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Базжина\Desktop\2017-2019 годы8\2023 ГОД\new\"/>
    </mc:Choice>
  </mc:AlternateContent>
  <xr:revisionPtr revIDLastSave="0" documentId="13_ncr:1_{1A5A6A63-BBED-4101-ACD4-4C48E0988096}" xr6:coauthVersionLast="47" xr6:coauthVersionMax="47" xr10:uidLastSave="{00000000-0000-0000-0000-000000000000}"/>
  <bookViews>
    <workbookView xWindow="-120" yWindow="-120" windowWidth="29040" windowHeight="15840" tabRatio="887" activeTab="2" xr2:uid="{238EA3AF-AD14-4559-9EF7-010CA475A2B2}"/>
  </bookViews>
  <sheets>
    <sheet name="Реестр_итог" sheetId="10" r:id="rId1"/>
    <sheet name="Лист1" sheetId="31" r:id="rId2"/>
    <sheet name="Перечень_итог" sheetId="5" r:id="rId3"/>
    <sheet name="РО_итог" sheetId="9" r:id="rId4"/>
    <sheet name="Плановые показатели" sheetId="11" r:id="rId5"/>
  </sheets>
  <externalReferences>
    <externalReference r:id="rId6"/>
    <externalReference r:id="rId7"/>
  </externalReferences>
  <definedNames>
    <definedName name="_xlnm._FilterDatabase" localSheetId="2" hidden="1">Перечень_итог!$A$15:$XDI$793</definedName>
    <definedName name="_xlnm._FilterDatabase" localSheetId="4" hidden="1">'Плановые показатели'!$A$11:$F$178</definedName>
    <definedName name="_xlnm._FilterDatabase" localSheetId="0" hidden="1">Реестр_итог!$A$18:$HM$799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75" i="11" l="1"/>
  <c r="P349" i="5"/>
  <c r="P286" i="5"/>
  <c r="Q457" i="5" l="1"/>
  <c r="R457" i="5"/>
  <c r="S457" i="5"/>
  <c r="P457" i="5"/>
  <c r="V376" i="5"/>
  <c r="Q376" i="5"/>
  <c r="R376" i="5"/>
  <c r="S376" i="5"/>
  <c r="P376" i="5"/>
  <c r="J376" i="5"/>
  <c r="K376" i="5"/>
  <c r="L376" i="5"/>
  <c r="I376" i="5"/>
  <c r="B379" i="5"/>
  <c r="B380" i="5"/>
  <c r="H382" i="10"/>
  <c r="I382" i="10"/>
  <c r="J382" i="10"/>
  <c r="K382" i="10"/>
  <c r="L382" i="10"/>
  <c r="M382" i="10"/>
  <c r="N382" i="10"/>
  <c r="O382" i="10"/>
  <c r="P382" i="10"/>
  <c r="Q382" i="10"/>
  <c r="R382" i="10"/>
  <c r="S382" i="10"/>
  <c r="T382" i="10"/>
  <c r="U382" i="10"/>
  <c r="V382" i="10"/>
  <c r="W382" i="10"/>
  <c r="X382" i="10"/>
  <c r="Y382" i="10"/>
  <c r="Z382" i="10"/>
  <c r="AA382" i="10"/>
  <c r="AB382" i="10"/>
  <c r="AC382" i="10"/>
  <c r="AD382" i="10"/>
  <c r="AE382" i="10"/>
  <c r="AG382" i="10"/>
  <c r="AH382" i="10"/>
  <c r="B385" i="10"/>
  <c r="B386" i="10"/>
  <c r="P247" i="5" l="1"/>
  <c r="H253" i="10"/>
  <c r="I253" i="10"/>
  <c r="J253" i="10"/>
  <c r="K253" i="10"/>
  <c r="L253" i="10"/>
  <c r="M253" i="10"/>
  <c r="N253" i="10"/>
  <c r="O253" i="10"/>
  <c r="P253" i="10"/>
  <c r="Q253" i="10"/>
  <c r="R253" i="10"/>
  <c r="S253" i="10"/>
  <c r="T253" i="10"/>
  <c r="U253" i="10"/>
  <c r="V253" i="10"/>
  <c r="W253" i="10"/>
  <c r="Y253" i="10"/>
  <c r="Z253" i="10"/>
  <c r="AA253" i="10"/>
  <c r="AB253" i="10"/>
  <c r="AC253" i="10"/>
  <c r="AD253" i="10"/>
  <c r="AE253" i="10"/>
  <c r="AG253" i="10"/>
  <c r="AH253" i="10"/>
  <c r="P342" i="5"/>
  <c r="P387" i="5"/>
  <c r="P260" i="5"/>
  <c r="Q15" i="5" l="1"/>
  <c r="R15" i="5"/>
  <c r="S15" i="5"/>
  <c r="P15" i="5"/>
  <c r="J15" i="5"/>
  <c r="K15" i="5"/>
  <c r="L15" i="5"/>
  <c r="I15" i="5"/>
  <c r="U98" i="5"/>
  <c r="T98" i="5"/>
  <c r="U97" i="5"/>
  <c r="T97" i="5"/>
  <c r="U96" i="5"/>
  <c r="T96" i="5"/>
  <c r="B96" i="5"/>
  <c r="B97" i="5"/>
  <c r="B98" i="5"/>
  <c r="H21" i="10"/>
  <c r="I21" i="10"/>
  <c r="J21" i="10"/>
  <c r="K21" i="10"/>
  <c r="L21" i="10"/>
  <c r="M21" i="10"/>
  <c r="N21" i="10"/>
  <c r="O21" i="10"/>
  <c r="P21" i="10"/>
  <c r="Q21" i="10"/>
  <c r="R21" i="10"/>
  <c r="S21" i="10"/>
  <c r="T21" i="10"/>
  <c r="U21" i="10"/>
  <c r="V21" i="10"/>
  <c r="W21" i="10"/>
  <c r="X21" i="10"/>
  <c r="Y21" i="10"/>
  <c r="Z21" i="10"/>
  <c r="AA21" i="10"/>
  <c r="AB21" i="10"/>
  <c r="AC21" i="10"/>
  <c r="AD21" i="10"/>
  <c r="AE21" i="10"/>
  <c r="AG21" i="10"/>
  <c r="AH21" i="10"/>
  <c r="AF104" i="10"/>
  <c r="G104" i="10" s="1"/>
  <c r="B104" i="10"/>
  <c r="AF103" i="10"/>
  <c r="G103" i="10" s="1"/>
  <c r="B103" i="10"/>
  <c r="AF102" i="10"/>
  <c r="G102" i="10" s="1"/>
  <c r="B102" i="10"/>
  <c r="V113" i="5"/>
  <c r="Q113" i="5"/>
  <c r="R113" i="5"/>
  <c r="S113" i="5"/>
  <c r="P113" i="5"/>
  <c r="J113" i="5"/>
  <c r="K113" i="5"/>
  <c r="L113" i="5"/>
  <c r="I113" i="5"/>
  <c r="U157" i="5"/>
  <c r="T157" i="5"/>
  <c r="B157" i="5"/>
  <c r="AF163" i="10"/>
  <c r="G163" i="10" s="1"/>
  <c r="H119" i="10"/>
  <c r="I119" i="10"/>
  <c r="J119" i="10"/>
  <c r="K119" i="10"/>
  <c r="L119" i="10"/>
  <c r="M119" i="10"/>
  <c r="N119" i="10"/>
  <c r="O119" i="10"/>
  <c r="P119" i="10"/>
  <c r="Q119" i="10"/>
  <c r="R119" i="10"/>
  <c r="S119" i="10"/>
  <c r="T119" i="10"/>
  <c r="U119" i="10"/>
  <c r="V119" i="10"/>
  <c r="W119" i="10"/>
  <c r="X119" i="10"/>
  <c r="Y119" i="10"/>
  <c r="Z119" i="10"/>
  <c r="AA119" i="10"/>
  <c r="AB119" i="10"/>
  <c r="AC119" i="10"/>
  <c r="AD119" i="10"/>
  <c r="AE119" i="10"/>
  <c r="AG119" i="10"/>
  <c r="AH119" i="10"/>
  <c r="B163" i="10"/>
  <c r="V158" i="5" l="1"/>
  <c r="Q158" i="5"/>
  <c r="R158" i="5"/>
  <c r="S158" i="5"/>
  <c r="P158" i="5"/>
  <c r="J158" i="5"/>
  <c r="K158" i="5"/>
  <c r="L158" i="5"/>
  <c r="I158" i="5"/>
  <c r="B176" i="5"/>
  <c r="B177" i="5"/>
  <c r="H164" i="10"/>
  <c r="I164" i="10"/>
  <c r="J164" i="10"/>
  <c r="K164" i="10"/>
  <c r="L164" i="10"/>
  <c r="M164" i="10"/>
  <c r="N164" i="10"/>
  <c r="O164" i="10"/>
  <c r="P164" i="10"/>
  <c r="Q164" i="10"/>
  <c r="R164" i="10"/>
  <c r="S164" i="10"/>
  <c r="T164" i="10"/>
  <c r="U164" i="10"/>
  <c r="V164" i="10"/>
  <c r="W164" i="10"/>
  <c r="X164" i="10"/>
  <c r="Y164" i="10"/>
  <c r="Z164" i="10"/>
  <c r="AA164" i="10"/>
  <c r="AB164" i="10"/>
  <c r="AC164" i="10"/>
  <c r="AD164" i="10"/>
  <c r="AE164" i="10"/>
  <c r="AG164" i="10"/>
  <c r="AH164" i="10"/>
  <c r="B182" i="10"/>
  <c r="B183" i="10"/>
  <c r="T175" i="5" l="1"/>
  <c r="AF181" i="10"/>
  <c r="G181" i="10" s="1"/>
  <c r="B175" i="5"/>
  <c r="B181" i="10"/>
  <c r="F75" i="11"/>
  <c r="D75" i="11"/>
  <c r="L485" i="5"/>
  <c r="J485" i="5"/>
  <c r="I485" i="5"/>
  <c r="Q485" i="5"/>
  <c r="R485" i="5"/>
  <c r="S485" i="5"/>
  <c r="P485" i="5"/>
  <c r="Q305" i="5"/>
  <c r="R305" i="5"/>
  <c r="S305" i="5"/>
  <c r="P305" i="5"/>
  <c r="AG314" i="10"/>
  <c r="Q205" i="5" l="1"/>
  <c r="R205" i="5"/>
  <c r="S205" i="5"/>
  <c r="P205" i="5"/>
  <c r="J205" i="5"/>
  <c r="K205" i="5"/>
  <c r="L205" i="5"/>
  <c r="I205" i="5"/>
  <c r="B208" i="5"/>
  <c r="B209" i="5"/>
  <c r="B210" i="5"/>
  <c r="H211" i="10"/>
  <c r="I211" i="10"/>
  <c r="J211" i="10"/>
  <c r="K211" i="10"/>
  <c r="L211" i="10"/>
  <c r="M211" i="10"/>
  <c r="N211" i="10"/>
  <c r="O211" i="10"/>
  <c r="P211" i="10"/>
  <c r="Q211" i="10"/>
  <c r="R211" i="10"/>
  <c r="S211" i="10"/>
  <c r="T211" i="10"/>
  <c r="U211" i="10"/>
  <c r="V211" i="10"/>
  <c r="W211" i="10"/>
  <c r="X211" i="10"/>
  <c r="Y211" i="10"/>
  <c r="Z211" i="10"/>
  <c r="AA211" i="10"/>
  <c r="AB211" i="10"/>
  <c r="AC211" i="10"/>
  <c r="AD211" i="10"/>
  <c r="AE211" i="10"/>
  <c r="AG211" i="10"/>
  <c r="AH211" i="10"/>
  <c r="B214" i="10"/>
  <c r="B215" i="10"/>
  <c r="B216" i="10"/>
  <c r="Q512" i="5"/>
  <c r="R512" i="5"/>
  <c r="S512" i="5"/>
  <c r="P512" i="5"/>
  <c r="B515" i="5"/>
  <c r="B516" i="5"/>
  <c r="B517" i="5"/>
  <c r="U516" i="5"/>
  <c r="V516" i="5" s="1"/>
  <c r="T516" i="5"/>
  <c r="CM516" i="5" s="1"/>
  <c r="Q242" i="5"/>
  <c r="R242" i="5"/>
  <c r="S242" i="5"/>
  <c r="P242" i="5"/>
  <c r="J242" i="5"/>
  <c r="K242" i="5"/>
  <c r="L242" i="5"/>
  <c r="I242" i="5"/>
  <c r="B246" i="5"/>
  <c r="H248" i="10"/>
  <c r="I248" i="10"/>
  <c r="J248" i="10"/>
  <c r="K248" i="10"/>
  <c r="L248" i="10"/>
  <c r="M248" i="10"/>
  <c r="N248" i="10"/>
  <c r="O248" i="10"/>
  <c r="P248" i="10"/>
  <c r="Q248" i="10"/>
  <c r="R248" i="10"/>
  <c r="S248" i="10"/>
  <c r="T248" i="10"/>
  <c r="U248" i="10"/>
  <c r="V248" i="10"/>
  <c r="W248" i="10"/>
  <c r="X248" i="10"/>
  <c r="Y248" i="10"/>
  <c r="Z248" i="10"/>
  <c r="AA248" i="10"/>
  <c r="AB248" i="10"/>
  <c r="AC248" i="10"/>
  <c r="AD248" i="10"/>
  <c r="AE248" i="10"/>
  <c r="AG248" i="10"/>
  <c r="AH248" i="10"/>
  <c r="B251" i="10"/>
  <c r="B252" i="10"/>
  <c r="BM252" i="10"/>
  <c r="BF252" i="10"/>
  <c r="G252" i="10"/>
  <c r="CK252" i="10" s="1"/>
  <c r="V319" i="5"/>
  <c r="Q319" i="5"/>
  <c r="R319" i="5"/>
  <c r="S319" i="5"/>
  <c r="P319" i="5"/>
  <c r="J319" i="5"/>
  <c r="K319" i="5"/>
  <c r="L319" i="5"/>
  <c r="I319" i="5"/>
  <c r="B321" i="5"/>
  <c r="H325" i="10"/>
  <c r="I325" i="10"/>
  <c r="J325" i="10"/>
  <c r="K325" i="10"/>
  <c r="L325" i="10"/>
  <c r="M325" i="10"/>
  <c r="N325" i="10"/>
  <c r="O325" i="10"/>
  <c r="P325" i="10"/>
  <c r="Q325" i="10"/>
  <c r="R325" i="10"/>
  <c r="S325" i="10"/>
  <c r="T325" i="10"/>
  <c r="U325" i="10"/>
  <c r="V325" i="10"/>
  <c r="W325" i="10"/>
  <c r="X325" i="10"/>
  <c r="Y325" i="10"/>
  <c r="Z325" i="10"/>
  <c r="AA325" i="10"/>
  <c r="AB325" i="10"/>
  <c r="AC325" i="10"/>
  <c r="AD325" i="10"/>
  <c r="AE325" i="10"/>
  <c r="AG325" i="10"/>
  <c r="AH325" i="10"/>
  <c r="B327" i="10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24" i="10"/>
  <c r="B125" i="10"/>
  <c r="B126" i="10"/>
  <c r="B127" i="10"/>
  <c r="B128" i="10"/>
  <c r="B129" i="10"/>
  <c r="B130" i="10"/>
  <c r="B131" i="10"/>
  <c r="B132" i="10"/>
  <c r="B133" i="10"/>
  <c r="B134" i="10"/>
  <c r="B135" i="10"/>
  <c r="B136" i="10"/>
  <c r="B137" i="10"/>
  <c r="B138" i="10"/>
  <c r="B139" i="10"/>
  <c r="B140" i="10"/>
  <c r="B141" i="10"/>
  <c r="B142" i="10"/>
  <c r="B143" i="10"/>
  <c r="B144" i="10"/>
  <c r="B145" i="10"/>
  <c r="B146" i="10"/>
  <c r="B147" i="10"/>
  <c r="B148" i="10"/>
  <c r="B149" i="10"/>
  <c r="B150" i="10"/>
  <c r="B151" i="10"/>
  <c r="B152" i="10"/>
  <c r="B153" i="10"/>
  <c r="B154" i="10"/>
  <c r="B155" i="10"/>
  <c r="B156" i="10"/>
  <c r="B157" i="10"/>
  <c r="B158" i="10"/>
  <c r="B159" i="10"/>
  <c r="B160" i="10"/>
  <c r="B161" i="10"/>
  <c r="B162" i="10"/>
  <c r="Q278" i="5" l="1"/>
  <c r="R278" i="5"/>
  <c r="S278" i="5"/>
  <c r="P278" i="5"/>
  <c r="P14" i="5" s="1"/>
  <c r="J278" i="5"/>
  <c r="K278" i="5"/>
  <c r="L278" i="5"/>
  <c r="I278" i="5"/>
  <c r="V278" i="5" l="1"/>
  <c r="U281" i="5"/>
  <c r="T281" i="5"/>
  <c r="CM281" i="5" s="1"/>
  <c r="H284" i="10"/>
  <c r="I284" i="10"/>
  <c r="J284" i="10"/>
  <c r="K284" i="10"/>
  <c r="L284" i="10"/>
  <c r="M284" i="10"/>
  <c r="N284" i="10"/>
  <c r="O284" i="10"/>
  <c r="P284" i="10"/>
  <c r="Q284" i="10"/>
  <c r="R284" i="10"/>
  <c r="S284" i="10"/>
  <c r="T284" i="10"/>
  <c r="U284" i="10"/>
  <c r="V284" i="10"/>
  <c r="W284" i="10"/>
  <c r="X284" i="10"/>
  <c r="Y284" i="10"/>
  <c r="Z284" i="10"/>
  <c r="AA284" i="10"/>
  <c r="AB284" i="10"/>
  <c r="AC284" i="10"/>
  <c r="AD284" i="10"/>
  <c r="AE284" i="10"/>
  <c r="AG284" i="10"/>
  <c r="AH284" i="10"/>
  <c r="B281" i="5"/>
  <c r="AF287" i="10"/>
  <c r="G287" i="10" s="1"/>
  <c r="B287" i="10" l="1"/>
  <c r="B118" i="5" l="1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446" i="5"/>
  <c r="B447" i="5"/>
  <c r="B448" i="5"/>
  <c r="B449" i="5"/>
  <c r="B450" i="5"/>
  <c r="B451" i="5"/>
  <c r="B452" i="5"/>
  <c r="B453" i="5"/>
  <c r="B454" i="5"/>
  <c r="B455" i="5"/>
  <c r="B456" i="5"/>
  <c r="V442" i="5"/>
  <c r="Q442" i="5"/>
  <c r="R442" i="5"/>
  <c r="S442" i="5"/>
  <c r="P442" i="5"/>
  <c r="P392" i="5" s="1"/>
  <c r="J442" i="5"/>
  <c r="L442" i="5"/>
  <c r="I442" i="5"/>
  <c r="H448" i="10"/>
  <c r="I448" i="10"/>
  <c r="J448" i="10"/>
  <c r="K448" i="10"/>
  <c r="L448" i="10"/>
  <c r="M448" i="10"/>
  <c r="N448" i="10"/>
  <c r="P448" i="10"/>
  <c r="R448" i="10"/>
  <c r="S448" i="10"/>
  <c r="T448" i="10"/>
  <c r="V448" i="10"/>
  <c r="W448" i="10"/>
  <c r="X448" i="10"/>
  <c r="Y448" i="10"/>
  <c r="Z448" i="10"/>
  <c r="AA448" i="10"/>
  <c r="AB448" i="10"/>
  <c r="AC448" i="10"/>
  <c r="AD448" i="10"/>
  <c r="AE448" i="10"/>
  <c r="AG448" i="10"/>
  <c r="AH448" i="10"/>
  <c r="E127" i="11" l="1"/>
  <c r="E75" i="11"/>
  <c r="U788" i="5"/>
  <c r="U787" i="5"/>
  <c r="U785" i="5"/>
  <c r="U784" i="5"/>
  <c r="U782" i="5"/>
  <c r="U780" i="5"/>
  <c r="U778" i="5"/>
  <c r="U776" i="5"/>
  <c r="U774" i="5"/>
  <c r="U772" i="5"/>
  <c r="U770" i="5"/>
  <c r="U768" i="5"/>
  <c r="U766" i="5"/>
  <c r="U765" i="5"/>
  <c r="U763" i="5"/>
  <c r="U761" i="5"/>
  <c r="U759" i="5"/>
  <c r="U757" i="5"/>
  <c r="U755" i="5"/>
  <c r="U753" i="5"/>
  <c r="U751" i="5"/>
  <c r="U750" i="5"/>
  <c r="U749" i="5"/>
  <c r="U748" i="5"/>
  <c r="U747" i="5"/>
  <c r="U745" i="5"/>
  <c r="U744" i="5"/>
  <c r="U742" i="5"/>
  <c r="U741" i="5"/>
  <c r="U739" i="5"/>
  <c r="U738" i="5"/>
  <c r="U736" i="5"/>
  <c r="U734" i="5"/>
  <c r="U733" i="5"/>
  <c r="U731" i="5"/>
  <c r="U730" i="5"/>
  <c r="U729" i="5"/>
  <c r="U728" i="5"/>
  <c r="U727" i="5"/>
  <c r="U725" i="5"/>
  <c r="U723" i="5"/>
  <c r="U722" i="5"/>
  <c r="U720" i="5"/>
  <c r="U718" i="5"/>
  <c r="U716" i="5"/>
  <c r="U714" i="5"/>
  <c r="U712" i="5"/>
  <c r="U710" i="5"/>
  <c r="U709" i="5"/>
  <c r="U708" i="5"/>
  <c r="U706" i="5"/>
  <c r="U704" i="5"/>
  <c r="U702" i="5"/>
  <c r="U700" i="5"/>
  <c r="U698" i="5"/>
  <c r="U696" i="5"/>
  <c r="U695" i="5"/>
  <c r="U694" i="5"/>
  <c r="U692" i="5"/>
  <c r="U690" i="5"/>
  <c r="U689" i="5"/>
  <c r="U688" i="5"/>
  <c r="U686" i="5"/>
  <c r="U685" i="5"/>
  <c r="U683" i="5"/>
  <c r="U682" i="5"/>
  <c r="U680" i="5"/>
  <c r="U679" i="5"/>
  <c r="U678" i="5"/>
  <c r="U677" i="5"/>
  <c r="U676" i="5"/>
  <c r="U675" i="5"/>
  <c r="U674" i="5"/>
  <c r="U672" i="5"/>
  <c r="U671" i="5"/>
  <c r="U670" i="5"/>
  <c r="U669" i="5"/>
  <c r="U668" i="5"/>
  <c r="U667" i="5"/>
  <c r="U666" i="5"/>
  <c r="U665" i="5"/>
  <c r="U664" i="5"/>
  <c r="U662" i="5"/>
  <c r="U661" i="5"/>
  <c r="U660" i="5"/>
  <c r="U659" i="5"/>
  <c r="U658" i="5"/>
  <c r="U657" i="5"/>
  <c r="U656" i="5"/>
  <c r="U655" i="5"/>
  <c r="U653" i="5"/>
  <c r="U652" i="5"/>
  <c r="U651" i="5"/>
  <c r="U650" i="5"/>
  <c r="U649" i="5"/>
  <c r="U648" i="5"/>
  <c r="U647" i="5"/>
  <c r="U645" i="5"/>
  <c r="U644" i="5"/>
  <c r="U643" i="5"/>
  <c r="U642" i="5"/>
  <c r="U641" i="5"/>
  <c r="U640" i="5"/>
  <c r="U639" i="5"/>
  <c r="U638" i="5"/>
  <c r="U637" i="5"/>
  <c r="U636" i="5"/>
  <c r="U635" i="5"/>
  <c r="U634" i="5"/>
  <c r="U633" i="5"/>
  <c r="U632" i="5"/>
  <c r="U631" i="5"/>
  <c r="U630" i="5"/>
  <c r="U629" i="5"/>
  <c r="U628" i="5"/>
  <c r="U627" i="5"/>
  <c r="U626" i="5"/>
  <c r="U625" i="5"/>
  <c r="U624" i="5"/>
  <c r="U623" i="5"/>
  <c r="U622" i="5"/>
  <c r="U621" i="5"/>
  <c r="U620" i="5"/>
  <c r="U619" i="5"/>
  <c r="U618" i="5"/>
  <c r="U617" i="5"/>
  <c r="U616" i="5"/>
  <c r="U615" i="5"/>
  <c r="U614" i="5"/>
  <c r="U613" i="5"/>
  <c r="U612" i="5"/>
  <c r="U611" i="5"/>
  <c r="U610" i="5"/>
  <c r="U609" i="5"/>
  <c r="U606" i="5"/>
  <c r="U605" i="5"/>
  <c r="U603" i="5"/>
  <c r="U602" i="5"/>
  <c r="U380" i="5"/>
  <c r="U379" i="5"/>
  <c r="U600" i="5"/>
  <c r="U598" i="5"/>
  <c r="U596" i="5"/>
  <c r="U594" i="5"/>
  <c r="U592" i="5"/>
  <c r="U590" i="5"/>
  <c r="U588" i="5"/>
  <c r="U587" i="5"/>
  <c r="U585" i="5"/>
  <c r="U584" i="5"/>
  <c r="U582" i="5"/>
  <c r="U581" i="5"/>
  <c r="U579" i="5"/>
  <c r="U577" i="5"/>
  <c r="U575" i="5"/>
  <c r="U573" i="5"/>
  <c r="U572" i="5"/>
  <c r="U570" i="5"/>
  <c r="U321" i="5"/>
  <c r="U568" i="5"/>
  <c r="U567" i="5"/>
  <c r="U565" i="5"/>
  <c r="U563" i="5"/>
  <c r="U562" i="5"/>
  <c r="U560" i="5"/>
  <c r="U558" i="5"/>
  <c r="U556" i="5"/>
  <c r="U554" i="5"/>
  <c r="U552" i="5"/>
  <c r="U551" i="5"/>
  <c r="U549" i="5"/>
  <c r="U548" i="5"/>
  <c r="U547" i="5"/>
  <c r="U546" i="5"/>
  <c r="U544" i="5"/>
  <c r="U543" i="5"/>
  <c r="U541" i="5"/>
  <c r="U539" i="5"/>
  <c r="U538" i="5"/>
  <c r="U537" i="5"/>
  <c r="U535" i="5"/>
  <c r="U533" i="5"/>
  <c r="U531" i="5"/>
  <c r="U530" i="5"/>
  <c r="U529" i="5"/>
  <c r="U528" i="5"/>
  <c r="U527" i="5"/>
  <c r="U525" i="5"/>
  <c r="U523" i="5"/>
  <c r="U521" i="5"/>
  <c r="U519" i="5"/>
  <c r="U517" i="5"/>
  <c r="U246" i="5"/>
  <c r="V246" i="5" s="1"/>
  <c r="U515" i="5"/>
  <c r="U514" i="5"/>
  <c r="U513" i="5"/>
  <c r="U511" i="5"/>
  <c r="U509" i="5"/>
  <c r="U507" i="5"/>
  <c r="U505" i="5"/>
  <c r="U503" i="5"/>
  <c r="U501" i="5"/>
  <c r="U499" i="5"/>
  <c r="U498" i="5"/>
  <c r="U497" i="5"/>
  <c r="U496" i="5"/>
  <c r="U495" i="5"/>
  <c r="U494" i="5"/>
  <c r="U493" i="5"/>
  <c r="U492" i="5"/>
  <c r="U490" i="5"/>
  <c r="U489" i="5"/>
  <c r="U210" i="5"/>
  <c r="U487" i="5"/>
  <c r="U486" i="5"/>
  <c r="U484" i="5"/>
  <c r="U483" i="5"/>
  <c r="U482" i="5"/>
  <c r="U480" i="5"/>
  <c r="U479" i="5"/>
  <c r="U478" i="5"/>
  <c r="U477" i="5"/>
  <c r="U476" i="5"/>
  <c r="U475" i="5"/>
  <c r="U474" i="5"/>
  <c r="U473" i="5"/>
  <c r="U472" i="5"/>
  <c r="U471" i="5"/>
  <c r="U470" i="5"/>
  <c r="U469" i="5"/>
  <c r="U177" i="5"/>
  <c r="U176" i="5"/>
  <c r="U467" i="5"/>
  <c r="U466" i="5"/>
  <c r="U465" i="5"/>
  <c r="U464" i="5"/>
  <c r="U463" i="5"/>
  <c r="U462" i="5"/>
  <c r="U461" i="5"/>
  <c r="U460" i="5"/>
  <c r="U459" i="5"/>
  <c r="U458" i="5"/>
  <c r="U155" i="5"/>
  <c r="U154" i="5"/>
  <c r="U153" i="5"/>
  <c r="U152" i="5"/>
  <c r="U151" i="5"/>
  <c r="U150" i="5"/>
  <c r="U132" i="5"/>
  <c r="U149" i="5"/>
  <c r="U148" i="5"/>
  <c r="U147" i="5"/>
  <c r="U146" i="5"/>
  <c r="U145" i="5"/>
  <c r="U144" i="5"/>
  <c r="U143" i="5"/>
  <c r="U142" i="5"/>
  <c r="U141" i="5"/>
  <c r="U140" i="5"/>
  <c r="U139" i="5"/>
  <c r="U138" i="5"/>
  <c r="U137" i="5"/>
  <c r="U136" i="5"/>
  <c r="U131" i="5"/>
  <c r="U135" i="5"/>
  <c r="U134" i="5"/>
  <c r="U133" i="5"/>
  <c r="U456" i="5"/>
  <c r="U455" i="5"/>
  <c r="U454" i="5"/>
  <c r="U453" i="5"/>
  <c r="U452" i="5"/>
  <c r="U451" i="5"/>
  <c r="U450" i="5"/>
  <c r="U449" i="5"/>
  <c r="U448" i="5"/>
  <c r="U447" i="5"/>
  <c r="U446" i="5"/>
  <c r="U445" i="5"/>
  <c r="U444" i="5"/>
  <c r="U443" i="5"/>
  <c r="U441" i="5"/>
  <c r="U440" i="5"/>
  <c r="U439" i="5"/>
  <c r="U438" i="5"/>
  <c r="U437" i="5"/>
  <c r="U436" i="5"/>
  <c r="U434" i="5"/>
  <c r="U433" i="5"/>
  <c r="U432" i="5"/>
  <c r="U431" i="5"/>
  <c r="U430" i="5"/>
  <c r="U429" i="5"/>
  <c r="U428" i="5"/>
  <c r="U427" i="5"/>
  <c r="U426" i="5"/>
  <c r="U425" i="5"/>
  <c r="U424" i="5"/>
  <c r="U423" i="5"/>
  <c r="U422" i="5"/>
  <c r="U421" i="5"/>
  <c r="U420" i="5"/>
  <c r="U419" i="5"/>
  <c r="U418" i="5"/>
  <c r="U417" i="5"/>
  <c r="U416" i="5"/>
  <c r="U415" i="5"/>
  <c r="U414" i="5"/>
  <c r="U413" i="5"/>
  <c r="U412" i="5"/>
  <c r="U411" i="5"/>
  <c r="U410" i="5"/>
  <c r="U409" i="5"/>
  <c r="U408" i="5"/>
  <c r="U407" i="5"/>
  <c r="U406" i="5"/>
  <c r="U405" i="5"/>
  <c r="U404" i="5"/>
  <c r="U403" i="5"/>
  <c r="U402" i="5"/>
  <c r="U401" i="5"/>
  <c r="U400" i="5"/>
  <c r="U399" i="5"/>
  <c r="U398" i="5"/>
  <c r="U397" i="5"/>
  <c r="U396" i="5"/>
  <c r="U395" i="5"/>
  <c r="U394" i="5"/>
  <c r="U391" i="5"/>
  <c r="U389" i="5"/>
  <c r="U388" i="5"/>
  <c r="U386" i="5"/>
  <c r="U384" i="5"/>
  <c r="U382" i="5"/>
  <c r="U378" i="5"/>
  <c r="U377" i="5"/>
  <c r="U375" i="5"/>
  <c r="U373" i="5"/>
  <c r="U371" i="5"/>
  <c r="U370" i="5"/>
  <c r="U369" i="5"/>
  <c r="U368" i="5"/>
  <c r="U367" i="5"/>
  <c r="U365" i="5"/>
  <c r="U363" i="5"/>
  <c r="U362" i="5"/>
  <c r="U361" i="5"/>
  <c r="U359" i="5"/>
  <c r="U358" i="5"/>
  <c r="U357" i="5"/>
  <c r="U356" i="5"/>
  <c r="U355" i="5"/>
  <c r="U354" i="5"/>
  <c r="U353" i="5"/>
  <c r="U352" i="5"/>
  <c r="U351" i="5"/>
  <c r="U350" i="5"/>
  <c r="U348" i="5"/>
  <c r="U347" i="5"/>
  <c r="U346" i="5"/>
  <c r="U345" i="5"/>
  <c r="U344" i="5"/>
  <c r="U343" i="5"/>
  <c r="U341" i="5"/>
  <c r="U340" i="5"/>
  <c r="U339" i="5"/>
  <c r="U337" i="5"/>
  <c r="U335" i="5"/>
  <c r="U333" i="5"/>
  <c r="U331" i="5"/>
  <c r="U329" i="5"/>
  <c r="U327" i="5"/>
  <c r="U326" i="5"/>
  <c r="U324" i="5"/>
  <c r="U323" i="5"/>
  <c r="U320" i="5"/>
  <c r="U318" i="5"/>
  <c r="U317" i="5"/>
  <c r="U316" i="5"/>
  <c r="U315" i="5"/>
  <c r="U314" i="5"/>
  <c r="U312" i="5"/>
  <c r="U311" i="5"/>
  <c r="U309" i="5"/>
  <c r="U308" i="5"/>
  <c r="U307" i="5"/>
  <c r="U306" i="5"/>
  <c r="U304" i="5"/>
  <c r="U303" i="5"/>
  <c r="U301" i="5"/>
  <c r="U299" i="5"/>
  <c r="U298" i="5"/>
  <c r="U296" i="5"/>
  <c r="U294" i="5"/>
  <c r="U292" i="5"/>
  <c r="U290" i="5"/>
  <c r="U289" i="5"/>
  <c r="U288" i="5"/>
  <c r="U287" i="5"/>
  <c r="U285" i="5"/>
  <c r="U283" i="5"/>
  <c r="U280" i="5"/>
  <c r="U279" i="5"/>
  <c r="U277" i="5"/>
  <c r="U276" i="5"/>
  <c r="U275" i="5"/>
  <c r="U273" i="5"/>
  <c r="U272" i="5"/>
  <c r="U271" i="5"/>
  <c r="U269" i="5"/>
  <c r="U267" i="5"/>
  <c r="U265" i="5"/>
  <c r="U264" i="5"/>
  <c r="U263" i="5"/>
  <c r="U262" i="5"/>
  <c r="U261" i="5"/>
  <c r="U259" i="5"/>
  <c r="U257" i="5"/>
  <c r="U256" i="5"/>
  <c r="U254" i="5"/>
  <c r="U252" i="5"/>
  <c r="U250" i="5"/>
  <c r="U248" i="5"/>
  <c r="U245" i="5"/>
  <c r="U244" i="5"/>
  <c r="U243" i="5"/>
  <c r="U241" i="5"/>
  <c r="U240" i="5"/>
  <c r="U239" i="5"/>
  <c r="U237" i="5"/>
  <c r="U236" i="5"/>
  <c r="U234" i="5"/>
  <c r="U232" i="5"/>
  <c r="U230" i="5"/>
  <c r="U228" i="5"/>
  <c r="U227" i="5"/>
  <c r="U226" i="5"/>
  <c r="U225" i="5"/>
  <c r="U224" i="5"/>
  <c r="U223" i="5"/>
  <c r="U222" i="5"/>
  <c r="U221" i="5"/>
  <c r="U219" i="5"/>
  <c r="U217" i="5"/>
  <c r="U216" i="5"/>
  <c r="U215" i="5"/>
  <c r="U214" i="5"/>
  <c r="U213" i="5"/>
  <c r="U212" i="5"/>
  <c r="U209" i="5"/>
  <c r="U208" i="5"/>
  <c r="U207" i="5"/>
  <c r="U206" i="5"/>
  <c r="U204" i="5"/>
  <c r="U203" i="5"/>
  <c r="U202" i="5"/>
  <c r="U201" i="5"/>
  <c r="U200" i="5"/>
  <c r="U199" i="5"/>
  <c r="U197" i="5"/>
  <c r="U196" i="5"/>
  <c r="U195" i="5"/>
  <c r="U194" i="5"/>
  <c r="U193" i="5"/>
  <c r="U192" i="5"/>
  <c r="U191" i="5"/>
  <c r="U190" i="5"/>
  <c r="U189" i="5"/>
  <c r="U188" i="5"/>
  <c r="U187" i="5"/>
  <c r="U186" i="5"/>
  <c r="U185" i="5"/>
  <c r="U184" i="5"/>
  <c r="U182" i="5"/>
  <c r="U181" i="5"/>
  <c r="U180" i="5"/>
  <c r="U179" i="5"/>
  <c r="U174" i="5"/>
  <c r="U173" i="5"/>
  <c r="U172" i="5"/>
  <c r="U171" i="5"/>
  <c r="U170" i="5"/>
  <c r="U169" i="5"/>
  <c r="U168" i="5"/>
  <c r="U167" i="5"/>
  <c r="U166" i="5"/>
  <c r="U165" i="5"/>
  <c r="U164" i="5"/>
  <c r="U163" i="5"/>
  <c r="U162" i="5"/>
  <c r="U161" i="5"/>
  <c r="U160" i="5"/>
  <c r="U159" i="5"/>
  <c r="U130" i="5"/>
  <c r="U129" i="5"/>
  <c r="U128" i="5"/>
  <c r="U127" i="5"/>
  <c r="U126" i="5"/>
  <c r="U125" i="5"/>
  <c r="U124" i="5"/>
  <c r="U123" i="5"/>
  <c r="U122" i="5"/>
  <c r="U121" i="5"/>
  <c r="U120" i="5"/>
  <c r="U119" i="5"/>
  <c r="U118" i="5"/>
  <c r="U117" i="5"/>
  <c r="U116" i="5"/>
  <c r="U115" i="5"/>
  <c r="U114" i="5"/>
  <c r="U156" i="5"/>
  <c r="U112" i="5"/>
  <c r="U111" i="5"/>
  <c r="U110" i="5"/>
  <c r="U109" i="5"/>
  <c r="U108" i="5"/>
  <c r="U107" i="5"/>
  <c r="U106" i="5"/>
  <c r="U105" i="5"/>
  <c r="U104" i="5"/>
  <c r="U103" i="5"/>
  <c r="U102" i="5"/>
  <c r="U101" i="5"/>
  <c r="U100" i="5"/>
  <c r="U95" i="5"/>
  <c r="V95" i="5" s="1"/>
  <c r="U94" i="5"/>
  <c r="U93" i="5"/>
  <c r="U92" i="5"/>
  <c r="U91" i="5"/>
  <c r="U90" i="5"/>
  <c r="U89" i="5"/>
  <c r="U88" i="5"/>
  <c r="U87" i="5"/>
  <c r="U86" i="5"/>
  <c r="U85" i="5"/>
  <c r="U84" i="5"/>
  <c r="U83" i="5"/>
  <c r="U82" i="5"/>
  <c r="U81" i="5"/>
  <c r="U80" i="5"/>
  <c r="U79" i="5"/>
  <c r="U78" i="5"/>
  <c r="U77" i="5"/>
  <c r="U76" i="5"/>
  <c r="U75" i="5"/>
  <c r="U74" i="5"/>
  <c r="U73" i="5"/>
  <c r="U72" i="5"/>
  <c r="U71" i="5"/>
  <c r="U70" i="5"/>
  <c r="U69" i="5"/>
  <c r="U68" i="5"/>
  <c r="U67" i="5"/>
  <c r="U66" i="5"/>
  <c r="U65" i="5"/>
  <c r="U64" i="5"/>
  <c r="U63" i="5"/>
  <c r="U62" i="5"/>
  <c r="U61" i="5"/>
  <c r="U60" i="5"/>
  <c r="U59" i="5"/>
  <c r="U58" i="5"/>
  <c r="U57" i="5"/>
  <c r="U56" i="5"/>
  <c r="U55" i="5"/>
  <c r="U54" i="5"/>
  <c r="U53" i="5"/>
  <c r="U52" i="5"/>
  <c r="U51" i="5"/>
  <c r="U50" i="5"/>
  <c r="U49" i="5"/>
  <c r="U48" i="5"/>
  <c r="U47" i="5"/>
  <c r="U46" i="5"/>
  <c r="U45" i="5"/>
  <c r="U44" i="5"/>
  <c r="U43" i="5"/>
  <c r="U42" i="5"/>
  <c r="U41" i="5"/>
  <c r="U40" i="5"/>
  <c r="U39" i="5"/>
  <c r="U38" i="5"/>
  <c r="U37" i="5"/>
  <c r="U36" i="5"/>
  <c r="U35" i="5"/>
  <c r="U34" i="5"/>
  <c r="U33" i="5"/>
  <c r="U32" i="5"/>
  <c r="U31" i="5"/>
  <c r="U30" i="5"/>
  <c r="U29" i="5"/>
  <c r="U28" i="5"/>
  <c r="U27" i="5"/>
  <c r="U26" i="5"/>
  <c r="U25" i="5"/>
  <c r="U24" i="5"/>
  <c r="U23" i="5"/>
  <c r="U22" i="5"/>
  <c r="U21" i="5"/>
  <c r="U20" i="5"/>
  <c r="U19" i="5"/>
  <c r="U18" i="5"/>
  <c r="U17" i="5"/>
  <c r="T95" i="5"/>
  <c r="CM95" i="5" s="1"/>
  <c r="B95" i="5"/>
  <c r="G101" i="10"/>
  <c r="B101" i="10"/>
  <c r="T228" i="5"/>
  <c r="CM228" i="5" s="1"/>
  <c r="T173" i="5"/>
  <c r="CM173" i="5" s="1"/>
  <c r="T174" i="5"/>
  <c r="CM174" i="5" s="1"/>
  <c r="T130" i="5"/>
  <c r="CM130" i="5" s="1"/>
  <c r="T112" i="5"/>
  <c r="CM112" i="5" s="1"/>
  <c r="T111" i="5"/>
  <c r="CM111" i="5" s="1"/>
  <c r="T110" i="5"/>
  <c r="CM110" i="5" s="1"/>
  <c r="T94" i="5"/>
  <c r="CM94" i="5" s="1"/>
  <c r="CM93" i="5"/>
  <c r="CM789" i="5"/>
  <c r="B788" i="5"/>
  <c r="B787" i="5"/>
  <c r="B785" i="5"/>
  <c r="B784" i="5"/>
  <c r="B782" i="5"/>
  <c r="B780" i="5"/>
  <c r="B778" i="5"/>
  <c r="B776" i="5"/>
  <c r="B774" i="5"/>
  <c r="B772" i="5"/>
  <c r="B770" i="5"/>
  <c r="B768" i="5"/>
  <c r="B766" i="5"/>
  <c r="B765" i="5"/>
  <c r="B763" i="5"/>
  <c r="B761" i="5"/>
  <c r="B759" i="5"/>
  <c r="B757" i="5"/>
  <c r="B755" i="5"/>
  <c r="B753" i="5"/>
  <c r="B751" i="5"/>
  <c r="B750" i="5"/>
  <c r="B749" i="5"/>
  <c r="B748" i="5"/>
  <c r="B747" i="5"/>
  <c r="B745" i="5"/>
  <c r="B744" i="5"/>
  <c r="B742" i="5"/>
  <c r="B741" i="5"/>
  <c r="B739" i="5"/>
  <c r="B738" i="5"/>
  <c r="B736" i="5"/>
  <c r="B734" i="5"/>
  <c r="B733" i="5"/>
  <c r="B731" i="5"/>
  <c r="B730" i="5"/>
  <c r="B729" i="5"/>
  <c r="B728" i="5"/>
  <c r="B727" i="5"/>
  <c r="B725" i="5"/>
  <c r="B723" i="5"/>
  <c r="B722" i="5"/>
  <c r="B720" i="5"/>
  <c r="B718" i="5"/>
  <c r="B716" i="5"/>
  <c r="B714" i="5"/>
  <c r="B712" i="5"/>
  <c r="B710" i="5"/>
  <c r="B709" i="5"/>
  <c r="B708" i="5"/>
  <c r="B706" i="5"/>
  <c r="B704" i="5"/>
  <c r="B702" i="5"/>
  <c r="B700" i="5"/>
  <c r="B698" i="5"/>
  <c r="B696" i="5"/>
  <c r="B695" i="5"/>
  <c r="B694" i="5"/>
  <c r="B692" i="5"/>
  <c r="B690" i="5"/>
  <c r="B689" i="5"/>
  <c r="B688" i="5"/>
  <c r="B686" i="5"/>
  <c r="B685" i="5"/>
  <c r="B683" i="5"/>
  <c r="B682" i="5"/>
  <c r="B680" i="5"/>
  <c r="B679" i="5"/>
  <c r="B678" i="5"/>
  <c r="B677" i="5"/>
  <c r="B676" i="5"/>
  <c r="B675" i="5"/>
  <c r="B674" i="5"/>
  <c r="B672" i="5"/>
  <c r="B671" i="5"/>
  <c r="B670" i="5"/>
  <c r="B669" i="5"/>
  <c r="B668" i="5"/>
  <c r="B667" i="5"/>
  <c r="B666" i="5"/>
  <c r="B665" i="5"/>
  <c r="B664" i="5"/>
  <c r="B662" i="5"/>
  <c r="B661" i="5"/>
  <c r="B660" i="5"/>
  <c r="B659" i="5"/>
  <c r="B658" i="5"/>
  <c r="B657" i="5"/>
  <c r="B656" i="5"/>
  <c r="B655" i="5"/>
  <c r="B653" i="5"/>
  <c r="B652" i="5"/>
  <c r="B651" i="5"/>
  <c r="B650" i="5"/>
  <c r="B649" i="5"/>
  <c r="B648" i="5"/>
  <c r="B647" i="5"/>
  <c r="B645" i="5"/>
  <c r="B644" i="5"/>
  <c r="B643" i="5"/>
  <c r="B642" i="5"/>
  <c r="B641" i="5"/>
  <c r="B640" i="5"/>
  <c r="B639" i="5"/>
  <c r="B638" i="5"/>
  <c r="B637" i="5"/>
  <c r="B636" i="5"/>
  <c r="B635" i="5"/>
  <c r="B634" i="5"/>
  <c r="B633" i="5"/>
  <c r="B632" i="5"/>
  <c r="B631" i="5"/>
  <c r="B630" i="5"/>
  <c r="B629" i="5"/>
  <c r="B628" i="5"/>
  <c r="B627" i="5"/>
  <c r="B626" i="5"/>
  <c r="B625" i="5"/>
  <c r="B624" i="5"/>
  <c r="B623" i="5"/>
  <c r="B622" i="5"/>
  <c r="B621" i="5"/>
  <c r="B620" i="5"/>
  <c r="B619" i="5"/>
  <c r="B618" i="5"/>
  <c r="B617" i="5"/>
  <c r="B616" i="5"/>
  <c r="B615" i="5"/>
  <c r="B614" i="5"/>
  <c r="B613" i="5"/>
  <c r="B612" i="5"/>
  <c r="B611" i="5"/>
  <c r="B610" i="5"/>
  <c r="B606" i="5"/>
  <c r="B605" i="5"/>
  <c r="B603" i="5"/>
  <c r="B602" i="5"/>
  <c r="B600" i="5"/>
  <c r="B598" i="5"/>
  <c r="B596" i="5"/>
  <c r="B594" i="5"/>
  <c r="B592" i="5"/>
  <c r="B590" i="5"/>
  <c r="B588" i="5"/>
  <c r="B587" i="5"/>
  <c r="B585" i="5"/>
  <c r="B584" i="5"/>
  <c r="B582" i="5"/>
  <c r="B581" i="5"/>
  <c r="B579" i="5"/>
  <c r="B577" i="5"/>
  <c r="B575" i="5"/>
  <c r="B573" i="5"/>
  <c r="B572" i="5"/>
  <c r="B570" i="5"/>
  <c r="B568" i="5"/>
  <c r="B567" i="5"/>
  <c r="B565" i="5"/>
  <c r="B563" i="5"/>
  <c r="B562" i="5"/>
  <c r="B560" i="5"/>
  <c r="B558" i="5"/>
  <c r="B556" i="5"/>
  <c r="B554" i="5"/>
  <c r="B552" i="5"/>
  <c r="B551" i="5"/>
  <c r="B549" i="5"/>
  <c r="B548" i="5"/>
  <c r="B547" i="5"/>
  <c r="B546" i="5"/>
  <c r="B544" i="5"/>
  <c r="B543" i="5"/>
  <c r="B541" i="5"/>
  <c r="B539" i="5"/>
  <c r="B538" i="5"/>
  <c r="B537" i="5"/>
  <c r="B535" i="5"/>
  <c r="B533" i="5"/>
  <c r="B531" i="5"/>
  <c r="B530" i="5"/>
  <c r="B529" i="5"/>
  <c r="B528" i="5"/>
  <c r="B527" i="5"/>
  <c r="B525" i="5"/>
  <c r="B523" i="5"/>
  <c r="B521" i="5"/>
  <c r="B519" i="5"/>
  <c r="B514" i="5"/>
  <c r="B513" i="5"/>
  <c r="B511" i="5"/>
  <c r="B509" i="5"/>
  <c r="B507" i="5"/>
  <c r="B505" i="5"/>
  <c r="B503" i="5"/>
  <c r="B501" i="5"/>
  <c r="B499" i="5"/>
  <c r="B498" i="5"/>
  <c r="B497" i="5"/>
  <c r="B496" i="5"/>
  <c r="B495" i="5"/>
  <c r="B494" i="5"/>
  <c r="B493" i="5"/>
  <c r="B492" i="5"/>
  <c r="B490" i="5"/>
  <c r="B489" i="5"/>
  <c r="B487" i="5"/>
  <c r="B486" i="5"/>
  <c r="B484" i="5"/>
  <c r="B483" i="5"/>
  <c r="B482" i="5"/>
  <c r="B480" i="5"/>
  <c r="B479" i="5"/>
  <c r="B478" i="5"/>
  <c r="B477" i="5"/>
  <c r="B476" i="5"/>
  <c r="B475" i="5"/>
  <c r="B474" i="5"/>
  <c r="B473" i="5"/>
  <c r="B472" i="5"/>
  <c r="B471" i="5"/>
  <c r="B470" i="5"/>
  <c r="B469" i="5"/>
  <c r="B467" i="5"/>
  <c r="B466" i="5"/>
  <c r="B465" i="5"/>
  <c r="B464" i="5"/>
  <c r="B463" i="5"/>
  <c r="B462" i="5"/>
  <c r="B461" i="5"/>
  <c r="B460" i="5"/>
  <c r="B459" i="5"/>
  <c r="B458" i="5"/>
  <c r="B445" i="5"/>
  <c r="B444" i="5"/>
  <c r="B443" i="5"/>
  <c r="B441" i="5"/>
  <c r="B440" i="5"/>
  <c r="B439" i="5"/>
  <c r="B438" i="5"/>
  <c r="B437" i="5"/>
  <c r="B436" i="5"/>
  <c r="B434" i="5"/>
  <c r="B433" i="5"/>
  <c r="B432" i="5"/>
  <c r="B431" i="5"/>
  <c r="B430" i="5"/>
  <c r="B429" i="5"/>
  <c r="B428" i="5"/>
  <c r="B427" i="5"/>
  <c r="B426" i="5"/>
  <c r="B425" i="5"/>
  <c r="B424" i="5"/>
  <c r="B423" i="5"/>
  <c r="B422" i="5"/>
  <c r="B421" i="5"/>
  <c r="B420" i="5"/>
  <c r="B419" i="5"/>
  <c r="B418" i="5"/>
  <c r="B417" i="5"/>
  <c r="B416" i="5"/>
  <c r="B415" i="5"/>
  <c r="B414" i="5"/>
  <c r="B413" i="5"/>
  <c r="B412" i="5"/>
  <c r="B411" i="5"/>
  <c r="B410" i="5"/>
  <c r="B409" i="5"/>
  <c r="B408" i="5"/>
  <c r="B407" i="5"/>
  <c r="B406" i="5"/>
  <c r="B405" i="5"/>
  <c r="B404" i="5"/>
  <c r="B403" i="5"/>
  <c r="B402" i="5"/>
  <c r="B401" i="5"/>
  <c r="B400" i="5"/>
  <c r="B399" i="5"/>
  <c r="B398" i="5"/>
  <c r="B397" i="5"/>
  <c r="B396" i="5"/>
  <c r="B395" i="5"/>
  <c r="B391" i="5"/>
  <c r="B389" i="5"/>
  <c r="B388" i="5"/>
  <c r="B386" i="5"/>
  <c r="B384" i="5"/>
  <c r="B382" i="5"/>
  <c r="B378" i="5"/>
  <c r="B377" i="5"/>
  <c r="B375" i="5"/>
  <c r="B373" i="5"/>
  <c r="B371" i="5"/>
  <c r="B370" i="5"/>
  <c r="B369" i="5"/>
  <c r="B368" i="5"/>
  <c r="B367" i="5"/>
  <c r="B365" i="5"/>
  <c r="B363" i="5"/>
  <c r="B362" i="5"/>
  <c r="B361" i="5"/>
  <c r="B359" i="5"/>
  <c r="B358" i="5"/>
  <c r="B357" i="5"/>
  <c r="B356" i="5"/>
  <c r="B355" i="5"/>
  <c r="B354" i="5"/>
  <c r="B353" i="5"/>
  <c r="B352" i="5"/>
  <c r="B351" i="5"/>
  <c r="B350" i="5"/>
  <c r="B348" i="5"/>
  <c r="B347" i="5"/>
  <c r="B346" i="5"/>
  <c r="B345" i="5"/>
  <c r="B344" i="5"/>
  <c r="B343" i="5"/>
  <c r="B341" i="5"/>
  <c r="B340" i="5"/>
  <c r="B339" i="5"/>
  <c r="B337" i="5"/>
  <c r="B335" i="5"/>
  <c r="B333" i="5"/>
  <c r="B331" i="5"/>
  <c r="B329" i="5"/>
  <c r="B327" i="5"/>
  <c r="B326" i="5"/>
  <c r="B324" i="5"/>
  <c r="B323" i="5"/>
  <c r="B320" i="5"/>
  <c r="B318" i="5"/>
  <c r="B317" i="5"/>
  <c r="B316" i="5"/>
  <c r="B315" i="5"/>
  <c r="B314" i="5"/>
  <c r="B312" i="5"/>
  <c r="B311" i="5"/>
  <c r="B309" i="5"/>
  <c r="B308" i="5"/>
  <c r="B307" i="5"/>
  <c r="B306" i="5"/>
  <c r="B304" i="5"/>
  <c r="B303" i="5"/>
  <c r="B301" i="5"/>
  <c r="B299" i="5"/>
  <c r="B298" i="5"/>
  <c r="B296" i="5"/>
  <c r="B294" i="5"/>
  <c r="B292" i="5"/>
  <c r="B290" i="5"/>
  <c r="B289" i="5"/>
  <c r="B288" i="5"/>
  <c r="B287" i="5"/>
  <c r="B285" i="5"/>
  <c r="B283" i="5"/>
  <c r="B280" i="5"/>
  <c r="B279" i="5"/>
  <c r="B277" i="5"/>
  <c r="B276" i="5"/>
  <c r="B275" i="5"/>
  <c r="B273" i="5"/>
  <c r="B272" i="5"/>
  <c r="B271" i="5"/>
  <c r="B269" i="5"/>
  <c r="B267" i="5"/>
  <c r="B265" i="5"/>
  <c r="B264" i="5"/>
  <c r="B263" i="5"/>
  <c r="B262" i="5"/>
  <c r="B261" i="5"/>
  <c r="B259" i="5"/>
  <c r="B257" i="5"/>
  <c r="B256" i="5"/>
  <c r="B254" i="5"/>
  <c r="B252" i="5"/>
  <c r="B250" i="5"/>
  <c r="B248" i="5"/>
  <c r="B245" i="5"/>
  <c r="B244" i="5"/>
  <c r="B243" i="5"/>
  <c r="B241" i="5"/>
  <c r="B240" i="5"/>
  <c r="B239" i="5"/>
  <c r="B237" i="5"/>
  <c r="B236" i="5"/>
  <c r="B234" i="5"/>
  <c r="B232" i="5"/>
  <c r="B230" i="5"/>
  <c r="B228" i="5"/>
  <c r="B227" i="5"/>
  <c r="B226" i="5"/>
  <c r="B225" i="5"/>
  <c r="B224" i="5"/>
  <c r="B223" i="5"/>
  <c r="B222" i="5"/>
  <c r="B221" i="5"/>
  <c r="B219" i="5"/>
  <c r="B217" i="5"/>
  <c r="B216" i="5"/>
  <c r="B215" i="5"/>
  <c r="B214" i="5"/>
  <c r="B213" i="5"/>
  <c r="B212" i="5"/>
  <c r="B207" i="5"/>
  <c r="B206" i="5"/>
  <c r="B204" i="5"/>
  <c r="B203" i="5"/>
  <c r="B202" i="5"/>
  <c r="B201" i="5"/>
  <c r="B200" i="5"/>
  <c r="B199" i="5"/>
  <c r="B197" i="5"/>
  <c r="B196" i="5"/>
  <c r="B195" i="5"/>
  <c r="B194" i="5"/>
  <c r="B193" i="5"/>
  <c r="B192" i="5"/>
  <c r="B191" i="5"/>
  <c r="B190" i="5"/>
  <c r="B189" i="5"/>
  <c r="B188" i="5"/>
  <c r="B187" i="5"/>
  <c r="B186" i="5"/>
  <c r="B185" i="5"/>
  <c r="B184" i="5"/>
  <c r="B182" i="5"/>
  <c r="B181" i="5"/>
  <c r="B180" i="5"/>
  <c r="B179" i="5"/>
  <c r="B173" i="5"/>
  <c r="B174" i="5"/>
  <c r="B172" i="5"/>
  <c r="B171" i="5"/>
  <c r="B170" i="5"/>
  <c r="B169" i="5"/>
  <c r="B168" i="5"/>
  <c r="B167" i="5"/>
  <c r="B166" i="5"/>
  <c r="B165" i="5"/>
  <c r="B164" i="5"/>
  <c r="B163" i="5"/>
  <c r="B162" i="5"/>
  <c r="B161" i="5"/>
  <c r="B160" i="5"/>
  <c r="B159" i="5"/>
  <c r="B117" i="5"/>
  <c r="B116" i="5"/>
  <c r="B115" i="5"/>
  <c r="B114" i="5"/>
  <c r="B112" i="5"/>
  <c r="B111" i="5"/>
  <c r="B110" i="5"/>
  <c r="B109" i="5"/>
  <c r="B108" i="5"/>
  <c r="B107" i="5"/>
  <c r="B106" i="5"/>
  <c r="B105" i="5"/>
  <c r="B104" i="5"/>
  <c r="B103" i="5"/>
  <c r="B102" i="5"/>
  <c r="B101" i="5"/>
  <c r="B100" i="5"/>
  <c r="B94" i="5"/>
  <c r="B93" i="5"/>
  <c r="B92" i="5"/>
  <c r="B91" i="5"/>
  <c r="B90" i="5"/>
  <c r="B89" i="5"/>
  <c r="B88" i="5"/>
  <c r="B87" i="5"/>
  <c r="B86" i="5"/>
  <c r="B85" i="5"/>
  <c r="B84" i="5"/>
  <c r="B83" i="5"/>
  <c r="B82" i="5"/>
  <c r="B81" i="5"/>
  <c r="B80" i="5"/>
  <c r="B79" i="5"/>
  <c r="B78" i="5"/>
  <c r="B77" i="5"/>
  <c r="B76" i="5"/>
  <c r="B75" i="5"/>
  <c r="B74" i="5"/>
  <c r="B73" i="5"/>
  <c r="B72" i="5"/>
  <c r="B71" i="5"/>
  <c r="B70" i="5"/>
  <c r="B69" i="5"/>
  <c r="B68" i="5"/>
  <c r="B67" i="5"/>
  <c r="B66" i="5"/>
  <c r="B65" i="5"/>
  <c r="B64" i="5"/>
  <c r="B63" i="5"/>
  <c r="B62" i="5"/>
  <c r="B61" i="5"/>
  <c r="B60" i="5"/>
  <c r="B59" i="5"/>
  <c r="B58" i="5"/>
  <c r="B57" i="5"/>
  <c r="B56" i="5"/>
  <c r="B55" i="5"/>
  <c r="B54" i="5"/>
  <c r="B53" i="5"/>
  <c r="B52" i="5"/>
  <c r="B51" i="5"/>
  <c r="B50" i="5"/>
  <c r="B49" i="5"/>
  <c r="B48" i="5"/>
  <c r="B47" i="5"/>
  <c r="B46" i="5"/>
  <c r="B45" i="5"/>
  <c r="B44" i="5"/>
  <c r="B43" i="5"/>
  <c r="B42" i="5"/>
  <c r="B41" i="5"/>
  <c r="B40" i="5"/>
  <c r="B39" i="5"/>
  <c r="B38" i="5"/>
  <c r="B37" i="5"/>
  <c r="B36" i="5"/>
  <c r="B35" i="5"/>
  <c r="B34" i="5"/>
  <c r="B33" i="5"/>
  <c r="B32" i="5"/>
  <c r="B31" i="5"/>
  <c r="B30" i="5"/>
  <c r="B29" i="5"/>
  <c r="B28" i="5"/>
  <c r="B27" i="5"/>
  <c r="B26" i="5"/>
  <c r="B25" i="5"/>
  <c r="B24" i="5"/>
  <c r="B23" i="5"/>
  <c r="B22" i="5"/>
  <c r="B21" i="5"/>
  <c r="B20" i="5"/>
  <c r="B19" i="5"/>
  <c r="B18" i="5"/>
  <c r="B17" i="5"/>
  <c r="V583" i="5"/>
  <c r="Q583" i="5"/>
  <c r="R583" i="5"/>
  <c r="S583" i="5"/>
  <c r="J583" i="5"/>
  <c r="K583" i="5"/>
  <c r="L583" i="5"/>
  <c r="I583" i="5"/>
  <c r="V550" i="5"/>
  <c r="Q550" i="5"/>
  <c r="R550" i="5"/>
  <c r="S550" i="5"/>
  <c r="J550" i="5"/>
  <c r="L550" i="5"/>
  <c r="I550" i="5"/>
  <c r="V545" i="5"/>
  <c r="Q545" i="5"/>
  <c r="R545" i="5"/>
  <c r="S545" i="5"/>
  <c r="J545" i="5"/>
  <c r="L545" i="5"/>
  <c r="I545" i="5"/>
  <c r="V542" i="5"/>
  <c r="Q542" i="5"/>
  <c r="R542" i="5"/>
  <c r="S542" i="5"/>
  <c r="J542" i="5"/>
  <c r="L542" i="5"/>
  <c r="I542" i="5"/>
  <c r="V512" i="5"/>
  <c r="J512" i="5"/>
  <c r="L512" i="5"/>
  <c r="I512" i="5"/>
  <c r="V491" i="5"/>
  <c r="Q491" i="5"/>
  <c r="R491" i="5"/>
  <c r="S491" i="5"/>
  <c r="J491" i="5"/>
  <c r="L491" i="5"/>
  <c r="I491" i="5"/>
  <c r="V485" i="5"/>
  <c r="V481" i="5"/>
  <c r="S481" i="5"/>
  <c r="R481" i="5"/>
  <c r="J481" i="5"/>
  <c r="L481" i="5"/>
  <c r="I481" i="5"/>
  <c r="V468" i="5"/>
  <c r="Q468" i="5"/>
  <c r="R468" i="5"/>
  <c r="S468" i="5"/>
  <c r="J468" i="5"/>
  <c r="L468" i="5"/>
  <c r="I468" i="5"/>
  <c r="V457" i="5"/>
  <c r="J457" i="5"/>
  <c r="L457" i="5"/>
  <c r="I457" i="5"/>
  <c r="V349" i="5"/>
  <c r="Q349" i="5"/>
  <c r="R349" i="5"/>
  <c r="S349" i="5"/>
  <c r="J349" i="5"/>
  <c r="K349" i="5"/>
  <c r="L349" i="5"/>
  <c r="I349" i="5"/>
  <c r="V255" i="5"/>
  <c r="S255" i="5"/>
  <c r="Q255" i="5"/>
  <c r="R255" i="5"/>
  <c r="J255" i="5"/>
  <c r="K255" i="5"/>
  <c r="L255" i="5"/>
  <c r="I255" i="5"/>
  <c r="V235" i="5"/>
  <c r="S235" i="5"/>
  <c r="R235" i="5"/>
  <c r="J235" i="5"/>
  <c r="K235" i="5"/>
  <c r="L235" i="5"/>
  <c r="I235" i="5"/>
  <c r="V220" i="5"/>
  <c r="S220" i="5"/>
  <c r="R220" i="5"/>
  <c r="J220" i="5"/>
  <c r="K220" i="5"/>
  <c r="L220" i="5"/>
  <c r="I220" i="5"/>
  <c r="V99" i="5"/>
  <c r="Q99" i="5"/>
  <c r="R99" i="5"/>
  <c r="S99" i="5"/>
  <c r="J99" i="5"/>
  <c r="K99" i="5"/>
  <c r="L99" i="5"/>
  <c r="I99" i="5"/>
  <c r="T359" i="5"/>
  <c r="CM359" i="5" s="1"/>
  <c r="T358" i="5"/>
  <c r="CM358" i="5" s="1"/>
  <c r="T357" i="5"/>
  <c r="CM357" i="5" s="1"/>
  <c r="T356" i="5"/>
  <c r="CM356" i="5" s="1"/>
  <c r="T355" i="5"/>
  <c r="CM355" i="5" s="1"/>
  <c r="T354" i="5"/>
  <c r="CM354" i="5" s="1"/>
  <c r="T353" i="5"/>
  <c r="CM353" i="5" s="1"/>
  <c r="T352" i="5"/>
  <c r="CM352" i="5" s="1"/>
  <c r="T351" i="5"/>
  <c r="CM351" i="5" s="1"/>
  <c r="T257" i="5"/>
  <c r="CM257" i="5" s="1"/>
  <c r="T237" i="5"/>
  <c r="CM237" i="5" s="1"/>
  <c r="Q14" i="5" l="1"/>
  <c r="Q392" i="5"/>
  <c r="T92" i="5"/>
  <c r="CM92" i="5" s="1"/>
  <c r="T91" i="5"/>
  <c r="CM91" i="5" s="1"/>
  <c r="V90" i="5"/>
  <c r="T90" i="5"/>
  <c r="CM90" i="5" s="1"/>
  <c r="V89" i="5"/>
  <c r="T89" i="5"/>
  <c r="CM89" i="5" s="1"/>
  <c r="V15" i="5" l="1"/>
  <c r="G718" i="10" l="1"/>
  <c r="G716" i="10"/>
  <c r="G715" i="10"/>
  <c r="G714" i="10"/>
  <c r="G386" i="10"/>
  <c r="G327" i="10"/>
  <c r="G558" i="10"/>
  <c r="G521" i="10"/>
  <c r="G520" i="10"/>
  <c r="G519" i="10"/>
  <c r="G504" i="10"/>
  <c r="G183" i="10"/>
  <c r="G439" i="10"/>
  <c r="G374" i="10"/>
  <c r="G332" i="10"/>
  <c r="G249" i="10"/>
  <c r="G242" i="10"/>
  <c r="G178" i="10"/>
  <c r="G177" i="10"/>
  <c r="G117" i="10"/>
  <c r="CK117" i="10" s="1"/>
  <c r="G116" i="10"/>
  <c r="CK116" i="10" s="1"/>
  <c r="G114" i="10"/>
  <c r="G96" i="10"/>
  <c r="G95" i="10"/>
  <c r="G94" i="10"/>
  <c r="G93" i="10"/>
  <c r="G92" i="10"/>
  <c r="G91" i="10"/>
  <c r="G90" i="10"/>
  <c r="G89" i="10"/>
  <c r="G56" i="10"/>
  <c r="G55" i="10"/>
  <c r="H474" i="10"/>
  <c r="I474" i="10"/>
  <c r="J474" i="10"/>
  <c r="K474" i="10"/>
  <c r="L474" i="10"/>
  <c r="M474" i="10"/>
  <c r="N474" i="10"/>
  <c r="O474" i="10"/>
  <c r="P474" i="10"/>
  <c r="R474" i="10"/>
  <c r="S474" i="10"/>
  <c r="T474" i="10"/>
  <c r="U474" i="10"/>
  <c r="V474" i="10"/>
  <c r="W474" i="10"/>
  <c r="X474" i="10"/>
  <c r="Y474" i="10"/>
  <c r="Z474" i="10"/>
  <c r="AA474" i="10"/>
  <c r="AB474" i="10"/>
  <c r="AC474" i="10"/>
  <c r="AD474" i="10"/>
  <c r="AE474" i="10"/>
  <c r="AG474" i="10"/>
  <c r="AH474" i="10"/>
  <c r="AG292" i="10"/>
  <c r="CK795" i="10"/>
  <c r="H355" i="10"/>
  <c r="I355" i="10"/>
  <c r="J355" i="10"/>
  <c r="K355" i="10"/>
  <c r="L355" i="10"/>
  <c r="M355" i="10"/>
  <c r="N355" i="10"/>
  <c r="O355" i="10"/>
  <c r="P355" i="10"/>
  <c r="Q355" i="10"/>
  <c r="R355" i="10"/>
  <c r="S355" i="10"/>
  <c r="T355" i="10"/>
  <c r="U355" i="10"/>
  <c r="V355" i="10"/>
  <c r="W355" i="10"/>
  <c r="X355" i="10"/>
  <c r="Y355" i="10"/>
  <c r="Z355" i="10"/>
  <c r="AA355" i="10"/>
  <c r="AB355" i="10"/>
  <c r="AC355" i="10"/>
  <c r="AD355" i="10"/>
  <c r="AE355" i="10"/>
  <c r="AG355" i="10"/>
  <c r="AH355" i="10"/>
  <c r="H261" i="10"/>
  <c r="I261" i="10"/>
  <c r="J261" i="10"/>
  <c r="K261" i="10"/>
  <c r="L261" i="10"/>
  <c r="M261" i="10"/>
  <c r="N261" i="10"/>
  <c r="O261" i="10"/>
  <c r="P261" i="10"/>
  <c r="Q261" i="10"/>
  <c r="R261" i="10"/>
  <c r="S261" i="10"/>
  <c r="T261" i="10"/>
  <c r="U261" i="10"/>
  <c r="V261" i="10"/>
  <c r="W261" i="10"/>
  <c r="X261" i="10"/>
  <c r="Y261" i="10"/>
  <c r="Z261" i="10"/>
  <c r="AA261" i="10"/>
  <c r="AB261" i="10"/>
  <c r="AC261" i="10"/>
  <c r="AD261" i="10"/>
  <c r="AE261" i="10"/>
  <c r="AG261" i="10"/>
  <c r="AH261" i="10"/>
  <c r="H241" i="10"/>
  <c r="I241" i="10"/>
  <c r="J241" i="10"/>
  <c r="K241" i="10"/>
  <c r="L241" i="10"/>
  <c r="M241" i="10"/>
  <c r="N241" i="10"/>
  <c r="O241" i="10"/>
  <c r="P241" i="10"/>
  <c r="Q241" i="10"/>
  <c r="R241" i="10"/>
  <c r="S241" i="10"/>
  <c r="T241" i="10"/>
  <c r="U241" i="10"/>
  <c r="V241" i="10"/>
  <c r="W241" i="10"/>
  <c r="X241" i="10"/>
  <c r="Y241" i="10"/>
  <c r="Z241" i="10"/>
  <c r="AA241" i="10"/>
  <c r="AB241" i="10"/>
  <c r="AC241" i="10"/>
  <c r="AD241" i="10"/>
  <c r="AE241" i="10"/>
  <c r="AG241" i="10"/>
  <c r="AH241" i="10"/>
  <c r="H226" i="10"/>
  <c r="I226" i="10"/>
  <c r="J226" i="10"/>
  <c r="K226" i="10"/>
  <c r="L226" i="10"/>
  <c r="M226" i="10"/>
  <c r="N226" i="10"/>
  <c r="O226" i="10"/>
  <c r="P226" i="10"/>
  <c r="Q226" i="10"/>
  <c r="R226" i="10"/>
  <c r="S226" i="10"/>
  <c r="T226" i="10"/>
  <c r="U226" i="10"/>
  <c r="V226" i="10"/>
  <c r="W226" i="10"/>
  <c r="X226" i="10"/>
  <c r="Y226" i="10"/>
  <c r="Z226" i="10"/>
  <c r="AA226" i="10"/>
  <c r="AB226" i="10"/>
  <c r="AC226" i="10"/>
  <c r="AD226" i="10"/>
  <c r="AE226" i="10"/>
  <c r="AH226" i="10"/>
  <c r="H105" i="10"/>
  <c r="I105" i="10"/>
  <c r="J105" i="10"/>
  <c r="K105" i="10"/>
  <c r="L105" i="10"/>
  <c r="M105" i="10"/>
  <c r="N105" i="10"/>
  <c r="O105" i="10"/>
  <c r="P105" i="10"/>
  <c r="Q105" i="10"/>
  <c r="R105" i="10"/>
  <c r="S105" i="10"/>
  <c r="T105" i="10"/>
  <c r="U105" i="10"/>
  <c r="V105" i="10"/>
  <c r="W105" i="10"/>
  <c r="X105" i="10"/>
  <c r="Y105" i="10"/>
  <c r="Z105" i="10"/>
  <c r="AA105" i="10"/>
  <c r="AB105" i="10"/>
  <c r="AC105" i="10"/>
  <c r="AD105" i="10"/>
  <c r="AE105" i="10"/>
  <c r="AG105" i="10"/>
  <c r="AH105" i="10"/>
  <c r="B794" i="10"/>
  <c r="B793" i="10"/>
  <c r="B791" i="10"/>
  <c r="B790" i="10"/>
  <c r="B788" i="10"/>
  <c r="B786" i="10"/>
  <c r="B784" i="10"/>
  <c r="B782" i="10"/>
  <c r="B780" i="10"/>
  <c r="B778" i="10"/>
  <c r="B776" i="10"/>
  <c r="B774" i="10"/>
  <c r="B772" i="10"/>
  <c r="B771" i="10"/>
  <c r="B769" i="10"/>
  <c r="B767" i="10"/>
  <c r="B765" i="10"/>
  <c r="B763" i="10"/>
  <c r="B761" i="10"/>
  <c r="B759" i="10"/>
  <c r="B757" i="10"/>
  <c r="B756" i="10"/>
  <c r="B755" i="10"/>
  <c r="B754" i="10"/>
  <c r="B753" i="10"/>
  <c r="B751" i="10"/>
  <c r="B750" i="10"/>
  <c r="B748" i="10"/>
  <c r="B747" i="10"/>
  <c r="B745" i="10"/>
  <c r="B744" i="10"/>
  <c r="B742" i="10"/>
  <c r="B740" i="10"/>
  <c r="B739" i="10"/>
  <c r="B737" i="10"/>
  <c r="B736" i="10"/>
  <c r="B735" i="10"/>
  <c r="B734" i="10"/>
  <c r="B733" i="10"/>
  <c r="B731" i="10"/>
  <c r="B729" i="10"/>
  <c r="B728" i="10"/>
  <c r="B726" i="10"/>
  <c r="B724" i="10"/>
  <c r="B722" i="10"/>
  <c r="B720" i="10"/>
  <c r="B718" i="10"/>
  <c r="B716" i="10"/>
  <c r="B715" i="10"/>
  <c r="B714" i="10"/>
  <c r="B712" i="10"/>
  <c r="B710" i="10"/>
  <c r="B708" i="10"/>
  <c r="B706" i="10"/>
  <c r="B704" i="10"/>
  <c r="B702" i="10"/>
  <c r="B701" i="10"/>
  <c r="B700" i="10"/>
  <c r="B698" i="10"/>
  <c r="B696" i="10"/>
  <c r="B695" i="10"/>
  <c r="B694" i="10"/>
  <c r="B692" i="10"/>
  <c r="B691" i="10"/>
  <c r="B689" i="10"/>
  <c r="B688" i="10"/>
  <c r="B686" i="10"/>
  <c r="B685" i="10"/>
  <c r="B684" i="10"/>
  <c r="B683" i="10"/>
  <c r="B682" i="10"/>
  <c r="B681" i="10"/>
  <c r="B680" i="10"/>
  <c r="B678" i="10"/>
  <c r="B677" i="10"/>
  <c r="B676" i="10"/>
  <c r="B675" i="10"/>
  <c r="B674" i="10"/>
  <c r="B673" i="10"/>
  <c r="B672" i="10"/>
  <c r="B671" i="10"/>
  <c r="B670" i="10"/>
  <c r="B668" i="10"/>
  <c r="B667" i="10"/>
  <c r="B666" i="10"/>
  <c r="B665" i="10"/>
  <c r="B664" i="10"/>
  <c r="B663" i="10"/>
  <c r="B662" i="10"/>
  <c r="B661" i="10"/>
  <c r="B659" i="10"/>
  <c r="B658" i="10"/>
  <c r="B657" i="10"/>
  <c r="B656" i="10"/>
  <c r="B655" i="10"/>
  <c r="B654" i="10"/>
  <c r="B653" i="10"/>
  <c r="B651" i="10"/>
  <c r="B650" i="10"/>
  <c r="B649" i="10"/>
  <c r="B648" i="10"/>
  <c r="B647" i="10"/>
  <c r="B646" i="10"/>
  <c r="B645" i="10"/>
  <c r="B644" i="10"/>
  <c r="B643" i="10"/>
  <c r="B642" i="10"/>
  <c r="B641" i="10"/>
  <c r="B640" i="10"/>
  <c r="B639" i="10"/>
  <c r="B638" i="10"/>
  <c r="B637" i="10"/>
  <c r="B636" i="10"/>
  <c r="B635" i="10"/>
  <c r="B634" i="10"/>
  <c r="B633" i="10"/>
  <c r="B632" i="10"/>
  <c r="B631" i="10"/>
  <c r="B630" i="10"/>
  <c r="B629" i="10"/>
  <c r="B628" i="10"/>
  <c r="B627" i="10"/>
  <c r="B626" i="10"/>
  <c r="B625" i="10"/>
  <c r="B624" i="10"/>
  <c r="B623" i="10"/>
  <c r="B622" i="10"/>
  <c r="B621" i="10"/>
  <c r="B620" i="10"/>
  <c r="B619" i="10"/>
  <c r="B618" i="10"/>
  <c r="B617" i="10"/>
  <c r="B616" i="10"/>
  <c r="B612" i="10"/>
  <c r="B611" i="10"/>
  <c r="B609" i="10"/>
  <c r="B608" i="10"/>
  <c r="B606" i="10"/>
  <c r="B604" i="10"/>
  <c r="B602" i="10"/>
  <c r="B600" i="10"/>
  <c r="B598" i="10"/>
  <c r="B596" i="10"/>
  <c r="B594" i="10"/>
  <c r="B593" i="10"/>
  <c r="B591" i="10"/>
  <c r="B590" i="10"/>
  <c r="B588" i="10"/>
  <c r="B587" i="10"/>
  <c r="B585" i="10"/>
  <c r="B583" i="10"/>
  <c r="B581" i="10"/>
  <c r="B579" i="10"/>
  <c r="B578" i="10"/>
  <c r="B576" i="10"/>
  <c r="B574" i="10"/>
  <c r="B573" i="10"/>
  <c r="B571" i="10"/>
  <c r="B569" i="10"/>
  <c r="B568" i="10"/>
  <c r="B566" i="10"/>
  <c r="B564" i="10"/>
  <c r="B562" i="10"/>
  <c r="B560" i="10"/>
  <c r="B558" i="10"/>
  <c r="B557" i="10"/>
  <c r="B555" i="10"/>
  <c r="B554" i="10"/>
  <c r="B553" i="10"/>
  <c r="B552" i="10"/>
  <c r="B550" i="10"/>
  <c r="B549" i="10"/>
  <c r="B547" i="10"/>
  <c r="B545" i="10"/>
  <c r="B544" i="10"/>
  <c r="B543" i="10"/>
  <c r="B541" i="10"/>
  <c r="B539" i="10"/>
  <c r="B537" i="10"/>
  <c r="B536" i="10"/>
  <c r="B535" i="10"/>
  <c r="B534" i="10"/>
  <c r="B533" i="10"/>
  <c r="B531" i="10"/>
  <c r="B529" i="10"/>
  <c r="B527" i="10"/>
  <c r="B525" i="10"/>
  <c r="B523" i="10"/>
  <c r="B522" i="10"/>
  <c r="B521" i="10"/>
  <c r="B520" i="10"/>
  <c r="B519" i="10"/>
  <c r="B517" i="10"/>
  <c r="B515" i="10"/>
  <c r="B513" i="10"/>
  <c r="B511" i="10"/>
  <c r="B509" i="10"/>
  <c r="B507" i="10"/>
  <c r="B505" i="10"/>
  <c r="B504" i="10"/>
  <c r="B503" i="10"/>
  <c r="B502" i="10"/>
  <c r="B501" i="10"/>
  <c r="B500" i="10"/>
  <c r="B499" i="10"/>
  <c r="B498" i="10"/>
  <c r="B496" i="10"/>
  <c r="B495" i="10"/>
  <c r="B493" i="10"/>
  <c r="B492" i="10"/>
  <c r="B490" i="10"/>
  <c r="B489" i="10"/>
  <c r="B488" i="10"/>
  <c r="B486" i="10"/>
  <c r="B485" i="10"/>
  <c r="B484" i="10"/>
  <c r="B483" i="10"/>
  <c r="B482" i="10"/>
  <c r="B481" i="10"/>
  <c r="B480" i="10"/>
  <c r="B479" i="10"/>
  <c r="B478" i="10"/>
  <c r="B477" i="10"/>
  <c r="B476" i="10"/>
  <c r="B475" i="10"/>
  <c r="B473" i="10"/>
  <c r="B472" i="10"/>
  <c r="B471" i="10"/>
  <c r="B470" i="10"/>
  <c r="B469" i="10"/>
  <c r="B468" i="10"/>
  <c r="B467" i="10"/>
  <c r="B466" i="10"/>
  <c r="B465" i="10"/>
  <c r="B464" i="10"/>
  <c r="B462" i="10"/>
  <c r="B461" i="10"/>
  <c r="B460" i="10"/>
  <c r="B459" i="10"/>
  <c r="B458" i="10"/>
  <c r="B457" i="10"/>
  <c r="B456" i="10"/>
  <c r="B455" i="10"/>
  <c r="B454" i="10"/>
  <c r="B453" i="10"/>
  <c r="B452" i="10"/>
  <c r="B451" i="10"/>
  <c r="B450" i="10"/>
  <c r="B449" i="10"/>
  <c r="B447" i="10"/>
  <c r="B446" i="10"/>
  <c r="B445" i="10"/>
  <c r="B444" i="10"/>
  <c r="B443" i="10"/>
  <c r="B442" i="10"/>
  <c r="B440" i="10"/>
  <c r="B439" i="10"/>
  <c r="B438" i="10"/>
  <c r="B437" i="10"/>
  <c r="B436" i="10"/>
  <c r="B435" i="10"/>
  <c r="B434" i="10"/>
  <c r="B433" i="10"/>
  <c r="B432" i="10"/>
  <c r="B431" i="10"/>
  <c r="B430" i="10"/>
  <c r="B429" i="10"/>
  <c r="B428" i="10"/>
  <c r="B427" i="10"/>
  <c r="B426" i="10"/>
  <c r="B425" i="10"/>
  <c r="B424" i="10"/>
  <c r="B423" i="10"/>
  <c r="B422" i="10"/>
  <c r="B421" i="10"/>
  <c r="B420" i="10"/>
  <c r="B419" i="10"/>
  <c r="B418" i="10"/>
  <c r="B417" i="10"/>
  <c r="B416" i="10"/>
  <c r="B415" i="10"/>
  <c r="B414" i="10"/>
  <c r="B413" i="10"/>
  <c r="B412" i="10"/>
  <c r="B411" i="10"/>
  <c r="B410" i="10"/>
  <c r="B409" i="10"/>
  <c r="B408" i="10"/>
  <c r="B407" i="10"/>
  <c r="B406" i="10"/>
  <c r="B405" i="10"/>
  <c r="B404" i="10"/>
  <c r="B403" i="10"/>
  <c r="B402" i="10"/>
  <c r="B401" i="10"/>
  <c r="B397" i="10"/>
  <c r="B395" i="10"/>
  <c r="B394" i="10"/>
  <c r="B392" i="10"/>
  <c r="B390" i="10"/>
  <c r="B388" i="10"/>
  <c r="B384" i="10"/>
  <c r="B383" i="10"/>
  <c r="B381" i="10"/>
  <c r="B379" i="10"/>
  <c r="B377" i="10"/>
  <c r="B376" i="10"/>
  <c r="B375" i="10"/>
  <c r="B374" i="10"/>
  <c r="B373" i="10"/>
  <c r="B371" i="10"/>
  <c r="B369" i="10"/>
  <c r="B368" i="10"/>
  <c r="B367" i="10"/>
  <c r="B365" i="10"/>
  <c r="B364" i="10"/>
  <c r="B363" i="10"/>
  <c r="B362" i="10"/>
  <c r="B361" i="10"/>
  <c r="B360" i="10"/>
  <c r="B359" i="10"/>
  <c r="B358" i="10"/>
  <c r="B357" i="10"/>
  <c r="B356" i="10"/>
  <c r="B354" i="10"/>
  <c r="B353" i="10"/>
  <c r="B352" i="10"/>
  <c r="B351" i="10"/>
  <c r="B350" i="10"/>
  <c r="B349" i="10"/>
  <c r="B347" i="10"/>
  <c r="B346" i="10"/>
  <c r="B345" i="10"/>
  <c r="B343" i="10"/>
  <c r="B341" i="10"/>
  <c r="B339" i="10"/>
  <c r="B337" i="10"/>
  <c r="B335" i="10"/>
  <c r="B333" i="10"/>
  <c r="B332" i="10"/>
  <c r="B330" i="10"/>
  <c r="B329" i="10"/>
  <c r="B326" i="10"/>
  <c r="B324" i="10"/>
  <c r="B323" i="10"/>
  <c r="B322" i="10"/>
  <c r="B321" i="10"/>
  <c r="B320" i="10"/>
  <c r="B318" i="10"/>
  <c r="B317" i="10"/>
  <c r="B315" i="10"/>
  <c r="B314" i="10"/>
  <c r="B313" i="10"/>
  <c r="B312" i="10"/>
  <c r="B310" i="10"/>
  <c r="B309" i="10"/>
  <c r="B307" i="10"/>
  <c r="B305" i="10"/>
  <c r="B304" i="10"/>
  <c r="B302" i="10"/>
  <c r="B300" i="10"/>
  <c r="B298" i="10"/>
  <c r="B296" i="10"/>
  <c r="B295" i="10"/>
  <c r="B294" i="10"/>
  <c r="B293" i="10"/>
  <c r="B291" i="10"/>
  <c r="B289" i="10"/>
  <c r="B286" i="10"/>
  <c r="B285" i="10"/>
  <c r="B283" i="10"/>
  <c r="B282" i="10"/>
  <c r="B281" i="10"/>
  <c r="B279" i="10"/>
  <c r="B278" i="10"/>
  <c r="B277" i="10"/>
  <c r="B275" i="10"/>
  <c r="B273" i="10"/>
  <c r="B271" i="10"/>
  <c r="B270" i="10"/>
  <c r="B269" i="10"/>
  <c r="B268" i="10"/>
  <c r="B267" i="10"/>
  <c r="B265" i="10"/>
  <c r="B263" i="10"/>
  <c r="B262" i="10"/>
  <c r="B260" i="10"/>
  <c r="B258" i="10"/>
  <c r="B256" i="10"/>
  <c r="B254" i="10"/>
  <c r="B250" i="10"/>
  <c r="B249" i="10"/>
  <c r="B247" i="10"/>
  <c r="B246" i="10"/>
  <c r="B245" i="10"/>
  <c r="B243" i="10"/>
  <c r="B242" i="10"/>
  <c r="B240" i="10"/>
  <c r="B238" i="10"/>
  <c r="B236" i="10"/>
  <c r="B234" i="10"/>
  <c r="B233" i="10"/>
  <c r="B232" i="10"/>
  <c r="B231" i="10"/>
  <c r="B230" i="10"/>
  <c r="B229" i="10"/>
  <c r="B228" i="10"/>
  <c r="B227" i="10"/>
  <c r="B225" i="10"/>
  <c r="B223" i="10"/>
  <c r="B222" i="10"/>
  <c r="B221" i="10"/>
  <c r="B220" i="10"/>
  <c r="B219" i="10"/>
  <c r="B218" i="10"/>
  <c r="B213" i="10"/>
  <c r="B212" i="10"/>
  <c r="B210" i="10"/>
  <c r="B209" i="10"/>
  <c r="B208" i="10"/>
  <c r="B207" i="10"/>
  <c r="B206" i="10"/>
  <c r="B205" i="10"/>
  <c r="B203" i="10"/>
  <c r="B202" i="10"/>
  <c r="B201" i="10"/>
  <c r="B200" i="10"/>
  <c r="B199" i="10"/>
  <c r="B198" i="10"/>
  <c r="B197" i="10"/>
  <c r="B196" i="10"/>
  <c r="B195" i="10"/>
  <c r="B194" i="10"/>
  <c r="B193" i="10"/>
  <c r="B192" i="10"/>
  <c r="B191" i="10"/>
  <c r="B190" i="10"/>
  <c r="B188" i="10"/>
  <c r="B187" i="10"/>
  <c r="B186" i="10"/>
  <c r="B185" i="10"/>
  <c r="B180" i="10"/>
  <c r="B179" i="10"/>
  <c r="B178" i="10"/>
  <c r="B177" i="10"/>
  <c r="B176" i="10"/>
  <c r="B175" i="10"/>
  <c r="B174" i="10"/>
  <c r="B173" i="10"/>
  <c r="B172" i="10"/>
  <c r="B171" i="10"/>
  <c r="B170" i="10"/>
  <c r="B169" i="10"/>
  <c r="B168" i="10"/>
  <c r="B167" i="10"/>
  <c r="B166" i="10"/>
  <c r="B165" i="10"/>
  <c r="B123" i="10"/>
  <c r="B122" i="10"/>
  <c r="B121" i="10"/>
  <c r="B120" i="10"/>
  <c r="B118" i="10"/>
  <c r="B117" i="10"/>
  <c r="B116" i="10"/>
  <c r="B115" i="10"/>
  <c r="B114" i="10"/>
  <c r="B113" i="10"/>
  <c r="B112" i="10"/>
  <c r="B111" i="10"/>
  <c r="B110" i="10"/>
  <c r="B109" i="10"/>
  <c r="B108" i="10"/>
  <c r="B107" i="10"/>
  <c r="B106" i="10"/>
  <c r="B100" i="10"/>
  <c r="B99" i="10"/>
  <c r="B98" i="10"/>
  <c r="B97" i="10"/>
  <c r="B96" i="10"/>
  <c r="B95" i="10"/>
  <c r="B94" i="10"/>
  <c r="B93" i="10"/>
  <c r="B92" i="10"/>
  <c r="B91" i="10"/>
  <c r="B90" i="10"/>
  <c r="B89" i="10"/>
  <c r="B88" i="10"/>
  <c r="B87" i="10"/>
  <c r="B86" i="10"/>
  <c r="B85" i="10"/>
  <c r="B84" i="10"/>
  <c r="B83" i="10"/>
  <c r="B82" i="10"/>
  <c r="B81" i="10"/>
  <c r="B80" i="10"/>
  <c r="B79" i="10"/>
  <c r="B78" i="10"/>
  <c r="B77" i="10"/>
  <c r="B76" i="10"/>
  <c r="B75" i="10"/>
  <c r="B74" i="10"/>
  <c r="B73" i="10"/>
  <c r="B72" i="10"/>
  <c r="B71" i="10"/>
  <c r="B70" i="10"/>
  <c r="B69" i="10"/>
  <c r="B68" i="10"/>
  <c r="B67" i="10"/>
  <c r="B66" i="10"/>
  <c r="B65" i="10"/>
  <c r="B64" i="10"/>
  <c r="B63" i="10"/>
  <c r="B62" i="10"/>
  <c r="B61" i="10"/>
  <c r="B60" i="10"/>
  <c r="B59" i="10"/>
  <c r="B58" i="10"/>
  <c r="B57" i="10"/>
  <c r="B56" i="10"/>
  <c r="B55" i="10"/>
  <c r="B54" i="10"/>
  <c r="B53" i="10"/>
  <c r="B52" i="10"/>
  <c r="B51" i="10"/>
  <c r="B50" i="10"/>
  <c r="B49" i="10"/>
  <c r="B48" i="10"/>
  <c r="B47" i="10"/>
  <c r="B46" i="10"/>
  <c r="B45" i="10"/>
  <c r="B44" i="10"/>
  <c r="B43" i="10"/>
  <c r="B42" i="10"/>
  <c r="B41" i="10"/>
  <c r="B40" i="10"/>
  <c r="B39" i="10"/>
  <c r="B38" i="10"/>
  <c r="B37" i="10"/>
  <c r="B36" i="10"/>
  <c r="B35" i="10"/>
  <c r="B34" i="10"/>
  <c r="B33" i="10"/>
  <c r="B32" i="10"/>
  <c r="B31" i="10"/>
  <c r="B30" i="10"/>
  <c r="B29" i="10"/>
  <c r="B28" i="10"/>
  <c r="B27" i="10"/>
  <c r="B26" i="10"/>
  <c r="B25" i="10"/>
  <c r="B24" i="10"/>
  <c r="B23" i="10"/>
  <c r="AF136" i="10" l="1"/>
  <c r="AF365" i="10"/>
  <c r="AF364" i="10"/>
  <c r="AF363" i="10"/>
  <c r="AF362" i="10"/>
  <c r="AF361" i="10"/>
  <c r="AF360" i="10"/>
  <c r="AF359" i="10"/>
  <c r="AF358" i="10"/>
  <c r="AF357" i="10"/>
  <c r="AF180" i="10"/>
  <c r="AF179" i="10"/>
  <c r="AF263" i="10"/>
  <c r="AF118" i="10"/>
  <c r="G179" i="10" l="1"/>
  <c r="CK179" i="10" s="1"/>
  <c r="G358" i="10"/>
  <c r="CK358" i="10" s="1"/>
  <c r="G362" i="10"/>
  <c r="CK362" i="10" s="1"/>
  <c r="G136" i="10"/>
  <c r="CK136" i="10" s="1"/>
  <c r="G180" i="10"/>
  <c r="CK180" i="10" s="1"/>
  <c r="G359" i="10"/>
  <c r="CK359" i="10" s="1"/>
  <c r="G363" i="10"/>
  <c r="CK363" i="10" s="1"/>
  <c r="G118" i="10"/>
  <c r="CK118" i="10" s="1"/>
  <c r="G360" i="10"/>
  <c r="CK360" i="10" s="1"/>
  <c r="G364" i="10"/>
  <c r="CK364" i="10" s="1"/>
  <c r="G263" i="10"/>
  <c r="CK263" i="10" s="1"/>
  <c r="G357" i="10"/>
  <c r="CK357" i="10" s="1"/>
  <c r="G361" i="10"/>
  <c r="CK361" i="10" s="1"/>
  <c r="G365" i="10"/>
  <c r="CK365" i="10" s="1"/>
  <c r="AF100" i="10" l="1"/>
  <c r="AF99" i="10"/>
  <c r="AF98" i="10"/>
  <c r="AF97" i="10"/>
  <c r="AF243" i="10"/>
  <c r="G243" i="10" s="1"/>
  <c r="G98" i="10" l="1"/>
  <c r="CK98" i="10" s="1"/>
  <c r="G99" i="10"/>
  <c r="CK99" i="10" s="1"/>
  <c r="G100" i="10"/>
  <c r="CK100" i="10" s="1"/>
  <c r="G97" i="10"/>
  <c r="CK97" i="10" s="1"/>
  <c r="CK243" i="10"/>
  <c r="AF241" i="10"/>
  <c r="D184" i="10" l="1"/>
  <c r="D189" i="10"/>
  <c r="F230" i="10"/>
  <c r="F394" i="10"/>
  <c r="D448" i="10"/>
  <c r="F566" i="10"/>
  <c r="D660" i="10"/>
  <c r="D679" i="10"/>
  <c r="D699" i="10"/>
  <c r="F794" i="10"/>
  <c r="D798" i="10"/>
  <c r="D797" i="10" s="1"/>
  <c r="D796" i="10" s="1"/>
  <c r="E798" i="10"/>
  <c r="E797" i="10" s="1"/>
  <c r="E796" i="10" s="1"/>
  <c r="F798" i="10"/>
  <c r="F797" i="10" s="1"/>
  <c r="F796" i="10" s="1"/>
  <c r="AG234" i="10"/>
  <c r="AG226" i="10" s="1"/>
  <c r="AF234" i="10"/>
  <c r="CK95" i="10"/>
  <c r="CK96" i="10"/>
  <c r="H487" i="10"/>
  <c r="I487" i="10"/>
  <c r="J487" i="10"/>
  <c r="K487" i="10"/>
  <c r="L487" i="10"/>
  <c r="M487" i="10"/>
  <c r="N487" i="10"/>
  <c r="O487" i="10"/>
  <c r="P487" i="10"/>
  <c r="R487" i="10"/>
  <c r="S487" i="10"/>
  <c r="T487" i="10"/>
  <c r="U487" i="10"/>
  <c r="V487" i="10"/>
  <c r="W487" i="10"/>
  <c r="X487" i="10"/>
  <c r="Y487" i="10"/>
  <c r="Z487" i="10"/>
  <c r="AA487" i="10"/>
  <c r="AB487" i="10"/>
  <c r="AC487" i="10"/>
  <c r="AD487" i="10"/>
  <c r="AE487" i="10"/>
  <c r="AG487" i="10"/>
  <c r="AH487" i="10"/>
  <c r="H491" i="10"/>
  <c r="I491" i="10"/>
  <c r="J491" i="10"/>
  <c r="K491" i="10"/>
  <c r="L491" i="10"/>
  <c r="M491" i="10"/>
  <c r="N491" i="10"/>
  <c r="O491" i="10"/>
  <c r="P491" i="10"/>
  <c r="R491" i="10"/>
  <c r="S491" i="10"/>
  <c r="T491" i="10"/>
  <c r="U491" i="10"/>
  <c r="V491" i="10"/>
  <c r="W491" i="10"/>
  <c r="X491" i="10"/>
  <c r="Y491" i="10"/>
  <c r="Z491" i="10"/>
  <c r="AA491" i="10"/>
  <c r="AB491" i="10"/>
  <c r="AC491" i="10"/>
  <c r="AD491" i="10"/>
  <c r="AE491" i="10"/>
  <c r="AG491" i="10"/>
  <c r="AH491" i="10"/>
  <c r="H497" i="10"/>
  <c r="I497" i="10"/>
  <c r="J497" i="10"/>
  <c r="K497" i="10"/>
  <c r="L497" i="10"/>
  <c r="M497" i="10"/>
  <c r="N497" i="10"/>
  <c r="O497" i="10"/>
  <c r="P497" i="10"/>
  <c r="R497" i="10"/>
  <c r="S497" i="10"/>
  <c r="T497" i="10"/>
  <c r="U497" i="10"/>
  <c r="V497" i="10"/>
  <c r="W497" i="10"/>
  <c r="X497" i="10"/>
  <c r="Y497" i="10"/>
  <c r="Z497" i="10"/>
  <c r="AA497" i="10"/>
  <c r="AB497" i="10"/>
  <c r="AC497" i="10"/>
  <c r="AD497" i="10"/>
  <c r="AE497" i="10"/>
  <c r="AH497" i="10"/>
  <c r="H518" i="10"/>
  <c r="I518" i="10"/>
  <c r="J518" i="10"/>
  <c r="K518" i="10"/>
  <c r="L518" i="10"/>
  <c r="M518" i="10"/>
  <c r="N518" i="10"/>
  <c r="O518" i="10"/>
  <c r="P518" i="10"/>
  <c r="Q518" i="10"/>
  <c r="R518" i="10"/>
  <c r="S518" i="10"/>
  <c r="T518" i="10"/>
  <c r="U518" i="10"/>
  <c r="V518" i="10"/>
  <c r="W518" i="10"/>
  <c r="X518" i="10"/>
  <c r="Y518" i="10"/>
  <c r="Z518" i="10"/>
  <c r="AA518" i="10"/>
  <c r="AB518" i="10"/>
  <c r="AC518" i="10"/>
  <c r="AD518" i="10"/>
  <c r="AE518" i="10"/>
  <c r="AG518" i="10"/>
  <c r="AH518" i="10"/>
  <c r="H548" i="10"/>
  <c r="I548" i="10"/>
  <c r="J548" i="10"/>
  <c r="K548" i="10"/>
  <c r="L548" i="10"/>
  <c r="M548" i="10"/>
  <c r="N548" i="10"/>
  <c r="O548" i="10"/>
  <c r="P548" i="10"/>
  <c r="R548" i="10"/>
  <c r="S548" i="10"/>
  <c r="T548" i="10"/>
  <c r="U548" i="10"/>
  <c r="V548" i="10"/>
  <c r="W548" i="10"/>
  <c r="X548" i="10"/>
  <c r="Y548" i="10"/>
  <c r="Z548" i="10"/>
  <c r="AA548" i="10"/>
  <c r="AB548" i="10"/>
  <c r="AC548" i="10"/>
  <c r="AD548" i="10"/>
  <c r="AE548" i="10"/>
  <c r="AG548" i="10"/>
  <c r="AH548" i="10"/>
  <c r="H551" i="10"/>
  <c r="I551" i="10"/>
  <c r="J551" i="10"/>
  <c r="K551" i="10"/>
  <c r="L551" i="10"/>
  <c r="M551" i="10"/>
  <c r="N551" i="10"/>
  <c r="O551" i="10"/>
  <c r="P551" i="10"/>
  <c r="R551" i="10"/>
  <c r="S551" i="10"/>
  <c r="T551" i="10"/>
  <c r="U551" i="10"/>
  <c r="V551" i="10"/>
  <c r="W551" i="10"/>
  <c r="X551" i="10"/>
  <c r="Y551" i="10"/>
  <c r="Z551" i="10"/>
  <c r="AA551" i="10"/>
  <c r="AB551" i="10"/>
  <c r="AC551" i="10"/>
  <c r="AD551" i="10"/>
  <c r="AE551" i="10"/>
  <c r="AG551" i="10"/>
  <c r="AH551" i="10"/>
  <c r="H556" i="10"/>
  <c r="I556" i="10"/>
  <c r="J556" i="10"/>
  <c r="K556" i="10"/>
  <c r="L556" i="10"/>
  <c r="M556" i="10"/>
  <c r="N556" i="10"/>
  <c r="O556" i="10"/>
  <c r="P556" i="10"/>
  <c r="R556" i="10"/>
  <c r="S556" i="10"/>
  <c r="T556" i="10"/>
  <c r="U556" i="10"/>
  <c r="V556" i="10"/>
  <c r="W556" i="10"/>
  <c r="X556" i="10"/>
  <c r="Y556" i="10"/>
  <c r="Z556" i="10"/>
  <c r="AA556" i="10"/>
  <c r="AB556" i="10"/>
  <c r="AC556" i="10"/>
  <c r="AD556" i="10"/>
  <c r="AE556" i="10"/>
  <c r="AG556" i="10"/>
  <c r="AH556" i="10"/>
  <c r="H589" i="10"/>
  <c r="I589" i="10"/>
  <c r="J589" i="10"/>
  <c r="K589" i="10"/>
  <c r="L589" i="10"/>
  <c r="M589" i="10"/>
  <c r="N589" i="10"/>
  <c r="O589" i="10"/>
  <c r="P589" i="10"/>
  <c r="R589" i="10"/>
  <c r="S589" i="10"/>
  <c r="T589" i="10"/>
  <c r="U589" i="10"/>
  <c r="V589" i="10"/>
  <c r="W589" i="10"/>
  <c r="X589" i="10"/>
  <c r="Y589" i="10"/>
  <c r="Z589" i="10"/>
  <c r="AA589" i="10"/>
  <c r="AB589" i="10"/>
  <c r="AC589" i="10"/>
  <c r="AD589" i="10"/>
  <c r="AE589" i="10"/>
  <c r="AG589" i="10"/>
  <c r="AH589" i="10"/>
  <c r="H463" i="10"/>
  <c r="I463" i="10"/>
  <c r="J463" i="10"/>
  <c r="K463" i="10"/>
  <c r="L463" i="10"/>
  <c r="M463" i="10"/>
  <c r="N463" i="10"/>
  <c r="O463" i="10"/>
  <c r="P463" i="10"/>
  <c r="R463" i="10"/>
  <c r="S463" i="10"/>
  <c r="T463" i="10"/>
  <c r="V463" i="10"/>
  <c r="W463" i="10"/>
  <c r="X463" i="10"/>
  <c r="Y463" i="10"/>
  <c r="Z463" i="10"/>
  <c r="AA463" i="10"/>
  <c r="AB463" i="10"/>
  <c r="AC463" i="10"/>
  <c r="AD463" i="10"/>
  <c r="AE463" i="10"/>
  <c r="AG463" i="10"/>
  <c r="AH463" i="10"/>
  <c r="V390" i="5"/>
  <c r="V387" i="5"/>
  <c r="V385" i="5"/>
  <c r="V383" i="5"/>
  <c r="V381" i="5"/>
  <c r="V374" i="5"/>
  <c r="V372" i="5"/>
  <c r="V366" i="5"/>
  <c r="V364" i="5"/>
  <c r="V360" i="5"/>
  <c r="V342" i="5"/>
  <c r="V338" i="5"/>
  <c r="V336" i="5"/>
  <c r="V334" i="5"/>
  <c r="V332" i="5"/>
  <c r="V330" i="5"/>
  <c r="V328" i="5"/>
  <c r="V325" i="5"/>
  <c r="V322" i="5"/>
  <c r="V313" i="5"/>
  <c r="V310" i="5"/>
  <c r="V305" i="5"/>
  <c r="V302" i="5"/>
  <c r="V300" i="5"/>
  <c r="V297" i="5"/>
  <c r="V295" i="5"/>
  <c r="V293" i="5"/>
  <c r="V291" i="5"/>
  <c r="V286" i="5"/>
  <c r="V284" i="5"/>
  <c r="V282" i="5"/>
  <c r="V274" i="5"/>
  <c r="V270" i="5"/>
  <c r="V268" i="5"/>
  <c r="V266" i="5"/>
  <c r="V260" i="5"/>
  <c r="V258" i="5"/>
  <c r="V253" i="5"/>
  <c r="V251" i="5"/>
  <c r="V249" i="5"/>
  <c r="V247" i="5"/>
  <c r="V242" i="5"/>
  <c r="V238" i="5"/>
  <c r="V233" i="5"/>
  <c r="V231" i="5"/>
  <c r="V229" i="5"/>
  <c r="V218" i="5"/>
  <c r="V211" i="5"/>
  <c r="V205" i="5"/>
  <c r="V198" i="5"/>
  <c r="V183" i="5"/>
  <c r="V178" i="5"/>
  <c r="G234" i="10" l="1"/>
  <c r="CK234" i="10" s="1"/>
  <c r="D177" i="11"/>
  <c r="D176" i="11" s="1"/>
  <c r="E177" i="11"/>
  <c r="E176" i="11" s="1"/>
  <c r="F177" i="11"/>
  <c r="F176" i="11" s="1"/>
  <c r="C177" i="11"/>
  <c r="C176" i="11" s="1"/>
  <c r="F11" i="11"/>
  <c r="D11" i="11"/>
  <c r="E11" i="11"/>
  <c r="E10" i="11" s="1"/>
  <c r="C11" i="11"/>
  <c r="V792" i="5"/>
  <c r="V791" i="5" s="1"/>
  <c r="V790" i="5" s="1"/>
  <c r="Q792" i="5"/>
  <c r="Q791" i="5" s="1"/>
  <c r="Q790" i="5" s="1"/>
  <c r="R792" i="5"/>
  <c r="R791" i="5" s="1"/>
  <c r="R790" i="5" s="1"/>
  <c r="S792" i="5"/>
  <c r="S791" i="5" s="1"/>
  <c r="S790" i="5" s="1"/>
  <c r="P792" i="5"/>
  <c r="J792" i="5"/>
  <c r="J791" i="5" s="1"/>
  <c r="J790" i="5" s="1"/>
  <c r="K792" i="5"/>
  <c r="K791" i="5" s="1"/>
  <c r="K790" i="5" s="1"/>
  <c r="L792" i="5"/>
  <c r="L791" i="5" s="1"/>
  <c r="L790" i="5" s="1"/>
  <c r="I792" i="5"/>
  <c r="I791" i="5" s="1"/>
  <c r="I790" i="5" s="1"/>
  <c r="C32" i="9"/>
  <c r="C31" i="9"/>
  <c r="Q607" i="5"/>
  <c r="P607" i="5"/>
  <c r="K714" i="5"/>
  <c r="K712" i="5"/>
  <c r="K708" i="5"/>
  <c r="K706" i="5"/>
  <c r="K702" i="5"/>
  <c r="K700" i="5"/>
  <c r="K695" i="5"/>
  <c r="K694" i="5"/>
  <c r="K692" i="5"/>
  <c r="K690" i="5"/>
  <c r="K689" i="5"/>
  <c r="K688" i="5"/>
  <c r="K686" i="5"/>
  <c r="K685" i="5"/>
  <c r="K675" i="5"/>
  <c r="K676" i="5"/>
  <c r="K677" i="5"/>
  <c r="K678" i="5"/>
  <c r="K679" i="5"/>
  <c r="K680" i="5"/>
  <c r="K674" i="5"/>
  <c r="K648" i="5"/>
  <c r="K649" i="5"/>
  <c r="K650" i="5"/>
  <c r="K651" i="5"/>
  <c r="K652" i="5"/>
  <c r="K653" i="5"/>
  <c r="K647" i="5"/>
  <c r="K610" i="5"/>
  <c r="K611" i="5"/>
  <c r="K612" i="5"/>
  <c r="K613" i="5"/>
  <c r="K614" i="5"/>
  <c r="K615" i="5"/>
  <c r="K616" i="5"/>
  <c r="K617" i="5"/>
  <c r="K618" i="5"/>
  <c r="K619" i="5"/>
  <c r="K620" i="5"/>
  <c r="K621" i="5"/>
  <c r="K622" i="5"/>
  <c r="K623" i="5"/>
  <c r="K624" i="5"/>
  <c r="K625" i="5"/>
  <c r="K626" i="5"/>
  <c r="K627" i="5"/>
  <c r="K628" i="5"/>
  <c r="K629" i="5"/>
  <c r="K630" i="5"/>
  <c r="K631" i="5"/>
  <c r="K632" i="5"/>
  <c r="K633" i="5"/>
  <c r="K634" i="5"/>
  <c r="K635" i="5"/>
  <c r="K636" i="5"/>
  <c r="K637" i="5"/>
  <c r="K638" i="5"/>
  <c r="K639" i="5"/>
  <c r="K640" i="5"/>
  <c r="K641" i="5"/>
  <c r="K642" i="5"/>
  <c r="K643" i="5"/>
  <c r="K644" i="5"/>
  <c r="K645" i="5"/>
  <c r="K609" i="5"/>
  <c r="K551" i="5"/>
  <c r="K550" i="5" s="1"/>
  <c r="K535" i="5"/>
  <c r="K528" i="5"/>
  <c r="K529" i="5"/>
  <c r="K530" i="5"/>
  <c r="K531" i="5"/>
  <c r="K527" i="5"/>
  <c r="K523" i="5"/>
  <c r="K519" i="5"/>
  <c r="K514" i="5"/>
  <c r="K513" i="5"/>
  <c r="K511" i="5"/>
  <c r="K507" i="5"/>
  <c r="K501" i="5"/>
  <c r="K493" i="5"/>
  <c r="K494" i="5"/>
  <c r="K492" i="5"/>
  <c r="K490" i="5"/>
  <c r="K489" i="5"/>
  <c r="K487" i="5"/>
  <c r="K486" i="5"/>
  <c r="K470" i="5"/>
  <c r="K471" i="5"/>
  <c r="K472" i="5"/>
  <c r="K473" i="5"/>
  <c r="K474" i="5"/>
  <c r="K475" i="5"/>
  <c r="K476" i="5"/>
  <c r="K477" i="5"/>
  <c r="K478" i="5"/>
  <c r="K479" i="5"/>
  <c r="K469" i="5"/>
  <c r="K459" i="5"/>
  <c r="K460" i="5"/>
  <c r="K461" i="5"/>
  <c r="K462" i="5"/>
  <c r="K463" i="5"/>
  <c r="K464" i="5"/>
  <c r="K465" i="5"/>
  <c r="K466" i="5"/>
  <c r="K467" i="5"/>
  <c r="K458" i="5"/>
  <c r="K444" i="5"/>
  <c r="K445" i="5"/>
  <c r="K446" i="5"/>
  <c r="K447" i="5"/>
  <c r="K448" i="5"/>
  <c r="K449" i="5"/>
  <c r="K450" i="5"/>
  <c r="K451" i="5"/>
  <c r="K452" i="5"/>
  <c r="K453" i="5"/>
  <c r="K454" i="5"/>
  <c r="K455" i="5"/>
  <c r="K456" i="5"/>
  <c r="K443" i="5"/>
  <c r="K437" i="5"/>
  <c r="K438" i="5"/>
  <c r="K439" i="5"/>
  <c r="K440" i="5"/>
  <c r="K441" i="5"/>
  <c r="K436" i="5"/>
  <c r="K395" i="5"/>
  <c r="K396" i="5"/>
  <c r="K397" i="5"/>
  <c r="K398" i="5"/>
  <c r="K399" i="5"/>
  <c r="K400" i="5"/>
  <c r="K401" i="5"/>
  <c r="K402" i="5"/>
  <c r="K403" i="5"/>
  <c r="K404" i="5"/>
  <c r="K405" i="5"/>
  <c r="K406" i="5"/>
  <c r="K407" i="5"/>
  <c r="K408" i="5"/>
  <c r="K409" i="5"/>
  <c r="K410" i="5"/>
  <c r="K411" i="5"/>
  <c r="K412" i="5"/>
  <c r="K413" i="5"/>
  <c r="K414" i="5"/>
  <c r="K415" i="5"/>
  <c r="K416" i="5"/>
  <c r="K417" i="5"/>
  <c r="K418" i="5"/>
  <c r="K419" i="5"/>
  <c r="K420" i="5"/>
  <c r="K421" i="5"/>
  <c r="K422" i="5"/>
  <c r="K423" i="5"/>
  <c r="K424" i="5"/>
  <c r="K425" i="5"/>
  <c r="K426" i="5"/>
  <c r="K427" i="5"/>
  <c r="K428" i="5"/>
  <c r="K429" i="5"/>
  <c r="K430" i="5"/>
  <c r="K431" i="5"/>
  <c r="K432" i="5"/>
  <c r="K433" i="5"/>
  <c r="K434" i="5"/>
  <c r="K394" i="5"/>
  <c r="K485" i="5" l="1"/>
  <c r="K442" i="5"/>
  <c r="P791" i="5"/>
  <c r="U791" i="5" s="1"/>
  <c r="K481" i="5"/>
  <c r="K512" i="5"/>
  <c r="K468" i="5"/>
  <c r="K491" i="5"/>
  <c r="K457" i="5"/>
  <c r="C33" i="9"/>
  <c r="U792" i="5"/>
  <c r="P790" i="5" l="1"/>
  <c r="S390" i="5"/>
  <c r="R390" i="5"/>
  <c r="S387" i="5"/>
  <c r="R387" i="5"/>
  <c r="S385" i="5"/>
  <c r="R385" i="5"/>
  <c r="S383" i="5"/>
  <c r="R383" i="5"/>
  <c r="S381" i="5"/>
  <c r="R381" i="5"/>
  <c r="S374" i="5"/>
  <c r="R374" i="5"/>
  <c r="S372" i="5"/>
  <c r="R372" i="5"/>
  <c r="S366" i="5"/>
  <c r="R366" i="5"/>
  <c r="S364" i="5"/>
  <c r="R364" i="5"/>
  <c r="S360" i="5"/>
  <c r="R360" i="5"/>
  <c r="S342" i="5"/>
  <c r="R342" i="5"/>
  <c r="S338" i="5"/>
  <c r="R338" i="5"/>
  <c r="S336" i="5"/>
  <c r="R336" i="5"/>
  <c r="S334" i="5"/>
  <c r="R334" i="5"/>
  <c r="S332" i="5"/>
  <c r="R332" i="5"/>
  <c r="S330" i="5"/>
  <c r="R330" i="5"/>
  <c r="S328" i="5"/>
  <c r="R328" i="5"/>
  <c r="S325" i="5"/>
  <c r="R325" i="5"/>
  <c r="S322" i="5"/>
  <c r="R322" i="5"/>
  <c r="S313" i="5"/>
  <c r="R313" i="5"/>
  <c r="S310" i="5"/>
  <c r="R310" i="5"/>
  <c r="S302" i="5"/>
  <c r="R302" i="5"/>
  <c r="S300" i="5"/>
  <c r="R300" i="5"/>
  <c r="S297" i="5"/>
  <c r="R297" i="5"/>
  <c r="S295" i="5"/>
  <c r="R295" i="5"/>
  <c r="S293" i="5"/>
  <c r="R293" i="5"/>
  <c r="S291" i="5"/>
  <c r="R291" i="5"/>
  <c r="S286" i="5"/>
  <c r="R286" i="5"/>
  <c r="S284" i="5"/>
  <c r="R284" i="5"/>
  <c r="S282" i="5"/>
  <c r="R282" i="5"/>
  <c r="S274" i="5"/>
  <c r="R274" i="5"/>
  <c r="S270" i="5"/>
  <c r="R270" i="5"/>
  <c r="S268" i="5"/>
  <c r="R268" i="5"/>
  <c r="S266" i="5"/>
  <c r="R266" i="5"/>
  <c r="S260" i="5"/>
  <c r="R260" i="5"/>
  <c r="S258" i="5"/>
  <c r="R258" i="5"/>
  <c r="S253" i="5"/>
  <c r="R253" i="5"/>
  <c r="S251" i="5"/>
  <c r="R251" i="5"/>
  <c r="S249" i="5"/>
  <c r="R249" i="5"/>
  <c r="S247" i="5"/>
  <c r="R247" i="5"/>
  <c r="S238" i="5"/>
  <c r="R238" i="5"/>
  <c r="S233" i="5"/>
  <c r="R233" i="5"/>
  <c r="S231" i="5"/>
  <c r="R231" i="5"/>
  <c r="S229" i="5"/>
  <c r="R229" i="5"/>
  <c r="S218" i="5"/>
  <c r="R218" i="5"/>
  <c r="S211" i="5"/>
  <c r="R211" i="5"/>
  <c r="S198" i="5"/>
  <c r="R198" i="5"/>
  <c r="S183" i="5"/>
  <c r="R183" i="5"/>
  <c r="S178" i="5"/>
  <c r="R178" i="5"/>
  <c r="T17" i="5"/>
  <c r="CM17" i="5" s="1"/>
  <c r="T18" i="5"/>
  <c r="CM18" i="5" s="1"/>
  <c r="T19" i="5"/>
  <c r="CM19" i="5" s="1"/>
  <c r="T20" i="5"/>
  <c r="CM20" i="5" s="1"/>
  <c r="T21" i="5"/>
  <c r="CM21" i="5" s="1"/>
  <c r="T22" i="5"/>
  <c r="CM22" i="5" s="1"/>
  <c r="T23" i="5"/>
  <c r="CM23" i="5" s="1"/>
  <c r="T24" i="5"/>
  <c r="CM24" i="5" s="1"/>
  <c r="T25" i="5"/>
  <c r="CM25" i="5" s="1"/>
  <c r="T26" i="5"/>
  <c r="CM26" i="5" s="1"/>
  <c r="T27" i="5"/>
  <c r="CM27" i="5" s="1"/>
  <c r="T28" i="5"/>
  <c r="CM28" i="5" s="1"/>
  <c r="T29" i="5"/>
  <c r="CM29" i="5" s="1"/>
  <c r="T30" i="5"/>
  <c r="CM30" i="5" s="1"/>
  <c r="T31" i="5"/>
  <c r="CM31" i="5" s="1"/>
  <c r="T32" i="5"/>
  <c r="CM32" i="5" s="1"/>
  <c r="T33" i="5"/>
  <c r="CM33" i="5" s="1"/>
  <c r="T34" i="5"/>
  <c r="CM34" i="5" s="1"/>
  <c r="T35" i="5"/>
  <c r="CM35" i="5" s="1"/>
  <c r="T36" i="5"/>
  <c r="CM36" i="5" s="1"/>
  <c r="T37" i="5"/>
  <c r="CM37" i="5" s="1"/>
  <c r="T38" i="5"/>
  <c r="CM38" i="5" s="1"/>
  <c r="T39" i="5"/>
  <c r="CM39" i="5" s="1"/>
  <c r="T40" i="5"/>
  <c r="CM40" i="5" s="1"/>
  <c r="T41" i="5"/>
  <c r="CM41" i="5" s="1"/>
  <c r="T42" i="5"/>
  <c r="CM42" i="5" s="1"/>
  <c r="T43" i="5"/>
  <c r="CM43" i="5" s="1"/>
  <c r="T44" i="5"/>
  <c r="CM44" i="5" s="1"/>
  <c r="T45" i="5"/>
  <c r="CM45" i="5" s="1"/>
  <c r="T46" i="5"/>
  <c r="CM46" i="5" s="1"/>
  <c r="T47" i="5"/>
  <c r="CM47" i="5" s="1"/>
  <c r="T48" i="5"/>
  <c r="CM48" i="5" s="1"/>
  <c r="T49" i="5"/>
  <c r="CM49" i="5" s="1"/>
  <c r="T50" i="5"/>
  <c r="CM50" i="5" s="1"/>
  <c r="T51" i="5"/>
  <c r="CM51" i="5" s="1"/>
  <c r="T52" i="5"/>
  <c r="CM52" i="5" s="1"/>
  <c r="T53" i="5"/>
  <c r="CM53" i="5" s="1"/>
  <c r="T54" i="5"/>
  <c r="CM54" i="5" s="1"/>
  <c r="T55" i="5"/>
  <c r="CM55" i="5" s="1"/>
  <c r="T56" i="5"/>
  <c r="CM56" i="5" s="1"/>
  <c r="T57" i="5"/>
  <c r="CM57" i="5" s="1"/>
  <c r="T58" i="5"/>
  <c r="CM58" i="5" s="1"/>
  <c r="T59" i="5"/>
  <c r="CM59" i="5" s="1"/>
  <c r="T60" i="5"/>
  <c r="CM60" i="5" s="1"/>
  <c r="T61" i="5"/>
  <c r="CM61" i="5" s="1"/>
  <c r="T62" i="5"/>
  <c r="CM62" i="5" s="1"/>
  <c r="T63" i="5"/>
  <c r="CM63" i="5" s="1"/>
  <c r="T64" i="5"/>
  <c r="CM64" i="5" s="1"/>
  <c r="T65" i="5"/>
  <c r="CM65" i="5" s="1"/>
  <c r="T66" i="5"/>
  <c r="CM66" i="5" s="1"/>
  <c r="T67" i="5"/>
  <c r="CM67" i="5" s="1"/>
  <c r="T68" i="5"/>
  <c r="CM68" i="5" s="1"/>
  <c r="T69" i="5"/>
  <c r="CM69" i="5" s="1"/>
  <c r="T70" i="5"/>
  <c r="CM70" i="5" s="1"/>
  <c r="T71" i="5"/>
  <c r="CM71" i="5" s="1"/>
  <c r="T72" i="5"/>
  <c r="CM72" i="5" s="1"/>
  <c r="T73" i="5"/>
  <c r="CM73" i="5" s="1"/>
  <c r="T74" i="5"/>
  <c r="CM74" i="5" s="1"/>
  <c r="T75" i="5"/>
  <c r="CM75" i="5" s="1"/>
  <c r="T76" i="5"/>
  <c r="CM76" i="5" s="1"/>
  <c r="T77" i="5"/>
  <c r="CM77" i="5" s="1"/>
  <c r="T78" i="5"/>
  <c r="CM78" i="5" s="1"/>
  <c r="T79" i="5"/>
  <c r="CM79" i="5" s="1"/>
  <c r="T80" i="5"/>
  <c r="CM80" i="5" s="1"/>
  <c r="T81" i="5"/>
  <c r="CM81" i="5" s="1"/>
  <c r="T82" i="5"/>
  <c r="CM82" i="5" s="1"/>
  <c r="T83" i="5"/>
  <c r="CM83" i="5" s="1"/>
  <c r="T84" i="5"/>
  <c r="CM84" i="5" s="1"/>
  <c r="T85" i="5"/>
  <c r="CM85" i="5" s="1"/>
  <c r="T86" i="5"/>
  <c r="CM86" i="5" s="1"/>
  <c r="T87" i="5"/>
  <c r="CM87" i="5" s="1"/>
  <c r="T88" i="5"/>
  <c r="CM88" i="5" s="1"/>
  <c r="T100" i="5"/>
  <c r="CM100" i="5" s="1"/>
  <c r="T101" i="5"/>
  <c r="CM101" i="5" s="1"/>
  <c r="T102" i="5"/>
  <c r="CM102" i="5" s="1"/>
  <c r="T103" i="5"/>
  <c r="CM103" i="5" s="1"/>
  <c r="T104" i="5"/>
  <c r="CM104" i="5" s="1"/>
  <c r="T105" i="5"/>
  <c r="CM105" i="5" s="1"/>
  <c r="T106" i="5"/>
  <c r="CM106" i="5" s="1"/>
  <c r="T107" i="5"/>
  <c r="CM107" i="5" s="1"/>
  <c r="T108" i="5"/>
  <c r="CM108" i="5" s="1"/>
  <c r="T109" i="5"/>
  <c r="CM109" i="5" s="1"/>
  <c r="T156" i="5"/>
  <c r="CM156" i="5" s="1"/>
  <c r="T133" i="5"/>
  <c r="CM133" i="5" s="1"/>
  <c r="T114" i="5"/>
  <c r="T115" i="5"/>
  <c r="CM115" i="5" s="1"/>
  <c r="T134" i="5"/>
  <c r="CM134" i="5" s="1"/>
  <c r="T135" i="5"/>
  <c r="CM135" i="5" s="1"/>
  <c r="T131" i="5"/>
  <c r="CM131" i="5" s="1"/>
  <c r="T116" i="5"/>
  <c r="CM116" i="5" s="1"/>
  <c r="T136" i="5"/>
  <c r="CM136" i="5" s="1"/>
  <c r="T137" i="5"/>
  <c r="CM137" i="5" s="1"/>
  <c r="T138" i="5"/>
  <c r="CM138" i="5" s="1"/>
  <c r="T139" i="5"/>
  <c r="CM139" i="5" s="1"/>
  <c r="T117" i="5"/>
  <c r="CM117" i="5" s="1"/>
  <c r="T118" i="5"/>
  <c r="CM118" i="5" s="1"/>
  <c r="T140" i="5"/>
  <c r="CM140" i="5" s="1"/>
  <c r="T119" i="5"/>
  <c r="CM119" i="5" s="1"/>
  <c r="T141" i="5"/>
  <c r="CM141" i="5" s="1"/>
  <c r="T142" i="5"/>
  <c r="CM142" i="5" s="1"/>
  <c r="T143" i="5"/>
  <c r="CM143" i="5" s="1"/>
  <c r="T120" i="5"/>
  <c r="CM120" i="5" s="1"/>
  <c r="T144" i="5"/>
  <c r="CM144" i="5" s="1"/>
  <c r="T121" i="5"/>
  <c r="CM121" i="5" s="1"/>
  <c r="T145" i="5"/>
  <c r="CM145" i="5" s="1"/>
  <c r="T146" i="5"/>
  <c r="CM146" i="5" s="1"/>
  <c r="T122" i="5"/>
  <c r="CM122" i="5" s="1"/>
  <c r="T147" i="5"/>
  <c r="CM147" i="5" s="1"/>
  <c r="T148" i="5"/>
  <c r="CM148" i="5" s="1"/>
  <c r="T149" i="5"/>
  <c r="CM149" i="5" s="1"/>
  <c r="T132" i="5"/>
  <c r="CM132" i="5" s="1"/>
  <c r="T123" i="5"/>
  <c r="CM123" i="5" s="1"/>
  <c r="T150" i="5"/>
  <c r="CM150" i="5" s="1"/>
  <c r="T151" i="5"/>
  <c r="CM151" i="5" s="1"/>
  <c r="T152" i="5"/>
  <c r="CM152" i="5" s="1"/>
  <c r="T153" i="5"/>
  <c r="CM153" i="5" s="1"/>
  <c r="T124" i="5"/>
  <c r="CM124" i="5" s="1"/>
  <c r="T154" i="5"/>
  <c r="CM154" i="5" s="1"/>
  <c r="T155" i="5"/>
  <c r="CM155" i="5" s="1"/>
  <c r="T125" i="5"/>
  <c r="CM125" i="5" s="1"/>
  <c r="T126" i="5"/>
  <c r="CM126" i="5" s="1"/>
  <c r="T127" i="5"/>
  <c r="CM127" i="5" s="1"/>
  <c r="T128" i="5"/>
  <c r="CM128" i="5" s="1"/>
  <c r="T129" i="5"/>
  <c r="CM129" i="5" s="1"/>
  <c r="T159" i="5"/>
  <c r="T160" i="5"/>
  <c r="CM160" i="5" s="1"/>
  <c r="T176" i="5"/>
  <c r="CM176" i="5" s="1"/>
  <c r="T161" i="5"/>
  <c r="CM161" i="5" s="1"/>
  <c r="T162" i="5"/>
  <c r="CM162" i="5" s="1"/>
  <c r="T163" i="5"/>
  <c r="CM163" i="5" s="1"/>
  <c r="T164" i="5"/>
  <c r="CM164" i="5" s="1"/>
  <c r="T165" i="5"/>
  <c r="CM165" i="5" s="1"/>
  <c r="T166" i="5"/>
  <c r="CM166" i="5" s="1"/>
  <c r="T167" i="5"/>
  <c r="CM167" i="5" s="1"/>
  <c r="T168" i="5"/>
  <c r="CM168" i="5" s="1"/>
  <c r="T169" i="5"/>
  <c r="CM169" i="5" s="1"/>
  <c r="T177" i="5"/>
  <c r="CM177" i="5" s="1"/>
  <c r="T170" i="5"/>
  <c r="CM170" i="5" s="1"/>
  <c r="T171" i="5"/>
  <c r="CM171" i="5" s="1"/>
  <c r="T172" i="5"/>
  <c r="CM172" i="5" s="1"/>
  <c r="T179" i="5"/>
  <c r="CM179" i="5" s="1"/>
  <c r="T180" i="5"/>
  <c r="CM180" i="5" s="1"/>
  <c r="T181" i="5"/>
  <c r="CM181" i="5" s="1"/>
  <c r="T182" i="5"/>
  <c r="CM182" i="5" s="1"/>
  <c r="T184" i="5"/>
  <c r="CM184" i="5" s="1"/>
  <c r="T185" i="5"/>
  <c r="CM185" i="5" s="1"/>
  <c r="T186" i="5"/>
  <c r="CM186" i="5" s="1"/>
  <c r="T480" i="5"/>
  <c r="CM480" i="5" s="1"/>
  <c r="T187" i="5"/>
  <c r="CM187" i="5" s="1"/>
  <c r="T188" i="5"/>
  <c r="CM188" i="5" s="1"/>
  <c r="T189" i="5"/>
  <c r="CM189" i="5" s="1"/>
  <c r="T190" i="5"/>
  <c r="CM190" i="5" s="1"/>
  <c r="T191" i="5"/>
  <c r="CM191" i="5" s="1"/>
  <c r="T192" i="5"/>
  <c r="CM192" i="5" s="1"/>
  <c r="T193" i="5"/>
  <c r="CM193" i="5" s="1"/>
  <c r="T194" i="5"/>
  <c r="CM194" i="5" s="1"/>
  <c r="T195" i="5"/>
  <c r="CM195" i="5" s="1"/>
  <c r="T196" i="5"/>
  <c r="CM196" i="5" s="1"/>
  <c r="T197" i="5"/>
  <c r="CM197" i="5" s="1"/>
  <c r="T199" i="5"/>
  <c r="CM199" i="5" s="1"/>
  <c r="T484" i="5"/>
  <c r="CM484" i="5" s="1"/>
  <c r="T200" i="5"/>
  <c r="CM200" i="5" s="1"/>
  <c r="T201" i="5"/>
  <c r="CM201" i="5" s="1"/>
  <c r="T202" i="5"/>
  <c r="CM202" i="5" s="1"/>
  <c r="T203" i="5"/>
  <c r="CM203" i="5" s="1"/>
  <c r="T204" i="5"/>
  <c r="CM204" i="5" s="1"/>
  <c r="T206" i="5"/>
  <c r="T210" i="5"/>
  <c r="CM210" i="5" s="1"/>
  <c r="T207" i="5"/>
  <c r="CM207" i="5" s="1"/>
  <c r="T208" i="5"/>
  <c r="CM208" i="5" s="1"/>
  <c r="T209" i="5"/>
  <c r="CM209" i="5" s="1"/>
  <c r="T212" i="5"/>
  <c r="CM212" i="5" s="1"/>
  <c r="T213" i="5"/>
  <c r="CM213" i="5" s="1"/>
  <c r="T214" i="5"/>
  <c r="CM214" i="5" s="1"/>
  <c r="T215" i="5"/>
  <c r="CM215" i="5" s="1"/>
  <c r="T216" i="5"/>
  <c r="CM216" i="5" s="1"/>
  <c r="T217" i="5"/>
  <c r="CM217" i="5" s="1"/>
  <c r="T219" i="5"/>
  <c r="T495" i="5"/>
  <c r="CM495" i="5" s="1"/>
  <c r="T221" i="5"/>
  <c r="CM221" i="5" s="1"/>
  <c r="T222" i="5"/>
  <c r="CM222" i="5" s="1"/>
  <c r="T223" i="5"/>
  <c r="CM223" i="5" s="1"/>
  <c r="T496" i="5"/>
  <c r="CM496" i="5" s="1"/>
  <c r="T224" i="5"/>
  <c r="CM224" i="5" s="1"/>
  <c r="T497" i="5"/>
  <c r="CM497" i="5" s="1"/>
  <c r="T498" i="5"/>
  <c r="CM498" i="5" s="1"/>
  <c r="T499" i="5"/>
  <c r="CM499" i="5" s="1"/>
  <c r="T225" i="5"/>
  <c r="CM225" i="5" s="1"/>
  <c r="T226" i="5"/>
  <c r="CM226" i="5" s="1"/>
  <c r="T227" i="5"/>
  <c r="CM227" i="5" s="1"/>
  <c r="T230" i="5"/>
  <c r="T232" i="5"/>
  <c r="T234" i="5"/>
  <c r="T236" i="5"/>
  <c r="T239" i="5"/>
  <c r="CM239" i="5" s="1"/>
  <c r="T240" i="5"/>
  <c r="CM240" i="5" s="1"/>
  <c r="T241" i="5"/>
  <c r="CM241" i="5" s="1"/>
  <c r="T246" i="5"/>
  <c r="CM246" i="5" s="1"/>
  <c r="T243" i="5"/>
  <c r="T517" i="5"/>
  <c r="CM517" i="5" s="1"/>
  <c r="T244" i="5"/>
  <c r="CM244" i="5" s="1"/>
  <c r="T245" i="5"/>
  <c r="CM245" i="5" s="1"/>
  <c r="T248" i="5"/>
  <c r="CM248" i="5" s="1"/>
  <c r="T250" i="5"/>
  <c r="T252" i="5"/>
  <c r="T254" i="5"/>
  <c r="T256" i="5"/>
  <c r="T259" i="5"/>
  <c r="T261" i="5"/>
  <c r="CM261" i="5" s="1"/>
  <c r="T262" i="5"/>
  <c r="CM262" i="5" s="1"/>
  <c r="T263" i="5"/>
  <c r="CM263" i="5" s="1"/>
  <c r="T264" i="5"/>
  <c r="CM264" i="5" s="1"/>
  <c r="T265" i="5"/>
  <c r="CM265" i="5" s="1"/>
  <c r="T267" i="5"/>
  <c r="T269" i="5"/>
  <c r="T271" i="5"/>
  <c r="CM271" i="5" s="1"/>
  <c r="T272" i="5"/>
  <c r="CM272" i="5" s="1"/>
  <c r="T273" i="5"/>
  <c r="CM273" i="5" s="1"/>
  <c r="T544" i="5"/>
  <c r="CM544" i="5" s="1"/>
  <c r="T275" i="5"/>
  <c r="CM275" i="5" s="1"/>
  <c r="T276" i="5"/>
  <c r="CM276" i="5" s="1"/>
  <c r="T277" i="5"/>
  <c r="CM277" i="5" s="1"/>
  <c r="T279" i="5"/>
  <c r="T280" i="5"/>
  <c r="CM280" i="5" s="1"/>
  <c r="T283" i="5"/>
  <c r="T285" i="5"/>
  <c r="T548" i="5"/>
  <c r="CM548" i="5" s="1"/>
  <c r="T549" i="5"/>
  <c r="CM549" i="5" s="1"/>
  <c r="T287" i="5"/>
  <c r="CM287" i="5" s="1"/>
  <c r="T288" i="5"/>
  <c r="CM288" i="5" s="1"/>
  <c r="T289" i="5"/>
  <c r="CM289" i="5" s="1"/>
  <c r="T290" i="5"/>
  <c r="CM290" i="5" s="1"/>
  <c r="T292" i="5"/>
  <c r="T294" i="5"/>
  <c r="T296" i="5"/>
  <c r="T298" i="5"/>
  <c r="CM298" i="5" s="1"/>
  <c r="T552" i="5"/>
  <c r="CM552" i="5" s="1"/>
  <c r="T299" i="5"/>
  <c r="CM299" i="5" s="1"/>
  <c r="T301" i="5"/>
  <c r="T303" i="5"/>
  <c r="CM303" i="5" s="1"/>
  <c r="T304" i="5"/>
  <c r="CM304" i="5" s="1"/>
  <c r="T306" i="5"/>
  <c r="CM306" i="5" s="1"/>
  <c r="T307" i="5"/>
  <c r="CM307" i="5" s="1"/>
  <c r="T308" i="5"/>
  <c r="T309" i="5"/>
  <c r="CM309" i="5" s="1"/>
  <c r="T311" i="5"/>
  <c r="CM311" i="5" s="1"/>
  <c r="T312" i="5"/>
  <c r="CM312" i="5" s="1"/>
  <c r="T314" i="5"/>
  <c r="CM314" i="5" s="1"/>
  <c r="T315" i="5"/>
  <c r="CM315" i="5" s="1"/>
  <c r="T316" i="5"/>
  <c r="CM316" i="5" s="1"/>
  <c r="T317" i="5"/>
  <c r="CM317" i="5" s="1"/>
  <c r="T318" i="5"/>
  <c r="CM318" i="5" s="1"/>
  <c r="T320" i="5"/>
  <c r="T321" i="5"/>
  <c r="T323" i="5"/>
  <c r="CM323" i="5" s="1"/>
  <c r="T324" i="5"/>
  <c r="CM324" i="5" s="1"/>
  <c r="T326" i="5"/>
  <c r="CM326" i="5" s="1"/>
  <c r="T327" i="5"/>
  <c r="CM327" i="5" s="1"/>
  <c r="T329" i="5"/>
  <c r="T331" i="5"/>
  <c r="T333" i="5"/>
  <c r="T335" i="5"/>
  <c r="T337" i="5"/>
  <c r="T339" i="5"/>
  <c r="CM339" i="5" s="1"/>
  <c r="T340" i="5"/>
  <c r="CM340" i="5" s="1"/>
  <c r="T341" i="5"/>
  <c r="CM341" i="5" s="1"/>
  <c r="T343" i="5"/>
  <c r="CM343" i="5" s="1"/>
  <c r="T344" i="5"/>
  <c r="CM344" i="5" s="1"/>
  <c r="T345" i="5"/>
  <c r="CM345" i="5" s="1"/>
  <c r="T346" i="5"/>
  <c r="CM346" i="5" s="1"/>
  <c r="T347" i="5"/>
  <c r="CM347" i="5" s="1"/>
  <c r="T348" i="5"/>
  <c r="CM348" i="5" s="1"/>
  <c r="T350" i="5"/>
  <c r="T585" i="5"/>
  <c r="CM585" i="5" s="1"/>
  <c r="T361" i="5"/>
  <c r="CM361" i="5" s="1"/>
  <c r="T362" i="5"/>
  <c r="CM362" i="5" s="1"/>
  <c r="T363" i="5"/>
  <c r="CM363" i="5" s="1"/>
  <c r="T365" i="5"/>
  <c r="T367" i="5"/>
  <c r="CM367" i="5" s="1"/>
  <c r="T368" i="5"/>
  <c r="CM368" i="5" s="1"/>
  <c r="T369" i="5"/>
  <c r="CM369" i="5" s="1"/>
  <c r="T370" i="5"/>
  <c r="CM370" i="5" s="1"/>
  <c r="T371" i="5"/>
  <c r="CM371" i="5" s="1"/>
  <c r="T373" i="5"/>
  <c r="T375" i="5"/>
  <c r="T379" i="5"/>
  <c r="CM379" i="5" s="1"/>
  <c r="T377" i="5"/>
  <c r="T380" i="5"/>
  <c r="CM380" i="5" s="1"/>
  <c r="T378" i="5"/>
  <c r="CM378" i="5" s="1"/>
  <c r="T382" i="5"/>
  <c r="T384" i="5"/>
  <c r="T386" i="5"/>
  <c r="T388" i="5"/>
  <c r="CM388" i="5" s="1"/>
  <c r="T389" i="5"/>
  <c r="CM389" i="5" s="1"/>
  <c r="T391" i="5"/>
  <c r="T16" i="5"/>
  <c r="U16" i="5"/>
  <c r="J390" i="5"/>
  <c r="K390" i="5"/>
  <c r="L390" i="5"/>
  <c r="J387" i="5"/>
  <c r="K387" i="5"/>
  <c r="L387" i="5"/>
  <c r="J385" i="5"/>
  <c r="K385" i="5"/>
  <c r="L385" i="5"/>
  <c r="J383" i="5"/>
  <c r="K383" i="5"/>
  <c r="L383" i="5"/>
  <c r="J381" i="5"/>
  <c r="K381" i="5"/>
  <c r="L381" i="5"/>
  <c r="J374" i="5"/>
  <c r="K374" i="5"/>
  <c r="L374" i="5"/>
  <c r="J372" i="5"/>
  <c r="K372" i="5"/>
  <c r="L372" i="5"/>
  <c r="L366" i="5"/>
  <c r="J366" i="5"/>
  <c r="K366" i="5"/>
  <c r="J364" i="5"/>
  <c r="K364" i="5"/>
  <c r="L364" i="5"/>
  <c r="J360" i="5"/>
  <c r="K360" i="5"/>
  <c r="L360" i="5"/>
  <c r="J342" i="5"/>
  <c r="K342" i="5"/>
  <c r="L342" i="5"/>
  <c r="J338" i="5"/>
  <c r="K338" i="5"/>
  <c r="L338" i="5"/>
  <c r="J336" i="5"/>
  <c r="K336" i="5"/>
  <c r="L336" i="5"/>
  <c r="J334" i="5"/>
  <c r="K334" i="5"/>
  <c r="L334" i="5"/>
  <c r="J332" i="5"/>
  <c r="K332" i="5"/>
  <c r="L332" i="5"/>
  <c r="L330" i="5"/>
  <c r="J330" i="5"/>
  <c r="K330" i="5"/>
  <c r="J328" i="5"/>
  <c r="K328" i="5"/>
  <c r="L328" i="5"/>
  <c r="J325" i="5"/>
  <c r="K325" i="5"/>
  <c r="L325" i="5"/>
  <c r="J322" i="5"/>
  <c r="K322" i="5"/>
  <c r="L322" i="5"/>
  <c r="J313" i="5"/>
  <c r="K313" i="5"/>
  <c r="L313" i="5"/>
  <c r="J310" i="5"/>
  <c r="K310" i="5"/>
  <c r="L310" i="5"/>
  <c r="J305" i="5"/>
  <c r="K305" i="5"/>
  <c r="L305" i="5"/>
  <c r="J302" i="5"/>
  <c r="K302" i="5"/>
  <c r="L302" i="5"/>
  <c r="J300" i="5"/>
  <c r="K300" i="5"/>
  <c r="L300" i="5"/>
  <c r="J297" i="5"/>
  <c r="K297" i="5"/>
  <c r="L297" i="5"/>
  <c r="J295" i="5"/>
  <c r="K295" i="5"/>
  <c r="L295" i="5"/>
  <c r="J293" i="5"/>
  <c r="K293" i="5"/>
  <c r="L293" i="5"/>
  <c r="J291" i="5"/>
  <c r="K291" i="5"/>
  <c r="L291" i="5"/>
  <c r="J286" i="5"/>
  <c r="K286" i="5"/>
  <c r="L286" i="5"/>
  <c r="J284" i="5"/>
  <c r="K284" i="5"/>
  <c r="L284" i="5"/>
  <c r="J282" i="5"/>
  <c r="K282" i="5"/>
  <c r="L282" i="5"/>
  <c r="J274" i="5"/>
  <c r="K274" i="5"/>
  <c r="L274" i="5"/>
  <c r="J270" i="5"/>
  <c r="K270" i="5"/>
  <c r="L270" i="5"/>
  <c r="J268" i="5"/>
  <c r="K268" i="5"/>
  <c r="L268" i="5"/>
  <c r="J266" i="5"/>
  <c r="K266" i="5"/>
  <c r="L266" i="5"/>
  <c r="J260" i="5"/>
  <c r="K260" i="5"/>
  <c r="L260" i="5"/>
  <c r="J258" i="5"/>
  <c r="K258" i="5"/>
  <c r="L258" i="5"/>
  <c r="J253" i="5"/>
  <c r="K253" i="5"/>
  <c r="L253" i="5"/>
  <c r="J251" i="5"/>
  <c r="K251" i="5"/>
  <c r="L251" i="5"/>
  <c r="J249" i="5"/>
  <c r="K249" i="5"/>
  <c r="L249" i="5"/>
  <c r="I390" i="5"/>
  <c r="U390" i="5" s="1"/>
  <c r="I387" i="5"/>
  <c r="U387" i="5" s="1"/>
  <c r="I385" i="5"/>
  <c r="U385" i="5" s="1"/>
  <c r="I383" i="5"/>
  <c r="U383" i="5" s="1"/>
  <c r="I381" i="5"/>
  <c r="U381" i="5" s="1"/>
  <c r="U376" i="5"/>
  <c r="I374" i="5"/>
  <c r="U374" i="5" s="1"/>
  <c r="I372" i="5"/>
  <c r="U372" i="5" s="1"/>
  <c r="I366" i="5"/>
  <c r="U366" i="5" s="1"/>
  <c r="I364" i="5"/>
  <c r="U364" i="5" s="1"/>
  <c r="I360" i="5"/>
  <c r="U360" i="5" s="1"/>
  <c r="U349" i="5"/>
  <c r="I342" i="5"/>
  <c r="U342" i="5" s="1"/>
  <c r="I338" i="5"/>
  <c r="U338" i="5" s="1"/>
  <c r="I336" i="5"/>
  <c r="U336" i="5" s="1"/>
  <c r="I334" i="5"/>
  <c r="U334" i="5" s="1"/>
  <c r="I332" i="5"/>
  <c r="U332" i="5" s="1"/>
  <c r="I330" i="5"/>
  <c r="U330" i="5" s="1"/>
  <c r="I328" i="5"/>
  <c r="U328" i="5" s="1"/>
  <c r="I325" i="5"/>
  <c r="U325" i="5" s="1"/>
  <c r="I322" i="5"/>
  <c r="U322" i="5" s="1"/>
  <c r="I313" i="5"/>
  <c r="U313" i="5" s="1"/>
  <c r="I310" i="5"/>
  <c r="U310" i="5" s="1"/>
  <c r="I305" i="5"/>
  <c r="U305" i="5" s="1"/>
  <c r="I302" i="5"/>
  <c r="U302" i="5" s="1"/>
  <c r="I300" i="5"/>
  <c r="U300" i="5" s="1"/>
  <c r="I297" i="5"/>
  <c r="U297" i="5" s="1"/>
  <c r="I295" i="5"/>
  <c r="U295" i="5" s="1"/>
  <c r="I293" i="5"/>
  <c r="U293" i="5" s="1"/>
  <c r="I291" i="5"/>
  <c r="U291" i="5" s="1"/>
  <c r="I286" i="5"/>
  <c r="U286" i="5" s="1"/>
  <c r="I284" i="5"/>
  <c r="U284" i="5" s="1"/>
  <c r="I282" i="5"/>
  <c r="U282" i="5" s="1"/>
  <c r="U278" i="5"/>
  <c r="I274" i="5"/>
  <c r="U274" i="5" s="1"/>
  <c r="I270" i="5"/>
  <c r="U270" i="5" s="1"/>
  <c r="I268" i="5"/>
  <c r="U268" i="5" s="1"/>
  <c r="I266" i="5"/>
  <c r="U266" i="5" s="1"/>
  <c r="I260" i="5"/>
  <c r="U260" i="5" s="1"/>
  <c r="I258" i="5"/>
  <c r="U258" i="5" s="1"/>
  <c r="U255" i="5"/>
  <c r="I253" i="5"/>
  <c r="U253" i="5" s="1"/>
  <c r="I251" i="5"/>
  <c r="U251" i="5" s="1"/>
  <c r="I249" i="5"/>
  <c r="U249" i="5" s="1"/>
  <c r="J247" i="5"/>
  <c r="K247" i="5"/>
  <c r="L247" i="5"/>
  <c r="I247" i="5"/>
  <c r="U247" i="5" s="1"/>
  <c r="U242" i="5"/>
  <c r="J238" i="5"/>
  <c r="K238" i="5"/>
  <c r="L238" i="5"/>
  <c r="I238" i="5"/>
  <c r="U238" i="5" s="1"/>
  <c r="U235" i="5"/>
  <c r="J233" i="5"/>
  <c r="K233" i="5"/>
  <c r="L233" i="5"/>
  <c r="I233" i="5"/>
  <c r="U233" i="5" s="1"/>
  <c r="J231" i="5"/>
  <c r="K231" i="5"/>
  <c r="L231" i="5"/>
  <c r="I231" i="5"/>
  <c r="U231" i="5" s="1"/>
  <c r="J229" i="5"/>
  <c r="K229" i="5"/>
  <c r="L229" i="5"/>
  <c r="I229" i="5"/>
  <c r="U229" i="5" s="1"/>
  <c r="U220" i="5"/>
  <c r="J218" i="5"/>
  <c r="K218" i="5"/>
  <c r="L218" i="5"/>
  <c r="I218" i="5"/>
  <c r="U218" i="5" s="1"/>
  <c r="J211" i="5"/>
  <c r="K211" i="5"/>
  <c r="L211" i="5"/>
  <c r="I211" i="5"/>
  <c r="U211" i="5" s="1"/>
  <c r="U205" i="5"/>
  <c r="J198" i="5"/>
  <c r="K198" i="5"/>
  <c r="L198" i="5"/>
  <c r="I198" i="5"/>
  <c r="U198" i="5" s="1"/>
  <c r="J183" i="5"/>
  <c r="K183" i="5"/>
  <c r="L183" i="5"/>
  <c r="I183" i="5"/>
  <c r="U183" i="5" s="1"/>
  <c r="J178" i="5"/>
  <c r="K178" i="5"/>
  <c r="L178" i="5"/>
  <c r="I178" i="5"/>
  <c r="U158" i="5"/>
  <c r="U113" i="5"/>
  <c r="DA308" i="5"/>
  <c r="DA548" i="5"/>
  <c r="DA278" i="5"/>
  <c r="DA247" i="5"/>
  <c r="DA230" i="5"/>
  <c r="DA152" i="5"/>
  <c r="DA123" i="5"/>
  <c r="B16" i="5"/>
  <c r="R14" i="5" l="1"/>
  <c r="L14" i="5"/>
  <c r="K14" i="5"/>
  <c r="S14" i="5"/>
  <c r="U178" i="5"/>
  <c r="I14" i="5"/>
  <c r="J14" i="5"/>
  <c r="CM377" i="5"/>
  <c r="T376" i="5"/>
  <c r="CM376" i="5" s="1"/>
  <c r="T15" i="5"/>
  <c r="T113" i="5"/>
  <c r="CM113" i="5" s="1"/>
  <c r="T158" i="5"/>
  <c r="CM158" i="5" s="1"/>
  <c r="CM308" i="5"/>
  <c r="T305" i="5"/>
  <c r="CM305" i="5" s="1"/>
  <c r="T319" i="5"/>
  <c r="CM319" i="5" s="1"/>
  <c r="CM206" i="5"/>
  <c r="T205" i="5"/>
  <c r="CM205" i="5" s="1"/>
  <c r="CM243" i="5"/>
  <c r="T242" i="5"/>
  <c r="CM242" i="5" s="1"/>
  <c r="CM279" i="5"/>
  <c r="T278" i="5"/>
  <c r="CM278" i="5" s="1"/>
  <c r="CM114" i="5"/>
  <c r="CM16" i="5"/>
  <c r="CM159" i="5"/>
  <c r="T383" i="5"/>
  <c r="CM383" i="5" s="1"/>
  <c r="CM384" i="5"/>
  <c r="T330" i="5"/>
  <c r="CM330" i="5" s="1"/>
  <c r="CM331" i="5"/>
  <c r="T266" i="5"/>
  <c r="CM266" i="5" s="1"/>
  <c r="CM267" i="5"/>
  <c r="T381" i="5"/>
  <c r="CM381" i="5" s="1"/>
  <c r="CM382" i="5"/>
  <c r="T364" i="5"/>
  <c r="CM364" i="5" s="1"/>
  <c r="CM365" i="5"/>
  <c r="T336" i="5"/>
  <c r="CM336" i="5" s="1"/>
  <c r="CM337" i="5"/>
  <c r="T328" i="5"/>
  <c r="CM328" i="5" s="1"/>
  <c r="CM329" i="5"/>
  <c r="T300" i="5"/>
  <c r="CM300" i="5" s="1"/>
  <c r="CM301" i="5"/>
  <c r="T295" i="5"/>
  <c r="CM295" i="5" s="1"/>
  <c r="CM296" i="5"/>
  <c r="T253" i="5"/>
  <c r="CM253" i="5" s="1"/>
  <c r="CM254" i="5"/>
  <c r="T229" i="5"/>
  <c r="CM229" i="5" s="1"/>
  <c r="CM230" i="5"/>
  <c r="T255" i="5"/>
  <c r="CM255" i="5" s="1"/>
  <c r="CM256" i="5"/>
  <c r="T374" i="5"/>
  <c r="CM374" i="5" s="1"/>
  <c r="CM375" i="5"/>
  <c r="T349" i="5"/>
  <c r="CM349" i="5" s="1"/>
  <c r="CM350" i="5"/>
  <c r="T334" i="5"/>
  <c r="CM334" i="5" s="1"/>
  <c r="CM335" i="5"/>
  <c r="CM321" i="5"/>
  <c r="T293" i="5"/>
  <c r="CM293" i="5" s="1"/>
  <c r="CM294" i="5"/>
  <c r="T251" i="5"/>
  <c r="CM251" i="5" s="1"/>
  <c r="CM252" i="5"/>
  <c r="T235" i="5"/>
  <c r="CM235" i="5" s="1"/>
  <c r="CM236" i="5"/>
  <c r="T218" i="5"/>
  <c r="CM218" i="5" s="1"/>
  <c r="CM219" i="5"/>
  <c r="T282" i="5"/>
  <c r="CM282" i="5" s="1"/>
  <c r="CM283" i="5"/>
  <c r="T231" i="5"/>
  <c r="CM231" i="5" s="1"/>
  <c r="CM232" i="5"/>
  <c r="T390" i="5"/>
  <c r="CM390" i="5" s="1"/>
  <c r="CM391" i="5"/>
  <c r="T385" i="5"/>
  <c r="CM385" i="5" s="1"/>
  <c r="CM386" i="5"/>
  <c r="T372" i="5"/>
  <c r="CM372" i="5" s="1"/>
  <c r="CM373" i="5"/>
  <c r="T332" i="5"/>
  <c r="CM332" i="5" s="1"/>
  <c r="CM333" i="5"/>
  <c r="CM320" i="5"/>
  <c r="T291" i="5"/>
  <c r="CM291" i="5" s="1"/>
  <c r="CM292" i="5"/>
  <c r="T284" i="5"/>
  <c r="CM284" i="5" s="1"/>
  <c r="CM285" i="5"/>
  <c r="T268" i="5"/>
  <c r="CM268" i="5" s="1"/>
  <c r="CM269" i="5"/>
  <c r="T258" i="5"/>
  <c r="CM258" i="5" s="1"/>
  <c r="CM259" i="5"/>
  <c r="T249" i="5"/>
  <c r="CM249" i="5" s="1"/>
  <c r="CM250" i="5"/>
  <c r="T233" i="5"/>
  <c r="CM233" i="5" s="1"/>
  <c r="CM234" i="5"/>
  <c r="U790" i="5"/>
  <c r="T220" i="5"/>
  <c r="CM220" i="5" s="1"/>
  <c r="T99" i="5"/>
  <c r="CM99" i="5" s="1"/>
  <c r="U99" i="5"/>
  <c r="T302" i="5"/>
  <c r="CM302" i="5" s="1"/>
  <c r="T387" i="5"/>
  <c r="CM387" i="5" s="1"/>
  <c r="T322" i="5"/>
  <c r="CM322" i="5" s="1"/>
  <c r="T247" i="5"/>
  <c r="CM247" i="5" s="1"/>
  <c r="T238" i="5"/>
  <c r="CM238" i="5" s="1"/>
  <c r="T297" i="5"/>
  <c r="CM297" i="5" s="1"/>
  <c r="T366" i="5"/>
  <c r="CM366" i="5" s="1"/>
  <c r="T338" i="5"/>
  <c r="CM338" i="5" s="1"/>
  <c r="T325" i="5"/>
  <c r="CM325" i="5" s="1"/>
  <c r="T310" i="5"/>
  <c r="CM310" i="5" s="1"/>
  <c r="T342" i="5"/>
  <c r="CM342" i="5" s="1"/>
  <c r="T286" i="5"/>
  <c r="CM286" i="5" s="1"/>
  <c r="T270" i="5"/>
  <c r="CM270" i="5" s="1"/>
  <c r="T211" i="5"/>
  <c r="CM211" i="5" s="1"/>
  <c r="T178" i="5"/>
  <c r="CM178" i="5" s="1"/>
  <c r="T360" i="5"/>
  <c r="CM360" i="5" s="1"/>
  <c r="T313" i="5"/>
  <c r="CM313" i="5" s="1"/>
  <c r="T274" i="5"/>
  <c r="CM274" i="5" s="1"/>
  <c r="T260" i="5"/>
  <c r="CM260" i="5" s="1"/>
  <c r="T198" i="5"/>
  <c r="CM198" i="5" s="1"/>
  <c r="T183" i="5"/>
  <c r="CM183" i="5" s="1"/>
  <c r="U15" i="5"/>
  <c r="CM15" i="5" l="1"/>
  <c r="T14" i="5"/>
  <c r="H348" i="10"/>
  <c r="I348" i="10"/>
  <c r="J348" i="10"/>
  <c r="K348" i="10"/>
  <c r="L348" i="10"/>
  <c r="M348" i="10"/>
  <c r="N348" i="10"/>
  <c r="O348" i="10"/>
  <c r="P348" i="10"/>
  <c r="Q348" i="10"/>
  <c r="R348" i="10"/>
  <c r="S348" i="10"/>
  <c r="T348" i="10"/>
  <c r="U348" i="10"/>
  <c r="V348" i="10"/>
  <c r="W348" i="10"/>
  <c r="X348" i="10"/>
  <c r="Y348" i="10"/>
  <c r="Z348" i="10"/>
  <c r="AA348" i="10"/>
  <c r="AB348" i="10"/>
  <c r="AC348" i="10"/>
  <c r="AD348" i="10"/>
  <c r="AE348" i="10"/>
  <c r="AG348" i="10"/>
  <c r="AH348" i="10"/>
  <c r="H344" i="10"/>
  <c r="I344" i="10"/>
  <c r="J344" i="10"/>
  <c r="K344" i="10"/>
  <c r="L344" i="10"/>
  <c r="M344" i="10"/>
  <c r="N344" i="10"/>
  <c r="O344" i="10"/>
  <c r="P344" i="10"/>
  <c r="Q344" i="10"/>
  <c r="R344" i="10"/>
  <c r="S344" i="10"/>
  <c r="T344" i="10"/>
  <c r="U344" i="10"/>
  <c r="V344" i="10"/>
  <c r="W344" i="10"/>
  <c r="X344" i="10"/>
  <c r="Y344" i="10"/>
  <c r="Z344" i="10"/>
  <c r="AA344" i="10"/>
  <c r="AB344" i="10"/>
  <c r="AC344" i="10"/>
  <c r="AD344" i="10"/>
  <c r="AE344" i="10"/>
  <c r="AG344" i="10"/>
  <c r="AH344" i="10"/>
  <c r="H319" i="10"/>
  <c r="I319" i="10"/>
  <c r="J319" i="10"/>
  <c r="K319" i="10"/>
  <c r="L319" i="10"/>
  <c r="M319" i="10"/>
  <c r="N319" i="10"/>
  <c r="O319" i="10"/>
  <c r="P319" i="10"/>
  <c r="Q319" i="10"/>
  <c r="R319" i="10"/>
  <c r="S319" i="10"/>
  <c r="T319" i="10"/>
  <c r="U319" i="10"/>
  <c r="V319" i="10"/>
  <c r="W319" i="10"/>
  <c r="X319" i="10"/>
  <c r="Y319" i="10"/>
  <c r="Z319" i="10"/>
  <c r="AA319" i="10"/>
  <c r="AB319" i="10"/>
  <c r="AC319" i="10"/>
  <c r="AD319" i="10"/>
  <c r="AE319" i="10"/>
  <c r="AG319" i="10"/>
  <c r="AH319" i="10"/>
  <c r="H184" i="10"/>
  <c r="I184" i="10"/>
  <c r="J184" i="10"/>
  <c r="K184" i="10"/>
  <c r="L184" i="10"/>
  <c r="M184" i="10"/>
  <c r="N184" i="10"/>
  <c r="O184" i="10"/>
  <c r="P184" i="10"/>
  <c r="Q184" i="10"/>
  <c r="R184" i="10"/>
  <c r="S184" i="10"/>
  <c r="T184" i="10"/>
  <c r="U184" i="10"/>
  <c r="V184" i="10"/>
  <c r="W184" i="10"/>
  <c r="X184" i="10"/>
  <c r="Y184" i="10"/>
  <c r="Z184" i="10"/>
  <c r="AA184" i="10"/>
  <c r="AB184" i="10"/>
  <c r="AC184" i="10"/>
  <c r="AD184" i="10"/>
  <c r="AE184" i="10"/>
  <c r="AG184" i="10"/>
  <c r="AH184" i="10"/>
  <c r="CK94" i="10"/>
  <c r="X254" i="10" l="1"/>
  <c r="X253" i="10" s="1"/>
  <c r="AF347" i="10" l="1"/>
  <c r="H338" i="10"/>
  <c r="I338" i="10"/>
  <c r="J338" i="10"/>
  <c r="K338" i="10"/>
  <c r="L338" i="10"/>
  <c r="M338" i="10"/>
  <c r="N338" i="10"/>
  <c r="O338" i="10"/>
  <c r="P338" i="10"/>
  <c r="Q338" i="10"/>
  <c r="R338" i="10"/>
  <c r="S338" i="10"/>
  <c r="T338" i="10"/>
  <c r="U338" i="10"/>
  <c r="V338" i="10"/>
  <c r="W338" i="10"/>
  <c r="X338" i="10"/>
  <c r="Y338" i="10"/>
  <c r="Z338" i="10"/>
  <c r="AA338" i="10"/>
  <c r="AB338" i="10"/>
  <c r="AC338" i="10"/>
  <c r="AD338" i="10"/>
  <c r="AE338" i="10"/>
  <c r="AG338" i="10"/>
  <c r="AH338" i="10"/>
  <c r="AF339" i="10"/>
  <c r="G339" i="10" s="1"/>
  <c r="AF262" i="10"/>
  <c r="AF188" i="10"/>
  <c r="CK177" i="10"/>
  <c r="CK178" i="10"/>
  <c r="AF115" i="10"/>
  <c r="CK89" i="10"/>
  <c r="CK90" i="10"/>
  <c r="CK91" i="10"/>
  <c r="CK92" i="10"/>
  <c r="CK93" i="10"/>
  <c r="AF88" i="10"/>
  <c r="AF87" i="10"/>
  <c r="AF86" i="10"/>
  <c r="AF135" i="10"/>
  <c r="AF233" i="10"/>
  <c r="G87" i="10" l="1"/>
  <c r="CK87" i="10" s="1"/>
  <c r="G188" i="10"/>
  <c r="CK188" i="10" s="1"/>
  <c r="G233" i="10"/>
  <c r="CK233" i="10" s="1"/>
  <c r="G88" i="10"/>
  <c r="CK88" i="10" s="1"/>
  <c r="AF261" i="10"/>
  <c r="G262" i="10"/>
  <c r="G347" i="10"/>
  <c r="CK347" i="10" s="1"/>
  <c r="G135" i="10"/>
  <c r="CK135" i="10" s="1"/>
  <c r="G86" i="10"/>
  <c r="CK86" i="10" s="1"/>
  <c r="G115" i="10"/>
  <c r="CK115" i="10" s="1"/>
  <c r="G338" i="10"/>
  <c r="CK339" i="10"/>
  <c r="AF338" i="10"/>
  <c r="G261" i="10" l="1"/>
  <c r="CK261" i="10" s="1"/>
  <c r="CK262" i="10"/>
  <c r="CK338" i="10"/>
  <c r="Q435" i="10"/>
  <c r="AG798" i="10" l="1"/>
  <c r="AG797" i="10" s="1"/>
  <c r="AG796" i="10" s="1"/>
  <c r="AH798" i="10"/>
  <c r="AH797" i="10" s="1"/>
  <c r="AH796" i="10" s="1"/>
  <c r="AF53" i="10"/>
  <c r="G53" i="10" s="1"/>
  <c r="AF144" i="10"/>
  <c r="G144" i="10" s="1"/>
  <c r="U793" i="5"/>
  <c r="T793" i="5"/>
  <c r="U769" i="5"/>
  <c r="H393" i="10"/>
  <c r="I393" i="10"/>
  <c r="J393" i="10"/>
  <c r="K393" i="10"/>
  <c r="L393" i="10"/>
  <c r="M393" i="10"/>
  <c r="N393" i="10"/>
  <c r="O393" i="10"/>
  <c r="P393" i="10"/>
  <c r="R393" i="10"/>
  <c r="S393" i="10"/>
  <c r="T393" i="10"/>
  <c r="U393" i="10"/>
  <c r="V393" i="10"/>
  <c r="W393" i="10"/>
  <c r="X393" i="10"/>
  <c r="Y393" i="10"/>
  <c r="Z393" i="10"/>
  <c r="AA393" i="10"/>
  <c r="AB393" i="10"/>
  <c r="AC393" i="10"/>
  <c r="AD393" i="10"/>
  <c r="AE393" i="10"/>
  <c r="AG393" i="10"/>
  <c r="AH393" i="10"/>
  <c r="H372" i="10"/>
  <c r="I372" i="10"/>
  <c r="J372" i="10"/>
  <c r="K372" i="10"/>
  <c r="L372" i="10"/>
  <c r="M372" i="10"/>
  <c r="N372" i="10"/>
  <c r="O372" i="10"/>
  <c r="P372" i="10"/>
  <c r="R372" i="10"/>
  <c r="S372" i="10"/>
  <c r="T372" i="10"/>
  <c r="U372" i="10"/>
  <c r="V372" i="10"/>
  <c r="W372" i="10"/>
  <c r="X372" i="10"/>
  <c r="Y372" i="10"/>
  <c r="Z372" i="10"/>
  <c r="AA372" i="10"/>
  <c r="AB372" i="10"/>
  <c r="AC372" i="10"/>
  <c r="AD372" i="10"/>
  <c r="AE372" i="10"/>
  <c r="AG372" i="10"/>
  <c r="AH372" i="10"/>
  <c r="H366" i="10"/>
  <c r="I366" i="10"/>
  <c r="J366" i="10"/>
  <c r="K366" i="10"/>
  <c r="L366" i="10"/>
  <c r="M366" i="10"/>
  <c r="N366" i="10"/>
  <c r="O366" i="10"/>
  <c r="P366" i="10"/>
  <c r="R366" i="10"/>
  <c r="S366" i="10"/>
  <c r="T366" i="10"/>
  <c r="U366" i="10"/>
  <c r="V366" i="10"/>
  <c r="W366" i="10"/>
  <c r="X366" i="10"/>
  <c r="Y366" i="10"/>
  <c r="Z366" i="10"/>
  <c r="AA366" i="10"/>
  <c r="AB366" i="10"/>
  <c r="AC366" i="10"/>
  <c r="AD366" i="10"/>
  <c r="AE366" i="10"/>
  <c r="AG366" i="10"/>
  <c r="AH366" i="10"/>
  <c r="H331" i="10"/>
  <c r="I331" i="10"/>
  <c r="J331" i="10"/>
  <c r="K331" i="10"/>
  <c r="L331" i="10"/>
  <c r="M331" i="10"/>
  <c r="N331" i="10"/>
  <c r="O331" i="10"/>
  <c r="P331" i="10"/>
  <c r="Q331" i="10"/>
  <c r="R331" i="10"/>
  <c r="S331" i="10"/>
  <c r="T331" i="10"/>
  <c r="U331" i="10"/>
  <c r="V331" i="10"/>
  <c r="W331" i="10"/>
  <c r="X331" i="10"/>
  <c r="Y331" i="10"/>
  <c r="Z331" i="10"/>
  <c r="AA331" i="10"/>
  <c r="AB331" i="10"/>
  <c r="AC331" i="10"/>
  <c r="AD331" i="10"/>
  <c r="AE331" i="10"/>
  <c r="AG331" i="10"/>
  <c r="AH331" i="10"/>
  <c r="H316" i="10"/>
  <c r="I316" i="10"/>
  <c r="J316" i="10"/>
  <c r="K316" i="10"/>
  <c r="L316" i="10"/>
  <c r="M316" i="10"/>
  <c r="N316" i="10"/>
  <c r="O316" i="10"/>
  <c r="P316" i="10"/>
  <c r="R316" i="10"/>
  <c r="S316" i="10"/>
  <c r="T316" i="10"/>
  <c r="U316" i="10"/>
  <c r="V316" i="10"/>
  <c r="W316" i="10"/>
  <c r="X316" i="10"/>
  <c r="Y316" i="10"/>
  <c r="Z316" i="10"/>
  <c r="AA316" i="10"/>
  <c r="AB316" i="10"/>
  <c r="AC316" i="10"/>
  <c r="AD316" i="10"/>
  <c r="AE316" i="10"/>
  <c r="AG316" i="10"/>
  <c r="AH316" i="10"/>
  <c r="H311" i="10"/>
  <c r="I311" i="10"/>
  <c r="J311" i="10"/>
  <c r="K311" i="10"/>
  <c r="L311" i="10"/>
  <c r="M311" i="10"/>
  <c r="N311" i="10"/>
  <c r="O311" i="10"/>
  <c r="P311" i="10"/>
  <c r="R311" i="10"/>
  <c r="S311" i="10"/>
  <c r="T311" i="10"/>
  <c r="U311" i="10"/>
  <c r="V311" i="10"/>
  <c r="W311" i="10"/>
  <c r="X311" i="10"/>
  <c r="Y311" i="10"/>
  <c r="Z311" i="10"/>
  <c r="AA311" i="10"/>
  <c r="AB311" i="10"/>
  <c r="AC311" i="10"/>
  <c r="AD311" i="10"/>
  <c r="AE311" i="10"/>
  <c r="AG311" i="10"/>
  <c r="AH311" i="10"/>
  <c r="H308" i="10"/>
  <c r="I308" i="10"/>
  <c r="J308" i="10"/>
  <c r="K308" i="10"/>
  <c r="L308" i="10"/>
  <c r="M308" i="10"/>
  <c r="N308" i="10"/>
  <c r="O308" i="10"/>
  <c r="P308" i="10"/>
  <c r="R308" i="10"/>
  <c r="S308" i="10"/>
  <c r="T308" i="10"/>
  <c r="U308" i="10"/>
  <c r="V308" i="10"/>
  <c r="W308" i="10"/>
  <c r="X308" i="10"/>
  <c r="Y308" i="10"/>
  <c r="Z308" i="10"/>
  <c r="AA308" i="10"/>
  <c r="AB308" i="10"/>
  <c r="AC308" i="10"/>
  <c r="AD308" i="10"/>
  <c r="AE308" i="10"/>
  <c r="AG308" i="10"/>
  <c r="AH308" i="10"/>
  <c r="H303" i="10"/>
  <c r="I303" i="10"/>
  <c r="J303" i="10"/>
  <c r="K303" i="10"/>
  <c r="L303" i="10"/>
  <c r="M303" i="10"/>
  <c r="N303" i="10"/>
  <c r="O303" i="10"/>
  <c r="P303" i="10"/>
  <c r="R303" i="10"/>
  <c r="S303" i="10"/>
  <c r="T303" i="10"/>
  <c r="U303" i="10"/>
  <c r="V303" i="10"/>
  <c r="W303" i="10"/>
  <c r="X303" i="10"/>
  <c r="Y303" i="10"/>
  <c r="Z303" i="10"/>
  <c r="AA303" i="10"/>
  <c r="AB303" i="10"/>
  <c r="AC303" i="10"/>
  <c r="AD303" i="10"/>
  <c r="AE303" i="10"/>
  <c r="AG303" i="10"/>
  <c r="AH303" i="10"/>
  <c r="H292" i="10"/>
  <c r="I292" i="10"/>
  <c r="J292" i="10"/>
  <c r="K292" i="10"/>
  <c r="L292" i="10"/>
  <c r="M292" i="10"/>
  <c r="N292" i="10"/>
  <c r="O292" i="10"/>
  <c r="P292" i="10"/>
  <c r="R292" i="10"/>
  <c r="S292" i="10"/>
  <c r="T292" i="10"/>
  <c r="U292" i="10"/>
  <c r="V292" i="10"/>
  <c r="W292" i="10"/>
  <c r="X292" i="10"/>
  <c r="Y292" i="10"/>
  <c r="Z292" i="10"/>
  <c r="AA292" i="10"/>
  <c r="AB292" i="10"/>
  <c r="AC292" i="10"/>
  <c r="AD292" i="10"/>
  <c r="AE292" i="10"/>
  <c r="AH292" i="10"/>
  <c r="H280" i="10"/>
  <c r="I280" i="10"/>
  <c r="J280" i="10"/>
  <c r="K280" i="10"/>
  <c r="L280" i="10"/>
  <c r="M280" i="10"/>
  <c r="N280" i="10"/>
  <c r="O280" i="10"/>
  <c r="P280" i="10"/>
  <c r="R280" i="10"/>
  <c r="S280" i="10"/>
  <c r="T280" i="10"/>
  <c r="U280" i="10"/>
  <c r="V280" i="10"/>
  <c r="W280" i="10"/>
  <c r="X280" i="10"/>
  <c r="Y280" i="10"/>
  <c r="Z280" i="10"/>
  <c r="AA280" i="10"/>
  <c r="AB280" i="10"/>
  <c r="AC280" i="10"/>
  <c r="AD280" i="10"/>
  <c r="AE280" i="10"/>
  <c r="AG280" i="10"/>
  <c r="AH280" i="10"/>
  <c r="H276" i="10"/>
  <c r="I276" i="10"/>
  <c r="J276" i="10"/>
  <c r="K276" i="10"/>
  <c r="L276" i="10"/>
  <c r="M276" i="10"/>
  <c r="N276" i="10"/>
  <c r="O276" i="10"/>
  <c r="P276" i="10"/>
  <c r="R276" i="10"/>
  <c r="S276" i="10"/>
  <c r="T276" i="10"/>
  <c r="U276" i="10"/>
  <c r="V276" i="10"/>
  <c r="W276" i="10"/>
  <c r="X276" i="10"/>
  <c r="Y276" i="10"/>
  <c r="Z276" i="10"/>
  <c r="AA276" i="10"/>
  <c r="AB276" i="10"/>
  <c r="AC276" i="10"/>
  <c r="AD276" i="10"/>
  <c r="AE276" i="10"/>
  <c r="AG276" i="10"/>
  <c r="AH276" i="10"/>
  <c r="H266" i="10"/>
  <c r="I266" i="10"/>
  <c r="J266" i="10"/>
  <c r="K266" i="10"/>
  <c r="L266" i="10"/>
  <c r="M266" i="10"/>
  <c r="N266" i="10"/>
  <c r="O266" i="10"/>
  <c r="P266" i="10"/>
  <c r="R266" i="10"/>
  <c r="S266" i="10"/>
  <c r="T266" i="10"/>
  <c r="U266" i="10"/>
  <c r="V266" i="10"/>
  <c r="W266" i="10"/>
  <c r="X266" i="10"/>
  <c r="Y266" i="10"/>
  <c r="Z266" i="10"/>
  <c r="AA266" i="10"/>
  <c r="AB266" i="10"/>
  <c r="AC266" i="10"/>
  <c r="AD266" i="10"/>
  <c r="AE266" i="10"/>
  <c r="AG266" i="10"/>
  <c r="AH266" i="10"/>
  <c r="H244" i="10"/>
  <c r="I244" i="10"/>
  <c r="J244" i="10"/>
  <c r="K244" i="10"/>
  <c r="L244" i="10"/>
  <c r="M244" i="10"/>
  <c r="N244" i="10"/>
  <c r="O244" i="10"/>
  <c r="P244" i="10"/>
  <c r="R244" i="10"/>
  <c r="S244" i="10"/>
  <c r="T244" i="10"/>
  <c r="U244" i="10"/>
  <c r="V244" i="10"/>
  <c r="W244" i="10"/>
  <c r="X244" i="10"/>
  <c r="Y244" i="10"/>
  <c r="Z244" i="10"/>
  <c r="AA244" i="10"/>
  <c r="AB244" i="10"/>
  <c r="AC244" i="10"/>
  <c r="AD244" i="10"/>
  <c r="AE244" i="10"/>
  <c r="AG244" i="10"/>
  <c r="AH244" i="10"/>
  <c r="H217" i="10"/>
  <c r="I217" i="10"/>
  <c r="J217" i="10"/>
  <c r="K217" i="10"/>
  <c r="L217" i="10"/>
  <c r="M217" i="10"/>
  <c r="N217" i="10"/>
  <c r="O217" i="10"/>
  <c r="P217" i="10"/>
  <c r="R217" i="10"/>
  <c r="T217" i="10"/>
  <c r="U217" i="10"/>
  <c r="V217" i="10"/>
  <c r="W217" i="10"/>
  <c r="X217" i="10"/>
  <c r="Y217" i="10"/>
  <c r="Z217" i="10"/>
  <c r="AA217" i="10"/>
  <c r="AB217" i="10"/>
  <c r="AC217" i="10"/>
  <c r="AD217" i="10"/>
  <c r="AE217" i="10"/>
  <c r="AG217" i="10"/>
  <c r="AH217" i="10"/>
  <c r="H204" i="10"/>
  <c r="I204" i="10"/>
  <c r="J204" i="10"/>
  <c r="K204" i="10"/>
  <c r="L204" i="10"/>
  <c r="M204" i="10"/>
  <c r="N204" i="10"/>
  <c r="O204" i="10"/>
  <c r="P204" i="10"/>
  <c r="R204" i="10"/>
  <c r="S204" i="10"/>
  <c r="T204" i="10"/>
  <c r="U204" i="10"/>
  <c r="V204" i="10"/>
  <c r="W204" i="10"/>
  <c r="X204" i="10"/>
  <c r="Y204" i="10"/>
  <c r="Z204" i="10"/>
  <c r="AA204" i="10"/>
  <c r="AB204" i="10"/>
  <c r="AC204" i="10"/>
  <c r="AD204" i="10"/>
  <c r="AE204" i="10"/>
  <c r="AG204" i="10"/>
  <c r="AH204" i="10"/>
  <c r="H189" i="10"/>
  <c r="I189" i="10"/>
  <c r="J189" i="10"/>
  <c r="K189" i="10"/>
  <c r="L189" i="10"/>
  <c r="M189" i="10"/>
  <c r="N189" i="10"/>
  <c r="P189" i="10"/>
  <c r="R189" i="10"/>
  <c r="S189" i="10"/>
  <c r="T189" i="10"/>
  <c r="U189" i="10"/>
  <c r="V189" i="10"/>
  <c r="W189" i="10"/>
  <c r="Y189" i="10"/>
  <c r="Z189" i="10"/>
  <c r="AA189" i="10"/>
  <c r="AB189" i="10"/>
  <c r="AC189" i="10"/>
  <c r="AD189" i="10"/>
  <c r="AE189" i="10"/>
  <c r="AG189" i="10"/>
  <c r="AH189" i="10"/>
  <c r="AE798" i="10"/>
  <c r="AE797" i="10" s="1"/>
  <c r="AE796" i="10" s="1"/>
  <c r="AD798" i="10"/>
  <c r="AD797" i="10" s="1"/>
  <c r="AD796" i="10" s="1"/>
  <c r="AC798" i="10"/>
  <c r="AC797" i="10" s="1"/>
  <c r="AC796" i="10" s="1"/>
  <c r="AB798" i="10"/>
  <c r="AB797" i="10" s="1"/>
  <c r="AB796" i="10" s="1"/>
  <c r="AA798" i="10"/>
  <c r="AA797" i="10" s="1"/>
  <c r="AA796" i="10" s="1"/>
  <c r="Z798" i="10"/>
  <c r="Z797" i="10" s="1"/>
  <c r="Z796" i="10" s="1"/>
  <c r="Y798" i="10"/>
  <c r="Y797" i="10" s="1"/>
  <c r="Y796" i="10" s="1"/>
  <c r="X798" i="10"/>
  <c r="X797" i="10" s="1"/>
  <c r="X796" i="10" s="1"/>
  <c r="W798" i="10"/>
  <c r="W797" i="10" s="1"/>
  <c r="W796" i="10" s="1"/>
  <c r="V798" i="10"/>
  <c r="V797" i="10" s="1"/>
  <c r="V796" i="10" s="1"/>
  <c r="U798" i="10"/>
  <c r="U797" i="10" s="1"/>
  <c r="U796" i="10" s="1"/>
  <c r="T798" i="10"/>
  <c r="T797" i="10" s="1"/>
  <c r="T796" i="10" s="1"/>
  <c r="S798" i="10"/>
  <c r="S797" i="10" s="1"/>
  <c r="S796" i="10" s="1"/>
  <c r="R798" i="10"/>
  <c r="R797" i="10" s="1"/>
  <c r="R796" i="10" s="1"/>
  <c r="Q798" i="10"/>
  <c r="Q797" i="10" s="1"/>
  <c r="Q796" i="10" s="1"/>
  <c r="P798" i="10"/>
  <c r="P797" i="10" s="1"/>
  <c r="P796" i="10" s="1"/>
  <c r="O798" i="10"/>
  <c r="O797" i="10" s="1"/>
  <c r="O796" i="10" s="1"/>
  <c r="N798" i="10"/>
  <c r="N797" i="10" s="1"/>
  <c r="N796" i="10" s="1"/>
  <c r="M798" i="10"/>
  <c r="M797" i="10" s="1"/>
  <c r="M796" i="10" s="1"/>
  <c r="L798" i="10"/>
  <c r="L797" i="10" s="1"/>
  <c r="L796" i="10" s="1"/>
  <c r="K798" i="10"/>
  <c r="K797" i="10" s="1"/>
  <c r="K796" i="10" s="1"/>
  <c r="J798" i="10"/>
  <c r="J797" i="10" s="1"/>
  <c r="J796" i="10" s="1"/>
  <c r="I798" i="10"/>
  <c r="I797" i="10" s="1"/>
  <c r="I796" i="10" s="1"/>
  <c r="H798" i="10"/>
  <c r="H797" i="10" s="1"/>
  <c r="H796" i="10" s="1"/>
  <c r="AF799" i="10"/>
  <c r="G799" i="10" s="1"/>
  <c r="DN296" i="10"/>
  <c r="AF296" i="10"/>
  <c r="G296" i="10" s="1"/>
  <c r="DN295" i="10"/>
  <c r="AF295" i="10"/>
  <c r="G295" i="10" s="1"/>
  <c r="DN294" i="10"/>
  <c r="AF294" i="10"/>
  <c r="G294" i="10" s="1"/>
  <c r="DN85" i="10"/>
  <c r="AF85" i="10"/>
  <c r="DN84" i="10"/>
  <c r="AF84" i="10"/>
  <c r="DN83" i="10"/>
  <c r="AF83" i="10"/>
  <c r="DN346" i="10"/>
  <c r="CO346" i="10"/>
  <c r="CH346" i="10"/>
  <c r="AW346" i="10"/>
  <c r="AF346" i="10"/>
  <c r="DN354" i="10"/>
  <c r="CO354" i="10"/>
  <c r="CH354" i="10"/>
  <c r="AW354" i="10"/>
  <c r="AF354" i="10"/>
  <c r="DN377" i="10"/>
  <c r="CO377" i="10"/>
  <c r="CH377" i="10"/>
  <c r="AW377" i="10"/>
  <c r="AF377" i="10"/>
  <c r="DN376" i="10"/>
  <c r="CO376" i="10"/>
  <c r="CH376" i="10"/>
  <c r="CD376" i="10"/>
  <c r="AW376" i="10"/>
  <c r="AF376" i="10"/>
  <c r="DN375" i="10"/>
  <c r="CO375" i="10"/>
  <c r="CH375" i="10"/>
  <c r="CD375" i="10"/>
  <c r="AW375" i="10"/>
  <c r="AF375" i="10"/>
  <c r="DN384" i="10"/>
  <c r="AF384" i="10"/>
  <c r="H370" i="10"/>
  <c r="I370" i="10"/>
  <c r="J370" i="10"/>
  <c r="K370" i="10"/>
  <c r="L370" i="10"/>
  <c r="M370" i="10"/>
  <c r="N370" i="10"/>
  <c r="O370" i="10"/>
  <c r="P370" i="10"/>
  <c r="Q370" i="10"/>
  <c r="R370" i="10"/>
  <c r="S370" i="10"/>
  <c r="T370" i="10"/>
  <c r="U370" i="10"/>
  <c r="V370" i="10"/>
  <c r="W370" i="10"/>
  <c r="X370" i="10"/>
  <c r="Y370" i="10"/>
  <c r="Z370" i="10"/>
  <c r="AA370" i="10"/>
  <c r="AB370" i="10"/>
  <c r="AC370" i="10"/>
  <c r="AD370" i="10"/>
  <c r="AE370" i="10"/>
  <c r="AG370" i="10"/>
  <c r="AH370" i="10"/>
  <c r="DN371" i="10"/>
  <c r="CO371" i="10"/>
  <c r="CH371" i="10"/>
  <c r="AW371" i="10"/>
  <c r="AF371" i="10"/>
  <c r="G371" i="10" s="1"/>
  <c r="DN333" i="10"/>
  <c r="CO333" i="10"/>
  <c r="CH333" i="10"/>
  <c r="AF333" i="10"/>
  <c r="DN324" i="10"/>
  <c r="CO324" i="10"/>
  <c r="CH324" i="10"/>
  <c r="CD324" i="10"/>
  <c r="AF324" i="10"/>
  <c r="H334" i="10"/>
  <c r="I334" i="10"/>
  <c r="J334" i="10"/>
  <c r="K334" i="10"/>
  <c r="L334" i="10"/>
  <c r="M334" i="10"/>
  <c r="N334" i="10"/>
  <c r="O334" i="10"/>
  <c r="P334" i="10"/>
  <c r="Q334" i="10"/>
  <c r="R334" i="10"/>
  <c r="S334" i="10"/>
  <c r="T334" i="10"/>
  <c r="U334" i="10"/>
  <c r="V334" i="10"/>
  <c r="W334" i="10"/>
  <c r="X334" i="10"/>
  <c r="Y334" i="10"/>
  <c r="Z334" i="10"/>
  <c r="AA334" i="10"/>
  <c r="AB334" i="10"/>
  <c r="AC334" i="10"/>
  <c r="AD334" i="10"/>
  <c r="AE334" i="10"/>
  <c r="AG334" i="10"/>
  <c r="AH334" i="10"/>
  <c r="DN335" i="10"/>
  <c r="CO335" i="10"/>
  <c r="CH335" i="10"/>
  <c r="AW335" i="10"/>
  <c r="AF335" i="10"/>
  <c r="G335" i="10" s="1"/>
  <c r="DN315" i="10"/>
  <c r="CO315" i="10"/>
  <c r="CH315" i="10"/>
  <c r="AW315" i="10"/>
  <c r="AF315" i="10"/>
  <c r="H306" i="10"/>
  <c r="I306" i="10"/>
  <c r="J306" i="10"/>
  <c r="K306" i="10"/>
  <c r="L306" i="10"/>
  <c r="M306" i="10"/>
  <c r="N306" i="10"/>
  <c r="O306" i="10"/>
  <c r="P306" i="10"/>
  <c r="Q306" i="10"/>
  <c r="R306" i="10"/>
  <c r="S306" i="10"/>
  <c r="T306" i="10"/>
  <c r="U306" i="10"/>
  <c r="V306" i="10"/>
  <c r="W306" i="10"/>
  <c r="X306" i="10"/>
  <c r="Y306" i="10"/>
  <c r="Z306" i="10"/>
  <c r="AA306" i="10"/>
  <c r="AB306" i="10"/>
  <c r="AC306" i="10"/>
  <c r="AD306" i="10"/>
  <c r="AE306" i="10"/>
  <c r="AG306" i="10"/>
  <c r="AH306" i="10"/>
  <c r="DN307" i="10"/>
  <c r="CO307" i="10"/>
  <c r="CH307" i="10"/>
  <c r="AW307" i="10"/>
  <c r="AF307" i="10"/>
  <c r="G307" i="10" s="1"/>
  <c r="DN305" i="10"/>
  <c r="CO305" i="10"/>
  <c r="CH305" i="10"/>
  <c r="AW305" i="10"/>
  <c r="AF305" i="10"/>
  <c r="H290" i="10"/>
  <c r="I290" i="10"/>
  <c r="J290" i="10"/>
  <c r="K290" i="10"/>
  <c r="L290" i="10"/>
  <c r="M290" i="10"/>
  <c r="N290" i="10"/>
  <c r="O290" i="10"/>
  <c r="P290" i="10"/>
  <c r="Q290" i="10"/>
  <c r="R290" i="10"/>
  <c r="S290" i="10"/>
  <c r="T290" i="10"/>
  <c r="U290" i="10"/>
  <c r="V290" i="10"/>
  <c r="W290" i="10"/>
  <c r="X290" i="10"/>
  <c r="Y290" i="10"/>
  <c r="Z290" i="10"/>
  <c r="AA290" i="10"/>
  <c r="AB290" i="10"/>
  <c r="AC290" i="10"/>
  <c r="AD290" i="10"/>
  <c r="AE290" i="10"/>
  <c r="AG290" i="10"/>
  <c r="AH290" i="10"/>
  <c r="DN291" i="10"/>
  <c r="CO291" i="10"/>
  <c r="CH291" i="10"/>
  <c r="AW291" i="10"/>
  <c r="AF291" i="10"/>
  <c r="G291" i="10" s="1"/>
  <c r="DN286" i="10"/>
  <c r="CO286" i="10"/>
  <c r="CH286" i="10"/>
  <c r="AW286" i="10"/>
  <c r="AF286" i="10"/>
  <c r="DN283" i="10"/>
  <c r="CO283" i="10"/>
  <c r="CH283" i="10"/>
  <c r="AW283" i="10"/>
  <c r="AF283" i="10"/>
  <c r="DN282" i="10"/>
  <c r="CO282" i="10"/>
  <c r="CH282" i="10"/>
  <c r="AW282" i="10"/>
  <c r="AF282" i="10"/>
  <c r="H288" i="10"/>
  <c r="I288" i="10"/>
  <c r="J288" i="10"/>
  <c r="K288" i="10"/>
  <c r="L288" i="10"/>
  <c r="M288" i="10"/>
  <c r="N288" i="10"/>
  <c r="O288" i="10"/>
  <c r="P288" i="10"/>
  <c r="Q288" i="10"/>
  <c r="R288" i="10"/>
  <c r="S288" i="10"/>
  <c r="T288" i="10"/>
  <c r="U288" i="10"/>
  <c r="V288" i="10"/>
  <c r="W288" i="10"/>
  <c r="X288" i="10"/>
  <c r="Y288" i="10"/>
  <c r="Z288" i="10"/>
  <c r="AA288" i="10"/>
  <c r="AB288" i="10"/>
  <c r="AC288" i="10"/>
  <c r="AD288" i="10"/>
  <c r="AE288" i="10"/>
  <c r="AG288" i="10"/>
  <c r="AH288" i="10"/>
  <c r="DN289" i="10"/>
  <c r="CO289" i="10"/>
  <c r="CH289" i="10"/>
  <c r="CD289" i="10"/>
  <c r="AW289" i="10"/>
  <c r="AF289" i="10"/>
  <c r="G289" i="10" s="1"/>
  <c r="DN271" i="10"/>
  <c r="CO271" i="10"/>
  <c r="CH271" i="10"/>
  <c r="AW271" i="10"/>
  <c r="AF271" i="10"/>
  <c r="DN251" i="10"/>
  <c r="CO251" i="10"/>
  <c r="CH251" i="10"/>
  <c r="AW251" i="10"/>
  <c r="AF251" i="10"/>
  <c r="DN232" i="10"/>
  <c r="CO232" i="10"/>
  <c r="CH232" i="10"/>
  <c r="AW232" i="10"/>
  <c r="AF232" i="10"/>
  <c r="DN247" i="10"/>
  <c r="CO247" i="10"/>
  <c r="CH247" i="10"/>
  <c r="AW247" i="10"/>
  <c r="AF247" i="10"/>
  <c r="DN203" i="10"/>
  <c r="CO203" i="10"/>
  <c r="CH203" i="10"/>
  <c r="CD203" i="10"/>
  <c r="AF203" i="10"/>
  <c r="DN202" i="10"/>
  <c r="CO202" i="10"/>
  <c r="CH202" i="10"/>
  <c r="CD202" i="10"/>
  <c r="AW202" i="10"/>
  <c r="AF202" i="10"/>
  <c r="DN201" i="10"/>
  <c r="CO201" i="10"/>
  <c r="CH201" i="10"/>
  <c r="CD201" i="10"/>
  <c r="AW201" i="10"/>
  <c r="AF201" i="10"/>
  <c r="DN200" i="10"/>
  <c r="CO200" i="10"/>
  <c r="CH200" i="10"/>
  <c r="AW200" i="10"/>
  <c r="AF200" i="10"/>
  <c r="DN134" i="10"/>
  <c r="CO134" i="10"/>
  <c r="CH134" i="10"/>
  <c r="CD134" i="10"/>
  <c r="AF134" i="10"/>
  <c r="DN133" i="10"/>
  <c r="CO133" i="10"/>
  <c r="CH133" i="10"/>
  <c r="AW133" i="10"/>
  <c r="AF133" i="10"/>
  <c r="DN176" i="10"/>
  <c r="AF176" i="10"/>
  <c r="DN82" i="10"/>
  <c r="CO82" i="10"/>
  <c r="CH82" i="10"/>
  <c r="CD82" i="10"/>
  <c r="AW82" i="10"/>
  <c r="AF82" i="10"/>
  <c r="G82" i="10" s="1"/>
  <c r="DN81" i="10"/>
  <c r="CO81" i="10"/>
  <c r="CH81" i="10"/>
  <c r="CD81" i="10"/>
  <c r="AF81" i="10"/>
  <c r="G81" i="10" s="1"/>
  <c r="DN80" i="10"/>
  <c r="CO80" i="10"/>
  <c r="CH80" i="10"/>
  <c r="CD80" i="10"/>
  <c r="AW80" i="10"/>
  <c r="AF80" i="10"/>
  <c r="G80" i="10" s="1"/>
  <c r="DN79" i="10"/>
  <c r="CO79" i="10"/>
  <c r="CH79" i="10"/>
  <c r="AF79" i="10"/>
  <c r="G79" i="10" s="1"/>
  <c r="DN78" i="10"/>
  <c r="CO78" i="10"/>
  <c r="CH78" i="10"/>
  <c r="AF78" i="10"/>
  <c r="G78" i="10" s="1"/>
  <c r="DN77" i="10"/>
  <c r="CO77" i="10"/>
  <c r="CH77" i="10"/>
  <c r="CD77" i="10"/>
  <c r="AW77" i="10"/>
  <c r="AF77" i="10"/>
  <c r="G77" i="10" s="1"/>
  <c r="DN76" i="10"/>
  <c r="CO76" i="10"/>
  <c r="CH76" i="10"/>
  <c r="CD76" i="10"/>
  <c r="AW76" i="10"/>
  <c r="AF76" i="10"/>
  <c r="G76" i="10" s="1"/>
  <c r="DN75" i="10"/>
  <c r="CO75" i="10"/>
  <c r="CH75" i="10"/>
  <c r="CD75" i="10"/>
  <c r="AF75" i="10"/>
  <c r="G75" i="10" s="1"/>
  <c r="DN74" i="10"/>
  <c r="CO74" i="10"/>
  <c r="CH74" i="10"/>
  <c r="CD74" i="10"/>
  <c r="AW74" i="10"/>
  <c r="AF74" i="10"/>
  <c r="G74" i="10" s="1"/>
  <c r="DN73" i="10"/>
  <c r="CO73" i="10"/>
  <c r="CH73" i="10"/>
  <c r="CD73" i="10"/>
  <c r="AF73" i="10"/>
  <c r="G73" i="10" s="1"/>
  <c r="DN72" i="10"/>
  <c r="CO72" i="10"/>
  <c r="CH72" i="10"/>
  <c r="AW72" i="10"/>
  <c r="AF72" i="10"/>
  <c r="G72" i="10" s="1"/>
  <c r="DN71" i="10"/>
  <c r="CO71" i="10"/>
  <c r="CH71" i="10"/>
  <c r="AW71" i="10"/>
  <c r="AF71" i="10"/>
  <c r="G71" i="10" s="1"/>
  <c r="DN70" i="10"/>
  <c r="CO70" i="10"/>
  <c r="CH70" i="10"/>
  <c r="AW70" i="10"/>
  <c r="AF70" i="10"/>
  <c r="G70" i="10" s="1"/>
  <c r="DN69" i="10"/>
  <c r="CO69" i="10"/>
  <c r="CH69" i="10"/>
  <c r="AW69" i="10"/>
  <c r="AF69" i="10"/>
  <c r="G69" i="10" s="1"/>
  <c r="DN318" i="10"/>
  <c r="CO318" i="10"/>
  <c r="CH318" i="10"/>
  <c r="CD318" i="10"/>
  <c r="AW318" i="10"/>
  <c r="AF318" i="10"/>
  <c r="DN250" i="10"/>
  <c r="CO250" i="10"/>
  <c r="CH250" i="10"/>
  <c r="CD250" i="10"/>
  <c r="AF250" i="10"/>
  <c r="AF248" i="10" s="1"/>
  <c r="DN199" i="10"/>
  <c r="CO199" i="10"/>
  <c r="CH199" i="10"/>
  <c r="CD199" i="10"/>
  <c r="AF199" i="10"/>
  <c r="DN187" i="10"/>
  <c r="CO187" i="10"/>
  <c r="CH187" i="10"/>
  <c r="AW187" i="10"/>
  <c r="AF187" i="10"/>
  <c r="H396" i="10"/>
  <c r="I396" i="10"/>
  <c r="J396" i="10"/>
  <c r="K396" i="10"/>
  <c r="L396" i="10"/>
  <c r="M396" i="10"/>
  <c r="N396" i="10"/>
  <c r="O396" i="10"/>
  <c r="P396" i="10"/>
  <c r="Q396" i="10"/>
  <c r="R396" i="10"/>
  <c r="S396" i="10"/>
  <c r="T396" i="10"/>
  <c r="U396" i="10"/>
  <c r="V396" i="10"/>
  <c r="W396" i="10"/>
  <c r="X396" i="10"/>
  <c r="Y396" i="10"/>
  <c r="Z396" i="10"/>
  <c r="AA396" i="10"/>
  <c r="AB396" i="10"/>
  <c r="AC396" i="10"/>
  <c r="AD396" i="10"/>
  <c r="AE396" i="10"/>
  <c r="AG396" i="10"/>
  <c r="AH396" i="10"/>
  <c r="DN397" i="10"/>
  <c r="CO397" i="10"/>
  <c r="CH397" i="10"/>
  <c r="CD397" i="10"/>
  <c r="AW397" i="10"/>
  <c r="AF397" i="10"/>
  <c r="G397" i="10" s="1"/>
  <c r="DN369" i="10"/>
  <c r="CO369" i="10"/>
  <c r="CH369" i="10"/>
  <c r="CD369" i="10"/>
  <c r="AW369" i="10"/>
  <c r="AF369" i="10"/>
  <c r="DN368" i="10"/>
  <c r="CO368" i="10"/>
  <c r="CH368" i="10"/>
  <c r="AW368" i="10"/>
  <c r="AF368" i="10"/>
  <c r="DN353" i="10"/>
  <c r="CO353" i="10"/>
  <c r="CH353" i="10"/>
  <c r="CD353" i="10"/>
  <c r="AF353" i="10"/>
  <c r="DN352" i="10"/>
  <c r="CO352" i="10"/>
  <c r="CH352" i="10"/>
  <c r="CD352" i="10"/>
  <c r="AF352" i="10"/>
  <c r="DN356" i="10"/>
  <c r="CO356" i="10"/>
  <c r="CH356" i="10"/>
  <c r="CD356" i="10"/>
  <c r="AW356" i="10"/>
  <c r="AF356" i="10"/>
  <c r="DN314" i="10"/>
  <c r="CO314" i="10"/>
  <c r="CH314" i="10"/>
  <c r="AW314" i="10"/>
  <c r="DN310" i="10"/>
  <c r="CO310" i="10"/>
  <c r="CH310" i="10"/>
  <c r="CD310" i="10"/>
  <c r="AW310" i="10"/>
  <c r="AF310" i="10"/>
  <c r="DN293" i="10"/>
  <c r="CO293" i="10"/>
  <c r="CH293" i="10"/>
  <c r="CD293" i="10"/>
  <c r="AW293" i="10"/>
  <c r="AF293" i="10"/>
  <c r="G293" i="10" s="1"/>
  <c r="DN281" i="10"/>
  <c r="CO281" i="10"/>
  <c r="CH281" i="10"/>
  <c r="AW281" i="10"/>
  <c r="AF281" i="10"/>
  <c r="DN279" i="10"/>
  <c r="CO279" i="10"/>
  <c r="CH279" i="10"/>
  <c r="AW279" i="10"/>
  <c r="AF279" i="10"/>
  <c r="DN270" i="10"/>
  <c r="CO270" i="10"/>
  <c r="CH270" i="10"/>
  <c r="CD270" i="10"/>
  <c r="AW270" i="10"/>
  <c r="AF270" i="10"/>
  <c r="DN223" i="10"/>
  <c r="CO223" i="10"/>
  <c r="CH223" i="10"/>
  <c r="CD223" i="10"/>
  <c r="AW223" i="10"/>
  <c r="AF223" i="10"/>
  <c r="DN222" i="10"/>
  <c r="CO222" i="10"/>
  <c r="CH222" i="10"/>
  <c r="AW222" i="10"/>
  <c r="AF222" i="10"/>
  <c r="DN215" i="10"/>
  <c r="CO215" i="10"/>
  <c r="CH215" i="10"/>
  <c r="CD215" i="10"/>
  <c r="AW215" i="10"/>
  <c r="AF215" i="10"/>
  <c r="DN214" i="10"/>
  <c r="CO214" i="10"/>
  <c r="CH214" i="10"/>
  <c r="CD214" i="10"/>
  <c r="AW214" i="10"/>
  <c r="AF214" i="10"/>
  <c r="DN213" i="10"/>
  <c r="CO213" i="10"/>
  <c r="CH213" i="10"/>
  <c r="AW213" i="10"/>
  <c r="AF213" i="10"/>
  <c r="G213" i="10" s="1"/>
  <c r="DN210" i="10"/>
  <c r="CO210" i="10"/>
  <c r="CH210" i="10"/>
  <c r="CD210" i="10"/>
  <c r="AW210" i="10"/>
  <c r="AF210" i="10"/>
  <c r="DN209" i="10"/>
  <c r="CO209" i="10"/>
  <c r="CH209" i="10"/>
  <c r="AW209" i="10"/>
  <c r="AF209" i="10"/>
  <c r="DN208" i="10"/>
  <c r="CO208" i="10"/>
  <c r="CH208" i="10"/>
  <c r="AW208" i="10"/>
  <c r="AF208" i="10"/>
  <c r="DN198" i="10"/>
  <c r="CO198" i="10"/>
  <c r="CH198" i="10"/>
  <c r="AW198" i="10"/>
  <c r="AF198" i="10"/>
  <c r="DN186" i="10"/>
  <c r="CO186" i="10"/>
  <c r="CH186" i="10"/>
  <c r="CD186" i="10"/>
  <c r="AW186" i="10"/>
  <c r="AF186" i="10"/>
  <c r="DN185" i="10"/>
  <c r="CO185" i="10"/>
  <c r="CH185" i="10"/>
  <c r="AW185" i="10"/>
  <c r="AF185" i="10"/>
  <c r="G185" i="10" s="1"/>
  <c r="BM189" i="10"/>
  <c r="DN132" i="10"/>
  <c r="CO132" i="10"/>
  <c r="CH132" i="10"/>
  <c r="CD132" i="10"/>
  <c r="AF132" i="10"/>
  <c r="DN68" i="10"/>
  <c r="CO68" i="10"/>
  <c r="CH68" i="10"/>
  <c r="CD68" i="10"/>
  <c r="AW68" i="10"/>
  <c r="AF68" i="10"/>
  <c r="G68" i="10" s="1"/>
  <c r="DN67" i="10"/>
  <c r="CO67" i="10"/>
  <c r="CH67" i="10"/>
  <c r="CD67" i="10"/>
  <c r="AF67" i="10"/>
  <c r="G67" i="10" s="1"/>
  <c r="DN66" i="10"/>
  <c r="CO66" i="10"/>
  <c r="CH66" i="10"/>
  <c r="AF66" i="10"/>
  <c r="G66" i="10" s="1"/>
  <c r="DN65" i="10"/>
  <c r="CO65" i="10"/>
  <c r="CH65" i="10"/>
  <c r="CD65" i="10"/>
  <c r="AW65" i="10"/>
  <c r="AF65" i="10"/>
  <c r="G65" i="10" s="1"/>
  <c r="DN64" i="10"/>
  <c r="CO64" i="10"/>
  <c r="CH64" i="10"/>
  <c r="CD64" i="10"/>
  <c r="AW64" i="10"/>
  <c r="AF64" i="10"/>
  <c r="G64" i="10" s="1"/>
  <c r="DN63" i="10"/>
  <c r="CO63" i="10"/>
  <c r="CH63" i="10"/>
  <c r="CD63" i="10"/>
  <c r="AF63" i="10"/>
  <c r="G63" i="10" s="1"/>
  <c r="DN62" i="10"/>
  <c r="CO62" i="10"/>
  <c r="CH62" i="10"/>
  <c r="CD62" i="10"/>
  <c r="AF62" i="10"/>
  <c r="G62" i="10" s="1"/>
  <c r="DN61" i="10"/>
  <c r="CO61" i="10"/>
  <c r="CH61" i="10"/>
  <c r="CD61" i="10"/>
  <c r="AW61" i="10"/>
  <c r="AF61" i="10"/>
  <c r="G61" i="10" s="1"/>
  <c r="DN60" i="10"/>
  <c r="CO60" i="10"/>
  <c r="CH60" i="10"/>
  <c r="AW60" i="10"/>
  <c r="AF60" i="10"/>
  <c r="G60" i="10" s="1"/>
  <c r="AF59" i="10"/>
  <c r="AF254" i="10"/>
  <c r="AF253" i="10" s="1"/>
  <c r="T792" i="5" l="1"/>
  <c r="CM793" i="5"/>
  <c r="G132" i="10"/>
  <c r="CK132" i="10" s="1"/>
  <c r="G210" i="10"/>
  <c r="CK210" i="10" s="1"/>
  <c r="G223" i="10"/>
  <c r="CK223" i="10" s="1"/>
  <c r="G279" i="10"/>
  <c r="CK279" i="10" s="1"/>
  <c r="G310" i="10"/>
  <c r="CK310" i="10" s="1"/>
  <c r="G352" i="10"/>
  <c r="CK352" i="10" s="1"/>
  <c r="G318" i="10"/>
  <c r="CK318" i="10" s="1"/>
  <c r="G200" i="10"/>
  <c r="CK200" i="10" s="1"/>
  <c r="G251" i="10"/>
  <c r="CK251" i="10" s="1"/>
  <c r="G282" i="10"/>
  <c r="CK282" i="10" s="1"/>
  <c r="G305" i="10"/>
  <c r="CK305" i="10" s="1"/>
  <c r="G315" i="10"/>
  <c r="CK315" i="10" s="1"/>
  <c r="G324" i="10"/>
  <c r="CK324" i="10" s="1"/>
  <c r="G354" i="10"/>
  <c r="CK354" i="10" s="1"/>
  <c r="G84" i="10"/>
  <c r="CK84" i="10" s="1"/>
  <c r="G198" i="10"/>
  <c r="CK198" i="10" s="1"/>
  <c r="G215" i="10"/>
  <c r="CK215" i="10" s="1"/>
  <c r="G281" i="10"/>
  <c r="CK281" i="10" s="1"/>
  <c r="G353" i="10"/>
  <c r="CK353" i="10" s="1"/>
  <c r="G187" i="10"/>
  <c r="CK187" i="10" s="1"/>
  <c r="G133" i="10"/>
  <c r="CK133" i="10" s="1"/>
  <c r="G201" i="10"/>
  <c r="CK201" i="10" s="1"/>
  <c r="G203" i="10"/>
  <c r="CK203" i="10" s="1"/>
  <c r="G283" i="10"/>
  <c r="CK283" i="10" s="1"/>
  <c r="G333" i="10"/>
  <c r="CK333" i="10" s="1"/>
  <c r="G384" i="10"/>
  <c r="CK384" i="10" s="1"/>
  <c r="G376" i="10"/>
  <c r="CK376" i="10" s="1"/>
  <c r="G346" i="10"/>
  <c r="CK346" i="10" s="1"/>
  <c r="G208" i="10"/>
  <c r="CK208" i="10" s="1"/>
  <c r="G270" i="10"/>
  <c r="CK270" i="10" s="1"/>
  <c r="AF355" i="10"/>
  <c r="G356" i="10"/>
  <c r="G368" i="10"/>
  <c r="CK368" i="10" s="1"/>
  <c r="G199" i="10"/>
  <c r="CK199" i="10" s="1"/>
  <c r="G247" i="10"/>
  <c r="CK247" i="10" s="1"/>
  <c r="G83" i="10"/>
  <c r="CK83" i="10" s="1"/>
  <c r="G85" i="10"/>
  <c r="CK85" i="10" s="1"/>
  <c r="G254" i="10"/>
  <c r="G253" i="10" s="1"/>
  <c r="G59" i="10"/>
  <c r="CK59" i="10" s="1"/>
  <c r="G186" i="10"/>
  <c r="CK186" i="10" s="1"/>
  <c r="G209" i="10"/>
  <c r="CK209" i="10" s="1"/>
  <c r="G214" i="10"/>
  <c r="CK214" i="10" s="1"/>
  <c r="G222" i="10"/>
  <c r="CK222" i="10" s="1"/>
  <c r="G369" i="10"/>
  <c r="CK369" i="10" s="1"/>
  <c r="G250" i="10"/>
  <c r="G176" i="10"/>
  <c r="CK176" i="10" s="1"/>
  <c r="G134" i="10"/>
  <c r="CK134" i="10" s="1"/>
  <c r="G202" i="10"/>
  <c r="CK202" i="10" s="1"/>
  <c r="G232" i="10"/>
  <c r="CK232" i="10" s="1"/>
  <c r="G271" i="10"/>
  <c r="CK271" i="10" s="1"/>
  <c r="G286" i="10"/>
  <c r="CK286" i="10" s="1"/>
  <c r="G375" i="10"/>
  <c r="CK375" i="10" s="1"/>
  <c r="G377" i="10"/>
  <c r="CK377" i="10" s="1"/>
  <c r="CK294" i="10"/>
  <c r="CK296" i="10"/>
  <c r="CK293" i="10"/>
  <c r="CK295" i="10"/>
  <c r="BY71" i="10"/>
  <c r="CK71" i="10"/>
  <c r="BY77" i="10"/>
  <c r="CK77" i="10"/>
  <c r="BY81" i="10"/>
  <c r="CK81" i="10"/>
  <c r="G288" i="10"/>
  <c r="CK289" i="10"/>
  <c r="G290" i="10"/>
  <c r="CK291" i="10"/>
  <c r="BY60" i="10"/>
  <c r="CK60" i="10"/>
  <c r="BY63" i="10"/>
  <c r="CK63" i="10"/>
  <c r="G396" i="10"/>
  <c r="CK397" i="10"/>
  <c r="BY72" i="10"/>
  <c r="CK72" i="10"/>
  <c r="BY75" i="10"/>
  <c r="CK75" i="10"/>
  <c r="BY82" i="10"/>
  <c r="CK82" i="10"/>
  <c r="G306" i="10"/>
  <c r="CK307" i="10"/>
  <c r="G334" i="10"/>
  <c r="CK335" i="10"/>
  <c r="G370" i="10"/>
  <c r="CK371" i="10"/>
  <c r="BY69" i="10"/>
  <c r="CK69" i="10"/>
  <c r="BY73" i="10"/>
  <c r="CK73" i="10"/>
  <c r="BY76" i="10"/>
  <c r="CK76" i="10"/>
  <c r="BY78" i="10"/>
  <c r="CK78" i="10"/>
  <c r="BY79" i="10"/>
  <c r="CK79" i="10"/>
  <c r="BY80" i="10"/>
  <c r="CK80" i="10"/>
  <c r="G798" i="10"/>
  <c r="BV798" i="10" s="1"/>
  <c r="CK799" i="10"/>
  <c r="BY61" i="10"/>
  <c r="CK61" i="10"/>
  <c r="BY64" i="10"/>
  <c r="CK64" i="10"/>
  <c r="BY66" i="10"/>
  <c r="CK66" i="10"/>
  <c r="BY67" i="10"/>
  <c r="CK67" i="10"/>
  <c r="BY68" i="10"/>
  <c r="CK68" i="10"/>
  <c r="BY62" i="10"/>
  <c r="CK62" i="10"/>
  <c r="BY65" i="10"/>
  <c r="CK65" i="10"/>
  <c r="BY70" i="10"/>
  <c r="CK70" i="10"/>
  <c r="BY74" i="10"/>
  <c r="CK74" i="10"/>
  <c r="BF189" i="10"/>
  <c r="AF184" i="10"/>
  <c r="AF798" i="10"/>
  <c r="AF797" i="10" s="1"/>
  <c r="AF796" i="10" s="1"/>
  <c r="AF331" i="10"/>
  <c r="AF370" i="10"/>
  <c r="AF334" i="10"/>
  <c r="AF306" i="10"/>
  <c r="AF290" i="10"/>
  <c r="AF288" i="10"/>
  <c r="AF396" i="10"/>
  <c r="AF314" i="10"/>
  <c r="CK213" i="10"/>
  <c r="V393" i="5"/>
  <c r="J393" i="5"/>
  <c r="L393" i="5"/>
  <c r="I393" i="5"/>
  <c r="CK250" i="10" l="1"/>
  <c r="G248" i="10"/>
  <c r="T791" i="5"/>
  <c r="CM792" i="5"/>
  <c r="U393" i="5"/>
  <c r="G314" i="10"/>
  <c r="CK314" i="10" s="1"/>
  <c r="G292" i="10"/>
  <c r="G797" i="10"/>
  <c r="CK798" i="10"/>
  <c r="CK334" i="10"/>
  <c r="CK396" i="10"/>
  <c r="CK288" i="10"/>
  <c r="G184" i="10"/>
  <c r="CK185" i="10"/>
  <c r="G355" i="10"/>
  <c r="CK355" i="10" s="1"/>
  <c r="CK356" i="10"/>
  <c r="CK370" i="10"/>
  <c r="CK306" i="10"/>
  <c r="CK290" i="10"/>
  <c r="AF36" i="10"/>
  <c r="G36" i="10" s="1"/>
  <c r="T790" i="5" l="1"/>
  <c r="CM790" i="5" s="1"/>
  <c r="CM791" i="5"/>
  <c r="E184" i="10"/>
  <c r="CK184" i="10"/>
  <c r="G796" i="10"/>
  <c r="CK797" i="10"/>
  <c r="BV797" i="10"/>
  <c r="H399" i="10"/>
  <c r="I399" i="10"/>
  <c r="J399" i="10"/>
  <c r="K399" i="10"/>
  <c r="L399" i="10"/>
  <c r="M399" i="10"/>
  <c r="N399" i="10"/>
  <c r="P399" i="10"/>
  <c r="R399" i="10"/>
  <c r="S399" i="10"/>
  <c r="T399" i="10"/>
  <c r="U399" i="10"/>
  <c r="V399" i="10"/>
  <c r="W399" i="10"/>
  <c r="X399" i="10"/>
  <c r="Y399" i="10"/>
  <c r="Z399" i="10"/>
  <c r="AA399" i="10"/>
  <c r="AB399" i="10"/>
  <c r="AC399" i="10"/>
  <c r="AD399" i="10"/>
  <c r="AE399" i="10"/>
  <c r="AG399" i="10"/>
  <c r="AH399" i="10"/>
  <c r="CK796" i="10" l="1"/>
  <c r="BV796" i="10"/>
  <c r="AF231" i="10"/>
  <c r="H328" i="10"/>
  <c r="I328" i="10"/>
  <c r="J328" i="10"/>
  <c r="K328" i="10"/>
  <c r="L328" i="10"/>
  <c r="M328" i="10"/>
  <c r="N328" i="10"/>
  <c r="O328" i="10"/>
  <c r="P328" i="10"/>
  <c r="R328" i="10"/>
  <c r="S328" i="10"/>
  <c r="T328" i="10"/>
  <c r="U328" i="10"/>
  <c r="V328" i="10"/>
  <c r="W328" i="10"/>
  <c r="X328" i="10"/>
  <c r="Y328" i="10"/>
  <c r="Z328" i="10"/>
  <c r="AA328" i="10"/>
  <c r="AB328" i="10"/>
  <c r="AC328" i="10"/>
  <c r="AD328" i="10"/>
  <c r="AE328" i="10"/>
  <c r="AG328" i="10"/>
  <c r="AH328" i="10"/>
  <c r="AF330" i="10"/>
  <c r="G231" i="10" l="1"/>
  <c r="CK231" i="10" s="1"/>
  <c r="G330" i="10"/>
  <c r="CK330" i="10" s="1"/>
  <c r="CK718" i="10"/>
  <c r="CK716" i="10"/>
  <c r="CK715" i="10"/>
  <c r="CK714" i="10"/>
  <c r="CK521" i="10"/>
  <c r="CK520" i="10"/>
  <c r="CK519" i="10"/>
  <c r="CK439" i="10"/>
  <c r="CK386" i="10"/>
  <c r="CK374" i="10"/>
  <c r="CK332" i="10"/>
  <c r="CK558" i="10"/>
  <c r="CK249" i="10"/>
  <c r="CK504" i="10"/>
  <c r="CK183" i="10"/>
  <c r="CK114" i="10"/>
  <c r="CK56" i="10"/>
  <c r="CK55" i="10"/>
  <c r="AF503" i="10"/>
  <c r="G503" i="10" s="1"/>
  <c r="BF3" i="31"/>
  <c r="Q3" i="31"/>
  <c r="AF3" i="31" s="1"/>
  <c r="G3" i="31" s="1"/>
  <c r="B3" i="31"/>
  <c r="AF57" i="10"/>
  <c r="AF351" i="10"/>
  <c r="G351" i="10" l="1"/>
  <c r="CK351" i="10" s="1"/>
  <c r="G57" i="10"/>
  <c r="CK57" i="10" s="1"/>
  <c r="G241" i="10"/>
  <c r="CK241" i="10" s="1"/>
  <c r="CK242" i="10"/>
  <c r="CK327" i="10"/>
  <c r="CK253" i="10"/>
  <c r="CK254" i="10"/>
  <c r="AG497" i="10"/>
  <c r="G331" i="10"/>
  <c r="CK331" i="10" s="1"/>
  <c r="CK503" i="10"/>
  <c r="AF54" i="10"/>
  <c r="AF523" i="10"/>
  <c r="G523" i="10" s="1"/>
  <c r="AF505" i="10"/>
  <c r="AF131" i="10"/>
  <c r="AF113" i="10"/>
  <c r="Q445" i="10"/>
  <c r="G113" i="10" l="1"/>
  <c r="CK113" i="10" s="1"/>
  <c r="G54" i="10"/>
  <c r="CK54" i="10" s="1"/>
  <c r="G505" i="10"/>
  <c r="CK505" i="10" s="1"/>
  <c r="G131" i="10"/>
  <c r="CK131" i="10" s="1"/>
  <c r="CK523" i="10"/>
  <c r="BM2" i="31"/>
  <c r="BF2" i="31"/>
  <c r="Q2" i="31"/>
  <c r="AF2" i="31" s="1"/>
  <c r="G2" i="31" s="1"/>
  <c r="B2" i="31"/>
  <c r="BM1" i="31" l="1"/>
  <c r="BF1" i="31"/>
  <c r="Q1" i="31"/>
  <c r="B1" i="31"/>
  <c r="AF1" i="31" l="1"/>
  <c r="G1" i="31" s="1"/>
  <c r="U649" i="10"/>
  <c r="U647" i="10"/>
  <c r="U646" i="10"/>
  <c r="U642" i="10"/>
  <c r="U637" i="10"/>
  <c r="U635" i="10"/>
  <c r="U634" i="10"/>
  <c r="U619" i="10"/>
  <c r="U617" i="10"/>
  <c r="O636" i="10"/>
  <c r="Q651" i="10"/>
  <c r="Q650" i="10"/>
  <c r="Q648" i="10"/>
  <c r="Q644" i="10"/>
  <c r="Q645" i="10"/>
  <c r="Q643" i="10"/>
  <c r="Q639" i="10"/>
  <c r="Q640" i="10"/>
  <c r="Q641" i="10"/>
  <c r="Q638" i="10"/>
  <c r="Q621" i="10"/>
  <c r="Q622" i="10"/>
  <c r="Q623" i="10"/>
  <c r="Q624" i="10"/>
  <c r="Q625" i="10"/>
  <c r="Q626" i="10"/>
  <c r="Q627" i="10"/>
  <c r="Q628" i="10"/>
  <c r="Q629" i="10"/>
  <c r="Q630" i="10"/>
  <c r="Q631" i="10"/>
  <c r="Q632" i="10"/>
  <c r="Q633" i="10"/>
  <c r="Q620" i="10"/>
  <c r="Q618" i="10"/>
  <c r="Q616" i="10"/>
  <c r="Q615" i="10"/>
  <c r="Q440" i="10"/>
  <c r="AF27" i="10"/>
  <c r="G27" i="10" s="1"/>
  <c r="AF28" i="10"/>
  <c r="G28" i="10" s="1"/>
  <c r="Q419" i="10"/>
  <c r="O438" i="10"/>
  <c r="Q401" i="10"/>
  <c r="Q402" i="10"/>
  <c r="Q403" i="10"/>
  <c r="Q404" i="10"/>
  <c r="Q405" i="10"/>
  <c r="Q406" i="10"/>
  <c r="Q407" i="10"/>
  <c r="Q408" i="10"/>
  <c r="Q409" i="10"/>
  <c r="Q410" i="10"/>
  <c r="Q411" i="10"/>
  <c r="Q412" i="10"/>
  <c r="Q413" i="10"/>
  <c r="Q414" i="10"/>
  <c r="Q415" i="10"/>
  <c r="Q416" i="10"/>
  <c r="Q417" i="10"/>
  <c r="Q418" i="10"/>
  <c r="Q420" i="10"/>
  <c r="Q421" i="10"/>
  <c r="Q422" i="10"/>
  <c r="Q423" i="10"/>
  <c r="Q424" i="10"/>
  <c r="Q425" i="10"/>
  <c r="Q426" i="10"/>
  <c r="Q427" i="10"/>
  <c r="Q428" i="10"/>
  <c r="Q429" i="10"/>
  <c r="Q430" i="10"/>
  <c r="Q431" i="10"/>
  <c r="Q432" i="10"/>
  <c r="Q433" i="10"/>
  <c r="Q434" i="10"/>
  <c r="Q436" i="10"/>
  <c r="Q437" i="10"/>
  <c r="Q400" i="10"/>
  <c r="CQ788" i="5"/>
  <c r="K788" i="5" s="1"/>
  <c r="CQ787" i="5"/>
  <c r="K787" i="5" s="1"/>
  <c r="CQ786" i="5"/>
  <c r="CQ785" i="5"/>
  <c r="K785" i="5" s="1"/>
  <c r="CQ784" i="5"/>
  <c r="CQ783" i="5"/>
  <c r="CQ782" i="5"/>
  <c r="CQ781" i="5"/>
  <c r="CQ780" i="5"/>
  <c r="CQ779" i="5"/>
  <c r="CQ778" i="5"/>
  <c r="CQ777" i="5"/>
  <c r="CQ776" i="5"/>
  <c r="K776" i="5" s="1"/>
  <c r="CQ775" i="5"/>
  <c r="CQ774" i="5"/>
  <c r="CQ773" i="5"/>
  <c r="CQ772" i="5"/>
  <c r="K772" i="5" s="1"/>
  <c r="CQ771" i="5"/>
  <c r="CQ770" i="5"/>
  <c r="K770" i="5" s="1"/>
  <c r="CQ769" i="5"/>
  <c r="CQ768" i="5"/>
  <c r="CQ767" i="5"/>
  <c r="CQ766" i="5"/>
  <c r="CQ765" i="5"/>
  <c r="K765" i="5" s="1"/>
  <c r="CQ764" i="5"/>
  <c r="CQ763" i="5"/>
  <c r="K763" i="5" s="1"/>
  <c r="CQ762" i="5"/>
  <c r="CQ761" i="5"/>
  <c r="K761" i="5" s="1"/>
  <c r="CQ760" i="5"/>
  <c r="CQ759" i="5"/>
  <c r="K759" i="5" s="1"/>
  <c r="CQ758" i="5"/>
  <c r="CQ757" i="5"/>
  <c r="CQ756" i="5"/>
  <c r="CQ755" i="5"/>
  <c r="CQ754" i="5"/>
  <c r="CQ753" i="5"/>
  <c r="K753" i="5" s="1"/>
  <c r="CQ752" i="5"/>
  <c r="CQ751" i="5"/>
  <c r="K751" i="5" s="1"/>
  <c r="CQ750" i="5"/>
  <c r="CQ749" i="5"/>
  <c r="K749" i="5" s="1"/>
  <c r="CQ748" i="5"/>
  <c r="K748" i="5" s="1"/>
  <c r="CQ747" i="5"/>
  <c r="CQ746" i="5"/>
  <c r="CQ745" i="5"/>
  <c r="K745" i="5" s="1"/>
  <c r="CQ744" i="5"/>
  <c r="CQ743" i="5"/>
  <c r="CQ742" i="5"/>
  <c r="CQ741" i="5"/>
  <c r="CQ740" i="5"/>
  <c r="CQ739" i="5"/>
  <c r="K739" i="5" s="1"/>
  <c r="CQ738" i="5"/>
  <c r="K738" i="5" s="1"/>
  <c r="CQ737" i="5"/>
  <c r="CQ736" i="5"/>
  <c r="K736" i="5" s="1"/>
  <c r="CQ735" i="5"/>
  <c r="CQ734" i="5"/>
  <c r="K734" i="5" s="1"/>
  <c r="CQ733" i="5"/>
  <c r="K733" i="5" s="1"/>
  <c r="CQ732" i="5"/>
  <c r="CQ731" i="5"/>
  <c r="K731" i="5" s="1"/>
  <c r="CQ730" i="5"/>
  <c r="K730" i="5" s="1"/>
  <c r="CQ729" i="5"/>
  <c r="CQ728" i="5"/>
  <c r="K728" i="5" s="1"/>
  <c r="CQ727" i="5"/>
  <c r="K727" i="5" s="1"/>
  <c r="CQ726" i="5"/>
  <c r="CQ725" i="5"/>
  <c r="K725" i="5" s="1"/>
  <c r="CQ724" i="5"/>
  <c r="CQ723" i="5"/>
  <c r="K723" i="5" s="1"/>
  <c r="CQ722" i="5"/>
  <c r="K722" i="5" s="1"/>
  <c r="CQ721" i="5"/>
  <c r="CQ720" i="5"/>
  <c r="CQ719" i="5"/>
  <c r="CQ718" i="5"/>
  <c r="CQ717" i="5"/>
  <c r="CQ716" i="5"/>
  <c r="CQ715" i="5"/>
  <c r="CQ714" i="5"/>
  <c r="CQ713" i="5"/>
  <c r="CQ712" i="5"/>
  <c r="CQ711" i="5"/>
  <c r="CQ710" i="5"/>
  <c r="CQ709" i="5"/>
  <c r="CQ708" i="5"/>
  <c r="CQ707" i="5"/>
  <c r="CQ706" i="5"/>
  <c r="CQ705" i="5"/>
  <c r="CQ704" i="5"/>
  <c r="CQ703" i="5"/>
  <c r="CQ702" i="5"/>
  <c r="CQ701" i="5"/>
  <c r="CQ700" i="5"/>
  <c r="CQ699" i="5"/>
  <c r="CQ698" i="5"/>
  <c r="CQ697" i="5"/>
  <c r="CQ696" i="5"/>
  <c r="CQ695" i="5"/>
  <c r="CQ694" i="5"/>
  <c r="CQ693" i="5"/>
  <c r="CQ692" i="5"/>
  <c r="CQ691" i="5"/>
  <c r="CQ690" i="5"/>
  <c r="CQ689" i="5"/>
  <c r="CQ688" i="5"/>
  <c r="CQ687" i="5"/>
  <c r="CQ686" i="5"/>
  <c r="CQ685" i="5"/>
  <c r="CQ684" i="5"/>
  <c r="CQ683" i="5"/>
  <c r="CQ682" i="5"/>
  <c r="CQ681" i="5"/>
  <c r="CQ680" i="5"/>
  <c r="CQ679" i="5"/>
  <c r="CQ678" i="5"/>
  <c r="CQ677" i="5"/>
  <c r="CQ676" i="5"/>
  <c r="CQ675" i="5"/>
  <c r="CQ674" i="5"/>
  <c r="CQ673" i="5"/>
  <c r="CQ672" i="5"/>
  <c r="K672" i="5" s="1"/>
  <c r="CQ671" i="5"/>
  <c r="K671" i="5" s="1"/>
  <c r="CQ670" i="5"/>
  <c r="CQ669" i="5"/>
  <c r="K669" i="5" s="1"/>
  <c r="CQ668" i="5"/>
  <c r="K668" i="5" s="1"/>
  <c r="CQ667" i="5"/>
  <c r="K667" i="5" s="1"/>
  <c r="CQ666" i="5"/>
  <c r="K666" i="5" s="1"/>
  <c r="CQ665" i="5"/>
  <c r="K665" i="5" s="1"/>
  <c r="CQ664" i="5"/>
  <c r="K664" i="5" s="1"/>
  <c r="CQ663" i="5"/>
  <c r="CQ662" i="5"/>
  <c r="CQ661" i="5"/>
  <c r="CQ660" i="5"/>
  <c r="K660" i="5" s="1"/>
  <c r="CQ659" i="5"/>
  <c r="K659" i="5" s="1"/>
  <c r="CQ658" i="5"/>
  <c r="CQ657" i="5"/>
  <c r="K657" i="5" s="1"/>
  <c r="CQ656" i="5"/>
  <c r="K656" i="5" s="1"/>
  <c r="CQ655" i="5"/>
  <c r="K655" i="5" s="1"/>
  <c r="CQ654" i="5"/>
  <c r="CQ653" i="5"/>
  <c r="CQ652" i="5"/>
  <c r="CQ651" i="5"/>
  <c r="CQ650" i="5"/>
  <c r="CQ649" i="5"/>
  <c r="CQ648" i="5"/>
  <c r="CQ647" i="5"/>
  <c r="CQ646" i="5"/>
  <c r="CQ645" i="5"/>
  <c r="CQ644" i="5"/>
  <c r="CQ643" i="5"/>
  <c r="CQ642" i="5"/>
  <c r="CQ641" i="5"/>
  <c r="CQ640" i="5"/>
  <c r="CQ639" i="5"/>
  <c r="CQ638" i="5"/>
  <c r="CQ637" i="5"/>
  <c r="CQ636" i="5"/>
  <c r="CQ635" i="5"/>
  <c r="CQ634" i="5"/>
  <c r="CQ633" i="5"/>
  <c r="CQ632" i="5"/>
  <c r="CQ631" i="5"/>
  <c r="CQ630" i="5"/>
  <c r="CQ629" i="5"/>
  <c r="CQ628" i="5"/>
  <c r="CQ627" i="5"/>
  <c r="CQ626" i="5"/>
  <c r="CQ625" i="5"/>
  <c r="CQ624" i="5"/>
  <c r="CQ623" i="5"/>
  <c r="CQ622" i="5"/>
  <c r="CQ621" i="5"/>
  <c r="CQ620" i="5"/>
  <c r="CQ619" i="5"/>
  <c r="CQ618" i="5"/>
  <c r="CQ617" i="5"/>
  <c r="CQ616" i="5"/>
  <c r="CQ615" i="5"/>
  <c r="CQ614" i="5"/>
  <c r="CQ613" i="5"/>
  <c r="CQ612" i="5"/>
  <c r="CQ611" i="5"/>
  <c r="CQ610" i="5"/>
  <c r="CQ609" i="5"/>
  <c r="CQ608" i="5"/>
  <c r="CQ607" i="5"/>
  <c r="CQ606" i="5"/>
  <c r="K606" i="5" s="1"/>
  <c r="CQ605" i="5"/>
  <c r="K605" i="5" s="1"/>
  <c r="CQ604" i="5"/>
  <c r="CQ603" i="5"/>
  <c r="K603" i="5" s="1"/>
  <c r="CQ602" i="5"/>
  <c r="CQ601" i="5"/>
  <c r="CQ600" i="5"/>
  <c r="CQ599" i="5"/>
  <c r="CQ598" i="5"/>
  <c r="K598" i="5" s="1"/>
  <c r="CQ597" i="5"/>
  <c r="CQ596" i="5"/>
  <c r="K596" i="5" s="1"/>
  <c r="CQ595" i="5"/>
  <c r="CQ594" i="5"/>
  <c r="K594" i="5" s="1"/>
  <c r="CQ593" i="5"/>
  <c r="CQ592" i="5"/>
  <c r="K592" i="5" s="1"/>
  <c r="CQ591" i="5"/>
  <c r="CQ590" i="5"/>
  <c r="CQ589" i="5"/>
  <c r="CQ588" i="5"/>
  <c r="K588" i="5" s="1"/>
  <c r="CQ587" i="5"/>
  <c r="K587" i="5" s="1"/>
  <c r="CQ586" i="5"/>
  <c r="CQ584" i="5"/>
  <c r="CQ583" i="5"/>
  <c r="CQ582" i="5"/>
  <c r="CQ581" i="5"/>
  <c r="K581" i="5" s="1"/>
  <c r="CQ580" i="5"/>
  <c r="CQ579" i="5"/>
  <c r="K579" i="5" s="1"/>
  <c r="CQ578" i="5"/>
  <c r="CQ577" i="5"/>
  <c r="CQ576" i="5"/>
  <c r="CQ575" i="5"/>
  <c r="CQ574" i="5"/>
  <c r="CQ573" i="5"/>
  <c r="CQ572" i="5"/>
  <c r="K572" i="5" s="1"/>
  <c r="CQ571" i="5"/>
  <c r="CQ570" i="5"/>
  <c r="CQ569" i="5"/>
  <c r="CQ568" i="5"/>
  <c r="CQ567" i="5"/>
  <c r="K567" i="5" s="1"/>
  <c r="CQ566" i="5"/>
  <c r="CQ565" i="5"/>
  <c r="K565" i="5" s="1"/>
  <c r="CQ564" i="5"/>
  <c r="CQ563" i="5"/>
  <c r="CQ562" i="5"/>
  <c r="K562" i="5" s="1"/>
  <c r="CQ561" i="5"/>
  <c r="CQ560" i="5"/>
  <c r="K560" i="5" s="1"/>
  <c r="CQ559" i="5"/>
  <c r="CQ558" i="5"/>
  <c r="CQ557" i="5"/>
  <c r="CQ556" i="5"/>
  <c r="K556" i="5" s="1"/>
  <c r="CQ555" i="5"/>
  <c r="CQ554" i="5"/>
  <c r="CQ553" i="5"/>
  <c r="CQ551" i="5"/>
  <c r="CQ550" i="5"/>
  <c r="CQ547" i="5"/>
  <c r="CQ546" i="5"/>
  <c r="K546" i="5" s="1"/>
  <c r="K545" i="5" s="1"/>
  <c r="CQ545" i="5"/>
  <c r="CQ543" i="5"/>
  <c r="K543" i="5" s="1"/>
  <c r="K542" i="5" s="1"/>
  <c r="CQ542" i="5"/>
  <c r="CQ541" i="5"/>
  <c r="K541" i="5" s="1"/>
  <c r="CQ540" i="5"/>
  <c r="CQ539" i="5"/>
  <c r="CQ538" i="5"/>
  <c r="K538" i="5" s="1"/>
  <c r="CQ537" i="5"/>
  <c r="K537" i="5" s="1"/>
  <c r="CQ536" i="5"/>
  <c r="CQ535" i="5"/>
  <c r="CQ534" i="5"/>
  <c r="CQ533" i="5"/>
  <c r="CQ532" i="5"/>
  <c r="CQ531" i="5"/>
  <c r="CQ530" i="5"/>
  <c r="CQ529" i="5"/>
  <c r="CQ528" i="5"/>
  <c r="CQ527" i="5"/>
  <c r="CQ526" i="5"/>
  <c r="CQ525" i="5"/>
  <c r="CQ524" i="5"/>
  <c r="CQ523" i="5"/>
  <c r="CQ522" i="5"/>
  <c r="CQ521" i="5"/>
  <c r="CQ520" i="5"/>
  <c r="CQ519" i="5"/>
  <c r="CQ518" i="5"/>
  <c r="CQ515" i="5"/>
  <c r="CQ514" i="5"/>
  <c r="CQ513" i="5"/>
  <c r="CQ512" i="5"/>
  <c r="CQ511" i="5"/>
  <c r="CQ510" i="5"/>
  <c r="CQ509" i="5"/>
  <c r="CQ508" i="5"/>
  <c r="CQ507" i="5"/>
  <c r="CQ506" i="5"/>
  <c r="CQ505" i="5"/>
  <c r="CQ504" i="5"/>
  <c r="CQ503" i="5"/>
  <c r="CQ502" i="5"/>
  <c r="CQ501" i="5"/>
  <c r="CQ500" i="5"/>
  <c r="CQ494" i="5"/>
  <c r="CQ493" i="5"/>
  <c r="CQ492" i="5"/>
  <c r="CQ491" i="5"/>
  <c r="CQ490" i="5"/>
  <c r="CQ489" i="5"/>
  <c r="CQ488" i="5"/>
  <c r="CQ487" i="5"/>
  <c r="CQ486" i="5"/>
  <c r="CQ485" i="5"/>
  <c r="CQ483" i="5"/>
  <c r="CQ482" i="5"/>
  <c r="CQ481" i="5"/>
  <c r="CQ479" i="5"/>
  <c r="CQ478" i="5"/>
  <c r="CQ477" i="5"/>
  <c r="CQ476" i="5"/>
  <c r="CQ475" i="5"/>
  <c r="CQ474" i="5"/>
  <c r="CQ473" i="5"/>
  <c r="CQ472" i="5"/>
  <c r="CQ471" i="5"/>
  <c r="CQ470" i="5"/>
  <c r="CQ469" i="5"/>
  <c r="CQ468" i="5"/>
  <c r="CQ467" i="5"/>
  <c r="CQ466" i="5"/>
  <c r="CQ465" i="5"/>
  <c r="CQ464" i="5"/>
  <c r="CQ463" i="5"/>
  <c r="CQ462" i="5"/>
  <c r="CQ461" i="5"/>
  <c r="CQ460" i="5"/>
  <c r="CQ459" i="5"/>
  <c r="CQ458" i="5"/>
  <c r="CQ457" i="5"/>
  <c r="CQ456" i="5"/>
  <c r="CQ455" i="5"/>
  <c r="CQ454" i="5"/>
  <c r="CQ453" i="5"/>
  <c r="CQ452" i="5"/>
  <c r="CQ451" i="5"/>
  <c r="CQ450" i="5"/>
  <c r="CQ449" i="5"/>
  <c r="CQ448" i="5"/>
  <c r="CQ447" i="5"/>
  <c r="CQ446" i="5"/>
  <c r="CQ445" i="5"/>
  <c r="CQ444" i="5"/>
  <c r="CQ443" i="5"/>
  <c r="CQ442" i="5"/>
  <c r="CQ441" i="5"/>
  <c r="CQ440" i="5"/>
  <c r="CQ439" i="5"/>
  <c r="CQ438" i="5"/>
  <c r="CQ437" i="5"/>
  <c r="CQ436" i="5"/>
  <c r="CQ435" i="5"/>
  <c r="CQ433" i="5"/>
  <c r="CQ432" i="5"/>
  <c r="CQ431" i="5"/>
  <c r="CQ430" i="5"/>
  <c r="CQ429" i="5"/>
  <c r="CQ428" i="5"/>
  <c r="CQ427" i="5"/>
  <c r="CQ426" i="5"/>
  <c r="CQ425" i="5"/>
  <c r="CQ424" i="5"/>
  <c r="CQ423" i="5"/>
  <c r="CQ422" i="5"/>
  <c r="CQ421" i="5"/>
  <c r="CQ420" i="5"/>
  <c r="CQ419" i="5"/>
  <c r="CQ418" i="5"/>
  <c r="CQ417" i="5"/>
  <c r="CQ416" i="5"/>
  <c r="CQ415" i="5"/>
  <c r="CQ414" i="5"/>
  <c r="CQ413" i="5"/>
  <c r="CQ412" i="5"/>
  <c r="CQ411" i="5"/>
  <c r="CQ410" i="5"/>
  <c r="CQ409" i="5"/>
  <c r="CQ408" i="5"/>
  <c r="CQ407" i="5"/>
  <c r="CQ406" i="5"/>
  <c r="CQ405" i="5"/>
  <c r="CQ404" i="5"/>
  <c r="CQ403" i="5"/>
  <c r="CQ402" i="5"/>
  <c r="CQ401" i="5"/>
  <c r="CQ400" i="5"/>
  <c r="CQ399" i="5"/>
  <c r="CQ398" i="5"/>
  <c r="CQ397" i="5"/>
  <c r="CQ396" i="5"/>
  <c r="CQ395" i="5"/>
  <c r="CQ394" i="5"/>
  <c r="CQ393" i="5"/>
  <c r="CQ392" i="5"/>
  <c r="CQ434" i="5"/>
  <c r="O399" i="10" l="1"/>
  <c r="K393" i="5"/>
  <c r="Q399" i="10"/>
  <c r="AF437" i="10"/>
  <c r="AF433" i="10"/>
  <c r="G433" i="10" s="1"/>
  <c r="AF430" i="10"/>
  <c r="AF426" i="10"/>
  <c r="AF422" i="10"/>
  <c r="AF417" i="10"/>
  <c r="AF413" i="10"/>
  <c r="AF409" i="10"/>
  <c r="AF405" i="10"/>
  <c r="AF401" i="10"/>
  <c r="AF29" i="10"/>
  <c r="AF25" i="10"/>
  <c r="AF30" i="10"/>
  <c r="AF43" i="10"/>
  <c r="AF39" i="10"/>
  <c r="AF34" i="10"/>
  <c r="AF47" i="10"/>
  <c r="AF51" i="10"/>
  <c r="AF615" i="10"/>
  <c r="AF633" i="10"/>
  <c r="AF629" i="10"/>
  <c r="AF625" i="10"/>
  <c r="AF621" i="10"/>
  <c r="AF639" i="10"/>
  <c r="AF648" i="10"/>
  <c r="AF617" i="10"/>
  <c r="AF637" i="10"/>
  <c r="AF649" i="10"/>
  <c r="AF436" i="10"/>
  <c r="AF432" i="10"/>
  <c r="AF429" i="10"/>
  <c r="AF425" i="10"/>
  <c r="AF421" i="10"/>
  <c r="AF416" i="10"/>
  <c r="G416" i="10" s="1"/>
  <c r="AF412" i="10"/>
  <c r="AF408" i="10"/>
  <c r="AF404" i="10"/>
  <c r="AF438" i="10"/>
  <c r="CK28" i="10"/>
  <c r="AF24" i="10"/>
  <c r="AF46" i="10"/>
  <c r="AF42" i="10"/>
  <c r="AF38" i="10"/>
  <c r="AF33" i="10"/>
  <c r="AF50" i="10"/>
  <c r="CK53" i="10"/>
  <c r="AF616" i="10"/>
  <c r="AF632" i="10"/>
  <c r="AF628" i="10"/>
  <c r="AF624" i="10"/>
  <c r="G624" i="10" s="1"/>
  <c r="AF638" i="10"/>
  <c r="AF643" i="10"/>
  <c r="AF650" i="10"/>
  <c r="AF619" i="10"/>
  <c r="G619" i="10" s="1"/>
  <c r="AF642" i="10"/>
  <c r="AF435" i="10"/>
  <c r="AF431" i="10"/>
  <c r="AF428" i="10"/>
  <c r="G428" i="10" s="1"/>
  <c r="AF424" i="10"/>
  <c r="G424" i="10" s="1"/>
  <c r="AF420" i="10"/>
  <c r="G420" i="10" s="1"/>
  <c r="AF415" i="10"/>
  <c r="AF411" i="10"/>
  <c r="G411" i="10" s="1"/>
  <c r="AF407" i="10"/>
  <c r="G407" i="10" s="1"/>
  <c r="AF403" i="10"/>
  <c r="G403" i="10" s="1"/>
  <c r="AF419" i="10"/>
  <c r="CK27" i="10"/>
  <c r="AF23" i="10"/>
  <c r="AF45" i="10"/>
  <c r="AF41" i="10"/>
  <c r="AF37" i="10"/>
  <c r="AF32" i="10"/>
  <c r="AF49" i="10"/>
  <c r="AF52" i="10"/>
  <c r="AF618" i="10"/>
  <c r="G618" i="10" s="1"/>
  <c r="AF631" i="10"/>
  <c r="G631" i="10" s="1"/>
  <c r="AF627" i="10"/>
  <c r="G627" i="10" s="1"/>
  <c r="AF623" i="10"/>
  <c r="AF641" i="10"/>
  <c r="G641" i="10" s="1"/>
  <c r="AF645" i="10"/>
  <c r="G645" i="10" s="1"/>
  <c r="AF651" i="10"/>
  <c r="G651" i="10" s="1"/>
  <c r="AF634" i="10"/>
  <c r="AF646" i="10"/>
  <c r="G646" i="10" s="1"/>
  <c r="AF400" i="10"/>
  <c r="G400" i="10" s="1"/>
  <c r="AF434" i="10"/>
  <c r="AF58" i="10"/>
  <c r="AF427" i="10"/>
  <c r="G427" i="10" s="1"/>
  <c r="AF423" i="10"/>
  <c r="G423" i="10" s="1"/>
  <c r="AF418" i="10"/>
  <c r="G418" i="10" s="1"/>
  <c r="AF414" i="10"/>
  <c r="AF410" i="10"/>
  <c r="G410" i="10" s="1"/>
  <c r="AF406" i="10"/>
  <c r="G406" i="10" s="1"/>
  <c r="AF402" i="10"/>
  <c r="G402" i="10" s="1"/>
  <c r="AF26" i="10"/>
  <c r="AF440" i="10"/>
  <c r="G440" i="10" s="1"/>
  <c r="AF44" i="10"/>
  <c r="AF40" i="10"/>
  <c r="AF35" i="10"/>
  <c r="AF31" i="10"/>
  <c r="AF48" i="10"/>
  <c r="AF620" i="10"/>
  <c r="AF630" i="10"/>
  <c r="AF626" i="10"/>
  <c r="AF622" i="10"/>
  <c r="AF640" i="10"/>
  <c r="AF644" i="10"/>
  <c r="AF636" i="10"/>
  <c r="AF635" i="10"/>
  <c r="AF647" i="10"/>
  <c r="AF22" i="10"/>
  <c r="X794" i="10"/>
  <c r="U793" i="10"/>
  <c r="AH792" i="10"/>
  <c r="AG792" i="10"/>
  <c r="AE792" i="10"/>
  <c r="AD792" i="10"/>
  <c r="AC792" i="10"/>
  <c r="AB792" i="10"/>
  <c r="AA792" i="10"/>
  <c r="Z792" i="10"/>
  <c r="Y792" i="10"/>
  <c r="W792" i="10"/>
  <c r="V792" i="10"/>
  <c r="T792" i="10"/>
  <c r="S792" i="10"/>
  <c r="R792" i="10"/>
  <c r="Q792" i="10"/>
  <c r="P792" i="10"/>
  <c r="O792" i="10"/>
  <c r="N792" i="10"/>
  <c r="M792" i="10"/>
  <c r="L792" i="10"/>
  <c r="K792" i="10"/>
  <c r="J792" i="10"/>
  <c r="I792" i="10"/>
  <c r="H792" i="10"/>
  <c r="X791" i="10"/>
  <c r="Q790" i="10"/>
  <c r="AH789" i="10"/>
  <c r="AG789" i="10"/>
  <c r="AE789" i="10"/>
  <c r="AD789" i="10"/>
  <c r="AC789" i="10"/>
  <c r="AB789" i="10"/>
  <c r="AA789" i="10"/>
  <c r="Z789" i="10"/>
  <c r="Y789" i="10"/>
  <c r="W789" i="10"/>
  <c r="V789" i="10"/>
  <c r="U789" i="10"/>
  <c r="T789" i="10"/>
  <c r="S789" i="10"/>
  <c r="R789" i="10"/>
  <c r="P789" i="10"/>
  <c r="O789" i="10"/>
  <c r="N789" i="10"/>
  <c r="M789" i="10"/>
  <c r="L789" i="10"/>
  <c r="K789" i="10"/>
  <c r="J789" i="10"/>
  <c r="I789" i="10"/>
  <c r="H789" i="10"/>
  <c r="X612" i="10"/>
  <c r="Q611" i="10"/>
  <c r="AH610" i="10"/>
  <c r="AG610" i="10"/>
  <c r="AE610" i="10"/>
  <c r="AD610" i="10"/>
  <c r="AC610" i="10"/>
  <c r="AB610" i="10"/>
  <c r="AA610" i="10"/>
  <c r="Z610" i="10"/>
  <c r="Y610" i="10"/>
  <c r="W610" i="10"/>
  <c r="V610" i="10"/>
  <c r="U610" i="10"/>
  <c r="T610" i="10"/>
  <c r="S610" i="10"/>
  <c r="R610" i="10"/>
  <c r="P610" i="10"/>
  <c r="O610" i="10"/>
  <c r="N610" i="10"/>
  <c r="M610" i="10"/>
  <c r="L610" i="10"/>
  <c r="K610" i="10"/>
  <c r="J610" i="10"/>
  <c r="I610" i="10"/>
  <c r="H610" i="10"/>
  <c r="Q609" i="10"/>
  <c r="Q608" i="10"/>
  <c r="AH607" i="10"/>
  <c r="AG607" i="10"/>
  <c r="AE607" i="10"/>
  <c r="AD607" i="10"/>
  <c r="AC607" i="10"/>
  <c r="AB607" i="10"/>
  <c r="AA607" i="10"/>
  <c r="Z607" i="10"/>
  <c r="Y607" i="10"/>
  <c r="X607" i="10"/>
  <c r="W607" i="10"/>
  <c r="V607" i="10"/>
  <c r="U607" i="10"/>
  <c r="T607" i="10"/>
  <c r="S607" i="10"/>
  <c r="R607" i="10"/>
  <c r="P607" i="10"/>
  <c r="O607" i="10"/>
  <c r="N607" i="10"/>
  <c r="M607" i="10"/>
  <c r="L607" i="10"/>
  <c r="K607" i="10"/>
  <c r="J607" i="10"/>
  <c r="I607" i="10"/>
  <c r="H607" i="10"/>
  <c r="AF21" i="10" l="1"/>
  <c r="G22" i="10"/>
  <c r="G35" i="10"/>
  <c r="CK35" i="10" s="1"/>
  <c r="G26" i="10"/>
  <c r="CK26" i="10" s="1"/>
  <c r="G58" i="10"/>
  <c r="CK58" i="10" s="1"/>
  <c r="G52" i="10"/>
  <c r="CK52" i="10" s="1"/>
  <c r="G41" i="10"/>
  <c r="CK41" i="10" s="1"/>
  <c r="G50" i="10"/>
  <c r="CK50" i="10" s="1"/>
  <c r="G46" i="10"/>
  <c r="CK46" i="10" s="1"/>
  <c r="G47" i="10"/>
  <c r="CK47" i="10" s="1"/>
  <c r="G30" i="10"/>
  <c r="CK30" i="10" s="1"/>
  <c r="G436" i="10"/>
  <c r="CK436" i="10" s="1"/>
  <c r="G648" i="10"/>
  <c r="CK648" i="10" s="1"/>
  <c r="G629" i="10"/>
  <c r="CK629" i="10" s="1"/>
  <c r="G437" i="10"/>
  <c r="CK437" i="10" s="1"/>
  <c r="G644" i="10"/>
  <c r="CK644" i="10" s="1"/>
  <c r="G630" i="10"/>
  <c r="CK630" i="10" s="1"/>
  <c r="G405" i="10"/>
  <c r="CK405" i="10" s="1"/>
  <c r="G422" i="10"/>
  <c r="CK422" i="10" s="1"/>
  <c r="G40" i="10"/>
  <c r="CK40" i="10" s="1"/>
  <c r="CK402" i="10"/>
  <c r="CK418" i="10"/>
  <c r="CK651" i="10"/>
  <c r="CK627" i="10"/>
  <c r="G49" i="10"/>
  <c r="CK49" i="10" s="1"/>
  <c r="G45" i="10"/>
  <c r="CK45" i="10" s="1"/>
  <c r="CK403" i="10"/>
  <c r="CK420" i="10"/>
  <c r="G435" i="10"/>
  <c r="CK435" i="10" s="1"/>
  <c r="G33" i="10"/>
  <c r="CK33" i="10" s="1"/>
  <c r="G24" i="10"/>
  <c r="CK24" i="10" s="1"/>
  <c r="G34" i="10"/>
  <c r="CK34" i="10" s="1"/>
  <c r="G25" i="10"/>
  <c r="CK25" i="10" s="1"/>
  <c r="G650" i="10"/>
  <c r="CK650" i="10" s="1"/>
  <c r="G628" i="10"/>
  <c r="CK628" i="10" s="1"/>
  <c r="G649" i="10"/>
  <c r="CK649" i="10" s="1"/>
  <c r="G639" i="10"/>
  <c r="CK639" i="10" s="1"/>
  <c r="G633" i="10"/>
  <c r="CK633" i="10" s="1"/>
  <c r="G647" i="10"/>
  <c r="CK647" i="10" s="1"/>
  <c r="G640" i="10"/>
  <c r="CK640" i="10" s="1"/>
  <c r="G620" i="10"/>
  <c r="CK620" i="10" s="1"/>
  <c r="G404" i="10"/>
  <c r="CK404" i="10" s="1"/>
  <c r="G421" i="10"/>
  <c r="CK421" i="10" s="1"/>
  <c r="G409" i="10"/>
  <c r="CK409" i="10" s="1"/>
  <c r="G426" i="10"/>
  <c r="CK426" i="10" s="1"/>
  <c r="G48" i="10"/>
  <c r="CK48" i="10" s="1"/>
  <c r="G44" i="10"/>
  <c r="CK44" i="10" s="1"/>
  <c r="CK406" i="10"/>
  <c r="CK423" i="10"/>
  <c r="CK645" i="10"/>
  <c r="CK631" i="10"/>
  <c r="G32" i="10"/>
  <c r="CK32" i="10" s="1"/>
  <c r="G23" i="10"/>
  <c r="CK23" i="10" s="1"/>
  <c r="CK407" i="10"/>
  <c r="CK424" i="10"/>
  <c r="G38" i="10"/>
  <c r="CK38" i="10" s="1"/>
  <c r="G39" i="10"/>
  <c r="CK39" i="10" s="1"/>
  <c r="G29" i="10"/>
  <c r="CK29" i="10" s="1"/>
  <c r="G643" i="10"/>
  <c r="CK643" i="10" s="1"/>
  <c r="G632" i="10"/>
  <c r="CK632" i="10" s="1"/>
  <c r="G637" i="10"/>
  <c r="CK637" i="10" s="1"/>
  <c r="G621" i="10"/>
  <c r="CK621" i="10" s="1"/>
  <c r="G615" i="10"/>
  <c r="CK615" i="10" s="1"/>
  <c r="G635" i="10"/>
  <c r="CK635" i="10" s="1"/>
  <c r="G622" i="10"/>
  <c r="CK622" i="10" s="1"/>
  <c r="G408" i="10"/>
  <c r="CK408" i="10" s="1"/>
  <c r="G425" i="10"/>
  <c r="CK425" i="10" s="1"/>
  <c r="G413" i="10"/>
  <c r="CK413" i="10" s="1"/>
  <c r="G430" i="10"/>
  <c r="CK430" i="10" s="1"/>
  <c r="G31" i="10"/>
  <c r="CK31" i="10" s="1"/>
  <c r="CK440" i="10"/>
  <c r="CK410" i="10"/>
  <c r="CK427" i="10"/>
  <c r="CK646" i="10"/>
  <c r="CK641" i="10"/>
  <c r="CK618" i="10"/>
  <c r="G37" i="10"/>
  <c r="CK37" i="10" s="1"/>
  <c r="CK411" i="10"/>
  <c r="CK428" i="10"/>
  <c r="CK619" i="10"/>
  <c r="CK624" i="10"/>
  <c r="G42" i="10"/>
  <c r="CK42" i="10" s="1"/>
  <c r="CK416" i="10"/>
  <c r="G51" i="10"/>
  <c r="CK51" i="10" s="1"/>
  <c r="G43" i="10"/>
  <c r="CK43" i="10" s="1"/>
  <c r="CK433" i="10"/>
  <c r="G642" i="10"/>
  <c r="CK642" i="10" s="1"/>
  <c r="G638" i="10"/>
  <c r="CK638" i="10" s="1"/>
  <c r="G616" i="10"/>
  <c r="CK616" i="10" s="1"/>
  <c r="G414" i="10"/>
  <c r="CK414" i="10" s="1"/>
  <c r="G431" i="10"/>
  <c r="CK431" i="10" s="1"/>
  <c r="G617" i="10"/>
  <c r="CK617" i="10" s="1"/>
  <c r="G625" i="10"/>
  <c r="CK625" i="10" s="1"/>
  <c r="G419" i="10"/>
  <c r="CK419" i="10" s="1"/>
  <c r="G415" i="10"/>
  <c r="CK415" i="10" s="1"/>
  <c r="G432" i="10"/>
  <c r="CK432" i="10" s="1"/>
  <c r="G636" i="10"/>
  <c r="CK636" i="10" s="1"/>
  <c r="G626" i="10"/>
  <c r="CK626" i="10" s="1"/>
  <c r="G438" i="10"/>
  <c r="CK438" i="10" s="1"/>
  <c r="G412" i="10"/>
  <c r="CK412" i="10" s="1"/>
  <c r="G429" i="10"/>
  <c r="CK429" i="10" s="1"/>
  <c r="G634" i="10"/>
  <c r="CK634" i="10" s="1"/>
  <c r="G623" i="10"/>
  <c r="CK623" i="10" s="1"/>
  <c r="G401" i="10"/>
  <c r="CK401" i="10" s="1"/>
  <c r="G417" i="10"/>
  <c r="CK417" i="10" s="1"/>
  <c r="G434" i="10"/>
  <c r="CK434" i="10" s="1"/>
  <c r="Q393" i="10"/>
  <c r="AF399" i="10"/>
  <c r="AF612" i="10"/>
  <c r="AF395" i="10"/>
  <c r="AF793" i="10"/>
  <c r="AF608" i="10"/>
  <c r="AF790" i="10"/>
  <c r="AF609" i="10"/>
  <c r="G609" i="10" s="1"/>
  <c r="X610" i="10"/>
  <c r="U792" i="10"/>
  <c r="AF791" i="10"/>
  <c r="G791" i="10" s="1"/>
  <c r="Q789" i="10"/>
  <c r="X789" i="10"/>
  <c r="AF794" i="10"/>
  <c r="G794" i="10" s="1"/>
  <c r="X792" i="10"/>
  <c r="Q610" i="10"/>
  <c r="AF611" i="10"/>
  <c r="G611" i="10" s="1"/>
  <c r="Q607" i="10"/>
  <c r="AF394" i="10"/>
  <c r="G394" i="10" s="1"/>
  <c r="AF522" i="10"/>
  <c r="G522" i="10" s="1"/>
  <c r="G21" i="10" l="1"/>
  <c r="CK791" i="10"/>
  <c r="CK794" i="10"/>
  <c r="G790" i="10"/>
  <c r="CK790" i="10" s="1"/>
  <c r="CK609" i="10"/>
  <c r="G395" i="10"/>
  <c r="CK395" i="10" s="1"/>
  <c r="G612" i="10"/>
  <c r="CK612" i="10" s="1"/>
  <c r="G793" i="10"/>
  <c r="G792" i="10" s="1"/>
  <c r="G608" i="10"/>
  <c r="CK608" i="10" s="1"/>
  <c r="G399" i="10"/>
  <c r="CK400" i="10"/>
  <c r="AF518" i="10"/>
  <c r="AF393" i="10"/>
  <c r="AF610" i="10"/>
  <c r="AF607" i="10"/>
  <c r="AF789" i="10"/>
  <c r="AF792" i="10"/>
  <c r="CN739" i="5"/>
  <c r="S739" i="5" s="1"/>
  <c r="CK399" i="10" l="1"/>
  <c r="G789" i="10"/>
  <c r="CK789" i="10" s="1"/>
  <c r="G607" i="10"/>
  <c r="CK607" i="10" s="1"/>
  <c r="CK793" i="10"/>
  <c r="CK792" i="10"/>
  <c r="G610" i="10"/>
  <c r="CK610" i="10" s="1"/>
  <c r="CK611" i="10"/>
  <c r="G393" i="10"/>
  <c r="CK393" i="10" s="1"/>
  <c r="CK394" i="10"/>
  <c r="S738" i="5"/>
  <c r="D127" i="11"/>
  <c r="F127" i="11"/>
  <c r="C127" i="11"/>
  <c r="D10" i="11" l="1"/>
  <c r="C10" i="11"/>
  <c r="F10" i="11"/>
  <c r="C16" i="9"/>
  <c r="B609" i="5" l="1"/>
  <c r="B394" i="5"/>
  <c r="V786" i="5"/>
  <c r="S786" i="5"/>
  <c r="R786" i="5"/>
  <c r="L786" i="5"/>
  <c r="K786" i="5"/>
  <c r="J786" i="5"/>
  <c r="I786" i="5"/>
  <c r="U786" i="5" s="1"/>
  <c r="V783" i="5"/>
  <c r="S783" i="5"/>
  <c r="R783" i="5"/>
  <c r="L783" i="5"/>
  <c r="K783" i="5"/>
  <c r="J783" i="5"/>
  <c r="I783" i="5"/>
  <c r="U783" i="5" s="1"/>
  <c r="V781" i="5"/>
  <c r="S781" i="5"/>
  <c r="R781" i="5"/>
  <c r="L781" i="5"/>
  <c r="K781" i="5"/>
  <c r="J781" i="5"/>
  <c r="I781" i="5"/>
  <c r="U781" i="5" s="1"/>
  <c r="V779" i="5"/>
  <c r="S779" i="5"/>
  <c r="R779" i="5"/>
  <c r="L779" i="5"/>
  <c r="K779" i="5"/>
  <c r="J779" i="5"/>
  <c r="I779" i="5"/>
  <c r="U779" i="5" s="1"/>
  <c r="V777" i="5"/>
  <c r="S777" i="5"/>
  <c r="R777" i="5"/>
  <c r="L777" i="5"/>
  <c r="K777" i="5"/>
  <c r="J777" i="5"/>
  <c r="I777" i="5"/>
  <c r="U777" i="5" s="1"/>
  <c r="V775" i="5"/>
  <c r="S775" i="5"/>
  <c r="R775" i="5"/>
  <c r="L775" i="5"/>
  <c r="K775" i="5"/>
  <c r="J775" i="5"/>
  <c r="I775" i="5"/>
  <c r="U775" i="5" s="1"/>
  <c r="V773" i="5"/>
  <c r="S773" i="5"/>
  <c r="R773" i="5"/>
  <c r="L773" i="5"/>
  <c r="K773" i="5"/>
  <c r="J773" i="5"/>
  <c r="I773" i="5"/>
  <c r="U773" i="5" s="1"/>
  <c r="V771" i="5"/>
  <c r="S771" i="5"/>
  <c r="R771" i="5"/>
  <c r="L771" i="5"/>
  <c r="K771" i="5"/>
  <c r="J771" i="5"/>
  <c r="I771" i="5"/>
  <c r="U771" i="5" s="1"/>
  <c r="V767" i="5"/>
  <c r="S767" i="5"/>
  <c r="R767" i="5"/>
  <c r="L767" i="5"/>
  <c r="K767" i="5"/>
  <c r="J767" i="5"/>
  <c r="I767" i="5"/>
  <c r="U767" i="5" s="1"/>
  <c r="V764" i="5"/>
  <c r="S764" i="5"/>
  <c r="R764" i="5"/>
  <c r="L764" i="5"/>
  <c r="K764" i="5"/>
  <c r="J764" i="5"/>
  <c r="I764" i="5"/>
  <c r="U764" i="5" s="1"/>
  <c r="V762" i="5"/>
  <c r="S762" i="5"/>
  <c r="R762" i="5"/>
  <c r="L762" i="5"/>
  <c r="K762" i="5"/>
  <c r="J762" i="5"/>
  <c r="I762" i="5"/>
  <c r="U762" i="5" s="1"/>
  <c r="V760" i="5"/>
  <c r="S760" i="5"/>
  <c r="R760" i="5"/>
  <c r="L760" i="5"/>
  <c r="K760" i="5"/>
  <c r="J760" i="5"/>
  <c r="I760" i="5"/>
  <c r="U760" i="5" s="1"/>
  <c r="V758" i="5"/>
  <c r="S758" i="5"/>
  <c r="R758" i="5"/>
  <c r="L758" i="5"/>
  <c r="K758" i="5"/>
  <c r="J758" i="5"/>
  <c r="I758" i="5"/>
  <c r="U758" i="5" s="1"/>
  <c r="V756" i="5"/>
  <c r="S756" i="5"/>
  <c r="R756" i="5"/>
  <c r="L756" i="5"/>
  <c r="K756" i="5"/>
  <c r="J756" i="5"/>
  <c r="I756" i="5"/>
  <c r="U756" i="5" s="1"/>
  <c r="V754" i="5"/>
  <c r="S754" i="5"/>
  <c r="R754" i="5"/>
  <c r="L754" i="5"/>
  <c r="K754" i="5"/>
  <c r="J754" i="5"/>
  <c r="I754" i="5"/>
  <c r="U754" i="5" s="1"/>
  <c r="V752" i="5"/>
  <c r="S752" i="5"/>
  <c r="R752" i="5"/>
  <c r="L752" i="5"/>
  <c r="K752" i="5"/>
  <c r="J752" i="5"/>
  <c r="I752" i="5"/>
  <c r="U752" i="5" s="1"/>
  <c r="V746" i="5"/>
  <c r="S746" i="5"/>
  <c r="R746" i="5"/>
  <c r="L746" i="5"/>
  <c r="K746" i="5"/>
  <c r="J746" i="5"/>
  <c r="I746" i="5"/>
  <c r="U746" i="5" s="1"/>
  <c r="V743" i="5"/>
  <c r="S743" i="5"/>
  <c r="R743" i="5"/>
  <c r="L743" i="5"/>
  <c r="K743" i="5"/>
  <c r="J743" i="5"/>
  <c r="I743" i="5"/>
  <c r="U743" i="5" s="1"/>
  <c r="V740" i="5"/>
  <c r="S740" i="5"/>
  <c r="R740" i="5"/>
  <c r="L740" i="5"/>
  <c r="K740" i="5"/>
  <c r="J740" i="5"/>
  <c r="I740" i="5"/>
  <c r="U740" i="5" s="1"/>
  <c r="V737" i="5"/>
  <c r="S737" i="5"/>
  <c r="R737" i="5"/>
  <c r="L737" i="5"/>
  <c r="K737" i="5"/>
  <c r="J737" i="5"/>
  <c r="I737" i="5"/>
  <c r="U737" i="5" s="1"/>
  <c r="V735" i="5"/>
  <c r="S735" i="5"/>
  <c r="R735" i="5"/>
  <c r="L735" i="5"/>
  <c r="K735" i="5"/>
  <c r="J735" i="5"/>
  <c r="I735" i="5"/>
  <c r="U735" i="5" s="1"/>
  <c r="V732" i="5"/>
  <c r="S732" i="5"/>
  <c r="R732" i="5"/>
  <c r="L732" i="5"/>
  <c r="K732" i="5"/>
  <c r="J732" i="5"/>
  <c r="I732" i="5"/>
  <c r="U732" i="5" s="1"/>
  <c r="V726" i="5"/>
  <c r="S726" i="5"/>
  <c r="R726" i="5"/>
  <c r="L726" i="5"/>
  <c r="K726" i="5"/>
  <c r="J726" i="5"/>
  <c r="I726" i="5"/>
  <c r="U726" i="5" s="1"/>
  <c r="V724" i="5"/>
  <c r="S724" i="5"/>
  <c r="R724" i="5"/>
  <c r="L724" i="5"/>
  <c r="K724" i="5"/>
  <c r="J724" i="5"/>
  <c r="I724" i="5"/>
  <c r="U724" i="5" s="1"/>
  <c r="V721" i="5"/>
  <c r="S721" i="5"/>
  <c r="R721" i="5"/>
  <c r="L721" i="5"/>
  <c r="K721" i="5"/>
  <c r="J721" i="5"/>
  <c r="I721" i="5"/>
  <c r="U721" i="5" s="1"/>
  <c r="V719" i="5"/>
  <c r="S719" i="5"/>
  <c r="R719" i="5"/>
  <c r="L719" i="5"/>
  <c r="K719" i="5"/>
  <c r="J719" i="5"/>
  <c r="I719" i="5"/>
  <c r="U719" i="5" s="1"/>
  <c r="V717" i="5"/>
  <c r="S717" i="5"/>
  <c r="R717" i="5"/>
  <c r="L717" i="5"/>
  <c r="K717" i="5"/>
  <c r="J717" i="5"/>
  <c r="I717" i="5"/>
  <c r="U717" i="5" s="1"/>
  <c r="V715" i="5"/>
  <c r="S715" i="5"/>
  <c r="R715" i="5"/>
  <c r="L715" i="5"/>
  <c r="K715" i="5"/>
  <c r="J715" i="5"/>
  <c r="I715" i="5"/>
  <c r="U715" i="5" s="1"/>
  <c r="V713" i="5"/>
  <c r="S713" i="5"/>
  <c r="R713" i="5"/>
  <c r="L713" i="5"/>
  <c r="K713" i="5"/>
  <c r="J713" i="5"/>
  <c r="I713" i="5"/>
  <c r="U713" i="5" s="1"/>
  <c r="V711" i="5"/>
  <c r="S711" i="5"/>
  <c r="R711" i="5"/>
  <c r="L711" i="5"/>
  <c r="K711" i="5"/>
  <c r="J711" i="5"/>
  <c r="I711" i="5"/>
  <c r="U711" i="5" s="1"/>
  <c r="V707" i="5"/>
  <c r="S707" i="5"/>
  <c r="R707" i="5"/>
  <c r="L707" i="5"/>
  <c r="K707" i="5"/>
  <c r="J707" i="5"/>
  <c r="I707" i="5"/>
  <c r="U707" i="5" s="1"/>
  <c r="V705" i="5"/>
  <c r="S705" i="5"/>
  <c r="R705" i="5"/>
  <c r="L705" i="5"/>
  <c r="K705" i="5"/>
  <c r="J705" i="5"/>
  <c r="I705" i="5"/>
  <c r="U705" i="5" s="1"/>
  <c r="V703" i="5"/>
  <c r="S703" i="5"/>
  <c r="R703" i="5"/>
  <c r="L703" i="5"/>
  <c r="K703" i="5"/>
  <c r="J703" i="5"/>
  <c r="I703" i="5"/>
  <c r="U703" i="5" s="1"/>
  <c r="V701" i="5"/>
  <c r="S701" i="5"/>
  <c r="R701" i="5"/>
  <c r="L701" i="5"/>
  <c r="K701" i="5"/>
  <c r="J701" i="5"/>
  <c r="I701" i="5"/>
  <c r="U701" i="5" s="1"/>
  <c r="V699" i="5"/>
  <c r="S699" i="5"/>
  <c r="R699" i="5"/>
  <c r="L699" i="5"/>
  <c r="K699" i="5"/>
  <c r="J699" i="5"/>
  <c r="I699" i="5"/>
  <c r="U699" i="5" s="1"/>
  <c r="V697" i="5"/>
  <c r="S697" i="5"/>
  <c r="R697" i="5"/>
  <c r="L697" i="5"/>
  <c r="K697" i="5"/>
  <c r="J697" i="5"/>
  <c r="I697" i="5"/>
  <c r="U697" i="5" s="1"/>
  <c r="V693" i="5"/>
  <c r="S693" i="5"/>
  <c r="R693" i="5"/>
  <c r="L693" i="5"/>
  <c r="K693" i="5"/>
  <c r="J693" i="5"/>
  <c r="I693" i="5"/>
  <c r="U693" i="5" s="1"/>
  <c r="V691" i="5"/>
  <c r="S691" i="5"/>
  <c r="R691" i="5"/>
  <c r="L691" i="5"/>
  <c r="K691" i="5"/>
  <c r="J691" i="5"/>
  <c r="I691" i="5"/>
  <c r="U691" i="5" s="1"/>
  <c r="V687" i="5"/>
  <c r="S687" i="5"/>
  <c r="R687" i="5"/>
  <c r="L687" i="5"/>
  <c r="K687" i="5"/>
  <c r="J687" i="5"/>
  <c r="I687" i="5"/>
  <c r="U687" i="5" s="1"/>
  <c r="V684" i="5"/>
  <c r="S684" i="5"/>
  <c r="R684" i="5"/>
  <c r="L684" i="5"/>
  <c r="K684" i="5"/>
  <c r="J684" i="5"/>
  <c r="I684" i="5"/>
  <c r="U684" i="5" s="1"/>
  <c r="V681" i="5"/>
  <c r="S681" i="5"/>
  <c r="R681" i="5"/>
  <c r="L681" i="5"/>
  <c r="K681" i="5"/>
  <c r="J681" i="5"/>
  <c r="I681" i="5"/>
  <c r="U681" i="5" s="1"/>
  <c r="V673" i="5"/>
  <c r="S673" i="5"/>
  <c r="R673" i="5"/>
  <c r="L673" i="5"/>
  <c r="K673" i="5"/>
  <c r="J673" i="5"/>
  <c r="I673" i="5"/>
  <c r="U673" i="5" s="1"/>
  <c r="V663" i="5"/>
  <c r="S663" i="5"/>
  <c r="R663" i="5"/>
  <c r="L663" i="5"/>
  <c r="K663" i="5"/>
  <c r="J663" i="5"/>
  <c r="I663" i="5"/>
  <c r="U663" i="5" s="1"/>
  <c r="V654" i="5"/>
  <c r="S654" i="5"/>
  <c r="R654" i="5"/>
  <c r="L654" i="5"/>
  <c r="K654" i="5"/>
  <c r="J654" i="5"/>
  <c r="I654" i="5"/>
  <c r="U654" i="5" s="1"/>
  <c r="V646" i="5"/>
  <c r="S646" i="5"/>
  <c r="R646" i="5"/>
  <c r="L646" i="5"/>
  <c r="K646" i="5"/>
  <c r="J646" i="5"/>
  <c r="I646" i="5"/>
  <c r="U646" i="5" s="1"/>
  <c r="V608" i="5"/>
  <c r="S608" i="5"/>
  <c r="R608" i="5"/>
  <c r="L608" i="5"/>
  <c r="K608" i="5"/>
  <c r="J608" i="5"/>
  <c r="I608" i="5"/>
  <c r="U608" i="5" s="1"/>
  <c r="V604" i="5"/>
  <c r="S604" i="5"/>
  <c r="R604" i="5"/>
  <c r="L604" i="5"/>
  <c r="K604" i="5"/>
  <c r="J604" i="5"/>
  <c r="I604" i="5"/>
  <c r="U604" i="5" s="1"/>
  <c r="V601" i="5"/>
  <c r="S601" i="5"/>
  <c r="R601" i="5"/>
  <c r="L601" i="5"/>
  <c r="K601" i="5"/>
  <c r="J601" i="5"/>
  <c r="I601" i="5"/>
  <c r="U601" i="5" s="1"/>
  <c r="V599" i="5"/>
  <c r="S599" i="5"/>
  <c r="R599" i="5"/>
  <c r="L599" i="5"/>
  <c r="K599" i="5"/>
  <c r="J599" i="5"/>
  <c r="I599" i="5"/>
  <c r="U599" i="5" s="1"/>
  <c r="V597" i="5"/>
  <c r="S597" i="5"/>
  <c r="R597" i="5"/>
  <c r="L597" i="5"/>
  <c r="K597" i="5"/>
  <c r="J597" i="5"/>
  <c r="I597" i="5"/>
  <c r="U597" i="5" s="1"/>
  <c r="V595" i="5"/>
  <c r="S595" i="5"/>
  <c r="R595" i="5"/>
  <c r="L595" i="5"/>
  <c r="K595" i="5"/>
  <c r="J595" i="5"/>
  <c r="I595" i="5"/>
  <c r="U595" i="5" s="1"/>
  <c r="V593" i="5"/>
  <c r="S593" i="5"/>
  <c r="R593" i="5"/>
  <c r="L593" i="5"/>
  <c r="K593" i="5"/>
  <c r="J593" i="5"/>
  <c r="I593" i="5"/>
  <c r="U593" i="5" s="1"/>
  <c r="V591" i="5"/>
  <c r="S591" i="5"/>
  <c r="R591" i="5"/>
  <c r="L591" i="5"/>
  <c r="K591" i="5"/>
  <c r="J591" i="5"/>
  <c r="I591" i="5"/>
  <c r="U591" i="5" s="1"/>
  <c r="V589" i="5"/>
  <c r="S589" i="5"/>
  <c r="R589" i="5"/>
  <c r="L589" i="5"/>
  <c r="K589" i="5"/>
  <c r="J589" i="5"/>
  <c r="I589" i="5"/>
  <c r="U589" i="5" s="1"/>
  <c r="V586" i="5"/>
  <c r="S586" i="5"/>
  <c r="R586" i="5"/>
  <c r="L586" i="5"/>
  <c r="K586" i="5"/>
  <c r="J586" i="5"/>
  <c r="I586" i="5"/>
  <c r="U586" i="5" s="1"/>
  <c r="U583" i="5"/>
  <c r="V580" i="5"/>
  <c r="S580" i="5"/>
  <c r="R580" i="5"/>
  <c r="L580" i="5"/>
  <c r="K580" i="5"/>
  <c r="J580" i="5"/>
  <c r="I580" i="5"/>
  <c r="U580" i="5" s="1"/>
  <c r="V578" i="5"/>
  <c r="S578" i="5"/>
  <c r="R578" i="5"/>
  <c r="L578" i="5"/>
  <c r="K578" i="5"/>
  <c r="J578" i="5"/>
  <c r="I578" i="5"/>
  <c r="U578" i="5" s="1"/>
  <c r="V576" i="5"/>
  <c r="S576" i="5"/>
  <c r="R576" i="5"/>
  <c r="L576" i="5"/>
  <c r="K576" i="5"/>
  <c r="J576" i="5"/>
  <c r="I576" i="5"/>
  <c r="U576" i="5" s="1"/>
  <c r="V574" i="5"/>
  <c r="S574" i="5"/>
  <c r="R574" i="5"/>
  <c r="L574" i="5"/>
  <c r="K574" i="5"/>
  <c r="J574" i="5"/>
  <c r="I574" i="5"/>
  <c r="U574" i="5" s="1"/>
  <c r="V571" i="5"/>
  <c r="S571" i="5"/>
  <c r="R571" i="5"/>
  <c r="L571" i="5"/>
  <c r="K571" i="5"/>
  <c r="J571" i="5"/>
  <c r="I571" i="5"/>
  <c r="U571" i="5" s="1"/>
  <c r="V569" i="5"/>
  <c r="S569" i="5"/>
  <c r="R569" i="5"/>
  <c r="L569" i="5"/>
  <c r="K569" i="5"/>
  <c r="J569" i="5"/>
  <c r="I569" i="5"/>
  <c r="U569" i="5" s="1"/>
  <c r="V566" i="5"/>
  <c r="S566" i="5"/>
  <c r="R566" i="5"/>
  <c r="L566" i="5"/>
  <c r="K566" i="5"/>
  <c r="J566" i="5"/>
  <c r="I566" i="5"/>
  <c r="U566" i="5" s="1"/>
  <c r="V564" i="5"/>
  <c r="S564" i="5"/>
  <c r="R564" i="5"/>
  <c r="L564" i="5"/>
  <c r="K564" i="5"/>
  <c r="J564" i="5"/>
  <c r="I564" i="5"/>
  <c r="U564" i="5" s="1"/>
  <c r="V561" i="5"/>
  <c r="S561" i="5"/>
  <c r="R561" i="5"/>
  <c r="L561" i="5"/>
  <c r="K561" i="5"/>
  <c r="J561" i="5"/>
  <c r="I561" i="5"/>
  <c r="U561" i="5" s="1"/>
  <c r="V559" i="5"/>
  <c r="S559" i="5"/>
  <c r="R559" i="5"/>
  <c r="L559" i="5"/>
  <c r="K559" i="5"/>
  <c r="J559" i="5"/>
  <c r="I559" i="5"/>
  <c r="U559" i="5" s="1"/>
  <c r="V557" i="5"/>
  <c r="S557" i="5"/>
  <c r="R557" i="5"/>
  <c r="L557" i="5"/>
  <c r="K557" i="5"/>
  <c r="J557" i="5"/>
  <c r="I557" i="5"/>
  <c r="U557" i="5" s="1"/>
  <c r="V555" i="5"/>
  <c r="S555" i="5"/>
  <c r="R555" i="5"/>
  <c r="L555" i="5"/>
  <c r="K555" i="5"/>
  <c r="J555" i="5"/>
  <c r="I555" i="5"/>
  <c r="U555" i="5" s="1"/>
  <c r="V553" i="5"/>
  <c r="S553" i="5"/>
  <c r="R553" i="5"/>
  <c r="L553" i="5"/>
  <c r="K553" i="5"/>
  <c r="J553" i="5"/>
  <c r="I553" i="5"/>
  <c r="U553" i="5" s="1"/>
  <c r="U550" i="5"/>
  <c r="U545" i="5"/>
  <c r="U542" i="5"/>
  <c r="V540" i="5"/>
  <c r="S540" i="5"/>
  <c r="R540" i="5"/>
  <c r="L540" i="5"/>
  <c r="K540" i="5"/>
  <c r="J540" i="5"/>
  <c r="I540" i="5"/>
  <c r="U540" i="5" s="1"/>
  <c r="V536" i="5"/>
  <c r="S536" i="5"/>
  <c r="R536" i="5"/>
  <c r="L536" i="5"/>
  <c r="K536" i="5"/>
  <c r="J536" i="5"/>
  <c r="I536" i="5"/>
  <c r="U536" i="5" s="1"/>
  <c r="V534" i="5"/>
  <c r="S534" i="5"/>
  <c r="R534" i="5"/>
  <c r="L534" i="5"/>
  <c r="K534" i="5"/>
  <c r="J534" i="5"/>
  <c r="I534" i="5"/>
  <c r="U534" i="5" s="1"/>
  <c r="V532" i="5"/>
  <c r="S532" i="5"/>
  <c r="R532" i="5"/>
  <c r="L532" i="5"/>
  <c r="K532" i="5"/>
  <c r="J532" i="5"/>
  <c r="I532" i="5"/>
  <c r="U532" i="5" s="1"/>
  <c r="V526" i="5"/>
  <c r="S526" i="5"/>
  <c r="R526" i="5"/>
  <c r="L526" i="5"/>
  <c r="K526" i="5"/>
  <c r="J526" i="5"/>
  <c r="I526" i="5"/>
  <c r="U526" i="5" s="1"/>
  <c r="V524" i="5"/>
  <c r="S524" i="5"/>
  <c r="R524" i="5"/>
  <c r="L524" i="5"/>
  <c r="K524" i="5"/>
  <c r="J524" i="5"/>
  <c r="I524" i="5"/>
  <c r="U524" i="5" s="1"/>
  <c r="V522" i="5"/>
  <c r="S522" i="5"/>
  <c r="R522" i="5"/>
  <c r="L522" i="5"/>
  <c r="K522" i="5"/>
  <c r="J522" i="5"/>
  <c r="I522" i="5"/>
  <c r="U522" i="5" s="1"/>
  <c r="V520" i="5"/>
  <c r="S520" i="5"/>
  <c r="R520" i="5"/>
  <c r="L520" i="5"/>
  <c r="K520" i="5"/>
  <c r="J520" i="5"/>
  <c r="I520" i="5"/>
  <c r="U520" i="5" s="1"/>
  <c r="V518" i="5"/>
  <c r="S518" i="5"/>
  <c r="R518" i="5"/>
  <c r="L518" i="5"/>
  <c r="K518" i="5"/>
  <c r="J518" i="5"/>
  <c r="I518" i="5"/>
  <c r="U518" i="5" s="1"/>
  <c r="U512" i="5"/>
  <c r="V510" i="5"/>
  <c r="S510" i="5"/>
  <c r="R510" i="5"/>
  <c r="L510" i="5"/>
  <c r="K510" i="5"/>
  <c r="J510" i="5"/>
  <c r="I510" i="5"/>
  <c r="U510" i="5" s="1"/>
  <c r="V508" i="5"/>
  <c r="S508" i="5"/>
  <c r="R508" i="5"/>
  <c r="L508" i="5"/>
  <c r="K508" i="5"/>
  <c r="J508" i="5"/>
  <c r="I508" i="5"/>
  <c r="U508" i="5" s="1"/>
  <c r="V506" i="5"/>
  <c r="S506" i="5"/>
  <c r="R506" i="5"/>
  <c r="L506" i="5"/>
  <c r="K506" i="5"/>
  <c r="J506" i="5"/>
  <c r="I506" i="5"/>
  <c r="U506" i="5" s="1"/>
  <c r="V504" i="5"/>
  <c r="S504" i="5"/>
  <c r="R504" i="5"/>
  <c r="L504" i="5"/>
  <c r="K504" i="5"/>
  <c r="J504" i="5"/>
  <c r="I504" i="5"/>
  <c r="U504" i="5" s="1"/>
  <c r="V502" i="5"/>
  <c r="S502" i="5"/>
  <c r="R502" i="5"/>
  <c r="L502" i="5"/>
  <c r="K502" i="5"/>
  <c r="J502" i="5"/>
  <c r="I502" i="5"/>
  <c r="U502" i="5" s="1"/>
  <c r="V500" i="5"/>
  <c r="S500" i="5"/>
  <c r="R500" i="5"/>
  <c r="L500" i="5"/>
  <c r="K500" i="5"/>
  <c r="J500" i="5"/>
  <c r="I500" i="5"/>
  <c r="U500" i="5" s="1"/>
  <c r="U491" i="5"/>
  <c r="V488" i="5"/>
  <c r="S488" i="5"/>
  <c r="R488" i="5"/>
  <c r="L488" i="5"/>
  <c r="K488" i="5"/>
  <c r="J488" i="5"/>
  <c r="I488" i="5"/>
  <c r="U488" i="5" s="1"/>
  <c r="U485" i="5"/>
  <c r="U481" i="5"/>
  <c r="U468" i="5"/>
  <c r="U457" i="5"/>
  <c r="U442" i="5"/>
  <c r="V435" i="5"/>
  <c r="S435" i="5"/>
  <c r="R435" i="5"/>
  <c r="L435" i="5"/>
  <c r="K435" i="5"/>
  <c r="J435" i="5"/>
  <c r="I435" i="5"/>
  <c r="S393" i="5"/>
  <c r="R393" i="5"/>
  <c r="I392" i="5" l="1"/>
  <c r="J392" i="5"/>
  <c r="R392" i="5"/>
  <c r="K392" i="5"/>
  <c r="S392" i="5"/>
  <c r="L392" i="5"/>
  <c r="U435" i="5"/>
  <c r="J607" i="5"/>
  <c r="L607" i="5"/>
  <c r="I607" i="5"/>
  <c r="U607" i="5" s="1"/>
  <c r="K607" i="5"/>
  <c r="V607" i="5" l="1"/>
  <c r="V392" i="5"/>
  <c r="CJ736" i="5"/>
  <c r="CJ735" i="5" s="1"/>
  <c r="CA736" i="5"/>
  <c r="CA735" i="5" s="1"/>
  <c r="BZ736" i="5"/>
  <c r="CL736" i="5" s="1"/>
  <c r="CL735" i="5" s="1"/>
  <c r="BY736" i="5"/>
  <c r="BX736" i="5"/>
  <c r="BU736" i="5"/>
  <c r="CI735" i="5"/>
  <c r="CH735" i="5"/>
  <c r="CG735" i="5"/>
  <c r="CC735" i="5"/>
  <c r="CB735" i="5"/>
  <c r="CJ556" i="5"/>
  <c r="CJ555" i="5" s="1"/>
  <c r="CA556" i="5"/>
  <c r="CA555" i="5" s="1"/>
  <c r="BZ556" i="5"/>
  <c r="CL556" i="5" s="1"/>
  <c r="CL555" i="5" s="1"/>
  <c r="BY556" i="5"/>
  <c r="BX556" i="5"/>
  <c r="BU556" i="5"/>
  <c r="CI555" i="5"/>
  <c r="CH555" i="5"/>
  <c r="CG555" i="5"/>
  <c r="CC555" i="5"/>
  <c r="CB555" i="5"/>
  <c r="CJ535" i="5"/>
  <c r="CJ534" i="5" s="1"/>
  <c r="BZ535" i="5"/>
  <c r="CL535" i="5" s="1"/>
  <c r="CL534" i="5" s="1"/>
  <c r="BY535" i="5"/>
  <c r="BX535" i="5"/>
  <c r="BU535" i="5"/>
  <c r="CI534" i="5"/>
  <c r="CH534" i="5"/>
  <c r="CG534" i="5"/>
  <c r="CC534" i="5"/>
  <c r="CB534" i="5"/>
  <c r="CA534" i="5"/>
  <c r="CL533" i="5"/>
  <c r="CL532" i="5" s="1"/>
  <c r="CK533" i="5"/>
  <c r="CJ533" i="5"/>
  <c r="CJ532" i="5" s="1"/>
  <c r="BY533" i="5"/>
  <c r="BX533" i="5"/>
  <c r="BU533" i="5"/>
  <c r="CI532" i="5"/>
  <c r="CH532" i="5"/>
  <c r="CG532" i="5"/>
  <c r="CC532" i="5"/>
  <c r="CB532" i="5"/>
  <c r="CA532" i="5"/>
  <c r="BZ532" i="5"/>
  <c r="CL531" i="5"/>
  <c r="CK531" i="5"/>
  <c r="CJ531" i="5"/>
  <c r="BY531" i="5"/>
  <c r="BX531" i="5"/>
  <c r="BU531" i="5"/>
  <c r="CK530" i="5"/>
  <c r="CJ530" i="5"/>
  <c r="BY530" i="5"/>
  <c r="BX530" i="5"/>
  <c r="BU530" i="5"/>
  <c r="CL529" i="5"/>
  <c r="CK529" i="5"/>
  <c r="CJ529" i="5"/>
  <c r="BY529" i="5"/>
  <c r="BX529" i="5"/>
  <c r="BU529" i="5"/>
  <c r="CL528" i="5"/>
  <c r="CK528" i="5"/>
  <c r="CJ528" i="5"/>
  <c r="BY528" i="5"/>
  <c r="BX528" i="5"/>
  <c r="BU528" i="5"/>
  <c r="CL527" i="5"/>
  <c r="CK527" i="5"/>
  <c r="CJ527" i="5"/>
  <c r="BY527" i="5"/>
  <c r="BX527" i="5"/>
  <c r="BU527" i="5"/>
  <c r="CI526" i="5"/>
  <c r="CH526" i="5"/>
  <c r="CG526" i="5"/>
  <c r="CC526" i="5"/>
  <c r="CB526" i="5"/>
  <c r="CA526" i="5"/>
  <c r="BZ526" i="5"/>
  <c r="CL653" i="5"/>
  <c r="CK653" i="5"/>
  <c r="CJ653" i="5"/>
  <c r="BY653" i="5"/>
  <c r="BX653" i="5"/>
  <c r="BU653" i="5"/>
  <c r="CL652" i="5"/>
  <c r="CK652" i="5"/>
  <c r="CJ652" i="5"/>
  <c r="BY652" i="5"/>
  <c r="BX652" i="5"/>
  <c r="BU652" i="5"/>
  <c r="CK651" i="5"/>
  <c r="CL651" i="5" s="1"/>
  <c r="CJ651" i="5"/>
  <c r="BY651" i="5"/>
  <c r="BX651" i="5"/>
  <c r="BU651" i="5"/>
  <c r="CL650" i="5"/>
  <c r="CK650" i="5"/>
  <c r="CJ650" i="5"/>
  <c r="BY650" i="5"/>
  <c r="BX650" i="5"/>
  <c r="BU650" i="5"/>
  <c r="CL649" i="5"/>
  <c r="CK649" i="5"/>
  <c r="CJ649" i="5"/>
  <c r="BY649" i="5"/>
  <c r="BX649" i="5"/>
  <c r="BU649" i="5"/>
  <c r="CL648" i="5"/>
  <c r="CK648" i="5"/>
  <c r="CJ648" i="5"/>
  <c r="BY648" i="5"/>
  <c r="BX648" i="5"/>
  <c r="BU648" i="5"/>
  <c r="CL647" i="5"/>
  <c r="CK647" i="5"/>
  <c r="CJ647" i="5"/>
  <c r="BY647" i="5"/>
  <c r="BX647" i="5"/>
  <c r="BU647" i="5"/>
  <c r="CI646" i="5"/>
  <c r="CH646" i="5"/>
  <c r="CG646" i="5"/>
  <c r="CC646" i="5"/>
  <c r="CB646" i="5"/>
  <c r="CA646" i="5"/>
  <c r="BZ646" i="5"/>
  <c r="CL441" i="5"/>
  <c r="CK441" i="5"/>
  <c r="CJ441" i="5"/>
  <c r="BY441" i="5"/>
  <c r="BX441" i="5"/>
  <c r="BU441" i="5"/>
  <c r="CL440" i="5"/>
  <c r="CK440" i="5"/>
  <c r="CJ440" i="5"/>
  <c r="BY440" i="5"/>
  <c r="BX440" i="5"/>
  <c r="BU440" i="5"/>
  <c r="CL439" i="5"/>
  <c r="CK439" i="5"/>
  <c r="CJ439" i="5"/>
  <c r="BY439" i="5"/>
  <c r="BX439" i="5"/>
  <c r="BU439" i="5"/>
  <c r="CL438" i="5"/>
  <c r="CK438" i="5"/>
  <c r="CJ438" i="5"/>
  <c r="BY438" i="5"/>
  <c r="BX438" i="5"/>
  <c r="BU438" i="5"/>
  <c r="CL437" i="5"/>
  <c r="CK437" i="5"/>
  <c r="CJ437" i="5"/>
  <c r="BY437" i="5"/>
  <c r="BX437" i="5"/>
  <c r="BU437" i="5"/>
  <c r="CL436" i="5"/>
  <c r="CK436" i="5"/>
  <c r="CJ436" i="5"/>
  <c r="BY436" i="5"/>
  <c r="BX436" i="5"/>
  <c r="BU436" i="5"/>
  <c r="CI435" i="5"/>
  <c r="CH435" i="5"/>
  <c r="CG435" i="5"/>
  <c r="CC435" i="5"/>
  <c r="CB435" i="5"/>
  <c r="CA435" i="5"/>
  <c r="BZ435" i="5"/>
  <c r="CL692" i="5"/>
  <c r="CL691" i="5" s="1"/>
  <c r="CK692" i="5"/>
  <c r="CJ692" i="5"/>
  <c r="CJ691" i="5" s="1"/>
  <c r="BY692" i="5"/>
  <c r="BX692" i="5"/>
  <c r="BU692" i="5"/>
  <c r="CI691" i="5"/>
  <c r="CH691" i="5"/>
  <c r="CG691" i="5"/>
  <c r="CC691" i="5"/>
  <c r="CB691" i="5"/>
  <c r="CA691" i="5"/>
  <c r="BZ691" i="5"/>
  <c r="CJ690" i="5"/>
  <c r="CA690" i="5"/>
  <c r="BZ690" i="5"/>
  <c r="BY690" i="5"/>
  <c r="BX690" i="5"/>
  <c r="BU690" i="5"/>
  <c r="CJ689" i="5"/>
  <c r="BZ689" i="5"/>
  <c r="BY689" i="5"/>
  <c r="BX689" i="5"/>
  <c r="BU689" i="5"/>
  <c r="CJ688" i="5"/>
  <c r="CA688" i="5"/>
  <c r="BZ688" i="5"/>
  <c r="CL688" i="5" s="1"/>
  <c r="CL687" i="5" s="1"/>
  <c r="BY688" i="5"/>
  <c r="BX688" i="5"/>
  <c r="BU688" i="5"/>
  <c r="CI687" i="5"/>
  <c r="CH687" i="5"/>
  <c r="CG687" i="5"/>
  <c r="CC687" i="5"/>
  <c r="CB687" i="5"/>
  <c r="CJ686" i="5"/>
  <c r="CA686" i="5"/>
  <c r="CA684" i="5" s="1"/>
  <c r="BZ686" i="5"/>
  <c r="CL686" i="5" s="1"/>
  <c r="BY686" i="5"/>
  <c r="BX686" i="5"/>
  <c r="BU686" i="5"/>
  <c r="CL685" i="5"/>
  <c r="CK685" i="5"/>
  <c r="CJ685" i="5"/>
  <c r="BY685" i="5"/>
  <c r="BX685" i="5"/>
  <c r="BU685" i="5"/>
  <c r="CI684" i="5"/>
  <c r="CH684" i="5"/>
  <c r="CG684" i="5"/>
  <c r="CC684" i="5"/>
  <c r="CB684" i="5"/>
  <c r="CJ683" i="5"/>
  <c r="BZ683" i="5"/>
  <c r="BX683" i="5"/>
  <c r="BU683" i="5"/>
  <c r="CJ682" i="5"/>
  <c r="CJ681" i="5" s="1"/>
  <c r="BZ682" i="5"/>
  <c r="CK682" i="5" s="1"/>
  <c r="BX682" i="5"/>
  <c r="BU682" i="5"/>
  <c r="CL681" i="5"/>
  <c r="CI681" i="5"/>
  <c r="CH681" i="5"/>
  <c r="CG681" i="5"/>
  <c r="CC681" i="5"/>
  <c r="CB681" i="5"/>
  <c r="CA681" i="5"/>
  <c r="CJ680" i="5"/>
  <c r="CA680" i="5"/>
  <c r="BZ680" i="5"/>
  <c r="BY680" i="5"/>
  <c r="BX680" i="5"/>
  <c r="BW680" i="5"/>
  <c r="BU680" i="5"/>
  <c r="CJ679" i="5"/>
  <c r="CA679" i="5"/>
  <c r="BZ679" i="5"/>
  <c r="BY679" i="5"/>
  <c r="BX679" i="5"/>
  <c r="BU679" i="5"/>
  <c r="CJ678" i="5"/>
  <c r="CA678" i="5"/>
  <c r="BZ678" i="5"/>
  <c r="CL678" i="5" s="1"/>
  <c r="BY678" i="5"/>
  <c r="BX678" i="5"/>
  <c r="BW678" i="5"/>
  <c r="BU678" i="5"/>
  <c r="CJ677" i="5"/>
  <c r="BZ677" i="5"/>
  <c r="BY677" i="5"/>
  <c r="BX677" i="5"/>
  <c r="BU677" i="5"/>
  <c r="CL676" i="5"/>
  <c r="CK676" i="5"/>
  <c r="CJ676" i="5"/>
  <c r="CA676" i="5"/>
  <c r="BY676" i="5"/>
  <c r="BX676" i="5"/>
  <c r="BU676" i="5"/>
  <c r="CJ675" i="5"/>
  <c r="CA675" i="5"/>
  <c r="BZ675" i="5"/>
  <c r="BY675" i="5"/>
  <c r="BX675" i="5"/>
  <c r="BU675" i="5"/>
  <c r="CJ674" i="5"/>
  <c r="CA674" i="5"/>
  <c r="CA673" i="5" s="1"/>
  <c r="BZ674" i="5"/>
  <c r="BY674" i="5"/>
  <c r="BX674" i="5"/>
  <c r="BU674" i="5"/>
  <c r="CI673" i="5"/>
  <c r="CH673" i="5"/>
  <c r="CG673" i="5"/>
  <c r="CC673" i="5"/>
  <c r="CB673" i="5"/>
  <c r="CJ490" i="5"/>
  <c r="CA490" i="5"/>
  <c r="CA488" i="5" s="1"/>
  <c r="BZ490" i="5"/>
  <c r="CK490" i="5" s="1"/>
  <c r="BY490" i="5"/>
  <c r="BX490" i="5"/>
  <c r="BU490" i="5"/>
  <c r="CJ489" i="5"/>
  <c r="BZ489" i="5"/>
  <c r="CK489" i="5" s="1"/>
  <c r="BY489" i="5"/>
  <c r="BX489" i="5"/>
  <c r="BU489" i="5"/>
  <c r="CI488" i="5"/>
  <c r="CH488" i="5"/>
  <c r="CG488" i="5"/>
  <c r="CC488" i="5"/>
  <c r="CB488" i="5"/>
  <c r="CJ487" i="5"/>
  <c r="BZ487" i="5"/>
  <c r="BY487" i="5"/>
  <c r="BX487" i="5"/>
  <c r="BU487" i="5"/>
  <c r="CL486" i="5"/>
  <c r="CK486" i="5"/>
  <c r="CJ486" i="5"/>
  <c r="CA486" i="5"/>
  <c r="CA485" i="5" s="1"/>
  <c r="BY486" i="5"/>
  <c r="BX486" i="5"/>
  <c r="BU486" i="5"/>
  <c r="CI485" i="5"/>
  <c r="CH485" i="5"/>
  <c r="CG485" i="5"/>
  <c r="CC485" i="5"/>
  <c r="CB485" i="5"/>
  <c r="CJ483" i="5"/>
  <c r="CA483" i="5"/>
  <c r="BZ483" i="5"/>
  <c r="BX483" i="5"/>
  <c r="BU483" i="5"/>
  <c r="CJ482" i="5"/>
  <c r="CA482" i="5"/>
  <c r="BZ482" i="5"/>
  <c r="CK482" i="5" s="1"/>
  <c r="BX482" i="5"/>
  <c r="BU482" i="5"/>
  <c r="CL481" i="5"/>
  <c r="CI481" i="5"/>
  <c r="CH481" i="5"/>
  <c r="CG481" i="5"/>
  <c r="CC481" i="5"/>
  <c r="CB481" i="5"/>
  <c r="CL479" i="5"/>
  <c r="CK479" i="5"/>
  <c r="CJ479" i="5"/>
  <c r="BY479" i="5"/>
  <c r="BX479" i="5"/>
  <c r="BU479" i="5"/>
  <c r="CJ478" i="5"/>
  <c r="BZ478" i="5"/>
  <c r="CL478" i="5" s="1"/>
  <c r="BY478" i="5"/>
  <c r="BX478" i="5"/>
  <c r="BU478" i="5"/>
  <c r="CJ477" i="5"/>
  <c r="CA477" i="5"/>
  <c r="BZ477" i="5"/>
  <c r="BY477" i="5"/>
  <c r="BX477" i="5"/>
  <c r="BU477" i="5"/>
  <c r="CL476" i="5"/>
  <c r="CK476" i="5"/>
  <c r="CJ476" i="5"/>
  <c r="BY476" i="5"/>
  <c r="BX476" i="5"/>
  <c r="BU476" i="5"/>
  <c r="CJ475" i="5"/>
  <c r="CA475" i="5"/>
  <c r="BZ475" i="5"/>
  <c r="CK475" i="5" s="1"/>
  <c r="BY475" i="5"/>
  <c r="BX475" i="5"/>
  <c r="BU475" i="5"/>
  <c r="CJ474" i="5"/>
  <c r="BZ474" i="5"/>
  <c r="CK474" i="5" s="1"/>
  <c r="BY474" i="5"/>
  <c r="BX474" i="5"/>
  <c r="BU474" i="5"/>
  <c r="CL473" i="5"/>
  <c r="CK473" i="5"/>
  <c r="CJ473" i="5"/>
  <c r="CA473" i="5"/>
  <c r="BY473" i="5"/>
  <c r="BX473" i="5"/>
  <c r="BU473" i="5"/>
  <c r="CJ472" i="5"/>
  <c r="BZ472" i="5"/>
  <c r="CL472" i="5" s="1"/>
  <c r="BY472" i="5"/>
  <c r="BX472" i="5"/>
  <c r="BU472" i="5"/>
  <c r="CJ471" i="5"/>
  <c r="BZ471" i="5"/>
  <c r="CK471" i="5" s="1"/>
  <c r="CL471" i="5" s="1"/>
  <c r="BY471" i="5"/>
  <c r="BX471" i="5"/>
  <c r="BU471" i="5"/>
  <c r="CJ470" i="5"/>
  <c r="CA470" i="5"/>
  <c r="BZ470" i="5"/>
  <c r="CK470" i="5" s="1"/>
  <c r="BY470" i="5"/>
  <c r="BX470" i="5"/>
  <c r="BU470" i="5"/>
  <c r="CJ469" i="5"/>
  <c r="CA469" i="5"/>
  <c r="CA468" i="5" s="1"/>
  <c r="BZ469" i="5"/>
  <c r="BY469" i="5"/>
  <c r="BX469" i="5"/>
  <c r="BU469" i="5"/>
  <c r="CI468" i="5"/>
  <c r="CH468" i="5"/>
  <c r="CG468" i="5"/>
  <c r="CC468" i="5"/>
  <c r="CB468" i="5"/>
  <c r="CL782" i="5"/>
  <c r="CL781" i="5" s="1"/>
  <c r="CK782" i="5"/>
  <c r="CJ782" i="5"/>
  <c r="CJ781" i="5" s="1"/>
  <c r="BY782" i="5"/>
  <c r="BX782" i="5"/>
  <c r="BW782" i="5"/>
  <c r="BU782" i="5"/>
  <c r="CI781" i="5"/>
  <c r="CH781" i="5"/>
  <c r="CG781" i="5"/>
  <c r="CC781" i="5"/>
  <c r="CB781" i="5"/>
  <c r="CA781" i="5"/>
  <c r="BZ781" i="5"/>
  <c r="CJ780" i="5"/>
  <c r="CJ779" i="5" s="1"/>
  <c r="CC780" i="5"/>
  <c r="CC779" i="5" s="1"/>
  <c r="BZ780" i="5"/>
  <c r="CL780" i="5" s="1"/>
  <c r="CL779" i="5" s="1"/>
  <c r="BY780" i="5"/>
  <c r="BX780" i="5"/>
  <c r="BU780" i="5"/>
  <c r="CI779" i="5"/>
  <c r="CH779" i="5"/>
  <c r="CG779" i="5"/>
  <c r="CB779" i="5"/>
  <c r="CA779" i="5"/>
  <c r="CL600" i="5"/>
  <c r="CL599" i="5" s="1"/>
  <c r="CK600" i="5"/>
  <c r="CJ600" i="5"/>
  <c r="CJ599" i="5" s="1"/>
  <c r="BY600" i="5"/>
  <c r="BX600" i="5"/>
  <c r="BU600" i="5"/>
  <c r="CI599" i="5"/>
  <c r="CH599" i="5"/>
  <c r="CG599" i="5"/>
  <c r="CC599" i="5"/>
  <c r="CB599" i="5"/>
  <c r="CA599" i="5"/>
  <c r="BZ599" i="5"/>
  <c r="CK598" i="5"/>
  <c r="CJ598" i="5"/>
  <c r="CJ597" i="5" s="1"/>
  <c r="CA598" i="5"/>
  <c r="CA597" i="5" s="1"/>
  <c r="BY598" i="5"/>
  <c r="BX598" i="5"/>
  <c r="BU598" i="5"/>
  <c r="CL597" i="5"/>
  <c r="CI597" i="5"/>
  <c r="CH597" i="5"/>
  <c r="CG597" i="5"/>
  <c r="CC597" i="5"/>
  <c r="CB597" i="5"/>
  <c r="BZ597" i="5"/>
  <c r="CJ596" i="5"/>
  <c r="CJ595" i="5" s="1"/>
  <c r="CA596" i="5"/>
  <c r="CB596" i="5" s="1"/>
  <c r="CB595" i="5" s="1"/>
  <c r="BZ596" i="5"/>
  <c r="BY596" i="5"/>
  <c r="BX596" i="5"/>
  <c r="BU596" i="5"/>
  <c r="CI595" i="5"/>
  <c r="CH595" i="5"/>
  <c r="CG595" i="5"/>
  <c r="CC595" i="5"/>
  <c r="CJ706" i="5"/>
  <c r="CJ705" i="5" s="1"/>
  <c r="CC706" i="5"/>
  <c r="CC705" i="5" s="1"/>
  <c r="BZ706" i="5"/>
  <c r="BY706" i="5"/>
  <c r="BX706" i="5"/>
  <c r="BU706" i="5"/>
  <c r="CI705" i="5"/>
  <c r="CH705" i="5"/>
  <c r="CG705" i="5"/>
  <c r="CB705" i="5"/>
  <c r="CA705" i="5"/>
  <c r="CJ704" i="5"/>
  <c r="CJ703" i="5" s="1"/>
  <c r="CC704" i="5"/>
  <c r="CC703" i="5" s="1"/>
  <c r="BZ704" i="5"/>
  <c r="CL704" i="5" s="1"/>
  <c r="CL703" i="5" s="1"/>
  <c r="BY704" i="5"/>
  <c r="BX704" i="5"/>
  <c r="BU704" i="5"/>
  <c r="CI703" i="5"/>
  <c r="CH703" i="5"/>
  <c r="CG703" i="5"/>
  <c r="CB703" i="5"/>
  <c r="CA703" i="5"/>
  <c r="CJ702" i="5"/>
  <c r="CJ701" i="5" s="1"/>
  <c r="BZ702" i="5"/>
  <c r="BY702" i="5"/>
  <c r="BX702" i="5"/>
  <c r="BU702" i="5"/>
  <c r="CI701" i="5"/>
  <c r="CH701" i="5"/>
  <c r="CG701" i="5"/>
  <c r="CC701" i="5"/>
  <c r="CB701" i="5"/>
  <c r="CA701" i="5"/>
  <c r="CJ700" i="5"/>
  <c r="CJ699" i="5" s="1"/>
  <c r="CA700" i="5"/>
  <c r="CB700" i="5" s="1"/>
  <c r="CB699" i="5" s="1"/>
  <c r="BZ700" i="5"/>
  <c r="BZ699" i="5" s="1"/>
  <c r="BY700" i="5"/>
  <c r="BX700" i="5"/>
  <c r="BU700" i="5"/>
  <c r="CI699" i="5"/>
  <c r="CH699" i="5"/>
  <c r="CG699" i="5"/>
  <c r="CC699" i="5"/>
  <c r="CJ698" i="5"/>
  <c r="CJ697" i="5" s="1"/>
  <c r="CC698" i="5"/>
  <c r="CC697" i="5" s="1"/>
  <c r="CA698" i="5"/>
  <c r="CB698" i="5" s="1"/>
  <c r="CB697" i="5" s="1"/>
  <c r="BZ698" i="5"/>
  <c r="BY698" i="5"/>
  <c r="BX698" i="5"/>
  <c r="BU698" i="5"/>
  <c r="CI697" i="5"/>
  <c r="CH697" i="5"/>
  <c r="CG697" i="5"/>
  <c r="CJ696" i="5"/>
  <c r="BZ696" i="5"/>
  <c r="BX696" i="5"/>
  <c r="BU696" i="5"/>
  <c r="CL695" i="5"/>
  <c r="CK695" i="5"/>
  <c r="CJ695" i="5"/>
  <c r="BY695" i="5"/>
  <c r="BX695" i="5"/>
  <c r="BU695" i="5"/>
  <c r="CL694" i="5"/>
  <c r="CK694" i="5"/>
  <c r="CJ694" i="5"/>
  <c r="CA694" i="5"/>
  <c r="CA693" i="5" s="1"/>
  <c r="BY694" i="5"/>
  <c r="BX694" i="5"/>
  <c r="BU694" i="5"/>
  <c r="CI693" i="5"/>
  <c r="CH693" i="5"/>
  <c r="CG693" i="5"/>
  <c r="CC693" i="5"/>
  <c r="CB693" i="5"/>
  <c r="CJ511" i="5"/>
  <c r="CJ510" i="5" s="1"/>
  <c r="CC511" i="5"/>
  <c r="CC510" i="5" s="1"/>
  <c r="CA511" i="5"/>
  <c r="CA510" i="5" s="1"/>
  <c r="BZ511" i="5"/>
  <c r="BZ510" i="5" s="1"/>
  <c r="BY511" i="5"/>
  <c r="BX511" i="5"/>
  <c r="BU511" i="5"/>
  <c r="CI510" i="5"/>
  <c r="CH510" i="5"/>
  <c r="CG510" i="5"/>
  <c r="CB510" i="5"/>
  <c r="CJ509" i="5"/>
  <c r="CJ508" i="5" s="1"/>
  <c r="CC509" i="5"/>
  <c r="CC508" i="5" s="1"/>
  <c r="BZ509" i="5"/>
  <c r="CL509" i="5" s="1"/>
  <c r="CL508" i="5" s="1"/>
  <c r="BY509" i="5"/>
  <c r="BX509" i="5"/>
  <c r="BU509" i="5"/>
  <c r="CI508" i="5"/>
  <c r="CH508" i="5"/>
  <c r="CG508" i="5"/>
  <c r="CB508" i="5"/>
  <c r="CA508" i="5"/>
  <c r="CJ507" i="5"/>
  <c r="CJ506" i="5" s="1"/>
  <c r="CC507" i="5"/>
  <c r="CC506" i="5" s="1"/>
  <c r="CA507" i="5"/>
  <c r="CB507" i="5" s="1"/>
  <c r="CB506" i="5" s="1"/>
  <c r="BZ507" i="5"/>
  <c r="BZ506" i="5" s="1"/>
  <c r="BY507" i="5"/>
  <c r="BX507" i="5"/>
  <c r="BU507" i="5"/>
  <c r="CI506" i="5"/>
  <c r="CH506" i="5"/>
  <c r="CG506" i="5"/>
  <c r="CJ505" i="5"/>
  <c r="CJ504" i="5" s="1"/>
  <c r="BZ505" i="5"/>
  <c r="BY505" i="5"/>
  <c r="BX505" i="5"/>
  <c r="BU505" i="5"/>
  <c r="CL504" i="5"/>
  <c r="CI504" i="5"/>
  <c r="CH504" i="5"/>
  <c r="CG504" i="5"/>
  <c r="CC504" i="5"/>
  <c r="CB504" i="5"/>
  <c r="CA504" i="5"/>
  <c r="CJ503" i="5"/>
  <c r="CJ502" i="5" s="1"/>
  <c r="CA503" i="5"/>
  <c r="CA502" i="5" s="1"/>
  <c r="BZ503" i="5"/>
  <c r="BY503" i="5"/>
  <c r="BX503" i="5"/>
  <c r="BU503" i="5"/>
  <c r="CI502" i="5"/>
  <c r="CH502" i="5"/>
  <c r="CG502" i="5"/>
  <c r="CC502" i="5"/>
  <c r="CB502" i="5"/>
  <c r="CJ501" i="5"/>
  <c r="CJ500" i="5" s="1"/>
  <c r="BZ501" i="5"/>
  <c r="CK501" i="5" s="1"/>
  <c r="CL501" i="5" s="1"/>
  <c r="CL500" i="5" s="1"/>
  <c r="BY501" i="5"/>
  <c r="BX501" i="5"/>
  <c r="BU501" i="5"/>
  <c r="CI500" i="5"/>
  <c r="CH500" i="5"/>
  <c r="CG500" i="5"/>
  <c r="CC500" i="5"/>
  <c r="CB500" i="5"/>
  <c r="CA500" i="5"/>
  <c r="CL494" i="5"/>
  <c r="CK494" i="5"/>
  <c r="CJ494" i="5"/>
  <c r="CA494" i="5"/>
  <c r="BY494" i="5"/>
  <c r="BX494" i="5"/>
  <c r="BU494" i="5"/>
  <c r="CL493" i="5"/>
  <c r="CK493" i="5"/>
  <c r="CJ493" i="5"/>
  <c r="CA493" i="5"/>
  <c r="BU493" i="5"/>
  <c r="CJ492" i="5"/>
  <c r="CA492" i="5"/>
  <c r="BZ492" i="5"/>
  <c r="CL492" i="5" s="1"/>
  <c r="CL491" i="5" s="1"/>
  <c r="BY492" i="5"/>
  <c r="BX492" i="5"/>
  <c r="BW492" i="5"/>
  <c r="BU492" i="5"/>
  <c r="CI491" i="5"/>
  <c r="CH491" i="5"/>
  <c r="CG491" i="5"/>
  <c r="CC491" i="5"/>
  <c r="CB491" i="5"/>
  <c r="CL662" i="5"/>
  <c r="CK662" i="5"/>
  <c r="CJ662" i="5"/>
  <c r="BY662" i="5"/>
  <c r="BX662" i="5"/>
  <c r="BW662" i="5"/>
  <c r="BU662" i="5"/>
  <c r="CL661" i="5"/>
  <c r="CK661" i="5"/>
  <c r="CJ661" i="5"/>
  <c r="BY661" i="5"/>
  <c r="BX661" i="5"/>
  <c r="BU661" i="5"/>
  <c r="CL660" i="5"/>
  <c r="CK660" i="5"/>
  <c r="CJ660" i="5"/>
  <c r="BY660" i="5"/>
  <c r="BX660" i="5"/>
  <c r="BU660" i="5"/>
  <c r="CL659" i="5"/>
  <c r="CK659" i="5"/>
  <c r="CJ659" i="5"/>
  <c r="BY659" i="5"/>
  <c r="BX659" i="5"/>
  <c r="BU659" i="5"/>
  <c r="CL658" i="5"/>
  <c r="CK658" i="5"/>
  <c r="CJ658" i="5"/>
  <c r="BY658" i="5"/>
  <c r="BX658" i="5"/>
  <c r="BU658" i="5"/>
  <c r="CL657" i="5"/>
  <c r="CK657" i="5"/>
  <c r="CJ657" i="5"/>
  <c r="BY657" i="5"/>
  <c r="BX657" i="5"/>
  <c r="BU657" i="5"/>
  <c r="CL656" i="5"/>
  <c r="CK656" i="5"/>
  <c r="CJ656" i="5"/>
  <c r="BY656" i="5"/>
  <c r="BX656" i="5"/>
  <c r="BW656" i="5"/>
  <c r="BU656" i="5"/>
  <c r="CL655" i="5"/>
  <c r="CK655" i="5"/>
  <c r="CJ655" i="5"/>
  <c r="BY655" i="5"/>
  <c r="BX655" i="5"/>
  <c r="BW655" i="5"/>
  <c r="BU655" i="5"/>
  <c r="CI654" i="5"/>
  <c r="CH654" i="5"/>
  <c r="CG654" i="5"/>
  <c r="CC654" i="5"/>
  <c r="CB654" i="5"/>
  <c r="CA654" i="5"/>
  <c r="BZ654" i="5"/>
  <c r="CL456" i="5"/>
  <c r="CK456" i="5"/>
  <c r="CJ456" i="5"/>
  <c r="BY456" i="5"/>
  <c r="BX456" i="5"/>
  <c r="BU456" i="5"/>
  <c r="CL455" i="5"/>
  <c r="CK455" i="5"/>
  <c r="CJ455" i="5"/>
  <c r="BY455" i="5"/>
  <c r="BX455" i="5"/>
  <c r="BU455" i="5"/>
  <c r="CL454" i="5"/>
  <c r="CK454" i="5"/>
  <c r="CJ454" i="5"/>
  <c r="BY454" i="5"/>
  <c r="BX454" i="5"/>
  <c r="BU454" i="5"/>
  <c r="CL453" i="5"/>
  <c r="CK453" i="5"/>
  <c r="CJ453" i="5"/>
  <c r="BY453" i="5"/>
  <c r="BX453" i="5"/>
  <c r="BU453" i="5"/>
  <c r="CL452" i="5"/>
  <c r="CK452" i="5"/>
  <c r="CJ452" i="5"/>
  <c r="BY452" i="5"/>
  <c r="BX452" i="5"/>
  <c r="BU452" i="5"/>
  <c r="CL451" i="5"/>
  <c r="CK451" i="5"/>
  <c r="CJ451" i="5"/>
  <c r="BY451" i="5"/>
  <c r="BX451" i="5"/>
  <c r="BU451" i="5"/>
  <c r="CL450" i="5"/>
  <c r="CK450" i="5"/>
  <c r="CJ450" i="5"/>
  <c r="BY450" i="5"/>
  <c r="BX450" i="5"/>
  <c r="BU450" i="5"/>
  <c r="CL449" i="5"/>
  <c r="CK449" i="5"/>
  <c r="CJ449" i="5"/>
  <c r="BY449" i="5"/>
  <c r="BX449" i="5"/>
  <c r="BU449" i="5"/>
  <c r="CL448" i="5"/>
  <c r="CK448" i="5"/>
  <c r="CJ448" i="5"/>
  <c r="BY448" i="5"/>
  <c r="BX448" i="5"/>
  <c r="BU448" i="5"/>
  <c r="CK447" i="5"/>
  <c r="CJ447" i="5"/>
  <c r="BY447" i="5"/>
  <c r="BX447" i="5"/>
  <c r="BU447" i="5"/>
  <c r="CL446" i="5"/>
  <c r="CK446" i="5"/>
  <c r="CJ446" i="5"/>
  <c r="BY446" i="5"/>
  <c r="BX446" i="5"/>
  <c r="BW446" i="5"/>
  <c r="BU446" i="5"/>
  <c r="CL445" i="5"/>
  <c r="CK445" i="5"/>
  <c r="CJ445" i="5"/>
  <c r="BY445" i="5"/>
  <c r="BX445" i="5"/>
  <c r="BU445" i="5"/>
  <c r="CL444" i="5"/>
  <c r="CK444" i="5"/>
  <c r="CJ444" i="5"/>
  <c r="BY444" i="5"/>
  <c r="BX444" i="5"/>
  <c r="BU444" i="5"/>
  <c r="CL443" i="5"/>
  <c r="CK443" i="5"/>
  <c r="CJ443" i="5"/>
  <c r="BY443" i="5"/>
  <c r="BX443" i="5"/>
  <c r="BU443" i="5"/>
  <c r="CI442" i="5"/>
  <c r="CH442" i="5"/>
  <c r="CG442" i="5"/>
  <c r="CC442" i="5"/>
  <c r="CB442" i="5"/>
  <c r="CA442" i="5"/>
  <c r="BZ442" i="5"/>
  <c r="CL734" i="5"/>
  <c r="CK734" i="5"/>
  <c r="CJ734" i="5"/>
  <c r="CA734" i="5"/>
  <c r="BY734" i="5"/>
  <c r="BX734" i="5"/>
  <c r="BU734" i="5"/>
  <c r="CL733" i="5"/>
  <c r="CK733" i="5"/>
  <c r="CJ733" i="5"/>
  <c r="CA733" i="5"/>
  <c r="BY733" i="5"/>
  <c r="BX733" i="5"/>
  <c r="BU733" i="5"/>
  <c r="CI732" i="5"/>
  <c r="CH732" i="5"/>
  <c r="CG732" i="5"/>
  <c r="CC732" i="5"/>
  <c r="CB732" i="5"/>
  <c r="BZ732" i="5"/>
  <c r="CL554" i="5"/>
  <c r="CL553" i="5" s="1"/>
  <c r="CK554" i="5"/>
  <c r="CJ554" i="5"/>
  <c r="CJ553" i="5" s="1"/>
  <c r="CA554" i="5"/>
  <c r="CA553" i="5" s="1"/>
  <c r="BY554" i="5"/>
  <c r="BX554" i="5"/>
  <c r="BU554" i="5"/>
  <c r="CI553" i="5"/>
  <c r="CH553" i="5"/>
  <c r="CG553" i="5"/>
  <c r="CC553" i="5"/>
  <c r="CB553" i="5"/>
  <c r="BZ553" i="5"/>
  <c r="CL551" i="5"/>
  <c r="CL550" i="5" s="1"/>
  <c r="CK551" i="5"/>
  <c r="CJ551" i="5"/>
  <c r="CJ550" i="5" s="1"/>
  <c r="CA551" i="5"/>
  <c r="CA550" i="5" s="1"/>
  <c r="BY551" i="5"/>
  <c r="BX551" i="5"/>
  <c r="BU551" i="5"/>
  <c r="CI550" i="5"/>
  <c r="CH550" i="5"/>
  <c r="CG550" i="5"/>
  <c r="CC550" i="5"/>
  <c r="CB550" i="5"/>
  <c r="BZ550" i="5"/>
  <c r="CL757" i="5"/>
  <c r="CL756" i="5" s="1"/>
  <c r="CK757" i="5"/>
  <c r="CJ757" i="5"/>
  <c r="CJ756" i="5" s="1"/>
  <c r="BY757" i="5"/>
  <c r="BX757" i="5"/>
  <c r="BU757" i="5"/>
  <c r="CI756" i="5"/>
  <c r="CH756" i="5"/>
  <c r="CG756" i="5"/>
  <c r="CC756" i="5"/>
  <c r="CB756" i="5"/>
  <c r="CA756" i="5"/>
  <c r="BZ756" i="5"/>
  <c r="CL570" i="5"/>
  <c r="CL569" i="5" s="1"/>
  <c r="CK570" i="5"/>
  <c r="CJ570" i="5"/>
  <c r="CJ569" i="5" s="1"/>
  <c r="BY570" i="5"/>
  <c r="BX570" i="5"/>
  <c r="BU570" i="5"/>
  <c r="CI569" i="5"/>
  <c r="CH569" i="5"/>
  <c r="CG569" i="5"/>
  <c r="CC569" i="5"/>
  <c r="CB569" i="5"/>
  <c r="CA569" i="5"/>
  <c r="BZ569" i="5"/>
  <c r="CL720" i="5"/>
  <c r="CL719" i="5" s="1"/>
  <c r="CK720" i="5"/>
  <c r="CJ720" i="5"/>
  <c r="CJ719" i="5" s="1"/>
  <c r="CC720" i="5"/>
  <c r="CC719" i="5" s="1"/>
  <c r="BY720" i="5"/>
  <c r="BX720" i="5"/>
  <c r="BW720" i="5"/>
  <c r="BU720" i="5"/>
  <c r="CI719" i="5"/>
  <c r="CH719" i="5"/>
  <c r="CG719" i="5"/>
  <c r="CB719" i="5"/>
  <c r="CA719" i="5"/>
  <c r="BZ719" i="5"/>
  <c r="CJ718" i="5"/>
  <c r="CJ717" i="5" s="1"/>
  <c r="CA718" i="5"/>
  <c r="CA717" i="5" s="1"/>
  <c r="BZ718" i="5"/>
  <c r="BY718" i="5"/>
  <c r="BX718" i="5"/>
  <c r="BU718" i="5"/>
  <c r="CI717" i="5"/>
  <c r="CH717" i="5"/>
  <c r="CG717" i="5"/>
  <c r="CC717" i="5"/>
  <c r="CB717" i="5"/>
  <c r="CJ525" i="5"/>
  <c r="CJ524" i="5" s="1"/>
  <c r="BZ525" i="5"/>
  <c r="CL525" i="5" s="1"/>
  <c r="CL524" i="5" s="1"/>
  <c r="BY525" i="5"/>
  <c r="BX525" i="5"/>
  <c r="BU525" i="5"/>
  <c r="CI524" i="5"/>
  <c r="CH524" i="5"/>
  <c r="CG524" i="5"/>
  <c r="CC524" i="5"/>
  <c r="CB524" i="5"/>
  <c r="CA524" i="5"/>
  <c r="CJ523" i="5"/>
  <c r="CJ522" i="5" s="1"/>
  <c r="CA523" i="5"/>
  <c r="CA522" i="5" s="1"/>
  <c r="BZ523" i="5"/>
  <c r="CL523" i="5" s="1"/>
  <c r="CL522" i="5" s="1"/>
  <c r="BY523" i="5"/>
  <c r="BX523" i="5"/>
  <c r="BU523" i="5"/>
  <c r="CI522" i="5"/>
  <c r="CH522" i="5"/>
  <c r="CG522" i="5"/>
  <c r="CC522" i="5"/>
  <c r="CB522" i="5"/>
  <c r="CJ731" i="5"/>
  <c r="CA731" i="5"/>
  <c r="BZ731" i="5"/>
  <c r="CL731" i="5" s="1"/>
  <c r="BY731" i="5"/>
  <c r="BX731" i="5"/>
  <c r="BU731" i="5"/>
  <c r="CJ730" i="5"/>
  <c r="CA730" i="5"/>
  <c r="BZ730" i="5"/>
  <c r="CL730" i="5" s="1"/>
  <c r="BY730" i="5"/>
  <c r="BX730" i="5"/>
  <c r="BU730" i="5"/>
  <c r="CJ729" i="5"/>
  <c r="CA729" i="5"/>
  <c r="BZ729" i="5"/>
  <c r="CL729" i="5" s="1"/>
  <c r="BY729" i="5"/>
  <c r="BX729" i="5"/>
  <c r="BU729" i="5"/>
  <c r="CJ728" i="5"/>
  <c r="CA728" i="5"/>
  <c r="BZ728" i="5"/>
  <c r="CL728" i="5" s="1"/>
  <c r="BY728" i="5"/>
  <c r="BX728" i="5"/>
  <c r="BU728" i="5"/>
  <c r="CJ727" i="5"/>
  <c r="CA727" i="5"/>
  <c r="CA726" i="5" s="1"/>
  <c r="BZ727" i="5"/>
  <c r="BY727" i="5"/>
  <c r="BX727" i="5"/>
  <c r="BU727" i="5"/>
  <c r="CI726" i="5"/>
  <c r="CH726" i="5"/>
  <c r="CG726" i="5"/>
  <c r="CC726" i="5"/>
  <c r="CB726" i="5"/>
  <c r="CJ547" i="5"/>
  <c r="CA547" i="5"/>
  <c r="BZ547" i="5"/>
  <c r="BY547" i="5"/>
  <c r="BX547" i="5"/>
  <c r="BU547" i="5"/>
  <c r="CJ546" i="5"/>
  <c r="CA546" i="5"/>
  <c r="BZ546" i="5"/>
  <c r="CK546" i="5" s="1"/>
  <c r="BY546" i="5"/>
  <c r="BX546" i="5"/>
  <c r="BU546" i="5"/>
  <c r="CI545" i="5"/>
  <c r="CH545" i="5"/>
  <c r="CG545" i="5"/>
  <c r="CC545" i="5"/>
  <c r="CB545" i="5"/>
  <c r="CL716" i="5"/>
  <c r="CL715" i="5" s="1"/>
  <c r="CK716" i="5"/>
  <c r="CJ716" i="5"/>
  <c r="CJ715" i="5" s="1"/>
  <c r="BY716" i="5"/>
  <c r="BX716" i="5"/>
  <c r="BU716" i="5"/>
  <c r="CI715" i="5"/>
  <c r="CH715" i="5"/>
  <c r="CG715" i="5"/>
  <c r="CC715" i="5"/>
  <c r="CB715" i="5"/>
  <c r="CA715" i="5"/>
  <c r="BZ715" i="5"/>
  <c r="CL714" i="5"/>
  <c r="CL713" i="5" s="1"/>
  <c r="CK714" i="5"/>
  <c r="CJ714" i="5"/>
  <c r="CJ713" i="5" s="1"/>
  <c r="BY714" i="5"/>
  <c r="BX714" i="5"/>
  <c r="BU714" i="5"/>
  <c r="CI713" i="5"/>
  <c r="CH713" i="5"/>
  <c r="CG713" i="5"/>
  <c r="CC713" i="5"/>
  <c r="CB713" i="5"/>
  <c r="CA713" i="5"/>
  <c r="BZ713" i="5"/>
  <c r="CL521" i="5"/>
  <c r="CL520" i="5" s="1"/>
  <c r="CK521" i="5"/>
  <c r="CJ521" i="5"/>
  <c r="CJ520" i="5" s="1"/>
  <c r="BX521" i="5"/>
  <c r="BU521" i="5"/>
  <c r="CI520" i="5"/>
  <c r="CH520" i="5"/>
  <c r="CG520" i="5"/>
  <c r="CC520" i="5"/>
  <c r="CB520" i="5"/>
  <c r="CA520" i="5"/>
  <c r="BZ520" i="5"/>
  <c r="CL519" i="5"/>
  <c r="CL518" i="5" s="1"/>
  <c r="CK519" i="5"/>
  <c r="CJ519" i="5"/>
  <c r="CJ518" i="5" s="1"/>
  <c r="BY519" i="5"/>
  <c r="BX519" i="5"/>
  <c r="BU519" i="5"/>
  <c r="CI518" i="5"/>
  <c r="CH518" i="5"/>
  <c r="CG518" i="5"/>
  <c r="CC518" i="5"/>
  <c r="CB518" i="5"/>
  <c r="CA518" i="5"/>
  <c r="BZ518" i="5"/>
  <c r="CJ788" i="5"/>
  <c r="CA788" i="5"/>
  <c r="BZ788" i="5"/>
  <c r="CL788" i="5" s="1"/>
  <c r="BY788" i="5"/>
  <c r="BX788" i="5"/>
  <c r="BW788" i="5"/>
  <c r="BU788" i="5"/>
  <c r="CJ787" i="5"/>
  <c r="CA787" i="5"/>
  <c r="BZ787" i="5"/>
  <c r="CL787" i="5" s="1"/>
  <c r="CL786" i="5" s="1"/>
  <c r="BY787" i="5"/>
  <c r="BX787" i="5"/>
  <c r="BU787" i="5"/>
  <c r="CI786" i="5"/>
  <c r="CH786" i="5"/>
  <c r="CG786" i="5"/>
  <c r="CC786" i="5"/>
  <c r="CB786" i="5"/>
  <c r="CJ785" i="5"/>
  <c r="CA785" i="5"/>
  <c r="BZ785" i="5"/>
  <c r="CL785" i="5" s="1"/>
  <c r="BY785" i="5"/>
  <c r="BX785" i="5"/>
  <c r="BW785" i="5"/>
  <c r="BU785" i="5"/>
  <c r="CJ784" i="5"/>
  <c r="CA784" i="5"/>
  <c r="BZ784" i="5"/>
  <c r="CL784" i="5" s="1"/>
  <c r="CL783" i="5" s="1"/>
  <c r="BY784" i="5"/>
  <c r="BX784" i="5"/>
  <c r="BU784" i="5"/>
  <c r="CI783" i="5"/>
  <c r="CH783" i="5"/>
  <c r="CG783" i="5"/>
  <c r="CC783" i="5"/>
  <c r="CB783" i="5"/>
  <c r="CJ606" i="5"/>
  <c r="CA606" i="5"/>
  <c r="BZ606" i="5"/>
  <c r="BY606" i="5"/>
  <c r="BX606" i="5"/>
  <c r="BW606" i="5"/>
  <c r="BU606" i="5"/>
  <c r="CJ605" i="5"/>
  <c r="CA605" i="5"/>
  <c r="BZ605" i="5"/>
  <c r="CL605" i="5" s="1"/>
  <c r="CL604" i="5" s="1"/>
  <c r="BY605" i="5"/>
  <c r="BX605" i="5"/>
  <c r="BU605" i="5"/>
  <c r="CI604" i="5"/>
  <c r="CH604" i="5"/>
  <c r="CG604" i="5"/>
  <c r="CC604" i="5"/>
  <c r="CB604" i="5"/>
  <c r="CL603" i="5"/>
  <c r="CK603" i="5"/>
  <c r="CJ603" i="5"/>
  <c r="CA603" i="5"/>
  <c r="BY603" i="5"/>
  <c r="BX603" i="5"/>
  <c r="BU603" i="5"/>
  <c r="CL602" i="5"/>
  <c r="CK602" i="5"/>
  <c r="CJ602" i="5"/>
  <c r="CA602" i="5"/>
  <c r="BY602" i="5"/>
  <c r="BX602" i="5"/>
  <c r="BU602" i="5"/>
  <c r="CI601" i="5"/>
  <c r="CH601" i="5"/>
  <c r="CG601" i="5"/>
  <c r="CC601" i="5"/>
  <c r="CB601" i="5"/>
  <c r="BZ601" i="5"/>
  <c r="CL712" i="5"/>
  <c r="CL711" i="5" s="1"/>
  <c r="CK712" i="5"/>
  <c r="CJ712" i="5"/>
  <c r="CJ711" i="5" s="1"/>
  <c r="CA712" i="5"/>
  <c r="CA711" i="5" s="1"/>
  <c r="BY712" i="5"/>
  <c r="BX712" i="5"/>
  <c r="BU712" i="5"/>
  <c r="CI711" i="5"/>
  <c r="CH711" i="5"/>
  <c r="CG711" i="5"/>
  <c r="CC711" i="5"/>
  <c r="CB711" i="5"/>
  <c r="BZ711" i="5"/>
  <c r="CL710" i="5"/>
  <c r="CK710" i="5"/>
  <c r="CJ710" i="5"/>
  <c r="CA710" i="5"/>
  <c r="BY710" i="5"/>
  <c r="BX710" i="5"/>
  <c r="BU710" i="5"/>
  <c r="CJ709" i="5"/>
  <c r="CA709" i="5"/>
  <c r="BZ709" i="5"/>
  <c r="BY709" i="5"/>
  <c r="BX709" i="5"/>
  <c r="BU709" i="5"/>
  <c r="CJ708" i="5"/>
  <c r="CA708" i="5"/>
  <c r="CA707" i="5" s="1"/>
  <c r="BZ708" i="5"/>
  <c r="BY708" i="5"/>
  <c r="BX708" i="5"/>
  <c r="BU708" i="5"/>
  <c r="CI707" i="5"/>
  <c r="CH707" i="5"/>
  <c r="CG707" i="5"/>
  <c r="CC707" i="5"/>
  <c r="CB707" i="5"/>
  <c r="CL515" i="5"/>
  <c r="CK515" i="5"/>
  <c r="CJ515" i="5"/>
  <c r="CA515" i="5"/>
  <c r="BY515" i="5"/>
  <c r="BX515" i="5"/>
  <c r="BU515" i="5"/>
  <c r="CJ514" i="5"/>
  <c r="CA514" i="5"/>
  <c r="BZ514" i="5"/>
  <c r="BY514" i="5"/>
  <c r="BX514" i="5"/>
  <c r="BU514" i="5"/>
  <c r="CJ513" i="5"/>
  <c r="CA513" i="5"/>
  <c r="BZ513" i="5"/>
  <c r="CL513" i="5" s="1"/>
  <c r="CL512" i="5" s="1"/>
  <c r="BY513" i="5"/>
  <c r="BX513" i="5"/>
  <c r="BU513" i="5"/>
  <c r="CI512" i="5"/>
  <c r="CH512" i="5"/>
  <c r="CG512" i="5"/>
  <c r="CC512" i="5"/>
  <c r="CB512" i="5"/>
  <c r="CL768" i="5"/>
  <c r="CL767" i="5" s="1"/>
  <c r="CK768" i="5"/>
  <c r="CJ768" i="5"/>
  <c r="CJ767" i="5" s="1"/>
  <c r="CA768" i="5"/>
  <c r="CA767" i="5" s="1"/>
  <c r="BY768" i="5"/>
  <c r="BX768" i="5"/>
  <c r="BW768" i="5"/>
  <c r="BU768" i="5"/>
  <c r="CI767" i="5"/>
  <c r="CH767" i="5"/>
  <c r="CG767" i="5"/>
  <c r="CC767" i="5"/>
  <c r="CB767" i="5"/>
  <c r="BZ767" i="5"/>
  <c r="CJ766" i="5"/>
  <c r="BZ766" i="5"/>
  <c r="BY766" i="5"/>
  <c r="BX766" i="5"/>
  <c r="BU766" i="5"/>
  <c r="CL765" i="5"/>
  <c r="CK765" i="5"/>
  <c r="CJ765" i="5"/>
  <c r="BY765" i="5"/>
  <c r="BX765" i="5"/>
  <c r="BU765" i="5"/>
  <c r="CI764" i="5"/>
  <c r="CH764" i="5"/>
  <c r="CG764" i="5"/>
  <c r="CC764" i="5"/>
  <c r="CB764" i="5"/>
  <c r="CA764" i="5"/>
  <c r="CJ763" i="5"/>
  <c r="CJ762" i="5" s="1"/>
  <c r="BZ763" i="5"/>
  <c r="CK763" i="5" s="1"/>
  <c r="BY763" i="5"/>
  <c r="BX763" i="5"/>
  <c r="BU763" i="5"/>
  <c r="CI762" i="5"/>
  <c r="CH762" i="5"/>
  <c r="CG762" i="5"/>
  <c r="CC762" i="5"/>
  <c r="CB762" i="5"/>
  <c r="CA762" i="5"/>
  <c r="CJ761" i="5"/>
  <c r="CJ760" i="5" s="1"/>
  <c r="BZ761" i="5"/>
  <c r="CK761" i="5" s="1"/>
  <c r="BY761" i="5"/>
  <c r="BX761" i="5"/>
  <c r="BU761" i="5"/>
  <c r="CI760" i="5"/>
  <c r="CH760" i="5"/>
  <c r="CG760" i="5"/>
  <c r="CC760" i="5"/>
  <c r="CB760" i="5"/>
  <c r="CA760" i="5"/>
  <c r="CJ759" i="5"/>
  <c r="CJ758" i="5" s="1"/>
  <c r="CA759" i="5"/>
  <c r="CA758" i="5" s="1"/>
  <c r="BZ759" i="5"/>
  <c r="BY759" i="5"/>
  <c r="BX759" i="5"/>
  <c r="BU759" i="5"/>
  <c r="CI758" i="5"/>
  <c r="CH758" i="5"/>
  <c r="CG758" i="5"/>
  <c r="CC758" i="5"/>
  <c r="CB758" i="5"/>
  <c r="CL584" i="5"/>
  <c r="CL583" i="5" s="1"/>
  <c r="CK584" i="5"/>
  <c r="CJ584" i="5"/>
  <c r="CJ583" i="5" s="1"/>
  <c r="CA584" i="5"/>
  <c r="CA583" i="5" s="1"/>
  <c r="BY584" i="5"/>
  <c r="BX584" i="5"/>
  <c r="BW584" i="5"/>
  <c r="BU584" i="5"/>
  <c r="CI583" i="5"/>
  <c r="CH583" i="5"/>
  <c r="CG583" i="5"/>
  <c r="CC583" i="5"/>
  <c r="CB583" i="5"/>
  <c r="BZ583" i="5"/>
  <c r="CJ582" i="5"/>
  <c r="BZ582" i="5"/>
  <c r="BY582" i="5"/>
  <c r="BX582" i="5"/>
  <c r="BU582" i="5"/>
  <c r="CK581" i="5"/>
  <c r="CJ581" i="5"/>
  <c r="BY581" i="5"/>
  <c r="BX581" i="5"/>
  <c r="BU581" i="5"/>
  <c r="CI580" i="5"/>
  <c r="CH580" i="5"/>
  <c r="CG580" i="5"/>
  <c r="CC580" i="5"/>
  <c r="CB580" i="5"/>
  <c r="CA580" i="5"/>
  <c r="CL579" i="5"/>
  <c r="CL578" i="5" s="1"/>
  <c r="CK579" i="5"/>
  <c r="CJ579" i="5"/>
  <c r="CJ578" i="5" s="1"/>
  <c r="BY579" i="5"/>
  <c r="BX579" i="5"/>
  <c r="BU579" i="5"/>
  <c r="CI578" i="5"/>
  <c r="CH578" i="5"/>
  <c r="CG578" i="5"/>
  <c r="CC578" i="5"/>
  <c r="CB578" i="5"/>
  <c r="CA578" i="5"/>
  <c r="BZ578" i="5"/>
  <c r="CJ577" i="5"/>
  <c r="CJ576" i="5" s="1"/>
  <c r="CA577" i="5"/>
  <c r="CA576" i="5" s="1"/>
  <c r="BZ577" i="5"/>
  <c r="BY577" i="5"/>
  <c r="BX577" i="5"/>
  <c r="BU577" i="5"/>
  <c r="CI576" i="5"/>
  <c r="CH576" i="5"/>
  <c r="CG576" i="5"/>
  <c r="CC576" i="5"/>
  <c r="CB576" i="5"/>
  <c r="CJ575" i="5"/>
  <c r="CJ574" i="5" s="1"/>
  <c r="CA575" i="5"/>
  <c r="CA574" i="5" s="1"/>
  <c r="BZ575" i="5"/>
  <c r="CK575" i="5" s="1"/>
  <c r="BY575" i="5"/>
  <c r="BX575" i="5"/>
  <c r="BU575" i="5"/>
  <c r="CL574" i="5"/>
  <c r="CI574" i="5"/>
  <c r="CH574" i="5"/>
  <c r="CG574" i="5"/>
  <c r="CC574" i="5"/>
  <c r="CB574" i="5"/>
  <c r="CJ573" i="5"/>
  <c r="BZ573" i="5"/>
  <c r="CL573" i="5" s="1"/>
  <c r="BY573" i="5"/>
  <c r="BX573" i="5"/>
  <c r="BU573" i="5"/>
  <c r="CJ572" i="5"/>
  <c r="BZ572" i="5"/>
  <c r="BY572" i="5"/>
  <c r="BX572" i="5"/>
  <c r="BU572" i="5"/>
  <c r="CI571" i="5"/>
  <c r="CH571" i="5"/>
  <c r="CG571" i="5"/>
  <c r="CC571" i="5"/>
  <c r="CB571" i="5"/>
  <c r="CA571" i="5"/>
  <c r="CL755" i="5"/>
  <c r="CL754" i="5" s="1"/>
  <c r="CK755" i="5"/>
  <c r="CJ755" i="5"/>
  <c r="CJ754" i="5" s="1"/>
  <c r="BY755" i="5"/>
  <c r="BX755" i="5"/>
  <c r="BU755" i="5"/>
  <c r="CI754" i="5"/>
  <c r="CH754" i="5"/>
  <c r="CG754" i="5"/>
  <c r="CC754" i="5"/>
  <c r="CB754" i="5"/>
  <c r="CA754" i="5"/>
  <c r="BZ754" i="5"/>
  <c r="CL753" i="5"/>
  <c r="CL752" i="5" s="1"/>
  <c r="CK753" i="5"/>
  <c r="CJ753" i="5"/>
  <c r="CJ752" i="5" s="1"/>
  <c r="BY753" i="5"/>
  <c r="BX753" i="5"/>
  <c r="BU753" i="5"/>
  <c r="CI752" i="5"/>
  <c r="CH752" i="5"/>
  <c r="CG752" i="5"/>
  <c r="CC752" i="5"/>
  <c r="CB752" i="5"/>
  <c r="CA752" i="5"/>
  <c r="BZ752" i="5"/>
  <c r="CJ751" i="5"/>
  <c r="CA751" i="5"/>
  <c r="BZ751" i="5"/>
  <c r="CL751" i="5" s="1"/>
  <c r="BY751" i="5"/>
  <c r="BX751" i="5"/>
  <c r="BU751" i="5"/>
  <c r="CJ750" i="5"/>
  <c r="CA750" i="5"/>
  <c r="BZ750" i="5"/>
  <c r="CL750" i="5" s="1"/>
  <c r="BY750" i="5"/>
  <c r="BX750" i="5"/>
  <c r="BU750" i="5"/>
  <c r="CJ749" i="5"/>
  <c r="CA749" i="5"/>
  <c r="BZ749" i="5"/>
  <c r="BY749" i="5"/>
  <c r="BX749" i="5"/>
  <c r="BU749" i="5"/>
  <c r="CJ748" i="5"/>
  <c r="CA748" i="5"/>
  <c r="BZ748" i="5"/>
  <c r="CK748" i="5" s="1"/>
  <c r="BY748" i="5"/>
  <c r="BX748" i="5"/>
  <c r="BU748" i="5"/>
  <c r="CJ747" i="5"/>
  <c r="CA747" i="5"/>
  <c r="BZ747" i="5"/>
  <c r="BY747" i="5"/>
  <c r="BX747" i="5"/>
  <c r="BU747" i="5"/>
  <c r="CI746" i="5"/>
  <c r="CH746" i="5"/>
  <c r="CG746" i="5"/>
  <c r="CC746" i="5"/>
  <c r="CB746" i="5"/>
  <c r="CL745" i="5"/>
  <c r="CK745" i="5"/>
  <c r="CJ745" i="5"/>
  <c r="BY745" i="5"/>
  <c r="BX745" i="5"/>
  <c r="BU745" i="5"/>
  <c r="CL744" i="5"/>
  <c r="CK744" i="5"/>
  <c r="CJ744" i="5"/>
  <c r="BY744" i="5"/>
  <c r="BX744" i="5"/>
  <c r="BU744" i="5"/>
  <c r="CI743" i="5"/>
  <c r="CH743" i="5"/>
  <c r="CG743" i="5"/>
  <c r="CC743" i="5"/>
  <c r="CB743" i="5"/>
  <c r="CA743" i="5"/>
  <c r="BZ743" i="5"/>
  <c r="CL742" i="5"/>
  <c r="CK742" i="5"/>
  <c r="CJ742" i="5"/>
  <c r="BY742" i="5"/>
  <c r="BX742" i="5"/>
  <c r="BU742" i="5"/>
  <c r="CJ741" i="5"/>
  <c r="CA741" i="5"/>
  <c r="CA740" i="5" s="1"/>
  <c r="BZ741" i="5"/>
  <c r="CL741" i="5" s="1"/>
  <c r="CL740" i="5" s="1"/>
  <c r="BY741" i="5"/>
  <c r="BX741" i="5"/>
  <c r="BU741" i="5"/>
  <c r="CI740" i="5"/>
  <c r="CH740" i="5"/>
  <c r="CG740" i="5"/>
  <c r="CC740" i="5"/>
  <c r="CB740" i="5"/>
  <c r="CJ739" i="5"/>
  <c r="CA739" i="5"/>
  <c r="BZ739" i="5"/>
  <c r="CK739" i="5" s="1"/>
  <c r="BY739" i="5"/>
  <c r="BX739" i="5"/>
  <c r="BU739" i="5"/>
  <c r="CJ738" i="5"/>
  <c r="CA738" i="5"/>
  <c r="BZ738" i="5"/>
  <c r="CL738" i="5" s="1"/>
  <c r="CL737" i="5" s="1"/>
  <c r="BY738" i="5"/>
  <c r="BX738" i="5"/>
  <c r="BU738" i="5"/>
  <c r="CI737" i="5"/>
  <c r="CH737" i="5"/>
  <c r="CG737" i="5"/>
  <c r="CC737" i="5"/>
  <c r="CB737" i="5"/>
  <c r="CJ568" i="5"/>
  <c r="CA568" i="5"/>
  <c r="BZ568" i="5"/>
  <c r="BZ566" i="5" s="1"/>
  <c r="BY568" i="5"/>
  <c r="BX568" i="5"/>
  <c r="BU568" i="5"/>
  <c r="CL567" i="5"/>
  <c r="CK567" i="5"/>
  <c r="CJ567" i="5"/>
  <c r="BY567" i="5"/>
  <c r="BX567" i="5"/>
  <c r="BU567" i="5"/>
  <c r="CI566" i="5"/>
  <c r="CH566" i="5"/>
  <c r="CG566" i="5"/>
  <c r="CC566" i="5"/>
  <c r="CB566" i="5"/>
  <c r="CA566" i="5"/>
  <c r="CJ565" i="5"/>
  <c r="CJ564" i="5" s="1"/>
  <c r="CA565" i="5"/>
  <c r="CA564" i="5" s="1"/>
  <c r="BZ565" i="5"/>
  <c r="BZ564" i="5" s="1"/>
  <c r="BY565" i="5"/>
  <c r="BX565" i="5"/>
  <c r="BU565" i="5"/>
  <c r="CI564" i="5"/>
  <c r="CH564" i="5"/>
  <c r="CG564" i="5"/>
  <c r="CC564" i="5"/>
  <c r="CB564" i="5"/>
  <c r="CJ563" i="5"/>
  <c r="CA563" i="5"/>
  <c r="CA561" i="5" s="1"/>
  <c r="BZ563" i="5"/>
  <c r="CK563" i="5" s="1"/>
  <c r="BY563" i="5"/>
  <c r="BX563" i="5"/>
  <c r="BU563" i="5"/>
  <c r="CL562" i="5"/>
  <c r="CK562" i="5"/>
  <c r="CJ562" i="5"/>
  <c r="CJ561" i="5" s="1"/>
  <c r="BY562" i="5"/>
  <c r="BX562" i="5"/>
  <c r="BW562" i="5"/>
  <c r="BU562" i="5"/>
  <c r="CI561" i="5"/>
  <c r="CH561" i="5"/>
  <c r="CG561" i="5"/>
  <c r="CC561" i="5"/>
  <c r="CB561" i="5"/>
  <c r="CJ560" i="5"/>
  <c r="CJ559" i="5" s="1"/>
  <c r="BZ560" i="5"/>
  <c r="BY560" i="5"/>
  <c r="BX560" i="5"/>
  <c r="BU560" i="5"/>
  <c r="CI559" i="5"/>
  <c r="CH559" i="5"/>
  <c r="CG559" i="5"/>
  <c r="CC559" i="5"/>
  <c r="CB559" i="5"/>
  <c r="CA559" i="5"/>
  <c r="CJ558" i="5"/>
  <c r="CJ557" i="5" s="1"/>
  <c r="CA558" i="5"/>
  <c r="CA557" i="5" s="1"/>
  <c r="BZ558" i="5"/>
  <c r="CL558" i="5" s="1"/>
  <c r="CL557" i="5" s="1"/>
  <c r="BY558" i="5"/>
  <c r="BX558" i="5"/>
  <c r="BU558" i="5"/>
  <c r="CI557" i="5"/>
  <c r="CH557" i="5"/>
  <c r="CG557" i="5"/>
  <c r="CC557" i="5"/>
  <c r="CB557" i="5"/>
  <c r="CL672" i="5"/>
  <c r="CK672" i="5"/>
  <c r="CJ672" i="5"/>
  <c r="BY672" i="5"/>
  <c r="BX672" i="5"/>
  <c r="BW672" i="5"/>
  <c r="BU672" i="5"/>
  <c r="CL671" i="5"/>
  <c r="CK671" i="5"/>
  <c r="CJ671" i="5"/>
  <c r="BY671" i="5"/>
  <c r="BX671" i="5"/>
  <c r="BU671" i="5"/>
  <c r="CL670" i="5"/>
  <c r="CK670" i="5"/>
  <c r="CJ670" i="5"/>
  <c r="BY670" i="5"/>
  <c r="BX670" i="5"/>
  <c r="BW670" i="5"/>
  <c r="BU670" i="5"/>
  <c r="CL669" i="5"/>
  <c r="CK669" i="5"/>
  <c r="CJ669" i="5"/>
  <c r="BY669" i="5"/>
  <c r="BX669" i="5"/>
  <c r="BU669" i="5"/>
  <c r="CL668" i="5"/>
  <c r="CK668" i="5"/>
  <c r="CJ668" i="5"/>
  <c r="BY668" i="5"/>
  <c r="BX668" i="5"/>
  <c r="BU668" i="5"/>
  <c r="CL667" i="5"/>
  <c r="CK667" i="5"/>
  <c r="CJ667" i="5"/>
  <c r="BY667" i="5"/>
  <c r="BX667" i="5"/>
  <c r="BU667" i="5"/>
  <c r="CL666" i="5"/>
  <c r="CK666" i="5"/>
  <c r="CJ666" i="5"/>
  <c r="BY666" i="5"/>
  <c r="BX666" i="5"/>
  <c r="BU666" i="5"/>
  <c r="CL665" i="5"/>
  <c r="CK665" i="5"/>
  <c r="CJ665" i="5"/>
  <c r="BY665" i="5"/>
  <c r="BX665" i="5"/>
  <c r="BW665" i="5"/>
  <c r="BU665" i="5"/>
  <c r="CL664" i="5"/>
  <c r="CK664" i="5"/>
  <c r="CJ664" i="5"/>
  <c r="BY664" i="5"/>
  <c r="BX664" i="5"/>
  <c r="BU664" i="5"/>
  <c r="CI663" i="5"/>
  <c r="CH663" i="5"/>
  <c r="CG663" i="5"/>
  <c r="CC663" i="5"/>
  <c r="CB663" i="5"/>
  <c r="CA663" i="5"/>
  <c r="BZ663" i="5"/>
  <c r="CL467" i="5"/>
  <c r="CK467" i="5"/>
  <c r="CJ467" i="5"/>
  <c r="BY467" i="5"/>
  <c r="BX467" i="5"/>
  <c r="BU467" i="5"/>
  <c r="CL466" i="5"/>
  <c r="CK466" i="5"/>
  <c r="CJ466" i="5"/>
  <c r="BY466" i="5"/>
  <c r="BX466" i="5"/>
  <c r="BU466" i="5"/>
  <c r="CL465" i="5"/>
  <c r="CK465" i="5"/>
  <c r="CJ465" i="5"/>
  <c r="BY465" i="5"/>
  <c r="BX465" i="5"/>
  <c r="BU465" i="5"/>
  <c r="CL464" i="5"/>
  <c r="CK464" i="5"/>
  <c r="CJ464" i="5"/>
  <c r="BY464" i="5"/>
  <c r="BX464" i="5"/>
  <c r="BU464" i="5"/>
  <c r="CL463" i="5"/>
  <c r="CK463" i="5"/>
  <c r="CJ463" i="5"/>
  <c r="BY463" i="5"/>
  <c r="BX463" i="5"/>
  <c r="BU463" i="5"/>
  <c r="CL462" i="5"/>
  <c r="CK462" i="5"/>
  <c r="CJ462" i="5"/>
  <c r="BY462" i="5"/>
  <c r="BX462" i="5"/>
  <c r="BU462" i="5"/>
  <c r="CL461" i="5"/>
  <c r="CK461" i="5"/>
  <c r="CJ461" i="5"/>
  <c r="BY461" i="5"/>
  <c r="BX461" i="5"/>
  <c r="BU461" i="5"/>
  <c r="CL460" i="5"/>
  <c r="CK460" i="5"/>
  <c r="CJ460" i="5"/>
  <c r="BY460" i="5"/>
  <c r="BX460" i="5"/>
  <c r="BU460" i="5"/>
  <c r="CL459" i="5"/>
  <c r="CK459" i="5"/>
  <c r="CJ459" i="5"/>
  <c r="BY459" i="5"/>
  <c r="BX459" i="5"/>
  <c r="BU459" i="5"/>
  <c r="CL458" i="5"/>
  <c r="CK458" i="5"/>
  <c r="CJ458" i="5"/>
  <c r="BY458" i="5"/>
  <c r="BX458" i="5"/>
  <c r="BU458" i="5"/>
  <c r="CI457" i="5"/>
  <c r="CH457" i="5"/>
  <c r="CG457" i="5"/>
  <c r="CC457" i="5"/>
  <c r="CB457" i="5"/>
  <c r="CA457" i="5"/>
  <c r="BZ457" i="5"/>
  <c r="CJ645" i="5"/>
  <c r="CA645" i="5"/>
  <c r="CB645" i="5" s="1"/>
  <c r="BZ645" i="5"/>
  <c r="CL645" i="5" s="1"/>
  <c r="BU645" i="5"/>
  <c r="CJ644" i="5"/>
  <c r="CA644" i="5"/>
  <c r="CB644" i="5" s="1"/>
  <c r="BZ644" i="5"/>
  <c r="CL644" i="5" s="1"/>
  <c r="BU644" i="5"/>
  <c r="CJ643" i="5"/>
  <c r="CA643" i="5"/>
  <c r="CB643" i="5" s="1"/>
  <c r="BZ643" i="5"/>
  <c r="CK643" i="5" s="1"/>
  <c r="BU643" i="5"/>
  <c r="CJ642" i="5"/>
  <c r="CA642" i="5"/>
  <c r="CB642" i="5" s="1"/>
  <c r="BZ642" i="5"/>
  <c r="CK642" i="5" s="1"/>
  <c r="BU642" i="5"/>
  <c r="CJ641" i="5"/>
  <c r="CA641" i="5"/>
  <c r="CB641" i="5" s="1"/>
  <c r="BZ641" i="5"/>
  <c r="CL641" i="5" s="1"/>
  <c r="BU641" i="5"/>
  <c r="CJ640" i="5"/>
  <c r="CA640" i="5"/>
  <c r="CB640" i="5" s="1"/>
  <c r="BZ640" i="5"/>
  <c r="CL640" i="5" s="1"/>
  <c r="BU640" i="5"/>
  <c r="CJ639" i="5"/>
  <c r="CA639" i="5"/>
  <c r="CB639" i="5" s="1"/>
  <c r="BZ639" i="5"/>
  <c r="CK639" i="5" s="1"/>
  <c r="BU639" i="5"/>
  <c r="CJ638" i="5"/>
  <c r="CA638" i="5"/>
  <c r="CB638" i="5" s="1"/>
  <c r="BZ638" i="5"/>
  <c r="CL638" i="5" s="1"/>
  <c r="BW638" i="5"/>
  <c r="BU638" i="5"/>
  <c r="CJ637" i="5"/>
  <c r="CA637" i="5"/>
  <c r="CB637" i="5" s="1"/>
  <c r="BZ637" i="5"/>
  <c r="BU637" i="5"/>
  <c r="CJ636" i="5"/>
  <c r="CA636" i="5"/>
  <c r="CB636" i="5" s="1"/>
  <c r="BZ636" i="5"/>
  <c r="CL636" i="5" s="1"/>
  <c r="BU636" i="5"/>
  <c r="CJ635" i="5"/>
  <c r="CA635" i="5"/>
  <c r="CB635" i="5" s="1"/>
  <c r="BZ635" i="5"/>
  <c r="CL635" i="5" s="1"/>
  <c r="BU635" i="5"/>
  <c r="CJ634" i="5"/>
  <c r="CA634" i="5"/>
  <c r="CB634" i="5" s="1"/>
  <c r="BZ634" i="5"/>
  <c r="CK634" i="5" s="1"/>
  <c r="BU634" i="5"/>
  <c r="CJ633" i="5"/>
  <c r="CA633" i="5"/>
  <c r="CB633" i="5" s="1"/>
  <c r="BZ633" i="5"/>
  <c r="CK633" i="5" s="1"/>
  <c r="BU633" i="5"/>
  <c r="CJ632" i="5"/>
  <c r="CA632" i="5"/>
  <c r="CB632" i="5" s="1"/>
  <c r="BZ632" i="5"/>
  <c r="CL632" i="5" s="1"/>
  <c r="BU632" i="5"/>
  <c r="CJ631" i="5"/>
  <c r="CA631" i="5"/>
  <c r="CB631" i="5" s="1"/>
  <c r="BZ631" i="5"/>
  <c r="CL631" i="5" s="1"/>
  <c r="BU631" i="5"/>
  <c r="CJ630" i="5"/>
  <c r="CA630" i="5"/>
  <c r="CB630" i="5" s="1"/>
  <c r="BZ630" i="5"/>
  <c r="CL630" i="5" s="1"/>
  <c r="BU630" i="5"/>
  <c r="CJ629" i="5"/>
  <c r="CA629" i="5"/>
  <c r="CB629" i="5" s="1"/>
  <c r="BZ629" i="5"/>
  <c r="CK629" i="5" s="1"/>
  <c r="BU629" i="5"/>
  <c r="CL628" i="5"/>
  <c r="CK628" i="5"/>
  <c r="CJ628" i="5"/>
  <c r="CB628" i="5"/>
  <c r="BU628" i="5"/>
  <c r="CJ627" i="5"/>
  <c r="CA627" i="5"/>
  <c r="CB627" i="5" s="1"/>
  <c r="BZ627" i="5"/>
  <c r="CK627" i="5" s="1"/>
  <c r="BU627" i="5"/>
  <c r="CJ626" i="5"/>
  <c r="CA626" i="5"/>
  <c r="CB626" i="5" s="1"/>
  <c r="BZ626" i="5"/>
  <c r="CK626" i="5" s="1"/>
  <c r="BW626" i="5"/>
  <c r="BU626" i="5"/>
  <c r="CJ625" i="5"/>
  <c r="CA625" i="5"/>
  <c r="CB625" i="5" s="1"/>
  <c r="BZ625" i="5"/>
  <c r="CK625" i="5" s="1"/>
  <c r="BU625" i="5"/>
  <c r="CJ624" i="5"/>
  <c r="CA624" i="5"/>
  <c r="CB624" i="5" s="1"/>
  <c r="BZ624" i="5"/>
  <c r="CK624" i="5" s="1"/>
  <c r="BU624" i="5"/>
  <c r="CL623" i="5"/>
  <c r="CK623" i="5"/>
  <c r="CJ623" i="5"/>
  <c r="CB623" i="5"/>
  <c r="BU623" i="5"/>
  <c r="CJ622" i="5"/>
  <c r="CA622" i="5"/>
  <c r="CB622" i="5" s="1"/>
  <c r="BZ622" i="5"/>
  <c r="CK622" i="5" s="1"/>
  <c r="BW622" i="5"/>
  <c r="BU622" i="5"/>
  <c r="CJ621" i="5"/>
  <c r="CA621" i="5"/>
  <c r="CB621" i="5" s="1"/>
  <c r="BZ621" i="5"/>
  <c r="CK621" i="5" s="1"/>
  <c r="BU621" i="5"/>
  <c r="CJ620" i="5"/>
  <c r="CA620" i="5"/>
  <c r="CB620" i="5" s="1"/>
  <c r="BZ620" i="5"/>
  <c r="CL620" i="5" s="1"/>
  <c r="BU620" i="5"/>
  <c r="CJ619" i="5"/>
  <c r="CA619" i="5"/>
  <c r="CB619" i="5" s="1"/>
  <c r="BZ619" i="5"/>
  <c r="CK619" i="5" s="1"/>
  <c r="BU619" i="5"/>
  <c r="CJ618" i="5"/>
  <c r="CA618" i="5"/>
  <c r="CB618" i="5" s="1"/>
  <c r="BZ618" i="5"/>
  <c r="CL618" i="5" s="1"/>
  <c r="BU618" i="5"/>
  <c r="CJ617" i="5"/>
  <c r="CA617" i="5"/>
  <c r="CB617" i="5" s="1"/>
  <c r="BZ617" i="5"/>
  <c r="CK617" i="5" s="1"/>
  <c r="BU617" i="5"/>
  <c r="CJ616" i="5"/>
  <c r="CA616" i="5"/>
  <c r="CB616" i="5" s="1"/>
  <c r="BZ616" i="5"/>
  <c r="CL616" i="5" s="1"/>
  <c r="BU616" i="5"/>
  <c r="CJ615" i="5"/>
  <c r="CA615" i="5"/>
  <c r="CB615" i="5" s="1"/>
  <c r="BZ615" i="5"/>
  <c r="CK615" i="5" s="1"/>
  <c r="BU615" i="5"/>
  <c r="CJ614" i="5"/>
  <c r="CA614" i="5"/>
  <c r="CB614" i="5" s="1"/>
  <c r="BZ614" i="5"/>
  <c r="CK614" i="5" s="1"/>
  <c r="BU614" i="5"/>
  <c r="CJ613" i="5"/>
  <c r="CA613" i="5"/>
  <c r="CB613" i="5" s="1"/>
  <c r="BZ613" i="5"/>
  <c r="CK613" i="5" s="1"/>
  <c r="BU613" i="5"/>
  <c r="CJ612" i="5"/>
  <c r="CA612" i="5"/>
  <c r="CB612" i="5" s="1"/>
  <c r="BZ612" i="5"/>
  <c r="CL612" i="5" s="1"/>
  <c r="BU612" i="5"/>
  <c r="CL611" i="5"/>
  <c r="CK611" i="5"/>
  <c r="CJ611" i="5"/>
  <c r="CB611" i="5"/>
  <c r="BU611" i="5"/>
  <c r="CJ610" i="5"/>
  <c r="CA610" i="5"/>
  <c r="CB610" i="5" s="1"/>
  <c r="BZ610" i="5"/>
  <c r="BU610" i="5"/>
  <c r="CL609" i="5"/>
  <c r="CK609" i="5"/>
  <c r="CJ609" i="5"/>
  <c r="CB609" i="5"/>
  <c r="BU609" i="5"/>
  <c r="CI608" i="5"/>
  <c r="CH608" i="5"/>
  <c r="CG608" i="5"/>
  <c r="CC608" i="5"/>
  <c r="CJ433" i="5"/>
  <c r="CA433" i="5"/>
  <c r="CB433" i="5" s="1"/>
  <c r="BZ433" i="5"/>
  <c r="CL433" i="5" s="1"/>
  <c r="BU433" i="5"/>
  <c r="CJ432" i="5"/>
  <c r="CA432" i="5"/>
  <c r="CB432" i="5" s="1"/>
  <c r="BZ432" i="5"/>
  <c r="CK432" i="5" s="1"/>
  <c r="BU432" i="5"/>
  <c r="CJ431" i="5"/>
  <c r="CA431" i="5"/>
  <c r="CB431" i="5" s="1"/>
  <c r="BZ431" i="5"/>
  <c r="CL431" i="5" s="1"/>
  <c r="BU431" i="5"/>
  <c r="CJ430" i="5"/>
  <c r="CA430" i="5"/>
  <c r="CB430" i="5" s="1"/>
  <c r="BZ430" i="5"/>
  <c r="BU430" i="5"/>
  <c r="CJ429" i="5"/>
  <c r="CA429" i="5"/>
  <c r="CB429" i="5" s="1"/>
  <c r="BZ429" i="5"/>
  <c r="CL429" i="5" s="1"/>
  <c r="BU429" i="5"/>
  <c r="CJ428" i="5"/>
  <c r="CA428" i="5"/>
  <c r="CB428" i="5" s="1"/>
  <c r="BZ428" i="5"/>
  <c r="CK428" i="5" s="1"/>
  <c r="BU428" i="5"/>
  <c r="CL427" i="5"/>
  <c r="CK427" i="5"/>
  <c r="CJ427" i="5"/>
  <c r="CB427" i="5"/>
  <c r="BU427" i="5"/>
  <c r="CL426" i="5"/>
  <c r="CK426" i="5"/>
  <c r="CJ426" i="5"/>
  <c r="CB426" i="5"/>
  <c r="BU426" i="5"/>
  <c r="CJ425" i="5"/>
  <c r="CA425" i="5"/>
  <c r="CB425" i="5" s="1"/>
  <c r="BZ425" i="5"/>
  <c r="CK425" i="5" s="1"/>
  <c r="BU425" i="5"/>
  <c r="CJ424" i="5"/>
  <c r="CA424" i="5"/>
  <c r="CB424" i="5" s="1"/>
  <c r="BZ424" i="5"/>
  <c r="CL424" i="5" s="1"/>
  <c r="BU424" i="5"/>
  <c r="CL423" i="5"/>
  <c r="CK423" i="5"/>
  <c r="CJ423" i="5"/>
  <c r="CB423" i="5"/>
  <c r="BU423" i="5"/>
  <c r="CL422" i="5"/>
  <c r="CK422" i="5"/>
  <c r="CJ422" i="5"/>
  <c r="CB422" i="5"/>
  <c r="BU422" i="5"/>
  <c r="CJ421" i="5"/>
  <c r="CA421" i="5"/>
  <c r="CB421" i="5" s="1"/>
  <c r="BZ421" i="5"/>
  <c r="CK421" i="5" s="1"/>
  <c r="BU421" i="5"/>
  <c r="CJ420" i="5"/>
  <c r="CA420" i="5"/>
  <c r="CB420" i="5" s="1"/>
  <c r="BZ420" i="5"/>
  <c r="CL420" i="5" s="1"/>
  <c r="BW420" i="5"/>
  <c r="BU420" i="5"/>
  <c r="CJ419" i="5"/>
  <c r="CA419" i="5"/>
  <c r="CB419" i="5" s="1"/>
  <c r="BZ419" i="5"/>
  <c r="CL419" i="5" s="1"/>
  <c r="BW419" i="5"/>
  <c r="BU419" i="5"/>
  <c r="CJ418" i="5"/>
  <c r="CA418" i="5"/>
  <c r="CB418" i="5" s="1"/>
  <c r="BZ418" i="5"/>
  <c r="CL418" i="5" s="1"/>
  <c r="BW418" i="5"/>
  <c r="BU418" i="5"/>
  <c r="CJ417" i="5"/>
  <c r="CA417" i="5"/>
  <c r="CB417" i="5" s="1"/>
  <c r="BZ417" i="5"/>
  <c r="CL417" i="5" s="1"/>
  <c r="BU417" i="5"/>
  <c r="CJ416" i="5"/>
  <c r="CA416" i="5"/>
  <c r="CB416" i="5" s="1"/>
  <c r="BZ416" i="5"/>
  <c r="CK416" i="5" s="1"/>
  <c r="BU416" i="5"/>
  <c r="CJ415" i="5"/>
  <c r="CA415" i="5"/>
  <c r="CB415" i="5" s="1"/>
  <c r="BZ415" i="5"/>
  <c r="CK415" i="5" s="1"/>
  <c r="BU415" i="5"/>
  <c r="CJ414" i="5"/>
  <c r="CA414" i="5"/>
  <c r="CB414" i="5" s="1"/>
  <c r="BZ414" i="5"/>
  <c r="BW414" i="5"/>
  <c r="BU414" i="5"/>
  <c r="CJ413" i="5"/>
  <c r="CA413" i="5"/>
  <c r="CB413" i="5" s="1"/>
  <c r="BZ413" i="5"/>
  <c r="CK413" i="5" s="1"/>
  <c r="BW413" i="5"/>
  <c r="BU413" i="5"/>
  <c r="CJ412" i="5"/>
  <c r="CA412" i="5"/>
  <c r="CB412" i="5" s="1"/>
  <c r="BZ412" i="5"/>
  <c r="BU412" i="5"/>
  <c r="CJ411" i="5"/>
  <c r="CA411" i="5"/>
  <c r="CB411" i="5" s="1"/>
  <c r="BZ411" i="5"/>
  <c r="CL411" i="5" s="1"/>
  <c r="BW411" i="5"/>
  <c r="BU411" i="5"/>
  <c r="CJ410" i="5"/>
  <c r="CA410" i="5"/>
  <c r="CB410" i="5" s="1"/>
  <c r="BZ410" i="5"/>
  <c r="CL410" i="5" s="1"/>
  <c r="BW410" i="5"/>
  <c r="BU410" i="5"/>
  <c r="CL409" i="5"/>
  <c r="CK409" i="5"/>
  <c r="CJ409" i="5"/>
  <c r="CB409" i="5"/>
  <c r="BW409" i="5"/>
  <c r="BU409" i="5"/>
  <c r="CJ408" i="5"/>
  <c r="CA408" i="5"/>
  <c r="CB408" i="5" s="1"/>
  <c r="BZ408" i="5"/>
  <c r="CL408" i="5" s="1"/>
  <c r="BU408" i="5"/>
  <c r="CJ407" i="5"/>
  <c r="CA407" i="5"/>
  <c r="CB407" i="5" s="1"/>
  <c r="BZ407" i="5"/>
  <c r="BU407" i="5"/>
  <c r="CJ406" i="5"/>
  <c r="CA406" i="5"/>
  <c r="CB406" i="5" s="1"/>
  <c r="BZ406" i="5"/>
  <c r="CL406" i="5" s="1"/>
  <c r="BW406" i="5"/>
  <c r="BU406" i="5"/>
  <c r="CJ405" i="5"/>
  <c r="CA405" i="5"/>
  <c r="CB405" i="5" s="1"/>
  <c r="BZ405" i="5"/>
  <c r="CL405" i="5" s="1"/>
  <c r="BU405" i="5"/>
  <c r="CJ404" i="5"/>
  <c r="CA404" i="5"/>
  <c r="CB404" i="5" s="1"/>
  <c r="BZ404" i="5"/>
  <c r="BU404" i="5"/>
  <c r="CL403" i="5"/>
  <c r="CK403" i="5"/>
  <c r="CJ403" i="5"/>
  <c r="CB403" i="5"/>
  <c r="BW403" i="5"/>
  <c r="BU403" i="5"/>
  <c r="CJ402" i="5"/>
  <c r="CA402" i="5"/>
  <c r="CB402" i="5" s="1"/>
  <c r="BZ402" i="5"/>
  <c r="CL402" i="5" s="1"/>
  <c r="BU402" i="5"/>
  <c r="CJ401" i="5"/>
  <c r="CA401" i="5"/>
  <c r="CB401" i="5" s="1"/>
  <c r="BZ401" i="5"/>
  <c r="BU401" i="5"/>
  <c r="CJ400" i="5"/>
  <c r="CA400" i="5"/>
  <c r="CB400" i="5" s="1"/>
  <c r="BZ400" i="5"/>
  <c r="CL400" i="5" s="1"/>
  <c r="BU400" i="5"/>
  <c r="CJ399" i="5"/>
  <c r="CA399" i="5"/>
  <c r="CB399" i="5" s="1"/>
  <c r="BZ399" i="5"/>
  <c r="CK399" i="5" s="1"/>
  <c r="BU399" i="5"/>
  <c r="CJ398" i="5"/>
  <c r="CA398" i="5"/>
  <c r="CB398" i="5" s="1"/>
  <c r="BZ398" i="5"/>
  <c r="CL398" i="5" s="1"/>
  <c r="BU398" i="5"/>
  <c r="CJ397" i="5"/>
  <c r="CA397" i="5"/>
  <c r="CB397" i="5" s="1"/>
  <c r="BZ397" i="5"/>
  <c r="BU397" i="5"/>
  <c r="CJ396" i="5"/>
  <c r="CA396" i="5"/>
  <c r="CB396" i="5" s="1"/>
  <c r="BZ396" i="5"/>
  <c r="CK396" i="5" s="1"/>
  <c r="BU396" i="5"/>
  <c r="CJ395" i="5"/>
  <c r="CA395" i="5"/>
  <c r="CB395" i="5" s="1"/>
  <c r="BZ395" i="5"/>
  <c r="CK395" i="5" s="1"/>
  <c r="BU395" i="5"/>
  <c r="CJ394" i="5"/>
  <c r="CA394" i="5"/>
  <c r="BZ394" i="5"/>
  <c r="CL394" i="5" s="1"/>
  <c r="CL393" i="5" s="1"/>
  <c r="BU394" i="5"/>
  <c r="CI393" i="5"/>
  <c r="CH393" i="5"/>
  <c r="CG393" i="5"/>
  <c r="CC393" i="5"/>
  <c r="CJ434" i="5"/>
  <c r="CA434" i="5"/>
  <c r="CB434" i="5" s="1"/>
  <c r="BZ434" i="5"/>
  <c r="CK434" i="5" s="1"/>
  <c r="BU434" i="5"/>
  <c r="CJ778" i="5"/>
  <c r="CJ777" i="5" s="1"/>
  <c r="CC778" i="5"/>
  <c r="CC777" i="5" s="1"/>
  <c r="CA778" i="5"/>
  <c r="CA777" i="5" s="1"/>
  <c r="BZ778" i="5"/>
  <c r="BZ777" i="5" s="1"/>
  <c r="BY778" i="5"/>
  <c r="BX778" i="5"/>
  <c r="BU778" i="5"/>
  <c r="CI777" i="5"/>
  <c r="CH777" i="5"/>
  <c r="CG777" i="5"/>
  <c r="CB777" i="5"/>
  <c r="CL776" i="5"/>
  <c r="CL775" i="5" s="1"/>
  <c r="CK776" i="5"/>
  <c r="CJ776" i="5"/>
  <c r="CJ775" i="5" s="1"/>
  <c r="CC776" i="5"/>
  <c r="CC775" i="5" s="1"/>
  <c r="BY776" i="5"/>
  <c r="BX776" i="5"/>
  <c r="BU776" i="5"/>
  <c r="CI775" i="5"/>
  <c r="CH775" i="5"/>
  <c r="CG775" i="5"/>
  <c r="CB775" i="5"/>
  <c r="CA775" i="5"/>
  <c r="BZ775" i="5"/>
  <c r="CJ774" i="5"/>
  <c r="CJ773" i="5" s="1"/>
  <c r="CC774" i="5"/>
  <c r="CC773" i="5" s="1"/>
  <c r="CA774" i="5"/>
  <c r="CA773" i="5" s="1"/>
  <c r="BZ774" i="5"/>
  <c r="BZ773" i="5" s="1"/>
  <c r="BY774" i="5"/>
  <c r="BX774" i="5"/>
  <c r="BU774" i="5"/>
  <c r="CI773" i="5"/>
  <c r="CH773" i="5"/>
  <c r="CG773" i="5"/>
  <c r="CB773" i="5"/>
  <c r="CJ772" i="5"/>
  <c r="CJ771" i="5" s="1"/>
  <c r="CC772" i="5"/>
  <c r="CC771" i="5" s="1"/>
  <c r="BZ772" i="5"/>
  <c r="CL772" i="5" s="1"/>
  <c r="CL771" i="5" s="1"/>
  <c r="BY772" i="5"/>
  <c r="BX772" i="5"/>
  <c r="BU772" i="5"/>
  <c r="CI771" i="5"/>
  <c r="CH771" i="5"/>
  <c r="CG771" i="5"/>
  <c r="CB771" i="5"/>
  <c r="CA771" i="5"/>
  <c r="CJ770" i="5"/>
  <c r="CJ769" i="5" s="1"/>
  <c r="CC770" i="5"/>
  <c r="CC769" i="5" s="1"/>
  <c r="CA770" i="5"/>
  <c r="CA769" i="5" s="1"/>
  <c r="BZ770" i="5"/>
  <c r="BY770" i="5"/>
  <c r="BX770" i="5"/>
  <c r="BU770" i="5"/>
  <c r="CI769" i="5"/>
  <c r="CH769" i="5"/>
  <c r="CG769" i="5"/>
  <c r="CB769" i="5"/>
  <c r="CJ594" i="5"/>
  <c r="CJ593" i="5" s="1"/>
  <c r="CC594" i="5"/>
  <c r="CC593" i="5" s="1"/>
  <c r="CA594" i="5"/>
  <c r="CA593" i="5" s="1"/>
  <c r="BZ594" i="5"/>
  <c r="BZ593" i="5" s="1"/>
  <c r="BY594" i="5"/>
  <c r="BX594" i="5"/>
  <c r="BU594" i="5"/>
  <c r="CI593" i="5"/>
  <c r="CH593" i="5"/>
  <c r="CG593" i="5"/>
  <c r="CB593" i="5"/>
  <c r="CJ592" i="5"/>
  <c r="CJ591" i="5" s="1"/>
  <c r="CC592" i="5"/>
  <c r="CC591" i="5" s="1"/>
  <c r="CA592" i="5"/>
  <c r="CA591" i="5" s="1"/>
  <c r="BZ592" i="5"/>
  <c r="CK592" i="5" s="1"/>
  <c r="BY592" i="5"/>
  <c r="BX592" i="5"/>
  <c r="BU592" i="5"/>
  <c r="CI591" i="5"/>
  <c r="CH591" i="5"/>
  <c r="CG591" i="5"/>
  <c r="CB591" i="5"/>
  <c r="CL590" i="5"/>
  <c r="CL589" i="5" s="1"/>
  <c r="CK590" i="5"/>
  <c r="CJ590" i="5"/>
  <c r="CJ589" i="5" s="1"/>
  <c r="CC590" i="5"/>
  <c r="CC589" i="5" s="1"/>
  <c r="BY590" i="5"/>
  <c r="BX590" i="5"/>
  <c r="BU590" i="5"/>
  <c r="CI589" i="5"/>
  <c r="CH589" i="5"/>
  <c r="CG589" i="5"/>
  <c r="CB589" i="5"/>
  <c r="CA589" i="5"/>
  <c r="BZ589" i="5"/>
  <c r="CL588" i="5"/>
  <c r="CK588" i="5"/>
  <c r="CJ588" i="5"/>
  <c r="CC588" i="5"/>
  <c r="BY588" i="5"/>
  <c r="BX588" i="5"/>
  <c r="BU588" i="5"/>
  <c r="CJ587" i="5"/>
  <c r="CC587" i="5"/>
  <c r="BZ587" i="5"/>
  <c r="CL587" i="5" s="1"/>
  <c r="CL586" i="5" s="1"/>
  <c r="BY587" i="5"/>
  <c r="BX587" i="5"/>
  <c r="BU587" i="5"/>
  <c r="CI586" i="5"/>
  <c r="CH586" i="5"/>
  <c r="CG586" i="5"/>
  <c r="CB586" i="5"/>
  <c r="CA586" i="5"/>
  <c r="CL725" i="5"/>
  <c r="CL724" i="5" s="1"/>
  <c r="CK725" i="5"/>
  <c r="CJ725" i="5"/>
  <c r="CJ724" i="5" s="1"/>
  <c r="BY725" i="5"/>
  <c r="BX725" i="5"/>
  <c r="BU725" i="5"/>
  <c r="CI724" i="5"/>
  <c r="CH724" i="5"/>
  <c r="CG724" i="5"/>
  <c r="CC724" i="5"/>
  <c r="CB724" i="5"/>
  <c r="CA724" i="5"/>
  <c r="BZ724" i="5"/>
  <c r="CL723" i="5"/>
  <c r="CK723" i="5"/>
  <c r="CJ723" i="5"/>
  <c r="BY723" i="5"/>
  <c r="BX723" i="5"/>
  <c r="BU723" i="5"/>
  <c r="CL722" i="5"/>
  <c r="CK722" i="5"/>
  <c r="CJ722" i="5"/>
  <c r="BY722" i="5"/>
  <c r="BX722" i="5"/>
  <c r="BU722" i="5"/>
  <c r="CI721" i="5"/>
  <c r="CH721" i="5"/>
  <c r="CG721" i="5"/>
  <c r="CC721" i="5"/>
  <c r="CB721" i="5"/>
  <c r="CA721" i="5"/>
  <c r="BZ721" i="5"/>
  <c r="CL543" i="5"/>
  <c r="CL542" i="5" s="1"/>
  <c r="CK543" i="5"/>
  <c r="CJ543" i="5"/>
  <c r="CJ542" i="5" s="1"/>
  <c r="BY543" i="5"/>
  <c r="BX543" i="5"/>
  <c r="BU543" i="5"/>
  <c r="CI542" i="5"/>
  <c r="CH542" i="5"/>
  <c r="CG542" i="5"/>
  <c r="CC542" i="5"/>
  <c r="CB542" i="5"/>
  <c r="CA542" i="5"/>
  <c r="BZ542" i="5"/>
  <c r="CL541" i="5"/>
  <c r="CL540" i="5" s="1"/>
  <c r="CK541" i="5"/>
  <c r="CJ541" i="5"/>
  <c r="CJ540" i="5" s="1"/>
  <c r="BY541" i="5"/>
  <c r="BX541" i="5"/>
  <c r="BW541" i="5"/>
  <c r="BU541" i="5"/>
  <c r="CI540" i="5"/>
  <c r="CH540" i="5"/>
  <c r="CG540" i="5"/>
  <c r="CC540" i="5"/>
  <c r="CB540" i="5"/>
  <c r="CA540" i="5"/>
  <c r="BZ540" i="5"/>
  <c r="CL539" i="5"/>
  <c r="CK539" i="5"/>
  <c r="CJ539" i="5"/>
  <c r="BY539" i="5"/>
  <c r="BX539" i="5"/>
  <c r="BU539" i="5"/>
  <c r="CL538" i="5"/>
  <c r="CK538" i="5"/>
  <c r="CJ538" i="5"/>
  <c r="BY538" i="5"/>
  <c r="BX538" i="5"/>
  <c r="BU538" i="5"/>
  <c r="CL537" i="5"/>
  <c r="CK537" i="5"/>
  <c r="CJ537" i="5"/>
  <c r="BY537" i="5"/>
  <c r="BX537" i="5"/>
  <c r="BU537" i="5"/>
  <c r="CI536" i="5"/>
  <c r="CH536" i="5"/>
  <c r="CG536" i="5"/>
  <c r="CC536" i="5"/>
  <c r="CB536" i="5"/>
  <c r="CA536" i="5"/>
  <c r="BZ536" i="5"/>
  <c r="U392" i="5" l="1"/>
  <c r="V14" i="5"/>
  <c r="V13" i="5" s="1"/>
  <c r="CJ566" i="5"/>
  <c r="J13" i="5"/>
  <c r="L13" i="5"/>
  <c r="CA506" i="5"/>
  <c r="K13" i="5"/>
  <c r="CA608" i="5"/>
  <c r="CA697" i="5"/>
  <c r="BZ534" i="5"/>
  <c r="CK534" i="5" s="1"/>
  <c r="CK535" i="5"/>
  <c r="BZ555" i="5"/>
  <c r="CK555" i="5" s="1"/>
  <c r="CK518" i="5"/>
  <c r="CL621" i="5"/>
  <c r="CK750" i="5"/>
  <c r="CK601" i="5"/>
  <c r="CA481" i="5"/>
  <c r="CK781" i="5"/>
  <c r="CL428" i="5"/>
  <c r="CL617" i="5"/>
  <c r="CL624" i="5"/>
  <c r="CJ545" i="5"/>
  <c r="CK678" i="5"/>
  <c r="CJ786" i="5"/>
  <c r="CL526" i="5"/>
  <c r="BZ557" i="5"/>
  <c r="CK557" i="5" s="1"/>
  <c r="CK558" i="5"/>
  <c r="BZ524" i="5"/>
  <c r="CK524" i="5" s="1"/>
  <c r="CK525" i="5"/>
  <c r="CK780" i="5"/>
  <c r="CL435" i="5"/>
  <c r="CJ586" i="5"/>
  <c r="CL457" i="5"/>
  <c r="CJ783" i="5"/>
  <c r="CC586" i="5"/>
  <c r="CK589" i="5"/>
  <c r="CL622" i="5"/>
  <c r="CA737" i="5"/>
  <c r="BZ760" i="5"/>
  <c r="CK760" i="5" s="1"/>
  <c r="CL761" i="5"/>
  <c r="CL760" i="5" s="1"/>
  <c r="CL613" i="5"/>
  <c r="CK641" i="5"/>
  <c r="CL654" i="5"/>
  <c r="CJ687" i="5"/>
  <c r="CL619" i="5"/>
  <c r="CL629" i="5"/>
  <c r="CL700" i="5"/>
  <c r="CL699" i="5" s="1"/>
  <c r="BZ681" i="5"/>
  <c r="CK681" i="5" s="1"/>
  <c r="CJ646" i="5"/>
  <c r="CJ608" i="5"/>
  <c r="CB608" i="5"/>
  <c r="CJ457" i="5"/>
  <c r="CJ737" i="5"/>
  <c r="BZ740" i="5"/>
  <c r="CK740" i="5" s="1"/>
  <c r="CL743" i="5"/>
  <c r="CJ743" i="5"/>
  <c r="CJ580" i="5"/>
  <c r="BZ762" i="5"/>
  <c r="CK762" i="5" s="1"/>
  <c r="CL763" i="5"/>
  <c r="CL762" i="5" s="1"/>
  <c r="CL615" i="5"/>
  <c r="CL627" i="5"/>
  <c r="CK741" i="5"/>
  <c r="CJ764" i="5"/>
  <c r="CJ604" i="5"/>
  <c r="CK732" i="5"/>
  <c r="CA699" i="5"/>
  <c r="CJ488" i="5"/>
  <c r="CJ435" i="5"/>
  <c r="CJ526" i="5"/>
  <c r="CJ442" i="5"/>
  <c r="CJ536" i="5"/>
  <c r="CK721" i="5"/>
  <c r="CL721" i="5"/>
  <c r="CK573" i="5"/>
  <c r="CK510" i="5"/>
  <c r="CA595" i="5"/>
  <c r="CK751" i="5"/>
  <c r="BZ574" i="5"/>
  <c r="CK574" i="5" s="1"/>
  <c r="CJ601" i="5"/>
  <c r="BZ786" i="5"/>
  <c r="CK786" i="5" s="1"/>
  <c r="CK787" i="5"/>
  <c r="BZ500" i="5"/>
  <c r="CK500" i="5" s="1"/>
  <c r="CJ693" i="5"/>
  <c r="BZ779" i="5"/>
  <c r="CK779" i="5" s="1"/>
  <c r="CK472" i="5"/>
  <c r="CK683" i="5"/>
  <c r="CL474" i="5"/>
  <c r="CJ485" i="5"/>
  <c r="CL490" i="5"/>
  <c r="CL592" i="5"/>
  <c r="CL591" i="5" s="1"/>
  <c r="CK401" i="5"/>
  <c r="CL401" i="5"/>
  <c r="CK407" i="5"/>
  <c r="CL407" i="5"/>
  <c r="CL610" i="5"/>
  <c r="CL608" i="5" s="1"/>
  <c r="BZ608" i="5"/>
  <c r="CK608" i="5" s="1"/>
  <c r="CL634" i="5"/>
  <c r="CL637" i="5"/>
  <c r="CK637" i="5"/>
  <c r="CL572" i="5"/>
  <c r="CL571" i="5" s="1"/>
  <c r="CK572" i="5"/>
  <c r="BZ571" i="5"/>
  <c r="CK571" i="5" s="1"/>
  <c r="CL606" i="5"/>
  <c r="CK606" i="5"/>
  <c r="CA786" i="5"/>
  <c r="CK520" i="5"/>
  <c r="CL547" i="5"/>
  <c r="CK547" i="5"/>
  <c r="CK654" i="5"/>
  <c r="CK414" i="5"/>
  <c r="CL414" i="5"/>
  <c r="CK536" i="5"/>
  <c r="BZ586" i="5"/>
  <c r="CK586" i="5" s="1"/>
  <c r="CK770" i="5"/>
  <c r="BZ769" i="5"/>
  <c r="CK769" i="5" s="1"/>
  <c r="CL770" i="5"/>
  <c r="CL769" i="5" s="1"/>
  <c r="CB394" i="5"/>
  <c r="CB393" i="5" s="1"/>
  <c r="CA393" i="5"/>
  <c r="CL399" i="5"/>
  <c r="CK412" i="5"/>
  <c r="CL412" i="5"/>
  <c r="CL413" i="5"/>
  <c r="CL421" i="5"/>
  <c r="CL639" i="5"/>
  <c r="CL643" i="5"/>
  <c r="CK566" i="5"/>
  <c r="CL568" i="5"/>
  <c r="CL566" i="5" s="1"/>
  <c r="CK568" i="5"/>
  <c r="CL582" i="5"/>
  <c r="CL580" i="5" s="1"/>
  <c r="CK582" i="5"/>
  <c r="BZ580" i="5"/>
  <c r="CK580" i="5" s="1"/>
  <c r="CL546" i="5"/>
  <c r="CL545" i="5" s="1"/>
  <c r="BZ545" i="5"/>
  <c r="CK545" i="5" s="1"/>
  <c r="CL696" i="5"/>
  <c r="CL693" i="5" s="1"/>
  <c r="CK696" i="5"/>
  <c r="BZ693" i="5"/>
  <c r="CK693" i="5" s="1"/>
  <c r="CK702" i="5"/>
  <c r="CL702" i="5"/>
  <c r="CL701" i="5" s="1"/>
  <c r="BZ701" i="5"/>
  <c r="CK701" i="5" s="1"/>
  <c r="CK597" i="5"/>
  <c r="CL487" i="5"/>
  <c r="CL485" i="5" s="1"/>
  <c r="BZ485" i="5"/>
  <c r="CK485" i="5" s="1"/>
  <c r="CK487" i="5"/>
  <c r="CL536" i="5"/>
  <c r="CK542" i="5"/>
  <c r="CK775" i="5"/>
  <c r="CJ393" i="5"/>
  <c r="CK397" i="5"/>
  <c r="CL397" i="5"/>
  <c r="CK404" i="5"/>
  <c r="CL404" i="5"/>
  <c r="CL432" i="5"/>
  <c r="CL565" i="5"/>
  <c r="CL564" i="5" s="1"/>
  <c r="CK565" i="5"/>
  <c r="CK754" i="5"/>
  <c r="CL759" i="5"/>
  <c r="CL758" i="5" s="1"/>
  <c r="BZ758" i="5"/>
  <c r="CK758" i="5" s="1"/>
  <c r="CK766" i="5"/>
  <c r="CL766" i="5"/>
  <c r="CL764" i="5" s="1"/>
  <c r="CJ707" i="5"/>
  <c r="CA604" i="5"/>
  <c r="CL718" i="5"/>
  <c r="CL717" i="5" s="1"/>
  <c r="BZ717" i="5"/>
  <c r="CK717" i="5" s="1"/>
  <c r="CK718" i="5"/>
  <c r="CL684" i="5"/>
  <c r="CK724" i="5"/>
  <c r="BZ591" i="5"/>
  <c r="CK591" i="5" s="1"/>
  <c r="CL395" i="5"/>
  <c r="CL416" i="5"/>
  <c r="CK430" i="5"/>
  <c r="CL430" i="5"/>
  <c r="CK564" i="5"/>
  <c r="CJ740" i="5"/>
  <c r="CK743" i="5"/>
  <c r="CL749" i="5"/>
  <c r="CL746" i="5" s="1"/>
  <c r="CK749" i="5"/>
  <c r="BZ512" i="5"/>
  <c r="CK512" i="5" s="1"/>
  <c r="CK513" i="5"/>
  <c r="CL514" i="5"/>
  <c r="CK514" i="5"/>
  <c r="CK709" i="5"/>
  <c r="CL709" i="5"/>
  <c r="CK715" i="5"/>
  <c r="CL727" i="5"/>
  <c r="CL726" i="5" s="1"/>
  <c r="BZ726" i="5"/>
  <c r="CK726" i="5" s="1"/>
  <c r="CJ654" i="5"/>
  <c r="CK505" i="5"/>
  <c r="BZ504" i="5"/>
  <c r="CK504" i="5" s="1"/>
  <c r="CK469" i="5"/>
  <c r="BZ468" i="5"/>
  <c r="CK468" i="5" s="1"/>
  <c r="CK677" i="5"/>
  <c r="CL677" i="5"/>
  <c r="CK680" i="5"/>
  <c r="CL680" i="5"/>
  <c r="CK752" i="5"/>
  <c r="CA545" i="5"/>
  <c r="CL732" i="5"/>
  <c r="CL442" i="5"/>
  <c r="CA491" i="5"/>
  <c r="CJ491" i="5"/>
  <c r="CK599" i="5"/>
  <c r="CL679" i="5"/>
  <c r="CK679" i="5"/>
  <c r="CK691" i="5"/>
  <c r="CK435" i="5"/>
  <c r="CK540" i="5"/>
  <c r="CJ721" i="5"/>
  <c r="CK457" i="5"/>
  <c r="CK663" i="5"/>
  <c r="CL663" i="5"/>
  <c r="CJ663" i="5"/>
  <c r="CA746" i="5"/>
  <c r="CK767" i="5"/>
  <c r="CJ512" i="5"/>
  <c r="CK711" i="5"/>
  <c r="CL601" i="5"/>
  <c r="CK719" i="5"/>
  <c r="CK756" i="5"/>
  <c r="CK553" i="5"/>
  <c r="CK699" i="5"/>
  <c r="CJ673" i="5"/>
  <c r="CK675" i="5"/>
  <c r="CL675" i="5"/>
  <c r="CL690" i="5"/>
  <c r="CK690" i="5"/>
  <c r="CK646" i="5"/>
  <c r="CK526" i="5"/>
  <c r="CJ571" i="5"/>
  <c r="CK578" i="5"/>
  <c r="CK583" i="5"/>
  <c r="CA601" i="5"/>
  <c r="CK713" i="5"/>
  <c r="CJ726" i="5"/>
  <c r="CK569" i="5"/>
  <c r="CK550" i="5"/>
  <c r="CA732" i="5"/>
  <c r="CK442" i="5"/>
  <c r="CL511" i="5"/>
  <c r="CL510" i="5" s="1"/>
  <c r="BZ488" i="5"/>
  <c r="CK488" i="5" s="1"/>
  <c r="CL489" i="5"/>
  <c r="CL488" i="5" s="1"/>
  <c r="CA687" i="5"/>
  <c r="CL646" i="5"/>
  <c r="CK532" i="5"/>
  <c r="CK556" i="5"/>
  <c r="BZ735" i="5"/>
  <c r="CK735" i="5" s="1"/>
  <c r="CK593" i="5"/>
  <c r="CK773" i="5"/>
  <c r="CK777" i="5"/>
  <c r="CK778" i="5"/>
  <c r="CK400" i="5"/>
  <c r="CK408" i="5"/>
  <c r="CK429" i="5"/>
  <c r="CK433" i="5"/>
  <c r="CK618" i="5"/>
  <c r="CL633" i="5"/>
  <c r="CK577" i="5"/>
  <c r="BZ576" i="5"/>
  <c r="CK576" i="5" s="1"/>
  <c r="CK708" i="5"/>
  <c r="BZ707" i="5"/>
  <c r="CK707" i="5" s="1"/>
  <c r="CL594" i="5"/>
  <c r="CL593" i="5" s="1"/>
  <c r="BZ771" i="5"/>
  <c r="CK771" i="5" s="1"/>
  <c r="CK772" i="5"/>
  <c r="CL774" i="5"/>
  <c r="CL773" i="5" s="1"/>
  <c r="CL778" i="5"/>
  <c r="CL777" i="5" s="1"/>
  <c r="CL434" i="5"/>
  <c r="CL396" i="5"/>
  <c r="CL415" i="5"/>
  <c r="CL425" i="5"/>
  <c r="CL614" i="5"/>
  <c r="CL625" i="5"/>
  <c r="CL626" i="5"/>
  <c r="CK636" i="5"/>
  <c r="CK638" i="5"/>
  <c r="CK645" i="5"/>
  <c r="BZ561" i="5"/>
  <c r="CK561" i="5" s="1"/>
  <c r="CL739" i="5"/>
  <c r="CK747" i="5"/>
  <c r="BZ746" i="5"/>
  <c r="CK746" i="5" s="1"/>
  <c r="CJ746" i="5"/>
  <c r="CA512" i="5"/>
  <c r="CL642" i="5"/>
  <c r="CK587" i="5"/>
  <c r="CK394" i="5"/>
  <c r="CK398" i="5"/>
  <c r="CK402" i="5"/>
  <c r="CK405" i="5"/>
  <c r="CK406" i="5"/>
  <c r="CK410" i="5"/>
  <c r="CK411" i="5"/>
  <c r="CK417" i="5"/>
  <c r="CK418" i="5"/>
  <c r="CK419" i="5"/>
  <c r="CK420" i="5"/>
  <c r="CK424" i="5"/>
  <c r="CK431" i="5"/>
  <c r="CK610" i="5"/>
  <c r="CK612" i="5"/>
  <c r="CK616" i="5"/>
  <c r="CK620" i="5"/>
  <c r="CK630" i="5"/>
  <c r="CK632" i="5"/>
  <c r="CK483" i="5"/>
  <c r="BZ481" i="5"/>
  <c r="CK481" i="5" s="1"/>
  <c r="CK594" i="5"/>
  <c r="CK774" i="5"/>
  <c r="BZ393" i="5"/>
  <c r="CK393" i="5" s="1"/>
  <c r="CL560" i="5"/>
  <c r="CL559" i="5" s="1"/>
  <c r="BZ559" i="5"/>
  <c r="CK559" i="5" s="1"/>
  <c r="CK560" i="5"/>
  <c r="CL563" i="5"/>
  <c r="CL561" i="5" s="1"/>
  <c r="CK738" i="5"/>
  <c r="BZ737" i="5"/>
  <c r="CK737" i="5" s="1"/>
  <c r="CL577" i="5"/>
  <c r="CL576" i="5" s="1"/>
  <c r="CL708" i="5"/>
  <c r="CL707" i="5" s="1"/>
  <c r="BZ595" i="5"/>
  <c r="CK595" i="5" s="1"/>
  <c r="CL596" i="5"/>
  <c r="CL595" i="5" s="1"/>
  <c r="CK596" i="5"/>
  <c r="CA783" i="5"/>
  <c r="CK503" i="5"/>
  <c r="BZ502" i="5"/>
  <c r="CK502" i="5" s="1"/>
  <c r="CL503" i="5"/>
  <c r="CL502" i="5" s="1"/>
  <c r="CK507" i="5"/>
  <c r="CL507" i="5"/>
  <c r="CL506" i="5" s="1"/>
  <c r="CJ468" i="5"/>
  <c r="CK674" i="5"/>
  <c r="BZ673" i="5"/>
  <c r="CK673" i="5" s="1"/>
  <c r="CL674" i="5"/>
  <c r="CL673" i="5" s="1"/>
  <c r="CK631" i="5"/>
  <c r="CK635" i="5"/>
  <c r="CK640" i="5"/>
  <c r="CK644" i="5"/>
  <c r="CK759" i="5"/>
  <c r="BZ764" i="5"/>
  <c r="CK764" i="5" s="1"/>
  <c r="CK605" i="5"/>
  <c r="BZ604" i="5"/>
  <c r="CK604" i="5" s="1"/>
  <c r="CK523" i="5"/>
  <c r="BZ522" i="5"/>
  <c r="CK522" i="5" s="1"/>
  <c r="CK506" i="5"/>
  <c r="CK706" i="5"/>
  <c r="CL706" i="5" s="1"/>
  <c r="CL705" i="5" s="1"/>
  <c r="BZ705" i="5"/>
  <c r="CK705" i="5" s="1"/>
  <c r="CJ684" i="5"/>
  <c r="CK785" i="5"/>
  <c r="BZ783" i="5"/>
  <c r="CK783" i="5" s="1"/>
  <c r="CJ732" i="5"/>
  <c r="BZ491" i="5"/>
  <c r="CK491" i="5" s="1"/>
  <c r="CK492" i="5"/>
  <c r="BZ697" i="5"/>
  <c r="CK697" i="5" s="1"/>
  <c r="CL698" i="5"/>
  <c r="CL697" i="5" s="1"/>
  <c r="CK698" i="5"/>
  <c r="CK477" i="5"/>
  <c r="CL477" i="5"/>
  <c r="CL689" i="5"/>
  <c r="CK689" i="5"/>
  <c r="CK784" i="5"/>
  <c r="CK788" i="5"/>
  <c r="CK727" i="5"/>
  <c r="CK728" i="5"/>
  <c r="CK729" i="5"/>
  <c r="CK730" i="5"/>
  <c r="CK731" i="5"/>
  <c r="CL470" i="5"/>
  <c r="CK478" i="5"/>
  <c r="CJ481" i="5"/>
  <c r="CK688" i="5"/>
  <c r="BZ687" i="5"/>
  <c r="CK687" i="5" s="1"/>
  <c r="BZ508" i="5"/>
  <c r="CK508" i="5" s="1"/>
  <c r="CK509" i="5"/>
  <c r="CK700" i="5"/>
  <c r="CL469" i="5"/>
  <c r="CL468" i="5" s="1"/>
  <c r="CL475" i="5"/>
  <c r="CK686" i="5"/>
  <c r="BZ684" i="5"/>
  <c r="CK684" i="5" s="1"/>
  <c r="CK511" i="5"/>
  <c r="CK704" i="5"/>
  <c r="BZ703" i="5"/>
  <c r="CK703" i="5" s="1"/>
  <c r="CK736" i="5"/>
  <c r="U319" i="5" l="1"/>
  <c r="U14" i="5"/>
  <c r="B615" i="10"/>
  <c r="B400" i="10"/>
  <c r="B22" i="10"/>
  <c r="I13" i="5" l="1"/>
  <c r="W581" i="10"/>
  <c r="AF581" i="10" l="1"/>
  <c r="H542" i="10"/>
  <c r="I542" i="10"/>
  <c r="J542" i="10"/>
  <c r="K542" i="10"/>
  <c r="L542" i="10"/>
  <c r="M542" i="10"/>
  <c r="N542" i="10"/>
  <c r="O542" i="10"/>
  <c r="P542" i="10"/>
  <c r="BF542" i="10" s="1"/>
  <c r="R542" i="10"/>
  <c r="S542" i="10"/>
  <c r="T542" i="10"/>
  <c r="V542" i="10"/>
  <c r="W542" i="10"/>
  <c r="X542" i="10"/>
  <c r="Y542" i="10"/>
  <c r="Z542" i="10"/>
  <c r="AA542" i="10"/>
  <c r="AB542" i="10"/>
  <c r="AC542" i="10"/>
  <c r="AD542" i="10"/>
  <c r="AE542" i="10"/>
  <c r="AG542" i="10"/>
  <c r="AH542" i="10"/>
  <c r="BM542" i="10"/>
  <c r="G581" i="10" l="1"/>
  <c r="CK581" i="10" s="1"/>
  <c r="BB11420" i="10"/>
  <c r="BB11419" i="10"/>
  <c r="BB11418" i="10"/>
  <c r="BB11417" i="10"/>
  <c r="BB11416" i="10"/>
  <c r="BB11415" i="10"/>
  <c r="BB11414" i="10"/>
  <c r="BB11413" i="10"/>
  <c r="BB11412" i="10"/>
  <c r="BB11411" i="10"/>
  <c r="BB11410" i="10"/>
  <c r="BB11409" i="10"/>
  <c r="BB11408" i="10"/>
  <c r="BB11407" i="10"/>
  <c r="BB11406" i="10"/>
  <c r="BB11405" i="10"/>
  <c r="BB11404" i="10"/>
  <c r="BB11403" i="10"/>
  <c r="BB11402" i="10"/>
  <c r="BB11401" i="10"/>
  <c r="BB11400" i="10"/>
  <c r="BB11399" i="10"/>
  <c r="BB11398" i="10"/>
  <c r="BB11397" i="10"/>
  <c r="BB11396" i="10"/>
  <c r="BB11395" i="10"/>
  <c r="BB11394" i="10"/>
  <c r="BB11393" i="10"/>
  <c r="BB11392" i="10"/>
  <c r="BB11391" i="10"/>
  <c r="BB11390" i="10"/>
  <c r="BB11389" i="10"/>
  <c r="BB11388" i="10"/>
  <c r="BB11387" i="10"/>
  <c r="BB11386" i="10"/>
  <c r="BB11385" i="10"/>
  <c r="BB11384" i="10"/>
  <c r="BB11383" i="10"/>
  <c r="BB11382" i="10"/>
  <c r="BB11381" i="10"/>
  <c r="BB11380" i="10"/>
  <c r="BB11379" i="10"/>
  <c r="BB11378" i="10"/>
  <c r="BB11377" i="10"/>
  <c r="BB11376" i="10"/>
  <c r="BB11375" i="10"/>
  <c r="BB11374" i="10"/>
  <c r="BB11373" i="10"/>
  <c r="BB11372" i="10"/>
  <c r="BB11371" i="10"/>
  <c r="BB11370" i="10"/>
  <c r="BB11369" i="10"/>
  <c r="BB11368" i="10"/>
  <c r="BB11367" i="10"/>
  <c r="BB11366" i="10"/>
  <c r="BB11365" i="10"/>
  <c r="BB11364" i="10"/>
  <c r="BB11363" i="10"/>
  <c r="BB11362" i="10"/>
  <c r="BB11361" i="10"/>
  <c r="BB11360" i="10"/>
  <c r="BB11359" i="10"/>
  <c r="BB11358" i="10"/>
  <c r="BB11357" i="10"/>
  <c r="BB11356" i="10"/>
  <c r="BB11355" i="10"/>
  <c r="BB11354" i="10"/>
  <c r="BB11353" i="10"/>
  <c r="BB11352" i="10"/>
  <c r="BB11351" i="10"/>
  <c r="BB11350" i="10"/>
  <c r="BB11349" i="10"/>
  <c r="BB11348" i="10"/>
  <c r="BB11347" i="10"/>
  <c r="BB11346" i="10"/>
  <c r="BB11345" i="10"/>
  <c r="BB11344" i="10"/>
  <c r="BB11343" i="10"/>
  <c r="BB11342" i="10"/>
  <c r="BB11341" i="10"/>
  <c r="BB11340" i="10"/>
  <c r="BB11339" i="10"/>
  <c r="BB11338" i="10"/>
  <c r="BB11337" i="10"/>
  <c r="BB11336" i="10"/>
  <c r="BB11335" i="10"/>
  <c r="BB11334" i="10"/>
  <c r="BB11333" i="10"/>
  <c r="BB11332" i="10"/>
  <c r="BB11331" i="10"/>
  <c r="BB11330" i="10"/>
  <c r="BB11329" i="10"/>
  <c r="BB11328" i="10"/>
  <c r="BB11327" i="10"/>
  <c r="BB11326" i="10"/>
  <c r="BB11325" i="10"/>
  <c r="BB11324" i="10"/>
  <c r="BB11323" i="10"/>
  <c r="BB11322" i="10"/>
  <c r="BB11321" i="10"/>
  <c r="BB11320" i="10"/>
  <c r="BB11319" i="10"/>
  <c r="BB11318" i="10"/>
  <c r="BB11317" i="10"/>
  <c r="BB11316" i="10"/>
  <c r="BB11315" i="10"/>
  <c r="BB11314" i="10"/>
  <c r="BB11313" i="10"/>
  <c r="BB11312" i="10"/>
  <c r="BB11311" i="10"/>
  <c r="BB11310" i="10"/>
  <c r="BB11309" i="10"/>
  <c r="BB11308" i="10"/>
  <c r="BB11307" i="10"/>
  <c r="BB11306" i="10"/>
  <c r="BB11305" i="10"/>
  <c r="BB11304" i="10"/>
  <c r="BB11303" i="10"/>
  <c r="BB11302" i="10"/>
  <c r="BB11301" i="10"/>
  <c r="BB11300" i="10"/>
  <c r="BB11299" i="10"/>
  <c r="BB11298" i="10"/>
  <c r="BB11297" i="10"/>
  <c r="BB11296" i="10"/>
  <c r="BB11295" i="10"/>
  <c r="BB11294" i="10"/>
  <c r="BB11293" i="10"/>
  <c r="BB11292" i="10"/>
  <c r="BB11291" i="10"/>
  <c r="BB11290" i="10"/>
  <c r="BB11289" i="10"/>
  <c r="BB11288" i="10"/>
  <c r="BB11287" i="10"/>
  <c r="BB11286" i="10"/>
  <c r="BB11285" i="10"/>
  <c r="BB11284" i="10"/>
  <c r="BB11283" i="10"/>
  <c r="BB11282" i="10"/>
  <c r="BB11281" i="10"/>
  <c r="BB11280" i="10"/>
  <c r="BB11279" i="10"/>
  <c r="BB11278" i="10"/>
  <c r="BB11277" i="10"/>
  <c r="BB11276" i="10"/>
  <c r="BB11275" i="10"/>
  <c r="BB11274" i="10"/>
  <c r="BB11273" i="10"/>
  <c r="BB11272" i="10"/>
  <c r="BB11271" i="10"/>
  <c r="BB11270" i="10"/>
  <c r="BB11269" i="10"/>
  <c r="BB11268" i="10"/>
  <c r="BB11267" i="10"/>
  <c r="BB11266" i="10"/>
  <c r="BB11265" i="10"/>
  <c r="BB11264" i="10"/>
  <c r="BB11263" i="10"/>
  <c r="BB11262" i="10"/>
  <c r="BB11261" i="10"/>
  <c r="BB11260" i="10"/>
  <c r="BB11259" i="10"/>
  <c r="BB11258" i="10"/>
  <c r="BB11257" i="10"/>
  <c r="BB11256" i="10"/>
  <c r="BB11255" i="10"/>
  <c r="BB11254" i="10"/>
  <c r="BB11253" i="10"/>
  <c r="BB11252" i="10"/>
  <c r="BB11251" i="10"/>
  <c r="BB11250" i="10"/>
  <c r="BB11249" i="10"/>
  <c r="BB11248" i="10"/>
  <c r="BB11247" i="10"/>
  <c r="BB11246" i="10"/>
  <c r="BB11245" i="10"/>
  <c r="BB11244" i="10"/>
  <c r="BB11243" i="10"/>
  <c r="BB11242" i="10"/>
  <c r="BB11241" i="10"/>
  <c r="BB11240" i="10"/>
  <c r="BB11239" i="10"/>
  <c r="BB11238" i="10"/>
  <c r="BB11237" i="10"/>
  <c r="BB11236" i="10"/>
  <c r="BB11235" i="10"/>
  <c r="BB11234" i="10"/>
  <c r="BB11233" i="10"/>
  <c r="BB11232" i="10"/>
  <c r="BB11231" i="10"/>
  <c r="BB11230" i="10"/>
  <c r="BB11229" i="10"/>
  <c r="BB11228" i="10"/>
  <c r="BB11227" i="10"/>
  <c r="BB11226" i="10"/>
  <c r="BB11225" i="10"/>
  <c r="BB11224" i="10"/>
  <c r="BB11223" i="10"/>
  <c r="BB11222" i="10"/>
  <c r="BB11221" i="10"/>
  <c r="BB11220" i="10"/>
  <c r="BB11219" i="10"/>
  <c r="BB11218" i="10"/>
  <c r="BB11217" i="10"/>
  <c r="BB11216" i="10"/>
  <c r="BB11215" i="10"/>
  <c r="BB11214" i="10"/>
  <c r="BB11213" i="10"/>
  <c r="BB11212" i="10"/>
  <c r="BB11211" i="10"/>
  <c r="BB11210" i="10"/>
  <c r="BB11209" i="10"/>
  <c r="BB11208" i="10"/>
  <c r="BB11207" i="10"/>
  <c r="BB11206" i="10"/>
  <c r="BB11205" i="10"/>
  <c r="BB11204" i="10"/>
  <c r="BB11203" i="10"/>
  <c r="BB11202" i="10"/>
  <c r="BB11201" i="10"/>
  <c r="BB11200" i="10"/>
  <c r="BB11199" i="10"/>
  <c r="BB11198" i="10"/>
  <c r="BB11197" i="10"/>
  <c r="BB11196" i="10"/>
  <c r="BB11195" i="10"/>
  <c r="BB11194" i="10"/>
  <c r="BB11193" i="10"/>
  <c r="BB11192" i="10"/>
  <c r="BB11191" i="10"/>
  <c r="BB11190" i="10"/>
  <c r="BB11189" i="10"/>
  <c r="BB11188" i="10"/>
  <c r="BB11187" i="10"/>
  <c r="BB11186" i="10"/>
  <c r="BB11185" i="10"/>
  <c r="BB11184" i="10"/>
  <c r="BB11183" i="10"/>
  <c r="BB11182" i="10"/>
  <c r="BB11181" i="10"/>
  <c r="BB11180" i="10"/>
  <c r="BB11179" i="10"/>
  <c r="BB11178" i="10"/>
  <c r="BB11177" i="10"/>
  <c r="BB11176" i="10"/>
  <c r="BB11175" i="10"/>
  <c r="BB11174" i="10"/>
  <c r="BB11173" i="10"/>
  <c r="BB11172" i="10"/>
  <c r="BB11171" i="10"/>
  <c r="BB11170" i="10"/>
  <c r="BB11169" i="10"/>
  <c r="BB11168" i="10"/>
  <c r="BB11167" i="10"/>
  <c r="BB11166" i="10"/>
  <c r="BB11165" i="10"/>
  <c r="BB11164" i="10"/>
  <c r="BB11163" i="10"/>
  <c r="BB11162" i="10"/>
  <c r="BB11161" i="10"/>
  <c r="BB11160" i="10"/>
  <c r="BB11159" i="10"/>
  <c r="BB11158" i="10"/>
  <c r="BB11157" i="10"/>
  <c r="BB11156" i="10"/>
  <c r="BB11155" i="10"/>
  <c r="BB11154" i="10"/>
  <c r="BB11153" i="10"/>
  <c r="BB11152" i="10"/>
  <c r="BB11151" i="10"/>
  <c r="BB11150" i="10"/>
  <c r="BB11149" i="10"/>
  <c r="BB11148" i="10"/>
  <c r="BB11147" i="10"/>
  <c r="BB11146" i="10"/>
  <c r="BB11145" i="10"/>
  <c r="BB11144" i="10"/>
  <c r="BB11143" i="10"/>
  <c r="BB11142" i="10"/>
  <c r="BB11141" i="10"/>
  <c r="BB11140" i="10"/>
  <c r="BB11139" i="10"/>
  <c r="BB11138" i="10"/>
  <c r="BB11137" i="10"/>
  <c r="BB11136" i="10"/>
  <c r="BB11135" i="10"/>
  <c r="BB11134" i="10"/>
  <c r="BB11133" i="10"/>
  <c r="BB11132" i="10"/>
  <c r="BB11131" i="10"/>
  <c r="BB11130" i="10"/>
  <c r="BB11129" i="10"/>
  <c r="BB11128" i="10"/>
  <c r="BB11127" i="10"/>
  <c r="BB11126" i="10"/>
  <c r="BB11125" i="10"/>
  <c r="BB11124" i="10"/>
  <c r="BB11123" i="10"/>
  <c r="BB11122" i="10"/>
  <c r="BB11121" i="10"/>
  <c r="BB11120" i="10"/>
  <c r="BB11119" i="10"/>
  <c r="BB11118" i="10"/>
  <c r="BB11117" i="10"/>
  <c r="BB11116" i="10"/>
  <c r="BB11115" i="10"/>
  <c r="BB11114" i="10"/>
  <c r="BB11113" i="10"/>
  <c r="BB11112" i="10"/>
  <c r="BB11111" i="10"/>
  <c r="BB11110" i="10"/>
  <c r="BB11109" i="10"/>
  <c r="BB11108" i="10"/>
  <c r="BB11107" i="10"/>
  <c r="BB11106" i="10"/>
  <c r="BB11105" i="10"/>
  <c r="BB11104" i="10"/>
  <c r="BB11103" i="10"/>
  <c r="BB11102" i="10"/>
  <c r="BB11101" i="10"/>
  <c r="BB11100" i="10"/>
  <c r="BB11099" i="10"/>
  <c r="BB11098" i="10"/>
  <c r="BB11097" i="10"/>
  <c r="BB11096" i="10"/>
  <c r="BB11095" i="10"/>
  <c r="BB11094" i="10"/>
  <c r="BB11093" i="10"/>
  <c r="BB11092" i="10"/>
  <c r="BB11091" i="10"/>
  <c r="BB11090" i="10"/>
  <c r="BB11089" i="10"/>
  <c r="BB11088" i="10"/>
  <c r="BB11087" i="10"/>
  <c r="BB11086" i="10"/>
  <c r="BB11085" i="10"/>
  <c r="BB11084" i="10"/>
  <c r="BB11083" i="10"/>
  <c r="BB11082" i="10"/>
  <c r="BB11081" i="10"/>
  <c r="BB11080" i="10"/>
  <c r="BB11079" i="10"/>
  <c r="BB11078" i="10"/>
  <c r="BB11077" i="10"/>
  <c r="BB11076" i="10"/>
  <c r="BB11075" i="10"/>
  <c r="BB11074" i="10"/>
  <c r="BB11073" i="10"/>
  <c r="BB11072" i="10"/>
  <c r="BB11071" i="10"/>
  <c r="BB11070" i="10"/>
  <c r="BB11069" i="10"/>
  <c r="BB11068" i="10"/>
  <c r="BB11067" i="10"/>
  <c r="BB11066" i="10"/>
  <c r="BB11065" i="10"/>
  <c r="BB11064" i="10"/>
  <c r="BB11063" i="10"/>
  <c r="BB11062" i="10"/>
  <c r="BB11061" i="10"/>
  <c r="BB11060" i="10"/>
  <c r="BB11059" i="10"/>
  <c r="BB11058" i="10"/>
  <c r="BB11057" i="10"/>
  <c r="BB11056" i="10"/>
  <c r="BB11055" i="10"/>
  <c r="BB11054" i="10"/>
  <c r="BB11053" i="10"/>
  <c r="BB11052" i="10"/>
  <c r="BB11051" i="10"/>
  <c r="BB11050" i="10"/>
  <c r="BB11049" i="10"/>
  <c r="BB11048" i="10"/>
  <c r="BB11047" i="10"/>
  <c r="BB11046" i="10"/>
  <c r="BB11045" i="10"/>
  <c r="BB11044" i="10"/>
  <c r="BB11043" i="10"/>
  <c r="BB11042" i="10"/>
  <c r="BB11041" i="10"/>
  <c r="BB11040" i="10"/>
  <c r="BB11039" i="10"/>
  <c r="BB11038" i="10"/>
  <c r="BB11037" i="10"/>
  <c r="BB11036" i="10"/>
  <c r="BB11035" i="10"/>
  <c r="BB11034" i="10"/>
  <c r="BB11033" i="10"/>
  <c r="BB11032" i="10"/>
  <c r="BB11031" i="10"/>
  <c r="BB11030" i="10"/>
  <c r="BB11029" i="10"/>
  <c r="BB11028" i="10"/>
  <c r="BB11027" i="10"/>
  <c r="BB11026" i="10"/>
  <c r="BB11025" i="10"/>
  <c r="BB11024" i="10"/>
  <c r="BB11023" i="10"/>
  <c r="BB11022" i="10"/>
  <c r="BB11021" i="10"/>
  <c r="BB11020" i="10"/>
  <c r="BB11019" i="10"/>
  <c r="BB11018" i="10"/>
  <c r="BB11017" i="10"/>
  <c r="BB11016" i="10"/>
  <c r="BB11015" i="10"/>
  <c r="BB11014" i="10"/>
  <c r="BB11013" i="10"/>
  <c r="BB11012" i="10"/>
  <c r="BB11011" i="10"/>
  <c r="BB11010" i="10"/>
  <c r="BB11009" i="10"/>
  <c r="BB11008" i="10"/>
  <c r="BB11007" i="10"/>
  <c r="BB11006" i="10"/>
  <c r="BB11005" i="10"/>
  <c r="BB11004" i="10"/>
  <c r="BB11003" i="10"/>
  <c r="BB11002" i="10"/>
  <c r="BB11001" i="10"/>
  <c r="BB11000" i="10"/>
  <c r="BB10999" i="10"/>
  <c r="BB10998" i="10"/>
  <c r="BB10997" i="10"/>
  <c r="BB10996" i="10"/>
  <c r="BB10995" i="10"/>
  <c r="BB10994" i="10"/>
  <c r="BB10993" i="10"/>
  <c r="BB10992" i="10"/>
  <c r="BB10991" i="10"/>
  <c r="BB10990" i="10"/>
  <c r="BB10989" i="10"/>
  <c r="BB10988" i="10"/>
  <c r="BB10987" i="10"/>
  <c r="BB10986" i="10"/>
  <c r="BB10985" i="10"/>
  <c r="BB10984" i="10"/>
  <c r="BB10983" i="10"/>
  <c r="BB10982" i="10"/>
  <c r="BB10981" i="10"/>
  <c r="BB10980" i="10"/>
  <c r="BB10979" i="10"/>
  <c r="BB10978" i="10"/>
  <c r="BB10977" i="10"/>
  <c r="BB10976" i="10"/>
  <c r="BB10975" i="10"/>
  <c r="BB10974" i="10"/>
  <c r="BB10973" i="10"/>
  <c r="BB10972" i="10"/>
  <c r="BB10971" i="10"/>
  <c r="BB10970" i="10"/>
  <c r="BB10969" i="10"/>
  <c r="BB10968" i="10"/>
  <c r="BB10967" i="10"/>
  <c r="BB10966" i="10"/>
  <c r="BB10965" i="10"/>
  <c r="BB10964" i="10"/>
  <c r="BB10963" i="10"/>
  <c r="BB10962" i="10"/>
  <c r="BB10961" i="10"/>
  <c r="BB10960" i="10"/>
  <c r="BB10959" i="10"/>
  <c r="BB10958" i="10"/>
  <c r="BB10957" i="10"/>
  <c r="BB10956" i="10"/>
  <c r="BB10955" i="10"/>
  <c r="BB10954" i="10"/>
  <c r="BB10953" i="10"/>
  <c r="BB10952" i="10"/>
  <c r="BB10951" i="10"/>
  <c r="BB10950" i="10"/>
  <c r="BB10949" i="10"/>
  <c r="BB10948" i="10"/>
  <c r="BB10947" i="10"/>
  <c r="BB10946" i="10"/>
  <c r="BB10945" i="10"/>
  <c r="BB10944" i="10"/>
  <c r="BB10943" i="10"/>
  <c r="BB10942" i="10"/>
  <c r="BB10941" i="10"/>
  <c r="BB10940" i="10"/>
  <c r="BB10939" i="10"/>
  <c r="BB10938" i="10"/>
  <c r="BB10937" i="10"/>
  <c r="BB10936" i="10"/>
  <c r="BB10935" i="10"/>
  <c r="BB10934" i="10"/>
  <c r="BB10933" i="10"/>
  <c r="BB10932" i="10"/>
  <c r="BB10931" i="10"/>
  <c r="BB10930" i="10"/>
  <c r="BB10929" i="10"/>
  <c r="BB10928" i="10"/>
  <c r="BB10927" i="10"/>
  <c r="BB10926" i="10"/>
  <c r="BB10925" i="10"/>
  <c r="BB10924" i="10"/>
  <c r="BB10923" i="10"/>
  <c r="BB10922" i="10"/>
  <c r="BB10921" i="10"/>
  <c r="BB10920" i="10"/>
  <c r="BB10919" i="10"/>
  <c r="BB10918" i="10"/>
  <c r="BB10917" i="10"/>
  <c r="BB10916" i="10"/>
  <c r="BB10915" i="10"/>
  <c r="BB10914" i="10"/>
  <c r="BB10913" i="10"/>
  <c r="BB10912" i="10"/>
  <c r="BB10911" i="10"/>
  <c r="BB10910" i="10"/>
  <c r="BB10909" i="10"/>
  <c r="BB10908" i="10"/>
  <c r="BB10907" i="10"/>
  <c r="BB10906" i="10"/>
  <c r="BB10905" i="10"/>
  <c r="BB10904" i="10"/>
  <c r="BB10903" i="10"/>
  <c r="BB10902" i="10"/>
  <c r="BB10901" i="10"/>
  <c r="BB10900" i="10"/>
  <c r="BB10899" i="10"/>
  <c r="BB10898" i="10"/>
  <c r="BB10897" i="10"/>
  <c r="BB10896" i="10"/>
  <c r="BB10895" i="10"/>
  <c r="BB10894" i="10"/>
  <c r="BB10893" i="10"/>
  <c r="BB10892" i="10"/>
  <c r="BB10891" i="10"/>
  <c r="BB10890" i="10"/>
  <c r="BB10889" i="10"/>
  <c r="BB10888" i="10"/>
  <c r="BB10887" i="10"/>
  <c r="BB10886" i="10"/>
  <c r="BB10885" i="10"/>
  <c r="BB10884" i="10"/>
  <c r="BB10883" i="10"/>
  <c r="BB10882" i="10"/>
  <c r="BB10881" i="10"/>
  <c r="BB10880" i="10"/>
  <c r="BB10879" i="10"/>
  <c r="BB10878" i="10"/>
  <c r="BB10877" i="10"/>
  <c r="BB10876" i="10"/>
  <c r="BB10875" i="10"/>
  <c r="BB10874" i="10"/>
  <c r="BB10873" i="10"/>
  <c r="BB10872" i="10"/>
  <c r="BB10871" i="10"/>
  <c r="BB10870" i="10"/>
  <c r="BB10869" i="10"/>
  <c r="BB10868" i="10"/>
  <c r="BB10867" i="10"/>
  <c r="BB10866" i="10"/>
  <c r="BB10865" i="10"/>
  <c r="BB10864" i="10"/>
  <c r="BB10863" i="10"/>
  <c r="BB10862" i="10"/>
  <c r="BB10861" i="10"/>
  <c r="BB10860" i="10"/>
  <c r="BB10859" i="10"/>
  <c r="BB10858" i="10"/>
  <c r="BB10857" i="10"/>
  <c r="BB10856" i="10"/>
  <c r="BB10855" i="10"/>
  <c r="BB10854" i="10"/>
  <c r="BB10853" i="10"/>
  <c r="BB10852" i="10"/>
  <c r="BB10851" i="10"/>
  <c r="BB10850" i="10"/>
  <c r="BB10849" i="10"/>
  <c r="BB10848" i="10"/>
  <c r="BB10847" i="10"/>
  <c r="BB10846" i="10"/>
  <c r="BB10845" i="10"/>
  <c r="BB10844" i="10"/>
  <c r="BB10843" i="10"/>
  <c r="BB10842" i="10"/>
  <c r="BB10841" i="10"/>
  <c r="BB10840" i="10"/>
  <c r="BB10839" i="10"/>
  <c r="BB10838" i="10"/>
  <c r="BB10837" i="10"/>
  <c r="BB10836" i="10"/>
  <c r="BB10835" i="10"/>
  <c r="BB10834" i="10"/>
  <c r="BB10833" i="10"/>
  <c r="BB10832" i="10"/>
  <c r="BB10831" i="10"/>
  <c r="BB10830" i="10"/>
  <c r="BB10829" i="10"/>
  <c r="BB10828" i="10"/>
  <c r="BB10827" i="10"/>
  <c r="BB10826" i="10"/>
  <c r="BB10825" i="10"/>
  <c r="BB10824" i="10"/>
  <c r="BB10823" i="10"/>
  <c r="BB10822" i="10"/>
  <c r="BB10821" i="10"/>
  <c r="BB10820" i="10"/>
  <c r="BB10819" i="10"/>
  <c r="BB10818" i="10"/>
  <c r="BB10817" i="10"/>
  <c r="BB10816" i="10"/>
  <c r="BB10815" i="10"/>
  <c r="BB10814" i="10"/>
  <c r="BB10813" i="10"/>
  <c r="BB10812" i="10"/>
  <c r="BB10811" i="10"/>
  <c r="BB10810" i="10"/>
  <c r="BB10809" i="10"/>
  <c r="BB10808" i="10"/>
  <c r="BB10807" i="10"/>
  <c r="BB10806" i="10"/>
  <c r="BB10805" i="10"/>
  <c r="BB10804" i="10"/>
  <c r="BB10803" i="10"/>
  <c r="BB10802" i="10"/>
  <c r="BB10801" i="10"/>
  <c r="BB10800" i="10"/>
  <c r="BB10799" i="10"/>
  <c r="BB10798" i="10"/>
  <c r="BB10797" i="10"/>
  <c r="BB10796" i="10"/>
  <c r="BB10795" i="10"/>
  <c r="BB10794" i="10"/>
  <c r="BB10793" i="10"/>
  <c r="BB10792" i="10"/>
  <c r="BB10791" i="10"/>
  <c r="BB10790" i="10"/>
  <c r="BB10789" i="10"/>
  <c r="BB10788" i="10"/>
  <c r="BB10787" i="10"/>
  <c r="BB10786" i="10"/>
  <c r="BB10785" i="10"/>
  <c r="BB10784" i="10"/>
  <c r="BB10783" i="10"/>
  <c r="BB10782" i="10"/>
  <c r="BB10781" i="10"/>
  <c r="BB10780" i="10"/>
  <c r="BB10779" i="10"/>
  <c r="BB10778" i="10"/>
  <c r="BB10777" i="10"/>
  <c r="BB10776" i="10"/>
  <c r="BB10775" i="10"/>
  <c r="BB10774" i="10"/>
  <c r="BB10773" i="10"/>
  <c r="BB10772" i="10"/>
  <c r="BB10771" i="10"/>
  <c r="BB10770" i="10"/>
  <c r="BB10769" i="10"/>
  <c r="BB10768" i="10"/>
  <c r="BB10767" i="10"/>
  <c r="BB10766" i="10"/>
  <c r="BB10765" i="10"/>
  <c r="BB10764" i="10"/>
  <c r="BB10763" i="10"/>
  <c r="BB10762" i="10"/>
  <c r="BB10761" i="10"/>
  <c r="BB10760" i="10"/>
  <c r="BB10759" i="10"/>
  <c r="BB10758" i="10"/>
  <c r="BB10757" i="10"/>
  <c r="BB10756" i="10"/>
  <c r="BB10755" i="10"/>
  <c r="BB10754" i="10"/>
  <c r="BB10753" i="10"/>
  <c r="BB10752" i="10"/>
  <c r="BB10751" i="10"/>
  <c r="BB10750" i="10"/>
  <c r="BB10749" i="10"/>
  <c r="BB10748" i="10"/>
  <c r="BB10747" i="10"/>
  <c r="BB10746" i="10"/>
  <c r="BB10745" i="10"/>
  <c r="BB10744" i="10"/>
  <c r="BB10743" i="10"/>
  <c r="BB10742" i="10"/>
  <c r="BB10741" i="10"/>
  <c r="BB10740" i="10"/>
  <c r="BB10739" i="10"/>
  <c r="BB10738" i="10"/>
  <c r="BB10737" i="10"/>
  <c r="BB10736" i="10"/>
  <c r="BB10735" i="10"/>
  <c r="BB10734" i="10"/>
  <c r="BB10733" i="10"/>
  <c r="BB10732" i="10"/>
  <c r="BB10731" i="10"/>
  <c r="BB10730" i="10"/>
  <c r="BB10729" i="10"/>
  <c r="BB10728" i="10"/>
  <c r="BB10727" i="10"/>
  <c r="BB10726" i="10"/>
  <c r="BB10725" i="10"/>
  <c r="BB10724" i="10"/>
  <c r="BB10723" i="10"/>
  <c r="BB10722" i="10"/>
  <c r="BB10721" i="10"/>
  <c r="BB10720" i="10"/>
  <c r="BB10719" i="10"/>
  <c r="BB10718" i="10"/>
  <c r="BB10717" i="10"/>
  <c r="BB10716" i="10"/>
  <c r="BB10715" i="10"/>
  <c r="BB10714" i="10"/>
  <c r="BB10713" i="10"/>
  <c r="BB10712" i="10"/>
  <c r="BB10711" i="10"/>
  <c r="BB10710" i="10"/>
  <c r="BB10709" i="10"/>
  <c r="BB10708" i="10"/>
  <c r="BB10707" i="10"/>
  <c r="BB10706" i="10"/>
  <c r="BB10705" i="10"/>
  <c r="BB10704" i="10"/>
  <c r="BB10703" i="10"/>
  <c r="BB10702" i="10"/>
  <c r="BB10701" i="10"/>
  <c r="BB10700" i="10"/>
  <c r="BB10699" i="10"/>
  <c r="BB10698" i="10"/>
  <c r="BB10697" i="10"/>
  <c r="BB10696" i="10"/>
  <c r="BB10695" i="10"/>
  <c r="BB10694" i="10"/>
  <c r="BB10693" i="10"/>
  <c r="BB10692" i="10"/>
  <c r="BB10691" i="10"/>
  <c r="BB10690" i="10"/>
  <c r="BB10689" i="10"/>
  <c r="BB10688" i="10"/>
  <c r="BB10687" i="10"/>
  <c r="BB10686" i="10"/>
  <c r="BB10685" i="10"/>
  <c r="BB10684" i="10"/>
  <c r="BB10683" i="10"/>
  <c r="BB10682" i="10"/>
  <c r="BB10681" i="10"/>
  <c r="BB10680" i="10"/>
  <c r="BB10679" i="10"/>
  <c r="BB10678" i="10"/>
  <c r="BB10677" i="10"/>
  <c r="BB10676" i="10"/>
  <c r="BB10675" i="10"/>
  <c r="BB10674" i="10"/>
  <c r="BB10673" i="10"/>
  <c r="BB10672" i="10"/>
  <c r="BB10671" i="10"/>
  <c r="BB10670" i="10"/>
  <c r="BB10669" i="10"/>
  <c r="BB10668" i="10"/>
  <c r="BB10667" i="10"/>
  <c r="BB10666" i="10"/>
  <c r="BB10665" i="10"/>
  <c r="BB10664" i="10"/>
  <c r="BB10663" i="10"/>
  <c r="BB10662" i="10"/>
  <c r="BB10661" i="10"/>
  <c r="BB10660" i="10"/>
  <c r="BB10659" i="10"/>
  <c r="BB10658" i="10"/>
  <c r="BB10657" i="10"/>
  <c r="BB10656" i="10"/>
  <c r="BB10655" i="10"/>
  <c r="BB10654" i="10"/>
  <c r="BB10653" i="10"/>
  <c r="BB10652" i="10"/>
  <c r="BB10651" i="10"/>
  <c r="BB10650" i="10"/>
  <c r="BB10649" i="10"/>
  <c r="BB10648" i="10"/>
  <c r="BB10647" i="10"/>
  <c r="BB10646" i="10"/>
  <c r="BB10645" i="10"/>
  <c r="BB10644" i="10"/>
  <c r="BB10643" i="10"/>
  <c r="BB10642" i="10"/>
  <c r="BB10641" i="10"/>
  <c r="BB10640" i="10"/>
  <c r="BB10639" i="10"/>
  <c r="BB10638" i="10"/>
  <c r="BB10637" i="10"/>
  <c r="BB10636" i="10"/>
  <c r="BB10635" i="10"/>
  <c r="BB10634" i="10"/>
  <c r="BB10633" i="10"/>
  <c r="BB10632" i="10"/>
  <c r="BB10631" i="10"/>
  <c r="BB10630" i="10"/>
  <c r="BB10629" i="10"/>
  <c r="BB10628" i="10"/>
  <c r="BB10627" i="10"/>
  <c r="BB10626" i="10"/>
  <c r="BB10625" i="10"/>
  <c r="BB10624" i="10"/>
  <c r="BB10623" i="10"/>
  <c r="BB10622" i="10"/>
  <c r="BB10621" i="10"/>
  <c r="BB10620" i="10"/>
  <c r="BB10619" i="10"/>
  <c r="BB10618" i="10"/>
  <c r="BB10617" i="10"/>
  <c r="BB10616" i="10"/>
  <c r="BB10615" i="10"/>
  <c r="BB10614" i="10"/>
  <c r="BB10613" i="10"/>
  <c r="BB10612" i="10"/>
  <c r="BB10611" i="10"/>
  <c r="BB10610" i="10"/>
  <c r="BB10609" i="10"/>
  <c r="BB10608" i="10"/>
  <c r="BB10607" i="10"/>
  <c r="BB10606" i="10"/>
  <c r="BB10605" i="10"/>
  <c r="BB10604" i="10"/>
  <c r="BB10603" i="10"/>
  <c r="BB10602" i="10"/>
  <c r="BB10601" i="10"/>
  <c r="BB10600" i="10"/>
  <c r="BB10599" i="10"/>
  <c r="BB10598" i="10"/>
  <c r="BB10597" i="10"/>
  <c r="BB10596" i="10"/>
  <c r="BB10595" i="10"/>
  <c r="BB10594" i="10"/>
  <c r="BB10593" i="10"/>
  <c r="BB10592" i="10"/>
  <c r="BB10591" i="10"/>
  <c r="BB10590" i="10"/>
  <c r="BB10589" i="10"/>
  <c r="BB10588" i="10"/>
  <c r="BB10587" i="10"/>
  <c r="BB10586" i="10"/>
  <c r="BB10585" i="10"/>
  <c r="BB10584" i="10"/>
  <c r="BB10583" i="10"/>
  <c r="BB10582" i="10"/>
  <c r="BB10581" i="10"/>
  <c r="BB10580" i="10"/>
  <c r="BB10579" i="10"/>
  <c r="BB10578" i="10"/>
  <c r="BB10577" i="10"/>
  <c r="BB10576" i="10"/>
  <c r="BB10575" i="10"/>
  <c r="BB10574" i="10"/>
  <c r="BB10573" i="10"/>
  <c r="BB10572" i="10"/>
  <c r="BB10571" i="10"/>
  <c r="BB10570" i="10"/>
  <c r="BB10569" i="10"/>
  <c r="BB10568" i="10"/>
  <c r="BB10567" i="10"/>
  <c r="BB10566" i="10"/>
  <c r="BB10565" i="10"/>
  <c r="BB10564" i="10"/>
  <c r="BB10563" i="10"/>
  <c r="BB10562" i="10"/>
  <c r="BB10561" i="10"/>
  <c r="BB10560" i="10"/>
  <c r="BB10559" i="10"/>
  <c r="BB10558" i="10"/>
  <c r="BB10557" i="10"/>
  <c r="BB10556" i="10"/>
  <c r="BB10555" i="10"/>
  <c r="BB10554" i="10"/>
  <c r="BB10553" i="10"/>
  <c r="BB10552" i="10"/>
  <c r="BB10551" i="10"/>
  <c r="BB10550" i="10"/>
  <c r="BB10549" i="10"/>
  <c r="BB10548" i="10"/>
  <c r="BB10547" i="10"/>
  <c r="BB10546" i="10"/>
  <c r="BB10545" i="10"/>
  <c r="BB10544" i="10"/>
  <c r="BB10543" i="10"/>
  <c r="BB10542" i="10"/>
  <c r="BB10541" i="10"/>
  <c r="BB10540" i="10"/>
  <c r="BB10539" i="10"/>
  <c r="BB10538" i="10"/>
  <c r="BB10537" i="10"/>
  <c r="BB10536" i="10"/>
  <c r="BB10535" i="10"/>
  <c r="BB10534" i="10"/>
  <c r="BB10533" i="10"/>
  <c r="BB10532" i="10"/>
  <c r="BB10531" i="10"/>
  <c r="BB10530" i="10"/>
  <c r="BB10529" i="10"/>
  <c r="BB10528" i="10"/>
  <c r="BB10527" i="10"/>
  <c r="BB10526" i="10"/>
  <c r="BB10525" i="10"/>
  <c r="BB10524" i="10"/>
  <c r="BB10523" i="10"/>
  <c r="BB10522" i="10"/>
  <c r="BB10521" i="10"/>
  <c r="BB10520" i="10"/>
  <c r="BB10519" i="10"/>
  <c r="BB10518" i="10"/>
  <c r="BB10517" i="10"/>
  <c r="BB10516" i="10"/>
  <c r="BB10515" i="10"/>
  <c r="BB10514" i="10"/>
  <c r="BB10513" i="10"/>
  <c r="BB10512" i="10"/>
  <c r="BB10511" i="10"/>
  <c r="BB10510" i="10"/>
  <c r="BB10509" i="10"/>
  <c r="BB10508" i="10"/>
  <c r="BB10507" i="10"/>
  <c r="BB10506" i="10"/>
  <c r="BB10505" i="10"/>
  <c r="BB10504" i="10"/>
  <c r="BB10503" i="10"/>
  <c r="BB10502" i="10"/>
  <c r="BB10501" i="10"/>
  <c r="BB10500" i="10"/>
  <c r="BB10499" i="10"/>
  <c r="BB10498" i="10"/>
  <c r="BB10497" i="10"/>
  <c r="BB10496" i="10"/>
  <c r="BB10495" i="10"/>
  <c r="BB10494" i="10"/>
  <c r="BB10493" i="10"/>
  <c r="BB10492" i="10"/>
  <c r="BB10491" i="10"/>
  <c r="BB10490" i="10"/>
  <c r="BB10489" i="10"/>
  <c r="BB10488" i="10"/>
  <c r="BB10487" i="10"/>
  <c r="BB10486" i="10"/>
  <c r="BB10485" i="10"/>
  <c r="BB10484" i="10"/>
  <c r="BB10483" i="10"/>
  <c r="BB10482" i="10"/>
  <c r="BB10481" i="10"/>
  <c r="BB10480" i="10"/>
  <c r="BB10479" i="10"/>
  <c r="BB10478" i="10"/>
  <c r="BB10477" i="10"/>
  <c r="BB10476" i="10"/>
  <c r="BB10475" i="10"/>
  <c r="BB10474" i="10"/>
  <c r="BB10473" i="10"/>
  <c r="BB10472" i="10"/>
  <c r="BB10471" i="10"/>
  <c r="BB10470" i="10"/>
  <c r="BB10469" i="10"/>
  <c r="BB10468" i="10"/>
  <c r="BB10467" i="10"/>
  <c r="BB10466" i="10"/>
  <c r="BB10465" i="10"/>
  <c r="BB10464" i="10"/>
  <c r="BB10463" i="10"/>
  <c r="BB10462" i="10"/>
  <c r="BB10461" i="10"/>
  <c r="BB10460" i="10"/>
  <c r="BB10459" i="10"/>
  <c r="BB10458" i="10"/>
  <c r="BB10457" i="10"/>
  <c r="BB10456" i="10"/>
  <c r="BB10455" i="10"/>
  <c r="BB10454" i="10"/>
  <c r="BB10453" i="10"/>
  <c r="BB10452" i="10"/>
  <c r="BB10451" i="10"/>
  <c r="BB10450" i="10"/>
  <c r="BB10449" i="10"/>
  <c r="BB10448" i="10"/>
  <c r="BB10447" i="10"/>
  <c r="BB10446" i="10"/>
  <c r="BB10445" i="10"/>
  <c r="BB10444" i="10"/>
  <c r="BB10443" i="10"/>
  <c r="BB10442" i="10"/>
  <c r="BB10441" i="10"/>
  <c r="BB10440" i="10"/>
  <c r="BB10439" i="10"/>
  <c r="BB10438" i="10"/>
  <c r="BB10437" i="10"/>
  <c r="BB10436" i="10"/>
  <c r="BB10435" i="10"/>
  <c r="BB10434" i="10"/>
  <c r="BB10433" i="10"/>
  <c r="BB10432" i="10"/>
  <c r="BB10431" i="10"/>
  <c r="BB10430" i="10"/>
  <c r="BB10429" i="10"/>
  <c r="BB10428" i="10"/>
  <c r="BB10427" i="10"/>
  <c r="BB10426" i="10"/>
  <c r="BB10425" i="10"/>
  <c r="BB10424" i="10"/>
  <c r="BB10423" i="10"/>
  <c r="BB10422" i="10"/>
  <c r="BB10421" i="10"/>
  <c r="BB10420" i="10"/>
  <c r="BB10419" i="10"/>
  <c r="BB10418" i="10"/>
  <c r="BB10417" i="10"/>
  <c r="BB10416" i="10"/>
  <c r="BB10415" i="10"/>
  <c r="BB10414" i="10"/>
  <c r="BB10413" i="10"/>
  <c r="BB10412" i="10"/>
  <c r="BB10411" i="10"/>
  <c r="BB10410" i="10"/>
  <c r="BB10409" i="10"/>
  <c r="BB10408" i="10"/>
  <c r="BB10407" i="10"/>
  <c r="BB10406" i="10"/>
  <c r="BB10405" i="10"/>
  <c r="BB10404" i="10"/>
  <c r="BB10403" i="10"/>
  <c r="BB10402" i="10"/>
  <c r="BB10401" i="10"/>
  <c r="BB10400" i="10"/>
  <c r="BB10399" i="10"/>
  <c r="BB10398" i="10"/>
  <c r="BB10397" i="10"/>
  <c r="BB10396" i="10"/>
  <c r="BB10395" i="10"/>
  <c r="BB10394" i="10"/>
  <c r="BB10393" i="10"/>
  <c r="BB10392" i="10"/>
  <c r="BB10391" i="10"/>
  <c r="BB10390" i="10"/>
  <c r="BB10389" i="10"/>
  <c r="BB10388" i="10"/>
  <c r="BB10387" i="10"/>
  <c r="BB10386" i="10"/>
  <c r="BB10385" i="10"/>
  <c r="BB10384" i="10"/>
  <c r="BB10383" i="10"/>
  <c r="BB10382" i="10"/>
  <c r="BB10381" i="10"/>
  <c r="BB10380" i="10"/>
  <c r="BB10379" i="10"/>
  <c r="BB10378" i="10"/>
  <c r="BB10377" i="10"/>
  <c r="BB10376" i="10"/>
  <c r="BB10375" i="10"/>
  <c r="BB10374" i="10"/>
  <c r="BB10373" i="10"/>
  <c r="BB10372" i="10"/>
  <c r="BB10371" i="10"/>
  <c r="BB10370" i="10"/>
  <c r="BB10369" i="10"/>
  <c r="BB10368" i="10"/>
  <c r="BB10367" i="10"/>
  <c r="BB10366" i="10"/>
  <c r="BB10365" i="10"/>
  <c r="BB10364" i="10"/>
  <c r="BB10363" i="10"/>
  <c r="BB10362" i="10"/>
  <c r="BB10361" i="10"/>
  <c r="BB10360" i="10"/>
  <c r="BB10359" i="10"/>
  <c r="BB10358" i="10"/>
  <c r="BB10357" i="10"/>
  <c r="BB10356" i="10"/>
  <c r="BB10355" i="10"/>
  <c r="BB10354" i="10"/>
  <c r="BB10353" i="10"/>
  <c r="BB10352" i="10"/>
  <c r="BB10351" i="10"/>
  <c r="BB10350" i="10"/>
  <c r="BB10349" i="10"/>
  <c r="BB10348" i="10"/>
  <c r="BB10347" i="10"/>
  <c r="BB10346" i="10"/>
  <c r="BB10345" i="10"/>
  <c r="BB10344" i="10"/>
  <c r="BB10343" i="10"/>
  <c r="BB10342" i="10"/>
  <c r="BB10341" i="10"/>
  <c r="BB10340" i="10"/>
  <c r="BB10339" i="10"/>
  <c r="BB10338" i="10"/>
  <c r="BB10337" i="10"/>
  <c r="BB10336" i="10"/>
  <c r="BB10335" i="10"/>
  <c r="BB10334" i="10"/>
  <c r="BB10333" i="10"/>
  <c r="BB10332" i="10"/>
  <c r="BB10331" i="10"/>
  <c r="BB10330" i="10"/>
  <c r="BB10329" i="10"/>
  <c r="BB10328" i="10"/>
  <c r="BB10327" i="10"/>
  <c r="BB10326" i="10"/>
  <c r="BB10325" i="10"/>
  <c r="BB10324" i="10"/>
  <c r="BB10323" i="10"/>
  <c r="BB10322" i="10"/>
  <c r="BB10321" i="10"/>
  <c r="BB10320" i="10"/>
  <c r="BB10319" i="10"/>
  <c r="BB10318" i="10"/>
  <c r="BB10317" i="10"/>
  <c r="BB10316" i="10"/>
  <c r="BB10315" i="10"/>
  <c r="BB10314" i="10"/>
  <c r="BB10313" i="10"/>
  <c r="BB10312" i="10"/>
  <c r="BB10311" i="10"/>
  <c r="BB10310" i="10"/>
  <c r="BB10309" i="10"/>
  <c r="BB10308" i="10"/>
  <c r="BB10307" i="10"/>
  <c r="BB10306" i="10"/>
  <c r="BB10305" i="10"/>
  <c r="BB10304" i="10"/>
  <c r="BB10303" i="10"/>
  <c r="BB10302" i="10"/>
  <c r="BB10301" i="10"/>
  <c r="BB10300" i="10"/>
  <c r="BB10299" i="10"/>
  <c r="BB10298" i="10"/>
  <c r="BB10297" i="10"/>
  <c r="BB10296" i="10"/>
  <c r="BB10295" i="10"/>
  <c r="BB10294" i="10"/>
  <c r="BB10293" i="10"/>
  <c r="BB10292" i="10"/>
  <c r="BB10291" i="10"/>
  <c r="BB10290" i="10"/>
  <c r="BB10289" i="10"/>
  <c r="BB10288" i="10"/>
  <c r="BB10287" i="10"/>
  <c r="BB10286" i="10"/>
  <c r="BB10285" i="10"/>
  <c r="BB10284" i="10"/>
  <c r="BB10283" i="10"/>
  <c r="BB10282" i="10"/>
  <c r="BB10281" i="10"/>
  <c r="BB10280" i="10"/>
  <c r="BB10279" i="10"/>
  <c r="BB10278" i="10"/>
  <c r="BB10277" i="10"/>
  <c r="BB10276" i="10"/>
  <c r="BB10275" i="10"/>
  <c r="BB10274" i="10"/>
  <c r="BB10273" i="10"/>
  <c r="BB10272" i="10"/>
  <c r="BB10271" i="10"/>
  <c r="BB10270" i="10"/>
  <c r="BB10269" i="10"/>
  <c r="BB10268" i="10"/>
  <c r="BB10267" i="10"/>
  <c r="BB10266" i="10"/>
  <c r="BB10265" i="10"/>
  <c r="BB10264" i="10"/>
  <c r="BB10263" i="10"/>
  <c r="BB10262" i="10"/>
  <c r="BB10261" i="10"/>
  <c r="BB10260" i="10"/>
  <c r="BB10259" i="10"/>
  <c r="BB10258" i="10"/>
  <c r="BB10257" i="10"/>
  <c r="BB10256" i="10"/>
  <c r="BB10255" i="10"/>
  <c r="BB10254" i="10"/>
  <c r="BB10253" i="10"/>
  <c r="BB10252" i="10"/>
  <c r="BB10251" i="10"/>
  <c r="BB10250" i="10"/>
  <c r="BB10249" i="10"/>
  <c r="BB10248" i="10"/>
  <c r="BB10247" i="10"/>
  <c r="BB10246" i="10"/>
  <c r="BB10245" i="10"/>
  <c r="BB10244" i="10"/>
  <c r="BB10243" i="10"/>
  <c r="BB10242" i="10"/>
  <c r="BB10241" i="10"/>
  <c r="BB10240" i="10"/>
  <c r="BB10239" i="10"/>
  <c r="BB10238" i="10"/>
  <c r="BB10237" i="10"/>
  <c r="BB10236" i="10"/>
  <c r="BB10235" i="10"/>
  <c r="BB10234" i="10"/>
  <c r="BB10233" i="10"/>
  <c r="BB10232" i="10"/>
  <c r="BB10231" i="10"/>
  <c r="BB10230" i="10"/>
  <c r="BB10229" i="10"/>
  <c r="BB10228" i="10"/>
  <c r="BB10227" i="10"/>
  <c r="BB10226" i="10"/>
  <c r="BB10225" i="10"/>
  <c r="BB10224" i="10"/>
  <c r="BB10223" i="10"/>
  <c r="BB10222" i="10"/>
  <c r="BB10221" i="10"/>
  <c r="BB10220" i="10"/>
  <c r="BB10219" i="10"/>
  <c r="BB10218" i="10"/>
  <c r="BB10217" i="10"/>
  <c r="BB10216" i="10"/>
  <c r="BB10215" i="10"/>
  <c r="BB10214" i="10"/>
  <c r="BB10213" i="10"/>
  <c r="BB10212" i="10"/>
  <c r="BB10211" i="10"/>
  <c r="BB10210" i="10"/>
  <c r="BB10209" i="10"/>
  <c r="BB10208" i="10"/>
  <c r="BB10207" i="10"/>
  <c r="BB10206" i="10"/>
  <c r="BB10205" i="10"/>
  <c r="BB10204" i="10"/>
  <c r="BB10203" i="10"/>
  <c r="BB10202" i="10"/>
  <c r="BB10201" i="10"/>
  <c r="BB10200" i="10"/>
  <c r="BB10199" i="10"/>
  <c r="BB10198" i="10"/>
  <c r="BB10197" i="10"/>
  <c r="BB10196" i="10"/>
  <c r="BB10195" i="10"/>
  <c r="BB10194" i="10"/>
  <c r="BB10193" i="10"/>
  <c r="BB10192" i="10"/>
  <c r="BB10191" i="10"/>
  <c r="BB10190" i="10"/>
  <c r="BB10189" i="10"/>
  <c r="BB10188" i="10"/>
  <c r="BB10187" i="10"/>
  <c r="BB10186" i="10"/>
  <c r="BB10185" i="10"/>
  <c r="BB10184" i="10"/>
  <c r="BB10183" i="10"/>
  <c r="BB10182" i="10"/>
  <c r="BB10181" i="10"/>
  <c r="BB10180" i="10"/>
  <c r="BB10179" i="10"/>
  <c r="BB10178" i="10"/>
  <c r="BB10177" i="10"/>
  <c r="BB10176" i="10"/>
  <c r="BB10175" i="10"/>
  <c r="BB10174" i="10"/>
  <c r="BB10173" i="10"/>
  <c r="BB10172" i="10"/>
  <c r="BB10171" i="10"/>
  <c r="BB10170" i="10"/>
  <c r="BB10169" i="10"/>
  <c r="BB10168" i="10"/>
  <c r="BB10167" i="10"/>
  <c r="BB10166" i="10"/>
  <c r="BB10165" i="10"/>
  <c r="BB10164" i="10"/>
  <c r="BB10163" i="10"/>
  <c r="BB10162" i="10"/>
  <c r="BB10161" i="10"/>
  <c r="BB10160" i="10"/>
  <c r="BB10159" i="10"/>
  <c r="BB10158" i="10"/>
  <c r="BB10157" i="10"/>
  <c r="BB10156" i="10"/>
  <c r="BB10155" i="10"/>
  <c r="BB10154" i="10"/>
  <c r="BB10153" i="10"/>
  <c r="BB10152" i="10"/>
  <c r="BB10151" i="10"/>
  <c r="BB10150" i="10"/>
  <c r="BB10149" i="10"/>
  <c r="BB10148" i="10"/>
  <c r="BB10147" i="10"/>
  <c r="BB10146" i="10"/>
  <c r="BB10145" i="10"/>
  <c r="BB10144" i="10"/>
  <c r="BB10143" i="10"/>
  <c r="BB10142" i="10"/>
  <c r="BB10141" i="10"/>
  <c r="BB10140" i="10"/>
  <c r="BB10139" i="10"/>
  <c r="BB10138" i="10"/>
  <c r="BB10137" i="10"/>
  <c r="BB10136" i="10"/>
  <c r="BB10135" i="10"/>
  <c r="BB10134" i="10"/>
  <c r="BB10133" i="10"/>
  <c r="BB10132" i="10"/>
  <c r="BB10131" i="10"/>
  <c r="BB10130" i="10"/>
  <c r="BB10129" i="10"/>
  <c r="BB10128" i="10"/>
  <c r="BB10127" i="10"/>
  <c r="BB10126" i="10"/>
  <c r="BB10125" i="10"/>
  <c r="BB10124" i="10"/>
  <c r="BB10123" i="10"/>
  <c r="BB10122" i="10"/>
  <c r="BB10121" i="10"/>
  <c r="BB10120" i="10"/>
  <c r="BB10119" i="10"/>
  <c r="BB10118" i="10"/>
  <c r="BB10117" i="10"/>
  <c r="BB10116" i="10"/>
  <c r="BB10115" i="10"/>
  <c r="BB10114" i="10"/>
  <c r="BB10113" i="10"/>
  <c r="BB10112" i="10"/>
  <c r="BB10111" i="10"/>
  <c r="BB10110" i="10"/>
  <c r="BB10109" i="10"/>
  <c r="BB10108" i="10"/>
  <c r="BB10107" i="10"/>
  <c r="BB10106" i="10"/>
  <c r="BB10105" i="10"/>
  <c r="BB10104" i="10"/>
  <c r="BB10103" i="10"/>
  <c r="BB10102" i="10"/>
  <c r="BB10101" i="10"/>
  <c r="BB10100" i="10"/>
  <c r="BB10099" i="10"/>
  <c r="BB10098" i="10"/>
  <c r="BB10097" i="10"/>
  <c r="BB10096" i="10"/>
  <c r="BB10095" i="10"/>
  <c r="BB10094" i="10"/>
  <c r="BB10093" i="10"/>
  <c r="BB10092" i="10"/>
  <c r="BB10091" i="10"/>
  <c r="BB10090" i="10"/>
  <c r="BB10089" i="10"/>
  <c r="BB10088" i="10"/>
  <c r="BB10087" i="10"/>
  <c r="BB10086" i="10"/>
  <c r="BB10085" i="10"/>
  <c r="BB10084" i="10"/>
  <c r="BB10083" i="10"/>
  <c r="BB10082" i="10"/>
  <c r="BB10081" i="10"/>
  <c r="BB10080" i="10"/>
  <c r="BB10079" i="10"/>
  <c r="BB10078" i="10"/>
  <c r="BB10077" i="10"/>
  <c r="BB10076" i="10"/>
  <c r="BB10075" i="10"/>
  <c r="BB10074" i="10"/>
  <c r="BB10073" i="10"/>
  <c r="BB10072" i="10"/>
  <c r="BB10071" i="10"/>
  <c r="BB10070" i="10"/>
  <c r="BB10069" i="10"/>
  <c r="BB10068" i="10"/>
  <c r="BB10067" i="10"/>
  <c r="BB10066" i="10"/>
  <c r="BB10065" i="10"/>
  <c r="BB10064" i="10"/>
  <c r="BB10063" i="10"/>
  <c r="BB10062" i="10"/>
  <c r="BB10061" i="10"/>
  <c r="BB10060" i="10"/>
  <c r="BB10059" i="10"/>
  <c r="BB10058" i="10"/>
  <c r="BB10057" i="10"/>
  <c r="BB10056" i="10"/>
  <c r="BB10055" i="10"/>
  <c r="BB10054" i="10"/>
  <c r="BB10053" i="10"/>
  <c r="BB10052" i="10"/>
  <c r="BB10051" i="10"/>
  <c r="BB10050" i="10"/>
  <c r="BB10049" i="10"/>
  <c r="BB10048" i="10"/>
  <c r="BB10047" i="10"/>
  <c r="BB10046" i="10"/>
  <c r="BB10045" i="10"/>
  <c r="BB10044" i="10"/>
  <c r="BB10043" i="10"/>
  <c r="BB10042" i="10"/>
  <c r="BB10041" i="10"/>
  <c r="BB10040" i="10"/>
  <c r="BB10039" i="10"/>
  <c r="BB10038" i="10"/>
  <c r="BB10037" i="10"/>
  <c r="BB10036" i="10"/>
  <c r="BB10035" i="10"/>
  <c r="BB10034" i="10"/>
  <c r="BB10033" i="10"/>
  <c r="BB10032" i="10"/>
  <c r="BB10031" i="10"/>
  <c r="BB10030" i="10"/>
  <c r="BB10029" i="10"/>
  <c r="BB10028" i="10"/>
  <c r="BB10027" i="10"/>
  <c r="BB10026" i="10"/>
  <c r="BB10025" i="10"/>
  <c r="BB10024" i="10"/>
  <c r="BB10023" i="10"/>
  <c r="BB10022" i="10"/>
  <c r="BB10021" i="10"/>
  <c r="BB10020" i="10"/>
  <c r="BB10019" i="10"/>
  <c r="BB10018" i="10"/>
  <c r="BB10017" i="10"/>
  <c r="BB10016" i="10"/>
  <c r="BB10015" i="10"/>
  <c r="BB10014" i="10"/>
  <c r="BB10013" i="10"/>
  <c r="BB10012" i="10"/>
  <c r="BB10011" i="10"/>
  <c r="BB10010" i="10"/>
  <c r="BB10009" i="10"/>
  <c r="BB10008" i="10"/>
  <c r="BB10007" i="10"/>
  <c r="BB10006" i="10"/>
  <c r="BB10005" i="10"/>
  <c r="BB10004" i="10"/>
  <c r="BB10003" i="10"/>
  <c r="BB10002" i="10"/>
  <c r="BB10001" i="10"/>
  <c r="BB10000" i="10"/>
  <c r="BB9999" i="10"/>
  <c r="BB9998" i="10"/>
  <c r="BB9997" i="10"/>
  <c r="BB9996" i="10"/>
  <c r="BB9995" i="10"/>
  <c r="BB9994" i="10"/>
  <c r="BB9993" i="10"/>
  <c r="BB9992" i="10"/>
  <c r="BB9991" i="10"/>
  <c r="BB9990" i="10"/>
  <c r="BB9989" i="10"/>
  <c r="BB9988" i="10"/>
  <c r="BB9987" i="10"/>
  <c r="BB9986" i="10"/>
  <c r="BB9985" i="10"/>
  <c r="BB9984" i="10"/>
  <c r="BB9983" i="10"/>
  <c r="BB9982" i="10"/>
  <c r="BB9981" i="10"/>
  <c r="BB9980" i="10"/>
  <c r="BB9979" i="10"/>
  <c r="BB9978" i="10"/>
  <c r="BB9977" i="10"/>
  <c r="BB9976" i="10"/>
  <c r="BB9975" i="10"/>
  <c r="BB9974" i="10"/>
  <c r="BB9973" i="10"/>
  <c r="BB9972" i="10"/>
  <c r="BB9971" i="10"/>
  <c r="BB9970" i="10"/>
  <c r="BB9969" i="10"/>
  <c r="BB9968" i="10"/>
  <c r="BB9967" i="10"/>
  <c r="BB9966" i="10"/>
  <c r="BB9965" i="10"/>
  <c r="BB9964" i="10"/>
  <c r="BB9963" i="10"/>
  <c r="BB9962" i="10"/>
  <c r="BB9961" i="10"/>
  <c r="BB9960" i="10"/>
  <c r="BB9959" i="10"/>
  <c r="BB9958" i="10"/>
  <c r="BB9957" i="10"/>
  <c r="BB9956" i="10"/>
  <c r="BB9955" i="10"/>
  <c r="BB9954" i="10"/>
  <c r="BB9953" i="10"/>
  <c r="BB9952" i="10"/>
  <c r="BB9951" i="10"/>
  <c r="BB9950" i="10"/>
  <c r="BB9949" i="10"/>
  <c r="BB9948" i="10"/>
  <c r="BB9947" i="10"/>
  <c r="BB9946" i="10"/>
  <c r="BB9945" i="10"/>
  <c r="BB9944" i="10"/>
  <c r="BB9943" i="10"/>
  <c r="BB9942" i="10"/>
  <c r="BB9941" i="10"/>
  <c r="BB9940" i="10"/>
  <c r="BB9939" i="10"/>
  <c r="BB9938" i="10"/>
  <c r="BB9937" i="10"/>
  <c r="BB9936" i="10"/>
  <c r="BB9935" i="10"/>
  <c r="BB9934" i="10"/>
  <c r="BB9933" i="10"/>
  <c r="BB9932" i="10"/>
  <c r="BB9931" i="10"/>
  <c r="BB9930" i="10"/>
  <c r="BB9929" i="10"/>
  <c r="BB9928" i="10"/>
  <c r="BB9927" i="10"/>
  <c r="BB9926" i="10"/>
  <c r="BB9925" i="10"/>
  <c r="BB9924" i="10"/>
  <c r="BB9923" i="10"/>
  <c r="BB9922" i="10"/>
  <c r="BB9921" i="10"/>
  <c r="BB9920" i="10"/>
  <c r="BB9919" i="10"/>
  <c r="BB9918" i="10"/>
  <c r="BB9917" i="10"/>
  <c r="BB9916" i="10"/>
  <c r="BB9915" i="10"/>
  <c r="BB9914" i="10"/>
  <c r="BB9913" i="10"/>
  <c r="BB9912" i="10"/>
  <c r="BB9911" i="10"/>
  <c r="BB9910" i="10"/>
  <c r="BB9909" i="10"/>
  <c r="BB9908" i="10"/>
  <c r="BB9907" i="10"/>
  <c r="BB9906" i="10"/>
  <c r="BB9905" i="10"/>
  <c r="BB9904" i="10"/>
  <c r="BB9903" i="10"/>
  <c r="BB9902" i="10"/>
  <c r="BB9901" i="10"/>
  <c r="BB9900" i="10"/>
  <c r="BB9899" i="10"/>
  <c r="BB9898" i="10"/>
  <c r="BB9897" i="10"/>
  <c r="BB9896" i="10"/>
  <c r="BB9895" i="10"/>
  <c r="BB9894" i="10"/>
  <c r="BB9893" i="10"/>
  <c r="BB9892" i="10"/>
  <c r="BB9891" i="10"/>
  <c r="BB9890" i="10"/>
  <c r="BB9889" i="10"/>
  <c r="BB9888" i="10"/>
  <c r="BB9887" i="10"/>
  <c r="BB9886" i="10"/>
  <c r="BB9885" i="10"/>
  <c r="BB9884" i="10"/>
  <c r="BB9883" i="10"/>
  <c r="BB9882" i="10"/>
  <c r="BB9881" i="10"/>
  <c r="BB9880" i="10"/>
  <c r="BB9879" i="10"/>
  <c r="BB9878" i="10"/>
  <c r="BB9877" i="10"/>
  <c r="BB9876" i="10"/>
  <c r="BB9875" i="10"/>
  <c r="BB9874" i="10"/>
  <c r="BB9873" i="10"/>
  <c r="BB9872" i="10"/>
  <c r="BB9871" i="10"/>
  <c r="BB9870" i="10"/>
  <c r="BB9869" i="10"/>
  <c r="BB9868" i="10"/>
  <c r="BB9867" i="10"/>
  <c r="BB9866" i="10"/>
  <c r="BB9865" i="10"/>
  <c r="BB9864" i="10"/>
  <c r="BB9863" i="10"/>
  <c r="BB9862" i="10"/>
  <c r="BB9861" i="10"/>
  <c r="BB9860" i="10"/>
  <c r="BB9859" i="10"/>
  <c r="BB9858" i="10"/>
  <c r="BB9857" i="10"/>
  <c r="BB9856" i="10"/>
  <c r="BB9855" i="10"/>
  <c r="BB9854" i="10"/>
  <c r="BB9853" i="10"/>
  <c r="BB9852" i="10"/>
  <c r="BB9851" i="10"/>
  <c r="BB9850" i="10"/>
  <c r="BB9849" i="10"/>
  <c r="BB9848" i="10"/>
  <c r="BB9847" i="10"/>
  <c r="BB9846" i="10"/>
  <c r="BB9845" i="10"/>
  <c r="BB9844" i="10"/>
  <c r="BB9843" i="10"/>
  <c r="BB9842" i="10"/>
  <c r="BB9841" i="10"/>
  <c r="BB9840" i="10"/>
  <c r="BB9839" i="10"/>
  <c r="BB9838" i="10"/>
  <c r="BB9837" i="10"/>
  <c r="BB9836" i="10"/>
  <c r="BB9835" i="10"/>
  <c r="BB9834" i="10"/>
  <c r="BB9833" i="10"/>
  <c r="BB9832" i="10"/>
  <c r="BB9831" i="10"/>
  <c r="BB9830" i="10"/>
  <c r="BB9829" i="10"/>
  <c r="BB9828" i="10"/>
  <c r="BB9827" i="10"/>
  <c r="BB9826" i="10"/>
  <c r="BB9825" i="10"/>
  <c r="BB9824" i="10"/>
  <c r="BB9823" i="10"/>
  <c r="BB9822" i="10"/>
  <c r="BB9821" i="10"/>
  <c r="BB9820" i="10"/>
  <c r="BB9819" i="10"/>
  <c r="BB9818" i="10"/>
  <c r="BB9817" i="10"/>
  <c r="BB9816" i="10"/>
  <c r="BB9815" i="10"/>
  <c r="BB9814" i="10"/>
  <c r="BB9813" i="10"/>
  <c r="BB9812" i="10"/>
  <c r="BB9811" i="10"/>
  <c r="BB9810" i="10"/>
  <c r="BB9809" i="10"/>
  <c r="BB9808" i="10"/>
  <c r="BB9807" i="10"/>
  <c r="BB9806" i="10"/>
  <c r="BB9805" i="10"/>
  <c r="BB9804" i="10"/>
  <c r="BB9803" i="10"/>
  <c r="BB9802" i="10"/>
  <c r="BB9801" i="10"/>
  <c r="BB9800" i="10"/>
  <c r="BB9799" i="10"/>
  <c r="BB9798" i="10"/>
  <c r="BB9797" i="10"/>
  <c r="BB9796" i="10"/>
  <c r="BB9795" i="10"/>
  <c r="BB9794" i="10"/>
  <c r="BB9793" i="10"/>
  <c r="BB9792" i="10"/>
  <c r="BB9791" i="10"/>
  <c r="BB9790" i="10"/>
  <c r="BB9789" i="10"/>
  <c r="BB9788" i="10"/>
  <c r="BB9787" i="10"/>
  <c r="BB9786" i="10"/>
  <c r="BB9785" i="10"/>
  <c r="BB9784" i="10"/>
  <c r="BB9783" i="10"/>
  <c r="BB9782" i="10"/>
  <c r="BB9781" i="10"/>
  <c r="BB9780" i="10"/>
  <c r="BB9779" i="10"/>
  <c r="BB9778" i="10"/>
  <c r="BB9777" i="10"/>
  <c r="BB9776" i="10"/>
  <c r="BB9775" i="10"/>
  <c r="BB9774" i="10"/>
  <c r="BB9773" i="10"/>
  <c r="BB9772" i="10"/>
  <c r="BB9771" i="10"/>
  <c r="BB9770" i="10"/>
  <c r="BB9769" i="10"/>
  <c r="BB9768" i="10"/>
  <c r="BB9767" i="10"/>
  <c r="BB9766" i="10"/>
  <c r="BB9765" i="10"/>
  <c r="BB9764" i="10"/>
  <c r="BB9763" i="10"/>
  <c r="BB9762" i="10"/>
  <c r="BB9761" i="10"/>
  <c r="BB9760" i="10"/>
  <c r="BB9759" i="10"/>
  <c r="BB9758" i="10"/>
  <c r="BB9757" i="10"/>
  <c r="BB9756" i="10"/>
  <c r="BB9755" i="10"/>
  <c r="BB9754" i="10"/>
  <c r="BB9753" i="10"/>
  <c r="BB9752" i="10"/>
  <c r="BB9751" i="10"/>
  <c r="BB9750" i="10"/>
  <c r="BB9749" i="10"/>
  <c r="BB9748" i="10"/>
  <c r="BB9747" i="10"/>
  <c r="BB9746" i="10"/>
  <c r="BB9745" i="10"/>
  <c r="BB9744" i="10"/>
  <c r="BB9743" i="10"/>
  <c r="BB9742" i="10"/>
  <c r="BB9741" i="10"/>
  <c r="BB9740" i="10"/>
  <c r="BB9739" i="10"/>
  <c r="BB9738" i="10"/>
  <c r="BB9737" i="10"/>
  <c r="BB9736" i="10"/>
  <c r="BB9735" i="10"/>
  <c r="BB9734" i="10"/>
  <c r="BB9733" i="10"/>
  <c r="BB9732" i="10"/>
  <c r="BB9731" i="10"/>
  <c r="BB9730" i="10"/>
  <c r="BB9729" i="10"/>
  <c r="BB9728" i="10"/>
  <c r="BB9727" i="10"/>
  <c r="BB9726" i="10"/>
  <c r="BB9725" i="10"/>
  <c r="BB9724" i="10"/>
  <c r="BB9723" i="10"/>
  <c r="BB9722" i="10"/>
  <c r="BB9721" i="10"/>
  <c r="BB9720" i="10"/>
  <c r="BB9719" i="10"/>
  <c r="BB9718" i="10"/>
  <c r="BB9717" i="10"/>
  <c r="BB9716" i="10"/>
  <c r="BB9715" i="10"/>
  <c r="BB9714" i="10"/>
  <c r="BB9713" i="10"/>
  <c r="BB9712" i="10"/>
  <c r="BB9711" i="10"/>
  <c r="BB9710" i="10"/>
  <c r="BB9709" i="10"/>
  <c r="BB9708" i="10"/>
  <c r="BB9707" i="10"/>
  <c r="BB9706" i="10"/>
  <c r="BB9705" i="10"/>
  <c r="BB9704" i="10"/>
  <c r="BB9703" i="10"/>
  <c r="BB9702" i="10"/>
  <c r="BB9701" i="10"/>
  <c r="BB9700" i="10"/>
  <c r="BB9699" i="10"/>
  <c r="BB9698" i="10"/>
  <c r="BB9697" i="10"/>
  <c r="BB9696" i="10"/>
  <c r="BB9695" i="10"/>
  <c r="BB9694" i="10"/>
  <c r="BB9693" i="10"/>
  <c r="BB9692" i="10"/>
  <c r="BB9691" i="10"/>
  <c r="BB9690" i="10"/>
  <c r="BB9689" i="10"/>
  <c r="BB9688" i="10"/>
  <c r="BB9687" i="10"/>
  <c r="BB9686" i="10"/>
  <c r="BB9685" i="10"/>
  <c r="BB9684" i="10"/>
  <c r="BB9683" i="10"/>
  <c r="BB9682" i="10"/>
  <c r="BB9681" i="10"/>
  <c r="BB9680" i="10"/>
  <c r="BB9679" i="10"/>
  <c r="BB9678" i="10"/>
  <c r="BB9677" i="10"/>
  <c r="BB9676" i="10"/>
  <c r="BB9675" i="10"/>
  <c r="BB9674" i="10"/>
  <c r="BB9673" i="10"/>
  <c r="BB9672" i="10"/>
  <c r="BB9671" i="10"/>
  <c r="BB9670" i="10"/>
  <c r="BB9669" i="10"/>
  <c r="BB9668" i="10"/>
  <c r="BB9667" i="10"/>
  <c r="BB9666" i="10"/>
  <c r="BB9665" i="10"/>
  <c r="BB9664" i="10"/>
  <c r="BB9663" i="10"/>
  <c r="BB9662" i="10"/>
  <c r="BB9661" i="10"/>
  <c r="BB9660" i="10"/>
  <c r="BB9659" i="10"/>
  <c r="BB9658" i="10"/>
  <c r="BB9657" i="10"/>
  <c r="BB9656" i="10"/>
  <c r="BB9655" i="10"/>
  <c r="BB9654" i="10"/>
  <c r="BB9653" i="10"/>
  <c r="BB9652" i="10"/>
  <c r="BB9651" i="10"/>
  <c r="BB9650" i="10"/>
  <c r="BB9649" i="10"/>
  <c r="BB9648" i="10"/>
  <c r="BB9647" i="10"/>
  <c r="BB9646" i="10"/>
  <c r="BB9645" i="10"/>
  <c r="BB9644" i="10"/>
  <c r="BB9643" i="10"/>
  <c r="BB9642" i="10"/>
  <c r="BB9641" i="10"/>
  <c r="BB9640" i="10"/>
  <c r="BB9639" i="10"/>
  <c r="BB9638" i="10"/>
  <c r="BB9637" i="10"/>
  <c r="BB9636" i="10"/>
  <c r="BB9635" i="10"/>
  <c r="BB9634" i="10"/>
  <c r="BB9633" i="10"/>
  <c r="BB9632" i="10"/>
  <c r="BB9631" i="10"/>
  <c r="BB9630" i="10"/>
  <c r="BB9629" i="10"/>
  <c r="BB9628" i="10"/>
  <c r="BB9627" i="10"/>
  <c r="BB9626" i="10"/>
  <c r="BB9625" i="10"/>
  <c r="BB9624" i="10"/>
  <c r="BB9623" i="10"/>
  <c r="BB9622" i="10"/>
  <c r="BB9621" i="10"/>
  <c r="BB9620" i="10"/>
  <c r="BB9619" i="10"/>
  <c r="BB9618" i="10"/>
  <c r="BB9617" i="10"/>
  <c r="BB9616" i="10"/>
  <c r="BB9615" i="10"/>
  <c r="BB9614" i="10"/>
  <c r="BB9613" i="10"/>
  <c r="BB9612" i="10"/>
  <c r="BB9611" i="10"/>
  <c r="BB9610" i="10"/>
  <c r="BB9609" i="10"/>
  <c r="BB9608" i="10"/>
  <c r="BB9607" i="10"/>
  <c r="BB9606" i="10"/>
  <c r="BB9605" i="10"/>
  <c r="BB9604" i="10"/>
  <c r="BB9603" i="10"/>
  <c r="BB9602" i="10"/>
  <c r="BB9601" i="10"/>
  <c r="BB9600" i="10"/>
  <c r="BB9599" i="10"/>
  <c r="BB9598" i="10"/>
  <c r="BB9597" i="10"/>
  <c r="BB9596" i="10"/>
  <c r="BB9595" i="10"/>
  <c r="BB9594" i="10"/>
  <c r="BB9593" i="10"/>
  <c r="BB9592" i="10"/>
  <c r="BB9591" i="10"/>
  <c r="BB9590" i="10"/>
  <c r="BB9589" i="10"/>
  <c r="BB9588" i="10"/>
  <c r="BB9587" i="10"/>
  <c r="BB9586" i="10"/>
  <c r="BB9585" i="10"/>
  <c r="BB9584" i="10"/>
  <c r="BB9583" i="10"/>
  <c r="BB9582" i="10"/>
  <c r="BB9581" i="10"/>
  <c r="BB9580" i="10"/>
  <c r="BB9579" i="10"/>
  <c r="BB9578" i="10"/>
  <c r="BB9577" i="10"/>
  <c r="BB9576" i="10"/>
  <c r="BB9575" i="10"/>
  <c r="BB9574" i="10"/>
  <c r="BB9573" i="10"/>
  <c r="BB9572" i="10"/>
  <c r="BB9571" i="10"/>
  <c r="BB9570" i="10"/>
  <c r="BB9569" i="10"/>
  <c r="BB9568" i="10"/>
  <c r="BB9567" i="10"/>
  <c r="BB9566" i="10"/>
  <c r="BB9565" i="10"/>
  <c r="BB9564" i="10"/>
  <c r="BB9563" i="10"/>
  <c r="BB9562" i="10"/>
  <c r="BB9561" i="10"/>
  <c r="BB9560" i="10"/>
  <c r="BB9559" i="10"/>
  <c r="BB9558" i="10"/>
  <c r="BB9557" i="10"/>
  <c r="BB9556" i="10"/>
  <c r="BB9555" i="10"/>
  <c r="BB9554" i="10"/>
  <c r="BB9553" i="10"/>
  <c r="BB9552" i="10"/>
  <c r="BB9551" i="10"/>
  <c r="BB9550" i="10"/>
  <c r="BB9549" i="10"/>
  <c r="BB9548" i="10"/>
  <c r="BB9547" i="10"/>
  <c r="BB9546" i="10"/>
  <c r="BB9545" i="10"/>
  <c r="BB9544" i="10"/>
  <c r="BB9543" i="10"/>
  <c r="BB9542" i="10"/>
  <c r="BB9541" i="10"/>
  <c r="BB9540" i="10"/>
  <c r="BB9539" i="10"/>
  <c r="BB9538" i="10"/>
  <c r="BB9537" i="10"/>
  <c r="BB9536" i="10"/>
  <c r="BB9535" i="10"/>
  <c r="BB9534" i="10"/>
  <c r="BB9533" i="10"/>
  <c r="BB9532" i="10"/>
  <c r="BB9531" i="10"/>
  <c r="BB9530" i="10"/>
  <c r="BB9529" i="10"/>
  <c r="BB9528" i="10"/>
  <c r="BB9527" i="10"/>
  <c r="BB9526" i="10"/>
  <c r="BB9525" i="10"/>
  <c r="BB9524" i="10"/>
  <c r="BB9523" i="10"/>
  <c r="BB9522" i="10"/>
  <c r="BB9521" i="10"/>
  <c r="BB9520" i="10"/>
  <c r="BB9519" i="10"/>
  <c r="BB9518" i="10"/>
  <c r="BB9517" i="10"/>
  <c r="BB9516" i="10"/>
  <c r="BB9515" i="10"/>
  <c r="BB9514" i="10"/>
  <c r="BB9513" i="10"/>
  <c r="BB9512" i="10"/>
  <c r="BB9511" i="10"/>
  <c r="BB9510" i="10"/>
  <c r="BB9509" i="10"/>
  <c r="BB9508" i="10"/>
  <c r="BB9507" i="10"/>
  <c r="BB9506" i="10"/>
  <c r="BB9505" i="10"/>
  <c r="BB9504" i="10"/>
  <c r="BB9503" i="10"/>
  <c r="BB9502" i="10"/>
  <c r="BB9501" i="10"/>
  <c r="BB9500" i="10"/>
  <c r="BB9499" i="10"/>
  <c r="BB9498" i="10"/>
  <c r="BB9497" i="10"/>
  <c r="BB9496" i="10"/>
  <c r="BB9495" i="10"/>
  <c r="BB9494" i="10"/>
  <c r="BB9493" i="10"/>
  <c r="BB9492" i="10"/>
  <c r="BB9491" i="10"/>
  <c r="BB9490" i="10"/>
  <c r="BB9489" i="10"/>
  <c r="BB9488" i="10"/>
  <c r="BB9487" i="10"/>
  <c r="BB9486" i="10"/>
  <c r="BB9485" i="10"/>
  <c r="BB9484" i="10"/>
  <c r="BB9483" i="10"/>
  <c r="BB9482" i="10"/>
  <c r="BB9481" i="10"/>
  <c r="BB9480" i="10"/>
  <c r="BB9479" i="10"/>
  <c r="BB9478" i="10"/>
  <c r="BB9477" i="10"/>
  <c r="BB9476" i="10"/>
  <c r="BB9475" i="10"/>
  <c r="BB9474" i="10"/>
  <c r="BB9473" i="10"/>
  <c r="BB9472" i="10"/>
  <c r="BB9471" i="10"/>
  <c r="BB9470" i="10"/>
  <c r="BB9469" i="10"/>
  <c r="BB9468" i="10"/>
  <c r="BB9467" i="10"/>
  <c r="BB9466" i="10"/>
  <c r="BB9465" i="10"/>
  <c r="BB9464" i="10"/>
  <c r="BB9463" i="10"/>
  <c r="BB9462" i="10"/>
  <c r="BB9461" i="10"/>
  <c r="BB9460" i="10"/>
  <c r="BB9459" i="10"/>
  <c r="BB9458" i="10"/>
  <c r="BB9457" i="10"/>
  <c r="BB9456" i="10"/>
  <c r="BB9455" i="10"/>
  <c r="BB9454" i="10"/>
  <c r="BB9453" i="10"/>
  <c r="BB9452" i="10"/>
  <c r="BB9451" i="10"/>
  <c r="BB9450" i="10"/>
  <c r="BB9449" i="10"/>
  <c r="BB9448" i="10"/>
  <c r="BB9447" i="10"/>
  <c r="BB9446" i="10"/>
  <c r="BB9445" i="10"/>
  <c r="BB9444" i="10"/>
  <c r="BB9443" i="10"/>
  <c r="BB9442" i="10"/>
  <c r="BB9441" i="10"/>
  <c r="BB9440" i="10"/>
  <c r="BB9439" i="10"/>
  <c r="BB9438" i="10"/>
  <c r="BB9437" i="10"/>
  <c r="BB9436" i="10"/>
  <c r="BB9435" i="10"/>
  <c r="BB9434" i="10"/>
  <c r="BB9433" i="10"/>
  <c r="BB9432" i="10"/>
  <c r="BB9431" i="10"/>
  <c r="BB9430" i="10"/>
  <c r="BB9429" i="10"/>
  <c r="BB9428" i="10"/>
  <c r="BB9427" i="10"/>
  <c r="BB9426" i="10"/>
  <c r="BB9425" i="10"/>
  <c r="BB9424" i="10"/>
  <c r="BB9423" i="10"/>
  <c r="BB9422" i="10"/>
  <c r="BB9421" i="10"/>
  <c r="BB9420" i="10"/>
  <c r="BB9419" i="10"/>
  <c r="BB9418" i="10"/>
  <c r="BB9417" i="10"/>
  <c r="BB9416" i="10"/>
  <c r="BB9415" i="10"/>
  <c r="BB9414" i="10"/>
  <c r="BB9413" i="10"/>
  <c r="BB9412" i="10"/>
  <c r="BB9411" i="10"/>
  <c r="BB9410" i="10"/>
  <c r="BB9409" i="10"/>
  <c r="BB9408" i="10"/>
  <c r="BB9407" i="10"/>
  <c r="BB9406" i="10"/>
  <c r="BB9405" i="10"/>
  <c r="BB9404" i="10"/>
  <c r="BB9403" i="10"/>
  <c r="BB9402" i="10"/>
  <c r="BB9401" i="10"/>
  <c r="BB9400" i="10"/>
  <c r="BB9399" i="10"/>
  <c r="BB9398" i="10"/>
  <c r="BB9397" i="10"/>
  <c r="BB9396" i="10"/>
  <c r="BB9395" i="10"/>
  <c r="BB9394" i="10"/>
  <c r="BB9393" i="10"/>
  <c r="BB9392" i="10"/>
  <c r="BB9391" i="10"/>
  <c r="BB9390" i="10"/>
  <c r="BB9389" i="10"/>
  <c r="BB9388" i="10"/>
  <c r="BB9387" i="10"/>
  <c r="BB9386" i="10"/>
  <c r="BB9385" i="10"/>
  <c r="BB9384" i="10"/>
  <c r="BB9383" i="10"/>
  <c r="BB9382" i="10"/>
  <c r="BB9381" i="10"/>
  <c r="BB9380" i="10"/>
  <c r="BB9379" i="10"/>
  <c r="BB9378" i="10"/>
  <c r="BB9377" i="10"/>
  <c r="BB9376" i="10"/>
  <c r="BB9375" i="10"/>
  <c r="BB9374" i="10"/>
  <c r="BB9373" i="10"/>
  <c r="BB9372" i="10"/>
  <c r="BB9371" i="10"/>
  <c r="BB9370" i="10"/>
  <c r="BB9369" i="10"/>
  <c r="BB9368" i="10"/>
  <c r="BB9367" i="10"/>
  <c r="BB9366" i="10"/>
  <c r="BB9365" i="10"/>
  <c r="BB9364" i="10"/>
  <c r="BB9363" i="10"/>
  <c r="BB9362" i="10"/>
  <c r="BB9361" i="10"/>
  <c r="BB9360" i="10"/>
  <c r="BB9359" i="10"/>
  <c r="BB9358" i="10"/>
  <c r="BB9357" i="10"/>
  <c r="BB9356" i="10"/>
  <c r="BB9355" i="10"/>
  <c r="BB9354" i="10"/>
  <c r="BB9353" i="10"/>
  <c r="BB9352" i="10"/>
  <c r="BB9351" i="10"/>
  <c r="BB9350" i="10"/>
  <c r="BB9349" i="10"/>
  <c r="BB9348" i="10"/>
  <c r="BB9347" i="10"/>
  <c r="BB9346" i="10"/>
  <c r="BB9345" i="10"/>
  <c r="BB9344" i="10"/>
  <c r="BB9343" i="10"/>
  <c r="BB9342" i="10"/>
  <c r="BB9341" i="10"/>
  <c r="BB9340" i="10"/>
  <c r="BB9339" i="10"/>
  <c r="BB9338" i="10"/>
  <c r="BB9337" i="10"/>
  <c r="BB9336" i="10"/>
  <c r="BB9335" i="10"/>
  <c r="BB9334" i="10"/>
  <c r="BB9333" i="10"/>
  <c r="BB9332" i="10"/>
  <c r="BB9331" i="10"/>
  <c r="BB9330" i="10"/>
  <c r="BB9329" i="10"/>
  <c r="BB9328" i="10"/>
  <c r="BB9327" i="10"/>
  <c r="BB9326" i="10"/>
  <c r="BB9325" i="10"/>
  <c r="BB9324" i="10"/>
  <c r="BB9323" i="10"/>
  <c r="BB9322" i="10"/>
  <c r="BB9321" i="10"/>
  <c r="BB9320" i="10"/>
  <c r="BB9319" i="10"/>
  <c r="BB9318" i="10"/>
  <c r="BB9317" i="10"/>
  <c r="BB9316" i="10"/>
  <c r="BB9315" i="10"/>
  <c r="BB9314" i="10"/>
  <c r="BB9313" i="10"/>
  <c r="BB9312" i="10"/>
  <c r="BB9311" i="10"/>
  <c r="BB9310" i="10"/>
  <c r="BB9309" i="10"/>
  <c r="BB9308" i="10"/>
  <c r="BB9307" i="10"/>
  <c r="BB9306" i="10"/>
  <c r="BB9305" i="10"/>
  <c r="BB9304" i="10"/>
  <c r="BB9303" i="10"/>
  <c r="BB9302" i="10"/>
  <c r="BB9301" i="10"/>
  <c r="BB9300" i="10"/>
  <c r="BB9299" i="10"/>
  <c r="BB9298" i="10"/>
  <c r="BB9297" i="10"/>
  <c r="BB9296" i="10"/>
  <c r="BB9295" i="10"/>
  <c r="BB9294" i="10"/>
  <c r="BB9293" i="10"/>
  <c r="BB9292" i="10"/>
  <c r="BB9291" i="10"/>
  <c r="BB9290" i="10"/>
  <c r="BB9289" i="10"/>
  <c r="BB9288" i="10"/>
  <c r="BB9287" i="10"/>
  <c r="BB9286" i="10"/>
  <c r="BB9285" i="10"/>
  <c r="BB9284" i="10"/>
  <c r="BB9283" i="10"/>
  <c r="BB9282" i="10"/>
  <c r="BB9281" i="10"/>
  <c r="BB9280" i="10"/>
  <c r="BB9279" i="10"/>
  <c r="BB9278" i="10"/>
  <c r="BB9277" i="10"/>
  <c r="BB9276" i="10"/>
  <c r="BB9275" i="10"/>
  <c r="BB9274" i="10"/>
  <c r="BB9273" i="10"/>
  <c r="BB9272" i="10"/>
  <c r="BB9271" i="10"/>
  <c r="BB9270" i="10"/>
  <c r="BB9269" i="10"/>
  <c r="BB9268" i="10"/>
  <c r="BB9267" i="10"/>
  <c r="BB9266" i="10"/>
  <c r="BB9265" i="10"/>
  <c r="BB9264" i="10"/>
  <c r="BB9263" i="10"/>
  <c r="BB9262" i="10"/>
  <c r="BB9261" i="10"/>
  <c r="BB9260" i="10"/>
  <c r="BB9259" i="10"/>
  <c r="BB9258" i="10"/>
  <c r="BB9257" i="10"/>
  <c r="BB9256" i="10"/>
  <c r="BB9255" i="10"/>
  <c r="BB9254" i="10"/>
  <c r="BB9253" i="10"/>
  <c r="BB9252" i="10"/>
  <c r="BB9251" i="10"/>
  <c r="BB9250" i="10"/>
  <c r="BB9249" i="10"/>
  <c r="BB9248" i="10"/>
  <c r="BB9247" i="10"/>
  <c r="BB9246" i="10"/>
  <c r="BB9245" i="10"/>
  <c r="BB9244" i="10"/>
  <c r="BB9243" i="10"/>
  <c r="BB9242" i="10"/>
  <c r="BB9241" i="10"/>
  <c r="BB9240" i="10"/>
  <c r="BB9239" i="10"/>
  <c r="BB9238" i="10"/>
  <c r="BB9237" i="10"/>
  <c r="BB9236" i="10"/>
  <c r="BB9235" i="10"/>
  <c r="BB9234" i="10"/>
  <c r="BB9233" i="10"/>
  <c r="BB9232" i="10"/>
  <c r="BB9231" i="10"/>
  <c r="BB9230" i="10"/>
  <c r="BB9229" i="10"/>
  <c r="BB9228" i="10"/>
  <c r="BB9227" i="10"/>
  <c r="BB9226" i="10"/>
  <c r="BB9225" i="10"/>
  <c r="BB9224" i="10"/>
  <c r="BB9223" i="10"/>
  <c r="BB9222" i="10"/>
  <c r="BB9221" i="10"/>
  <c r="BB9220" i="10"/>
  <c r="BB9219" i="10"/>
  <c r="BB9218" i="10"/>
  <c r="BB9217" i="10"/>
  <c r="BB9216" i="10"/>
  <c r="BB9215" i="10"/>
  <c r="BB9214" i="10"/>
  <c r="BB9213" i="10"/>
  <c r="BB9212" i="10"/>
  <c r="BB9211" i="10"/>
  <c r="BB9210" i="10"/>
  <c r="BB9209" i="10"/>
  <c r="BB9208" i="10"/>
  <c r="BB9207" i="10"/>
  <c r="BB9206" i="10"/>
  <c r="BB9205" i="10"/>
  <c r="BB9204" i="10"/>
  <c r="BB9203" i="10"/>
  <c r="BB9202" i="10"/>
  <c r="BB9201" i="10"/>
  <c r="BB9200" i="10"/>
  <c r="BB9199" i="10"/>
  <c r="BB9198" i="10"/>
  <c r="BB9197" i="10"/>
  <c r="BB9196" i="10"/>
  <c r="BB9195" i="10"/>
  <c r="BB9194" i="10"/>
  <c r="BB9193" i="10"/>
  <c r="BB9192" i="10"/>
  <c r="BB9191" i="10"/>
  <c r="BB9190" i="10"/>
  <c r="BB9189" i="10"/>
  <c r="BB9188" i="10"/>
  <c r="BB9187" i="10"/>
  <c r="BB9186" i="10"/>
  <c r="BB9185" i="10"/>
  <c r="BB9184" i="10"/>
  <c r="BB9183" i="10"/>
  <c r="BB9182" i="10"/>
  <c r="BB9181" i="10"/>
  <c r="BB9180" i="10"/>
  <c r="BB9179" i="10"/>
  <c r="BB9178" i="10"/>
  <c r="BB9177" i="10"/>
  <c r="BB9176" i="10"/>
  <c r="BB9175" i="10"/>
  <c r="BB9174" i="10"/>
  <c r="BB9173" i="10"/>
  <c r="BB9172" i="10"/>
  <c r="BB9171" i="10"/>
  <c r="BB9170" i="10"/>
  <c r="BB9169" i="10"/>
  <c r="BB9168" i="10"/>
  <c r="BB9167" i="10"/>
  <c r="BB9166" i="10"/>
  <c r="BB9165" i="10"/>
  <c r="BB9164" i="10"/>
  <c r="BB9163" i="10"/>
  <c r="BB9162" i="10"/>
  <c r="BB9161" i="10"/>
  <c r="BB9160" i="10"/>
  <c r="BB9159" i="10"/>
  <c r="BB9158" i="10"/>
  <c r="BB9157" i="10"/>
  <c r="BB9156" i="10"/>
  <c r="BB9155" i="10"/>
  <c r="BB9154" i="10"/>
  <c r="BB9153" i="10"/>
  <c r="BB9152" i="10"/>
  <c r="BB9151" i="10"/>
  <c r="BB9150" i="10"/>
  <c r="BB9149" i="10"/>
  <c r="BB9148" i="10"/>
  <c r="BB9147" i="10"/>
  <c r="BB9146" i="10"/>
  <c r="BB9145" i="10"/>
  <c r="BB9144" i="10"/>
  <c r="BB9143" i="10"/>
  <c r="BB9142" i="10"/>
  <c r="BB9141" i="10"/>
  <c r="BB9140" i="10"/>
  <c r="BB9139" i="10"/>
  <c r="BB9138" i="10"/>
  <c r="BB9137" i="10"/>
  <c r="BB9136" i="10"/>
  <c r="BB9135" i="10"/>
  <c r="BB9134" i="10"/>
  <c r="BB9133" i="10"/>
  <c r="BB9132" i="10"/>
  <c r="BB9131" i="10"/>
  <c r="BB9130" i="10"/>
  <c r="BB9129" i="10"/>
  <c r="BB9128" i="10"/>
  <c r="BB9127" i="10"/>
  <c r="BB9126" i="10"/>
  <c r="BB9125" i="10"/>
  <c r="BB9124" i="10"/>
  <c r="BB9123" i="10"/>
  <c r="BB9122" i="10"/>
  <c r="BB9121" i="10"/>
  <c r="BB9120" i="10"/>
  <c r="BB9119" i="10"/>
  <c r="BB9118" i="10"/>
  <c r="BB9117" i="10"/>
  <c r="BB9116" i="10"/>
  <c r="BB9115" i="10"/>
  <c r="BB9114" i="10"/>
  <c r="BB9113" i="10"/>
  <c r="BB9112" i="10"/>
  <c r="BB9111" i="10"/>
  <c r="BB9110" i="10"/>
  <c r="BB9109" i="10"/>
  <c r="BB9108" i="10"/>
  <c r="BB9107" i="10"/>
  <c r="BB9106" i="10"/>
  <c r="BB9105" i="10"/>
  <c r="BB9104" i="10"/>
  <c r="BB9103" i="10"/>
  <c r="BB9102" i="10"/>
  <c r="BB9101" i="10"/>
  <c r="BB9100" i="10"/>
  <c r="BB9099" i="10"/>
  <c r="BB9098" i="10"/>
  <c r="BB9097" i="10"/>
  <c r="BB9096" i="10"/>
  <c r="BB9095" i="10"/>
  <c r="BB9094" i="10"/>
  <c r="BB9093" i="10"/>
  <c r="BB9092" i="10"/>
  <c r="BB9091" i="10"/>
  <c r="BB9090" i="10"/>
  <c r="BB9089" i="10"/>
  <c r="BB9088" i="10"/>
  <c r="BB9087" i="10"/>
  <c r="BB9086" i="10"/>
  <c r="BB9085" i="10"/>
  <c r="BB9084" i="10"/>
  <c r="BB9083" i="10"/>
  <c r="BB9082" i="10"/>
  <c r="BB9081" i="10"/>
  <c r="BB9080" i="10"/>
  <c r="BB9079" i="10"/>
  <c r="BB9078" i="10"/>
  <c r="BB9077" i="10"/>
  <c r="BB9076" i="10"/>
  <c r="BB9075" i="10"/>
  <c r="BB9074" i="10"/>
  <c r="BB9073" i="10"/>
  <c r="BB9072" i="10"/>
  <c r="BB9071" i="10"/>
  <c r="BB9070" i="10"/>
  <c r="BB9069" i="10"/>
  <c r="BB9068" i="10"/>
  <c r="BB9067" i="10"/>
  <c r="BB9066" i="10"/>
  <c r="BB9065" i="10"/>
  <c r="BB9064" i="10"/>
  <c r="BB9063" i="10"/>
  <c r="BB9062" i="10"/>
  <c r="BB9061" i="10"/>
  <c r="BB9060" i="10"/>
  <c r="BB9059" i="10"/>
  <c r="BB9058" i="10"/>
  <c r="BB9057" i="10"/>
  <c r="BB9056" i="10"/>
  <c r="BB9055" i="10"/>
  <c r="BB9054" i="10"/>
  <c r="BB9053" i="10"/>
  <c r="BB9052" i="10"/>
  <c r="BB9051" i="10"/>
  <c r="BB9050" i="10"/>
  <c r="BB9049" i="10"/>
  <c r="BB9048" i="10"/>
  <c r="BB9047" i="10"/>
  <c r="BB9046" i="10"/>
  <c r="BB9045" i="10"/>
  <c r="BB9044" i="10"/>
  <c r="BB9043" i="10"/>
  <c r="BB9042" i="10"/>
  <c r="BB9041" i="10"/>
  <c r="BB9040" i="10"/>
  <c r="BB9039" i="10"/>
  <c r="BB9038" i="10"/>
  <c r="BB9037" i="10"/>
  <c r="BB9036" i="10"/>
  <c r="BB9035" i="10"/>
  <c r="BB9034" i="10"/>
  <c r="BB9033" i="10"/>
  <c r="BB9032" i="10"/>
  <c r="BB9031" i="10"/>
  <c r="BB9030" i="10"/>
  <c r="BB9029" i="10"/>
  <c r="BB9028" i="10"/>
  <c r="BB9027" i="10"/>
  <c r="BB9026" i="10"/>
  <c r="BB9025" i="10"/>
  <c r="BB9024" i="10"/>
  <c r="BB9023" i="10"/>
  <c r="BB9022" i="10"/>
  <c r="BB9021" i="10"/>
  <c r="BB9020" i="10"/>
  <c r="BB9019" i="10"/>
  <c r="BB9018" i="10"/>
  <c r="BB9017" i="10"/>
  <c r="BB9016" i="10"/>
  <c r="BB9015" i="10"/>
  <c r="BB9014" i="10"/>
  <c r="BB9013" i="10"/>
  <c r="BB9012" i="10"/>
  <c r="BB9011" i="10"/>
  <c r="BB9010" i="10"/>
  <c r="BB9009" i="10"/>
  <c r="BB9008" i="10"/>
  <c r="BB9007" i="10"/>
  <c r="BB9006" i="10"/>
  <c r="BB9005" i="10"/>
  <c r="BB9004" i="10"/>
  <c r="BB9003" i="10"/>
  <c r="BB9002" i="10"/>
  <c r="BB9001" i="10"/>
  <c r="BB9000" i="10"/>
  <c r="BB8999" i="10"/>
  <c r="BB8998" i="10"/>
  <c r="BB8997" i="10"/>
  <c r="BB8996" i="10"/>
  <c r="BB8995" i="10"/>
  <c r="BB8994" i="10"/>
  <c r="BB8993" i="10"/>
  <c r="BB8992" i="10"/>
  <c r="BB8991" i="10"/>
  <c r="BB8990" i="10"/>
  <c r="BB8989" i="10"/>
  <c r="BB8988" i="10"/>
  <c r="BB8987" i="10"/>
  <c r="BB8986" i="10"/>
  <c r="BB8985" i="10"/>
  <c r="BB8984" i="10"/>
  <c r="BB8983" i="10"/>
  <c r="BB8982" i="10"/>
  <c r="BB8981" i="10"/>
  <c r="BB8980" i="10"/>
  <c r="BB8979" i="10"/>
  <c r="BB8978" i="10"/>
  <c r="BB8977" i="10"/>
  <c r="BB8976" i="10"/>
  <c r="BB8975" i="10"/>
  <c r="BB8974" i="10"/>
  <c r="BB8973" i="10"/>
  <c r="BB8972" i="10"/>
  <c r="BB8971" i="10"/>
  <c r="BB8970" i="10"/>
  <c r="BB8969" i="10"/>
  <c r="BB8968" i="10"/>
  <c r="BB8967" i="10"/>
  <c r="BB8966" i="10"/>
  <c r="BB8965" i="10"/>
  <c r="BB8964" i="10"/>
  <c r="BB8963" i="10"/>
  <c r="BB8962" i="10"/>
  <c r="BB8961" i="10"/>
  <c r="BB8960" i="10"/>
  <c r="BB8959" i="10"/>
  <c r="BB8958" i="10"/>
  <c r="BB8957" i="10"/>
  <c r="BB8956" i="10"/>
  <c r="BB8955" i="10"/>
  <c r="BB8954" i="10"/>
  <c r="BB8953" i="10"/>
  <c r="BB8952" i="10"/>
  <c r="BB8951" i="10"/>
  <c r="BB8950" i="10"/>
  <c r="BB8949" i="10"/>
  <c r="BB8948" i="10"/>
  <c r="BB8947" i="10"/>
  <c r="BB8946" i="10"/>
  <c r="BB8945" i="10"/>
  <c r="BB8944" i="10"/>
  <c r="BB8943" i="10"/>
  <c r="BB8942" i="10"/>
  <c r="BB8941" i="10"/>
  <c r="BB8940" i="10"/>
  <c r="BB8939" i="10"/>
  <c r="BB8938" i="10"/>
  <c r="BB8937" i="10"/>
  <c r="BB8936" i="10"/>
  <c r="BB8935" i="10"/>
  <c r="BB8934" i="10"/>
  <c r="BB8933" i="10"/>
  <c r="BB8932" i="10"/>
  <c r="BB8931" i="10"/>
  <c r="BB8930" i="10"/>
  <c r="BB8929" i="10"/>
  <c r="BB8928" i="10"/>
  <c r="BB8927" i="10"/>
  <c r="BB8926" i="10"/>
  <c r="BB8925" i="10"/>
  <c r="BB8924" i="10"/>
  <c r="BB8923" i="10"/>
  <c r="BB8922" i="10"/>
  <c r="BB8921" i="10"/>
  <c r="BB8920" i="10"/>
  <c r="BB8919" i="10"/>
  <c r="BB8918" i="10"/>
  <c r="BB8917" i="10"/>
  <c r="BB8916" i="10"/>
  <c r="BB8915" i="10"/>
  <c r="BB8914" i="10"/>
  <c r="BB8913" i="10"/>
  <c r="BB8912" i="10"/>
  <c r="BB8911" i="10"/>
  <c r="BB8910" i="10"/>
  <c r="BB8909" i="10"/>
  <c r="BB8908" i="10"/>
  <c r="BB8907" i="10"/>
  <c r="BB8906" i="10"/>
  <c r="BB8905" i="10"/>
  <c r="BB8904" i="10"/>
  <c r="BB8903" i="10"/>
  <c r="BB8902" i="10"/>
  <c r="BB8901" i="10"/>
  <c r="BB8900" i="10"/>
  <c r="BB8899" i="10"/>
  <c r="BB8898" i="10"/>
  <c r="BB8897" i="10"/>
  <c r="BB8896" i="10"/>
  <c r="BB8895" i="10"/>
  <c r="BB8894" i="10"/>
  <c r="BB8893" i="10"/>
  <c r="BB8892" i="10"/>
  <c r="BB8891" i="10"/>
  <c r="BB8890" i="10"/>
  <c r="BB8889" i="10"/>
  <c r="BB8888" i="10"/>
  <c r="BB8887" i="10"/>
  <c r="BB8886" i="10"/>
  <c r="BB8885" i="10"/>
  <c r="BB8884" i="10"/>
  <c r="BB8883" i="10"/>
  <c r="BB8882" i="10"/>
  <c r="BB8881" i="10"/>
  <c r="BB8880" i="10"/>
  <c r="BB8879" i="10"/>
  <c r="BB8878" i="10"/>
  <c r="BB8877" i="10"/>
  <c r="BB8876" i="10"/>
  <c r="BB8875" i="10"/>
  <c r="BB8874" i="10"/>
  <c r="BB8873" i="10"/>
  <c r="BB8872" i="10"/>
  <c r="BB8871" i="10"/>
  <c r="BB8870" i="10"/>
  <c r="BB8869" i="10"/>
  <c r="BB8868" i="10"/>
  <c r="BB8867" i="10"/>
  <c r="BB8866" i="10"/>
  <c r="BB8865" i="10"/>
  <c r="BB8864" i="10"/>
  <c r="BB8863" i="10"/>
  <c r="BB8862" i="10"/>
  <c r="BB8861" i="10"/>
  <c r="BB8860" i="10"/>
  <c r="BB8859" i="10"/>
  <c r="BB8858" i="10"/>
  <c r="BB8857" i="10"/>
  <c r="BB8856" i="10"/>
  <c r="BB8855" i="10"/>
  <c r="BB8854" i="10"/>
  <c r="BB8853" i="10"/>
  <c r="BB8852" i="10"/>
  <c r="BB8851" i="10"/>
  <c r="BB8850" i="10"/>
  <c r="BB8849" i="10"/>
  <c r="BB8848" i="10"/>
  <c r="BB8847" i="10"/>
  <c r="BB8846" i="10"/>
  <c r="BB8845" i="10"/>
  <c r="BB8844" i="10"/>
  <c r="BB8843" i="10"/>
  <c r="BB8842" i="10"/>
  <c r="BB8841" i="10"/>
  <c r="BB8840" i="10"/>
  <c r="BB8839" i="10"/>
  <c r="BB8838" i="10"/>
  <c r="BB8837" i="10"/>
  <c r="BB8836" i="10"/>
  <c r="BB8835" i="10"/>
  <c r="BB8834" i="10"/>
  <c r="BB8833" i="10"/>
  <c r="BB8832" i="10"/>
  <c r="BB8831" i="10"/>
  <c r="BB8830" i="10"/>
  <c r="BB8829" i="10"/>
  <c r="BB8828" i="10"/>
  <c r="BB8827" i="10"/>
  <c r="BB8826" i="10"/>
  <c r="BB8825" i="10"/>
  <c r="BB8824" i="10"/>
  <c r="BB8823" i="10"/>
  <c r="BB8822" i="10"/>
  <c r="BB8821" i="10"/>
  <c r="BB8820" i="10"/>
  <c r="BB8819" i="10"/>
  <c r="BB8818" i="10"/>
  <c r="BB8817" i="10"/>
  <c r="BB8816" i="10"/>
  <c r="BB8815" i="10"/>
  <c r="BB8814" i="10"/>
  <c r="BB8813" i="10"/>
  <c r="BB8812" i="10"/>
  <c r="BB8811" i="10"/>
  <c r="BB8810" i="10"/>
  <c r="BB8809" i="10"/>
  <c r="BB8808" i="10"/>
  <c r="BB8807" i="10"/>
  <c r="BB8806" i="10"/>
  <c r="BB8805" i="10"/>
  <c r="BB8804" i="10"/>
  <c r="BB8803" i="10"/>
  <c r="BB8802" i="10"/>
  <c r="BB8801" i="10"/>
  <c r="BB8800" i="10"/>
  <c r="BB8799" i="10"/>
  <c r="BB8798" i="10"/>
  <c r="BB8797" i="10"/>
  <c r="BB8796" i="10"/>
  <c r="BB8795" i="10"/>
  <c r="BB8794" i="10"/>
  <c r="BB8793" i="10"/>
  <c r="BB8792" i="10"/>
  <c r="BB8791" i="10"/>
  <c r="BB8790" i="10"/>
  <c r="BB8789" i="10"/>
  <c r="BB8788" i="10"/>
  <c r="BB8787" i="10"/>
  <c r="BB8786" i="10"/>
  <c r="BB8785" i="10"/>
  <c r="BB8784" i="10"/>
  <c r="BB8783" i="10"/>
  <c r="BB8782" i="10"/>
  <c r="BB8781" i="10"/>
  <c r="BB8780" i="10"/>
  <c r="BB8779" i="10"/>
  <c r="BB8778" i="10"/>
  <c r="BB8777" i="10"/>
  <c r="BB8776" i="10"/>
  <c r="BB8775" i="10"/>
  <c r="BB8774" i="10"/>
  <c r="BB8773" i="10"/>
  <c r="BB8772" i="10"/>
  <c r="BB8771" i="10"/>
  <c r="BB8770" i="10"/>
  <c r="BB8769" i="10"/>
  <c r="BB8768" i="10"/>
  <c r="BB8767" i="10"/>
  <c r="BB8766" i="10"/>
  <c r="BB8765" i="10"/>
  <c r="BB8764" i="10"/>
  <c r="BB8763" i="10"/>
  <c r="BB8762" i="10"/>
  <c r="BB8761" i="10"/>
  <c r="BB8760" i="10"/>
  <c r="BB8759" i="10"/>
  <c r="BB8758" i="10"/>
  <c r="BB8757" i="10"/>
  <c r="BB8756" i="10"/>
  <c r="BB8755" i="10"/>
  <c r="BB8754" i="10"/>
  <c r="BB8753" i="10"/>
  <c r="BB8752" i="10"/>
  <c r="BB8751" i="10"/>
  <c r="BB8750" i="10"/>
  <c r="BB8749" i="10"/>
  <c r="BB8748" i="10"/>
  <c r="BB8747" i="10"/>
  <c r="BB8746" i="10"/>
  <c r="BB8745" i="10"/>
  <c r="BB8744" i="10"/>
  <c r="BB8743" i="10"/>
  <c r="BB8742" i="10"/>
  <c r="BB8741" i="10"/>
  <c r="BB8740" i="10"/>
  <c r="BB8739" i="10"/>
  <c r="BB8738" i="10"/>
  <c r="BB8737" i="10"/>
  <c r="BB8736" i="10"/>
  <c r="BB8735" i="10"/>
  <c r="BB8734" i="10"/>
  <c r="BB8733" i="10"/>
  <c r="BB8732" i="10"/>
  <c r="BB8731" i="10"/>
  <c r="BB8730" i="10"/>
  <c r="BB8729" i="10"/>
  <c r="BB8728" i="10"/>
  <c r="BB8727" i="10"/>
  <c r="BB8726" i="10"/>
  <c r="BB8725" i="10"/>
  <c r="BB8724" i="10"/>
  <c r="BB8723" i="10"/>
  <c r="BB8722" i="10"/>
  <c r="BB8721" i="10"/>
  <c r="BB8720" i="10"/>
  <c r="BB8719" i="10"/>
  <c r="BB8718" i="10"/>
  <c r="BB8717" i="10"/>
  <c r="BB8716" i="10"/>
  <c r="BB8715" i="10"/>
  <c r="BB8714" i="10"/>
  <c r="BB8713" i="10"/>
  <c r="BB8712" i="10"/>
  <c r="BB8711" i="10"/>
  <c r="BB8710" i="10"/>
  <c r="BB8709" i="10"/>
  <c r="BB8708" i="10"/>
  <c r="BB8707" i="10"/>
  <c r="BB8706" i="10"/>
  <c r="BB8705" i="10"/>
  <c r="BB8704" i="10"/>
  <c r="BB8703" i="10"/>
  <c r="BB8702" i="10"/>
  <c r="BB8701" i="10"/>
  <c r="BB8700" i="10"/>
  <c r="BB8699" i="10"/>
  <c r="BB8698" i="10"/>
  <c r="BB8697" i="10"/>
  <c r="BB8696" i="10"/>
  <c r="BB8695" i="10"/>
  <c r="BB8694" i="10"/>
  <c r="BB8693" i="10"/>
  <c r="BB8692" i="10"/>
  <c r="BB8691" i="10"/>
  <c r="BB8690" i="10"/>
  <c r="BB8689" i="10"/>
  <c r="BB8688" i="10"/>
  <c r="BB8687" i="10"/>
  <c r="BB8686" i="10"/>
  <c r="BB8685" i="10"/>
  <c r="BB8684" i="10"/>
  <c r="BB8683" i="10"/>
  <c r="BB8682" i="10"/>
  <c r="BB8681" i="10"/>
  <c r="BB8680" i="10"/>
  <c r="BB8679" i="10"/>
  <c r="BB8678" i="10"/>
  <c r="BB8677" i="10"/>
  <c r="BB8676" i="10"/>
  <c r="BB8675" i="10"/>
  <c r="BB8674" i="10"/>
  <c r="BB8673" i="10"/>
  <c r="BB8672" i="10"/>
  <c r="BB8671" i="10"/>
  <c r="BB8670" i="10"/>
  <c r="BB8669" i="10"/>
  <c r="BB8668" i="10"/>
  <c r="BB8667" i="10"/>
  <c r="BB8666" i="10"/>
  <c r="BB8665" i="10"/>
  <c r="BB8664" i="10"/>
  <c r="BB8663" i="10"/>
  <c r="BB8662" i="10"/>
  <c r="BB8661" i="10"/>
  <c r="BB8660" i="10"/>
  <c r="BB8659" i="10"/>
  <c r="BB8658" i="10"/>
  <c r="BB8657" i="10"/>
  <c r="BB8656" i="10"/>
  <c r="BB8655" i="10"/>
  <c r="BB8654" i="10"/>
  <c r="BB8653" i="10"/>
  <c r="BB8652" i="10"/>
  <c r="BB8651" i="10"/>
  <c r="BB8650" i="10"/>
  <c r="BB8649" i="10"/>
  <c r="BB8648" i="10"/>
  <c r="BB8647" i="10"/>
  <c r="BB8646" i="10"/>
  <c r="BB8645" i="10"/>
  <c r="BB8644" i="10"/>
  <c r="BB8643" i="10"/>
  <c r="BB8642" i="10"/>
  <c r="BB8641" i="10"/>
  <c r="BB8640" i="10"/>
  <c r="BB8639" i="10"/>
  <c r="BB8638" i="10"/>
  <c r="BB8637" i="10"/>
  <c r="BB8636" i="10"/>
  <c r="BB8635" i="10"/>
  <c r="BB8634" i="10"/>
  <c r="BB8633" i="10"/>
  <c r="BB8632" i="10"/>
  <c r="BB8631" i="10"/>
  <c r="BB8630" i="10"/>
  <c r="BB8629" i="10"/>
  <c r="BB8628" i="10"/>
  <c r="BB8627" i="10"/>
  <c r="BB8626" i="10"/>
  <c r="BB8625" i="10"/>
  <c r="BB8624" i="10"/>
  <c r="BB8623" i="10"/>
  <c r="BB8622" i="10"/>
  <c r="BB8621" i="10"/>
  <c r="BB8620" i="10"/>
  <c r="BB8619" i="10"/>
  <c r="BB8618" i="10"/>
  <c r="BB8617" i="10"/>
  <c r="BB8616" i="10"/>
  <c r="BB8615" i="10"/>
  <c r="BB8614" i="10"/>
  <c r="BB8613" i="10"/>
  <c r="BB8612" i="10"/>
  <c r="BB8611" i="10"/>
  <c r="BB8610" i="10"/>
  <c r="BB8609" i="10"/>
  <c r="BB8608" i="10"/>
  <c r="BB8607" i="10"/>
  <c r="BB8606" i="10"/>
  <c r="BB8605" i="10"/>
  <c r="BB8604" i="10"/>
  <c r="BB8603" i="10"/>
  <c r="BB8602" i="10"/>
  <c r="BB8601" i="10"/>
  <c r="BB8600" i="10"/>
  <c r="BB8599" i="10"/>
  <c r="BB8598" i="10"/>
  <c r="BB8597" i="10"/>
  <c r="BB8596" i="10"/>
  <c r="BB8595" i="10"/>
  <c r="BB8594" i="10"/>
  <c r="BB8593" i="10"/>
  <c r="BB8592" i="10"/>
  <c r="BB8591" i="10"/>
  <c r="BB8590" i="10"/>
  <c r="BB8589" i="10"/>
  <c r="BB8588" i="10"/>
  <c r="BB8587" i="10"/>
  <c r="BB8586" i="10"/>
  <c r="BB8585" i="10"/>
  <c r="BB8584" i="10"/>
  <c r="BB8583" i="10"/>
  <c r="BB8582" i="10"/>
  <c r="BB8581" i="10"/>
  <c r="BB8580" i="10"/>
  <c r="BB8579" i="10"/>
  <c r="BB8578" i="10"/>
  <c r="BB8577" i="10"/>
  <c r="BB8576" i="10"/>
  <c r="BB8575" i="10"/>
  <c r="BB8574" i="10"/>
  <c r="BB8573" i="10"/>
  <c r="BB8572" i="10"/>
  <c r="BB8571" i="10"/>
  <c r="BB8570" i="10"/>
  <c r="BB8569" i="10"/>
  <c r="BB8568" i="10"/>
  <c r="BB8567" i="10"/>
  <c r="BB8566" i="10"/>
  <c r="BB8565" i="10"/>
  <c r="BB8564" i="10"/>
  <c r="BB8563" i="10"/>
  <c r="BB8562" i="10"/>
  <c r="BB8561" i="10"/>
  <c r="BB8560" i="10"/>
  <c r="BB8559" i="10"/>
  <c r="BB8558" i="10"/>
  <c r="BB8557" i="10"/>
  <c r="BB8556" i="10"/>
  <c r="BB8555" i="10"/>
  <c r="BB8554" i="10"/>
  <c r="BB8553" i="10"/>
  <c r="BB8552" i="10"/>
  <c r="BB8551" i="10"/>
  <c r="BB8550" i="10"/>
  <c r="BB8549" i="10"/>
  <c r="BB8548" i="10"/>
  <c r="BB8547" i="10"/>
  <c r="BB8546" i="10"/>
  <c r="BB8545" i="10"/>
  <c r="BB8544" i="10"/>
  <c r="BB8543" i="10"/>
  <c r="BB8542" i="10"/>
  <c r="BB8541" i="10"/>
  <c r="BB8540" i="10"/>
  <c r="BB8539" i="10"/>
  <c r="BB8538" i="10"/>
  <c r="BB8537" i="10"/>
  <c r="BB8536" i="10"/>
  <c r="BB8535" i="10"/>
  <c r="BB8534" i="10"/>
  <c r="BB8533" i="10"/>
  <c r="BB8532" i="10"/>
  <c r="BB8531" i="10"/>
  <c r="BB8530" i="10"/>
  <c r="BB8529" i="10"/>
  <c r="BB8528" i="10"/>
  <c r="BB8527" i="10"/>
  <c r="BB8526" i="10"/>
  <c r="BB8525" i="10"/>
  <c r="BB8524" i="10"/>
  <c r="BB8523" i="10"/>
  <c r="BB8522" i="10"/>
  <c r="BB8521" i="10"/>
  <c r="BB8520" i="10"/>
  <c r="BB8519" i="10"/>
  <c r="BB8518" i="10"/>
  <c r="BB8517" i="10"/>
  <c r="BB8516" i="10"/>
  <c r="BB8515" i="10"/>
  <c r="BB8514" i="10"/>
  <c r="BB8513" i="10"/>
  <c r="BB8512" i="10"/>
  <c r="BB8511" i="10"/>
  <c r="BB8510" i="10"/>
  <c r="BB8509" i="10"/>
  <c r="BB8508" i="10"/>
  <c r="BB8507" i="10"/>
  <c r="BB8506" i="10"/>
  <c r="BB8505" i="10"/>
  <c r="BB8504" i="10"/>
  <c r="BB8503" i="10"/>
  <c r="BB8502" i="10"/>
  <c r="BB8501" i="10"/>
  <c r="BB8500" i="10"/>
  <c r="BB8499" i="10"/>
  <c r="BB8498" i="10"/>
  <c r="BB8497" i="10"/>
  <c r="BB8496" i="10"/>
  <c r="BB8495" i="10"/>
  <c r="BB8494" i="10"/>
  <c r="BB8493" i="10"/>
  <c r="BB8492" i="10"/>
  <c r="BB8491" i="10"/>
  <c r="BB8490" i="10"/>
  <c r="BB8489" i="10"/>
  <c r="BB8488" i="10"/>
  <c r="BB8487" i="10"/>
  <c r="BB8486" i="10"/>
  <c r="BB8485" i="10"/>
  <c r="BB8484" i="10"/>
  <c r="BB8483" i="10"/>
  <c r="BB8482" i="10"/>
  <c r="BB8481" i="10"/>
  <c r="BB8480" i="10"/>
  <c r="BB8479" i="10"/>
  <c r="BB8478" i="10"/>
  <c r="BB8477" i="10"/>
  <c r="BB8476" i="10"/>
  <c r="BB8475" i="10"/>
  <c r="BB8474" i="10"/>
  <c r="BB8473" i="10"/>
  <c r="BB8472" i="10"/>
  <c r="BB8471" i="10"/>
  <c r="BB8470" i="10"/>
  <c r="BB8469" i="10"/>
  <c r="BB8468" i="10"/>
  <c r="BB8467" i="10"/>
  <c r="BB8466" i="10"/>
  <c r="BB8465" i="10"/>
  <c r="BB8464" i="10"/>
  <c r="BB8463" i="10"/>
  <c r="BB8462" i="10"/>
  <c r="BB8461" i="10"/>
  <c r="BB8460" i="10"/>
  <c r="BB8459" i="10"/>
  <c r="BB8458" i="10"/>
  <c r="BB8457" i="10"/>
  <c r="BB8456" i="10"/>
  <c r="BB8455" i="10"/>
  <c r="BB8454" i="10"/>
  <c r="BB8453" i="10"/>
  <c r="BB8452" i="10"/>
  <c r="BB8451" i="10"/>
  <c r="BB8450" i="10"/>
  <c r="BB8449" i="10"/>
  <c r="BB8448" i="10"/>
  <c r="BB8447" i="10"/>
  <c r="BB8446" i="10"/>
  <c r="BB8445" i="10"/>
  <c r="BB8444" i="10"/>
  <c r="BB8443" i="10"/>
  <c r="BB8442" i="10"/>
  <c r="BB8441" i="10"/>
  <c r="BB8440" i="10"/>
  <c r="BB8439" i="10"/>
  <c r="BB8438" i="10"/>
  <c r="BB8437" i="10"/>
  <c r="BB8436" i="10"/>
  <c r="BB8435" i="10"/>
  <c r="BB8434" i="10"/>
  <c r="BB8433" i="10"/>
  <c r="BB8432" i="10"/>
  <c r="BB8431" i="10"/>
  <c r="BB8430" i="10"/>
  <c r="BB8429" i="10"/>
  <c r="BB8428" i="10"/>
  <c r="BB8427" i="10"/>
  <c r="BB8426" i="10"/>
  <c r="BB8425" i="10"/>
  <c r="BB8424" i="10"/>
  <c r="BB8423" i="10"/>
  <c r="BB8422" i="10"/>
  <c r="BB8421" i="10"/>
  <c r="BB8420" i="10"/>
  <c r="BB8419" i="10"/>
  <c r="BB8418" i="10"/>
  <c r="BB8417" i="10"/>
  <c r="BB8416" i="10"/>
  <c r="BB8415" i="10"/>
  <c r="BB8414" i="10"/>
  <c r="BB8413" i="10"/>
  <c r="BB8412" i="10"/>
  <c r="BB8411" i="10"/>
  <c r="BB8410" i="10"/>
  <c r="BB8409" i="10"/>
  <c r="BB8408" i="10"/>
  <c r="BB8407" i="10"/>
  <c r="BB8406" i="10"/>
  <c r="BB8405" i="10"/>
  <c r="BB8404" i="10"/>
  <c r="BB8403" i="10"/>
  <c r="BB8402" i="10"/>
  <c r="BB8401" i="10"/>
  <c r="BB8400" i="10"/>
  <c r="BB8399" i="10"/>
  <c r="BB8398" i="10"/>
  <c r="BB8397" i="10"/>
  <c r="BB8396" i="10"/>
  <c r="BB8395" i="10"/>
  <c r="BB8394" i="10"/>
  <c r="BB8393" i="10"/>
  <c r="BB8392" i="10"/>
  <c r="BB8391" i="10"/>
  <c r="BB8390" i="10"/>
  <c r="BB8389" i="10"/>
  <c r="BB8388" i="10"/>
  <c r="BB8387" i="10"/>
  <c r="BB8386" i="10"/>
  <c r="BB8385" i="10"/>
  <c r="BB8384" i="10"/>
  <c r="BB8383" i="10"/>
  <c r="BB8382" i="10"/>
  <c r="BB8381" i="10"/>
  <c r="BB8380" i="10"/>
  <c r="BB8379" i="10"/>
  <c r="BB8378" i="10"/>
  <c r="BB8377" i="10"/>
  <c r="BB8376" i="10"/>
  <c r="BB8375" i="10"/>
  <c r="BB8374" i="10"/>
  <c r="BB8373" i="10"/>
  <c r="BB8372" i="10"/>
  <c r="BB8371" i="10"/>
  <c r="BB8370" i="10"/>
  <c r="BB8369" i="10"/>
  <c r="BB8368" i="10"/>
  <c r="BB8367" i="10"/>
  <c r="BB8366" i="10"/>
  <c r="BB8365" i="10"/>
  <c r="BB8364" i="10"/>
  <c r="BB8363" i="10"/>
  <c r="BB8362" i="10"/>
  <c r="BB8361" i="10"/>
  <c r="BB8360" i="10"/>
  <c r="BB8359" i="10"/>
  <c r="BB8358" i="10"/>
  <c r="BB8357" i="10"/>
  <c r="BB8356" i="10"/>
  <c r="BB8355" i="10"/>
  <c r="BB8354" i="10"/>
  <c r="BB8353" i="10"/>
  <c r="BB8352" i="10"/>
  <c r="BB8351" i="10"/>
  <c r="BB8350" i="10"/>
  <c r="BB8349" i="10"/>
  <c r="BB8348" i="10"/>
  <c r="BB8347" i="10"/>
  <c r="BB8346" i="10"/>
  <c r="BB8345" i="10"/>
  <c r="BB8344" i="10"/>
  <c r="BB8343" i="10"/>
  <c r="BB8342" i="10"/>
  <c r="BB8341" i="10"/>
  <c r="BB8340" i="10"/>
  <c r="BB8339" i="10"/>
  <c r="BB8338" i="10"/>
  <c r="BB8337" i="10"/>
  <c r="BB8336" i="10"/>
  <c r="BB8335" i="10"/>
  <c r="BB8334" i="10"/>
  <c r="BB8333" i="10"/>
  <c r="BB8332" i="10"/>
  <c r="BB8331" i="10"/>
  <c r="BB8330" i="10"/>
  <c r="BB8329" i="10"/>
  <c r="BB8328" i="10"/>
  <c r="BB8327" i="10"/>
  <c r="BB8326" i="10"/>
  <c r="BB8325" i="10"/>
  <c r="BB8324" i="10"/>
  <c r="BB8323" i="10"/>
  <c r="BB8322" i="10"/>
  <c r="BB8321" i="10"/>
  <c r="BB8320" i="10"/>
  <c r="BB8319" i="10"/>
  <c r="BB8318" i="10"/>
  <c r="BB8317" i="10"/>
  <c r="BB8316" i="10"/>
  <c r="BB8315" i="10"/>
  <c r="BB8314" i="10"/>
  <c r="BB8313" i="10"/>
  <c r="BB8312" i="10"/>
  <c r="BB8311" i="10"/>
  <c r="BB8310" i="10"/>
  <c r="BB8309" i="10"/>
  <c r="BB8308" i="10"/>
  <c r="BB8307" i="10"/>
  <c r="BB8306" i="10"/>
  <c r="BB8305" i="10"/>
  <c r="BB8304" i="10"/>
  <c r="BB8303" i="10"/>
  <c r="BB8302" i="10"/>
  <c r="BB8301" i="10"/>
  <c r="BB8300" i="10"/>
  <c r="BB8299" i="10"/>
  <c r="BB8298" i="10"/>
  <c r="BB8297" i="10"/>
  <c r="BB8296" i="10"/>
  <c r="BB8295" i="10"/>
  <c r="BB8294" i="10"/>
  <c r="BB8293" i="10"/>
  <c r="BB8292" i="10"/>
  <c r="BB8291" i="10"/>
  <c r="BB8290" i="10"/>
  <c r="BB8289" i="10"/>
  <c r="BB8288" i="10"/>
  <c r="BB8287" i="10"/>
  <c r="BB8286" i="10"/>
  <c r="BB8285" i="10"/>
  <c r="BB8284" i="10"/>
  <c r="BB8283" i="10"/>
  <c r="BB8282" i="10"/>
  <c r="BB8281" i="10"/>
  <c r="BB8280" i="10"/>
  <c r="BB8279" i="10"/>
  <c r="BB8278" i="10"/>
  <c r="BB8277" i="10"/>
  <c r="BB8276" i="10"/>
  <c r="BB8275" i="10"/>
  <c r="BB8274" i="10"/>
  <c r="BB8273" i="10"/>
  <c r="BB8272" i="10"/>
  <c r="BB8271" i="10"/>
  <c r="BB8270" i="10"/>
  <c r="BB8269" i="10"/>
  <c r="BB8268" i="10"/>
  <c r="BB8267" i="10"/>
  <c r="BB8266" i="10"/>
  <c r="BB8265" i="10"/>
  <c r="BB8264" i="10"/>
  <c r="BB8263" i="10"/>
  <c r="BB8262" i="10"/>
  <c r="BB8261" i="10"/>
  <c r="BB8260" i="10"/>
  <c r="BB8259" i="10"/>
  <c r="BB8258" i="10"/>
  <c r="BB8257" i="10"/>
  <c r="BB8256" i="10"/>
  <c r="BB8255" i="10"/>
  <c r="BB8254" i="10"/>
  <c r="BB8253" i="10"/>
  <c r="BB8252" i="10"/>
  <c r="BB8251" i="10"/>
  <c r="BB8250" i="10"/>
  <c r="BB8249" i="10"/>
  <c r="BB8248" i="10"/>
  <c r="BB8247" i="10"/>
  <c r="BB8246" i="10"/>
  <c r="BB8245" i="10"/>
  <c r="BB8244" i="10"/>
  <c r="BB8243" i="10"/>
  <c r="BB8242" i="10"/>
  <c r="BB8241" i="10"/>
  <c r="BB8240" i="10"/>
  <c r="BB8239" i="10"/>
  <c r="BB8238" i="10"/>
  <c r="BB8237" i="10"/>
  <c r="BB8236" i="10"/>
  <c r="BB8235" i="10"/>
  <c r="BB8234" i="10"/>
  <c r="BB8233" i="10"/>
  <c r="BB8232" i="10"/>
  <c r="BB8231" i="10"/>
  <c r="BB8230" i="10"/>
  <c r="BB8229" i="10"/>
  <c r="BB8228" i="10"/>
  <c r="BB8227" i="10"/>
  <c r="BB8226" i="10"/>
  <c r="BB8225" i="10"/>
  <c r="BB8224" i="10"/>
  <c r="BB8223" i="10"/>
  <c r="BB8222" i="10"/>
  <c r="BB8221" i="10"/>
  <c r="BB8220" i="10"/>
  <c r="BB8219" i="10"/>
  <c r="BB8218" i="10"/>
  <c r="BB8217" i="10"/>
  <c r="BB8216" i="10"/>
  <c r="BB8215" i="10"/>
  <c r="BB8214" i="10"/>
  <c r="BB8213" i="10"/>
  <c r="BB8212" i="10"/>
  <c r="BB8211" i="10"/>
  <c r="BB8210" i="10"/>
  <c r="BB8209" i="10"/>
  <c r="BB8208" i="10"/>
  <c r="BB8207" i="10"/>
  <c r="BB8206" i="10"/>
  <c r="BB8205" i="10"/>
  <c r="BB8204" i="10"/>
  <c r="BB8203" i="10"/>
  <c r="BB8202" i="10"/>
  <c r="BB8201" i="10"/>
  <c r="BB8200" i="10"/>
  <c r="BB8199" i="10"/>
  <c r="BB8198" i="10"/>
  <c r="BB8197" i="10"/>
  <c r="BB8196" i="10"/>
  <c r="BB8195" i="10"/>
  <c r="BB8194" i="10"/>
  <c r="BB8193" i="10"/>
  <c r="BB8192" i="10"/>
  <c r="BB8191" i="10"/>
  <c r="BB8190" i="10"/>
  <c r="BB8189" i="10"/>
  <c r="BB8188" i="10"/>
  <c r="BB8187" i="10"/>
  <c r="BB8186" i="10"/>
  <c r="BB8185" i="10"/>
  <c r="BB8184" i="10"/>
  <c r="BB8183" i="10"/>
  <c r="BB8182" i="10"/>
  <c r="BB8181" i="10"/>
  <c r="BB8180" i="10"/>
  <c r="BB8179" i="10"/>
  <c r="BB8178" i="10"/>
  <c r="BB8177" i="10"/>
  <c r="BB8176" i="10"/>
  <c r="BB8175" i="10"/>
  <c r="BB8174" i="10"/>
  <c r="BB8173" i="10"/>
  <c r="BB8172" i="10"/>
  <c r="BB8171" i="10"/>
  <c r="BB8170" i="10"/>
  <c r="BB8169" i="10"/>
  <c r="BB8168" i="10"/>
  <c r="BB8167" i="10"/>
  <c r="BB8166" i="10"/>
  <c r="BB8165" i="10"/>
  <c r="BB8164" i="10"/>
  <c r="BB8163" i="10"/>
  <c r="BB8162" i="10"/>
  <c r="BB8161" i="10"/>
  <c r="BB8160" i="10"/>
  <c r="BB8159" i="10"/>
  <c r="BB8158" i="10"/>
  <c r="BB8157" i="10"/>
  <c r="BB8156" i="10"/>
  <c r="BB8155" i="10"/>
  <c r="BB8154" i="10"/>
  <c r="BB8153" i="10"/>
  <c r="BB8152" i="10"/>
  <c r="BB8151" i="10"/>
  <c r="BB8150" i="10"/>
  <c r="BB8149" i="10"/>
  <c r="BB8148" i="10"/>
  <c r="BB8147" i="10"/>
  <c r="BB8146" i="10"/>
  <c r="BB8145" i="10"/>
  <c r="BB8144" i="10"/>
  <c r="BB8143" i="10"/>
  <c r="BB8142" i="10"/>
  <c r="BB8141" i="10"/>
  <c r="BB8140" i="10"/>
  <c r="BB8139" i="10"/>
  <c r="BB8138" i="10"/>
  <c r="BB8137" i="10"/>
  <c r="BB8136" i="10"/>
  <c r="BB8135" i="10"/>
  <c r="BB8134" i="10"/>
  <c r="BB8133" i="10"/>
  <c r="BB8132" i="10"/>
  <c r="BB8131" i="10"/>
  <c r="BB8130" i="10"/>
  <c r="BB8129" i="10"/>
  <c r="BB8128" i="10"/>
  <c r="BB8127" i="10"/>
  <c r="BB8126" i="10"/>
  <c r="BB8125" i="10"/>
  <c r="BB8124" i="10"/>
  <c r="BB8123" i="10"/>
  <c r="BB8122" i="10"/>
  <c r="BB8121" i="10"/>
  <c r="BB8120" i="10"/>
  <c r="BB8119" i="10"/>
  <c r="BB8118" i="10"/>
  <c r="BB8117" i="10"/>
  <c r="BB8116" i="10"/>
  <c r="BB8115" i="10"/>
  <c r="BB8114" i="10"/>
  <c r="BB8113" i="10"/>
  <c r="BB8112" i="10"/>
  <c r="BB8111" i="10"/>
  <c r="BB8110" i="10"/>
  <c r="BB8109" i="10"/>
  <c r="BB8108" i="10"/>
  <c r="BB8107" i="10"/>
  <c r="BB8106" i="10"/>
  <c r="BB8105" i="10"/>
  <c r="BB8104" i="10"/>
  <c r="BB8103" i="10"/>
  <c r="BB8102" i="10"/>
  <c r="BB8101" i="10"/>
  <c r="BB8100" i="10"/>
  <c r="BB8099" i="10"/>
  <c r="BB8098" i="10"/>
  <c r="BB8097" i="10"/>
  <c r="BB8096" i="10"/>
  <c r="BB8095" i="10"/>
  <c r="BB8094" i="10"/>
  <c r="BB8093" i="10"/>
  <c r="BB8092" i="10"/>
  <c r="BB8091" i="10"/>
  <c r="BB8090" i="10"/>
  <c r="BB8089" i="10"/>
  <c r="BB8088" i="10"/>
  <c r="BB8087" i="10"/>
  <c r="BB8086" i="10"/>
  <c r="BB8085" i="10"/>
  <c r="BB8084" i="10"/>
  <c r="BB8083" i="10"/>
  <c r="BB8082" i="10"/>
  <c r="BB8081" i="10"/>
  <c r="BB8080" i="10"/>
  <c r="BB8079" i="10"/>
  <c r="BB8078" i="10"/>
  <c r="BB8077" i="10"/>
  <c r="BB8076" i="10"/>
  <c r="BB8075" i="10"/>
  <c r="BB8074" i="10"/>
  <c r="BB8073" i="10"/>
  <c r="BB8072" i="10"/>
  <c r="BB8071" i="10"/>
  <c r="BB8070" i="10"/>
  <c r="BB8069" i="10"/>
  <c r="BB8068" i="10"/>
  <c r="BB8067" i="10"/>
  <c r="BB8066" i="10"/>
  <c r="BB8065" i="10"/>
  <c r="BB8064" i="10"/>
  <c r="BB8063" i="10"/>
  <c r="BB8062" i="10"/>
  <c r="BB8061" i="10"/>
  <c r="BB8060" i="10"/>
  <c r="BB8059" i="10"/>
  <c r="BB8058" i="10"/>
  <c r="BB8057" i="10"/>
  <c r="BB8056" i="10"/>
  <c r="BB8055" i="10"/>
  <c r="BB8054" i="10"/>
  <c r="BB8053" i="10"/>
  <c r="BB8052" i="10"/>
  <c r="BB8051" i="10"/>
  <c r="BB8050" i="10"/>
  <c r="BB8049" i="10"/>
  <c r="BB8048" i="10"/>
  <c r="BB8047" i="10"/>
  <c r="BB8046" i="10"/>
  <c r="BB8045" i="10"/>
  <c r="BB8044" i="10"/>
  <c r="BB8043" i="10"/>
  <c r="BB8042" i="10"/>
  <c r="BB8041" i="10"/>
  <c r="BB8040" i="10"/>
  <c r="BB8039" i="10"/>
  <c r="BB8038" i="10"/>
  <c r="BB8037" i="10"/>
  <c r="BB8036" i="10"/>
  <c r="BB8035" i="10"/>
  <c r="BB8034" i="10"/>
  <c r="BB8033" i="10"/>
  <c r="BB8032" i="10"/>
  <c r="BB8031" i="10"/>
  <c r="BB8030" i="10"/>
  <c r="BB8029" i="10"/>
  <c r="BB8028" i="10"/>
  <c r="BB8027" i="10"/>
  <c r="BB8026" i="10"/>
  <c r="BB8025" i="10"/>
  <c r="BB8024" i="10"/>
  <c r="BB8023" i="10"/>
  <c r="BB8022" i="10"/>
  <c r="BB8021" i="10"/>
  <c r="BB8020" i="10"/>
  <c r="BB8019" i="10"/>
  <c r="BB8018" i="10"/>
  <c r="BB8017" i="10"/>
  <c r="BB8016" i="10"/>
  <c r="BB8015" i="10"/>
  <c r="BB8014" i="10"/>
  <c r="BB8013" i="10"/>
  <c r="BB8012" i="10"/>
  <c r="BB8011" i="10"/>
  <c r="BB8010" i="10"/>
  <c r="BB8009" i="10"/>
  <c r="BB8008" i="10"/>
  <c r="BB8007" i="10"/>
  <c r="BB8006" i="10"/>
  <c r="BB8005" i="10"/>
  <c r="BB8004" i="10"/>
  <c r="BB8003" i="10"/>
  <c r="BB8002" i="10"/>
  <c r="BB8001" i="10"/>
  <c r="BB8000" i="10"/>
  <c r="BB7999" i="10"/>
  <c r="BB7998" i="10"/>
  <c r="BB7997" i="10"/>
  <c r="BB7996" i="10"/>
  <c r="BB7995" i="10"/>
  <c r="BB7994" i="10"/>
  <c r="BB7993" i="10"/>
  <c r="BB7992" i="10"/>
  <c r="BB7991" i="10"/>
  <c r="BB7990" i="10"/>
  <c r="BB7989" i="10"/>
  <c r="BB7988" i="10"/>
  <c r="BB7987" i="10"/>
  <c r="BB7986" i="10"/>
  <c r="BB7985" i="10"/>
  <c r="BB7984" i="10"/>
  <c r="BB7983" i="10"/>
  <c r="BB7982" i="10"/>
  <c r="BB7981" i="10"/>
  <c r="BB7980" i="10"/>
  <c r="BB7979" i="10"/>
  <c r="BB7978" i="10"/>
  <c r="BB7977" i="10"/>
  <c r="BB7976" i="10"/>
  <c r="BB7975" i="10"/>
  <c r="BB7974" i="10"/>
  <c r="BB7973" i="10"/>
  <c r="BB7972" i="10"/>
  <c r="BB7971" i="10"/>
  <c r="BB7970" i="10"/>
  <c r="BB7969" i="10"/>
  <c r="BB7968" i="10"/>
  <c r="BB7967" i="10"/>
  <c r="BB7966" i="10"/>
  <c r="BB7965" i="10"/>
  <c r="BB7964" i="10"/>
  <c r="BB7963" i="10"/>
  <c r="BB7962" i="10"/>
  <c r="BB7961" i="10"/>
  <c r="BB7960" i="10"/>
  <c r="BB7959" i="10"/>
  <c r="BB7958" i="10"/>
  <c r="BB7957" i="10"/>
  <c r="BB7956" i="10"/>
  <c r="BB7955" i="10"/>
  <c r="BB7954" i="10"/>
  <c r="BB7953" i="10"/>
  <c r="BB7952" i="10"/>
  <c r="BB7951" i="10"/>
  <c r="BB7950" i="10"/>
  <c r="BB7949" i="10"/>
  <c r="BB7948" i="10"/>
  <c r="BB7947" i="10"/>
  <c r="BB7946" i="10"/>
  <c r="BB7945" i="10"/>
  <c r="BB7944" i="10"/>
  <c r="BB7943" i="10"/>
  <c r="BB7942" i="10"/>
  <c r="BB7941" i="10"/>
  <c r="BB7940" i="10"/>
  <c r="BB7939" i="10"/>
  <c r="BB7938" i="10"/>
  <c r="BB7937" i="10"/>
  <c r="BB7936" i="10"/>
  <c r="BB7935" i="10"/>
  <c r="BB7934" i="10"/>
  <c r="BB7933" i="10"/>
  <c r="BB7932" i="10"/>
  <c r="BB7931" i="10"/>
  <c r="BB7930" i="10"/>
  <c r="BB7929" i="10"/>
  <c r="BB7928" i="10"/>
  <c r="BB7927" i="10"/>
  <c r="BB7926" i="10"/>
  <c r="BB7925" i="10"/>
  <c r="BB7924" i="10"/>
  <c r="BB7923" i="10"/>
  <c r="BB7922" i="10"/>
  <c r="BB7921" i="10"/>
  <c r="BB7920" i="10"/>
  <c r="BB7919" i="10"/>
  <c r="BB7918" i="10"/>
  <c r="BB7917" i="10"/>
  <c r="BB7916" i="10"/>
  <c r="BB7915" i="10"/>
  <c r="BB7914" i="10"/>
  <c r="BB7913" i="10"/>
  <c r="BB7912" i="10"/>
  <c r="BB7911" i="10"/>
  <c r="BB7910" i="10"/>
  <c r="BB7909" i="10"/>
  <c r="BB7908" i="10"/>
  <c r="BB7907" i="10"/>
  <c r="BB7906" i="10"/>
  <c r="BB7905" i="10"/>
  <c r="BB7904" i="10"/>
  <c r="BB7903" i="10"/>
  <c r="BB7902" i="10"/>
  <c r="BB7901" i="10"/>
  <c r="BB7900" i="10"/>
  <c r="BB7899" i="10"/>
  <c r="BB7898" i="10"/>
  <c r="BB7897" i="10"/>
  <c r="BB7896" i="10"/>
  <c r="BB7895" i="10"/>
  <c r="BB7894" i="10"/>
  <c r="BB7893" i="10"/>
  <c r="BB7892" i="10"/>
  <c r="BB7891" i="10"/>
  <c r="BB7890" i="10"/>
  <c r="BB7889" i="10"/>
  <c r="BB7888" i="10"/>
  <c r="BB7887" i="10"/>
  <c r="BB7886" i="10"/>
  <c r="BB7885" i="10"/>
  <c r="BB7884" i="10"/>
  <c r="BB7883" i="10"/>
  <c r="BB7882" i="10"/>
  <c r="BB7881" i="10"/>
  <c r="BB7880" i="10"/>
  <c r="BB7879" i="10"/>
  <c r="BB7878" i="10"/>
  <c r="BB7877" i="10"/>
  <c r="BB7876" i="10"/>
  <c r="BB7875" i="10"/>
  <c r="BB7874" i="10"/>
  <c r="BB7873" i="10"/>
  <c r="BB7872" i="10"/>
  <c r="BB7871" i="10"/>
  <c r="BB7870" i="10"/>
  <c r="BB7869" i="10"/>
  <c r="BB7868" i="10"/>
  <c r="BB7867" i="10"/>
  <c r="BB7866" i="10"/>
  <c r="BB7865" i="10"/>
  <c r="BB7864" i="10"/>
  <c r="BB7863" i="10"/>
  <c r="BB7862" i="10"/>
  <c r="BB7861" i="10"/>
  <c r="BB7860" i="10"/>
  <c r="BB7859" i="10"/>
  <c r="BB7858" i="10"/>
  <c r="BB7857" i="10"/>
  <c r="BB7856" i="10"/>
  <c r="BB7855" i="10"/>
  <c r="BB7854" i="10"/>
  <c r="BB7853" i="10"/>
  <c r="BB7852" i="10"/>
  <c r="BB7851" i="10"/>
  <c r="BB7850" i="10"/>
  <c r="BB7849" i="10"/>
  <c r="BB7848" i="10"/>
  <c r="BB7847" i="10"/>
  <c r="BB7846" i="10"/>
  <c r="BB7845" i="10"/>
  <c r="BB7844" i="10"/>
  <c r="BB7843" i="10"/>
  <c r="BB7842" i="10"/>
  <c r="BB7841" i="10"/>
  <c r="BB7840" i="10"/>
  <c r="BB7839" i="10"/>
  <c r="BB7838" i="10"/>
  <c r="BB7837" i="10"/>
  <c r="BB7836" i="10"/>
  <c r="BB7835" i="10"/>
  <c r="BB7834" i="10"/>
  <c r="BB7833" i="10"/>
  <c r="BB7832" i="10"/>
  <c r="BB7831" i="10"/>
  <c r="BB7830" i="10"/>
  <c r="BB7829" i="10"/>
  <c r="BB7828" i="10"/>
  <c r="BB7827" i="10"/>
  <c r="BB7826" i="10"/>
  <c r="BB7825" i="10"/>
  <c r="BB7824" i="10"/>
  <c r="BB7823" i="10"/>
  <c r="BB7822" i="10"/>
  <c r="BB7821" i="10"/>
  <c r="BB7820" i="10"/>
  <c r="BB7819" i="10"/>
  <c r="BB7818" i="10"/>
  <c r="BB7817" i="10"/>
  <c r="BB7816" i="10"/>
  <c r="BB7815" i="10"/>
  <c r="BB7814" i="10"/>
  <c r="BB7813" i="10"/>
  <c r="BB7812" i="10"/>
  <c r="BB7811" i="10"/>
  <c r="BB7810" i="10"/>
  <c r="BB7809" i="10"/>
  <c r="BB7808" i="10"/>
  <c r="BB7807" i="10"/>
  <c r="BB7806" i="10"/>
  <c r="BB7805" i="10"/>
  <c r="BB7804" i="10"/>
  <c r="BB7803" i="10"/>
  <c r="BB7802" i="10"/>
  <c r="BB7801" i="10"/>
  <c r="BB7800" i="10"/>
  <c r="BB7799" i="10"/>
  <c r="BB7798" i="10"/>
  <c r="BB7797" i="10"/>
  <c r="BB7796" i="10"/>
  <c r="BB7795" i="10"/>
  <c r="BB7794" i="10"/>
  <c r="BB7793" i="10"/>
  <c r="BB7792" i="10"/>
  <c r="BB7791" i="10"/>
  <c r="BB7790" i="10"/>
  <c r="BB7789" i="10"/>
  <c r="BB7788" i="10"/>
  <c r="BB7787" i="10"/>
  <c r="BB7786" i="10"/>
  <c r="BB7785" i="10"/>
  <c r="BB7784" i="10"/>
  <c r="BB7783" i="10"/>
  <c r="BB7782" i="10"/>
  <c r="BB7781" i="10"/>
  <c r="BB7780" i="10"/>
  <c r="BB7779" i="10"/>
  <c r="BB7778" i="10"/>
  <c r="BB7777" i="10"/>
  <c r="BB7776" i="10"/>
  <c r="BB7775" i="10"/>
  <c r="BB7774" i="10"/>
  <c r="BB7773" i="10"/>
  <c r="BB7772" i="10"/>
  <c r="BB7771" i="10"/>
  <c r="BB7770" i="10"/>
  <c r="BB7769" i="10"/>
  <c r="BB7768" i="10"/>
  <c r="BB7767" i="10"/>
  <c r="BB7766" i="10"/>
  <c r="BB7765" i="10"/>
  <c r="BB7764" i="10"/>
  <c r="BB7763" i="10"/>
  <c r="BB7762" i="10"/>
  <c r="BB7761" i="10"/>
  <c r="BB7760" i="10"/>
  <c r="BB7759" i="10"/>
  <c r="BB7758" i="10"/>
  <c r="BB7757" i="10"/>
  <c r="BB7756" i="10"/>
  <c r="BB7755" i="10"/>
  <c r="BB7754" i="10"/>
  <c r="BB7753" i="10"/>
  <c r="BB7752" i="10"/>
  <c r="BB7751" i="10"/>
  <c r="BB7750" i="10"/>
  <c r="BB7749" i="10"/>
  <c r="BB7748" i="10"/>
  <c r="BB7747" i="10"/>
  <c r="BB7746" i="10"/>
  <c r="BB7745" i="10"/>
  <c r="BB7744" i="10"/>
  <c r="BB7743" i="10"/>
  <c r="BB7742" i="10"/>
  <c r="BB7741" i="10"/>
  <c r="BB7740" i="10"/>
  <c r="BB7739" i="10"/>
  <c r="BB7738" i="10"/>
  <c r="BB7737" i="10"/>
  <c r="BB7736" i="10"/>
  <c r="BB7735" i="10"/>
  <c r="BB7734" i="10"/>
  <c r="BB7733" i="10"/>
  <c r="BB7732" i="10"/>
  <c r="BB7731" i="10"/>
  <c r="BB7730" i="10"/>
  <c r="BB7729" i="10"/>
  <c r="BB7728" i="10"/>
  <c r="BB7727" i="10"/>
  <c r="BB7726" i="10"/>
  <c r="BB7725" i="10"/>
  <c r="BB7724" i="10"/>
  <c r="BB7723" i="10"/>
  <c r="BB7722" i="10"/>
  <c r="BB7721" i="10"/>
  <c r="BB7720" i="10"/>
  <c r="BB7719" i="10"/>
  <c r="BB7718" i="10"/>
  <c r="BB7717" i="10"/>
  <c r="BB7716" i="10"/>
  <c r="BB7715" i="10"/>
  <c r="BB7714" i="10"/>
  <c r="BB7713" i="10"/>
  <c r="BB7712" i="10"/>
  <c r="BB7711" i="10"/>
  <c r="BB7710" i="10"/>
  <c r="BB7709" i="10"/>
  <c r="BB7708" i="10"/>
  <c r="BB7707" i="10"/>
  <c r="BB7706" i="10"/>
  <c r="BB7705" i="10"/>
  <c r="BB7704" i="10"/>
  <c r="BB7703" i="10"/>
  <c r="BB7702" i="10"/>
  <c r="BB7701" i="10"/>
  <c r="BB7700" i="10"/>
  <c r="BB7699" i="10"/>
  <c r="BB7698" i="10"/>
  <c r="BB7697" i="10"/>
  <c r="BB7696" i="10"/>
  <c r="BB7695" i="10"/>
  <c r="BB7694" i="10"/>
  <c r="BB7693" i="10"/>
  <c r="BB7692" i="10"/>
  <c r="BB7691" i="10"/>
  <c r="BB7690" i="10"/>
  <c r="BB7689" i="10"/>
  <c r="BB7688" i="10"/>
  <c r="BB7687" i="10"/>
  <c r="BB7686" i="10"/>
  <c r="BB7685" i="10"/>
  <c r="BB7684" i="10"/>
  <c r="BB7683" i="10"/>
  <c r="BB7682" i="10"/>
  <c r="BB7681" i="10"/>
  <c r="BB7680" i="10"/>
  <c r="BB7679" i="10"/>
  <c r="BB7678" i="10"/>
  <c r="BB7677" i="10"/>
  <c r="BB7676" i="10"/>
  <c r="BB7675" i="10"/>
  <c r="BB7674" i="10"/>
  <c r="BB7673" i="10"/>
  <c r="BB7672" i="10"/>
  <c r="BB7671" i="10"/>
  <c r="BB7670" i="10"/>
  <c r="BB7669" i="10"/>
  <c r="BB7668" i="10"/>
  <c r="BB7667" i="10"/>
  <c r="BB7666" i="10"/>
  <c r="BB7665" i="10"/>
  <c r="BB7664" i="10"/>
  <c r="BB7663" i="10"/>
  <c r="BB7662" i="10"/>
  <c r="BB7661" i="10"/>
  <c r="BB7660" i="10"/>
  <c r="BB7659" i="10"/>
  <c r="BB7658" i="10"/>
  <c r="BB7657" i="10"/>
  <c r="BB7656" i="10"/>
  <c r="BB7655" i="10"/>
  <c r="BB7654" i="10"/>
  <c r="BB7653" i="10"/>
  <c r="BB7652" i="10"/>
  <c r="BB7651" i="10"/>
  <c r="BB7650" i="10"/>
  <c r="BB7649" i="10"/>
  <c r="BB7648" i="10"/>
  <c r="BB7647" i="10"/>
  <c r="BB7646" i="10"/>
  <c r="BB7645" i="10"/>
  <c r="BB7644" i="10"/>
  <c r="BB7643" i="10"/>
  <c r="BB7642" i="10"/>
  <c r="BB7641" i="10"/>
  <c r="BB7640" i="10"/>
  <c r="BB7639" i="10"/>
  <c r="BB7638" i="10"/>
  <c r="BB7637" i="10"/>
  <c r="BB7636" i="10"/>
  <c r="BB7635" i="10"/>
  <c r="BB7634" i="10"/>
  <c r="BB7633" i="10"/>
  <c r="BB7632" i="10"/>
  <c r="BB7631" i="10"/>
  <c r="BB7630" i="10"/>
  <c r="BB7629" i="10"/>
  <c r="BB7628" i="10"/>
  <c r="BB7627" i="10"/>
  <c r="BB7626" i="10"/>
  <c r="BB7625" i="10"/>
  <c r="BB7624" i="10"/>
  <c r="BB7623" i="10"/>
  <c r="BB7622" i="10"/>
  <c r="BB7621" i="10"/>
  <c r="BB7620" i="10"/>
  <c r="BB7619" i="10"/>
  <c r="BB7618" i="10"/>
  <c r="BB7617" i="10"/>
  <c r="BB7616" i="10"/>
  <c r="BB7615" i="10"/>
  <c r="BB7614" i="10"/>
  <c r="BB7613" i="10"/>
  <c r="BB7612" i="10"/>
  <c r="BB7611" i="10"/>
  <c r="BB7610" i="10"/>
  <c r="BB7609" i="10"/>
  <c r="BB7608" i="10"/>
  <c r="BB7607" i="10"/>
  <c r="BB7606" i="10"/>
  <c r="BB7605" i="10"/>
  <c r="BB7604" i="10"/>
  <c r="BB7603" i="10"/>
  <c r="BB7602" i="10"/>
  <c r="BB7601" i="10"/>
  <c r="BB7600" i="10"/>
  <c r="BB7599" i="10"/>
  <c r="BB7598" i="10"/>
  <c r="BB7597" i="10"/>
  <c r="BB7596" i="10"/>
  <c r="BB7595" i="10"/>
  <c r="BB7594" i="10"/>
  <c r="BB7593" i="10"/>
  <c r="BB7592" i="10"/>
  <c r="BB7591" i="10"/>
  <c r="BB7590" i="10"/>
  <c r="BB7589" i="10"/>
  <c r="BB7588" i="10"/>
  <c r="BB7587" i="10"/>
  <c r="BB7586" i="10"/>
  <c r="BB7585" i="10"/>
  <c r="BB7584" i="10"/>
  <c r="BB7583" i="10"/>
  <c r="BB7582" i="10"/>
  <c r="BB7581" i="10"/>
  <c r="BB7580" i="10"/>
  <c r="BB7579" i="10"/>
  <c r="BB7578" i="10"/>
  <c r="BB7577" i="10"/>
  <c r="BB7576" i="10"/>
  <c r="BB7575" i="10"/>
  <c r="BB7574" i="10"/>
  <c r="BB7573" i="10"/>
  <c r="BB7572" i="10"/>
  <c r="BB7571" i="10"/>
  <c r="BB7570" i="10"/>
  <c r="BB7569" i="10"/>
  <c r="BB7568" i="10"/>
  <c r="BB7567" i="10"/>
  <c r="BB7566" i="10"/>
  <c r="BB7565" i="10"/>
  <c r="BB7564" i="10"/>
  <c r="BB7563" i="10"/>
  <c r="BB7562" i="10"/>
  <c r="BB7561" i="10"/>
  <c r="BB7560" i="10"/>
  <c r="BB7559" i="10"/>
  <c r="BB7558" i="10"/>
  <c r="BB7557" i="10"/>
  <c r="BB7556" i="10"/>
  <c r="BB7555" i="10"/>
  <c r="BB7554" i="10"/>
  <c r="BB7553" i="10"/>
  <c r="BB7552" i="10"/>
  <c r="BB7551" i="10"/>
  <c r="BB7550" i="10"/>
  <c r="BB7549" i="10"/>
  <c r="BB7548" i="10"/>
  <c r="BB7547" i="10"/>
  <c r="BB7546" i="10"/>
  <c r="BB7545" i="10"/>
  <c r="BB7544" i="10"/>
  <c r="BB7543" i="10"/>
  <c r="BB7542" i="10"/>
  <c r="BB7541" i="10"/>
  <c r="BB7540" i="10"/>
  <c r="BB7539" i="10"/>
  <c r="BB7538" i="10"/>
  <c r="BB7537" i="10"/>
  <c r="BB7536" i="10"/>
  <c r="BB7535" i="10"/>
  <c r="BB7534" i="10"/>
  <c r="BB7533" i="10"/>
  <c r="BB7532" i="10"/>
  <c r="BB7531" i="10"/>
  <c r="BB7530" i="10"/>
  <c r="BB7529" i="10"/>
  <c r="BB7528" i="10"/>
  <c r="BB7527" i="10"/>
  <c r="BB7526" i="10"/>
  <c r="BB7525" i="10"/>
  <c r="BB7524" i="10"/>
  <c r="BB7523" i="10"/>
  <c r="BB7522" i="10"/>
  <c r="BB7521" i="10"/>
  <c r="BB7520" i="10"/>
  <c r="BB7519" i="10"/>
  <c r="BB7518" i="10"/>
  <c r="BB7517" i="10"/>
  <c r="BB7516" i="10"/>
  <c r="BB7515" i="10"/>
  <c r="BB7514" i="10"/>
  <c r="BB7513" i="10"/>
  <c r="BB7512" i="10"/>
  <c r="BB7511" i="10"/>
  <c r="BB7510" i="10"/>
  <c r="BB7509" i="10"/>
  <c r="BB7508" i="10"/>
  <c r="BB7507" i="10"/>
  <c r="BB7506" i="10"/>
  <c r="BB7505" i="10"/>
  <c r="BB7504" i="10"/>
  <c r="BB7503" i="10"/>
  <c r="BB7502" i="10"/>
  <c r="BB7501" i="10"/>
  <c r="BB7500" i="10"/>
  <c r="BB7499" i="10"/>
  <c r="BB7498" i="10"/>
  <c r="BB7497" i="10"/>
  <c r="BB7496" i="10"/>
  <c r="BB7495" i="10"/>
  <c r="BB7494" i="10"/>
  <c r="BB7493" i="10"/>
  <c r="BB7492" i="10"/>
  <c r="BB7491" i="10"/>
  <c r="BB7490" i="10"/>
  <c r="BB7489" i="10"/>
  <c r="BB7488" i="10"/>
  <c r="BB7487" i="10"/>
  <c r="BB7486" i="10"/>
  <c r="BB7485" i="10"/>
  <c r="BB7484" i="10"/>
  <c r="BB7483" i="10"/>
  <c r="BB7482" i="10"/>
  <c r="BB7481" i="10"/>
  <c r="BB7480" i="10"/>
  <c r="BB7479" i="10"/>
  <c r="BB7478" i="10"/>
  <c r="BB7477" i="10"/>
  <c r="BB7476" i="10"/>
  <c r="BB7475" i="10"/>
  <c r="BB7474" i="10"/>
  <c r="BB7473" i="10"/>
  <c r="BB7472" i="10"/>
  <c r="BB7471" i="10"/>
  <c r="BB7470" i="10"/>
  <c r="BB7469" i="10"/>
  <c r="BB7468" i="10"/>
  <c r="BB7467" i="10"/>
  <c r="BB7466" i="10"/>
  <c r="BB7465" i="10"/>
  <c r="BB7464" i="10"/>
  <c r="BB7463" i="10"/>
  <c r="BB7462" i="10"/>
  <c r="BB7461" i="10"/>
  <c r="BB7460" i="10"/>
  <c r="BB7459" i="10"/>
  <c r="BB7458" i="10"/>
  <c r="BB7457" i="10"/>
  <c r="BB7456" i="10"/>
  <c r="BB7455" i="10"/>
  <c r="BB7454" i="10"/>
  <c r="BB7453" i="10"/>
  <c r="BB7452" i="10"/>
  <c r="BB7451" i="10"/>
  <c r="BB7450" i="10"/>
  <c r="BB7449" i="10"/>
  <c r="BB7448" i="10"/>
  <c r="BB7447" i="10"/>
  <c r="BB7446" i="10"/>
  <c r="BB7445" i="10"/>
  <c r="BB7444" i="10"/>
  <c r="BB7443" i="10"/>
  <c r="BB7442" i="10"/>
  <c r="BB7441" i="10"/>
  <c r="BB7440" i="10"/>
  <c r="BB7439" i="10"/>
  <c r="BB7438" i="10"/>
  <c r="BB7437" i="10"/>
  <c r="BB7436" i="10"/>
  <c r="BB7435" i="10"/>
  <c r="BB7434" i="10"/>
  <c r="BB7433" i="10"/>
  <c r="BB7432" i="10"/>
  <c r="BB7431" i="10"/>
  <c r="BB7430" i="10"/>
  <c r="BB7429" i="10"/>
  <c r="BB7428" i="10"/>
  <c r="BB7427" i="10"/>
  <c r="BB7426" i="10"/>
  <c r="BB7425" i="10"/>
  <c r="BB7424" i="10"/>
  <c r="BB7423" i="10"/>
  <c r="BB7422" i="10"/>
  <c r="BB7421" i="10"/>
  <c r="BB7420" i="10"/>
  <c r="BB7419" i="10"/>
  <c r="BB7418" i="10"/>
  <c r="BB7417" i="10"/>
  <c r="BB7416" i="10"/>
  <c r="BB7415" i="10"/>
  <c r="BB7414" i="10"/>
  <c r="BB7413" i="10"/>
  <c r="BB7412" i="10"/>
  <c r="BB7411" i="10"/>
  <c r="BB7410" i="10"/>
  <c r="BB7409" i="10"/>
  <c r="BB7408" i="10"/>
  <c r="BB7407" i="10"/>
  <c r="BB7406" i="10"/>
  <c r="BB7405" i="10"/>
  <c r="BB7404" i="10"/>
  <c r="BB7403" i="10"/>
  <c r="BB7402" i="10"/>
  <c r="BB7401" i="10"/>
  <c r="BB7400" i="10"/>
  <c r="BB7399" i="10"/>
  <c r="BB7398" i="10"/>
  <c r="BB7397" i="10"/>
  <c r="BB7396" i="10"/>
  <c r="BB7395" i="10"/>
  <c r="BB7394" i="10"/>
  <c r="BB7393" i="10"/>
  <c r="BB7392" i="10"/>
  <c r="BB7391" i="10"/>
  <c r="BB7390" i="10"/>
  <c r="BB7389" i="10"/>
  <c r="BB7388" i="10"/>
  <c r="BB7387" i="10"/>
  <c r="BB7386" i="10"/>
  <c r="BB7385" i="10"/>
  <c r="BB7384" i="10"/>
  <c r="BB7383" i="10"/>
  <c r="BB7382" i="10"/>
  <c r="BB7381" i="10"/>
  <c r="BB7380" i="10"/>
  <c r="BB7379" i="10"/>
  <c r="BB7378" i="10"/>
  <c r="BB7377" i="10"/>
  <c r="BB7376" i="10"/>
  <c r="BB7375" i="10"/>
  <c r="BB7374" i="10"/>
  <c r="BB7373" i="10"/>
  <c r="BB7372" i="10"/>
  <c r="BB7371" i="10"/>
  <c r="BB7370" i="10"/>
  <c r="BB7369" i="10"/>
  <c r="BB7368" i="10"/>
  <c r="BB7367" i="10"/>
  <c r="BB7366" i="10"/>
  <c r="BB7365" i="10"/>
  <c r="BB7364" i="10"/>
  <c r="BB7363" i="10"/>
  <c r="BB7362" i="10"/>
  <c r="BB7361" i="10"/>
  <c r="BB7360" i="10"/>
  <c r="BB7359" i="10"/>
  <c r="BB7358" i="10"/>
  <c r="BB7357" i="10"/>
  <c r="BB7356" i="10"/>
  <c r="BB7355" i="10"/>
  <c r="BB7354" i="10"/>
  <c r="BB7353" i="10"/>
  <c r="BB7352" i="10"/>
  <c r="BB7351" i="10"/>
  <c r="BB7350" i="10"/>
  <c r="BB7349" i="10"/>
  <c r="BB7348" i="10"/>
  <c r="BB7347" i="10"/>
  <c r="BB7346" i="10"/>
  <c r="BB7345" i="10"/>
  <c r="BB7344" i="10"/>
  <c r="BB7343" i="10"/>
  <c r="BB7342" i="10"/>
  <c r="BB7341" i="10"/>
  <c r="BB7340" i="10"/>
  <c r="BB7339" i="10"/>
  <c r="BB7338" i="10"/>
  <c r="BB7337" i="10"/>
  <c r="BB7336" i="10"/>
  <c r="BB7335" i="10"/>
  <c r="BB7334" i="10"/>
  <c r="BB7333" i="10"/>
  <c r="BB7332" i="10"/>
  <c r="BB7331" i="10"/>
  <c r="BB7330" i="10"/>
  <c r="BB7329" i="10"/>
  <c r="BB7328" i="10"/>
  <c r="BB7327" i="10"/>
  <c r="BB7326" i="10"/>
  <c r="BB7325" i="10"/>
  <c r="BB7324" i="10"/>
  <c r="BB7323" i="10"/>
  <c r="BB7322" i="10"/>
  <c r="BB7321" i="10"/>
  <c r="BB7320" i="10"/>
  <c r="BB7319" i="10"/>
  <c r="BB7318" i="10"/>
  <c r="BB7317" i="10"/>
  <c r="BB7316" i="10"/>
  <c r="BB7315" i="10"/>
  <c r="BB7314" i="10"/>
  <c r="BB7313" i="10"/>
  <c r="BB7312" i="10"/>
  <c r="BB7311" i="10"/>
  <c r="BB7310" i="10"/>
  <c r="BB7309" i="10"/>
  <c r="BB7308" i="10"/>
  <c r="BB7307" i="10"/>
  <c r="BB7306" i="10"/>
  <c r="BB7305" i="10"/>
  <c r="BB7304" i="10"/>
  <c r="BB7303" i="10"/>
  <c r="BB7302" i="10"/>
  <c r="BB7301" i="10"/>
  <c r="BB7300" i="10"/>
  <c r="BB7299" i="10"/>
  <c r="BB7298" i="10"/>
  <c r="BB7297" i="10"/>
  <c r="BB7296" i="10"/>
  <c r="BB7295" i="10"/>
  <c r="BB7294" i="10"/>
  <c r="BB7293" i="10"/>
  <c r="BB7292" i="10"/>
  <c r="BB7291" i="10"/>
  <c r="BB7290" i="10"/>
  <c r="BB7289" i="10"/>
  <c r="BB7288" i="10"/>
  <c r="BB7287" i="10"/>
  <c r="BB7286" i="10"/>
  <c r="BB7285" i="10"/>
  <c r="BB7284" i="10"/>
  <c r="BB7283" i="10"/>
  <c r="BB7282" i="10"/>
  <c r="BB7281" i="10"/>
  <c r="BB7280" i="10"/>
  <c r="BB7279" i="10"/>
  <c r="BB7278" i="10"/>
  <c r="BB7277" i="10"/>
  <c r="BB7276" i="10"/>
  <c r="BB7275" i="10"/>
  <c r="BB7274" i="10"/>
  <c r="BB7273" i="10"/>
  <c r="BB7272" i="10"/>
  <c r="BB7271" i="10"/>
  <c r="BB7270" i="10"/>
  <c r="BB7269" i="10"/>
  <c r="BB7268" i="10"/>
  <c r="BB7267" i="10"/>
  <c r="BB7266" i="10"/>
  <c r="BB7265" i="10"/>
  <c r="BB7264" i="10"/>
  <c r="BB7263" i="10"/>
  <c r="BB7262" i="10"/>
  <c r="BB7261" i="10"/>
  <c r="BB7260" i="10"/>
  <c r="BB7259" i="10"/>
  <c r="BB7258" i="10"/>
  <c r="BB7257" i="10"/>
  <c r="BB7256" i="10"/>
  <c r="BB7255" i="10"/>
  <c r="BB7254" i="10"/>
  <c r="BB7253" i="10"/>
  <c r="BB7252" i="10"/>
  <c r="BB7251" i="10"/>
  <c r="BB7250" i="10"/>
  <c r="BB7249" i="10"/>
  <c r="BB7248" i="10"/>
  <c r="BB7247" i="10"/>
  <c r="BB7246" i="10"/>
  <c r="BB7245" i="10"/>
  <c r="BB7244" i="10"/>
  <c r="BB7243" i="10"/>
  <c r="BB7242" i="10"/>
  <c r="BB7241" i="10"/>
  <c r="BB7240" i="10"/>
  <c r="BB7239" i="10"/>
  <c r="BB7238" i="10"/>
  <c r="BB7237" i="10"/>
  <c r="BB7236" i="10"/>
  <c r="BB7235" i="10"/>
  <c r="BB7234" i="10"/>
  <c r="BB7233" i="10"/>
  <c r="BB7232" i="10"/>
  <c r="BB7231" i="10"/>
  <c r="BB7230" i="10"/>
  <c r="BB7229" i="10"/>
  <c r="BB7228" i="10"/>
  <c r="BB7227" i="10"/>
  <c r="BB7226" i="10"/>
  <c r="BB7225" i="10"/>
  <c r="BB7224" i="10"/>
  <c r="BB7223" i="10"/>
  <c r="BB7222" i="10"/>
  <c r="BB7221" i="10"/>
  <c r="BB7220" i="10"/>
  <c r="BB7219" i="10"/>
  <c r="BB7218" i="10"/>
  <c r="BB7217" i="10"/>
  <c r="BB7216" i="10"/>
  <c r="BB7215" i="10"/>
  <c r="BB7214" i="10"/>
  <c r="BB7213" i="10"/>
  <c r="BB7212" i="10"/>
  <c r="BB7211" i="10"/>
  <c r="BB7210" i="10"/>
  <c r="BB7209" i="10"/>
  <c r="BB7208" i="10"/>
  <c r="BB7207" i="10"/>
  <c r="BB7206" i="10"/>
  <c r="BB7205" i="10"/>
  <c r="BB7204" i="10"/>
  <c r="BB7203" i="10"/>
  <c r="BB7202" i="10"/>
  <c r="BB7201" i="10"/>
  <c r="BB7200" i="10"/>
  <c r="BB7199" i="10"/>
  <c r="BB7198" i="10"/>
  <c r="BB7197" i="10"/>
  <c r="BB7196" i="10"/>
  <c r="BB7195" i="10"/>
  <c r="BB7194" i="10"/>
  <c r="BB7193" i="10"/>
  <c r="BB7192" i="10"/>
  <c r="BB7191" i="10"/>
  <c r="BB7190" i="10"/>
  <c r="BB7189" i="10"/>
  <c r="BB7188" i="10"/>
  <c r="BB7187" i="10"/>
  <c r="BB7186" i="10"/>
  <c r="BB7185" i="10"/>
  <c r="BB7184" i="10"/>
  <c r="BB7183" i="10"/>
  <c r="BB7182" i="10"/>
  <c r="BB7181" i="10"/>
  <c r="BB7180" i="10"/>
  <c r="BB7179" i="10"/>
  <c r="BB7178" i="10"/>
  <c r="BB7177" i="10"/>
  <c r="BB7176" i="10"/>
  <c r="BB7175" i="10"/>
  <c r="BB7174" i="10"/>
  <c r="BB7173" i="10"/>
  <c r="BB7172" i="10"/>
  <c r="BB7171" i="10"/>
  <c r="BB7170" i="10"/>
  <c r="BB7169" i="10"/>
  <c r="BB7168" i="10"/>
  <c r="BB7167" i="10"/>
  <c r="BB7166" i="10"/>
  <c r="BB7165" i="10"/>
  <c r="BB7164" i="10"/>
  <c r="BB7163" i="10"/>
  <c r="BB7162" i="10"/>
  <c r="BB7161" i="10"/>
  <c r="BB7160" i="10"/>
  <c r="BB7159" i="10"/>
  <c r="BB7158" i="10"/>
  <c r="BB7157" i="10"/>
  <c r="BB7156" i="10"/>
  <c r="BB7155" i="10"/>
  <c r="BB7154" i="10"/>
  <c r="BB7153" i="10"/>
  <c r="BB7152" i="10"/>
  <c r="BB7151" i="10"/>
  <c r="BB7150" i="10"/>
  <c r="BB7149" i="10"/>
  <c r="BB7148" i="10"/>
  <c r="BB7147" i="10"/>
  <c r="BB7146" i="10"/>
  <c r="BB7145" i="10"/>
  <c r="BB7144" i="10"/>
  <c r="BB7143" i="10"/>
  <c r="BB7142" i="10"/>
  <c r="BB7141" i="10"/>
  <c r="BB7140" i="10"/>
  <c r="BB7139" i="10"/>
  <c r="BB7138" i="10"/>
  <c r="BB7137" i="10"/>
  <c r="BB7136" i="10"/>
  <c r="BB7135" i="10"/>
  <c r="BB7134" i="10"/>
  <c r="BB7133" i="10"/>
  <c r="BB7132" i="10"/>
  <c r="BB7131" i="10"/>
  <c r="BB7130" i="10"/>
  <c r="BB7129" i="10"/>
  <c r="BB7128" i="10"/>
  <c r="BB7127" i="10"/>
  <c r="BB7126" i="10"/>
  <c r="BB7125" i="10"/>
  <c r="BB7124" i="10"/>
  <c r="BB7123" i="10"/>
  <c r="BB7122" i="10"/>
  <c r="BB7121" i="10"/>
  <c r="BB7120" i="10"/>
  <c r="BB7119" i="10"/>
  <c r="BB7118" i="10"/>
  <c r="BB7117" i="10"/>
  <c r="BB7116" i="10"/>
  <c r="BB7115" i="10"/>
  <c r="BB7114" i="10"/>
  <c r="BB7113" i="10"/>
  <c r="BB7112" i="10"/>
  <c r="BB7111" i="10"/>
  <c r="BB7110" i="10"/>
  <c r="BB7109" i="10"/>
  <c r="BB7108" i="10"/>
  <c r="BB7107" i="10"/>
  <c r="BB7106" i="10"/>
  <c r="BB7105" i="10"/>
  <c r="BB7104" i="10"/>
  <c r="BB7103" i="10"/>
  <c r="BB7102" i="10"/>
  <c r="BB7101" i="10"/>
  <c r="BB7100" i="10"/>
  <c r="BB7099" i="10"/>
  <c r="BB7098" i="10"/>
  <c r="BB7097" i="10"/>
  <c r="BB7096" i="10"/>
  <c r="BB7095" i="10"/>
  <c r="BB7094" i="10"/>
  <c r="BB7093" i="10"/>
  <c r="BB7092" i="10"/>
  <c r="BB7091" i="10"/>
  <c r="BB7090" i="10"/>
  <c r="BB7089" i="10"/>
  <c r="BB7088" i="10"/>
  <c r="BB7087" i="10"/>
  <c r="BB7086" i="10"/>
  <c r="BB7085" i="10"/>
  <c r="BB7084" i="10"/>
  <c r="BB7083" i="10"/>
  <c r="BB7082" i="10"/>
  <c r="BB7081" i="10"/>
  <c r="BB7080" i="10"/>
  <c r="BB7079" i="10"/>
  <c r="BB7078" i="10"/>
  <c r="BB7077" i="10"/>
  <c r="BB7076" i="10"/>
  <c r="BB7075" i="10"/>
  <c r="BB7074" i="10"/>
  <c r="BB7073" i="10"/>
  <c r="BB7072" i="10"/>
  <c r="BB7071" i="10"/>
  <c r="BB7070" i="10"/>
  <c r="BB7069" i="10"/>
  <c r="BB7068" i="10"/>
  <c r="BB7067" i="10"/>
  <c r="BB7066" i="10"/>
  <c r="BB7065" i="10"/>
  <c r="BB7064" i="10"/>
  <c r="BB7063" i="10"/>
  <c r="BB7062" i="10"/>
  <c r="BB7061" i="10"/>
  <c r="BB7060" i="10"/>
  <c r="BB7059" i="10"/>
  <c r="BB7058" i="10"/>
  <c r="BB7057" i="10"/>
  <c r="BB7056" i="10"/>
  <c r="BB7055" i="10"/>
  <c r="BB7054" i="10"/>
  <c r="BB7053" i="10"/>
  <c r="BB7052" i="10"/>
  <c r="BB7051" i="10"/>
  <c r="BB7050" i="10"/>
  <c r="BB7049" i="10"/>
  <c r="BB7048" i="10"/>
  <c r="BB7047" i="10"/>
  <c r="BB7046" i="10"/>
  <c r="BB7045" i="10"/>
  <c r="BB7044" i="10"/>
  <c r="BB7043" i="10"/>
  <c r="BB7042" i="10"/>
  <c r="BB7041" i="10"/>
  <c r="BB7040" i="10"/>
  <c r="BB7039" i="10"/>
  <c r="BB7038" i="10"/>
  <c r="BB7037" i="10"/>
  <c r="BB7036" i="10"/>
  <c r="BB7035" i="10"/>
  <c r="BB7034" i="10"/>
  <c r="BB7033" i="10"/>
  <c r="BB7032" i="10"/>
  <c r="BB7031" i="10"/>
  <c r="BB7030" i="10"/>
  <c r="BB7029" i="10"/>
  <c r="BB7028" i="10"/>
  <c r="BB7027" i="10"/>
  <c r="BB7026" i="10"/>
  <c r="BB7025" i="10"/>
  <c r="BB7024" i="10"/>
  <c r="BB7023" i="10"/>
  <c r="BB7022" i="10"/>
  <c r="BB7021" i="10"/>
  <c r="BB7020" i="10"/>
  <c r="BB7019" i="10"/>
  <c r="BB7018" i="10"/>
  <c r="BB7017" i="10"/>
  <c r="BB7016" i="10"/>
  <c r="BB7015" i="10"/>
  <c r="BB7014" i="10"/>
  <c r="BB7013" i="10"/>
  <c r="BB7012" i="10"/>
  <c r="BB7011" i="10"/>
  <c r="BB7010" i="10"/>
  <c r="BB7009" i="10"/>
  <c r="BB7008" i="10"/>
  <c r="BB7007" i="10"/>
  <c r="BB7006" i="10"/>
  <c r="BB7005" i="10"/>
  <c r="BB7004" i="10"/>
  <c r="BB7003" i="10"/>
  <c r="BB7002" i="10"/>
  <c r="BB7001" i="10"/>
  <c r="BB7000" i="10"/>
  <c r="BB6999" i="10"/>
  <c r="BB6998" i="10"/>
  <c r="BB6997" i="10"/>
  <c r="BB6996" i="10"/>
  <c r="BB6995" i="10"/>
  <c r="BB6994" i="10"/>
  <c r="BB6993" i="10"/>
  <c r="BB6992" i="10"/>
  <c r="BB6991" i="10"/>
  <c r="BB6990" i="10"/>
  <c r="BB6989" i="10"/>
  <c r="BB6988" i="10"/>
  <c r="BB6987" i="10"/>
  <c r="BB6986" i="10"/>
  <c r="BB6985" i="10"/>
  <c r="BB6984" i="10"/>
  <c r="BB6983" i="10"/>
  <c r="BB6982" i="10"/>
  <c r="BB6981" i="10"/>
  <c r="BB6980" i="10"/>
  <c r="BB6979" i="10"/>
  <c r="BB6978" i="10"/>
  <c r="BB6977" i="10"/>
  <c r="BB6976" i="10"/>
  <c r="BB6975" i="10"/>
  <c r="BB6974" i="10"/>
  <c r="BB6973" i="10"/>
  <c r="BB6972" i="10"/>
  <c r="BB6971" i="10"/>
  <c r="BB6970" i="10"/>
  <c r="BB6969" i="10"/>
  <c r="BB6968" i="10"/>
  <c r="BB6967" i="10"/>
  <c r="BB6966" i="10"/>
  <c r="BB6965" i="10"/>
  <c r="BB6964" i="10"/>
  <c r="BB6963" i="10"/>
  <c r="BB6962" i="10"/>
  <c r="BB6961" i="10"/>
  <c r="BB6960" i="10"/>
  <c r="BB6959" i="10"/>
  <c r="BB6958" i="10"/>
  <c r="BB6957" i="10"/>
  <c r="BB6956" i="10"/>
  <c r="BB6955" i="10"/>
  <c r="BB6954" i="10"/>
  <c r="BB6953" i="10"/>
  <c r="BB6952" i="10"/>
  <c r="BB6951" i="10"/>
  <c r="BB6950" i="10"/>
  <c r="BB6949" i="10"/>
  <c r="BB6948" i="10"/>
  <c r="BB6947" i="10"/>
  <c r="BB6946" i="10"/>
  <c r="BB6945" i="10"/>
  <c r="BB6944" i="10"/>
  <c r="BB6943" i="10"/>
  <c r="BB6942" i="10"/>
  <c r="BB6941" i="10"/>
  <c r="BB6940" i="10"/>
  <c r="BB6939" i="10"/>
  <c r="BB6938" i="10"/>
  <c r="BB6937" i="10"/>
  <c r="BB6936" i="10"/>
  <c r="BB6935" i="10"/>
  <c r="BB6934" i="10"/>
  <c r="BB6933" i="10"/>
  <c r="BB6932" i="10"/>
  <c r="BB6931" i="10"/>
  <c r="BB6930" i="10"/>
  <c r="BB6929" i="10"/>
  <c r="BB6928" i="10"/>
  <c r="BB6927" i="10"/>
  <c r="BB6926" i="10"/>
  <c r="BB6925" i="10"/>
  <c r="BB6924" i="10"/>
  <c r="BB6923" i="10"/>
  <c r="BB6922" i="10"/>
  <c r="BB6921" i="10"/>
  <c r="BB6920" i="10"/>
  <c r="BB6919" i="10"/>
  <c r="BB6918" i="10"/>
  <c r="BB6917" i="10"/>
  <c r="BB6916" i="10"/>
  <c r="BB6915" i="10"/>
  <c r="BB6914" i="10"/>
  <c r="BB6913" i="10"/>
  <c r="BB6912" i="10"/>
  <c r="BB6911" i="10"/>
  <c r="BB6910" i="10"/>
  <c r="BB6909" i="10"/>
  <c r="BB6908" i="10"/>
  <c r="BB6907" i="10"/>
  <c r="BB6906" i="10"/>
  <c r="BB6905" i="10"/>
  <c r="BB6904" i="10"/>
  <c r="BB6903" i="10"/>
  <c r="BB6902" i="10"/>
  <c r="BB6901" i="10"/>
  <c r="BB6900" i="10"/>
  <c r="BB6899" i="10"/>
  <c r="BB6898" i="10"/>
  <c r="BB6897" i="10"/>
  <c r="BB6896" i="10"/>
  <c r="BB6895" i="10"/>
  <c r="BB6894" i="10"/>
  <c r="BB6893" i="10"/>
  <c r="BB6892" i="10"/>
  <c r="BB6891" i="10"/>
  <c r="BB6890" i="10"/>
  <c r="BB6889" i="10"/>
  <c r="BB6888" i="10"/>
  <c r="BB6887" i="10"/>
  <c r="BB6886" i="10"/>
  <c r="BB6885" i="10"/>
  <c r="BB6884" i="10"/>
  <c r="BB6883" i="10"/>
  <c r="BB6882" i="10"/>
  <c r="BB6881" i="10"/>
  <c r="BB6880" i="10"/>
  <c r="BB6879" i="10"/>
  <c r="BB6878" i="10"/>
  <c r="BB6877" i="10"/>
  <c r="BB6876" i="10"/>
  <c r="BB6875" i="10"/>
  <c r="BB6874" i="10"/>
  <c r="BB6873" i="10"/>
  <c r="BB6872" i="10"/>
  <c r="BB6871" i="10"/>
  <c r="BB6870" i="10"/>
  <c r="BB6869" i="10"/>
  <c r="BB6868" i="10"/>
  <c r="BB6867" i="10"/>
  <c r="BB6866" i="10"/>
  <c r="BB6865" i="10"/>
  <c r="BB6864" i="10"/>
  <c r="BB6863" i="10"/>
  <c r="BB6862" i="10"/>
  <c r="BB6861" i="10"/>
  <c r="BB6860" i="10"/>
  <c r="BB6859" i="10"/>
  <c r="BB6858" i="10"/>
  <c r="BB6857" i="10"/>
  <c r="BB6856" i="10"/>
  <c r="BB6855" i="10"/>
  <c r="BB6854" i="10"/>
  <c r="BB6853" i="10"/>
  <c r="BB6852" i="10"/>
  <c r="BB6851" i="10"/>
  <c r="BB6850" i="10"/>
  <c r="BB6849" i="10"/>
  <c r="BB6848" i="10"/>
  <c r="BB6847" i="10"/>
  <c r="BB6846" i="10"/>
  <c r="BB6845" i="10"/>
  <c r="BB6844" i="10"/>
  <c r="BB6843" i="10"/>
  <c r="BB6842" i="10"/>
  <c r="BB6841" i="10"/>
  <c r="BB6840" i="10"/>
  <c r="BB6839" i="10"/>
  <c r="BB6838" i="10"/>
  <c r="BB6837" i="10"/>
  <c r="BB6836" i="10"/>
  <c r="BB6835" i="10"/>
  <c r="BB6834" i="10"/>
  <c r="BB6833" i="10"/>
  <c r="BB6832" i="10"/>
  <c r="BB6831" i="10"/>
  <c r="BB6830" i="10"/>
  <c r="BB6829" i="10"/>
  <c r="BB6828" i="10"/>
  <c r="BB6827" i="10"/>
  <c r="BB6826" i="10"/>
  <c r="BB6825" i="10"/>
  <c r="BB6824" i="10"/>
  <c r="BB6823" i="10"/>
  <c r="BB6822" i="10"/>
  <c r="BB6821" i="10"/>
  <c r="BB6820" i="10"/>
  <c r="BB6819" i="10"/>
  <c r="BB6818" i="10"/>
  <c r="BB6817" i="10"/>
  <c r="BB6816" i="10"/>
  <c r="BB6815" i="10"/>
  <c r="BB6814" i="10"/>
  <c r="BB6813" i="10"/>
  <c r="BB6812" i="10"/>
  <c r="BB6811" i="10"/>
  <c r="BB6810" i="10"/>
  <c r="BB6809" i="10"/>
  <c r="BB6808" i="10"/>
  <c r="BB6807" i="10"/>
  <c r="BB6806" i="10"/>
  <c r="BB6805" i="10"/>
  <c r="BB6804" i="10"/>
  <c r="BB6803" i="10"/>
  <c r="BB6802" i="10"/>
  <c r="BB6801" i="10"/>
  <c r="BB6800" i="10"/>
  <c r="BB6799" i="10"/>
  <c r="BB6798" i="10"/>
  <c r="BB6797" i="10"/>
  <c r="BB6796" i="10"/>
  <c r="BB6795" i="10"/>
  <c r="BB6794" i="10"/>
  <c r="BB6793" i="10"/>
  <c r="BB6792" i="10"/>
  <c r="BB6791" i="10"/>
  <c r="BB6790" i="10"/>
  <c r="BB6789" i="10"/>
  <c r="BB6788" i="10"/>
  <c r="BB6787" i="10"/>
  <c r="BB6786" i="10"/>
  <c r="BB6785" i="10"/>
  <c r="BB6784" i="10"/>
  <c r="BB6783" i="10"/>
  <c r="BB6782" i="10"/>
  <c r="BB6781" i="10"/>
  <c r="BB6780" i="10"/>
  <c r="BB6779" i="10"/>
  <c r="BB6778" i="10"/>
  <c r="BB6777" i="10"/>
  <c r="BB6776" i="10"/>
  <c r="BB6775" i="10"/>
  <c r="BB6774" i="10"/>
  <c r="BB6773" i="10"/>
  <c r="BB6772" i="10"/>
  <c r="BB6771" i="10"/>
  <c r="BB6770" i="10"/>
  <c r="BB6769" i="10"/>
  <c r="BB6768" i="10"/>
  <c r="BB6767" i="10"/>
  <c r="BB6766" i="10"/>
  <c r="BB6765" i="10"/>
  <c r="BB6764" i="10"/>
  <c r="BB6763" i="10"/>
  <c r="BB6762" i="10"/>
  <c r="BB6761" i="10"/>
  <c r="BB6760" i="10"/>
  <c r="BB6759" i="10"/>
  <c r="BB6758" i="10"/>
  <c r="BB6757" i="10"/>
  <c r="BB6756" i="10"/>
  <c r="BB6755" i="10"/>
  <c r="BB6754" i="10"/>
  <c r="BB6753" i="10"/>
  <c r="BB6752" i="10"/>
  <c r="BB6751" i="10"/>
  <c r="BB6750" i="10"/>
  <c r="BB6749" i="10"/>
  <c r="BB6748" i="10"/>
  <c r="BB6747" i="10"/>
  <c r="BB6746" i="10"/>
  <c r="BB6745" i="10"/>
  <c r="BB6744" i="10"/>
  <c r="BB6743" i="10"/>
  <c r="BB6742" i="10"/>
  <c r="BB6741" i="10"/>
  <c r="BB6740" i="10"/>
  <c r="BB6739" i="10"/>
  <c r="BB6738" i="10"/>
  <c r="BB6737" i="10"/>
  <c r="BB6736" i="10"/>
  <c r="BB6735" i="10"/>
  <c r="BB6734" i="10"/>
  <c r="BB6733" i="10"/>
  <c r="BB6732" i="10"/>
  <c r="BB6731" i="10"/>
  <c r="BB6730" i="10"/>
  <c r="BB6729" i="10"/>
  <c r="BB6728" i="10"/>
  <c r="BB6727" i="10"/>
  <c r="BB6726" i="10"/>
  <c r="BB6725" i="10"/>
  <c r="BB6724" i="10"/>
  <c r="BB6723" i="10"/>
  <c r="BB6722" i="10"/>
  <c r="BB6721" i="10"/>
  <c r="BB6720" i="10"/>
  <c r="BB6719" i="10"/>
  <c r="BB6718" i="10"/>
  <c r="BB6717" i="10"/>
  <c r="BB6716" i="10"/>
  <c r="BB6715" i="10"/>
  <c r="BB6714" i="10"/>
  <c r="BB6713" i="10"/>
  <c r="BB6712" i="10"/>
  <c r="BB6711" i="10"/>
  <c r="BB6710" i="10"/>
  <c r="BB6709" i="10"/>
  <c r="BB6708" i="10"/>
  <c r="BB6707" i="10"/>
  <c r="BB6706" i="10"/>
  <c r="BB6705" i="10"/>
  <c r="BB6704" i="10"/>
  <c r="BB6703" i="10"/>
  <c r="BB6702" i="10"/>
  <c r="BB6701" i="10"/>
  <c r="BB6700" i="10"/>
  <c r="BB6699" i="10"/>
  <c r="BB6698" i="10"/>
  <c r="BB6697" i="10"/>
  <c r="BB6696" i="10"/>
  <c r="BB6695" i="10"/>
  <c r="BB6694" i="10"/>
  <c r="BB6693" i="10"/>
  <c r="BB6692" i="10"/>
  <c r="BB6691" i="10"/>
  <c r="BB6690" i="10"/>
  <c r="BB6689" i="10"/>
  <c r="BB6688" i="10"/>
  <c r="BB6687" i="10"/>
  <c r="BB6686" i="10"/>
  <c r="BB6685" i="10"/>
  <c r="BB6684" i="10"/>
  <c r="BB6683" i="10"/>
  <c r="BB6682" i="10"/>
  <c r="BB6681" i="10"/>
  <c r="BB6680" i="10"/>
  <c r="BB6679" i="10"/>
  <c r="BB6678" i="10"/>
  <c r="BB6677" i="10"/>
  <c r="BB6676" i="10"/>
  <c r="BB6675" i="10"/>
  <c r="BB6674" i="10"/>
  <c r="BB6673" i="10"/>
  <c r="BB6672" i="10"/>
  <c r="BB6671" i="10"/>
  <c r="BB6670" i="10"/>
  <c r="BB6669" i="10"/>
  <c r="BB6668" i="10"/>
  <c r="BB6667" i="10"/>
  <c r="BB6666" i="10"/>
  <c r="BB6665" i="10"/>
  <c r="BB6664" i="10"/>
  <c r="BB6663" i="10"/>
  <c r="BB6662" i="10"/>
  <c r="BB6661" i="10"/>
  <c r="BB6660" i="10"/>
  <c r="BB6659" i="10"/>
  <c r="BB6658" i="10"/>
  <c r="BB6657" i="10"/>
  <c r="BB6656" i="10"/>
  <c r="BB6655" i="10"/>
  <c r="BB6654" i="10"/>
  <c r="BB6653" i="10"/>
  <c r="BB6652" i="10"/>
  <c r="BB6651" i="10"/>
  <c r="BB6650" i="10"/>
  <c r="BB6649" i="10"/>
  <c r="BB6648" i="10"/>
  <c r="BB6647" i="10"/>
  <c r="BB6646" i="10"/>
  <c r="BB6645" i="10"/>
  <c r="BB6644" i="10"/>
  <c r="BB6643" i="10"/>
  <c r="BB6642" i="10"/>
  <c r="BB6641" i="10"/>
  <c r="BB6640" i="10"/>
  <c r="BB6639" i="10"/>
  <c r="BB6638" i="10"/>
  <c r="BB6637" i="10"/>
  <c r="BB6636" i="10"/>
  <c r="BB6635" i="10"/>
  <c r="BB6634" i="10"/>
  <c r="BB6633" i="10"/>
  <c r="BB6632" i="10"/>
  <c r="BB6631" i="10"/>
  <c r="BB6630" i="10"/>
  <c r="BB6629" i="10"/>
  <c r="BB6628" i="10"/>
  <c r="BB6627" i="10"/>
  <c r="BB6626" i="10"/>
  <c r="BB6625" i="10"/>
  <c r="BB6624" i="10"/>
  <c r="BB6623" i="10"/>
  <c r="BB6622" i="10"/>
  <c r="BB6621" i="10"/>
  <c r="BB6620" i="10"/>
  <c r="BB6619" i="10"/>
  <c r="BB6618" i="10"/>
  <c r="BB6617" i="10"/>
  <c r="BB6616" i="10"/>
  <c r="BB6615" i="10"/>
  <c r="BB6614" i="10"/>
  <c r="BB6613" i="10"/>
  <c r="BB6612" i="10"/>
  <c r="BB6611" i="10"/>
  <c r="BB6610" i="10"/>
  <c r="BB6609" i="10"/>
  <c r="BB6608" i="10"/>
  <c r="BB6607" i="10"/>
  <c r="BB6606" i="10"/>
  <c r="BB6605" i="10"/>
  <c r="BB6604" i="10"/>
  <c r="BB6603" i="10"/>
  <c r="BB6602" i="10"/>
  <c r="BB6601" i="10"/>
  <c r="BB6600" i="10"/>
  <c r="BB6599" i="10"/>
  <c r="BB6598" i="10"/>
  <c r="BB6597" i="10"/>
  <c r="BB6596" i="10"/>
  <c r="BB6595" i="10"/>
  <c r="BB6594" i="10"/>
  <c r="BB6593" i="10"/>
  <c r="BB6592" i="10"/>
  <c r="BB6591" i="10"/>
  <c r="BB6590" i="10"/>
  <c r="BB6589" i="10"/>
  <c r="BB6588" i="10"/>
  <c r="BB6587" i="10"/>
  <c r="BB6586" i="10"/>
  <c r="BB6585" i="10"/>
  <c r="BB6584" i="10"/>
  <c r="BB6583" i="10"/>
  <c r="BB6582" i="10"/>
  <c r="BB6581" i="10"/>
  <c r="BB6580" i="10"/>
  <c r="BB6579" i="10"/>
  <c r="BB6578" i="10"/>
  <c r="BB6577" i="10"/>
  <c r="BB6576" i="10"/>
  <c r="BB6575" i="10"/>
  <c r="BB6574" i="10"/>
  <c r="BB6573" i="10"/>
  <c r="BB6572" i="10"/>
  <c r="BB6571" i="10"/>
  <c r="BB6570" i="10"/>
  <c r="BB6569" i="10"/>
  <c r="BB6568" i="10"/>
  <c r="BB6567" i="10"/>
  <c r="BB6566" i="10"/>
  <c r="BB6565" i="10"/>
  <c r="BB6564" i="10"/>
  <c r="BB6563" i="10"/>
  <c r="BB6562" i="10"/>
  <c r="BB6561" i="10"/>
  <c r="BB6560" i="10"/>
  <c r="BB6559" i="10"/>
  <c r="BB6558" i="10"/>
  <c r="BB6557" i="10"/>
  <c r="BB6556" i="10"/>
  <c r="BB6555" i="10"/>
  <c r="BB6554" i="10"/>
  <c r="BB6553" i="10"/>
  <c r="BB6552" i="10"/>
  <c r="BB6551" i="10"/>
  <c r="BB6550" i="10"/>
  <c r="BB6549" i="10"/>
  <c r="BB6548" i="10"/>
  <c r="BB6547" i="10"/>
  <c r="BB6546" i="10"/>
  <c r="BB6545" i="10"/>
  <c r="BB6544" i="10"/>
  <c r="BB6543" i="10"/>
  <c r="BB6542" i="10"/>
  <c r="BB6541" i="10"/>
  <c r="BB6540" i="10"/>
  <c r="BB6539" i="10"/>
  <c r="BB6538" i="10"/>
  <c r="BB6537" i="10"/>
  <c r="BB6536" i="10"/>
  <c r="BB6535" i="10"/>
  <c r="BB6534" i="10"/>
  <c r="BB6533" i="10"/>
  <c r="BB6532" i="10"/>
  <c r="BB6531" i="10"/>
  <c r="BB6530" i="10"/>
  <c r="BB6529" i="10"/>
  <c r="BB6528" i="10"/>
  <c r="BB6527" i="10"/>
  <c r="BB6526" i="10"/>
  <c r="BB6525" i="10"/>
  <c r="BB6524" i="10"/>
  <c r="BB6523" i="10"/>
  <c r="BB6522" i="10"/>
  <c r="BB6521" i="10"/>
  <c r="BB6520" i="10"/>
  <c r="BB6519" i="10"/>
  <c r="BB6518" i="10"/>
  <c r="BB6517" i="10"/>
  <c r="BB6516" i="10"/>
  <c r="BB6515" i="10"/>
  <c r="BB6514" i="10"/>
  <c r="BB6513" i="10"/>
  <c r="BB6512" i="10"/>
  <c r="BB6511" i="10"/>
  <c r="BB6510" i="10"/>
  <c r="BB6509" i="10"/>
  <c r="BB6508" i="10"/>
  <c r="BB6507" i="10"/>
  <c r="BB6506" i="10"/>
  <c r="BB6505" i="10"/>
  <c r="BB6504" i="10"/>
  <c r="BB6503" i="10"/>
  <c r="BB6502" i="10"/>
  <c r="BB6501" i="10"/>
  <c r="BB6500" i="10"/>
  <c r="BB6499" i="10"/>
  <c r="BB6498" i="10"/>
  <c r="BB6497" i="10"/>
  <c r="BB6496" i="10"/>
  <c r="BB6495" i="10"/>
  <c r="BB6494" i="10"/>
  <c r="BB6493" i="10"/>
  <c r="BB6492" i="10"/>
  <c r="BB6491" i="10"/>
  <c r="BB6490" i="10"/>
  <c r="BB6489" i="10"/>
  <c r="BB6488" i="10"/>
  <c r="BB6487" i="10"/>
  <c r="BB6486" i="10"/>
  <c r="BB6485" i="10"/>
  <c r="BB6484" i="10"/>
  <c r="BB6483" i="10"/>
  <c r="BB6482" i="10"/>
  <c r="BB6481" i="10"/>
  <c r="BB6480" i="10"/>
  <c r="BB6479" i="10"/>
  <c r="BB6478" i="10"/>
  <c r="BB6477" i="10"/>
  <c r="BB6476" i="10"/>
  <c r="BB6475" i="10"/>
  <c r="BB6474" i="10"/>
  <c r="BB6473" i="10"/>
  <c r="BB6472" i="10"/>
  <c r="BB6471" i="10"/>
  <c r="BB6470" i="10"/>
  <c r="BB6469" i="10"/>
  <c r="BB6468" i="10"/>
  <c r="BB6467" i="10"/>
  <c r="BB6466" i="10"/>
  <c r="BB6465" i="10"/>
  <c r="BB6464" i="10"/>
  <c r="BB6463" i="10"/>
  <c r="BB6462" i="10"/>
  <c r="BB6461" i="10"/>
  <c r="BB6460" i="10"/>
  <c r="BB6459" i="10"/>
  <c r="BB6458" i="10"/>
  <c r="BB6457" i="10"/>
  <c r="BB6456" i="10"/>
  <c r="BB6455" i="10"/>
  <c r="BB6454" i="10"/>
  <c r="BB6453" i="10"/>
  <c r="BB6452" i="10"/>
  <c r="BB6451" i="10"/>
  <c r="BB6450" i="10"/>
  <c r="BB6449" i="10"/>
  <c r="BB6448" i="10"/>
  <c r="BB6447" i="10"/>
  <c r="BB6446" i="10"/>
  <c r="BB6445" i="10"/>
  <c r="BB6444" i="10"/>
  <c r="BB6443" i="10"/>
  <c r="BB6442" i="10"/>
  <c r="BB6441" i="10"/>
  <c r="BB6440" i="10"/>
  <c r="BB6439" i="10"/>
  <c r="BB6438" i="10"/>
  <c r="BB6437" i="10"/>
  <c r="BB6436" i="10"/>
  <c r="BB6435" i="10"/>
  <c r="BB6434" i="10"/>
  <c r="BB6433" i="10"/>
  <c r="BB6432" i="10"/>
  <c r="BB6431" i="10"/>
  <c r="BB6430" i="10"/>
  <c r="BB6429" i="10"/>
  <c r="BB6428" i="10"/>
  <c r="BB6427" i="10"/>
  <c r="BB6426" i="10"/>
  <c r="BB6425" i="10"/>
  <c r="BB6424" i="10"/>
  <c r="BB6423" i="10"/>
  <c r="BB6422" i="10"/>
  <c r="BB6421" i="10"/>
  <c r="BB6420" i="10"/>
  <c r="BB6419" i="10"/>
  <c r="BB6418" i="10"/>
  <c r="BB6417" i="10"/>
  <c r="BB6416" i="10"/>
  <c r="BB6415" i="10"/>
  <c r="BB6414" i="10"/>
  <c r="BB6413" i="10"/>
  <c r="BB6412" i="10"/>
  <c r="BB6411" i="10"/>
  <c r="BB6410" i="10"/>
  <c r="BB6409" i="10"/>
  <c r="BB6408" i="10"/>
  <c r="BB6407" i="10"/>
  <c r="BB6406" i="10"/>
  <c r="BB6405" i="10"/>
  <c r="BB6404" i="10"/>
  <c r="BB6403" i="10"/>
  <c r="BB6402" i="10"/>
  <c r="BB6401" i="10"/>
  <c r="BB6400" i="10"/>
  <c r="BB6399" i="10"/>
  <c r="BB6398" i="10"/>
  <c r="BB6397" i="10"/>
  <c r="BB6396" i="10"/>
  <c r="BB6395" i="10"/>
  <c r="BB6394" i="10"/>
  <c r="BB6393" i="10"/>
  <c r="BB6392" i="10"/>
  <c r="BB6391" i="10"/>
  <c r="BB6390" i="10"/>
  <c r="BB6389" i="10"/>
  <c r="BB6388" i="10"/>
  <c r="BB6387" i="10"/>
  <c r="BB6386" i="10"/>
  <c r="BB6385" i="10"/>
  <c r="BB6384" i="10"/>
  <c r="BB6383" i="10"/>
  <c r="BB6382" i="10"/>
  <c r="BB6381" i="10"/>
  <c r="BB6380" i="10"/>
  <c r="BB6379" i="10"/>
  <c r="BB6378" i="10"/>
  <c r="BB6377" i="10"/>
  <c r="BB6376" i="10"/>
  <c r="BB6375" i="10"/>
  <c r="BB6374" i="10"/>
  <c r="BB6373" i="10"/>
  <c r="BB6372" i="10"/>
  <c r="BB6371" i="10"/>
  <c r="BB6370" i="10"/>
  <c r="BB6369" i="10"/>
  <c r="BB6368" i="10"/>
  <c r="BB6367" i="10"/>
  <c r="BB6366" i="10"/>
  <c r="BB6365" i="10"/>
  <c r="BB6364" i="10"/>
  <c r="BB6363" i="10"/>
  <c r="BB6362" i="10"/>
  <c r="BB6361" i="10"/>
  <c r="BB6360" i="10"/>
  <c r="BB6359" i="10"/>
  <c r="BB6358" i="10"/>
  <c r="BB6357" i="10"/>
  <c r="BB6356" i="10"/>
  <c r="BB6355" i="10"/>
  <c r="BB6354" i="10"/>
  <c r="BB6353" i="10"/>
  <c r="BB6352" i="10"/>
  <c r="BB6351" i="10"/>
  <c r="BB6350" i="10"/>
  <c r="BB6349" i="10"/>
  <c r="BB6348" i="10"/>
  <c r="BB6347" i="10"/>
  <c r="BB6346" i="10"/>
  <c r="BB6345" i="10"/>
  <c r="BB6344" i="10"/>
  <c r="BB6343" i="10"/>
  <c r="BB6342" i="10"/>
  <c r="BB6341" i="10"/>
  <c r="BB6340" i="10"/>
  <c r="BB6339" i="10"/>
  <c r="BB6338" i="10"/>
  <c r="BB6337" i="10"/>
  <c r="BB6336" i="10"/>
  <c r="BB6335" i="10"/>
  <c r="BB6334" i="10"/>
  <c r="BB6333" i="10"/>
  <c r="BB6332" i="10"/>
  <c r="BB6331" i="10"/>
  <c r="BB6330" i="10"/>
  <c r="BB6329" i="10"/>
  <c r="BB6328" i="10"/>
  <c r="BB6327" i="10"/>
  <c r="BB6326" i="10"/>
  <c r="BB6325" i="10"/>
  <c r="BB6324" i="10"/>
  <c r="BB6323" i="10"/>
  <c r="BB6322" i="10"/>
  <c r="BB6321" i="10"/>
  <c r="BB6320" i="10"/>
  <c r="BB6319" i="10"/>
  <c r="BB6318" i="10"/>
  <c r="BB6317" i="10"/>
  <c r="BB6316" i="10"/>
  <c r="BB6315" i="10"/>
  <c r="BB6314" i="10"/>
  <c r="BB6313" i="10"/>
  <c r="BB6312" i="10"/>
  <c r="BB6311" i="10"/>
  <c r="BB6310" i="10"/>
  <c r="BB6309" i="10"/>
  <c r="BB6308" i="10"/>
  <c r="BB6307" i="10"/>
  <c r="BB6306" i="10"/>
  <c r="BB6305" i="10"/>
  <c r="BB6304" i="10"/>
  <c r="BB6303" i="10"/>
  <c r="BB6302" i="10"/>
  <c r="BB6301" i="10"/>
  <c r="BB6300" i="10"/>
  <c r="BB6299" i="10"/>
  <c r="BB6298" i="10"/>
  <c r="BB6297" i="10"/>
  <c r="BB6296" i="10"/>
  <c r="BB6295" i="10"/>
  <c r="BB6294" i="10"/>
  <c r="BB6293" i="10"/>
  <c r="BB6292" i="10"/>
  <c r="BB6291" i="10"/>
  <c r="BB6290" i="10"/>
  <c r="BB6289" i="10"/>
  <c r="BB6288" i="10"/>
  <c r="BB6287" i="10"/>
  <c r="BB6286" i="10"/>
  <c r="BB6285" i="10"/>
  <c r="BB6284" i="10"/>
  <c r="BB6283" i="10"/>
  <c r="BB6282" i="10"/>
  <c r="BB6281" i="10"/>
  <c r="BB6280" i="10"/>
  <c r="BB6279" i="10"/>
  <c r="BB6278" i="10"/>
  <c r="BB6277" i="10"/>
  <c r="BB6276" i="10"/>
  <c r="BB6275" i="10"/>
  <c r="BB6274" i="10"/>
  <c r="BB6273" i="10"/>
  <c r="BB6272" i="10"/>
  <c r="BB6271" i="10"/>
  <c r="BB6270" i="10"/>
  <c r="BB6269" i="10"/>
  <c r="BB6268" i="10"/>
  <c r="BB6267" i="10"/>
  <c r="BB6266" i="10"/>
  <c r="BB6265" i="10"/>
  <c r="BB6264" i="10"/>
  <c r="BB6263" i="10"/>
  <c r="BB6262" i="10"/>
  <c r="BB6261" i="10"/>
  <c r="BB6260" i="10"/>
  <c r="BB6259" i="10"/>
  <c r="BB6258" i="10"/>
  <c r="BB6257" i="10"/>
  <c r="BB6256" i="10"/>
  <c r="BB6255" i="10"/>
  <c r="BB6254" i="10"/>
  <c r="BB6253" i="10"/>
  <c r="BB6252" i="10"/>
  <c r="BB6251" i="10"/>
  <c r="BB6250" i="10"/>
  <c r="BB6249" i="10"/>
  <c r="BB6248" i="10"/>
  <c r="BB6247" i="10"/>
  <c r="BB6246" i="10"/>
  <c r="BB6245" i="10"/>
  <c r="BB6244" i="10"/>
  <c r="BB6243" i="10"/>
  <c r="BB6242" i="10"/>
  <c r="BB6241" i="10"/>
  <c r="BB6240" i="10"/>
  <c r="BB6239" i="10"/>
  <c r="BB6238" i="10"/>
  <c r="BB6237" i="10"/>
  <c r="BB6236" i="10"/>
  <c r="BB6235" i="10"/>
  <c r="BB6234" i="10"/>
  <c r="BB6233" i="10"/>
  <c r="BB6232" i="10"/>
  <c r="BB6231" i="10"/>
  <c r="BB6230" i="10"/>
  <c r="BB6229" i="10"/>
  <c r="BB6228" i="10"/>
  <c r="BB6227" i="10"/>
  <c r="BB6226" i="10"/>
  <c r="BB6225" i="10"/>
  <c r="BB6224" i="10"/>
  <c r="BB6223" i="10"/>
  <c r="BB6222" i="10"/>
  <c r="BB6221" i="10"/>
  <c r="BB6220" i="10"/>
  <c r="BB6219" i="10"/>
  <c r="BB6218" i="10"/>
  <c r="BB6217" i="10"/>
  <c r="BB6216" i="10"/>
  <c r="BB6215" i="10"/>
  <c r="BB6214" i="10"/>
  <c r="BB6213" i="10"/>
  <c r="BB6212" i="10"/>
  <c r="BB6211" i="10"/>
  <c r="BB6210" i="10"/>
  <c r="BB6209" i="10"/>
  <c r="BB6208" i="10"/>
  <c r="BB6207" i="10"/>
  <c r="BB6206" i="10"/>
  <c r="BB6205" i="10"/>
  <c r="BB6204" i="10"/>
  <c r="BB6203" i="10"/>
  <c r="BB6202" i="10"/>
  <c r="BB6201" i="10"/>
  <c r="BB6200" i="10"/>
  <c r="BB6199" i="10"/>
  <c r="BB6198" i="10"/>
  <c r="BB6197" i="10"/>
  <c r="BB6196" i="10"/>
  <c r="BB6195" i="10"/>
  <c r="BB6194" i="10"/>
  <c r="BB6193" i="10"/>
  <c r="BB6192" i="10"/>
  <c r="BB6191" i="10"/>
  <c r="BB6190" i="10"/>
  <c r="BB6189" i="10"/>
  <c r="BB6188" i="10"/>
  <c r="BB6187" i="10"/>
  <c r="BB6186" i="10"/>
  <c r="BB6185" i="10"/>
  <c r="BB6184" i="10"/>
  <c r="BB6183" i="10"/>
  <c r="BB6182" i="10"/>
  <c r="BB6181" i="10"/>
  <c r="BB6180" i="10"/>
  <c r="BB6179" i="10"/>
  <c r="BB6178" i="10"/>
  <c r="BB6177" i="10"/>
  <c r="BB6176" i="10"/>
  <c r="BB6175" i="10"/>
  <c r="BB6174" i="10"/>
  <c r="BB6173" i="10"/>
  <c r="BB6172" i="10"/>
  <c r="BB6171" i="10"/>
  <c r="BB6170" i="10"/>
  <c r="BB6169" i="10"/>
  <c r="BB6168" i="10"/>
  <c r="BB6167" i="10"/>
  <c r="BB6166" i="10"/>
  <c r="BB6165" i="10"/>
  <c r="BB6164" i="10"/>
  <c r="BB6163" i="10"/>
  <c r="BB6162" i="10"/>
  <c r="BB6161" i="10"/>
  <c r="BB6160" i="10"/>
  <c r="BB6159" i="10"/>
  <c r="BB6158" i="10"/>
  <c r="BB6157" i="10"/>
  <c r="BB6156" i="10"/>
  <c r="BB6155" i="10"/>
  <c r="BB6154" i="10"/>
  <c r="BB6153" i="10"/>
  <c r="BB6152" i="10"/>
  <c r="BB6151" i="10"/>
  <c r="BB6150" i="10"/>
  <c r="BB6149" i="10"/>
  <c r="BB6148" i="10"/>
  <c r="BB6147" i="10"/>
  <c r="BB6146" i="10"/>
  <c r="BB6145" i="10"/>
  <c r="BB6144" i="10"/>
  <c r="BB6143" i="10"/>
  <c r="BB6142" i="10"/>
  <c r="BB6141" i="10"/>
  <c r="BB6140" i="10"/>
  <c r="BB6139" i="10"/>
  <c r="BB6138" i="10"/>
  <c r="BB6137" i="10"/>
  <c r="BB6136" i="10"/>
  <c r="BB6135" i="10"/>
  <c r="BB6134" i="10"/>
  <c r="BB6133" i="10"/>
  <c r="BB6132" i="10"/>
  <c r="BB6131" i="10"/>
  <c r="BB6130" i="10"/>
  <c r="BB6129" i="10"/>
  <c r="BB6128" i="10"/>
  <c r="BB6127" i="10"/>
  <c r="BB6126" i="10"/>
  <c r="BB6125" i="10"/>
  <c r="BB6124" i="10"/>
  <c r="BB6123" i="10"/>
  <c r="BB6122" i="10"/>
  <c r="BB6121" i="10"/>
  <c r="BB6120" i="10"/>
  <c r="BB6119" i="10"/>
  <c r="BB6118" i="10"/>
  <c r="BB6117" i="10"/>
  <c r="BB6116" i="10"/>
  <c r="BB6115" i="10"/>
  <c r="BB6114" i="10"/>
  <c r="BB6113" i="10"/>
  <c r="BB6112" i="10"/>
  <c r="BB6111" i="10"/>
  <c r="BB6110" i="10"/>
  <c r="BB6109" i="10"/>
  <c r="BB6108" i="10"/>
  <c r="BB6107" i="10"/>
  <c r="BB6106" i="10"/>
  <c r="BB6105" i="10"/>
  <c r="BB6104" i="10"/>
  <c r="BB6103" i="10"/>
  <c r="BB6102" i="10"/>
  <c r="BB6101" i="10"/>
  <c r="BB6100" i="10"/>
  <c r="BB6099" i="10"/>
  <c r="BB6098" i="10"/>
  <c r="BB6097" i="10"/>
  <c r="BB6096" i="10"/>
  <c r="BB6095" i="10"/>
  <c r="BB6094" i="10"/>
  <c r="BB6093" i="10"/>
  <c r="BB6092" i="10"/>
  <c r="BB6091" i="10"/>
  <c r="BB6090" i="10"/>
  <c r="BB6089" i="10"/>
  <c r="BB6088" i="10"/>
  <c r="BB6087" i="10"/>
  <c r="BB6086" i="10"/>
  <c r="BB6085" i="10"/>
  <c r="BB6084" i="10"/>
  <c r="BB6083" i="10"/>
  <c r="BB6082" i="10"/>
  <c r="BB6081" i="10"/>
  <c r="BB6080" i="10"/>
  <c r="BB6079" i="10"/>
  <c r="BB6078" i="10"/>
  <c r="BB6077" i="10"/>
  <c r="BB6076" i="10"/>
  <c r="BB6075" i="10"/>
  <c r="BB6074" i="10"/>
  <c r="BB6073" i="10"/>
  <c r="BB6072" i="10"/>
  <c r="BB6071" i="10"/>
  <c r="BB6070" i="10"/>
  <c r="BB6069" i="10"/>
  <c r="BB6068" i="10"/>
  <c r="BB6067" i="10"/>
  <c r="BB6066" i="10"/>
  <c r="BB6065" i="10"/>
  <c r="BB6064" i="10"/>
  <c r="BB6063" i="10"/>
  <c r="BB6062" i="10"/>
  <c r="BB6061" i="10"/>
  <c r="BB6060" i="10"/>
  <c r="BB6059" i="10"/>
  <c r="BB6058" i="10"/>
  <c r="BB6057" i="10"/>
  <c r="BB6056" i="10"/>
  <c r="BB6055" i="10"/>
  <c r="BB6054" i="10"/>
  <c r="BB6053" i="10"/>
  <c r="BB6052" i="10"/>
  <c r="BB6051" i="10"/>
  <c r="BB6050" i="10"/>
  <c r="BB6049" i="10"/>
  <c r="BB6048" i="10"/>
  <c r="BB6047" i="10"/>
  <c r="BB6046" i="10"/>
  <c r="BB6045" i="10"/>
  <c r="BB6044" i="10"/>
  <c r="BB6043" i="10"/>
  <c r="BB6042" i="10"/>
  <c r="BB6041" i="10"/>
  <c r="BB6040" i="10"/>
  <c r="BB6039" i="10"/>
  <c r="BB6038" i="10"/>
  <c r="BB6037" i="10"/>
  <c r="BB6036" i="10"/>
  <c r="BB6035" i="10"/>
  <c r="BB6034" i="10"/>
  <c r="BB6033" i="10"/>
  <c r="BB6032" i="10"/>
  <c r="BB6031" i="10"/>
  <c r="BB6030" i="10"/>
  <c r="BB6029" i="10"/>
  <c r="BB6028" i="10"/>
  <c r="BB6027" i="10"/>
  <c r="BB6026" i="10"/>
  <c r="BB6025" i="10"/>
  <c r="BB6024" i="10"/>
  <c r="BB6023" i="10"/>
  <c r="BB6022" i="10"/>
  <c r="BB6021" i="10"/>
  <c r="BB6020" i="10"/>
  <c r="BB6019" i="10"/>
  <c r="BB6018" i="10"/>
  <c r="BB6017" i="10"/>
  <c r="BB6016" i="10"/>
  <c r="BB6015" i="10"/>
  <c r="BB6014" i="10"/>
  <c r="BB6013" i="10"/>
  <c r="BB6012" i="10"/>
  <c r="BB6011" i="10"/>
  <c r="BB6010" i="10"/>
  <c r="BB6009" i="10"/>
  <c r="BB6008" i="10"/>
  <c r="BB6007" i="10"/>
  <c r="BB6006" i="10"/>
  <c r="BB6005" i="10"/>
  <c r="BB6004" i="10"/>
  <c r="BB6003" i="10"/>
  <c r="BB6002" i="10"/>
  <c r="BB6001" i="10"/>
  <c r="BB6000" i="10"/>
  <c r="BB5999" i="10"/>
  <c r="BB5998" i="10"/>
  <c r="BB5997" i="10"/>
  <c r="BB5996" i="10"/>
  <c r="BB5995" i="10"/>
  <c r="BB5994" i="10"/>
  <c r="BB5993" i="10"/>
  <c r="BB5992" i="10"/>
  <c r="BB5991" i="10"/>
  <c r="BB5990" i="10"/>
  <c r="BB5989" i="10"/>
  <c r="BB5988" i="10"/>
  <c r="BB5987" i="10"/>
  <c r="BB5986" i="10"/>
  <c r="BB5985" i="10"/>
  <c r="BB5984" i="10"/>
  <c r="BB5983" i="10"/>
  <c r="BB5982" i="10"/>
  <c r="BB5981" i="10"/>
  <c r="BB5980" i="10"/>
  <c r="BB5979" i="10"/>
  <c r="BB5978" i="10"/>
  <c r="BB5977" i="10"/>
  <c r="BB5976" i="10"/>
  <c r="BB5975" i="10"/>
  <c r="BB5974" i="10"/>
  <c r="BB5973" i="10"/>
  <c r="BB5972" i="10"/>
  <c r="BB5971" i="10"/>
  <c r="BB5970" i="10"/>
  <c r="BB5969" i="10"/>
  <c r="BB5968" i="10"/>
  <c r="BB5967" i="10"/>
  <c r="BB5966" i="10"/>
  <c r="BB5965" i="10"/>
  <c r="BB5964" i="10"/>
  <c r="BB5963" i="10"/>
  <c r="BB5962" i="10"/>
  <c r="BB5961" i="10"/>
  <c r="BB5960" i="10"/>
  <c r="BB5959" i="10"/>
  <c r="BB5958" i="10"/>
  <c r="BB5957" i="10"/>
  <c r="BB5956" i="10"/>
  <c r="BB5955" i="10"/>
  <c r="BB5954" i="10"/>
  <c r="BB5953" i="10"/>
  <c r="BB5952" i="10"/>
  <c r="BB5951" i="10"/>
  <c r="BB5950" i="10"/>
  <c r="BB5949" i="10"/>
  <c r="BB5948" i="10"/>
  <c r="BB5947" i="10"/>
  <c r="BB5946" i="10"/>
  <c r="BB5945" i="10"/>
  <c r="BB5944" i="10"/>
  <c r="BB5943" i="10"/>
  <c r="BB5942" i="10"/>
  <c r="BB5941" i="10"/>
  <c r="BB5940" i="10"/>
  <c r="BB5939" i="10"/>
  <c r="BB5938" i="10"/>
  <c r="BB5937" i="10"/>
  <c r="BB5936" i="10"/>
  <c r="BB5935" i="10"/>
  <c r="BB5934" i="10"/>
  <c r="BB5933" i="10"/>
  <c r="BB5932" i="10"/>
  <c r="BB5931" i="10"/>
  <c r="BB5930" i="10"/>
  <c r="BB5929" i="10"/>
  <c r="BB5928" i="10"/>
  <c r="BB5927" i="10"/>
  <c r="BB5926" i="10"/>
  <c r="BB5925" i="10"/>
  <c r="BB5924" i="10"/>
  <c r="BB5923" i="10"/>
  <c r="BB5922" i="10"/>
  <c r="BB5921" i="10"/>
  <c r="BB5920" i="10"/>
  <c r="BB5919" i="10"/>
  <c r="BB5918" i="10"/>
  <c r="BB5917" i="10"/>
  <c r="BB5916" i="10"/>
  <c r="BB5915" i="10"/>
  <c r="BB5914" i="10"/>
  <c r="BB5913" i="10"/>
  <c r="BB5912" i="10"/>
  <c r="BB5911" i="10"/>
  <c r="BB5910" i="10"/>
  <c r="BB5909" i="10"/>
  <c r="BB5908" i="10"/>
  <c r="BB5907" i="10"/>
  <c r="BB5906" i="10"/>
  <c r="BB5905" i="10"/>
  <c r="BB5904" i="10"/>
  <c r="BB5903" i="10"/>
  <c r="BB5902" i="10"/>
  <c r="BB5901" i="10"/>
  <c r="BB5900" i="10"/>
  <c r="BB5899" i="10"/>
  <c r="BB5898" i="10"/>
  <c r="BB5897" i="10"/>
  <c r="BB5896" i="10"/>
  <c r="BB5895" i="10"/>
  <c r="BB5894" i="10"/>
  <c r="BB5893" i="10"/>
  <c r="BB5892" i="10"/>
  <c r="BB5891" i="10"/>
  <c r="BB5890" i="10"/>
  <c r="BB5889" i="10"/>
  <c r="BB5888" i="10"/>
  <c r="BB5887" i="10"/>
  <c r="BB5886" i="10"/>
  <c r="BB5885" i="10"/>
  <c r="BB5884" i="10"/>
  <c r="BB5883" i="10"/>
  <c r="BB5882" i="10"/>
  <c r="BB5881" i="10"/>
  <c r="BB5880" i="10"/>
  <c r="BB5879" i="10"/>
  <c r="BB5878" i="10"/>
  <c r="BB5877" i="10"/>
  <c r="BB5876" i="10"/>
  <c r="BB5875" i="10"/>
  <c r="BB5874" i="10"/>
  <c r="BB5873" i="10"/>
  <c r="BB5872" i="10"/>
  <c r="BB5871" i="10"/>
  <c r="BB5870" i="10"/>
  <c r="BB5869" i="10"/>
  <c r="BB5868" i="10"/>
  <c r="BB5867" i="10"/>
  <c r="BB5866" i="10"/>
  <c r="BB5865" i="10"/>
  <c r="BB5864" i="10"/>
  <c r="BB5863" i="10"/>
  <c r="BB5862" i="10"/>
  <c r="BB5861" i="10"/>
  <c r="BB5860" i="10"/>
  <c r="BB5859" i="10"/>
  <c r="BB5858" i="10"/>
  <c r="BB5857" i="10"/>
  <c r="BB5856" i="10"/>
  <c r="BB5855" i="10"/>
  <c r="BB5854" i="10"/>
  <c r="BB5853" i="10"/>
  <c r="BB5852" i="10"/>
  <c r="BB5851" i="10"/>
  <c r="BB5850" i="10"/>
  <c r="BB5849" i="10"/>
  <c r="BB5848" i="10"/>
  <c r="BB5847" i="10"/>
  <c r="BB5846" i="10"/>
  <c r="BB5845" i="10"/>
  <c r="BB5844" i="10"/>
  <c r="BB5843" i="10"/>
  <c r="BB5842" i="10"/>
  <c r="BB5841" i="10"/>
  <c r="BB5840" i="10"/>
  <c r="BB5839" i="10"/>
  <c r="BB5838" i="10"/>
  <c r="BB5837" i="10"/>
  <c r="BB5836" i="10"/>
  <c r="BB5835" i="10"/>
  <c r="BB5834" i="10"/>
  <c r="BB5833" i="10"/>
  <c r="BB5832" i="10"/>
  <c r="BB5831" i="10"/>
  <c r="BB5830" i="10"/>
  <c r="BB5829" i="10"/>
  <c r="BB5828" i="10"/>
  <c r="BB5827" i="10"/>
  <c r="BB5826" i="10"/>
  <c r="BB5825" i="10"/>
  <c r="BB5824" i="10"/>
  <c r="BB5823" i="10"/>
  <c r="BB5822" i="10"/>
  <c r="BB5821" i="10"/>
  <c r="BB5820" i="10"/>
  <c r="BB5819" i="10"/>
  <c r="BB5818" i="10"/>
  <c r="BB5817" i="10"/>
  <c r="BB5816" i="10"/>
  <c r="BB5815" i="10"/>
  <c r="BB5814" i="10"/>
  <c r="BB5813" i="10"/>
  <c r="BB5812" i="10"/>
  <c r="BB5811" i="10"/>
  <c r="BB5810" i="10"/>
  <c r="BB5809" i="10"/>
  <c r="BB5808" i="10"/>
  <c r="BB5807" i="10"/>
  <c r="BB5806" i="10"/>
  <c r="BB5805" i="10"/>
  <c r="BB5804" i="10"/>
  <c r="BB5803" i="10"/>
  <c r="BB5802" i="10"/>
  <c r="BB5801" i="10"/>
  <c r="BB5800" i="10"/>
  <c r="BB5799" i="10"/>
  <c r="BB5798" i="10"/>
  <c r="BB5797" i="10"/>
  <c r="BB5796" i="10"/>
  <c r="BB5795" i="10"/>
  <c r="BB5794" i="10"/>
  <c r="BB5793" i="10"/>
  <c r="BB5792" i="10"/>
  <c r="BB5791" i="10"/>
  <c r="BB5790" i="10"/>
  <c r="BB5789" i="10"/>
  <c r="BB5788" i="10"/>
  <c r="BB5787" i="10"/>
  <c r="BB5786" i="10"/>
  <c r="BB5785" i="10"/>
  <c r="BB5784" i="10"/>
  <c r="BB5783" i="10"/>
  <c r="BB5782" i="10"/>
  <c r="BB5781" i="10"/>
  <c r="BB5780" i="10"/>
  <c r="BB5779" i="10"/>
  <c r="BB5778" i="10"/>
  <c r="BB5777" i="10"/>
  <c r="BB5776" i="10"/>
  <c r="BB5775" i="10"/>
  <c r="BB5774" i="10"/>
  <c r="BB5773" i="10"/>
  <c r="BB5772" i="10"/>
  <c r="BB5771" i="10"/>
  <c r="BB5770" i="10"/>
  <c r="BB5769" i="10"/>
  <c r="BB5768" i="10"/>
  <c r="BB5767" i="10"/>
  <c r="BB5766" i="10"/>
  <c r="BB5765" i="10"/>
  <c r="BB5764" i="10"/>
  <c r="BB5763" i="10"/>
  <c r="BB5762" i="10"/>
  <c r="BB5761" i="10"/>
  <c r="BB5760" i="10"/>
  <c r="BB5759" i="10"/>
  <c r="BB5758" i="10"/>
  <c r="BB5757" i="10"/>
  <c r="BB5756" i="10"/>
  <c r="BB5755" i="10"/>
  <c r="BB5754" i="10"/>
  <c r="BB5753" i="10"/>
  <c r="BB5752" i="10"/>
  <c r="BB5751" i="10"/>
  <c r="BB5750" i="10"/>
  <c r="BB5749" i="10"/>
  <c r="BB5748" i="10"/>
  <c r="BB5747" i="10"/>
  <c r="BB5746" i="10"/>
  <c r="BB5745" i="10"/>
  <c r="BB5744" i="10"/>
  <c r="BB5743" i="10"/>
  <c r="BB5742" i="10"/>
  <c r="BB5741" i="10"/>
  <c r="BB5740" i="10"/>
  <c r="BB5739" i="10"/>
  <c r="BB5738" i="10"/>
  <c r="BB5737" i="10"/>
  <c r="BB5736" i="10"/>
  <c r="BB5735" i="10"/>
  <c r="BB5734" i="10"/>
  <c r="BB5733" i="10"/>
  <c r="BB5732" i="10"/>
  <c r="BB5731" i="10"/>
  <c r="BB5730" i="10"/>
  <c r="BB5729" i="10"/>
  <c r="BB5728" i="10"/>
  <c r="BB5727" i="10"/>
  <c r="BB5726" i="10"/>
  <c r="BB5725" i="10"/>
  <c r="BB5724" i="10"/>
  <c r="BB5723" i="10"/>
  <c r="BB5722" i="10"/>
  <c r="BB5721" i="10"/>
  <c r="BB5720" i="10"/>
  <c r="BB5719" i="10"/>
  <c r="BB5718" i="10"/>
  <c r="BB5717" i="10"/>
  <c r="BB5716" i="10"/>
  <c r="BB5715" i="10"/>
  <c r="BB5714" i="10"/>
  <c r="BB5713" i="10"/>
  <c r="BB5712" i="10"/>
  <c r="BB5711" i="10"/>
  <c r="BB5710" i="10"/>
  <c r="BB5709" i="10"/>
  <c r="BB5708" i="10"/>
  <c r="BB5707" i="10"/>
  <c r="BB5706" i="10"/>
  <c r="BB5705" i="10"/>
  <c r="BB5704" i="10"/>
  <c r="BB5703" i="10"/>
  <c r="BB5702" i="10"/>
  <c r="BB5701" i="10"/>
  <c r="BB5700" i="10"/>
  <c r="BB5699" i="10"/>
  <c r="BB5698" i="10"/>
  <c r="BB5697" i="10"/>
  <c r="BB5696" i="10"/>
  <c r="BB5695" i="10"/>
  <c r="BB5694" i="10"/>
  <c r="BB5693" i="10"/>
  <c r="BB5692" i="10"/>
  <c r="BB5691" i="10"/>
  <c r="BB5690" i="10"/>
  <c r="BB5689" i="10"/>
  <c r="BB5688" i="10"/>
  <c r="BB5687" i="10"/>
  <c r="BB5686" i="10"/>
  <c r="BB5685" i="10"/>
  <c r="BB5684" i="10"/>
  <c r="BB5683" i="10"/>
  <c r="BB5682" i="10"/>
  <c r="BB5681" i="10"/>
  <c r="BB5680" i="10"/>
  <c r="BB5679" i="10"/>
  <c r="BB5678" i="10"/>
  <c r="BB5677" i="10"/>
  <c r="BB5676" i="10"/>
  <c r="BB5675" i="10"/>
  <c r="BB5674" i="10"/>
  <c r="BB5673" i="10"/>
  <c r="BB5672" i="10"/>
  <c r="BB5671" i="10"/>
  <c r="BB5670" i="10"/>
  <c r="BB5669" i="10"/>
  <c r="BB5668" i="10"/>
  <c r="BB5667" i="10"/>
  <c r="BB5666" i="10"/>
  <c r="BB5665" i="10"/>
  <c r="BB5664" i="10"/>
  <c r="BB5663" i="10"/>
  <c r="BB5662" i="10"/>
  <c r="BB5661" i="10"/>
  <c r="BB5660" i="10"/>
  <c r="BB5659" i="10"/>
  <c r="BB5658" i="10"/>
  <c r="BB5657" i="10"/>
  <c r="BB5656" i="10"/>
  <c r="BB5655" i="10"/>
  <c r="BB5654" i="10"/>
  <c r="BB5653" i="10"/>
  <c r="BB5652" i="10"/>
  <c r="BB5651" i="10"/>
  <c r="BB5650" i="10"/>
  <c r="BB5649" i="10"/>
  <c r="BB5648" i="10"/>
  <c r="BB5647" i="10"/>
  <c r="BB5646" i="10"/>
  <c r="BB5645" i="10"/>
  <c r="BB5644" i="10"/>
  <c r="BB5643" i="10"/>
  <c r="BB5642" i="10"/>
  <c r="BB5641" i="10"/>
  <c r="BB5640" i="10"/>
  <c r="BB5639" i="10"/>
  <c r="BB5638" i="10"/>
  <c r="BB5637" i="10"/>
  <c r="BB5636" i="10"/>
  <c r="BB5635" i="10"/>
  <c r="BB5634" i="10"/>
  <c r="BB5633" i="10"/>
  <c r="BB5632" i="10"/>
  <c r="BB5631" i="10"/>
  <c r="BB5630" i="10"/>
  <c r="BB5629" i="10"/>
  <c r="BB5628" i="10"/>
  <c r="BB5627" i="10"/>
  <c r="BB5626" i="10"/>
  <c r="BB5625" i="10"/>
  <c r="BB5624" i="10"/>
  <c r="BB5623" i="10"/>
  <c r="BB5622" i="10"/>
  <c r="BB5621" i="10"/>
  <c r="BB5620" i="10"/>
  <c r="BB5619" i="10"/>
  <c r="BB5618" i="10"/>
  <c r="BB5617" i="10"/>
  <c r="BB5616" i="10"/>
  <c r="BB5615" i="10"/>
  <c r="BB5614" i="10"/>
  <c r="BB5613" i="10"/>
  <c r="BB5612" i="10"/>
  <c r="BB5611" i="10"/>
  <c r="BB5610" i="10"/>
  <c r="BB5609" i="10"/>
  <c r="BB5608" i="10"/>
  <c r="BB5607" i="10"/>
  <c r="BB5606" i="10"/>
  <c r="BB5605" i="10"/>
  <c r="BB5604" i="10"/>
  <c r="BB5603" i="10"/>
  <c r="BB5602" i="10"/>
  <c r="BB5601" i="10"/>
  <c r="BB5600" i="10"/>
  <c r="BB5599" i="10"/>
  <c r="BB5598" i="10"/>
  <c r="BB5597" i="10"/>
  <c r="BB5596" i="10"/>
  <c r="BB5595" i="10"/>
  <c r="BB5594" i="10"/>
  <c r="BB5593" i="10"/>
  <c r="BB5592" i="10"/>
  <c r="BB5591" i="10"/>
  <c r="BB5590" i="10"/>
  <c r="BB5589" i="10"/>
  <c r="BB5588" i="10"/>
  <c r="BB5587" i="10"/>
  <c r="BB5586" i="10"/>
  <c r="BB5585" i="10"/>
  <c r="BB5584" i="10"/>
  <c r="BB5583" i="10"/>
  <c r="BB5582" i="10"/>
  <c r="BB5581" i="10"/>
  <c r="BB5580" i="10"/>
  <c r="BB5579" i="10"/>
  <c r="BB5578" i="10"/>
  <c r="BB5577" i="10"/>
  <c r="BB5576" i="10"/>
  <c r="BB5575" i="10"/>
  <c r="BB5574" i="10"/>
  <c r="BB5573" i="10"/>
  <c r="BB5572" i="10"/>
  <c r="BB5571" i="10"/>
  <c r="BB5570" i="10"/>
  <c r="BB5569" i="10"/>
  <c r="BB5568" i="10"/>
  <c r="BB5567" i="10"/>
  <c r="BB5566" i="10"/>
  <c r="BB5565" i="10"/>
  <c r="BB5564" i="10"/>
  <c r="BB5563" i="10"/>
  <c r="BB5562" i="10"/>
  <c r="BB5561" i="10"/>
  <c r="BB5560" i="10"/>
  <c r="BB5559" i="10"/>
  <c r="BB5558" i="10"/>
  <c r="BB5557" i="10"/>
  <c r="BB5556" i="10"/>
  <c r="BB5555" i="10"/>
  <c r="BB5554" i="10"/>
  <c r="BB5553" i="10"/>
  <c r="BB5552" i="10"/>
  <c r="BB5551" i="10"/>
  <c r="BB5550" i="10"/>
  <c r="BB5549" i="10"/>
  <c r="BB5548" i="10"/>
  <c r="BB5547" i="10"/>
  <c r="BB5546" i="10"/>
  <c r="BB5545" i="10"/>
  <c r="BB5544" i="10"/>
  <c r="BB5543" i="10"/>
  <c r="BB5542" i="10"/>
  <c r="BB5541" i="10"/>
  <c r="BB5540" i="10"/>
  <c r="BB5539" i="10"/>
  <c r="BB5538" i="10"/>
  <c r="BB5537" i="10"/>
  <c r="BB5536" i="10"/>
  <c r="BB5535" i="10"/>
  <c r="BB5534" i="10"/>
  <c r="BB5533" i="10"/>
  <c r="BB5532" i="10"/>
  <c r="BB5531" i="10"/>
  <c r="BB5530" i="10"/>
  <c r="BB5529" i="10"/>
  <c r="BB5528" i="10"/>
  <c r="BB5527" i="10"/>
  <c r="BB5526" i="10"/>
  <c r="BB5525" i="10"/>
  <c r="BB5524" i="10"/>
  <c r="BB5523" i="10"/>
  <c r="BB5522" i="10"/>
  <c r="BB5521" i="10"/>
  <c r="BB5520" i="10"/>
  <c r="BB5519" i="10"/>
  <c r="BB5518" i="10"/>
  <c r="BB5517" i="10"/>
  <c r="BB5516" i="10"/>
  <c r="BB5515" i="10"/>
  <c r="BB5514" i="10"/>
  <c r="BB5513" i="10"/>
  <c r="BB5512" i="10"/>
  <c r="BB5511" i="10"/>
  <c r="BB5510" i="10"/>
  <c r="BB5509" i="10"/>
  <c r="BB5508" i="10"/>
  <c r="BB5507" i="10"/>
  <c r="BB5506" i="10"/>
  <c r="BB5505" i="10"/>
  <c r="BB5504" i="10"/>
  <c r="BB5503" i="10"/>
  <c r="BB5502" i="10"/>
  <c r="BB5501" i="10"/>
  <c r="BB5500" i="10"/>
  <c r="BB5499" i="10"/>
  <c r="BB5498" i="10"/>
  <c r="BB5497" i="10"/>
  <c r="BB5496" i="10"/>
  <c r="BB5495" i="10"/>
  <c r="BB5494" i="10"/>
  <c r="BB5493" i="10"/>
  <c r="BB5492" i="10"/>
  <c r="BB5491" i="10"/>
  <c r="BB5490" i="10"/>
  <c r="BB5489" i="10"/>
  <c r="BB5488" i="10"/>
  <c r="BB5487" i="10"/>
  <c r="BB5486" i="10"/>
  <c r="BB5485" i="10"/>
  <c r="BB5484" i="10"/>
  <c r="BB5483" i="10"/>
  <c r="BB5482" i="10"/>
  <c r="BB5481" i="10"/>
  <c r="BB5480" i="10"/>
  <c r="BB5479" i="10"/>
  <c r="BB5478" i="10"/>
  <c r="BB5477" i="10"/>
  <c r="BB5476" i="10"/>
  <c r="BB5475" i="10"/>
  <c r="BB5474" i="10"/>
  <c r="BB5473" i="10"/>
  <c r="BB5472" i="10"/>
  <c r="BB5471" i="10"/>
  <c r="BB5470" i="10"/>
  <c r="BB5469" i="10"/>
  <c r="BB5468" i="10"/>
  <c r="BB5467" i="10"/>
  <c r="BB5466" i="10"/>
  <c r="BB5465" i="10"/>
  <c r="BB5464" i="10"/>
  <c r="BB5463" i="10"/>
  <c r="BB5462" i="10"/>
  <c r="BB5461" i="10"/>
  <c r="BB5460" i="10"/>
  <c r="BB5459" i="10"/>
  <c r="BB5458" i="10"/>
  <c r="BB5457" i="10"/>
  <c r="BB5456" i="10"/>
  <c r="BB5455" i="10"/>
  <c r="BB5454" i="10"/>
  <c r="BB5453" i="10"/>
  <c r="BB5452" i="10"/>
  <c r="BB5451" i="10"/>
  <c r="BB5450" i="10"/>
  <c r="BB5449" i="10"/>
  <c r="BB5448" i="10"/>
  <c r="BB5447" i="10"/>
  <c r="BB5446" i="10"/>
  <c r="BB5445" i="10"/>
  <c r="BB5444" i="10"/>
  <c r="BB5443" i="10"/>
  <c r="BB5442" i="10"/>
  <c r="BB5441" i="10"/>
  <c r="BB5440" i="10"/>
  <c r="BB5439" i="10"/>
  <c r="BB5438" i="10"/>
  <c r="BB5437" i="10"/>
  <c r="BB5436" i="10"/>
  <c r="BB5435" i="10"/>
  <c r="BB5434" i="10"/>
  <c r="BB5433" i="10"/>
  <c r="BB5432" i="10"/>
  <c r="BB5431" i="10"/>
  <c r="BB5430" i="10"/>
  <c r="BB5429" i="10"/>
  <c r="BB5428" i="10"/>
  <c r="BB5427" i="10"/>
  <c r="BB5426" i="10"/>
  <c r="BB5425" i="10"/>
  <c r="BB5424" i="10"/>
  <c r="BB5423" i="10"/>
  <c r="BB5422" i="10"/>
  <c r="BB5421" i="10"/>
  <c r="BB5420" i="10"/>
  <c r="BB5419" i="10"/>
  <c r="BB5418" i="10"/>
  <c r="BB5417" i="10"/>
  <c r="BB5416" i="10"/>
  <c r="BB5415" i="10"/>
  <c r="BB5414" i="10"/>
  <c r="BB5413" i="10"/>
  <c r="BB5412" i="10"/>
  <c r="BB5411" i="10"/>
  <c r="BB5410" i="10"/>
  <c r="BB5409" i="10"/>
  <c r="BB5408" i="10"/>
  <c r="BB5407" i="10"/>
  <c r="BB5406" i="10"/>
  <c r="BB5405" i="10"/>
  <c r="BB5404" i="10"/>
  <c r="BB5403" i="10"/>
  <c r="BB5402" i="10"/>
  <c r="BB5401" i="10"/>
  <c r="BB5400" i="10"/>
  <c r="BB5399" i="10"/>
  <c r="BB5398" i="10"/>
  <c r="BB5397" i="10"/>
  <c r="BB5396" i="10"/>
  <c r="BB5395" i="10"/>
  <c r="BB5394" i="10"/>
  <c r="BB5393" i="10"/>
  <c r="BB5392" i="10"/>
  <c r="BB5391" i="10"/>
  <c r="BB5390" i="10"/>
  <c r="BB5389" i="10"/>
  <c r="BB5388" i="10"/>
  <c r="BB5387" i="10"/>
  <c r="BB5386" i="10"/>
  <c r="BB5385" i="10"/>
  <c r="BB5384" i="10"/>
  <c r="BB5383" i="10"/>
  <c r="BB5382" i="10"/>
  <c r="BB5381" i="10"/>
  <c r="BB5380" i="10"/>
  <c r="BB5379" i="10"/>
  <c r="BB5378" i="10"/>
  <c r="BB5377" i="10"/>
  <c r="BB5376" i="10"/>
  <c r="BB5375" i="10"/>
  <c r="BB5374" i="10"/>
  <c r="BB5373" i="10"/>
  <c r="BB5372" i="10"/>
  <c r="BB5371" i="10"/>
  <c r="BB5370" i="10"/>
  <c r="BB5369" i="10"/>
  <c r="BB5368" i="10"/>
  <c r="BB5367" i="10"/>
  <c r="BB5366" i="10"/>
  <c r="BB5365" i="10"/>
  <c r="BB5364" i="10"/>
  <c r="BB5363" i="10"/>
  <c r="BB5362" i="10"/>
  <c r="BB5361" i="10"/>
  <c r="BB5360" i="10"/>
  <c r="BB5359" i="10"/>
  <c r="BB5358" i="10"/>
  <c r="BB5357" i="10"/>
  <c r="BB5356" i="10"/>
  <c r="BB5355" i="10"/>
  <c r="BB5354" i="10"/>
  <c r="BB5353" i="10"/>
  <c r="BB5352" i="10"/>
  <c r="BB5351" i="10"/>
  <c r="BB5350" i="10"/>
  <c r="BB5349" i="10"/>
  <c r="BB5348" i="10"/>
  <c r="BB5347" i="10"/>
  <c r="BB5346" i="10"/>
  <c r="BB5345" i="10"/>
  <c r="BB5344" i="10"/>
  <c r="BB5343" i="10"/>
  <c r="BB5342" i="10"/>
  <c r="BB5341" i="10"/>
  <c r="BB5340" i="10"/>
  <c r="BB5339" i="10"/>
  <c r="BB5338" i="10"/>
  <c r="BB5337" i="10"/>
  <c r="BB5336" i="10"/>
  <c r="BB5335" i="10"/>
  <c r="BB5334" i="10"/>
  <c r="BB5333" i="10"/>
  <c r="BB5332" i="10"/>
  <c r="BB5331" i="10"/>
  <c r="BB5330" i="10"/>
  <c r="BB5329" i="10"/>
  <c r="BB5328" i="10"/>
  <c r="BB5327" i="10"/>
  <c r="BB5326" i="10"/>
  <c r="BB5325" i="10"/>
  <c r="BB5324" i="10"/>
  <c r="BB5323" i="10"/>
  <c r="BB5322" i="10"/>
  <c r="BB5321" i="10"/>
  <c r="BB5320" i="10"/>
  <c r="BB5319" i="10"/>
  <c r="BB5318" i="10"/>
  <c r="BB5317" i="10"/>
  <c r="BB5316" i="10"/>
  <c r="BB5315" i="10"/>
  <c r="BB5314" i="10"/>
  <c r="BB5313" i="10"/>
  <c r="BB5312" i="10"/>
  <c r="BB5311" i="10"/>
  <c r="BB5310" i="10"/>
  <c r="BB5309" i="10"/>
  <c r="BB5308" i="10"/>
  <c r="BB5307" i="10"/>
  <c r="BB5306" i="10"/>
  <c r="BB5305" i="10"/>
  <c r="BB5304" i="10"/>
  <c r="BB5303" i="10"/>
  <c r="BB5302" i="10"/>
  <c r="BB5301" i="10"/>
  <c r="BB5300" i="10"/>
  <c r="BB5299" i="10"/>
  <c r="BB5298" i="10"/>
  <c r="BB5297" i="10"/>
  <c r="BB5296" i="10"/>
  <c r="BB5295" i="10"/>
  <c r="BB5294" i="10"/>
  <c r="BB5293" i="10"/>
  <c r="BB5292" i="10"/>
  <c r="BB5291" i="10"/>
  <c r="BB5290" i="10"/>
  <c r="BB5289" i="10"/>
  <c r="BB5288" i="10"/>
  <c r="BB5287" i="10"/>
  <c r="BB5286" i="10"/>
  <c r="BB5285" i="10"/>
  <c r="BB5284" i="10"/>
  <c r="BB5283" i="10"/>
  <c r="BB5282" i="10"/>
  <c r="BB5281" i="10"/>
  <c r="BB5280" i="10"/>
  <c r="BB5279" i="10"/>
  <c r="BB5278" i="10"/>
  <c r="BB5277" i="10"/>
  <c r="BB5276" i="10"/>
  <c r="BB5275" i="10"/>
  <c r="BB5274" i="10"/>
  <c r="BB5273" i="10"/>
  <c r="BB5272" i="10"/>
  <c r="BB5271" i="10"/>
  <c r="BB5270" i="10"/>
  <c r="BB5269" i="10"/>
  <c r="BB5268" i="10"/>
  <c r="BB5267" i="10"/>
  <c r="BB5266" i="10"/>
  <c r="BB5265" i="10"/>
  <c r="BB5264" i="10"/>
  <c r="BB5263" i="10"/>
  <c r="BB5262" i="10"/>
  <c r="BB5261" i="10"/>
  <c r="BB5260" i="10"/>
  <c r="BB5259" i="10"/>
  <c r="BB5258" i="10"/>
  <c r="BB5257" i="10"/>
  <c r="BB5256" i="10"/>
  <c r="BB5255" i="10"/>
  <c r="BB5254" i="10"/>
  <c r="BB5253" i="10"/>
  <c r="BB5252" i="10"/>
  <c r="BB5251" i="10"/>
  <c r="BB5250" i="10"/>
  <c r="BB5249" i="10"/>
  <c r="BB5248" i="10"/>
  <c r="BB5247" i="10"/>
  <c r="BB5246" i="10"/>
  <c r="BB5245" i="10"/>
  <c r="BB5244" i="10"/>
  <c r="BB5243" i="10"/>
  <c r="BB5242" i="10"/>
  <c r="BB5241" i="10"/>
  <c r="BB5240" i="10"/>
  <c r="BB5239" i="10"/>
  <c r="BB5238" i="10"/>
  <c r="BB5237" i="10"/>
  <c r="BB5236" i="10"/>
  <c r="BB5235" i="10"/>
  <c r="BB5234" i="10"/>
  <c r="BB5233" i="10"/>
  <c r="BB5232" i="10"/>
  <c r="BB5231" i="10"/>
  <c r="BB5230" i="10"/>
  <c r="BB5229" i="10"/>
  <c r="BB5228" i="10"/>
  <c r="BB5227" i="10"/>
  <c r="BB5226" i="10"/>
  <c r="BB5225" i="10"/>
  <c r="BB5224" i="10"/>
  <c r="BB5223" i="10"/>
  <c r="BB5222" i="10"/>
  <c r="BB5221" i="10"/>
  <c r="BB5220" i="10"/>
  <c r="BB5219" i="10"/>
  <c r="BB5218" i="10"/>
  <c r="BB5217" i="10"/>
  <c r="BB5216" i="10"/>
  <c r="BB5215" i="10"/>
  <c r="BB5214" i="10"/>
  <c r="BB5213" i="10"/>
  <c r="BB5212" i="10"/>
  <c r="BB5211" i="10"/>
  <c r="BB5210" i="10"/>
  <c r="BB5209" i="10"/>
  <c r="BB5208" i="10"/>
  <c r="BB5207" i="10"/>
  <c r="BB5206" i="10"/>
  <c r="BB5205" i="10"/>
  <c r="BB5204" i="10"/>
  <c r="BB5203" i="10"/>
  <c r="BB5202" i="10"/>
  <c r="BB5201" i="10"/>
  <c r="BB5200" i="10"/>
  <c r="BB5199" i="10"/>
  <c r="BB5198" i="10"/>
  <c r="BB5197" i="10"/>
  <c r="BB5196" i="10"/>
  <c r="BB5195" i="10"/>
  <c r="BB5194" i="10"/>
  <c r="BB5193" i="10"/>
  <c r="BB5192" i="10"/>
  <c r="BB5191" i="10"/>
  <c r="BB5190" i="10"/>
  <c r="BB5189" i="10"/>
  <c r="BB5188" i="10"/>
  <c r="BB5187" i="10"/>
  <c r="BB5186" i="10"/>
  <c r="BB5185" i="10"/>
  <c r="BB5184" i="10"/>
  <c r="BB5183" i="10"/>
  <c r="BB5182" i="10"/>
  <c r="BB5181" i="10"/>
  <c r="BB5180" i="10"/>
  <c r="BB5179" i="10"/>
  <c r="BB5178" i="10"/>
  <c r="BB5177" i="10"/>
  <c r="BB5176" i="10"/>
  <c r="BB5175" i="10"/>
  <c r="BB5174" i="10"/>
  <c r="BB5173" i="10"/>
  <c r="BB5172" i="10"/>
  <c r="BB5171" i="10"/>
  <c r="BB5170" i="10"/>
  <c r="BB5169" i="10"/>
  <c r="BB5168" i="10"/>
  <c r="BB5167" i="10"/>
  <c r="BB5166" i="10"/>
  <c r="BB5165" i="10"/>
  <c r="BB5164" i="10"/>
  <c r="BB5163" i="10"/>
  <c r="BB5162" i="10"/>
  <c r="BB5161" i="10"/>
  <c r="BB5160" i="10"/>
  <c r="BB5159" i="10"/>
  <c r="BB5158" i="10"/>
  <c r="BB5157" i="10"/>
  <c r="BB5156" i="10"/>
  <c r="BB5155" i="10"/>
  <c r="BB5154" i="10"/>
  <c r="BB5153" i="10"/>
  <c r="BB5152" i="10"/>
  <c r="BB5151" i="10"/>
  <c r="BB5150" i="10"/>
  <c r="BB5149" i="10"/>
  <c r="BB5148" i="10"/>
  <c r="BB5147" i="10"/>
  <c r="BB5146" i="10"/>
  <c r="BB5145" i="10"/>
  <c r="BB5144" i="10"/>
  <c r="BB5143" i="10"/>
  <c r="BB5142" i="10"/>
  <c r="BB5141" i="10"/>
  <c r="BB5140" i="10"/>
  <c r="BB5139" i="10"/>
  <c r="BB5138" i="10"/>
  <c r="BB5137" i="10"/>
  <c r="BB5136" i="10"/>
  <c r="BB5135" i="10"/>
  <c r="BB5134" i="10"/>
  <c r="BB5133" i="10"/>
  <c r="BB5132" i="10"/>
  <c r="BB5131" i="10"/>
  <c r="BB5130" i="10"/>
  <c r="BB5129" i="10"/>
  <c r="BB5128" i="10"/>
  <c r="BB5127" i="10"/>
  <c r="BB5126" i="10"/>
  <c r="BB5125" i="10"/>
  <c r="BB5124" i="10"/>
  <c r="BB5123" i="10"/>
  <c r="BB5122" i="10"/>
  <c r="BB5121" i="10"/>
  <c r="BB5120" i="10"/>
  <c r="BB5119" i="10"/>
  <c r="BB5118" i="10"/>
  <c r="BB5117" i="10"/>
  <c r="BB5116" i="10"/>
  <c r="BB5115" i="10"/>
  <c r="BB5114" i="10"/>
  <c r="BB5113" i="10"/>
  <c r="BB5112" i="10"/>
  <c r="BB5111" i="10"/>
  <c r="BB5110" i="10"/>
  <c r="BB5109" i="10"/>
  <c r="BB5108" i="10"/>
  <c r="BB5107" i="10"/>
  <c r="BB5106" i="10"/>
  <c r="BB5105" i="10"/>
  <c r="BB5104" i="10"/>
  <c r="BB5103" i="10"/>
  <c r="BB5102" i="10"/>
  <c r="BB5101" i="10"/>
  <c r="BB5100" i="10"/>
  <c r="BB5099" i="10"/>
  <c r="BB5098" i="10"/>
  <c r="BB5097" i="10"/>
  <c r="BB5096" i="10"/>
  <c r="BB5095" i="10"/>
  <c r="BB5094" i="10"/>
  <c r="BB5093" i="10"/>
  <c r="BB5092" i="10"/>
  <c r="BB5091" i="10"/>
  <c r="BB5090" i="10"/>
  <c r="BB5089" i="10"/>
  <c r="BB5088" i="10"/>
  <c r="BB5087" i="10"/>
  <c r="BB5086" i="10"/>
  <c r="BB5085" i="10"/>
  <c r="BB5084" i="10"/>
  <c r="BB5083" i="10"/>
  <c r="BB5082" i="10"/>
  <c r="BB5081" i="10"/>
  <c r="BB5080" i="10"/>
  <c r="BB5079" i="10"/>
  <c r="BB5078" i="10"/>
  <c r="BB5077" i="10"/>
  <c r="BB5076" i="10"/>
  <c r="BB5075" i="10"/>
  <c r="BB5074" i="10"/>
  <c r="BB5073" i="10"/>
  <c r="BB5072" i="10"/>
  <c r="BB5071" i="10"/>
  <c r="BB5070" i="10"/>
  <c r="BB5069" i="10"/>
  <c r="BB5068" i="10"/>
  <c r="BB5067" i="10"/>
  <c r="BB5066" i="10"/>
  <c r="BB5065" i="10"/>
  <c r="BB5064" i="10"/>
  <c r="BB5063" i="10"/>
  <c r="BB5062" i="10"/>
  <c r="BB5061" i="10"/>
  <c r="BB5060" i="10"/>
  <c r="BB5059" i="10"/>
  <c r="BB5058" i="10"/>
  <c r="BB5057" i="10"/>
  <c r="BB5056" i="10"/>
  <c r="BB5055" i="10"/>
  <c r="BB5054" i="10"/>
  <c r="BB5053" i="10"/>
  <c r="BB5052" i="10"/>
  <c r="BB5051" i="10"/>
  <c r="BB5050" i="10"/>
  <c r="BB5049" i="10"/>
  <c r="BB5048" i="10"/>
  <c r="BB5047" i="10"/>
  <c r="BB5046" i="10"/>
  <c r="BB5045" i="10"/>
  <c r="BB5044" i="10"/>
  <c r="BB5043" i="10"/>
  <c r="BB5042" i="10"/>
  <c r="BB5041" i="10"/>
  <c r="BB5040" i="10"/>
  <c r="BB5039" i="10"/>
  <c r="BB5038" i="10"/>
  <c r="BB5037" i="10"/>
  <c r="BB5036" i="10"/>
  <c r="BB5035" i="10"/>
  <c r="BB5034" i="10"/>
  <c r="BB5033" i="10"/>
  <c r="BB5032" i="10"/>
  <c r="BB5031" i="10"/>
  <c r="BB5030" i="10"/>
  <c r="BB5029" i="10"/>
  <c r="BB5028" i="10"/>
  <c r="BB5027" i="10"/>
  <c r="BB5026" i="10"/>
  <c r="BB5025" i="10"/>
  <c r="BB5024" i="10"/>
  <c r="BB5023" i="10"/>
  <c r="BB5022" i="10"/>
  <c r="BB5021" i="10"/>
  <c r="BB5020" i="10"/>
  <c r="BB5019" i="10"/>
  <c r="BB5018" i="10"/>
  <c r="BB5017" i="10"/>
  <c r="BB5016" i="10"/>
  <c r="BB5015" i="10"/>
  <c r="BB5014" i="10"/>
  <c r="BB5013" i="10"/>
  <c r="BB5012" i="10"/>
  <c r="BB5011" i="10"/>
  <c r="BB5010" i="10"/>
  <c r="BB5009" i="10"/>
  <c r="BB5008" i="10"/>
  <c r="BB5007" i="10"/>
  <c r="BB5006" i="10"/>
  <c r="BB5005" i="10"/>
  <c r="BB5004" i="10"/>
  <c r="BB5003" i="10"/>
  <c r="BB5002" i="10"/>
  <c r="BB5001" i="10"/>
  <c r="BB5000" i="10"/>
  <c r="BB4999" i="10"/>
  <c r="BB4998" i="10"/>
  <c r="BB4997" i="10"/>
  <c r="BB4996" i="10"/>
  <c r="BB4995" i="10"/>
  <c r="BB4994" i="10"/>
  <c r="BB4993" i="10"/>
  <c r="BB4992" i="10"/>
  <c r="BB4991" i="10"/>
  <c r="BB4990" i="10"/>
  <c r="BB4989" i="10"/>
  <c r="BB4988" i="10"/>
  <c r="BB4987" i="10"/>
  <c r="BB4986" i="10"/>
  <c r="BB4985" i="10"/>
  <c r="BB4984" i="10"/>
  <c r="BB4983" i="10"/>
  <c r="BB4982" i="10"/>
  <c r="BB4981" i="10"/>
  <c r="BB4980" i="10"/>
  <c r="BB4979" i="10"/>
  <c r="BB4978" i="10"/>
  <c r="BB4977" i="10"/>
  <c r="BB4976" i="10"/>
  <c r="BB4975" i="10"/>
  <c r="BB4974" i="10"/>
  <c r="BB4973" i="10"/>
  <c r="BB4972" i="10"/>
  <c r="BB4971" i="10"/>
  <c r="BB4970" i="10"/>
  <c r="BB4969" i="10"/>
  <c r="BB4968" i="10"/>
  <c r="BB4967" i="10"/>
  <c r="BB4966" i="10"/>
  <c r="BB4965" i="10"/>
  <c r="BB4964" i="10"/>
  <c r="BB4963" i="10"/>
  <c r="BB4962" i="10"/>
  <c r="BB4961" i="10"/>
  <c r="BB4960" i="10"/>
  <c r="BB4959" i="10"/>
  <c r="BB4958" i="10"/>
  <c r="BB4957" i="10"/>
  <c r="BB4956" i="10"/>
  <c r="BB4955" i="10"/>
  <c r="BB4954" i="10"/>
  <c r="BB4953" i="10"/>
  <c r="BB4952" i="10"/>
  <c r="BB4951" i="10"/>
  <c r="BB4950" i="10"/>
  <c r="BB4949" i="10"/>
  <c r="BB4948" i="10"/>
  <c r="BB4947" i="10"/>
  <c r="BB4946" i="10"/>
  <c r="BB4945" i="10"/>
  <c r="BB4944" i="10"/>
  <c r="BB4943" i="10"/>
  <c r="BB4942" i="10"/>
  <c r="BB4941" i="10"/>
  <c r="BB4940" i="10"/>
  <c r="BB4939" i="10"/>
  <c r="BB4938" i="10"/>
  <c r="BB4937" i="10"/>
  <c r="BB4936" i="10"/>
  <c r="BB4935" i="10"/>
  <c r="BB4934" i="10"/>
  <c r="BB4933" i="10"/>
  <c r="BB4932" i="10"/>
  <c r="BB4931" i="10"/>
  <c r="BB4930" i="10"/>
  <c r="BB4929" i="10"/>
  <c r="BB4928" i="10"/>
  <c r="BB4927" i="10"/>
  <c r="BB4926" i="10"/>
  <c r="BB4925" i="10"/>
  <c r="BB4924" i="10"/>
  <c r="BB4923" i="10"/>
  <c r="BB4922" i="10"/>
  <c r="BB4921" i="10"/>
  <c r="BB4920" i="10"/>
  <c r="BB4919" i="10"/>
  <c r="BB4918" i="10"/>
  <c r="BB4917" i="10"/>
  <c r="BB4916" i="10"/>
  <c r="BB4915" i="10"/>
  <c r="BB4914" i="10"/>
  <c r="BB4913" i="10"/>
  <c r="BB4912" i="10"/>
  <c r="BB4911" i="10"/>
  <c r="BB4910" i="10"/>
  <c r="BB4909" i="10"/>
  <c r="BB4908" i="10"/>
  <c r="BB4907" i="10"/>
  <c r="BB4906" i="10"/>
  <c r="BB4905" i="10"/>
  <c r="BB4904" i="10"/>
  <c r="BB4903" i="10"/>
  <c r="BB4902" i="10"/>
  <c r="BB4901" i="10"/>
  <c r="BB4900" i="10"/>
  <c r="BB4899" i="10"/>
  <c r="BB4898" i="10"/>
  <c r="BB4897" i="10"/>
  <c r="BB4896" i="10"/>
  <c r="BB4895" i="10"/>
  <c r="BB4894" i="10"/>
  <c r="BB4893" i="10"/>
  <c r="BB4892" i="10"/>
  <c r="BB4891" i="10"/>
  <c r="BB4890" i="10"/>
  <c r="BB4889" i="10"/>
  <c r="BB4888" i="10"/>
  <c r="BB4887" i="10"/>
  <c r="BB4886" i="10"/>
  <c r="BB4885" i="10"/>
  <c r="BB4884" i="10"/>
  <c r="BB4883" i="10"/>
  <c r="BB4882" i="10"/>
  <c r="BB4881" i="10"/>
  <c r="BB4880" i="10"/>
  <c r="BB4879" i="10"/>
  <c r="BB4878" i="10"/>
  <c r="BB4877" i="10"/>
  <c r="BB4876" i="10"/>
  <c r="BB4875" i="10"/>
  <c r="BB4874" i="10"/>
  <c r="BB4873" i="10"/>
  <c r="BB4872" i="10"/>
  <c r="BB4871" i="10"/>
  <c r="BB4870" i="10"/>
  <c r="BB4869" i="10"/>
  <c r="BB4868" i="10"/>
  <c r="BB4867" i="10"/>
  <c r="BB4866" i="10"/>
  <c r="BB4865" i="10"/>
  <c r="BB4864" i="10"/>
  <c r="BB4863" i="10"/>
  <c r="BB4862" i="10"/>
  <c r="BB4861" i="10"/>
  <c r="BB4860" i="10"/>
  <c r="BB4859" i="10"/>
  <c r="BB4858" i="10"/>
  <c r="BB4857" i="10"/>
  <c r="BB4856" i="10"/>
  <c r="BB4855" i="10"/>
  <c r="BB4854" i="10"/>
  <c r="BB4853" i="10"/>
  <c r="BB4852" i="10"/>
  <c r="BB4851" i="10"/>
  <c r="BB4850" i="10"/>
  <c r="BB4849" i="10"/>
  <c r="BB4848" i="10"/>
  <c r="BB4847" i="10"/>
  <c r="BB4846" i="10"/>
  <c r="BB4845" i="10"/>
  <c r="BB4844" i="10"/>
  <c r="BB4843" i="10"/>
  <c r="BB4842" i="10"/>
  <c r="BB4841" i="10"/>
  <c r="BB4840" i="10"/>
  <c r="BB4839" i="10"/>
  <c r="BB4838" i="10"/>
  <c r="BB4837" i="10"/>
  <c r="BB4836" i="10"/>
  <c r="BB4835" i="10"/>
  <c r="BB4834" i="10"/>
  <c r="BB4833" i="10"/>
  <c r="BB4832" i="10"/>
  <c r="BB4831" i="10"/>
  <c r="BB4830" i="10"/>
  <c r="BB4829" i="10"/>
  <c r="BB4828" i="10"/>
  <c r="BB4827" i="10"/>
  <c r="BB4826" i="10"/>
  <c r="BB4825" i="10"/>
  <c r="BB4824" i="10"/>
  <c r="BB4823" i="10"/>
  <c r="BB4822" i="10"/>
  <c r="BB4821" i="10"/>
  <c r="BB4820" i="10"/>
  <c r="BB4819" i="10"/>
  <c r="BB4818" i="10"/>
  <c r="BB4817" i="10"/>
  <c r="BB4816" i="10"/>
  <c r="BB4815" i="10"/>
  <c r="BB4814" i="10"/>
  <c r="BB4813" i="10"/>
  <c r="BB4812" i="10"/>
  <c r="BB4811" i="10"/>
  <c r="BB4810" i="10"/>
  <c r="BB4809" i="10"/>
  <c r="BB4808" i="10"/>
  <c r="BB4807" i="10"/>
  <c r="BB4806" i="10"/>
  <c r="BB4805" i="10"/>
  <c r="BB4804" i="10"/>
  <c r="BB4803" i="10"/>
  <c r="BB4802" i="10"/>
  <c r="BB4801" i="10"/>
  <c r="BB4800" i="10"/>
  <c r="BB4799" i="10"/>
  <c r="BB4798" i="10"/>
  <c r="BB4797" i="10"/>
  <c r="BB4796" i="10"/>
  <c r="BB4795" i="10"/>
  <c r="BB4794" i="10"/>
  <c r="BB4793" i="10"/>
  <c r="BB4792" i="10"/>
  <c r="BB4791" i="10"/>
  <c r="BB4790" i="10"/>
  <c r="BB4789" i="10"/>
  <c r="BB4788" i="10"/>
  <c r="BB4787" i="10"/>
  <c r="BB4786" i="10"/>
  <c r="BB4785" i="10"/>
  <c r="BB4784" i="10"/>
  <c r="BB4783" i="10"/>
  <c r="BB4782" i="10"/>
  <c r="BB4781" i="10"/>
  <c r="BB4780" i="10"/>
  <c r="BB4779" i="10"/>
  <c r="BB4778" i="10"/>
  <c r="BB4777" i="10"/>
  <c r="BB4776" i="10"/>
  <c r="BB4775" i="10"/>
  <c r="BB4774" i="10"/>
  <c r="BB4773" i="10"/>
  <c r="BB4772" i="10"/>
  <c r="BB4771" i="10"/>
  <c r="BB4770" i="10"/>
  <c r="BB4769" i="10"/>
  <c r="BB4768" i="10"/>
  <c r="BB4767" i="10"/>
  <c r="BB4766" i="10"/>
  <c r="BB4765" i="10"/>
  <c r="BB4764" i="10"/>
  <c r="BB4763" i="10"/>
  <c r="BB4762" i="10"/>
  <c r="BB4761" i="10"/>
  <c r="BB4760" i="10"/>
  <c r="BB4759" i="10"/>
  <c r="BB4758" i="10"/>
  <c r="BB4757" i="10"/>
  <c r="BB4756" i="10"/>
  <c r="BB4755" i="10"/>
  <c r="BB4754" i="10"/>
  <c r="BB4753" i="10"/>
  <c r="BB4752" i="10"/>
  <c r="BB4751" i="10"/>
  <c r="BB4750" i="10"/>
  <c r="BB4749" i="10"/>
  <c r="BB4748" i="10"/>
  <c r="BB4747" i="10"/>
  <c r="BB4746" i="10"/>
  <c r="BB4745" i="10"/>
  <c r="BB4744" i="10"/>
  <c r="BB4743" i="10"/>
  <c r="BB4742" i="10"/>
  <c r="BB4741" i="10"/>
  <c r="BB4740" i="10"/>
  <c r="BB4739" i="10"/>
  <c r="BB4738" i="10"/>
  <c r="BB4737" i="10"/>
  <c r="BB4736" i="10"/>
  <c r="BB4735" i="10"/>
  <c r="BB4734" i="10"/>
  <c r="BB4733" i="10"/>
  <c r="BB4732" i="10"/>
  <c r="BB4731" i="10"/>
  <c r="BB4730" i="10"/>
  <c r="BB4729" i="10"/>
  <c r="BB4728" i="10"/>
  <c r="BB4727" i="10"/>
  <c r="BB4726" i="10"/>
  <c r="BB4725" i="10"/>
  <c r="BB4724" i="10"/>
  <c r="BB4723" i="10"/>
  <c r="BB4722" i="10"/>
  <c r="BB4721" i="10"/>
  <c r="BB4720" i="10"/>
  <c r="BB4719" i="10"/>
  <c r="BB4718" i="10"/>
  <c r="BB4717" i="10"/>
  <c r="BB4716" i="10"/>
  <c r="BB4715" i="10"/>
  <c r="BB4714" i="10"/>
  <c r="BB4713" i="10"/>
  <c r="BB4712" i="10"/>
  <c r="BB4711" i="10"/>
  <c r="BB4710" i="10"/>
  <c r="BB4709" i="10"/>
  <c r="BB4708" i="10"/>
  <c r="BB4707" i="10"/>
  <c r="BB4706" i="10"/>
  <c r="BB4705" i="10"/>
  <c r="BB4704" i="10"/>
  <c r="BB4703" i="10"/>
  <c r="BB4702" i="10"/>
  <c r="BB4701" i="10"/>
  <c r="BB4700" i="10"/>
  <c r="BB4699" i="10"/>
  <c r="BB4698" i="10"/>
  <c r="BB4697" i="10"/>
  <c r="BB4696" i="10"/>
  <c r="BB4695" i="10"/>
  <c r="BB4694" i="10"/>
  <c r="BB4693" i="10"/>
  <c r="BB4692" i="10"/>
  <c r="BB4691" i="10"/>
  <c r="BB4690" i="10"/>
  <c r="BB4689" i="10"/>
  <c r="BB4688" i="10"/>
  <c r="BB4687" i="10"/>
  <c r="BB4686" i="10"/>
  <c r="BB4685" i="10"/>
  <c r="BB4684" i="10"/>
  <c r="BB4683" i="10"/>
  <c r="BB4682" i="10"/>
  <c r="BB4681" i="10"/>
  <c r="BB4680" i="10"/>
  <c r="BB4679" i="10"/>
  <c r="BB4678" i="10"/>
  <c r="BB4677" i="10"/>
  <c r="BB4676" i="10"/>
  <c r="BB4675" i="10"/>
  <c r="BB4674" i="10"/>
  <c r="BB4673" i="10"/>
  <c r="BB4672" i="10"/>
  <c r="BB4671" i="10"/>
  <c r="BB4670" i="10"/>
  <c r="BB4669" i="10"/>
  <c r="BB4668" i="10"/>
  <c r="BB4667" i="10"/>
  <c r="BB4666" i="10"/>
  <c r="BB4665" i="10"/>
  <c r="BB4664" i="10"/>
  <c r="BB4663" i="10"/>
  <c r="BB4662" i="10"/>
  <c r="BB4661" i="10"/>
  <c r="BB4660" i="10"/>
  <c r="BB4659" i="10"/>
  <c r="BB4658" i="10"/>
  <c r="BB4657" i="10"/>
  <c r="BB4656" i="10"/>
  <c r="BB4655" i="10"/>
  <c r="BB4654" i="10"/>
  <c r="BB4653" i="10"/>
  <c r="BB4652" i="10"/>
  <c r="BB4651" i="10"/>
  <c r="BB4650" i="10"/>
  <c r="BB4649" i="10"/>
  <c r="BB4648" i="10"/>
  <c r="BB4647" i="10"/>
  <c r="BB4646" i="10"/>
  <c r="BB4645" i="10"/>
  <c r="BB4644" i="10"/>
  <c r="BB4643" i="10"/>
  <c r="BB4642" i="10"/>
  <c r="BB4641" i="10"/>
  <c r="BB4640" i="10"/>
  <c r="BB4639" i="10"/>
  <c r="BB4638" i="10"/>
  <c r="BB4637" i="10"/>
  <c r="BB4636" i="10"/>
  <c r="BB4635" i="10"/>
  <c r="BB4634" i="10"/>
  <c r="BB4633" i="10"/>
  <c r="BB4632" i="10"/>
  <c r="BB4631" i="10"/>
  <c r="BB4630" i="10"/>
  <c r="BB4629" i="10"/>
  <c r="BB4628" i="10"/>
  <c r="BB4627" i="10"/>
  <c r="BB4626" i="10"/>
  <c r="BB4625" i="10"/>
  <c r="BB4624" i="10"/>
  <c r="BB4623" i="10"/>
  <c r="BB4622" i="10"/>
  <c r="BB4621" i="10"/>
  <c r="BB4620" i="10"/>
  <c r="BB4619" i="10"/>
  <c r="BB4618" i="10"/>
  <c r="BB4617" i="10"/>
  <c r="BB4616" i="10"/>
  <c r="BB4615" i="10"/>
  <c r="BB4614" i="10"/>
  <c r="BB4613" i="10"/>
  <c r="BB4612" i="10"/>
  <c r="BB4611" i="10"/>
  <c r="BB4610" i="10"/>
  <c r="BB4609" i="10"/>
  <c r="BB4608" i="10"/>
  <c r="BB4607" i="10"/>
  <c r="BB4606" i="10"/>
  <c r="BB4605" i="10"/>
  <c r="BB4604" i="10"/>
  <c r="BB4603" i="10"/>
  <c r="BB4602" i="10"/>
  <c r="BB4601" i="10"/>
  <c r="BB4600" i="10"/>
  <c r="BB4599" i="10"/>
  <c r="BB4598" i="10"/>
  <c r="BB4597" i="10"/>
  <c r="BB4596" i="10"/>
  <c r="BB4595" i="10"/>
  <c r="BB4594" i="10"/>
  <c r="BB4593" i="10"/>
  <c r="BB4592" i="10"/>
  <c r="BB4591" i="10"/>
  <c r="BB4590" i="10"/>
  <c r="BB4589" i="10"/>
  <c r="BB4588" i="10"/>
  <c r="BB4587" i="10"/>
  <c r="BB4586" i="10"/>
  <c r="BB4585" i="10"/>
  <c r="BB4584" i="10"/>
  <c r="BB4583" i="10"/>
  <c r="BB4582" i="10"/>
  <c r="BB4581" i="10"/>
  <c r="BB4580" i="10"/>
  <c r="BB4579" i="10"/>
  <c r="BB4578" i="10"/>
  <c r="BB4577" i="10"/>
  <c r="BB4576" i="10"/>
  <c r="BB4575" i="10"/>
  <c r="BB4574" i="10"/>
  <c r="BB4573" i="10"/>
  <c r="BB4572" i="10"/>
  <c r="BB4571" i="10"/>
  <c r="BB4570" i="10"/>
  <c r="BB4569" i="10"/>
  <c r="BB4568" i="10"/>
  <c r="BB4567" i="10"/>
  <c r="BB4566" i="10"/>
  <c r="BB4565" i="10"/>
  <c r="BB4564" i="10"/>
  <c r="BB4563" i="10"/>
  <c r="BB4562" i="10"/>
  <c r="BB4561" i="10"/>
  <c r="BB4560" i="10"/>
  <c r="BB4559" i="10"/>
  <c r="BB4558" i="10"/>
  <c r="BB4557" i="10"/>
  <c r="BB4556" i="10"/>
  <c r="BB4555" i="10"/>
  <c r="BB4554" i="10"/>
  <c r="BB4553" i="10"/>
  <c r="BB4552" i="10"/>
  <c r="BB4551" i="10"/>
  <c r="BB4550" i="10"/>
  <c r="BB4549" i="10"/>
  <c r="BB4548" i="10"/>
  <c r="BB4547" i="10"/>
  <c r="BB4546" i="10"/>
  <c r="BB4545" i="10"/>
  <c r="BB4544" i="10"/>
  <c r="BB4543" i="10"/>
  <c r="BB4542" i="10"/>
  <c r="BB4541" i="10"/>
  <c r="BB4540" i="10"/>
  <c r="BB4539" i="10"/>
  <c r="BB4538" i="10"/>
  <c r="BB4537" i="10"/>
  <c r="BB4536" i="10"/>
  <c r="BB4535" i="10"/>
  <c r="BB4534" i="10"/>
  <c r="BB4533" i="10"/>
  <c r="BB4532" i="10"/>
  <c r="BB4531" i="10"/>
  <c r="BB4530" i="10"/>
  <c r="BB4529" i="10"/>
  <c r="BB4528" i="10"/>
  <c r="BB4527" i="10"/>
  <c r="BB4526" i="10"/>
  <c r="BB4525" i="10"/>
  <c r="BB4524" i="10"/>
  <c r="BB4523" i="10"/>
  <c r="BB4522" i="10"/>
  <c r="BB4521" i="10"/>
  <c r="BB4520" i="10"/>
  <c r="BB4519" i="10"/>
  <c r="BB4518" i="10"/>
  <c r="BB4517" i="10"/>
  <c r="BB4516" i="10"/>
  <c r="BB4515" i="10"/>
  <c r="BB4514" i="10"/>
  <c r="BB4513" i="10"/>
  <c r="BB4512" i="10"/>
  <c r="BB4511" i="10"/>
  <c r="BB4510" i="10"/>
  <c r="BB4509" i="10"/>
  <c r="BB4508" i="10"/>
  <c r="BB4507" i="10"/>
  <c r="BB4506" i="10"/>
  <c r="BB4505" i="10"/>
  <c r="BB4504" i="10"/>
  <c r="BB4503" i="10"/>
  <c r="BB4502" i="10"/>
  <c r="BB4501" i="10"/>
  <c r="BB4500" i="10"/>
  <c r="BB4499" i="10"/>
  <c r="BB4498" i="10"/>
  <c r="BB4497" i="10"/>
  <c r="BB4496" i="10"/>
  <c r="BB4495" i="10"/>
  <c r="BB4494" i="10"/>
  <c r="BB4493" i="10"/>
  <c r="BB4492" i="10"/>
  <c r="BB4491" i="10"/>
  <c r="BB4490" i="10"/>
  <c r="BB4489" i="10"/>
  <c r="BB4488" i="10"/>
  <c r="BB4487" i="10"/>
  <c r="BB4486" i="10"/>
  <c r="BB4485" i="10"/>
  <c r="BB4484" i="10"/>
  <c r="BB4483" i="10"/>
  <c r="BB4482" i="10"/>
  <c r="BB4481" i="10"/>
  <c r="BB4480" i="10"/>
  <c r="BB4479" i="10"/>
  <c r="BB4478" i="10"/>
  <c r="BB4477" i="10"/>
  <c r="BB4476" i="10"/>
  <c r="BB4475" i="10"/>
  <c r="BB4474" i="10"/>
  <c r="BB4473" i="10"/>
  <c r="BB4472" i="10"/>
  <c r="BB4471" i="10"/>
  <c r="BB4470" i="10"/>
  <c r="BB4469" i="10"/>
  <c r="BB4468" i="10"/>
  <c r="BB4467" i="10"/>
  <c r="BB4466" i="10"/>
  <c r="BB4465" i="10"/>
  <c r="BB4464" i="10"/>
  <c r="BB4463" i="10"/>
  <c r="BB4462" i="10"/>
  <c r="BB4461" i="10"/>
  <c r="BB4460" i="10"/>
  <c r="BB4459" i="10"/>
  <c r="BB4458" i="10"/>
  <c r="BB4457" i="10"/>
  <c r="BB4456" i="10"/>
  <c r="BB4455" i="10"/>
  <c r="BB4454" i="10"/>
  <c r="BB4453" i="10"/>
  <c r="BB4452" i="10"/>
  <c r="BB4451" i="10"/>
  <c r="BB4450" i="10"/>
  <c r="BB4449" i="10"/>
  <c r="BB4448" i="10"/>
  <c r="BB4447" i="10"/>
  <c r="BB4446" i="10"/>
  <c r="BB4445" i="10"/>
  <c r="BB4444" i="10"/>
  <c r="BB4443" i="10"/>
  <c r="BB4442" i="10"/>
  <c r="BB4441" i="10"/>
  <c r="BB4440" i="10"/>
  <c r="BB4439" i="10"/>
  <c r="BB4438" i="10"/>
  <c r="BB4437" i="10"/>
  <c r="BB4436" i="10"/>
  <c r="BB4435" i="10"/>
  <c r="BB4434" i="10"/>
  <c r="BB4433" i="10"/>
  <c r="BB4432" i="10"/>
  <c r="BB4431" i="10"/>
  <c r="BB4430" i="10"/>
  <c r="BB4429" i="10"/>
  <c r="BB4428" i="10"/>
  <c r="BB4427" i="10"/>
  <c r="BB4426" i="10"/>
  <c r="BB4425" i="10"/>
  <c r="BB4424" i="10"/>
  <c r="BB4423" i="10"/>
  <c r="BB4422" i="10"/>
  <c r="BB4421" i="10"/>
  <c r="BB4420" i="10"/>
  <c r="BB4419" i="10"/>
  <c r="BB4418" i="10"/>
  <c r="BB4417" i="10"/>
  <c r="BB4416" i="10"/>
  <c r="BB4415" i="10"/>
  <c r="BB4414" i="10"/>
  <c r="BB4413" i="10"/>
  <c r="BB4412" i="10"/>
  <c r="BB4411" i="10"/>
  <c r="BB4410" i="10"/>
  <c r="BB4409" i="10"/>
  <c r="BB4408" i="10"/>
  <c r="BB4407" i="10"/>
  <c r="BB4406" i="10"/>
  <c r="BB4405" i="10"/>
  <c r="BB4404" i="10"/>
  <c r="BB4403" i="10"/>
  <c r="BB4402" i="10"/>
  <c r="BB4401" i="10"/>
  <c r="BB4400" i="10"/>
  <c r="BB4399" i="10"/>
  <c r="BB4398" i="10"/>
  <c r="BB4397" i="10"/>
  <c r="BB4396" i="10"/>
  <c r="BB4395" i="10"/>
  <c r="BB4394" i="10"/>
  <c r="BB4393" i="10"/>
  <c r="BB4392" i="10"/>
  <c r="BB4391" i="10"/>
  <c r="BB4390" i="10"/>
  <c r="BB4389" i="10"/>
  <c r="BB4388" i="10"/>
  <c r="BB4387" i="10"/>
  <c r="BB4386" i="10"/>
  <c r="BB4385" i="10"/>
  <c r="BB4384" i="10"/>
  <c r="BB4383" i="10"/>
  <c r="BB4382" i="10"/>
  <c r="BB4381" i="10"/>
  <c r="BB4380" i="10"/>
  <c r="BB4379" i="10"/>
  <c r="BB4378" i="10"/>
  <c r="BB4377" i="10"/>
  <c r="BB4376" i="10"/>
  <c r="BB4375" i="10"/>
  <c r="BB4374" i="10"/>
  <c r="BB4373" i="10"/>
  <c r="BB4372" i="10"/>
  <c r="BB4371" i="10"/>
  <c r="BB4370" i="10"/>
  <c r="BB4369" i="10"/>
  <c r="BB4368" i="10"/>
  <c r="BB4367" i="10"/>
  <c r="BB4366" i="10"/>
  <c r="BB4365" i="10"/>
  <c r="BB4364" i="10"/>
  <c r="BB4363" i="10"/>
  <c r="BB4362" i="10"/>
  <c r="BB4361" i="10"/>
  <c r="BB4360" i="10"/>
  <c r="BB4359" i="10"/>
  <c r="BB4358" i="10"/>
  <c r="BB4357" i="10"/>
  <c r="BB4356" i="10"/>
  <c r="BB4355" i="10"/>
  <c r="BB4354" i="10"/>
  <c r="BB4353" i="10"/>
  <c r="BB4352" i="10"/>
  <c r="BB4351" i="10"/>
  <c r="BB4350" i="10"/>
  <c r="BB4349" i="10"/>
  <c r="BB4348" i="10"/>
  <c r="BB4347" i="10"/>
  <c r="BB4346" i="10"/>
  <c r="BB4345" i="10"/>
  <c r="BB4344" i="10"/>
  <c r="BB4343" i="10"/>
  <c r="BB4342" i="10"/>
  <c r="BB4341" i="10"/>
  <c r="BB4340" i="10"/>
  <c r="BB4339" i="10"/>
  <c r="BB4338" i="10"/>
  <c r="BB4337" i="10"/>
  <c r="BB4336" i="10"/>
  <c r="BB4335" i="10"/>
  <c r="BB4334" i="10"/>
  <c r="BB4333" i="10"/>
  <c r="BB4332" i="10"/>
  <c r="BB4331" i="10"/>
  <c r="BB4330" i="10"/>
  <c r="BB4329" i="10"/>
  <c r="BB4328" i="10"/>
  <c r="BB4327" i="10"/>
  <c r="BB4326" i="10"/>
  <c r="BB4325" i="10"/>
  <c r="BB4324" i="10"/>
  <c r="BB4323" i="10"/>
  <c r="BB4322" i="10"/>
  <c r="BB4321" i="10"/>
  <c r="BB4320" i="10"/>
  <c r="BB4319" i="10"/>
  <c r="BB4318" i="10"/>
  <c r="BB4317" i="10"/>
  <c r="BB4316" i="10"/>
  <c r="BB4315" i="10"/>
  <c r="BB4314" i="10"/>
  <c r="BB4313" i="10"/>
  <c r="BB4312" i="10"/>
  <c r="BB4311" i="10"/>
  <c r="BB4310" i="10"/>
  <c r="BB4309" i="10"/>
  <c r="BB4308" i="10"/>
  <c r="BB4307" i="10"/>
  <c r="BB4306" i="10"/>
  <c r="BB4305" i="10"/>
  <c r="BB4304" i="10"/>
  <c r="BB4303" i="10"/>
  <c r="BB4302" i="10"/>
  <c r="BB4301" i="10"/>
  <c r="BB4300" i="10"/>
  <c r="BB4299" i="10"/>
  <c r="BB4298" i="10"/>
  <c r="BB4297" i="10"/>
  <c r="BB4296" i="10"/>
  <c r="BB4295" i="10"/>
  <c r="BB4294" i="10"/>
  <c r="BB4293" i="10"/>
  <c r="BB4292" i="10"/>
  <c r="BB4291" i="10"/>
  <c r="BB4290" i="10"/>
  <c r="BB4289" i="10"/>
  <c r="BB4288" i="10"/>
  <c r="BB4287" i="10"/>
  <c r="BB4286" i="10"/>
  <c r="BB4285" i="10"/>
  <c r="BB4284" i="10"/>
  <c r="BB4283" i="10"/>
  <c r="BB4282" i="10"/>
  <c r="BB4281" i="10"/>
  <c r="BB4280" i="10"/>
  <c r="BB4279" i="10"/>
  <c r="BB4278" i="10"/>
  <c r="BB4277" i="10"/>
  <c r="BB4276" i="10"/>
  <c r="BB4275" i="10"/>
  <c r="BB4274" i="10"/>
  <c r="BB4273" i="10"/>
  <c r="BB4272" i="10"/>
  <c r="BB4271" i="10"/>
  <c r="BB4270" i="10"/>
  <c r="BB4269" i="10"/>
  <c r="BB4268" i="10"/>
  <c r="BB4267" i="10"/>
  <c r="BB4266" i="10"/>
  <c r="BB4265" i="10"/>
  <c r="BB4264" i="10"/>
  <c r="BB4263" i="10"/>
  <c r="BB4262" i="10"/>
  <c r="BB4261" i="10"/>
  <c r="BB4260" i="10"/>
  <c r="BB4259" i="10"/>
  <c r="BB4258" i="10"/>
  <c r="BB4257" i="10"/>
  <c r="BB4256" i="10"/>
  <c r="BB4255" i="10"/>
  <c r="BB4254" i="10"/>
  <c r="BB4253" i="10"/>
  <c r="BB4252" i="10"/>
  <c r="BB4251" i="10"/>
  <c r="BB4250" i="10"/>
  <c r="BB4249" i="10"/>
  <c r="BB4248" i="10"/>
  <c r="BB4247" i="10"/>
  <c r="BB4246" i="10"/>
  <c r="BB4245" i="10"/>
  <c r="BB4244" i="10"/>
  <c r="BB4243" i="10"/>
  <c r="BB4242" i="10"/>
  <c r="BB4241" i="10"/>
  <c r="BB4240" i="10"/>
  <c r="BB4239" i="10"/>
  <c r="BB4238" i="10"/>
  <c r="BB4237" i="10"/>
  <c r="BB4236" i="10"/>
  <c r="BB4235" i="10"/>
  <c r="BB4234" i="10"/>
  <c r="BB4233" i="10"/>
  <c r="BB4232" i="10"/>
  <c r="BB4231" i="10"/>
  <c r="BB4230" i="10"/>
  <c r="BB4229" i="10"/>
  <c r="BB4228" i="10"/>
  <c r="BB4227" i="10"/>
  <c r="BB4226" i="10"/>
  <c r="BB4225" i="10"/>
  <c r="BB4224" i="10"/>
  <c r="BB4223" i="10"/>
  <c r="BB4222" i="10"/>
  <c r="BB4221" i="10"/>
  <c r="BB4220" i="10"/>
  <c r="BB4219" i="10"/>
  <c r="BB4218" i="10"/>
  <c r="BB4217" i="10"/>
  <c r="BB4216" i="10"/>
  <c r="BB4215" i="10"/>
  <c r="BB4214" i="10"/>
  <c r="BB4213" i="10"/>
  <c r="BB4212" i="10"/>
  <c r="BB4211" i="10"/>
  <c r="BB4210" i="10"/>
  <c r="BB4209" i="10"/>
  <c r="BB4208" i="10"/>
  <c r="BB4207" i="10"/>
  <c r="BB4206" i="10"/>
  <c r="BB4205" i="10"/>
  <c r="BB4204" i="10"/>
  <c r="BB4203" i="10"/>
  <c r="BB4202" i="10"/>
  <c r="BB4201" i="10"/>
  <c r="BB4200" i="10"/>
  <c r="BB4199" i="10"/>
  <c r="BB4198" i="10"/>
  <c r="BB4197" i="10"/>
  <c r="BB4196" i="10"/>
  <c r="BB4195" i="10"/>
  <c r="BB4194" i="10"/>
  <c r="BB4193" i="10"/>
  <c r="BB4192" i="10"/>
  <c r="BB4191" i="10"/>
  <c r="BB4190" i="10"/>
  <c r="BB4189" i="10"/>
  <c r="BB4188" i="10"/>
  <c r="BB4187" i="10"/>
  <c r="BB4186" i="10"/>
  <c r="BB4185" i="10"/>
  <c r="BB4184" i="10"/>
  <c r="BB4183" i="10"/>
  <c r="BB4182" i="10"/>
  <c r="BB4181" i="10"/>
  <c r="BB4180" i="10"/>
  <c r="BB4179" i="10"/>
  <c r="BB4178" i="10"/>
  <c r="BB4177" i="10"/>
  <c r="BB4176" i="10"/>
  <c r="BB4175" i="10"/>
  <c r="BB4174" i="10"/>
  <c r="BB4173" i="10"/>
  <c r="BB4172" i="10"/>
  <c r="BB4171" i="10"/>
  <c r="BB4170" i="10"/>
  <c r="BB4169" i="10"/>
  <c r="BB4168" i="10"/>
  <c r="BB4167" i="10"/>
  <c r="BB4166" i="10"/>
  <c r="BB4165" i="10"/>
  <c r="BB4164" i="10"/>
  <c r="BB4163" i="10"/>
  <c r="BB4162" i="10"/>
  <c r="BB4161" i="10"/>
  <c r="BB4160" i="10"/>
  <c r="BB4159" i="10"/>
  <c r="BB4158" i="10"/>
  <c r="BB4157" i="10"/>
  <c r="BB4156" i="10"/>
  <c r="BB4155" i="10"/>
  <c r="BB4154" i="10"/>
  <c r="BB4153" i="10"/>
  <c r="BB4152" i="10"/>
  <c r="BB4151" i="10"/>
  <c r="BB4150" i="10"/>
  <c r="BB4149" i="10"/>
  <c r="BB4148" i="10"/>
  <c r="BB4147" i="10"/>
  <c r="BB4146" i="10"/>
  <c r="BB4145" i="10"/>
  <c r="BB4144" i="10"/>
  <c r="BB4143" i="10"/>
  <c r="BB4142" i="10"/>
  <c r="BB4141" i="10"/>
  <c r="BB4140" i="10"/>
  <c r="BB4139" i="10"/>
  <c r="BB4138" i="10"/>
  <c r="BB4137" i="10"/>
  <c r="BB4136" i="10"/>
  <c r="BB4135" i="10"/>
  <c r="BB4134" i="10"/>
  <c r="BB4133" i="10"/>
  <c r="BB4132" i="10"/>
  <c r="BB4131" i="10"/>
  <c r="BB4130" i="10"/>
  <c r="BB4129" i="10"/>
  <c r="BB4128" i="10"/>
  <c r="BB4127" i="10"/>
  <c r="BB4126" i="10"/>
  <c r="BB4125" i="10"/>
  <c r="BB4124" i="10"/>
  <c r="BB4123" i="10"/>
  <c r="BB4122" i="10"/>
  <c r="BB4121" i="10"/>
  <c r="BB4120" i="10"/>
  <c r="BB4119" i="10"/>
  <c r="BB4118" i="10"/>
  <c r="BB4117" i="10"/>
  <c r="BB4116" i="10"/>
  <c r="BB4115" i="10"/>
  <c r="BB4114" i="10"/>
  <c r="BB4113" i="10"/>
  <c r="BB4112" i="10"/>
  <c r="BB4111" i="10"/>
  <c r="BB4110" i="10"/>
  <c r="BB4109" i="10"/>
  <c r="BB4108" i="10"/>
  <c r="BB4107" i="10"/>
  <c r="BB4106" i="10"/>
  <c r="BB4105" i="10"/>
  <c r="BB4104" i="10"/>
  <c r="BB4103" i="10"/>
  <c r="BB4102" i="10"/>
  <c r="BB4101" i="10"/>
  <c r="BB4100" i="10"/>
  <c r="BB4099" i="10"/>
  <c r="BB4098" i="10"/>
  <c r="BB4097" i="10"/>
  <c r="BB4096" i="10"/>
  <c r="BB4095" i="10"/>
  <c r="BB4094" i="10"/>
  <c r="BB4093" i="10"/>
  <c r="BB4092" i="10"/>
  <c r="BB4091" i="10"/>
  <c r="BB4090" i="10"/>
  <c r="BB4089" i="10"/>
  <c r="BB4088" i="10"/>
  <c r="BB4087" i="10"/>
  <c r="BB4086" i="10"/>
  <c r="BB4085" i="10"/>
  <c r="BB4084" i="10"/>
  <c r="BB4083" i="10"/>
  <c r="BB4082" i="10"/>
  <c r="BB4081" i="10"/>
  <c r="BB4080" i="10"/>
  <c r="BB4079" i="10"/>
  <c r="BB4078" i="10"/>
  <c r="BB4077" i="10"/>
  <c r="BB4076" i="10"/>
  <c r="BB4075" i="10"/>
  <c r="BB4074" i="10"/>
  <c r="BB4073" i="10"/>
  <c r="BB4072" i="10"/>
  <c r="BB4071" i="10"/>
  <c r="BB4070" i="10"/>
  <c r="BB4069" i="10"/>
  <c r="BB4068" i="10"/>
  <c r="BB4067" i="10"/>
  <c r="BB4066" i="10"/>
  <c r="BB4065" i="10"/>
  <c r="BB4064" i="10"/>
  <c r="BB4063" i="10"/>
  <c r="BB4062" i="10"/>
  <c r="BB4061" i="10"/>
  <c r="BB4060" i="10"/>
  <c r="BB4059" i="10"/>
  <c r="BB4058" i="10"/>
  <c r="BB4057" i="10"/>
  <c r="BB4056" i="10"/>
  <c r="BB4055" i="10"/>
  <c r="BB4054" i="10"/>
  <c r="BB4053" i="10"/>
  <c r="BB4052" i="10"/>
  <c r="BB4051" i="10"/>
  <c r="BB4050" i="10"/>
  <c r="BB4049" i="10"/>
  <c r="BB4048" i="10"/>
  <c r="BB4047" i="10"/>
  <c r="BB4046" i="10"/>
  <c r="BB4045" i="10"/>
  <c r="BB4044" i="10"/>
  <c r="BB4043" i="10"/>
  <c r="BB4042" i="10"/>
  <c r="BB4041" i="10"/>
  <c r="BB4040" i="10"/>
  <c r="BB4039" i="10"/>
  <c r="BB4038" i="10"/>
  <c r="BB4037" i="10"/>
  <c r="BB4036" i="10"/>
  <c r="BB4035" i="10"/>
  <c r="BB4034" i="10"/>
  <c r="BB4033" i="10"/>
  <c r="BB4032" i="10"/>
  <c r="BB4031" i="10"/>
  <c r="BB4030" i="10"/>
  <c r="BB4029" i="10"/>
  <c r="BB4028" i="10"/>
  <c r="BB4027" i="10"/>
  <c r="BB4026" i="10"/>
  <c r="BB4025" i="10"/>
  <c r="BB4024" i="10"/>
  <c r="BB4023" i="10"/>
  <c r="BB4022" i="10"/>
  <c r="BB4021" i="10"/>
  <c r="BB4020" i="10"/>
  <c r="BB4019" i="10"/>
  <c r="BB4018" i="10"/>
  <c r="BB4017" i="10"/>
  <c r="BB4016" i="10"/>
  <c r="BB4015" i="10"/>
  <c r="BB4014" i="10"/>
  <c r="BB4013" i="10"/>
  <c r="BB4012" i="10"/>
  <c r="BB4011" i="10"/>
  <c r="BB4010" i="10"/>
  <c r="BB4009" i="10"/>
  <c r="BB4008" i="10"/>
  <c r="BB4007" i="10"/>
  <c r="BB4006" i="10"/>
  <c r="BB4005" i="10"/>
  <c r="BB4004" i="10"/>
  <c r="BB4003" i="10"/>
  <c r="BB4002" i="10"/>
  <c r="BB4001" i="10"/>
  <c r="BB4000" i="10"/>
  <c r="BB3999" i="10"/>
  <c r="BB3998" i="10"/>
  <c r="BB3997" i="10"/>
  <c r="BB3996" i="10"/>
  <c r="BB3995" i="10"/>
  <c r="BB3994" i="10"/>
  <c r="BB3993" i="10"/>
  <c r="BB3992" i="10"/>
  <c r="BB3991" i="10"/>
  <c r="BB3990" i="10"/>
  <c r="BB3989" i="10"/>
  <c r="BB3988" i="10"/>
  <c r="BB3987" i="10"/>
  <c r="BB3986" i="10"/>
  <c r="BB3985" i="10"/>
  <c r="BB3984" i="10"/>
  <c r="BB3983" i="10"/>
  <c r="BB3982" i="10"/>
  <c r="BB3981" i="10"/>
  <c r="BB3980" i="10"/>
  <c r="BB3979" i="10"/>
  <c r="BB3978" i="10"/>
  <c r="BB3977" i="10"/>
  <c r="BB3976" i="10"/>
  <c r="BB3975" i="10"/>
  <c r="BB3974" i="10"/>
  <c r="BB3973" i="10"/>
  <c r="BB3972" i="10"/>
  <c r="BB3971" i="10"/>
  <c r="BB3970" i="10"/>
  <c r="BB3969" i="10"/>
  <c r="BB3968" i="10"/>
  <c r="BB3967" i="10"/>
  <c r="BB3966" i="10"/>
  <c r="BB3965" i="10"/>
  <c r="BB3964" i="10"/>
  <c r="BB3963" i="10"/>
  <c r="BB3962" i="10"/>
  <c r="BB3961" i="10"/>
  <c r="BB3960" i="10"/>
  <c r="BB3959" i="10"/>
  <c r="BB3958" i="10"/>
  <c r="BB3957" i="10"/>
  <c r="BB3956" i="10"/>
  <c r="BB3955" i="10"/>
  <c r="BB3954" i="10"/>
  <c r="BB3953" i="10"/>
  <c r="BB3952" i="10"/>
  <c r="BB3951" i="10"/>
  <c r="BB3950" i="10"/>
  <c r="BB3949" i="10"/>
  <c r="BB3948" i="10"/>
  <c r="BB3947" i="10"/>
  <c r="BB3946" i="10"/>
  <c r="BB3945" i="10"/>
  <c r="BB3944" i="10"/>
  <c r="BB3943" i="10"/>
  <c r="BB3942" i="10"/>
  <c r="BB3941" i="10"/>
  <c r="BB3940" i="10"/>
  <c r="BB3939" i="10"/>
  <c r="BB3938" i="10"/>
  <c r="BB3937" i="10"/>
  <c r="BB3936" i="10"/>
  <c r="BB3935" i="10"/>
  <c r="BB3934" i="10"/>
  <c r="BB3933" i="10"/>
  <c r="BB3932" i="10"/>
  <c r="BB3931" i="10"/>
  <c r="BB3930" i="10"/>
  <c r="BB3929" i="10"/>
  <c r="BB3928" i="10"/>
  <c r="BB3927" i="10"/>
  <c r="BB3926" i="10"/>
  <c r="BB3925" i="10"/>
  <c r="BB3924" i="10"/>
  <c r="BB3923" i="10"/>
  <c r="BB3922" i="10"/>
  <c r="BB3921" i="10"/>
  <c r="BB3920" i="10"/>
  <c r="BB3919" i="10"/>
  <c r="BB3918" i="10"/>
  <c r="BB3917" i="10"/>
  <c r="BB3916" i="10"/>
  <c r="BB3915" i="10"/>
  <c r="BB3914" i="10"/>
  <c r="BB3913" i="10"/>
  <c r="BB3912" i="10"/>
  <c r="BB3911" i="10"/>
  <c r="BB3910" i="10"/>
  <c r="BB3909" i="10"/>
  <c r="BB3908" i="10"/>
  <c r="BB3907" i="10"/>
  <c r="BB3906" i="10"/>
  <c r="BB3905" i="10"/>
  <c r="BB3904" i="10"/>
  <c r="BB3903" i="10"/>
  <c r="BB3902" i="10"/>
  <c r="BB3901" i="10"/>
  <c r="BB3900" i="10"/>
  <c r="BB3899" i="10"/>
  <c r="BB3898" i="10"/>
  <c r="BB3897" i="10"/>
  <c r="BB3896" i="10"/>
  <c r="BB3895" i="10"/>
  <c r="BB3894" i="10"/>
  <c r="BB3893" i="10"/>
  <c r="BB3892" i="10"/>
  <c r="BB3891" i="10"/>
  <c r="BB3890" i="10"/>
  <c r="BB3889" i="10"/>
  <c r="BB3888" i="10"/>
  <c r="BB3887" i="10"/>
  <c r="BB3886" i="10"/>
  <c r="BB3885" i="10"/>
  <c r="BB3884" i="10"/>
  <c r="BB3883" i="10"/>
  <c r="BB3882" i="10"/>
  <c r="BB3881" i="10"/>
  <c r="BB3880" i="10"/>
  <c r="BB3879" i="10"/>
  <c r="BB3878" i="10"/>
  <c r="BB3877" i="10"/>
  <c r="BB3876" i="10"/>
  <c r="BB3875" i="10"/>
  <c r="BB3874" i="10"/>
  <c r="BB3873" i="10"/>
  <c r="BB3872" i="10"/>
  <c r="BB3871" i="10"/>
  <c r="BB3870" i="10"/>
  <c r="BB3869" i="10"/>
  <c r="BB3868" i="10"/>
  <c r="BB3867" i="10"/>
  <c r="BB3866" i="10"/>
  <c r="BB3865" i="10"/>
  <c r="BB3864" i="10"/>
  <c r="BB3863" i="10"/>
  <c r="BB3862" i="10"/>
  <c r="BB3861" i="10"/>
  <c r="BB3860" i="10"/>
  <c r="BB3859" i="10"/>
  <c r="BB3858" i="10"/>
  <c r="BB3857" i="10"/>
  <c r="BB3856" i="10"/>
  <c r="BB3855" i="10"/>
  <c r="BB3854" i="10"/>
  <c r="BB3853" i="10"/>
  <c r="BB3852" i="10"/>
  <c r="BB3851" i="10"/>
  <c r="BB3850" i="10"/>
  <c r="BB3849" i="10"/>
  <c r="BB3848" i="10"/>
  <c r="BB3847" i="10"/>
  <c r="BB3846" i="10"/>
  <c r="BB3845" i="10"/>
  <c r="BB3844" i="10"/>
  <c r="BB3843" i="10"/>
  <c r="BB3842" i="10"/>
  <c r="BB3841" i="10"/>
  <c r="BB3840" i="10"/>
  <c r="BB3839" i="10"/>
  <c r="BB3838" i="10"/>
  <c r="BB3837" i="10"/>
  <c r="BB3836" i="10"/>
  <c r="BB3835" i="10"/>
  <c r="BB3834" i="10"/>
  <c r="BB3833" i="10"/>
  <c r="BB3832" i="10"/>
  <c r="BB3831" i="10"/>
  <c r="BB3830" i="10"/>
  <c r="BB3829" i="10"/>
  <c r="BB3828" i="10"/>
  <c r="BB3827" i="10"/>
  <c r="BB3826" i="10"/>
  <c r="BB3825" i="10"/>
  <c r="BB3824" i="10"/>
  <c r="BB3823" i="10"/>
  <c r="BB3822" i="10"/>
  <c r="BB3821" i="10"/>
  <c r="BB3820" i="10"/>
  <c r="BB3819" i="10"/>
  <c r="BB3818" i="10"/>
  <c r="BB3817" i="10"/>
  <c r="BB3816" i="10"/>
  <c r="BB3815" i="10"/>
  <c r="BB3814" i="10"/>
  <c r="BB3813" i="10"/>
  <c r="BB3812" i="10"/>
  <c r="BB3811" i="10"/>
  <c r="BB3810" i="10"/>
  <c r="BB3809" i="10"/>
  <c r="BB3808" i="10"/>
  <c r="BB3807" i="10"/>
  <c r="BB3806" i="10"/>
  <c r="BB3805" i="10"/>
  <c r="BB3804" i="10"/>
  <c r="BB3803" i="10"/>
  <c r="BB3802" i="10"/>
  <c r="BB3801" i="10"/>
  <c r="BB3800" i="10"/>
  <c r="BB3799" i="10"/>
  <c r="BB3798" i="10"/>
  <c r="BB3797" i="10"/>
  <c r="BB3796" i="10"/>
  <c r="BB3795" i="10"/>
  <c r="BB3794" i="10"/>
  <c r="BB3793" i="10"/>
  <c r="BB3792" i="10"/>
  <c r="BB3791" i="10"/>
  <c r="BB3790" i="10"/>
  <c r="BB3789" i="10"/>
  <c r="BB3788" i="10"/>
  <c r="BB3787" i="10"/>
  <c r="BB3786" i="10"/>
  <c r="BB3785" i="10"/>
  <c r="BB3784" i="10"/>
  <c r="BB3783" i="10"/>
  <c r="BB3782" i="10"/>
  <c r="BB3781" i="10"/>
  <c r="BB3780" i="10"/>
  <c r="BB3779" i="10"/>
  <c r="BB3778" i="10"/>
  <c r="BB3777" i="10"/>
  <c r="BB3776" i="10"/>
  <c r="BB3775" i="10"/>
  <c r="BB3774" i="10"/>
  <c r="BB3773" i="10"/>
  <c r="BB3772" i="10"/>
  <c r="BB3771" i="10"/>
  <c r="BB3770" i="10"/>
  <c r="BB3769" i="10"/>
  <c r="BB3768" i="10"/>
  <c r="BB3767" i="10"/>
  <c r="BB3766" i="10"/>
  <c r="BB3765" i="10"/>
  <c r="BB3764" i="10"/>
  <c r="BB3763" i="10"/>
  <c r="BB3762" i="10"/>
  <c r="BB3761" i="10"/>
  <c r="BB3760" i="10"/>
  <c r="BB3759" i="10"/>
  <c r="BB3758" i="10"/>
  <c r="BB3757" i="10"/>
  <c r="BB3756" i="10"/>
  <c r="BB3755" i="10"/>
  <c r="BB3754" i="10"/>
  <c r="BB3753" i="10"/>
  <c r="BB3752" i="10"/>
  <c r="BB3751" i="10"/>
  <c r="BB3750" i="10"/>
  <c r="BB3749" i="10"/>
  <c r="BB3748" i="10"/>
  <c r="BB3747" i="10"/>
  <c r="BB3746" i="10"/>
  <c r="BB3745" i="10"/>
  <c r="BB3744" i="10"/>
  <c r="BB3743" i="10"/>
  <c r="BB3742" i="10"/>
  <c r="BB3741" i="10"/>
  <c r="BB3740" i="10"/>
  <c r="BB3739" i="10"/>
  <c r="BB3738" i="10"/>
  <c r="BB3737" i="10"/>
  <c r="BB3736" i="10"/>
  <c r="BB3735" i="10"/>
  <c r="BB3734" i="10"/>
  <c r="BB3733" i="10"/>
  <c r="BB3732" i="10"/>
  <c r="BB3731" i="10"/>
  <c r="BB3730" i="10"/>
  <c r="BB3729" i="10"/>
  <c r="BB3728" i="10"/>
  <c r="BB3727" i="10"/>
  <c r="BB3726" i="10"/>
  <c r="BB3725" i="10"/>
  <c r="BB3724" i="10"/>
  <c r="BB3723" i="10"/>
  <c r="BB3722" i="10"/>
  <c r="BB3721" i="10"/>
  <c r="BB3720" i="10"/>
  <c r="BB3719" i="10"/>
  <c r="BB3718" i="10"/>
  <c r="BB3717" i="10"/>
  <c r="BB3716" i="10"/>
  <c r="BB3715" i="10"/>
  <c r="BB3714" i="10"/>
  <c r="BB3713" i="10"/>
  <c r="BB3712" i="10"/>
  <c r="BB3711" i="10"/>
  <c r="BB3710" i="10"/>
  <c r="BB3709" i="10"/>
  <c r="BB3708" i="10"/>
  <c r="BB3707" i="10"/>
  <c r="BB3706" i="10"/>
  <c r="BB3705" i="10"/>
  <c r="BB3704" i="10"/>
  <c r="BB3703" i="10"/>
  <c r="BB3702" i="10"/>
  <c r="BB3701" i="10"/>
  <c r="BB3700" i="10"/>
  <c r="BB3699" i="10"/>
  <c r="BB3698" i="10"/>
  <c r="BB3697" i="10"/>
  <c r="BB3696" i="10"/>
  <c r="BB3695" i="10"/>
  <c r="BB3694" i="10"/>
  <c r="BB3693" i="10"/>
  <c r="BB3692" i="10"/>
  <c r="BB3691" i="10"/>
  <c r="BB3690" i="10"/>
  <c r="BB3689" i="10"/>
  <c r="BB3688" i="10"/>
  <c r="BB3687" i="10"/>
  <c r="BB3686" i="10"/>
  <c r="BB3685" i="10"/>
  <c r="BB3684" i="10"/>
  <c r="BB3683" i="10"/>
  <c r="BB3682" i="10"/>
  <c r="BB3681" i="10"/>
  <c r="BB3680" i="10"/>
  <c r="BB3679" i="10"/>
  <c r="BB3678" i="10"/>
  <c r="BB3677" i="10"/>
  <c r="BB3676" i="10"/>
  <c r="BB3675" i="10"/>
  <c r="BB3674" i="10"/>
  <c r="BB3673" i="10"/>
  <c r="BB3672" i="10"/>
  <c r="BB3671" i="10"/>
  <c r="BB3670" i="10"/>
  <c r="BB3669" i="10"/>
  <c r="BB3668" i="10"/>
  <c r="BB3667" i="10"/>
  <c r="BB3666" i="10"/>
  <c r="BB3665" i="10"/>
  <c r="BB3664" i="10"/>
  <c r="BB3663" i="10"/>
  <c r="BB3662" i="10"/>
  <c r="BB3661" i="10"/>
  <c r="BB3660" i="10"/>
  <c r="BB3659" i="10"/>
  <c r="BB3658" i="10"/>
  <c r="BB3657" i="10"/>
  <c r="BB3656" i="10"/>
  <c r="BB3655" i="10"/>
  <c r="BB3654" i="10"/>
  <c r="BB3653" i="10"/>
  <c r="BB3652" i="10"/>
  <c r="BB3651" i="10"/>
  <c r="BB3650" i="10"/>
  <c r="BB3649" i="10"/>
  <c r="BB3648" i="10"/>
  <c r="BB3647" i="10"/>
  <c r="BB3646" i="10"/>
  <c r="BB3645" i="10"/>
  <c r="BB3644" i="10"/>
  <c r="BB3643" i="10"/>
  <c r="BB3642" i="10"/>
  <c r="BB3641" i="10"/>
  <c r="BB3640" i="10"/>
  <c r="BB3639" i="10"/>
  <c r="BB3638" i="10"/>
  <c r="BB3637" i="10"/>
  <c r="BB3636" i="10"/>
  <c r="BB3635" i="10"/>
  <c r="BB3634" i="10"/>
  <c r="BB3633" i="10"/>
  <c r="BB3632" i="10"/>
  <c r="BB3631" i="10"/>
  <c r="BB3630" i="10"/>
  <c r="BB3629" i="10"/>
  <c r="BB3628" i="10"/>
  <c r="BB3627" i="10"/>
  <c r="BB3626" i="10"/>
  <c r="BB3625" i="10"/>
  <c r="BB3624" i="10"/>
  <c r="BB3623" i="10"/>
  <c r="BB3622" i="10"/>
  <c r="BB3621" i="10"/>
  <c r="BB3620" i="10"/>
  <c r="BB3619" i="10"/>
  <c r="BB3618" i="10"/>
  <c r="BB3617" i="10"/>
  <c r="BB3616" i="10"/>
  <c r="BB3615" i="10"/>
  <c r="BB3614" i="10"/>
  <c r="BB3613" i="10"/>
  <c r="BB3612" i="10"/>
  <c r="BB3611" i="10"/>
  <c r="BB3610" i="10"/>
  <c r="BB3609" i="10"/>
  <c r="BB3608" i="10"/>
  <c r="BB3607" i="10"/>
  <c r="BB3606" i="10"/>
  <c r="BB3605" i="10"/>
  <c r="BB3604" i="10"/>
  <c r="BB3603" i="10"/>
  <c r="BB3602" i="10"/>
  <c r="BB3601" i="10"/>
  <c r="BB3600" i="10"/>
  <c r="BB3599" i="10"/>
  <c r="BB3598" i="10"/>
  <c r="BB3597" i="10"/>
  <c r="BB3596" i="10"/>
  <c r="BB3595" i="10"/>
  <c r="BB3594" i="10"/>
  <c r="BB3593" i="10"/>
  <c r="BB3592" i="10"/>
  <c r="BB3591" i="10"/>
  <c r="BB3590" i="10"/>
  <c r="BB3589" i="10"/>
  <c r="BB3588" i="10"/>
  <c r="BB3587" i="10"/>
  <c r="BB3586" i="10"/>
  <c r="BB3585" i="10"/>
  <c r="BB3584" i="10"/>
  <c r="BB3583" i="10"/>
  <c r="BB3582" i="10"/>
  <c r="BB3581" i="10"/>
  <c r="BB3580" i="10"/>
  <c r="BB3579" i="10"/>
  <c r="BB3578" i="10"/>
  <c r="BB3577" i="10"/>
  <c r="BB3576" i="10"/>
  <c r="BB3575" i="10"/>
  <c r="BB3574" i="10"/>
  <c r="BB3573" i="10"/>
  <c r="BB3572" i="10"/>
  <c r="BB3571" i="10"/>
  <c r="BB3570" i="10"/>
  <c r="BB3569" i="10"/>
  <c r="BB3568" i="10"/>
  <c r="BB3567" i="10"/>
  <c r="BB3566" i="10"/>
  <c r="BB3565" i="10"/>
  <c r="BB3564" i="10"/>
  <c r="BB3563" i="10"/>
  <c r="BB3562" i="10"/>
  <c r="BB3561" i="10"/>
  <c r="BB3560" i="10"/>
  <c r="BB3559" i="10"/>
  <c r="BB3558" i="10"/>
  <c r="BB3557" i="10"/>
  <c r="BB3556" i="10"/>
  <c r="BB3555" i="10"/>
  <c r="BB3554" i="10"/>
  <c r="BB3553" i="10"/>
  <c r="BB3552" i="10"/>
  <c r="BB3551" i="10"/>
  <c r="BB3550" i="10"/>
  <c r="BB3549" i="10"/>
  <c r="BB3548" i="10"/>
  <c r="BB3547" i="10"/>
  <c r="BB3546" i="10"/>
  <c r="BB3545" i="10"/>
  <c r="BB3544" i="10"/>
  <c r="BB3543" i="10"/>
  <c r="BB3542" i="10"/>
  <c r="BB3541" i="10"/>
  <c r="BB3540" i="10"/>
  <c r="BB3539" i="10"/>
  <c r="BB3538" i="10"/>
  <c r="BB3537" i="10"/>
  <c r="BB3536" i="10"/>
  <c r="BB3535" i="10"/>
  <c r="BB3534" i="10"/>
  <c r="BB3533" i="10"/>
  <c r="BB3532" i="10"/>
  <c r="BB3531" i="10"/>
  <c r="BB3530" i="10"/>
  <c r="BB3529" i="10"/>
  <c r="BB3528" i="10"/>
  <c r="BB3527" i="10"/>
  <c r="BB3526" i="10"/>
  <c r="BB3525" i="10"/>
  <c r="BB3524" i="10"/>
  <c r="BB3523" i="10"/>
  <c r="BB3522" i="10"/>
  <c r="BB3521" i="10"/>
  <c r="BB3520" i="10"/>
  <c r="BB3519" i="10"/>
  <c r="BB3518" i="10"/>
  <c r="BB3517" i="10"/>
  <c r="BB3516" i="10"/>
  <c r="BB3515" i="10"/>
  <c r="BB3514" i="10"/>
  <c r="BB3513" i="10"/>
  <c r="BB3512" i="10"/>
  <c r="BB3511" i="10"/>
  <c r="BB3510" i="10"/>
  <c r="BB3509" i="10"/>
  <c r="BB3508" i="10"/>
  <c r="BB3507" i="10"/>
  <c r="BB3506" i="10"/>
  <c r="BB3505" i="10"/>
  <c r="BB3504" i="10"/>
  <c r="BB3503" i="10"/>
  <c r="BB3502" i="10"/>
  <c r="BB3501" i="10"/>
  <c r="BB3500" i="10"/>
  <c r="BB3499" i="10"/>
  <c r="BB3498" i="10"/>
  <c r="BB3497" i="10"/>
  <c r="BB3496" i="10"/>
  <c r="BB3495" i="10"/>
  <c r="BB3494" i="10"/>
  <c r="BB3493" i="10"/>
  <c r="BB3492" i="10"/>
  <c r="BB3491" i="10"/>
  <c r="BB3490" i="10"/>
  <c r="BB3489" i="10"/>
  <c r="BB3488" i="10"/>
  <c r="BB3487" i="10"/>
  <c r="BB3486" i="10"/>
  <c r="BB3485" i="10"/>
  <c r="BB3484" i="10"/>
  <c r="BB3483" i="10"/>
  <c r="BB3482" i="10"/>
  <c r="BB3481" i="10"/>
  <c r="BB3480" i="10"/>
  <c r="BB3479" i="10"/>
  <c r="BB3478" i="10"/>
  <c r="BB3477" i="10"/>
  <c r="BB3476" i="10"/>
  <c r="BB3475" i="10"/>
  <c r="BB3474" i="10"/>
  <c r="BB3473" i="10"/>
  <c r="BB3472" i="10"/>
  <c r="BB3471" i="10"/>
  <c r="BB3470" i="10"/>
  <c r="BB3469" i="10"/>
  <c r="BB3468" i="10"/>
  <c r="BB3467" i="10"/>
  <c r="BB3466" i="10"/>
  <c r="BB3465" i="10"/>
  <c r="BB3464" i="10"/>
  <c r="BB3463" i="10"/>
  <c r="BB3462" i="10"/>
  <c r="BB3461" i="10"/>
  <c r="BB3460" i="10"/>
  <c r="BB3459" i="10"/>
  <c r="BB3458" i="10"/>
  <c r="BB3457" i="10"/>
  <c r="BB3456" i="10"/>
  <c r="BB3455" i="10"/>
  <c r="BB3454" i="10"/>
  <c r="BB3453" i="10"/>
  <c r="BB3452" i="10"/>
  <c r="BB3451" i="10"/>
  <c r="BB3450" i="10"/>
  <c r="BB3449" i="10"/>
  <c r="BB3448" i="10"/>
  <c r="BB3447" i="10"/>
  <c r="BB3446" i="10"/>
  <c r="BB3445" i="10"/>
  <c r="BB3444" i="10"/>
  <c r="BB3443" i="10"/>
  <c r="BB3442" i="10"/>
  <c r="BB3441" i="10"/>
  <c r="BB3440" i="10"/>
  <c r="BB3439" i="10"/>
  <c r="BB3438" i="10"/>
  <c r="BB3437" i="10"/>
  <c r="BB3436" i="10"/>
  <c r="BB3435" i="10"/>
  <c r="BB3434" i="10"/>
  <c r="BB3433" i="10"/>
  <c r="BB3432" i="10"/>
  <c r="BB3431" i="10"/>
  <c r="BB3430" i="10"/>
  <c r="BB3429" i="10"/>
  <c r="BB3428" i="10"/>
  <c r="BB3427" i="10"/>
  <c r="BB3426" i="10"/>
  <c r="BB3425" i="10"/>
  <c r="BB3424" i="10"/>
  <c r="BB3423" i="10"/>
  <c r="BB3422" i="10"/>
  <c r="BB3421" i="10"/>
  <c r="BB3420" i="10"/>
  <c r="BB3419" i="10"/>
  <c r="BB3418" i="10"/>
  <c r="BB3417" i="10"/>
  <c r="BB3416" i="10"/>
  <c r="BB3415" i="10"/>
  <c r="BB3414" i="10"/>
  <c r="BB3413" i="10"/>
  <c r="BB3412" i="10"/>
  <c r="BB3411" i="10"/>
  <c r="BB3410" i="10"/>
  <c r="BB3409" i="10"/>
  <c r="BB3408" i="10"/>
  <c r="BB3407" i="10"/>
  <c r="BB3406" i="10"/>
  <c r="BB3405" i="10"/>
  <c r="BB3404" i="10"/>
  <c r="BB3403" i="10"/>
  <c r="BB3402" i="10"/>
  <c r="BB3401" i="10"/>
  <c r="BB3400" i="10"/>
  <c r="BB3399" i="10"/>
  <c r="BB3398" i="10"/>
  <c r="BB3397" i="10"/>
  <c r="BB3396" i="10"/>
  <c r="BB3395" i="10"/>
  <c r="BB3394" i="10"/>
  <c r="BB3393" i="10"/>
  <c r="BB3392" i="10"/>
  <c r="BB3391" i="10"/>
  <c r="BB3390" i="10"/>
  <c r="BB3389" i="10"/>
  <c r="BB3388" i="10"/>
  <c r="BB3387" i="10"/>
  <c r="BB3386" i="10"/>
  <c r="BB3385" i="10"/>
  <c r="BB3384" i="10"/>
  <c r="BB3383" i="10"/>
  <c r="BB3382" i="10"/>
  <c r="BB3381" i="10"/>
  <c r="BB3380" i="10"/>
  <c r="BB3379" i="10"/>
  <c r="BB3378" i="10"/>
  <c r="BB3377" i="10"/>
  <c r="BB3376" i="10"/>
  <c r="BB3375" i="10"/>
  <c r="BB3374" i="10"/>
  <c r="BB3373" i="10"/>
  <c r="BB3372" i="10"/>
  <c r="BB3371" i="10"/>
  <c r="BB3370" i="10"/>
  <c r="BB3369" i="10"/>
  <c r="BB3368" i="10"/>
  <c r="BB3367" i="10"/>
  <c r="BB3366" i="10"/>
  <c r="BB3365" i="10"/>
  <c r="BB3364" i="10"/>
  <c r="BB3363" i="10"/>
  <c r="BB3362" i="10"/>
  <c r="BB3361" i="10"/>
  <c r="BB3360" i="10"/>
  <c r="BB3359" i="10"/>
  <c r="BB3358" i="10"/>
  <c r="BB3357" i="10"/>
  <c r="BB3356" i="10"/>
  <c r="BB3355" i="10"/>
  <c r="BB3354" i="10"/>
  <c r="BB3353" i="10"/>
  <c r="BB3352" i="10"/>
  <c r="BB3351" i="10"/>
  <c r="BB3350" i="10"/>
  <c r="BB3349" i="10"/>
  <c r="BB3348" i="10"/>
  <c r="BB3347" i="10"/>
  <c r="BB3346" i="10"/>
  <c r="BB3345" i="10"/>
  <c r="BB3344" i="10"/>
  <c r="BB3343" i="10"/>
  <c r="BB3342" i="10"/>
  <c r="BB3341" i="10"/>
  <c r="BB3340" i="10"/>
  <c r="BB3339" i="10"/>
  <c r="BB3338" i="10"/>
  <c r="BB3337" i="10"/>
  <c r="BB3336" i="10"/>
  <c r="BB3335" i="10"/>
  <c r="BB3334" i="10"/>
  <c r="BB3333" i="10"/>
  <c r="BB3332" i="10"/>
  <c r="BB3331" i="10"/>
  <c r="BB3330" i="10"/>
  <c r="BB3329" i="10"/>
  <c r="BB3328" i="10"/>
  <c r="BB3327" i="10"/>
  <c r="BB3326" i="10"/>
  <c r="BB3325" i="10"/>
  <c r="BB3324" i="10"/>
  <c r="BB3323" i="10"/>
  <c r="BB3322" i="10"/>
  <c r="BB3321" i="10"/>
  <c r="BB3320" i="10"/>
  <c r="BB3319" i="10"/>
  <c r="BB3318" i="10"/>
  <c r="BB3317" i="10"/>
  <c r="BB3316" i="10"/>
  <c r="BB3315" i="10"/>
  <c r="BB3314" i="10"/>
  <c r="BB3313" i="10"/>
  <c r="BB3312" i="10"/>
  <c r="BB3311" i="10"/>
  <c r="BB3310" i="10"/>
  <c r="BB3309" i="10"/>
  <c r="BB3308" i="10"/>
  <c r="BB3307" i="10"/>
  <c r="BB3306" i="10"/>
  <c r="BB3305" i="10"/>
  <c r="BB3304" i="10"/>
  <c r="BB3303" i="10"/>
  <c r="BB3302" i="10"/>
  <c r="BB3301" i="10"/>
  <c r="BB3300" i="10"/>
  <c r="BB3299" i="10"/>
  <c r="BB3298" i="10"/>
  <c r="BB3297" i="10"/>
  <c r="BB3296" i="10"/>
  <c r="BB3295" i="10"/>
  <c r="BB3294" i="10"/>
  <c r="BB3293" i="10"/>
  <c r="BB3292" i="10"/>
  <c r="BB3291" i="10"/>
  <c r="BB3290" i="10"/>
  <c r="BB3289" i="10"/>
  <c r="BB3288" i="10"/>
  <c r="BB3287" i="10"/>
  <c r="BB3286" i="10"/>
  <c r="BB3285" i="10"/>
  <c r="BB3284" i="10"/>
  <c r="BB3283" i="10"/>
  <c r="BB3282" i="10"/>
  <c r="BB3281" i="10"/>
  <c r="BB3280" i="10"/>
  <c r="BB3279" i="10"/>
  <c r="BB3278" i="10"/>
  <c r="BB3277" i="10"/>
  <c r="BB3276" i="10"/>
  <c r="BB3275" i="10"/>
  <c r="BB3274" i="10"/>
  <c r="BB3273" i="10"/>
  <c r="BB3272" i="10"/>
  <c r="BB3271" i="10"/>
  <c r="BB3270" i="10"/>
  <c r="BB3269" i="10"/>
  <c r="BB3268" i="10"/>
  <c r="BB3267" i="10"/>
  <c r="BB3266" i="10"/>
  <c r="BB3265" i="10"/>
  <c r="BB3264" i="10"/>
  <c r="BB3263" i="10"/>
  <c r="BB3262" i="10"/>
  <c r="BB3261" i="10"/>
  <c r="BB3260" i="10"/>
  <c r="BB3259" i="10"/>
  <c r="BB3258" i="10"/>
  <c r="BB3257" i="10"/>
  <c r="BB3256" i="10"/>
  <c r="BB3255" i="10"/>
  <c r="BB3254" i="10"/>
  <c r="BB3253" i="10"/>
  <c r="BB3252" i="10"/>
  <c r="BB3251" i="10"/>
  <c r="BB3250" i="10"/>
  <c r="BB3249" i="10"/>
  <c r="BB3248" i="10"/>
  <c r="BB3247" i="10"/>
  <c r="BB3246" i="10"/>
  <c r="BB3245" i="10"/>
  <c r="BB3244" i="10"/>
  <c r="BB3243" i="10"/>
  <c r="BB3242" i="10"/>
  <c r="BB3241" i="10"/>
  <c r="BB3240" i="10"/>
  <c r="BB3239" i="10"/>
  <c r="BB3238" i="10"/>
  <c r="BB3237" i="10"/>
  <c r="BB3236" i="10"/>
  <c r="BB3235" i="10"/>
  <c r="BB3234" i="10"/>
  <c r="BB3233" i="10"/>
  <c r="BB3232" i="10"/>
  <c r="BB3231" i="10"/>
  <c r="BB3230" i="10"/>
  <c r="BB3229" i="10"/>
  <c r="BB3228" i="10"/>
  <c r="BB3227" i="10"/>
  <c r="BB3226" i="10"/>
  <c r="BB3225" i="10"/>
  <c r="BB3224" i="10"/>
  <c r="BB3223" i="10"/>
  <c r="BB3222" i="10"/>
  <c r="BB3221" i="10"/>
  <c r="BB3220" i="10"/>
  <c r="BB3219" i="10"/>
  <c r="BB3218" i="10"/>
  <c r="BB3217" i="10"/>
  <c r="BB3216" i="10"/>
  <c r="BB3215" i="10"/>
  <c r="BB3214" i="10"/>
  <c r="BB3213" i="10"/>
  <c r="BB3212" i="10"/>
  <c r="BB3211" i="10"/>
  <c r="BB3210" i="10"/>
  <c r="BB3209" i="10"/>
  <c r="BB3208" i="10"/>
  <c r="BB3207" i="10"/>
  <c r="BB3206" i="10"/>
  <c r="BB3205" i="10"/>
  <c r="BB3204" i="10"/>
  <c r="BB3203" i="10"/>
  <c r="BB3202" i="10"/>
  <c r="BB3201" i="10"/>
  <c r="BB3200" i="10"/>
  <c r="BB3199" i="10"/>
  <c r="BB3198" i="10"/>
  <c r="BB3197" i="10"/>
  <c r="BB3196" i="10"/>
  <c r="BB3195" i="10"/>
  <c r="BB3194" i="10"/>
  <c r="BB3193" i="10"/>
  <c r="BB3192" i="10"/>
  <c r="BB3191" i="10"/>
  <c r="BB3190" i="10"/>
  <c r="BB3189" i="10"/>
  <c r="BB3188" i="10"/>
  <c r="BB3187" i="10"/>
  <c r="BB3186" i="10"/>
  <c r="BB3185" i="10"/>
  <c r="BB3184" i="10"/>
  <c r="BB3183" i="10"/>
  <c r="BB3182" i="10"/>
  <c r="BB3181" i="10"/>
  <c r="BB3180" i="10"/>
  <c r="BB3179" i="10"/>
  <c r="BB3178" i="10"/>
  <c r="BB3177" i="10"/>
  <c r="BB3176" i="10"/>
  <c r="BB3175" i="10"/>
  <c r="BB3174" i="10"/>
  <c r="BB3173" i="10"/>
  <c r="BB3172" i="10"/>
  <c r="BB3171" i="10"/>
  <c r="BB3170" i="10"/>
  <c r="BB3169" i="10"/>
  <c r="BB3168" i="10"/>
  <c r="BB3167" i="10"/>
  <c r="BB3166" i="10"/>
  <c r="BB3165" i="10"/>
  <c r="BB3164" i="10"/>
  <c r="BB3163" i="10"/>
  <c r="BB3162" i="10"/>
  <c r="BB3161" i="10"/>
  <c r="BB3160" i="10"/>
  <c r="BB3159" i="10"/>
  <c r="BB3158" i="10"/>
  <c r="BB3157" i="10"/>
  <c r="BB3156" i="10"/>
  <c r="BB3155" i="10"/>
  <c r="BB3154" i="10"/>
  <c r="BB3153" i="10"/>
  <c r="BB3152" i="10"/>
  <c r="BB3151" i="10"/>
  <c r="BB3150" i="10"/>
  <c r="BB3149" i="10"/>
  <c r="BB3148" i="10"/>
  <c r="BB3147" i="10"/>
  <c r="BB3146" i="10"/>
  <c r="BB3145" i="10"/>
  <c r="BB3144" i="10"/>
  <c r="BB3143" i="10"/>
  <c r="BB3142" i="10"/>
  <c r="BB3141" i="10"/>
  <c r="BB3140" i="10"/>
  <c r="BB3139" i="10"/>
  <c r="BB3138" i="10"/>
  <c r="BB3137" i="10"/>
  <c r="BB3136" i="10"/>
  <c r="BB3135" i="10"/>
  <c r="BB3134" i="10"/>
  <c r="BB3133" i="10"/>
  <c r="BB3132" i="10"/>
  <c r="BB3131" i="10"/>
  <c r="BB3130" i="10"/>
  <c r="BB3129" i="10"/>
  <c r="BB3128" i="10"/>
  <c r="BB3127" i="10"/>
  <c r="BB3126" i="10"/>
  <c r="BB3125" i="10"/>
  <c r="BB3124" i="10"/>
  <c r="BB3123" i="10"/>
  <c r="BB3122" i="10"/>
  <c r="BB3121" i="10"/>
  <c r="BB3120" i="10"/>
  <c r="BB3119" i="10"/>
  <c r="BB3118" i="10"/>
  <c r="BB3117" i="10"/>
  <c r="BB3116" i="10"/>
  <c r="BB3115" i="10"/>
  <c r="BB3114" i="10"/>
  <c r="BB3113" i="10"/>
  <c r="BB3112" i="10"/>
  <c r="BB3111" i="10"/>
  <c r="BB3110" i="10"/>
  <c r="BB3109" i="10"/>
  <c r="BB3108" i="10"/>
  <c r="BB3107" i="10"/>
  <c r="BB3106" i="10"/>
  <c r="BB3105" i="10"/>
  <c r="BB3104" i="10"/>
  <c r="BB3103" i="10"/>
  <c r="BB3102" i="10"/>
  <c r="BB3101" i="10"/>
  <c r="BB3100" i="10"/>
  <c r="BB3099" i="10"/>
  <c r="BB3098" i="10"/>
  <c r="BB3097" i="10"/>
  <c r="BB3096" i="10"/>
  <c r="BB3095" i="10"/>
  <c r="BB3094" i="10"/>
  <c r="BB3093" i="10"/>
  <c r="BB3092" i="10"/>
  <c r="BB3091" i="10"/>
  <c r="BB3090" i="10"/>
  <c r="BB3089" i="10"/>
  <c r="BB3088" i="10"/>
  <c r="BB3087" i="10"/>
  <c r="BB3086" i="10"/>
  <c r="BB3085" i="10"/>
  <c r="BB3084" i="10"/>
  <c r="BB3083" i="10"/>
  <c r="BB3082" i="10"/>
  <c r="BB3081" i="10"/>
  <c r="BB3080" i="10"/>
  <c r="BB3079" i="10"/>
  <c r="BB3078" i="10"/>
  <c r="BB3077" i="10"/>
  <c r="BB3076" i="10"/>
  <c r="BB3075" i="10"/>
  <c r="BB3074" i="10"/>
  <c r="BB3073" i="10"/>
  <c r="BB3072" i="10"/>
  <c r="BB3071" i="10"/>
  <c r="BB3070" i="10"/>
  <c r="BB3069" i="10"/>
  <c r="BB3068" i="10"/>
  <c r="BB3067" i="10"/>
  <c r="BB3066" i="10"/>
  <c r="BB3065" i="10"/>
  <c r="BB3064" i="10"/>
  <c r="BB3063" i="10"/>
  <c r="BB3062" i="10"/>
  <c r="BB3061" i="10"/>
  <c r="BB3060" i="10"/>
  <c r="BB3059" i="10"/>
  <c r="BB3058" i="10"/>
  <c r="BB3057" i="10"/>
  <c r="BB3056" i="10"/>
  <c r="BB3055" i="10"/>
  <c r="BB3054" i="10"/>
  <c r="BB3053" i="10"/>
  <c r="BB3052" i="10"/>
  <c r="BB3051" i="10"/>
  <c r="BB3050" i="10"/>
  <c r="BB3049" i="10"/>
  <c r="BB3048" i="10"/>
  <c r="BB3047" i="10"/>
  <c r="BB3046" i="10"/>
  <c r="BB3045" i="10"/>
  <c r="BB3044" i="10"/>
  <c r="BB3043" i="10"/>
  <c r="BB3042" i="10"/>
  <c r="BB3041" i="10"/>
  <c r="BB3040" i="10"/>
  <c r="BB3039" i="10"/>
  <c r="BB3038" i="10"/>
  <c r="BB3037" i="10"/>
  <c r="BB3036" i="10"/>
  <c r="BB3035" i="10"/>
  <c r="BB3034" i="10"/>
  <c r="BB3033" i="10"/>
  <c r="BB3032" i="10"/>
  <c r="BB3031" i="10"/>
  <c r="BB3030" i="10"/>
  <c r="BB3029" i="10"/>
  <c r="BB3028" i="10"/>
  <c r="BB3027" i="10"/>
  <c r="BB3026" i="10"/>
  <c r="BB3025" i="10"/>
  <c r="BB3024" i="10"/>
  <c r="BB3023" i="10"/>
  <c r="BB3022" i="10"/>
  <c r="BB3021" i="10"/>
  <c r="BB3020" i="10"/>
  <c r="BB3019" i="10"/>
  <c r="BB3018" i="10"/>
  <c r="BB3017" i="10"/>
  <c r="BB3016" i="10"/>
  <c r="BB3015" i="10"/>
  <c r="BB3014" i="10"/>
  <c r="BB3013" i="10"/>
  <c r="BB3012" i="10"/>
  <c r="BB3011" i="10"/>
  <c r="BB3010" i="10"/>
  <c r="BB3009" i="10"/>
  <c r="BB3008" i="10"/>
  <c r="BB3007" i="10"/>
  <c r="BB3006" i="10"/>
  <c r="BB3005" i="10"/>
  <c r="BB3004" i="10"/>
  <c r="BB3003" i="10"/>
  <c r="BB3002" i="10"/>
  <c r="BB3001" i="10"/>
  <c r="BB3000" i="10"/>
  <c r="BB2999" i="10"/>
  <c r="BB2998" i="10"/>
  <c r="BB2997" i="10"/>
  <c r="BB2996" i="10"/>
  <c r="BB2995" i="10"/>
  <c r="BB2994" i="10"/>
  <c r="BB2993" i="10"/>
  <c r="BB2992" i="10"/>
  <c r="BB2991" i="10"/>
  <c r="BB2990" i="10"/>
  <c r="BB2989" i="10"/>
  <c r="BB2988" i="10"/>
  <c r="BB2987" i="10"/>
  <c r="BB2986" i="10"/>
  <c r="BB2985" i="10"/>
  <c r="BB2984" i="10"/>
  <c r="BB2983" i="10"/>
  <c r="BB2982" i="10"/>
  <c r="BB2981" i="10"/>
  <c r="BB2980" i="10"/>
  <c r="BB2979" i="10"/>
  <c r="BB2978" i="10"/>
  <c r="BB2977" i="10"/>
  <c r="BB2976" i="10"/>
  <c r="BB2975" i="10"/>
  <c r="BB2974" i="10"/>
  <c r="BB2973" i="10"/>
  <c r="BB2972" i="10"/>
  <c r="BB2971" i="10"/>
  <c r="BB2970" i="10"/>
  <c r="BB2969" i="10"/>
  <c r="BB2968" i="10"/>
  <c r="BB2967" i="10"/>
  <c r="BB2966" i="10"/>
  <c r="BB2965" i="10"/>
  <c r="BB2964" i="10"/>
  <c r="BB2963" i="10"/>
  <c r="BB2962" i="10"/>
  <c r="BB2961" i="10"/>
  <c r="BB2960" i="10"/>
  <c r="BB2959" i="10"/>
  <c r="BB2958" i="10"/>
  <c r="BB2957" i="10"/>
  <c r="BB2956" i="10"/>
  <c r="BB2955" i="10"/>
  <c r="BB2954" i="10"/>
  <c r="BB2953" i="10"/>
  <c r="BB2952" i="10"/>
  <c r="BB2951" i="10"/>
  <c r="BB2950" i="10"/>
  <c r="BB2949" i="10"/>
  <c r="BB2948" i="10"/>
  <c r="BB2947" i="10"/>
  <c r="BB2946" i="10"/>
  <c r="BB2945" i="10"/>
  <c r="BB2944" i="10"/>
  <c r="BB2943" i="10"/>
  <c r="BB2942" i="10"/>
  <c r="BB2941" i="10"/>
  <c r="BB2940" i="10"/>
  <c r="BB2939" i="10"/>
  <c r="BB2938" i="10"/>
  <c r="BB2937" i="10"/>
  <c r="BB2936" i="10"/>
  <c r="BB2935" i="10"/>
  <c r="BB2934" i="10"/>
  <c r="BB2933" i="10"/>
  <c r="BB2932" i="10"/>
  <c r="BB2931" i="10"/>
  <c r="BB2930" i="10"/>
  <c r="BB2929" i="10"/>
  <c r="BB2928" i="10"/>
  <c r="BB2927" i="10"/>
  <c r="BB2926" i="10"/>
  <c r="BB2925" i="10"/>
  <c r="BB2924" i="10"/>
  <c r="BB2923" i="10"/>
  <c r="BB2922" i="10"/>
  <c r="BB2921" i="10"/>
  <c r="BB2920" i="10"/>
  <c r="BB2919" i="10"/>
  <c r="BB2918" i="10"/>
  <c r="BB2917" i="10"/>
  <c r="BB2916" i="10"/>
  <c r="BB2915" i="10"/>
  <c r="BB2914" i="10"/>
  <c r="BB2913" i="10"/>
  <c r="BB2912" i="10"/>
  <c r="BB2911" i="10"/>
  <c r="BB2910" i="10"/>
  <c r="BB2909" i="10"/>
  <c r="BB2908" i="10"/>
  <c r="BB2907" i="10"/>
  <c r="BB2906" i="10"/>
  <c r="BB2905" i="10"/>
  <c r="BB2904" i="10"/>
  <c r="BB2903" i="10"/>
  <c r="BB2902" i="10"/>
  <c r="BB2901" i="10"/>
  <c r="BB2900" i="10"/>
  <c r="BB2899" i="10"/>
  <c r="BB2898" i="10"/>
  <c r="BB2897" i="10"/>
  <c r="BB2896" i="10"/>
  <c r="BB2895" i="10"/>
  <c r="BB2894" i="10"/>
  <c r="BB2893" i="10"/>
  <c r="BB2892" i="10"/>
  <c r="BB2891" i="10"/>
  <c r="BB2890" i="10"/>
  <c r="BB2889" i="10"/>
  <c r="BB2888" i="10"/>
  <c r="BB2887" i="10"/>
  <c r="BB2886" i="10"/>
  <c r="BB2885" i="10"/>
  <c r="BB2884" i="10"/>
  <c r="BB2883" i="10"/>
  <c r="BB2882" i="10"/>
  <c r="BB2881" i="10"/>
  <c r="BB2880" i="10"/>
  <c r="BB2879" i="10"/>
  <c r="BB2878" i="10"/>
  <c r="BB2877" i="10"/>
  <c r="BB2876" i="10"/>
  <c r="BB2875" i="10"/>
  <c r="BB2874" i="10"/>
  <c r="BB2873" i="10"/>
  <c r="BB2872" i="10"/>
  <c r="BB2871" i="10"/>
  <c r="BB2870" i="10"/>
  <c r="BB2869" i="10"/>
  <c r="BB2868" i="10"/>
  <c r="BB2867" i="10"/>
  <c r="BB2866" i="10"/>
  <c r="BB2865" i="10"/>
  <c r="BB2864" i="10"/>
  <c r="BB2863" i="10"/>
  <c r="BB2862" i="10"/>
  <c r="BB2861" i="10"/>
  <c r="BB2860" i="10"/>
  <c r="BB2859" i="10"/>
  <c r="BB2858" i="10"/>
  <c r="BB2857" i="10"/>
  <c r="BB2856" i="10"/>
  <c r="BB2855" i="10"/>
  <c r="BB2854" i="10"/>
  <c r="BB2853" i="10"/>
  <c r="BB2852" i="10"/>
  <c r="BB2851" i="10"/>
  <c r="BB2850" i="10"/>
  <c r="BB2849" i="10"/>
  <c r="BB2848" i="10"/>
  <c r="BB2847" i="10"/>
  <c r="BB2846" i="10"/>
  <c r="BB2845" i="10"/>
  <c r="BB2844" i="10"/>
  <c r="BB2843" i="10"/>
  <c r="BB2842" i="10"/>
  <c r="BB2841" i="10"/>
  <c r="BB2840" i="10"/>
  <c r="BB2839" i="10"/>
  <c r="BB2838" i="10"/>
  <c r="BB2837" i="10"/>
  <c r="BB2836" i="10"/>
  <c r="BB2835" i="10"/>
  <c r="BB2834" i="10"/>
  <c r="BB2833" i="10"/>
  <c r="BB2832" i="10"/>
  <c r="BB2831" i="10"/>
  <c r="BB2830" i="10"/>
  <c r="BB2829" i="10"/>
  <c r="BB2828" i="10"/>
  <c r="BB2827" i="10"/>
  <c r="BB2826" i="10"/>
  <c r="BB2825" i="10"/>
  <c r="BB2824" i="10"/>
  <c r="BB2823" i="10"/>
  <c r="BB2822" i="10"/>
  <c r="BB2821" i="10"/>
  <c r="BB2820" i="10"/>
  <c r="BB2819" i="10"/>
  <c r="BB2818" i="10"/>
  <c r="BB2817" i="10"/>
  <c r="BB2816" i="10"/>
  <c r="BB2815" i="10"/>
  <c r="BB2814" i="10"/>
  <c r="BB2813" i="10"/>
  <c r="BB2812" i="10"/>
  <c r="BB2811" i="10"/>
  <c r="BB2810" i="10"/>
  <c r="BB2809" i="10"/>
  <c r="BB2808" i="10"/>
  <c r="BB2807" i="10"/>
  <c r="BB2806" i="10"/>
  <c r="BB2805" i="10"/>
  <c r="BB2804" i="10"/>
  <c r="BB2803" i="10"/>
  <c r="BB2802" i="10"/>
  <c r="BB2801" i="10"/>
  <c r="BB2800" i="10"/>
  <c r="BB2799" i="10"/>
  <c r="BB2798" i="10"/>
  <c r="BB2797" i="10"/>
  <c r="BB2796" i="10"/>
  <c r="BB2795" i="10"/>
  <c r="BB2794" i="10"/>
  <c r="BB2793" i="10"/>
  <c r="BB2792" i="10"/>
  <c r="BB2791" i="10"/>
  <c r="BB2790" i="10"/>
  <c r="BB2789" i="10"/>
  <c r="BB2788" i="10"/>
  <c r="BB2787" i="10"/>
  <c r="BB2786" i="10"/>
  <c r="BB2785" i="10"/>
  <c r="BB2784" i="10"/>
  <c r="BB2783" i="10"/>
  <c r="BB2782" i="10"/>
  <c r="BB2781" i="10"/>
  <c r="BB2780" i="10"/>
  <c r="BB2779" i="10"/>
  <c r="BB2778" i="10"/>
  <c r="BB2777" i="10"/>
  <c r="BB2776" i="10"/>
  <c r="BB2775" i="10"/>
  <c r="BB2774" i="10"/>
  <c r="BB2773" i="10"/>
  <c r="BB2772" i="10"/>
  <c r="BB2771" i="10"/>
  <c r="BB2770" i="10"/>
  <c r="BB2769" i="10"/>
  <c r="BB2768" i="10"/>
  <c r="BB2767" i="10"/>
  <c r="BB2766" i="10"/>
  <c r="BB2765" i="10"/>
  <c r="BB2764" i="10"/>
  <c r="BB2763" i="10"/>
  <c r="BB2762" i="10"/>
  <c r="BB2761" i="10"/>
  <c r="BB2760" i="10"/>
  <c r="BB2759" i="10"/>
  <c r="BB2758" i="10"/>
  <c r="BB2757" i="10"/>
  <c r="BB2756" i="10"/>
  <c r="BB2755" i="10"/>
  <c r="BB2754" i="10"/>
  <c r="BB2753" i="10"/>
  <c r="BB2752" i="10"/>
  <c r="BB2751" i="10"/>
  <c r="BB2750" i="10"/>
  <c r="BB2749" i="10"/>
  <c r="BB2748" i="10"/>
  <c r="BB2747" i="10"/>
  <c r="BB2746" i="10"/>
  <c r="BB2745" i="10"/>
  <c r="BB2744" i="10"/>
  <c r="BB2743" i="10"/>
  <c r="BB2742" i="10"/>
  <c r="BB2741" i="10"/>
  <c r="BB2740" i="10"/>
  <c r="BB2739" i="10"/>
  <c r="BB2738" i="10"/>
  <c r="BB2737" i="10"/>
  <c r="BB2736" i="10"/>
  <c r="BB2735" i="10"/>
  <c r="BB2734" i="10"/>
  <c r="BB2733" i="10"/>
  <c r="BB2732" i="10"/>
  <c r="BB2731" i="10"/>
  <c r="BB2730" i="10"/>
  <c r="BB2729" i="10"/>
  <c r="BB2728" i="10"/>
  <c r="BB2727" i="10"/>
  <c r="BB2726" i="10"/>
  <c r="BB2725" i="10"/>
  <c r="BB2724" i="10"/>
  <c r="BB2723" i="10"/>
  <c r="BB2722" i="10"/>
  <c r="BB2721" i="10"/>
  <c r="BB2720" i="10"/>
  <c r="BB2719" i="10"/>
  <c r="BB2718" i="10"/>
  <c r="BB2717" i="10"/>
  <c r="BB2716" i="10"/>
  <c r="BB2715" i="10"/>
  <c r="BB2714" i="10"/>
  <c r="BB2713" i="10"/>
  <c r="BB2712" i="10"/>
  <c r="BB2711" i="10"/>
  <c r="BB2710" i="10"/>
  <c r="BB2709" i="10"/>
  <c r="BB2708" i="10"/>
  <c r="BB2707" i="10"/>
  <c r="BB2706" i="10"/>
  <c r="BB2705" i="10"/>
  <c r="BB2704" i="10"/>
  <c r="BB2703" i="10"/>
  <c r="BB2702" i="10"/>
  <c r="BB2701" i="10"/>
  <c r="BB2700" i="10"/>
  <c r="BB2699" i="10"/>
  <c r="BB2698" i="10"/>
  <c r="BB2697" i="10"/>
  <c r="BB2696" i="10"/>
  <c r="BB2695" i="10"/>
  <c r="BB2694" i="10"/>
  <c r="BB2693" i="10"/>
  <c r="BB2692" i="10"/>
  <c r="BB2691" i="10"/>
  <c r="BB2690" i="10"/>
  <c r="BB2689" i="10"/>
  <c r="BB2688" i="10"/>
  <c r="BB2687" i="10"/>
  <c r="BB2686" i="10"/>
  <c r="BB2685" i="10"/>
  <c r="BB2684" i="10"/>
  <c r="BB2683" i="10"/>
  <c r="BB2682" i="10"/>
  <c r="BB2681" i="10"/>
  <c r="BB2680" i="10"/>
  <c r="BB2679" i="10"/>
  <c r="BB2678" i="10"/>
  <c r="BB2677" i="10"/>
  <c r="BB2676" i="10"/>
  <c r="BB2675" i="10"/>
  <c r="BB2674" i="10"/>
  <c r="BB2673" i="10"/>
  <c r="BB2672" i="10"/>
  <c r="BB2671" i="10"/>
  <c r="BB2670" i="10"/>
  <c r="BB2669" i="10"/>
  <c r="BB2668" i="10"/>
  <c r="BB2667" i="10"/>
  <c r="BB2666" i="10"/>
  <c r="BB2665" i="10"/>
  <c r="BB2664" i="10"/>
  <c r="BB2663" i="10"/>
  <c r="BB2662" i="10"/>
  <c r="BB2661" i="10"/>
  <c r="BB2660" i="10"/>
  <c r="BB2659" i="10"/>
  <c r="BB2658" i="10"/>
  <c r="BB2657" i="10"/>
  <c r="BB2656" i="10"/>
  <c r="BB2655" i="10"/>
  <c r="BB2654" i="10"/>
  <c r="BB2653" i="10"/>
  <c r="BB2652" i="10"/>
  <c r="BB2651" i="10"/>
  <c r="BB2650" i="10"/>
  <c r="BB2649" i="10"/>
  <c r="BB2648" i="10"/>
  <c r="BB2647" i="10"/>
  <c r="BB2646" i="10"/>
  <c r="BB2645" i="10"/>
  <c r="BB2644" i="10"/>
  <c r="BB2643" i="10"/>
  <c r="BB2642" i="10"/>
  <c r="BB2641" i="10"/>
  <c r="BB2640" i="10"/>
  <c r="BB2639" i="10"/>
  <c r="BB2638" i="10"/>
  <c r="BB2637" i="10"/>
  <c r="BB2636" i="10"/>
  <c r="BB2635" i="10"/>
  <c r="BB2634" i="10"/>
  <c r="BB2633" i="10"/>
  <c r="BB2632" i="10"/>
  <c r="BB2631" i="10"/>
  <c r="BB2630" i="10"/>
  <c r="BB2629" i="10"/>
  <c r="BB2628" i="10"/>
  <c r="BB2627" i="10"/>
  <c r="BB2626" i="10"/>
  <c r="BB2625" i="10"/>
  <c r="BB2624" i="10"/>
  <c r="BB2623" i="10"/>
  <c r="BB2622" i="10"/>
  <c r="BB2621" i="10"/>
  <c r="BB2620" i="10"/>
  <c r="BB2619" i="10"/>
  <c r="BB2618" i="10"/>
  <c r="BB2617" i="10"/>
  <c r="BB2616" i="10"/>
  <c r="BB2615" i="10"/>
  <c r="BB2614" i="10"/>
  <c r="BB2613" i="10"/>
  <c r="BB2612" i="10"/>
  <c r="BB2611" i="10"/>
  <c r="BB2610" i="10"/>
  <c r="BB2609" i="10"/>
  <c r="BB2608" i="10"/>
  <c r="BB2607" i="10"/>
  <c r="BB2606" i="10"/>
  <c r="BB2605" i="10"/>
  <c r="BB2604" i="10"/>
  <c r="BB2603" i="10"/>
  <c r="BB2602" i="10"/>
  <c r="BB2601" i="10"/>
  <c r="BB2600" i="10"/>
  <c r="BB2599" i="10"/>
  <c r="BB2598" i="10"/>
  <c r="BB2597" i="10"/>
  <c r="BB2596" i="10"/>
  <c r="BB2595" i="10"/>
  <c r="BB2594" i="10"/>
  <c r="BB2593" i="10"/>
  <c r="BB2592" i="10"/>
  <c r="BB2591" i="10"/>
  <c r="BB2590" i="10"/>
  <c r="BB2589" i="10"/>
  <c r="BB2588" i="10"/>
  <c r="BB2587" i="10"/>
  <c r="BB2586" i="10"/>
  <c r="BB2585" i="10"/>
  <c r="BB2584" i="10"/>
  <c r="BB2583" i="10"/>
  <c r="BB2582" i="10"/>
  <c r="BB2581" i="10"/>
  <c r="BB2580" i="10"/>
  <c r="BB2579" i="10"/>
  <c r="BB2578" i="10"/>
  <c r="BB2577" i="10"/>
  <c r="BB2576" i="10"/>
  <c r="BB2575" i="10"/>
  <c r="BB2574" i="10"/>
  <c r="BB2573" i="10"/>
  <c r="BB2572" i="10"/>
  <c r="BB2571" i="10"/>
  <c r="BB2570" i="10"/>
  <c r="BB2569" i="10"/>
  <c r="BB2568" i="10"/>
  <c r="BB2567" i="10"/>
  <c r="BB2566" i="10"/>
  <c r="BB2565" i="10"/>
  <c r="BB2564" i="10"/>
  <c r="BB2563" i="10"/>
  <c r="BB2562" i="10"/>
  <c r="BB2561" i="10"/>
  <c r="BB2560" i="10"/>
  <c r="BB2559" i="10"/>
  <c r="BB2558" i="10"/>
  <c r="BB2557" i="10"/>
  <c r="BB2556" i="10"/>
  <c r="BB2555" i="10"/>
  <c r="BB2554" i="10"/>
  <c r="BB2553" i="10"/>
  <c r="BB2552" i="10"/>
  <c r="BB2551" i="10"/>
  <c r="BB2550" i="10"/>
  <c r="BB2549" i="10"/>
  <c r="BB2548" i="10"/>
  <c r="BB2547" i="10"/>
  <c r="BB2546" i="10"/>
  <c r="BB2545" i="10"/>
  <c r="BB2544" i="10"/>
  <c r="BB2543" i="10"/>
  <c r="BB2542" i="10"/>
  <c r="BB2541" i="10"/>
  <c r="BB2540" i="10"/>
  <c r="BB2539" i="10"/>
  <c r="BB2538" i="10"/>
  <c r="BB2537" i="10"/>
  <c r="BB2536" i="10"/>
  <c r="BB2535" i="10"/>
  <c r="BB2534" i="10"/>
  <c r="BB2533" i="10"/>
  <c r="BB2532" i="10"/>
  <c r="BB2531" i="10"/>
  <c r="BB2530" i="10"/>
  <c r="BB2529" i="10"/>
  <c r="BB2528" i="10"/>
  <c r="BB2527" i="10"/>
  <c r="BB2526" i="10"/>
  <c r="BB2525" i="10"/>
  <c r="BB2524" i="10"/>
  <c r="BB2523" i="10"/>
  <c r="BB2522" i="10"/>
  <c r="BB2521" i="10"/>
  <c r="BB2520" i="10"/>
  <c r="BB2519" i="10"/>
  <c r="BB2518" i="10"/>
  <c r="BB2517" i="10"/>
  <c r="BB2516" i="10"/>
  <c r="BB2515" i="10"/>
  <c r="BB2514" i="10"/>
  <c r="BB2513" i="10"/>
  <c r="BB2512" i="10"/>
  <c r="BB2511" i="10"/>
  <c r="BB2510" i="10"/>
  <c r="BB2509" i="10"/>
  <c r="BB2508" i="10"/>
  <c r="BB2507" i="10"/>
  <c r="BB2506" i="10"/>
  <c r="BB2505" i="10"/>
  <c r="BB2504" i="10"/>
  <c r="BB2503" i="10"/>
  <c r="BB2502" i="10"/>
  <c r="BB2501" i="10"/>
  <c r="BB2500" i="10"/>
  <c r="BB2499" i="10"/>
  <c r="BB2498" i="10"/>
  <c r="BB2497" i="10"/>
  <c r="BB2496" i="10"/>
  <c r="BB2495" i="10"/>
  <c r="BB2494" i="10"/>
  <c r="BB2493" i="10"/>
  <c r="BB2492" i="10"/>
  <c r="BB2491" i="10"/>
  <c r="BB2490" i="10"/>
  <c r="BB2489" i="10"/>
  <c r="BB2488" i="10"/>
  <c r="BB2487" i="10"/>
  <c r="BB2486" i="10"/>
  <c r="BB2485" i="10"/>
  <c r="BB2484" i="10"/>
  <c r="BB2483" i="10"/>
  <c r="BB2482" i="10"/>
  <c r="BB2481" i="10"/>
  <c r="BB2480" i="10"/>
  <c r="BB2479" i="10"/>
  <c r="BB2478" i="10"/>
  <c r="BB2477" i="10"/>
  <c r="BB2476" i="10"/>
  <c r="BB2475" i="10"/>
  <c r="BB2474" i="10"/>
  <c r="BB2473" i="10"/>
  <c r="BB2472" i="10"/>
  <c r="BB2471" i="10"/>
  <c r="BB2470" i="10"/>
  <c r="BB2469" i="10"/>
  <c r="BB2468" i="10"/>
  <c r="BB2467" i="10"/>
  <c r="BB2466" i="10"/>
  <c r="BB2465" i="10"/>
  <c r="BB2464" i="10"/>
  <c r="BB2463" i="10"/>
  <c r="BB2462" i="10"/>
  <c r="BB2461" i="10"/>
  <c r="BB2460" i="10"/>
  <c r="BB2459" i="10"/>
  <c r="BB2458" i="10"/>
  <c r="BB2457" i="10"/>
  <c r="BB2456" i="10"/>
  <c r="BB2455" i="10"/>
  <c r="BB2454" i="10"/>
  <c r="BB2453" i="10"/>
  <c r="BB2452" i="10"/>
  <c r="BB2451" i="10"/>
  <c r="BB2450" i="10"/>
  <c r="BB2449" i="10"/>
  <c r="BB2448" i="10"/>
  <c r="BB2447" i="10"/>
  <c r="BB2446" i="10"/>
  <c r="BB2445" i="10"/>
  <c r="BB2444" i="10"/>
  <c r="BB2443" i="10"/>
  <c r="BB2442" i="10"/>
  <c r="BB2441" i="10"/>
  <c r="BB2440" i="10"/>
  <c r="BB2439" i="10"/>
  <c r="BB2438" i="10"/>
  <c r="BB2437" i="10"/>
  <c r="BB2436" i="10"/>
  <c r="BB2435" i="10"/>
  <c r="BB2434" i="10"/>
  <c r="BB2433" i="10"/>
  <c r="BB2432" i="10"/>
  <c r="BB2431" i="10"/>
  <c r="BB2430" i="10"/>
  <c r="BB2429" i="10"/>
  <c r="BB2428" i="10"/>
  <c r="BB2427" i="10"/>
  <c r="BB2426" i="10"/>
  <c r="BB2425" i="10"/>
  <c r="BB2424" i="10"/>
  <c r="BB2423" i="10"/>
  <c r="BB2422" i="10"/>
  <c r="BB2421" i="10"/>
  <c r="BB2420" i="10"/>
  <c r="BB2419" i="10"/>
  <c r="BB2418" i="10"/>
  <c r="BB2417" i="10"/>
  <c r="BB2416" i="10"/>
  <c r="BB2415" i="10"/>
  <c r="BB2414" i="10"/>
  <c r="BB2413" i="10"/>
  <c r="BB2412" i="10"/>
  <c r="BB2411" i="10"/>
  <c r="BB2410" i="10"/>
  <c r="BB2409" i="10"/>
  <c r="BB2408" i="10"/>
  <c r="BB2407" i="10"/>
  <c r="BB2406" i="10"/>
  <c r="BB2405" i="10"/>
  <c r="BB2404" i="10"/>
  <c r="BB2403" i="10"/>
  <c r="BB2402" i="10"/>
  <c r="BB2401" i="10"/>
  <c r="BB2400" i="10"/>
  <c r="BB2399" i="10"/>
  <c r="BB2398" i="10"/>
  <c r="BB2397" i="10"/>
  <c r="BB2396" i="10"/>
  <c r="BB2395" i="10"/>
  <c r="BB2394" i="10"/>
  <c r="BB2393" i="10"/>
  <c r="BB2392" i="10"/>
  <c r="BB2391" i="10"/>
  <c r="BB2390" i="10"/>
  <c r="BB2389" i="10"/>
  <c r="BB2388" i="10"/>
  <c r="BB2387" i="10"/>
  <c r="BB2386" i="10"/>
  <c r="BB2385" i="10"/>
  <c r="BB2384" i="10"/>
  <c r="BB2383" i="10"/>
  <c r="BB2382" i="10"/>
  <c r="BB2381" i="10"/>
  <c r="BB2380" i="10"/>
  <c r="BB2379" i="10"/>
  <c r="BB2378" i="10"/>
  <c r="BB2377" i="10"/>
  <c r="BB2376" i="10"/>
  <c r="BB2375" i="10"/>
  <c r="BB2374" i="10"/>
  <c r="BB2373" i="10"/>
  <c r="BB2372" i="10"/>
  <c r="BB2371" i="10"/>
  <c r="BB2370" i="10"/>
  <c r="BB2369" i="10"/>
  <c r="BB2368" i="10"/>
  <c r="BB2367" i="10"/>
  <c r="BB2366" i="10"/>
  <c r="BB2365" i="10"/>
  <c r="BB2364" i="10"/>
  <c r="BB2363" i="10"/>
  <c r="BB2362" i="10"/>
  <c r="BB2361" i="10"/>
  <c r="BB2360" i="10"/>
  <c r="BB2359" i="10"/>
  <c r="BB2358" i="10"/>
  <c r="BB2357" i="10"/>
  <c r="BB2356" i="10"/>
  <c r="BB2355" i="10"/>
  <c r="BB2354" i="10"/>
  <c r="BB2353" i="10"/>
  <c r="BB2352" i="10"/>
  <c r="BB2351" i="10"/>
  <c r="BB2350" i="10"/>
  <c r="BB2349" i="10"/>
  <c r="BB2348" i="10"/>
  <c r="BB2347" i="10"/>
  <c r="BB2346" i="10"/>
  <c r="BB2345" i="10"/>
  <c r="BB2344" i="10"/>
  <c r="BB2343" i="10"/>
  <c r="BB2342" i="10"/>
  <c r="BB2341" i="10"/>
  <c r="BB2340" i="10"/>
  <c r="BB2339" i="10"/>
  <c r="BB2338" i="10"/>
  <c r="BB2337" i="10"/>
  <c r="BB2336" i="10"/>
  <c r="BB2335" i="10"/>
  <c r="BB2334" i="10"/>
  <c r="BB2333" i="10"/>
  <c r="BB2332" i="10"/>
  <c r="BB2331" i="10"/>
  <c r="BB2330" i="10"/>
  <c r="BB2329" i="10"/>
  <c r="BB2328" i="10"/>
  <c r="BB2327" i="10"/>
  <c r="BB2326" i="10"/>
  <c r="BB2325" i="10"/>
  <c r="BB2324" i="10"/>
  <c r="BB2323" i="10"/>
  <c r="BB2322" i="10"/>
  <c r="BB2321" i="10"/>
  <c r="BB2320" i="10"/>
  <c r="BB2319" i="10"/>
  <c r="BB2318" i="10"/>
  <c r="BB2317" i="10"/>
  <c r="BB2316" i="10"/>
  <c r="BB2315" i="10"/>
  <c r="BB2314" i="10"/>
  <c r="BB2313" i="10"/>
  <c r="BB2312" i="10"/>
  <c r="BB2311" i="10"/>
  <c r="BB2310" i="10"/>
  <c r="BB2309" i="10"/>
  <c r="BB2308" i="10"/>
  <c r="BB2307" i="10"/>
  <c r="BB2306" i="10"/>
  <c r="BB2305" i="10"/>
  <c r="BB2304" i="10"/>
  <c r="BB2303" i="10"/>
  <c r="BB2302" i="10"/>
  <c r="BB2301" i="10"/>
  <c r="BB2300" i="10"/>
  <c r="BB2299" i="10"/>
  <c r="BB2298" i="10"/>
  <c r="BB2297" i="10"/>
  <c r="BB2296" i="10"/>
  <c r="BB2295" i="10"/>
  <c r="BB2294" i="10"/>
  <c r="BB2293" i="10"/>
  <c r="BB2292" i="10"/>
  <c r="BB2291" i="10"/>
  <c r="BB2290" i="10"/>
  <c r="BB2289" i="10"/>
  <c r="BB2288" i="10"/>
  <c r="BB2287" i="10"/>
  <c r="BB2286" i="10"/>
  <c r="BB2285" i="10"/>
  <c r="BB2284" i="10"/>
  <c r="BB2283" i="10"/>
  <c r="BB2282" i="10"/>
  <c r="BB2281" i="10"/>
  <c r="BB2280" i="10"/>
  <c r="BB2279" i="10"/>
  <c r="BB2278" i="10"/>
  <c r="BB2277" i="10"/>
  <c r="BB2276" i="10"/>
  <c r="BB2275" i="10"/>
  <c r="BB2274" i="10"/>
  <c r="BB2273" i="10"/>
  <c r="BB2272" i="10"/>
  <c r="BB2271" i="10"/>
  <c r="BB2270" i="10"/>
  <c r="BB2269" i="10"/>
  <c r="BB2268" i="10"/>
  <c r="BB2267" i="10"/>
  <c r="BB2266" i="10"/>
  <c r="BB2265" i="10"/>
  <c r="BB2264" i="10"/>
  <c r="BB2263" i="10"/>
  <c r="BB2262" i="10"/>
  <c r="BB2261" i="10"/>
  <c r="BB2260" i="10"/>
  <c r="BB2259" i="10"/>
  <c r="BB2258" i="10"/>
  <c r="BB2257" i="10"/>
  <c r="BB2256" i="10"/>
  <c r="BB2255" i="10"/>
  <c r="BB2254" i="10"/>
  <c r="BB2253" i="10"/>
  <c r="BB2252" i="10"/>
  <c r="BB2251" i="10"/>
  <c r="BB2250" i="10"/>
  <c r="BB2249" i="10"/>
  <c r="BB2248" i="10"/>
  <c r="BB2247" i="10"/>
  <c r="BB2246" i="10"/>
  <c r="BB2245" i="10"/>
  <c r="BB2244" i="10"/>
  <c r="BB2243" i="10"/>
  <c r="BB2242" i="10"/>
  <c r="BB2241" i="10"/>
  <c r="BB2240" i="10"/>
  <c r="BB2239" i="10"/>
  <c r="BB2238" i="10"/>
  <c r="BB2237" i="10"/>
  <c r="BB2236" i="10"/>
  <c r="BB2235" i="10"/>
  <c r="BB2234" i="10"/>
  <c r="BB2233" i="10"/>
  <c r="BB2232" i="10"/>
  <c r="BB2231" i="10"/>
  <c r="BB2230" i="10"/>
  <c r="BB2229" i="10"/>
  <c r="BB2228" i="10"/>
  <c r="BB2227" i="10"/>
  <c r="BB2226" i="10"/>
  <c r="BB2225" i="10"/>
  <c r="BB2224" i="10"/>
  <c r="BB2223" i="10"/>
  <c r="BB2222" i="10"/>
  <c r="BB2221" i="10"/>
  <c r="BB2220" i="10"/>
  <c r="BB2219" i="10"/>
  <c r="BB2218" i="10"/>
  <c r="BB2217" i="10"/>
  <c r="BB2216" i="10"/>
  <c r="BB2215" i="10"/>
  <c r="BB2214" i="10"/>
  <c r="BB2213" i="10"/>
  <c r="BB2212" i="10"/>
  <c r="BB2211" i="10"/>
  <c r="BB2210" i="10"/>
  <c r="BB2209" i="10"/>
  <c r="BB2208" i="10"/>
  <c r="BB2207" i="10"/>
  <c r="BB2206" i="10"/>
  <c r="BB2205" i="10"/>
  <c r="BB2204" i="10"/>
  <c r="BB2203" i="10"/>
  <c r="BB2202" i="10"/>
  <c r="BB2201" i="10"/>
  <c r="BB2200" i="10"/>
  <c r="BB2199" i="10"/>
  <c r="BB2198" i="10"/>
  <c r="BB2197" i="10"/>
  <c r="BB2196" i="10"/>
  <c r="BB2195" i="10"/>
  <c r="BB2194" i="10"/>
  <c r="BB2193" i="10"/>
  <c r="BB2192" i="10"/>
  <c r="BB2191" i="10"/>
  <c r="BB2190" i="10"/>
  <c r="BB2189" i="10"/>
  <c r="BB2188" i="10"/>
  <c r="BB2187" i="10"/>
  <c r="BB2186" i="10"/>
  <c r="BB2185" i="10"/>
  <c r="BB2184" i="10"/>
  <c r="BB2183" i="10"/>
  <c r="BB2182" i="10"/>
  <c r="BB2181" i="10"/>
  <c r="BB2180" i="10"/>
  <c r="BB2179" i="10"/>
  <c r="BB2178" i="10"/>
  <c r="BB2177" i="10"/>
  <c r="BB2176" i="10"/>
  <c r="BB2175" i="10"/>
  <c r="BB2174" i="10"/>
  <c r="BB2173" i="10"/>
  <c r="BB2172" i="10"/>
  <c r="BB2171" i="10"/>
  <c r="BB2170" i="10"/>
  <c r="BB2169" i="10"/>
  <c r="BB2168" i="10"/>
  <c r="BB2167" i="10"/>
  <c r="BB2166" i="10"/>
  <c r="BB2165" i="10"/>
  <c r="BB2164" i="10"/>
  <c r="BB2163" i="10"/>
  <c r="BB2162" i="10"/>
  <c r="BB2161" i="10"/>
  <c r="BB2160" i="10"/>
  <c r="BB2159" i="10"/>
  <c r="BB2158" i="10"/>
  <c r="BB2157" i="10"/>
  <c r="BB2156" i="10"/>
  <c r="BB2155" i="10"/>
  <c r="BB2154" i="10"/>
  <c r="BB2153" i="10"/>
  <c r="BB2152" i="10"/>
  <c r="BB2151" i="10"/>
  <c r="BB2150" i="10"/>
  <c r="BB2149" i="10"/>
  <c r="BB2148" i="10"/>
  <c r="BB2147" i="10"/>
  <c r="BB2146" i="10"/>
  <c r="BB2145" i="10"/>
  <c r="BB2144" i="10"/>
  <c r="BB2143" i="10"/>
  <c r="BB2142" i="10"/>
  <c r="BB2141" i="10"/>
  <c r="BB2140" i="10"/>
  <c r="BB2139" i="10"/>
  <c r="BB2138" i="10"/>
  <c r="BB2137" i="10"/>
  <c r="BB2136" i="10"/>
  <c r="BB2135" i="10"/>
  <c r="BB2134" i="10"/>
  <c r="BB2133" i="10"/>
  <c r="BB2132" i="10"/>
  <c r="BB2131" i="10"/>
  <c r="BB2130" i="10"/>
  <c r="BB2129" i="10"/>
  <c r="BB2128" i="10"/>
  <c r="BB2127" i="10"/>
  <c r="BB2126" i="10"/>
  <c r="BB2125" i="10"/>
  <c r="BB2124" i="10"/>
  <c r="BB2123" i="10"/>
  <c r="BB2122" i="10"/>
  <c r="BB2121" i="10"/>
  <c r="BB2120" i="10"/>
  <c r="BB2119" i="10"/>
  <c r="BB2118" i="10"/>
  <c r="BB2117" i="10"/>
  <c r="BB2116" i="10"/>
  <c r="BB2115" i="10"/>
  <c r="BB2114" i="10"/>
  <c r="BB2113" i="10"/>
  <c r="BB2112" i="10"/>
  <c r="BB2111" i="10"/>
  <c r="BB2110" i="10"/>
  <c r="BB2109" i="10"/>
  <c r="BB2108" i="10"/>
  <c r="BB2107" i="10"/>
  <c r="BB2106" i="10"/>
  <c r="BB2105" i="10"/>
  <c r="BB2104" i="10"/>
  <c r="BB2103" i="10"/>
  <c r="BB2102" i="10"/>
  <c r="BB2101" i="10"/>
  <c r="BB2100" i="10"/>
  <c r="BB2099" i="10"/>
  <c r="BB2098" i="10"/>
  <c r="BB2097" i="10"/>
  <c r="BB2096" i="10"/>
  <c r="BB2095" i="10"/>
  <c r="BB2094" i="10"/>
  <c r="BB2093" i="10"/>
  <c r="BB2092" i="10"/>
  <c r="BB2091" i="10"/>
  <c r="BB2090" i="10"/>
  <c r="BB2089" i="10"/>
  <c r="BB2088" i="10"/>
  <c r="BB2087" i="10"/>
  <c r="BB2086" i="10"/>
  <c r="BB2085" i="10"/>
  <c r="BB2084" i="10"/>
  <c r="BB2083" i="10"/>
  <c r="BB2082" i="10"/>
  <c r="BB2081" i="10"/>
  <c r="BB2080" i="10"/>
  <c r="BB2079" i="10"/>
  <c r="BB2078" i="10"/>
  <c r="BB2077" i="10"/>
  <c r="BB2076" i="10"/>
  <c r="BB2075" i="10"/>
  <c r="BB2074" i="10"/>
  <c r="BB2073" i="10"/>
  <c r="BB2072" i="10"/>
  <c r="BB2071" i="10"/>
  <c r="BB2070" i="10"/>
  <c r="BB2069" i="10"/>
  <c r="BB2068" i="10"/>
  <c r="BB2067" i="10"/>
  <c r="BB2066" i="10"/>
  <c r="BB2065" i="10"/>
  <c r="BB2064" i="10"/>
  <c r="BB2063" i="10"/>
  <c r="BB2062" i="10"/>
  <c r="BB2061" i="10"/>
  <c r="BB2060" i="10"/>
  <c r="BB2059" i="10"/>
  <c r="BB2058" i="10"/>
  <c r="BB2057" i="10"/>
  <c r="BB2056" i="10"/>
  <c r="BB2055" i="10"/>
  <c r="BB2054" i="10"/>
  <c r="BB2053" i="10"/>
  <c r="BB2052" i="10"/>
  <c r="BB2051" i="10"/>
  <c r="BB2050" i="10"/>
  <c r="BB2049" i="10"/>
  <c r="BB2048" i="10"/>
  <c r="BB2047" i="10"/>
  <c r="BB2046" i="10"/>
  <c r="BB2045" i="10"/>
  <c r="BB2044" i="10"/>
  <c r="BB2043" i="10"/>
  <c r="BB2042" i="10"/>
  <c r="BB2041" i="10"/>
  <c r="BB2040" i="10"/>
  <c r="BB2039" i="10"/>
  <c r="BB2038" i="10"/>
  <c r="BB2037" i="10"/>
  <c r="BB2036" i="10"/>
  <c r="BB2035" i="10"/>
  <c r="BB2034" i="10"/>
  <c r="BB2033" i="10"/>
  <c r="BB2032" i="10"/>
  <c r="BB2031" i="10"/>
  <c r="BB2030" i="10"/>
  <c r="BB2029" i="10"/>
  <c r="BB2028" i="10"/>
  <c r="BB2027" i="10"/>
  <c r="BB2026" i="10"/>
  <c r="BB2025" i="10"/>
  <c r="BB2024" i="10"/>
  <c r="BB2023" i="10"/>
  <c r="BB2022" i="10"/>
  <c r="BB2021" i="10"/>
  <c r="BB2020" i="10"/>
  <c r="BB2019" i="10"/>
  <c r="BB2018" i="10"/>
  <c r="BB2017" i="10"/>
  <c r="BB2016" i="10"/>
  <c r="BB2015" i="10"/>
  <c r="BB2014" i="10"/>
  <c r="BB2013" i="10"/>
  <c r="BB2012" i="10"/>
  <c r="BB2011" i="10"/>
  <c r="BB2010" i="10"/>
  <c r="BB2009" i="10"/>
  <c r="BB2008" i="10"/>
  <c r="BB2007" i="10"/>
  <c r="BB2006" i="10"/>
  <c r="BB2005" i="10"/>
  <c r="BB2004" i="10"/>
  <c r="BB2003" i="10"/>
  <c r="BB2002" i="10"/>
  <c r="BB2001" i="10"/>
  <c r="BB2000" i="10"/>
  <c r="BB1999" i="10"/>
  <c r="BB1998" i="10"/>
  <c r="BB1997" i="10"/>
  <c r="BB1996" i="10"/>
  <c r="BB1995" i="10"/>
  <c r="BB1994" i="10"/>
  <c r="BB1993" i="10"/>
  <c r="BB1992" i="10"/>
  <c r="BB1991" i="10"/>
  <c r="BB1990" i="10"/>
  <c r="BB1989" i="10"/>
  <c r="BB1988" i="10"/>
  <c r="BB1987" i="10"/>
  <c r="BB1986" i="10"/>
  <c r="BB1985" i="10"/>
  <c r="BB1984" i="10"/>
  <c r="BB1983" i="10"/>
  <c r="BB1982" i="10"/>
  <c r="BB1981" i="10"/>
  <c r="BB1980" i="10"/>
  <c r="BB1979" i="10"/>
  <c r="BB1978" i="10"/>
  <c r="BB1977" i="10"/>
  <c r="BB1976" i="10"/>
  <c r="BB1975" i="10"/>
  <c r="BB1974" i="10"/>
  <c r="BB1973" i="10"/>
  <c r="BB1972" i="10"/>
  <c r="BB1971" i="10"/>
  <c r="BB1970" i="10"/>
  <c r="BB1969" i="10"/>
  <c r="BB1968" i="10"/>
  <c r="BB1967" i="10"/>
  <c r="BB1966" i="10"/>
  <c r="BB1965" i="10"/>
  <c r="BB1964" i="10"/>
  <c r="BB1963" i="10"/>
  <c r="BB1962" i="10"/>
  <c r="BB1961" i="10"/>
  <c r="BB1960" i="10"/>
  <c r="BB1959" i="10"/>
  <c r="BB1958" i="10"/>
  <c r="BB1957" i="10"/>
  <c r="BB1956" i="10"/>
  <c r="BB1955" i="10"/>
  <c r="BB1954" i="10"/>
  <c r="BB1953" i="10"/>
  <c r="BB1952" i="10"/>
  <c r="BB1951" i="10"/>
  <c r="BB1950" i="10"/>
  <c r="BB1949" i="10"/>
  <c r="BB1948" i="10"/>
  <c r="BB1947" i="10"/>
  <c r="BB1946" i="10"/>
  <c r="BB1945" i="10"/>
  <c r="BB1944" i="10"/>
  <c r="BB1943" i="10"/>
  <c r="BB1942" i="10"/>
  <c r="BB1941" i="10"/>
  <c r="BB1940" i="10"/>
  <c r="BB1939" i="10"/>
  <c r="BB1938" i="10"/>
  <c r="BB1937" i="10"/>
  <c r="BB1936" i="10"/>
  <c r="BB1935" i="10"/>
  <c r="BB1934" i="10"/>
  <c r="BB1933" i="10"/>
  <c r="BB1932" i="10"/>
  <c r="BB1931" i="10"/>
  <c r="BB1930" i="10"/>
  <c r="BB1929" i="10"/>
  <c r="BB1928" i="10"/>
  <c r="BB1927" i="10"/>
  <c r="BB1926" i="10"/>
  <c r="BB1925" i="10"/>
  <c r="BB1924" i="10"/>
  <c r="BB1923" i="10"/>
  <c r="BB1922" i="10"/>
  <c r="BB1921" i="10"/>
  <c r="BB1920" i="10"/>
  <c r="BB1919" i="10"/>
  <c r="BB1918" i="10"/>
  <c r="BB1917" i="10"/>
  <c r="BB1916" i="10"/>
  <c r="BB1915" i="10"/>
  <c r="BB1914" i="10"/>
  <c r="BB1913" i="10"/>
  <c r="BB1912" i="10"/>
  <c r="BB1911" i="10"/>
  <c r="BB1910" i="10"/>
  <c r="BB1909" i="10"/>
  <c r="BB1908" i="10"/>
  <c r="BB1907" i="10"/>
  <c r="BB1906" i="10"/>
  <c r="BB1905" i="10"/>
  <c r="BB1904" i="10"/>
  <c r="BB1903" i="10"/>
  <c r="BB1902" i="10"/>
  <c r="BB1901" i="10"/>
  <c r="BB1900" i="10"/>
  <c r="BB1899" i="10"/>
  <c r="BB1898" i="10"/>
  <c r="BB1897" i="10"/>
  <c r="BB1896" i="10"/>
  <c r="BB1895" i="10"/>
  <c r="BB1894" i="10"/>
  <c r="BB1893" i="10"/>
  <c r="BB1892" i="10"/>
  <c r="BB1891" i="10"/>
  <c r="BB1890" i="10"/>
  <c r="BB1889" i="10"/>
  <c r="BB1888" i="10"/>
  <c r="BB1887" i="10"/>
  <c r="BB1886" i="10"/>
  <c r="BB1885" i="10"/>
  <c r="BB1884" i="10"/>
  <c r="BB1883" i="10"/>
  <c r="BB1882" i="10"/>
  <c r="BB1881" i="10"/>
  <c r="BB1880" i="10"/>
  <c r="BB1879" i="10"/>
  <c r="BB1878" i="10"/>
  <c r="BB1877" i="10"/>
  <c r="BB1876" i="10"/>
  <c r="BB1875" i="10"/>
  <c r="BB1874" i="10"/>
  <c r="BB1873" i="10"/>
  <c r="BB1872" i="10"/>
  <c r="BB1871" i="10"/>
  <c r="BB1870" i="10"/>
  <c r="BB1869" i="10"/>
  <c r="BB1868" i="10"/>
  <c r="BB1867" i="10"/>
  <c r="BB1866" i="10"/>
  <c r="BB1865" i="10"/>
  <c r="BB1864" i="10"/>
  <c r="BB1863" i="10"/>
  <c r="BB1862" i="10"/>
  <c r="BB1861" i="10"/>
  <c r="BB1860" i="10"/>
  <c r="BB1859" i="10"/>
  <c r="BB1858" i="10"/>
  <c r="BB1857" i="10"/>
  <c r="BB1856" i="10"/>
  <c r="BB1855" i="10"/>
  <c r="BB1854" i="10"/>
  <c r="BB1853" i="10"/>
  <c r="BB1852" i="10"/>
  <c r="BB1851" i="10"/>
  <c r="BB1850" i="10"/>
  <c r="BB1849" i="10"/>
  <c r="BB1848" i="10"/>
  <c r="BB1847" i="10"/>
  <c r="BB1846" i="10"/>
  <c r="BB1845" i="10"/>
  <c r="BB1844" i="10"/>
  <c r="BB1843" i="10"/>
  <c r="BB1842" i="10"/>
  <c r="BB1841" i="10"/>
  <c r="BB1840" i="10"/>
  <c r="BB1839" i="10"/>
  <c r="BB1838" i="10"/>
  <c r="BB1837" i="10"/>
  <c r="BB1836" i="10"/>
  <c r="BB1835" i="10"/>
  <c r="BB1834" i="10"/>
  <c r="BB1833" i="10"/>
  <c r="BB1832" i="10"/>
  <c r="BB1831" i="10"/>
  <c r="BB1830" i="10"/>
  <c r="BB1829" i="10"/>
  <c r="BB1828" i="10"/>
  <c r="BB1827" i="10"/>
  <c r="BB1826" i="10"/>
  <c r="BB1825" i="10"/>
  <c r="BB1824" i="10"/>
  <c r="BB1823" i="10"/>
  <c r="BB1822" i="10"/>
  <c r="BB1821" i="10"/>
  <c r="BB1820" i="10"/>
  <c r="BB1819" i="10"/>
  <c r="BB1818" i="10"/>
  <c r="BB1817" i="10"/>
  <c r="BB1816" i="10"/>
  <c r="BB1815" i="10"/>
  <c r="BB1814" i="10"/>
  <c r="BB1813" i="10"/>
  <c r="BB1812" i="10"/>
  <c r="BB1811" i="10"/>
  <c r="BB1810" i="10"/>
  <c r="BB1809" i="10"/>
  <c r="BB1808" i="10"/>
  <c r="BB1807" i="10"/>
  <c r="BB1806" i="10"/>
  <c r="BB1805" i="10"/>
  <c r="BB1804" i="10"/>
  <c r="BB1803" i="10"/>
  <c r="BB1802" i="10"/>
  <c r="BB1801" i="10"/>
  <c r="BB1800" i="10"/>
  <c r="BB1799" i="10"/>
  <c r="BB1798" i="10"/>
  <c r="BB1797" i="10"/>
  <c r="BB1796" i="10"/>
  <c r="BB1795" i="10"/>
  <c r="BB1794" i="10"/>
  <c r="BB1793" i="10"/>
  <c r="BB1792" i="10"/>
  <c r="BB1791" i="10"/>
  <c r="BB1790" i="10"/>
  <c r="BB1789" i="10"/>
  <c r="BB1788" i="10"/>
  <c r="BB1787" i="10"/>
  <c r="BB1786" i="10"/>
  <c r="BB1785" i="10"/>
  <c r="BB1784" i="10"/>
  <c r="BB1783" i="10"/>
  <c r="BB1782" i="10"/>
  <c r="BB1781" i="10"/>
  <c r="BB1780" i="10"/>
  <c r="BB1779" i="10"/>
  <c r="BB1778" i="10"/>
  <c r="BB1777" i="10"/>
  <c r="BB1776" i="10"/>
  <c r="BB1775" i="10"/>
  <c r="BB1774" i="10"/>
  <c r="BB1773" i="10"/>
  <c r="BB1772" i="10"/>
  <c r="BB1771" i="10"/>
  <c r="BB1770" i="10"/>
  <c r="BB1769" i="10"/>
  <c r="BB1768" i="10"/>
  <c r="BB1767" i="10"/>
  <c r="BB1766" i="10"/>
  <c r="BB1765" i="10"/>
  <c r="BB1764" i="10"/>
  <c r="BB1763" i="10"/>
  <c r="BB1762" i="10"/>
  <c r="BB1761" i="10"/>
  <c r="BB1760" i="10"/>
  <c r="BB1759" i="10"/>
  <c r="BB1758" i="10"/>
  <c r="BB1757" i="10"/>
  <c r="BB1756" i="10"/>
  <c r="BB1755" i="10"/>
  <c r="BB1754" i="10"/>
  <c r="BB1753" i="10"/>
  <c r="BB1752" i="10"/>
  <c r="BB1751" i="10"/>
  <c r="BB1750" i="10"/>
  <c r="BB1749" i="10"/>
  <c r="BB1748" i="10"/>
  <c r="BB1747" i="10"/>
  <c r="BB1746" i="10"/>
  <c r="BB1745" i="10"/>
  <c r="BB1744" i="10"/>
  <c r="BB1743" i="10"/>
  <c r="BB1742" i="10"/>
  <c r="BB1741" i="10"/>
  <c r="BB1740" i="10"/>
  <c r="BB1739" i="10"/>
  <c r="BB1738" i="10"/>
  <c r="BB1737" i="10"/>
  <c r="BB1736" i="10"/>
  <c r="BB1735" i="10"/>
  <c r="BB1734" i="10"/>
  <c r="BB1733" i="10"/>
  <c r="BB1732" i="10"/>
  <c r="BB1731" i="10"/>
  <c r="BB1730" i="10"/>
  <c r="BB1729" i="10"/>
  <c r="BB1728" i="10"/>
  <c r="BB1727" i="10"/>
  <c r="BB1726" i="10"/>
  <c r="BB1725" i="10"/>
  <c r="BB1724" i="10"/>
  <c r="BB1723" i="10"/>
  <c r="BB1722" i="10"/>
  <c r="BB1721" i="10"/>
  <c r="BB1720" i="10"/>
  <c r="BB1719" i="10"/>
  <c r="BB1718" i="10"/>
  <c r="BB1717" i="10"/>
  <c r="BB1716" i="10"/>
  <c r="BB1715" i="10"/>
  <c r="BB1714" i="10"/>
  <c r="BB1713" i="10"/>
  <c r="BB1712" i="10"/>
  <c r="BB1711" i="10"/>
  <c r="BB1710" i="10"/>
  <c r="BB1709" i="10"/>
  <c r="BB1708" i="10"/>
  <c r="BB1707" i="10"/>
  <c r="BB1706" i="10"/>
  <c r="BB1705" i="10"/>
  <c r="BB1704" i="10"/>
  <c r="BB1703" i="10"/>
  <c r="BB1702" i="10"/>
  <c r="BB1701" i="10"/>
  <c r="BB1700" i="10"/>
  <c r="BB1699" i="10"/>
  <c r="BB1698" i="10"/>
  <c r="BB1697" i="10"/>
  <c r="BB1696" i="10"/>
  <c r="BB1695" i="10"/>
  <c r="BB1694" i="10"/>
  <c r="BB1693" i="10"/>
  <c r="BB1692" i="10"/>
  <c r="BB1691" i="10"/>
  <c r="BB1690" i="10"/>
  <c r="BB1689" i="10"/>
  <c r="BB1688" i="10"/>
  <c r="BB1687" i="10"/>
  <c r="BB1686" i="10"/>
  <c r="BB1685" i="10"/>
  <c r="BB1684" i="10"/>
  <c r="BB1683" i="10"/>
  <c r="BB1682" i="10"/>
  <c r="BB1681" i="10"/>
  <c r="BB1680" i="10"/>
  <c r="BB1679" i="10"/>
  <c r="BB1678" i="10"/>
  <c r="BB1677" i="10"/>
  <c r="BB1676" i="10"/>
  <c r="BB1675" i="10"/>
  <c r="BB1674" i="10"/>
  <c r="BB1673" i="10"/>
  <c r="BB1672" i="10"/>
  <c r="BB1671" i="10"/>
  <c r="BB1670" i="10"/>
  <c r="BB1669" i="10"/>
  <c r="BB1668" i="10"/>
  <c r="BB1667" i="10"/>
  <c r="BB1666" i="10"/>
  <c r="BB1665" i="10"/>
  <c r="BB1664" i="10"/>
  <c r="BB1663" i="10"/>
  <c r="BB1662" i="10"/>
  <c r="BB1661" i="10"/>
  <c r="BB1660" i="10"/>
  <c r="BB1659" i="10"/>
  <c r="BB1658" i="10"/>
  <c r="BB1657" i="10"/>
  <c r="BB1656" i="10"/>
  <c r="BB1655" i="10"/>
  <c r="BB1654" i="10"/>
  <c r="BB1653" i="10"/>
  <c r="BB1652" i="10"/>
  <c r="BB1651" i="10"/>
  <c r="BB1650" i="10"/>
  <c r="BB1649" i="10"/>
  <c r="BB1648" i="10"/>
  <c r="BB1647" i="10"/>
  <c r="BB1646" i="10"/>
  <c r="BB1645" i="10"/>
  <c r="BB1644" i="10"/>
  <c r="BB1643" i="10"/>
  <c r="BB1642" i="10"/>
  <c r="BB1641" i="10"/>
  <c r="BB1640" i="10"/>
  <c r="BB1639" i="10"/>
  <c r="BB1638" i="10"/>
  <c r="BB1637" i="10"/>
  <c r="BB1636" i="10"/>
  <c r="BB1635" i="10"/>
  <c r="BB1634" i="10"/>
  <c r="BB1633" i="10"/>
  <c r="BB1632" i="10"/>
  <c r="BB1631" i="10"/>
  <c r="BB1630" i="10"/>
  <c r="BB1629" i="10"/>
  <c r="BB1628" i="10"/>
  <c r="BB1627" i="10"/>
  <c r="BB1626" i="10"/>
  <c r="BB1625" i="10"/>
  <c r="BB1624" i="10"/>
  <c r="BB1623" i="10"/>
  <c r="BB1622" i="10"/>
  <c r="BB1621" i="10"/>
  <c r="BB1620" i="10"/>
  <c r="BB1619" i="10"/>
  <c r="BB1618" i="10"/>
  <c r="BB1617" i="10"/>
  <c r="BB1616" i="10"/>
  <c r="BB1615" i="10"/>
  <c r="BB1614" i="10"/>
  <c r="BB1613" i="10"/>
  <c r="BB1612" i="10"/>
  <c r="BB1611" i="10"/>
  <c r="BB1610" i="10"/>
  <c r="BB1609" i="10"/>
  <c r="BB1608" i="10"/>
  <c r="BB1607" i="10"/>
  <c r="BB1606" i="10"/>
  <c r="BB1605" i="10"/>
  <c r="BB1604" i="10"/>
  <c r="BB1603" i="10"/>
  <c r="BB1602" i="10"/>
  <c r="BB1601" i="10"/>
  <c r="BB1600" i="10"/>
  <c r="BB1599" i="10"/>
  <c r="BB1598" i="10"/>
  <c r="BB1597" i="10"/>
  <c r="BB1596" i="10"/>
  <c r="BB1595" i="10"/>
  <c r="BB1594" i="10"/>
  <c r="BB1593" i="10"/>
  <c r="BB1592" i="10"/>
  <c r="BB1591" i="10"/>
  <c r="BB1590" i="10"/>
  <c r="BB1589" i="10"/>
  <c r="BB1588" i="10"/>
  <c r="BB1587" i="10"/>
  <c r="BB1586" i="10"/>
  <c r="BB1585" i="10"/>
  <c r="BB1584" i="10"/>
  <c r="BB1583" i="10"/>
  <c r="BB1582" i="10"/>
  <c r="BB1581" i="10"/>
  <c r="BB1580" i="10"/>
  <c r="BB1579" i="10"/>
  <c r="BB1578" i="10"/>
  <c r="BB1577" i="10"/>
  <c r="BB1576" i="10"/>
  <c r="BB1575" i="10"/>
  <c r="BB1574" i="10"/>
  <c r="BB1573" i="10"/>
  <c r="BB1572" i="10"/>
  <c r="BB1571" i="10"/>
  <c r="BB1570" i="10"/>
  <c r="BB1569" i="10"/>
  <c r="BB1568" i="10"/>
  <c r="BB1567" i="10"/>
  <c r="BB1566" i="10"/>
  <c r="BB1565" i="10"/>
  <c r="BB1564" i="10"/>
  <c r="BB1563" i="10"/>
  <c r="BB1562" i="10"/>
  <c r="BB1561" i="10"/>
  <c r="BB1560" i="10"/>
  <c r="BB1559" i="10"/>
  <c r="BB1558" i="10"/>
  <c r="BB1557" i="10"/>
  <c r="BB1556" i="10"/>
  <c r="BB1555" i="10"/>
  <c r="BB1554" i="10"/>
  <c r="BB1553" i="10"/>
  <c r="BB1552" i="10"/>
  <c r="BB1551" i="10"/>
  <c r="BB1550" i="10"/>
  <c r="BB1549" i="10"/>
  <c r="BB1548" i="10"/>
  <c r="BB1547" i="10"/>
  <c r="BB1546" i="10"/>
  <c r="BB1545" i="10"/>
  <c r="BB1544" i="10"/>
  <c r="BB1543" i="10"/>
  <c r="BB1542" i="10"/>
  <c r="BB1541" i="10"/>
  <c r="BB1540" i="10"/>
  <c r="BB1539" i="10"/>
  <c r="BB1538" i="10"/>
  <c r="BB1537" i="10"/>
  <c r="BB1536" i="10"/>
  <c r="BB1535" i="10"/>
  <c r="BB1534" i="10"/>
  <c r="BB1533" i="10"/>
  <c r="BB1532" i="10"/>
  <c r="BB1531" i="10"/>
  <c r="BB1530" i="10"/>
  <c r="BB1529" i="10"/>
  <c r="BB1528" i="10"/>
  <c r="BB1527" i="10"/>
  <c r="BB1526" i="10"/>
  <c r="BB1525" i="10"/>
  <c r="BB1524" i="10"/>
  <c r="BB1523" i="10"/>
  <c r="BB1522" i="10"/>
  <c r="BB1521" i="10"/>
  <c r="BB1520" i="10"/>
  <c r="BB1519" i="10"/>
  <c r="BB1518" i="10"/>
  <c r="BB1517" i="10"/>
  <c r="BB1516" i="10"/>
  <c r="BB1515" i="10"/>
  <c r="BB1514" i="10"/>
  <c r="BB1513" i="10"/>
  <c r="BB1512" i="10"/>
  <c r="BB1511" i="10"/>
  <c r="BB1510" i="10"/>
  <c r="BB1509" i="10"/>
  <c r="BB1508" i="10"/>
  <c r="BB1507" i="10"/>
  <c r="BB1506" i="10"/>
  <c r="BB1505" i="10"/>
  <c r="BB1504" i="10"/>
  <c r="BB1503" i="10"/>
  <c r="BB1502" i="10"/>
  <c r="BB1501" i="10"/>
  <c r="BB1500" i="10"/>
  <c r="BB1499" i="10"/>
  <c r="BB1498" i="10"/>
  <c r="BB1497" i="10"/>
  <c r="BB1496" i="10"/>
  <c r="BB1495" i="10"/>
  <c r="BB1494" i="10"/>
  <c r="BB1493" i="10"/>
  <c r="BB1492" i="10"/>
  <c r="BB1491" i="10"/>
  <c r="BB1490" i="10"/>
  <c r="BB1489" i="10"/>
  <c r="BB1488" i="10"/>
  <c r="BB1487" i="10"/>
  <c r="BB1486" i="10"/>
  <c r="BB1485" i="10"/>
  <c r="BB1484" i="10"/>
  <c r="BB1483" i="10"/>
  <c r="BB1482" i="10"/>
  <c r="BB1481" i="10"/>
  <c r="BB1480" i="10"/>
  <c r="BB1479" i="10"/>
  <c r="BB1478" i="10"/>
  <c r="BB1477" i="10"/>
  <c r="BB1476" i="10"/>
  <c r="BB1475" i="10"/>
  <c r="BB1474" i="10"/>
  <c r="BB1473" i="10"/>
  <c r="BB1472" i="10"/>
  <c r="BB1471" i="10"/>
  <c r="BB1470" i="10"/>
  <c r="BB1469" i="10"/>
  <c r="BB1468" i="10"/>
  <c r="BB1467" i="10"/>
  <c r="BB1466" i="10"/>
  <c r="BB1465" i="10"/>
  <c r="BB1464" i="10"/>
  <c r="BB1463" i="10"/>
  <c r="BB1462" i="10"/>
  <c r="BB1461" i="10"/>
  <c r="BB1460" i="10"/>
  <c r="BB1459" i="10"/>
  <c r="BB1458" i="10"/>
  <c r="BB1457" i="10"/>
  <c r="BB1456" i="10"/>
  <c r="BB1455" i="10"/>
  <c r="BB1454" i="10"/>
  <c r="BB1453" i="10"/>
  <c r="BB1452" i="10"/>
  <c r="BB1451" i="10"/>
  <c r="BB1450" i="10"/>
  <c r="BB1449" i="10"/>
  <c r="BB1448" i="10"/>
  <c r="BB1447" i="10"/>
  <c r="BB1446" i="10"/>
  <c r="BB1445" i="10"/>
  <c r="BB1444" i="10"/>
  <c r="BB1443" i="10"/>
  <c r="BB1442" i="10"/>
  <c r="BB1441" i="10"/>
  <c r="BB1440" i="10"/>
  <c r="BB1439" i="10"/>
  <c r="BB1438" i="10"/>
  <c r="BB1437" i="10"/>
  <c r="BB1436" i="10"/>
  <c r="BB1435" i="10"/>
  <c r="BB1434" i="10"/>
  <c r="BB1433" i="10"/>
  <c r="BB1432" i="10"/>
  <c r="BB1431" i="10"/>
  <c r="BB1430" i="10"/>
  <c r="BB1429" i="10"/>
  <c r="BB1428" i="10"/>
  <c r="BB1427" i="10"/>
  <c r="BB1426" i="10"/>
  <c r="BB1425" i="10"/>
  <c r="BB1424" i="10"/>
  <c r="BB1423" i="10"/>
  <c r="BB1422" i="10"/>
  <c r="BB1421" i="10"/>
  <c r="BB1420" i="10"/>
  <c r="BB1419" i="10"/>
  <c r="BB1418" i="10"/>
  <c r="BB1417" i="10"/>
  <c r="BB1416" i="10"/>
  <c r="BB1415" i="10"/>
  <c r="BB1414" i="10"/>
  <c r="BB1413" i="10"/>
  <c r="BB1412" i="10"/>
  <c r="BB1411" i="10"/>
  <c r="BB1410" i="10"/>
  <c r="BB1409" i="10"/>
  <c r="BB1408" i="10"/>
  <c r="BB1407" i="10"/>
  <c r="BB1406" i="10"/>
  <c r="BB1405" i="10"/>
  <c r="BB1404" i="10"/>
  <c r="BB1403" i="10"/>
  <c r="BB1402" i="10"/>
  <c r="BB1401" i="10"/>
  <c r="BB1400" i="10"/>
  <c r="BB1399" i="10"/>
  <c r="BB1398" i="10"/>
  <c r="BB1397" i="10"/>
  <c r="BB1396" i="10"/>
  <c r="BB1395" i="10"/>
  <c r="BB1394" i="10"/>
  <c r="BB1393" i="10"/>
  <c r="BB1392" i="10"/>
  <c r="BB1391" i="10"/>
  <c r="BB1390" i="10"/>
  <c r="BB1389" i="10"/>
  <c r="BB1388" i="10"/>
  <c r="BB1387" i="10"/>
  <c r="BB1386" i="10"/>
  <c r="BB1385" i="10"/>
  <c r="BB1384" i="10"/>
  <c r="BB1383" i="10"/>
  <c r="BB1382" i="10"/>
  <c r="BB1381" i="10"/>
  <c r="BB1380" i="10"/>
  <c r="BB1379" i="10"/>
  <c r="BB1378" i="10"/>
  <c r="BB1377" i="10"/>
  <c r="BB1376" i="10"/>
  <c r="BB1375" i="10"/>
  <c r="BB1374" i="10"/>
  <c r="BB1373" i="10"/>
  <c r="BB1372" i="10"/>
  <c r="BB1371" i="10"/>
  <c r="BB1370" i="10"/>
  <c r="BB1369" i="10"/>
  <c r="BB1368" i="10"/>
  <c r="BB1367" i="10"/>
  <c r="BB1366" i="10"/>
  <c r="BB1365" i="10"/>
  <c r="BB1364" i="10"/>
  <c r="BB1363" i="10"/>
  <c r="BB1362" i="10"/>
  <c r="BB1361" i="10"/>
  <c r="BB1360" i="10"/>
  <c r="BB1359" i="10"/>
  <c r="BB1358" i="10"/>
  <c r="BB1357" i="10"/>
  <c r="BB1356" i="10"/>
  <c r="BB1355" i="10"/>
  <c r="BB1354" i="10"/>
  <c r="BB1353" i="10"/>
  <c r="BB1352" i="10"/>
  <c r="BB1351" i="10"/>
  <c r="BB1350" i="10"/>
  <c r="BB1349" i="10"/>
  <c r="BB1348" i="10"/>
  <c r="BB1347" i="10"/>
  <c r="BB1346" i="10"/>
  <c r="BB1345" i="10"/>
  <c r="BB1344" i="10"/>
  <c r="BB1343" i="10"/>
  <c r="BB1342" i="10"/>
  <c r="BB1341" i="10"/>
  <c r="BB1340" i="10"/>
  <c r="BB1339" i="10"/>
  <c r="BB1338" i="10"/>
  <c r="BB1337" i="10"/>
  <c r="BB1336" i="10"/>
  <c r="BB1335" i="10"/>
  <c r="BB1334" i="10"/>
  <c r="BB1333" i="10"/>
  <c r="BB1332" i="10"/>
  <c r="BB1331" i="10"/>
  <c r="BB1330" i="10"/>
  <c r="BB1329" i="10"/>
  <c r="BB1328" i="10"/>
  <c r="BB1327" i="10"/>
  <c r="BB1326" i="10"/>
  <c r="BB1325" i="10"/>
  <c r="BB1324" i="10"/>
  <c r="BB1323" i="10"/>
  <c r="BB1322" i="10"/>
  <c r="BB1321" i="10"/>
  <c r="BB1320" i="10"/>
  <c r="BB1319" i="10"/>
  <c r="BB1318" i="10"/>
  <c r="BB1317" i="10"/>
  <c r="BB1316" i="10"/>
  <c r="BB1315" i="10"/>
  <c r="BB1314" i="10"/>
  <c r="BB1313" i="10"/>
  <c r="BB1312" i="10"/>
  <c r="BB1311" i="10"/>
  <c r="BB1310" i="10"/>
  <c r="BB1309" i="10"/>
  <c r="BB1308" i="10"/>
  <c r="BB1307" i="10"/>
  <c r="BB1306" i="10"/>
  <c r="BB1305" i="10"/>
  <c r="BB1304" i="10"/>
  <c r="BB1303" i="10"/>
  <c r="BB1302" i="10"/>
  <c r="BB1301" i="10"/>
  <c r="BB1300" i="10"/>
  <c r="BB1299" i="10"/>
  <c r="BB1298" i="10"/>
  <c r="BB1297" i="10"/>
  <c r="BB1296" i="10"/>
  <c r="BB1295" i="10"/>
  <c r="BB1294" i="10"/>
  <c r="BB1293" i="10"/>
  <c r="BB1292" i="10"/>
  <c r="BB1291" i="10"/>
  <c r="BB1290" i="10"/>
  <c r="BB1289" i="10"/>
  <c r="BB1288" i="10"/>
  <c r="BB1287" i="10"/>
  <c r="BB1286" i="10"/>
  <c r="BB1285" i="10"/>
  <c r="BB1284" i="10"/>
  <c r="BB1283" i="10"/>
  <c r="BB1282" i="10"/>
  <c r="BB1281" i="10"/>
  <c r="BB1280" i="10"/>
  <c r="BB1279" i="10"/>
  <c r="BB1278" i="10"/>
  <c r="BB1277" i="10"/>
  <c r="BB1276" i="10"/>
  <c r="BB1275" i="10"/>
  <c r="BB1274" i="10"/>
  <c r="BB1273" i="10"/>
  <c r="BB1272" i="10"/>
  <c r="BB1271" i="10"/>
  <c r="BB1270" i="10"/>
  <c r="BB1269" i="10"/>
  <c r="BB1268" i="10"/>
  <c r="BB1267" i="10"/>
  <c r="BB1266" i="10"/>
  <c r="BB1265" i="10"/>
  <c r="BB1264" i="10"/>
  <c r="BB1263" i="10"/>
  <c r="BB1262" i="10"/>
  <c r="BB1261" i="10"/>
  <c r="BB1260" i="10"/>
  <c r="BB1259" i="10"/>
  <c r="BB1258" i="10"/>
  <c r="BB1257" i="10"/>
  <c r="BB1256" i="10"/>
  <c r="BB1255" i="10"/>
  <c r="BB1254" i="10"/>
  <c r="BB1253" i="10"/>
  <c r="BB1252" i="10"/>
  <c r="BB1251" i="10"/>
  <c r="BB1250" i="10"/>
  <c r="BB1249" i="10"/>
  <c r="BB1248" i="10"/>
  <c r="BB1247" i="10"/>
  <c r="BB1246" i="10"/>
  <c r="BB1245" i="10"/>
  <c r="BB1244" i="10"/>
  <c r="BB1243" i="10"/>
  <c r="BB1242" i="10"/>
  <c r="BB1241" i="10"/>
  <c r="BB1240" i="10"/>
  <c r="BB1239" i="10"/>
  <c r="BB1238" i="10"/>
  <c r="BB1237" i="10"/>
  <c r="BB1236" i="10"/>
  <c r="BB1235" i="10"/>
  <c r="BB1234" i="10"/>
  <c r="BB1233" i="10"/>
  <c r="BB1232" i="10"/>
  <c r="BB1231" i="10"/>
  <c r="BB1230" i="10"/>
  <c r="BB1229" i="10"/>
  <c r="BB1228" i="10"/>
  <c r="BB1227" i="10"/>
  <c r="BB1226" i="10"/>
  <c r="BB1225" i="10"/>
  <c r="BB1224" i="10"/>
  <c r="BB1223" i="10"/>
  <c r="BB1222" i="10"/>
  <c r="BB1221" i="10"/>
  <c r="BB1220" i="10"/>
  <c r="BB1219" i="10"/>
  <c r="BB1218" i="10"/>
  <c r="BB1217" i="10"/>
  <c r="BB1216" i="10"/>
  <c r="BB1215" i="10"/>
  <c r="BB1214" i="10"/>
  <c r="BB1213" i="10"/>
  <c r="BB1212" i="10"/>
  <c r="BB1211" i="10"/>
  <c r="BB1210" i="10"/>
  <c r="BB1209" i="10"/>
  <c r="BB1208" i="10"/>
  <c r="BB1207" i="10"/>
  <c r="BB1206" i="10"/>
  <c r="BB1205" i="10"/>
  <c r="BB1204" i="10"/>
  <c r="BB1203" i="10"/>
  <c r="BB1202" i="10"/>
  <c r="BB1201" i="10"/>
  <c r="BB1200" i="10"/>
  <c r="BB1199" i="10"/>
  <c r="BB1198" i="10"/>
  <c r="BB1197" i="10"/>
  <c r="BB1196" i="10"/>
  <c r="BB1195" i="10"/>
  <c r="BB1194" i="10"/>
  <c r="BB1193" i="10"/>
  <c r="BB1192" i="10"/>
  <c r="BB1191" i="10"/>
  <c r="BB1190" i="10"/>
  <c r="BB1189" i="10"/>
  <c r="BB1188" i="10"/>
  <c r="BB1187" i="10"/>
  <c r="BB1186" i="10"/>
  <c r="BB1185" i="10"/>
  <c r="BB1184" i="10"/>
  <c r="BB1183" i="10"/>
  <c r="BB1182" i="10"/>
  <c r="BB1181" i="10"/>
  <c r="BB1180" i="10"/>
  <c r="BB1179" i="10"/>
  <c r="BB1178" i="10"/>
  <c r="BB1177" i="10"/>
  <c r="BB1176" i="10"/>
  <c r="BB1175" i="10"/>
  <c r="BB1174" i="10"/>
  <c r="BB1173" i="10"/>
  <c r="BB1172" i="10"/>
  <c r="BB1171" i="10"/>
  <c r="BB1170" i="10"/>
  <c r="BB1169" i="10"/>
  <c r="BB1168" i="10"/>
  <c r="BB1167" i="10"/>
  <c r="BB1166" i="10"/>
  <c r="BB1165" i="10"/>
  <c r="BB1164" i="10"/>
  <c r="BB1163" i="10"/>
  <c r="BB1162" i="10"/>
  <c r="BB1161" i="10"/>
  <c r="BB1160" i="10"/>
  <c r="BB1159" i="10"/>
  <c r="BB1158" i="10"/>
  <c r="BB1157" i="10"/>
  <c r="BB1156" i="10"/>
  <c r="BB1155" i="10"/>
  <c r="BB1154" i="10"/>
  <c r="BB1153" i="10"/>
  <c r="BB1152" i="10"/>
  <c r="BB1151" i="10"/>
  <c r="BB1150" i="10"/>
  <c r="BB1149" i="10"/>
  <c r="BB1148" i="10"/>
  <c r="BB1147" i="10"/>
  <c r="BB1146" i="10"/>
  <c r="BB1145" i="10"/>
  <c r="BB1144" i="10"/>
  <c r="BB1143" i="10"/>
  <c r="BB1142" i="10"/>
  <c r="BB1141" i="10"/>
  <c r="BB1140" i="10"/>
  <c r="BB1139" i="10"/>
  <c r="BB1138" i="10"/>
  <c r="BB1137" i="10"/>
  <c r="BB1136" i="10"/>
  <c r="BB1135" i="10"/>
  <c r="BB1134" i="10"/>
  <c r="BB1133" i="10"/>
  <c r="BB1132" i="10"/>
  <c r="BB1131" i="10"/>
  <c r="BB1130" i="10"/>
  <c r="BB1129" i="10"/>
  <c r="BB1128" i="10"/>
  <c r="BB1127" i="10"/>
  <c r="BB1126" i="10"/>
  <c r="BB1125" i="10"/>
  <c r="BB1124" i="10"/>
  <c r="BB1123" i="10"/>
  <c r="BB1122" i="10"/>
  <c r="BB1121" i="10"/>
  <c r="BB1120" i="10"/>
  <c r="BB1119" i="10"/>
  <c r="BB1118" i="10"/>
  <c r="BB1117" i="10"/>
  <c r="BB1116" i="10"/>
  <c r="BB1115" i="10"/>
  <c r="BB1114" i="10"/>
  <c r="BB1113" i="10"/>
  <c r="BB1112" i="10"/>
  <c r="BB1111" i="10"/>
  <c r="BB1110" i="10"/>
  <c r="BB1109" i="10"/>
  <c r="BB1108" i="10"/>
  <c r="BB1107" i="10"/>
  <c r="BB1106" i="10"/>
  <c r="BB1105" i="10"/>
  <c r="BB1104" i="10"/>
  <c r="BB1103" i="10"/>
  <c r="BB1102" i="10"/>
  <c r="BB1101" i="10"/>
  <c r="BB1100" i="10"/>
  <c r="BB1099" i="10"/>
  <c r="BB1098" i="10"/>
  <c r="BB1097" i="10"/>
  <c r="BB1096" i="10"/>
  <c r="BB1095" i="10"/>
  <c r="BB1094" i="10"/>
  <c r="BB1093" i="10"/>
  <c r="BB1092" i="10"/>
  <c r="BB1091" i="10"/>
  <c r="BB1090" i="10"/>
  <c r="BB1089" i="10"/>
  <c r="BB1088" i="10"/>
  <c r="BB1087" i="10"/>
  <c r="BB1086" i="10"/>
  <c r="BB1085" i="10"/>
  <c r="BB1084" i="10"/>
  <c r="BB1083" i="10"/>
  <c r="BB1082" i="10"/>
  <c r="BB1081" i="10"/>
  <c r="BB1080" i="10"/>
  <c r="BB1079" i="10"/>
  <c r="BB1078" i="10"/>
  <c r="BB1077" i="10"/>
  <c r="BB1076" i="10"/>
  <c r="BB1075" i="10"/>
  <c r="BB1074" i="10"/>
  <c r="BB1073" i="10"/>
  <c r="BB1072" i="10"/>
  <c r="BB1071" i="10"/>
  <c r="BB1070" i="10"/>
  <c r="BB1069" i="10"/>
  <c r="BB1068" i="10"/>
  <c r="BB1067" i="10"/>
  <c r="BB1066" i="10"/>
  <c r="BB1065" i="10"/>
  <c r="BB1064" i="10"/>
  <c r="BB1063" i="10"/>
  <c r="BB1062" i="10"/>
  <c r="BB1061" i="10"/>
  <c r="BB1060" i="10"/>
  <c r="BB1059" i="10"/>
  <c r="BB1058" i="10"/>
  <c r="BB1057" i="10"/>
  <c r="BB1056" i="10"/>
  <c r="BB1055" i="10"/>
  <c r="BB1054" i="10"/>
  <c r="BB1053" i="10"/>
  <c r="BB1052" i="10"/>
  <c r="BB1051" i="10"/>
  <c r="BB1050" i="10"/>
  <c r="BB1049" i="10"/>
  <c r="BB1048" i="10"/>
  <c r="BB1047" i="10"/>
  <c r="BB1046" i="10"/>
  <c r="BB1045" i="10"/>
  <c r="BB1044" i="10"/>
  <c r="BB1043" i="10"/>
  <c r="BB1042" i="10"/>
  <c r="BB1041" i="10"/>
  <c r="BB1040" i="10"/>
  <c r="BB1039" i="10"/>
  <c r="BB1038" i="10"/>
  <c r="BB1037" i="10"/>
  <c r="BB1036" i="10"/>
  <c r="BB1035" i="10"/>
  <c r="BB1034" i="10"/>
  <c r="BB1033" i="10"/>
  <c r="BB1032" i="10"/>
  <c r="BB1031" i="10"/>
  <c r="BB1030" i="10"/>
  <c r="BB1029" i="10"/>
  <c r="BB1028" i="10"/>
  <c r="BB1027" i="10"/>
  <c r="BB1026" i="10"/>
  <c r="BB1025" i="10"/>
  <c r="BB1024" i="10"/>
  <c r="BB1023" i="10"/>
  <c r="BB1022" i="10"/>
  <c r="BB1021" i="10"/>
  <c r="BB1020" i="10"/>
  <c r="BB1019" i="10"/>
  <c r="BB1018" i="10"/>
  <c r="BB1017" i="10"/>
  <c r="BB1016" i="10"/>
  <c r="BB1015" i="10"/>
  <c r="BB1014" i="10"/>
  <c r="BB1013" i="10"/>
  <c r="BB1012" i="10"/>
  <c r="BB1011" i="10"/>
  <c r="BB1010" i="10"/>
  <c r="BB1009" i="10"/>
  <c r="BB1008" i="10"/>
  <c r="BB1007" i="10"/>
  <c r="BB1006" i="10"/>
  <c r="BB1005" i="10"/>
  <c r="BB1004" i="10"/>
  <c r="BB1003" i="10"/>
  <c r="BB1002" i="10"/>
  <c r="BB1001" i="10"/>
  <c r="BB1000" i="10"/>
  <c r="BB999" i="10"/>
  <c r="BB998" i="10"/>
  <c r="BB997" i="10"/>
  <c r="BB996" i="10"/>
  <c r="BB995" i="10"/>
  <c r="BB994" i="10"/>
  <c r="BB993" i="10"/>
  <c r="BB992" i="10"/>
  <c r="BB991" i="10"/>
  <c r="BB990" i="10"/>
  <c r="BB989" i="10"/>
  <c r="BB988" i="10"/>
  <c r="BB987" i="10"/>
  <c r="BB986" i="10"/>
  <c r="BB985" i="10"/>
  <c r="BB984" i="10"/>
  <c r="BB983" i="10"/>
  <c r="BB982" i="10"/>
  <c r="BB981" i="10"/>
  <c r="BB980" i="10"/>
  <c r="BB979" i="10"/>
  <c r="BB978" i="10"/>
  <c r="BB977" i="10"/>
  <c r="BB976" i="10"/>
  <c r="BB975" i="10"/>
  <c r="BB974" i="10"/>
  <c r="BB973" i="10"/>
  <c r="BB972" i="10"/>
  <c r="BB971" i="10"/>
  <c r="BB970" i="10"/>
  <c r="BB969" i="10"/>
  <c r="BB968" i="10"/>
  <c r="BB967" i="10"/>
  <c r="BB966" i="10"/>
  <c r="BB965" i="10"/>
  <c r="BB964" i="10"/>
  <c r="BB963" i="10"/>
  <c r="BB962" i="10"/>
  <c r="BB961" i="10"/>
  <c r="BB960" i="10"/>
  <c r="BB959" i="10"/>
  <c r="BB958" i="10"/>
  <c r="BB957" i="10"/>
  <c r="BB956" i="10"/>
  <c r="BB955" i="10"/>
  <c r="BB954" i="10"/>
  <c r="BB953" i="10"/>
  <c r="BB952" i="10"/>
  <c r="BB951" i="10"/>
  <c r="BB950" i="10"/>
  <c r="BB949" i="10"/>
  <c r="BB948" i="10"/>
  <c r="BB947" i="10"/>
  <c r="BB946" i="10"/>
  <c r="BB945" i="10"/>
  <c r="BB944" i="10"/>
  <c r="BB943" i="10"/>
  <c r="BB942" i="10"/>
  <c r="BB941" i="10"/>
  <c r="BB940" i="10"/>
  <c r="BB939" i="10"/>
  <c r="BB938" i="10"/>
  <c r="BB937" i="10"/>
  <c r="BB936" i="10"/>
  <c r="BB935" i="10"/>
  <c r="BB934" i="10"/>
  <c r="BB933" i="10"/>
  <c r="BB932" i="10"/>
  <c r="BB931" i="10"/>
  <c r="BB930" i="10"/>
  <c r="BB929" i="10"/>
  <c r="BB928" i="10"/>
  <c r="BB927" i="10"/>
  <c r="BB926" i="10"/>
  <c r="BB925" i="10"/>
  <c r="BB924" i="10"/>
  <c r="BB923" i="10"/>
  <c r="BB922" i="10"/>
  <c r="BB921" i="10"/>
  <c r="BB920" i="10"/>
  <c r="BB919" i="10"/>
  <c r="BB918" i="10"/>
  <c r="BB917" i="10"/>
  <c r="BB916" i="10"/>
  <c r="BB915" i="10"/>
  <c r="BB914" i="10"/>
  <c r="BB913" i="10"/>
  <c r="BB912" i="10"/>
  <c r="BB911" i="10"/>
  <c r="BB910" i="10"/>
  <c r="BB909" i="10"/>
  <c r="BB908" i="10"/>
  <c r="BB907" i="10"/>
  <c r="BB906" i="10"/>
  <c r="BB905" i="10"/>
  <c r="BB904" i="10"/>
  <c r="BB903" i="10"/>
  <c r="Q742" i="10"/>
  <c r="AH741" i="10"/>
  <c r="AG741" i="10"/>
  <c r="AE741" i="10"/>
  <c r="AD741" i="10"/>
  <c r="AC741" i="10"/>
  <c r="AB741" i="10"/>
  <c r="AA741" i="10"/>
  <c r="Z741" i="10"/>
  <c r="Y741" i="10"/>
  <c r="X741" i="10"/>
  <c r="W741" i="10"/>
  <c r="V741" i="10"/>
  <c r="U741" i="10"/>
  <c r="T741" i="10"/>
  <c r="S741" i="10"/>
  <c r="R741" i="10"/>
  <c r="P741" i="10"/>
  <c r="O741" i="10"/>
  <c r="N741" i="10"/>
  <c r="M741" i="10"/>
  <c r="L741" i="10"/>
  <c r="K741" i="10"/>
  <c r="J741" i="10"/>
  <c r="I741" i="10"/>
  <c r="H741" i="10"/>
  <c r="Q562" i="10"/>
  <c r="AH561" i="10"/>
  <c r="AG561" i="10"/>
  <c r="AE561" i="10"/>
  <c r="AD561" i="10"/>
  <c r="AC561" i="10"/>
  <c r="AB561" i="10"/>
  <c r="AA561" i="10"/>
  <c r="Z561" i="10"/>
  <c r="Y561" i="10"/>
  <c r="X561" i="10"/>
  <c r="W561" i="10"/>
  <c r="V561" i="10"/>
  <c r="U561" i="10"/>
  <c r="T561" i="10"/>
  <c r="S561" i="10"/>
  <c r="R561" i="10"/>
  <c r="P561" i="10"/>
  <c r="O561" i="10"/>
  <c r="N561" i="10"/>
  <c r="M561" i="10"/>
  <c r="L561" i="10"/>
  <c r="K561" i="10"/>
  <c r="J561" i="10"/>
  <c r="I561" i="10"/>
  <c r="H561" i="10"/>
  <c r="BM541" i="10"/>
  <c r="BF541" i="10"/>
  <c r="Q541" i="10"/>
  <c r="BM540" i="10"/>
  <c r="AH540" i="10"/>
  <c r="AG540" i="10"/>
  <c r="AE540" i="10"/>
  <c r="AD540" i="10"/>
  <c r="AC540" i="10"/>
  <c r="AB540" i="10"/>
  <c r="AA540" i="10"/>
  <c r="Z540" i="10"/>
  <c r="Y540" i="10"/>
  <c r="X540" i="10"/>
  <c r="W540" i="10"/>
  <c r="V540" i="10"/>
  <c r="U540" i="10"/>
  <c r="T540" i="10"/>
  <c r="S540" i="10"/>
  <c r="R540" i="10"/>
  <c r="P540" i="10"/>
  <c r="BF540" i="10" s="1"/>
  <c r="O540" i="10"/>
  <c r="N540" i="10"/>
  <c r="M540" i="10"/>
  <c r="L540" i="10"/>
  <c r="K540" i="10"/>
  <c r="J540" i="10"/>
  <c r="I540" i="10"/>
  <c r="H540" i="10"/>
  <c r="BM539" i="10"/>
  <c r="BF539" i="10"/>
  <c r="Q539" i="10"/>
  <c r="BM538" i="10"/>
  <c r="AH538" i="10"/>
  <c r="AG538" i="10"/>
  <c r="AE538" i="10"/>
  <c r="AD538" i="10"/>
  <c r="AC538" i="10"/>
  <c r="AB538" i="10"/>
  <c r="AA538" i="10"/>
  <c r="Z538" i="10"/>
  <c r="Y538" i="10"/>
  <c r="X538" i="10"/>
  <c r="W538" i="10"/>
  <c r="V538" i="10"/>
  <c r="U538" i="10"/>
  <c r="T538" i="10"/>
  <c r="S538" i="10"/>
  <c r="R538" i="10"/>
  <c r="P538" i="10"/>
  <c r="BF538" i="10" s="1"/>
  <c r="O538" i="10"/>
  <c r="N538" i="10"/>
  <c r="M538" i="10"/>
  <c r="L538" i="10"/>
  <c r="K538" i="10"/>
  <c r="J538" i="10"/>
  <c r="I538" i="10"/>
  <c r="H538" i="10"/>
  <c r="BM537" i="10"/>
  <c r="BF537" i="10"/>
  <c r="Q537" i="10"/>
  <c r="BM536" i="10"/>
  <c r="BF536" i="10"/>
  <c r="X536" i="10"/>
  <c r="BM535" i="10"/>
  <c r="BF535" i="10"/>
  <c r="Q535" i="10"/>
  <c r="BM534" i="10"/>
  <c r="BF534" i="10"/>
  <c r="Q534" i="10"/>
  <c r="BM533" i="10"/>
  <c r="BF533" i="10"/>
  <c r="Q533" i="10"/>
  <c r="BM532" i="10"/>
  <c r="AH532" i="10"/>
  <c r="AG532" i="10"/>
  <c r="AE532" i="10"/>
  <c r="AD532" i="10"/>
  <c r="AC532" i="10"/>
  <c r="AB532" i="10"/>
  <c r="AA532" i="10"/>
  <c r="Z532" i="10"/>
  <c r="Y532" i="10"/>
  <c r="W532" i="10"/>
  <c r="V532" i="10"/>
  <c r="U532" i="10"/>
  <c r="T532" i="10"/>
  <c r="S532" i="10"/>
  <c r="R532" i="10"/>
  <c r="P532" i="10"/>
  <c r="BF532" i="10" s="1"/>
  <c r="O532" i="10"/>
  <c r="N532" i="10"/>
  <c r="M532" i="10"/>
  <c r="L532" i="10"/>
  <c r="K532" i="10"/>
  <c r="J532" i="10"/>
  <c r="I532" i="10"/>
  <c r="H532" i="10"/>
  <c r="BM275" i="10"/>
  <c r="BF275" i="10"/>
  <c r="BM274" i="10"/>
  <c r="AH274" i="10"/>
  <c r="AG274" i="10"/>
  <c r="AE274" i="10"/>
  <c r="AD274" i="10"/>
  <c r="AC274" i="10"/>
  <c r="AB274" i="10"/>
  <c r="AA274" i="10"/>
  <c r="Z274" i="10"/>
  <c r="Y274" i="10"/>
  <c r="X274" i="10"/>
  <c r="W274" i="10"/>
  <c r="V274" i="10"/>
  <c r="U274" i="10"/>
  <c r="T274" i="10"/>
  <c r="S274" i="10"/>
  <c r="R274" i="10"/>
  <c r="P274" i="10"/>
  <c r="BF274" i="10" s="1"/>
  <c r="O274" i="10"/>
  <c r="N274" i="10"/>
  <c r="M274" i="10"/>
  <c r="L274" i="10"/>
  <c r="K274" i="10"/>
  <c r="J274" i="10"/>
  <c r="I274" i="10"/>
  <c r="H274" i="10"/>
  <c r="BM273" i="10"/>
  <c r="BF273" i="10"/>
  <c r="BM272" i="10"/>
  <c r="AH272" i="10"/>
  <c r="AG272" i="10"/>
  <c r="AE272" i="10"/>
  <c r="AD272" i="10"/>
  <c r="AC272" i="10"/>
  <c r="AB272" i="10"/>
  <c r="AA272" i="10"/>
  <c r="Z272" i="10"/>
  <c r="Y272" i="10"/>
  <c r="X272" i="10"/>
  <c r="W272" i="10"/>
  <c r="V272" i="10"/>
  <c r="U272" i="10"/>
  <c r="T272" i="10"/>
  <c r="S272" i="10"/>
  <c r="R272" i="10"/>
  <c r="P272" i="10"/>
  <c r="BF272" i="10" s="1"/>
  <c r="O272" i="10"/>
  <c r="N272" i="10"/>
  <c r="M272" i="10"/>
  <c r="L272" i="10"/>
  <c r="K272" i="10"/>
  <c r="J272" i="10"/>
  <c r="I272" i="10"/>
  <c r="H272" i="10"/>
  <c r="BM269" i="10"/>
  <c r="BF269" i="10"/>
  <c r="BM268" i="10"/>
  <c r="BF268" i="10"/>
  <c r="Q266" i="10"/>
  <c r="BM266" i="10"/>
  <c r="BF266" i="10"/>
  <c r="U659" i="10"/>
  <c r="Q658" i="10"/>
  <c r="BM657" i="10"/>
  <c r="BF657" i="10"/>
  <c r="Q657" i="10"/>
  <c r="BM656" i="10"/>
  <c r="BF656" i="10"/>
  <c r="Q656" i="10"/>
  <c r="Q655" i="10"/>
  <c r="Q654" i="10"/>
  <c r="BM653" i="10"/>
  <c r="BF653" i="10"/>
  <c r="U653" i="10"/>
  <c r="BM652" i="10"/>
  <c r="AH652" i="10"/>
  <c r="AG652" i="10"/>
  <c r="AE652" i="10"/>
  <c r="AD652" i="10"/>
  <c r="AC652" i="10"/>
  <c r="AB652" i="10"/>
  <c r="AA652" i="10"/>
  <c r="Z652" i="10"/>
  <c r="Y652" i="10"/>
  <c r="X652" i="10"/>
  <c r="W652" i="10"/>
  <c r="V652" i="10"/>
  <c r="T652" i="10"/>
  <c r="S652" i="10"/>
  <c r="R652" i="10"/>
  <c r="P652" i="10"/>
  <c r="BF652" i="10" s="1"/>
  <c r="O652" i="10"/>
  <c r="N652" i="10"/>
  <c r="M652" i="10"/>
  <c r="L652" i="10"/>
  <c r="K652" i="10"/>
  <c r="J652" i="10"/>
  <c r="I652" i="10"/>
  <c r="H652" i="10"/>
  <c r="U441" i="10"/>
  <c r="BM445" i="10"/>
  <c r="BF445" i="10"/>
  <c r="BM444" i="10"/>
  <c r="BF444" i="10"/>
  <c r="BM442" i="10"/>
  <c r="BF442" i="10"/>
  <c r="BM441" i="10"/>
  <c r="AH441" i="10"/>
  <c r="AG441" i="10"/>
  <c r="AE441" i="10"/>
  <c r="AD441" i="10"/>
  <c r="AC441" i="10"/>
  <c r="AB441" i="10"/>
  <c r="AA441" i="10"/>
  <c r="Z441" i="10"/>
  <c r="Y441" i="10"/>
  <c r="X441" i="10"/>
  <c r="W441" i="10"/>
  <c r="V441" i="10"/>
  <c r="T441" i="10"/>
  <c r="S441" i="10"/>
  <c r="R441" i="10"/>
  <c r="P441" i="10"/>
  <c r="O441" i="10"/>
  <c r="N441" i="10"/>
  <c r="M441" i="10"/>
  <c r="L441" i="10"/>
  <c r="K441" i="10"/>
  <c r="J441" i="10"/>
  <c r="I441" i="10"/>
  <c r="H441" i="10"/>
  <c r="BM112" i="10"/>
  <c r="BF112" i="10"/>
  <c r="BM111" i="10"/>
  <c r="BF111" i="10"/>
  <c r="BM109" i="10"/>
  <c r="BF109" i="10"/>
  <c r="BM107" i="10"/>
  <c r="BF107" i="10"/>
  <c r="BM106" i="10"/>
  <c r="BF106" i="10"/>
  <c r="BM105" i="10"/>
  <c r="BF105" i="10"/>
  <c r="BM698" i="10"/>
  <c r="BF698" i="10"/>
  <c r="Q698" i="10"/>
  <c r="BM697" i="10"/>
  <c r="AH697" i="10"/>
  <c r="AG697" i="10"/>
  <c r="AE697" i="10"/>
  <c r="AD697" i="10"/>
  <c r="AC697" i="10"/>
  <c r="AB697" i="10"/>
  <c r="AA697" i="10"/>
  <c r="Z697" i="10"/>
  <c r="Y697" i="10"/>
  <c r="X697" i="10"/>
  <c r="W697" i="10"/>
  <c r="V697" i="10"/>
  <c r="U697" i="10"/>
  <c r="T697" i="10"/>
  <c r="S697" i="10"/>
  <c r="R697" i="10"/>
  <c r="P697" i="10"/>
  <c r="BF697" i="10" s="1"/>
  <c r="O697" i="10"/>
  <c r="N697" i="10"/>
  <c r="M697" i="10"/>
  <c r="L697" i="10"/>
  <c r="K697" i="10"/>
  <c r="J697" i="10"/>
  <c r="I697" i="10"/>
  <c r="H697" i="10"/>
  <c r="BM696" i="10"/>
  <c r="BF696" i="10"/>
  <c r="AF696" i="10"/>
  <c r="BM695" i="10"/>
  <c r="BF695" i="10"/>
  <c r="Q695" i="10"/>
  <c r="BM694" i="10"/>
  <c r="BF694" i="10"/>
  <c r="Q694" i="10"/>
  <c r="BM693" i="10"/>
  <c r="AH693" i="10"/>
  <c r="AG693" i="10"/>
  <c r="AE693" i="10"/>
  <c r="AD693" i="10"/>
  <c r="AC693" i="10"/>
  <c r="AB693" i="10"/>
  <c r="AA693" i="10"/>
  <c r="Z693" i="10"/>
  <c r="Y693" i="10"/>
  <c r="X693" i="10"/>
  <c r="W693" i="10"/>
  <c r="V693" i="10"/>
  <c r="U693" i="10"/>
  <c r="T693" i="10"/>
  <c r="S693" i="10"/>
  <c r="R693" i="10"/>
  <c r="P693" i="10"/>
  <c r="BF693" i="10" s="1"/>
  <c r="O693" i="10"/>
  <c r="N693" i="10"/>
  <c r="M693" i="10"/>
  <c r="L693" i="10"/>
  <c r="K693" i="10"/>
  <c r="J693" i="10"/>
  <c r="I693" i="10"/>
  <c r="H693" i="10"/>
  <c r="BM692" i="10"/>
  <c r="BF692" i="10"/>
  <c r="Q692" i="10"/>
  <c r="BM691" i="10"/>
  <c r="BF691" i="10"/>
  <c r="Q691" i="10"/>
  <c r="BM690" i="10"/>
  <c r="AH690" i="10"/>
  <c r="AG690" i="10"/>
  <c r="AE690" i="10"/>
  <c r="AD690" i="10"/>
  <c r="AC690" i="10"/>
  <c r="AB690" i="10"/>
  <c r="AA690" i="10"/>
  <c r="Z690" i="10"/>
  <c r="Y690" i="10"/>
  <c r="X690" i="10"/>
  <c r="W690" i="10"/>
  <c r="V690" i="10"/>
  <c r="U690" i="10"/>
  <c r="T690" i="10"/>
  <c r="S690" i="10"/>
  <c r="R690" i="10"/>
  <c r="P690" i="10"/>
  <c r="BF690" i="10" s="1"/>
  <c r="O690" i="10"/>
  <c r="N690" i="10"/>
  <c r="M690" i="10"/>
  <c r="L690" i="10"/>
  <c r="K690" i="10"/>
  <c r="J690" i="10"/>
  <c r="I690" i="10"/>
  <c r="H690" i="10"/>
  <c r="BM689" i="10"/>
  <c r="BF689" i="10"/>
  <c r="Q689" i="10"/>
  <c r="BM688" i="10"/>
  <c r="BF688" i="10"/>
  <c r="Q688" i="10"/>
  <c r="BM687" i="10"/>
  <c r="AH687" i="10"/>
  <c r="AG687" i="10"/>
  <c r="AE687" i="10"/>
  <c r="AD687" i="10"/>
  <c r="AC687" i="10"/>
  <c r="AB687" i="10"/>
  <c r="AA687" i="10"/>
  <c r="Z687" i="10"/>
  <c r="Y687" i="10"/>
  <c r="X687" i="10"/>
  <c r="W687" i="10"/>
  <c r="V687" i="10"/>
  <c r="U687" i="10"/>
  <c r="T687" i="10"/>
  <c r="S687" i="10"/>
  <c r="R687" i="10"/>
  <c r="P687" i="10"/>
  <c r="BF687" i="10" s="1"/>
  <c r="O687" i="10"/>
  <c r="N687" i="10"/>
  <c r="M687" i="10"/>
  <c r="L687" i="10"/>
  <c r="K687" i="10"/>
  <c r="J687" i="10"/>
  <c r="I687" i="10"/>
  <c r="H687" i="10"/>
  <c r="BF686" i="10"/>
  <c r="Q686" i="10"/>
  <c r="BM685" i="10"/>
  <c r="BF685" i="10"/>
  <c r="Q685" i="10"/>
  <c r="BM684" i="10"/>
  <c r="BF684" i="10"/>
  <c r="Q684" i="10"/>
  <c r="BM683" i="10"/>
  <c r="BF683" i="10"/>
  <c r="Q683" i="10"/>
  <c r="BM682" i="10"/>
  <c r="BF682" i="10"/>
  <c r="Q682" i="10"/>
  <c r="BF681" i="10"/>
  <c r="Q681" i="10"/>
  <c r="BM680" i="10"/>
  <c r="BF680" i="10"/>
  <c r="Q680" i="10"/>
  <c r="BM679" i="10"/>
  <c r="AH679" i="10"/>
  <c r="AG679" i="10"/>
  <c r="AE679" i="10"/>
  <c r="AD679" i="10"/>
  <c r="AC679" i="10"/>
  <c r="AB679" i="10"/>
  <c r="AA679" i="10"/>
  <c r="Z679" i="10"/>
  <c r="Y679" i="10"/>
  <c r="X679" i="10"/>
  <c r="W679" i="10"/>
  <c r="V679" i="10"/>
  <c r="U679" i="10"/>
  <c r="T679" i="10"/>
  <c r="S679" i="10"/>
  <c r="R679" i="10"/>
  <c r="P679" i="10"/>
  <c r="BF679" i="10" s="1"/>
  <c r="O679" i="10"/>
  <c r="N679" i="10"/>
  <c r="M679" i="10"/>
  <c r="L679" i="10"/>
  <c r="K679" i="10"/>
  <c r="J679" i="10"/>
  <c r="I679" i="10"/>
  <c r="H679" i="10"/>
  <c r="BM496" i="10"/>
  <c r="BF496" i="10"/>
  <c r="Q496" i="10"/>
  <c r="BM495" i="10"/>
  <c r="BF495" i="10"/>
  <c r="U495" i="10"/>
  <c r="BM494" i="10"/>
  <c r="AH494" i="10"/>
  <c r="AG494" i="10"/>
  <c r="AE494" i="10"/>
  <c r="AD494" i="10"/>
  <c r="AC494" i="10"/>
  <c r="AB494" i="10"/>
  <c r="AA494" i="10"/>
  <c r="Z494" i="10"/>
  <c r="Y494" i="10"/>
  <c r="X494" i="10"/>
  <c r="W494" i="10"/>
  <c r="V494" i="10"/>
  <c r="T494" i="10"/>
  <c r="S494" i="10"/>
  <c r="R494" i="10"/>
  <c r="P494" i="10"/>
  <c r="BF494" i="10" s="1"/>
  <c r="O494" i="10"/>
  <c r="N494" i="10"/>
  <c r="M494" i="10"/>
  <c r="L494" i="10"/>
  <c r="K494" i="10"/>
  <c r="J494" i="10"/>
  <c r="I494" i="10"/>
  <c r="H494" i="10"/>
  <c r="BM493" i="10"/>
  <c r="BF493" i="10"/>
  <c r="Q493" i="10"/>
  <c r="BM492" i="10"/>
  <c r="BF492" i="10"/>
  <c r="Q492" i="10"/>
  <c r="BM491" i="10"/>
  <c r="BF491" i="10"/>
  <c r="BF489" i="10"/>
  <c r="Q489" i="10"/>
  <c r="BM488" i="10"/>
  <c r="BF488" i="10"/>
  <c r="Q488" i="10"/>
  <c r="BM487" i="10"/>
  <c r="BF487" i="10"/>
  <c r="BM485" i="10"/>
  <c r="BF485" i="10"/>
  <c r="Q485" i="10"/>
  <c r="BM484" i="10"/>
  <c r="BF484" i="10"/>
  <c r="Q484" i="10"/>
  <c r="BM483" i="10"/>
  <c r="BF483" i="10"/>
  <c r="Q483" i="10"/>
  <c r="BM482" i="10"/>
  <c r="BF482" i="10"/>
  <c r="Q482" i="10"/>
  <c r="BM481" i="10"/>
  <c r="BF481" i="10"/>
  <c r="Q481" i="10"/>
  <c r="BM480" i="10"/>
  <c r="BF480" i="10"/>
  <c r="Q480" i="10"/>
  <c r="BF479" i="10"/>
  <c r="Q479" i="10"/>
  <c r="BM478" i="10"/>
  <c r="BF478" i="10"/>
  <c r="Q478" i="10"/>
  <c r="BM477" i="10"/>
  <c r="BF477" i="10"/>
  <c r="Q477" i="10"/>
  <c r="BM476" i="10"/>
  <c r="BF476" i="10"/>
  <c r="Q476" i="10"/>
  <c r="BM475" i="10"/>
  <c r="BF475" i="10"/>
  <c r="Q475" i="10"/>
  <c r="BM474" i="10"/>
  <c r="BF474" i="10"/>
  <c r="BM225" i="10"/>
  <c r="BF225" i="10"/>
  <c r="BM224" i="10"/>
  <c r="AH224" i="10"/>
  <c r="AG224" i="10"/>
  <c r="AE224" i="10"/>
  <c r="AD224" i="10"/>
  <c r="AC224" i="10"/>
  <c r="AB224" i="10"/>
  <c r="AA224" i="10"/>
  <c r="Z224" i="10"/>
  <c r="Y224" i="10"/>
  <c r="X224" i="10"/>
  <c r="W224" i="10"/>
  <c r="V224" i="10"/>
  <c r="U224" i="10"/>
  <c r="T224" i="10"/>
  <c r="S224" i="10"/>
  <c r="R224" i="10"/>
  <c r="P224" i="10"/>
  <c r="O224" i="10"/>
  <c r="N224" i="10"/>
  <c r="M224" i="10"/>
  <c r="L224" i="10"/>
  <c r="K224" i="10"/>
  <c r="J224" i="10"/>
  <c r="I224" i="10"/>
  <c r="H224" i="10"/>
  <c r="BM221" i="10"/>
  <c r="BF221" i="10"/>
  <c r="AX221" i="10"/>
  <c r="S217" i="10"/>
  <c r="BM220" i="10"/>
  <c r="BF220" i="10"/>
  <c r="BM219" i="10"/>
  <c r="BF219" i="10"/>
  <c r="BM218" i="10"/>
  <c r="BF218" i="10"/>
  <c r="BM217" i="10"/>
  <c r="BF217" i="10"/>
  <c r="BM216" i="10"/>
  <c r="BF216" i="10"/>
  <c r="BM212" i="10"/>
  <c r="BF212" i="10"/>
  <c r="BM211" i="10"/>
  <c r="BF211" i="10"/>
  <c r="BM207" i="10"/>
  <c r="BF207" i="10"/>
  <c r="AF207" i="10"/>
  <c r="BM206" i="10"/>
  <c r="BF206" i="10"/>
  <c r="BM490" i="10"/>
  <c r="BF490" i="10"/>
  <c r="BM205" i="10"/>
  <c r="BF205" i="10"/>
  <c r="BM204" i="10"/>
  <c r="BF204" i="10"/>
  <c r="BM197" i="10"/>
  <c r="BF197" i="10"/>
  <c r="BM196" i="10"/>
  <c r="BF196" i="10"/>
  <c r="BM195" i="10"/>
  <c r="BF195" i="10"/>
  <c r="BM194" i="10"/>
  <c r="BF194" i="10"/>
  <c r="BM193" i="10"/>
  <c r="BF193" i="10"/>
  <c r="BM486" i="10"/>
  <c r="BF486" i="10"/>
  <c r="BF192" i="10"/>
  <c r="X189" i="10"/>
  <c r="BM191" i="10"/>
  <c r="BF191" i="10"/>
  <c r="BM190" i="10"/>
  <c r="BF190" i="10"/>
  <c r="BM788" i="10"/>
  <c r="BF788" i="10"/>
  <c r="Q788" i="10"/>
  <c r="BM787" i="10"/>
  <c r="AH787" i="10"/>
  <c r="AG787" i="10"/>
  <c r="AE787" i="10"/>
  <c r="AD787" i="10"/>
  <c r="AC787" i="10"/>
  <c r="AB787" i="10"/>
  <c r="AA787" i="10"/>
  <c r="Z787" i="10"/>
  <c r="Y787" i="10"/>
  <c r="X787" i="10"/>
  <c r="W787" i="10"/>
  <c r="V787" i="10"/>
  <c r="U787" i="10"/>
  <c r="T787" i="10"/>
  <c r="S787" i="10"/>
  <c r="R787" i="10"/>
  <c r="P787" i="10"/>
  <c r="BF787" i="10" s="1"/>
  <c r="O787" i="10"/>
  <c r="N787" i="10"/>
  <c r="M787" i="10"/>
  <c r="L787" i="10"/>
  <c r="K787" i="10"/>
  <c r="J787" i="10"/>
  <c r="I787" i="10"/>
  <c r="H787" i="10"/>
  <c r="BM786" i="10"/>
  <c r="BF786" i="10"/>
  <c r="Q786" i="10"/>
  <c r="BM785" i="10"/>
  <c r="AH785" i="10"/>
  <c r="AG785" i="10"/>
  <c r="AE785" i="10"/>
  <c r="AD785" i="10"/>
  <c r="AC785" i="10"/>
  <c r="AB785" i="10"/>
  <c r="AA785" i="10"/>
  <c r="Z785" i="10"/>
  <c r="Y785" i="10"/>
  <c r="X785" i="10"/>
  <c r="W785" i="10"/>
  <c r="V785" i="10"/>
  <c r="U785" i="10"/>
  <c r="T785" i="10"/>
  <c r="S785" i="10"/>
  <c r="R785" i="10"/>
  <c r="P785" i="10"/>
  <c r="BF785" i="10" s="1"/>
  <c r="O785" i="10"/>
  <c r="N785" i="10"/>
  <c r="M785" i="10"/>
  <c r="L785" i="10"/>
  <c r="K785" i="10"/>
  <c r="J785" i="10"/>
  <c r="I785" i="10"/>
  <c r="H785" i="10"/>
  <c r="BM606" i="10"/>
  <c r="BF606" i="10"/>
  <c r="Q606" i="10"/>
  <c r="BM605" i="10"/>
  <c r="AH605" i="10"/>
  <c r="AG605" i="10"/>
  <c r="AE605" i="10"/>
  <c r="AD605" i="10"/>
  <c r="AC605" i="10"/>
  <c r="AB605" i="10"/>
  <c r="AA605" i="10"/>
  <c r="Z605" i="10"/>
  <c r="Y605" i="10"/>
  <c r="X605" i="10"/>
  <c r="W605" i="10"/>
  <c r="V605" i="10"/>
  <c r="U605" i="10"/>
  <c r="T605" i="10"/>
  <c r="S605" i="10"/>
  <c r="R605" i="10"/>
  <c r="P605" i="10"/>
  <c r="BF605" i="10" s="1"/>
  <c r="O605" i="10"/>
  <c r="N605" i="10"/>
  <c r="M605" i="10"/>
  <c r="L605" i="10"/>
  <c r="K605" i="10"/>
  <c r="J605" i="10"/>
  <c r="I605" i="10"/>
  <c r="H605" i="10"/>
  <c r="BM604" i="10"/>
  <c r="BF604" i="10"/>
  <c r="X604" i="10"/>
  <c r="BM603" i="10"/>
  <c r="AH603" i="10"/>
  <c r="AG603" i="10"/>
  <c r="AE603" i="10"/>
  <c r="AD603" i="10"/>
  <c r="AC603" i="10"/>
  <c r="AB603" i="10"/>
  <c r="AA603" i="10"/>
  <c r="Z603" i="10"/>
  <c r="Y603" i="10"/>
  <c r="W603" i="10"/>
  <c r="V603" i="10"/>
  <c r="U603" i="10"/>
  <c r="T603" i="10"/>
  <c r="S603" i="10"/>
  <c r="R603" i="10"/>
  <c r="Q603" i="10"/>
  <c r="P603" i="10"/>
  <c r="BF603" i="10" s="1"/>
  <c r="O603" i="10"/>
  <c r="N603" i="10"/>
  <c r="M603" i="10"/>
  <c r="L603" i="10"/>
  <c r="K603" i="10"/>
  <c r="J603" i="10"/>
  <c r="I603" i="10"/>
  <c r="H603" i="10"/>
  <c r="BM602" i="10"/>
  <c r="BF602" i="10"/>
  <c r="Q602" i="10"/>
  <c r="BM601" i="10"/>
  <c r="AH601" i="10"/>
  <c r="AG601" i="10"/>
  <c r="AE601" i="10"/>
  <c r="AD601" i="10"/>
  <c r="AC601" i="10"/>
  <c r="AB601" i="10"/>
  <c r="AA601" i="10"/>
  <c r="Z601" i="10"/>
  <c r="Y601" i="10"/>
  <c r="X601" i="10"/>
  <c r="W601" i="10"/>
  <c r="V601" i="10"/>
  <c r="U601" i="10"/>
  <c r="T601" i="10"/>
  <c r="S601" i="10"/>
  <c r="R601" i="10"/>
  <c r="P601" i="10"/>
  <c r="BF601" i="10" s="1"/>
  <c r="O601" i="10"/>
  <c r="N601" i="10"/>
  <c r="M601" i="10"/>
  <c r="L601" i="10"/>
  <c r="K601" i="10"/>
  <c r="J601" i="10"/>
  <c r="I601" i="10"/>
  <c r="H601" i="10"/>
  <c r="BM392" i="10"/>
  <c r="BF392" i="10"/>
  <c r="BM391" i="10"/>
  <c r="AH391" i="10"/>
  <c r="AG391" i="10"/>
  <c r="AE391" i="10"/>
  <c r="AD391" i="10"/>
  <c r="AC391" i="10"/>
  <c r="AB391" i="10"/>
  <c r="AA391" i="10"/>
  <c r="Z391" i="10"/>
  <c r="Y391" i="10"/>
  <c r="X391" i="10"/>
  <c r="W391" i="10"/>
  <c r="V391" i="10"/>
  <c r="U391" i="10"/>
  <c r="T391" i="10"/>
  <c r="S391" i="10"/>
  <c r="R391" i="10"/>
  <c r="P391" i="10"/>
  <c r="BF391" i="10" s="1"/>
  <c r="O391" i="10"/>
  <c r="N391" i="10"/>
  <c r="M391" i="10"/>
  <c r="L391" i="10"/>
  <c r="K391" i="10"/>
  <c r="J391" i="10"/>
  <c r="I391" i="10"/>
  <c r="H391" i="10"/>
  <c r="BM390" i="10"/>
  <c r="BF390" i="10"/>
  <c r="BM389" i="10"/>
  <c r="AH389" i="10"/>
  <c r="AG389" i="10"/>
  <c r="AE389" i="10"/>
  <c r="AD389" i="10"/>
  <c r="AC389" i="10"/>
  <c r="AB389" i="10"/>
  <c r="AA389" i="10"/>
  <c r="Z389" i="10"/>
  <c r="Y389" i="10"/>
  <c r="W389" i="10"/>
  <c r="V389" i="10"/>
  <c r="U389" i="10"/>
  <c r="T389" i="10"/>
  <c r="S389" i="10"/>
  <c r="R389" i="10"/>
  <c r="Q389" i="10"/>
  <c r="P389" i="10"/>
  <c r="BF389" i="10" s="1"/>
  <c r="O389" i="10"/>
  <c r="N389" i="10"/>
  <c r="M389" i="10"/>
  <c r="L389" i="10"/>
  <c r="K389" i="10"/>
  <c r="J389" i="10"/>
  <c r="I389" i="10"/>
  <c r="H389" i="10"/>
  <c r="BM388" i="10"/>
  <c r="BF388" i="10"/>
  <c r="BM387" i="10"/>
  <c r="AH387" i="10"/>
  <c r="AG387" i="10"/>
  <c r="AE387" i="10"/>
  <c r="AD387" i="10"/>
  <c r="AC387" i="10"/>
  <c r="AB387" i="10"/>
  <c r="AA387" i="10"/>
  <c r="Z387" i="10"/>
  <c r="Y387" i="10"/>
  <c r="X387" i="10"/>
  <c r="W387" i="10"/>
  <c r="V387" i="10"/>
  <c r="U387" i="10"/>
  <c r="T387" i="10"/>
  <c r="S387" i="10"/>
  <c r="R387" i="10"/>
  <c r="P387" i="10"/>
  <c r="BF387" i="10" s="1"/>
  <c r="O387" i="10"/>
  <c r="N387" i="10"/>
  <c r="M387" i="10"/>
  <c r="L387" i="10"/>
  <c r="K387" i="10"/>
  <c r="J387" i="10"/>
  <c r="I387" i="10"/>
  <c r="H387" i="10"/>
  <c r="BM383" i="10"/>
  <c r="BF383" i="10"/>
  <c r="BM385" i="10"/>
  <c r="BF385" i="10"/>
  <c r="BM382" i="10"/>
  <c r="BF382" i="10"/>
  <c r="BM712" i="10"/>
  <c r="BF712" i="10"/>
  <c r="AF712" i="10"/>
  <c r="BM711" i="10"/>
  <c r="AH711" i="10"/>
  <c r="AG711" i="10"/>
  <c r="AE711" i="10"/>
  <c r="AD711" i="10"/>
  <c r="AC711" i="10"/>
  <c r="AB711" i="10"/>
  <c r="AA711" i="10"/>
  <c r="Z711" i="10"/>
  <c r="Y711" i="10"/>
  <c r="X711" i="10"/>
  <c r="W711" i="10"/>
  <c r="V711" i="10"/>
  <c r="U711" i="10"/>
  <c r="T711" i="10"/>
  <c r="S711" i="10"/>
  <c r="R711" i="10"/>
  <c r="Q711" i="10"/>
  <c r="P711" i="10"/>
  <c r="BF711" i="10" s="1"/>
  <c r="O711" i="10"/>
  <c r="N711" i="10"/>
  <c r="M711" i="10"/>
  <c r="L711" i="10"/>
  <c r="K711" i="10"/>
  <c r="J711" i="10"/>
  <c r="I711" i="10"/>
  <c r="H711" i="10"/>
  <c r="BM710" i="10"/>
  <c r="BF710" i="10"/>
  <c r="Q710" i="10"/>
  <c r="BM709" i="10"/>
  <c r="AH709" i="10"/>
  <c r="AG709" i="10"/>
  <c r="AE709" i="10"/>
  <c r="AD709" i="10"/>
  <c r="AC709" i="10"/>
  <c r="AB709" i="10"/>
  <c r="AA709" i="10"/>
  <c r="Z709" i="10"/>
  <c r="Y709" i="10"/>
  <c r="X709" i="10"/>
  <c r="W709" i="10"/>
  <c r="V709" i="10"/>
  <c r="U709" i="10"/>
  <c r="T709" i="10"/>
  <c r="S709" i="10"/>
  <c r="R709" i="10"/>
  <c r="P709" i="10"/>
  <c r="BF709" i="10" s="1"/>
  <c r="O709" i="10"/>
  <c r="N709" i="10"/>
  <c r="M709" i="10"/>
  <c r="L709" i="10"/>
  <c r="K709" i="10"/>
  <c r="J709" i="10"/>
  <c r="I709" i="10"/>
  <c r="H709" i="10"/>
  <c r="BM708" i="10"/>
  <c r="BF708" i="10"/>
  <c r="U708" i="10"/>
  <c r="BM707" i="10"/>
  <c r="AH707" i="10"/>
  <c r="AG707" i="10"/>
  <c r="AE707" i="10"/>
  <c r="AD707" i="10"/>
  <c r="AC707" i="10"/>
  <c r="AB707" i="10"/>
  <c r="AA707" i="10"/>
  <c r="Z707" i="10"/>
  <c r="Y707" i="10"/>
  <c r="X707" i="10"/>
  <c r="W707" i="10"/>
  <c r="V707" i="10"/>
  <c r="T707" i="10"/>
  <c r="S707" i="10"/>
  <c r="R707" i="10"/>
  <c r="Q707" i="10"/>
  <c r="P707" i="10"/>
  <c r="BF707" i="10" s="1"/>
  <c r="O707" i="10"/>
  <c r="N707" i="10"/>
  <c r="M707" i="10"/>
  <c r="L707" i="10"/>
  <c r="K707" i="10"/>
  <c r="J707" i="10"/>
  <c r="I707" i="10"/>
  <c r="H707" i="10"/>
  <c r="BM706" i="10"/>
  <c r="BF706" i="10"/>
  <c r="Q706" i="10"/>
  <c r="BM705" i="10"/>
  <c r="AH705" i="10"/>
  <c r="AG705" i="10"/>
  <c r="AE705" i="10"/>
  <c r="AD705" i="10"/>
  <c r="AC705" i="10"/>
  <c r="AB705" i="10"/>
  <c r="AA705" i="10"/>
  <c r="Z705" i="10"/>
  <c r="Y705" i="10"/>
  <c r="X705" i="10"/>
  <c r="W705" i="10"/>
  <c r="V705" i="10"/>
  <c r="U705" i="10"/>
  <c r="T705" i="10"/>
  <c r="S705" i="10"/>
  <c r="R705" i="10"/>
  <c r="P705" i="10"/>
  <c r="BF705" i="10" s="1"/>
  <c r="O705" i="10"/>
  <c r="N705" i="10"/>
  <c r="M705" i="10"/>
  <c r="L705" i="10"/>
  <c r="K705" i="10"/>
  <c r="J705" i="10"/>
  <c r="I705" i="10"/>
  <c r="H705" i="10"/>
  <c r="BM704" i="10"/>
  <c r="BF704" i="10"/>
  <c r="Q704" i="10"/>
  <c r="BM703" i="10"/>
  <c r="AH703" i="10"/>
  <c r="AG703" i="10"/>
  <c r="AE703" i="10"/>
  <c r="AD703" i="10"/>
  <c r="AC703" i="10"/>
  <c r="AB703" i="10"/>
  <c r="AA703" i="10"/>
  <c r="Z703" i="10"/>
  <c r="Y703" i="10"/>
  <c r="X703" i="10"/>
  <c r="W703" i="10"/>
  <c r="V703" i="10"/>
  <c r="U703" i="10"/>
  <c r="T703" i="10"/>
  <c r="S703" i="10"/>
  <c r="R703" i="10"/>
  <c r="P703" i="10"/>
  <c r="BF703" i="10" s="1"/>
  <c r="O703" i="10"/>
  <c r="N703" i="10"/>
  <c r="M703" i="10"/>
  <c r="L703" i="10"/>
  <c r="K703" i="10"/>
  <c r="J703" i="10"/>
  <c r="I703" i="10"/>
  <c r="H703" i="10"/>
  <c r="BM702" i="10"/>
  <c r="BF702" i="10"/>
  <c r="Q702" i="10"/>
  <c r="BM701" i="10"/>
  <c r="BF701" i="10"/>
  <c r="Q701" i="10"/>
  <c r="BM700" i="10"/>
  <c r="BF700" i="10"/>
  <c r="Q700" i="10"/>
  <c r="BM699" i="10"/>
  <c r="AH699" i="10"/>
  <c r="AG699" i="10"/>
  <c r="AE699" i="10"/>
  <c r="AD699" i="10"/>
  <c r="AC699" i="10"/>
  <c r="AB699" i="10"/>
  <c r="AA699" i="10"/>
  <c r="Z699" i="10"/>
  <c r="Y699" i="10"/>
  <c r="X699" i="10"/>
  <c r="W699" i="10"/>
  <c r="V699" i="10"/>
  <c r="U699" i="10"/>
  <c r="T699" i="10"/>
  <c r="S699" i="10"/>
  <c r="R699" i="10"/>
  <c r="P699" i="10"/>
  <c r="BF699" i="10" s="1"/>
  <c r="O699" i="10"/>
  <c r="N699" i="10"/>
  <c r="M699" i="10"/>
  <c r="L699" i="10"/>
  <c r="K699" i="10"/>
  <c r="J699" i="10"/>
  <c r="I699" i="10"/>
  <c r="H699" i="10"/>
  <c r="BM517" i="10"/>
  <c r="BF517" i="10"/>
  <c r="Q517" i="10"/>
  <c r="BM516" i="10"/>
  <c r="AH516" i="10"/>
  <c r="AG516" i="10"/>
  <c r="AE516" i="10"/>
  <c r="AD516" i="10"/>
  <c r="AC516" i="10"/>
  <c r="AB516" i="10"/>
  <c r="AA516" i="10"/>
  <c r="Z516" i="10"/>
  <c r="Y516" i="10"/>
  <c r="X516" i="10"/>
  <c r="W516" i="10"/>
  <c r="V516" i="10"/>
  <c r="U516" i="10"/>
  <c r="T516" i="10"/>
  <c r="S516" i="10"/>
  <c r="R516" i="10"/>
  <c r="P516" i="10"/>
  <c r="BF516" i="10" s="1"/>
  <c r="O516" i="10"/>
  <c r="N516" i="10"/>
  <c r="M516" i="10"/>
  <c r="L516" i="10"/>
  <c r="K516" i="10"/>
  <c r="J516" i="10"/>
  <c r="I516" i="10"/>
  <c r="H516" i="10"/>
  <c r="BM515" i="10"/>
  <c r="BF515" i="10"/>
  <c r="Q515" i="10"/>
  <c r="BM514" i="10"/>
  <c r="AH514" i="10"/>
  <c r="AG514" i="10"/>
  <c r="AE514" i="10"/>
  <c r="AD514" i="10"/>
  <c r="AC514" i="10"/>
  <c r="AB514" i="10"/>
  <c r="AA514" i="10"/>
  <c r="Z514" i="10"/>
  <c r="Y514" i="10"/>
  <c r="X514" i="10"/>
  <c r="W514" i="10"/>
  <c r="V514" i="10"/>
  <c r="U514" i="10"/>
  <c r="T514" i="10"/>
  <c r="S514" i="10"/>
  <c r="R514" i="10"/>
  <c r="P514" i="10"/>
  <c r="BF514" i="10" s="1"/>
  <c r="O514" i="10"/>
  <c r="N514" i="10"/>
  <c r="M514" i="10"/>
  <c r="L514" i="10"/>
  <c r="K514" i="10"/>
  <c r="J514" i="10"/>
  <c r="I514" i="10"/>
  <c r="H514" i="10"/>
  <c r="BM513" i="10"/>
  <c r="BF513" i="10"/>
  <c r="Q513" i="10"/>
  <c r="BM512" i="10"/>
  <c r="AH512" i="10"/>
  <c r="AG512" i="10"/>
  <c r="AE512" i="10"/>
  <c r="AD512" i="10"/>
  <c r="AC512" i="10"/>
  <c r="AB512" i="10"/>
  <c r="AA512" i="10"/>
  <c r="Z512" i="10"/>
  <c r="Y512" i="10"/>
  <c r="X512" i="10"/>
  <c r="W512" i="10"/>
  <c r="V512" i="10"/>
  <c r="U512" i="10"/>
  <c r="T512" i="10"/>
  <c r="S512" i="10"/>
  <c r="R512" i="10"/>
  <c r="P512" i="10"/>
  <c r="BF512" i="10" s="1"/>
  <c r="O512" i="10"/>
  <c r="N512" i="10"/>
  <c r="M512" i="10"/>
  <c r="L512" i="10"/>
  <c r="K512" i="10"/>
  <c r="J512" i="10"/>
  <c r="I512" i="10"/>
  <c r="H512" i="10"/>
  <c r="BM511" i="10"/>
  <c r="BF511" i="10"/>
  <c r="AF511" i="10"/>
  <c r="BM510" i="10"/>
  <c r="AH510" i="10"/>
  <c r="AG510" i="10"/>
  <c r="AE510" i="10"/>
  <c r="AD510" i="10"/>
  <c r="AC510" i="10"/>
  <c r="AB510" i="10"/>
  <c r="AA510" i="10"/>
  <c r="Z510" i="10"/>
  <c r="Y510" i="10"/>
  <c r="X510" i="10"/>
  <c r="W510" i="10"/>
  <c r="V510" i="10"/>
  <c r="U510" i="10"/>
  <c r="T510" i="10"/>
  <c r="S510" i="10"/>
  <c r="R510" i="10"/>
  <c r="Q510" i="10"/>
  <c r="P510" i="10"/>
  <c r="BF510" i="10" s="1"/>
  <c r="O510" i="10"/>
  <c r="N510" i="10"/>
  <c r="M510" i="10"/>
  <c r="L510" i="10"/>
  <c r="K510" i="10"/>
  <c r="J510" i="10"/>
  <c r="I510" i="10"/>
  <c r="H510" i="10"/>
  <c r="BM509" i="10"/>
  <c r="BF509" i="10"/>
  <c r="Q509" i="10"/>
  <c r="BM508" i="10"/>
  <c r="AH508" i="10"/>
  <c r="AG508" i="10"/>
  <c r="AE508" i="10"/>
  <c r="AD508" i="10"/>
  <c r="AC508" i="10"/>
  <c r="AB508" i="10"/>
  <c r="AA508" i="10"/>
  <c r="Z508" i="10"/>
  <c r="Y508" i="10"/>
  <c r="X508" i="10"/>
  <c r="W508" i="10"/>
  <c r="V508" i="10"/>
  <c r="U508" i="10"/>
  <c r="T508" i="10"/>
  <c r="S508" i="10"/>
  <c r="R508" i="10"/>
  <c r="P508" i="10"/>
  <c r="BF508" i="10" s="1"/>
  <c r="O508" i="10"/>
  <c r="N508" i="10"/>
  <c r="M508" i="10"/>
  <c r="L508" i="10"/>
  <c r="K508" i="10"/>
  <c r="J508" i="10"/>
  <c r="I508" i="10"/>
  <c r="H508" i="10"/>
  <c r="BM507" i="10"/>
  <c r="BF507" i="10"/>
  <c r="H507" i="10"/>
  <c r="BM506" i="10"/>
  <c r="AH506" i="10"/>
  <c r="AG506" i="10"/>
  <c r="AE506" i="10"/>
  <c r="AD506" i="10"/>
  <c r="AC506" i="10"/>
  <c r="AB506" i="10"/>
  <c r="AA506" i="10"/>
  <c r="Z506" i="10"/>
  <c r="Y506" i="10"/>
  <c r="X506" i="10"/>
  <c r="W506" i="10"/>
  <c r="V506" i="10"/>
  <c r="U506" i="10"/>
  <c r="T506" i="10"/>
  <c r="S506" i="10"/>
  <c r="R506" i="10"/>
  <c r="Q506" i="10"/>
  <c r="P506" i="10"/>
  <c r="BF506" i="10" s="1"/>
  <c r="O506" i="10"/>
  <c r="N506" i="10"/>
  <c r="M506" i="10"/>
  <c r="L506" i="10"/>
  <c r="K506" i="10"/>
  <c r="J506" i="10"/>
  <c r="I506" i="10"/>
  <c r="BM500" i="10"/>
  <c r="BF500" i="10"/>
  <c r="Q500" i="10"/>
  <c r="BM499" i="10"/>
  <c r="BF499" i="10"/>
  <c r="Q499" i="10"/>
  <c r="BM498" i="10"/>
  <c r="BF498" i="10"/>
  <c r="Q498" i="10"/>
  <c r="BM497" i="10"/>
  <c r="BF497" i="10"/>
  <c r="BM246" i="10"/>
  <c r="BF246" i="10"/>
  <c r="BM245" i="10"/>
  <c r="BF245" i="10"/>
  <c r="BM244" i="10"/>
  <c r="BF244" i="10"/>
  <c r="BM242" i="10"/>
  <c r="BF242" i="10"/>
  <c r="BM241" i="10"/>
  <c r="BF241" i="10"/>
  <c r="BM240" i="10"/>
  <c r="BF240" i="10"/>
  <c r="BM239" i="10"/>
  <c r="AH239" i="10"/>
  <c r="AG239" i="10"/>
  <c r="AE239" i="10"/>
  <c r="AD239" i="10"/>
  <c r="AC239" i="10"/>
  <c r="AB239" i="10"/>
  <c r="AA239" i="10"/>
  <c r="Z239" i="10"/>
  <c r="Y239" i="10"/>
  <c r="X239" i="10"/>
  <c r="V239" i="10"/>
  <c r="U239" i="10"/>
  <c r="T239" i="10"/>
  <c r="S239" i="10"/>
  <c r="R239" i="10"/>
  <c r="Q239" i="10"/>
  <c r="P239" i="10"/>
  <c r="BF239" i="10" s="1"/>
  <c r="O239" i="10"/>
  <c r="N239" i="10"/>
  <c r="M239" i="10"/>
  <c r="L239" i="10"/>
  <c r="K239" i="10"/>
  <c r="J239" i="10"/>
  <c r="I239" i="10"/>
  <c r="H239" i="10"/>
  <c r="BM238" i="10"/>
  <c r="BF238" i="10"/>
  <c r="BM237" i="10"/>
  <c r="AH237" i="10"/>
  <c r="AG237" i="10"/>
  <c r="AE237" i="10"/>
  <c r="AD237" i="10"/>
  <c r="AC237" i="10"/>
  <c r="AB237" i="10"/>
  <c r="AA237" i="10"/>
  <c r="Z237" i="10"/>
  <c r="Y237" i="10"/>
  <c r="X237" i="10"/>
  <c r="W237" i="10"/>
  <c r="V237" i="10"/>
  <c r="U237" i="10"/>
  <c r="T237" i="10"/>
  <c r="S237" i="10"/>
  <c r="R237" i="10"/>
  <c r="P237" i="10"/>
  <c r="BF237" i="10" s="1"/>
  <c r="O237" i="10"/>
  <c r="N237" i="10"/>
  <c r="M237" i="10"/>
  <c r="L237" i="10"/>
  <c r="K237" i="10"/>
  <c r="J237" i="10"/>
  <c r="I237" i="10"/>
  <c r="H237" i="10"/>
  <c r="BM236" i="10"/>
  <c r="BF236" i="10"/>
  <c r="BM235" i="10"/>
  <c r="AH235" i="10"/>
  <c r="AG235" i="10"/>
  <c r="AE235" i="10"/>
  <c r="AD235" i="10"/>
  <c r="AC235" i="10"/>
  <c r="AB235" i="10"/>
  <c r="AA235" i="10"/>
  <c r="Z235" i="10"/>
  <c r="Y235" i="10"/>
  <c r="X235" i="10"/>
  <c r="W235" i="10"/>
  <c r="V235" i="10"/>
  <c r="U235" i="10"/>
  <c r="T235" i="10"/>
  <c r="S235" i="10"/>
  <c r="R235" i="10"/>
  <c r="P235" i="10"/>
  <c r="BF235" i="10" s="1"/>
  <c r="O235" i="10"/>
  <c r="N235" i="10"/>
  <c r="M235" i="10"/>
  <c r="L235" i="10"/>
  <c r="K235" i="10"/>
  <c r="J235" i="10"/>
  <c r="I235" i="10"/>
  <c r="H235" i="10"/>
  <c r="BM230" i="10"/>
  <c r="BF230" i="10"/>
  <c r="BM502" i="10"/>
  <c r="BF502" i="10"/>
  <c r="BM229" i="10"/>
  <c r="BF229" i="10"/>
  <c r="BM228" i="10"/>
  <c r="BF228" i="10"/>
  <c r="BM227" i="10"/>
  <c r="BF227" i="10"/>
  <c r="BM501" i="10"/>
  <c r="BF501" i="10"/>
  <c r="BM226" i="10"/>
  <c r="BF226" i="10"/>
  <c r="O668" i="10"/>
  <c r="BM667" i="10"/>
  <c r="BF667" i="10"/>
  <c r="Q667" i="10"/>
  <c r="BM666" i="10"/>
  <c r="BF666" i="10"/>
  <c r="Q666" i="10"/>
  <c r="BM665" i="10"/>
  <c r="BF665" i="10"/>
  <c r="Q665" i="10"/>
  <c r="BF664" i="10"/>
  <c r="Q664" i="10"/>
  <c r="BM663" i="10"/>
  <c r="BF663" i="10"/>
  <c r="Q663" i="10"/>
  <c r="BM662" i="10"/>
  <c r="BF662" i="10"/>
  <c r="Q662" i="10"/>
  <c r="BF661" i="10"/>
  <c r="O661" i="10"/>
  <c r="BM660" i="10"/>
  <c r="AH660" i="10"/>
  <c r="AG660" i="10"/>
  <c r="AE660" i="10"/>
  <c r="AD660" i="10"/>
  <c r="AC660" i="10"/>
  <c r="AB660" i="10"/>
  <c r="AA660" i="10"/>
  <c r="Z660" i="10"/>
  <c r="Y660" i="10"/>
  <c r="X660" i="10"/>
  <c r="W660" i="10"/>
  <c r="V660" i="10"/>
  <c r="U660" i="10"/>
  <c r="T660" i="10"/>
  <c r="S660" i="10"/>
  <c r="R660" i="10"/>
  <c r="P660" i="10"/>
  <c r="BF660" i="10" s="1"/>
  <c r="N660" i="10"/>
  <c r="M660" i="10"/>
  <c r="L660" i="10"/>
  <c r="K660" i="10"/>
  <c r="J660" i="10"/>
  <c r="I660" i="10"/>
  <c r="H660" i="10"/>
  <c r="BM462" i="10"/>
  <c r="BF462" i="10"/>
  <c r="U462" i="10"/>
  <c r="U448" i="10" s="1"/>
  <c r="BM461" i="10"/>
  <c r="BF461" i="10"/>
  <c r="Q461" i="10"/>
  <c r="BM460" i="10"/>
  <c r="BF460" i="10"/>
  <c r="Q460" i="10"/>
  <c r="BM459" i="10"/>
  <c r="BF459" i="10"/>
  <c r="Q459" i="10"/>
  <c r="BM458" i="10"/>
  <c r="BF458" i="10"/>
  <c r="Q458" i="10"/>
  <c r="BM457" i="10"/>
  <c r="BF457" i="10"/>
  <c r="Q457" i="10"/>
  <c r="BM456" i="10"/>
  <c r="BF456" i="10"/>
  <c r="Q456" i="10"/>
  <c r="BM455" i="10"/>
  <c r="BF455" i="10"/>
  <c r="Q455" i="10"/>
  <c r="BM454" i="10"/>
  <c r="BF454" i="10"/>
  <c r="Q454" i="10"/>
  <c r="BM453" i="10"/>
  <c r="BF453" i="10"/>
  <c r="AF453" i="10"/>
  <c r="BM452" i="10"/>
  <c r="BF452" i="10"/>
  <c r="O452" i="10"/>
  <c r="O448" i="10" s="1"/>
  <c r="BM451" i="10"/>
  <c r="BF451" i="10"/>
  <c r="Q451" i="10"/>
  <c r="BM450" i="10"/>
  <c r="BF450" i="10"/>
  <c r="Q450" i="10"/>
  <c r="BM449" i="10"/>
  <c r="BF449" i="10"/>
  <c r="Q449" i="10"/>
  <c r="BM448" i="10"/>
  <c r="BF448" i="10"/>
  <c r="BM161" i="10"/>
  <c r="BF161" i="10"/>
  <c r="BM160" i="10"/>
  <c r="BF160" i="10"/>
  <c r="BM130" i="10"/>
  <c r="BF130" i="10"/>
  <c r="BM159" i="10"/>
  <c r="BF159" i="10"/>
  <c r="BM158" i="10"/>
  <c r="BF158" i="10"/>
  <c r="BM157" i="10"/>
  <c r="BF157" i="10"/>
  <c r="BM156" i="10"/>
  <c r="BF156" i="10"/>
  <c r="BM129" i="10"/>
  <c r="BF129" i="10"/>
  <c r="BM138" i="10"/>
  <c r="BF138" i="10"/>
  <c r="BM155" i="10"/>
  <c r="BF155" i="10"/>
  <c r="BM154" i="10"/>
  <c r="BF154" i="10"/>
  <c r="BM153" i="10"/>
  <c r="BF153" i="10"/>
  <c r="BM128" i="10"/>
  <c r="BF128" i="10"/>
  <c r="BM152" i="10"/>
  <c r="BF152" i="10"/>
  <c r="BM151" i="10"/>
  <c r="BF151" i="10"/>
  <c r="BM127" i="10"/>
  <c r="BF127" i="10"/>
  <c r="AF127" i="10"/>
  <c r="BM150" i="10"/>
  <c r="BF150" i="10"/>
  <c r="BM126" i="10"/>
  <c r="BF126" i="10"/>
  <c r="BM149" i="10"/>
  <c r="BF149" i="10"/>
  <c r="BM148" i="10"/>
  <c r="BF148" i="10"/>
  <c r="BM147" i="10"/>
  <c r="BF147" i="10"/>
  <c r="BM125" i="10"/>
  <c r="BF125" i="10"/>
  <c r="BM146" i="10"/>
  <c r="BF146" i="10"/>
  <c r="BM124" i="10"/>
  <c r="BF124" i="10"/>
  <c r="BM123" i="10"/>
  <c r="BF123" i="10"/>
  <c r="BM145" i="10"/>
  <c r="BF145" i="10"/>
  <c r="BM144" i="10"/>
  <c r="BF144" i="10"/>
  <c r="BM143" i="10"/>
  <c r="BF143" i="10"/>
  <c r="BM142" i="10"/>
  <c r="BF142" i="10"/>
  <c r="BM122" i="10"/>
  <c r="BF122" i="10"/>
  <c r="BM137" i="10"/>
  <c r="BF137" i="10"/>
  <c r="BM141" i="10"/>
  <c r="BF141" i="10"/>
  <c r="BM140" i="10"/>
  <c r="BF140" i="10"/>
  <c r="BM121" i="10"/>
  <c r="BF121" i="10"/>
  <c r="BM120" i="10"/>
  <c r="BF120" i="10"/>
  <c r="BM139" i="10"/>
  <c r="BF139" i="10"/>
  <c r="BM162" i="10"/>
  <c r="BF162" i="10"/>
  <c r="BM119" i="10"/>
  <c r="BF119" i="10"/>
  <c r="BM740" i="10"/>
  <c r="BF740" i="10"/>
  <c r="Q740" i="10"/>
  <c r="BM739" i="10"/>
  <c r="BF739" i="10"/>
  <c r="Q739" i="10"/>
  <c r="BM738" i="10"/>
  <c r="AH738" i="10"/>
  <c r="AG738" i="10"/>
  <c r="AE738" i="10"/>
  <c r="AD738" i="10"/>
  <c r="AC738" i="10"/>
  <c r="AB738" i="10"/>
  <c r="AA738" i="10"/>
  <c r="Z738" i="10"/>
  <c r="Y738" i="10"/>
  <c r="X738" i="10"/>
  <c r="W738" i="10"/>
  <c r="V738" i="10"/>
  <c r="U738" i="10"/>
  <c r="T738" i="10"/>
  <c r="S738" i="10"/>
  <c r="R738" i="10"/>
  <c r="P738" i="10"/>
  <c r="BF738" i="10" s="1"/>
  <c r="O738" i="10"/>
  <c r="N738" i="10"/>
  <c r="M738" i="10"/>
  <c r="L738" i="10"/>
  <c r="K738" i="10"/>
  <c r="J738" i="10"/>
  <c r="I738" i="10"/>
  <c r="H738" i="10"/>
  <c r="BM560" i="10"/>
  <c r="BF560" i="10"/>
  <c r="Q560" i="10"/>
  <c r="BM559" i="10"/>
  <c r="AH559" i="10"/>
  <c r="AG559" i="10"/>
  <c r="AE559" i="10"/>
  <c r="AD559" i="10"/>
  <c r="AC559" i="10"/>
  <c r="AB559" i="10"/>
  <c r="AA559" i="10"/>
  <c r="Z559" i="10"/>
  <c r="Y559" i="10"/>
  <c r="X559" i="10"/>
  <c r="W559" i="10"/>
  <c r="V559" i="10"/>
  <c r="U559" i="10"/>
  <c r="T559" i="10"/>
  <c r="S559" i="10"/>
  <c r="R559" i="10"/>
  <c r="P559" i="10"/>
  <c r="BF559" i="10" s="1"/>
  <c r="O559" i="10"/>
  <c r="N559" i="10"/>
  <c r="M559" i="10"/>
  <c r="L559" i="10"/>
  <c r="K559" i="10"/>
  <c r="J559" i="10"/>
  <c r="I559" i="10"/>
  <c r="H559" i="10"/>
  <c r="BM557" i="10"/>
  <c r="BF557" i="10"/>
  <c r="Q557" i="10"/>
  <c r="BM556" i="10"/>
  <c r="BF556" i="10"/>
  <c r="BM304" i="10"/>
  <c r="BF304" i="10"/>
  <c r="Q303" i="10"/>
  <c r="BM303" i="10"/>
  <c r="BF303" i="10"/>
  <c r="BM302" i="10"/>
  <c r="BF302" i="10"/>
  <c r="BM301" i="10"/>
  <c r="AH301" i="10"/>
  <c r="AG301" i="10"/>
  <c r="AE301" i="10"/>
  <c r="AD301" i="10"/>
  <c r="AC301" i="10"/>
  <c r="AB301" i="10"/>
  <c r="AA301" i="10"/>
  <c r="Z301" i="10"/>
  <c r="Y301" i="10"/>
  <c r="X301" i="10"/>
  <c r="W301" i="10"/>
  <c r="V301" i="10"/>
  <c r="U301" i="10"/>
  <c r="T301" i="10"/>
  <c r="S301" i="10"/>
  <c r="R301" i="10"/>
  <c r="O301" i="10"/>
  <c r="N301" i="10"/>
  <c r="M301" i="10"/>
  <c r="L301" i="10"/>
  <c r="K301" i="10"/>
  <c r="J301" i="10"/>
  <c r="I301" i="10"/>
  <c r="H301" i="10"/>
  <c r="BM763" i="10"/>
  <c r="BF763" i="10"/>
  <c r="Q763" i="10"/>
  <c r="BM762" i="10"/>
  <c r="AH762" i="10"/>
  <c r="AG762" i="10"/>
  <c r="AE762" i="10"/>
  <c r="AD762" i="10"/>
  <c r="AC762" i="10"/>
  <c r="AB762" i="10"/>
  <c r="AA762" i="10"/>
  <c r="Z762" i="10"/>
  <c r="Y762" i="10"/>
  <c r="X762" i="10"/>
  <c r="W762" i="10"/>
  <c r="V762" i="10"/>
  <c r="U762" i="10"/>
  <c r="T762" i="10"/>
  <c r="S762" i="10"/>
  <c r="R762" i="10"/>
  <c r="P762" i="10"/>
  <c r="BF762" i="10" s="1"/>
  <c r="O762" i="10"/>
  <c r="N762" i="10"/>
  <c r="M762" i="10"/>
  <c r="L762" i="10"/>
  <c r="K762" i="10"/>
  <c r="J762" i="10"/>
  <c r="I762" i="10"/>
  <c r="H762" i="10"/>
  <c r="BM576" i="10"/>
  <c r="BF576" i="10"/>
  <c r="Q576" i="10"/>
  <c r="BM575" i="10"/>
  <c r="AH575" i="10"/>
  <c r="AG575" i="10"/>
  <c r="AE575" i="10"/>
  <c r="AD575" i="10"/>
  <c r="AC575" i="10"/>
  <c r="AB575" i="10"/>
  <c r="AA575" i="10"/>
  <c r="Z575" i="10"/>
  <c r="Y575" i="10"/>
  <c r="X575" i="10"/>
  <c r="W575" i="10"/>
  <c r="V575" i="10"/>
  <c r="U575" i="10"/>
  <c r="T575" i="10"/>
  <c r="S575" i="10"/>
  <c r="R575" i="10"/>
  <c r="P575" i="10"/>
  <c r="BF575" i="10" s="1"/>
  <c r="O575" i="10"/>
  <c r="N575" i="10"/>
  <c r="M575" i="10"/>
  <c r="L575" i="10"/>
  <c r="K575" i="10"/>
  <c r="J575" i="10"/>
  <c r="I575" i="10"/>
  <c r="H575" i="10"/>
  <c r="BM337" i="10"/>
  <c r="BF337" i="10"/>
  <c r="BM336" i="10"/>
  <c r="AH336" i="10"/>
  <c r="AG336" i="10"/>
  <c r="AE336" i="10"/>
  <c r="AD336" i="10"/>
  <c r="AC336" i="10"/>
  <c r="AB336" i="10"/>
  <c r="AA336" i="10"/>
  <c r="Z336" i="10"/>
  <c r="Y336" i="10"/>
  <c r="X336" i="10"/>
  <c r="W336" i="10"/>
  <c r="V336" i="10"/>
  <c r="U336" i="10"/>
  <c r="T336" i="10"/>
  <c r="S336" i="10"/>
  <c r="R336" i="10"/>
  <c r="P336" i="10"/>
  <c r="BF336" i="10" s="1"/>
  <c r="O336" i="10"/>
  <c r="N336" i="10"/>
  <c r="M336" i="10"/>
  <c r="L336" i="10"/>
  <c r="K336" i="10"/>
  <c r="J336" i="10"/>
  <c r="I336" i="10"/>
  <c r="H336" i="10"/>
  <c r="BM726" i="10"/>
  <c r="BF726" i="10"/>
  <c r="Q726" i="10"/>
  <c r="BM725" i="10"/>
  <c r="AH725" i="10"/>
  <c r="AG725" i="10"/>
  <c r="AE725" i="10"/>
  <c r="AD725" i="10"/>
  <c r="AC725" i="10"/>
  <c r="AB725" i="10"/>
  <c r="AA725" i="10"/>
  <c r="Z725" i="10"/>
  <c r="Y725" i="10"/>
  <c r="X725" i="10"/>
  <c r="W725" i="10"/>
  <c r="V725" i="10"/>
  <c r="U725" i="10"/>
  <c r="T725" i="10"/>
  <c r="S725" i="10"/>
  <c r="R725" i="10"/>
  <c r="P725" i="10"/>
  <c r="BF725" i="10" s="1"/>
  <c r="O725" i="10"/>
  <c r="N725" i="10"/>
  <c r="M725" i="10"/>
  <c r="L725" i="10"/>
  <c r="K725" i="10"/>
  <c r="J725" i="10"/>
  <c r="I725" i="10"/>
  <c r="H725" i="10"/>
  <c r="BM724" i="10"/>
  <c r="BF724" i="10"/>
  <c r="Q724" i="10"/>
  <c r="BM723" i="10"/>
  <c r="AH723" i="10"/>
  <c r="AG723" i="10"/>
  <c r="AE723" i="10"/>
  <c r="AD723" i="10"/>
  <c r="AC723" i="10"/>
  <c r="AB723" i="10"/>
  <c r="AA723" i="10"/>
  <c r="Z723" i="10"/>
  <c r="Y723" i="10"/>
  <c r="X723" i="10"/>
  <c r="W723" i="10"/>
  <c r="V723" i="10"/>
  <c r="U723" i="10"/>
  <c r="T723" i="10"/>
  <c r="S723" i="10"/>
  <c r="R723" i="10"/>
  <c r="P723" i="10"/>
  <c r="BF723" i="10" s="1"/>
  <c r="O723" i="10"/>
  <c r="N723" i="10"/>
  <c r="M723" i="10"/>
  <c r="L723" i="10"/>
  <c r="K723" i="10"/>
  <c r="J723" i="10"/>
  <c r="I723" i="10"/>
  <c r="H723" i="10"/>
  <c r="BM531" i="10"/>
  <c r="BF531" i="10"/>
  <c r="Q531" i="10"/>
  <c r="BM530" i="10"/>
  <c r="AH530" i="10"/>
  <c r="AG530" i="10"/>
  <c r="AE530" i="10"/>
  <c r="AD530" i="10"/>
  <c r="AC530" i="10"/>
  <c r="AB530" i="10"/>
  <c r="AA530" i="10"/>
  <c r="Z530" i="10"/>
  <c r="Y530" i="10"/>
  <c r="X530" i="10"/>
  <c r="W530" i="10"/>
  <c r="V530" i="10"/>
  <c r="U530" i="10"/>
  <c r="T530" i="10"/>
  <c r="S530" i="10"/>
  <c r="R530" i="10"/>
  <c r="P530" i="10"/>
  <c r="BF530" i="10" s="1"/>
  <c r="O530" i="10"/>
  <c r="N530" i="10"/>
  <c r="M530" i="10"/>
  <c r="L530" i="10"/>
  <c r="K530" i="10"/>
  <c r="J530" i="10"/>
  <c r="I530" i="10"/>
  <c r="H530" i="10"/>
  <c r="BM529" i="10"/>
  <c r="BF529" i="10"/>
  <c r="Q529" i="10"/>
  <c r="BM528" i="10"/>
  <c r="AH528" i="10"/>
  <c r="AG528" i="10"/>
  <c r="AE528" i="10"/>
  <c r="AD528" i="10"/>
  <c r="AC528" i="10"/>
  <c r="AB528" i="10"/>
  <c r="AA528" i="10"/>
  <c r="Z528" i="10"/>
  <c r="Y528" i="10"/>
  <c r="X528" i="10"/>
  <c r="W528" i="10"/>
  <c r="V528" i="10"/>
  <c r="U528" i="10"/>
  <c r="T528" i="10"/>
  <c r="S528" i="10"/>
  <c r="R528" i="10"/>
  <c r="P528" i="10"/>
  <c r="BF528" i="10" s="1"/>
  <c r="O528" i="10"/>
  <c r="N528" i="10"/>
  <c r="M528" i="10"/>
  <c r="L528" i="10"/>
  <c r="K528" i="10"/>
  <c r="J528" i="10"/>
  <c r="I528" i="10"/>
  <c r="H528" i="10"/>
  <c r="BM265" i="10"/>
  <c r="BF265" i="10"/>
  <c r="BM264" i="10"/>
  <c r="AH264" i="10"/>
  <c r="AG264" i="10"/>
  <c r="AE264" i="10"/>
  <c r="AD264" i="10"/>
  <c r="AC264" i="10"/>
  <c r="AB264" i="10"/>
  <c r="AA264" i="10"/>
  <c r="Z264" i="10"/>
  <c r="Y264" i="10"/>
  <c r="X264" i="10"/>
  <c r="W264" i="10"/>
  <c r="V264" i="10"/>
  <c r="U264" i="10"/>
  <c r="T264" i="10"/>
  <c r="S264" i="10"/>
  <c r="R264" i="10"/>
  <c r="Q264" i="10"/>
  <c r="P264" i="10"/>
  <c r="BF264" i="10" s="1"/>
  <c r="O264" i="10"/>
  <c r="N264" i="10"/>
  <c r="M264" i="10"/>
  <c r="L264" i="10"/>
  <c r="K264" i="10"/>
  <c r="I264" i="10"/>
  <c r="H264" i="10"/>
  <c r="BM737" i="10"/>
  <c r="BF737" i="10"/>
  <c r="Q737" i="10"/>
  <c r="BM736" i="10"/>
  <c r="BF736" i="10"/>
  <c r="Q736" i="10"/>
  <c r="BM735" i="10"/>
  <c r="BF735" i="10"/>
  <c r="Q735" i="10"/>
  <c r="BM734" i="10"/>
  <c r="BF734" i="10"/>
  <c r="Q734" i="10"/>
  <c r="BM733" i="10"/>
  <c r="BF733" i="10"/>
  <c r="Q733" i="10"/>
  <c r="BM732" i="10"/>
  <c r="AH732" i="10"/>
  <c r="AG732" i="10"/>
  <c r="AE732" i="10"/>
  <c r="AD732" i="10"/>
  <c r="AC732" i="10"/>
  <c r="AB732" i="10"/>
  <c r="AA732" i="10"/>
  <c r="Z732" i="10"/>
  <c r="Y732" i="10"/>
  <c r="X732" i="10"/>
  <c r="W732" i="10"/>
  <c r="V732" i="10"/>
  <c r="U732" i="10"/>
  <c r="T732" i="10"/>
  <c r="S732" i="10"/>
  <c r="R732" i="10"/>
  <c r="P732" i="10"/>
  <c r="BF732" i="10" s="1"/>
  <c r="O732" i="10"/>
  <c r="N732" i="10"/>
  <c r="M732" i="10"/>
  <c r="L732" i="10"/>
  <c r="K732" i="10"/>
  <c r="J732" i="10"/>
  <c r="I732" i="10"/>
  <c r="H732" i="10"/>
  <c r="BM553" i="10"/>
  <c r="BF553" i="10"/>
  <c r="Q553" i="10"/>
  <c r="BM552" i="10"/>
  <c r="BF552" i="10"/>
  <c r="Q552" i="10"/>
  <c r="BM551" i="10"/>
  <c r="BF551" i="10"/>
  <c r="BM300" i="10"/>
  <c r="BF300" i="10"/>
  <c r="BM299" i="10"/>
  <c r="AH299" i="10"/>
  <c r="AG299" i="10"/>
  <c r="AE299" i="10"/>
  <c r="AD299" i="10"/>
  <c r="AC299" i="10"/>
  <c r="AB299" i="10"/>
  <c r="AA299" i="10"/>
  <c r="Z299" i="10"/>
  <c r="Y299" i="10"/>
  <c r="X299" i="10"/>
  <c r="W299" i="10"/>
  <c r="V299" i="10"/>
  <c r="U299" i="10"/>
  <c r="T299" i="10"/>
  <c r="S299" i="10"/>
  <c r="R299" i="10"/>
  <c r="P299" i="10"/>
  <c r="BF299" i="10" s="1"/>
  <c r="O299" i="10"/>
  <c r="N299" i="10"/>
  <c r="M299" i="10"/>
  <c r="L299" i="10"/>
  <c r="K299" i="10"/>
  <c r="J299" i="10"/>
  <c r="I299" i="10"/>
  <c r="H299" i="10"/>
  <c r="BM298" i="10"/>
  <c r="BF298" i="10"/>
  <c r="BM297" i="10"/>
  <c r="AH297" i="10"/>
  <c r="AG297" i="10"/>
  <c r="AE297" i="10"/>
  <c r="AD297" i="10"/>
  <c r="AC297" i="10"/>
  <c r="AB297" i="10"/>
  <c r="AA297" i="10"/>
  <c r="Z297" i="10"/>
  <c r="Y297" i="10"/>
  <c r="X297" i="10"/>
  <c r="W297" i="10"/>
  <c r="V297" i="10"/>
  <c r="U297" i="10"/>
  <c r="T297" i="10"/>
  <c r="S297" i="10"/>
  <c r="R297" i="10"/>
  <c r="P297" i="10"/>
  <c r="BF297" i="10" s="1"/>
  <c r="O297" i="10"/>
  <c r="N297" i="10"/>
  <c r="M297" i="10"/>
  <c r="L297" i="10"/>
  <c r="K297" i="10"/>
  <c r="J297" i="10"/>
  <c r="I297" i="10"/>
  <c r="H297" i="10"/>
  <c r="BM555" i="10"/>
  <c r="BF555" i="10"/>
  <c r="BM554" i="10"/>
  <c r="BF554" i="10"/>
  <c r="BM292" i="10"/>
  <c r="BF292" i="10"/>
  <c r="BM722" i="10"/>
  <c r="BF722" i="10"/>
  <c r="Q722" i="10"/>
  <c r="BM721" i="10"/>
  <c r="AH721" i="10"/>
  <c r="AG721" i="10"/>
  <c r="AE721" i="10"/>
  <c r="AD721" i="10"/>
  <c r="AC721" i="10"/>
  <c r="AB721" i="10"/>
  <c r="AA721" i="10"/>
  <c r="Z721" i="10"/>
  <c r="Y721" i="10"/>
  <c r="X721" i="10"/>
  <c r="W721" i="10"/>
  <c r="V721" i="10"/>
  <c r="U721" i="10"/>
  <c r="T721" i="10"/>
  <c r="S721" i="10"/>
  <c r="R721" i="10"/>
  <c r="P721" i="10"/>
  <c r="BF721" i="10" s="1"/>
  <c r="O721" i="10"/>
  <c r="N721" i="10"/>
  <c r="M721" i="10"/>
  <c r="L721" i="10"/>
  <c r="K721" i="10"/>
  <c r="J721" i="10"/>
  <c r="I721" i="10"/>
  <c r="H721" i="10"/>
  <c r="BM720" i="10"/>
  <c r="BF720" i="10"/>
  <c r="Q720" i="10"/>
  <c r="BM719" i="10"/>
  <c r="AH719" i="10"/>
  <c r="AG719" i="10"/>
  <c r="AE719" i="10"/>
  <c r="AD719" i="10"/>
  <c r="AC719" i="10"/>
  <c r="AB719" i="10"/>
  <c r="AA719" i="10"/>
  <c r="Z719" i="10"/>
  <c r="Y719" i="10"/>
  <c r="X719" i="10"/>
  <c r="W719" i="10"/>
  <c r="V719" i="10"/>
  <c r="U719" i="10"/>
  <c r="T719" i="10"/>
  <c r="S719" i="10"/>
  <c r="R719" i="10"/>
  <c r="P719" i="10"/>
  <c r="BF719" i="10" s="1"/>
  <c r="O719" i="10"/>
  <c r="N719" i="10"/>
  <c r="M719" i="10"/>
  <c r="L719" i="10"/>
  <c r="K719" i="10"/>
  <c r="J719" i="10"/>
  <c r="I719" i="10"/>
  <c r="H719" i="10"/>
  <c r="BM527" i="10"/>
  <c r="BF527" i="10"/>
  <c r="Q527" i="10"/>
  <c r="BM526" i="10"/>
  <c r="AH526" i="10"/>
  <c r="AG526" i="10"/>
  <c r="AE526" i="10"/>
  <c r="AD526" i="10"/>
  <c r="AC526" i="10"/>
  <c r="AB526" i="10"/>
  <c r="AA526" i="10"/>
  <c r="Z526" i="10"/>
  <c r="Y526" i="10"/>
  <c r="X526" i="10"/>
  <c r="W526" i="10"/>
  <c r="V526" i="10"/>
  <c r="U526" i="10"/>
  <c r="T526" i="10"/>
  <c r="S526" i="10"/>
  <c r="R526" i="10"/>
  <c r="P526" i="10"/>
  <c r="BF526" i="10" s="1"/>
  <c r="O526" i="10"/>
  <c r="N526" i="10"/>
  <c r="M526" i="10"/>
  <c r="L526" i="10"/>
  <c r="K526" i="10"/>
  <c r="J526" i="10"/>
  <c r="I526" i="10"/>
  <c r="H526" i="10"/>
  <c r="BM525" i="10"/>
  <c r="BF525" i="10"/>
  <c r="Q525" i="10"/>
  <c r="BM524" i="10"/>
  <c r="AH524" i="10"/>
  <c r="AG524" i="10"/>
  <c r="AE524" i="10"/>
  <c r="AD524" i="10"/>
  <c r="AC524" i="10"/>
  <c r="AB524" i="10"/>
  <c r="AA524" i="10"/>
  <c r="Z524" i="10"/>
  <c r="Y524" i="10"/>
  <c r="X524" i="10"/>
  <c r="W524" i="10"/>
  <c r="V524" i="10"/>
  <c r="U524" i="10"/>
  <c r="T524" i="10"/>
  <c r="S524" i="10"/>
  <c r="R524" i="10"/>
  <c r="P524" i="10"/>
  <c r="BF524" i="10" s="1"/>
  <c r="O524" i="10"/>
  <c r="N524" i="10"/>
  <c r="M524" i="10"/>
  <c r="L524" i="10"/>
  <c r="K524" i="10"/>
  <c r="J524" i="10"/>
  <c r="I524" i="10"/>
  <c r="H524" i="10"/>
  <c r="BM260" i="10"/>
  <c r="BF260" i="10"/>
  <c r="BM259" i="10"/>
  <c r="AH259" i="10"/>
  <c r="AG259" i="10"/>
  <c r="AE259" i="10"/>
  <c r="AD259" i="10"/>
  <c r="AC259" i="10"/>
  <c r="AB259" i="10"/>
  <c r="AA259" i="10"/>
  <c r="Z259" i="10"/>
  <c r="Y259" i="10"/>
  <c r="X259" i="10"/>
  <c r="W259" i="10"/>
  <c r="V259" i="10"/>
  <c r="U259" i="10"/>
  <c r="T259" i="10"/>
  <c r="S259" i="10"/>
  <c r="R259" i="10"/>
  <c r="P259" i="10"/>
  <c r="BF259" i="10" s="1"/>
  <c r="O259" i="10"/>
  <c r="N259" i="10"/>
  <c r="M259" i="10"/>
  <c r="L259" i="10"/>
  <c r="K259" i="10"/>
  <c r="J259" i="10"/>
  <c r="I259" i="10"/>
  <c r="H259" i="10"/>
  <c r="BM258" i="10"/>
  <c r="BF258" i="10"/>
  <c r="AF258" i="10"/>
  <c r="BM257" i="10"/>
  <c r="AH257" i="10"/>
  <c r="AG257" i="10"/>
  <c r="AE257" i="10"/>
  <c r="AD257" i="10"/>
  <c r="AC257" i="10"/>
  <c r="AB257" i="10"/>
  <c r="AA257" i="10"/>
  <c r="Z257" i="10"/>
  <c r="Y257" i="10"/>
  <c r="X257" i="10"/>
  <c r="W257" i="10"/>
  <c r="V257" i="10"/>
  <c r="U257" i="10"/>
  <c r="T257" i="10"/>
  <c r="S257" i="10"/>
  <c r="R257" i="10"/>
  <c r="Q257" i="10"/>
  <c r="P257" i="10"/>
  <c r="BF257" i="10" s="1"/>
  <c r="O257" i="10"/>
  <c r="N257" i="10"/>
  <c r="M257" i="10"/>
  <c r="L257" i="10"/>
  <c r="K257" i="10"/>
  <c r="J257" i="10"/>
  <c r="I257" i="10"/>
  <c r="H257" i="10"/>
  <c r="BM256" i="10"/>
  <c r="BF256" i="10"/>
  <c r="BM255" i="10"/>
  <c r="AH255" i="10"/>
  <c r="AG255" i="10"/>
  <c r="AE255" i="10"/>
  <c r="AD255" i="10"/>
  <c r="AC255" i="10"/>
  <c r="AB255" i="10"/>
  <c r="AA255" i="10"/>
  <c r="Z255" i="10"/>
  <c r="Y255" i="10"/>
  <c r="X255" i="10"/>
  <c r="W255" i="10"/>
  <c r="V255" i="10"/>
  <c r="U255" i="10"/>
  <c r="T255" i="10"/>
  <c r="S255" i="10"/>
  <c r="R255" i="10"/>
  <c r="P255" i="10"/>
  <c r="BF255" i="10" s="1"/>
  <c r="O255" i="10"/>
  <c r="N255" i="10"/>
  <c r="M255" i="10"/>
  <c r="L255" i="10"/>
  <c r="K255" i="10"/>
  <c r="J255" i="10"/>
  <c r="I255" i="10"/>
  <c r="H255" i="10"/>
  <c r="BM184" i="10"/>
  <c r="BF184" i="10"/>
  <c r="BM794" i="10"/>
  <c r="BF794" i="10"/>
  <c r="BM793" i="10"/>
  <c r="BF793" i="10"/>
  <c r="BM792" i="10"/>
  <c r="BF792" i="10"/>
  <c r="BM791" i="10"/>
  <c r="BF791" i="10"/>
  <c r="BM790" i="10"/>
  <c r="BF790" i="10"/>
  <c r="BM789" i="10"/>
  <c r="BF789" i="10"/>
  <c r="BM612" i="10"/>
  <c r="BF612" i="10"/>
  <c r="BM611" i="10"/>
  <c r="BF611" i="10"/>
  <c r="BM610" i="10"/>
  <c r="BF610" i="10"/>
  <c r="BM609" i="10"/>
  <c r="BF609" i="10"/>
  <c r="BM608" i="10"/>
  <c r="BF608" i="10"/>
  <c r="BM607" i="10"/>
  <c r="BF607" i="10"/>
  <c r="BM395" i="10"/>
  <c r="BF395" i="10"/>
  <c r="BM394" i="10"/>
  <c r="BF394" i="10"/>
  <c r="BM393" i="10"/>
  <c r="BF393" i="10"/>
  <c r="BM718" i="10"/>
  <c r="BF718" i="10"/>
  <c r="G717" i="10"/>
  <c r="BM717" i="10"/>
  <c r="AH717" i="10"/>
  <c r="AG717" i="10"/>
  <c r="AF717" i="10"/>
  <c r="AE717" i="10"/>
  <c r="AD717" i="10"/>
  <c r="AC717" i="10"/>
  <c r="AB717" i="10"/>
  <c r="AA717" i="10"/>
  <c r="Z717" i="10"/>
  <c r="Y717" i="10"/>
  <c r="X717" i="10"/>
  <c r="W717" i="10"/>
  <c r="V717" i="10"/>
  <c r="U717" i="10"/>
  <c r="T717" i="10"/>
  <c r="S717" i="10"/>
  <c r="R717" i="10"/>
  <c r="Q717" i="10"/>
  <c r="P717" i="10"/>
  <c r="BF717" i="10" s="1"/>
  <c r="O717" i="10"/>
  <c r="N717" i="10"/>
  <c r="M717" i="10"/>
  <c r="L717" i="10"/>
  <c r="K717" i="10"/>
  <c r="J717" i="10"/>
  <c r="I717" i="10"/>
  <c r="H717" i="10"/>
  <c r="BM716" i="10"/>
  <c r="BF716" i="10"/>
  <c r="BM715" i="10"/>
  <c r="BF715" i="10"/>
  <c r="BM714" i="10"/>
  <c r="BF714" i="10"/>
  <c r="BM713" i="10"/>
  <c r="AH713" i="10"/>
  <c r="AG713" i="10"/>
  <c r="AF713" i="10"/>
  <c r="AE713" i="10"/>
  <c r="AD713" i="10"/>
  <c r="AC713" i="10"/>
  <c r="AB713" i="10"/>
  <c r="AA713" i="10"/>
  <c r="Z713" i="10"/>
  <c r="Y713" i="10"/>
  <c r="X713" i="10"/>
  <c r="W713" i="10"/>
  <c r="V713" i="10"/>
  <c r="U713" i="10"/>
  <c r="T713" i="10"/>
  <c r="S713" i="10"/>
  <c r="R713" i="10"/>
  <c r="Q713" i="10"/>
  <c r="P713" i="10"/>
  <c r="BF713" i="10" s="1"/>
  <c r="O713" i="10"/>
  <c r="N713" i="10"/>
  <c r="M713" i="10"/>
  <c r="L713" i="10"/>
  <c r="K713" i="10"/>
  <c r="J713" i="10"/>
  <c r="I713" i="10"/>
  <c r="H713" i="10"/>
  <c r="BM521" i="10"/>
  <c r="BF521" i="10"/>
  <c r="BM520" i="10"/>
  <c r="BF520" i="10"/>
  <c r="BM519" i="10"/>
  <c r="BF519" i="10"/>
  <c r="BM518" i="10"/>
  <c r="BF518" i="10"/>
  <c r="BM254" i="10"/>
  <c r="BF254" i="10"/>
  <c r="BM253" i="10"/>
  <c r="BF253" i="10"/>
  <c r="BM249" i="10"/>
  <c r="BF249" i="10"/>
  <c r="BM522" i="10"/>
  <c r="BF522" i="10"/>
  <c r="CK522" i="10"/>
  <c r="BM248" i="10"/>
  <c r="BF248" i="10"/>
  <c r="BM774" i="10"/>
  <c r="BF774" i="10"/>
  <c r="Q774" i="10"/>
  <c r="BM773" i="10"/>
  <c r="AH773" i="10"/>
  <c r="AG773" i="10"/>
  <c r="AE773" i="10"/>
  <c r="AD773" i="10"/>
  <c r="AC773" i="10"/>
  <c r="AB773" i="10"/>
  <c r="AA773" i="10"/>
  <c r="Z773" i="10"/>
  <c r="Y773" i="10"/>
  <c r="X773" i="10"/>
  <c r="W773" i="10"/>
  <c r="V773" i="10"/>
  <c r="U773" i="10"/>
  <c r="T773" i="10"/>
  <c r="S773" i="10"/>
  <c r="R773" i="10"/>
  <c r="P773" i="10"/>
  <c r="BF773" i="10" s="1"/>
  <c r="O773" i="10"/>
  <c r="N773" i="10"/>
  <c r="M773" i="10"/>
  <c r="L773" i="10"/>
  <c r="K773" i="10"/>
  <c r="J773" i="10"/>
  <c r="I773" i="10"/>
  <c r="H773" i="10"/>
  <c r="BM772" i="10"/>
  <c r="BF772" i="10"/>
  <c r="Q772" i="10"/>
  <c r="BM771" i="10"/>
  <c r="BF771" i="10"/>
  <c r="Q771" i="10"/>
  <c r="BM770" i="10"/>
  <c r="AH770" i="10"/>
  <c r="AG770" i="10"/>
  <c r="AE770" i="10"/>
  <c r="AD770" i="10"/>
  <c r="AC770" i="10"/>
  <c r="AB770" i="10"/>
  <c r="AA770" i="10"/>
  <c r="Z770" i="10"/>
  <c r="Y770" i="10"/>
  <c r="X770" i="10"/>
  <c r="W770" i="10"/>
  <c r="V770" i="10"/>
  <c r="U770" i="10"/>
  <c r="T770" i="10"/>
  <c r="S770" i="10"/>
  <c r="R770" i="10"/>
  <c r="P770" i="10"/>
  <c r="BF770" i="10" s="1"/>
  <c r="O770" i="10"/>
  <c r="N770" i="10"/>
  <c r="M770" i="10"/>
  <c r="L770" i="10"/>
  <c r="K770" i="10"/>
  <c r="J770" i="10"/>
  <c r="I770" i="10"/>
  <c r="H770" i="10"/>
  <c r="BM769" i="10"/>
  <c r="BF769" i="10"/>
  <c r="Q769" i="10"/>
  <c r="BM768" i="10"/>
  <c r="AH768" i="10"/>
  <c r="AG768" i="10"/>
  <c r="AE768" i="10"/>
  <c r="AD768" i="10"/>
  <c r="AC768" i="10"/>
  <c r="AB768" i="10"/>
  <c r="AA768" i="10"/>
  <c r="Z768" i="10"/>
  <c r="Y768" i="10"/>
  <c r="X768" i="10"/>
  <c r="W768" i="10"/>
  <c r="V768" i="10"/>
  <c r="U768" i="10"/>
  <c r="T768" i="10"/>
  <c r="S768" i="10"/>
  <c r="R768" i="10"/>
  <c r="P768" i="10"/>
  <c r="BF768" i="10" s="1"/>
  <c r="O768" i="10"/>
  <c r="N768" i="10"/>
  <c r="M768" i="10"/>
  <c r="L768" i="10"/>
  <c r="K768" i="10"/>
  <c r="J768" i="10"/>
  <c r="I768" i="10"/>
  <c r="H768" i="10"/>
  <c r="BM767" i="10"/>
  <c r="BF767" i="10"/>
  <c r="AX767" i="10"/>
  <c r="Q767" i="10"/>
  <c r="BM766" i="10"/>
  <c r="AH766" i="10"/>
  <c r="AG766" i="10"/>
  <c r="AE766" i="10"/>
  <c r="AD766" i="10"/>
  <c r="AC766" i="10"/>
  <c r="AB766" i="10"/>
  <c r="AA766" i="10"/>
  <c r="Z766" i="10"/>
  <c r="Y766" i="10"/>
  <c r="X766" i="10"/>
  <c r="W766" i="10"/>
  <c r="V766" i="10"/>
  <c r="U766" i="10"/>
  <c r="T766" i="10"/>
  <c r="S766" i="10"/>
  <c r="R766" i="10"/>
  <c r="P766" i="10"/>
  <c r="BF766" i="10" s="1"/>
  <c r="O766" i="10"/>
  <c r="N766" i="10"/>
  <c r="M766" i="10"/>
  <c r="L766" i="10"/>
  <c r="K766" i="10"/>
  <c r="J766" i="10"/>
  <c r="I766" i="10"/>
  <c r="H766" i="10"/>
  <c r="BM765" i="10"/>
  <c r="BF765" i="10"/>
  <c r="Q765" i="10"/>
  <c r="BM764" i="10"/>
  <c r="AH764" i="10"/>
  <c r="AG764" i="10"/>
  <c r="AE764" i="10"/>
  <c r="AD764" i="10"/>
  <c r="AC764" i="10"/>
  <c r="AB764" i="10"/>
  <c r="AA764" i="10"/>
  <c r="Z764" i="10"/>
  <c r="Y764" i="10"/>
  <c r="X764" i="10"/>
  <c r="W764" i="10"/>
  <c r="V764" i="10"/>
  <c r="U764" i="10"/>
  <c r="T764" i="10"/>
  <c r="S764" i="10"/>
  <c r="R764" i="10"/>
  <c r="P764" i="10"/>
  <c r="BF764" i="10" s="1"/>
  <c r="O764" i="10"/>
  <c r="N764" i="10"/>
  <c r="M764" i="10"/>
  <c r="L764" i="10"/>
  <c r="K764" i="10"/>
  <c r="J764" i="10"/>
  <c r="I764" i="10"/>
  <c r="H764" i="10"/>
  <c r="BM590" i="10"/>
  <c r="BF590" i="10"/>
  <c r="Q590" i="10"/>
  <c r="BM589" i="10"/>
  <c r="BF589" i="10"/>
  <c r="BM588" i="10"/>
  <c r="BF588" i="10"/>
  <c r="Q588" i="10"/>
  <c r="BM587" i="10"/>
  <c r="BF587" i="10"/>
  <c r="Q587" i="10"/>
  <c r="BM586" i="10"/>
  <c r="AH586" i="10"/>
  <c r="AG586" i="10"/>
  <c r="AE586" i="10"/>
  <c r="AD586" i="10"/>
  <c r="AC586" i="10"/>
  <c r="AB586" i="10"/>
  <c r="AA586" i="10"/>
  <c r="Z586" i="10"/>
  <c r="Y586" i="10"/>
  <c r="X586" i="10"/>
  <c r="W586" i="10"/>
  <c r="V586" i="10"/>
  <c r="U586" i="10"/>
  <c r="T586" i="10"/>
  <c r="S586" i="10"/>
  <c r="R586" i="10"/>
  <c r="P586" i="10"/>
  <c r="BF586" i="10" s="1"/>
  <c r="O586" i="10"/>
  <c r="N586" i="10"/>
  <c r="M586" i="10"/>
  <c r="L586" i="10"/>
  <c r="K586" i="10"/>
  <c r="J586" i="10"/>
  <c r="I586" i="10"/>
  <c r="H586" i="10"/>
  <c r="BM585" i="10"/>
  <c r="BF585" i="10"/>
  <c r="Q585" i="10"/>
  <c r="BM584" i="10"/>
  <c r="AH584" i="10"/>
  <c r="AG584" i="10"/>
  <c r="AE584" i="10"/>
  <c r="AD584" i="10"/>
  <c r="AC584" i="10"/>
  <c r="AB584" i="10"/>
  <c r="AA584" i="10"/>
  <c r="Z584" i="10"/>
  <c r="Y584" i="10"/>
  <c r="X584" i="10"/>
  <c r="W584" i="10"/>
  <c r="V584" i="10"/>
  <c r="U584" i="10"/>
  <c r="T584" i="10"/>
  <c r="S584" i="10"/>
  <c r="R584" i="10"/>
  <c r="P584" i="10"/>
  <c r="BF584" i="10" s="1"/>
  <c r="O584" i="10"/>
  <c r="N584" i="10"/>
  <c r="M584" i="10"/>
  <c r="L584" i="10"/>
  <c r="K584" i="10"/>
  <c r="J584" i="10"/>
  <c r="I584" i="10"/>
  <c r="H584" i="10"/>
  <c r="BM583" i="10"/>
  <c r="BF583" i="10"/>
  <c r="Q583" i="10"/>
  <c r="BM582" i="10"/>
  <c r="AH582" i="10"/>
  <c r="AG582" i="10"/>
  <c r="AE582" i="10"/>
  <c r="AD582" i="10"/>
  <c r="AC582" i="10"/>
  <c r="AB582" i="10"/>
  <c r="AA582" i="10"/>
  <c r="Z582" i="10"/>
  <c r="Y582" i="10"/>
  <c r="X582" i="10"/>
  <c r="W582" i="10"/>
  <c r="V582" i="10"/>
  <c r="U582" i="10"/>
  <c r="T582" i="10"/>
  <c r="S582" i="10"/>
  <c r="R582" i="10"/>
  <c r="P582" i="10"/>
  <c r="BF582" i="10" s="1"/>
  <c r="O582" i="10"/>
  <c r="N582" i="10"/>
  <c r="M582" i="10"/>
  <c r="L582" i="10"/>
  <c r="K582" i="10"/>
  <c r="J582" i="10"/>
  <c r="I582" i="10"/>
  <c r="H582" i="10"/>
  <c r="BM581" i="10"/>
  <c r="BF581" i="10"/>
  <c r="AF580" i="10"/>
  <c r="BM580" i="10"/>
  <c r="AH580" i="10"/>
  <c r="AG580" i="10"/>
  <c r="AE580" i="10"/>
  <c r="AD580" i="10"/>
  <c r="AC580" i="10"/>
  <c r="AB580" i="10"/>
  <c r="AA580" i="10"/>
  <c r="Z580" i="10"/>
  <c r="Y580" i="10"/>
  <c r="X580" i="10"/>
  <c r="W580" i="10"/>
  <c r="V580" i="10"/>
  <c r="U580" i="10"/>
  <c r="T580" i="10"/>
  <c r="S580" i="10"/>
  <c r="R580" i="10"/>
  <c r="P580" i="10"/>
  <c r="BF580" i="10" s="1"/>
  <c r="O580" i="10"/>
  <c r="N580" i="10"/>
  <c r="M580" i="10"/>
  <c r="L580" i="10"/>
  <c r="K580" i="10"/>
  <c r="J580" i="10"/>
  <c r="I580" i="10"/>
  <c r="H580" i="10"/>
  <c r="BM579" i="10"/>
  <c r="BF579" i="10"/>
  <c r="Q579" i="10"/>
  <c r="BM578" i="10"/>
  <c r="BF578" i="10"/>
  <c r="Q578" i="10"/>
  <c r="BM577" i="10"/>
  <c r="AH577" i="10"/>
  <c r="AG577" i="10"/>
  <c r="AE577" i="10"/>
  <c r="AD577" i="10"/>
  <c r="AC577" i="10"/>
  <c r="AB577" i="10"/>
  <c r="AA577" i="10"/>
  <c r="Z577" i="10"/>
  <c r="Y577" i="10"/>
  <c r="X577" i="10"/>
  <c r="W577" i="10"/>
  <c r="V577" i="10"/>
  <c r="U577" i="10"/>
  <c r="T577" i="10"/>
  <c r="S577" i="10"/>
  <c r="R577" i="10"/>
  <c r="P577" i="10"/>
  <c r="BF577" i="10" s="1"/>
  <c r="O577" i="10"/>
  <c r="N577" i="10"/>
  <c r="M577" i="10"/>
  <c r="L577" i="10"/>
  <c r="K577" i="10"/>
  <c r="J577" i="10"/>
  <c r="I577" i="10"/>
  <c r="H577" i="10"/>
  <c r="BM367" i="10"/>
  <c r="BF367" i="10"/>
  <c r="BM591" i="10"/>
  <c r="BF591" i="10"/>
  <c r="BM366" i="10"/>
  <c r="BF366" i="10"/>
  <c r="BM350" i="10"/>
  <c r="BF350" i="10"/>
  <c r="BM349" i="10"/>
  <c r="BF349" i="10"/>
  <c r="BM348" i="10"/>
  <c r="BF348" i="10"/>
  <c r="BM345" i="10"/>
  <c r="BF345" i="10"/>
  <c r="BM344" i="10"/>
  <c r="BF344" i="10"/>
  <c r="BM343" i="10"/>
  <c r="BF343" i="10"/>
  <c r="AX343" i="10"/>
  <c r="BM342" i="10"/>
  <c r="AH342" i="10"/>
  <c r="AG342" i="10"/>
  <c r="AE342" i="10"/>
  <c r="AD342" i="10"/>
  <c r="AC342" i="10"/>
  <c r="AB342" i="10"/>
  <c r="AA342" i="10"/>
  <c r="Z342" i="10"/>
  <c r="Y342" i="10"/>
  <c r="X342" i="10"/>
  <c r="W342" i="10"/>
  <c r="V342" i="10"/>
  <c r="U342" i="10"/>
  <c r="T342" i="10"/>
  <c r="S342" i="10"/>
  <c r="R342" i="10"/>
  <c r="P342" i="10"/>
  <c r="BF342" i="10" s="1"/>
  <c r="O342" i="10"/>
  <c r="N342" i="10"/>
  <c r="M342" i="10"/>
  <c r="L342" i="10"/>
  <c r="K342" i="10"/>
  <c r="J342" i="10"/>
  <c r="I342" i="10"/>
  <c r="H342" i="10"/>
  <c r="BM341" i="10"/>
  <c r="BF341" i="10"/>
  <c r="BM340" i="10"/>
  <c r="AH340" i="10"/>
  <c r="AG340" i="10"/>
  <c r="AE340" i="10"/>
  <c r="AD340" i="10"/>
  <c r="AC340" i="10"/>
  <c r="AB340" i="10"/>
  <c r="AA340" i="10"/>
  <c r="Z340" i="10"/>
  <c r="Y340" i="10"/>
  <c r="X340" i="10"/>
  <c r="W340" i="10"/>
  <c r="V340" i="10"/>
  <c r="U340" i="10"/>
  <c r="T340" i="10"/>
  <c r="S340" i="10"/>
  <c r="R340" i="10"/>
  <c r="P340" i="10"/>
  <c r="BF340" i="10" s="1"/>
  <c r="O340" i="10"/>
  <c r="N340" i="10"/>
  <c r="M340" i="10"/>
  <c r="L340" i="10"/>
  <c r="K340" i="10"/>
  <c r="J340" i="10"/>
  <c r="I340" i="10"/>
  <c r="H340" i="10"/>
  <c r="BM761" i="10"/>
  <c r="BF761" i="10"/>
  <c r="Q761" i="10"/>
  <c r="BM760" i="10"/>
  <c r="AH760" i="10"/>
  <c r="AG760" i="10"/>
  <c r="AE760" i="10"/>
  <c r="AD760" i="10"/>
  <c r="AC760" i="10"/>
  <c r="AB760" i="10"/>
  <c r="AA760" i="10"/>
  <c r="Z760" i="10"/>
  <c r="Y760" i="10"/>
  <c r="X760" i="10"/>
  <c r="W760" i="10"/>
  <c r="V760" i="10"/>
  <c r="U760" i="10"/>
  <c r="T760" i="10"/>
  <c r="S760" i="10"/>
  <c r="R760" i="10"/>
  <c r="P760" i="10"/>
  <c r="BF760" i="10" s="1"/>
  <c r="O760" i="10"/>
  <c r="N760" i="10"/>
  <c r="M760" i="10"/>
  <c r="L760" i="10"/>
  <c r="K760" i="10"/>
  <c r="J760" i="10"/>
  <c r="I760" i="10"/>
  <c r="H760" i="10"/>
  <c r="BM759" i="10"/>
  <c r="BF759" i="10"/>
  <c r="Q759" i="10"/>
  <c r="BM758" i="10"/>
  <c r="AH758" i="10"/>
  <c r="AG758" i="10"/>
  <c r="AE758" i="10"/>
  <c r="AD758" i="10"/>
  <c r="AC758" i="10"/>
  <c r="AB758" i="10"/>
  <c r="AA758" i="10"/>
  <c r="Z758" i="10"/>
  <c r="Y758" i="10"/>
  <c r="X758" i="10"/>
  <c r="W758" i="10"/>
  <c r="V758" i="10"/>
  <c r="U758" i="10"/>
  <c r="T758" i="10"/>
  <c r="S758" i="10"/>
  <c r="R758" i="10"/>
  <c r="P758" i="10"/>
  <c r="BF758" i="10" s="1"/>
  <c r="O758" i="10"/>
  <c r="N758" i="10"/>
  <c r="M758" i="10"/>
  <c r="L758" i="10"/>
  <c r="K758" i="10"/>
  <c r="J758" i="10"/>
  <c r="I758" i="10"/>
  <c r="H758" i="10"/>
  <c r="BM757" i="10"/>
  <c r="BF757" i="10"/>
  <c r="Q757" i="10"/>
  <c r="BM756" i="10"/>
  <c r="BF756" i="10"/>
  <c r="Q756" i="10"/>
  <c r="BM755" i="10"/>
  <c r="BF755" i="10"/>
  <c r="Q755" i="10"/>
  <c r="BM754" i="10"/>
  <c r="BF754" i="10"/>
  <c r="W754" i="10"/>
  <c r="BM753" i="10"/>
  <c r="BF753" i="10"/>
  <c r="J753" i="10"/>
  <c r="BM752" i="10"/>
  <c r="AH752" i="10"/>
  <c r="AG752" i="10"/>
  <c r="AE752" i="10"/>
  <c r="AD752" i="10"/>
  <c r="AC752" i="10"/>
  <c r="AB752" i="10"/>
  <c r="AA752" i="10"/>
  <c r="Z752" i="10"/>
  <c r="Y752" i="10"/>
  <c r="X752" i="10"/>
  <c r="V752" i="10"/>
  <c r="U752" i="10"/>
  <c r="T752" i="10"/>
  <c r="S752" i="10"/>
  <c r="R752" i="10"/>
  <c r="P752" i="10"/>
  <c r="BF752" i="10" s="1"/>
  <c r="O752" i="10"/>
  <c r="N752" i="10"/>
  <c r="M752" i="10"/>
  <c r="L752" i="10"/>
  <c r="K752" i="10"/>
  <c r="I752" i="10"/>
  <c r="H752" i="10"/>
  <c r="BM751" i="10"/>
  <c r="BF751" i="10"/>
  <c r="Q751" i="10"/>
  <c r="BM750" i="10"/>
  <c r="BF750" i="10"/>
  <c r="Q750" i="10"/>
  <c r="BM749" i="10"/>
  <c r="AH749" i="10"/>
  <c r="AG749" i="10"/>
  <c r="AE749" i="10"/>
  <c r="AD749" i="10"/>
  <c r="AC749" i="10"/>
  <c r="AB749" i="10"/>
  <c r="AA749" i="10"/>
  <c r="Z749" i="10"/>
  <c r="Y749" i="10"/>
  <c r="X749" i="10"/>
  <c r="W749" i="10"/>
  <c r="V749" i="10"/>
  <c r="U749" i="10"/>
  <c r="T749" i="10"/>
  <c r="S749" i="10"/>
  <c r="R749" i="10"/>
  <c r="P749" i="10"/>
  <c r="BF749" i="10" s="1"/>
  <c r="O749" i="10"/>
  <c r="N749" i="10"/>
  <c r="M749" i="10"/>
  <c r="L749" i="10"/>
  <c r="K749" i="10"/>
  <c r="J749" i="10"/>
  <c r="I749" i="10"/>
  <c r="H749" i="10"/>
  <c r="BM748" i="10"/>
  <c r="BF748" i="10"/>
  <c r="Q748" i="10"/>
  <c r="BM747" i="10"/>
  <c r="BF747" i="10"/>
  <c r="Q747" i="10"/>
  <c r="BM746" i="10"/>
  <c r="AH746" i="10"/>
  <c r="AG746" i="10"/>
  <c r="AE746" i="10"/>
  <c r="AD746" i="10"/>
  <c r="AC746" i="10"/>
  <c r="AB746" i="10"/>
  <c r="AA746" i="10"/>
  <c r="Z746" i="10"/>
  <c r="Y746" i="10"/>
  <c r="X746" i="10"/>
  <c r="W746" i="10"/>
  <c r="V746" i="10"/>
  <c r="U746" i="10"/>
  <c r="T746" i="10"/>
  <c r="S746" i="10"/>
  <c r="R746" i="10"/>
  <c r="P746" i="10"/>
  <c r="BF746" i="10" s="1"/>
  <c r="O746" i="10"/>
  <c r="N746" i="10"/>
  <c r="M746" i="10"/>
  <c r="L746" i="10"/>
  <c r="K746" i="10"/>
  <c r="J746" i="10"/>
  <c r="I746" i="10"/>
  <c r="H746" i="10"/>
  <c r="BM745" i="10"/>
  <c r="BF745" i="10"/>
  <c r="Q745" i="10"/>
  <c r="BM744" i="10"/>
  <c r="BF744" i="10"/>
  <c r="Q744" i="10"/>
  <c r="BM743" i="10"/>
  <c r="AH743" i="10"/>
  <c r="AG743" i="10"/>
  <c r="AE743" i="10"/>
  <c r="AD743" i="10"/>
  <c r="AC743" i="10"/>
  <c r="AB743" i="10"/>
  <c r="AA743" i="10"/>
  <c r="Z743" i="10"/>
  <c r="Y743" i="10"/>
  <c r="X743" i="10"/>
  <c r="W743" i="10"/>
  <c r="V743" i="10"/>
  <c r="U743" i="10"/>
  <c r="T743" i="10"/>
  <c r="S743" i="10"/>
  <c r="R743" i="10"/>
  <c r="P743" i="10"/>
  <c r="BF743" i="10" s="1"/>
  <c r="O743" i="10"/>
  <c r="N743" i="10"/>
  <c r="M743" i="10"/>
  <c r="L743" i="10"/>
  <c r="K743" i="10"/>
  <c r="J743" i="10"/>
  <c r="I743" i="10"/>
  <c r="H743" i="10"/>
  <c r="BM574" i="10"/>
  <c r="BF574" i="10"/>
  <c r="Q574" i="10"/>
  <c r="BM573" i="10"/>
  <c r="BF573" i="10"/>
  <c r="Q573" i="10"/>
  <c r="BM572" i="10"/>
  <c r="AH572" i="10"/>
  <c r="AG572" i="10"/>
  <c r="AE572" i="10"/>
  <c r="AD572" i="10"/>
  <c r="AC572" i="10"/>
  <c r="AB572" i="10"/>
  <c r="AA572" i="10"/>
  <c r="Z572" i="10"/>
  <c r="Y572" i="10"/>
  <c r="X572" i="10"/>
  <c r="W572" i="10"/>
  <c r="V572" i="10"/>
  <c r="U572" i="10"/>
  <c r="T572" i="10"/>
  <c r="S572" i="10"/>
  <c r="R572" i="10"/>
  <c r="P572" i="10"/>
  <c r="BF572" i="10" s="1"/>
  <c r="O572" i="10"/>
  <c r="N572" i="10"/>
  <c r="M572" i="10"/>
  <c r="L572" i="10"/>
  <c r="K572" i="10"/>
  <c r="J572" i="10"/>
  <c r="I572" i="10"/>
  <c r="H572" i="10"/>
  <c r="BM571" i="10"/>
  <c r="BF571" i="10"/>
  <c r="Q571" i="10"/>
  <c r="BM570" i="10"/>
  <c r="AH570" i="10"/>
  <c r="AG570" i="10"/>
  <c r="AE570" i="10"/>
  <c r="AD570" i="10"/>
  <c r="AC570" i="10"/>
  <c r="AB570" i="10"/>
  <c r="AA570" i="10"/>
  <c r="Z570" i="10"/>
  <c r="Y570" i="10"/>
  <c r="X570" i="10"/>
  <c r="W570" i="10"/>
  <c r="V570" i="10"/>
  <c r="U570" i="10"/>
  <c r="T570" i="10"/>
  <c r="S570" i="10"/>
  <c r="R570" i="10"/>
  <c r="P570" i="10"/>
  <c r="BF570" i="10" s="1"/>
  <c r="O570" i="10"/>
  <c r="N570" i="10"/>
  <c r="M570" i="10"/>
  <c r="L570" i="10"/>
  <c r="K570" i="10"/>
  <c r="J570" i="10"/>
  <c r="I570" i="10"/>
  <c r="H570" i="10"/>
  <c r="BM569" i="10"/>
  <c r="BF569" i="10"/>
  <c r="Q569" i="10"/>
  <c r="BM568" i="10"/>
  <c r="BF568" i="10"/>
  <c r="Q568" i="10"/>
  <c r="BM567" i="10"/>
  <c r="AH567" i="10"/>
  <c r="AG567" i="10"/>
  <c r="AE567" i="10"/>
  <c r="AD567" i="10"/>
  <c r="AC567" i="10"/>
  <c r="AB567" i="10"/>
  <c r="AA567" i="10"/>
  <c r="Z567" i="10"/>
  <c r="Y567" i="10"/>
  <c r="X567" i="10"/>
  <c r="W567" i="10"/>
  <c r="V567" i="10"/>
  <c r="U567" i="10"/>
  <c r="T567" i="10"/>
  <c r="S567" i="10"/>
  <c r="R567" i="10"/>
  <c r="P567" i="10"/>
  <c r="BF567" i="10" s="1"/>
  <c r="O567" i="10"/>
  <c r="N567" i="10"/>
  <c r="M567" i="10"/>
  <c r="L567" i="10"/>
  <c r="K567" i="10"/>
  <c r="J567" i="10"/>
  <c r="I567" i="10"/>
  <c r="H567" i="10"/>
  <c r="BM566" i="10"/>
  <c r="BF566" i="10"/>
  <c r="U566" i="10"/>
  <c r="BM565" i="10"/>
  <c r="AH565" i="10"/>
  <c r="AG565" i="10"/>
  <c r="AE565" i="10"/>
  <c r="AD565" i="10"/>
  <c r="AC565" i="10"/>
  <c r="AB565" i="10"/>
  <c r="AA565" i="10"/>
  <c r="Z565" i="10"/>
  <c r="Y565" i="10"/>
  <c r="X565" i="10"/>
  <c r="W565" i="10"/>
  <c r="V565" i="10"/>
  <c r="T565" i="10"/>
  <c r="S565" i="10"/>
  <c r="R565" i="10"/>
  <c r="Q565" i="10"/>
  <c r="P565" i="10"/>
  <c r="BF565" i="10" s="1"/>
  <c r="O565" i="10"/>
  <c r="N565" i="10"/>
  <c r="M565" i="10"/>
  <c r="L565" i="10"/>
  <c r="K565" i="10"/>
  <c r="J565" i="10"/>
  <c r="I565" i="10"/>
  <c r="H565" i="10"/>
  <c r="BM564" i="10"/>
  <c r="BF564" i="10"/>
  <c r="Q564" i="10"/>
  <c r="BM563" i="10"/>
  <c r="AH563" i="10"/>
  <c r="AG563" i="10"/>
  <c r="AE563" i="10"/>
  <c r="AD563" i="10"/>
  <c r="AC563" i="10"/>
  <c r="AB563" i="10"/>
  <c r="AA563" i="10"/>
  <c r="Z563" i="10"/>
  <c r="Y563" i="10"/>
  <c r="X563" i="10"/>
  <c r="W563" i="10"/>
  <c r="V563" i="10"/>
  <c r="U563" i="10"/>
  <c r="T563" i="10"/>
  <c r="S563" i="10"/>
  <c r="R563" i="10"/>
  <c r="P563" i="10"/>
  <c r="BF563" i="10" s="1"/>
  <c r="O563" i="10"/>
  <c r="N563" i="10"/>
  <c r="M563" i="10"/>
  <c r="L563" i="10"/>
  <c r="K563" i="10"/>
  <c r="J563" i="10"/>
  <c r="I563" i="10"/>
  <c r="H563" i="10"/>
  <c r="BM329" i="10"/>
  <c r="BF329" i="10"/>
  <c r="Q328" i="10"/>
  <c r="BM328" i="10"/>
  <c r="BF328" i="10"/>
  <c r="BM326" i="10"/>
  <c r="BF326" i="10"/>
  <c r="BM325" i="10"/>
  <c r="BF325" i="10"/>
  <c r="BM323" i="10"/>
  <c r="BF323" i="10"/>
  <c r="BM322" i="10"/>
  <c r="BF322" i="10"/>
  <c r="BM321" i="10"/>
  <c r="BF321" i="10"/>
  <c r="BM320" i="10"/>
  <c r="BF320" i="10"/>
  <c r="BM319" i="10"/>
  <c r="BF319" i="10"/>
  <c r="BM317" i="10"/>
  <c r="BF317" i="10"/>
  <c r="Q316" i="10"/>
  <c r="BM316" i="10"/>
  <c r="BF316" i="10"/>
  <c r="BM313" i="10"/>
  <c r="BF313" i="10"/>
  <c r="BM312" i="10"/>
  <c r="BF312" i="10"/>
  <c r="BM311" i="10"/>
  <c r="BF311" i="10"/>
  <c r="BM309" i="10"/>
  <c r="BF309" i="10"/>
  <c r="Q308" i="10"/>
  <c r="BM308" i="10"/>
  <c r="BF308" i="10"/>
  <c r="BM678" i="10"/>
  <c r="BF678" i="10"/>
  <c r="O678" i="10"/>
  <c r="BM677" i="10"/>
  <c r="BF677" i="10"/>
  <c r="Q677" i="10"/>
  <c r="BM676" i="10"/>
  <c r="BF676" i="10"/>
  <c r="Q676" i="10"/>
  <c r="BM675" i="10"/>
  <c r="BF675" i="10"/>
  <c r="O675" i="10"/>
  <c r="BM674" i="10"/>
  <c r="BF674" i="10"/>
  <c r="Q674" i="10"/>
  <c r="BM673" i="10"/>
  <c r="BF673" i="10"/>
  <c r="Q673" i="10"/>
  <c r="BM672" i="10"/>
  <c r="BF672" i="10"/>
  <c r="Q672" i="10"/>
  <c r="BM671" i="10"/>
  <c r="BF671" i="10"/>
  <c r="Q671" i="10"/>
  <c r="BM670" i="10"/>
  <c r="BF670" i="10"/>
  <c r="Q670" i="10"/>
  <c r="BM669" i="10"/>
  <c r="AH669" i="10"/>
  <c r="AG669" i="10"/>
  <c r="AE669" i="10"/>
  <c r="AD669" i="10"/>
  <c r="AC669" i="10"/>
  <c r="AB669" i="10"/>
  <c r="AA669" i="10"/>
  <c r="Z669" i="10"/>
  <c r="Y669" i="10"/>
  <c r="X669" i="10"/>
  <c r="W669" i="10"/>
  <c r="V669" i="10"/>
  <c r="U669" i="10"/>
  <c r="T669" i="10"/>
  <c r="S669" i="10"/>
  <c r="R669" i="10"/>
  <c r="P669" i="10"/>
  <c r="BF669" i="10" s="1"/>
  <c r="N669" i="10"/>
  <c r="M669" i="10"/>
  <c r="L669" i="10"/>
  <c r="K669" i="10"/>
  <c r="J669" i="10"/>
  <c r="I669" i="10"/>
  <c r="H669" i="10"/>
  <c r="BM473" i="10"/>
  <c r="BF473" i="10"/>
  <c r="Q473" i="10"/>
  <c r="BM472" i="10"/>
  <c r="BF472" i="10"/>
  <c r="Q472" i="10"/>
  <c r="BM471" i="10"/>
  <c r="BF471" i="10"/>
  <c r="Q471" i="10"/>
  <c r="BM470" i="10"/>
  <c r="BF470" i="10"/>
  <c r="Q470" i="10"/>
  <c r="BM469" i="10"/>
  <c r="BF469" i="10"/>
  <c r="U469" i="10"/>
  <c r="BM468" i="10"/>
  <c r="BF468" i="10"/>
  <c r="Q468" i="10"/>
  <c r="BM467" i="10"/>
  <c r="BF467" i="10"/>
  <c r="Q467" i="10"/>
  <c r="BM466" i="10"/>
  <c r="BF466" i="10"/>
  <c r="Q466" i="10"/>
  <c r="BM465" i="10"/>
  <c r="BF465" i="10"/>
  <c r="Q465" i="10"/>
  <c r="BM464" i="10"/>
  <c r="BF464" i="10"/>
  <c r="Q464" i="10"/>
  <c r="BM463" i="10"/>
  <c r="BF463" i="10"/>
  <c r="BM175" i="10"/>
  <c r="BF175" i="10"/>
  <c r="BM174" i="10"/>
  <c r="BF174" i="10"/>
  <c r="BM173" i="10"/>
  <c r="BF173" i="10"/>
  <c r="BM172" i="10"/>
  <c r="BF172" i="10"/>
  <c r="BM171" i="10"/>
  <c r="BF171" i="10"/>
  <c r="BM170" i="10"/>
  <c r="BF170" i="10"/>
  <c r="BM169" i="10"/>
  <c r="BF169" i="10"/>
  <c r="BM168" i="10"/>
  <c r="BF168" i="10"/>
  <c r="BM167" i="10"/>
  <c r="BF167" i="10"/>
  <c r="BM182" i="10"/>
  <c r="BF182" i="10"/>
  <c r="BM166" i="10"/>
  <c r="BF166" i="10"/>
  <c r="BM165" i="10"/>
  <c r="BF165" i="10"/>
  <c r="BM164" i="10"/>
  <c r="BF164" i="10"/>
  <c r="BM651" i="10"/>
  <c r="BF651" i="10"/>
  <c r="BM650" i="10"/>
  <c r="BF650" i="10"/>
  <c r="BM649" i="10"/>
  <c r="BF649" i="10"/>
  <c r="BM648" i="10"/>
  <c r="BF648" i="10"/>
  <c r="BM647" i="10"/>
  <c r="BF647" i="10"/>
  <c r="BM646" i="10"/>
  <c r="BF646" i="10"/>
  <c r="BM645" i="10"/>
  <c r="BF645" i="10"/>
  <c r="BM644" i="10"/>
  <c r="BF644" i="10"/>
  <c r="BM643" i="10"/>
  <c r="BF643" i="10"/>
  <c r="BM642" i="10"/>
  <c r="BF642" i="10"/>
  <c r="BM641" i="10"/>
  <c r="BF641" i="10"/>
  <c r="BM640" i="10"/>
  <c r="BF640" i="10"/>
  <c r="BM639" i="10"/>
  <c r="BF639" i="10"/>
  <c r="BM638" i="10"/>
  <c r="BF638" i="10"/>
  <c r="BM637" i="10"/>
  <c r="BF637" i="10"/>
  <c r="BM635" i="10"/>
  <c r="BF635" i="10"/>
  <c r="BM634" i="10"/>
  <c r="BF634" i="10"/>
  <c r="BM633" i="10"/>
  <c r="BF633" i="10"/>
  <c r="BM632" i="10"/>
  <c r="BF632" i="10"/>
  <c r="BM631" i="10"/>
  <c r="BF631" i="10"/>
  <c r="BM630" i="10"/>
  <c r="BF630" i="10"/>
  <c r="BM629" i="10"/>
  <c r="BF629" i="10"/>
  <c r="BM628" i="10"/>
  <c r="BF628" i="10"/>
  <c r="BM627" i="10"/>
  <c r="BF627" i="10"/>
  <c r="BM626" i="10"/>
  <c r="BF626" i="10"/>
  <c r="BM625" i="10"/>
  <c r="BF625" i="10"/>
  <c r="BM624" i="10"/>
  <c r="BF624" i="10"/>
  <c r="BM623" i="10"/>
  <c r="BF623" i="10"/>
  <c r="BM622" i="10"/>
  <c r="BF622" i="10"/>
  <c r="BM621" i="10"/>
  <c r="BF621" i="10"/>
  <c r="BM620" i="10"/>
  <c r="BF620" i="10"/>
  <c r="BM619" i="10"/>
  <c r="BF619" i="10"/>
  <c r="BM618" i="10"/>
  <c r="BF618" i="10"/>
  <c r="BM617" i="10"/>
  <c r="BF617" i="10"/>
  <c r="BM616" i="10"/>
  <c r="BF616" i="10"/>
  <c r="BM615" i="10"/>
  <c r="BF615" i="10"/>
  <c r="BM614" i="10"/>
  <c r="AH614" i="10"/>
  <c r="AG614" i="10"/>
  <c r="AF614" i="10"/>
  <c r="AE614" i="10"/>
  <c r="AD614" i="10"/>
  <c r="AC614" i="10"/>
  <c r="AB614" i="10"/>
  <c r="AA614" i="10"/>
  <c r="Z614" i="10"/>
  <c r="Y614" i="10"/>
  <c r="X614" i="10"/>
  <c r="W614" i="10"/>
  <c r="V614" i="10"/>
  <c r="U614" i="10"/>
  <c r="T614" i="10"/>
  <c r="S614" i="10"/>
  <c r="R614" i="10"/>
  <c r="Q614" i="10"/>
  <c r="P614" i="10"/>
  <c r="O614" i="10"/>
  <c r="N614" i="10"/>
  <c r="M614" i="10"/>
  <c r="L614" i="10"/>
  <c r="K614" i="10"/>
  <c r="J614" i="10"/>
  <c r="I614" i="10"/>
  <c r="H614" i="10"/>
  <c r="BM439" i="10"/>
  <c r="BF439" i="10"/>
  <c r="BM438" i="10"/>
  <c r="BF438" i="10"/>
  <c r="BM437" i="10"/>
  <c r="BF437" i="10"/>
  <c r="BM436" i="10"/>
  <c r="BF436" i="10"/>
  <c r="BM435" i="10"/>
  <c r="BF435" i="10"/>
  <c r="BM434" i="10"/>
  <c r="BF434" i="10"/>
  <c r="BM433" i="10"/>
  <c r="BF433" i="10"/>
  <c r="BM432" i="10"/>
  <c r="BF432" i="10"/>
  <c r="BM431" i="10"/>
  <c r="BF431" i="10"/>
  <c r="BM58" i="10"/>
  <c r="BF58" i="10"/>
  <c r="BM430" i="10"/>
  <c r="BF430" i="10"/>
  <c r="BM429" i="10"/>
  <c r="BF429" i="10"/>
  <c r="BM428" i="10"/>
  <c r="BF428" i="10"/>
  <c r="BM427" i="10"/>
  <c r="BF427" i="10"/>
  <c r="BM426" i="10"/>
  <c r="BF426" i="10"/>
  <c r="BM425" i="10"/>
  <c r="BF425" i="10"/>
  <c r="BM424" i="10"/>
  <c r="BF424" i="10"/>
  <c r="BM423" i="10"/>
  <c r="BF423" i="10"/>
  <c r="BM422" i="10"/>
  <c r="BF422" i="10"/>
  <c r="BM421" i="10"/>
  <c r="BF421" i="10"/>
  <c r="BM420" i="10"/>
  <c r="BF420" i="10"/>
  <c r="BM419" i="10"/>
  <c r="BF419" i="10"/>
  <c r="BM418" i="10"/>
  <c r="BF418" i="10"/>
  <c r="BM417" i="10"/>
  <c r="BF417" i="10"/>
  <c r="BM416" i="10"/>
  <c r="BF416" i="10"/>
  <c r="BM415" i="10"/>
  <c r="BF415" i="10"/>
  <c r="BM414" i="10"/>
  <c r="BF414" i="10"/>
  <c r="BM413" i="10"/>
  <c r="BF413" i="10"/>
  <c r="BM412" i="10"/>
  <c r="BF412" i="10"/>
  <c r="BM411" i="10"/>
  <c r="BF411" i="10"/>
  <c r="BM410" i="10"/>
  <c r="BF410" i="10"/>
  <c r="BM409" i="10"/>
  <c r="BF409" i="10"/>
  <c r="BM408" i="10"/>
  <c r="BF408" i="10"/>
  <c r="BM407" i="10"/>
  <c r="BF407" i="10"/>
  <c r="BM406" i="10"/>
  <c r="BF406" i="10"/>
  <c r="BM405" i="10"/>
  <c r="BF405" i="10"/>
  <c r="BM404" i="10"/>
  <c r="BF404" i="10"/>
  <c r="BM403" i="10"/>
  <c r="BF403" i="10"/>
  <c r="BM402" i="10"/>
  <c r="BF402" i="10"/>
  <c r="BM401" i="10"/>
  <c r="BF401" i="10"/>
  <c r="BM400" i="10"/>
  <c r="BF400" i="10"/>
  <c r="BM399" i="10"/>
  <c r="BM53" i="10"/>
  <c r="BF53" i="10"/>
  <c r="BM52" i="10"/>
  <c r="BF52" i="10"/>
  <c r="BM51" i="10"/>
  <c r="BF51" i="10"/>
  <c r="BM50" i="10"/>
  <c r="BF50" i="10"/>
  <c r="BM49" i="10"/>
  <c r="BF49" i="10"/>
  <c r="BM48" i="10"/>
  <c r="BF48" i="10"/>
  <c r="BM47" i="10"/>
  <c r="BF47" i="10"/>
  <c r="BM46" i="10"/>
  <c r="BF46" i="10"/>
  <c r="BM45" i="10"/>
  <c r="BF45" i="10"/>
  <c r="BM44" i="10"/>
  <c r="BF44" i="10"/>
  <c r="BM43" i="10"/>
  <c r="BF43" i="10"/>
  <c r="BM42" i="10"/>
  <c r="BF42" i="10"/>
  <c r="BM41" i="10"/>
  <c r="BF41" i="10"/>
  <c r="BM40" i="10"/>
  <c r="BF40" i="10"/>
  <c r="BM39" i="10"/>
  <c r="BF39" i="10"/>
  <c r="BM38" i="10"/>
  <c r="BF38" i="10"/>
  <c r="BM37" i="10"/>
  <c r="BF37" i="10"/>
  <c r="BM36" i="10"/>
  <c r="BF36" i="10"/>
  <c r="BM35" i="10"/>
  <c r="BF35" i="10"/>
  <c r="BM34" i="10"/>
  <c r="BF34" i="10"/>
  <c r="BM33" i="10"/>
  <c r="BF33" i="10"/>
  <c r="BM32" i="10"/>
  <c r="BF32" i="10"/>
  <c r="BM31" i="10"/>
  <c r="BF31" i="10"/>
  <c r="BM30" i="10"/>
  <c r="BF30" i="10"/>
  <c r="BM29" i="10"/>
  <c r="BF29" i="10"/>
  <c r="BM28" i="10"/>
  <c r="BF28" i="10"/>
  <c r="BM27" i="10"/>
  <c r="BF27" i="10"/>
  <c r="BM26" i="10"/>
  <c r="BF26" i="10"/>
  <c r="BM25" i="10"/>
  <c r="BF25" i="10"/>
  <c r="BM24" i="10"/>
  <c r="BF24" i="10"/>
  <c r="BM23" i="10"/>
  <c r="BF23" i="10"/>
  <c r="BM440" i="10"/>
  <c r="BF440" i="10"/>
  <c r="BM22" i="10"/>
  <c r="BF22" i="10"/>
  <c r="CK22" i="10"/>
  <c r="BM21" i="10"/>
  <c r="BM784" i="10"/>
  <c r="BF784" i="10"/>
  <c r="Q784" i="10"/>
  <c r="BM783" i="10"/>
  <c r="AH783" i="10"/>
  <c r="AG783" i="10"/>
  <c r="AE783" i="10"/>
  <c r="AD783" i="10"/>
  <c r="AC783" i="10"/>
  <c r="AB783" i="10"/>
  <c r="AA783" i="10"/>
  <c r="Z783" i="10"/>
  <c r="Y783" i="10"/>
  <c r="X783" i="10"/>
  <c r="W783" i="10"/>
  <c r="V783" i="10"/>
  <c r="U783" i="10"/>
  <c r="T783" i="10"/>
  <c r="S783" i="10"/>
  <c r="R783" i="10"/>
  <c r="P783" i="10"/>
  <c r="BF783" i="10" s="1"/>
  <c r="O783" i="10"/>
  <c r="N783" i="10"/>
  <c r="M783" i="10"/>
  <c r="L783" i="10"/>
  <c r="K783" i="10"/>
  <c r="J783" i="10"/>
  <c r="I783" i="10"/>
  <c r="H783" i="10"/>
  <c r="BM782" i="10"/>
  <c r="BF782" i="10"/>
  <c r="Q782" i="10"/>
  <c r="BM781" i="10"/>
  <c r="AH781" i="10"/>
  <c r="AG781" i="10"/>
  <c r="AE781" i="10"/>
  <c r="AD781" i="10"/>
  <c r="AC781" i="10"/>
  <c r="AB781" i="10"/>
  <c r="AA781" i="10"/>
  <c r="Z781" i="10"/>
  <c r="Y781" i="10"/>
  <c r="X781" i="10"/>
  <c r="W781" i="10"/>
  <c r="V781" i="10"/>
  <c r="U781" i="10"/>
  <c r="T781" i="10"/>
  <c r="S781" i="10"/>
  <c r="R781" i="10"/>
  <c r="P781" i="10"/>
  <c r="BF781" i="10" s="1"/>
  <c r="O781" i="10"/>
  <c r="N781" i="10"/>
  <c r="M781" i="10"/>
  <c r="L781" i="10"/>
  <c r="K781" i="10"/>
  <c r="J781" i="10"/>
  <c r="I781" i="10"/>
  <c r="H781" i="10"/>
  <c r="BM780" i="10"/>
  <c r="BF780" i="10"/>
  <c r="Q780" i="10"/>
  <c r="BM779" i="10"/>
  <c r="AH779" i="10"/>
  <c r="AG779" i="10"/>
  <c r="AE779" i="10"/>
  <c r="AD779" i="10"/>
  <c r="AC779" i="10"/>
  <c r="AB779" i="10"/>
  <c r="AA779" i="10"/>
  <c r="Z779" i="10"/>
  <c r="Y779" i="10"/>
  <c r="X779" i="10"/>
  <c r="W779" i="10"/>
  <c r="V779" i="10"/>
  <c r="U779" i="10"/>
  <c r="T779" i="10"/>
  <c r="S779" i="10"/>
  <c r="R779" i="10"/>
  <c r="P779" i="10"/>
  <c r="BF779" i="10" s="1"/>
  <c r="O779" i="10"/>
  <c r="N779" i="10"/>
  <c r="M779" i="10"/>
  <c r="L779" i="10"/>
  <c r="K779" i="10"/>
  <c r="J779" i="10"/>
  <c r="I779" i="10"/>
  <c r="H779" i="10"/>
  <c r="BM778" i="10"/>
  <c r="BF778" i="10"/>
  <c r="Q778" i="10"/>
  <c r="BM777" i="10"/>
  <c r="AH777" i="10"/>
  <c r="AG777" i="10"/>
  <c r="AE777" i="10"/>
  <c r="AD777" i="10"/>
  <c r="AC777" i="10"/>
  <c r="AB777" i="10"/>
  <c r="AA777" i="10"/>
  <c r="Z777" i="10"/>
  <c r="Y777" i="10"/>
  <c r="X777" i="10"/>
  <c r="W777" i="10"/>
  <c r="V777" i="10"/>
  <c r="U777" i="10"/>
  <c r="T777" i="10"/>
  <c r="S777" i="10"/>
  <c r="R777" i="10"/>
  <c r="P777" i="10"/>
  <c r="BF777" i="10" s="1"/>
  <c r="O777" i="10"/>
  <c r="N777" i="10"/>
  <c r="M777" i="10"/>
  <c r="L777" i="10"/>
  <c r="K777" i="10"/>
  <c r="J777" i="10"/>
  <c r="I777" i="10"/>
  <c r="H777" i="10"/>
  <c r="BM776" i="10"/>
  <c r="BF776" i="10"/>
  <c r="Q776" i="10"/>
  <c r="BM775" i="10"/>
  <c r="AH775" i="10"/>
  <c r="AG775" i="10"/>
  <c r="AE775" i="10"/>
  <c r="AD775" i="10"/>
  <c r="AC775" i="10"/>
  <c r="AB775" i="10"/>
  <c r="AA775" i="10"/>
  <c r="Z775" i="10"/>
  <c r="Y775" i="10"/>
  <c r="X775" i="10"/>
  <c r="W775" i="10"/>
  <c r="V775" i="10"/>
  <c r="U775" i="10"/>
  <c r="T775" i="10"/>
  <c r="S775" i="10"/>
  <c r="R775" i="10"/>
  <c r="P775" i="10"/>
  <c r="BF775" i="10" s="1"/>
  <c r="O775" i="10"/>
  <c r="N775" i="10"/>
  <c r="M775" i="10"/>
  <c r="L775" i="10"/>
  <c r="K775" i="10"/>
  <c r="J775" i="10"/>
  <c r="I775" i="10"/>
  <c r="H775" i="10"/>
  <c r="BM600" i="10"/>
  <c r="BF600" i="10"/>
  <c r="Q600" i="10"/>
  <c r="BM599" i="10"/>
  <c r="AH599" i="10"/>
  <c r="AG599" i="10"/>
  <c r="AE599" i="10"/>
  <c r="AD599" i="10"/>
  <c r="AC599" i="10"/>
  <c r="AB599" i="10"/>
  <c r="AA599" i="10"/>
  <c r="Z599" i="10"/>
  <c r="Y599" i="10"/>
  <c r="X599" i="10"/>
  <c r="W599" i="10"/>
  <c r="V599" i="10"/>
  <c r="U599" i="10"/>
  <c r="T599" i="10"/>
  <c r="S599" i="10"/>
  <c r="R599" i="10"/>
  <c r="P599" i="10"/>
  <c r="BF599" i="10" s="1"/>
  <c r="O599" i="10"/>
  <c r="N599" i="10"/>
  <c r="M599" i="10"/>
  <c r="L599" i="10"/>
  <c r="K599" i="10"/>
  <c r="J599" i="10"/>
  <c r="I599" i="10"/>
  <c r="H599" i="10"/>
  <c r="BM598" i="10"/>
  <c r="BF598" i="10"/>
  <c r="Q598" i="10"/>
  <c r="BM597" i="10"/>
  <c r="AH597" i="10"/>
  <c r="AG597" i="10"/>
  <c r="AE597" i="10"/>
  <c r="AD597" i="10"/>
  <c r="AC597" i="10"/>
  <c r="AB597" i="10"/>
  <c r="AA597" i="10"/>
  <c r="Z597" i="10"/>
  <c r="Y597" i="10"/>
  <c r="X597" i="10"/>
  <c r="W597" i="10"/>
  <c r="V597" i="10"/>
  <c r="U597" i="10"/>
  <c r="T597" i="10"/>
  <c r="S597" i="10"/>
  <c r="R597" i="10"/>
  <c r="P597" i="10"/>
  <c r="BF597" i="10" s="1"/>
  <c r="O597" i="10"/>
  <c r="N597" i="10"/>
  <c r="M597" i="10"/>
  <c r="L597" i="10"/>
  <c r="K597" i="10"/>
  <c r="J597" i="10"/>
  <c r="I597" i="10"/>
  <c r="H597" i="10"/>
  <c r="BM596" i="10"/>
  <c r="BF596" i="10"/>
  <c r="Q596" i="10"/>
  <c r="BM595" i="10"/>
  <c r="AH595" i="10"/>
  <c r="AG595" i="10"/>
  <c r="AE595" i="10"/>
  <c r="AD595" i="10"/>
  <c r="AC595" i="10"/>
  <c r="AB595" i="10"/>
  <c r="AA595" i="10"/>
  <c r="Z595" i="10"/>
  <c r="Y595" i="10"/>
  <c r="X595" i="10"/>
  <c r="W595" i="10"/>
  <c r="V595" i="10"/>
  <c r="U595" i="10"/>
  <c r="T595" i="10"/>
  <c r="S595" i="10"/>
  <c r="R595" i="10"/>
  <c r="P595" i="10"/>
  <c r="BF595" i="10" s="1"/>
  <c r="O595" i="10"/>
  <c r="N595" i="10"/>
  <c r="M595" i="10"/>
  <c r="L595" i="10"/>
  <c r="K595" i="10"/>
  <c r="J595" i="10"/>
  <c r="I595" i="10"/>
  <c r="H595" i="10"/>
  <c r="BM594" i="10"/>
  <c r="BF594" i="10"/>
  <c r="U594" i="10"/>
  <c r="BM593" i="10"/>
  <c r="BF593" i="10"/>
  <c r="Q593" i="10"/>
  <c r="BM592" i="10"/>
  <c r="AH592" i="10"/>
  <c r="AG592" i="10"/>
  <c r="AE592" i="10"/>
  <c r="AD592" i="10"/>
  <c r="AC592" i="10"/>
  <c r="AB592" i="10"/>
  <c r="AA592" i="10"/>
  <c r="Z592" i="10"/>
  <c r="Y592" i="10"/>
  <c r="X592" i="10"/>
  <c r="W592" i="10"/>
  <c r="V592" i="10"/>
  <c r="T592" i="10"/>
  <c r="S592" i="10"/>
  <c r="R592" i="10"/>
  <c r="P592" i="10"/>
  <c r="BF592" i="10" s="1"/>
  <c r="O592" i="10"/>
  <c r="N592" i="10"/>
  <c r="M592" i="10"/>
  <c r="L592" i="10"/>
  <c r="K592" i="10"/>
  <c r="J592" i="10"/>
  <c r="I592" i="10"/>
  <c r="H592" i="10"/>
  <c r="BM381" i="10"/>
  <c r="BF381" i="10"/>
  <c r="BM380" i="10"/>
  <c r="AH380" i="10"/>
  <c r="AG380" i="10"/>
  <c r="AE380" i="10"/>
  <c r="AD380" i="10"/>
  <c r="AC380" i="10"/>
  <c r="AB380" i="10"/>
  <c r="AA380" i="10"/>
  <c r="Z380" i="10"/>
  <c r="Y380" i="10"/>
  <c r="X380" i="10"/>
  <c r="W380" i="10"/>
  <c r="V380" i="10"/>
  <c r="U380" i="10"/>
  <c r="T380" i="10"/>
  <c r="S380" i="10"/>
  <c r="R380" i="10"/>
  <c r="P380" i="10"/>
  <c r="BF380" i="10" s="1"/>
  <c r="O380" i="10"/>
  <c r="N380" i="10"/>
  <c r="M380" i="10"/>
  <c r="L380" i="10"/>
  <c r="K380" i="10"/>
  <c r="J380" i="10"/>
  <c r="I380" i="10"/>
  <c r="H380" i="10"/>
  <c r="BM379" i="10"/>
  <c r="BF379" i="10"/>
  <c r="BM378" i="10"/>
  <c r="AH378" i="10"/>
  <c r="AG378" i="10"/>
  <c r="AE378" i="10"/>
  <c r="AD378" i="10"/>
  <c r="AC378" i="10"/>
  <c r="AB378" i="10"/>
  <c r="AA378" i="10"/>
  <c r="Z378" i="10"/>
  <c r="Y378" i="10"/>
  <c r="X378" i="10"/>
  <c r="W378" i="10"/>
  <c r="V378" i="10"/>
  <c r="U378" i="10"/>
  <c r="T378" i="10"/>
  <c r="S378" i="10"/>
  <c r="R378" i="10"/>
  <c r="P378" i="10"/>
  <c r="BF378" i="10" s="1"/>
  <c r="O378" i="10"/>
  <c r="N378" i="10"/>
  <c r="M378" i="10"/>
  <c r="L378" i="10"/>
  <c r="K378" i="10"/>
  <c r="J378" i="10"/>
  <c r="I378" i="10"/>
  <c r="H378" i="10"/>
  <c r="BM373" i="10"/>
  <c r="BF373" i="10"/>
  <c r="Q372" i="10"/>
  <c r="BM372" i="10"/>
  <c r="BF372" i="10"/>
  <c r="BM731" i="10"/>
  <c r="BF731" i="10"/>
  <c r="Q731" i="10"/>
  <c r="BM730" i="10"/>
  <c r="AH730" i="10"/>
  <c r="AG730" i="10"/>
  <c r="AE730" i="10"/>
  <c r="AD730" i="10"/>
  <c r="AC730" i="10"/>
  <c r="AB730" i="10"/>
  <c r="AA730" i="10"/>
  <c r="Z730" i="10"/>
  <c r="Y730" i="10"/>
  <c r="X730" i="10"/>
  <c r="W730" i="10"/>
  <c r="V730" i="10"/>
  <c r="U730" i="10"/>
  <c r="T730" i="10"/>
  <c r="S730" i="10"/>
  <c r="R730" i="10"/>
  <c r="P730" i="10"/>
  <c r="BF730" i="10" s="1"/>
  <c r="O730" i="10"/>
  <c r="N730" i="10"/>
  <c r="M730" i="10"/>
  <c r="L730" i="10"/>
  <c r="K730" i="10"/>
  <c r="J730" i="10"/>
  <c r="I730" i="10"/>
  <c r="H730" i="10"/>
  <c r="BM729" i="10"/>
  <c r="BF729" i="10"/>
  <c r="Q729" i="10"/>
  <c r="BM728" i="10"/>
  <c r="BF728" i="10"/>
  <c r="Q728" i="10"/>
  <c r="BM727" i="10"/>
  <c r="AH727" i="10"/>
  <c r="AG727" i="10"/>
  <c r="AE727" i="10"/>
  <c r="AD727" i="10"/>
  <c r="AC727" i="10"/>
  <c r="AB727" i="10"/>
  <c r="AA727" i="10"/>
  <c r="Z727" i="10"/>
  <c r="Y727" i="10"/>
  <c r="X727" i="10"/>
  <c r="W727" i="10"/>
  <c r="V727" i="10"/>
  <c r="U727" i="10"/>
  <c r="T727" i="10"/>
  <c r="S727" i="10"/>
  <c r="R727" i="10"/>
  <c r="P727" i="10"/>
  <c r="BF727" i="10" s="1"/>
  <c r="O727" i="10"/>
  <c r="N727" i="10"/>
  <c r="M727" i="10"/>
  <c r="L727" i="10"/>
  <c r="K727" i="10"/>
  <c r="J727" i="10"/>
  <c r="I727" i="10"/>
  <c r="H727" i="10"/>
  <c r="BM549" i="10"/>
  <c r="BF549" i="10"/>
  <c r="Q549" i="10"/>
  <c r="BM548" i="10"/>
  <c r="BF548" i="10"/>
  <c r="BM547" i="10"/>
  <c r="BF547" i="10"/>
  <c r="Q547" i="10"/>
  <c r="BM546" i="10"/>
  <c r="AH546" i="10"/>
  <c r="AG546" i="10"/>
  <c r="AE546" i="10"/>
  <c r="AD546" i="10"/>
  <c r="AC546" i="10"/>
  <c r="AB546" i="10"/>
  <c r="AA546" i="10"/>
  <c r="Z546" i="10"/>
  <c r="Y546" i="10"/>
  <c r="X546" i="10"/>
  <c r="W546" i="10"/>
  <c r="V546" i="10"/>
  <c r="U546" i="10"/>
  <c r="T546" i="10"/>
  <c r="S546" i="10"/>
  <c r="R546" i="10"/>
  <c r="P546" i="10"/>
  <c r="BF546" i="10" s="1"/>
  <c r="O546" i="10"/>
  <c r="N546" i="10"/>
  <c r="M546" i="10"/>
  <c r="L546" i="10"/>
  <c r="K546" i="10"/>
  <c r="J546" i="10"/>
  <c r="I546" i="10"/>
  <c r="H546" i="10"/>
  <c r="BM545" i="10"/>
  <c r="BF545" i="10"/>
  <c r="Q545" i="10"/>
  <c r="BF544" i="10"/>
  <c r="Q544" i="10"/>
  <c r="BM543" i="10"/>
  <c r="BF543" i="10"/>
  <c r="U543" i="10"/>
  <c r="BM285" i="10"/>
  <c r="BF285" i="10"/>
  <c r="BM284" i="10"/>
  <c r="BF284" i="10"/>
  <c r="BM550" i="10"/>
  <c r="BF550" i="10"/>
  <c r="Q280" i="10"/>
  <c r="BM280" i="10"/>
  <c r="BF280" i="10"/>
  <c r="BM278" i="10"/>
  <c r="BF278" i="10"/>
  <c r="K20" i="10" l="1"/>
  <c r="T20" i="10"/>
  <c r="AB20" i="10"/>
  <c r="AG20" i="10"/>
  <c r="L20" i="10"/>
  <c r="I20" i="10"/>
  <c r="R20" i="10"/>
  <c r="Z20" i="10"/>
  <c r="S20" i="10"/>
  <c r="H20" i="10"/>
  <c r="U20" i="10"/>
  <c r="Y20" i="10"/>
  <c r="AC20" i="10"/>
  <c r="AH20" i="10"/>
  <c r="M20" i="10"/>
  <c r="V20" i="10"/>
  <c r="AD20" i="10"/>
  <c r="N20" i="10"/>
  <c r="AA20" i="10"/>
  <c r="AE20" i="10"/>
  <c r="J398" i="10"/>
  <c r="N398" i="10"/>
  <c r="S398" i="10"/>
  <c r="AB398" i="10"/>
  <c r="AG398" i="10"/>
  <c r="K398" i="10"/>
  <c r="O398" i="10"/>
  <c r="T398" i="10"/>
  <c r="Y398" i="10"/>
  <c r="AC398" i="10"/>
  <c r="AH398" i="10"/>
  <c r="L398" i="10"/>
  <c r="P398" i="10"/>
  <c r="V398" i="10"/>
  <c r="Z398" i="10"/>
  <c r="AD398" i="10"/>
  <c r="I398" i="10"/>
  <c r="M398" i="10"/>
  <c r="R398" i="10"/>
  <c r="W398" i="10"/>
  <c r="AA398" i="10"/>
  <c r="AE398" i="10"/>
  <c r="Q448" i="10"/>
  <c r="Q589" i="10"/>
  <c r="Q487" i="10"/>
  <c r="G453" i="10"/>
  <c r="CK453" i="10" s="1"/>
  <c r="Q556" i="10"/>
  <c r="G127" i="10"/>
  <c r="CK127" i="10" s="1"/>
  <c r="G696" i="10"/>
  <c r="CK696" i="10" s="1"/>
  <c r="Q548" i="10"/>
  <c r="U463" i="10"/>
  <c r="G258" i="10"/>
  <c r="CK258" i="10" s="1"/>
  <c r="G511" i="10"/>
  <c r="CK511" i="10" s="1"/>
  <c r="G712" i="10"/>
  <c r="CK712" i="10" s="1"/>
  <c r="G207" i="10"/>
  <c r="CK207" i="10" s="1"/>
  <c r="Q474" i="10"/>
  <c r="CK717" i="10"/>
  <c r="Q497" i="10"/>
  <c r="Q463" i="10"/>
  <c r="CK248" i="10"/>
  <c r="G518" i="10"/>
  <c r="CK518" i="10" s="1"/>
  <c r="Q551" i="10"/>
  <c r="Q491" i="10"/>
  <c r="BF441" i="10"/>
  <c r="Q311" i="10"/>
  <c r="Q292" i="10"/>
  <c r="BF224" i="10"/>
  <c r="O189" i="10"/>
  <c r="O20" i="10" s="1"/>
  <c r="Q276" i="10"/>
  <c r="AF501" i="10"/>
  <c r="G501" i="10" s="1"/>
  <c r="Q189" i="10"/>
  <c r="Q204" i="10"/>
  <c r="Q366" i="10"/>
  <c r="Q244" i="10"/>
  <c r="Q217" i="10"/>
  <c r="N613" i="10"/>
  <c r="Z613" i="10"/>
  <c r="V613" i="10"/>
  <c r="AH613" i="10"/>
  <c r="K613" i="10"/>
  <c r="S613" i="10"/>
  <c r="AA613" i="10"/>
  <c r="AE613" i="10"/>
  <c r="R613" i="10"/>
  <c r="AD613" i="10"/>
  <c r="H613" i="10"/>
  <c r="L613" i="10"/>
  <c r="P613" i="10"/>
  <c r="T613" i="10"/>
  <c r="X613" i="10"/>
  <c r="AB613" i="10"/>
  <c r="I613" i="10"/>
  <c r="M613" i="10"/>
  <c r="Y613" i="10"/>
  <c r="AC613" i="10"/>
  <c r="AG613" i="10"/>
  <c r="AF465" i="10"/>
  <c r="AF469" i="10"/>
  <c r="AF473" i="10"/>
  <c r="AF753" i="10"/>
  <c r="G753" i="10" s="1"/>
  <c r="AF343" i="10"/>
  <c r="AF735" i="10"/>
  <c r="AF529" i="10"/>
  <c r="G529" i="10" s="1"/>
  <c r="AF667" i="10"/>
  <c r="G667" i="10" s="1"/>
  <c r="AF547" i="10"/>
  <c r="G547" i="10" s="1"/>
  <c r="AF776" i="10"/>
  <c r="G776" i="10" s="1"/>
  <c r="AF784" i="10"/>
  <c r="G784" i="10" s="1"/>
  <c r="AF464" i="10"/>
  <c r="G464" i="10" s="1"/>
  <c r="AF677" i="10"/>
  <c r="G677" i="10" s="1"/>
  <c r="AF313" i="10"/>
  <c r="AF322" i="10"/>
  <c r="AF588" i="10"/>
  <c r="AF300" i="10"/>
  <c r="AF674" i="10"/>
  <c r="AF678" i="10"/>
  <c r="AF379" i="10"/>
  <c r="G379" i="10" s="1"/>
  <c r="AF468" i="10"/>
  <c r="Q570" i="10"/>
  <c r="AF734" i="10"/>
  <c r="G734" i="10" s="1"/>
  <c r="AF576" i="10"/>
  <c r="G576" i="10" s="1"/>
  <c r="AF256" i="10"/>
  <c r="AF594" i="10"/>
  <c r="AF472" i="10"/>
  <c r="G472" i="10" s="1"/>
  <c r="AF585" i="10"/>
  <c r="AF584" i="10" s="1"/>
  <c r="AF554" i="10"/>
  <c r="G554" i="10" s="1"/>
  <c r="Q297" i="10"/>
  <c r="Q336" i="10"/>
  <c r="AF557" i="10"/>
  <c r="AF556" i="10" s="1"/>
  <c r="AF450" i="10"/>
  <c r="AF230" i="10"/>
  <c r="Q516" i="10"/>
  <c r="AF702" i="10"/>
  <c r="AF710" i="10"/>
  <c r="G710" i="10" s="1"/>
  <c r="Q605" i="10"/>
  <c r="AF192" i="10"/>
  <c r="AF194" i="10"/>
  <c r="AF206" i="10"/>
  <c r="AF478" i="10"/>
  <c r="AF686" i="10"/>
  <c r="AF694" i="10"/>
  <c r="G694" i="10" s="1"/>
  <c r="Q272" i="10"/>
  <c r="AF149" i="10"/>
  <c r="AF128" i="10"/>
  <c r="AF156" i="10"/>
  <c r="AF191" i="10"/>
  <c r="AF193" i="10"/>
  <c r="AF729" i="10"/>
  <c r="AF467" i="10"/>
  <c r="G467" i="10" s="1"/>
  <c r="AF471" i="10"/>
  <c r="G471" i="10" s="1"/>
  <c r="AF329" i="10"/>
  <c r="AF744" i="10"/>
  <c r="G744" i="10" s="1"/>
  <c r="AF750" i="10"/>
  <c r="AF345" i="10"/>
  <c r="AF350" i="10"/>
  <c r="AF367" i="10"/>
  <c r="AF590" i="10"/>
  <c r="G590" i="10" s="1"/>
  <c r="AF769" i="10"/>
  <c r="G769" i="10" s="1"/>
  <c r="AF772" i="10"/>
  <c r="AF733" i="10"/>
  <c r="G733" i="10" s="1"/>
  <c r="AF737" i="10"/>
  <c r="G737" i="10" s="1"/>
  <c r="AF724" i="10"/>
  <c r="AF723" i="10" s="1"/>
  <c r="AF121" i="10"/>
  <c r="AF124" i="10"/>
  <c r="AF148" i="10"/>
  <c r="AF159" i="10"/>
  <c r="AF452" i="10"/>
  <c r="AF229" i="10"/>
  <c r="AF246" i="10"/>
  <c r="Q512" i="10"/>
  <c r="AF700" i="10"/>
  <c r="AF706" i="10"/>
  <c r="AF705" i="10" s="1"/>
  <c r="AF190" i="10"/>
  <c r="AF486" i="10"/>
  <c r="AF196" i="10"/>
  <c r="Q224" i="10"/>
  <c r="AF483" i="10"/>
  <c r="AF654" i="10"/>
  <c r="G654" i="10" s="1"/>
  <c r="Q274" i="10"/>
  <c r="AF537" i="10"/>
  <c r="G537" i="10" s="1"/>
  <c r="AF140" i="10"/>
  <c r="AF123" i="10"/>
  <c r="AF146" i="10"/>
  <c r="AF130" i="10"/>
  <c r="AF449" i="10"/>
  <c r="AF500" i="10"/>
  <c r="AF701" i="10"/>
  <c r="Q703" i="10"/>
  <c r="Q391" i="10"/>
  <c r="AF786" i="10"/>
  <c r="AF785" i="10" s="1"/>
  <c r="AF490" i="10"/>
  <c r="Q380" i="10"/>
  <c r="Q595" i="10"/>
  <c r="AF728" i="10"/>
  <c r="AF466" i="10"/>
  <c r="AF470" i="10"/>
  <c r="G470" i="10" s="1"/>
  <c r="AF675" i="10"/>
  <c r="Q563" i="10"/>
  <c r="AF341" i="10"/>
  <c r="AF771" i="10"/>
  <c r="G771" i="10" s="1"/>
  <c r="AF260" i="10"/>
  <c r="AF265" i="10"/>
  <c r="Q725" i="10"/>
  <c r="Q301" i="10"/>
  <c r="CK144" i="10"/>
  <c r="AF147" i="10"/>
  <c r="AF151" i="10"/>
  <c r="AF158" i="10"/>
  <c r="AF668" i="10"/>
  <c r="G668" i="10" s="1"/>
  <c r="Q387" i="10"/>
  <c r="AF604" i="10"/>
  <c r="G604" i="10" s="1"/>
  <c r="AF195" i="10"/>
  <c r="AF110" i="10"/>
  <c r="AF655" i="10"/>
  <c r="AF657" i="10"/>
  <c r="AF536" i="10"/>
  <c r="G536" i="10" s="1"/>
  <c r="AF539" i="10"/>
  <c r="G539" i="10" s="1"/>
  <c r="AF492" i="10"/>
  <c r="G492" i="10" s="1"/>
  <c r="AF695" i="10"/>
  <c r="Q697" i="10"/>
  <c r="AF107" i="10"/>
  <c r="AF541" i="10"/>
  <c r="G541" i="10" s="1"/>
  <c r="AF562" i="10"/>
  <c r="G562" i="10" s="1"/>
  <c r="AF385" i="10"/>
  <c r="AF304" i="10"/>
  <c r="P301" i="10"/>
  <c r="BF301" i="10" s="1"/>
  <c r="W239" i="10"/>
  <c r="W20" i="10" s="1"/>
  <c r="AF240" i="10"/>
  <c r="Q538" i="10"/>
  <c r="AF267" i="10"/>
  <c r="G267" i="10" s="1"/>
  <c r="Q378" i="10"/>
  <c r="Q705" i="10"/>
  <c r="Q760" i="10"/>
  <c r="Q719" i="10"/>
  <c r="Q340" i="10"/>
  <c r="BF614" i="10"/>
  <c r="BF399" i="10"/>
  <c r="BF21" i="10"/>
  <c r="Q530" i="10"/>
  <c r="Q599" i="10"/>
  <c r="Q723" i="10"/>
  <c r="Q730" i="10"/>
  <c r="Q601" i="10"/>
  <c r="Q542" i="10"/>
  <c r="AF543" i="10"/>
  <c r="G543" i="10" s="1"/>
  <c r="U542" i="10"/>
  <c r="Q342" i="10"/>
  <c r="Q255" i="10"/>
  <c r="Q762" i="10"/>
  <c r="Q783" i="10"/>
  <c r="Q768" i="10"/>
  <c r="Q749" i="10"/>
  <c r="AF268" i="10"/>
  <c r="Q709" i="10"/>
  <c r="AF763" i="10"/>
  <c r="G763" i="10" s="1"/>
  <c r="X532" i="10"/>
  <c r="AF534" i="10"/>
  <c r="G534" i="10" s="1"/>
  <c r="AF731" i="10"/>
  <c r="G731" i="10" s="1"/>
  <c r="AF373" i="10"/>
  <c r="G373" i="10" s="1"/>
  <c r="AF212" i="10"/>
  <c r="AF566" i="10"/>
  <c r="G566" i="10" s="1"/>
  <c r="U565" i="10"/>
  <c r="Q781" i="10"/>
  <c r="AF550" i="10"/>
  <c r="AF544" i="10"/>
  <c r="AF173" i="10"/>
  <c r="AF571" i="10"/>
  <c r="AF570" i="10" s="1"/>
  <c r="AF573" i="10"/>
  <c r="G573" i="10" s="1"/>
  <c r="X603" i="10"/>
  <c r="AF111" i="10"/>
  <c r="AF600" i="10"/>
  <c r="AF599" i="10" s="1"/>
  <c r="AF756" i="10"/>
  <c r="AF531" i="10"/>
  <c r="G531" i="10" s="1"/>
  <c r="AF137" i="10"/>
  <c r="AF326" i="10"/>
  <c r="AF553" i="10"/>
  <c r="G553" i="10" s="1"/>
  <c r="Q732" i="10"/>
  <c r="AF662" i="10"/>
  <c r="Q597" i="10"/>
  <c r="AF782" i="10"/>
  <c r="AF781" i="10" s="1"/>
  <c r="AF166" i="10"/>
  <c r="AF317" i="10"/>
  <c r="Q758" i="10"/>
  <c r="AF761" i="10"/>
  <c r="G761" i="10" s="1"/>
  <c r="Q575" i="10"/>
  <c r="AF739" i="10"/>
  <c r="G739" i="10" s="1"/>
  <c r="AF245" i="10"/>
  <c r="G245" i="10" s="1"/>
  <c r="Q699" i="10"/>
  <c r="AF388" i="10"/>
  <c r="AF681" i="10"/>
  <c r="G681" i="10" s="1"/>
  <c r="AF685" i="10"/>
  <c r="AF171" i="10"/>
  <c r="AF568" i="10"/>
  <c r="G568" i="10" s="1"/>
  <c r="AF759" i="10"/>
  <c r="AF139" i="10"/>
  <c r="AF549" i="10"/>
  <c r="AF548" i="10" s="1"/>
  <c r="Q727" i="10"/>
  <c r="AF780" i="10"/>
  <c r="AF779" i="10" s="1"/>
  <c r="AF765" i="10"/>
  <c r="AF764" i="10" s="1"/>
  <c r="AF456" i="10"/>
  <c r="G456" i="10" s="1"/>
  <c r="AF708" i="10"/>
  <c r="AF219" i="10"/>
  <c r="Q770" i="10"/>
  <c r="U592" i="10"/>
  <c r="AF682" i="10"/>
  <c r="G682" i="10" s="1"/>
  <c r="AF273" i="10"/>
  <c r="Q532" i="10"/>
  <c r="AF488" i="10"/>
  <c r="G488" i="10" s="1"/>
  <c r="AF495" i="10"/>
  <c r="Q779" i="10"/>
  <c r="AF169" i="10"/>
  <c r="AF676" i="10"/>
  <c r="G676" i="10" s="1"/>
  <c r="AF323" i="10"/>
  <c r="AF751" i="10"/>
  <c r="G751" i="10" s="1"/>
  <c r="Q764" i="10"/>
  <c r="G713" i="10"/>
  <c r="CK713" i="10" s="1"/>
  <c r="AF720" i="10"/>
  <c r="Q528" i="10"/>
  <c r="AF142" i="10"/>
  <c r="AF138" i="10"/>
  <c r="AF462" i="10"/>
  <c r="Q508" i="10"/>
  <c r="U707" i="10"/>
  <c r="U494" i="10"/>
  <c r="AF510" i="10"/>
  <c r="AF285" i="10"/>
  <c r="Q546" i="10"/>
  <c r="Q592" i="10"/>
  <c r="AF598" i="10"/>
  <c r="AF597" i="10" s="1"/>
  <c r="AF167" i="10"/>
  <c r="AF175" i="10"/>
  <c r="O669" i="10"/>
  <c r="AF673" i="10"/>
  <c r="AF150" i="10"/>
  <c r="AF152" i="10"/>
  <c r="AF515" i="10"/>
  <c r="G515" i="10" s="1"/>
  <c r="Q514" i="10"/>
  <c r="AF593" i="10"/>
  <c r="G593" i="10" s="1"/>
  <c r="AF321" i="10"/>
  <c r="AF748" i="10"/>
  <c r="G748" i="10" s="1"/>
  <c r="AF578" i="10"/>
  <c r="AF583" i="10"/>
  <c r="Q582" i="10"/>
  <c r="AF736" i="10"/>
  <c r="AF120" i="10"/>
  <c r="AF157" i="10"/>
  <c r="AF460" i="10"/>
  <c r="G460" i="10" s="1"/>
  <c r="AF666" i="10"/>
  <c r="AF507" i="10"/>
  <c r="AF506" i="10" s="1"/>
  <c r="X389" i="10"/>
  <c r="X20" i="10" s="1"/>
  <c r="AF390" i="10"/>
  <c r="AF485" i="10"/>
  <c r="AF527" i="10"/>
  <c r="AF526" i="10" s="1"/>
  <c r="Q526" i="10"/>
  <c r="AF722" i="10"/>
  <c r="AF721" i="10" s="1"/>
  <c r="Q721" i="10"/>
  <c r="AF555" i="10"/>
  <c r="AF661" i="10"/>
  <c r="O660" i="10"/>
  <c r="Q775" i="10"/>
  <c r="G614" i="10"/>
  <c r="CK614" i="10" s="1"/>
  <c r="AF670" i="10"/>
  <c r="AF745" i="10"/>
  <c r="G745" i="10" s="1"/>
  <c r="Q746" i="10"/>
  <c r="AF754" i="10"/>
  <c r="G754" i="10" s="1"/>
  <c r="W752" i="10"/>
  <c r="W613" i="10" s="1"/>
  <c r="AF591" i="10"/>
  <c r="G591" i="10" s="1"/>
  <c r="Q766" i="10"/>
  <c r="AF767" i="10"/>
  <c r="G767" i="10" s="1"/>
  <c r="AF774" i="10"/>
  <c r="Q773" i="10"/>
  <c r="AF451" i="10"/>
  <c r="G451" i="10" s="1"/>
  <c r="AF454" i="10"/>
  <c r="AF665" i="10"/>
  <c r="AF498" i="10"/>
  <c r="G498" i="10" s="1"/>
  <c r="AF218" i="10"/>
  <c r="G218" i="10" s="1"/>
  <c r="Q580" i="10"/>
  <c r="Q259" i="10"/>
  <c r="AF298" i="10"/>
  <c r="G298" i="10" s="1"/>
  <c r="Q299" i="10"/>
  <c r="AF740" i="10"/>
  <c r="AF126" i="10"/>
  <c r="AF664" i="10"/>
  <c r="G664" i="10" s="1"/>
  <c r="AF236" i="10"/>
  <c r="Q235" i="10"/>
  <c r="Q584" i="10"/>
  <c r="AF302" i="10"/>
  <c r="AF162" i="10"/>
  <c r="G162" i="10" s="1"/>
  <c r="AF154" i="10"/>
  <c r="AF161" i="10"/>
  <c r="AF458" i="10"/>
  <c r="G458" i="10" s="1"/>
  <c r="Q787" i="10"/>
  <c r="AF477" i="10"/>
  <c r="G477" i="10" s="1"/>
  <c r="AF689" i="10"/>
  <c r="G580" i="10"/>
  <c r="AF153" i="10"/>
  <c r="AF160" i="10"/>
  <c r="AF509" i="10"/>
  <c r="AF508" i="10" s="1"/>
  <c r="AF513" i="10"/>
  <c r="AF512" i="10" s="1"/>
  <c r="AF602" i="10"/>
  <c r="AF601" i="10" s="1"/>
  <c r="AF788" i="10"/>
  <c r="G788" i="10" s="1"/>
  <c r="AF197" i="10"/>
  <c r="AF205" i="10"/>
  <c r="G205" i="10" s="1"/>
  <c r="AF221" i="10"/>
  <c r="AF475" i="10"/>
  <c r="G475" i="10" s="1"/>
  <c r="AF476" i="10"/>
  <c r="AF493" i="10"/>
  <c r="G493" i="10" s="1"/>
  <c r="Q785" i="10"/>
  <c r="AF442" i="10"/>
  <c r="AF445" i="10"/>
  <c r="Q652" i="10"/>
  <c r="AF688" i="10"/>
  <c r="Q693" i="10"/>
  <c r="AF691" i="10"/>
  <c r="Q441" i="10"/>
  <c r="Q540" i="10"/>
  <c r="AF579" i="10"/>
  <c r="Q577" i="10"/>
  <c r="AF309" i="10"/>
  <c r="AF726" i="10"/>
  <c r="AF725" i="10" s="1"/>
  <c r="AF461" i="10"/>
  <c r="G461" i="10" s="1"/>
  <c r="AF320" i="10"/>
  <c r="G320" i="10" s="1"/>
  <c r="AF569" i="10"/>
  <c r="G569" i="10" s="1"/>
  <c r="Q567" i="10"/>
  <c r="AF663" i="10"/>
  <c r="Q660" i="10"/>
  <c r="AF277" i="10"/>
  <c r="G277" i="10" s="1"/>
  <c r="AF278" i="10"/>
  <c r="AF545" i="10"/>
  <c r="AF381" i="10"/>
  <c r="AF596" i="10"/>
  <c r="AF595" i="10" s="1"/>
  <c r="AF778" i="10"/>
  <c r="AF777" i="10" s="1"/>
  <c r="AF165" i="10"/>
  <c r="AF182" i="10"/>
  <c r="AF168" i="10"/>
  <c r="AF170" i="10"/>
  <c r="AF172" i="10"/>
  <c r="AF174" i="10"/>
  <c r="Q669" i="10"/>
  <c r="AF671" i="10"/>
  <c r="G671" i="10" s="1"/>
  <c r="AF312" i="10"/>
  <c r="G312" i="10" s="1"/>
  <c r="AF574" i="10"/>
  <c r="Q572" i="10"/>
  <c r="AF747" i="10"/>
  <c r="G747" i="10" s="1"/>
  <c r="AF757" i="10"/>
  <c r="G757" i="10" s="1"/>
  <c r="AF257" i="10"/>
  <c r="AF552" i="10"/>
  <c r="G552" i="10" s="1"/>
  <c r="AF337" i="10"/>
  <c r="AF227" i="10"/>
  <c r="G227" i="10" s="1"/>
  <c r="Q777" i="10"/>
  <c r="AF587" i="10"/>
  <c r="G587" i="10" s="1"/>
  <c r="AF525" i="10"/>
  <c r="AF524" i="10" s="1"/>
  <c r="AF560" i="10"/>
  <c r="AF559" i="10" s="1"/>
  <c r="AF672" i="10"/>
  <c r="AF564" i="10"/>
  <c r="AF563" i="10" s="1"/>
  <c r="AF755" i="10"/>
  <c r="Q752" i="10"/>
  <c r="AF349" i="10"/>
  <c r="G349" i="10" s="1"/>
  <c r="Q586" i="10"/>
  <c r="Q524" i="10"/>
  <c r="Q559" i="10"/>
  <c r="AF459" i="10"/>
  <c r="G459" i="10" s="1"/>
  <c r="AF479" i="10"/>
  <c r="J264" i="10"/>
  <c r="J20" i="10" s="1"/>
  <c r="AF122" i="10"/>
  <c r="AF129" i="10"/>
  <c r="AF457" i="10"/>
  <c r="G457" i="10" s="1"/>
  <c r="AF502" i="10"/>
  <c r="AF238" i="10"/>
  <c r="Q237" i="10"/>
  <c r="AF383" i="10"/>
  <c r="Q743" i="10"/>
  <c r="J752" i="10"/>
  <c r="J613" i="10" s="1"/>
  <c r="Q738" i="10"/>
  <c r="AF141" i="10"/>
  <c r="AF143" i="10"/>
  <c r="AF145" i="10"/>
  <c r="AF155" i="10"/>
  <c r="AF455" i="10"/>
  <c r="AF125" i="10"/>
  <c r="AF499" i="10"/>
  <c r="AF517" i="10"/>
  <c r="G517" i="10" s="1"/>
  <c r="AF704" i="10"/>
  <c r="AF703" i="10" s="1"/>
  <c r="AF481" i="10"/>
  <c r="G481" i="10" s="1"/>
  <c r="AF711" i="10"/>
  <c r="AF606" i="10"/>
  <c r="AF605" i="10" s="1"/>
  <c r="AF480" i="10"/>
  <c r="AF228" i="10"/>
  <c r="H506" i="10"/>
  <c r="H398" i="10" s="1"/>
  <c r="AF392" i="10"/>
  <c r="AF220" i="10"/>
  <c r="AF484" i="10"/>
  <c r="AF216" i="10"/>
  <c r="AF225" i="10"/>
  <c r="AF482" i="10"/>
  <c r="AF489" i="10"/>
  <c r="AF684" i="10"/>
  <c r="Q687" i="10"/>
  <c r="AF443" i="10"/>
  <c r="AF444" i="10"/>
  <c r="AF446" i="10"/>
  <c r="AF447" i="10"/>
  <c r="AF533" i="10"/>
  <c r="AF535" i="10"/>
  <c r="Q494" i="10"/>
  <c r="AF496" i="10"/>
  <c r="G496" i="10" s="1"/>
  <c r="AF680" i="10"/>
  <c r="Q690" i="10"/>
  <c r="AF692" i="10"/>
  <c r="AF698" i="10"/>
  <c r="AF697" i="10" s="1"/>
  <c r="AF106" i="10"/>
  <c r="G106" i="10" s="1"/>
  <c r="AF108" i="10"/>
  <c r="AF109" i="10"/>
  <c r="AF112" i="10"/>
  <c r="U652" i="10"/>
  <c r="AF653" i="10"/>
  <c r="AF656" i="10"/>
  <c r="AF658" i="10"/>
  <c r="AF659" i="10"/>
  <c r="AF269" i="10"/>
  <c r="AF275" i="10"/>
  <c r="Q741" i="10"/>
  <c r="AF742" i="10"/>
  <c r="AF683" i="10"/>
  <c r="Q561" i="10"/>
  <c r="Q679" i="10"/>
  <c r="P20" i="10" l="1"/>
  <c r="G711" i="10"/>
  <c r="CK711" i="10" s="1"/>
  <c r="Q20" i="10"/>
  <c r="X398" i="10"/>
  <c r="AF382" i="10"/>
  <c r="U398" i="10"/>
  <c r="Q398" i="10"/>
  <c r="AF119" i="10"/>
  <c r="AF164" i="10"/>
  <c r="G165" i="10"/>
  <c r="G212" i="10"/>
  <c r="AF211" i="10"/>
  <c r="G326" i="10"/>
  <c r="G325" i="10" s="1"/>
  <c r="AF325" i="10"/>
  <c r="G285" i="10"/>
  <c r="G284" i="10" s="1"/>
  <c r="AF284" i="10"/>
  <c r="G449" i="10"/>
  <c r="AF448" i="10"/>
  <c r="G510" i="10"/>
  <c r="CK510" i="10" s="1"/>
  <c r="G257" i="10"/>
  <c r="CK257" i="10" s="1"/>
  <c r="G659" i="10"/>
  <c r="CK659" i="10" s="1"/>
  <c r="AF274" i="10"/>
  <c r="G275" i="10"/>
  <c r="G683" i="10"/>
  <c r="CK683" i="10" s="1"/>
  <c r="G269" i="10"/>
  <c r="CK269" i="10" s="1"/>
  <c r="G653" i="10"/>
  <c r="CK653" i="10" s="1"/>
  <c r="G108" i="10"/>
  <c r="CK108" i="10" s="1"/>
  <c r="G535" i="10"/>
  <c r="CK535" i="10" s="1"/>
  <c r="G444" i="10"/>
  <c r="CK444" i="10" s="1"/>
  <c r="G489" i="10"/>
  <c r="CK489" i="10" s="1"/>
  <c r="G484" i="10"/>
  <c r="CK484" i="10" s="1"/>
  <c r="G228" i="10"/>
  <c r="CK228" i="10" s="1"/>
  <c r="AF741" i="10"/>
  <c r="G742" i="10"/>
  <c r="G145" i="10"/>
  <c r="CK145" i="10" s="1"/>
  <c r="AF237" i="10"/>
  <c r="G238" i="10"/>
  <c r="G122" i="10"/>
  <c r="CK122" i="10" s="1"/>
  <c r="G174" i="10"/>
  <c r="CK174" i="10" s="1"/>
  <c r="G182" i="10"/>
  <c r="CK182" i="10" s="1"/>
  <c r="AF380" i="10"/>
  <c r="G381" i="10"/>
  <c r="G445" i="10"/>
  <c r="CK445" i="10" s="1"/>
  <c r="G197" i="10"/>
  <c r="CK197" i="10" s="1"/>
  <c r="G161" i="10"/>
  <c r="CK161" i="10" s="1"/>
  <c r="G126" i="10"/>
  <c r="CK126" i="10" s="1"/>
  <c r="G157" i="10"/>
  <c r="CK157" i="10" s="1"/>
  <c r="G150" i="10"/>
  <c r="CK150" i="10" s="1"/>
  <c r="G167" i="10"/>
  <c r="CK167" i="10" s="1"/>
  <c r="G142" i="10"/>
  <c r="CK142" i="10" s="1"/>
  <c r="G169" i="10"/>
  <c r="CK169" i="10" s="1"/>
  <c r="G139" i="10"/>
  <c r="CK139" i="10" s="1"/>
  <c r="G151" i="10"/>
  <c r="CK151" i="10" s="1"/>
  <c r="G341" i="10"/>
  <c r="CK341" i="10" s="1"/>
  <c r="G490" i="10"/>
  <c r="CK490" i="10" s="1"/>
  <c r="G146" i="10"/>
  <c r="CK146" i="10" s="1"/>
  <c r="G196" i="10"/>
  <c r="CK196" i="10" s="1"/>
  <c r="G121" i="10"/>
  <c r="CK121" i="10" s="1"/>
  <c r="G350" i="10"/>
  <c r="CK350" i="10" s="1"/>
  <c r="AF328" i="10"/>
  <c r="G329" i="10"/>
  <c r="G193" i="10"/>
  <c r="CK193" i="10" s="1"/>
  <c r="G149" i="10"/>
  <c r="CK149" i="10" s="1"/>
  <c r="G230" i="10"/>
  <c r="CK230" i="10" s="1"/>
  <c r="G313" i="10"/>
  <c r="CK313" i="10" s="1"/>
  <c r="G700" i="10"/>
  <c r="CK700" i="10" s="1"/>
  <c r="G722" i="10"/>
  <c r="G585" i="10"/>
  <c r="G469" i="10"/>
  <c r="CK469" i="10" s="1"/>
  <c r="G689" i="10"/>
  <c r="CK689" i="10" s="1"/>
  <c r="G571" i="10"/>
  <c r="G549" i="10"/>
  <c r="CK549" i="10" s="1"/>
  <c r="G786" i="10"/>
  <c r="G509" i="10"/>
  <c r="G724" i="10"/>
  <c r="G774" i="10"/>
  <c r="CK774" i="10" s="1"/>
  <c r="G525" i="10"/>
  <c r="G778" i="10"/>
  <c r="G507" i="10"/>
  <c r="CK481" i="10"/>
  <c r="G125" i="10"/>
  <c r="CK125" i="10" s="1"/>
  <c r="G143" i="10"/>
  <c r="CK143" i="10" s="1"/>
  <c r="G502" i="10"/>
  <c r="CK502" i="10" s="1"/>
  <c r="AF336" i="10"/>
  <c r="G337" i="10"/>
  <c r="CK757" i="10"/>
  <c r="G172" i="10"/>
  <c r="CK172" i="10" s="1"/>
  <c r="CK461" i="10"/>
  <c r="G442" i="10"/>
  <c r="CK442" i="10" s="1"/>
  <c r="CK788" i="10"/>
  <c r="G160" i="10"/>
  <c r="CK160" i="10" s="1"/>
  <c r="CK477" i="10"/>
  <c r="G154" i="10"/>
  <c r="CK154" i="10" s="1"/>
  <c r="CK754" i="10"/>
  <c r="G555" i="10"/>
  <c r="CK555" i="10" s="1"/>
  <c r="G120" i="10"/>
  <c r="CK751" i="10"/>
  <c r="G273" i="10"/>
  <c r="CK273" i="10" s="1"/>
  <c r="G219" i="10"/>
  <c r="CK219" i="10" s="1"/>
  <c r="CK681" i="10"/>
  <c r="CK739" i="10"/>
  <c r="AF316" i="10"/>
  <c r="G317" i="10"/>
  <c r="G137" i="10"/>
  <c r="CK137" i="10" s="1"/>
  <c r="G111" i="10"/>
  <c r="CK111" i="10" s="1"/>
  <c r="G173" i="10"/>
  <c r="CK173" i="10" s="1"/>
  <c r="G147" i="10"/>
  <c r="CK147" i="10" s="1"/>
  <c r="AF264" i="10"/>
  <c r="G265" i="10"/>
  <c r="G123" i="10"/>
  <c r="CK123" i="10" s="1"/>
  <c r="CK654" i="10"/>
  <c r="G486" i="10"/>
  <c r="CK486" i="10" s="1"/>
  <c r="G159" i="10"/>
  <c r="CK159" i="10" s="1"/>
  <c r="AF344" i="10"/>
  <c r="G345" i="10"/>
  <c r="CK471" i="10"/>
  <c r="G191" i="10"/>
  <c r="CK191" i="10" s="1"/>
  <c r="G206" i="10"/>
  <c r="CK206" i="10" s="1"/>
  <c r="AF255" i="10"/>
  <c r="G256" i="10"/>
  <c r="AF299" i="10"/>
  <c r="G300" i="10"/>
  <c r="CK677" i="10"/>
  <c r="AF342" i="10"/>
  <c r="G343" i="10"/>
  <c r="G691" i="10"/>
  <c r="CK691" i="10" s="1"/>
  <c r="G478" i="10"/>
  <c r="CK478" i="10" s="1"/>
  <c r="G594" i="10"/>
  <c r="CK594" i="10" s="1"/>
  <c r="G600" i="10"/>
  <c r="G698" i="10"/>
  <c r="G482" i="10"/>
  <c r="CK482" i="10" s="1"/>
  <c r="G602" i="10"/>
  <c r="G740" i="10"/>
  <c r="CK740" i="10" s="1"/>
  <c r="G583" i="10"/>
  <c r="CK583" i="10" s="1"/>
  <c r="G673" i="10"/>
  <c r="CK673" i="10" s="1"/>
  <c r="G780" i="10"/>
  <c r="G772" i="10"/>
  <c r="CK772" i="10" s="1"/>
  <c r="G606" i="10"/>
  <c r="G499" i="10"/>
  <c r="CK499" i="10" s="1"/>
  <c r="G674" i="10"/>
  <c r="CK674" i="10" s="1"/>
  <c r="G443" i="10"/>
  <c r="CK443" i="10" s="1"/>
  <c r="G220" i="10"/>
  <c r="CK220" i="10" s="1"/>
  <c r="G112" i="10"/>
  <c r="CK112" i="10" s="1"/>
  <c r="CK496" i="10"/>
  <c r="G447" i="10"/>
  <c r="CK447" i="10" s="1"/>
  <c r="G225" i="10"/>
  <c r="CK225" i="10" s="1"/>
  <c r="AF391" i="10"/>
  <c r="G392" i="10"/>
  <c r="G141" i="10"/>
  <c r="CK141" i="10" s="1"/>
  <c r="G383" i="10"/>
  <c r="CK457" i="10"/>
  <c r="CK747" i="10"/>
  <c r="CK671" i="10"/>
  <c r="G170" i="10"/>
  <c r="CK170" i="10" s="1"/>
  <c r="G278" i="10"/>
  <c r="CK278" i="10" s="1"/>
  <c r="G221" i="10"/>
  <c r="CK221" i="10" s="1"/>
  <c r="G153" i="10"/>
  <c r="CK153" i="10" s="1"/>
  <c r="G236" i="10"/>
  <c r="CK236" i="10" s="1"/>
  <c r="CK451" i="10"/>
  <c r="CK748" i="10"/>
  <c r="G323" i="10"/>
  <c r="CK323" i="10" s="1"/>
  <c r="CK682" i="10"/>
  <c r="CK568" i="10"/>
  <c r="AF387" i="10"/>
  <c r="G388" i="10"/>
  <c r="G166" i="10"/>
  <c r="CK166" i="10" s="1"/>
  <c r="CK534" i="10"/>
  <c r="G268" i="10"/>
  <c r="CK268" i="10" s="1"/>
  <c r="CK543" i="10"/>
  <c r="AF303" i="10"/>
  <c r="G304" i="10"/>
  <c r="G107" i="10"/>
  <c r="CK107" i="10" s="1"/>
  <c r="G110" i="10"/>
  <c r="CK110" i="10" s="1"/>
  <c r="CK668" i="10"/>
  <c r="AF259" i="10"/>
  <c r="G260" i="10"/>
  <c r="G140" i="10"/>
  <c r="CK140" i="10" s="1"/>
  <c r="G190" i="10"/>
  <c r="CK190" i="10" s="1"/>
  <c r="G246" i="10"/>
  <c r="CK246" i="10" s="1"/>
  <c r="G148" i="10"/>
  <c r="CK148" i="10" s="1"/>
  <c r="CK737" i="10"/>
  <c r="CK467" i="10"/>
  <c r="G156" i="10"/>
  <c r="CK156" i="10" s="1"/>
  <c r="CK694" i="10"/>
  <c r="G194" i="10"/>
  <c r="CK194" i="10" s="1"/>
  <c r="CK576" i="10"/>
  <c r="CK667" i="10"/>
  <c r="CK753" i="10"/>
  <c r="G533" i="10"/>
  <c r="CK533" i="10" s="1"/>
  <c r="G688" i="10"/>
  <c r="CK688" i="10" s="1"/>
  <c r="G661" i="10"/>
  <c r="CK661" i="10" s="1"/>
  <c r="G454" i="10"/>
  <c r="CK454" i="10" s="1"/>
  <c r="G755" i="10"/>
  <c r="CK755" i="10" s="1"/>
  <c r="G466" i="10"/>
  <c r="CK466" i="10" s="1"/>
  <c r="G564" i="10"/>
  <c r="G465" i="10"/>
  <c r="CK465" i="10" s="1"/>
  <c r="G657" i="10"/>
  <c r="CK657" i="10" s="1"/>
  <c r="G695" i="10"/>
  <c r="CK695" i="10" s="1"/>
  <c r="G680" i="10"/>
  <c r="CK680" i="10" s="1"/>
  <c r="G479" i="10"/>
  <c r="CK479" i="10" s="1"/>
  <c r="G704" i="10"/>
  <c r="G560" i="10"/>
  <c r="G759" i="10"/>
  <c r="CK759" i="10" s="1"/>
  <c r="G782" i="10"/>
  <c r="G544" i="10"/>
  <c r="CK544" i="10" s="1"/>
  <c r="G483" i="10"/>
  <c r="CK483" i="10" s="1"/>
  <c r="G702" i="10"/>
  <c r="CK702" i="10" s="1"/>
  <c r="G665" i="10"/>
  <c r="CK665" i="10" s="1"/>
  <c r="G452" i="10"/>
  <c r="CK452" i="10" s="1"/>
  <c r="G557" i="10"/>
  <c r="G765" i="10"/>
  <c r="G598" i="10"/>
  <c r="G579" i="10"/>
  <c r="CK579" i="10" s="1"/>
  <c r="G708" i="10"/>
  <c r="CK708" i="10" s="1"/>
  <c r="G666" i="10"/>
  <c r="CK666" i="10" s="1"/>
  <c r="G670" i="10"/>
  <c r="CK670" i="10" s="1"/>
  <c r="G109" i="10"/>
  <c r="CK109" i="10" s="1"/>
  <c r="G446" i="10"/>
  <c r="CK446" i="10" s="1"/>
  <c r="G216" i="10"/>
  <c r="CK216" i="10" s="1"/>
  <c r="CK517" i="10"/>
  <c r="G155" i="10"/>
  <c r="CK155" i="10" s="1"/>
  <c r="G129" i="10"/>
  <c r="CK129" i="10" s="1"/>
  <c r="CK459" i="10"/>
  <c r="G168" i="10"/>
  <c r="CK168" i="10" s="1"/>
  <c r="CK569" i="10"/>
  <c r="AF308" i="10"/>
  <c r="G309" i="10"/>
  <c r="CK458" i="10"/>
  <c r="AF301" i="10"/>
  <c r="G302" i="10"/>
  <c r="CK664" i="10"/>
  <c r="AF389" i="10"/>
  <c r="G390" i="10"/>
  <c r="CK460" i="10"/>
  <c r="G321" i="10"/>
  <c r="CK321" i="10" s="1"/>
  <c r="G152" i="10"/>
  <c r="CK152" i="10" s="1"/>
  <c r="G175" i="10"/>
  <c r="CK175" i="10" s="1"/>
  <c r="G138" i="10"/>
  <c r="CK138" i="10" s="1"/>
  <c r="CK676" i="10"/>
  <c r="CK456" i="10"/>
  <c r="G171" i="10"/>
  <c r="CK171" i="10" s="1"/>
  <c r="CK761" i="10"/>
  <c r="CK553" i="10"/>
  <c r="CK573" i="10"/>
  <c r="AF280" i="10"/>
  <c r="G550" i="10"/>
  <c r="AF239" i="10"/>
  <c r="G240" i="10"/>
  <c r="G385" i="10"/>
  <c r="CK385" i="10" s="1"/>
  <c r="CK536" i="10"/>
  <c r="G195" i="10"/>
  <c r="CK195" i="10" s="1"/>
  <c r="G158" i="10"/>
  <c r="CK158" i="10" s="1"/>
  <c r="CK771" i="10"/>
  <c r="CK470" i="10"/>
  <c r="G130" i="10"/>
  <c r="CK130" i="10" s="1"/>
  <c r="CK537" i="10"/>
  <c r="G229" i="10"/>
  <c r="CK229" i="10" s="1"/>
  <c r="G124" i="10"/>
  <c r="CK124" i="10" s="1"/>
  <c r="CK733" i="10"/>
  <c r="G367" i="10"/>
  <c r="CK367" i="10" s="1"/>
  <c r="CK744" i="10"/>
  <c r="G128" i="10"/>
  <c r="CK128" i="10" s="1"/>
  <c r="G192" i="10"/>
  <c r="CK472" i="10"/>
  <c r="CK734" i="10"/>
  <c r="G322" i="10"/>
  <c r="CK322" i="10" s="1"/>
  <c r="G656" i="10"/>
  <c r="CK656" i="10" s="1"/>
  <c r="G686" i="10"/>
  <c r="CK686" i="10" s="1"/>
  <c r="G485" i="10"/>
  <c r="CK485" i="10" s="1"/>
  <c r="G706" i="10"/>
  <c r="G500" i="10"/>
  <c r="CK500" i="10" s="1"/>
  <c r="G462" i="10"/>
  <c r="CK462" i="10" s="1"/>
  <c r="G450" i="10"/>
  <c r="CK450" i="10" s="1"/>
  <c r="G736" i="10"/>
  <c r="CK736" i="10" s="1"/>
  <c r="G588" i="10"/>
  <c r="CK588" i="10" s="1"/>
  <c r="G750" i="10"/>
  <c r="CK750" i="10" s="1"/>
  <c r="G675" i="10"/>
  <c r="CK675" i="10" s="1"/>
  <c r="G728" i="10"/>
  <c r="CK728" i="10" s="1"/>
  <c r="G473" i="10"/>
  <c r="CK473" i="10" s="1"/>
  <c r="G596" i="10"/>
  <c r="G655" i="10"/>
  <c r="CK655" i="10" s="1"/>
  <c r="G692" i="10"/>
  <c r="CK692" i="10" s="1"/>
  <c r="G495" i="10"/>
  <c r="CK495" i="10" s="1"/>
  <c r="G701" i="10"/>
  <c r="CK701" i="10" s="1"/>
  <c r="G455" i="10"/>
  <c r="CK455" i="10" s="1"/>
  <c r="G726" i="10"/>
  <c r="G720" i="10"/>
  <c r="CK720" i="10" s="1"/>
  <c r="G756" i="10"/>
  <c r="CK756" i="10" s="1"/>
  <c r="G574" i="10"/>
  <c r="CK574" i="10" s="1"/>
  <c r="G672" i="10"/>
  <c r="CK672" i="10" s="1"/>
  <c r="G729" i="10"/>
  <c r="CK729" i="10" s="1"/>
  <c r="G658" i="10"/>
  <c r="CK658" i="10" s="1"/>
  <c r="G684" i="10"/>
  <c r="CK684" i="10" s="1"/>
  <c r="G476" i="10"/>
  <c r="G662" i="10"/>
  <c r="CK662" i="10" s="1"/>
  <c r="G527" i="10"/>
  <c r="G578" i="10"/>
  <c r="CK578" i="10" s="1"/>
  <c r="G468" i="10"/>
  <c r="CK468" i="10" s="1"/>
  <c r="G678" i="10"/>
  <c r="CK678" i="10" s="1"/>
  <c r="G685" i="10"/>
  <c r="CK685" i="10" s="1"/>
  <c r="G480" i="10"/>
  <c r="CK480" i="10" s="1"/>
  <c r="G513" i="10"/>
  <c r="G663" i="10"/>
  <c r="CK663" i="10" s="1"/>
  <c r="G735" i="10"/>
  <c r="CK735" i="10" s="1"/>
  <c r="G545" i="10"/>
  <c r="CK545" i="10" s="1"/>
  <c r="CK475" i="10"/>
  <c r="AF474" i="10"/>
  <c r="AF105" i="10"/>
  <c r="CK580" i="10"/>
  <c r="G561" i="10"/>
  <c r="CK562" i="10"/>
  <c r="G603" i="10"/>
  <c r="CK604" i="10"/>
  <c r="G775" i="10"/>
  <c r="CK776" i="10"/>
  <c r="G540" i="10"/>
  <c r="CK541" i="10"/>
  <c r="G768" i="10"/>
  <c r="CK769" i="10"/>
  <c r="G709" i="10"/>
  <c r="CK710" i="10"/>
  <c r="G546" i="10"/>
  <c r="CK547" i="10"/>
  <c r="G538" i="10"/>
  <c r="CK539" i="10"/>
  <c r="G378" i="10"/>
  <c r="CK379" i="10"/>
  <c r="G783" i="10"/>
  <c r="CK784" i="10"/>
  <c r="G528" i="10"/>
  <c r="CK529" i="10"/>
  <c r="CK21" i="10"/>
  <c r="CK36" i="10"/>
  <c r="AF226" i="10"/>
  <c r="E248" i="10"/>
  <c r="CK492" i="10"/>
  <c r="AF491" i="10"/>
  <c r="CK552" i="10"/>
  <c r="AF551" i="10"/>
  <c r="AF589" i="10"/>
  <c r="CK498" i="10"/>
  <c r="AF497" i="10"/>
  <c r="AF487" i="10"/>
  <c r="AF463" i="10"/>
  <c r="AF348" i="10"/>
  <c r="AF319" i="10"/>
  <c r="P19" i="10"/>
  <c r="CK501" i="10"/>
  <c r="AF366" i="10"/>
  <c r="AF204" i="10"/>
  <c r="AF592" i="10"/>
  <c r="AF189" i="10"/>
  <c r="AF276" i="10"/>
  <c r="AF292" i="10"/>
  <c r="AF217" i="10"/>
  <c r="AF372" i="10"/>
  <c r="AF266" i="10"/>
  <c r="AF311" i="10"/>
  <c r="AF244" i="10"/>
  <c r="AF528" i="10"/>
  <c r="AF561" i="10"/>
  <c r="AF783" i="10"/>
  <c r="AF775" i="10"/>
  <c r="AF743" i="10"/>
  <c r="AF586" i="10"/>
  <c r="AF378" i="10"/>
  <c r="AF538" i="10"/>
  <c r="AF575" i="10"/>
  <c r="U613" i="10"/>
  <c r="AF340" i="10"/>
  <c r="AF768" i="10"/>
  <c r="AF709" i="10"/>
  <c r="AF603" i="10"/>
  <c r="AF727" i="10"/>
  <c r="O613" i="10"/>
  <c r="AF546" i="10"/>
  <c r="AF699" i="10"/>
  <c r="AF540" i="10"/>
  <c r="AF770" i="10"/>
  <c r="AF693" i="10"/>
  <c r="Q613" i="10"/>
  <c r="CK590" i="10"/>
  <c r="CK493" i="10"/>
  <c r="G787" i="10"/>
  <c r="G760" i="10"/>
  <c r="G575" i="10"/>
  <c r="M19" i="10"/>
  <c r="AF652" i="10"/>
  <c r="V19" i="10"/>
  <c r="AH19" i="10"/>
  <c r="S19" i="10"/>
  <c r="AA19" i="10"/>
  <c r="AB19" i="10"/>
  <c r="L19" i="10"/>
  <c r="Y19" i="10"/>
  <c r="K19" i="10"/>
  <c r="T19" i="10"/>
  <c r="N19" i="10"/>
  <c r="AD19" i="10"/>
  <c r="AC19" i="10"/>
  <c r="R19" i="10"/>
  <c r="Z19" i="10"/>
  <c r="I19" i="10"/>
  <c r="AE19" i="10"/>
  <c r="AG19" i="10"/>
  <c r="J19" i="10"/>
  <c r="W19" i="10"/>
  <c r="H19" i="10"/>
  <c r="AF542" i="10"/>
  <c r="AF572" i="10"/>
  <c r="AF567" i="10"/>
  <c r="AF762" i="10"/>
  <c r="AF707" i="10"/>
  <c r="AF719" i="10"/>
  <c r="AF746" i="10"/>
  <c r="AF530" i="10"/>
  <c r="AF565" i="10"/>
  <c r="AF730" i="10"/>
  <c r="AF690" i="10"/>
  <c r="AF494" i="10"/>
  <c r="AF687" i="10"/>
  <c r="AF272" i="10"/>
  <c r="AF749" i="10"/>
  <c r="AF758" i="10"/>
  <c r="AF738" i="10"/>
  <c r="AF760" i="10"/>
  <c r="AF752" i="10"/>
  <c r="AF297" i="10"/>
  <c r="AF660" i="10"/>
  <c r="AF514" i="10"/>
  <c r="G746" i="10"/>
  <c r="AF235" i="10"/>
  <c r="AF732" i="10"/>
  <c r="AF787" i="10"/>
  <c r="AF766" i="10"/>
  <c r="AF577" i="10"/>
  <c r="AF773" i="10"/>
  <c r="AF582" i="10"/>
  <c r="AF679" i="10"/>
  <c r="G567" i="10"/>
  <c r="AF441" i="10"/>
  <c r="AF516" i="10"/>
  <c r="G516" i="10"/>
  <c r="AF532" i="10"/>
  <c r="AF224" i="10"/>
  <c r="AF669" i="10"/>
  <c r="AF20" i="10" l="1"/>
  <c r="AF398" i="10"/>
  <c r="CK383" i="10"/>
  <c r="G382" i="10"/>
  <c r="G119" i="10"/>
  <c r="CK119" i="10" s="1"/>
  <c r="G164" i="10"/>
  <c r="G211" i="10"/>
  <c r="G572" i="10"/>
  <c r="CK572" i="10" s="1"/>
  <c r="G707" i="10"/>
  <c r="CK707" i="10" s="1"/>
  <c r="G687" i="10"/>
  <c r="G693" i="10"/>
  <c r="CK120" i="10"/>
  <c r="G448" i="10"/>
  <c r="G738" i="10"/>
  <c r="CK738" i="10" s="1"/>
  <c r="G752" i="10"/>
  <c r="CK752" i="10" s="1"/>
  <c r="G770" i="10"/>
  <c r="CK770" i="10" s="1"/>
  <c r="G494" i="10"/>
  <c r="CK494" i="10" s="1"/>
  <c r="G719" i="10"/>
  <c r="CK719" i="10" s="1"/>
  <c r="G773" i="10"/>
  <c r="CK773" i="10" s="1"/>
  <c r="G652" i="10"/>
  <c r="CK652" i="10" s="1"/>
  <c r="CK746" i="10"/>
  <c r="G699" i="10"/>
  <c r="CK699" i="10" s="1"/>
  <c r="G727" i="10"/>
  <c r="CK727" i="10" s="1"/>
  <c r="G660" i="10"/>
  <c r="CK660" i="10" s="1"/>
  <c r="G690" i="10"/>
  <c r="CK690" i="10" s="1"/>
  <c r="G441" i="10"/>
  <c r="G758" i="10"/>
  <c r="CK758" i="10" s="1"/>
  <c r="G669" i="10"/>
  <c r="CK669" i="10" s="1"/>
  <c r="CK687" i="10"/>
  <c r="G582" i="10"/>
  <c r="CK582" i="10" s="1"/>
  <c r="G679" i="10"/>
  <c r="CK679" i="10" s="1"/>
  <c r="G235" i="10"/>
  <c r="CK235" i="10" s="1"/>
  <c r="G542" i="10"/>
  <c r="CK542" i="10" s="1"/>
  <c r="G749" i="10"/>
  <c r="CK749" i="10" s="1"/>
  <c r="G532" i="10"/>
  <c r="CK532" i="10" s="1"/>
  <c r="G224" i="10"/>
  <c r="CK224" i="10" s="1"/>
  <c r="G577" i="10"/>
  <c r="CK577" i="10" s="1"/>
  <c r="G272" i="10"/>
  <c r="CK272" i="10" s="1"/>
  <c r="G340" i="10"/>
  <c r="CK340" i="10" s="1"/>
  <c r="G189" i="10"/>
  <c r="CK189" i="10" s="1"/>
  <c r="G732" i="10"/>
  <c r="CK732" i="10" s="1"/>
  <c r="CK575" i="10"/>
  <c r="G474" i="10"/>
  <c r="CK474" i="10" s="1"/>
  <c r="CK476" i="10"/>
  <c r="CK192" i="10"/>
  <c r="CK441" i="10"/>
  <c r="CK567" i="10"/>
  <c r="G565" i="10"/>
  <c r="CK565" i="10" s="1"/>
  <c r="CK566" i="10"/>
  <c r="G592" i="10"/>
  <c r="CK592" i="10" s="1"/>
  <c r="CK593" i="10"/>
  <c r="G725" i="10"/>
  <c r="CK725" i="10" s="1"/>
  <c r="CK726" i="10"/>
  <c r="G570" i="10"/>
  <c r="CK570" i="10" s="1"/>
  <c r="CK571" i="10"/>
  <c r="G703" i="10"/>
  <c r="CK703" i="10" s="1"/>
  <c r="CK704" i="10"/>
  <c r="G697" i="10"/>
  <c r="CK697" i="10" s="1"/>
  <c r="CK698" i="10"/>
  <c r="G237" i="10"/>
  <c r="CK237" i="10" s="1"/>
  <c r="CK238" i="10"/>
  <c r="G741" i="10"/>
  <c r="CK742" i="10"/>
  <c r="G264" i="10"/>
  <c r="CK264" i="10" s="1"/>
  <c r="CK265" i="10"/>
  <c r="G781" i="10"/>
  <c r="CK781" i="10" s="1"/>
  <c r="CK782" i="10"/>
  <c r="G586" i="10"/>
  <c r="CK586" i="10" s="1"/>
  <c r="CK587" i="10"/>
  <c r="G280" i="10"/>
  <c r="CK280" i="10" s="1"/>
  <c r="CK550" i="10"/>
  <c r="G508" i="10"/>
  <c r="CK508" i="10" s="1"/>
  <c r="CK509" i="10"/>
  <c r="G342" i="10"/>
  <c r="CK342" i="10" s="1"/>
  <c r="CK343" i="10"/>
  <c r="G328" i="10"/>
  <c r="CK328" i="10" s="1"/>
  <c r="CK329" i="10"/>
  <c r="G723" i="10"/>
  <c r="CK723" i="10" s="1"/>
  <c r="CK724" i="10"/>
  <c r="G244" i="10"/>
  <c r="CK244" i="10" s="1"/>
  <c r="CK245" i="10"/>
  <c r="G319" i="10"/>
  <c r="CK319" i="10" s="1"/>
  <c r="CK320" i="10"/>
  <c r="CK211" i="10"/>
  <c r="CK212" i="10"/>
  <c r="G463" i="10"/>
  <c r="CK463" i="10" s="1"/>
  <c r="CK464" i="10"/>
  <c r="CK448" i="10"/>
  <c r="CK449" i="10"/>
  <c r="E21" i="10"/>
  <c r="G316" i="10"/>
  <c r="CK316" i="10" s="1"/>
  <c r="CK317" i="10"/>
  <c r="G597" i="10"/>
  <c r="CK597" i="10" s="1"/>
  <c r="CK598" i="10"/>
  <c r="G239" i="10"/>
  <c r="CK239" i="10" s="1"/>
  <c r="CK240" i="10"/>
  <c r="G559" i="10"/>
  <c r="CK559" i="10" s="1"/>
  <c r="CK560" i="10"/>
  <c r="G308" i="10"/>
  <c r="CK308" i="10" s="1"/>
  <c r="CK309" i="10"/>
  <c r="G599" i="10"/>
  <c r="CK599" i="10" s="1"/>
  <c r="CK600" i="10"/>
  <c r="G506" i="10"/>
  <c r="CK506" i="10" s="1"/>
  <c r="CK507" i="10"/>
  <c r="G595" i="10"/>
  <c r="CK595" i="10" s="1"/>
  <c r="CK596" i="10"/>
  <c r="G301" i="10"/>
  <c r="CK301" i="10" s="1"/>
  <c r="CK302" i="10"/>
  <c r="G336" i="10"/>
  <c r="CK336" i="10" s="1"/>
  <c r="CK337" i="10"/>
  <c r="G204" i="10"/>
  <c r="CK204" i="10" s="1"/>
  <c r="CK205" i="10"/>
  <c r="G730" i="10"/>
  <c r="CK730" i="10" s="1"/>
  <c r="CK731" i="10"/>
  <c r="G259" i="10"/>
  <c r="CK259" i="10" s="1"/>
  <c r="CK260" i="10"/>
  <c r="G344" i="10"/>
  <c r="CK344" i="10" s="1"/>
  <c r="CK345" i="10"/>
  <c r="G255" i="10"/>
  <c r="CK255" i="10" s="1"/>
  <c r="CK256" i="10"/>
  <c r="CK162" i="10"/>
  <c r="G266" i="10"/>
  <c r="CK266" i="10" s="1"/>
  <c r="CK267" i="10"/>
  <c r="CK284" i="10"/>
  <c r="CK285" i="10"/>
  <c r="CK164" i="10"/>
  <c r="CK165" i="10"/>
  <c r="CK325" i="10"/>
  <c r="CK326" i="10"/>
  <c r="CK783" i="10"/>
  <c r="CK538" i="10"/>
  <c r="CK709" i="10"/>
  <c r="CK540" i="10"/>
  <c r="CK603" i="10"/>
  <c r="G524" i="10"/>
  <c r="CK524" i="10" s="1"/>
  <c r="CK525" i="10"/>
  <c r="G512" i="10"/>
  <c r="CK512" i="10" s="1"/>
  <c r="CK513" i="10"/>
  <c r="G563" i="10"/>
  <c r="CK563" i="10" s="1"/>
  <c r="CK564" i="10"/>
  <c r="G514" i="10"/>
  <c r="CK514" i="10" s="1"/>
  <c r="CK515" i="10"/>
  <c r="G297" i="10"/>
  <c r="CK297" i="10" s="1"/>
  <c r="CK298" i="10"/>
  <c r="G779" i="10"/>
  <c r="CK779" i="10" s="1"/>
  <c r="CK780" i="10"/>
  <c r="G743" i="10"/>
  <c r="CK743" i="10" s="1"/>
  <c r="CK745" i="10"/>
  <c r="G526" i="10"/>
  <c r="CK526" i="10" s="1"/>
  <c r="CK527" i="10"/>
  <c r="G601" i="10"/>
  <c r="CK601" i="10" s="1"/>
  <c r="CK602" i="10"/>
  <c r="CK760" i="10"/>
  <c r="G389" i="10"/>
  <c r="CK389" i="10" s="1"/>
  <c r="CK390" i="10"/>
  <c r="G391" i="10"/>
  <c r="CK391" i="10" s="1"/>
  <c r="CK392" i="10"/>
  <c r="G764" i="10"/>
  <c r="CK764" i="10" s="1"/>
  <c r="CK765" i="10"/>
  <c r="CK693" i="10"/>
  <c r="G556" i="10"/>
  <c r="CK556" i="10" s="1"/>
  <c r="CK557" i="10"/>
  <c r="G584" i="10"/>
  <c r="CK584" i="10" s="1"/>
  <c r="CK585" i="10"/>
  <c r="CK292" i="10"/>
  <c r="CK554" i="10"/>
  <c r="G276" i="10"/>
  <c r="CK276" i="10" s="1"/>
  <c r="CK277" i="10"/>
  <c r="G487" i="10"/>
  <c r="CK487" i="10" s="1"/>
  <c r="CK488" i="10"/>
  <c r="CK516" i="10"/>
  <c r="G530" i="10"/>
  <c r="CK530" i="10" s="1"/>
  <c r="CK531" i="10"/>
  <c r="G705" i="10"/>
  <c r="CK705" i="10" s="1"/>
  <c r="CK706" i="10"/>
  <c r="G348" i="10"/>
  <c r="CK348" i="10" s="1"/>
  <c r="CK349" i="10"/>
  <c r="G387" i="10"/>
  <c r="CK387" i="10" s="1"/>
  <c r="CK388" i="10"/>
  <c r="G766" i="10"/>
  <c r="CK766" i="10" s="1"/>
  <c r="CK767" i="10"/>
  <c r="G605" i="10"/>
  <c r="CK605" i="10" s="1"/>
  <c r="CK606" i="10"/>
  <c r="G366" i="10"/>
  <c r="CK366" i="10" s="1"/>
  <c r="CK591" i="10"/>
  <c r="G299" i="10"/>
  <c r="CK299" i="10" s="1"/>
  <c r="CK300" i="10"/>
  <c r="G762" i="10"/>
  <c r="CK762" i="10" s="1"/>
  <c r="CK763" i="10"/>
  <c r="G274" i="10"/>
  <c r="CK274" i="10" s="1"/>
  <c r="CK275" i="10"/>
  <c r="G721" i="10"/>
  <c r="CK721" i="10" s="1"/>
  <c r="CK722" i="10"/>
  <c r="CK787" i="10"/>
  <c r="G777" i="10"/>
  <c r="CK777" i="10" s="1"/>
  <c r="CK778" i="10"/>
  <c r="G380" i="10"/>
  <c r="CK380" i="10" s="1"/>
  <c r="CK381" i="10"/>
  <c r="G303" i="10"/>
  <c r="CK303" i="10" s="1"/>
  <c r="CK304" i="10"/>
  <c r="G785" i="10"/>
  <c r="CK785" i="10" s="1"/>
  <c r="CK786" i="10"/>
  <c r="G311" i="10"/>
  <c r="CK311" i="10" s="1"/>
  <c r="CK312" i="10"/>
  <c r="G372" i="10"/>
  <c r="CK372" i="10" s="1"/>
  <c r="CK373" i="10"/>
  <c r="G217" i="10"/>
  <c r="CK217" i="10" s="1"/>
  <c r="CK218" i="10"/>
  <c r="G105" i="10"/>
  <c r="CK106" i="10"/>
  <c r="G226" i="10"/>
  <c r="CK226" i="10" s="1"/>
  <c r="CK227" i="10"/>
  <c r="CK528" i="10"/>
  <c r="CK378" i="10"/>
  <c r="CK546" i="10"/>
  <c r="CK768" i="10"/>
  <c r="CK775" i="10"/>
  <c r="CK561" i="10"/>
  <c r="G548" i="10"/>
  <c r="CK548" i="10" s="1"/>
  <c r="G551" i="10"/>
  <c r="G589" i="10"/>
  <c r="G497" i="10"/>
  <c r="G491" i="10"/>
  <c r="O19" i="10"/>
  <c r="AF613" i="10"/>
  <c r="X19" i="10"/>
  <c r="U19" i="10"/>
  <c r="Q19" i="10"/>
  <c r="CK105" i="10" l="1"/>
  <c r="G20" i="10"/>
  <c r="CK20" i="10" s="1"/>
  <c r="G398" i="10"/>
  <c r="E255" i="10"/>
  <c r="E264" i="10"/>
  <c r="E336" i="10"/>
  <c r="E276" i="10"/>
  <c r="E119" i="10"/>
  <c r="E164" i="10"/>
  <c r="E266" i="10"/>
  <c r="E301" i="10"/>
  <c r="G613" i="10"/>
  <c r="CK613" i="10" s="1"/>
  <c r="E372" i="10"/>
  <c r="E308" i="10"/>
  <c r="E105" i="10"/>
  <c r="E340" i="10"/>
  <c r="CK589" i="10"/>
  <c r="E382" i="10"/>
  <c r="CK382" i="10"/>
  <c r="E292" i="10"/>
  <c r="CK551" i="10"/>
  <c r="E561" i="10"/>
  <c r="CK741" i="10"/>
  <c r="E189" i="10"/>
  <c r="CK491" i="10"/>
  <c r="E226" i="10"/>
  <c r="CK497" i="10"/>
  <c r="AF19" i="10"/>
  <c r="E393" i="10" l="1"/>
  <c r="CK398" i="10"/>
  <c r="G19" i="10"/>
  <c r="CK19" i="10" s="1"/>
  <c r="R769" i="5"/>
  <c r="S769" i="5"/>
  <c r="S607" i="5" s="1"/>
  <c r="BJ536" i="5"/>
  <c r="BJ537" i="5"/>
  <c r="BJ538" i="5"/>
  <c r="BJ539" i="5"/>
  <c r="BJ540" i="5"/>
  <c r="BJ541" i="5"/>
  <c r="BJ542" i="5"/>
  <c r="BJ543" i="5"/>
  <c r="BJ721" i="5"/>
  <c r="BJ722" i="5"/>
  <c r="BJ723" i="5"/>
  <c r="BJ724" i="5"/>
  <c r="BJ725" i="5"/>
  <c r="BJ586" i="5"/>
  <c r="BJ587" i="5"/>
  <c r="BJ588" i="5"/>
  <c r="BJ589" i="5"/>
  <c r="BJ590" i="5"/>
  <c r="BJ591" i="5"/>
  <c r="BJ592" i="5"/>
  <c r="BJ593" i="5"/>
  <c r="BJ594" i="5"/>
  <c r="BJ769" i="5"/>
  <c r="BJ770" i="5"/>
  <c r="BJ771" i="5"/>
  <c r="BJ772" i="5"/>
  <c r="BJ773" i="5"/>
  <c r="BJ774" i="5"/>
  <c r="BJ775" i="5"/>
  <c r="BJ776" i="5"/>
  <c r="BJ777" i="5"/>
  <c r="BJ778" i="5"/>
  <c r="BJ434" i="5"/>
  <c r="BJ393" i="5"/>
  <c r="BJ394" i="5"/>
  <c r="BJ395" i="5"/>
  <c r="BJ396" i="5"/>
  <c r="BJ397" i="5"/>
  <c r="BJ398" i="5"/>
  <c r="BJ399" i="5"/>
  <c r="BJ400" i="5"/>
  <c r="BJ401" i="5"/>
  <c r="BJ402" i="5"/>
  <c r="BJ403" i="5"/>
  <c r="BJ404" i="5"/>
  <c r="BJ405" i="5"/>
  <c r="BJ406" i="5"/>
  <c r="BJ407" i="5"/>
  <c r="BJ408" i="5"/>
  <c r="BJ409" i="5"/>
  <c r="BJ410" i="5"/>
  <c r="BJ411" i="5"/>
  <c r="BJ412" i="5"/>
  <c r="BJ413" i="5"/>
  <c r="BJ414" i="5"/>
  <c r="BJ415" i="5"/>
  <c r="BJ416" i="5"/>
  <c r="BJ417" i="5"/>
  <c r="BJ418" i="5"/>
  <c r="BJ419" i="5"/>
  <c r="BJ420" i="5"/>
  <c r="BJ421" i="5"/>
  <c r="BJ422" i="5"/>
  <c r="BJ423" i="5"/>
  <c r="BJ424" i="5"/>
  <c r="BJ425" i="5"/>
  <c r="BJ426" i="5"/>
  <c r="BJ427" i="5"/>
  <c r="BJ428" i="5"/>
  <c r="BJ429" i="5"/>
  <c r="BJ430" i="5"/>
  <c r="BJ431" i="5"/>
  <c r="BJ432" i="5"/>
  <c r="BJ433" i="5"/>
  <c r="BJ608" i="5"/>
  <c r="BJ609" i="5"/>
  <c r="BJ610" i="5"/>
  <c r="BJ611" i="5"/>
  <c r="BJ612" i="5"/>
  <c r="BJ613" i="5"/>
  <c r="BJ614" i="5"/>
  <c r="BJ615" i="5"/>
  <c r="BJ616" i="5"/>
  <c r="BJ617" i="5"/>
  <c r="BJ618" i="5"/>
  <c r="BJ619" i="5"/>
  <c r="BJ620" i="5"/>
  <c r="BJ621" i="5"/>
  <c r="BJ622" i="5"/>
  <c r="BJ623" i="5"/>
  <c r="BJ624" i="5"/>
  <c r="BJ625" i="5"/>
  <c r="BJ626" i="5"/>
  <c r="BJ627" i="5"/>
  <c r="BJ628" i="5"/>
  <c r="BJ629" i="5"/>
  <c r="BJ630" i="5"/>
  <c r="BJ631" i="5"/>
  <c r="BJ632" i="5"/>
  <c r="BJ633" i="5"/>
  <c r="BJ634" i="5"/>
  <c r="BJ635" i="5"/>
  <c r="BJ636" i="5"/>
  <c r="BJ637" i="5"/>
  <c r="BJ638" i="5"/>
  <c r="BJ639" i="5"/>
  <c r="BJ640" i="5"/>
  <c r="BJ641" i="5"/>
  <c r="BJ642" i="5"/>
  <c r="BJ643" i="5"/>
  <c r="BJ644" i="5"/>
  <c r="BJ645" i="5"/>
  <c r="BJ457" i="5"/>
  <c r="BJ458" i="5"/>
  <c r="BJ459" i="5"/>
  <c r="BJ460" i="5"/>
  <c r="BJ461" i="5"/>
  <c r="BJ462" i="5"/>
  <c r="BJ463" i="5"/>
  <c r="BJ464" i="5"/>
  <c r="BJ465" i="5"/>
  <c r="BJ466" i="5"/>
  <c r="BJ467" i="5"/>
  <c r="BJ663" i="5"/>
  <c r="BJ664" i="5"/>
  <c r="BJ665" i="5"/>
  <c r="BJ666" i="5"/>
  <c r="BJ667" i="5"/>
  <c r="BJ668" i="5"/>
  <c r="BJ669" i="5"/>
  <c r="BJ670" i="5"/>
  <c r="BJ671" i="5"/>
  <c r="BJ672" i="5"/>
  <c r="BJ557" i="5"/>
  <c r="BJ558" i="5"/>
  <c r="BJ559" i="5"/>
  <c r="BJ560" i="5"/>
  <c r="BJ561" i="5"/>
  <c r="BJ562" i="5"/>
  <c r="BJ563" i="5"/>
  <c r="BJ564" i="5"/>
  <c r="BJ565" i="5"/>
  <c r="BJ566" i="5"/>
  <c r="BJ567" i="5"/>
  <c r="BJ568" i="5"/>
  <c r="BJ737" i="5"/>
  <c r="BJ738" i="5"/>
  <c r="BJ739" i="5"/>
  <c r="BJ740" i="5"/>
  <c r="BJ741" i="5"/>
  <c r="BJ742" i="5"/>
  <c r="BJ743" i="5"/>
  <c r="BJ744" i="5"/>
  <c r="BJ745" i="5"/>
  <c r="BJ746" i="5"/>
  <c r="BJ747" i="5"/>
  <c r="BJ748" i="5"/>
  <c r="BJ749" i="5"/>
  <c r="BJ750" i="5"/>
  <c r="BJ751" i="5"/>
  <c r="BJ752" i="5"/>
  <c r="BJ753" i="5"/>
  <c r="BJ754" i="5"/>
  <c r="BJ755" i="5"/>
  <c r="BJ571" i="5"/>
  <c r="BJ572" i="5"/>
  <c r="BJ573" i="5"/>
  <c r="BJ574" i="5"/>
  <c r="BJ575" i="5"/>
  <c r="BJ576" i="5"/>
  <c r="BJ577" i="5"/>
  <c r="BJ578" i="5"/>
  <c r="BJ579" i="5"/>
  <c r="BJ580" i="5"/>
  <c r="BJ581" i="5"/>
  <c r="BJ582" i="5"/>
  <c r="BJ583" i="5"/>
  <c r="BJ584" i="5"/>
  <c r="BJ758" i="5"/>
  <c r="BJ759" i="5"/>
  <c r="BJ760" i="5"/>
  <c r="BJ761" i="5"/>
  <c r="BJ762" i="5"/>
  <c r="BJ763" i="5"/>
  <c r="BJ764" i="5"/>
  <c r="BJ765" i="5"/>
  <c r="BJ766" i="5"/>
  <c r="BJ767" i="5"/>
  <c r="BJ768" i="5"/>
  <c r="BJ512" i="5"/>
  <c r="BJ513" i="5"/>
  <c r="BJ514" i="5"/>
  <c r="BJ515" i="5"/>
  <c r="BJ707" i="5"/>
  <c r="BJ708" i="5"/>
  <c r="BJ709" i="5"/>
  <c r="BJ710" i="5"/>
  <c r="BJ711" i="5"/>
  <c r="BJ712" i="5"/>
  <c r="BJ601" i="5"/>
  <c r="BJ602" i="5"/>
  <c r="BJ603" i="5"/>
  <c r="BJ604" i="5"/>
  <c r="BJ605" i="5"/>
  <c r="BJ606" i="5"/>
  <c r="BJ783" i="5"/>
  <c r="BJ784" i="5"/>
  <c r="BJ785" i="5"/>
  <c r="BJ786" i="5"/>
  <c r="BJ787" i="5"/>
  <c r="BJ788" i="5"/>
  <c r="BJ518" i="5"/>
  <c r="BJ519" i="5"/>
  <c r="BJ520" i="5"/>
  <c r="BJ521" i="5"/>
  <c r="BJ713" i="5"/>
  <c r="BJ714" i="5"/>
  <c r="BJ715" i="5"/>
  <c r="BJ716" i="5"/>
  <c r="BJ545" i="5"/>
  <c r="BJ546" i="5"/>
  <c r="BJ547" i="5"/>
  <c r="BJ726" i="5"/>
  <c r="BJ727" i="5"/>
  <c r="BJ728" i="5"/>
  <c r="BJ729" i="5"/>
  <c r="BJ730" i="5"/>
  <c r="BJ731" i="5"/>
  <c r="BJ522" i="5"/>
  <c r="BJ523" i="5"/>
  <c r="BJ524" i="5"/>
  <c r="BJ525" i="5"/>
  <c r="BJ717" i="5"/>
  <c r="BJ718" i="5"/>
  <c r="BJ719" i="5"/>
  <c r="BJ720" i="5"/>
  <c r="BJ569" i="5"/>
  <c r="BJ570" i="5"/>
  <c r="BJ756" i="5"/>
  <c r="BJ757" i="5"/>
  <c r="BJ550" i="5"/>
  <c r="BJ551" i="5"/>
  <c r="BJ553" i="5"/>
  <c r="BJ554" i="5"/>
  <c r="BJ732" i="5"/>
  <c r="BJ733" i="5"/>
  <c r="BJ734" i="5"/>
  <c r="BJ442" i="5"/>
  <c r="BJ443" i="5"/>
  <c r="BJ444" i="5"/>
  <c r="BJ445" i="5"/>
  <c r="BJ446" i="5"/>
  <c r="BJ447" i="5"/>
  <c r="BJ448" i="5"/>
  <c r="BJ449" i="5"/>
  <c r="BJ450" i="5"/>
  <c r="BJ451" i="5"/>
  <c r="BJ452" i="5"/>
  <c r="BJ453" i="5"/>
  <c r="BJ454" i="5"/>
  <c r="BJ455" i="5"/>
  <c r="BJ456" i="5"/>
  <c r="BJ654" i="5"/>
  <c r="BJ655" i="5"/>
  <c r="BJ656" i="5"/>
  <c r="BJ657" i="5"/>
  <c r="BJ658" i="5"/>
  <c r="BJ659" i="5"/>
  <c r="BJ660" i="5"/>
  <c r="BJ661" i="5"/>
  <c r="BJ662" i="5"/>
  <c r="BJ491" i="5"/>
  <c r="BJ492" i="5"/>
  <c r="BJ493" i="5"/>
  <c r="BJ494" i="5"/>
  <c r="BJ500" i="5"/>
  <c r="BJ501" i="5"/>
  <c r="BJ502" i="5"/>
  <c r="BJ503" i="5"/>
  <c r="BJ504" i="5"/>
  <c r="BJ505" i="5"/>
  <c r="BJ506" i="5"/>
  <c r="BJ507" i="5"/>
  <c r="BJ508" i="5"/>
  <c r="BJ509" i="5"/>
  <c r="BJ510" i="5"/>
  <c r="BJ511" i="5"/>
  <c r="BJ693" i="5"/>
  <c r="BJ694" i="5"/>
  <c r="BJ695" i="5"/>
  <c r="BJ696" i="5"/>
  <c r="BJ697" i="5"/>
  <c r="BJ698" i="5"/>
  <c r="BJ699" i="5"/>
  <c r="BJ700" i="5"/>
  <c r="BJ701" i="5"/>
  <c r="BJ702" i="5"/>
  <c r="BJ703" i="5"/>
  <c r="BJ704" i="5"/>
  <c r="BJ705" i="5"/>
  <c r="BJ706" i="5"/>
  <c r="BJ595" i="5"/>
  <c r="BJ596" i="5"/>
  <c r="BJ597" i="5"/>
  <c r="BJ598" i="5"/>
  <c r="BJ599" i="5"/>
  <c r="BJ600" i="5"/>
  <c r="BJ779" i="5"/>
  <c r="BJ780" i="5"/>
  <c r="BJ781" i="5"/>
  <c r="BJ782" i="5"/>
  <c r="BJ468" i="5"/>
  <c r="BJ469" i="5"/>
  <c r="BJ470" i="5"/>
  <c r="BJ471" i="5"/>
  <c r="BJ472" i="5"/>
  <c r="BJ473" i="5"/>
  <c r="BJ474" i="5"/>
  <c r="BJ475" i="5"/>
  <c r="BJ476" i="5"/>
  <c r="BJ477" i="5"/>
  <c r="BJ478" i="5"/>
  <c r="BJ479" i="5"/>
  <c r="BJ481" i="5"/>
  <c r="BJ482" i="5"/>
  <c r="BJ483" i="5"/>
  <c r="BJ485" i="5"/>
  <c r="BJ486" i="5"/>
  <c r="BJ487" i="5"/>
  <c r="BJ488" i="5"/>
  <c r="BJ489" i="5"/>
  <c r="BJ490" i="5"/>
  <c r="BJ673" i="5"/>
  <c r="BJ674" i="5"/>
  <c r="BJ675" i="5"/>
  <c r="BJ676" i="5"/>
  <c r="BJ677" i="5"/>
  <c r="BJ678" i="5"/>
  <c r="BJ679" i="5"/>
  <c r="BJ680" i="5"/>
  <c r="BJ681" i="5"/>
  <c r="BJ682" i="5"/>
  <c r="BJ683" i="5"/>
  <c r="BJ684" i="5"/>
  <c r="BJ685" i="5"/>
  <c r="BJ686" i="5"/>
  <c r="BJ687" i="5"/>
  <c r="BJ688" i="5"/>
  <c r="BJ689" i="5"/>
  <c r="BJ690" i="5"/>
  <c r="BJ691" i="5"/>
  <c r="BJ692" i="5"/>
  <c r="BJ435" i="5"/>
  <c r="BJ436" i="5"/>
  <c r="BJ437" i="5"/>
  <c r="BJ438" i="5"/>
  <c r="BJ439" i="5"/>
  <c r="BJ440" i="5"/>
  <c r="BJ441" i="5"/>
  <c r="BJ646" i="5"/>
  <c r="BJ647" i="5"/>
  <c r="BJ648" i="5"/>
  <c r="BJ649" i="5"/>
  <c r="BJ650" i="5"/>
  <c r="BJ651" i="5"/>
  <c r="BJ652" i="5"/>
  <c r="BJ653" i="5"/>
  <c r="BJ526" i="5"/>
  <c r="BJ527" i="5"/>
  <c r="BJ528" i="5"/>
  <c r="BJ529" i="5"/>
  <c r="BJ530" i="5"/>
  <c r="BJ531" i="5"/>
  <c r="BJ532" i="5"/>
  <c r="BJ533" i="5"/>
  <c r="BJ534" i="5"/>
  <c r="BJ535" i="5"/>
  <c r="BJ555" i="5"/>
  <c r="BJ556" i="5"/>
  <c r="BJ735" i="5"/>
  <c r="BJ736" i="5"/>
  <c r="R607" i="5" l="1"/>
  <c r="BD536" i="5"/>
  <c r="BD537" i="5"/>
  <c r="BD538" i="5"/>
  <c r="BD539" i="5"/>
  <c r="BD540" i="5"/>
  <c r="BD541" i="5"/>
  <c r="BD542" i="5"/>
  <c r="BD543" i="5"/>
  <c r="BD721" i="5"/>
  <c r="BD722" i="5"/>
  <c r="BD723" i="5"/>
  <c r="BD724" i="5"/>
  <c r="BD725" i="5"/>
  <c r="BD586" i="5"/>
  <c r="BD587" i="5"/>
  <c r="BD588" i="5"/>
  <c r="BD589" i="5"/>
  <c r="BD590" i="5"/>
  <c r="BD591" i="5"/>
  <c r="BD592" i="5"/>
  <c r="BD593" i="5"/>
  <c r="BD594" i="5"/>
  <c r="BD769" i="5"/>
  <c r="BD770" i="5"/>
  <c r="BD771" i="5"/>
  <c r="BD772" i="5"/>
  <c r="BD773" i="5"/>
  <c r="BD774" i="5"/>
  <c r="BD775" i="5"/>
  <c r="BD776" i="5"/>
  <c r="BD777" i="5"/>
  <c r="BD778" i="5"/>
  <c r="BD434" i="5"/>
  <c r="BD393" i="5"/>
  <c r="BD394" i="5"/>
  <c r="BD395" i="5"/>
  <c r="BD396" i="5"/>
  <c r="BD397" i="5"/>
  <c r="BD398" i="5"/>
  <c r="BD399" i="5"/>
  <c r="BD400" i="5"/>
  <c r="BD401" i="5"/>
  <c r="BD402" i="5"/>
  <c r="BD403" i="5"/>
  <c r="BD404" i="5"/>
  <c r="BD405" i="5"/>
  <c r="BD406" i="5"/>
  <c r="BD407" i="5"/>
  <c r="BD408" i="5"/>
  <c r="BD409" i="5"/>
  <c r="BD410" i="5"/>
  <c r="BD411" i="5"/>
  <c r="BD412" i="5"/>
  <c r="BD413" i="5"/>
  <c r="BD414" i="5"/>
  <c r="BD415" i="5"/>
  <c r="BD416" i="5"/>
  <c r="BD417" i="5"/>
  <c r="BD418" i="5"/>
  <c r="BD419" i="5"/>
  <c r="BD420" i="5"/>
  <c r="BD421" i="5"/>
  <c r="BD422" i="5"/>
  <c r="BD423" i="5"/>
  <c r="BD424" i="5"/>
  <c r="BD425" i="5"/>
  <c r="BD426" i="5"/>
  <c r="BD427" i="5"/>
  <c r="BD428" i="5"/>
  <c r="BD429" i="5"/>
  <c r="BD430" i="5"/>
  <c r="BD431" i="5"/>
  <c r="BD432" i="5"/>
  <c r="BD433" i="5"/>
  <c r="BD608" i="5"/>
  <c r="BD609" i="5"/>
  <c r="BD610" i="5"/>
  <c r="BD611" i="5"/>
  <c r="BD612" i="5"/>
  <c r="BD613" i="5"/>
  <c r="BD614" i="5"/>
  <c r="BD615" i="5"/>
  <c r="BD616" i="5"/>
  <c r="BD617" i="5"/>
  <c r="BD618" i="5"/>
  <c r="BD619" i="5"/>
  <c r="BD620" i="5"/>
  <c r="BD621" i="5"/>
  <c r="BD622" i="5"/>
  <c r="BD623" i="5"/>
  <c r="BD624" i="5"/>
  <c r="BD625" i="5"/>
  <c r="BD626" i="5"/>
  <c r="BD627" i="5"/>
  <c r="BD628" i="5"/>
  <c r="BD629" i="5"/>
  <c r="BD630" i="5"/>
  <c r="BD631" i="5"/>
  <c r="BD632" i="5"/>
  <c r="BD633" i="5"/>
  <c r="BD634" i="5"/>
  <c r="BD635" i="5"/>
  <c r="BD636" i="5"/>
  <c r="BD637" i="5"/>
  <c r="BD638" i="5"/>
  <c r="BD639" i="5"/>
  <c r="BD640" i="5"/>
  <c r="BD641" i="5"/>
  <c r="BD642" i="5"/>
  <c r="BD643" i="5"/>
  <c r="BD644" i="5"/>
  <c r="BD645" i="5"/>
  <c r="BD457" i="5"/>
  <c r="BD458" i="5"/>
  <c r="BD459" i="5"/>
  <c r="BD460" i="5"/>
  <c r="BD461" i="5"/>
  <c r="BD462" i="5"/>
  <c r="BD463" i="5"/>
  <c r="BD464" i="5"/>
  <c r="BD465" i="5"/>
  <c r="BD466" i="5"/>
  <c r="BD467" i="5"/>
  <c r="BD663" i="5"/>
  <c r="BD664" i="5"/>
  <c r="BD665" i="5"/>
  <c r="BD666" i="5"/>
  <c r="BD667" i="5"/>
  <c r="BD668" i="5"/>
  <c r="BD669" i="5"/>
  <c r="BD670" i="5"/>
  <c r="BD671" i="5"/>
  <c r="BD672" i="5"/>
  <c r="BD557" i="5"/>
  <c r="BD558" i="5"/>
  <c r="BD559" i="5"/>
  <c r="BD560" i="5"/>
  <c r="BD561" i="5"/>
  <c r="BD562" i="5"/>
  <c r="BD563" i="5"/>
  <c r="BD564" i="5"/>
  <c r="BD565" i="5"/>
  <c r="BD566" i="5"/>
  <c r="BD567" i="5"/>
  <c r="BD568" i="5"/>
  <c r="BD737" i="5"/>
  <c r="BD738" i="5"/>
  <c r="BD739" i="5"/>
  <c r="BD740" i="5"/>
  <c r="BD741" i="5"/>
  <c r="BD742" i="5"/>
  <c r="BD743" i="5"/>
  <c r="BD744" i="5"/>
  <c r="BD745" i="5"/>
  <c r="BD746" i="5"/>
  <c r="BD747" i="5"/>
  <c r="BD748" i="5"/>
  <c r="BD749" i="5"/>
  <c r="BD750" i="5"/>
  <c r="BD751" i="5"/>
  <c r="BD752" i="5"/>
  <c r="BD753" i="5"/>
  <c r="BD754" i="5"/>
  <c r="BD755" i="5"/>
  <c r="BD571" i="5"/>
  <c r="BD572" i="5"/>
  <c r="BD573" i="5"/>
  <c r="BD574" i="5"/>
  <c r="BD575" i="5"/>
  <c r="BD576" i="5"/>
  <c r="BD577" i="5"/>
  <c r="BD578" i="5"/>
  <c r="BD579" i="5"/>
  <c r="BD580" i="5"/>
  <c r="BD581" i="5"/>
  <c r="BD582" i="5"/>
  <c r="BD583" i="5"/>
  <c r="BD584" i="5"/>
  <c r="BD758" i="5"/>
  <c r="BD759" i="5"/>
  <c r="BD760" i="5"/>
  <c r="BD761" i="5"/>
  <c r="BD762" i="5"/>
  <c r="BD763" i="5"/>
  <c r="BD764" i="5"/>
  <c r="BD765" i="5"/>
  <c r="BD766" i="5"/>
  <c r="BD767" i="5"/>
  <c r="BD768" i="5"/>
  <c r="BD512" i="5"/>
  <c r="BD513" i="5"/>
  <c r="BD514" i="5"/>
  <c r="BD515" i="5"/>
  <c r="BD707" i="5"/>
  <c r="BD708" i="5"/>
  <c r="BD709" i="5"/>
  <c r="BD710" i="5"/>
  <c r="BD711" i="5"/>
  <c r="BD712" i="5"/>
  <c r="BD601" i="5"/>
  <c r="BD602" i="5"/>
  <c r="BD603" i="5"/>
  <c r="BD604" i="5"/>
  <c r="BD605" i="5"/>
  <c r="BD606" i="5"/>
  <c r="BD783" i="5"/>
  <c r="BD784" i="5"/>
  <c r="BD785" i="5"/>
  <c r="BD786" i="5"/>
  <c r="BD787" i="5"/>
  <c r="BD788" i="5"/>
  <c r="BD518" i="5"/>
  <c r="BD519" i="5"/>
  <c r="BD520" i="5"/>
  <c r="BD521" i="5"/>
  <c r="BD713" i="5"/>
  <c r="BD714" i="5"/>
  <c r="BD715" i="5"/>
  <c r="BD716" i="5"/>
  <c r="BD545" i="5"/>
  <c r="BD546" i="5"/>
  <c r="BD547" i="5"/>
  <c r="BD726" i="5"/>
  <c r="BD727" i="5"/>
  <c r="BD728" i="5"/>
  <c r="BD729" i="5"/>
  <c r="BD730" i="5"/>
  <c r="BD731" i="5"/>
  <c r="BD522" i="5"/>
  <c r="BD523" i="5"/>
  <c r="BD524" i="5"/>
  <c r="BD525" i="5"/>
  <c r="BD717" i="5"/>
  <c r="BD718" i="5"/>
  <c r="BD719" i="5"/>
  <c r="BD720" i="5"/>
  <c r="BD569" i="5"/>
  <c r="BD570" i="5"/>
  <c r="BD756" i="5"/>
  <c r="BD757" i="5"/>
  <c r="BD550" i="5"/>
  <c r="BD551" i="5"/>
  <c r="BD553" i="5"/>
  <c r="BD554" i="5"/>
  <c r="BD732" i="5"/>
  <c r="BD733" i="5"/>
  <c r="BD734" i="5"/>
  <c r="BD442" i="5"/>
  <c r="BD443" i="5"/>
  <c r="BD444" i="5"/>
  <c r="BD445" i="5"/>
  <c r="BD446" i="5"/>
  <c r="BD447" i="5"/>
  <c r="BD448" i="5"/>
  <c r="BD449" i="5"/>
  <c r="BD450" i="5"/>
  <c r="BD451" i="5"/>
  <c r="BD452" i="5"/>
  <c r="BD453" i="5"/>
  <c r="BD454" i="5"/>
  <c r="BD455" i="5"/>
  <c r="BD456" i="5"/>
  <c r="BD654" i="5"/>
  <c r="BD655" i="5"/>
  <c r="BD656" i="5"/>
  <c r="BD657" i="5"/>
  <c r="BD658" i="5"/>
  <c r="BD659" i="5"/>
  <c r="BD660" i="5"/>
  <c r="BD661" i="5"/>
  <c r="BD662" i="5"/>
  <c r="BD491" i="5"/>
  <c r="BD492" i="5"/>
  <c r="BD493" i="5"/>
  <c r="BD494" i="5"/>
  <c r="BD500" i="5"/>
  <c r="BD501" i="5"/>
  <c r="BD502" i="5"/>
  <c r="BD503" i="5"/>
  <c r="BD504" i="5"/>
  <c r="BD505" i="5"/>
  <c r="BD506" i="5"/>
  <c r="BD507" i="5"/>
  <c r="BD508" i="5"/>
  <c r="BD509" i="5"/>
  <c r="BD510" i="5"/>
  <c r="BD511" i="5"/>
  <c r="BD693" i="5"/>
  <c r="BD694" i="5"/>
  <c r="BD695" i="5"/>
  <c r="BD696" i="5"/>
  <c r="BD697" i="5"/>
  <c r="BD698" i="5"/>
  <c r="BD699" i="5"/>
  <c r="BD700" i="5"/>
  <c r="BD701" i="5"/>
  <c r="BD702" i="5"/>
  <c r="BD703" i="5"/>
  <c r="BD704" i="5"/>
  <c r="BD705" i="5"/>
  <c r="BD706" i="5"/>
  <c r="BD595" i="5"/>
  <c r="BD596" i="5"/>
  <c r="BD597" i="5"/>
  <c r="BD598" i="5"/>
  <c r="BD599" i="5"/>
  <c r="BD600" i="5"/>
  <c r="BD779" i="5"/>
  <c r="BD780" i="5"/>
  <c r="BD781" i="5"/>
  <c r="BD782" i="5"/>
  <c r="BD468" i="5"/>
  <c r="BD469" i="5"/>
  <c r="BD470" i="5"/>
  <c r="BD471" i="5"/>
  <c r="BD472" i="5"/>
  <c r="BD473" i="5"/>
  <c r="BD474" i="5"/>
  <c r="BD475" i="5"/>
  <c r="BD476" i="5"/>
  <c r="BD477" i="5"/>
  <c r="BD478" i="5"/>
  <c r="BD479" i="5"/>
  <c r="BD481" i="5"/>
  <c r="BD482" i="5"/>
  <c r="BD483" i="5"/>
  <c r="BD485" i="5"/>
  <c r="BD486" i="5"/>
  <c r="BD487" i="5"/>
  <c r="BD488" i="5"/>
  <c r="BD489" i="5"/>
  <c r="BD490" i="5"/>
  <c r="BD673" i="5"/>
  <c r="BD674" i="5"/>
  <c r="BD675" i="5"/>
  <c r="BD676" i="5"/>
  <c r="BD677" i="5"/>
  <c r="BD678" i="5"/>
  <c r="BD679" i="5"/>
  <c r="BD680" i="5"/>
  <c r="BD681" i="5"/>
  <c r="BD682" i="5"/>
  <c r="BD683" i="5"/>
  <c r="BD684" i="5"/>
  <c r="BD685" i="5"/>
  <c r="BD686" i="5"/>
  <c r="BD687" i="5"/>
  <c r="BD688" i="5"/>
  <c r="BD689" i="5"/>
  <c r="BD690" i="5"/>
  <c r="BD691" i="5"/>
  <c r="BD692" i="5"/>
  <c r="BD435" i="5"/>
  <c r="BD436" i="5"/>
  <c r="BD437" i="5"/>
  <c r="BD438" i="5"/>
  <c r="BD439" i="5"/>
  <c r="BD440" i="5"/>
  <c r="BD441" i="5"/>
  <c r="BD646" i="5"/>
  <c r="BD647" i="5"/>
  <c r="BD648" i="5"/>
  <c r="BD649" i="5"/>
  <c r="BD650" i="5"/>
  <c r="BD651" i="5"/>
  <c r="BD652" i="5"/>
  <c r="BD653" i="5"/>
  <c r="BD526" i="5"/>
  <c r="BD527" i="5"/>
  <c r="BD528" i="5"/>
  <c r="BD529" i="5"/>
  <c r="BD530" i="5"/>
  <c r="BD531" i="5"/>
  <c r="BD532" i="5"/>
  <c r="BD533" i="5"/>
  <c r="BD534" i="5"/>
  <c r="BD535" i="5"/>
  <c r="BD555" i="5"/>
  <c r="BD556" i="5"/>
  <c r="BD735" i="5"/>
  <c r="BD736" i="5"/>
  <c r="AV536" i="5"/>
  <c r="AW536" i="5"/>
  <c r="AV537" i="5"/>
  <c r="AW537" i="5"/>
  <c r="AV538" i="5"/>
  <c r="AW538" i="5"/>
  <c r="AV539" i="5"/>
  <c r="AW539" i="5"/>
  <c r="AV540" i="5"/>
  <c r="AW540" i="5"/>
  <c r="AV541" i="5"/>
  <c r="AW541" i="5"/>
  <c r="AV542" i="5"/>
  <c r="AW542" i="5"/>
  <c r="AV543" i="5"/>
  <c r="AW543" i="5"/>
  <c r="AV721" i="5"/>
  <c r="AW721" i="5"/>
  <c r="AV722" i="5"/>
  <c r="AW722" i="5"/>
  <c r="AV723" i="5"/>
  <c r="AW723" i="5"/>
  <c r="AV724" i="5"/>
  <c r="AW724" i="5"/>
  <c r="AV725" i="5"/>
  <c r="AW725" i="5"/>
  <c r="AV586" i="5"/>
  <c r="AW586" i="5"/>
  <c r="AV587" i="5"/>
  <c r="AW587" i="5"/>
  <c r="AV588" i="5"/>
  <c r="AW588" i="5"/>
  <c r="AV589" i="5"/>
  <c r="AW589" i="5"/>
  <c r="AV590" i="5"/>
  <c r="AW590" i="5"/>
  <c r="AV591" i="5"/>
  <c r="AW591" i="5"/>
  <c r="AV592" i="5"/>
  <c r="AW592" i="5"/>
  <c r="AV593" i="5"/>
  <c r="AW593" i="5"/>
  <c r="AV594" i="5"/>
  <c r="AW594" i="5"/>
  <c r="AV769" i="5"/>
  <c r="AW769" i="5"/>
  <c r="AV770" i="5"/>
  <c r="AW770" i="5"/>
  <c r="AV771" i="5"/>
  <c r="AW771" i="5"/>
  <c r="AV772" i="5"/>
  <c r="AW772" i="5"/>
  <c r="AV773" i="5"/>
  <c r="AW773" i="5"/>
  <c r="AV774" i="5"/>
  <c r="AW774" i="5"/>
  <c r="AV775" i="5"/>
  <c r="AW775" i="5"/>
  <c r="AV776" i="5"/>
  <c r="AW776" i="5"/>
  <c r="AV777" i="5"/>
  <c r="AW777" i="5"/>
  <c r="AV778" i="5"/>
  <c r="AW778" i="5"/>
  <c r="AV434" i="5"/>
  <c r="AW434" i="5"/>
  <c r="AV393" i="5"/>
  <c r="AW393" i="5"/>
  <c r="AV394" i="5"/>
  <c r="AW394" i="5"/>
  <c r="AV395" i="5"/>
  <c r="AW395" i="5"/>
  <c r="AV396" i="5"/>
  <c r="AW396" i="5"/>
  <c r="AV397" i="5"/>
  <c r="AW397" i="5"/>
  <c r="AV398" i="5"/>
  <c r="AW398" i="5"/>
  <c r="AV399" i="5"/>
  <c r="AW399" i="5"/>
  <c r="AV400" i="5"/>
  <c r="AW400" i="5"/>
  <c r="AV401" i="5"/>
  <c r="AW401" i="5"/>
  <c r="AV402" i="5"/>
  <c r="AW402" i="5"/>
  <c r="AV403" i="5"/>
  <c r="AW403" i="5"/>
  <c r="AV404" i="5"/>
  <c r="AW404" i="5"/>
  <c r="AV405" i="5"/>
  <c r="AW405" i="5"/>
  <c r="AV406" i="5"/>
  <c r="AW406" i="5"/>
  <c r="AV407" i="5"/>
  <c r="AW407" i="5"/>
  <c r="AV408" i="5"/>
  <c r="AW408" i="5"/>
  <c r="AV409" i="5"/>
  <c r="AW409" i="5"/>
  <c r="AV410" i="5"/>
  <c r="AW410" i="5"/>
  <c r="AV411" i="5"/>
  <c r="AW411" i="5"/>
  <c r="AV412" i="5"/>
  <c r="AW412" i="5"/>
  <c r="AV413" i="5"/>
  <c r="AW413" i="5"/>
  <c r="AV414" i="5"/>
  <c r="AW414" i="5"/>
  <c r="AV415" i="5"/>
  <c r="AW415" i="5"/>
  <c r="AV416" i="5"/>
  <c r="AW416" i="5"/>
  <c r="AV417" i="5"/>
  <c r="AW417" i="5"/>
  <c r="AV418" i="5"/>
  <c r="AW418" i="5"/>
  <c r="AV419" i="5"/>
  <c r="AW419" i="5"/>
  <c r="AV420" i="5"/>
  <c r="AW420" i="5"/>
  <c r="AV421" i="5"/>
  <c r="AW421" i="5"/>
  <c r="AV422" i="5"/>
  <c r="AW422" i="5"/>
  <c r="AV423" i="5"/>
  <c r="AW423" i="5"/>
  <c r="AV424" i="5"/>
  <c r="AW424" i="5"/>
  <c r="AV425" i="5"/>
  <c r="AW425" i="5"/>
  <c r="AV426" i="5"/>
  <c r="AW426" i="5"/>
  <c r="AV427" i="5"/>
  <c r="AW427" i="5"/>
  <c r="AV428" i="5"/>
  <c r="AW428" i="5"/>
  <c r="AV429" i="5"/>
  <c r="AW429" i="5"/>
  <c r="AV430" i="5"/>
  <c r="AW430" i="5"/>
  <c r="AV431" i="5"/>
  <c r="AW431" i="5"/>
  <c r="AV432" i="5"/>
  <c r="AW432" i="5"/>
  <c r="AV433" i="5"/>
  <c r="AW433" i="5"/>
  <c r="AV608" i="5"/>
  <c r="AW608" i="5"/>
  <c r="AV609" i="5"/>
  <c r="AW609" i="5"/>
  <c r="AV610" i="5"/>
  <c r="AW610" i="5"/>
  <c r="AV611" i="5"/>
  <c r="AW611" i="5"/>
  <c r="AV612" i="5"/>
  <c r="AW612" i="5"/>
  <c r="AV613" i="5"/>
  <c r="AW613" i="5"/>
  <c r="AV614" i="5"/>
  <c r="AW614" i="5"/>
  <c r="AV615" i="5"/>
  <c r="AW615" i="5"/>
  <c r="AV616" i="5"/>
  <c r="AW616" i="5"/>
  <c r="AV617" i="5"/>
  <c r="AW617" i="5"/>
  <c r="AV618" i="5"/>
  <c r="AW618" i="5"/>
  <c r="AV619" i="5"/>
  <c r="AW619" i="5"/>
  <c r="AV620" i="5"/>
  <c r="AW620" i="5"/>
  <c r="AV621" i="5"/>
  <c r="AW621" i="5"/>
  <c r="AV622" i="5"/>
  <c r="AW622" i="5"/>
  <c r="AV623" i="5"/>
  <c r="AW623" i="5"/>
  <c r="AV624" i="5"/>
  <c r="AW624" i="5"/>
  <c r="AV625" i="5"/>
  <c r="AW625" i="5"/>
  <c r="AV626" i="5"/>
  <c r="AW626" i="5"/>
  <c r="AV627" i="5"/>
  <c r="AW627" i="5"/>
  <c r="AV628" i="5"/>
  <c r="AW628" i="5"/>
  <c r="AV629" i="5"/>
  <c r="AW629" i="5"/>
  <c r="AV630" i="5"/>
  <c r="AW630" i="5"/>
  <c r="AV631" i="5"/>
  <c r="AW631" i="5"/>
  <c r="AV632" i="5"/>
  <c r="AW632" i="5"/>
  <c r="AV633" i="5"/>
  <c r="AW633" i="5"/>
  <c r="AV634" i="5"/>
  <c r="AW634" i="5"/>
  <c r="AV635" i="5"/>
  <c r="AW635" i="5"/>
  <c r="AV636" i="5"/>
  <c r="AW636" i="5"/>
  <c r="AV637" i="5"/>
  <c r="AW637" i="5"/>
  <c r="AV638" i="5"/>
  <c r="AW638" i="5"/>
  <c r="AV639" i="5"/>
  <c r="AW639" i="5"/>
  <c r="AV640" i="5"/>
  <c r="AW640" i="5"/>
  <c r="AV641" i="5"/>
  <c r="AW641" i="5"/>
  <c r="AV642" i="5"/>
  <c r="AW642" i="5"/>
  <c r="AV643" i="5"/>
  <c r="AW643" i="5"/>
  <c r="AV644" i="5"/>
  <c r="AW644" i="5"/>
  <c r="AV645" i="5"/>
  <c r="AW645" i="5"/>
  <c r="AV457" i="5"/>
  <c r="AW457" i="5"/>
  <c r="AV458" i="5"/>
  <c r="AW458" i="5"/>
  <c r="AV459" i="5"/>
  <c r="AW459" i="5"/>
  <c r="AV460" i="5"/>
  <c r="AW460" i="5"/>
  <c r="AV461" i="5"/>
  <c r="AW461" i="5"/>
  <c r="AV462" i="5"/>
  <c r="AW462" i="5"/>
  <c r="AV463" i="5"/>
  <c r="AW463" i="5"/>
  <c r="AV464" i="5"/>
  <c r="AW464" i="5"/>
  <c r="AV465" i="5"/>
  <c r="AW465" i="5"/>
  <c r="AV466" i="5"/>
  <c r="AW466" i="5"/>
  <c r="AV467" i="5"/>
  <c r="AW467" i="5"/>
  <c r="AV663" i="5"/>
  <c r="AW663" i="5"/>
  <c r="AV664" i="5"/>
  <c r="AW664" i="5"/>
  <c r="AV665" i="5"/>
  <c r="AW665" i="5"/>
  <c r="AV666" i="5"/>
  <c r="AW666" i="5"/>
  <c r="AV667" i="5"/>
  <c r="AW667" i="5"/>
  <c r="AV668" i="5"/>
  <c r="AW668" i="5"/>
  <c r="AV669" i="5"/>
  <c r="AW669" i="5"/>
  <c r="AV670" i="5"/>
  <c r="AW670" i="5"/>
  <c r="AV671" i="5"/>
  <c r="AW671" i="5"/>
  <c r="AV672" i="5"/>
  <c r="AW672" i="5"/>
  <c r="AV557" i="5"/>
  <c r="AW557" i="5"/>
  <c r="AV558" i="5"/>
  <c r="AW558" i="5"/>
  <c r="AV559" i="5"/>
  <c r="AW559" i="5"/>
  <c r="AV560" i="5"/>
  <c r="AW560" i="5"/>
  <c r="AV561" i="5"/>
  <c r="AW561" i="5"/>
  <c r="AV562" i="5"/>
  <c r="AW562" i="5"/>
  <c r="AV563" i="5"/>
  <c r="AW563" i="5"/>
  <c r="AV564" i="5"/>
  <c r="AW564" i="5"/>
  <c r="AV565" i="5"/>
  <c r="AW565" i="5"/>
  <c r="AV566" i="5"/>
  <c r="AW566" i="5"/>
  <c r="AV567" i="5"/>
  <c r="AW567" i="5"/>
  <c r="AV568" i="5"/>
  <c r="AW568" i="5"/>
  <c r="AV737" i="5"/>
  <c r="AW737" i="5"/>
  <c r="AV738" i="5"/>
  <c r="AW738" i="5"/>
  <c r="AV739" i="5"/>
  <c r="AW739" i="5"/>
  <c r="AV740" i="5"/>
  <c r="AW740" i="5"/>
  <c r="AV741" i="5"/>
  <c r="AW741" i="5"/>
  <c r="AV742" i="5"/>
  <c r="AW742" i="5"/>
  <c r="AV743" i="5"/>
  <c r="AW743" i="5"/>
  <c r="AV744" i="5"/>
  <c r="AW744" i="5"/>
  <c r="AV745" i="5"/>
  <c r="AW745" i="5"/>
  <c r="AV746" i="5"/>
  <c r="AW746" i="5"/>
  <c r="AV747" i="5"/>
  <c r="AW747" i="5"/>
  <c r="AV748" i="5"/>
  <c r="AW748" i="5"/>
  <c r="AV749" i="5"/>
  <c r="AW749" i="5"/>
  <c r="AV750" i="5"/>
  <c r="AW750" i="5"/>
  <c r="AV751" i="5"/>
  <c r="AW751" i="5"/>
  <c r="AV752" i="5"/>
  <c r="AW752" i="5"/>
  <c r="AV753" i="5"/>
  <c r="AW753" i="5"/>
  <c r="AV754" i="5"/>
  <c r="AW754" i="5"/>
  <c r="AV755" i="5"/>
  <c r="AW755" i="5"/>
  <c r="AV571" i="5"/>
  <c r="AW571" i="5"/>
  <c r="AV572" i="5"/>
  <c r="AW572" i="5"/>
  <c r="AV573" i="5"/>
  <c r="AW573" i="5"/>
  <c r="AV574" i="5"/>
  <c r="AW574" i="5"/>
  <c r="AV575" i="5"/>
  <c r="AW575" i="5"/>
  <c r="AV576" i="5"/>
  <c r="AW576" i="5"/>
  <c r="AV577" i="5"/>
  <c r="AW577" i="5"/>
  <c r="AV578" i="5"/>
  <c r="AW578" i="5"/>
  <c r="AV579" i="5"/>
  <c r="AW579" i="5"/>
  <c r="AV580" i="5"/>
  <c r="AW580" i="5"/>
  <c r="AV581" i="5"/>
  <c r="AW581" i="5"/>
  <c r="AV582" i="5"/>
  <c r="AW582" i="5"/>
  <c r="AV583" i="5"/>
  <c r="AW583" i="5"/>
  <c r="AV584" i="5"/>
  <c r="AW584" i="5"/>
  <c r="AV758" i="5"/>
  <c r="AW758" i="5"/>
  <c r="AV759" i="5"/>
  <c r="AW759" i="5"/>
  <c r="AV760" i="5"/>
  <c r="AW760" i="5"/>
  <c r="AV761" i="5"/>
  <c r="AW761" i="5"/>
  <c r="AV762" i="5"/>
  <c r="AW762" i="5"/>
  <c r="AV763" i="5"/>
  <c r="AW763" i="5"/>
  <c r="AV764" i="5"/>
  <c r="AW764" i="5"/>
  <c r="AV765" i="5"/>
  <c r="AW765" i="5"/>
  <c r="AV766" i="5"/>
  <c r="AW766" i="5"/>
  <c r="AV767" i="5"/>
  <c r="AW767" i="5"/>
  <c r="AV768" i="5"/>
  <c r="AW768" i="5"/>
  <c r="AV512" i="5"/>
  <c r="AW512" i="5"/>
  <c r="AV513" i="5"/>
  <c r="AW513" i="5"/>
  <c r="AV514" i="5"/>
  <c r="AW514" i="5"/>
  <c r="AV515" i="5"/>
  <c r="AW515" i="5"/>
  <c r="AV707" i="5"/>
  <c r="AW707" i="5"/>
  <c r="AV708" i="5"/>
  <c r="AW708" i="5"/>
  <c r="AV709" i="5"/>
  <c r="AW709" i="5"/>
  <c r="AV710" i="5"/>
  <c r="AW710" i="5"/>
  <c r="AV711" i="5"/>
  <c r="AW711" i="5"/>
  <c r="AV712" i="5"/>
  <c r="AW712" i="5"/>
  <c r="AV601" i="5"/>
  <c r="AW601" i="5"/>
  <c r="AV602" i="5"/>
  <c r="AW602" i="5"/>
  <c r="AV603" i="5"/>
  <c r="AW603" i="5"/>
  <c r="AV604" i="5"/>
  <c r="AW604" i="5"/>
  <c r="AV605" i="5"/>
  <c r="AW605" i="5"/>
  <c r="AV606" i="5"/>
  <c r="AW606" i="5"/>
  <c r="AV783" i="5"/>
  <c r="AW783" i="5"/>
  <c r="AV784" i="5"/>
  <c r="AW784" i="5"/>
  <c r="AV785" i="5"/>
  <c r="AW785" i="5"/>
  <c r="AV786" i="5"/>
  <c r="AW786" i="5"/>
  <c r="AV787" i="5"/>
  <c r="AW787" i="5"/>
  <c r="AV788" i="5"/>
  <c r="AW788" i="5"/>
  <c r="AV518" i="5"/>
  <c r="AW518" i="5"/>
  <c r="AV519" i="5"/>
  <c r="AW519" i="5"/>
  <c r="AV520" i="5"/>
  <c r="AW520" i="5"/>
  <c r="AV521" i="5"/>
  <c r="AW521" i="5"/>
  <c r="AV713" i="5"/>
  <c r="AW713" i="5"/>
  <c r="AV714" i="5"/>
  <c r="AW714" i="5"/>
  <c r="AV715" i="5"/>
  <c r="AW715" i="5"/>
  <c r="AV716" i="5"/>
  <c r="AW716" i="5"/>
  <c r="AV545" i="5"/>
  <c r="AW545" i="5"/>
  <c r="AV546" i="5"/>
  <c r="AW546" i="5"/>
  <c r="AV547" i="5"/>
  <c r="AW547" i="5"/>
  <c r="AV726" i="5"/>
  <c r="AW726" i="5"/>
  <c r="AV727" i="5"/>
  <c r="AW727" i="5"/>
  <c r="AV728" i="5"/>
  <c r="AW728" i="5"/>
  <c r="AV729" i="5"/>
  <c r="AW729" i="5"/>
  <c r="AV730" i="5"/>
  <c r="AW730" i="5"/>
  <c r="AV731" i="5"/>
  <c r="AW731" i="5"/>
  <c r="AV522" i="5"/>
  <c r="AW522" i="5"/>
  <c r="AV523" i="5"/>
  <c r="AW523" i="5"/>
  <c r="AV524" i="5"/>
  <c r="AW524" i="5"/>
  <c r="AV525" i="5"/>
  <c r="AW525" i="5"/>
  <c r="AV717" i="5"/>
  <c r="AW717" i="5"/>
  <c r="AV718" i="5"/>
  <c r="AW718" i="5"/>
  <c r="AV719" i="5"/>
  <c r="AW719" i="5"/>
  <c r="AV720" i="5"/>
  <c r="AW720" i="5"/>
  <c r="AV569" i="5"/>
  <c r="AW569" i="5"/>
  <c r="AV570" i="5"/>
  <c r="AW570" i="5"/>
  <c r="AV756" i="5"/>
  <c r="AW756" i="5"/>
  <c r="AV757" i="5"/>
  <c r="AW757" i="5"/>
  <c r="AV550" i="5"/>
  <c r="AW550" i="5"/>
  <c r="AV551" i="5"/>
  <c r="AW551" i="5"/>
  <c r="AV553" i="5"/>
  <c r="AW553" i="5"/>
  <c r="AV554" i="5"/>
  <c r="AW554" i="5"/>
  <c r="AV732" i="5"/>
  <c r="AW732" i="5"/>
  <c r="AV733" i="5"/>
  <c r="AW733" i="5"/>
  <c r="AV734" i="5"/>
  <c r="AW734" i="5"/>
  <c r="AV442" i="5"/>
  <c r="AW442" i="5"/>
  <c r="AV443" i="5"/>
  <c r="AW443" i="5"/>
  <c r="AV444" i="5"/>
  <c r="AW444" i="5"/>
  <c r="AV445" i="5"/>
  <c r="AW445" i="5"/>
  <c r="AV446" i="5"/>
  <c r="AW446" i="5"/>
  <c r="AV447" i="5"/>
  <c r="AW447" i="5"/>
  <c r="AV448" i="5"/>
  <c r="AW448" i="5"/>
  <c r="AV449" i="5"/>
  <c r="AW449" i="5"/>
  <c r="AV450" i="5"/>
  <c r="AW450" i="5"/>
  <c r="AV451" i="5"/>
  <c r="AW451" i="5"/>
  <c r="AV452" i="5"/>
  <c r="AW452" i="5"/>
  <c r="AV453" i="5"/>
  <c r="AW453" i="5"/>
  <c r="AV454" i="5"/>
  <c r="AW454" i="5"/>
  <c r="AV455" i="5"/>
  <c r="AW455" i="5"/>
  <c r="AV456" i="5"/>
  <c r="AW456" i="5"/>
  <c r="AV654" i="5"/>
  <c r="AW654" i="5"/>
  <c r="AV655" i="5"/>
  <c r="AW655" i="5"/>
  <c r="AV656" i="5"/>
  <c r="AW656" i="5"/>
  <c r="AV657" i="5"/>
  <c r="AW657" i="5"/>
  <c r="AV658" i="5"/>
  <c r="AW658" i="5"/>
  <c r="AV659" i="5"/>
  <c r="AW659" i="5"/>
  <c r="AV660" i="5"/>
  <c r="AW660" i="5"/>
  <c r="AV661" i="5"/>
  <c r="AW661" i="5"/>
  <c r="AV662" i="5"/>
  <c r="AW662" i="5"/>
  <c r="AV491" i="5"/>
  <c r="AW491" i="5"/>
  <c r="AV492" i="5"/>
  <c r="AW492" i="5"/>
  <c r="AV493" i="5"/>
  <c r="AW493" i="5"/>
  <c r="AV494" i="5"/>
  <c r="AW494" i="5"/>
  <c r="AV500" i="5"/>
  <c r="AW500" i="5"/>
  <c r="AV501" i="5"/>
  <c r="AW501" i="5"/>
  <c r="AV502" i="5"/>
  <c r="AW502" i="5"/>
  <c r="AV503" i="5"/>
  <c r="AW503" i="5"/>
  <c r="AV504" i="5"/>
  <c r="AW504" i="5"/>
  <c r="AV505" i="5"/>
  <c r="AW505" i="5"/>
  <c r="AV506" i="5"/>
  <c r="AW506" i="5"/>
  <c r="AV507" i="5"/>
  <c r="AW507" i="5"/>
  <c r="AV508" i="5"/>
  <c r="AW508" i="5"/>
  <c r="AV509" i="5"/>
  <c r="AW509" i="5"/>
  <c r="AV510" i="5"/>
  <c r="AW510" i="5"/>
  <c r="AV511" i="5"/>
  <c r="AW511" i="5"/>
  <c r="AV693" i="5"/>
  <c r="AW693" i="5"/>
  <c r="AV694" i="5"/>
  <c r="AW694" i="5"/>
  <c r="AV695" i="5"/>
  <c r="AW695" i="5"/>
  <c r="AV696" i="5"/>
  <c r="AW696" i="5"/>
  <c r="AV697" i="5"/>
  <c r="AW697" i="5"/>
  <c r="AV698" i="5"/>
  <c r="AW698" i="5"/>
  <c r="AV699" i="5"/>
  <c r="AW699" i="5"/>
  <c r="AV700" i="5"/>
  <c r="AW700" i="5"/>
  <c r="AV701" i="5"/>
  <c r="AW701" i="5"/>
  <c r="AV702" i="5"/>
  <c r="AW702" i="5"/>
  <c r="AV703" i="5"/>
  <c r="AW703" i="5"/>
  <c r="AV704" i="5"/>
  <c r="AW704" i="5"/>
  <c r="AV705" i="5"/>
  <c r="AW705" i="5"/>
  <c r="AV706" i="5"/>
  <c r="AW706" i="5"/>
  <c r="AV595" i="5"/>
  <c r="AW595" i="5"/>
  <c r="AV596" i="5"/>
  <c r="AW596" i="5"/>
  <c r="AV597" i="5"/>
  <c r="AW597" i="5"/>
  <c r="AV598" i="5"/>
  <c r="AW598" i="5"/>
  <c r="AV599" i="5"/>
  <c r="AW599" i="5"/>
  <c r="AV600" i="5"/>
  <c r="AW600" i="5"/>
  <c r="AV779" i="5"/>
  <c r="AW779" i="5"/>
  <c r="AV780" i="5"/>
  <c r="AW780" i="5"/>
  <c r="AV781" i="5"/>
  <c r="AW781" i="5"/>
  <c r="AV782" i="5"/>
  <c r="AW782" i="5"/>
  <c r="AV468" i="5"/>
  <c r="AW468" i="5"/>
  <c r="AV469" i="5"/>
  <c r="AW469" i="5"/>
  <c r="AV470" i="5"/>
  <c r="AW470" i="5"/>
  <c r="AV471" i="5"/>
  <c r="AW471" i="5"/>
  <c r="AV472" i="5"/>
  <c r="AW472" i="5"/>
  <c r="AV473" i="5"/>
  <c r="AW473" i="5"/>
  <c r="AV474" i="5"/>
  <c r="AW474" i="5"/>
  <c r="AV475" i="5"/>
  <c r="AW475" i="5"/>
  <c r="AV476" i="5"/>
  <c r="AW476" i="5"/>
  <c r="AV477" i="5"/>
  <c r="AW477" i="5"/>
  <c r="AV478" i="5"/>
  <c r="AW478" i="5"/>
  <c r="AV479" i="5"/>
  <c r="AW479" i="5"/>
  <c r="AV481" i="5"/>
  <c r="AW481" i="5"/>
  <c r="AV482" i="5"/>
  <c r="AW482" i="5"/>
  <c r="AV483" i="5"/>
  <c r="AW483" i="5"/>
  <c r="AV485" i="5"/>
  <c r="AW485" i="5"/>
  <c r="AV486" i="5"/>
  <c r="AW486" i="5"/>
  <c r="AV487" i="5"/>
  <c r="AW487" i="5"/>
  <c r="AV488" i="5"/>
  <c r="AW488" i="5"/>
  <c r="AV489" i="5"/>
  <c r="AW489" i="5"/>
  <c r="AV490" i="5"/>
  <c r="AW490" i="5"/>
  <c r="AV673" i="5"/>
  <c r="AW673" i="5"/>
  <c r="AV674" i="5"/>
  <c r="AW674" i="5"/>
  <c r="AV675" i="5"/>
  <c r="AW675" i="5"/>
  <c r="AV676" i="5"/>
  <c r="AW676" i="5"/>
  <c r="AV677" i="5"/>
  <c r="AW677" i="5"/>
  <c r="AV678" i="5"/>
  <c r="AW678" i="5"/>
  <c r="AV679" i="5"/>
  <c r="AW679" i="5"/>
  <c r="AV680" i="5"/>
  <c r="AW680" i="5"/>
  <c r="AV681" i="5"/>
  <c r="AW681" i="5"/>
  <c r="AV682" i="5"/>
  <c r="AW682" i="5"/>
  <c r="AV683" i="5"/>
  <c r="AW683" i="5"/>
  <c r="AV684" i="5"/>
  <c r="AW684" i="5"/>
  <c r="AV685" i="5"/>
  <c r="AW685" i="5"/>
  <c r="AV686" i="5"/>
  <c r="AW686" i="5"/>
  <c r="AV687" i="5"/>
  <c r="AW687" i="5"/>
  <c r="AV688" i="5"/>
  <c r="AW688" i="5"/>
  <c r="AV689" i="5"/>
  <c r="AW689" i="5"/>
  <c r="AV690" i="5"/>
  <c r="AW690" i="5"/>
  <c r="AV691" i="5"/>
  <c r="AW691" i="5"/>
  <c r="AV692" i="5"/>
  <c r="AW692" i="5"/>
  <c r="AV435" i="5"/>
  <c r="AW435" i="5"/>
  <c r="AV436" i="5"/>
  <c r="AW436" i="5"/>
  <c r="AV437" i="5"/>
  <c r="AW437" i="5"/>
  <c r="AV438" i="5"/>
  <c r="AW438" i="5"/>
  <c r="AV439" i="5"/>
  <c r="AW439" i="5"/>
  <c r="AV440" i="5"/>
  <c r="AW440" i="5"/>
  <c r="AV441" i="5"/>
  <c r="AW441" i="5"/>
  <c r="AV646" i="5"/>
  <c r="AW646" i="5"/>
  <c r="AV647" i="5"/>
  <c r="AW647" i="5"/>
  <c r="AV648" i="5"/>
  <c r="AW648" i="5"/>
  <c r="AV649" i="5"/>
  <c r="AW649" i="5"/>
  <c r="AV650" i="5"/>
  <c r="AW650" i="5"/>
  <c r="AV651" i="5"/>
  <c r="AW651" i="5"/>
  <c r="AV652" i="5"/>
  <c r="AW652" i="5"/>
  <c r="AV653" i="5"/>
  <c r="AW653" i="5"/>
  <c r="AV526" i="5"/>
  <c r="AW526" i="5"/>
  <c r="AV527" i="5"/>
  <c r="AW527" i="5"/>
  <c r="AV528" i="5"/>
  <c r="AW528" i="5"/>
  <c r="AV529" i="5"/>
  <c r="AW529" i="5"/>
  <c r="AV530" i="5"/>
  <c r="AW530" i="5"/>
  <c r="AV531" i="5"/>
  <c r="AW531" i="5"/>
  <c r="AV532" i="5"/>
  <c r="AW532" i="5"/>
  <c r="AV533" i="5"/>
  <c r="AW533" i="5"/>
  <c r="AV534" i="5"/>
  <c r="AW534" i="5"/>
  <c r="AV535" i="5"/>
  <c r="AW535" i="5"/>
  <c r="AV555" i="5"/>
  <c r="AW555" i="5"/>
  <c r="AV556" i="5"/>
  <c r="AW556" i="5"/>
  <c r="AV735" i="5"/>
  <c r="AW735" i="5"/>
  <c r="AV736" i="5"/>
  <c r="AW736" i="5"/>
  <c r="S13" i="5" l="1"/>
  <c r="R13" i="5"/>
  <c r="P13" i="5"/>
  <c r="W562" i="5"/>
  <c r="U13" i="5" l="1"/>
  <c r="W536" i="5"/>
  <c r="W537" i="5"/>
  <c r="W538" i="5"/>
  <c r="W539" i="5"/>
  <c r="W540" i="5"/>
  <c r="W541" i="5"/>
  <c r="W542" i="5"/>
  <c r="W543" i="5"/>
  <c r="W721" i="5"/>
  <c r="W722" i="5"/>
  <c r="W723" i="5"/>
  <c r="W724" i="5"/>
  <c r="W725" i="5"/>
  <c r="W588" i="5"/>
  <c r="W589" i="5"/>
  <c r="W590" i="5"/>
  <c r="W775" i="5"/>
  <c r="W776" i="5"/>
  <c r="W403" i="5"/>
  <c r="W409" i="5"/>
  <c r="W422" i="5"/>
  <c r="W423" i="5"/>
  <c r="W426" i="5"/>
  <c r="W427" i="5"/>
  <c r="W609" i="5"/>
  <c r="W611" i="5"/>
  <c r="W623" i="5"/>
  <c r="W628" i="5"/>
  <c r="W457" i="5"/>
  <c r="W458" i="5"/>
  <c r="W459" i="5"/>
  <c r="W460" i="5"/>
  <c r="W461" i="5"/>
  <c r="W462" i="5"/>
  <c r="W463" i="5"/>
  <c r="W464" i="5"/>
  <c r="W465" i="5"/>
  <c r="W466" i="5"/>
  <c r="W467" i="5"/>
  <c r="W663" i="5"/>
  <c r="W664" i="5"/>
  <c r="W665" i="5"/>
  <c r="W666" i="5"/>
  <c r="W667" i="5"/>
  <c r="W668" i="5"/>
  <c r="W669" i="5"/>
  <c r="W670" i="5"/>
  <c r="W671" i="5"/>
  <c r="W672" i="5"/>
  <c r="W743" i="5"/>
  <c r="W752" i="5"/>
  <c r="W754" i="5"/>
  <c r="W578" i="5"/>
  <c r="W583" i="5"/>
  <c r="W767" i="5"/>
  <c r="W711" i="5"/>
  <c r="W601" i="5"/>
  <c r="W518" i="5"/>
  <c r="W520" i="5"/>
  <c r="W713" i="5"/>
  <c r="W715" i="5"/>
  <c r="W719" i="5"/>
  <c r="W720" i="5"/>
  <c r="W569" i="5"/>
  <c r="W570" i="5"/>
  <c r="W756" i="5"/>
  <c r="W757" i="5"/>
  <c r="W550" i="5"/>
  <c r="W551" i="5"/>
  <c r="W553" i="5"/>
  <c r="W554" i="5"/>
  <c r="W732" i="5"/>
  <c r="W733" i="5"/>
  <c r="W734" i="5"/>
  <c r="W442" i="5"/>
  <c r="W443" i="5"/>
  <c r="W444" i="5"/>
  <c r="W445" i="5"/>
  <c r="W446" i="5"/>
  <c r="W447" i="5"/>
  <c r="W448" i="5"/>
  <c r="W449" i="5"/>
  <c r="W450" i="5"/>
  <c r="W451" i="5"/>
  <c r="W452" i="5"/>
  <c r="W453" i="5"/>
  <c r="W454" i="5"/>
  <c r="W455" i="5"/>
  <c r="W456" i="5"/>
  <c r="W654" i="5"/>
  <c r="W655" i="5"/>
  <c r="W656" i="5"/>
  <c r="W657" i="5"/>
  <c r="W658" i="5"/>
  <c r="W659" i="5"/>
  <c r="W660" i="5"/>
  <c r="W661" i="5"/>
  <c r="W662" i="5"/>
  <c r="W597" i="5"/>
  <c r="W599" i="5"/>
  <c r="W781" i="5"/>
  <c r="W691" i="5"/>
  <c r="W435" i="5"/>
  <c r="W436" i="5"/>
  <c r="W437" i="5"/>
  <c r="W438" i="5"/>
  <c r="W439" i="5"/>
  <c r="W440" i="5"/>
  <c r="W441" i="5"/>
  <c r="W647" i="5"/>
  <c r="W648" i="5"/>
  <c r="W649" i="5"/>
  <c r="W650" i="5"/>
  <c r="W652" i="5"/>
  <c r="W653" i="5"/>
  <c r="W526" i="5"/>
  <c r="W527" i="5"/>
  <c r="W528" i="5"/>
  <c r="W529" i="5"/>
  <c r="W530" i="5"/>
  <c r="W531" i="5"/>
  <c r="W532" i="5"/>
  <c r="W533" i="5"/>
  <c r="AL536" i="5"/>
  <c r="AL537" i="5"/>
  <c r="AL538" i="5"/>
  <c r="AL539" i="5"/>
  <c r="AL540" i="5"/>
  <c r="AL541" i="5"/>
  <c r="AL542" i="5"/>
  <c r="AL543" i="5"/>
  <c r="AL721" i="5"/>
  <c r="AL722" i="5"/>
  <c r="AL723" i="5"/>
  <c r="AL724" i="5"/>
  <c r="AL725" i="5"/>
  <c r="AL586" i="5"/>
  <c r="AL587" i="5"/>
  <c r="AL588" i="5"/>
  <c r="AL589" i="5"/>
  <c r="AL590" i="5"/>
  <c r="AL591" i="5"/>
  <c r="AL592" i="5"/>
  <c r="AL593" i="5"/>
  <c r="AL594" i="5"/>
  <c r="AL769" i="5"/>
  <c r="AL770" i="5"/>
  <c r="AL771" i="5"/>
  <c r="AL772" i="5"/>
  <c r="AL773" i="5"/>
  <c r="AL774" i="5"/>
  <c r="AL775" i="5"/>
  <c r="AL776" i="5"/>
  <c r="AL777" i="5"/>
  <c r="AL778" i="5"/>
  <c r="AL434" i="5"/>
  <c r="AL393" i="5"/>
  <c r="AL394" i="5"/>
  <c r="AL395" i="5"/>
  <c r="AL396" i="5"/>
  <c r="AL397" i="5"/>
  <c r="AL398" i="5"/>
  <c r="AL399" i="5"/>
  <c r="AL400" i="5"/>
  <c r="AL401" i="5"/>
  <c r="AL402" i="5"/>
  <c r="AL403" i="5"/>
  <c r="AL404" i="5"/>
  <c r="AL405" i="5"/>
  <c r="AL406" i="5"/>
  <c r="AL407" i="5"/>
  <c r="AL408" i="5"/>
  <c r="AL409" i="5"/>
  <c r="AL410" i="5"/>
  <c r="AL411" i="5"/>
  <c r="AL412" i="5"/>
  <c r="AL413" i="5"/>
  <c r="AL414" i="5"/>
  <c r="AL415" i="5"/>
  <c r="AL416" i="5"/>
  <c r="AL417" i="5"/>
  <c r="AL418" i="5"/>
  <c r="AL419" i="5"/>
  <c r="AL420" i="5"/>
  <c r="AL421" i="5"/>
  <c r="AL422" i="5"/>
  <c r="AL423" i="5"/>
  <c r="AL424" i="5"/>
  <c r="AL425" i="5"/>
  <c r="AL426" i="5"/>
  <c r="AL427" i="5"/>
  <c r="AL428" i="5"/>
  <c r="AL429" i="5"/>
  <c r="AL430" i="5"/>
  <c r="AL431" i="5"/>
  <c r="AL432" i="5"/>
  <c r="AL433" i="5"/>
  <c r="AL608" i="5"/>
  <c r="AL609" i="5"/>
  <c r="AL610" i="5"/>
  <c r="AL611" i="5"/>
  <c r="AL612" i="5"/>
  <c r="AL613" i="5"/>
  <c r="AL614" i="5"/>
  <c r="AL615" i="5"/>
  <c r="AL616" i="5"/>
  <c r="AL617" i="5"/>
  <c r="AL618" i="5"/>
  <c r="AL619" i="5"/>
  <c r="AL620" i="5"/>
  <c r="AL621" i="5"/>
  <c r="AL622" i="5"/>
  <c r="AL623" i="5"/>
  <c r="AL624" i="5"/>
  <c r="AL625" i="5"/>
  <c r="AL626" i="5"/>
  <c r="AL627" i="5"/>
  <c r="AL628" i="5"/>
  <c r="AL629" i="5"/>
  <c r="AL630" i="5"/>
  <c r="AL631" i="5"/>
  <c r="AL632" i="5"/>
  <c r="AL633" i="5"/>
  <c r="AL634" i="5"/>
  <c r="AL635" i="5"/>
  <c r="AL636" i="5"/>
  <c r="AL637" i="5"/>
  <c r="AL638" i="5"/>
  <c r="AL639" i="5"/>
  <c r="AL640" i="5"/>
  <c r="AL641" i="5"/>
  <c r="AL642" i="5"/>
  <c r="AL643" i="5"/>
  <c r="AL644" i="5"/>
  <c r="AL645" i="5"/>
  <c r="AL457" i="5"/>
  <c r="AL458" i="5"/>
  <c r="AL459" i="5"/>
  <c r="AL460" i="5"/>
  <c r="AL461" i="5"/>
  <c r="AL462" i="5"/>
  <c r="AL463" i="5"/>
  <c r="AL464" i="5"/>
  <c r="AL465" i="5"/>
  <c r="AL466" i="5"/>
  <c r="AL467" i="5"/>
  <c r="AL663" i="5"/>
  <c r="AL664" i="5"/>
  <c r="AL665" i="5"/>
  <c r="AL666" i="5"/>
  <c r="AL667" i="5"/>
  <c r="AL668" i="5"/>
  <c r="AL669" i="5"/>
  <c r="AL670" i="5"/>
  <c r="AL671" i="5"/>
  <c r="AL672" i="5"/>
  <c r="AL557" i="5"/>
  <c r="AL558" i="5"/>
  <c r="AL559" i="5"/>
  <c r="AL560" i="5"/>
  <c r="AL561" i="5"/>
  <c r="AL562" i="5"/>
  <c r="AL563" i="5"/>
  <c r="AL564" i="5"/>
  <c r="AL565" i="5"/>
  <c r="AL566" i="5"/>
  <c r="AL567" i="5"/>
  <c r="AL568" i="5"/>
  <c r="AL737" i="5"/>
  <c r="AL738" i="5"/>
  <c r="AL739" i="5"/>
  <c r="AL740" i="5"/>
  <c r="AL741" i="5"/>
  <c r="AL742" i="5"/>
  <c r="AL743" i="5"/>
  <c r="AL744" i="5"/>
  <c r="AL745" i="5"/>
  <c r="AL746" i="5"/>
  <c r="AL747" i="5"/>
  <c r="AL748" i="5"/>
  <c r="AL749" i="5"/>
  <c r="AL750" i="5"/>
  <c r="AL751" i="5"/>
  <c r="AL752" i="5"/>
  <c r="AL753" i="5"/>
  <c r="AL754" i="5"/>
  <c r="AL755" i="5"/>
  <c r="AL571" i="5"/>
  <c r="AL572" i="5"/>
  <c r="AL573" i="5"/>
  <c r="AL574" i="5"/>
  <c r="AL575" i="5"/>
  <c r="AL576" i="5"/>
  <c r="AL577" i="5"/>
  <c r="AL578" i="5"/>
  <c r="AL579" i="5"/>
  <c r="AL580" i="5"/>
  <c r="AL581" i="5"/>
  <c r="AL582" i="5"/>
  <c r="AL583" i="5"/>
  <c r="AL584" i="5"/>
  <c r="AL758" i="5"/>
  <c r="AL759" i="5"/>
  <c r="AL760" i="5"/>
  <c r="AL761" i="5"/>
  <c r="AL762" i="5"/>
  <c r="AL763" i="5"/>
  <c r="AL764" i="5"/>
  <c r="AL765" i="5"/>
  <c r="AL766" i="5"/>
  <c r="AL767" i="5"/>
  <c r="AL768" i="5"/>
  <c r="AL512" i="5"/>
  <c r="AL513" i="5"/>
  <c r="AL514" i="5"/>
  <c r="AL515" i="5"/>
  <c r="AL707" i="5"/>
  <c r="AL708" i="5"/>
  <c r="AL709" i="5"/>
  <c r="AL710" i="5"/>
  <c r="AL711" i="5"/>
  <c r="AL712" i="5"/>
  <c r="AL601" i="5"/>
  <c r="AL602" i="5"/>
  <c r="AL603" i="5"/>
  <c r="AL604" i="5"/>
  <c r="AL605" i="5"/>
  <c r="AL606" i="5"/>
  <c r="AL783" i="5"/>
  <c r="AL784" i="5"/>
  <c r="AL785" i="5"/>
  <c r="AL786" i="5"/>
  <c r="AL787" i="5"/>
  <c r="AL788" i="5"/>
  <c r="AL518" i="5"/>
  <c r="AL519" i="5"/>
  <c r="AL520" i="5"/>
  <c r="AL521" i="5"/>
  <c r="AL713" i="5"/>
  <c r="AL714" i="5"/>
  <c r="AL715" i="5"/>
  <c r="AL716" i="5"/>
  <c r="AL545" i="5"/>
  <c r="AL546" i="5"/>
  <c r="AL547" i="5"/>
  <c r="AL726" i="5"/>
  <c r="AL727" i="5"/>
  <c r="AL728" i="5"/>
  <c r="AL729" i="5"/>
  <c r="AL730" i="5"/>
  <c r="AL731" i="5"/>
  <c r="AL522" i="5"/>
  <c r="AL523" i="5"/>
  <c r="AL524" i="5"/>
  <c r="AL525" i="5"/>
  <c r="AL717" i="5"/>
  <c r="AL718" i="5"/>
  <c r="AL719" i="5"/>
  <c r="AL720" i="5"/>
  <c r="AL569" i="5"/>
  <c r="AL570" i="5"/>
  <c r="AL756" i="5"/>
  <c r="AL757" i="5"/>
  <c r="AL550" i="5"/>
  <c r="AL551" i="5"/>
  <c r="AL553" i="5"/>
  <c r="AL554" i="5"/>
  <c r="AL732" i="5"/>
  <c r="AL733" i="5"/>
  <c r="AL734" i="5"/>
  <c r="AL442" i="5"/>
  <c r="AL443" i="5"/>
  <c r="AL444" i="5"/>
  <c r="AL445" i="5"/>
  <c r="AL446" i="5"/>
  <c r="AL447" i="5"/>
  <c r="AL448" i="5"/>
  <c r="AL449" i="5"/>
  <c r="AL450" i="5"/>
  <c r="AL451" i="5"/>
  <c r="AL452" i="5"/>
  <c r="AL453" i="5"/>
  <c r="AL454" i="5"/>
  <c r="AL455" i="5"/>
  <c r="AL456" i="5"/>
  <c r="AL654" i="5"/>
  <c r="AL655" i="5"/>
  <c r="AL656" i="5"/>
  <c r="AL657" i="5"/>
  <c r="AL658" i="5"/>
  <c r="AL659" i="5"/>
  <c r="AL660" i="5"/>
  <c r="AL661" i="5"/>
  <c r="AL662" i="5"/>
  <c r="AL491" i="5"/>
  <c r="AL492" i="5"/>
  <c r="AL493" i="5"/>
  <c r="AL494" i="5"/>
  <c r="AL500" i="5"/>
  <c r="AL501" i="5"/>
  <c r="AL502" i="5"/>
  <c r="AL503" i="5"/>
  <c r="AL504" i="5"/>
  <c r="AL505" i="5"/>
  <c r="AL506" i="5"/>
  <c r="AL507" i="5"/>
  <c r="AL508" i="5"/>
  <c r="AL509" i="5"/>
  <c r="AL510" i="5"/>
  <c r="AL511" i="5"/>
  <c r="AL693" i="5"/>
  <c r="AL694" i="5"/>
  <c r="AL695" i="5"/>
  <c r="AL696" i="5"/>
  <c r="AL697" i="5"/>
  <c r="AL698" i="5"/>
  <c r="AL699" i="5"/>
  <c r="AL700" i="5"/>
  <c r="AL701" i="5"/>
  <c r="AL702" i="5"/>
  <c r="AL703" i="5"/>
  <c r="AL704" i="5"/>
  <c r="AL705" i="5"/>
  <c r="AL706" i="5"/>
  <c r="AL595" i="5"/>
  <c r="AL596" i="5"/>
  <c r="AL597" i="5"/>
  <c r="AL598" i="5"/>
  <c r="AL599" i="5"/>
  <c r="AL600" i="5"/>
  <c r="AL779" i="5"/>
  <c r="AL780" i="5"/>
  <c r="AL781" i="5"/>
  <c r="AL782" i="5"/>
  <c r="AL468" i="5"/>
  <c r="AL469" i="5"/>
  <c r="AL470" i="5"/>
  <c r="AL471" i="5"/>
  <c r="AL472" i="5"/>
  <c r="AL473" i="5"/>
  <c r="AL474" i="5"/>
  <c r="AL475" i="5"/>
  <c r="AL476" i="5"/>
  <c r="AL477" i="5"/>
  <c r="AL478" i="5"/>
  <c r="AL479" i="5"/>
  <c r="AL481" i="5"/>
  <c r="AL482" i="5"/>
  <c r="AL483" i="5"/>
  <c r="AL485" i="5"/>
  <c r="AL486" i="5"/>
  <c r="AL487" i="5"/>
  <c r="AL488" i="5"/>
  <c r="AL489" i="5"/>
  <c r="AL490" i="5"/>
  <c r="AL673" i="5"/>
  <c r="AL674" i="5"/>
  <c r="AL675" i="5"/>
  <c r="AL676" i="5"/>
  <c r="AL677" i="5"/>
  <c r="AL678" i="5"/>
  <c r="AL679" i="5"/>
  <c r="AL680" i="5"/>
  <c r="AL681" i="5"/>
  <c r="AL682" i="5"/>
  <c r="AL683" i="5"/>
  <c r="AL684" i="5"/>
  <c r="AL685" i="5"/>
  <c r="AL686" i="5"/>
  <c r="AL687" i="5"/>
  <c r="AL688" i="5"/>
  <c r="AL689" i="5"/>
  <c r="AL690" i="5"/>
  <c r="AL691" i="5"/>
  <c r="AL692" i="5"/>
  <c r="AL435" i="5"/>
  <c r="AL436" i="5"/>
  <c r="AL437" i="5"/>
  <c r="AL438" i="5"/>
  <c r="AL439" i="5"/>
  <c r="AL440" i="5"/>
  <c r="AL441" i="5"/>
  <c r="AL646" i="5"/>
  <c r="AL647" i="5"/>
  <c r="AL648" i="5"/>
  <c r="AL649" i="5"/>
  <c r="AL650" i="5"/>
  <c r="AL651" i="5"/>
  <c r="AL652" i="5"/>
  <c r="AL653" i="5"/>
  <c r="AL526" i="5"/>
  <c r="AL527" i="5"/>
  <c r="AL528" i="5"/>
  <c r="AL529" i="5"/>
  <c r="AL530" i="5"/>
  <c r="AL531" i="5"/>
  <c r="AL532" i="5"/>
  <c r="AL533" i="5"/>
  <c r="AL534" i="5"/>
  <c r="AL535" i="5"/>
  <c r="AL555" i="5"/>
  <c r="AL556" i="5"/>
  <c r="AL735" i="5"/>
  <c r="AL736" i="5"/>
  <c r="AL789" i="5"/>
  <c r="W651" i="5" l="1"/>
  <c r="W646" i="5"/>
  <c r="W567" i="5"/>
  <c r="W742" i="5"/>
  <c r="W744" i="5"/>
  <c r="W745" i="5"/>
  <c r="W748" i="5"/>
  <c r="W753" i="5"/>
  <c r="W755" i="5"/>
  <c r="W579" i="5"/>
  <c r="W584" i="5"/>
  <c r="W765" i="5"/>
  <c r="W768" i="5"/>
  <c r="W515" i="5"/>
  <c r="W710" i="5"/>
  <c r="W712" i="5"/>
  <c r="W602" i="5"/>
  <c r="W603" i="5"/>
  <c r="W519" i="5"/>
  <c r="W521" i="5"/>
  <c r="W714" i="5"/>
  <c r="W716" i="5"/>
  <c r="W493" i="5"/>
  <c r="W494" i="5"/>
  <c r="W694" i="5"/>
  <c r="W695" i="5"/>
  <c r="W598" i="5"/>
  <c r="W600" i="5"/>
  <c r="W782" i="5"/>
  <c r="W473" i="5"/>
  <c r="W476" i="5"/>
  <c r="W479" i="5"/>
  <c r="W483" i="5"/>
  <c r="W486" i="5"/>
  <c r="W676" i="5"/>
  <c r="W683" i="5"/>
  <c r="W685" i="5"/>
  <c r="W692" i="5"/>
  <c r="T537" i="5"/>
  <c r="CM537" i="5" s="1"/>
  <c r="T538" i="5"/>
  <c r="CM538" i="5" s="1"/>
  <c r="T539" i="5"/>
  <c r="CM539" i="5" s="1"/>
  <c r="T541" i="5"/>
  <c r="T543" i="5"/>
  <c r="T722" i="5"/>
  <c r="CM722" i="5" s="1"/>
  <c r="T723" i="5"/>
  <c r="CM723" i="5" s="1"/>
  <c r="T725" i="5"/>
  <c r="T587" i="5"/>
  <c r="CM587" i="5" s="1"/>
  <c r="T588" i="5"/>
  <c r="CM588" i="5" s="1"/>
  <c r="T590" i="5"/>
  <c r="T592" i="5"/>
  <c r="T594" i="5"/>
  <c r="T770" i="5"/>
  <c r="T772" i="5"/>
  <c r="T774" i="5"/>
  <c r="T776" i="5"/>
  <c r="T778" i="5"/>
  <c r="T434" i="5"/>
  <c r="CM434" i="5" s="1"/>
  <c r="T394" i="5"/>
  <c r="CM394" i="5" s="1"/>
  <c r="T395" i="5"/>
  <c r="CM395" i="5" s="1"/>
  <c r="T396" i="5"/>
  <c r="CM396" i="5" s="1"/>
  <c r="T397" i="5"/>
  <c r="CM397" i="5" s="1"/>
  <c r="T398" i="5"/>
  <c r="CM398" i="5" s="1"/>
  <c r="T399" i="5"/>
  <c r="CM399" i="5" s="1"/>
  <c r="T400" i="5"/>
  <c r="CM400" i="5" s="1"/>
  <c r="T401" i="5"/>
  <c r="CM401" i="5" s="1"/>
  <c r="T402" i="5"/>
  <c r="CM402" i="5" s="1"/>
  <c r="T403" i="5"/>
  <c r="CM403" i="5" s="1"/>
  <c r="T404" i="5"/>
  <c r="CM404" i="5" s="1"/>
  <c r="T405" i="5"/>
  <c r="CM405" i="5" s="1"/>
  <c r="T406" i="5"/>
  <c r="CM406" i="5" s="1"/>
  <c r="T407" i="5"/>
  <c r="CM407" i="5" s="1"/>
  <c r="T408" i="5"/>
  <c r="CM408" i="5" s="1"/>
  <c r="T409" i="5"/>
  <c r="CM409" i="5" s="1"/>
  <c r="T410" i="5"/>
  <c r="CM410" i="5" s="1"/>
  <c r="T411" i="5"/>
  <c r="CM411" i="5" s="1"/>
  <c r="T412" i="5"/>
  <c r="CM412" i="5" s="1"/>
  <c r="T413" i="5"/>
  <c r="CM413" i="5" s="1"/>
  <c r="T414" i="5"/>
  <c r="CM414" i="5" s="1"/>
  <c r="T415" i="5"/>
  <c r="CM415" i="5" s="1"/>
  <c r="T416" i="5"/>
  <c r="CM416" i="5" s="1"/>
  <c r="T417" i="5"/>
  <c r="CM417" i="5" s="1"/>
  <c r="T418" i="5"/>
  <c r="CM418" i="5" s="1"/>
  <c r="T419" i="5"/>
  <c r="CM419" i="5" s="1"/>
  <c r="T420" i="5"/>
  <c r="CM420" i="5" s="1"/>
  <c r="T421" i="5"/>
  <c r="CM421" i="5" s="1"/>
  <c r="T422" i="5"/>
  <c r="CM422" i="5" s="1"/>
  <c r="T423" i="5"/>
  <c r="CM423" i="5" s="1"/>
  <c r="T424" i="5"/>
  <c r="CM424" i="5" s="1"/>
  <c r="T425" i="5"/>
  <c r="CM425" i="5" s="1"/>
  <c r="T426" i="5"/>
  <c r="CM426" i="5" s="1"/>
  <c r="T427" i="5"/>
  <c r="CM427" i="5" s="1"/>
  <c r="T428" i="5"/>
  <c r="CM428" i="5" s="1"/>
  <c r="T429" i="5"/>
  <c r="CM429" i="5" s="1"/>
  <c r="T430" i="5"/>
  <c r="CM430" i="5" s="1"/>
  <c r="T431" i="5"/>
  <c r="CM431" i="5" s="1"/>
  <c r="T432" i="5"/>
  <c r="CM432" i="5" s="1"/>
  <c r="T433" i="5"/>
  <c r="CM433" i="5" s="1"/>
  <c r="T609" i="5"/>
  <c r="CM609" i="5" s="1"/>
  <c r="T610" i="5"/>
  <c r="CM610" i="5" s="1"/>
  <c r="T611" i="5"/>
  <c r="CM611" i="5" s="1"/>
  <c r="T612" i="5"/>
  <c r="CM612" i="5" s="1"/>
  <c r="T613" i="5"/>
  <c r="CM613" i="5" s="1"/>
  <c r="T614" i="5"/>
  <c r="CM614" i="5" s="1"/>
  <c r="T615" i="5"/>
  <c r="CM615" i="5" s="1"/>
  <c r="T616" i="5"/>
  <c r="CM616" i="5" s="1"/>
  <c r="T617" i="5"/>
  <c r="CM617" i="5" s="1"/>
  <c r="T618" i="5"/>
  <c r="CM618" i="5" s="1"/>
  <c r="T619" i="5"/>
  <c r="CM619" i="5" s="1"/>
  <c r="T620" i="5"/>
  <c r="CM620" i="5" s="1"/>
  <c r="T621" i="5"/>
  <c r="CM621" i="5" s="1"/>
  <c r="T622" i="5"/>
  <c r="CM622" i="5" s="1"/>
  <c r="T623" i="5"/>
  <c r="CM623" i="5" s="1"/>
  <c r="T624" i="5"/>
  <c r="CM624" i="5" s="1"/>
  <c r="T625" i="5"/>
  <c r="CM625" i="5" s="1"/>
  <c r="T626" i="5"/>
  <c r="CM626" i="5" s="1"/>
  <c r="T627" i="5"/>
  <c r="CM627" i="5" s="1"/>
  <c r="T628" i="5"/>
  <c r="CM628" i="5" s="1"/>
  <c r="T629" i="5"/>
  <c r="CM629" i="5" s="1"/>
  <c r="T630" i="5"/>
  <c r="CM630" i="5" s="1"/>
  <c r="T631" i="5"/>
  <c r="CM631" i="5" s="1"/>
  <c r="T632" i="5"/>
  <c r="CM632" i="5" s="1"/>
  <c r="T633" i="5"/>
  <c r="CM633" i="5" s="1"/>
  <c r="T634" i="5"/>
  <c r="CM634" i="5" s="1"/>
  <c r="T635" i="5"/>
  <c r="CM635" i="5" s="1"/>
  <c r="T636" i="5"/>
  <c r="CM636" i="5" s="1"/>
  <c r="T637" i="5"/>
  <c r="CM637" i="5" s="1"/>
  <c r="T638" i="5"/>
  <c r="CM638" i="5" s="1"/>
  <c r="T639" i="5"/>
  <c r="CM639" i="5" s="1"/>
  <c r="T640" i="5"/>
  <c r="CM640" i="5" s="1"/>
  <c r="T641" i="5"/>
  <c r="CM641" i="5" s="1"/>
  <c r="T642" i="5"/>
  <c r="CM642" i="5" s="1"/>
  <c r="T643" i="5"/>
  <c r="CM643" i="5" s="1"/>
  <c r="T644" i="5"/>
  <c r="CM644" i="5" s="1"/>
  <c r="T645" i="5"/>
  <c r="CM645" i="5" s="1"/>
  <c r="T458" i="5"/>
  <c r="T459" i="5"/>
  <c r="CM459" i="5" s="1"/>
  <c r="T460" i="5"/>
  <c r="CM460" i="5" s="1"/>
  <c r="T461" i="5"/>
  <c r="CM461" i="5" s="1"/>
  <c r="T462" i="5"/>
  <c r="CM462" i="5" s="1"/>
  <c r="T463" i="5"/>
  <c r="CM463" i="5" s="1"/>
  <c r="T464" i="5"/>
  <c r="CM464" i="5" s="1"/>
  <c r="T465" i="5"/>
  <c r="CM465" i="5" s="1"/>
  <c r="T466" i="5"/>
  <c r="CM466" i="5" s="1"/>
  <c r="T467" i="5"/>
  <c r="CM467" i="5" s="1"/>
  <c r="T664" i="5"/>
  <c r="CM664" i="5" s="1"/>
  <c r="T665" i="5"/>
  <c r="CM665" i="5" s="1"/>
  <c r="T666" i="5"/>
  <c r="CM666" i="5" s="1"/>
  <c r="T667" i="5"/>
  <c r="CM667" i="5" s="1"/>
  <c r="T668" i="5"/>
  <c r="CM668" i="5" s="1"/>
  <c r="T669" i="5"/>
  <c r="CM669" i="5" s="1"/>
  <c r="T670" i="5"/>
  <c r="CM670" i="5" s="1"/>
  <c r="T671" i="5"/>
  <c r="CM671" i="5" s="1"/>
  <c r="T672" i="5"/>
  <c r="CM672" i="5" s="1"/>
  <c r="T558" i="5"/>
  <c r="T560" i="5"/>
  <c r="T562" i="5"/>
  <c r="CM562" i="5" s="1"/>
  <c r="T563" i="5"/>
  <c r="CM563" i="5" s="1"/>
  <c r="T565" i="5"/>
  <c r="T567" i="5"/>
  <c r="CM567" i="5" s="1"/>
  <c r="T568" i="5"/>
  <c r="CM568" i="5" s="1"/>
  <c r="T738" i="5"/>
  <c r="CM738" i="5" s="1"/>
  <c r="T739" i="5"/>
  <c r="CM739" i="5" s="1"/>
  <c r="T741" i="5"/>
  <c r="CM741" i="5" s="1"/>
  <c r="T742" i="5"/>
  <c r="CM742" i="5" s="1"/>
  <c r="T744" i="5"/>
  <c r="CM744" i="5" s="1"/>
  <c r="T745" i="5"/>
  <c r="CM745" i="5" s="1"/>
  <c r="T747" i="5"/>
  <c r="CM747" i="5" s="1"/>
  <c r="T748" i="5"/>
  <c r="CM748" i="5" s="1"/>
  <c r="T749" i="5"/>
  <c r="CM749" i="5" s="1"/>
  <c r="T750" i="5"/>
  <c r="CM750" i="5" s="1"/>
  <c r="T751" i="5"/>
  <c r="CM751" i="5" s="1"/>
  <c r="T753" i="5"/>
  <c r="T755" i="5"/>
  <c r="T572" i="5"/>
  <c r="CM572" i="5" s="1"/>
  <c r="T573" i="5"/>
  <c r="CM573" i="5" s="1"/>
  <c r="T575" i="5"/>
  <c r="T577" i="5"/>
  <c r="T579" i="5"/>
  <c r="T581" i="5"/>
  <c r="CM581" i="5" s="1"/>
  <c r="T582" i="5"/>
  <c r="CM582" i="5" s="1"/>
  <c r="T584" i="5"/>
  <c r="T759" i="5"/>
  <c r="T761" i="5"/>
  <c r="T763" i="5"/>
  <c r="T765" i="5"/>
  <c r="CM765" i="5" s="1"/>
  <c r="T766" i="5"/>
  <c r="CM766" i="5" s="1"/>
  <c r="T768" i="5"/>
  <c r="T513" i="5"/>
  <c r="T512" i="5" s="1"/>
  <c r="T514" i="5"/>
  <c r="CM514" i="5" s="1"/>
  <c r="T515" i="5"/>
  <c r="CM515" i="5" s="1"/>
  <c r="T708" i="5"/>
  <c r="CM708" i="5" s="1"/>
  <c r="T709" i="5"/>
  <c r="CM709" i="5" s="1"/>
  <c r="T710" i="5"/>
  <c r="CM710" i="5" s="1"/>
  <c r="T712" i="5"/>
  <c r="T602" i="5"/>
  <c r="CM602" i="5" s="1"/>
  <c r="T603" i="5"/>
  <c r="CM603" i="5" s="1"/>
  <c r="T605" i="5"/>
  <c r="CM605" i="5" s="1"/>
  <c r="T606" i="5"/>
  <c r="CM606" i="5" s="1"/>
  <c r="T784" i="5"/>
  <c r="CM784" i="5" s="1"/>
  <c r="T785" i="5"/>
  <c r="CM785" i="5" s="1"/>
  <c r="T787" i="5"/>
  <c r="CM787" i="5" s="1"/>
  <c r="T788" i="5"/>
  <c r="CM788" i="5" s="1"/>
  <c r="T519" i="5"/>
  <c r="T521" i="5"/>
  <c r="T714" i="5"/>
  <c r="T716" i="5"/>
  <c r="T546" i="5"/>
  <c r="CM546" i="5" s="1"/>
  <c r="T547" i="5"/>
  <c r="CM547" i="5" s="1"/>
  <c r="T727" i="5"/>
  <c r="CM727" i="5" s="1"/>
  <c r="T728" i="5"/>
  <c r="CM728" i="5" s="1"/>
  <c r="T729" i="5"/>
  <c r="CM729" i="5" s="1"/>
  <c r="T730" i="5"/>
  <c r="CM730" i="5" s="1"/>
  <c r="T731" i="5"/>
  <c r="CM731" i="5" s="1"/>
  <c r="T523" i="5"/>
  <c r="T525" i="5"/>
  <c r="T718" i="5"/>
  <c r="T720" i="5"/>
  <c r="T570" i="5"/>
  <c r="T757" i="5"/>
  <c r="T551" i="5"/>
  <c r="T554" i="5"/>
  <c r="T733" i="5"/>
  <c r="CM733" i="5" s="1"/>
  <c r="T734" i="5"/>
  <c r="CM734" i="5" s="1"/>
  <c r="T443" i="5"/>
  <c r="T444" i="5"/>
  <c r="CM444" i="5" s="1"/>
  <c r="T445" i="5"/>
  <c r="CM445" i="5" s="1"/>
  <c r="T446" i="5"/>
  <c r="CM446" i="5" s="1"/>
  <c r="T447" i="5"/>
  <c r="CM447" i="5" s="1"/>
  <c r="T448" i="5"/>
  <c r="CM448" i="5" s="1"/>
  <c r="T449" i="5"/>
  <c r="CM449" i="5" s="1"/>
  <c r="T450" i="5"/>
  <c r="CM450" i="5" s="1"/>
  <c r="T451" i="5"/>
  <c r="CM451" i="5" s="1"/>
  <c r="T452" i="5"/>
  <c r="CM452" i="5" s="1"/>
  <c r="T453" i="5"/>
  <c r="CM453" i="5" s="1"/>
  <c r="T454" i="5"/>
  <c r="CM454" i="5" s="1"/>
  <c r="T455" i="5"/>
  <c r="CM455" i="5" s="1"/>
  <c r="T456" i="5"/>
  <c r="CM456" i="5" s="1"/>
  <c r="T655" i="5"/>
  <c r="CM655" i="5" s="1"/>
  <c r="T656" i="5"/>
  <c r="CM656" i="5" s="1"/>
  <c r="T657" i="5"/>
  <c r="CM657" i="5" s="1"/>
  <c r="T658" i="5"/>
  <c r="CM658" i="5" s="1"/>
  <c r="T659" i="5"/>
  <c r="CM659" i="5" s="1"/>
  <c r="T660" i="5"/>
  <c r="CM660" i="5" s="1"/>
  <c r="T661" i="5"/>
  <c r="CM661" i="5" s="1"/>
  <c r="T662" i="5"/>
  <c r="CM662" i="5" s="1"/>
  <c r="T492" i="5"/>
  <c r="CM492" i="5" s="1"/>
  <c r="T493" i="5"/>
  <c r="CM493" i="5" s="1"/>
  <c r="T494" i="5"/>
  <c r="CM494" i="5" s="1"/>
  <c r="T501" i="5"/>
  <c r="T503" i="5"/>
  <c r="T505" i="5"/>
  <c r="T507" i="5"/>
  <c r="T509" i="5"/>
  <c r="T511" i="5"/>
  <c r="T694" i="5"/>
  <c r="CM694" i="5" s="1"/>
  <c r="T695" i="5"/>
  <c r="CM695" i="5" s="1"/>
  <c r="T696" i="5"/>
  <c r="CM696" i="5" s="1"/>
  <c r="T698" i="5"/>
  <c r="T700" i="5"/>
  <c r="T702" i="5"/>
  <c r="T704" i="5"/>
  <c r="T706" i="5"/>
  <c r="T596" i="5"/>
  <c r="T598" i="5"/>
  <c r="T600" i="5"/>
  <c r="T780" i="5"/>
  <c r="T782" i="5"/>
  <c r="T469" i="5"/>
  <c r="CM469" i="5" s="1"/>
  <c r="T470" i="5"/>
  <c r="CM470" i="5" s="1"/>
  <c r="T471" i="5"/>
  <c r="CM471" i="5" s="1"/>
  <c r="T472" i="5"/>
  <c r="CM472" i="5" s="1"/>
  <c r="T473" i="5"/>
  <c r="CM473" i="5" s="1"/>
  <c r="T474" i="5"/>
  <c r="CM474" i="5" s="1"/>
  <c r="T475" i="5"/>
  <c r="CM475" i="5" s="1"/>
  <c r="T476" i="5"/>
  <c r="CM476" i="5" s="1"/>
  <c r="T477" i="5"/>
  <c r="CM477" i="5" s="1"/>
  <c r="T478" i="5"/>
  <c r="CM478" i="5" s="1"/>
  <c r="T479" i="5"/>
  <c r="CM479" i="5" s="1"/>
  <c r="T482" i="5"/>
  <c r="CM482" i="5" s="1"/>
  <c r="T483" i="5"/>
  <c r="CM483" i="5" s="1"/>
  <c r="T486" i="5"/>
  <c r="T487" i="5"/>
  <c r="CM487" i="5" s="1"/>
  <c r="T489" i="5"/>
  <c r="CM489" i="5" s="1"/>
  <c r="T490" i="5"/>
  <c r="CM490" i="5" s="1"/>
  <c r="T674" i="5"/>
  <c r="CM674" i="5" s="1"/>
  <c r="T675" i="5"/>
  <c r="CM675" i="5" s="1"/>
  <c r="T676" i="5"/>
  <c r="CM676" i="5" s="1"/>
  <c r="T677" i="5"/>
  <c r="CM677" i="5" s="1"/>
  <c r="T678" i="5"/>
  <c r="CM678" i="5" s="1"/>
  <c r="T679" i="5"/>
  <c r="CM679" i="5" s="1"/>
  <c r="T680" i="5"/>
  <c r="CM680" i="5" s="1"/>
  <c r="T682" i="5"/>
  <c r="CM682" i="5" s="1"/>
  <c r="T683" i="5"/>
  <c r="CM683" i="5" s="1"/>
  <c r="T685" i="5"/>
  <c r="CM685" i="5" s="1"/>
  <c r="T686" i="5"/>
  <c r="CM686" i="5" s="1"/>
  <c r="T688" i="5"/>
  <c r="CM688" i="5" s="1"/>
  <c r="T689" i="5"/>
  <c r="CM689" i="5" s="1"/>
  <c r="T690" i="5"/>
  <c r="CM690" i="5" s="1"/>
  <c r="T692" i="5"/>
  <c r="T436" i="5"/>
  <c r="CM436" i="5" s="1"/>
  <c r="T437" i="5"/>
  <c r="CM437" i="5" s="1"/>
  <c r="T438" i="5"/>
  <c r="CM438" i="5" s="1"/>
  <c r="T439" i="5"/>
  <c r="CM439" i="5" s="1"/>
  <c r="T440" i="5"/>
  <c r="CM440" i="5" s="1"/>
  <c r="T441" i="5"/>
  <c r="CM441" i="5" s="1"/>
  <c r="T647" i="5"/>
  <c r="CM647" i="5" s="1"/>
  <c r="T648" i="5"/>
  <c r="CM648" i="5" s="1"/>
  <c r="T649" i="5"/>
  <c r="CM649" i="5" s="1"/>
  <c r="T650" i="5"/>
  <c r="CM650" i="5" s="1"/>
  <c r="T651" i="5"/>
  <c r="CM651" i="5" s="1"/>
  <c r="T652" i="5"/>
  <c r="CM652" i="5" s="1"/>
  <c r="T653" i="5"/>
  <c r="CM653" i="5" s="1"/>
  <c r="T527" i="5"/>
  <c r="CM527" i="5" s="1"/>
  <c r="T528" i="5"/>
  <c r="CM528" i="5" s="1"/>
  <c r="T529" i="5"/>
  <c r="CM529" i="5" s="1"/>
  <c r="T530" i="5"/>
  <c r="CM530" i="5" s="1"/>
  <c r="T531" i="5"/>
  <c r="CM531" i="5" s="1"/>
  <c r="T533" i="5"/>
  <c r="T535" i="5"/>
  <c r="T556" i="5"/>
  <c r="T736" i="5"/>
  <c r="CM458" i="5" l="1"/>
  <c r="T457" i="5"/>
  <c r="CM486" i="5"/>
  <c r="T485" i="5"/>
  <c r="CM485" i="5" s="1"/>
  <c r="CM443" i="5"/>
  <c r="T442" i="5"/>
  <c r="CM442" i="5" s="1"/>
  <c r="T555" i="5"/>
  <c r="CM555" i="5" s="1"/>
  <c r="CM556" i="5"/>
  <c r="T597" i="5"/>
  <c r="CM597" i="5" s="1"/>
  <c r="CM598" i="5"/>
  <c r="T701" i="5"/>
  <c r="CM701" i="5" s="1"/>
  <c r="CM702" i="5"/>
  <c r="T506" i="5"/>
  <c r="CM506" i="5" s="1"/>
  <c r="CM507" i="5"/>
  <c r="T550" i="5"/>
  <c r="CM550" i="5" s="1"/>
  <c r="CM551" i="5"/>
  <c r="T717" i="5"/>
  <c r="CM717" i="5" s="1"/>
  <c r="CM718" i="5"/>
  <c r="T520" i="5"/>
  <c r="CM520" i="5" s="1"/>
  <c r="CM521" i="5"/>
  <c r="CM512" i="5"/>
  <c r="CM513" i="5"/>
  <c r="T762" i="5"/>
  <c r="CM762" i="5" s="1"/>
  <c r="CM763" i="5"/>
  <c r="T574" i="5"/>
  <c r="CM574" i="5" s="1"/>
  <c r="CM575" i="5"/>
  <c r="T752" i="5"/>
  <c r="CM752" i="5" s="1"/>
  <c r="CM753" i="5"/>
  <c r="T777" i="5"/>
  <c r="CM777" i="5" s="1"/>
  <c r="CM778" i="5"/>
  <c r="T769" i="5"/>
  <c r="CM769" i="5" s="1"/>
  <c r="CM770" i="5"/>
  <c r="T534" i="5"/>
  <c r="CM534" i="5" s="1"/>
  <c r="CM535" i="5"/>
  <c r="T781" i="5"/>
  <c r="CM781" i="5" s="1"/>
  <c r="CM782" i="5"/>
  <c r="T595" i="5"/>
  <c r="CM595" i="5" s="1"/>
  <c r="CM596" i="5"/>
  <c r="T699" i="5"/>
  <c r="CM699" i="5" s="1"/>
  <c r="CM700" i="5"/>
  <c r="T504" i="5"/>
  <c r="CM504" i="5" s="1"/>
  <c r="CM505" i="5"/>
  <c r="T756" i="5"/>
  <c r="CM756" i="5" s="1"/>
  <c r="CM757" i="5"/>
  <c r="T524" i="5"/>
  <c r="CM524" i="5" s="1"/>
  <c r="CM525" i="5"/>
  <c r="T518" i="5"/>
  <c r="CM518" i="5" s="1"/>
  <c r="CM519" i="5"/>
  <c r="T767" i="5"/>
  <c r="CM767" i="5" s="1"/>
  <c r="CM768" i="5"/>
  <c r="T760" i="5"/>
  <c r="CM760" i="5" s="1"/>
  <c r="CM761" i="5"/>
  <c r="T559" i="5"/>
  <c r="CM559" i="5" s="1"/>
  <c r="CM560" i="5"/>
  <c r="T775" i="5"/>
  <c r="CM775" i="5" s="1"/>
  <c r="CM776" i="5"/>
  <c r="T593" i="5"/>
  <c r="CM593" i="5" s="1"/>
  <c r="CM594" i="5"/>
  <c r="T542" i="5"/>
  <c r="CM542" i="5" s="1"/>
  <c r="CM543" i="5"/>
  <c r="T691" i="5"/>
  <c r="CM691" i="5" s="1"/>
  <c r="CM692" i="5"/>
  <c r="T532" i="5"/>
  <c r="CM532" i="5" s="1"/>
  <c r="CM533" i="5"/>
  <c r="T779" i="5"/>
  <c r="CM779" i="5" s="1"/>
  <c r="CM780" i="5"/>
  <c r="T705" i="5"/>
  <c r="CM705" i="5" s="1"/>
  <c r="CM706" i="5"/>
  <c r="T697" i="5"/>
  <c r="CM697" i="5" s="1"/>
  <c r="CM698" i="5"/>
  <c r="T510" i="5"/>
  <c r="CM510" i="5" s="1"/>
  <c r="CM511" i="5"/>
  <c r="T502" i="5"/>
  <c r="CM502" i="5" s="1"/>
  <c r="CM503" i="5"/>
  <c r="T569" i="5"/>
  <c r="CM569" i="5" s="1"/>
  <c r="CM570" i="5"/>
  <c r="T522" i="5"/>
  <c r="CM522" i="5" s="1"/>
  <c r="CM523" i="5"/>
  <c r="T715" i="5"/>
  <c r="CM715" i="5" s="1"/>
  <c r="CM716" i="5"/>
  <c r="T711" i="5"/>
  <c r="CM711" i="5" s="1"/>
  <c r="CM712" i="5"/>
  <c r="T758" i="5"/>
  <c r="CM758" i="5" s="1"/>
  <c r="CM759" i="5"/>
  <c r="T578" i="5"/>
  <c r="CM578" i="5" s="1"/>
  <c r="CM579" i="5"/>
  <c r="T564" i="5"/>
  <c r="CM564" i="5" s="1"/>
  <c r="CM565" i="5"/>
  <c r="T557" i="5"/>
  <c r="CM557" i="5" s="1"/>
  <c r="CM558" i="5"/>
  <c r="T773" i="5"/>
  <c r="CM773" i="5" s="1"/>
  <c r="CM774" i="5"/>
  <c r="T591" i="5"/>
  <c r="CM591" i="5" s="1"/>
  <c r="CM592" i="5"/>
  <c r="T724" i="5"/>
  <c r="CM724" i="5" s="1"/>
  <c r="CM725" i="5"/>
  <c r="T540" i="5"/>
  <c r="CM540" i="5" s="1"/>
  <c r="CM541" i="5"/>
  <c r="T735" i="5"/>
  <c r="CM735" i="5" s="1"/>
  <c r="CM736" i="5"/>
  <c r="T599" i="5"/>
  <c r="CM599" i="5" s="1"/>
  <c r="CM600" i="5"/>
  <c r="T703" i="5"/>
  <c r="CM703" i="5" s="1"/>
  <c r="CM704" i="5"/>
  <c r="T508" i="5"/>
  <c r="CM508" i="5" s="1"/>
  <c r="CM509" i="5"/>
  <c r="T500" i="5"/>
  <c r="CM500" i="5" s="1"/>
  <c r="CM501" i="5"/>
  <c r="T553" i="5"/>
  <c r="CM553" i="5" s="1"/>
  <c r="CM554" i="5"/>
  <c r="T719" i="5"/>
  <c r="CM719" i="5" s="1"/>
  <c r="CM720" i="5"/>
  <c r="T713" i="5"/>
  <c r="CM713" i="5" s="1"/>
  <c r="CM714" i="5"/>
  <c r="T583" i="5"/>
  <c r="CM583" i="5" s="1"/>
  <c r="CM584" i="5"/>
  <c r="T576" i="5"/>
  <c r="CM576" i="5" s="1"/>
  <c r="CM577" i="5"/>
  <c r="T754" i="5"/>
  <c r="CM754" i="5" s="1"/>
  <c r="CM755" i="5"/>
  <c r="T771" i="5"/>
  <c r="CM771" i="5" s="1"/>
  <c r="CM772" i="5"/>
  <c r="T589" i="5"/>
  <c r="CM589" i="5" s="1"/>
  <c r="CM590" i="5"/>
  <c r="T481" i="5"/>
  <c r="CM481" i="5" s="1"/>
  <c r="T545" i="5"/>
  <c r="CM545" i="5" s="1"/>
  <c r="T468" i="5"/>
  <c r="CM468" i="5" s="1"/>
  <c r="CM457" i="5"/>
  <c r="T491" i="5"/>
  <c r="CM491" i="5" s="1"/>
  <c r="T393" i="5"/>
  <c r="T561" i="5"/>
  <c r="CM561" i="5" s="1"/>
  <c r="T536" i="5"/>
  <c r="CM536" i="5" s="1"/>
  <c r="T488" i="5"/>
  <c r="CM488" i="5" s="1"/>
  <c r="T571" i="5"/>
  <c r="CM571" i="5" s="1"/>
  <c r="T684" i="5"/>
  <c r="CM684" i="5" s="1"/>
  <c r="T604" i="5"/>
  <c r="CM604" i="5" s="1"/>
  <c r="T783" i="5"/>
  <c r="CM783" i="5" s="1"/>
  <c r="T732" i="5"/>
  <c r="CM732" i="5" s="1"/>
  <c r="T764" i="5"/>
  <c r="CM764" i="5" s="1"/>
  <c r="T743" i="5"/>
  <c r="CM743" i="5" s="1"/>
  <c r="T737" i="5"/>
  <c r="CM737" i="5" s="1"/>
  <c r="T786" i="5"/>
  <c r="CM786" i="5" s="1"/>
  <c r="T707" i="5"/>
  <c r="CM707" i="5" s="1"/>
  <c r="T526" i="5"/>
  <c r="CM526" i="5" s="1"/>
  <c r="T435" i="5"/>
  <c r="CM435" i="5" s="1"/>
  <c r="T726" i="5"/>
  <c r="CM726" i="5" s="1"/>
  <c r="T646" i="5"/>
  <c r="CM646" i="5" s="1"/>
  <c r="T693" i="5"/>
  <c r="CM693" i="5" s="1"/>
  <c r="T746" i="5"/>
  <c r="CM746" i="5" s="1"/>
  <c r="T740" i="5"/>
  <c r="CM740" i="5" s="1"/>
  <c r="T566" i="5"/>
  <c r="CM566" i="5" s="1"/>
  <c r="T663" i="5"/>
  <c r="CM663" i="5" s="1"/>
  <c r="T608" i="5"/>
  <c r="CM608" i="5" s="1"/>
  <c r="T586" i="5"/>
  <c r="CM586" i="5" s="1"/>
  <c r="T673" i="5"/>
  <c r="CM673" i="5" s="1"/>
  <c r="T654" i="5"/>
  <c r="CM654" i="5" s="1"/>
  <c r="T601" i="5"/>
  <c r="CM601" i="5" s="1"/>
  <c r="T580" i="5"/>
  <c r="CM580" i="5" s="1"/>
  <c r="T687" i="5"/>
  <c r="CM687" i="5" s="1"/>
  <c r="T681" i="5"/>
  <c r="CM681" i="5" s="1"/>
  <c r="T721" i="5"/>
  <c r="CM721" i="5" s="1"/>
  <c r="W482" i="5"/>
  <c r="W481" i="5"/>
  <c r="W699" i="5"/>
  <c r="W505" i="5"/>
  <c r="W504" i="5"/>
  <c r="W522" i="5"/>
  <c r="W707" i="5"/>
  <c r="W777" i="5"/>
  <c r="W508" i="5"/>
  <c r="W524" i="5"/>
  <c r="W726" i="5"/>
  <c r="W512" i="5"/>
  <c r="W561" i="5"/>
  <c r="W586" i="5"/>
  <c r="W717" i="5"/>
  <c r="W758" i="5"/>
  <c r="W564" i="5"/>
  <c r="W682" i="5"/>
  <c r="W545" i="5"/>
  <c r="W747" i="5"/>
  <c r="W746" i="5"/>
  <c r="W773" i="5"/>
  <c r="W771" i="5"/>
  <c r="W769" i="5"/>
  <c r="W593" i="5"/>
  <c r="W591" i="5"/>
  <c r="W701" i="5"/>
  <c r="W559" i="5"/>
  <c r="W471" i="5"/>
  <c r="W762" i="5"/>
  <c r="W491" i="5"/>
  <c r="W490" i="5"/>
  <c r="W477" i="5"/>
  <c r="W729" i="5"/>
  <c r="W582" i="5"/>
  <c r="W751" i="5"/>
  <c r="W627" i="5"/>
  <c r="W625" i="5"/>
  <c r="W407" i="5"/>
  <c r="W405" i="5"/>
  <c r="W434" i="5"/>
  <c r="W689" i="5"/>
  <c r="W678" i="5"/>
  <c r="W474" i="5"/>
  <c r="W730" i="5"/>
  <c r="W547" i="5"/>
  <c r="W645" i="5"/>
  <c r="W639" i="5"/>
  <c r="W637" i="5"/>
  <c r="W635" i="5"/>
  <c r="W633" i="5"/>
  <c r="W622" i="5"/>
  <c r="W620" i="5"/>
  <c r="W618" i="5"/>
  <c r="W616" i="5"/>
  <c r="W614" i="5"/>
  <c r="W612" i="5"/>
  <c r="W430" i="5"/>
  <c r="W428" i="5"/>
  <c r="W425" i="5"/>
  <c r="W424" i="5"/>
  <c r="W421" i="5"/>
  <c r="W419" i="5"/>
  <c r="W417" i="5"/>
  <c r="W415" i="5"/>
  <c r="W413" i="5"/>
  <c r="W411" i="5"/>
  <c r="W402" i="5"/>
  <c r="W400" i="5"/>
  <c r="W398" i="5"/>
  <c r="W690" i="5"/>
  <c r="W679" i="5"/>
  <c r="W675" i="5"/>
  <c r="W731" i="5"/>
  <c r="W709" i="5"/>
  <c r="W749" i="5"/>
  <c r="W626" i="5"/>
  <c r="W624" i="5"/>
  <c r="W408" i="5"/>
  <c r="W406" i="5"/>
  <c r="W404" i="5"/>
  <c r="W680" i="5"/>
  <c r="W472" i="5"/>
  <c r="W728" i="5"/>
  <c r="W514" i="5"/>
  <c r="W573" i="5"/>
  <c r="W750" i="5"/>
  <c r="W739" i="5"/>
  <c r="W644" i="5"/>
  <c r="W642" i="5"/>
  <c r="W638" i="5"/>
  <c r="W634" i="5"/>
  <c r="W632" i="5"/>
  <c r="W621" i="5"/>
  <c r="W619" i="5"/>
  <c r="W617" i="5"/>
  <c r="W615" i="5"/>
  <c r="W433" i="5"/>
  <c r="W431" i="5"/>
  <c r="W429" i="5"/>
  <c r="W420" i="5"/>
  <c r="W418" i="5"/>
  <c r="W416" i="5"/>
  <c r="W414" i="5"/>
  <c r="W412" i="5"/>
  <c r="W410" i="5"/>
  <c r="W401" i="5"/>
  <c r="W399" i="5"/>
  <c r="W397" i="5"/>
  <c r="W395" i="5"/>
  <c r="T392" i="5" l="1"/>
  <c r="CM392" i="5" s="1"/>
  <c r="CM393" i="5"/>
  <c r="T607" i="5"/>
  <c r="CM607" i="5" s="1"/>
  <c r="CM14" i="5"/>
  <c r="W557" i="5"/>
  <c r="W737" i="5"/>
  <c r="W506" i="5"/>
  <c r="W571" i="5"/>
  <c r="W576" i="5"/>
  <c r="W697" i="5"/>
  <c r="W788" i="5"/>
  <c r="W470" i="5"/>
  <c r="W677" i="5"/>
  <c r="W687" i="5"/>
  <c r="W566" i="5"/>
  <c r="W740" i="5"/>
  <c r="W574" i="5"/>
  <c r="W595" i="5"/>
  <c r="W703" i="5"/>
  <c r="W735" i="5"/>
  <c r="W488" i="5"/>
  <c r="W503" i="5"/>
  <c r="W502" i="5"/>
  <c r="W468" i="5"/>
  <c r="W783" i="5"/>
  <c r="W673" i="5"/>
  <c r="W580" i="5"/>
  <c r="W764" i="5"/>
  <c r="W604" i="5"/>
  <c r="W534" i="5"/>
  <c r="W606" i="5"/>
  <c r="W511" i="5"/>
  <c r="W510" i="5"/>
  <c r="W478" i="5"/>
  <c r="W613" i="5"/>
  <c r="W640" i="5"/>
  <c r="W786" i="5"/>
  <c r="W760" i="5"/>
  <c r="W693" i="5"/>
  <c r="W779" i="5"/>
  <c r="W485" i="5"/>
  <c r="W393" i="5"/>
  <c r="W684" i="5"/>
  <c r="W489" i="5"/>
  <c r="W787" i="5"/>
  <c r="W705" i="5"/>
  <c r="W643" i="5"/>
  <c r="W629" i="5"/>
  <c r="W432" i="5"/>
  <c r="W630" i="5"/>
  <c r="W636" i="5"/>
  <c r="W560" i="5"/>
  <c r="W631" i="5"/>
  <c r="W702" i="5"/>
  <c r="W396" i="5"/>
  <c r="W641" i="5"/>
  <c r="W592" i="5"/>
  <c r="W770" i="5"/>
  <c r="W774" i="5"/>
  <c r="W761" i="5"/>
  <c r="W546" i="5"/>
  <c r="W596" i="5"/>
  <c r="W587" i="5"/>
  <c r="W558" i="5"/>
  <c r="W738" i="5"/>
  <c r="W727" i="5"/>
  <c r="W507" i="5"/>
  <c r="W556" i="5"/>
  <c r="W698" i="5"/>
  <c r="W674" i="5"/>
  <c r="W686" i="5"/>
  <c r="W492" i="5"/>
  <c r="W688" i="5"/>
  <c r="W581" i="5"/>
  <c r="W766" i="5"/>
  <c r="W718" i="5"/>
  <c r="W704" i="5"/>
  <c r="W778" i="5"/>
  <c r="W568" i="5"/>
  <c r="W708" i="5"/>
  <c r="W523" i="5"/>
  <c r="W594" i="5"/>
  <c r="W772" i="5"/>
  <c r="W610" i="5"/>
  <c r="W741" i="5"/>
  <c r="W575" i="5"/>
  <c r="W696" i="5"/>
  <c r="W563" i="5"/>
  <c r="W572" i="5"/>
  <c r="W513" i="5"/>
  <c r="W525" i="5"/>
  <c r="W509" i="5"/>
  <c r="W487" i="5"/>
  <c r="W700" i="5"/>
  <c r="W535" i="5"/>
  <c r="W736" i="5"/>
  <c r="W475" i="5"/>
  <c r="W763" i="5"/>
  <c r="W785" i="5"/>
  <c r="W469" i="5"/>
  <c r="W565" i="5"/>
  <c r="W759" i="5"/>
  <c r="W784" i="5"/>
  <c r="W780" i="5"/>
  <c r="W394" i="5"/>
  <c r="W577" i="5"/>
  <c r="W605" i="5"/>
  <c r="T13" i="5" l="1"/>
  <c r="CM13" i="5" s="1"/>
  <c r="W706" i="5"/>
  <c r="W501" i="5"/>
  <c r="W500" i="5"/>
  <c r="W608" i="5"/>
  <c r="W681" i="5"/>
  <c r="W555" i="5"/>
  <c r="C21" i="9" l="1"/>
  <c r="C23" i="9" s="1"/>
  <c r="C7" i="9" l="1"/>
  <c r="C9" i="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Татьяна Николаевна Базжина</author>
  </authors>
  <commentList>
    <comment ref="BB43" authorId="0" shapeId="0" xr:uid="{5B84D886-AB42-4514-8CCA-1591CBFA4F3C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Площадь застройки</t>
        </r>
      </text>
    </comment>
    <comment ref="BB786" authorId="0" shapeId="0" xr:uid="{8A7891E0-62A8-4DA2-836D-D4AD67668C1C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Площадь застройки</t>
        </r>
      </text>
    </comment>
  </commentList>
</comments>
</file>

<file path=xl/sharedStrings.xml><?xml version="1.0" encoding="utf-8"?>
<sst xmlns="http://schemas.openxmlformats.org/spreadsheetml/2006/main" count="137885" uniqueCount="18115">
  <si>
    <t>№ п/п</t>
  </si>
  <si>
    <t>Адрес многоквартирного дома
(далее - МКД)</t>
  </si>
  <si>
    <t>Стоимость капитального ремонта ВСЕГО</t>
  </si>
  <si>
    <t>виды, установленные ч.1 ст.166 Жилищного Кодекса РФ</t>
  </si>
  <si>
    <t>виды, установленные нормативным правовым актом субъекта РФ</t>
  </si>
  <si>
    <t xml:space="preserve">Срок выполнения проектной документации </t>
  </si>
  <si>
    <t>Срок выполнения запланированных строительно - монтажных работ (уточняется по видам)</t>
  </si>
  <si>
    <t>Срок оказания услуги по строительному контролю</t>
  </si>
  <si>
    <t>ремонт внутридомовых инженерных систем</t>
  </si>
  <si>
    <t>ремонт или замена лифтового оборудования</t>
  </si>
  <si>
    <t>ремонт крыши</t>
  </si>
  <si>
    <t>ремонт подвальных помещений</t>
  </si>
  <si>
    <t>ремонт фасада</t>
  </si>
  <si>
    <t>ремонт фундамента</t>
  </si>
  <si>
    <t>замена плоской кровли на стропильную</t>
  </si>
  <si>
    <t>капитальный ремонт внутридомовых инженерных систем вентиляции и дымоудаления при капитальном ремонте крыш</t>
  </si>
  <si>
    <t>ремонт внутридомовых инженерных систем теплоснабжения с заменой отопительных приборов (радиаторов) в местах общего пользования и отопительных приборов (радиаторов), расположенных в жилых помещениях, не имеющих отключающих устройств</t>
  </si>
  <si>
    <t>устройство вновь выгребных ям или отстойников с биологической очисткой сточных вод (септиков) при отсутствии централизованной системы канализации</t>
  </si>
  <si>
    <t>утепление фасадов</t>
  </si>
  <si>
    <t>ремонт выпусков системы водоотведения до первого смотрового колодца при капитальном ремонте внутридомовых инженерных систем водоотведения</t>
  </si>
  <si>
    <t>установка узлов управления и регулирования потребления ресурсов, необходимых для предоставления коммунальных услуг (тепловой энергии, горячей и холодной воды, электрической энергии, газа), с оборудованием устройств автоматизации и диспетчеризации, при проведении капитального ремонта внутридомовых инженерных систем</t>
  </si>
  <si>
    <t>установка или замена в комплексе оборудования индивидуальных тепловых пунктов, при проведении капитального ремонта внутридомовых инженерных систем теплоснабжения</t>
  </si>
  <si>
    <t>строительный контроль</t>
  </si>
  <si>
    <t>разработка проектной документации</t>
  </si>
  <si>
    <t>авторский надзор при выполнении работ по МКД, имеющих статус объекта культурного наследия (памятника истории и культуры) народов РФ</t>
  </si>
  <si>
    <t>ремонт сетей ХВС</t>
  </si>
  <si>
    <t>ремонт сетей ГВС</t>
  </si>
  <si>
    <t>ремонт сетей теплоснабжения</t>
  </si>
  <si>
    <t>ремонт систем водоотведения</t>
  </si>
  <si>
    <t>ремонт сетей электроснабжения</t>
  </si>
  <si>
    <t>ремонт сетей газоснабжения</t>
  </si>
  <si>
    <t>руб.</t>
  </si>
  <si>
    <t>ед.</t>
  </si>
  <si>
    <t>кв.м</t>
  </si>
  <si>
    <t>куб.м</t>
  </si>
  <si>
    <t>Ковровский р-н, Клязьминский Городок с, Клязьминская ПМК ул, 20</t>
  </si>
  <si>
    <t>Итого по Клязьминское</t>
  </si>
  <si>
    <t>Ковровский р-н, Достижение п, Фабричная ул, 1а</t>
  </si>
  <si>
    <t>Итого по поселок Мелехово</t>
  </si>
  <si>
    <t>Ковровский р-н, Мелехово пгт, Школьный пер, 24</t>
  </si>
  <si>
    <t>Итого по Малыгинское</t>
  </si>
  <si>
    <t>Ковровский р-н, Малыгино п, Школьная ул, 56</t>
  </si>
  <si>
    <t>Ковровский р-н, Глебово д, Школьная ул, 24</t>
  </si>
  <si>
    <t>Ковровский р-н, Гигант п, Юбилейная ул, 65</t>
  </si>
  <si>
    <t>Ковровский р-н, Малыгино п, Школьная ул, 60</t>
  </si>
  <si>
    <t>Итого по Новосельское</t>
  </si>
  <si>
    <t>Ковровский р-н, Нерехта п, Молодежная ул, 5</t>
  </si>
  <si>
    <t>Ковровский р-н, Мелехово пгт, Советская ул, 5</t>
  </si>
  <si>
    <t>Ковровский р-н, Ручей д, Молодежная ул, 32</t>
  </si>
  <si>
    <t>Ковровский р-н, Клязьминский Городок с, Клязьминская ПМК ул, 14</t>
  </si>
  <si>
    <t>Ковровский р-н, Клязьминский Городок с, Клязьминская ПМК ул, 21</t>
  </si>
  <si>
    <t>Ковровский р-н, Первомайский п, 8</t>
  </si>
  <si>
    <t>Итого по город Судогда</t>
  </si>
  <si>
    <t>Итого по Андреевское</t>
  </si>
  <si>
    <t>Итого по Муромцевское</t>
  </si>
  <si>
    <t>Итого по Головинское</t>
  </si>
  <si>
    <t>Итого по Мошокское</t>
  </si>
  <si>
    <t>Судогда г, 2-й Первомайский пер, 3</t>
  </si>
  <si>
    <t>Судогодский р-н, Андреево п, Первомайская ул, 1</t>
  </si>
  <si>
    <t>Судогодский р-н, Муромцево п, Октябрьская ул, 9</t>
  </si>
  <si>
    <t>Судогда г, Пролетарская ул, 21</t>
  </si>
  <si>
    <t>Судогда г, Ленина ул, 9</t>
  </si>
  <si>
    <t>Судогодский р-н, Ликино с, Лесная ул, 5</t>
  </si>
  <si>
    <t>Судогодский р-н, Сойма д, Молодежная ул, 11</t>
  </si>
  <si>
    <t>Судогодский р-н, Муромцево п, Комсомольская ул, 12</t>
  </si>
  <si>
    <t>Судогда г, Гагарина ул, 12</t>
  </si>
  <si>
    <t>Судогодский р-н, Андреево п, Коммунистическая ул, 6/2</t>
  </si>
  <si>
    <t>Судогодский р-н, Головино п, Радужная ул, 10</t>
  </si>
  <si>
    <t>Судогодский р-н, Мошок с, Заводская ул, 24</t>
  </si>
  <si>
    <t>Судогодский р-н, Муромцево п, Комсомольская ул, 5</t>
  </si>
  <si>
    <t>Владимир г, 1-я Пионерская ул, 76А</t>
  </si>
  <si>
    <t>Итого по город Владимир</t>
  </si>
  <si>
    <t>Владимир г, 9 Января ул, 1</t>
  </si>
  <si>
    <t>Владимир г, Безыменского ул, 10б</t>
  </si>
  <si>
    <t>Владимир г, Белоконской ул, 10</t>
  </si>
  <si>
    <t>Владимир г, Большая Московская ул, 53</t>
  </si>
  <si>
    <t>Владимир г, Василисина ул, 13</t>
  </si>
  <si>
    <t>Владимир г, Верхняя Дуброва ул, 14</t>
  </si>
  <si>
    <t>Владимир г, Девическая ул, 2</t>
  </si>
  <si>
    <t>Владимир г, Диктора Левитана ул, 26</t>
  </si>
  <si>
    <t>Владимир г, Добросельская ул, 161б</t>
  </si>
  <si>
    <t>Владимир г, Завадского ул, 1</t>
  </si>
  <si>
    <t>Владимир г, Заклязьменский п, Зеленая ул, 16</t>
  </si>
  <si>
    <t>Владимир г, Заклязьменский п, Зеленая ул, 6</t>
  </si>
  <si>
    <t>Владимир г, Заклязьменский п, Зеленая ул, 8</t>
  </si>
  <si>
    <t>Владимир г, Заклязьменский п, Центральная ул, 2</t>
  </si>
  <si>
    <t>Владимир г, Комиссарова ул, 1</t>
  </si>
  <si>
    <t>Владимир г, Полины Осипенко ул, 5</t>
  </si>
  <si>
    <t>Владимир г, Коммунар мкр, Песочная ул, 2</t>
  </si>
  <si>
    <t>Владимир г, Краснознаменная ул, 8</t>
  </si>
  <si>
    <t>Владимир г, Крупской ул, 6А</t>
  </si>
  <si>
    <t>Владимир г, Ленина пр-кт, 11</t>
  </si>
  <si>
    <t>Владимир г, Ленина пр-кт, 22</t>
  </si>
  <si>
    <t>Владимир г, Ленина пр-кт, 26</t>
  </si>
  <si>
    <t>Владимир г, Ленина пр-кт, 28А</t>
  </si>
  <si>
    <t>Владимир г, Ленина пр-кт, 61</t>
  </si>
  <si>
    <t>Владимир г, Михайловская ул, 51</t>
  </si>
  <si>
    <t>Владимир г, Разина ул, 22</t>
  </si>
  <si>
    <t>Владимир г, Солнечная ул, 52</t>
  </si>
  <si>
    <t>Владимир г, Суздальская ул, 6А</t>
  </si>
  <si>
    <t>Владимир г, Сурикова ул, 1</t>
  </si>
  <si>
    <t>Владимир г, Сурикова ул, 12/26</t>
  </si>
  <si>
    <t>Владимир г, Тракторная ул, 5А</t>
  </si>
  <si>
    <t>Владимир г, Усти-на-Лабе ул, 14</t>
  </si>
  <si>
    <t>Владимир г, Фатьянова ул, 25</t>
  </si>
  <si>
    <t>Владимир г, Электроприборовский проезд, 3А</t>
  </si>
  <si>
    <t>Владимир г, Юбилейная ул, 2</t>
  </si>
  <si>
    <t>Владимир г, Большая Московская ул, 55</t>
  </si>
  <si>
    <t>Владимир г, 2-й Коллективный проезд, 4А</t>
  </si>
  <si>
    <t>Владимир г, 9 Января ул, 1а</t>
  </si>
  <si>
    <t>Владимир г, Алябьева ул, 15</t>
  </si>
  <si>
    <t>Владимир г, Асаткина ул, 1</t>
  </si>
  <si>
    <t>Владимир г, Асаткина ул, 13</t>
  </si>
  <si>
    <t>Владимир г, Асаткина ул, 16</t>
  </si>
  <si>
    <t>Владимир г, Асаткина ул, 4/6</t>
  </si>
  <si>
    <t>Владимир г, Асаткина ул, 28</t>
  </si>
  <si>
    <t>Владимир г, Асаткина ул, 5</t>
  </si>
  <si>
    <t>Владимир г, Безыменского ул, 18</t>
  </si>
  <si>
    <t>Владимир г, Березина ул, 2</t>
  </si>
  <si>
    <t>Владимир г, Горького ул, 100</t>
  </si>
  <si>
    <t>Владимир г, Горького ул, 105</t>
  </si>
  <si>
    <t>Владимир г, Горького ул, 58</t>
  </si>
  <si>
    <t>Владимир г, Добросельская ул, 2в</t>
  </si>
  <si>
    <t>Владимир г, Юрьевец мкр, Институтский городок, 12</t>
  </si>
  <si>
    <t>Владимир г, Юбилейная ул, 64</t>
  </si>
  <si>
    <t>Владимир г, Энергетик мкр, Энергетиков ул, 29А</t>
  </si>
  <si>
    <t>Владимир г, Электроприборовский проезд, 5</t>
  </si>
  <si>
    <t>Владимир г, Чайковского ул, 12/22</t>
  </si>
  <si>
    <t>Владимир г, Фейгина ул, 1</t>
  </si>
  <si>
    <t>Владимир г, Труда ул, 14Б</t>
  </si>
  <si>
    <t>Владимир г, Судогодское ш, 11а</t>
  </si>
  <si>
    <t>Владимир г, Строителей ул, 8А</t>
  </si>
  <si>
    <t>Владимир г, Северная ул, 15А</t>
  </si>
  <si>
    <t>Владимир г, Северная ул, 36А</t>
  </si>
  <si>
    <t>Владимир г, Растопчина ул, 33</t>
  </si>
  <si>
    <t>Владимир г, Растопчина ул, 37</t>
  </si>
  <si>
    <t>Владимир г, Поселок РТС ул, 3</t>
  </si>
  <si>
    <t>Владимир г, Оргтруд мкр, Новая ул, 9</t>
  </si>
  <si>
    <t>Владимир г, Октябрьский пр-кт, 41Б</t>
  </si>
  <si>
    <t>Владимир г, Нижняя Дуброва ул, 25</t>
  </si>
  <si>
    <t>Владимир г, МОПРа ул, 15</t>
  </si>
  <si>
    <t>Владимир г, Лермонтова ул, 28</t>
  </si>
  <si>
    <t>Владимир г, Лермонтова ул, 34а</t>
  </si>
  <si>
    <t>Владимир г, Лакина ул, 191А</t>
  </si>
  <si>
    <t>Владимир г, Кирова ул, 16</t>
  </si>
  <si>
    <t>Владимир г, Заклязьменский п, Центральная ул, 14</t>
  </si>
  <si>
    <t>Владимир г, Заклязьменский п, Зеленая ул, 10</t>
  </si>
  <si>
    <t>Владимир г, Заклязьменский п, Восточная ул, 5</t>
  </si>
  <si>
    <t>Владимир г, Заклязьменский п, Восточная ул, 3</t>
  </si>
  <si>
    <t>Владимир г, Жуковского ул, 18</t>
  </si>
  <si>
    <t>Владимир г, Алябьева ул, 21</t>
  </si>
  <si>
    <t>Владимир г, Алябьева ул, 6</t>
  </si>
  <si>
    <t>Владимир г, Алябьева ул, 8</t>
  </si>
  <si>
    <t>Владимир г, Асаткина ул, 32</t>
  </si>
  <si>
    <t>Владимир г, Асаткина ул, 6</t>
  </si>
  <si>
    <t>Владимир г, Василисина ул, 20а</t>
  </si>
  <si>
    <t>Владимир г, Вокзальная ул, 13</t>
  </si>
  <si>
    <t>Владимир г, Гастелло ул, 17</t>
  </si>
  <si>
    <t>Владимир г, Гастелло ул, 2</t>
  </si>
  <si>
    <t>Владимир г, Горького ул, 40</t>
  </si>
  <si>
    <t>Владимир г, Горького ул, 77А</t>
  </si>
  <si>
    <t>Владимир г, Завадского ул, 13</t>
  </si>
  <si>
    <t>Владимир г, Заклязьменский п, Центральная ул, 4</t>
  </si>
  <si>
    <t>Владимир г, Заклязьменский п, Центральная ул, 6</t>
  </si>
  <si>
    <t>Владимир г, Заклязьменский п, Центральная ул, 8</t>
  </si>
  <si>
    <t>Владимир г, Заклязьменский п, Центральная ул, 16</t>
  </si>
  <si>
    <t>Владимир г, Зеленая ул, 4</t>
  </si>
  <si>
    <t>Владимир г, Лакина ул, 163</t>
  </si>
  <si>
    <t>Владимир г, Лакина ул, 181</t>
  </si>
  <si>
    <t>Владимир г, Лермонтова ул, 44а</t>
  </si>
  <si>
    <t>Владимир г, Малые Ременники ул, 11А</t>
  </si>
  <si>
    <t>Владимир г, Мира ул, 38</t>
  </si>
  <si>
    <t>Владимир г, Ново-Ямская ул, 6</t>
  </si>
  <si>
    <t>Владимир г, Полины Осипенко ул, 16</t>
  </si>
  <si>
    <t>Владимир г, Разина ул, 24</t>
  </si>
  <si>
    <t>Владимир г, Северная ул, 18А</t>
  </si>
  <si>
    <t>Владимир г, Стрелецкий городок, 58</t>
  </si>
  <si>
    <t>Владимир г, Суворова ул, 2а</t>
  </si>
  <si>
    <t>Владимир г, Суздальская ул, 24</t>
  </si>
  <si>
    <t>Владимир г, Суздальская ул, 8А</t>
  </si>
  <si>
    <t>Владимир г, Суздальская ул, 8Б</t>
  </si>
  <si>
    <t>Владимир г, Тракторная ул, 38</t>
  </si>
  <si>
    <t>Владимир г, Труда ул, 1/5</t>
  </si>
  <si>
    <t>Владимир г, Усти-на-Лабе ул, 13/19</t>
  </si>
  <si>
    <t>Владимир г, Фейгина ул, 18/72</t>
  </si>
  <si>
    <t>Муром г, Владимирская ул, 3а</t>
  </si>
  <si>
    <t>Муром г, Чкалова ул, 20</t>
  </si>
  <si>
    <t>Муром г, Щербакова ул, 10</t>
  </si>
  <si>
    <t>Муром г, Осипенко ул, 9</t>
  </si>
  <si>
    <t>Муром г, Энгельса ул, 25</t>
  </si>
  <si>
    <t>Муром г, Артема ул, 29А</t>
  </si>
  <si>
    <t>Муром г, Куликова ул, 14а</t>
  </si>
  <si>
    <t>Муром г, Лакина ул, 88</t>
  </si>
  <si>
    <t>Муром г, Московская ул, 100</t>
  </si>
  <si>
    <t>Муром г, Московская ул, 102</t>
  </si>
  <si>
    <t>Муром г, Московская ул, 122</t>
  </si>
  <si>
    <t>Муром г, Октябрьская ул, 106</t>
  </si>
  <si>
    <t>Муром г, Московская ул, 48</t>
  </si>
  <si>
    <t>Муромский р-н, Муромский п, Садовая ул, 26</t>
  </si>
  <si>
    <t>Итого по округ Муром</t>
  </si>
  <si>
    <t>Муром г, Сурикова ул, 2</t>
  </si>
  <si>
    <t>Муром г, Кооперативная ул, 4</t>
  </si>
  <si>
    <t>Муром г, 30 лет Победы ул, 1</t>
  </si>
  <si>
    <t>Муром г, Кооперативная ул, 1</t>
  </si>
  <si>
    <t>Муром г, Кооперативная ул, 3</t>
  </si>
  <si>
    <t>Муром г, Кирова ул, 26</t>
  </si>
  <si>
    <t>Муром г, Московская ул, 107</t>
  </si>
  <si>
    <t>Муром г, Ковровская ул, 3</t>
  </si>
  <si>
    <t>Муром г, Коммунистическая ул, 34</t>
  </si>
  <si>
    <t>Муром г, Мечникова ул, 60</t>
  </si>
  <si>
    <t>Муром г, Льва Толстого ул, 109</t>
  </si>
  <si>
    <t>Муром г, Мечникова ул, 47</t>
  </si>
  <si>
    <t>Муром г, Московская ул, 37а</t>
  </si>
  <si>
    <t>Муром г, Московская ул, 40а</t>
  </si>
  <si>
    <t>Муромский р-н, Муромский п, Центральная ул, 24</t>
  </si>
  <si>
    <t>Муром г, Радиозаводское ш, 31</t>
  </si>
  <si>
    <t>Муром г, Спортивная ул, 14</t>
  </si>
  <si>
    <t>Муром г, Пролетарская ул, 19</t>
  </si>
  <si>
    <t>Муромский р-н, Фабрики им П.Л.Войкова п, 33</t>
  </si>
  <si>
    <t>Итого по Нагорное</t>
  </si>
  <si>
    <t>Итого по город Покров</t>
  </si>
  <si>
    <t>Итого по город Костерево</t>
  </si>
  <si>
    <t>Итого по город Петушки</t>
  </si>
  <si>
    <t>Итого по Петушинское</t>
  </si>
  <si>
    <t>Итого по Пекшинское</t>
  </si>
  <si>
    <t>Петушинский р-н, Покров г, 3 Интернационала ул, 53</t>
  </si>
  <si>
    <t>Петушинский р-н, Покров г, Школьный проезд, 4</t>
  </si>
  <si>
    <t>Петушинский р-н, Нагорный п, Владимирская ул, 4</t>
  </si>
  <si>
    <t>Петушинский р-н, Костерево г, им Серебренникова ул, 35</t>
  </si>
  <si>
    <t>Петушки г, Советская пл, 10</t>
  </si>
  <si>
    <t>Петушки г, Спортивная ул, 15</t>
  </si>
  <si>
    <t>Петушки г, Трудовая ул, 12</t>
  </si>
  <si>
    <t>Петушки г, Московская ул, 13</t>
  </si>
  <si>
    <t>Петушинский р-н, Новое Аннино д, Центральная ул, 2</t>
  </si>
  <si>
    <t>Петушинский р-н, Труд п, Профсоюзная ул, 1</t>
  </si>
  <si>
    <t>Итого по поселок Вольгинский</t>
  </si>
  <si>
    <t>Петушинский р-н, Вольгинский п, Новосеменковская ул, 29</t>
  </si>
  <si>
    <t>Петушинский р-н, Костерево г, 40 лет Октября ул, 15</t>
  </si>
  <si>
    <t>Петушки г, Маяковского ул, 23</t>
  </si>
  <si>
    <t>Петушки г, Трудовая ул, 10</t>
  </si>
  <si>
    <t>Петушинский р-н, Нагорный п, Владимирская ул, 6</t>
  </si>
  <si>
    <t>Петушинский р-н, Покров г, К.Либкнехта ул, 6</t>
  </si>
  <si>
    <t>Петушинский р-н, Покров г, Введенский п, 37</t>
  </si>
  <si>
    <t>Петушинский р-н, Нагорный п, Владимирская ул, 5</t>
  </si>
  <si>
    <t>Петушинский р-н, Санинского ДОКа п, Клубная ул, 13</t>
  </si>
  <si>
    <t>Петушинский р-н, Покров г, Октябрьская ул, 113б</t>
  </si>
  <si>
    <t>Петушинский р-н, Покров г, Фейгина ул, 1а</t>
  </si>
  <si>
    <t>Петушинский р-н, Костерево г, Ленина ул, 12</t>
  </si>
  <si>
    <t>Петушинский р-н, Вольгинский п, Старовская ул, 6</t>
  </si>
  <si>
    <t xml:space="preserve">Итого по Петушинское </t>
  </si>
  <si>
    <t>Петушинский р-н, Воспушка д, Ленина ул, 3</t>
  </si>
  <si>
    <t>Петушинский р-н, Костерево г, им Серебренникова ул, 33</t>
  </si>
  <si>
    <t>Петушки г, Московская ул, 18</t>
  </si>
  <si>
    <t>Петушки г, Советская пл, 3</t>
  </si>
  <si>
    <t>Петушки г, Советская пл, 8</t>
  </si>
  <si>
    <t>Петушки г, Советская пл, 6</t>
  </si>
  <si>
    <t>Петушки г, Фабричный проезд, 10</t>
  </si>
  <si>
    <t>Итого по Куриловское</t>
  </si>
  <si>
    <t>Собинский р-н, Курилово д, Молодежная ул, 6</t>
  </si>
  <si>
    <t>Итого по Черкутинское</t>
  </si>
  <si>
    <t>Собинский р-н, Черкутино с, Им В.А.Солоухина ул, 1</t>
  </si>
  <si>
    <t>Итого по поселок Ставрово</t>
  </si>
  <si>
    <t>Собинский р-н, Ставрово п, Садовая ул, 3</t>
  </si>
  <si>
    <t>Итого по город Лакинск</t>
  </si>
  <si>
    <t>Собинский р-н, Лакинск г, Мира ул, 101</t>
  </si>
  <si>
    <t>Собинский р-н, Лакинск г, Мира ул, 96</t>
  </si>
  <si>
    <t>Итого по город Собинка</t>
  </si>
  <si>
    <t>Собинка г, Парковая ул, 7</t>
  </si>
  <si>
    <t>Собинка г, Лакина ул, 1</t>
  </si>
  <si>
    <t>Итого по Воршинское</t>
  </si>
  <si>
    <t>Итого по Колокшанское</t>
  </si>
  <si>
    <t>Итого по Толпуховское</t>
  </si>
  <si>
    <t>Собинский р-н, Ворша с, Молодежная ул, 10</t>
  </si>
  <si>
    <t>Собинский р-н, Ворша с, Молодежная ул, 11</t>
  </si>
  <si>
    <t>Собинский р-н, Колокша п, Железнодорожная ул, 2А</t>
  </si>
  <si>
    <t>Собинский р-н, Жерехово с, Оболенского ул, 2</t>
  </si>
  <si>
    <t>Собинский р-н, Ставрово п, Советская ул, 90</t>
  </si>
  <si>
    <t>Собинский р-н, Лакинск г, Текстильщиков ул, 11</t>
  </si>
  <si>
    <t>Собинский р-н, Лакинск г, 10 Октября ул, 6</t>
  </si>
  <si>
    <t>Собинка г, Гагарина ул, 20</t>
  </si>
  <si>
    <t>Итого по Рождественское</t>
  </si>
  <si>
    <t>Собинский р-н, Ворша с, Молодежная ул, 12</t>
  </si>
  <si>
    <t>Собинский р-н, Фетинино с, Молодежная ул, 2</t>
  </si>
  <si>
    <t>Собинский р-н, Черкутино с, Им В.А.Солоухина ул, 3</t>
  </si>
  <si>
    <t>Собинский р-н, Ставрово п, Механизаторов ул, 5А</t>
  </si>
  <si>
    <t>Собинский р-н, Лакинск г, Лермонтова ул, 33</t>
  </si>
  <si>
    <t>Собинский р-н, Лакинск г, 10 Октября ул, 7</t>
  </si>
  <si>
    <t>Собинка г, Гагарина ул, 13</t>
  </si>
  <si>
    <t>Владимир г, Асаткина ул, 2Б</t>
  </si>
  <si>
    <t>Итого по город Гороховец</t>
  </si>
  <si>
    <t>Гороховец г, Гагарина ул, 5</t>
  </si>
  <si>
    <t>Гороховец г, Горького ул, 35а</t>
  </si>
  <si>
    <t>Итого по Денисовское</t>
  </si>
  <si>
    <t>Гороховец г, Краснова ул, 11</t>
  </si>
  <si>
    <t>Гороховец г, Полевая ул, 41</t>
  </si>
  <si>
    <t>Гороховец г, Мира ул, 29</t>
  </si>
  <si>
    <t>Гороховец г, Парковая ул, 60а</t>
  </si>
  <si>
    <t>Гороховец г, Кутузова ул, 15</t>
  </si>
  <si>
    <t>Итого по Куприяновское</t>
  </si>
  <si>
    <t>Гороховецкий р-н, Выезд д, Полевая ул, 4</t>
  </si>
  <si>
    <t>Гороховецкий р-н, Пролетарский п, Октябрьская ул, 4</t>
  </si>
  <si>
    <t>Гороховецкий р-н, Чулково п, Производственная ул, 2</t>
  </si>
  <si>
    <t>Гороховецкий р-н, Чулково п, Производственная ул, 3</t>
  </si>
  <si>
    <t>Гороховец г, Кирова пер, 3</t>
  </si>
  <si>
    <t>Юрьев-Польский г, Вокзальная ул, 16</t>
  </si>
  <si>
    <t>Итого по город Юрьев-Польский</t>
  </si>
  <si>
    <t>Юрьев-Польский г, Горького ул, 11</t>
  </si>
  <si>
    <t>Юрьев-Польский г, Авангардский пер, 27</t>
  </si>
  <si>
    <t>Юрьев-Польский г, Луговая ул, 17А</t>
  </si>
  <si>
    <t>Итого по Небыловское</t>
  </si>
  <si>
    <t>Юрьев-Польский р-н, Федоровское с, 74</t>
  </si>
  <si>
    <t>Юрьев-Польский р-н, Шихобалово с, 7</t>
  </si>
  <si>
    <t>Юрьев-Польский р-н, Сосновый Бор с, Центральная ул, 4</t>
  </si>
  <si>
    <t>Итого по Красносельское</t>
  </si>
  <si>
    <t>Юрьев-Польский р-н, Энтузиаст с, Центральная ул, 25</t>
  </si>
  <si>
    <t>Юрьев-Польский р-н, Небылое с, Первомайская ул, 89</t>
  </si>
  <si>
    <t>Юрьев-Польский р-н, Шихобалово с, 6</t>
  </si>
  <si>
    <t>Радужный г, 1-й кв-л, 34</t>
  </si>
  <si>
    <t>Радужный г, 3-й кв-л, 4</t>
  </si>
  <si>
    <t>Радужный г, 3-й кв-л, 19</t>
  </si>
  <si>
    <t>Радужный г, 3-й кв-л, 29</t>
  </si>
  <si>
    <t>Радужный г, 1-й кв-л, 30</t>
  </si>
  <si>
    <t>Радужный г, 1-й кв-л, 36</t>
  </si>
  <si>
    <t>Радужный г, 1-й кв-л, 33</t>
  </si>
  <si>
    <t>Радужный г, 3-й кв-л, 26</t>
  </si>
  <si>
    <t>Радужный г, 3-й кв-л, 17А</t>
  </si>
  <si>
    <t>Итого по ЗАТО город Радужный</t>
  </si>
  <si>
    <t>Итого по поселок Уршельский</t>
  </si>
  <si>
    <t>Итого по Григорьевское</t>
  </si>
  <si>
    <t>Итого по поселок Анопино</t>
  </si>
  <si>
    <t>Гусь-Хрустальный р-н, Тасинский Бор п, Центральная ул, 5</t>
  </si>
  <si>
    <t>Гусь-Хрустальный р-н, Григорьево с, Железнодорожная ул, 10</t>
  </si>
  <si>
    <t>Гусь-Хрустальный р-н, Анопино п, Чехова ул, 11</t>
  </si>
  <si>
    <t>Итого по город Курлово</t>
  </si>
  <si>
    <t>Итого по поселок Иванищи</t>
  </si>
  <si>
    <t>Гусь-Хрустальный р-н, Курлово г, ПМК ул, 12</t>
  </si>
  <si>
    <t>Гусь-Хрустальный р-н, Иванищи п, Южная ул, 2</t>
  </si>
  <si>
    <t>Итого по поселок Великодворский</t>
  </si>
  <si>
    <t>Итого по поселок Красное Эхо</t>
  </si>
  <si>
    <t>Гусь-Хрустальный р-н, Великодворский п, Песочная ул, 18</t>
  </si>
  <si>
    <t>Гусь-Хрустальный р-н, Красное Эхо п, Зеленая ул, 14</t>
  </si>
  <si>
    <t>Кольчугино г, 5 Линия Ленинского поселка ул, 5</t>
  </si>
  <si>
    <t>Кольчугино г, 5 Линия Ленинского поселка ул, 4</t>
  </si>
  <si>
    <t>Итого по город Кольчугино</t>
  </si>
  <si>
    <t>Итого по Бавленское</t>
  </si>
  <si>
    <t>Кольчугинский р-н, Бавлены п, Станционная ул, 5</t>
  </si>
  <si>
    <t>Итого по Раздольевское</t>
  </si>
  <si>
    <t>Кольчугинский р-н, Павловка д, Первая ул, 6</t>
  </si>
  <si>
    <t>Кольчугино г, Белая Речка мкр, Новая ул, 1</t>
  </si>
  <si>
    <t>Кольчугино г, Щорса ул, 16</t>
  </si>
  <si>
    <t>Итого по Кольчугино</t>
  </si>
  <si>
    <t>Кольчугино г, КИМ ул, 4</t>
  </si>
  <si>
    <t>Кольчугино г, Белая Речка мкр, Школьная ул, 13</t>
  </si>
  <si>
    <t>Кольчугино г, Ульяновская ул, 49</t>
  </si>
  <si>
    <t>Кольчугино г, Ульяновская ул, 51</t>
  </si>
  <si>
    <t>Кольчугино г, 4 Линия Ленинского поселка ул, 4</t>
  </si>
  <si>
    <t>Итого по город Камешково</t>
  </si>
  <si>
    <t>Камешково г, Молодежная ул, 7</t>
  </si>
  <si>
    <t>Камешково г, Комсомольская пл, 8</t>
  </si>
  <si>
    <t>Итого по Брызгаловское</t>
  </si>
  <si>
    <t>Камешковский р-н, Новки п, Чапаева ул, 12</t>
  </si>
  <si>
    <t>Итого по Второвское</t>
  </si>
  <si>
    <t>Итого по Пенкинское</t>
  </si>
  <si>
    <t>Камешковский р-н, Второво с, Железнодорожная ул, 9</t>
  </si>
  <si>
    <t>Камешковский р-н, Гатиха с, Шоссейная ул, 5</t>
  </si>
  <si>
    <t>Итого по Новлянское</t>
  </si>
  <si>
    <t>Селивановский р-н, Новлянка д, Совхозная ул, 2</t>
  </si>
  <si>
    <t>Селивановский р-н, Копнино д, Октябрьская ул, 11</t>
  </si>
  <si>
    <t>Итого по Малышевское</t>
  </si>
  <si>
    <t>Селивановский р-н, Малышево с, Ленина ул, 5А</t>
  </si>
  <si>
    <t>Селивановский р-н, Новлянка п, Парковая ул, 11</t>
  </si>
  <si>
    <t>Селивановский р-н, Красная Ушна п, Заводская ул, 6</t>
  </si>
  <si>
    <t>Итого по Денятинское</t>
  </si>
  <si>
    <t>Итого по город Меленки</t>
  </si>
  <si>
    <t>Меленковский р-н, Папулино д, Коммунистическая ул, 11</t>
  </si>
  <si>
    <t>Меленки г, Конышева ул, 1В</t>
  </si>
  <si>
    <t>Итого по Ляховское</t>
  </si>
  <si>
    <t>Меленки г, Валентины Суздальцевой ул, 30</t>
  </si>
  <si>
    <t>Меленковский р-н, Ляхи с, Советская ул, 145</t>
  </si>
  <si>
    <t>Меленки г, Конышева ул, 1Б</t>
  </si>
  <si>
    <t>Меленки г, Академика Королева ул, 1</t>
  </si>
  <si>
    <t>Итого по город Ковров</t>
  </si>
  <si>
    <t>Ковров г, Абельмана ул, 140</t>
  </si>
  <si>
    <t>Ковров г, Бабушкина ул, 5</t>
  </si>
  <si>
    <t>Ковров г, Белинского ул, 13а</t>
  </si>
  <si>
    <t>Ковров г, Брюсова ул, 54/1</t>
  </si>
  <si>
    <t>Ковров г, Васильева ул, 18</t>
  </si>
  <si>
    <t>Ковров г, Васильева ул, 80</t>
  </si>
  <si>
    <t>Ковров г, Волго-Донская ул, 6а</t>
  </si>
  <si>
    <t>Ковров г, Восточный проезд, 29а</t>
  </si>
  <si>
    <t>Ковров г, Грибоедова ул, 11</t>
  </si>
  <si>
    <t>Ковров г, Дачная ул, 31б</t>
  </si>
  <si>
    <t>Ковров г, Дзержинского ул, 1</t>
  </si>
  <si>
    <t>Ковров г, Еловая ул, 96</t>
  </si>
  <si>
    <t>Ковров г, Зои Космодемьянской ул, 26/2</t>
  </si>
  <si>
    <t>Ковров г, Зои Космодемьянской ул, 30/1</t>
  </si>
  <si>
    <t>Ковров г, Зои Космодемьянской ул, 30/2</t>
  </si>
  <si>
    <t>Ковров г, Зои Космодемьянской ул, 32</t>
  </si>
  <si>
    <t>Ковров г, Зои Космодемьянской ул, 36</t>
  </si>
  <si>
    <t>Ковров г, Клязьменская ул, 3А</t>
  </si>
  <si>
    <t>Ковров г, Ковров-8 тер, 10</t>
  </si>
  <si>
    <t>Ковров г, Комсомольская ул, 102</t>
  </si>
  <si>
    <t>Ковров г, Летняя ул, 43</t>
  </si>
  <si>
    <t>Ковров г, Машиностроителей ул, 13</t>
  </si>
  <si>
    <t>Ковров г, Молодогвардейская ул, 8</t>
  </si>
  <si>
    <t>Ковров г, МОПРа ул, 20</t>
  </si>
  <si>
    <t>Ковров г, Моховая ул, 2</t>
  </si>
  <si>
    <t>Ковров г, Пионерская ул, 21</t>
  </si>
  <si>
    <t>Ковров г, Пролетарская ул, 14</t>
  </si>
  <si>
    <t>Ковров г, Ленина пр-кт, 16А</t>
  </si>
  <si>
    <t>Ковров г, Лизы Чайкиной ул, 40</t>
  </si>
  <si>
    <t>Ковров г, Мира пр-кт, 4</t>
  </si>
  <si>
    <t>Ковров г, Муромский проезд, 8</t>
  </si>
  <si>
    <t>Ковров г, Олега Кошевого ул, 4</t>
  </si>
  <si>
    <t>Ковров г, Першутова ул, 35/1</t>
  </si>
  <si>
    <t>Ковров г, Пугачева ул, 23а</t>
  </si>
  <si>
    <t>Ковров г, Свердлова ул, 82б</t>
  </si>
  <si>
    <t>Ковров г, Сергея Лазо ул, 6/1</t>
  </si>
  <si>
    <t>Ковров г, Советская ул, 3</t>
  </si>
  <si>
    <t>Ковров г, Сосновая ул, 26</t>
  </si>
  <si>
    <t>Ковров г, Строителей ул, 24</t>
  </si>
  <si>
    <t>Ковров г, Тимофея Павловского ул, 7</t>
  </si>
  <si>
    <t>Ковров г, Фабричный проезд, 4</t>
  </si>
  <si>
    <t>Ковров г, Федорова ул, 97</t>
  </si>
  <si>
    <t>Ковров г, Федорова ул, 101</t>
  </si>
  <si>
    <t>Ковров г, Фрунзе ул, 9</t>
  </si>
  <si>
    <t>Ковров г, Циолковского ул, 3</t>
  </si>
  <si>
    <t>Ковров г, Щорса ул, 13</t>
  </si>
  <si>
    <t>Ковров г, 3 Интернационала ул, 30</t>
  </si>
  <si>
    <t>Ковров г, Ватутина ул, 2г</t>
  </si>
  <si>
    <t>Ковров г, Волго-Донская ул, 4</t>
  </si>
  <si>
    <t>Ковров г, Еловая ул, 86/5</t>
  </si>
  <si>
    <t>Ковров г, Киркижа ул, 2</t>
  </si>
  <si>
    <t>Ковров г, Краснознаменная ул, 9</t>
  </si>
  <si>
    <t>Ковров г, Ленина пр-кт, 14</t>
  </si>
  <si>
    <t>Ковров г, Лепсе ул, 1</t>
  </si>
  <si>
    <t>Ковров г, Лопатина ул, 57</t>
  </si>
  <si>
    <t>Ковров г, Лопатина ул, 59</t>
  </si>
  <si>
    <t>Ковров г, Металлистов ул, 10</t>
  </si>
  <si>
    <t>Ковров г, МОПРа ул, 31</t>
  </si>
  <si>
    <t>Ковров г, Набережная ул, 16</t>
  </si>
  <si>
    <t>Ковров г, Октябрьская ул, 20</t>
  </si>
  <si>
    <t>Ковров г, Пионерская ул, 5</t>
  </si>
  <si>
    <t>Ковров г, Туманова ул, 18</t>
  </si>
  <si>
    <t>Ковров г, Урожайная ул, 79</t>
  </si>
  <si>
    <t>Ковров г, Щеглова ул, 60</t>
  </si>
  <si>
    <t>Ковров г, Свердлова ул, 80а</t>
  </si>
  <si>
    <t>Ковров г, Северный проезд, 12</t>
  </si>
  <si>
    <t>Ковров г, Тимофея Павловского ул, 5</t>
  </si>
  <si>
    <t>Ковров г, Еловая ул, 86/6</t>
  </si>
  <si>
    <t>Ковров г, Зои Космодемьянской ул, 1/1</t>
  </si>
  <si>
    <t>Ковров г, Летняя ул, 21</t>
  </si>
  <si>
    <t>Ковров г, Лопатина ул, 48</t>
  </si>
  <si>
    <t>Ковров г, Лопатина ул, 50</t>
  </si>
  <si>
    <t>Ковров г, Малеева ул, 4</t>
  </si>
  <si>
    <t>Ковров г, Пионерская ул, 29</t>
  </si>
  <si>
    <t>Владимир г, Василисина ул, 13а</t>
  </si>
  <si>
    <t>Вязниковский р-н, Октябрьский п, Первомайская ул, 9</t>
  </si>
  <si>
    <t>Вязниковский р-н, Лукново п, Фабричная ул, 11</t>
  </si>
  <si>
    <t>Вязники г, Ефимьево ул, 1</t>
  </si>
  <si>
    <t>Итого по город Вязники</t>
  </si>
  <si>
    <t>Вязники г, Калинина ул, 16</t>
  </si>
  <si>
    <t>Вязники г, Заготзерно ул, 3</t>
  </si>
  <si>
    <t>Вязники г, Новая ул, 7</t>
  </si>
  <si>
    <t>Вязниковский р-н, Первомайский п, Полевая ул, 8</t>
  </si>
  <si>
    <t>Вязники г, Чехова ул, 28б</t>
  </si>
  <si>
    <t>Вязники г, Дечинский мкр, 15</t>
  </si>
  <si>
    <t>Итого по Сарыевское</t>
  </si>
  <si>
    <t>Вязниковский р-н, Шустово д, Молодежная ул, 3</t>
  </si>
  <si>
    <t>Итого по Октябрьское</t>
  </si>
  <si>
    <t>Вязниковский р-н, Степанцево п, Ленина ул, 16</t>
  </si>
  <si>
    <t>Итого по Степанцевское</t>
  </si>
  <si>
    <t>Итого по Паустовское</t>
  </si>
  <si>
    <t>Вязниковский р-н, Октябрьская д, Новая ул, 1</t>
  </si>
  <si>
    <t>Итого по поселок Никологоры</t>
  </si>
  <si>
    <t>Вязниковский р-н, Ерофеево д, Профсоюзная ул, 15</t>
  </si>
  <si>
    <t>Вязниковский р-н, Шатнево д, Нагорная ул, 6</t>
  </si>
  <si>
    <t>Вязники г, Куйбышева ул, 2</t>
  </si>
  <si>
    <t>Вязники г, Антошкина ул, 22</t>
  </si>
  <si>
    <t>Вязниковский р-н, Первомайский п, Полевая ул, 6</t>
  </si>
  <si>
    <t>Вязниковский р-н, Шустово д, Центральная ул, 4</t>
  </si>
  <si>
    <t>Вязниковский р-н, Степанцево п, Ленина ул, 12</t>
  </si>
  <si>
    <t>Вязниковский р-н, Барское Татарово с, Совхозная ул, 6</t>
  </si>
  <si>
    <t>Итого по поселок Мстера</t>
  </si>
  <si>
    <t>Вязниковский р-н, Октябрьская д, Механизаторов ул, 16</t>
  </si>
  <si>
    <t>Вязниковский р-н, Никологоры п, 2-я Пролетарская ул, 21</t>
  </si>
  <si>
    <t>Вязники г, Железнодорожная ул, 23</t>
  </si>
  <si>
    <t>Вязники г, Горького ул, 100</t>
  </si>
  <si>
    <t>Вязники г, Спортивная ул, 1а</t>
  </si>
  <si>
    <t>Вязниковский р-н, Приозерный п, Пушкинская ул, 118</t>
  </si>
  <si>
    <t>Вязниковский р-н, Буторлино д, Шоссейная ул, 18</t>
  </si>
  <si>
    <t>Вязниковский р-н, Барское Татарово с, Совхозная ул, 12</t>
  </si>
  <si>
    <t>Вязниковский р-н, Октябрьская д, Молодежная ул, 4</t>
  </si>
  <si>
    <t>Вязниковский р-н, Октябрьский п, Первомайская ул, 8</t>
  </si>
  <si>
    <t>Итого по город Суздаль</t>
  </si>
  <si>
    <t>Суздаль г, Ленина ул, 74</t>
  </si>
  <si>
    <t>Суздаль г, Гоголя ул, 7</t>
  </si>
  <si>
    <t>Суздаль г, Всполье б-р, 10</t>
  </si>
  <si>
    <t>Суздальский р-н, Боголюбово п, Заводская ул, 1</t>
  </si>
  <si>
    <t>Итого по Боголюбовское</t>
  </si>
  <si>
    <t>Итого по Павловское</t>
  </si>
  <si>
    <t>Суздальский р-н, Спасское-Городище с, Центральная ул, 8</t>
  </si>
  <si>
    <t>Суздальский р-н, Новый п, Центральная ул, 32</t>
  </si>
  <si>
    <t>Итого по Селецкое</t>
  </si>
  <si>
    <t>Суздальский р-н, Боголюбово п, Западная ул, 3</t>
  </si>
  <si>
    <t>Суздальский р-н, Боголюбово п, Ленина ул, 12а</t>
  </si>
  <si>
    <t>Суздальский р-н, Спасское-Городище с, Центральная ул, 10</t>
  </si>
  <si>
    <t>Суздальский р-н, Новый п, Центральная ул, 6</t>
  </si>
  <si>
    <t>Суздальский р-н, Цибеево с, Западная ул, 1</t>
  </si>
  <si>
    <t>Итого по Новоалександровское</t>
  </si>
  <si>
    <t>Итого по город Александров</t>
  </si>
  <si>
    <t>Александров г, Горького ул, 1</t>
  </si>
  <si>
    <t>Александров г, Горького ул, 9</t>
  </si>
  <si>
    <t>Александров г, Красный Переулок ул, 25 корп. 1</t>
  </si>
  <si>
    <t>Александров г, Красный Переулок ул, 23</t>
  </si>
  <si>
    <t>Александров г, Гагарина ул, 9</t>
  </si>
  <si>
    <t>Александров г, Гагарина ул, 11</t>
  </si>
  <si>
    <t>Александров г, Ленина ул, 15</t>
  </si>
  <si>
    <t>Александров г, Революции ул, 81</t>
  </si>
  <si>
    <t>Александров г, Сосновский пер, 18</t>
  </si>
  <si>
    <t>Александров г, Фабрика Калинина ул, 15</t>
  </si>
  <si>
    <t>Александров г, Юбилейная ул, 6</t>
  </si>
  <si>
    <t>Александров г, Юбилейная ул, 16</t>
  </si>
  <si>
    <t>Александров г, Энтузиастов ул, 5</t>
  </si>
  <si>
    <t>Александровский р-н, Балакирево п, Вокзальная ул, 14</t>
  </si>
  <si>
    <t>Александровский р-н, Балакирево п, Заводская ул, 4</t>
  </si>
  <si>
    <t>Александровский р-н, Балакирево п, Совхозная ул, 5</t>
  </si>
  <si>
    <t>Александровский р-н, Балакирево п, Центральный кв-л, 4</t>
  </si>
  <si>
    <t>Александровский р-н, Карабаново г, Мира ул, 20</t>
  </si>
  <si>
    <t>Александровский р-н, Карабаново г, Пушкина ул, 25</t>
  </si>
  <si>
    <t>Александровский р-н, Струнино г, Чкалова пер, 4</t>
  </si>
  <si>
    <t>Александровский р-н, Струнино г, Заречная ул, 34</t>
  </si>
  <si>
    <t>Александровский р-н, Струнино г, Заречная ул, 38</t>
  </si>
  <si>
    <t>Александровский р-н, Струнино г, Дубки кв-л, 1</t>
  </si>
  <si>
    <t>Александровский р-н, Следнево д, Октябрьский кв-л, 5</t>
  </si>
  <si>
    <t>Итого по поселок Балакирево</t>
  </si>
  <si>
    <t>Итого по город Карабаново</t>
  </si>
  <si>
    <t>Итого по город Струнино</t>
  </si>
  <si>
    <t>Итого по Следневское</t>
  </si>
  <si>
    <t>Александров г, Институтская ул, 6 корп. 3</t>
  </si>
  <si>
    <t>Александров г, Красный Переулок ул, 7 корп. 1</t>
  </si>
  <si>
    <t>Александров г, Красный Переулок ул, 25</t>
  </si>
  <si>
    <t>Александров г, Ленина ул, 66</t>
  </si>
  <si>
    <t>Александров г, Первомайская ул, 125</t>
  </si>
  <si>
    <t>Александров г, Революции ул, 57 корп. 1</t>
  </si>
  <si>
    <t>Александров г, Терешковой ул, 6</t>
  </si>
  <si>
    <t>Александров г, Терешковой ул, 7</t>
  </si>
  <si>
    <t>Александров г, Терешковой ул, 15</t>
  </si>
  <si>
    <t>Александров г, Юбилейная ул, 4</t>
  </si>
  <si>
    <t>Александров г, Энтузиастов ул, 9</t>
  </si>
  <si>
    <t>Александровский р-н, Балакирево п, Юго-Западный кв-л, 2</t>
  </si>
  <si>
    <t>Александровский р-н, Карабаново г, Лермонтова пл, 5</t>
  </si>
  <si>
    <t>Александровский р-н, Карабаново г, Маяковского ул, 13</t>
  </si>
  <si>
    <t>Александровский р-н, Струнино г, Кирова пл, 7</t>
  </si>
  <si>
    <t>Александровский р-н, Струнино г, Заречная ул, 23</t>
  </si>
  <si>
    <t>Александровский р-н, Майский п, Первомайская ул, 24</t>
  </si>
  <si>
    <t>Александров г, Лермонтова ул, 6</t>
  </si>
  <si>
    <t>Александров г, Кирпичный проезд ул, 1а</t>
  </si>
  <si>
    <t>Александров г, Лермонтова ул, 1 корп. 2</t>
  </si>
  <si>
    <t>Александров г, Маяковского ул, 48 корп. 1</t>
  </si>
  <si>
    <t>Александров г, Октябрьская ул, 6</t>
  </si>
  <si>
    <t>Александров г, Охотный луг ул, 15</t>
  </si>
  <si>
    <t>Александров г, Охотный луг ул, 21</t>
  </si>
  <si>
    <t>Александров г, Советская ул, 88</t>
  </si>
  <si>
    <t>Александровский р-н, Балакирево п, Вокзальная ул, 9</t>
  </si>
  <si>
    <t>Александровский р-н, Балакирево п, Юго-Западный кв-л, 15</t>
  </si>
  <si>
    <t>Александровский р-н, Карабаново г, Лермонтова пл, 4</t>
  </si>
  <si>
    <t>Александровский р-н, Карабаново г, Маяковского ул, 14</t>
  </si>
  <si>
    <t>Александровский р-н, Струнино г, Шувалова пер, 5</t>
  </si>
  <si>
    <t>Александровский р-н, Струнино г, Больничный проезд, 12</t>
  </si>
  <si>
    <t>Итого по город Гусь-Хрустальный</t>
  </si>
  <si>
    <t>Гусь-Хрустальный г, Каховского ул, 8</t>
  </si>
  <si>
    <t>Гусь-Хрустальный г, Интернациональная ул, 24</t>
  </si>
  <si>
    <t>Гусь-Хрустальный г, 50 лет Советской Власти пр-кт, 41</t>
  </si>
  <si>
    <t>Гусь-Хрустальный г, 50 лет Советской Власти пр-кт, 45</t>
  </si>
  <si>
    <t>Гусь-Хрустальный г, Садовая ул, 65</t>
  </si>
  <si>
    <t>Гусь-Хрустальный г, Садовая ул, 73</t>
  </si>
  <si>
    <t>Гусь-Хрустальный г, Садовая ул, 63</t>
  </si>
  <si>
    <t>Гусь-Хрустальный г, Полевая ул, 3а</t>
  </si>
  <si>
    <t>Гусь-Хрустальный г, Микрорайон ул, 17</t>
  </si>
  <si>
    <t>Гусь-Хрустальный г, Микрорайон ул, 50а</t>
  </si>
  <si>
    <t>Гусь-Хрустальный г, Демократическая ул, 10</t>
  </si>
  <si>
    <t>Гусь-Хрустальный г, 50 лет Советской Власти пр-кт, 37</t>
  </si>
  <si>
    <t>Гусь-Хрустальный г, Садовая ул, 69а</t>
  </si>
  <si>
    <t>Гусь-Хрустальный г, Гусевский п, Октябрьская ул, 1</t>
  </si>
  <si>
    <t>Гусь-Хрустальный г, Гусевский п, Пионерская ул, 18</t>
  </si>
  <si>
    <t>Гусь-Хрустальный г, Гусевский п, Южная ул, 15</t>
  </si>
  <si>
    <t>Гусь-Хрустальный г, Дорожная ул, 6</t>
  </si>
  <si>
    <t>Гусь-Хрустальный г, Осьмова ул, 23</t>
  </si>
  <si>
    <t>Гусь-Хрустальный г, Демократическая ул, 5</t>
  </si>
  <si>
    <t>Способ формирования ФКР</t>
  </si>
  <si>
    <t>Собираемость, %</t>
  </si>
  <si>
    <t>Годы по РПКР</t>
  </si>
  <si>
    <t>крыша</t>
  </si>
  <si>
    <t>ВИС</t>
  </si>
  <si>
    <t>лифты</t>
  </si>
  <si>
    <t>фасад</t>
  </si>
  <si>
    <t>фундамент</t>
  </si>
  <si>
    <t>подвал</t>
  </si>
  <si>
    <t>Год постройки</t>
  </si>
  <si>
    <t>Площадь дома</t>
  </si>
  <si>
    <t>Площадь крыши</t>
  </si>
  <si>
    <t>Начислено, руб.</t>
  </si>
  <si>
    <t>Оплачено, руб.</t>
  </si>
  <si>
    <t>Александров г, 1-я Крестьянская ул, 16</t>
  </si>
  <si>
    <t>Александров г, 1-я Лесная ул, 6</t>
  </si>
  <si>
    <t>Александров г, 1-я Пригородная ул, 12</t>
  </si>
  <si>
    <t>Александров г, Гагарина ул, 1</t>
  </si>
  <si>
    <t>Александров г, Гагарина ул, 3</t>
  </si>
  <si>
    <t>Александров г, Гагарина ул, 5</t>
  </si>
  <si>
    <t>Александров г, Гагарина ул, 7</t>
  </si>
  <si>
    <t>Александров г, Геологов ул, 9</t>
  </si>
  <si>
    <t>Александров г, Горького ул, 1а</t>
  </si>
  <si>
    <t>Александров г, Горького ул, 3</t>
  </si>
  <si>
    <t>Александров г, Горького ул, 7 корп. 1</t>
  </si>
  <si>
    <t>Александров г, Горького ул, 7 корп. 2</t>
  </si>
  <si>
    <t>Александров г, Институтская ул, 10</t>
  </si>
  <si>
    <t>1955</t>
  </si>
  <si>
    <t>1960</t>
  </si>
  <si>
    <t>1977</t>
  </si>
  <si>
    <t>900.000</t>
  </si>
  <si>
    <t>1965</t>
  </si>
  <si>
    <t>1966</t>
  </si>
  <si>
    <t>1050.000</t>
  </si>
  <si>
    <t>1964</t>
  </si>
  <si>
    <t>495.000</t>
  </si>
  <si>
    <t>1988</t>
  </si>
  <si>
    <t>780.000</t>
  </si>
  <si>
    <t>1999</t>
  </si>
  <si>
    <t>360.000</t>
  </si>
  <si>
    <t>2004</t>
  </si>
  <si>
    <t>2001</t>
  </si>
  <si>
    <t>1260.000</t>
  </si>
  <si>
    <t>2006</t>
  </si>
  <si>
    <t>1550.000</t>
  </si>
  <si>
    <t>Александров г, Институтская ул, 9</t>
  </si>
  <si>
    <t>1963</t>
  </si>
  <si>
    <t>Александров г, Карабановский Тупик ул, 20</t>
  </si>
  <si>
    <t>Александров г, Космическая ул, 1</t>
  </si>
  <si>
    <t>Александров г, Коссович ул, 1</t>
  </si>
  <si>
    <t>Александров г, Коссович ул, 6</t>
  </si>
  <si>
    <t>315.000</t>
  </si>
  <si>
    <t>1962</t>
  </si>
  <si>
    <t>1987</t>
  </si>
  <si>
    <t>760.000</t>
  </si>
  <si>
    <t>1961</t>
  </si>
  <si>
    <t>Александров г, Красный Переулок ул, 25 корп. 2</t>
  </si>
  <si>
    <t>Александров г, Красный Переулок ул, 27</t>
  </si>
  <si>
    <t>Александров г, Красный Переулок ул, 3</t>
  </si>
  <si>
    <t>Александров г, Красный Переулок ул, 4</t>
  </si>
  <si>
    <t>Александров г, Красный Переулок ул, 9</t>
  </si>
  <si>
    <t>Александров г, Кубасова ул, 1</t>
  </si>
  <si>
    <t>Александров г, Ленина ул, 26</t>
  </si>
  <si>
    <t>Александров г, Ленина ул, 32</t>
  </si>
  <si>
    <t>Александров г, Ленина ул, 63</t>
  </si>
  <si>
    <t>Александров г, Лермонтова ул, 14</t>
  </si>
  <si>
    <t>Александров г, Лермонтова ул, 26</t>
  </si>
  <si>
    <t>Александров г, Лермонтова ул, 3</t>
  </si>
  <si>
    <t>Александров г, Лермонтова ул, 4 корп. 1</t>
  </si>
  <si>
    <t>Александров г, Локомотивная ул, 1б</t>
  </si>
  <si>
    <t>2350.000</t>
  </si>
  <si>
    <t>1996</t>
  </si>
  <si>
    <t>1120.000</t>
  </si>
  <si>
    <t>1991</t>
  </si>
  <si>
    <t>1993</t>
  </si>
  <si>
    <t>500.000</t>
  </si>
  <si>
    <t>600.000</t>
  </si>
  <si>
    <t>1990</t>
  </si>
  <si>
    <t>1959</t>
  </si>
  <si>
    <t>1967</t>
  </si>
  <si>
    <t>766.000</t>
  </si>
  <si>
    <t>590.000</t>
  </si>
  <si>
    <t>1969</t>
  </si>
  <si>
    <t>1989</t>
  </si>
  <si>
    <t>674.700</t>
  </si>
  <si>
    <t>1994</t>
  </si>
  <si>
    <t>Александров г, Маяковского ул, 13</t>
  </si>
  <si>
    <t>Александров г, Маяковского ул, 14</t>
  </si>
  <si>
    <t>Александров г, Маяковского ул, 18</t>
  </si>
  <si>
    <t>Александров г, Маяковского ул, 2</t>
  </si>
  <si>
    <t>Александров г, Маяковского ул, 28</t>
  </si>
  <si>
    <t>Александров г, Маяковского ул, 38</t>
  </si>
  <si>
    <t>Александров г, Маяковского ул, 7</t>
  </si>
  <si>
    <t>Александров г, Нагорный пер, 2а</t>
  </si>
  <si>
    <t>Александров г, Ново-Стрелецкий проезд ул, 14</t>
  </si>
  <si>
    <t>Александров г, Охотный луг ул, 23</t>
  </si>
  <si>
    <t>Александров г, П.Топоркова ул, 1</t>
  </si>
  <si>
    <t>Александров г, П.Топоркова ул, 4</t>
  </si>
  <si>
    <t>Александров г, Перфильева ул, 18</t>
  </si>
  <si>
    <t>Александров г, Перфильева ул, 8</t>
  </si>
  <si>
    <t>Александров г, Пионерская ул, 1</t>
  </si>
  <si>
    <t>Александров г, Радио ул, 19</t>
  </si>
  <si>
    <t>Александров г, Радио ул, 23</t>
  </si>
  <si>
    <t>Александров г, Революции ул, 1а</t>
  </si>
  <si>
    <t>Александров г, Революции ул, 46</t>
  </si>
  <si>
    <t>Александров г, Революции ул, 48</t>
  </si>
  <si>
    <t>Александров г, Революции ул, 5</t>
  </si>
  <si>
    <t>Александров г, Революции ул, 71</t>
  </si>
  <si>
    <t>578.000</t>
  </si>
  <si>
    <t>1250.000</t>
  </si>
  <si>
    <t>506.100</t>
  </si>
  <si>
    <t>1954</t>
  </si>
  <si>
    <t>490.000</t>
  </si>
  <si>
    <t>1956</t>
  </si>
  <si>
    <t>1200.000</t>
  </si>
  <si>
    <t>498.000</t>
  </si>
  <si>
    <t>580.000</t>
  </si>
  <si>
    <t>1998</t>
  </si>
  <si>
    <t>726.800</t>
  </si>
  <si>
    <t>920.000</t>
  </si>
  <si>
    <t>1981</t>
  </si>
  <si>
    <t>2268.000</t>
  </si>
  <si>
    <t>1995</t>
  </si>
  <si>
    <t>878.800</t>
  </si>
  <si>
    <t>1237.000</t>
  </si>
  <si>
    <t>400.000</t>
  </si>
  <si>
    <t>450.000</t>
  </si>
  <si>
    <t>1936</t>
  </si>
  <si>
    <t>471.700</t>
  </si>
  <si>
    <t>443.000</t>
  </si>
  <si>
    <t>468.500</t>
  </si>
  <si>
    <t>465.700</t>
  </si>
  <si>
    <t>2005</t>
  </si>
  <si>
    <t>810.000</t>
  </si>
  <si>
    <t>700.000</t>
  </si>
  <si>
    <t>1500.000</t>
  </si>
  <si>
    <t>2003</t>
  </si>
  <si>
    <t>Александров г, Совхоз Правда ул, 37</t>
  </si>
  <si>
    <t>Александров г, Сосновский пер, 17</t>
  </si>
  <si>
    <t>Александров г, Фабрика Калинина ул, 28</t>
  </si>
  <si>
    <t>Александров г, Энтузиастов ул, 19</t>
  </si>
  <si>
    <t>Александров г, Энтузиастов ул, 21</t>
  </si>
  <si>
    <t>650.000</t>
  </si>
  <si>
    <t>1059.500</t>
  </si>
  <si>
    <t>845.000</t>
  </si>
  <si>
    <t>822.400</t>
  </si>
  <si>
    <t>1100.000</t>
  </si>
  <si>
    <t>1560.000</t>
  </si>
  <si>
    <t>1992</t>
  </si>
  <si>
    <t>1108.800</t>
  </si>
  <si>
    <t>Александров г, Юбилейная ул, 2 корп. 3</t>
  </si>
  <si>
    <t>Александров г, Юбилейная ул, 2</t>
  </si>
  <si>
    <t>Александров г, Юбилейная ул, 4 корп. 2</t>
  </si>
  <si>
    <t>1978</t>
  </si>
  <si>
    <t>1018.400</t>
  </si>
  <si>
    <t>Александровский р-н, Андреевское с, Советская А ул, 1</t>
  </si>
  <si>
    <t>Александровский р-н, Андреевское с, Советская А ул, 2</t>
  </si>
  <si>
    <t>Александровский р-н, Андреевское с, Советская А ул, 7</t>
  </si>
  <si>
    <t>Александровский р-н, Андреевское с, Советская А ул, 8</t>
  </si>
  <si>
    <t>Александровский р-н, Андреевское с, Советская А ул, 9</t>
  </si>
  <si>
    <t>Александровский р-н, Балакирево п, 60 лет Октября ул, 3</t>
  </si>
  <si>
    <t>Александровский р-н, Балакирево п, Вокзальная ул, 13</t>
  </si>
  <si>
    <t>Александровский р-н, Балакирево п, Заводская ул, 8</t>
  </si>
  <si>
    <t>Александровский р-н, Балакирево п, Совхозная ул, 1</t>
  </si>
  <si>
    <t>Александровский р-н, Балакирево п, Юго-Западный кв-л, 19</t>
  </si>
  <si>
    <t>Александровский р-н, Балакирево п, Юго-Западный кв-л, 6</t>
  </si>
  <si>
    <t>Александровский р-н, Балакирево п, Юго-Западный кв-л, 7</t>
  </si>
  <si>
    <t>Александровский р-н, Елькино д, Мира ул, 1</t>
  </si>
  <si>
    <t>Александровский р-н, Елькино д, Мира ул, 2</t>
  </si>
  <si>
    <t>Александровский р-н, Карабаново г, Гагарина ул, 3</t>
  </si>
  <si>
    <t>Александровский р-н, Карабаново г, Западная ул, 8</t>
  </si>
  <si>
    <t>Александровский р-н, Карабаново г, Комсомольская ул, 1</t>
  </si>
  <si>
    <t>Александровский р-н, Карабаново г, Комсомольская ул, 10</t>
  </si>
  <si>
    <t>Александровский р-н, Карабаново г, Комсомольская ул, 8</t>
  </si>
  <si>
    <t>Александровский р-н, Карабаново г, Кооперативная ул, 25</t>
  </si>
  <si>
    <t>Александровский р-н, Карабаново г, Лермонтова пл, 1</t>
  </si>
  <si>
    <t>Александровский р-н, Карабаново г, Мира ул, 17</t>
  </si>
  <si>
    <t>Александровский р-н, Карабаново г, Мира ул, 19</t>
  </si>
  <si>
    <t>Александровский р-н, Карабаново г, Мира ул, 2</t>
  </si>
  <si>
    <t>Александровский р-н, Карабаново г, Мира ул, 3</t>
  </si>
  <si>
    <t>Александровский р-н, Карабаново г, Мира ул, 6</t>
  </si>
  <si>
    <t>Александровский р-н, Карабаново г, Мира ул, 7</t>
  </si>
  <si>
    <t>Александровский р-н, Карабаново г, Мира ул, 8</t>
  </si>
  <si>
    <t>Александровский р-н, Карабаново г, Ногина ул, 13</t>
  </si>
  <si>
    <t>Александровский р-н, Карабаново г, Победы ул, 3</t>
  </si>
  <si>
    <t>Александровский р-н, Карабаново г, Победы ул, 5</t>
  </si>
  <si>
    <t>Александровский р-н, Карабаново г, Почтовая ул, 19</t>
  </si>
  <si>
    <t>1110.000</t>
  </si>
  <si>
    <t>0.000</t>
  </si>
  <si>
    <t>1980</t>
  </si>
  <si>
    <t>462.000</t>
  </si>
  <si>
    <t>264.000</t>
  </si>
  <si>
    <t>1297.600</t>
  </si>
  <si>
    <t>1974</t>
  </si>
  <si>
    <t>531.100</t>
  </si>
  <si>
    <t>888.700</t>
  </si>
  <si>
    <t>1973</t>
  </si>
  <si>
    <t>394.600</t>
  </si>
  <si>
    <t>1972</t>
  </si>
  <si>
    <t>881.400</t>
  </si>
  <si>
    <t>1249.000</t>
  </si>
  <si>
    <t>1986</t>
  </si>
  <si>
    <t>293.000</t>
  </si>
  <si>
    <t>304.000</t>
  </si>
  <si>
    <t>616.000</t>
  </si>
  <si>
    <t>1970</t>
  </si>
  <si>
    <t>515.000</t>
  </si>
  <si>
    <t>379.000</t>
  </si>
  <si>
    <t>354.000</t>
  </si>
  <si>
    <t>1933</t>
  </si>
  <si>
    <t>410.000</t>
  </si>
  <si>
    <t>542.000</t>
  </si>
  <si>
    <t>1949</t>
  </si>
  <si>
    <t>601.200</t>
  </si>
  <si>
    <t>1950.000</t>
  </si>
  <si>
    <t>1958</t>
  </si>
  <si>
    <t>1094.000</t>
  </si>
  <si>
    <t>1957</t>
  </si>
  <si>
    <t>345.000</t>
  </si>
  <si>
    <t>442.000</t>
  </si>
  <si>
    <t>1937</t>
  </si>
  <si>
    <t>1975</t>
  </si>
  <si>
    <t>Александровский р-н, Карабаново г, Пригородная ул, 8</t>
  </si>
  <si>
    <t>Александровский р-н, Карабаново г, Садовая ул, 8</t>
  </si>
  <si>
    <t>Александровский р-н, Карабаново г, Текстильщиков ул, 1</t>
  </si>
  <si>
    <t>Александровский р-н, Карабаново г, Чулкова ул, 5</t>
  </si>
  <si>
    <t>Александровский р-н, Легково д, Весенняя ул, 1</t>
  </si>
  <si>
    <t>704.800</t>
  </si>
  <si>
    <t>1971</t>
  </si>
  <si>
    <t>465.000</t>
  </si>
  <si>
    <t>Александровский р-н, Майский п, Новая ул, 19</t>
  </si>
  <si>
    <t>Александровский р-н, Майский п, Новая ул, 21</t>
  </si>
  <si>
    <t>Александровский р-н, Майский п, Парковая ул, 4</t>
  </si>
  <si>
    <t>Александровский р-н, Майский п, Первомайская ул, 18</t>
  </si>
  <si>
    <t>Александровский р-н, Майский п, Первомайская ул, 22</t>
  </si>
  <si>
    <t>Александровский р-н, Недюревка д, Полевая ул, 8</t>
  </si>
  <si>
    <t>Александровский р-н, Светлый п, Садовая ул, 6</t>
  </si>
  <si>
    <t>Александровский р-н, Светлый п, Садовая ул, 8</t>
  </si>
  <si>
    <t>Александровский р-н, Следнево д, Октябрьский кв-л, 4</t>
  </si>
  <si>
    <t>Александровский р-н, Струнино г, Больничный проезд, 15</t>
  </si>
  <si>
    <t>Александровский р-н, Струнино г, Дзержинского ул, 1</t>
  </si>
  <si>
    <t>Александровский р-н, Струнино г, Дзержинского ул, 3</t>
  </si>
  <si>
    <t>Александровский р-н, Струнино г, Дзержинского ул, 7</t>
  </si>
  <si>
    <t>Александровский р-н, Струнино г, Дубки кв-л, 14</t>
  </si>
  <si>
    <t>Александровский р-н, Струнино г, Дубки кв-л, 4</t>
  </si>
  <si>
    <t>Александровский р-н, Струнино г, Дубки кв-л, 8</t>
  </si>
  <si>
    <t>Александровский р-н, Струнино г, Заречная ул, 36</t>
  </si>
  <si>
    <t>Александровский р-н, Струнино г, Заречная ул, 42</t>
  </si>
  <si>
    <t>Александровский р-н, Струнино г, Норильская ул, 3</t>
  </si>
  <si>
    <t>Александровский р-н, Струнино г, Норильская ул, 5</t>
  </si>
  <si>
    <t>Александровский р-н, Струнино г, Фролова ул, 4</t>
  </si>
  <si>
    <t>Александровский р-н, Струнино г, Шувалова ул, 13</t>
  </si>
  <si>
    <t>Александровский р-н, Струнино г, Шувалова ул, 5а</t>
  </si>
  <si>
    <t>Владимир г, 1-я Пионерская ул, 59</t>
  </si>
  <si>
    <t>Владимир г, 1-я Пионерская ул, 61А</t>
  </si>
  <si>
    <t>Владимир г, 1-я Пионерская ул, 63</t>
  </si>
  <si>
    <t>Владимир г, 1-я Пионерская ул, 84А</t>
  </si>
  <si>
    <t>Владимир г, 2-й Коллективный проезд, 3А</t>
  </si>
  <si>
    <t>804.000</t>
  </si>
  <si>
    <t>1968</t>
  </si>
  <si>
    <t>456.000</t>
  </si>
  <si>
    <t>693.000</t>
  </si>
  <si>
    <t>694.000</t>
  </si>
  <si>
    <t>684.000</t>
  </si>
  <si>
    <t>1305.000</t>
  </si>
  <si>
    <t>2000.000</t>
  </si>
  <si>
    <t>1267.400</t>
  </si>
  <si>
    <t>2000</t>
  </si>
  <si>
    <t>2420.600</t>
  </si>
  <si>
    <t>1278.000</t>
  </si>
  <si>
    <t>1976</t>
  </si>
  <si>
    <t>1277.760</t>
  </si>
  <si>
    <t>337.500</t>
  </si>
  <si>
    <t>680.000</t>
  </si>
  <si>
    <t>1300.000</t>
  </si>
  <si>
    <t>439.000</t>
  </si>
  <si>
    <t>654.600</t>
  </si>
  <si>
    <t>8500.000</t>
  </si>
  <si>
    <t>911.000</t>
  </si>
  <si>
    <t>715.400</t>
  </si>
  <si>
    <t>2007</t>
  </si>
  <si>
    <t>548.000</t>
  </si>
  <si>
    <t>1026.000</t>
  </si>
  <si>
    <t>Владимир г, Алябьева ул, 13а</t>
  </si>
  <si>
    <t>Владимир г, Алябьева ул, 23а</t>
  </si>
  <si>
    <t>Владимир г, Алябьева ул, 25</t>
  </si>
  <si>
    <t>Владимир г, Алябьева ул, 9</t>
  </si>
  <si>
    <t>Владимир г, Асаткина ул, 10</t>
  </si>
  <si>
    <t>Владимир г, Асаткина ул, 11</t>
  </si>
  <si>
    <t>Владимир г, Асаткина ул, 12</t>
  </si>
  <si>
    <t>Владимир г, Асаткина ул, 14</t>
  </si>
  <si>
    <t>Владимир г, Асаткина ул, 27</t>
  </si>
  <si>
    <t>Владимир г, Асаткина ул, 9</t>
  </si>
  <si>
    <t>Владимир г, Балакирева ул, 28</t>
  </si>
  <si>
    <t>Владимир г, Балакирева ул, 37в</t>
  </si>
  <si>
    <t>Владимир г, Балакирева ул, 41а</t>
  </si>
  <si>
    <t>Владимир г, Балакирева ул, 43д</t>
  </si>
  <si>
    <t>Владимир г, Балакирева ул, 51</t>
  </si>
  <si>
    <t>Владимир г, Балакирева ул, 55</t>
  </si>
  <si>
    <t>Владимир г, Батурина ул, 37</t>
  </si>
  <si>
    <t>Владимир г, Батурина ул, 37А</t>
  </si>
  <si>
    <t>Владимир г, Батурина ул, 37Б</t>
  </si>
  <si>
    <t>Владимир г, Батурина ул, 37Г</t>
  </si>
  <si>
    <t>Владимир г, Безыменского ул, 12</t>
  </si>
  <si>
    <t>Владимир г, Безыменского ул, 5а</t>
  </si>
  <si>
    <t>Владимир г, Безыменского ул, 5б</t>
  </si>
  <si>
    <t>Владимир г, Безыменского ул, 6б</t>
  </si>
  <si>
    <t>Владимир г, Безыменского ул, 9а</t>
  </si>
  <si>
    <t>Владимир г, Безыменского ул, 9д</t>
  </si>
  <si>
    <t>Владимир г, Белоконской ул, 12Б</t>
  </si>
  <si>
    <t>Владимир г, Белоконской ул, 15В</t>
  </si>
  <si>
    <t>Владимир г, Белоконской ул, 8А</t>
  </si>
  <si>
    <t>Владимир г, Бобкова ул, 7</t>
  </si>
  <si>
    <t>Владимир г, Большая Московская ул, 88</t>
  </si>
  <si>
    <t>Владимир г, Большая Московская ул, 9</t>
  </si>
  <si>
    <t>Владимир г, Большая Московская ул, 90а</t>
  </si>
  <si>
    <t>Владимир г, Большая Московская ул, 92а</t>
  </si>
  <si>
    <t>Владимир г, Большая Нижегородская ул, 67б</t>
  </si>
  <si>
    <t>Владимир г, Большая Нижегородская ул, 67в</t>
  </si>
  <si>
    <t>Владимир г, Большая Нижегородская ул, 67г</t>
  </si>
  <si>
    <t>Владимир г, Большая Нижегородская ул, 73</t>
  </si>
  <si>
    <t>Владимир г, Василисина ул, 10б</t>
  </si>
  <si>
    <t>Владимир г, Василисина ул, 10в</t>
  </si>
  <si>
    <t>629.200</t>
  </si>
  <si>
    <t>230.000</t>
  </si>
  <si>
    <t>857.400</t>
  </si>
  <si>
    <t>597.000</t>
  </si>
  <si>
    <t>257.000</t>
  </si>
  <si>
    <t>438.200</t>
  </si>
  <si>
    <t>550.000</t>
  </si>
  <si>
    <t>1950</t>
  </si>
  <si>
    <t>567.000</t>
  </si>
  <si>
    <t>412.000</t>
  </si>
  <si>
    <t>884.000</t>
  </si>
  <si>
    <t>940.000</t>
  </si>
  <si>
    <t>1410.000</t>
  </si>
  <si>
    <t>960.000</t>
  </si>
  <si>
    <t>722.000</t>
  </si>
  <si>
    <t>520.000</t>
  </si>
  <si>
    <t>970.000</t>
  </si>
  <si>
    <t>660.000</t>
  </si>
  <si>
    <t>1985</t>
  </si>
  <si>
    <t>531.000</t>
  </si>
  <si>
    <t>1147.000</t>
  </si>
  <si>
    <t>1983</t>
  </si>
  <si>
    <t>1475.000</t>
  </si>
  <si>
    <t>1982</t>
  </si>
  <si>
    <t>1284.700</t>
  </si>
  <si>
    <t>917.000</t>
  </si>
  <si>
    <t>980.000</t>
  </si>
  <si>
    <t>855.000</t>
  </si>
  <si>
    <t>934.300</t>
  </si>
  <si>
    <t>890.000</t>
  </si>
  <si>
    <t>965.000</t>
  </si>
  <si>
    <t>720.000</t>
  </si>
  <si>
    <t>1939</t>
  </si>
  <si>
    <t>1320.000</t>
  </si>
  <si>
    <t>954.000</t>
  </si>
  <si>
    <t>1952</t>
  </si>
  <si>
    <t>905.000</t>
  </si>
  <si>
    <t>1917</t>
  </si>
  <si>
    <t>886.000</t>
  </si>
  <si>
    <t>806.000</t>
  </si>
  <si>
    <t>1507.500</t>
  </si>
  <si>
    <t>1934</t>
  </si>
  <si>
    <t>710.000</t>
  </si>
  <si>
    <t>1276.600</t>
  </si>
  <si>
    <t>Владимир г, Василисина ул, 7</t>
  </si>
  <si>
    <t>Владимир г, Василисина ул, 8</t>
  </si>
  <si>
    <t>Владимир г, Верхняя Дуброва ул, 22</t>
  </si>
  <si>
    <t>Владимир г, Верхняя Дуброва ул, 26Ж</t>
  </si>
  <si>
    <t>Владимир г, Верхняя Дуброва ул, 28</t>
  </si>
  <si>
    <t>Владимир г, Верхняя Дуброва ул, 28Б</t>
  </si>
  <si>
    <t>770.000</t>
  </si>
  <si>
    <t>883.000</t>
  </si>
  <si>
    <t>4650.000</t>
  </si>
  <si>
    <t>765.000</t>
  </si>
  <si>
    <t>783.000</t>
  </si>
  <si>
    <t>Владимир г, Вознесенская ул, 3</t>
  </si>
  <si>
    <t>Владимир г, Вокзальная ул, 16А</t>
  </si>
  <si>
    <t>Владимир г, Вокзальная ул, 71</t>
  </si>
  <si>
    <t>Владимир г, Гагарина ул, 10</t>
  </si>
  <si>
    <t>Владимир г, Герцена ул, 20</t>
  </si>
  <si>
    <t>Владимир г, Горького ул, 52А</t>
  </si>
  <si>
    <t>Владимир г, Горького ул, 67</t>
  </si>
  <si>
    <t>Владимир г, Горького ул, 79А</t>
  </si>
  <si>
    <t>Владимир г, Горького ул, 98</t>
  </si>
  <si>
    <t>Владимир г, Горького ул, 99</t>
  </si>
  <si>
    <t>Владимир г, Гражданская ул, 2Б</t>
  </si>
  <si>
    <t>Владимир г, Даргомыжского ул, 10/20</t>
  </si>
  <si>
    <t>Владимир г, Дворянская ул, 13</t>
  </si>
  <si>
    <t>Владимир г, Дворянская ул, 15</t>
  </si>
  <si>
    <t>Владимир г, Диктора Левитана ул, 1А</t>
  </si>
  <si>
    <t>Владимир г, Диктора Левитана ул, 33</t>
  </si>
  <si>
    <t>Владимир г, Диктора Левитана ул, 38А</t>
  </si>
  <si>
    <t>Владимир г, Диктора Левитана ул, 3Б</t>
  </si>
  <si>
    <t>Владимир г, Диктора Левитана ул, 3В</t>
  </si>
  <si>
    <t>Владимир г, Диктора Левитана ул, 4А</t>
  </si>
  <si>
    <t>Владимир г, Добросельская ул, 190а</t>
  </si>
  <si>
    <t>Владимир г, Добросельская ул, 191А</t>
  </si>
  <si>
    <t>Владимир г, Добросельская ул, 193б</t>
  </si>
  <si>
    <t>Владимир г, Добросельская ул, 199а</t>
  </si>
  <si>
    <t>Владимир г, Добросельская ул, 205</t>
  </si>
  <si>
    <t>Владимир г, Добросельская ул, 207</t>
  </si>
  <si>
    <t>Владимир г, Добросельская ул, 209а</t>
  </si>
  <si>
    <t>Владимир г, Добросельская ул, 211а</t>
  </si>
  <si>
    <t>Владимир г, Добросельская ул, 213</t>
  </si>
  <si>
    <t>Владимир г, Добросельская ул, 4</t>
  </si>
  <si>
    <t>Владимир г, Добросельский проезд, 4</t>
  </si>
  <si>
    <t>Владимир г, Егорова ул, 10а</t>
  </si>
  <si>
    <t>260.000</t>
  </si>
  <si>
    <t>310.000</t>
  </si>
  <si>
    <t>1953</t>
  </si>
  <si>
    <t>1119.000</t>
  </si>
  <si>
    <t>702.000</t>
  </si>
  <si>
    <t>1932</t>
  </si>
  <si>
    <t>1020.000</t>
  </si>
  <si>
    <t>445.000</t>
  </si>
  <si>
    <t>612.000</t>
  </si>
  <si>
    <t>1495.000</t>
  </si>
  <si>
    <t>1342.000</t>
  </si>
  <si>
    <t>1941</t>
  </si>
  <si>
    <t>1180.000</t>
  </si>
  <si>
    <t>445.850</t>
  </si>
  <si>
    <t>430.000</t>
  </si>
  <si>
    <t>1947</t>
  </si>
  <si>
    <t>581.000</t>
  </si>
  <si>
    <t>1938</t>
  </si>
  <si>
    <t>1118.000</t>
  </si>
  <si>
    <t>775.000</t>
  </si>
  <si>
    <t>663.000</t>
  </si>
  <si>
    <t>1979</t>
  </si>
  <si>
    <t>1043.000</t>
  </si>
  <si>
    <t>1380.000</t>
  </si>
  <si>
    <t>1400.000</t>
  </si>
  <si>
    <t>544.800</t>
  </si>
  <si>
    <t>1037.000</t>
  </si>
  <si>
    <t>470.000</t>
  </si>
  <si>
    <t>767.000</t>
  </si>
  <si>
    <t>Владимир г, Егорова ул, 3</t>
  </si>
  <si>
    <t>Владимир г, Ерофеевский спуск, 3</t>
  </si>
  <si>
    <t>Владимир г, Завадского ул, 13Б</t>
  </si>
  <si>
    <t>Владимир г, Завадского ул, 3</t>
  </si>
  <si>
    <t>Владимир г, Завадского ул, 9Б</t>
  </si>
  <si>
    <t>Владимир г, Заклязьменский п, Зеленая ул, 14</t>
  </si>
  <si>
    <t>Владимир г, Заклязьменский п, Лесная ул, 10</t>
  </si>
  <si>
    <t>Владимир г, Заклязьменский п, Новая ул, 1</t>
  </si>
  <si>
    <t>Владимир г, Заклязьменский п, Новая ул, 3</t>
  </si>
  <si>
    <t>Владимир г, Заклязьменский п, Новая ул, 5</t>
  </si>
  <si>
    <t>Владимир г, Заклязьменский п, Центральная ул, 12</t>
  </si>
  <si>
    <t>Владимир г, Зеленая ул, 2</t>
  </si>
  <si>
    <t>Владимир г, Казарменная ул, 5</t>
  </si>
  <si>
    <t>Владимир г, Каманина ул, 22</t>
  </si>
  <si>
    <t>Владимир г, Каманина ул, 27</t>
  </si>
  <si>
    <t>Владимир г, Кирова ул, 10</t>
  </si>
  <si>
    <t>Владимир г, Кирова ул, 19</t>
  </si>
  <si>
    <t>Владимир г, Кирова ул, 1А</t>
  </si>
  <si>
    <t>Владимир г, Кирова ул, 20</t>
  </si>
  <si>
    <t>Владимир г, Кирова ул, 22</t>
  </si>
  <si>
    <t>Владимир г, Кирова ул, 3А</t>
  </si>
  <si>
    <t>Владимир г, Комиссарова ул, 21</t>
  </si>
  <si>
    <t>Владимир г, Комиссарова ул, 28</t>
  </si>
  <si>
    <t>Владимир г, Комиссарова ул, 35а</t>
  </si>
  <si>
    <t>Владимир г, Комиссарова ул, 6</t>
  </si>
  <si>
    <t>1024.600</t>
  </si>
  <si>
    <t>672.000</t>
  </si>
  <si>
    <t>585.000</t>
  </si>
  <si>
    <t>374.000</t>
  </si>
  <si>
    <t>395.000</t>
  </si>
  <si>
    <t>785.000</t>
  </si>
  <si>
    <t>560.000</t>
  </si>
  <si>
    <t>814.000</t>
  </si>
  <si>
    <t>655.000</t>
  </si>
  <si>
    <t>628.000</t>
  </si>
  <si>
    <t>670.000</t>
  </si>
  <si>
    <t>630.000</t>
  </si>
  <si>
    <t>892.000</t>
  </si>
  <si>
    <t>331.000</t>
  </si>
  <si>
    <t>384.000</t>
  </si>
  <si>
    <t>333.000</t>
  </si>
  <si>
    <t>380.000</t>
  </si>
  <si>
    <t>1139.000</t>
  </si>
  <si>
    <t>635.000</t>
  </si>
  <si>
    <t>356.000</t>
  </si>
  <si>
    <t>447.700</t>
  </si>
  <si>
    <t>741.000</t>
  </si>
  <si>
    <t>352.000</t>
  </si>
  <si>
    <t>570.000</t>
  </si>
  <si>
    <t>1997</t>
  </si>
  <si>
    <t>480.000</t>
  </si>
  <si>
    <t>247.000</t>
  </si>
  <si>
    <t>Владимир г, Коммунар мкр, Зеленая ул, 68</t>
  </si>
  <si>
    <t>Владимир г, Коммунар мкр, Школьная ул, 4</t>
  </si>
  <si>
    <t>Владимир г, Крайнова ул, 18</t>
  </si>
  <si>
    <t>Владимир г, Куйбышева ул, 40</t>
  </si>
  <si>
    <t>Владимир г, Куйбышева ул, 46</t>
  </si>
  <si>
    <t>Владимир г, Куйбышева ул, 52</t>
  </si>
  <si>
    <t>Владимир г, Лакина проезд, 6</t>
  </si>
  <si>
    <t>Владимир г, Лакина ул, 129А</t>
  </si>
  <si>
    <t>Владимир г, Лакина ул, 137А</t>
  </si>
  <si>
    <t>2462.000</t>
  </si>
  <si>
    <t>565.000</t>
  </si>
  <si>
    <t>429.700</t>
  </si>
  <si>
    <t>3456.000</t>
  </si>
  <si>
    <t>802.000</t>
  </si>
  <si>
    <t>Владимир г, Лакина ул, 139</t>
  </si>
  <si>
    <t>Владимир г, Лакина ул, 147А</t>
  </si>
  <si>
    <t>Владимир г, Лакина ул, 147Б</t>
  </si>
  <si>
    <t>Владимир г, Лакина ул, 151</t>
  </si>
  <si>
    <t>Владимир г, Лакина ул, 153А</t>
  </si>
  <si>
    <t>Владимир г, Лакина ул, 191</t>
  </si>
  <si>
    <t>Владимир г, Ленина пр-кт, 15</t>
  </si>
  <si>
    <t>Владимир г, Ленина пр-кт, 18А</t>
  </si>
  <si>
    <t>Владимир г, Ленина пр-кт, 20</t>
  </si>
  <si>
    <t>1213.000</t>
  </si>
  <si>
    <t>776.000</t>
  </si>
  <si>
    <t>971.000</t>
  </si>
  <si>
    <t>364.000</t>
  </si>
  <si>
    <t>861.000</t>
  </si>
  <si>
    <t>Владимир г, Ленина пр-кт, 62</t>
  </si>
  <si>
    <t>Владимир г, Ленина пр-кт, 71</t>
  </si>
  <si>
    <t>Владимир г, Ленина пр-кт, 9</t>
  </si>
  <si>
    <t>Владимир г, Лермонтова ул, 26</t>
  </si>
  <si>
    <t>Владимир г, Лермонтова ул, 39</t>
  </si>
  <si>
    <t>Владимир г, Лермонтова ул, 41</t>
  </si>
  <si>
    <t>Владимир г, Лесная ул, 9/9</t>
  </si>
  <si>
    <t>Владимир г, Лесной мкр, Лесная ул, 15</t>
  </si>
  <si>
    <t>Владимир г, Лесной мкр, Лесная ул, 6</t>
  </si>
  <si>
    <t>Владимир г, Луговая ул, 20</t>
  </si>
  <si>
    <t>Владимир г, Луначарского ул, 35</t>
  </si>
  <si>
    <t>Владимир г, Лыбедский проезд, 1</t>
  </si>
  <si>
    <t>Владимир г, Мира ул, 17А</t>
  </si>
  <si>
    <t>Владимир г, Мира ул, 30</t>
  </si>
  <si>
    <t>Владимир г, Мира ул, 32Б</t>
  </si>
  <si>
    <t>Владимир г, Мира ул, 42</t>
  </si>
  <si>
    <t>Владимир г, Мира ул, 84</t>
  </si>
  <si>
    <t>Владимир г, Михайловская ул, 10А</t>
  </si>
  <si>
    <t>1742.000</t>
  </si>
  <si>
    <t>751.200</t>
  </si>
  <si>
    <t>1654.000</t>
  </si>
  <si>
    <t>1265.000</t>
  </si>
  <si>
    <t>704.000</t>
  </si>
  <si>
    <t>504.300</t>
  </si>
  <si>
    <t>1901</t>
  </si>
  <si>
    <t>210.000</t>
  </si>
  <si>
    <t>376.000</t>
  </si>
  <si>
    <t>563.000</t>
  </si>
  <si>
    <t>962.600</t>
  </si>
  <si>
    <t>1350.000</t>
  </si>
  <si>
    <t>Владимир г, Михайловская ул, 59А</t>
  </si>
  <si>
    <t>Владимир г, МОПРа ул, 13</t>
  </si>
  <si>
    <t>Владимир г, Народная ул, 16</t>
  </si>
  <si>
    <t>Владимир г, Нижняя Дуброва ул, 32А</t>
  </si>
  <si>
    <t>Владимир г, Нижняя Дуброва ул, 3а</t>
  </si>
  <si>
    <t>Владимир г, Нижняя Дуброва ул, 44</t>
  </si>
  <si>
    <t>522.200</t>
  </si>
  <si>
    <t>2095.000</t>
  </si>
  <si>
    <t>2013</t>
  </si>
  <si>
    <t>Владимир г, Ново-Ямская ул, 25</t>
  </si>
  <si>
    <t>Владимир г, Ново-Ямская ул, 26</t>
  </si>
  <si>
    <t>592.000</t>
  </si>
  <si>
    <t>1344.000</t>
  </si>
  <si>
    <t>1101.600</t>
  </si>
  <si>
    <t>Владимир г, Октябрьский военный городок, 24</t>
  </si>
  <si>
    <t>Владимир г, Октябрьский пр-кт, 43</t>
  </si>
  <si>
    <t>Владимир г, Октябрьский пр-кт, 45</t>
  </si>
  <si>
    <t>Владимир г, Октябрьский пр-кт, 45А</t>
  </si>
  <si>
    <t>Владимир г, Оргтруд мкр, Молодежная ул, 13</t>
  </si>
  <si>
    <t>Владимир г, Оргтруд мкр, Молодежная ул, 15</t>
  </si>
  <si>
    <t>Владимир г, Оргтруд мкр, Молодежная ул, 20</t>
  </si>
  <si>
    <t>Владимир г, Оргтруд мкр, Молодежная ул, 7</t>
  </si>
  <si>
    <t>Владимир г, Оргтруд мкр, Строителей ул, 1</t>
  </si>
  <si>
    <t>Владимир г, Оргтруд мкр, Строителей ул, 4</t>
  </si>
  <si>
    <t>Владимир г, Оргтруд мкр, Строителей ул, 7</t>
  </si>
  <si>
    <t>Владимир г, Осьмова ул, 2</t>
  </si>
  <si>
    <t>934.100</t>
  </si>
  <si>
    <t>822.000</t>
  </si>
  <si>
    <t>897.300</t>
  </si>
  <si>
    <t>584.000</t>
  </si>
  <si>
    <t>535.000</t>
  </si>
  <si>
    <t>537.000</t>
  </si>
  <si>
    <t>1800.000</t>
  </si>
  <si>
    <t>1197.100</t>
  </si>
  <si>
    <t>881.500</t>
  </si>
  <si>
    <t>719.000</t>
  </si>
  <si>
    <t>Владимир г, Перекопский военный городок, 10</t>
  </si>
  <si>
    <t>Владимир г, Перекопский военный городок, 11</t>
  </si>
  <si>
    <t>Владимир г, Перекопский военный городок, 12</t>
  </si>
  <si>
    <t>Владимир г, Перекопский военный городок, 22</t>
  </si>
  <si>
    <t>Владимир г, Перекопский военный городок, 28</t>
  </si>
  <si>
    <t>Владимир г, Перекопский военный городок, 6</t>
  </si>
  <si>
    <t>Владимир г, Перекопский военный городок, 6а</t>
  </si>
  <si>
    <t>Владимир г, Пичугина ул, 11Б</t>
  </si>
  <si>
    <t>Владимир г, Погодина ул, 3</t>
  </si>
  <si>
    <t>Владимир г, Подбельского ул, 6</t>
  </si>
  <si>
    <t>Владимир г, Полины Осипенко ул, 12</t>
  </si>
  <si>
    <t>Владимир г, Полины Осипенко ул, 15</t>
  </si>
  <si>
    <t>Владимир г, Полины Осипенко ул, 18</t>
  </si>
  <si>
    <t>Владимир г, Полины Осипенко ул, 20</t>
  </si>
  <si>
    <t>Владимир г, Полины Осипенко ул, 22</t>
  </si>
  <si>
    <t>Владимир г, Полины Осипенко ул, 24</t>
  </si>
  <si>
    <t>Владимир г, Полины Осипенко ул, 3</t>
  </si>
  <si>
    <t>Владимир г, Поселок РТС ул, 1</t>
  </si>
  <si>
    <t>Владимир г, Поселок РТС ул, 4</t>
  </si>
  <si>
    <t>Владимир г, Почаевская ул, 25</t>
  </si>
  <si>
    <t>Владимир г, Почаевская ул, 3</t>
  </si>
  <si>
    <t>Владимир г, Почаевская ул, 30</t>
  </si>
  <si>
    <t>Владимир г, Разина ул, 1</t>
  </si>
  <si>
    <t>489.000</t>
  </si>
  <si>
    <t>1912</t>
  </si>
  <si>
    <t>534.000</t>
  </si>
  <si>
    <t>1085.000</t>
  </si>
  <si>
    <t>791.000</t>
  </si>
  <si>
    <t>950.000</t>
  </si>
  <si>
    <t>1195.000</t>
  </si>
  <si>
    <t>924.000</t>
  </si>
  <si>
    <t>1290.000</t>
  </si>
  <si>
    <t>633.000</t>
  </si>
  <si>
    <t>1214.900</t>
  </si>
  <si>
    <t>800.000</t>
  </si>
  <si>
    <t>546.000</t>
  </si>
  <si>
    <t>797.000</t>
  </si>
  <si>
    <t>860.000</t>
  </si>
  <si>
    <t>868.000</t>
  </si>
  <si>
    <t>1160.000</t>
  </si>
  <si>
    <t>1174.000</t>
  </si>
  <si>
    <t>903.600</t>
  </si>
  <si>
    <t>1181.000</t>
  </si>
  <si>
    <t>361.900</t>
  </si>
  <si>
    <t>441.100</t>
  </si>
  <si>
    <t>1660.000</t>
  </si>
  <si>
    <t>Владимир г, Разина ул, 7</t>
  </si>
  <si>
    <t>Владимир г, Разина ул, 8</t>
  </si>
  <si>
    <t>Владимир г, Растопчина ул, 35</t>
  </si>
  <si>
    <t>Владимир г, Растопчина ул, 41а</t>
  </si>
  <si>
    <t>Владимир г, Растопчина ул, 51</t>
  </si>
  <si>
    <t>Владимир г, Садовая ул, 10</t>
  </si>
  <si>
    <t>Владимир г, Садовая ул, 26</t>
  </si>
  <si>
    <t>Владимир г, Связи ул, 3</t>
  </si>
  <si>
    <t>Владимир г, Северная ул, 1</t>
  </si>
  <si>
    <t>386.100</t>
  </si>
  <si>
    <t>424.400</t>
  </si>
  <si>
    <t>350.000</t>
  </si>
  <si>
    <t>2013.000</t>
  </si>
  <si>
    <t>316.100</t>
  </si>
  <si>
    <t>682.500</t>
  </si>
  <si>
    <t>991.000</t>
  </si>
  <si>
    <t>2100.000</t>
  </si>
  <si>
    <t>1216.000</t>
  </si>
  <si>
    <t>Владимир г, Северная ул, 4а</t>
  </si>
  <si>
    <t>Владимир г, Северный проезд, 2</t>
  </si>
  <si>
    <t>Владимир г, Семашко ул, 4</t>
  </si>
  <si>
    <t>Владимир г, Совхоз Вышка ул, 10</t>
  </si>
  <si>
    <t>Владимир г, Соколова-Соколенка ул, 11б</t>
  </si>
  <si>
    <t>Владимир г, Соколова-Соколенка ул, 17б</t>
  </si>
  <si>
    <t>Владимир г, Соколова-Соколенка ул, 21б</t>
  </si>
  <si>
    <t>Владимир г, Соколова-Соколенка ул, 27</t>
  </si>
  <si>
    <t>Владимир г, Соколова-Соколенка ул, 28</t>
  </si>
  <si>
    <t>Владимир г, Соколова-Соколенка ул, 30</t>
  </si>
  <si>
    <t>Владимир г, Соколова-Соколенка ул, 5б</t>
  </si>
  <si>
    <t>Владимир г, Соколова-Соколенка ул, 7</t>
  </si>
  <si>
    <t>Владимир г, Соколова-Соколенка ул, 9</t>
  </si>
  <si>
    <t>Владимир г, Солнечная ул, 41А</t>
  </si>
  <si>
    <t>Владимир г, Солнечная ул, 54</t>
  </si>
  <si>
    <t>Владимир г, Спасское с, Садовая ул, 2</t>
  </si>
  <si>
    <t>Владимир г, Спасское с, Совхозная ул, 5</t>
  </si>
  <si>
    <t>Владимир г, Стасова ул, 1/36</t>
  </si>
  <si>
    <t>Владимир г, Стасова ул, 19/11</t>
  </si>
  <si>
    <t>Владимир г, Стрелецкая ул, 27А</t>
  </si>
  <si>
    <t>Владимир г, Стрелецкая ул, 27Б</t>
  </si>
  <si>
    <t>Владимир г, Стрелецкий городок, 57</t>
  </si>
  <si>
    <t>Владимир г, Строителей пр-кт, 14</t>
  </si>
  <si>
    <t>Владимир г, Строителей пр-кт, 30</t>
  </si>
  <si>
    <t>Владимир г, Строителей пр-кт, 32А</t>
  </si>
  <si>
    <t>Владимир г, Строителей ул, 10</t>
  </si>
  <si>
    <t>Владимир г, Строителей ул, 2</t>
  </si>
  <si>
    <t>Владимир г, Строителей ул, 8</t>
  </si>
  <si>
    <t>467.000</t>
  </si>
  <si>
    <t>1946</t>
  </si>
  <si>
    <t>219.700</t>
  </si>
  <si>
    <t>300.000</t>
  </si>
  <si>
    <t>290.000</t>
  </si>
  <si>
    <t>830.800</t>
  </si>
  <si>
    <t>828.000</t>
  </si>
  <si>
    <t>1087.000</t>
  </si>
  <si>
    <t>1984</t>
  </si>
  <si>
    <t>378.000</t>
  </si>
  <si>
    <t>2011</t>
  </si>
  <si>
    <t>1.000</t>
  </si>
  <si>
    <t>2500.000</t>
  </si>
  <si>
    <t>2002</t>
  </si>
  <si>
    <t>432.600</t>
  </si>
  <si>
    <t>404.000</t>
  </si>
  <si>
    <t>605.000</t>
  </si>
  <si>
    <t>579.800</t>
  </si>
  <si>
    <t>640.000</t>
  </si>
  <si>
    <t>410.300</t>
  </si>
  <si>
    <t>1948</t>
  </si>
  <si>
    <t>410.800</t>
  </si>
  <si>
    <t>815.000</t>
  </si>
  <si>
    <t>1540.000</t>
  </si>
  <si>
    <t>962.000</t>
  </si>
  <si>
    <t>200.000</t>
  </si>
  <si>
    <t>568.000</t>
  </si>
  <si>
    <t>1121.000</t>
  </si>
  <si>
    <t>545.000</t>
  </si>
  <si>
    <t>Владимир г, Студенческая ул, 1</t>
  </si>
  <si>
    <t>Владимир г, Студенческая ул, 1А</t>
  </si>
  <si>
    <t>Владимир г, Суворова ул, 1</t>
  </si>
  <si>
    <t>Владимир г, Суворова ул, 3а</t>
  </si>
  <si>
    <t>Владимир г, Судогодское ш, 17</t>
  </si>
  <si>
    <t>Владимир г, Судогодское ш, 17а</t>
  </si>
  <si>
    <t>Владимир г, Судогодское ш, 23г</t>
  </si>
  <si>
    <t>Владимир г, Судогодское ш, 29д</t>
  </si>
  <si>
    <t>Владимир г, Судогодское ш, 31</t>
  </si>
  <si>
    <t>Владимир г, Судогодское ш, 45</t>
  </si>
  <si>
    <t>Владимир г, Суздальский пр-кт, 11А</t>
  </si>
  <si>
    <t>Владимир г, Суздальский пр-кт, 11Д</t>
  </si>
  <si>
    <t>Владимир г, Суздальский пр-кт, 13</t>
  </si>
  <si>
    <t>Владимир г, Суздальский пр-кт, 17а</t>
  </si>
  <si>
    <t>Владимир г, Суздальский пр-кт, 26</t>
  </si>
  <si>
    <t>Владимир г, Суздальский пр-кт, 6</t>
  </si>
  <si>
    <t>Владимир г, Суздальский пр-кт, 9Б</t>
  </si>
  <si>
    <t>Владимир г, Сурикова ул, 15</t>
  </si>
  <si>
    <t>Владимир г, Сущевская ул, 7 стр. 4</t>
  </si>
  <si>
    <t>Владимир г, Сущевская ул, 7А</t>
  </si>
  <si>
    <t>Владимир г, Сущевский проезд, 1</t>
  </si>
  <si>
    <t>Владимир г, Тихонравова ул, 10</t>
  </si>
  <si>
    <t>Владимир г, Тракторная ул, 14</t>
  </si>
  <si>
    <t>Владимир г, Тракторная ул, 3</t>
  </si>
  <si>
    <t>Владимир г, Тракторная ул, 9</t>
  </si>
  <si>
    <t>Владимир г, Турбаза Ладога нп, Сосновая ул, 7</t>
  </si>
  <si>
    <t>Владимир г, Университетская ул, 8А</t>
  </si>
  <si>
    <t>Владимир г, Усти-на-Лабе ул, 22</t>
  </si>
  <si>
    <t>Владимир г, Усти-на-Лабе ул, 27</t>
  </si>
  <si>
    <t>Владимир г, Усти-на-Лабе ул, 5Д</t>
  </si>
  <si>
    <t>Владимир г, Усти-на-Лабе ул, 6</t>
  </si>
  <si>
    <t>Владимир г, Фатьянова ул, 21</t>
  </si>
  <si>
    <t>Владимир г, Фатьянова ул, 24</t>
  </si>
  <si>
    <t>Владимир г, Фатьянова ул, 28</t>
  </si>
  <si>
    <t>Владимир г, Хирурга Орлова ул, 10</t>
  </si>
  <si>
    <t>Владимир г, Чайковского ул, 32</t>
  </si>
  <si>
    <t>Владимир г, Чайковского ул, 36Б</t>
  </si>
  <si>
    <t>651.000</t>
  </si>
  <si>
    <t>1283.000</t>
  </si>
  <si>
    <t>879.000</t>
  </si>
  <si>
    <t>1036.100</t>
  </si>
  <si>
    <t>645.600</t>
  </si>
  <si>
    <t>698.000</t>
  </si>
  <si>
    <t>725.000</t>
  </si>
  <si>
    <t>574.000</t>
  </si>
  <si>
    <t>1156.000</t>
  </si>
  <si>
    <t>620.000</t>
  </si>
  <si>
    <t>1450.000</t>
  </si>
  <si>
    <t>391.000</t>
  </si>
  <si>
    <t>420.000</t>
  </si>
  <si>
    <t>952.000</t>
  </si>
  <si>
    <t>1130.000</t>
  </si>
  <si>
    <t>901.000</t>
  </si>
  <si>
    <t>622.000</t>
  </si>
  <si>
    <t>2010</t>
  </si>
  <si>
    <t>629.000</t>
  </si>
  <si>
    <t>897.000</t>
  </si>
  <si>
    <t>916.600</t>
  </si>
  <si>
    <t>Владимир г, Чайковского ул, 40</t>
  </si>
  <si>
    <t>Владимир г, Чапаева ул, 3</t>
  </si>
  <si>
    <t>Владимир г, Чернышевского ул, 3</t>
  </si>
  <si>
    <t>Владимир г, Чехова ул, 4</t>
  </si>
  <si>
    <t>Владимир г, Электроприборовский проезд, 2</t>
  </si>
  <si>
    <t>Владимир г, Электроприборовский проезд, 7А</t>
  </si>
  <si>
    <t>Владимир г, Энергетик мкр, Северная ул, 11А</t>
  </si>
  <si>
    <t>Владимир г, Энергетик мкр, Энергетиков ул, 12Б</t>
  </si>
  <si>
    <t>Владимир г, Энергетик мкр, Энергетиков ул, 3А</t>
  </si>
  <si>
    <t>Владимир г, Энергетик мкр, Энергетиков ул, 9</t>
  </si>
  <si>
    <t>Владимир г, Юбилейная ул, 10</t>
  </si>
  <si>
    <t>Владимир г, Юбилейная ул, 11А</t>
  </si>
  <si>
    <t>Владимир г, Юбилейная ул, 18А</t>
  </si>
  <si>
    <t>Владимир г, Юбилейная ул, 26</t>
  </si>
  <si>
    <t>Владимир г, Юбилейная ул, 30</t>
  </si>
  <si>
    <t>Владимир г, Юбилейная ул, 40</t>
  </si>
  <si>
    <t>Владимир г, Юбилейная ул, 42</t>
  </si>
  <si>
    <t>Владимир г, Юбилейная ул, 74</t>
  </si>
  <si>
    <t>Владимир г, Юрьевец мкр, Институтский городок, 17</t>
  </si>
  <si>
    <t>Владимир г, Юрьевец мкр, Институтский городок, 24</t>
  </si>
  <si>
    <t>Владимир г, Юрьевец мкр, Институтский городок, 4</t>
  </si>
  <si>
    <t>Владимир г, Юрьевец мкр, Михалькова ул, 1</t>
  </si>
  <si>
    <t>Владимир г, Юрьевец мкр, Ноябрьская ул, 107</t>
  </si>
  <si>
    <t>Владимир г, Юрьевец мкр, Ноябрьская ул, 107А</t>
  </si>
  <si>
    <t>Владимир г, Юрьевец мкр, Ноябрьская ул, 109</t>
  </si>
  <si>
    <t>Владимир г, Юрьевец мкр, Ноябрьская ул, 113</t>
  </si>
  <si>
    <t>Владимир г, Юрьевец мкр, Ноябрьская ул, 8Б</t>
  </si>
  <si>
    <t>961.000</t>
  </si>
  <si>
    <t>968.000</t>
  </si>
  <si>
    <t>1632.000</t>
  </si>
  <si>
    <t>556.000</t>
  </si>
  <si>
    <t>591.900</t>
  </si>
  <si>
    <t>445.800</t>
  </si>
  <si>
    <t>955.000</t>
  </si>
  <si>
    <t>2680.000</t>
  </si>
  <si>
    <t>1430.000</t>
  </si>
  <si>
    <t>2360.000</t>
  </si>
  <si>
    <t>1551.000</t>
  </si>
  <si>
    <t>1080.000</t>
  </si>
  <si>
    <t>869.000</t>
  </si>
  <si>
    <t>429.000</t>
  </si>
  <si>
    <t>618.000</t>
  </si>
  <si>
    <t>571.000</t>
  </si>
  <si>
    <t>615.000</t>
  </si>
  <si>
    <t>340.000</t>
  </si>
  <si>
    <t>Владимир г, Юрьевец мкр, Школьный проезд, 1А</t>
  </si>
  <si>
    <t>Вязники г, 1 Мая ул, 16а</t>
  </si>
  <si>
    <t>Вязники г, 1-я Набережная ул, 3</t>
  </si>
  <si>
    <t>Вязники г, 2-й Кутузовский проезд, 2</t>
  </si>
  <si>
    <t>Вязники г, 2-й Кутузовский проезд, 4</t>
  </si>
  <si>
    <t>Вязники г, 2-й Кутузовский проезд, 6</t>
  </si>
  <si>
    <t>280.000</t>
  </si>
  <si>
    <t>394.100</t>
  </si>
  <si>
    <t>439.400</t>
  </si>
  <si>
    <t>1935</t>
  </si>
  <si>
    <t>538.000</t>
  </si>
  <si>
    <t>295.000</t>
  </si>
  <si>
    <t>269.000</t>
  </si>
  <si>
    <t>Вязники г, Благовещенская ул, 30</t>
  </si>
  <si>
    <t>296.400</t>
  </si>
  <si>
    <t>400.500</t>
  </si>
  <si>
    <t>Вязники г, Владимирская ул, 10</t>
  </si>
  <si>
    <t>Вязники г, Владимирская ул, 12/15</t>
  </si>
  <si>
    <t>725.400</t>
  </si>
  <si>
    <t>840.000</t>
  </si>
  <si>
    <t>Вязники г, Высоковольтная ул, 59</t>
  </si>
  <si>
    <t>Вязники г, Высоковольтная ул, 63</t>
  </si>
  <si>
    <t>Вязники г, Герцена ул, 15</t>
  </si>
  <si>
    <t>Вязники г, Герцена ул, 17</t>
  </si>
  <si>
    <t>Вязники г, Горького ул, 84</t>
  </si>
  <si>
    <t>Вязники г, Дечинский мкр, 12а</t>
  </si>
  <si>
    <t>920.800</t>
  </si>
  <si>
    <t>763.000</t>
  </si>
  <si>
    <t>735.600</t>
  </si>
  <si>
    <t>931.500</t>
  </si>
  <si>
    <t>1925</t>
  </si>
  <si>
    <t>946.000</t>
  </si>
  <si>
    <t>Вязники г, Дечинский мкр, 2</t>
  </si>
  <si>
    <t>Вязники г, Ефимьево ул, 12</t>
  </si>
  <si>
    <t>1270.000</t>
  </si>
  <si>
    <t>Вязники г, Ефимьево ул, 7</t>
  </si>
  <si>
    <t>Вязники г, Железнодорожная ул, 29</t>
  </si>
  <si>
    <t>639.000</t>
  </si>
  <si>
    <t>Вязники г, Заготзерно ул, 11</t>
  </si>
  <si>
    <t>Вязники г, Заготзерно ул, 14</t>
  </si>
  <si>
    <t>Вязники г, Заливная ул, 7</t>
  </si>
  <si>
    <t>Вязники г, Калинина ул, 7</t>
  </si>
  <si>
    <t>807.000</t>
  </si>
  <si>
    <t>498.400</t>
  </si>
  <si>
    <t>617.200</t>
  </si>
  <si>
    <t>Вязники г, Мичуринская ул, 74</t>
  </si>
  <si>
    <t>Вязники г, Мичуринская ул, 79</t>
  </si>
  <si>
    <t>Вязники г, Мичуринская ул, 81</t>
  </si>
  <si>
    <t>Вязники г, Нововязники мкр, Карла Маркса ул, 4</t>
  </si>
  <si>
    <t>Вязники г, Нововязники мкр, Клубная ул, 20</t>
  </si>
  <si>
    <t>Вязники г, Нововязники мкр, Красина ул, 1Б</t>
  </si>
  <si>
    <t>286.300</t>
  </si>
  <si>
    <t>288.000</t>
  </si>
  <si>
    <t>463.400</t>
  </si>
  <si>
    <t>1951</t>
  </si>
  <si>
    <t>Вязники г, Нововязники мкр, Привокзальная ул, 22</t>
  </si>
  <si>
    <t>Вязники г, Нововязники мкр, Привокзальная ул, 56</t>
  </si>
  <si>
    <t>358.500</t>
  </si>
  <si>
    <t>Вязники г, Нововязники мкр, Привокзальная ул, 58</t>
  </si>
  <si>
    <t>Вязники г, Нововязники мкр, Привокзальная ул, 61</t>
  </si>
  <si>
    <t>Вязники г, Нововязники мкр, Текстильная ул, 11</t>
  </si>
  <si>
    <t>Вязники г, Нововязники мкр, Южная ул, 11</t>
  </si>
  <si>
    <t>Вязники г, Победы ул, 1а</t>
  </si>
  <si>
    <t>461.000</t>
  </si>
  <si>
    <t>524.800</t>
  </si>
  <si>
    <t>Вязники г, Советская ул, 19</t>
  </si>
  <si>
    <t>Вязники г, Советская ул, 39/1</t>
  </si>
  <si>
    <t>Вязники г, Советская ул, 64</t>
  </si>
  <si>
    <t>435.600</t>
  </si>
  <si>
    <t>609.100</t>
  </si>
  <si>
    <t>1923</t>
  </si>
  <si>
    <t>Вязники г, Чехова ул, 42</t>
  </si>
  <si>
    <t>Вязники г, Чехова ул, 44</t>
  </si>
  <si>
    <t>Вязниковский р-н, Барское Татарово с, Совхозная ул, 14</t>
  </si>
  <si>
    <t>Вязниковский р-н, Барское Татарово с, Совхозная ул, 16</t>
  </si>
  <si>
    <t>Вязниковский р-н, Большевысоково д, Дорожная ул, 6</t>
  </si>
  <si>
    <t>Вязниковский р-н, Воробьевка д, Главная ул, 5</t>
  </si>
  <si>
    <t>Вязниковский р-н, Воробьевка д, Главная ул, 6</t>
  </si>
  <si>
    <t>877.500</t>
  </si>
  <si>
    <t>762.000</t>
  </si>
  <si>
    <t>Вязниковский р-н, Мстёра п, Мира ул, 5</t>
  </si>
  <si>
    <t>Вязниковский р-н, Мстёра п, Советская ул, 76а</t>
  </si>
  <si>
    <t>Вязниковский р-н, Мстёра п, Советская ул, 80</t>
  </si>
  <si>
    <t>Вязниковский р-н, Мстёра п, Советская ул, 86</t>
  </si>
  <si>
    <t>Вязниковский р-н, Мстёра п, Советская ул, 96</t>
  </si>
  <si>
    <t>Вязниковский р-н, Мстёра ст, Мира ул, 3</t>
  </si>
  <si>
    <t>Вязниковский р-н, Никологоры п, 3-я Пролетарская ул, 3</t>
  </si>
  <si>
    <t>Вязниковский р-н, Никологоры п, 3-я Пролетарская ул, 5а</t>
  </si>
  <si>
    <t>Вязниковский р-н, Никологоры п, Красноармейский пер, 1</t>
  </si>
  <si>
    <t>Вязниковский р-н, Никологоры п, Рассвет ул, 7</t>
  </si>
  <si>
    <t>Вязниковский р-н, Никологоры п, Советская ул, 14</t>
  </si>
  <si>
    <t>Вязниковский р-н, Никологоры п, Солнечная ул, 10</t>
  </si>
  <si>
    <t>Вязниковский р-н, Никологоры п, Солнечная ул, 8</t>
  </si>
  <si>
    <t>Вязниковский р-н, Никологоры п, Юбилейная ул, 3а</t>
  </si>
  <si>
    <t>Вязниковский р-н, Никологоры п, Юбилейная ул, 4б</t>
  </si>
  <si>
    <t>Вязниковский р-н, Никологоры п, Юбилейная ул, 6б</t>
  </si>
  <si>
    <t>Вязниковский р-н, Октябрьская д, Молодежная ул, 2</t>
  </si>
  <si>
    <t>Вязниковский р-н, Октябрьская д, Новая ул, 2</t>
  </si>
  <si>
    <t>880.000</t>
  </si>
  <si>
    <t>625.000</t>
  </si>
  <si>
    <t>850.000</t>
  </si>
  <si>
    <t>1237.600</t>
  </si>
  <si>
    <t>801.600</t>
  </si>
  <si>
    <t>838.800</t>
  </si>
  <si>
    <t>320.500</t>
  </si>
  <si>
    <t>1940</t>
  </si>
  <si>
    <t>1588.500</t>
  </si>
  <si>
    <t>983.000</t>
  </si>
  <si>
    <t>270.400</t>
  </si>
  <si>
    <t>156.000</t>
  </si>
  <si>
    <t>1890</t>
  </si>
  <si>
    <t>688.000</t>
  </si>
  <si>
    <t>Вязниковский р-н, Октябрьская д, Новая ул, 3</t>
  </si>
  <si>
    <t>Вязниковский р-н, Октябрьская д, Новая ул, 4</t>
  </si>
  <si>
    <t>Вязниковский р-н, Октябрьская д, Новая ул, 5</t>
  </si>
  <si>
    <t>Вязниковский р-н, Октябрьская д, Садовая ул, 2</t>
  </si>
  <si>
    <t>492.000</t>
  </si>
  <si>
    <t>335.400</t>
  </si>
  <si>
    <t>Вязниковский р-н, Октябрьский п, Железнодорожная ул, 2</t>
  </si>
  <si>
    <t>Вязниковский р-н, Октябрьский п, Советская ул, 1</t>
  </si>
  <si>
    <t>Вязниковский р-н, Паустово д, Мира ул, 30</t>
  </si>
  <si>
    <t>Вязниковский р-н, Паустово д, Текстильщиков ул, 14</t>
  </si>
  <si>
    <t>Вязниковский р-н, Паустово д, Текстильщиков ул, 20</t>
  </si>
  <si>
    <t>Вязниковский р-н, Паустово д, Фабричная ул, 11</t>
  </si>
  <si>
    <t>Вязниковский р-н, Паустово д, Фабричная ул, 6</t>
  </si>
  <si>
    <t>Вязниковский р-н, Паустово д, Фабричная ул, 9</t>
  </si>
  <si>
    <t>Вязниковский р-н, Паустово д, Школьная ул, 30</t>
  </si>
  <si>
    <t>397.000</t>
  </si>
  <si>
    <t>1942</t>
  </si>
  <si>
    <t>218.300</t>
  </si>
  <si>
    <t>275.600</t>
  </si>
  <si>
    <t>Вязниковский р-н, Пески д, Новая ул, 6</t>
  </si>
  <si>
    <t>705.000</t>
  </si>
  <si>
    <t>805.500</t>
  </si>
  <si>
    <t>Вязниковский р-н, Пировы-Городищи д, Молодежная ул, 6</t>
  </si>
  <si>
    <t>Вязниковский р-н, Пировы-Городищи д, Новая ул, 1</t>
  </si>
  <si>
    <t>Вязниковский р-н, Приозерный п, Пушкинская ул, 120</t>
  </si>
  <si>
    <t>Вязниковский р-н, Приозерный п, Пушкинская ул, 120а</t>
  </si>
  <si>
    <t>Вязниковский р-н, Приозерный п, Пушкинская ул, 122</t>
  </si>
  <si>
    <t>Вязниковский р-н, Приозерный п, Пушкинская ул, 124</t>
  </si>
  <si>
    <t>Вязниковский р-н, Сергеево д, Ткацкая ул, 26</t>
  </si>
  <si>
    <t>Вязниковский р-н, Сергеево д, Ткацкая ул, 27</t>
  </si>
  <si>
    <t>Вязниковский р-н, Сергиевы Горки с, Молодежная ул, 4</t>
  </si>
  <si>
    <t>Вязниковский р-н, Серково д, Новая ул, 2</t>
  </si>
  <si>
    <t>Вязниковский р-н, Станки с, Рябиновая ул, 5</t>
  </si>
  <si>
    <t>564.000</t>
  </si>
  <si>
    <t>331.400</t>
  </si>
  <si>
    <t>838.500</t>
  </si>
  <si>
    <t>2325.000</t>
  </si>
  <si>
    <t>Вязниковский р-н, Степанцево п, Лесная ул, 1</t>
  </si>
  <si>
    <t>Вязниковский р-н, Степанцево п, Лесная ул, 3</t>
  </si>
  <si>
    <t>Вязниковский р-н, Степанцево п, Лесная ул, 5</t>
  </si>
  <si>
    <t>Вязниковский р-н, Степанцево п, Пролетарская ул, 3</t>
  </si>
  <si>
    <t>Вязниковский р-н, Степанцево п, Совхозная ул, 8</t>
  </si>
  <si>
    <t>Вязниковский р-н, Степанцево п, Фабричная ул, 10</t>
  </si>
  <si>
    <t>Вязниковский р-н, Степанцево п, Фабричная ул, 24</t>
  </si>
  <si>
    <t>Вязниковский р-н, Центральный п, Зоотехническая ул, 11а</t>
  </si>
  <si>
    <t>Вязниковский р-н, Центральный п, Молодежная ул, 2</t>
  </si>
  <si>
    <t>1414.000</t>
  </si>
  <si>
    <t>649.000</t>
  </si>
  <si>
    <t>908.000</t>
  </si>
  <si>
    <t>1470.000</t>
  </si>
  <si>
    <t>Вязниковский р-н, Центральный п, Молодежная ул, 3</t>
  </si>
  <si>
    <t>Вязниковский р-н, Чудиново д, Полевая ул, 33</t>
  </si>
  <si>
    <t>450.800</t>
  </si>
  <si>
    <t>Вязниковский р-н, Чудиново д, Центральная ул, 1</t>
  </si>
  <si>
    <t>Вязниковский р-н, Чудиново д, Центральная ул, 8</t>
  </si>
  <si>
    <t>Гороховец г, Братьев Бесединых ул, 8</t>
  </si>
  <si>
    <t>Гороховец г, Братьев Бесединых ул, 9</t>
  </si>
  <si>
    <t>Гороховец г, Вишневый пер, 2</t>
  </si>
  <si>
    <t>Гороховец г, Гагарина пер, 13</t>
  </si>
  <si>
    <t>Гороховец г, Гагарина пер, 15</t>
  </si>
  <si>
    <t>Гороховец г, Гагарина ул, 52</t>
  </si>
  <si>
    <t>Гороховец г, Кирова ул, 11</t>
  </si>
  <si>
    <t>Гороховец г, Кирова ул, 13</t>
  </si>
  <si>
    <t>Гороховец г, Кирова ул, 3</t>
  </si>
  <si>
    <t>Гороховец г, Кирова ул, 6</t>
  </si>
  <si>
    <t>Гороховец г, Краснова ул, 2</t>
  </si>
  <si>
    <t>Гороховец г, Краснова ул, 8</t>
  </si>
  <si>
    <t>Гороховец г, Кутузова ул, 10</t>
  </si>
  <si>
    <t>Гороховец г, Кутузова ул, 19</t>
  </si>
  <si>
    <t>Гороховец г, Кутузова ул, 9</t>
  </si>
  <si>
    <t>Гороховец г, Ленина ул, 59</t>
  </si>
  <si>
    <t>Гороховец г, Ленина ул, 6</t>
  </si>
  <si>
    <t>Гороховец г, Лермонтова ул, 4</t>
  </si>
  <si>
    <t>Гороховец г, Льва Толстого ул, 46</t>
  </si>
  <si>
    <t>Гороховец г, Мелиораторов ул, 3</t>
  </si>
  <si>
    <t>Гороховец г, Мира ул, 11</t>
  </si>
  <si>
    <t>Гороховец г, Мира ул, 17</t>
  </si>
  <si>
    <t>Гороховец г, Мира ул, 22</t>
  </si>
  <si>
    <t>Гороховец г, Московская ул, 124</t>
  </si>
  <si>
    <t>Гороховец г, Набережная ул, 28</t>
  </si>
  <si>
    <t>Гороховец г, Парковая ул, 60</t>
  </si>
  <si>
    <t>Гороховец г, Полевая ул, 6</t>
  </si>
  <si>
    <t>Гороховец г, Сиреневая ул, 1</t>
  </si>
  <si>
    <t>Гороховец г, Сиреневая ул, 3</t>
  </si>
  <si>
    <t>Гороховец г, Строителей ул, 1</t>
  </si>
  <si>
    <t>Гороховец г, Строителей ул, 2</t>
  </si>
  <si>
    <t>Гороховец г, Строителей ул, 6</t>
  </si>
  <si>
    <t>610.000</t>
  </si>
  <si>
    <t>478.000</t>
  </si>
  <si>
    <t>530.000</t>
  </si>
  <si>
    <t>1104.000</t>
  </si>
  <si>
    <t>716.000</t>
  </si>
  <si>
    <t>665.000</t>
  </si>
  <si>
    <t>626.000</t>
  </si>
  <si>
    <t>415.000</t>
  </si>
  <si>
    <t>740.000</t>
  </si>
  <si>
    <t>382.000</t>
  </si>
  <si>
    <t>417.000</t>
  </si>
  <si>
    <t>394.800</t>
  </si>
  <si>
    <t>1230.000</t>
  </si>
  <si>
    <t>706.500</t>
  </si>
  <si>
    <t>358.000</t>
  </si>
  <si>
    <t>464.300</t>
  </si>
  <si>
    <t>461.100</t>
  </si>
  <si>
    <t>324.000</t>
  </si>
  <si>
    <t>416.000</t>
  </si>
  <si>
    <t>583.000</t>
  </si>
  <si>
    <t>579.000</t>
  </si>
  <si>
    <t>506.000</t>
  </si>
  <si>
    <t>809.000</t>
  </si>
  <si>
    <t>645.000</t>
  </si>
  <si>
    <t>1299.500</t>
  </si>
  <si>
    <t>2937.000</t>
  </si>
  <si>
    <t>434.000</t>
  </si>
  <si>
    <t>Гороховец г, Строителей ул, 7</t>
  </si>
  <si>
    <t>Гороховецкий р-н, Арефино д, Совхозная ул, 1</t>
  </si>
  <si>
    <t>Гороховецкий р-н, Арефино д, Совхозная ул, 10</t>
  </si>
  <si>
    <t>Гороховецкий р-н, Великово д, Путейская ул, 1</t>
  </si>
  <si>
    <t>Гороховецкий р-н, Великово д, Путейская ул, 2</t>
  </si>
  <si>
    <t>Гороховецкий р-н, Гришино с, Ленина ул, 54</t>
  </si>
  <si>
    <t>Гороховецкий р-н, Гришино с, Ленина ул, 56</t>
  </si>
  <si>
    <t>Гороховецкий р-н, Гришино с, Ленина ул, 58</t>
  </si>
  <si>
    <t>Гороховецкий р-н, Куприяново д, Дорожная ул, 15</t>
  </si>
  <si>
    <t>Гороховецкий р-н, Куприяново д, Дорожная ул, 22</t>
  </si>
  <si>
    <t>Гороховецкий р-н, Торфопредприятия Большое п, Октябрьская ул, 4</t>
  </si>
  <si>
    <t>Гороховецкий р-н, Чулково п, Дома подстанции ул, 2</t>
  </si>
  <si>
    <t>Гороховецкий р-н, Чулково п, Дома подстанции ул, 4</t>
  </si>
  <si>
    <t>Гороховецкий р-н, Чулково п, Парковая ул, 1</t>
  </si>
  <si>
    <t>Гороховецкий р-н, Юрово д, Колхозная ул, 7</t>
  </si>
  <si>
    <t>Гусь-Хрустальный г, 2-ая Народная ул, 2</t>
  </si>
  <si>
    <t>Гусь-Хрустальный г, 2-ая Народная ул, 4а</t>
  </si>
  <si>
    <t>Гусь-Хрустальный г, 2-ая Народная ул, 9</t>
  </si>
  <si>
    <t>Гусь-Хрустальный г, Владимирская ул, 1</t>
  </si>
  <si>
    <t>Гусь-Хрустальный г, Гражданский пер, 20/1</t>
  </si>
  <si>
    <t>Гусь-Хрустальный г, Гражданский пер, 22/2</t>
  </si>
  <si>
    <t>Гусь-Хрустальный г, Гусевский п, Мира ул, 13</t>
  </si>
  <si>
    <t>Гусь-Хрустальный г, Гусевский п, Мира ул, 17</t>
  </si>
  <si>
    <t>Гусь-Хрустальный г, Гусевский п, Мира ул, 5</t>
  </si>
  <si>
    <t>Гусь-Хрустальный г, Гусевский п, Октябрьская ул, 6</t>
  </si>
  <si>
    <t>Гусь-Хрустальный г, Гусевский п, Октябрьская ул, 7</t>
  </si>
  <si>
    <t>Гусь-Хрустальный г, Гусевский п, Октябрьская ул, 9</t>
  </si>
  <si>
    <t>Гусь-Хрустальный г, Гусевский п, Пионерская ул, 15</t>
  </si>
  <si>
    <t>Гусь-Хрустальный г, Гусевский п, Пионерская ул, 17</t>
  </si>
  <si>
    <t>Гусь-Хрустальный г, Гусевский п, Садовая ул, 6</t>
  </si>
  <si>
    <t>Гусь-Хрустальный г, Гусевский п, Советская ул, 28</t>
  </si>
  <si>
    <t>Гусь-Хрустальный г, Гусевский п, Спортивный пер, 30</t>
  </si>
  <si>
    <t>Гусь-Хрустальный г, Гусевский п, Спортивный пер, 30а</t>
  </si>
  <si>
    <t>Гусь-Хрустальный г, Гусевский п, Южная ул, 13а</t>
  </si>
  <si>
    <t>Гусь-Хрустальный г, Зеркальная ул, 10</t>
  </si>
  <si>
    <t>Гусь-Хрустальный г, Зеркальная ул, 5</t>
  </si>
  <si>
    <t>Гусь-Хрустальный г, Зеркальная ул, 7</t>
  </si>
  <si>
    <t>Гусь-Хрустальный г, Зеркальная ул, 8</t>
  </si>
  <si>
    <t>Гусь-Хрустальный г, Иркутская ул, 21</t>
  </si>
  <si>
    <t>278.400</t>
  </si>
  <si>
    <t>454.700</t>
  </si>
  <si>
    <t>264.800</t>
  </si>
  <si>
    <t>264.900</t>
  </si>
  <si>
    <t>559.000</t>
  </si>
  <si>
    <t>561.000</t>
  </si>
  <si>
    <t>305.000</t>
  </si>
  <si>
    <t>320.000</t>
  </si>
  <si>
    <t>286.000</t>
  </si>
  <si>
    <t>388.600</t>
  </si>
  <si>
    <t>306.000</t>
  </si>
  <si>
    <t>876.000</t>
  </si>
  <si>
    <t>1323.000</t>
  </si>
  <si>
    <t>267.800</t>
  </si>
  <si>
    <t>280.500</t>
  </si>
  <si>
    <t>613.900</t>
  </si>
  <si>
    <t>648.000</t>
  </si>
  <si>
    <t>379.300</t>
  </si>
  <si>
    <t>380.200</t>
  </si>
  <si>
    <t>576.000</t>
  </si>
  <si>
    <t>448.500</t>
  </si>
  <si>
    <t>669.900</t>
  </si>
  <si>
    <t>590.600</t>
  </si>
  <si>
    <t>Гусь-Хрустальный г, Калинина ул, 32/14</t>
  </si>
  <si>
    <t>Гусь-Хрустальный г, Калинина ул, 55</t>
  </si>
  <si>
    <t>Гусь-Хрустальный г, Каляевская ул, 3</t>
  </si>
  <si>
    <t>Гусь-Хрустальный г, Карла Маркса ул, 10/13</t>
  </si>
  <si>
    <t>Гусь-Хрустальный г, Каховского ул, 10</t>
  </si>
  <si>
    <t>Гусь-Хрустальный г, Каховского ул, 5</t>
  </si>
  <si>
    <t>Гусь-Хрустальный г, Коммунистическая ул, 4</t>
  </si>
  <si>
    <t>1589.000</t>
  </si>
  <si>
    <t>256.000</t>
  </si>
  <si>
    <t>245.000</t>
  </si>
  <si>
    <t>455.000</t>
  </si>
  <si>
    <t>634.600</t>
  </si>
  <si>
    <t>1927</t>
  </si>
  <si>
    <t>547.000</t>
  </si>
  <si>
    <t>820.000</t>
  </si>
  <si>
    <t>Гусь-Хрустальный г, Коммунистическая ул, 8</t>
  </si>
  <si>
    <t>Гусь-Хрустальный г, Красноармейская ул, 17</t>
  </si>
  <si>
    <t>Гусь-Хрустальный г, Красноармейская ул, 19</t>
  </si>
  <si>
    <t>Гусь-Хрустальный г, Красноармейская ул, 23</t>
  </si>
  <si>
    <t>Гусь-Хрустальный г, Красных Партизан ул, 5</t>
  </si>
  <si>
    <t>Гусь-Хрустальный г, Курловская ул, 11</t>
  </si>
  <si>
    <t>Гусь-Хрустальный г, Ленинградская ул, 12</t>
  </si>
  <si>
    <t>Гусь-Хрустальный г, Ленинградская ул, 1а</t>
  </si>
  <si>
    <t>Гусь-Хрустальный г, Луначарского ул, 4</t>
  </si>
  <si>
    <t>Гусь-Хрустальный г, Луначарского ул, 7</t>
  </si>
  <si>
    <t>Гусь-Хрустальный г, Люксембургская ул, 8</t>
  </si>
  <si>
    <t>Гусь-Хрустальный г, Маяковского ул, 15</t>
  </si>
  <si>
    <t>Гусь-Хрустальный г, Маяковского ул, 4а</t>
  </si>
  <si>
    <t>Гусь-Хрустальный г, Маяковского ул, 6/23</t>
  </si>
  <si>
    <t>Гусь-Хрустальный г, Менделеева ул, 19б</t>
  </si>
  <si>
    <t>Гусь-Хрустальный г, Менделеева ул, 23</t>
  </si>
  <si>
    <t>Гусь-Хрустальный г, Микрорайон ул, 13</t>
  </si>
  <si>
    <t>Гусь-Хрустальный г, Микрорайон ул, 23</t>
  </si>
  <si>
    <t>Гусь-Хрустальный г, Микрорайон ул, 27</t>
  </si>
  <si>
    <t>Гусь-Хрустальный г, Микрорайон ул, 28</t>
  </si>
  <si>
    <t>Гусь-Хрустальный г, Микрорайон ул, 31</t>
  </si>
  <si>
    <t>Гусь-Хрустальный г, Микрорайон ул, 32а</t>
  </si>
  <si>
    <t>Гусь-Хрустальный г, Микрорайон ул, 35</t>
  </si>
  <si>
    <t>Гусь-Хрустальный г, Микрорайон ул, 37</t>
  </si>
  <si>
    <t>Гусь-Хрустальный г, Микрорайон ул, 38</t>
  </si>
  <si>
    <t>Гусь-Хрустальный г, Микрорайон ул, 39</t>
  </si>
  <si>
    <t>Гусь-Хрустальный г, Микрорайон ул, 42</t>
  </si>
  <si>
    <t>Гусь-Хрустальный г, Микрорайон ул, 45</t>
  </si>
  <si>
    <t>Гусь-Хрустальный г, Мира ул, 5</t>
  </si>
  <si>
    <t>Гусь-Хрустальный г, Муравьева-Апостола ул, 10</t>
  </si>
  <si>
    <t>Гусь-Хрустальный г, Муравьева-Апостола ул, 17</t>
  </si>
  <si>
    <t>Гусь-Хрустальный г, Новый п, Ленина ул, 13</t>
  </si>
  <si>
    <t>795.000</t>
  </si>
  <si>
    <t>1218.000</t>
  </si>
  <si>
    <t>620.900</t>
  </si>
  <si>
    <t>644.000</t>
  </si>
  <si>
    <t>291.000</t>
  </si>
  <si>
    <t>1880</t>
  </si>
  <si>
    <t>627.200</t>
  </si>
  <si>
    <t>1928</t>
  </si>
  <si>
    <t>1280.000</t>
  </si>
  <si>
    <t>1242.000</t>
  </si>
  <si>
    <t>1600.000</t>
  </si>
  <si>
    <t>1510.000</t>
  </si>
  <si>
    <t>440.000</t>
  </si>
  <si>
    <t>835.000</t>
  </si>
  <si>
    <t>1545.000</t>
  </si>
  <si>
    <t>898.000</t>
  </si>
  <si>
    <t>707.000</t>
  </si>
  <si>
    <t>1581.200</t>
  </si>
  <si>
    <t>577.000</t>
  </si>
  <si>
    <t>864.000</t>
  </si>
  <si>
    <t>805.000</t>
  </si>
  <si>
    <t>398.300</t>
  </si>
  <si>
    <t>2170.000</t>
  </si>
  <si>
    <t>2800.000</t>
  </si>
  <si>
    <t>623.000</t>
  </si>
  <si>
    <t>Гусь-Хрустальный г, Новый п, Ленина ул, 9</t>
  </si>
  <si>
    <t>Гусь-Хрустальный г, Октябрьская ул, 23а</t>
  </si>
  <si>
    <t>Гусь-Хрустальный г, Октябрьская ул, 25а</t>
  </si>
  <si>
    <t>Гусь-Хрустальный г, Осьмова ул, 6</t>
  </si>
  <si>
    <t>Гусь-Хрустальный г, Осьмова ул, 9</t>
  </si>
  <si>
    <t>Гусь-Хрустальный г, Писарева ул, 14</t>
  </si>
  <si>
    <t>Гусь-Хрустальный г, Полярная ул, 9</t>
  </si>
  <si>
    <t>Гусь-Хрустальный г, Ремонтная ул, 9/3</t>
  </si>
  <si>
    <t>Гусь-Хрустальный г, Садовая ул, 51</t>
  </si>
  <si>
    <t>Гусь-Хрустальный г, Садовая ул, 57</t>
  </si>
  <si>
    <t>Гусь-Хрустальный г, Садовая ул, 63а</t>
  </si>
  <si>
    <t>Гусь-Хрустальный г, Садовая ул, 69</t>
  </si>
  <si>
    <t>Гусь-Хрустальный г, Свердлова ул, 25</t>
  </si>
  <si>
    <t>Гусь-Хрустальный г, Старых Большевиков ул, 23</t>
  </si>
  <si>
    <t>Гусь-Хрустальный г, Старых Большевиков ул, 28</t>
  </si>
  <si>
    <t>Гусь-Хрустальный г, Теплицкий пр-кт, 18</t>
  </si>
  <si>
    <t>Гусь-Хрустальный г, Теплицкий пр-кт, 2/7</t>
  </si>
  <si>
    <t>Гусь-Хрустальный г, Теплицкий пр-кт, 22</t>
  </si>
  <si>
    <t>Гусь-Хрустальный г, Теплицкий пр-кт, 26</t>
  </si>
  <si>
    <t>Гусь-Хрустальный г, Теплицкий пр-кт, 37</t>
  </si>
  <si>
    <t>Гусь-Хрустальный г, Теплицкий пр-кт, 4</t>
  </si>
  <si>
    <t>Гусь-Хрустальный г, Теплицкий пр-кт, 9</t>
  </si>
  <si>
    <t>Гусь-Хрустальный г, Транспортная ул, 29</t>
  </si>
  <si>
    <t>Гусь-Хрустальный г, Транспортная ул, 7</t>
  </si>
  <si>
    <t>Гусь-Хрустальный г, Транспортная ул, 8</t>
  </si>
  <si>
    <t>510.000</t>
  </si>
  <si>
    <t>1760.000</t>
  </si>
  <si>
    <t>3675.000</t>
  </si>
  <si>
    <t>275.300</t>
  </si>
  <si>
    <t>419.000</t>
  </si>
  <si>
    <t>222.000</t>
  </si>
  <si>
    <t>1929</t>
  </si>
  <si>
    <t>711.000</t>
  </si>
  <si>
    <t>475.000</t>
  </si>
  <si>
    <t>502.700</t>
  </si>
  <si>
    <t>1586.000</t>
  </si>
  <si>
    <t>690.000</t>
  </si>
  <si>
    <t>418.000</t>
  </si>
  <si>
    <t>594.000</t>
  </si>
  <si>
    <t>1186.000</t>
  </si>
  <si>
    <t>1044.000</t>
  </si>
  <si>
    <t>947.700</t>
  </si>
  <si>
    <t>277.900</t>
  </si>
  <si>
    <t>544.900</t>
  </si>
  <si>
    <t>Гусь-Хрустальный г, Фрезерная ул, 4</t>
  </si>
  <si>
    <t>Гусь-Хрустальный г, Чайковского ул, 1</t>
  </si>
  <si>
    <t>Гусь-Хрустальный г, Чайковского ул, 13</t>
  </si>
  <si>
    <t>Гусь-Хрустальный г, Чайковского ул, 4</t>
  </si>
  <si>
    <t>Гусь-Хрустальный г, Чайковского ул, 7</t>
  </si>
  <si>
    <t>337.000</t>
  </si>
  <si>
    <t>1620.000</t>
  </si>
  <si>
    <t>Гусь-Хрустальный р-н, Анопино п, Южная ул, 2</t>
  </si>
  <si>
    <t>Гусь-Хрустальный р-н, Вашутино д, Микрорайон ул, 4</t>
  </si>
  <si>
    <t>582.000</t>
  </si>
  <si>
    <t>393.000</t>
  </si>
  <si>
    <t>472.000</t>
  </si>
  <si>
    <t>Гусь-Хрустальный р-н, Вашутино д, Микрорайон ул, 5</t>
  </si>
  <si>
    <t>Гусь-Хрустальный р-н, Вековка ст, 6</t>
  </si>
  <si>
    <t>Гусь-Хрустальный р-н, Великодворский п, Песочная ул, 16</t>
  </si>
  <si>
    <t>Гусь-Хрустальный р-н, Великодворский п, Пролетарская ул, 14</t>
  </si>
  <si>
    <t>170.000</t>
  </si>
  <si>
    <t>540.000</t>
  </si>
  <si>
    <t>Гусь-Хрустальный р-н, Добрятино п, 60 лет Октября ул, 3</t>
  </si>
  <si>
    <t>Гусь-Хрустальный р-н, Золотково п, 40 лет Октября ул, 4</t>
  </si>
  <si>
    <t>Гусь-Хрустальный р-н, Золотково п, 40 лет Октября ул, 6</t>
  </si>
  <si>
    <t>Гусь-Хрустальный р-н, Золотково п, Ломоносова ул, 14</t>
  </si>
  <si>
    <t>Гусь-Хрустальный р-н, Золотково п, Ломоносова ул, 18</t>
  </si>
  <si>
    <t>Гусь-Хрустальный р-н, Золотково п, Ломоносова ул, 20</t>
  </si>
  <si>
    <t>Гусь-Хрустальный р-н, Золотково п, Ломоносова ул, 7</t>
  </si>
  <si>
    <t>Гусь-Хрустальный р-н, Золотково п, Социалистическая ул, 27</t>
  </si>
  <si>
    <t>Гусь-Хрустальный р-н, Иванищи п, Южная ул, 1а</t>
  </si>
  <si>
    <t>Гусь-Хрустальный р-н, Иванищи п, Южная ул, 6</t>
  </si>
  <si>
    <t>Гусь-Хрустальный р-н, Красное Эхо п, Зеленая ул, 14А</t>
  </si>
  <si>
    <t>Гусь-Хрустальный р-н, Курлово г, Володарского ул, 7</t>
  </si>
  <si>
    <t>Гусь-Хрустальный р-н, Курлово г, Володарского ул, 9А</t>
  </si>
  <si>
    <t>Гусь-Хрустальный р-н, Курлово г, Советская ул, 12</t>
  </si>
  <si>
    <t>Гусь-Хрустальный р-н, Курлово г, Советская ул, 21</t>
  </si>
  <si>
    <t>Гусь-Хрустальный р-н, Курлово г, Чкалова ул, 18</t>
  </si>
  <si>
    <t>Гусь-Хрустальный р-н, Мезиновский п, Мира ул, 9</t>
  </si>
  <si>
    <t>Гусь-Хрустальный р-н, Мезиновский п, Фрезерная ул, 5</t>
  </si>
  <si>
    <t>Гусь-Хрустальный р-н, Мезиновский п, Фрезерная ул, 7</t>
  </si>
  <si>
    <t>Гусь-Хрустальный р-н, Мезиновский п, Фрезерная ул, 8</t>
  </si>
  <si>
    <t>750.000</t>
  </si>
  <si>
    <t>697.500</t>
  </si>
  <si>
    <t>685.800</t>
  </si>
  <si>
    <t>743.000</t>
  </si>
  <si>
    <t>514.600</t>
  </si>
  <si>
    <t>468.000</t>
  </si>
  <si>
    <t>557.600</t>
  </si>
  <si>
    <t>353.800</t>
  </si>
  <si>
    <t>1931</t>
  </si>
  <si>
    <t>Гусь-Хрустальный р-н, Тасинский Бор п, Новая ул, 4</t>
  </si>
  <si>
    <t>Гусь-Хрустальный р-н, Тасинский п, Новая ул, 1</t>
  </si>
  <si>
    <t>Гусь-Хрустальный р-н, Тасинский п, Новая ул, 1а</t>
  </si>
  <si>
    <t>Гусь-Хрустальный р-н, Тасинский п, Новая ул, 2</t>
  </si>
  <si>
    <t>Гусь-Хрустальный р-н, Уршельский п, Мира ул, 4</t>
  </si>
  <si>
    <t>Гусь-Хрустальный р-н, Уршельский п, Свердлова ул, 10</t>
  </si>
  <si>
    <t>Гусь-Хрустальный р-н, Уршельский п, Свердлова ул, 8</t>
  </si>
  <si>
    <t>Гусь-Хрустальный р-н, Уршельский п, Театральная ул, 18</t>
  </si>
  <si>
    <t>Камешково г, Абрамова ул, 2</t>
  </si>
  <si>
    <t>Камешково г, Долбилкина ул, 1</t>
  </si>
  <si>
    <t>Камешково г, Дорофеичева ул, 5</t>
  </si>
  <si>
    <t>Камешково г, Дорофеичева ул, 7</t>
  </si>
  <si>
    <t>365.000</t>
  </si>
  <si>
    <t>215.400</t>
  </si>
  <si>
    <t>274.000</t>
  </si>
  <si>
    <t>518.000</t>
  </si>
  <si>
    <t>508.000</t>
  </si>
  <si>
    <t>566.000</t>
  </si>
  <si>
    <t>Камешково г, Дорофеичева ул, 9</t>
  </si>
  <si>
    <t>Камешково г, Комсомольская пл, 18</t>
  </si>
  <si>
    <t>Камешково г, Комсомольская пл, 2</t>
  </si>
  <si>
    <t>Камешково г, Комсомольская пл, 4</t>
  </si>
  <si>
    <t>Камешково г, Крупской ул, 8А</t>
  </si>
  <si>
    <t>Камешково г, Молодежная ул, 9</t>
  </si>
  <si>
    <t>Камешково г, Ногина ул, 18</t>
  </si>
  <si>
    <t>895.000</t>
  </si>
  <si>
    <t>240.600</t>
  </si>
  <si>
    <t>272.200</t>
  </si>
  <si>
    <t>Камешково г, Свердлова ул, 19А</t>
  </si>
  <si>
    <t>Камешково г, Свердлова ул, 9</t>
  </si>
  <si>
    <t>Камешково г, Совхозная ул, 18</t>
  </si>
  <si>
    <t>Камешковский р-н, Второво с, Железнодорожная ул, 7</t>
  </si>
  <si>
    <t>Камешковский р-н, Дружба п, Мира ул, 13</t>
  </si>
  <si>
    <t>Камешковский р-н, Дружба п, Мира ул, 2</t>
  </si>
  <si>
    <t>Камешковский р-н, Дружба п, Мира ул, 3</t>
  </si>
  <si>
    <t>Камешковский р-н, Дружба п, Мира ул, 5</t>
  </si>
  <si>
    <t>Камешковский р-н, Дружба п, Мира ул, 9</t>
  </si>
  <si>
    <t>Камешковский р-н, им Кирова п, Школьная ул, 24/2</t>
  </si>
  <si>
    <t>Камешковский р-н, им Кирова п, Школьная ул, 26</t>
  </si>
  <si>
    <t>Камешковский р-н, им Красина п, Садовая ул, 8</t>
  </si>
  <si>
    <t>Камешковский р-н, им Максима Горького п, Морозова ул, 3</t>
  </si>
  <si>
    <t>Камешковский р-н, им Максима Горького п, Морозова ул, 4</t>
  </si>
  <si>
    <t>Камешковский р-н, им Максима Горького п, Морозова ул, 6</t>
  </si>
  <si>
    <t>Камешковский р-н, им Максима Горького п, Шоссейная ул, 1</t>
  </si>
  <si>
    <t>Камешковский р-н, Коверино с, Садовая ул, 3б</t>
  </si>
  <si>
    <t>Камешковский р-н, Новки п, Ильича ул, 39</t>
  </si>
  <si>
    <t>Камешковский р-н, Новки п, Ильича ул, 43</t>
  </si>
  <si>
    <t>Камешковский р-н, Новки п, Ильича ул, 45</t>
  </si>
  <si>
    <t>Камешковский р-н, Новки п, Калинина ул, 2</t>
  </si>
  <si>
    <t>Камешковский р-н, Новки п, Чапаева ул, 14</t>
  </si>
  <si>
    <t>Камешковский р-н, Новки п, Чапаева ул, 16</t>
  </si>
  <si>
    <t>Камешковский р-н, Новки п, Чапаева ул, 17</t>
  </si>
  <si>
    <t>Камешковский р-н, Новки п, Чапаева ул, 21</t>
  </si>
  <si>
    <t>Камешковский р-н, Сергеиха д, Фрунзе ул, 68</t>
  </si>
  <si>
    <t>Киржач г, 40 лет Октября ул, 13</t>
  </si>
  <si>
    <t>Киржач г, 40 лет Октября ул, 36</t>
  </si>
  <si>
    <t>Киржач г, 50 лет Октября ул, 9</t>
  </si>
  <si>
    <t>Киржач г, Больничный проезд, 5</t>
  </si>
  <si>
    <t>Киржач г, Владимирская ул, 31</t>
  </si>
  <si>
    <t>Киржач г, Вокзальная ул, 26а</t>
  </si>
  <si>
    <t>557.000</t>
  </si>
  <si>
    <t>1003.000</t>
  </si>
  <si>
    <t>1619.000</t>
  </si>
  <si>
    <t>240.000</t>
  </si>
  <si>
    <t>316.000</t>
  </si>
  <si>
    <t>933.100</t>
  </si>
  <si>
    <t>830.000</t>
  </si>
  <si>
    <t>632.000</t>
  </si>
  <si>
    <t>361.200</t>
  </si>
  <si>
    <t>1879.500</t>
  </si>
  <si>
    <t>975.800</t>
  </si>
  <si>
    <t>231.200</t>
  </si>
  <si>
    <t>696.600</t>
  </si>
  <si>
    <t>Киржач г, Денисенко ул, 15</t>
  </si>
  <si>
    <t>Киржач г, Красный Октябрь мкр, Метленкова ул, 4</t>
  </si>
  <si>
    <t>Киржач г, Красный Октябрь мкр, Пушкина ул, 19</t>
  </si>
  <si>
    <t>Киржач г, Красный Октябрь мкр, Пушкина ул, 21</t>
  </si>
  <si>
    <t>Киржач г, Красный Октябрь мкр, Пушкина ул, 4а</t>
  </si>
  <si>
    <t>Киржач г, Красный Октябрь мкр, Свердлова ул, 9</t>
  </si>
  <si>
    <t>Киржач г, Красный Октябрь мкр, Солнечный кв-л, 3</t>
  </si>
  <si>
    <t>Киржач г, Красный Октябрь мкр, Солнечный кв-л, 7</t>
  </si>
  <si>
    <t>Киржач г, Красный Октябрь мкр, Солнечный кв-л, 7а</t>
  </si>
  <si>
    <t>Киржач г, Красный Октябрь мкр, Солнечный кв-л, 8</t>
  </si>
  <si>
    <t>Киржач г, Красный Октябрь мкр, Солнечный кв-л, 8а</t>
  </si>
  <si>
    <t>Киржач г, Красный Октябрь мкр, Фурманова ул, 10</t>
  </si>
  <si>
    <t>Киржач г, Красный Октябрь мкр, Фурманова ул, 18</t>
  </si>
  <si>
    <t>Киржач г, Красный Октябрь мкр, Фурманова ул, 24</t>
  </si>
  <si>
    <t>Киржач г, Красный Октябрь мкр, Фурманова ул, 39</t>
  </si>
  <si>
    <t>Киржач г, Ленинградская ул, 108</t>
  </si>
  <si>
    <t>Киржач г, Ленинградская ул, 98</t>
  </si>
  <si>
    <t>Киржач г, Магистральная ул, 1а</t>
  </si>
  <si>
    <t>Киржач г, Магистральная ул, 2</t>
  </si>
  <si>
    <t>Киржач г, Магистральная ул, 8</t>
  </si>
  <si>
    <t>Киржач г, Морозовская ул, 120</t>
  </si>
  <si>
    <t>Киржач г, Морозовская ул, 99а</t>
  </si>
  <si>
    <t>Киржач г, Некрасовская ул, 18</t>
  </si>
  <si>
    <t>Киржач г, Островского ул, 18</t>
  </si>
  <si>
    <t>Киржач г, Островского ул, 19</t>
  </si>
  <si>
    <t>Киржач г, Островского ул, 5</t>
  </si>
  <si>
    <t>Киржач г, Павловского ул, 28</t>
  </si>
  <si>
    <t>Киржач г, Привокзальная ул, 9</t>
  </si>
  <si>
    <t>Киржач г, Приозерная ул, 1в</t>
  </si>
  <si>
    <t>Киржач г, Пугачева ул, 6</t>
  </si>
  <si>
    <t>Киржач г, Свобода ул, 113А</t>
  </si>
  <si>
    <t>Киржач г, Советская ул, 33</t>
  </si>
  <si>
    <t>Киржач г, Совхозная ул, 5</t>
  </si>
  <si>
    <t>Киржач г, Станционная ул, 65</t>
  </si>
  <si>
    <t>Киржач г, Томаровича ул, 7</t>
  </si>
  <si>
    <t>Киржач г, Чехова ул, 3</t>
  </si>
  <si>
    <t>Киржач г, Шелковиков ул, 15</t>
  </si>
  <si>
    <t>Киржачский р-н, Горка п, Шелковиков ул, 3</t>
  </si>
  <si>
    <t>Киржачский р-н, Горка п, Шелковиков ул, 5</t>
  </si>
  <si>
    <t>Киржачский р-н, Горка п, Шелковиков ул, 6</t>
  </si>
  <si>
    <t>718.000</t>
  </si>
  <si>
    <t>517.300</t>
  </si>
  <si>
    <t>512.400</t>
  </si>
  <si>
    <t>1066.800</t>
  </si>
  <si>
    <t>935.000</t>
  </si>
  <si>
    <t>934.000</t>
  </si>
  <si>
    <t>729.600</t>
  </si>
  <si>
    <t>585.600</t>
  </si>
  <si>
    <t>646.000</t>
  </si>
  <si>
    <t>1483.700</t>
  </si>
  <si>
    <t>328.000</t>
  </si>
  <si>
    <t>728.400</t>
  </si>
  <si>
    <t>825.000</t>
  </si>
  <si>
    <t>1184.000</t>
  </si>
  <si>
    <t>400.600</t>
  </si>
  <si>
    <t>Киржачский р-н, Дубки тер, 136</t>
  </si>
  <si>
    <t>Киржачский р-н, Дубки тер, 137</t>
  </si>
  <si>
    <t>Киржачский р-н, Ефремово д, Восточная ул, 1</t>
  </si>
  <si>
    <t>Киржачский р-н, Ефремово д, Восточная ул, 5</t>
  </si>
  <si>
    <t>438.000</t>
  </si>
  <si>
    <t>Киржачский р-н, Илькино д, Центральная ул, 50а</t>
  </si>
  <si>
    <t>Киржачский р-н, Кипрево д, Новая ул, 2</t>
  </si>
  <si>
    <t>532.000</t>
  </si>
  <si>
    <t>Киржачский р-н, Першино п, Проезд октябрят ул, 1</t>
  </si>
  <si>
    <t>Киржачский р-н, Першино п, Проезд октябрят ул, 3</t>
  </si>
  <si>
    <t>Киржачский р-н, Першино п, Проезд октябрят ул, 5</t>
  </si>
  <si>
    <t>Киржачский р-н, Федоровское д, Колхозная ул, 19</t>
  </si>
  <si>
    <t>Киржачский р-н, Федоровское д, Советская ул, 4</t>
  </si>
  <si>
    <t>Киржачский р-н, Федоровское д, Советская ул, 6</t>
  </si>
  <si>
    <t>Ковров г, Абельмана ул, 118</t>
  </si>
  <si>
    <t>Ковров г, Абельмана ул, 13</t>
  </si>
  <si>
    <t>Ковров г, Абельмана ул, 137</t>
  </si>
  <si>
    <t>Ковров г, Абельмана ул, 139/2</t>
  </si>
  <si>
    <t>Ковров г, Абельмана ул, 139</t>
  </si>
  <si>
    <t>Ковров г, Абельмана ул, 21</t>
  </si>
  <si>
    <t>Ковров г, Абельмана ул, 23</t>
  </si>
  <si>
    <t>Ковров г, Абельмана ул, 43</t>
  </si>
  <si>
    <t>Ковров г, Абельмана ул, 46</t>
  </si>
  <si>
    <t>Ковров г, Абельмана ул, 61</t>
  </si>
  <si>
    <t>Ковров г, Абельмана ул, 86</t>
  </si>
  <si>
    <t>Ковров г, Барсукова ул, 14а</t>
  </si>
  <si>
    <t>Ковров г, Барсукова ул, 27/8</t>
  </si>
  <si>
    <t>Ковров г, Блинова ул, 74</t>
  </si>
  <si>
    <t>Ковров г, Брюсова проезд, 4</t>
  </si>
  <si>
    <t>Ковров г, Брюсова ул, 52/2</t>
  </si>
  <si>
    <t>Ковров г, Васильева ул, 11</t>
  </si>
  <si>
    <t>Ковров г, Ватутина ул, 45</t>
  </si>
  <si>
    <t>Ковров г, Волго-Донская ул, 11б</t>
  </si>
  <si>
    <t>Ковров г, Волго-Донская ул, 23</t>
  </si>
  <si>
    <t>Ковров г, Волго-Донская ул, 29</t>
  </si>
  <si>
    <t>Ковров г, Володарского ул, 12</t>
  </si>
  <si>
    <t>Ковров г, Восточный проезд, 14/3</t>
  </si>
  <si>
    <t>Ковров г, Генералова ул, 10</t>
  </si>
  <si>
    <t>Ковров г, Грибоедова ул, 1</t>
  </si>
  <si>
    <t>508.100</t>
  </si>
  <si>
    <t>1873</t>
  </si>
  <si>
    <t>798.600</t>
  </si>
  <si>
    <t>150.000</t>
  </si>
  <si>
    <t>993.000</t>
  </si>
  <si>
    <t>Ковров г, Грибоедова ул, 119</t>
  </si>
  <si>
    <t>Ковров г, Грибоедова ул, 121</t>
  </si>
  <si>
    <t>Ковров г, Грибоедова ул, 5 корп. 2</t>
  </si>
  <si>
    <t>Ковров г, Грибоедова ул, 7</t>
  </si>
  <si>
    <t>Ковров г, Грибоедова ул, 70</t>
  </si>
  <si>
    <t>Ковров г, Грибоедова ул, 74</t>
  </si>
  <si>
    <t>Ковров г, Дегтярева ул, 4</t>
  </si>
  <si>
    <t>Ковров г, Дегтярева ул, 60</t>
  </si>
  <si>
    <t>Ковров г, Дзержинского ул, 2</t>
  </si>
  <si>
    <t>Ковров г, Еловая ул, 82/2</t>
  </si>
  <si>
    <t>Ковров г, Еловая ул, 82/3</t>
  </si>
  <si>
    <t>Ковров г, Еловая ул, 86/1</t>
  </si>
  <si>
    <t>Ковров г, Еловая ул, 86/2</t>
  </si>
  <si>
    <t>Ковров г, Еловая ул, 86/3</t>
  </si>
  <si>
    <t>Ковров г, Еловая ул, 86/4</t>
  </si>
  <si>
    <t>Ковров г, Еловая ул, 86/7</t>
  </si>
  <si>
    <t>Ковров г, Еловая ул, 86/8</t>
  </si>
  <si>
    <t>Ковров г, Еловая ул, 90/2</t>
  </si>
  <si>
    <t>Ковров г, Зои Космодемьянской ул, 1 корп. 7</t>
  </si>
  <si>
    <t>Ковров г, Зои Космодемьянской ул, 7 корп. 1</t>
  </si>
  <si>
    <t>Ковров г, Киркижа ул, 14А</t>
  </si>
  <si>
    <t>Ковров г, Киркижа ул, 14Б</t>
  </si>
  <si>
    <t>Ковров г, Кирова ул, 67</t>
  </si>
  <si>
    <t>Ковров г, Кирова ул, 69</t>
  </si>
  <si>
    <t>Ковров г, Ковров-8 тер, 2</t>
  </si>
  <si>
    <t>Ковров г, Ковров-8 тер, 9</t>
  </si>
  <si>
    <t>Ковров г, Ковровская ул, 19</t>
  </si>
  <si>
    <t>Ковров г, Колхозная ул, 27</t>
  </si>
  <si>
    <t>Ковров г, Комсомольская ул, 104</t>
  </si>
  <si>
    <t>Ковров г, Комсомольская ул, 95</t>
  </si>
  <si>
    <t>Ковров г, Космонавтов ул, 2 корп. 3</t>
  </si>
  <si>
    <t>Ковров г, Кузнечная ул, 3</t>
  </si>
  <si>
    <t>Ковров г, Ленина пр-кт, 19</t>
  </si>
  <si>
    <t>Ковров г, Ленина пр-кт, 2</t>
  </si>
  <si>
    <t>Ковров г, Ленина пр-кт, 23</t>
  </si>
  <si>
    <t>Ковров г, Ленина пр-кт, 42</t>
  </si>
  <si>
    <t>Ковров г, Ленина пр-кт, 51</t>
  </si>
  <si>
    <t>Ковров г, Ленина пр-кт, 61</t>
  </si>
  <si>
    <t>Ковров г, Летняя ул, 49</t>
  </si>
  <si>
    <t>Ковров г, Летняя ул, 86</t>
  </si>
  <si>
    <t>265.000</t>
  </si>
  <si>
    <t>526.000</t>
  </si>
  <si>
    <t>4800.000</t>
  </si>
  <si>
    <t>587.000</t>
  </si>
  <si>
    <t>1017.000</t>
  </si>
  <si>
    <t>938.200</t>
  </si>
  <si>
    <t>1251.100</t>
  </si>
  <si>
    <t>868.800</t>
  </si>
  <si>
    <t>1316.000</t>
  </si>
  <si>
    <t>1358.000</t>
  </si>
  <si>
    <t>451.000</t>
  </si>
  <si>
    <t>824.000</t>
  </si>
  <si>
    <t>831.000</t>
  </si>
  <si>
    <t>2640.000</t>
  </si>
  <si>
    <t>1171.700</t>
  </si>
  <si>
    <t>751.000</t>
  </si>
  <si>
    <t>514.000</t>
  </si>
  <si>
    <t>252.000</t>
  </si>
  <si>
    <t>Ковров г, Либерецкая ул, 9</t>
  </si>
  <si>
    <t>Ковров г, Лизы Чайкиной ул, 104</t>
  </si>
  <si>
    <t>Ковров г, Лизы Чайкиной ул, 108</t>
  </si>
  <si>
    <t>Ковров г, Лопатина ул, 44</t>
  </si>
  <si>
    <t>Ковров г, Машиностроителей ул, 15</t>
  </si>
  <si>
    <t>Ковров г, Маяковского ул, 106</t>
  </si>
  <si>
    <t>Ковров г, Маяковского ул, 108</t>
  </si>
  <si>
    <t>Ковров г, Маяковского ул, 110</t>
  </si>
  <si>
    <t>Ковров г, Маяковского ул, 2</t>
  </si>
  <si>
    <t>Ковров г, Маяковского ул, 24</t>
  </si>
  <si>
    <t>Ковров г, Маяковского ул, 28</t>
  </si>
  <si>
    <t>Ковров г, Маяковского ул, 89</t>
  </si>
  <si>
    <t>Ковров г, Моховая ул, 4</t>
  </si>
  <si>
    <t>Ковров г, Моховая ул, 6</t>
  </si>
  <si>
    <t>Ковров г, Моховая ул, 7</t>
  </si>
  <si>
    <t>Ковров г, Муромская ул, 11</t>
  </si>
  <si>
    <t>Ковров г, Муромская ул, 9</t>
  </si>
  <si>
    <t>Ковров г, Набережная 2-я ул, 10</t>
  </si>
  <si>
    <t>Ковров г, Набережная ул, 17/2</t>
  </si>
  <si>
    <t>609.000</t>
  </si>
  <si>
    <t>608.900</t>
  </si>
  <si>
    <t>910.000</t>
  </si>
  <si>
    <t>527.000</t>
  </si>
  <si>
    <t>828.600</t>
  </si>
  <si>
    <t>675.000</t>
  </si>
  <si>
    <t>847.000</t>
  </si>
  <si>
    <t>870.000</t>
  </si>
  <si>
    <t>586.000</t>
  </si>
  <si>
    <t>361.000</t>
  </si>
  <si>
    <t>931.000</t>
  </si>
  <si>
    <t>Ковров г, Ногина ул, 20</t>
  </si>
  <si>
    <t>Ковров г, Олега Кошевого ул, 11</t>
  </si>
  <si>
    <t>Ковров г, Островского ул, 57/2</t>
  </si>
  <si>
    <t>Ковров г, Островского ул, 75</t>
  </si>
  <si>
    <t>Ковров г, Парковая ул, 2/2</t>
  </si>
  <si>
    <t>Ковров г, Першутова ул, 24</t>
  </si>
  <si>
    <t>589.000</t>
  </si>
  <si>
    <t>562.000</t>
  </si>
  <si>
    <t>486.000</t>
  </si>
  <si>
    <t>Ковров г, Подлесная ул, 24</t>
  </si>
  <si>
    <t>Ковров г, Правды ул, 12</t>
  </si>
  <si>
    <t>Ковров г, Преображенская ул, 1</t>
  </si>
  <si>
    <t>Ковров г, Пролетарская ул, 42</t>
  </si>
  <si>
    <t>Ковров г, Пугачева ул, 31</t>
  </si>
  <si>
    <t>Ковров г, Ранжева ул, 5</t>
  </si>
  <si>
    <t>Ковров г, Свердлова ул, 8</t>
  </si>
  <si>
    <t>424.000</t>
  </si>
  <si>
    <t>608.000</t>
  </si>
  <si>
    <t>1083.000</t>
  </si>
  <si>
    <t>Ковров г, Социалистическая ул, 23</t>
  </si>
  <si>
    <t>Ковров г, Социалистическая ул, 27</t>
  </si>
  <si>
    <t>Ковров г, Станиславского ул, 1/1</t>
  </si>
  <si>
    <t>572.000</t>
  </si>
  <si>
    <t>696.000</t>
  </si>
  <si>
    <t>Ковров г, Строителей ул, 26/2</t>
  </si>
  <si>
    <t>Ковров г, Текстильная ул, 8</t>
  </si>
  <si>
    <t>Ковров г, Туманова ул, 15</t>
  </si>
  <si>
    <t>Ковров г, Туманова ул, 31</t>
  </si>
  <si>
    <t>Ковров г, Туманова ул, 6а</t>
  </si>
  <si>
    <t>Ковров г, Туманова ул, 9</t>
  </si>
  <si>
    <t>Ковров г, Федорова ул, 91</t>
  </si>
  <si>
    <t>Ковров г, Чернышевского ул, 13</t>
  </si>
  <si>
    <t>Ковров г, Чернышевского ул, 17</t>
  </si>
  <si>
    <t>Ковров г, Чернышевского ул, 2</t>
  </si>
  <si>
    <t>Ковров г, Щорса ул, 23</t>
  </si>
  <si>
    <t>972.000</t>
  </si>
  <si>
    <t>884.900</t>
  </si>
  <si>
    <t>343.000</t>
  </si>
  <si>
    <t>1891</t>
  </si>
  <si>
    <t>923.000</t>
  </si>
  <si>
    <t>1916</t>
  </si>
  <si>
    <t>Ковровский р-н, Достижение п, Фабричная ул, 34</t>
  </si>
  <si>
    <t>Ковровский р-н, Клязьминский Городок с, Клязьминская ПМК ул, 15</t>
  </si>
  <si>
    <t>Ковровский р-н, Ковров-35 городок, Центральная ул, 111</t>
  </si>
  <si>
    <t>Ковровский р-н, Красный Октябрь п, Мира ул, 11</t>
  </si>
  <si>
    <t>Ковровский р-н, Красный Октябрь п, Мира ул, 15</t>
  </si>
  <si>
    <t>Ковровский р-н, Крутово с, Просторная ул, 6</t>
  </si>
  <si>
    <t>Ковровский р-н, Малыгино п, Школьная ул, 55</t>
  </si>
  <si>
    <t>Ковровский р-н, Малыгино п, Юбилейная ул, 49</t>
  </si>
  <si>
    <t>Ковровский р-н, Мелехово пгт, Гагарина ул, 4</t>
  </si>
  <si>
    <t>Ковровский р-н, Мелехово пгт, Гагарина ул, 9</t>
  </si>
  <si>
    <t>Ковровский р-н, Мелехово пгт, Комарова ул, 8</t>
  </si>
  <si>
    <t>Ковровский р-н, Мелехово пгт, Пионерская ул, 2</t>
  </si>
  <si>
    <t>Ковровский р-н, Мелехово пгт, Советская ул, 11</t>
  </si>
  <si>
    <t>Ковровский р-н, Мелехово пгт, Советская ул, 14</t>
  </si>
  <si>
    <t>Ковровский р-н, Мелехово пгт, Советская ул, 9</t>
  </si>
  <si>
    <t>Ковровский р-н, Мелехово пгт, Школьный пер, 26</t>
  </si>
  <si>
    <t>Ковровский р-н, Новый п, Першутова ул, 4</t>
  </si>
  <si>
    <t>Ковровский р-н, Новый п, Школьная ул, 5</t>
  </si>
  <si>
    <t>Ковровский р-н, Пакино п, Центральная ул, 20</t>
  </si>
  <si>
    <t>Ковровский р-н, Пакино п, Центральная ул, 20а</t>
  </si>
  <si>
    <t>Ковровский р-н, Первомайский п, 10</t>
  </si>
  <si>
    <t>745.200</t>
  </si>
  <si>
    <t>727.500</t>
  </si>
  <si>
    <t>268.800</t>
  </si>
  <si>
    <t>292.400</t>
  </si>
  <si>
    <t>926.000</t>
  </si>
  <si>
    <t>715.000</t>
  </si>
  <si>
    <t>1170.000</t>
  </si>
  <si>
    <t>155.000</t>
  </si>
  <si>
    <t>437.000</t>
  </si>
  <si>
    <t>342.000</t>
  </si>
  <si>
    <t>313.000</t>
  </si>
  <si>
    <t>858.000</t>
  </si>
  <si>
    <t>322.000</t>
  </si>
  <si>
    <t>Ковровский р-н, Первомайский п, 11</t>
  </si>
  <si>
    <t>Ковровский р-н, Первомайский п, 12</t>
  </si>
  <si>
    <t>Ковровский р-н, Первомайский п, 13</t>
  </si>
  <si>
    <t>Ковровский р-н, Первомайский п, 5</t>
  </si>
  <si>
    <t>Ковровский р-н, подстанция Заря р-н, 1</t>
  </si>
  <si>
    <t>Ковровский р-н, подстанция Заря р-н, 2</t>
  </si>
  <si>
    <t>Ковровский р-н, подстанция Заря р-н, 3</t>
  </si>
  <si>
    <t>Ковровский р-н, Ручей д, Центральная ул, 10</t>
  </si>
  <si>
    <t>Ковровский р-н, Ручей д, Центральная ул, 2</t>
  </si>
  <si>
    <t>Ковровский р-н, Санниково с, Центральная ул, 18</t>
  </si>
  <si>
    <t>Кольчугино г, 3 Интернационала ул, 53</t>
  </si>
  <si>
    <t>Кольчугино г, 3 Линия Леспромхоза ул, 2</t>
  </si>
  <si>
    <t>505.000</t>
  </si>
  <si>
    <t>409.200</t>
  </si>
  <si>
    <t>511.000</t>
  </si>
  <si>
    <t>513.000</t>
  </si>
  <si>
    <t>330.000</t>
  </si>
  <si>
    <t>408.800</t>
  </si>
  <si>
    <t>336.000</t>
  </si>
  <si>
    <t>501.000</t>
  </si>
  <si>
    <t>593.600</t>
  </si>
  <si>
    <t>Кольчугино г, 50 лет Октября ул, 5</t>
  </si>
  <si>
    <t>Кольчугино г, 50 лет Октября ул, 9</t>
  </si>
  <si>
    <t>Кольчугино г, 50 лет СССР ул, 12</t>
  </si>
  <si>
    <t>Кольчугино г, 6 Линия Ленинского поселка ул, 31</t>
  </si>
  <si>
    <t>Кольчугино г, Алексеева ул, 2</t>
  </si>
  <si>
    <t>Кольчугино г, Белая Речка мкр, Молодежная ул, 2</t>
  </si>
  <si>
    <t>Кольчугино г, Белая Речка мкр, Родниковая ул, 43</t>
  </si>
  <si>
    <t>Кольчугино г, Белая Речка мкр, Школьная ул, 11</t>
  </si>
  <si>
    <t>Кольчугино г, Белая Речка мкр, Школьная ул, 9</t>
  </si>
  <si>
    <t>Кольчугино г, Веденеева ул, 16</t>
  </si>
  <si>
    <t>Кольчугино г, Веденеева ул, 18</t>
  </si>
  <si>
    <t>Кольчугино г, Веденеева ул, 3</t>
  </si>
  <si>
    <t>Кольчугино г, Веденеева ул, 6</t>
  </si>
  <si>
    <t>Кольчугино г, Дружбы ул, 8а</t>
  </si>
  <si>
    <t>Кольчугино г, КИМ ул, 10</t>
  </si>
  <si>
    <t>Кольчугино г, КИМ ул, 12</t>
  </si>
  <si>
    <t>Кольчугино г, КИМ ул, 16</t>
  </si>
  <si>
    <t>Кольчугино г, КИМ ул, 20</t>
  </si>
  <si>
    <t>Кольчугино г, Коллективная ул, 43</t>
  </si>
  <si>
    <t>Кольчугино г, Котовского ул, 23</t>
  </si>
  <si>
    <t>Кольчугино г, Ленина ул, 12</t>
  </si>
  <si>
    <t>Кольчугино г, Лермонтова ул, 5</t>
  </si>
  <si>
    <t>Кольчугино г, Лермонтова ул, 7</t>
  </si>
  <si>
    <t>Кольчугино г, Ломако ул, 14</t>
  </si>
  <si>
    <t>680.400</t>
  </si>
  <si>
    <t>1930</t>
  </si>
  <si>
    <t>Кольчугино г, Луговая ул, 7</t>
  </si>
  <si>
    <t>Кольчугино г, Луговая ул, 8</t>
  </si>
  <si>
    <t>Кольчугино г, Мира ул, 15</t>
  </si>
  <si>
    <t>Кольчугино г, Мира ул, 25</t>
  </si>
  <si>
    <t>Кольчугино г, Мира ул, 9</t>
  </si>
  <si>
    <t>Кольчугино г, Поселок Зеленоборский ул, 18</t>
  </si>
  <si>
    <t>Кольчугино г, Темкина ул, 9</t>
  </si>
  <si>
    <t>Кольчугино г, Ульяновская ул, 27</t>
  </si>
  <si>
    <t>Кольчугино г, Чапаева ул, 1а</t>
  </si>
  <si>
    <t>Кольчугино г, Чапаева ул, 2а</t>
  </si>
  <si>
    <t>Кольчугино г, Чапаева ул, 4</t>
  </si>
  <si>
    <t>Кольчугино г, Чапаева ул, 5</t>
  </si>
  <si>
    <t>Кольчугино г, Шмелева ул, 13</t>
  </si>
  <si>
    <t>Кольчугино г, Шмелева ул, 14</t>
  </si>
  <si>
    <t>Кольчугино г, Шмелева ул, 15</t>
  </si>
  <si>
    <t>Кольчугино г, Шмелева ул, 18</t>
  </si>
  <si>
    <t>Кольчугино г, Шмелева ул, 4</t>
  </si>
  <si>
    <t>729.000</t>
  </si>
  <si>
    <t>1264.200</t>
  </si>
  <si>
    <t>Кольчугино г, Щорса ул, 11</t>
  </si>
  <si>
    <t>Кольчугино г, Щорса ул, 12</t>
  </si>
  <si>
    <t>Кольчугино г, Щорса ул, 13</t>
  </si>
  <si>
    <t>Кольчугино г, Щорса ул, 9</t>
  </si>
  <si>
    <t>Кольчугинский р-н, Бавлены п, Лесная ул, 5</t>
  </si>
  <si>
    <t>Кольчугинский р-н, Бавлены п, Лесной пер, 3</t>
  </si>
  <si>
    <t>Кольчугинский р-н, Бавлены п, Мира ул, 7</t>
  </si>
  <si>
    <t>701.800</t>
  </si>
  <si>
    <t>Кольчугинский р-н, Бавлены п, Центральная ул, 15</t>
  </si>
  <si>
    <t>Кольчугинский р-н, Бавлены п, Центральная ул, 15А</t>
  </si>
  <si>
    <t>Кольчугинский р-н, Бавлены п, Южный пер, 4</t>
  </si>
  <si>
    <t>Кольчугинский р-н, Большевик п, Дорожная ул, 3</t>
  </si>
  <si>
    <t>375.000</t>
  </si>
  <si>
    <t>160.000</t>
  </si>
  <si>
    <t>621.000</t>
  </si>
  <si>
    <t>Кольчугинский р-н, Золотуха п, Пятнадцатая ул, 3</t>
  </si>
  <si>
    <t>Кольчугинский р-н, Металлист п, Молодежная ул, 1</t>
  </si>
  <si>
    <t>Кольчугинский р-н, Металлист п, Молодежная ул, 3</t>
  </si>
  <si>
    <t>504.000</t>
  </si>
  <si>
    <t>Кольчугинский р-н, Металлист п, Молодежная ул, 5</t>
  </si>
  <si>
    <t>Кольчугинский р-н, Металлист п, Центральная ул, 1</t>
  </si>
  <si>
    <t>Кольчугинский р-н, Металлист п, Центральная ул, 2</t>
  </si>
  <si>
    <t>Кольчугинский р-н, Металлист п, Центральная ул, 4</t>
  </si>
  <si>
    <t>664.000</t>
  </si>
  <si>
    <t>Кольчугинский р-н, Павловка д, Первая ул, 3</t>
  </si>
  <si>
    <t>Кольчугинский р-н, Павловка д, Первая ул, 5</t>
  </si>
  <si>
    <t>Кольчугинский р-н, Раздолье п, Новоселов ул, 10</t>
  </si>
  <si>
    <t>Кольчугинский р-н, Раздолье п, Новоселов ул, 12</t>
  </si>
  <si>
    <t>Кольчугинский р-н, Раздолье п, Новоселов ул, 7</t>
  </si>
  <si>
    <t>Кольчугинский р-н, Раздолье п, Новоселов ул, 8</t>
  </si>
  <si>
    <t>Кольчугинский р-н, Раздолье п, Новоселов ул, 9</t>
  </si>
  <si>
    <t>Кольчугинский р-н, Раздолье п, Первомайская ул, 7</t>
  </si>
  <si>
    <t>Кольчугинский р-н, Раздолье п, Совхозная ул, 2</t>
  </si>
  <si>
    <t>Меленки г, Академика Королева ул, 3</t>
  </si>
  <si>
    <t>Меленки г, Академика Королева ул, 5</t>
  </si>
  <si>
    <t>Меленки г, Дзержинского ул, 23а</t>
  </si>
  <si>
    <t>Меленки г, Дзержинского ул, 44</t>
  </si>
  <si>
    <t>Меленки г, Коминтерна ул, 104</t>
  </si>
  <si>
    <t>Меленки г, Коммунистическая ул, 19</t>
  </si>
  <si>
    <t>Меленки г, Коммунистическая ул, 24</t>
  </si>
  <si>
    <t>Меленки г, Коммунистическая ул, 8</t>
  </si>
  <si>
    <t>Меленки г, Красноармейская ул, 202</t>
  </si>
  <si>
    <t>Меленки г, Муромская ул, 25</t>
  </si>
  <si>
    <t>Меленки г, Чернышевского ул, 41</t>
  </si>
  <si>
    <t>Меленки г, Чкалова ул, 60</t>
  </si>
  <si>
    <t>Меленки г, Школьный пер, 4</t>
  </si>
  <si>
    <t>Меленковский р-н, Архангел с, Молодежная ул, 15</t>
  </si>
  <si>
    <t>Меленковский р-н, Архангел с, Молодежная ул, 16</t>
  </si>
  <si>
    <t>Меленковский р-н, Бутылицы с, Садовая ул, 3</t>
  </si>
  <si>
    <t>Меленковский р-н, Бутылицы с, Садовая ул, 4</t>
  </si>
  <si>
    <t>Меленковский р-н, Бутылицы с, Садовая ул, 5</t>
  </si>
  <si>
    <t>Меленковский р-н, Бутылицы с, Садовая ул, 6</t>
  </si>
  <si>
    <t>Меленковский р-н, Бутылицы с, Садовая ул, 7</t>
  </si>
  <si>
    <t>602.000</t>
  </si>
  <si>
    <t>432.000</t>
  </si>
  <si>
    <t>662.000</t>
  </si>
  <si>
    <t>1163.000</t>
  </si>
  <si>
    <t>597.300</t>
  </si>
  <si>
    <t>1830.000</t>
  </si>
  <si>
    <t>654.000</t>
  </si>
  <si>
    <t>199.000</t>
  </si>
  <si>
    <t>460.000</t>
  </si>
  <si>
    <t>Меленковский р-н, Денятино с, Механизаторов ул, 2</t>
  </si>
  <si>
    <t>Меленковский р-н, Дмитриевы Горы с, Первомайская ул, 80</t>
  </si>
  <si>
    <t>Меленковский р-н, Дмитриевы Горы с, Первомайская ул, 82</t>
  </si>
  <si>
    <t>Меленковский р-н, Ляхи с, Климова ул, 2</t>
  </si>
  <si>
    <t>Меленковский р-н, Ляхи с, Октябрьская ул, 87</t>
  </si>
  <si>
    <t>853.000</t>
  </si>
  <si>
    <t>1024.000</t>
  </si>
  <si>
    <t>390.200</t>
  </si>
  <si>
    <t>422.200</t>
  </si>
  <si>
    <t>Меленковский р-н, Паново д, Молодежная ул, 2</t>
  </si>
  <si>
    <t>Меленковский р-н, Софроново д, Молодежная ул, 16</t>
  </si>
  <si>
    <t>Меленковский р-н, Софроново д, Молодежная ул, 5</t>
  </si>
  <si>
    <t>Меленковский р-н, Тургенево д, Совхозная ул, 2</t>
  </si>
  <si>
    <t>Меленковский р-н, Тургенево д, Школьная ул, 8</t>
  </si>
  <si>
    <t>Муром г, 30 лет Победы ул, 7</t>
  </si>
  <si>
    <t>Муром г, Владимирская ул, 35а</t>
  </si>
  <si>
    <t>Муром г, Владимирское ш, 6а</t>
  </si>
  <si>
    <t>Муром г, Войкова ул, 21</t>
  </si>
  <si>
    <t>Муром г, Войкова ул, 3</t>
  </si>
  <si>
    <t>Муром г, Воровского ул, 22</t>
  </si>
  <si>
    <t>Муром г, Воровского ул, 32</t>
  </si>
  <si>
    <t>Муром г, Воровского ул, 34</t>
  </si>
  <si>
    <t>Муром г, Воровского ул, 69</t>
  </si>
  <si>
    <t>Муром г, Воровского ул, 94</t>
  </si>
  <si>
    <t>Муром г, Воровского ул, 96</t>
  </si>
  <si>
    <t>Муром г, Воровского ул, 97</t>
  </si>
  <si>
    <t>Муром г, Воровского ул, 98</t>
  </si>
  <si>
    <t>Муром г, Гастелло ул, 17</t>
  </si>
  <si>
    <t>Муром г, Губкина ул, 15</t>
  </si>
  <si>
    <t>Муром г, Губкина ул, 17</t>
  </si>
  <si>
    <t>Муром г, Дзержинского ул, 20</t>
  </si>
  <si>
    <t>Муром г, Дзержинского ул, 50</t>
  </si>
  <si>
    <t>Муром г, Заводская ул, 10</t>
  </si>
  <si>
    <t>Муром г, Заводская ул, 5</t>
  </si>
  <si>
    <t>Муром г, Казанская ул, 1а</t>
  </si>
  <si>
    <t>Муром г, Калинина ул, 17</t>
  </si>
  <si>
    <t>Муром г, Калинина ул, 19</t>
  </si>
  <si>
    <t>Муром г, Карачаровское ш, 10</t>
  </si>
  <si>
    <t>Муром г, Карачаровское ш, 69</t>
  </si>
  <si>
    <t>Муром г, Карла Маркса ул, 36</t>
  </si>
  <si>
    <t>Муром г, Карла Маркса ул, 48</t>
  </si>
  <si>
    <t>Муром г, Кирова проезд, 1</t>
  </si>
  <si>
    <t>Муром г, Кирова проезд, 3</t>
  </si>
  <si>
    <t>Муром г, Кирова проезд, 9</t>
  </si>
  <si>
    <t>Муром г, Кирова ул, 20</t>
  </si>
  <si>
    <t>Муром г, Кирова ул, 4</t>
  </si>
  <si>
    <t>Муром г, Кирова ул, 6</t>
  </si>
  <si>
    <t>Муром г, Кленовая ул, 1 корп. 2</t>
  </si>
  <si>
    <t>488.000</t>
  </si>
  <si>
    <t>519.800</t>
  </si>
  <si>
    <t>735.000</t>
  </si>
  <si>
    <t>624.000</t>
  </si>
  <si>
    <t>1185.000</t>
  </si>
  <si>
    <t>363.000</t>
  </si>
  <si>
    <t>262.000</t>
  </si>
  <si>
    <t>373.000</t>
  </si>
  <si>
    <t>220.000</t>
  </si>
  <si>
    <t>863.000</t>
  </si>
  <si>
    <t>529.000</t>
  </si>
  <si>
    <t>426.000</t>
  </si>
  <si>
    <t>522.000</t>
  </si>
  <si>
    <t>425.000</t>
  </si>
  <si>
    <t>250.000</t>
  </si>
  <si>
    <t>1911</t>
  </si>
  <si>
    <t>349.000</t>
  </si>
  <si>
    <t>1016.930</t>
  </si>
  <si>
    <t>1066.000</t>
  </si>
  <si>
    <t>390.000</t>
  </si>
  <si>
    <t>275.000</t>
  </si>
  <si>
    <t>469.000</t>
  </si>
  <si>
    <t>516.000</t>
  </si>
  <si>
    <t>1018.000</t>
  </si>
  <si>
    <t>1011.000</t>
  </si>
  <si>
    <t>745.000</t>
  </si>
  <si>
    <t>332.000</t>
  </si>
  <si>
    <t>389.000</t>
  </si>
  <si>
    <t>525.000</t>
  </si>
  <si>
    <t>421.000</t>
  </si>
  <si>
    <t>Муром г, Кленовая ул, 1/3</t>
  </si>
  <si>
    <t>Муром г, Ковровская ул, 12</t>
  </si>
  <si>
    <t>Муром г, Ковровская ул, 2</t>
  </si>
  <si>
    <t>Муром г, Ковровская ул, 20</t>
  </si>
  <si>
    <t>Муром г, Коммунальная ул, 18</t>
  </si>
  <si>
    <t>Муром г, Комсомольская ул, 37</t>
  </si>
  <si>
    <t>Муром г, Комсомольская ул, 39</t>
  </si>
  <si>
    <t>Муром г, Комсомольская ул, 49</t>
  </si>
  <si>
    <t>Муром г, Комсомольская ул, 53</t>
  </si>
  <si>
    <t>512.000</t>
  </si>
  <si>
    <t>1150.000</t>
  </si>
  <si>
    <t>1926</t>
  </si>
  <si>
    <t>1102.700</t>
  </si>
  <si>
    <t>398.000</t>
  </si>
  <si>
    <t>657.000</t>
  </si>
  <si>
    <t>Муром г, Комсомольская ул, 78</t>
  </si>
  <si>
    <t>Муром г, Красноармейская ул, 25</t>
  </si>
  <si>
    <t>732.000</t>
  </si>
  <si>
    <t>803.000</t>
  </si>
  <si>
    <t>Муром г, Красногвардейская ул, 7</t>
  </si>
  <si>
    <t>Муром г, Красногвардейская ул, 72</t>
  </si>
  <si>
    <t>Муром г, Красногвардейская ул, 74</t>
  </si>
  <si>
    <t>Муром г, Куликова ул, 11</t>
  </si>
  <si>
    <t>Муром г, Куликова ул, 2</t>
  </si>
  <si>
    <t>Муром г, Куликова ул, 25</t>
  </si>
  <si>
    <t>Муром г, Лаврентьева ул, 21</t>
  </si>
  <si>
    <t>Муром г, Лаврентьева ул, 23</t>
  </si>
  <si>
    <t>Муром г, Лакина съезд ул, 1а</t>
  </si>
  <si>
    <t>Муром г, Лакина ул, 17а</t>
  </si>
  <si>
    <t>Муром г, Ленина ул, 25</t>
  </si>
  <si>
    <t>Муром г, Ленинградская ул, 21</t>
  </si>
  <si>
    <t>Муром г, Ленинградская ул, 32/3</t>
  </si>
  <si>
    <t>Муром г, Ленинградская ул, 5</t>
  </si>
  <si>
    <t>Муром г, Ленинградская ул, 9</t>
  </si>
  <si>
    <t>Муром г, Льва Толстого ул, 107</t>
  </si>
  <si>
    <t>Муром г, Льва Толстого ул, 15</t>
  </si>
  <si>
    <t>Муром г, Льва Толстого ул, 78</t>
  </si>
  <si>
    <t>Муром г, Мечтателей ул, 10</t>
  </si>
  <si>
    <t>Муром г, Мичуринская ул, 11</t>
  </si>
  <si>
    <t>Муром г, Мичуринская ул, 27</t>
  </si>
  <si>
    <t>Муром г, Московская ул, 18</t>
  </si>
  <si>
    <t>1945</t>
  </si>
  <si>
    <t>519.000</t>
  </si>
  <si>
    <t>448.000</t>
  </si>
  <si>
    <t>355.000</t>
  </si>
  <si>
    <t>647.000</t>
  </si>
  <si>
    <t>1850</t>
  </si>
  <si>
    <t>1036.000</t>
  </si>
  <si>
    <t>1372.000</t>
  </si>
  <si>
    <t>792.000</t>
  </si>
  <si>
    <t>1875</t>
  </si>
  <si>
    <t>517.000</t>
  </si>
  <si>
    <t>Муром г, Московская ул, 38</t>
  </si>
  <si>
    <t>Муром г, Московская ул, 42</t>
  </si>
  <si>
    <t>Муром г, Московская ул, 68</t>
  </si>
  <si>
    <t>Муром г, Московская ул, 85А</t>
  </si>
  <si>
    <t>Муром г, Московская ул, 86</t>
  </si>
  <si>
    <t>Муром г, Муромская ул, 17</t>
  </si>
  <si>
    <t>Муром г, Муромская ул, 23</t>
  </si>
  <si>
    <t>Муром г, Муромская ул, 27</t>
  </si>
  <si>
    <t>Муром г, Набережная ул, 14</t>
  </si>
  <si>
    <t>Муром г, Набережная ул, 17</t>
  </si>
  <si>
    <t>Муром г, Нежиловка мкр, 1б</t>
  </si>
  <si>
    <t>658.000</t>
  </si>
  <si>
    <t>912.000</t>
  </si>
  <si>
    <t>266.000</t>
  </si>
  <si>
    <t>Муром г, Первомайская ул, 38</t>
  </si>
  <si>
    <t>Муром г, Первомайская ул, 47</t>
  </si>
  <si>
    <t>383.000</t>
  </si>
  <si>
    <t>1910</t>
  </si>
  <si>
    <t>387.000</t>
  </si>
  <si>
    <t>Муром г, Поселок Строителей ул, 12</t>
  </si>
  <si>
    <t>Муром г, Пролетарская ул, 50</t>
  </si>
  <si>
    <t>Муром г, Пролетарская ул, 60</t>
  </si>
  <si>
    <t>Муром г, Пролетарская ул, 63</t>
  </si>
  <si>
    <t>495.500</t>
  </si>
  <si>
    <t>1944</t>
  </si>
  <si>
    <t>619.000</t>
  </si>
  <si>
    <t>Муром г, Свердлова ул, 34</t>
  </si>
  <si>
    <t>Муром г, Свердлова ул, 36</t>
  </si>
  <si>
    <t>483.000</t>
  </si>
  <si>
    <t>Муром г, Свердлова ул, 49</t>
  </si>
  <si>
    <t>Муром г, Северный проезд, 13</t>
  </si>
  <si>
    <t>Муром г, Советская ул, 45</t>
  </si>
  <si>
    <t>Муром г, Советская ул, 46А</t>
  </si>
  <si>
    <t>Муром г, Советская ул, 66</t>
  </si>
  <si>
    <t>Муром г, Совхозная ул, 3</t>
  </si>
  <si>
    <t>Муром г, Спортивная ул, 11</t>
  </si>
  <si>
    <t>Муром г, Спортивная ул, 12</t>
  </si>
  <si>
    <t>Муром г, Стахановская ул, 20</t>
  </si>
  <si>
    <t>Муром г, Стахановская ул, 26</t>
  </si>
  <si>
    <t>484.000</t>
  </si>
  <si>
    <t>476.000</t>
  </si>
  <si>
    <t>Муром г, Трудовая ул, 21</t>
  </si>
  <si>
    <t>1153.000</t>
  </si>
  <si>
    <t>Муром г, Фрунзе ул, 2</t>
  </si>
  <si>
    <t>974.000</t>
  </si>
  <si>
    <t>Муром г, Цветочный б-р, 4</t>
  </si>
  <si>
    <t>Муром г, Цветочный б-р, 6</t>
  </si>
  <si>
    <t>Муром г, Чкалова ул, 29</t>
  </si>
  <si>
    <t>Муром г, Щербакова ул, 2</t>
  </si>
  <si>
    <t>Муром г, Щербакова ул, 35</t>
  </si>
  <si>
    <t>Муром г, Щербакова ул, 9</t>
  </si>
  <si>
    <t>Муром г, Экземплярского ул, 100</t>
  </si>
  <si>
    <t>Муром г, Экземплярского ул, 59а</t>
  </si>
  <si>
    <t>Муром г, Энгельса ул, 19</t>
  </si>
  <si>
    <t>Муром г, Юбилейная ул, 50</t>
  </si>
  <si>
    <t>Муром г, Юбилейная ул, 52</t>
  </si>
  <si>
    <t>Муром г, Южная ул, 7</t>
  </si>
  <si>
    <t>Муромский р-н, Зимёнки п, Кооперативная ул, 13</t>
  </si>
  <si>
    <t>Муромский р-н, Зимёнки п, Красногорбатовская ул, 4</t>
  </si>
  <si>
    <t>Муромский р-н, Зимёнки п, Красногорбатовская ул, 5</t>
  </si>
  <si>
    <t>Муромский р-н, Кондраково п, Зеленая ул, 10</t>
  </si>
  <si>
    <t>Муромский р-н, Механизаторов п, 49</t>
  </si>
  <si>
    <t>Муромский р-н, Механизаторов п, 50</t>
  </si>
  <si>
    <t>435.000</t>
  </si>
  <si>
    <t>915.000</t>
  </si>
  <si>
    <t>503.000</t>
  </si>
  <si>
    <t>912.500</t>
  </si>
  <si>
    <t>666.600</t>
  </si>
  <si>
    <t>Муромский р-н, Механизаторов п, 67</t>
  </si>
  <si>
    <t>Муромский р-н, Механизаторов п, 69</t>
  </si>
  <si>
    <t>Муромский р-н, Муромский п, Кольцевая ул, 17</t>
  </si>
  <si>
    <t>Муромский р-н, Муромский п, Кольцевая ул, 25</t>
  </si>
  <si>
    <t>Муромский р-н, Муромский п, Центральная ул, 16</t>
  </si>
  <si>
    <t>362.000</t>
  </si>
  <si>
    <t>679.000</t>
  </si>
  <si>
    <t>872.100</t>
  </si>
  <si>
    <t>421.600</t>
  </si>
  <si>
    <t>Муромский р-н, Муромский п, Центральная ул, 32</t>
  </si>
  <si>
    <t>Муромский р-н, Муромский п, Центральная ул, 33</t>
  </si>
  <si>
    <t>Муромский р-н, Пестенькино д, Центральная ул, 52</t>
  </si>
  <si>
    <t>Муромский р-н, Савково д, Советская ул, 15</t>
  </si>
  <si>
    <t>Муромский р-н, Савково д, Советская ул, 17</t>
  </si>
  <si>
    <t>Муромский р-н, Фабрики им П.Л.Войкова п, 11</t>
  </si>
  <si>
    <t>Муромский р-н, Фабрики им П.Л.Войкова п, 12</t>
  </si>
  <si>
    <t>Петушинский р-н, Андреевское с, 17</t>
  </si>
  <si>
    <t>Петушинский р-н, Березка п, Центральная ул, 13</t>
  </si>
  <si>
    <t>Петушинский р-н, Березка п, Центральная ул, 15</t>
  </si>
  <si>
    <t>Петушинский р-н, Вольгинский п, Новосеменковская ул, 11</t>
  </si>
  <si>
    <t>Петушинский р-н, Вольгинский п, Новосеменковская ул, 4</t>
  </si>
  <si>
    <t>Петушинский р-н, Вольгинский п, Новосеменковская ул, 9</t>
  </si>
  <si>
    <t>Петушинский р-н, Вольгинский п, Старовская ул, 1</t>
  </si>
  <si>
    <t>Петушинский р-н, Вольгинский п, Старовская ул, 16</t>
  </si>
  <si>
    <t>Петушинский р-н, Воспушка д, Ленина ул, 5</t>
  </si>
  <si>
    <t>Петушинский р-н, Городищи п, К.Соловьева ул, 2а</t>
  </si>
  <si>
    <t>Петушинский р-н, Городищи п, Ленина ул, 10</t>
  </si>
  <si>
    <t>Петушинский р-н, Городищи п, Ленина ул, 3</t>
  </si>
  <si>
    <t>Петушинский р-н, Городищи п, Советская ул, 38а</t>
  </si>
  <si>
    <t>Петушинский р-н, Костерево г, 40 лет Октября ул, 13</t>
  </si>
  <si>
    <t>Петушинский р-н, Костерево г, им Горького ул, 14</t>
  </si>
  <si>
    <t>Петушинский р-н, Костерево г, им Горького ул, 9</t>
  </si>
  <si>
    <t>Петушинский р-н, Костерево г, Ленина ул, 4а</t>
  </si>
  <si>
    <t>Петушинский р-н, Костерево г, Ленина ул, 7а</t>
  </si>
  <si>
    <t>Петушинский р-н, Костерево г, Чехова ул, 2</t>
  </si>
  <si>
    <t>Петушинский р-н, Костерево г, Чехова ул, 5</t>
  </si>
  <si>
    <t>Петушинский р-н, Костерево г, Школьная ул, 25</t>
  </si>
  <si>
    <t>Петушинский р-н, Липна д, Дачная ул, 4</t>
  </si>
  <si>
    <t>Петушинский р-н, Нагорный п, Владимирская ул, 11</t>
  </si>
  <si>
    <t>Петушинский р-н, Нагорный п, Владимирская ул, 7</t>
  </si>
  <si>
    <t>680.200</t>
  </si>
  <si>
    <t>759.000</t>
  </si>
  <si>
    <t>1175.200</t>
  </si>
  <si>
    <t>205.000</t>
  </si>
  <si>
    <t>693.600</t>
  </si>
  <si>
    <t>444.000</t>
  </si>
  <si>
    <t>841.000</t>
  </si>
  <si>
    <t>1540.100</t>
  </si>
  <si>
    <t>560.480</t>
  </si>
  <si>
    <t>697.700</t>
  </si>
  <si>
    <t>705.700</t>
  </si>
  <si>
    <t>734.500</t>
  </si>
  <si>
    <t>800.400</t>
  </si>
  <si>
    <t>Петушинский р-н, Новое Аннино д, Центральная ул, 11</t>
  </si>
  <si>
    <t>Петушинский р-н, Новое Аннино д, Центральная ул, 12</t>
  </si>
  <si>
    <t>Петушинский р-н, Пахомово д, 37</t>
  </si>
  <si>
    <t>Петушинский р-н, Пекша д, Октябрьская ул, 1</t>
  </si>
  <si>
    <t>Петушинский р-н, Пекша д, Октябрьская ул, 2</t>
  </si>
  <si>
    <t>Петушинский р-н, Пекша д, Центральная ул, 1</t>
  </si>
  <si>
    <t>Петушинский р-н, Покров г, 3 Интернационала ул, 64а</t>
  </si>
  <si>
    <t>Петушинский р-н, Покров г, 3 Интернационала ул, 64б</t>
  </si>
  <si>
    <t>Петушинский р-н, Покров г, 3 Интернационала ул, 68</t>
  </si>
  <si>
    <t>Петушинский р-н, Покров г, Больничный проезд, 18</t>
  </si>
  <si>
    <t>Петушинский р-н, Покров г, Больничный проезд, 2</t>
  </si>
  <si>
    <t>Петушинский р-н, Покров г, Больничный проезд, 21</t>
  </si>
  <si>
    <t>712.600</t>
  </si>
  <si>
    <t>719.400</t>
  </si>
  <si>
    <t>Петушинский р-н, Покров г, Герасимова ул, 17</t>
  </si>
  <si>
    <t>Петушинский р-н, Покров г, Испытателей ул, 1</t>
  </si>
  <si>
    <t>Петушинский р-н, Покров г, Октябрьская ул, 1</t>
  </si>
  <si>
    <t>Петушинский р-н, Покров г, Октябрьская ул, 113</t>
  </si>
  <si>
    <t>Петушинский р-н, Покров г, Октябрьская ул, 3</t>
  </si>
  <si>
    <t>Петушинский р-н, Покров г, Пролетарская ул, 1</t>
  </si>
  <si>
    <t>832.700</t>
  </si>
  <si>
    <t>704.100</t>
  </si>
  <si>
    <t>780.900</t>
  </si>
  <si>
    <t>Петушинский р-н, Санино д, Лесная ул, 171</t>
  </si>
  <si>
    <t>Петушинский р-н, Санинского ДОКа п, Клубная ул, 10</t>
  </si>
  <si>
    <t>Петушинский р-н, Санинского ДОКа п, Клубная ул, 12</t>
  </si>
  <si>
    <t>Петушинский р-н, Сосновый Бор п, Центральная ул, 7</t>
  </si>
  <si>
    <t>Петушинский р-н, Сушнево-1 п, Центральная ул, 2</t>
  </si>
  <si>
    <t>Петушинский р-н, Труд п, Советская ул, 4</t>
  </si>
  <si>
    <t>Петушинский р-н, Труд п, Советская ул, 7</t>
  </si>
  <si>
    <t>Петушки г, Кирова ул, 4</t>
  </si>
  <si>
    <t>Петушки г, Коммунальная ул, 1</t>
  </si>
  <si>
    <t>Петушки г, Лесная ул, 15</t>
  </si>
  <si>
    <t>Петушки г, Лесная ул, 18</t>
  </si>
  <si>
    <t>Петушки г, Лесная ул, 2а</t>
  </si>
  <si>
    <t>Петушки г, Маяковского ул, 21</t>
  </si>
  <si>
    <t>Петушки г, Маяковского ул, 27</t>
  </si>
  <si>
    <t>Петушки г, Московская ул, 13а</t>
  </si>
  <si>
    <t>Петушки г, Московская ул, 16</t>
  </si>
  <si>
    <t>Петушки г, Московская ул, 2</t>
  </si>
  <si>
    <t>187.000</t>
  </si>
  <si>
    <t>724.100</t>
  </si>
  <si>
    <t>651.200</t>
  </si>
  <si>
    <t>Петушки г, Московская ул, 26</t>
  </si>
  <si>
    <t>Петушки г, Московская ул, 7</t>
  </si>
  <si>
    <t>Петушки г, Полевая ул, 1а</t>
  </si>
  <si>
    <t>Петушки г, Полевой проезд, 7</t>
  </si>
  <si>
    <t>Петушки г, Профсоюзная ул, 14</t>
  </si>
  <si>
    <t>Петушки г, Профсоюзная ул, 14а</t>
  </si>
  <si>
    <t>Петушки г, Советская пл, 1</t>
  </si>
  <si>
    <t>Петушки г, Советская пл, 2</t>
  </si>
  <si>
    <t>Петушки г, Спортивная ул, 17</t>
  </si>
  <si>
    <t>Петушки г, Спортивная ул, 8</t>
  </si>
  <si>
    <t>Петушки г, Строителей ул, 20</t>
  </si>
  <si>
    <t>Петушки г, Строителей ул, 22</t>
  </si>
  <si>
    <t>Петушки г, Строителей ул, 24</t>
  </si>
  <si>
    <t>Петушки г, Строителей ул, 6</t>
  </si>
  <si>
    <t>Петушки г, Трудовая ул, 4</t>
  </si>
  <si>
    <t>Радужный г, 1-й кв-л, 12А</t>
  </si>
  <si>
    <t>Радужный г, 1-й кв-л, 16</t>
  </si>
  <si>
    <t>Радужный г, 1-й кв-л, 17</t>
  </si>
  <si>
    <t>Радужный г, 1-й кв-л, 23</t>
  </si>
  <si>
    <t>Радужный г, 1-й кв-л, 24</t>
  </si>
  <si>
    <t>Радужный г, 1-й кв-л, 25</t>
  </si>
  <si>
    <t>Радужный г, 1-й кв-л, 26</t>
  </si>
  <si>
    <t>Радужный г, 1-й кв-л, 27</t>
  </si>
  <si>
    <t>Радужный г, 1-й кв-л, 28</t>
  </si>
  <si>
    <t>Радужный г, 1-й кв-л, 4</t>
  </si>
  <si>
    <t>Радужный г, 1-й кв-л, 5</t>
  </si>
  <si>
    <t>Радужный г, 1-й кв-л, 7</t>
  </si>
  <si>
    <t>Радужный г, 9-й кв-л, 8</t>
  </si>
  <si>
    <t>Селивановский р-н, Губино д, Административная ул, 2</t>
  </si>
  <si>
    <t>Селивановский р-н, Драчево с, Кирпичная ул, 5</t>
  </si>
  <si>
    <t>Селивановский р-н, Копнино д, Октябрьская ул, 15</t>
  </si>
  <si>
    <t>Селивановский р-н, Костенец п, 18</t>
  </si>
  <si>
    <t>Селивановский р-н, Костенец п, 19</t>
  </si>
  <si>
    <t>Селивановский р-н, Красная Горбатка п, 2-я Заводская ул, 4</t>
  </si>
  <si>
    <t>Селивановский р-н, Красная Горбатка п, 2-я Заводская ул, 5</t>
  </si>
  <si>
    <t>Селивановский р-н, Красная Горбатка п, Комсомольская ул, 74</t>
  </si>
  <si>
    <t>Селивановский р-н, Красная Горбатка п, Красноармейская ул, 26</t>
  </si>
  <si>
    <t>Селивановский р-н, Красная Горбатка п, Луговая ул, 33</t>
  </si>
  <si>
    <t>Селивановский р-н, Красная Горбатка п, Первомайская ул, 102</t>
  </si>
  <si>
    <t>Селивановский р-н, Красная Горбатка п, Первомайская ул, 129</t>
  </si>
  <si>
    <t>1084.100</t>
  </si>
  <si>
    <t>1690.000</t>
  </si>
  <si>
    <t>512.700</t>
  </si>
  <si>
    <t>380.900</t>
  </si>
  <si>
    <t>1240.000</t>
  </si>
  <si>
    <t>1664.000</t>
  </si>
  <si>
    <t>604.000</t>
  </si>
  <si>
    <t>933.000</t>
  </si>
  <si>
    <t>1194.000</t>
  </si>
  <si>
    <t>930.000</t>
  </si>
  <si>
    <t>924.200</t>
  </si>
  <si>
    <t>638.000</t>
  </si>
  <si>
    <t>494.000</t>
  </si>
  <si>
    <t>746.000</t>
  </si>
  <si>
    <t>875.000</t>
  </si>
  <si>
    <t>645.800</t>
  </si>
  <si>
    <t>449.400</t>
  </si>
  <si>
    <t>925.000</t>
  </si>
  <si>
    <t>749.000</t>
  </si>
  <si>
    <t>Селивановский р-н, Красная Горбатка п, Садовая ул, 10</t>
  </si>
  <si>
    <t>Селивановский р-н, Красная Горбатка п, Садовая ул, 12</t>
  </si>
  <si>
    <t>Селивановский р-н, Красная Горбатка п, Свободы ул, 50</t>
  </si>
  <si>
    <t>Селивановский р-н, Красная Горбатка п, Северная ул, 77</t>
  </si>
  <si>
    <t>Селивановский р-н, Красная Горбатка п, Станко ул, 3</t>
  </si>
  <si>
    <t>Селивановский р-н, Красная Горбатка п, Станко ул, 9</t>
  </si>
  <si>
    <t>Селивановский р-н, Красная Горбатка п, Школьная ул, 27</t>
  </si>
  <si>
    <t>Селивановский р-н, Красная Горбатка п, Школьная ул, 29</t>
  </si>
  <si>
    <t>Селивановский р-н, Красная Ушна п, Заводская ул, 4</t>
  </si>
  <si>
    <t>Селивановский р-н, Надеждино д, Школьная ул, 8</t>
  </si>
  <si>
    <t>Селивановский р-н, Новлянка д, Совхозная ул, 18</t>
  </si>
  <si>
    <t>Селивановский р-н, Новлянка п, Молодежная ул, 3</t>
  </si>
  <si>
    <t>Селивановский р-н, Новлянка п, Молодежная ул, 4</t>
  </si>
  <si>
    <t>Селивановский р-н, Новлянка п, Парковая ул, 12</t>
  </si>
  <si>
    <t>Селивановский р-н, Новый Быт п, Песочная ул, 31</t>
  </si>
  <si>
    <t>Селивановский р-н, Новый Быт п, Песочная ул, 32</t>
  </si>
  <si>
    <t>Собинка г, Гагарина ул, 12</t>
  </si>
  <si>
    <t>Собинка г, Гагарина ул, 14</t>
  </si>
  <si>
    <t>Собинка г, Гагарина ул, 15</t>
  </si>
  <si>
    <t>Собинка г, Гагарина ул, 16</t>
  </si>
  <si>
    <t>Собинка г, Гагарина ул, 3</t>
  </si>
  <si>
    <t>Собинка г, Гагарина ул, 38</t>
  </si>
  <si>
    <t>Собинка г, Гагарина ул, 40</t>
  </si>
  <si>
    <t>Собинка г, Димитрова ул, 17</t>
  </si>
  <si>
    <t>Собинка г, Димитрова ул, 24</t>
  </si>
  <si>
    <t>Собинка г, Красная Звезда ул, 3</t>
  </si>
  <si>
    <t>Собинка г, Мира ул, 11</t>
  </si>
  <si>
    <t>Собинка г, Молодежная ул, 20</t>
  </si>
  <si>
    <t>Собинка г, Молодежная ул, 26</t>
  </si>
  <si>
    <t>Собинка г, Центральная ул, 20</t>
  </si>
  <si>
    <t>Собинка г, Центральная ул, 22</t>
  </si>
  <si>
    <t>Собинка г, Центральная ул, 23</t>
  </si>
  <si>
    <t>Собинка г, Шибаева ул, 1</t>
  </si>
  <si>
    <t>Собинка г, Шибаева ул, 18</t>
  </si>
  <si>
    <t>420.500</t>
  </si>
  <si>
    <t>836.000</t>
  </si>
  <si>
    <t>340.800</t>
  </si>
  <si>
    <t>942.000</t>
  </si>
  <si>
    <t>576.400</t>
  </si>
  <si>
    <t>973.000</t>
  </si>
  <si>
    <t>576.900</t>
  </si>
  <si>
    <t>708.200</t>
  </si>
  <si>
    <t>1101.800</t>
  </si>
  <si>
    <t>717.970</t>
  </si>
  <si>
    <t>707.950</t>
  </si>
  <si>
    <t>Собинский р-н, Асерхово п, Лесной пр-кт, 10</t>
  </si>
  <si>
    <t>Собинский р-н, Ворша с, Молодежная ул, 15</t>
  </si>
  <si>
    <t>754.500</t>
  </si>
  <si>
    <t>669.000</t>
  </si>
  <si>
    <t>Собинский р-н, Ермонино д, Юбилейная ул, 17</t>
  </si>
  <si>
    <t>Собинский р-н, Заречное с, Парковая ул, 7</t>
  </si>
  <si>
    <t>Собинский р-н, Колокша п, сан Строитель тер, 2</t>
  </si>
  <si>
    <t>Собинский р-н, Курилово д, Молодежная ул, 5</t>
  </si>
  <si>
    <t>Собинский р-н, Лакинск г, 17 Партсъезда ул, 5а</t>
  </si>
  <si>
    <t>Собинский р-н, Лакинск г, 21 Партсъезда ул, 13</t>
  </si>
  <si>
    <t>Собинский р-н, Лакинск г, 21 Партсъезда ул, 4</t>
  </si>
  <si>
    <t>Собинский р-н, Лакинск г, Ленина пр-кт, 71/1</t>
  </si>
  <si>
    <t>Собинский р-н, Лакинск г, Ленина пр-кт, 73</t>
  </si>
  <si>
    <t>Собинский р-н, Лакинск г, Лермонтова ул, 41</t>
  </si>
  <si>
    <t>771.100</t>
  </si>
  <si>
    <t>395.500</t>
  </si>
  <si>
    <t>538.700</t>
  </si>
  <si>
    <t>888.000</t>
  </si>
  <si>
    <t>402.000</t>
  </si>
  <si>
    <t>Собинский р-н, Лакинск г, Мира ул, 100</t>
  </si>
  <si>
    <t>Собинский р-н, Лакинск г, Мира ул, 102</t>
  </si>
  <si>
    <t>Собинский р-н, Лакинск г, Мира ул, 92</t>
  </si>
  <si>
    <t>Собинский р-н, Лакинск г, Спортивная ул, 19</t>
  </si>
  <si>
    <t>Собинский р-н, Лакинск г, Спортивная ул, 21</t>
  </si>
  <si>
    <t>Собинский р-н, Ставрово п, Комсомольская ул, 14</t>
  </si>
  <si>
    <t>Собинский р-н, Ставрово п, Комсомольская ул, 7</t>
  </si>
  <si>
    <t>Собинский р-н, Ставрово п, Комсомольская ул, 8</t>
  </si>
  <si>
    <t>Собинский р-н, Ставрово п, Ленина ул, 12</t>
  </si>
  <si>
    <t>Собинский р-н, Ставрово п, Ленина ул, 4</t>
  </si>
  <si>
    <t>Собинский р-н, Ставрово п, Октябрьская ул, 144</t>
  </si>
  <si>
    <t>Собинский р-н, Ставрово п, Октябрьская ул, 148</t>
  </si>
  <si>
    <t>Собинский р-н, Ставрово п, Советская ул, 92А</t>
  </si>
  <si>
    <t>Собинский р-н, Ставрово п, Совхозная ул, 11</t>
  </si>
  <si>
    <t>Собинский р-н, Ставрово п, Юбилейная ул, 11</t>
  </si>
  <si>
    <t>Собинский р-н, Ставрово п, Юбилейная ул, 17</t>
  </si>
  <si>
    <t>Собинский р-н, Толпухово д, Молодежная ул, 10</t>
  </si>
  <si>
    <t>Собинский р-н, Толпухово д, Молодежная ул, 11</t>
  </si>
  <si>
    <t>Собинский р-н, Толпухово д, Молодежная ул, 12</t>
  </si>
  <si>
    <t>Собинский р-н, Толпухово д, Молодежная ул, 13</t>
  </si>
  <si>
    <t>Собинский р-н, Ундольский п, Школьная ул, 33</t>
  </si>
  <si>
    <t>Собинский р-н, Черкутино с, Им В.А.Солоухина ул, 2</t>
  </si>
  <si>
    <t>Судогда г, Гагарина ул, 5б</t>
  </si>
  <si>
    <t>Судогда г, Гагарина ул, 6</t>
  </si>
  <si>
    <t>Судогда г, Гагарина ул, 7а</t>
  </si>
  <si>
    <t>553.000</t>
  </si>
  <si>
    <t>533.000</t>
  </si>
  <si>
    <t>1064.700</t>
  </si>
  <si>
    <t>159.000</t>
  </si>
  <si>
    <t>214.000</t>
  </si>
  <si>
    <t>829.500</t>
  </si>
  <si>
    <t>414.000</t>
  </si>
  <si>
    <t>442.400</t>
  </si>
  <si>
    <t>575.000</t>
  </si>
  <si>
    <t>583.100</t>
  </si>
  <si>
    <t>592.900</t>
  </si>
  <si>
    <t>Судогда г, Карла Маркса ул, 42</t>
  </si>
  <si>
    <t>Судогда г, Ленина ул, 61</t>
  </si>
  <si>
    <t>Судогда г, Текстильщиков ул, 5</t>
  </si>
  <si>
    <t>Судогда г, Чапаева ул, 45</t>
  </si>
  <si>
    <t>Судогодский р-н, Андреево п, Коммунистическая ул, 2</t>
  </si>
  <si>
    <t>Судогодский р-н, Бег п, Октябрьская ул, 27</t>
  </si>
  <si>
    <t>Судогодский р-н, Бег п, Спортивная ул, 11</t>
  </si>
  <si>
    <t>Судогодский р-н, Головино п, Радужная ул, 15</t>
  </si>
  <si>
    <t>464.000</t>
  </si>
  <si>
    <t>Судогодский р-н, Головино п, Радужная ул, 2</t>
  </si>
  <si>
    <t>Судогодский р-н, Головино п, Садовая ул, 1</t>
  </si>
  <si>
    <t>Судогодский р-н, Головино п, Советская ул, 24А</t>
  </si>
  <si>
    <t>Судогодский р-н, Головино п, Шолохова ул, 17</t>
  </si>
  <si>
    <t>873.000</t>
  </si>
  <si>
    <t>Судогодский р-н, Ильино д, Молодежная ул, 4</t>
  </si>
  <si>
    <t>Судогодский р-н, Ильино д, Молодежная ул, 7</t>
  </si>
  <si>
    <t>Судогодский р-н, им Воровского п, Спортивная ул, 7</t>
  </si>
  <si>
    <t>755.200</t>
  </si>
  <si>
    <t>Судогодский р-н, Коняево п, 44</t>
  </si>
  <si>
    <t>Судогодский р-н, Ликино с, Лесная ул, 13</t>
  </si>
  <si>
    <t>Судогодский р-н, Муромцево п, Комсомольская ул, 10</t>
  </si>
  <si>
    <t>Судогодский р-н, Муромцево п, Комсомольская ул, 10а</t>
  </si>
  <si>
    <t>Судогодский р-н, Муромцево п, Комсомольская ул, 3</t>
  </si>
  <si>
    <t>Судогодский р-н, Муромцево п, Комсомольская ул, 4</t>
  </si>
  <si>
    <t>Судогодский р-н, Муромцево п, Комсомольская ул, 6</t>
  </si>
  <si>
    <t>Судогодский р-н, Муромцево п, Октябрьская ул, 11</t>
  </si>
  <si>
    <t>Судогодский р-н, Муромцево п, Шкурина ул, 11</t>
  </si>
  <si>
    <t>Судогодский р-н, Муромцево п, Шкурина ул, 12</t>
  </si>
  <si>
    <t>Судогодский р-н, Муромцево п, Шкурина ул, 8</t>
  </si>
  <si>
    <t>Судогодский р-н, Муромцево п, Шкурина ул, 9</t>
  </si>
  <si>
    <t>188.400</t>
  </si>
  <si>
    <t>677.000</t>
  </si>
  <si>
    <t>Судогодский р-н, Сойма д, Молодежная ул, 10</t>
  </si>
  <si>
    <t>Судогодский р-н, Тюрмеровка п, Краснознаменная ул, 36</t>
  </si>
  <si>
    <t>585.200</t>
  </si>
  <si>
    <t>502.000</t>
  </si>
  <si>
    <t>496.500</t>
  </si>
  <si>
    <t>Суздаль г, Всполье б-р, 25</t>
  </si>
  <si>
    <t>Суздаль г, Всполье б-р, 4</t>
  </si>
  <si>
    <t>Суздаль г, Гоголя ул, 15</t>
  </si>
  <si>
    <t>Суздаль г, Гоголя ул, 17А</t>
  </si>
  <si>
    <t>Суздаль г, Гоголя ул, 31А</t>
  </si>
  <si>
    <t>Суздаль г, Гоголя ул, 31Б</t>
  </si>
  <si>
    <t>Суздаль г, Гоголя ул, 3А</t>
  </si>
  <si>
    <t>Суздаль г, Гоголя ул, 43</t>
  </si>
  <si>
    <t>Суздаль г, Гоголя ул, 47</t>
  </si>
  <si>
    <t>893.000</t>
  </si>
  <si>
    <t>902.000</t>
  </si>
  <si>
    <t>Суздаль г, Гоголя ул, 55</t>
  </si>
  <si>
    <t>Суздаль г, Гоголя ул, 7А</t>
  </si>
  <si>
    <t>Суздаль г, Лоунская ул, 10</t>
  </si>
  <si>
    <t>Суздаль г, Лоунская ул, 4</t>
  </si>
  <si>
    <t>Суздаль г, Лоунская ул, 5</t>
  </si>
  <si>
    <t>Суздаль г, Михайловская ул, 84А</t>
  </si>
  <si>
    <t>Суздаль г, Пожарского ул, 6Б</t>
  </si>
  <si>
    <t>Суздаль г, Советская ул, 17</t>
  </si>
  <si>
    <t>Суздаль г, Советская ул, 18</t>
  </si>
  <si>
    <t>Суздаль г, Советская ул, 19</t>
  </si>
  <si>
    <t>Суздаль г, Советская ул, 21</t>
  </si>
  <si>
    <t>Суздаль г, Советская ул, 22</t>
  </si>
  <si>
    <t>1224.000</t>
  </si>
  <si>
    <t>1165.000</t>
  </si>
  <si>
    <t>Суздаль г, Советская ул, 43</t>
  </si>
  <si>
    <t>Суздальский р-н, Боголюбово п, Заводская ул, 3</t>
  </si>
  <si>
    <t>Суздальский р-н, Боголюбово п, Западная ул, 23</t>
  </si>
  <si>
    <t>Суздальский р-н, Боголюбово п, Западная ул, 27</t>
  </si>
  <si>
    <t>Суздальский р-н, Боголюбово п, Западная ул, 29</t>
  </si>
  <si>
    <t>Суздальский р-н, Боголюбово п, Ленина ул, 172б</t>
  </si>
  <si>
    <t>452.600</t>
  </si>
  <si>
    <t>488.500</t>
  </si>
  <si>
    <t>641.800</t>
  </si>
  <si>
    <t>Суздальский р-н, Боголюбово п, Ленина ул, 172в</t>
  </si>
  <si>
    <t>Суздальский р-н, Боголюбово п, Ленина ул, 182б</t>
  </si>
  <si>
    <t>Суздальский р-н, Боголюбово п, Ленина ул, 182в</t>
  </si>
  <si>
    <t>Суздальский р-н, Кутуково с, Школьная ул, 2</t>
  </si>
  <si>
    <t>Суздальский р-н, Новоалександрово с, Рабочая ул, 4</t>
  </si>
  <si>
    <t>Суздальский р-н, Павловское с, Школьная ул, 21</t>
  </si>
  <si>
    <t>Суздальский р-н, Павловское с, Школьная ул, 22</t>
  </si>
  <si>
    <t>Суздальский р-н, Павловское с, Школьная ул, 23</t>
  </si>
  <si>
    <t>Суздальский р-н, Садовый п, Садовая ул, 3</t>
  </si>
  <si>
    <t>Суздальский р-н, Садовый п, Строителей ул, 3</t>
  </si>
  <si>
    <t>Суздальский р-н, Сновицы с, Школьная ул, 6</t>
  </si>
  <si>
    <t>Суздальский р-н, Сокол п, 8</t>
  </si>
  <si>
    <t>Суздальский р-н, Цибеево с, Западная ул, 3</t>
  </si>
  <si>
    <t>Юрьев-Польский г, 1 Мая ул, 18</t>
  </si>
  <si>
    <t>Юрьев-Польский г, 1 Мая ул, 30</t>
  </si>
  <si>
    <t>Юрьев-Польский г, 1 Мая ул, 44</t>
  </si>
  <si>
    <t>Юрьев-Польский г, 1 Мая ул, 49</t>
  </si>
  <si>
    <t>Юрьев-Польский г, 1 Мая ул, 50</t>
  </si>
  <si>
    <t>Юрьев-Польский г, 1 Мая ул, 7</t>
  </si>
  <si>
    <t>Юрьев-Польский г, 1 Мая ул, 76</t>
  </si>
  <si>
    <t>Юрьев-Польский г, Артиллерийская ул, 15</t>
  </si>
  <si>
    <t>Юрьев-Польский г, Герцена ул, 13А</t>
  </si>
  <si>
    <t>Юрьев-Польский г, Герцена ул, 15</t>
  </si>
  <si>
    <t>Юрьев-Польский г, Герцена ул, 3</t>
  </si>
  <si>
    <t>Юрьев-Польский г, Горького ул, 24</t>
  </si>
  <si>
    <t>Юрьев-Польский г, Железнодорожная ул, 11</t>
  </si>
  <si>
    <t>Юрьев-Польский г, Комсомольская ул, 10</t>
  </si>
  <si>
    <t>Юрьев-Польский г, Комсомольская ул, 6</t>
  </si>
  <si>
    <t>Юрьев-Польский г, Комсомольская ул, 90А</t>
  </si>
  <si>
    <t>Юрьев-Польский г, Краснооктябрьская ул, 32</t>
  </si>
  <si>
    <t>Юрьев-Польский г, Красный поселок ул, 12</t>
  </si>
  <si>
    <t>Юрьев-Польский г, Луговая ул, 41</t>
  </si>
  <si>
    <t>Юрьев-Польский г, Николаева пер, 7</t>
  </si>
  <si>
    <t>Юрьев-Польский г, Перфильева ул, 34А</t>
  </si>
  <si>
    <t>Юрьев-Польский г, Промышленный пер, 11</t>
  </si>
  <si>
    <t>Юрьев-Польский г, Промышленный пер, 12</t>
  </si>
  <si>
    <t>Юрьев-Польский г, Садовый пер, 23</t>
  </si>
  <si>
    <t>Юрьев-Польский г, Свободы ул, 141</t>
  </si>
  <si>
    <t>Юрьев-Польский г, Свободы ул, 6</t>
  </si>
  <si>
    <t>Юрьев-Польский г, Свободы ул, 77А</t>
  </si>
  <si>
    <t>444.500</t>
  </si>
  <si>
    <t>536.800</t>
  </si>
  <si>
    <t>420.200</t>
  </si>
  <si>
    <t>458.800</t>
  </si>
  <si>
    <t>2012.000</t>
  </si>
  <si>
    <t>325.000</t>
  </si>
  <si>
    <t>388.000</t>
  </si>
  <si>
    <t>282.800</t>
  </si>
  <si>
    <t>1183.000</t>
  </si>
  <si>
    <t>865.000</t>
  </si>
  <si>
    <t>614.000</t>
  </si>
  <si>
    <t>302.000</t>
  </si>
  <si>
    <t>511.700</t>
  </si>
  <si>
    <t>485.100</t>
  </si>
  <si>
    <t>197.200</t>
  </si>
  <si>
    <t>1621.000</t>
  </si>
  <si>
    <t>449.000</t>
  </si>
  <si>
    <t>411.600</t>
  </si>
  <si>
    <t>790.000</t>
  </si>
  <si>
    <t>1198.000</t>
  </si>
  <si>
    <t>629.700</t>
  </si>
  <si>
    <t>1903</t>
  </si>
  <si>
    <t>276.000</t>
  </si>
  <si>
    <t>Юрьев-Польский г, Связистов ул, 3</t>
  </si>
  <si>
    <t>Юрьев-Польский г, Советская пл, 10</t>
  </si>
  <si>
    <t>Юрьев-Польский г, Советская пл, 8</t>
  </si>
  <si>
    <t>Юрьев-Польский г, Станционная ул, 17</t>
  </si>
  <si>
    <t>Юрьев-Польский г, Шибанкова ул, 103</t>
  </si>
  <si>
    <t>Юрьев-Польский г, Шибанкова ул, 105</t>
  </si>
  <si>
    <t>Юрьев-Польский г, Шибанкова ул, 118</t>
  </si>
  <si>
    <t>Юрьев-Польский г, Шибанкова ул, 156</t>
  </si>
  <si>
    <t>Юрьев-Польский г, Шибанкова ул, 17</t>
  </si>
  <si>
    <t>Юрьев-Польский г, Шибанкова ул, 40</t>
  </si>
  <si>
    <t>Юрьев-Польский г, Шибанкова ул, 42</t>
  </si>
  <si>
    <t>Юрьев-Польский г, Шибанкова ул, 80</t>
  </si>
  <si>
    <t>Юрьев-Польский г, Шибанкова ул, 84</t>
  </si>
  <si>
    <t>Юрьев-Польский р-н, Андреевское с, Гагарина ул, 6</t>
  </si>
  <si>
    <t>Юрьев-Польский р-н, Горки с, Механическая ул, 1</t>
  </si>
  <si>
    <t>Юрьев-Польский р-н, Городище с, Школьная ул, 2</t>
  </si>
  <si>
    <t>Юрьев-Польский р-н, Городище с, Школьная ул, 4</t>
  </si>
  <si>
    <t>Юрьев-Польский р-н, Городище с, Школьная ул, 6</t>
  </si>
  <si>
    <t>Юрьев-Польский р-н, Красное с, 1</t>
  </si>
  <si>
    <t>Юрьев-Польский р-н, Красное с, 1Г</t>
  </si>
  <si>
    <t>Юрьев-Польский р-н, Небылое с, Первомайская ул, 83</t>
  </si>
  <si>
    <t>Юрьев-Польский р-н, Небылое с, Школьная ул, 2</t>
  </si>
  <si>
    <t>Юрьев-Польский р-н, Небылое с, Школьная ул, 9</t>
  </si>
  <si>
    <t>Юрьев-Польский р-н, Ополье с, 10</t>
  </si>
  <si>
    <t>Юрьев-Польский р-н, Ополье с, 4</t>
  </si>
  <si>
    <t>Юрьев-Польский р-н, Сима с, Багратиона ул, 36</t>
  </si>
  <si>
    <t>Юрьев-Польский р-н, Сима с, Луговая ул, 2</t>
  </si>
  <si>
    <t>Юрьев-Польский р-н, Федоровское с, 69</t>
  </si>
  <si>
    <t>Юрьев-Польский р-н, Федоровское с, 72</t>
  </si>
  <si>
    <t>Юрьев-Польский р-н, Федоровское с, 73</t>
  </si>
  <si>
    <t>Юрьев-Польский р-н, Федоровское с, 77</t>
  </si>
  <si>
    <t>Юрьев-Польский р-н, Шихобалово с, 8</t>
  </si>
  <si>
    <t>Юрьев-Польский р-н, Шихобалово с, 9</t>
  </si>
  <si>
    <t>Юрьев-Польский р-н, Энтузиаст с, Центральная ул, 1</t>
  </si>
  <si>
    <t>Юрьев-Польский р-н, Энтузиаст с, Центральная ул, 7</t>
  </si>
  <si>
    <t>Юрьев-Польский р-н, Энтузиаст с, Центральная ул, 8</t>
  </si>
  <si>
    <t>381.700</t>
  </si>
  <si>
    <t>324.800</t>
  </si>
  <si>
    <t>770.400</t>
  </si>
  <si>
    <t>963.800</t>
  </si>
  <si>
    <t>673.000</t>
  </si>
  <si>
    <t>549.000</t>
  </si>
  <si>
    <t>661.000</t>
  </si>
  <si>
    <t>643.000</t>
  </si>
  <si>
    <t>474.000</t>
  </si>
  <si>
    <t>400.800</t>
  </si>
  <si>
    <t>554.000</t>
  </si>
  <si>
    <t>686.000</t>
  </si>
  <si>
    <t>381.500</t>
  </si>
  <si>
    <t>588.000</t>
  </si>
  <si>
    <t>758.000</t>
  </si>
  <si>
    <t>Киржач г, Красный Октябрь мкр, Октябрьская ул, 11а</t>
  </si>
  <si>
    <t>Киржач г, Морозовская ул, 126</t>
  </si>
  <si>
    <t>Киржачский р-н, Горка п, Больничная ул, 8</t>
  </si>
  <si>
    <t>Киржачский р-н, Кипрево д, Лесная ул, 1</t>
  </si>
  <si>
    <t>Итого по город Киржач</t>
  </si>
  <si>
    <t>Итого по Першинское</t>
  </si>
  <si>
    <t>Киржач г, Ленинградская ул, 106</t>
  </si>
  <si>
    <t>Киржач г, Томаровича ул, 30</t>
  </si>
  <si>
    <t>Киржач г, Десантников ул, 11</t>
  </si>
  <si>
    <t>Киржач г, Морозовская ул, 93</t>
  </si>
  <si>
    <t>Киржач г, Магистральная ул, 4</t>
  </si>
  <si>
    <t>Киржачский р-н, Кипрево д, Лесная ул, 2</t>
  </si>
  <si>
    <t>Киржачский р-н, Аленино д, Прибрежная ул, 10</t>
  </si>
  <si>
    <t>Итого по Филипповское</t>
  </si>
  <si>
    <t>Итого по Кипревское</t>
  </si>
  <si>
    <t>Киржач г, Первомайская ул, 24</t>
  </si>
  <si>
    <t>Киржач г, Красный Октябрь мкр, Первомайская ул, 20</t>
  </si>
  <si>
    <t>Киржач г, Первомайская ул, 22</t>
  </si>
  <si>
    <t>Киржач г, Денисенко ул, 13</t>
  </si>
  <si>
    <t>Киржач г, Красный Октябрь мкр, Калинина ул, 59</t>
  </si>
  <si>
    <t>Киржач г, Красный Октябрь мкр, Первомайская ул, 24</t>
  </si>
  <si>
    <t>Киржачский р-н, Ефремово д, Восточная ул, 7</t>
  </si>
  <si>
    <t>Киржачский р-н, Кашино д, Кашино п. тер, 28</t>
  </si>
  <si>
    <t>Александров г, 1-я Крестьянская ул, 12</t>
  </si>
  <si>
    <t>Скатная деревянная</t>
  </si>
  <si>
    <t>620.500</t>
  </si>
  <si>
    <t>254.600</t>
  </si>
  <si>
    <t>Александров г, 1-я Крестьянская ул, 18</t>
  </si>
  <si>
    <t>427.400</t>
  </si>
  <si>
    <t>402.400</t>
  </si>
  <si>
    <t>819.700</t>
  </si>
  <si>
    <t>Александров г, 1-я Крестьянская ул, 20</t>
  </si>
  <si>
    <t>369.800</t>
  </si>
  <si>
    <t>291.500</t>
  </si>
  <si>
    <t>Александров г, 1-я Крестьянская ул, 22</t>
  </si>
  <si>
    <t>290.900</t>
  </si>
  <si>
    <t>370.600</t>
  </si>
  <si>
    <t>2012</t>
  </si>
  <si>
    <t>541.400</t>
  </si>
  <si>
    <t>437.200</t>
  </si>
  <si>
    <t>676.900</t>
  </si>
  <si>
    <t>285.200</t>
  </si>
  <si>
    <t>нет данных</t>
  </si>
  <si>
    <t>379.600</t>
  </si>
  <si>
    <t>Александров г, 2-я Стрелецкая ул, 17</t>
  </si>
  <si>
    <t>Александров г, 3-я Ликоушинская ул, 1А</t>
  </si>
  <si>
    <t>927.000</t>
  </si>
  <si>
    <t>Александров г, 3-я Ликоушинская ул, 2А</t>
  </si>
  <si>
    <t>Александров г, Ануфриева ул, 1</t>
  </si>
  <si>
    <t>1750.000</t>
  </si>
  <si>
    <t>Плоская железобетонная сборная (чердачная)</t>
  </si>
  <si>
    <t>Александров г, Ануфриева ул, 11</t>
  </si>
  <si>
    <t>463.720</t>
  </si>
  <si>
    <t>Александров г, Ануфриева ул, 2</t>
  </si>
  <si>
    <t>Александров г, Ануфриева ул, 5</t>
  </si>
  <si>
    <t>997.200</t>
  </si>
  <si>
    <t>1082.500</t>
  </si>
  <si>
    <t>Александров г, Ануфриева ул, 6</t>
  </si>
  <si>
    <t>372.000</t>
  </si>
  <si>
    <t>Александров г, Ануфриева ул, 7</t>
  </si>
  <si>
    <t>757.900</t>
  </si>
  <si>
    <t>Александров г, Ануфриева ул, 8</t>
  </si>
  <si>
    <t>201.300</t>
  </si>
  <si>
    <t>434.300</t>
  </si>
  <si>
    <t>Александров г, Базунова ул, 14</t>
  </si>
  <si>
    <t>2014</t>
  </si>
  <si>
    <t>Александров г, Базунова ул, 17</t>
  </si>
  <si>
    <t>561.600</t>
  </si>
  <si>
    <t>2016</t>
  </si>
  <si>
    <t>Александров г, Базунова ул, 26</t>
  </si>
  <si>
    <t>Александров г, Военная ул, 7</t>
  </si>
  <si>
    <t>653.600</t>
  </si>
  <si>
    <t>728.200</t>
  </si>
  <si>
    <t>Александров г, Вокзальная ул, 20 корп. 2</t>
  </si>
  <si>
    <t>294.600</t>
  </si>
  <si>
    <t>598.000</t>
  </si>
  <si>
    <t>Александров г, Вокзальная ул, 20</t>
  </si>
  <si>
    <t>442.800</t>
  </si>
  <si>
    <t>1261.000</t>
  </si>
  <si>
    <t>423.740</t>
  </si>
  <si>
    <t>Александров г, Вокзальный пер, 1</t>
  </si>
  <si>
    <t>Александров г, Вокзальный пер, 10</t>
  </si>
  <si>
    <t>Александров г, Вокзальный пер, 3</t>
  </si>
  <si>
    <t>180.000</t>
  </si>
  <si>
    <t>871.200</t>
  </si>
  <si>
    <t>Александров г, Вокзальный пер, 5</t>
  </si>
  <si>
    <t>907.200</t>
  </si>
  <si>
    <t>Александров г, Восстания 1905 г ул, 1</t>
  </si>
  <si>
    <t>Александров г, Восстания 1905 г ул, 16</t>
  </si>
  <si>
    <t>206.000</t>
  </si>
  <si>
    <t>Александров г, Восстания 1905 г ул, 18</t>
  </si>
  <si>
    <t>2019</t>
  </si>
  <si>
    <t>Александров г, Гагарина ул, 1 корп. 1</t>
  </si>
  <si>
    <t>956.000</t>
  </si>
  <si>
    <t>Александров г, Гагарина ул, 11 корп. 1</t>
  </si>
  <si>
    <t>964.950</t>
  </si>
  <si>
    <t>679.350</t>
  </si>
  <si>
    <t>Александров г, Гагарина ул, 13 корп. 2</t>
  </si>
  <si>
    <t>Александров г, Гагарина ул, 13 корп. 3</t>
  </si>
  <si>
    <t>1325.000</t>
  </si>
  <si>
    <t>Александров г, Гагарина ул, 13</t>
  </si>
  <si>
    <t>Александров г, Гагарина ул, 15</t>
  </si>
  <si>
    <t>Плоская совмещенная из сборных железобетонных слоистых панелей</t>
  </si>
  <si>
    <t>1692.480</t>
  </si>
  <si>
    <t>Александров г, Гагарина ул, 17</t>
  </si>
  <si>
    <t>Александров г, Гагарина ул, 19</t>
  </si>
  <si>
    <t>1061.600</t>
  </si>
  <si>
    <t>Александров г, Гагарина ул, 23 корп. 1</t>
  </si>
  <si>
    <t>2009</t>
  </si>
  <si>
    <t>2227.100</t>
  </si>
  <si>
    <t>Александров г, Гагарина ул, 23 корп. 2</t>
  </si>
  <si>
    <t>1742.400</t>
  </si>
  <si>
    <t>Александров г, Гагарина ул, 23 корп. 3</t>
  </si>
  <si>
    <t>1236.000</t>
  </si>
  <si>
    <t>Александров г, Гагарина ул, 25</t>
  </si>
  <si>
    <t>703.180</t>
  </si>
  <si>
    <t>882.200</t>
  </si>
  <si>
    <t>Александров г, Гагарина ул, 9 корп. 2</t>
  </si>
  <si>
    <t>1014.000</t>
  </si>
  <si>
    <t>1437.000</t>
  </si>
  <si>
    <t>899.100</t>
  </si>
  <si>
    <t>Александров г, Геологов ул, 2</t>
  </si>
  <si>
    <t>1048.000</t>
  </si>
  <si>
    <t>Александров г, Геологов ул, 3</t>
  </si>
  <si>
    <t>949.000</t>
  </si>
  <si>
    <t>736.000</t>
  </si>
  <si>
    <t>Александров г, Геологов ул, 4</t>
  </si>
  <si>
    <t>504.190</t>
  </si>
  <si>
    <t>1378.000</t>
  </si>
  <si>
    <t>1266.800</t>
  </si>
  <si>
    <t>Александров г, Геологов ул, 8</t>
  </si>
  <si>
    <t>913.000</t>
  </si>
  <si>
    <t>704.470</t>
  </si>
  <si>
    <t>336.700</t>
  </si>
  <si>
    <t>Александров г, Горького ул, 3 корп. 2</t>
  </si>
  <si>
    <t>2480.000</t>
  </si>
  <si>
    <t>713.710</t>
  </si>
  <si>
    <t>Александров г, Горького ул, 5</t>
  </si>
  <si>
    <t>492.300</t>
  </si>
  <si>
    <t>771.300</t>
  </si>
  <si>
    <t>868.500</t>
  </si>
  <si>
    <t>1172.000</t>
  </si>
  <si>
    <t>Александров г, Гусева М. ул, 1</t>
  </si>
  <si>
    <t>1199.100</t>
  </si>
  <si>
    <t>495.200</t>
  </si>
  <si>
    <t>Александров г, Гусева М. ул, 4</t>
  </si>
  <si>
    <t>511.400</t>
  </si>
  <si>
    <t>Александров г, Данилова ул, 19</t>
  </si>
  <si>
    <t>2018</t>
  </si>
  <si>
    <t>8673.800</t>
  </si>
  <si>
    <t>Александров г, Данилова ул, 20</t>
  </si>
  <si>
    <t>Александров г, Данилова ул, 21</t>
  </si>
  <si>
    <t>2017</t>
  </si>
  <si>
    <t>Александров г, Двориковское шоссе ул, 52</t>
  </si>
  <si>
    <t>222.400</t>
  </si>
  <si>
    <t>Александров г, Двориковское шоссе ул, 54</t>
  </si>
  <si>
    <t>221.900</t>
  </si>
  <si>
    <t>931.600</t>
  </si>
  <si>
    <t>501.700</t>
  </si>
  <si>
    <t>Александров г, Жулева ул, 2 корп. 2</t>
  </si>
  <si>
    <t>504.900</t>
  </si>
  <si>
    <t>Александров г, Жулева ул, 3</t>
  </si>
  <si>
    <t>Александров г, Жулева ул, 4 корп. 1</t>
  </si>
  <si>
    <t>2020</t>
  </si>
  <si>
    <t>Александров г, Жулева ул, 4 корп. 2</t>
  </si>
  <si>
    <t>Александров г, Жулева ул, 5</t>
  </si>
  <si>
    <t>Александров г, Жулева ул, 8 корп. 2</t>
  </si>
  <si>
    <t>Александров г, Жулева ул, 8 корп. 4</t>
  </si>
  <si>
    <t>Александров г, Жулева ул, 8</t>
  </si>
  <si>
    <t>881.000</t>
  </si>
  <si>
    <t>Александров г, Институтская ул, 11</t>
  </si>
  <si>
    <t>288.900</t>
  </si>
  <si>
    <t>Александров г, Институтская ул, 12</t>
  </si>
  <si>
    <t>324.300</t>
  </si>
  <si>
    <t>Александров г, Институтская ул, 13</t>
  </si>
  <si>
    <t>Александров г, Институтская ул, 14</t>
  </si>
  <si>
    <t>538.800</t>
  </si>
  <si>
    <t>914.100</t>
  </si>
  <si>
    <t>Александров г, Институтская ул, 15</t>
  </si>
  <si>
    <t>926.700</t>
  </si>
  <si>
    <t>Александров г, Институтская ул, 16</t>
  </si>
  <si>
    <t>323.200</t>
  </si>
  <si>
    <t>816.300</t>
  </si>
  <si>
    <t>Александров г, Институтская ул, 18</t>
  </si>
  <si>
    <t>329.400</t>
  </si>
  <si>
    <t>503.200</t>
  </si>
  <si>
    <t>Александров г, Институтская ул, 20</t>
  </si>
  <si>
    <t>290.700</t>
  </si>
  <si>
    <t>Александров г, Институтская ул, 21</t>
  </si>
  <si>
    <t>Александров г, Институтская ул, 24 корп. 1</t>
  </si>
  <si>
    <t>Александров г, Институтская ул, 24 корп. 2</t>
  </si>
  <si>
    <t>Александров г, Институтская ул, 4</t>
  </si>
  <si>
    <t>Александров г, Институтская ул, 6 корп. 2</t>
  </si>
  <si>
    <t>900.500</t>
  </si>
  <si>
    <t>1105.000</t>
  </si>
  <si>
    <t>422.800</t>
  </si>
  <si>
    <t>Александров г, Институтская ул, 6 корп. 4</t>
  </si>
  <si>
    <t>732.700</t>
  </si>
  <si>
    <t>Александров г, Институтская ул, 6</t>
  </si>
  <si>
    <t>489.500</t>
  </si>
  <si>
    <t>Александров г, Институтская ул, 8</t>
  </si>
  <si>
    <t>2056.900</t>
  </si>
  <si>
    <t>443.100</t>
  </si>
  <si>
    <t>Александров г, Казарменный пер, 2</t>
  </si>
  <si>
    <t>Александров г, Калининская ул, 2</t>
  </si>
  <si>
    <t>Александров г, Карабановский Парк ул, 1</t>
  </si>
  <si>
    <t>345.400</t>
  </si>
  <si>
    <t>301.400</t>
  </si>
  <si>
    <t>904.000</t>
  </si>
  <si>
    <t>Александров г, Карабановский Парк ул, 3</t>
  </si>
  <si>
    <t>Александров г, Карабановский Парк ул, 6</t>
  </si>
  <si>
    <t>527.600</t>
  </si>
  <si>
    <t>Александров г, Карабановский Парк ул, 7</t>
  </si>
  <si>
    <t>Александров г, Карабановский Парк ул, 8</t>
  </si>
  <si>
    <t>518.800</t>
  </si>
  <si>
    <t>Александров г, Карабановский Парк ул, 9</t>
  </si>
  <si>
    <t>Александров г, Карабановский Тупик ул, 16</t>
  </si>
  <si>
    <t>Александров г, Карабановский Тупик ул, 17</t>
  </si>
  <si>
    <t>Александров г, Карабановский Тупик ул, 18</t>
  </si>
  <si>
    <t>Александров г, Карабановский Тупик ул, 19</t>
  </si>
  <si>
    <t>576.100</t>
  </si>
  <si>
    <t>918.700</t>
  </si>
  <si>
    <t>Александров г, Карабановский Тупик ул, 21</t>
  </si>
  <si>
    <t>1058.000</t>
  </si>
  <si>
    <t>Александров г, Киржачская ул, 3</t>
  </si>
  <si>
    <t>Александров г, Киржачская ул, 5</t>
  </si>
  <si>
    <t>Александров г, Кирпичный Завод ул, 8</t>
  </si>
  <si>
    <t>452.400</t>
  </si>
  <si>
    <t>Александров г, Кирпичный Завод ул, 9</t>
  </si>
  <si>
    <t>427.000</t>
  </si>
  <si>
    <t>Александров г, Коллективная Аллея ул, 1</t>
  </si>
  <si>
    <t>Александров г, Коллективная Аллея ул, 10</t>
  </si>
  <si>
    <t>Александров г, Коллективная Аллея ул, 11</t>
  </si>
  <si>
    <t>Александров г, Коллективная Аллея ул, 12</t>
  </si>
  <si>
    <t>Александров г, Коллективная Аллея ул, 13</t>
  </si>
  <si>
    <t>Александров г, Коллективная Аллея ул, 14</t>
  </si>
  <si>
    <t>Александров г, Коллективная Аллея ул, 15</t>
  </si>
  <si>
    <t>407.000</t>
  </si>
  <si>
    <t>Александров г, Коллективная Аллея ул, 16</t>
  </si>
  <si>
    <t>403.400</t>
  </si>
  <si>
    <t>565.400</t>
  </si>
  <si>
    <t>Александров г, Коллективная Аллея ул, 17</t>
  </si>
  <si>
    <t>Александров г, Коллективная Аллея ул, 1а</t>
  </si>
  <si>
    <t>388.500</t>
  </si>
  <si>
    <t>Александров г, Коллективная Аллея ул, 2</t>
  </si>
  <si>
    <t>Александров г, Коллективная Аллея ул, 3</t>
  </si>
  <si>
    <t>Александров г, Коллективная Аллея ул, 4</t>
  </si>
  <si>
    <t>Александров г, Коллективная Аллея ул, 5</t>
  </si>
  <si>
    <t>Александров г, Коллективная Аллея ул, 6</t>
  </si>
  <si>
    <t>339.700</t>
  </si>
  <si>
    <t>Александров г, Коллективная Аллея ул, 7</t>
  </si>
  <si>
    <t>Александров г, Коллективная Аллея ул, 8</t>
  </si>
  <si>
    <t>Александров г, Коллективная Аллея ул, 9</t>
  </si>
  <si>
    <t>393.800</t>
  </si>
  <si>
    <t>Александров г, Кольчугинская ул, 50</t>
  </si>
  <si>
    <t>272.000</t>
  </si>
  <si>
    <t>Александров г, Коммунальников ул, 3</t>
  </si>
  <si>
    <t>425.200</t>
  </si>
  <si>
    <t>Александров г, Комсомольский поселок ул, 36</t>
  </si>
  <si>
    <t>Александров г, Комсомольский поселок ул, 38</t>
  </si>
  <si>
    <t>496.200</t>
  </si>
  <si>
    <t>798.000</t>
  </si>
  <si>
    <t>Александров г, Комсомольский поселок ул, 53</t>
  </si>
  <si>
    <t>438.500</t>
  </si>
  <si>
    <t>Александров г, Кооперативная ул, 4</t>
  </si>
  <si>
    <t>Александров г, Королева ул, 1</t>
  </si>
  <si>
    <t>Александров г, Королева ул, 11</t>
  </si>
  <si>
    <t>1771.000</t>
  </si>
  <si>
    <t>Александров г, Королева ул, 12</t>
  </si>
  <si>
    <t>6610.000</t>
  </si>
  <si>
    <t>Александров г, Королева ул, 16</t>
  </si>
  <si>
    <t>Александров г, Королева ул, 18</t>
  </si>
  <si>
    <t>2008</t>
  </si>
  <si>
    <t>Александров г, Королева ул, 20</t>
  </si>
  <si>
    <t>Александров г, Королева ул, 22</t>
  </si>
  <si>
    <t>718.200</t>
  </si>
  <si>
    <t>Александров г, Королева ул, 3</t>
  </si>
  <si>
    <t>1011.900</t>
  </si>
  <si>
    <t>Александров г, Королева ул, 4 корп. 1</t>
  </si>
  <si>
    <t>1813.600</t>
  </si>
  <si>
    <t>Александров г, Королева ул, 4 корп. 2</t>
  </si>
  <si>
    <t>1513.900</t>
  </si>
  <si>
    <t>Александров г, Королева ул, 4 корп. 3</t>
  </si>
  <si>
    <t>Александров г, Королева ул, 5</t>
  </si>
  <si>
    <t>1240.330</t>
  </si>
  <si>
    <t>Александров г, Королева ул, 7</t>
  </si>
  <si>
    <t>1677.800</t>
  </si>
  <si>
    <t>Александров г, Королева ул, 8</t>
  </si>
  <si>
    <t>1740.000</t>
  </si>
  <si>
    <t>Александров г, Королева ул, 9 корп. 1</t>
  </si>
  <si>
    <t>3000.000</t>
  </si>
  <si>
    <t>635.100</t>
  </si>
  <si>
    <t>Александров г, Королева ул, 9</t>
  </si>
  <si>
    <t>1146.100</t>
  </si>
  <si>
    <t>1535.900</t>
  </si>
  <si>
    <t>454.400</t>
  </si>
  <si>
    <t>457.600</t>
  </si>
  <si>
    <t>453.200</t>
  </si>
  <si>
    <t>695.000</t>
  </si>
  <si>
    <t>Александров г, Коссович ул, 7 корп. 1</t>
  </si>
  <si>
    <t>Александров г, Коссович ул, 7</t>
  </si>
  <si>
    <t>953.900</t>
  </si>
  <si>
    <t>Александров г, Коссович ул, 8</t>
  </si>
  <si>
    <t>1000.000</t>
  </si>
  <si>
    <t>Александров г, Коссович ул, 9</t>
  </si>
  <si>
    <t>Александров г, Красной Молодежи ул, 17</t>
  </si>
  <si>
    <t>Александров г, Красной Молодежи ул, 19</t>
  </si>
  <si>
    <t>344.400</t>
  </si>
  <si>
    <t>Александров г, Красной Молодежи ул, 27</t>
  </si>
  <si>
    <t>Александров г, Красной Молодежи ул, 4</t>
  </si>
  <si>
    <t>907.800</t>
  </si>
  <si>
    <t>Александров г, Красной Молодежи ул, 8</t>
  </si>
  <si>
    <t>Александров г, Красный Переулок ул, 11</t>
  </si>
  <si>
    <t>1384.000</t>
  </si>
  <si>
    <t>Александров г, Красный Переулок ул, 14</t>
  </si>
  <si>
    <t>Александров г, Красный Переулок ул, 16</t>
  </si>
  <si>
    <t>1004.100</t>
  </si>
  <si>
    <t>Александров г, Красный Переулок ул, 17 корп. 1</t>
  </si>
  <si>
    <t>Александров г, Красный Переулок ул, 17 корп. 2</t>
  </si>
  <si>
    <t>652.700</t>
  </si>
  <si>
    <t>Александров г, Красный Переулок ул, 17</t>
  </si>
  <si>
    <t>Александров г, Красный Переулок ул, 18 корп. 1</t>
  </si>
  <si>
    <t>469.300</t>
  </si>
  <si>
    <t>3224.600</t>
  </si>
  <si>
    <t>Александров г, Красный Переулок ул, 18 корп. 2</t>
  </si>
  <si>
    <t>2015</t>
  </si>
  <si>
    <t>5893.900</t>
  </si>
  <si>
    <t>Александров г, Красный Переулок ул, 18 корп. 3</t>
  </si>
  <si>
    <t>Александров г, Красный Переулок ул, 18</t>
  </si>
  <si>
    <t>988.000</t>
  </si>
  <si>
    <t>986.900</t>
  </si>
  <si>
    <t>Александров г, Красный Переулок ул, 2</t>
  </si>
  <si>
    <t>2968.360</t>
  </si>
  <si>
    <t>Александров г, Красный Переулок ул, 21 корп. 2</t>
  </si>
  <si>
    <t>844.200</t>
  </si>
  <si>
    <t>Александров г, Красный Переулок ул, 21</t>
  </si>
  <si>
    <t>851.800</t>
  </si>
  <si>
    <t>1304.000</t>
  </si>
  <si>
    <t>859.400</t>
  </si>
  <si>
    <t>Александров г, Красный Переулок ул, 7</t>
  </si>
  <si>
    <t>1721.900</t>
  </si>
  <si>
    <t>1079.800</t>
  </si>
  <si>
    <t>1360.000</t>
  </si>
  <si>
    <t>Александров г, Кубасова ул, 3</t>
  </si>
  <si>
    <t>2408.000</t>
  </si>
  <si>
    <t>Александров г, Кубасова ул, 5</t>
  </si>
  <si>
    <t>759.700</t>
  </si>
  <si>
    <t>Александров г, Кубасова ул, 7</t>
  </si>
  <si>
    <t>1697.000</t>
  </si>
  <si>
    <t>Александров г, Кубасова ул, 9</t>
  </si>
  <si>
    <t>1137.000</t>
  </si>
  <si>
    <t>Александров г, Ленина ул, 1 корп. 1</t>
  </si>
  <si>
    <t>893.400</t>
  </si>
  <si>
    <t>Александров г, Ленина ул, 1 корп. 2</t>
  </si>
  <si>
    <t>2558.000</t>
  </si>
  <si>
    <t>Александров г, Ленина ул, 1</t>
  </si>
  <si>
    <t>1022.300</t>
  </si>
  <si>
    <t>Александров г, Ленина ул, 10</t>
  </si>
  <si>
    <t>631.000</t>
  </si>
  <si>
    <t>1140.000</t>
  </si>
  <si>
    <t>Александров г, Ленина ул, 12</t>
  </si>
  <si>
    <t>Александров г, Ленина ул, 14</t>
  </si>
  <si>
    <t>1263.000</t>
  </si>
  <si>
    <t>886.900</t>
  </si>
  <si>
    <t>Александров г, Ленина ул, 17</t>
  </si>
  <si>
    <t>754.650</t>
  </si>
  <si>
    <t>Александров г, Ленина ул, 2</t>
  </si>
  <si>
    <t>986.260</t>
  </si>
  <si>
    <t>Александров г, Ленина ул, 20</t>
  </si>
  <si>
    <t>Александров г, Ленина ул, 22</t>
  </si>
  <si>
    <t>1274.300</t>
  </si>
  <si>
    <t>Александров г, Ленина ул, 3</t>
  </si>
  <si>
    <t>855.750</t>
  </si>
  <si>
    <t>Александров г, Ленина ул, 30</t>
  </si>
  <si>
    <t>Александров г, Ленина ул, 5</t>
  </si>
  <si>
    <t>1031.300</t>
  </si>
  <si>
    <t>Александров г, Ленина ул, 6</t>
  </si>
  <si>
    <t>593.000</t>
  </si>
  <si>
    <t>476.500</t>
  </si>
  <si>
    <t>500.500</t>
  </si>
  <si>
    <t>Александров г, Ленина ул, 7</t>
  </si>
  <si>
    <t>1963.000</t>
  </si>
  <si>
    <t>Александров г, Лермонтова ул, 1</t>
  </si>
  <si>
    <t>444.160</t>
  </si>
  <si>
    <t>Александров г, Лермонтова ул, 10</t>
  </si>
  <si>
    <t>688.300</t>
  </si>
  <si>
    <t>521.400</t>
  </si>
  <si>
    <t>Александров г, Лермонтова ул, 11</t>
  </si>
  <si>
    <t>508.700</t>
  </si>
  <si>
    <t>Александров г, Лермонтова ул, 12</t>
  </si>
  <si>
    <t>894.400</t>
  </si>
  <si>
    <t>Александров г, Лермонтова ул, 13</t>
  </si>
  <si>
    <t>510.800</t>
  </si>
  <si>
    <t>Александров г, Лермонтова ул, 15</t>
  </si>
  <si>
    <t>522.700</t>
  </si>
  <si>
    <t>Александров г, Лермонтова ул, 16</t>
  </si>
  <si>
    <t>522.800</t>
  </si>
  <si>
    <t>Александров г, Лермонтова ул, 17</t>
  </si>
  <si>
    <t>Александров г, Лермонтова ул, 18</t>
  </si>
  <si>
    <t>631.200</t>
  </si>
  <si>
    <t>525.500</t>
  </si>
  <si>
    <t>Александров г, Лермонтова ул, 19</t>
  </si>
  <si>
    <t>Александров г, Лермонтова ул, 20</t>
  </si>
  <si>
    <t>Александров г, Лермонтова ул, 21</t>
  </si>
  <si>
    <t>563.200</t>
  </si>
  <si>
    <t>Александров г, Лермонтова ул, 22</t>
  </si>
  <si>
    <t>517.900</t>
  </si>
  <si>
    <t>1183.700</t>
  </si>
  <si>
    <t>Александров г, Лермонтова ул, 23</t>
  </si>
  <si>
    <t>852.800</t>
  </si>
  <si>
    <t>Александров г, Лермонтова ул, 24 корп. 1</t>
  </si>
  <si>
    <t>Александров г, Лермонтова ул, 24</t>
  </si>
  <si>
    <t>741.100</t>
  </si>
  <si>
    <t>Александров г, Лермонтова ул, 25</t>
  </si>
  <si>
    <t>761.400</t>
  </si>
  <si>
    <t>Александров г, Лермонтова ул, 28</t>
  </si>
  <si>
    <t>808.900</t>
  </si>
  <si>
    <t>496.800</t>
  </si>
  <si>
    <t>495.100</t>
  </si>
  <si>
    <t>Александров г, Лермонтова ул, 4</t>
  </si>
  <si>
    <t>502.500</t>
  </si>
  <si>
    <t>Александров г, Лермонтова ул, 5</t>
  </si>
  <si>
    <t>506.980</t>
  </si>
  <si>
    <t>757.000</t>
  </si>
  <si>
    <t>Александров г, Лермонтова ул, 7</t>
  </si>
  <si>
    <t>666.700</t>
  </si>
  <si>
    <t>Александров г, Лермонтова ул, 8</t>
  </si>
  <si>
    <t>599.700</t>
  </si>
  <si>
    <t>Александров г, Лермонтова ул, 8а корп. 1</t>
  </si>
  <si>
    <t>499.200</t>
  </si>
  <si>
    <t>381.800</t>
  </si>
  <si>
    <t>614.300</t>
  </si>
  <si>
    <t>Александров г, Лермонтова ул, 8а</t>
  </si>
  <si>
    <t>690.100</t>
  </si>
  <si>
    <t>Александров г, Лермонтова ул, 9</t>
  </si>
  <si>
    <t>512.600</t>
  </si>
  <si>
    <t>Александров г, Ликеро-Водочный завод ул, 1</t>
  </si>
  <si>
    <t>505.100</t>
  </si>
  <si>
    <t>383.040</t>
  </si>
  <si>
    <t>253.800</t>
  </si>
  <si>
    <t>695.800</t>
  </si>
  <si>
    <t>Александров г, Маяковского ул, 10</t>
  </si>
  <si>
    <t>186.000</t>
  </si>
  <si>
    <t>Александров г, Маяковского ул, 11</t>
  </si>
  <si>
    <t>Александров г, Маяковского ул, 12</t>
  </si>
  <si>
    <t>199.600</t>
  </si>
  <si>
    <t>451.500</t>
  </si>
  <si>
    <t>199.800</t>
  </si>
  <si>
    <t>304.100</t>
  </si>
  <si>
    <t>Александров г, Маяковского ул, 16</t>
  </si>
  <si>
    <t>423.600</t>
  </si>
  <si>
    <t>323.300</t>
  </si>
  <si>
    <t>Александров г, Маяковского ул, 20</t>
  </si>
  <si>
    <t>Александров г, Маяковского ул, 22</t>
  </si>
  <si>
    <t>399.520</t>
  </si>
  <si>
    <t>Александров г, Маяковского ул, 24</t>
  </si>
  <si>
    <t>446.500</t>
  </si>
  <si>
    <t>Александров г, Маяковского ул, 26</t>
  </si>
  <si>
    <t>445.400</t>
  </si>
  <si>
    <t>Александров г, Маяковского ул, 3</t>
  </si>
  <si>
    <t>555.000</t>
  </si>
  <si>
    <t>Александров г, Маяковского ул, 32</t>
  </si>
  <si>
    <t>Александров г, Маяковского ул, 34</t>
  </si>
  <si>
    <t>650.300</t>
  </si>
  <si>
    <t>516.400</t>
  </si>
  <si>
    <t>Александров г, Маяковского ул, 34а</t>
  </si>
  <si>
    <t>Александров г, Маяковского ул, 36а</t>
  </si>
  <si>
    <t>1393.000</t>
  </si>
  <si>
    <t>1281.400</t>
  </si>
  <si>
    <t>401.200</t>
  </si>
  <si>
    <t>378.100</t>
  </si>
  <si>
    <t>Александров г, Маяковского ул, 4</t>
  </si>
  <si>
    <t>199.900</t>
  </si>
  <si>
    <t>312.700</t>
  </si>
  <si>
    <t>Александров г, Маяковского ул, 46</t>
  </si>
  <si>
    <t>400.650</t>
  </si>
  <si>
    <t>Александров г, Маяковского ул, 48 корп. 2</t>
  </si>
  <si>
    <t>Александров г, Маяковского ул, 48</t>
  </si>
  <si>
    <t>596.000</t>
  </si>
  <si>
    <t>396.900</t>
  </si>
  <si>
    <t>638.300</t>
  </si>
  <si>
    <t>Александров г, Маяковского ул, 5</t>
  </si>
  <si>
    <t>Александров г, Маяковского ул, 6</t>
  </si>
  <si>
    <t>224.600</t>
  </si>
  <si>
    <t>Александров г, Маяковского ул, 9</t>
  </si>
  <si>
    <t>Александров г, Мосэнерго ул, 7</t>
  </si>
  <si>
    <t>888.200</t>
  </si>
  <si>
    <t>452.800</t>
  </si>
  <si>
    <t>Александров г, Ново-Стрелецкий проезд ул, 1</t>
  </si>
  <si>
    <t>397.300</t>
  </si>
  <si>
    <t>Александров г, Ново-Стрелецкий проезд ул, 11</t>
  </si>
  <si>
    <t>474.600</t>
  </si>
  <si>
    <t>Александров г, Ново-Стрелецкий проезд ул, 13</t>
  </si>
  <si>
    <t>296.500</t>
  </si>
  <si>
    <t>383.400</t>
  </si>
  <si>
    <t>Александров г, Ново-Стрелецкий проезд ул, 18</t>
  </si>
  <si>
    <t>Александров г, Ново-Стрелецкий проезд ул, 20</t>
  </si>
  <si>
    <t>612.700</t>
  </si>
  <si>
    <t>1046.500</t>
  </si>
  <si>
    <t>Александров г, Новые Коноплянники ул, 1</t>
  </si>
  <si>
    <t>501.800</t>
  </si>
  <si>
    <t>369.000</t>
  </si>
  <si>
    <t>Александров г, Новые Коноплянники ул, 2</t>
  </si>
  <si>
    <t>501.500</t>
  </si>
  <si>
    <t>394.900</t>
  </si>
  <si>
    <t>359.800</t>
  </si>
  <si>
    <t>547.600</t>
  </si>
  <si>
    <t>Александров г, Овражная ул, 3</t>
  </si>
  <si>
    <t>Александров г, Огородная ул, 9</t>
  </si>
  <si>
    <t>174.900</t>
  </si>
  <si>
    <t>Александров г, Октябрьская ул, 10</t>
  </si>
  <si>
    <t>1713.000</t>
  </si>
  <si>
    <t>Александров г, Октябрьская ул, 12</t>
  </si>
  <si>
    <t>Александров г, Октябрьская ул, 14 корп. 1</t>
  </si>
  <si>
    <t>754.400</t>
  </si>
  <si>
    <t>Александров г, Октябрьская ул, 14 корп. 2</t>
  </si>
  <si>
    <t>1028.900</t>
  </si>
  <si>
    <t>Александров г, Октябрьская ул, 2</t>
  </si>
  <si>
    <t>1250.800</t>
  </si>
  <si>
    <t>Александров г, Октябрьская ул, 4 стр. 4</t>
  </si>
  <si>
    <t>1929.600</t>
  </si>
  <si>
    <t>Александров г, Октябрьская ул, 4</t>
  </si>
  <si>
    <t>1255.000</t>
  </si>
  <si>
    <t>Александров г, Октябрьская ул, 6 корп. 2</t>
  </si>
  <si>
    <t>Александров г, Октябрьская ул, 6 корп. 3</t>
  </si>
  <si>
    <t>Александров г, Октябрьская ул, 6 корп. 4а</t>
  </si>
  <si>
    <t>1318.400</t>
  </si>
  <si>
    <t>Александров г, Октябрьская ул, 8</t>
  </si>
  <si>
    <t>3500.000</t>
  </si>
  <si>
    <t>525.200</t>
  </si>
  <si>
    <t>Александров г, Охотный луг ул, 25</t>
  </si>
  <si>
    <t>2027.000</t>
  </si>
  <si>
    <t>Александров г, П.Топоркова ул, 2 корп. 1</t>
  </si>
  <si>
    <t>625.500</t>
  </si>
  <si>
    <t>Александров г, П.Топоркова ул, 2</t>
  </si>
  <si>
    <t>1419.700</t>
  </si>
  <si>
    <t>Александров г, П.Топоркова ул, 3</t>
  </si>
  <si>
    <t>661.890</t>
  </si>
  <si>
    <t>878.500</t>
  </si>
  <si>
    <t>1035.000</t>
  </si>
  <si>
    <t>1256.000</t>
  </si>
  <si>
    <t>478.100</t>
  </si>
  <si>
    <t>608.200</t>
  </si>
  <si>
    <t>Александров г, Перфильева ул, 15</t>
  </si>
  <si>
    <t>862.400</t>
  </si>
  <si>
    <t>686.600</t>
  </si>
  <si>
    <t>Александров г, Перфильева ул, 1а</t>
  </si>
  <si>
    <t>Александров г, Перфильева ул, 4</t>
  </si>
  <si>
    <t>314.900</t>
  </si>
  <si>
    <t>472.600</t>
  </si>
  <si>
    <t>482.000</t>
  </si>
  <si>
    <t>Александров г, Пионерская ул, 2</t>
  </si>
  <si>
    <t>337.700</t>
  </si>
  <si>
    <t>Александров г, Пионерская ул, 4</t>
  </si>
  <si>
    <t>471.500</t>
  </si>
  <si>
    <t>Александров г, Радио ул, 1</t>
  </si>
  <si>
    <t>430.700</t>
  </si>
  <si>
    <t>502.100</t>
  </si>
  <si>
    <t>Александров г, Радио ул, 11</t>
  </si>
  <si>
    <t>330.800</t>
  </si>
  <si>
    <t>834.800</t>
  </si>
  <si>
    <t>Александров г, Радио ул, 13</t>
  </si>
  <si>
    <t>335.500</t>
  </si>
  <si>
    <t>503.100</t>
  </si>
  <si>
    <t>Александров г, Радио ул, 15</t>
  </si>
  <si>
    <t>543.000</t>
  </si>
  <si>
    <t>435.200</t>
  </si>
  <si>
    <t>621.700</t>
  </si>
  <si>
    <t>Александров г, Радио ул, 17</t>
  </si>
  <si>
    <t>430.600</t>
  </si>
  <si>
    <t>394.200</t>
  </si>
  <si>
    <t>1032.600</t>
  </si>
  <si>
    <t>634.300</t>
  </si>
  <si>
    <t>Александров г, Радио ул, 21</t>
  </si>
  <si>
    <t>448.800</t>
  </si>
  <si>
    <t>398.200</t>
  </si>
  <si>
    <t>389.100</t>
  </si>
  <si>
    <t>Александров г, Радио ул, 3</t>
  </si>
  <si>
    <t>412.100</t>
  </si>
  <si>
    <t>Александров г, Радио ул, 5</t>
  </si>
  <si>
    <t>419.800</t>
  </si>
  <si>
    <t>Александров г, Радио ул, 7</t>
  </si>
  <si>
    <t>332.500</t>
  </si>
  <si>
    <t>Александров г, Радио ул, 9</t>
  </si>
  <si>
    <t>328.800</t>
  </si>
  <si>
    <t>817.900</t>
  </si>
  <si>
    <t>425.900</t>
  </si>
  <si>
    <t>Александров г, Революции ул, 2</t>
  </si>
  <si>
    <t>896.600</t>
  </si>
  <si>
    <t>Александров г, Революции ул, 22</t>
  </si>
  <si>
    <t>Александров г, Революции ул, 24</t>
  </si>
  <si>
    <t>1020.600</t>
  </si>
  <si>
    <t>Александров г, Революции ул, 34</t>
  </si>
  <si>
    <t>1650.000</t>
  </si>
  <si>
    <t>Александров г, Революции ул, 36</t>
  </si>
  <si>
    <t>1262.900</t>
  </si>
  <si>
    <t>Александров г, Революции ул, 38</t>
  </si>
  <si>
    <t>Александров г, Революции ул, 4</t>
  </si>
  <si>
    <t>1055.700</t>
  </si>
  <si>
    <t>Александров г, Революции ул, 40</t>
  </si>
  <si>
    <t>1235.700</t>
  </si>
  <si>
    <t>Александров г, Революции ул, 41</t>
  </si>
  <si>
    <t>426.300</t>
  </si>
  <si>
    <t>Александров г, Революции ул, 47</t>
  </si>
  <si>
    <t>495.300</t>
  </si>
  <si>
    <t>2814.200</t>
  </si>
  <si>
    <t>Александров г, Революции ул, 51</t>
  </si>
  <si>
    <t>585.100</t>
  </si>
  <si>
    <t>Александров г, Революции ул, 57</t>
  </si>
  <si>
    <t>Александров г, Революции ул, 67</t>
  </si>
  <si>
    <t>458.000</t>
  </si>
  <si>
    <t>Александров г, Революции ул, 72</t>
  </si>
  <si>
    <t>Александров г, Революции ул, 79</t>
  </si>
  <si>
    <t>207.000</t>
  </si>
  <si>
    <t>447.000</t>
  </si>
  <si>
    <t>397.600</t>
  </si>
  <si>
    <t>286.700</t>
  </si>
  <si>
    <t>Александров г, Революции ул, 91</t>
  </si>
  <si>
    <t>195.500</t>
  </si>
  <si>
    <t>303.000</t>
  </si>
  <si>
    <t>Александров г, Садово-Огородная ул, 3</t>
  </si>
  <si>
    <t>Александров г, Свердлова ул, 1</t>
  </si>
  <si>
    <t>Александров г, Свердлова ул, 3</t>
  </si>
  <si>
    <t>1193.600</t>
  </si>
  <si>
    <t>Александров г, Свердлова ул, 39 корп. 1</t>
  </si>
  <si>
    <t>4300.000</t>
  </si>
  <si>
    <t>Александров г, Свердлова ул, 39</t>
  </si>
  <si>
    <t>1686.200</t>
  </si>
  <si>
    <t>Александров г, Свердлова ул, 41</t>
  </si>
  <si>
    <t>893.100</t>
  </si>
  <si>
    <t>1209.000</t>
  </si>
  <si>
    <t>Александров г, Свердлова ул, 42</t>
  </si>
  <si>
    <t>2600.000</t>
  </si>
  <si>
    <t>Александров г, Свердлова ул, 43</t>
  </si>
  <si>
    <t>1191.900</t>
  </si>
  <si>
    <t>Александров г, Свердлова ул, 64</t>
  </si>
  <si>
    <t>Александров г, Советская ул, 10</t>
  </si>
  <si>
    <t>Александров г, Советская ул, 23</t>
  </si>
  <si>
    <t>166.100</t>
  </si>
  <si>
    <t>Александров г, Советская ул, 30</t>
  </si>
  <si>
    <t>479.260</t>
  </si>
  <si>
    <t>Александров г, Советская ул, 38</t>
  </si>
  <si>
    <t>Александров г, Советская ул, 4</t>
  </si>
  <si>
    <t>Александров г, Советская ул, 48</t>
  </si>
  <si>
    <t>Александров г, Советская ул, 9</t>
  </si>
  <si>
    <t>300.500</t>
  </si>
  <si>
    <t>Александров г, Советский пер, 12</t>
  </si>
  <si>
    <t>Александров г, Советский пер, 4</t>
  </si>
  <si>
    <t>Александров г, Совхоз Правда ул, 17</t>
  </si>
  <si>
    <t>Александров г, Совхоз Правда ул, 18</t>
  </si>
  <si>
    <t>Александров г, Совхоз Правда ул, 21</t>
  </si>
  <si>
    <t>821.100</t>
  </si>
  <si>
    <t>Александров г, Совхоз Правда ул, 23</t>
  </si>
  <si>
    <t>Александров г, Совхоз Правда ул, 26</t>
  </si>
  <si>
    <t>1204.000</t>
  </si>
  <si>
    <t>904.800</t>
  </si>
  <si>
    <t>Александров г, Совхоз Правда ул, 27</t>
  </si>
  <si>
    <t>575.400</t>
  </si>
  <si>
    <t>Александров г, Совхоз Правда ул, 35</t>
  </si>
  <si>
    <t>Александров г, Совхоз Правда ул, 36</t>
  </si>
  <si>
    <t>384.400</t>
  </si>
  <si>
    <t>Александров г, Сосновский пер, 14</t>
  </si>
  <si>
    <t>1570.600</t>
  </si>
  <si>
    <t>Александров г, Сосновский пер, 16</t>
  </si>
  <si>
    <t>1267.300</t>
  </si>
  <si>
    <t>843.200</t>
  </si>
  <si>
    <t>2400.000</t>
  </si>
  <si>
    <t>Александров г, Сосновский пер, 21/1</t>
  </si>
  <si>
    <t>Александров г, Ст. Александров-2 ул, 1</t>
  </si>
  <si>
    <t>475.600</t>
  </si>
  <si>
    <t>Александров г, Ст. Александров-2 ул, 3</t>
  </si>
  <si>
    <t>285.000</t>
  </si>
  <si>
    <t>Александров г, Стрелецкая Набережная ул, 1</t>
  </si>
  <si>
    <t>552.700</t>
  </si>
  <si>
    <t>525.300</t>
  </si>
  <si>
    <t>Александров г, Стрелецкая Набережная ул, 10</t>
  </si>
  <si>
    <t>399.300</t>
  </si>
  <si>
    <t>973.300</t>
  </si>
  <si>
    <t>Александров г, Стрелецкая Набережная ул, 2</t>
  </si>
  <si>
    <t>286.800</t>
  </si>
  <si>
    <t>447.100</t>
  </si>
  <si>
    <t>Александров г, Стрелецкая Набережная ул, 3</t>
  </si>
  <si>
    <t>330.300</t>
  </si>
  <si>
    <t>475.800</t>
  </si>
  <si>
    <t>Александров г, Стрелецкая Набережная ул, 7</t>
  </si>
  <si>
    <t>624.800</t>
  </si>
  <si>
    <t>Александров г, Стрелецкая Набережная ул, 8</t>
  </si>
  <si>
    <t>885.400</t>
  </si>
  <si>
    <t>Александров г, Терешковой ул, 10 корп. 2</t>
  </si>
  <si>
    <t>946.800</t>
  </si>
  <si>
    <t>Александров г, Терешковой ул, 11 корп. 2</t>
  </si>
  <si>
    <t>3448.000</t>
  </si>
  <si>
    <t>Александров г, Терешковой ул, 11 корп. 3</t>
  </si>
  <si>
    <t>818.000</t>
  </si>
  <si>
    <t>Александров г, Терешковой ул, 11 корп. 4</t>
  </si>
  <si>
    <t>1675.000</t>
  </si>
  <si>
    <t>819.200</t>
  </si>
  <si>
    <t>Александров г, Терешковой ул, 11</t>
  </si>
  <si>
    <t>Александров г, Терешковой ул, 12</t>
  </si>
  <si>
    <t>1727.890</t>
  </si>
  <si>
    <t>Александров г, Терешковой ул, 13 корп. 2</t>
  </si>
  <si>
    <t>820.600</t>
  </si>
  <si>
    <t>1698.000</t>
  </si>
  <si>
    <t>821.000</t>
  </si>
  <si>
    <t>Александров г, Терешковой ул, 13 корп. 3</t>
  </si>
  <si>
    <t>822.500</t>
  </si>
  <si>
    <t>Александров г, Терешковой ул, 13</t>
  </si>
  <si>
    <t>1695.100</t>
  </si>
  <si>
    <t>Александров г, Терешковой ул, 14</t>
  </si>
  <si>
    <t>999.500</t>
  </si>
  <si>
    <t>Александров г, Терешковой ул, 15 корп. 2</t>
  </si>
  <si>
    <t>Александров г, Терешковой ул, 2 корп. 2</t>
  </si>
  <si>
    <t>Александров г, Терешковой ул, 2</t>
  </si>
  <si>
    <t>901.300</t>
  </si>
  <si>
    <t>Александров г, Терешковой ул, 4 корп. 2</t>
  </si>
  <si>
    <t>Александров г, Терешковой ул, 4 корп. 3</t>
  </si>
  <si>
    <t>Александров г, Терешковой ул, 4</t>
  </si>
  <si>
    <t>Александров г, Терешковой ул, 6 корп. 1</t>
  </si>
  <si>
    <t>964.500</t>
  </si>
  <si>
    <t>706.400</t>
  </si>
  <si>
    <t>Александров г, Терешковой ул, 6 корп. 2</t>
  </si>
  <si>
    <t>Александров г, Терешковой ул, 6 корп. 3</t>
  </si>
  <si>
    <t>716.400</t>
  </si>
  <si>
    <t>2101.000</t>
  </si>
  <si>
    <t>874.900</t>
  </si>
  <si>
    <t>Александров г, Терешковой ул, 7 корп. 2</t>
  </si>
  <si>
    <t>1010.500</t>
  </si>
  <si>
    <t>693.900</t>
  </si>
  <si>
    <t>Александров г, Терешковой ул, 7 корп. 3</t>
  </si>
  <si>
    <t>856.600</t>
  </si>
  <si>
    <t>779.500</t>
  </si>
  <si>
    <t>Александров г, Терешковой ул, 8 корп. 1</t>
  </si>
  <si>
    <t>Александров г, Терешковой ул, 8</t>
  </si>
  <si>
    <t>843.700</t>
  </si>
  <si>
    <t>Александров г, Терешковой ул, 9 корп. 2</t>
  </si>
  <si>
    <t>Александров г, Терешковой ул, 9 корп. 3</t>
  </si>
  <si>
    <t>Александров г, Терешковой ул, 9</t>
  </si>
  <si>
    <t>883.650</t>
  </si>
  <si>
    <t>Александров г, Фабрика Калинина ул, 10</t>
  </si>
  <si>
    <t>Александров г, Фабрика Калинина ул, 11</t>
  </si>
  <si>
    <t>494.800</t>
  </si>
  <si>
    <t>Александров г, Фабрика Калинина ул, 12</t>
  </si>
  <si>
    <t>Александров г, Фабрика Калинина ул, 14</t>
  </si>
  <si>
    <t>933.800</t>
  </si>
  <si>
    <t>1008.500</t>
  </si>
  <si>
    <t>195.200</t>
  </si>
  <si>
    <t>Александров г, Фабрика Калинина ул, 19</t>
  </si>
  <si>
    <t>Александров г, Фабрика Калинина ул, 22</t>
  </si>
  <si>
    <t>540.600</t>
  </si>
  <si>
    <t>Александров г, Фабрика Калинина ул, 24</t>
  </si>
  <si>
    <t>1257.900</t>
  </si>
  <si>
    <t>1225.000</t>
  </si>
  <si>
    <t>1527.200</t>
  </si>
  <si>
    <t>Александров г, Фабрика Калинина ул, 3</t>
  </si>
  <si>
    <t>Александров г, Фабрика Калинина ул, 3А</t>
  </si>
  <si>
    <t>502.800</t>
  </si>
  <si>
    <t>Александров г, Фабрика Калинина ул, 4</t>
  </si>
  <si>
    <t>437.800</t>
  </si>
  <si>
    <t>312.600</t>
  </si>
  <si>
    <t>Александров г, Ческа-Липа ул, 10</t>
  </si>
  <si>
    <t>Александров г, Ческа-Липа ул, 11</t>
  </si>
  <si>
    <t>Александров г, Ческа-Липа ул, 2</t>
  </si>
  <si>
    <t>2178.300</t>
  </si>
  <si>
    <t>Александров г, Ческа-Липа ул, 3</t>
  </si>
  <si>
    <t>Александров г, Ческа-Липа ул, 4</t>
  </si>
  <si>
    <t>897.500</t>
  </si>
  <si>
    <t>Александров г, Ческа-Липа ул, 6</t>
  </si>
  <si>
    <t>891.820</t>
  </si>
  <si>
    <t>Александров г, Ческа-Липа ул, 7</t>
  </si>
  <si>
    <t>739.100</t>
  </si>
  <si>
    <t>Александров г, Ческа-Липа ул, 8</t>
  </si>
  <si>
    <t>Александров г, Ческа-Липа ул, 9</t>
  </si>
  <si>
    <t>771.000</t>
  </si>
  <si>
    <t>Александров г, Энтузиастов ул, 1</t>
  </si>
  <si>
    <t>2158.700</t>
  </si>
  <si>
    <t>Александров г, Энтузиастов ул, 11 корп. 1</t>
  </si>
  <si>
    <t>853.200</t>
  </si>
  <si>
    <t>Александров г, Энтузиастов ул, 11</t>
  </si>
  <si>
    <t>Александров г, Энтузиастов ул, 13</t>
  </si>
  <si>
    <t>923.300</t>
  </si>
  <si>
    <t>931.200</t>
  </si>
  <si>
    <t>Александров г, Энтузиастов ул, 15</t>
  </si>
  <si>
    <t>827.460</t>
  </si>
  <si>
    <t>Александров г, Энтузиастов ул, 17</t>
  </si>
  <si>
    <t>Александров г, Энтузиастов ул, 23</t>
  </si>
  <si>
    <t>1169.300</t>
  </si>
  <si>
    <t>943.000</t>
  </si>
  <si>
    <t>1561.100</t>
  </si>
  <si>
    <t>Александров г, Юбилейная ул, 18</t>
  </si>
  <si>
    <t>1437.100</t>
  </si>
  <si>
    <t>Александров г, Юбилейная ул, 2 корп. 2</t>
  </si>
  <si>
    <t>693.200</t>
  </si>
  <si>
    <t>933.500</t>
  </si>
  <si>
    <t>675.700</t>
  </si>
  <si>
    <t>783.400</t>
  </si>
  <si>
    <t>676.200</t>
  </si>
  <si>
    <t>1450.400</t>
  </si>
  <si>
    <t>505.600</t>
  </si>
  <si>
    <t>Александровский р-н, Андреевское с, Мелиораторов ул, 2</t>
  </si>
  <si>
    <t>364.700</t>
  </si>
  <si>
    <t>729.400</t>
  </si>
  <si>
    <t>Александровский р-н, Андреевское с, Мелиораторов ул, 4</t>
  </si>
  <si>
    <t>121.000</t>
  </si>
  <si>
    <t>1207.000</t>
  </si>
  <si>
    <t>Александровский р-н, Андреевское с, Советская А ул, 3</t>
  </si>
  <si>
    <t>573.200</t>
  </si>
  <si>
    <t>573.000</t>
  </si>
  <si>
    <t>Александровский р-н, Андреевское с, Советская А ул, 4</t>
  </si>
  <si>
    <t>Александровский р-н, Андреевское с, Советская А ул, 5</t>
  </si>
  <si>
    <t>Александровский р-н, Андреевское с, Советская А ул, 6</t>
  </si>
  <si>
    <t>521.500</t>
  </si>
  <si>
    <t>Александровский р-н, Андреевское с, Советская ул, 1</t>
  </si>
  <si>
    <t>Александровский р-н, Андреевское с, Советская ул, 3</t>
  </si>
  <si>
    <t>Александровский р-н, Арсаки п, 11</t>
  </si>
  <si>
    <t>399.000</t>
  </si>
  <si>
    <t>Александровский р-н, Арсаки п, Плеханы ул, 120</t>
  </si>
  <si>
    <t>552.000</t>
  </si>
  <si>
    <t>506.900</t>
  </si>
  <si>
    <t>471.000</t>
  </si>
  <si>
    <t>Александровский р-н, Арсаки п, Плеханы ул, 121</t>
  </si>
  <si>
    <t>Александровский р-н, Арсаки п, Плеханы ул, 122</t>
  </si>
  <si>
    <t>481.000</t>
  </si>
  <si>
    <t>Александровский р-н, Арсаки п, Плеханы ул, 123</t>
  </si>
  <si>
    <t>497.000</t>
  </si>
  <si>
    <t>Александровский р-н, Арсаки п, Плеханы ул, 124</t>
  </si>
  <si>
    <t>Александровский р-н, Арсаки п, Плеханы ул, 125</t>
  </si>
  <si>
    <t>541.000</t>
  </si>
  <si>
    <t>Александровский р-н, Арсаки п, Плеханы ул, 126</t>
  </si>
  <si>
    <t>7582.000</t>
  </si>
  <si>
    <t>Александровский р-н, Арсаки п, Плеханы ул, 127</t>
  </si>
  <si>
    <t>1205.100</t>
  </si>
  <si>
    <t>Александровский р-н, Арсаки п, Плеханы ул, 128</t>
  </si>
  <si>
    <t>1030.000</t>
  </si>
  <si>
    <t>3572.000</t>
  </si>
  <si>
    <t>Александровский р-н, Арсаки п, Плеханы ул, 129</t>
  </si>
  <si>
    <t>689.000</t>
  </si>
  <si>
    <t>1421.000</t>
  </si>
  <si>
    <t>Александровский р-н, Арсаки п, Плеханы ул, 2</t>
  </si>
  <si>
    <t>284.000</t>
  </si>
  <si>
    <t>282.000</t>
  </si>
  <si>
    <t>Александровский р-н, Бакшеево с, Совхозная ул, 2</t>
  </si>
  <si>
    <t>395.100</t>
  </si>
  <si>
    <t>Александровский р-н, Бакшеево с, Совхозная ул, 3</t>
  </si>
  <si>
    <t>Александровский р-н, Бакшеево с, Совхозная ул, 5</t>
  </si>
  <si>
    <t>452.000</t>
  </si>
  <si>
    <t>273.700</t>
  </si>
  <si>
    <t>Александровский р-н, Балакирево п, 60 лет Октября ул, 1</t>
  </si>
  <si>
    <t>1428.000</t>
  </si>
  <si>
    <t>3309.000</t>
  </si>
  <si>
    <t>Александровский р-н, Балакирево п, 60 лет Октября ул, 10</t>
  </si>
  <si>
    <t>851.500</t>
  </si>
  <si>
    <t>5051.000</t>
  </si>
  <si>
    <t>Александровский р-н, Балакирево п, 60 лет Октября ул, 12</t>
  </si>
  <si>
    <t>1942.100</t>
  </si>
  <si>
    <t>Александровский р-н, Балакирево п, 60 лет Октября ул, 2</t>
  </si>
  <si>
    <t>472.200</t>
  </si>
  <si>
    <t>1458.000</t>
  </si>
  <si>
    <t>487.300</t>
  </si>
  <si>
    <t>1258.200</t>
  </si>
  <si>
    <t>Александровский р-н, Балакирево п, 60 лет Октября ул, 4</t>
  </si>
  <si>
    <t>Александровский р-н, Балакирево п, 60 лет Октября ул, 5</t>
  </si>
  <si>
    <t>1259.300</t>
  </si>
  <si>
    <t>505.900</t>
  </si>
  <si>
    <t>958.400</t>
  </si>
  <si>
    <t>930.100</t>
  </si>
  <si>
    <t>Александровский р-н, Балакирево п, Вокзальная ул, 10</t>
  </si>
  <si>
    <t>1391.500</t>
  </si>
  <si>
    <t>Александровский р-н, Балакирево п, Вокзальная ул, 11</t>
  </si>
  <si>
    <t>1035.400</t>
  </si>
  <si>
    <t>Александровский р-н, Балакирево п, Вокзальная ул, 12</t>
  </si>
  <si>
    <t>1045.900</t>
  </si>
  <si>
    <t>684.200</t>
  </si>
  <si>
    <t>617.900</t>
  </si>
  <si>
    <t>1047.000</t>
  </si>
  <si>
    <t>984.200</t>
  </si>
  <si>
    <t>Александровский р-н, Балакирево п, Заводская ул, 1</t>
  </si>
  <si>
    <t>405.800</t>
  </si>
  <si>
    <t>380.400</t>
  </si>
  <si>
    <t>672.500</t>
  </si>
  <si>
    <t>404.700</t>
  </si>
  <si>
    <t>Александровский р-н, Балакирево п, Заводская ул, 3</t>
  </si>
  <si>
    <t>400.200</t>
  </si>
  <si>
    <t>Александровский р-н, Балакирево п, Заводская ул, 5</t>
  </si>
  <si>
    <t>652.500</t>
  </si>
  <si>
    <t>1494.600</t>
  </si>
  <si>
    <t>Александровский р-н, Балакирево п, Заводская ул, 6</t>
  </si>
  <si>
    <t>506.600</t>
  </si>
  <si>
    <t>835.200</t>
  </si>
  <si>
    <t>Александровский р-н, Балакирево п, Заводская ул, 7</t>
  </si>
  <si>
    <t>529.800</t>
  </si>
  <si>
    <t>887.000</t>
  </si>
  <si>
    <t>527.100</t>
  </si>
  <si>
    <t>Александровский р-н, Балакирево п, Заводская ул, 9</t>
  </si>
  <si>
    <t>693.500</t>
  </si>
  <si>
    <t>Александровский р-н, Балакирево п, Радужный кв-л, 2</t>
  </si>
  <si>
    <t>Александровский р-н, Балакирево п, Радужный кв-л, 3</t>
  </si>
  <si>
    <t>1332.700</t>
  </si>
  <si>
    <t>364.400</t>
  </si>
  <si>
    <t>1426.000</t>
  </si>
  <si>
    <t>Александровский р-н, Балакирево п, Совхозная ул, 3</t>
  </si>
  <si>
    <t>Александровский р-н, Балакирево п, Совхозная ул, 7</t>
  </si>
  <si>
    <t>408.200</t>
  </si>
  <si>
    <t>Александровский р-н, Балакирево п, Центральный кв-л, 1</t>
  </si>
  <si>
    <t>687.800</t>
  </si>
  <si>
    <t>Александровский р-н, Балакирево п, Центральный кв-л, 2</t>
  </si>
  <si>
    <t>1032.400</t>
  </si>
  <si>
    <t>Александровский р-н, Балакирево п, Центральный кв-л, 3</t>
  </si>
  <si>
    <t>684.600</t>
  </si>
  <si>
    <t>Александровский р-н, Балакирево п, Энергетиков ул, 4</t>
  </si>
  <si>
    <t>Александровский р-н, Балакирево п, Юго-Западный кв-л, 1</t>
  </si>
  <si>
    <t>1248.000</t>
  </si>
  <si>
    <t>Александровский р-н, Балакирево п, Юго-Западный кв-л, 10</t>
  </si>
  <si>
    <t>1071.400</t>
  </si>
  <si>
    <t>Александровский р-н, Балакирево п, Юго-Западный кв-л, 11</t>
  </si>
  <si>
    <t>1238.400</t>
  </si>
  <si>
    <t>Александровский р-н, Балакирево п, Юго-Западный кв-л, 12</t>
  </si>
  <si>
    <t>1063.000</t>
  </si>
  <si>
    <t>Александровский р-н, Балакирево п, Юго-Западный кв-л, 13</t>
  </si>
  <si>
    <t>965.900</t>
  </si>
  <si>
    <t>Александровский р-н, Балакирево п, Юго-Западный кв-л, 14</t>
  </si>
  <si>
    <t>1119.400</t>
  </si>
  <si>
    <t>Александровский р-н, Балакирево п, Юго-Западный кв-л, 16</t>
  </si>
  <si>
    <t>896.000</t>
  </si>
  <si>
    <t>894.700</t>
  </si>
  <si>
    <t>Александровский р-н, Балакирево п, Юго-Западный кв-л, 18</t>
  </si>
  <si>
    <t>876.500</t>
  </si>
  <si>
    <t>857.700</t>
  </si>
  <si>
    <t>1051.000</t>
  </si>
  <si>
    <t>Александровский р-н, Балакирево п, Юго-Западный кв-л, 3</t>
  </si>
  <si>
    <t>Александровский р-н, Балакирево п, Юго-Западный кв-л, 4</t>
  </si>
  <si>
    <t>Александровский р-н, Балакирево п, Юго-Западный кв-л, 5</t>
  </si>
  <si>
    <t>1266.600</t>
  </si>
  <si>
    <t>1138.000</t>
  </si>
  <si>
    <t>Александровский р-н, Балакирево п, Юго-Западный кв-л, 8</t>
  </si>
  <si>
    <t>Александровский р-н, Балакирево п, Юго-Западный кв-л, 9</t>
  </si>
  <si>
    <t>Александровский р-н, Большое Каринское с, Новая ул, 1</t>
  </si>
  <si>
    <t>383.600</t>
  </si>
  <si>
    <t>383.800</t>
  </si>
  <si>
    <t>419.900</t>
  </si>
  <si>
    <t>Александровский р-н, Большое Каринское с, Новая ул, 2</t>
  </si>
  <si>
    <t>Александровский р-н, Большое Каринское с, Новая ул, 3</t>
  </si>
  <si>
    <t>Александровский р-н, Большое Каринское с, Новая ул, 6</t>
  </si>
  <si>
    <t>499.500</t>
  </si>
  <si>
    <t>Александровский р-н, Большое Каринское с, Новая ул, 7</t>
  </si>
  <si>
    <t>Александровский р-н, Большое Каринское с, Новая ул, 8</t>
  </si>
  <si>
    <t>645.200</t>
  </si>
  <si>
    <t>Александровский р-н, Большое Шимоново д, Весенняя ул, 1</t>
  </si>
  <si>
    <t>Александровский р-н, Годуново с, Центральная ул, 2</t>
  </si>
  <si>
    <t>Александровский р-н, Годуново с, Центральная ул, 5</t>
  </si>
  <si>
    <t>779.000</t>
  </si>
  <si>
    <t>Александровский р-н, Годуново с, Центральная ул, 6</t>
  </si>
  <si>
    <t>634.700</t>
  </si>
  <si>
    <t>Александровский р-н, Григорово д, Мира ул, 1</t>
  </si>
  <si>
    <t>277.400</t>
  </si>
  <si>
    <t>408.700</t>
  </si>
  <si>
    <t>Александровский р-н, Григорово д, Мира ул, 3</t>
  </si>
  <si>
    <t>705.100</t>
  </si>
  <si>
    <t>Александровский р-н, Дворики д, Центральная ул, 2</t>
  </si>
  <si>
    <t>788.600</t>
  </si>
  <si>
    <t>347.200</t>
  </si>
  <si>
    <t>752.000</t>
  </si>
  <si>
    <t>Александровский р-н, Елькино д, Мира ул, 3</t>
  </si>
  <si>
    <t>Александровский р-н, Елькино д, Мира ул, 4</t>
  </si>
  <si>
    <t>528.600</t>
  </si>
  <si>
    <t>Александровский р-н, Искра п, Кооперативная ул, 11</t>
  </si>
  <si>
    <t>Александровский р-н, Карабаново г, Гагарина ул, 1</t>
  </si>
  <si>
    <t>1577.000</t>
  </si>
  <si>
    <t>Александровский р-н, Карабаново г, Гагарина ул, 2</t>
  </si>
  <si>
    <t>519.680</t>
  </si>
  <si>
    <t>Александровский р-н, Карабаново г, Железнодорожный туп, 11</t>
  </si>
  <si>
    <t>614.800</t>
  </si>
  <si>
    <t>Александровский р-н, Карабаново г, Западная ул, 4</t>
  </si>
  <si>
    <t>Александровский р-н, Карабаново г, Западная ул, 5</t>
  </si>
  <si>
    <t>Александровский р-н, Карабаново г, Западная ул, 5А</t>
  </si>
  <si>
    <t>Александровский р-н, Карабаново г, Западная ул, 6</t>
  </si>
  <si>
    <t>Александровский р-н, Карабаново г, Западная ул, 7</t>
  </si>
  <si>
    <t>1440.000</t>
  </si>
  <si>
    <t>2344.600</t>
  </si>
  <si>
    <t>Александровский р-н, Карабаново г, Карпова ул, 1</t>
  </si>
  <si>
    <t>667.660</t>
  </si>
  <si>
    <t>379.150</t>
  </si>
  <si>
    <t>400.900</t>
  </si>
  <si>
    <t>Александровский р-н, Карабаново г, Комсомольская ул, 3</t>
  </si>
  <si>
    <t>472.400</t>
  </si>
  <si>
    <t>Александровский р-н, Карабаново г, Комсомольская ул, 4</t>
  </si>
  <si>
    <t>394.000</t>
  </si>
  <si>
    <t>450.200</t>
  </si>
  <si>
    <t>Александровский р-н, Карабаново г, Комсомольская ул, 6</t>
  </si>
  <si>
    <t>Александровский р-н, Карабаново г, Комсомольская ул, 7</t>
  </si>
  <si>
    <t>408.000</t>
  </si>
  <si>
    <t>870.800</t>
  </si>
  <si>
    <t>467.900</t>
  </si>
  <si>
    <t>Александровский р-н, Карабаново г, Кооперативная ул, 26</t>
  </si>
  <si>
    <t>266.190</t>
  </si>
  <si>
    <t>Александровский р-н, Карабаново г, Красногорская ул, 52</t>
  </si>
  <si>
    <t>338.000</t>
  </si>
  <si>
    <t>258.900</t>
  </si>
  <si>
    <t>376.500</t>
  </si>
  <si>
    <t>Александровский р-н, Карабаново г, Ленина пл, 3</t>
  </si>
  <si>
    <t>446.000</t>
  </si>
  <si>
    <t>509.500</t>
  </si>
  <si>
    <t>508.400</t>
  </si>
  <si>
    <t>Александровский р-н, Карабаново г, Лермонтова пл, 10</t>
  </si>
  <si>
    <t>Александровский р-н, Карабаново г, Лермонтова пл, 12</t>
  </si>
  <si>
    <t>Александровский р-н, Карабаново г, Лермонтова пл, 13</t>
  </si>
  <si>
    <t>1151.500</t>
  </si>
  <si>
    <t>Александровский р-н, Карабаново г, Лермонтова пл, 14</t>
  </si>
  <si>
    <t>Александровский р-н, Карабаново г, Лермонтова пл, 2</t>
  </si>
  <si>
    <t>515.430</t>
  </si>
  <si>
    <t>Александровский р-н, Карабаново г, Лермонтова пл, 3</t>
  </si>
  <si>
    <t>1167.000</t>
  </si>
  <si>
    <t>Александровский р-н, Карабаново г, Лермонтова пл, 6</t>
  </si>
  <si>
    <t>Александровский р-н, Карабаново г, Лермонтова пл, 7</t>
  </si>
  <si>
    <t>Александровский р-н, Карабаново г, Лермонтова пл, 8</t>
  </si>
  <si>
    <t>Александровский р-н, Карабаново г, Лермонтова пл, 9</t>
  </si>
  <si>
    <t>507.400</t>
  </si>
  <si>
    <t>Александровский р-н, Карабаново г, Маяковского ул, 10</t>
  </si>
  <si>
    <t>Александровский р-н, Карабаново г, Маяковского ул, 11</t>
  </si>
  <si>
    <t>Александровский р-н, Карабаново г, Маяковского ул, 12</t>
  </si>
  <si>
    <t>885.000</t>
  </si>
  <si>
    <t>750.700</t>
  </si>
  <si>
    <t>812.700</t>
  </si>
  <si>
    <t>Александровский р-н, Карабаново г, Маяковского ул, 4</t>
  </si>
  <si>
    <t>662.480</t>
  </si>
  <si>
    <t>Александровский р-н, Карабаново г, Маяковского ул, 5</t>
  </si>
  <si>
    <t>Александровский р-н, Карабаново г, Маяковского ул, 7</t>
  </si>
  <si>
    <t>Александровский р-н, Карабаново г, Маяковского ул, 8</t>
  </si>
  <si>
    <t>672.100</t>
  </si>
  <si>
    <t>532.440</t>
  </si>
  <si>
    <t>734.600</t>
  </si>
  <si>
    <t>Александровский р-н, Карабаново г, Маяковского ул, 9</t>
  </si>
  <si>
    <t>Александровский р-н, Карабаново г, Мира ул, 1</t>
  </si>
  <si>
    <t>Александровский р-н, Карабаново г, Мира ул, 10</t>
  </si>
  <si>
    <t>Александровский р-н, Карабаново г, Мира ул, 12</t>
  </si>
  <si>
    <t>Александровский р-н, Карабаново г, Мира ул, 13</t>
  </si>
  <si>
    <t>Александровский р-н, Карабаново г, Мира ул, 15</t>
  </si>
  <si>
    <t>831.900</t>
  </si>
  <si>
    <t>519.400</t>
  </si>
  <si>
    <t>Александровский р-н, Карабаново г, Мира ул, 16</t>
  </si>
  <si>
    <t>Александровский р-н, Карабаново г, Мира ул, 18</t>
  </si>
  <si>
    <t>874.100</t>
  </si>
  <si>
    <t>889.900</t>
  </si>
  <si>
    <t>Александровский р-н, Карабаново г, Мира ул, 22</t>
  </si>
  <si>
    <t>824.590</t>
  </si>
  <si>
    <t>Александровский р-н, Карабаново г, Мира ул, 23</t>
  </si>
  <si>
    <t>Александровский р-н, Карабаново г, Мира ул, 26</t>
  </si>
  <si>
    <t>Александровский р-н, Карабаново г, Мира ул, 28</t>
  </si>
  <si>
    <t>1245.400</t>
  </si>
  <si>
    <t>1304.100</t>
  </si>
  <si>
    <t>Александровский р-н, Карабаново г, Мира ул, 30</t>
  </si>
  <si>
    <t>Александровский р-н, Карабаново г, Мира ул, 32</t>
  </si>
  <si>
    <t>1629.450</t>
  </si>
  <si>
    <t>Александровский р-н, Карабаново г, Мира ул, 4</t>
  </si>
  <si>
    <t>637.600</t>
  </si>
  <si>
    <t>1359.400</t>
  </si>
  <si>
    <t>Александровский р-н, Карабаново г, Мира ул, 5</t>
  </si>
  <si>
    <t>522.450</t>
  </si>
  <si>
    <t>637.500</t>
  </si>
  <si>
    <t>674.770</t>
  </si>
  <si>
    <t>Александровский р-н, Карабаново г, Мира ул, 9</t>
  </si>
  <si>
    <t>506.870</t>
  </si>
  <si>
    <t>266.600</t>
  </si>
  <si>
    <t>Александровский р-н, Карабаново г, Очистные Сооружения ул, 1</t>
  </si>
  <si>
    <t>493.600</t>
  </si>
  <si>
    <t>Александровский р-н, Карабаново г, Первомайская ул, 19</t>
  </si>
  <si>
    <t>454.600</t>
  </si>
  <si>
    <t>Александровский р-н, Карабаново г, Победы ул, 1</t>
  </si>
  <si>
    <t>1310.000</t>
  </si>
  <si>
    <t>946.860</t>
  </si>
  <si>
    <t>Александровский р-н, Карабаново г, Победы ул, 2</t>
  </si>
  <si>
    <t>Александровский р-н, Карабаново г, Победы ул, 4</t>
  </si>
  <si>
    <t>1350.360</t>
  </si>
  <si>
    <t>Александровский р-н, Карабаново г, Победы ул, 4а</t>
  </si>
  <si>
    <t>Александровский р-н, Карабаново г, Победы ул, 6</t>
  </si>
  <si>
    <t>1278.700</t>
  </si>
  <si>
    <t>983.600</t>
  </si>
  <si>
    <t>3068.600</t>
  </si>
  <si>
    <t>Александровский р-н, Карабаново г, Победы ул, 8</t>
  </si>
  <si>
    <t>1490.450</t>
  </si>
  <si>
    <t>Александровский р-н, Карабаново г, Победы ул, 8А</t>
  </si>
  <si>
    <t>Александровский р-н, Карабаново г, Почтовая ул, 18</t>
  </si>
  <si>
    <t>641.300</t>
  </si>
  <si>
    <t>537.320</t>
  </si>
  <si>
    <t>Александровский р-н, Карабаново г, Почтовая ул, 20</t>
  </si>
  <si>
    <t>881.250</t>
  </si>
  <si>
    <t>Александровский р-н, Карабаново г, Почтовая ул, 21</t>
  </si>
  <si>
    <t>824.780</t>
  </si>
  <si>
    <t>265.950</t>
  </si>
  <si>
    <t>441.000</t>
  </si>
  <si>
    <t>Александровский р-н, Карабаново г, Пушкина ул, 26</t>
  </si>
  <si>
    <t>348.000</t>
  </si>
  <si>
    <t>267.300</t>
  </si>
  <si>
    <t>Александровский р-н, Карабаново г, Садовая ул, 3</t>
  </si>
  <si>
    <t>Александровский р-н, Карабаново г, Садовая ул, 4</t>
  </si>
  <si>
    <t>682.700</t>
  </si>
  <si>
    <t>Александровский р-н, Карабаново г, Садовая ул, 5</t>
  </si>
  <si>
    <t>694.400</t>
  </si>
  <si>
    <t>641.000</t>
  </si>
  <si>
    <t>Александровский р-н, Карабаново г, Садовая ул, 6</t>
  </si>
  <si>
    <t>Александровский р-н, Карабаново г, Садовая ул, 7</t>
  </si>
  <si>
    <t>Александровский р-н, Карабаново г, Садовая ул, 9</t>
  </si>
  <si>
    <t>Александровский р-н, Карабаново г, Садовый 1-й пер, 14</t>
  </si>
  <si>
    <t>1114.000</t>
  </si>
  <si>
    <t>Александровский р-н, Карабаново г, Садовый 1-й пер, 16</t>
  </si>
  <si>
    <t>764.000</t>
  </si>
  <si>
    <t>542.880</t>
  </si>
  <si>
    <t>Александровский р-н, Карабаново г, Советская ул, 20</t>
  </si>
  <si>
    <t>605.240</t>
  </si>
  <si>
    <t>Александровский р-н, Карабаново г, Совхозная ул, 13</t>
  </si>
  <si>
    <t>837.100</t>
  </si>
  <si>
    <t>Александровский р-н, Карабаново г, Текстильщиков ул, 3</t>
  </si>
  <si>
    <t>Александровский р-н, Карабаново г, Текстильщиков ул, 5</t>
  </si>
  <si>
    <t>Александровский р-н, Карабаново г, Чулкова ул, 1</t>
  </si>
  <si>
    <t>1256.220</t>
  </si>
  <si>
    <t>Александровский р-н, Карабаново г, Штыкова ул, 27</t>
  </si>
  <si>
    <t>515.900</t>
  </si>
  <si>
    <t>Александровский р-н, Красное Пламя п, Центральная ул, 14</t>
  </si>
  <si>
    <t>481.100</t>
  </si>
  <si>
    <t>Александровский р-н, Красное Пламя п, Школьная ул, 40</t>
  </si>
  <si>
    <t>Александровский р-н, Красное Пламя п, Школьная ул, 41</t>
  </si>
  <si>
    <t>319.000</t>
  </si>
  <si>
    <t>Александровский р-н, Красное Пламя п, Школьная ул, 42</t>
  </si>
  <si>
    <t>309.000</t>
  </si>
  <si>
    <t>Александровский р-н, Красное Пламя п, Школьная ул, 43</t>
  </si>
  <si>
    <t>Александровский р-н, Красное Пламя п, Школьная ул, 44</t>
  </si>
  <si>
    <t>Александровский р-н, Красное Пламя п, Школьная ул, 45</t>
  </si>
  <si>
    <t>Александровский р-н, Красное Пламя п, Школьная ул, 46</t>
  </si>
  <si>
    <t>706.200</t>
  </si>
  <si>
    <t>711.200</t>
  </si>
  <si>
    <t>507.600</t>
  </si>
  <si>
    <t>Александровский р-н, Легково д, Весенняя ул, 2</t>
  </si>
  <si>
    <t>537.300</t>
  </si>
  <si>
    <t>595.000</t>
  </si>
  <si>
    <t>Александровский р-н, Лизуново д, Рябиновая ул, 10</t>
  </si>
  <si>
    <t>796.100</t>
  </si>
  <si>
    <t>Александровский р-н, Лизуново д, Рябиновая ул, 3</t>
  </si>
  <si>
    <t>266.200</t>
  </si>
  <si>
    <t>403.500</t>
  </si>
  <si>
    <t>Александровский р-н, Лисавы д, Зеленая ул, 2</t>
  </si>
  <si>
    <t>725.500</t>
  </si>
  <si>
    <t>Александровский р-н, Лисавы д, Центральная ул, 2</t>
  </si>
  <si>
    <t>Александровский р-н, Лисавы д, Центральная ул, 6</t>
  </si>
  <si>
    <t>300.900</t>
  </si>
  <si>
    <t>Александровский р-н, Лисавы д, Центральная ул, 8</t>
  </si>
  <si>
    <t>Александровский р-н, Лобково д, Кирпичная ул, 1</t>
  </si>
  <si>
    <t>Александровский р-н, Лобково д, Кирпичная ул, 10</t>
  </si>
  <si>
    <t>389.110</t>
  </si>
  <si>
    <t>Александровский р-н, Лобково д, Кирпичная ул, 2</t>
  </si>
  <si>
    <t>515.800</t>
  </si>
  <si>
    <t>Александровский р-н, Лобково д, Кирпичная ул, 3</t>
  </si>
  <si>
    <t>351.400</t>
  </si>
  <si>
    <t>Александровский р-н, Лобково д, Кирпичная ул, 4</t>
  </si>
  <si>
    <t>Александровский р-н, Лобково д, Кирпичная ул, 6</t>
  </si>
  <si>
    <t>401.000</t>
  </si>
  <si>
    <t>Александровский р-н, Лобково д, Кирпичная ул, 8</t>
  </si>
  <si>
    <t>Александровский р-н, Майский п, Новая ул, 23</t>
  </si>
  <si>
    <t>816.000</t>
  </si>
  <si>
    <t>764.400</t>
  </si>
  <si>
    <t>Александровский р-н, Майский п, Парковая ул, 10</t>
  </si>
  <si>
    <t>Александровский р-н, Майский п, Парковая ул, 2</t>
  </si>
  <si>
    <t>292.600</t>
  </si>
  <si>
    <t>299.000</t>
  </si>
  <si>
    <t>292.000</t>
  </si>
  <si>
    <t>Александровский р-н, Майский п, Парковая ул, 8</t>
  </si>
  <si>
    <t>273.000</t>
  </si>
  <si>
    <t>Александровский р-н, Майский п, Первомайская ул, 20</t>
  </si>
  <si>
    <t>286.500</t>
  </si>
  <si>
    <t>317.000</t>
  </si>
  <si>
    <t>Александровский р-н, Марино д, Деревенская ул, 33</t>
  </si>
  <si>
    <t>389.300</t>
  </si>
  <si>
    <t>Александровский р-н, Маяк п, Дорожная ул, 11</t>
  </si>
  <si>
    <t>839.000</t>
  </si>
  <si>
    <t>Александровский р-н, Маяк п, Дорожная ул, 5</t>
  </si>
  <si>
    <t>367.000</t>
  </si>
  <si>
    <t>Александровский р-н, Маяк п, Дорожная ул, 6</t>
  </si>
  <si>
    <t>Александровский р-н, Маяк п, Дорожная ул, 8</t>
  </si>
  <si>
    <t>367.400</t>
  </si>
  <si>
    <t>798.700</t>
  </si>
  <si>
    <t>Александровский р-н, Светлый п, Садовая ул, 1</t>
  </si>
  <si>
    <t>Александровский р-н, Светлый п, Садовая ул, 2</t>
  </si>
  <si>
    <t>Александровский р-н, Светлый п, Садовая ул, 3</t>
  </si>
  <si>
    <t>Александровский р-н, Светлый п, Садовая ул, 4</t>
  </si>
  <si>
    <t>363.200</t>
  </si>
  <si>
    <t>392.000</t>
  </si>
  <si>
    <t>Александровский р-н, Светлый п, Садовая ул, 5</t>
  </si>
  <si>
    <t>801.800</t>
  </si>
  <si>
    <t>Александровский р-н, Светлый п, Садовая ул, 7</t>
  </si>
  <si>
    <t>366.000</t>
  </si>
  <si>
    <t>809.900</t>
  </si>
  <si>
    <t>Александровский р-н, Следнево д, Лесная ул, 2</t>
  </si>
  <si>
    <t>338.500</t>
  </si>
  <si>
    <t>Александровский р-н, Следнево д, Октябрьский кв-л, 1</t>
  </si>
  <si>
    <t>432.550</t>
  </si>
  <si>
    <t>Александровский р-н, Следнево д, Октябрьский кв-л, 2</t>
  </si>
  <si>
    <t>Александровский р-н, Следнево д, Октябрьский кв-л, 3</t>
  </si>
  <si>
    <t>1679.000</t>
  </si>
  <si>
    <t>Александровский р-н, Следнево д, Октябрьский кв-л, 6</t>
  </si>
  <si>
    <t>381.400</t>
  </si>
  <si>
    <t>672.900</t>
  </si>
  <si>
    <t>Александровский р-н, Следнево д, Октябрьский кв-л, 7</t>
  </si>
  <si>
    <t>361.400</t>
  </si>
  <si>
    <t>645.700</t>
  </si>
  <si>
    <t>Александровский р-н, Следнево д, Октябрьский кв-л, 9</t>
  </si>
  <si>
    <t>494.170</t>
  </si>
  <si>
    <t>Александровский р-н, Струнино г, Больничный городок, 1</t>
  </si>
  <si>
    <t>338.600</t>
  </si>
  <si>
    <t>Александровский р-н, Струнино г, Больничный проезд, 10</t>
  </si>
  <si>
    <t>1084.200</t>
  </si>
  <si>
    <t>Александровский р-н, Струнино г, Больничный проезд, 11</t>
  </si>
  <si>
    <t>911.600</t>
  </si>
  <si>
    <t>520.800</t>
  </si>
  <si>
    <t>Александровский р-н, Струнино г, Больничный проезд, 13</t>
  </si>
  <si>
    <t>808.400</t>
  </si>
  <si>
    <t>Александровский р-н, Струнино г, Больничный проезд, 14</t>
  </si>
  <si>
    <t>4771.300</t>
  </si>
  <si>
    <t>Александровский р-н, Струнино г, Больничный проезд, 5</t>
  </si>
  <si>
    <t>Александровский р-н, Струнино г, Больничный проезд, 6</t>
  </si>
  <si>
    <t>Александровский р-н, Струнино г, Больничный проезд, 7</t>
  </si>
  <si>
    <t>509.000</t>
  </si>
  <si>
    <t>501.550</t>
  </si>
  <si>
    <t>Александровский р-н, Струнино г, Больничный проезд, 8</t>
  </si>
  <si>
    <t>Александровский р-н, Струнино г, Воронина ул, 6</t>
  </si>
  <si>
    <t>175.000</t>
  </si>
  <si>
    <t>1187.300</t>
  </si>
  <si>
    <t>Александровский р-н, Струнино г, Дзержинского ул, 11</t>
  </si>
  <si>
    <t>772.500</t>
  </si>
  <si>
    <t>Александровский р-н, Струнино г, Дзержинского ул, 1а</t>
  </si>
  <si>
    <t>3701.600</t>
  </si>
  <si>
    <t>963.300</t>
  </si>
  <si>
    <t>Александровский р-н, Струнино г, Дзержинского ул, 32</t>
  </si>
  <si>
    <t>Александровский р-н, Струнино г, Дзержинского ул, 38</t>
  </si>
  <si>
    <t>Александровский р-н, Струнино г, Дзержинского ул, 5</t>
  </si>
  <si>
    <t>1052.100</t>
  </si>
  <si>
    <t>1367.100</t>
  </si>
  <si>
    <t>Александровский р-н, Струнино г, Дзержинского ул, 9</t>
  </si>
  <si>
    <t>1212.100</t>
  </si>
  <si>
    <t>1669.800</t>
  </si>
  <si>
    <t>Александровский р-н, Струнино г, Дубки кв-л, 10</t>
  </si>
  <si>
    <t>1032.900</t>
  </si>
  <si>
    <t>Александровский р-н, Струнино г, Дубки кв-л, 11</t>
  </si>
  <si>
    <t>935.660</t>
  </si>
  <si>
    <t>Александровский р-н, Струнино г, Дубки кв-л, 12</t>
  </si>
  <si>
    <t>Александровский р-н, Струнино г, Дубки кв-л, 13</t>
  </si>
  <si>
    <t>919.800</t>
  </si>
  <si>
    <t>1280.500</t>
  </si>
  <si>
    <t>Александровский р-н, Струнино г, Дубки кв-л, 15</t>
  </si>
  <si>
    <t>793.600</t>
  </si>
  <si>
    <t>Александровский р-н, Струнино г, Дубки кв-л, 16</t>
  </si>
  <si>
    <t>941.200</t>
  </si>
  <si>
    <t>Александровский р-н, Струнино г, Дубки кв-л, 17</t>
  </si>
  <si>
    <t>1269.000</t>
  </si>
  <si>
    <t>940.800</t>
  </si>
  <si>
    <t>Александровский р-н, Струнино г, Дубки кв-л, 18</t>
  </si>
  <si>
    <t>2104.000</t>
  </si>
  <si>
    <t>Александровский р-н, Струнино г, Дубки кв-л, 19</t>
  </si>
  <si>
    <t>846.900</t>
  </si>
  <si>
    <t>Александровский р-н, Струнино г, Дубки кв-л, 2</t>
  </si>
  <si>
    <t>1662.080</t>
  </si>
  <si>
    <t>Александровский р-н, Струнино г, Дубки кв-л, 3</t>
  </si>
  <si>
    <t>1305.800</t>
  </si>
  <si>
    <t>1351.800</t>
  </si>
  <si>
    <t>Александровский р-н, Струнино г, Дубки кв-л, 5</t>
  </si>
  <si>
    <t>Александровский р-н, Струнино г, Дубки кв-л, 6</t>
  </si>
  <si>
    <t>821.030</t>
  </si>
  <si>
    <t>Александровский р-н, Струнино г, Дубки кв-л, 7</t>
  </si>
  <si>
    <t>947.920</t>
  </si>
  <si>
    <t>951.800</t>
  </si>
  <si>
    <t>Александровский р-н, Струнино г, Дубки кв-л, 9</t>
  </si>
  <si>
    <t>1188.000</t>
  </si>
  <si>
    <t>913.800</t>
  </si>
  <si>
    <t>Александровский р-н, Струнино г, Заречная ул, 10</t>
  </si>
  <si>
    <t>Александровский р-н, Струнино г, Заречная ул, 15</t>
  </si>
  <si>
    <t>347.600</t>
  </si>
  <si>
    <t>Александровский р-н, Струнино г, Заречная ул, 17</t>
  </si>
  <si>
    <t>505.800</t>
  </si>
  <si>
    <t>339.600</t>
  </si>
  <si>
    <t>Александровский р-н, Струнино г, Заречная ул, 1а</t>
  </si>
  <si>
    <t>679.140</t>
  </si>
  <si>
    <t>403.600</t>
  </si>
  <si>
    <t>Александровский р-н, Струнино г, Заречная ул, 27</t>
  </si>
  <si>
    <t>547.900</t>
  </si>
  <si>
    <t>Александровский р-н, Струнино г, Заречная ул, 28</t>
  </si>
  <si>
    <t>424.200</t>
  </si>
  <si>
    <t>263.000</t>
  </si>
  <si>
    <t>Александровский р-н, Струнино г, Заречная ул, 29</t>
  </si>
  <si>
    <t>745.600</t>
  </si>
  <si>
    <t>Александровский р-н, Струнино г, Заречная ул, 3 корп. 2</t>
  </si>
  <si>
    <t>Александровский р-н, Струнино г, Заречная ул, 3</t>
  </si>
  <si>
    <t>3001.000</t>
  </si>
  <si>
    <t>Александровский р-н, Струнино г, Заречная ул, 32</t>
  </si>
  <si>
    <t>968.200</t>
  </si>
  <si>
    <t>745.240</t>
  </si>
  <si>
    <t>441.150</t>
  </si>
  <si>
    <t>444.800</t>
  </si>
  <si>
    <t>Александровский р-н, Струнино г, Заречная ул, 40</t>
  </si>
  <si>
    <t>453.700</t>
  </si>
  <si>
    <t>451.100</t>
  </si>
  <si>
    <t>Александровский р-н, Струнино г, Заречная ул, 44</t>
  </si>
  <si>
    <t>Александровский р-н, Струнино г, Заречная ул, 46</t>
  </si>
  <si>
    <t>Александровский р-н, Струнино г, Заречная ул, 48</t>
  </si>
  <si>
    <t>Александровский р-н, Струнино г, Заречная ул, 8</t>
  </si>
  <si>
    <t>2019.100</t>
  </si>
  <si>
    <t>Александровский р-н, Струнино г, Кирова пл, 10</t>
  </si>
  <si>
    <t>856.700</t>
  </si>
  <si>
    <t>1204.200</t>
  </si>
  <si>
    <t>Александровский р-н, Струнино г, Кирова пл, 8</t>
  </si>
  <si>
    <t>707.200</t>
  </si>
  <si>
    <t>Александровский р-н, Струнино г, Кирова пл, 9</t>
  </si>
  <si>
    <t>439.590</t>
  </si>
  <si>
    <t>Александровский р-н, Струнино г, Лермонтова ул, 10</t>
  </si>
  <si>
    <t>1265.300</t>
  </si>
  <si>
    <t>Александровский р-н, Струнино г, Норильская ул, 1</t>
  </si>
  <si>
    <t>1277.800</t>
  </si>
  <si>
    <t>Александровский р-н, Струнино г, Норильская ул, 7</t>
  </si>
  <si>
    <t>1286.900</t>
  </si>
  <si>
    <t>4132.900</t>
  </si>
  <si>
    <t>Александровский р-н, Струнино г, Островского ул, 3</t>
  </si>
  <si>
    <t>853.900</t>
  </si>
  <si>
    <t>Александровский р-н, Струнино г, ПМК ул, 18</t>
  </si>
  <si>
    <t>204.600</t>
  </si>
  <si>
    <t>327.000</t>
  </si>
  <si>
    <t>Александровский р-н, Струнино г, Суворова ул, 18</t>
  </si>
  <si>
    <t>Александровский р-н, Струнино г, Фролова ул, 3</t>
  </si>
  <si>
    <t>204.900</t>
  </si>
  <si>
    <t>375.960</t>
  </si>
  <si>
    <t>Александровский р-н, Струнино г, Фролова ул, 5а</t>
  </si>
  <si>
    <t>295.400</t>
  </si>
  <si>
    <t>Александровский р-н, Струнино г, Фрунзе ул, 2</t>
  </si>
  <si>
    <t>854.600</t>
  </si>
  <si>
    <t>Александровский р-н, Струнино г, Фрунзе ул, 9</t>
  </si>
  <si>
    <t>2405.700</t>
  </si>
  <si>
    <t>Александровский р-н, Струнино г, Чкалова пер, 1</t>
  </si>
  <si>
    <t>1101.000</t>
  </si>
  <si>
    <t>690.610</t>
  </si>
  <si>
    <t>Александровский р-н, Струнино г, Шувалова пер, 3</t>
  </si>
  <si>
    <t>289.300</t>
  </si>
  <si>
    <t>656.000</t>
  </si>
  <si>
    <t>Александровский р-н, Струнино г, Шувалова ул, 10</t>
  </si>
  <si>
    <t>Александровский р-н, Струнино г, Шувалова ул, 12</t>
  </si>
  <si>
    <t>574.800</t>
  </si>
  <si>
    <t>449.300</t>
  </si>
  <si>
    <t>445.600</t>
  </si>
  <si>
    <t>665.400</t>
  </si>
  <si>
    <t>Александровский р-н, Струнино г, Шувалова ул, 14</t>
  </si>
  <si>
    <t>762.500</t>
  </si>
  <si>
    <t>Александровский р-н, Струнино г, Шувалова ул, 1а</t>
  </si>
  <si>
    <t>437.600</t>
  </si>
  <si>
    <t>864.500</t>
  </si>
  <si>
    <t>Александровский р-н, Струнино г, Шувалова ул, 2</t>
  </si>
  <si>
    <t>506.300</t>
  </si>
  <si>
    <t>375.100</t>
  </si>
  <si>
    <t>Александровский р-н, Струнино г, Шувалова ул, 2А</t>
  </si>
  <si>
    <t>Александровский р-н, Струнино г, Шувалова ул, 3а</t>
  </si>
  <si>
    <t>653.200</t>
  </si>
  <si>
    <t>Александровский р-н, Струнино г, Шувалова ул, 4</t>
  </si>
  <si>
    <t>613.700</t>
  </si>
  <si>
    <t>Александровский р-н, Струнино г, Шувалова ул, 5</t>
  </si>
  <si>
    <t>203.400</t>
  </si>
  <si>
    <t>299.700</t>
  </si>
  <si>
    <t>2287.600</t>
  </si>
  <si>
    <t>Александровский р-н, Струнино г, Шувалова ул, 7а</t>
  </si>
  <si>
    <t>Александровский р-н, Струнино г, Шувалова ул, 8</t>
  </si>
  <si>
    <t>298.700</t>
  </si>
  <si>
    <t>Александровский р-н, Струнино г, Шувалова ул, 9</t>
  </si>
  <si>
    <t>395.400</t>
  </si>
  <si>
    <t>Александровский р-н, Таратино д, Октябрьская ул, 1</t>
  </si>
  <si>
    <t>Александровский р-н, Таратино д, Октябрьская ул, 2</t>
  </si>
  <si>
    <t>Александровский р-н, Таратино д, Октябрьская ул, 3</t>
  </si>
  <si>
    <t>Александровский р-н, Таратино д, Октябрьская ул, 31</t>
  </si>
  <si>
    <t>413.000</t>
  </si>
  <si>
    <t>Александровский р-н, Таратино д, Октябрьская ул, 32</t>
  </si>
  <si>
    <t>Александровский р-н, Таратино д, Октябрьская ул, 33</t>
  </si>
  <si>
    <t>Александровский р-н, Таратино д, Октябрьская ул, 4</t>
  </si>
  <si>
    <t>Александровский р-н, Таратино д, Октябрьская ул, 5</t>
  </si>
  <si>
    <t>Александровский р-н, Таратино д, Спортивная ул, 10</t>
  </si>
  <si>
    <t>2539.000</t>
  </si>
  <si>
    <t>Александровский р-н, Таратино д, Спортивная ул, 11</t>
  </si>
  <si>
    <t>Александровский р-н, Таратино д, Спортивная ул, 13</t>
  </si>
  <si>
    <t>Александровский р-н, Таратино д, Спортивная ул, 131</t>
  </si>
  <si>
    <t>Александровский р-н, Таратино д, Спортивная ул, 134</t>
  </si>
  <si>
    <t>Александровский р-н, Таратино д, Спортивная ул, 6</t>
  </si>
  <si>
    <t>Александровский р-н, Таратино д, Спортивная ул, 7</t>
  </si>
  <si>
    <t>Александровский р-н, Таратино д, Спортивная ул, 8</t>
  </si>
  <si>
    <t>Александровский р-н, Таратино д, Спортивная ул, 9</t>
  </si>
  <si>
    <t>Владимир г, 1-й Коллективный проезд, 2</t>
  </si>
  <si>
    <t>599.000</t>
  </si>
  <si>
    <t>Владимир г, 1-й Коллективный проезд, 3</t>
  </si>
  <si>
    <t>551.300</t>
  </si>
  <si>
    <t>Владимир г, 1-й Коллективный проезд, 4</t>
  </si>
  <si>
    <t>Владимир г, 1-й Коллективный проезд, 5</t>
  </si>
  <si>
    <t>457.000</t>
  </si>
  <si>
    <t>335.100</t>
  </si>
  <si>
    <t>Владимир г, 1-й Коллективный проезд, 5А</t>
  </si>
  <si>
    <t>Владимир г, 1-й Коллективный проезд, 6</t>
  </si>
  <si>
    <t>Владимир г, 1-й Коллективный проезд, 6А</t>
  </si>
  <si>
    <t>1265.900</t>
  </si>
  <si>
    <t>Владимир г, 1-й Коллективный проезд, 7</t>
  </si>
  <si>
    <t>566.300</t>
  </si>
  <si>
    <t>Владимир г, 1-я Кольцевая ул, 28а</t>
  </si>
  <si>
    <t>876.400</t>
  </si>
  <si>
    <t>Владимир г, 1-я Никольская ул, 12</t>
  </si>
  <si>
    <t>Владимир г, 1-я Пионерская ул, 28</t>
  </si>
  <si>
    <t>587.700</t>
  </si>
  <si>
    <t>Владимир г, 1-я Пионерская ул, 30</t>
  </si>
  <si>
    <t>767.200</t>
  </si>
  <si>
    <t>Владимир г, 1-я Пионерская ул, 32</t>
  </si>
  <si>
    <t>1092.000</t>
  </si>
  <si>
    <t>1571.000</t>
  </si>
  <si>
    <t>Владимир г, 1-я Пионерская ул, 34</t>
  </si>
  <si>
    <t>448.250</t>
  </si>
  <si>
    <t>Владимир г, 1-я Пионерская ул, 36</t>
  </si>
  <si>
    <t>448.200</t>
  </si>
  <si>
    <t>Владимир г, 1-я Пионерская ул, 38</t>
  </si>
  <si>
    <t>460.400</t>
  </si>
  <si>
    <t>Владимир г, 1-я Пионерская ул, 40</t>
  </si>
  <si>
    <t>Владимир г, 1-я Пионерская ул, 55</t>
  </si>
  <si>
    <t>Владимир г, 1-я Пионерская ул, 55А</t>
  </si>
  <si>
    <t>Владимир г, 1-я Пионерская ул, 57</t>
  </si>
  <si>
    <t>447.200</t>
  </si>
  <si>
    <t>Владимир г, 1-я Пионерская ул, 61</t>
  </si>
  <si>
    <t>651.900</t>
  </si>
  <si>
    <t>3600.000</t>
  </si>
  <si>
    <t>836.300</t>
  </si>
  <si>
    <t>Владимир г, 1-я Пионерская ул, 64</t>
  </si>
  <si>
    <t>Владимир г, 1-я Пионерская ул, 65</t>
  </si>
  <si>
    <t>871.600</t>
  </si>
  <si>
    <t>666.400</t>
  </si>
  <si>
    <t>Владимир г, 1-я Пионерская ул, 67</t>
  </si>
  <si>
    <t>801.000</t>
  </si>
  <si>
    <t>Владимир г, 1-я Пионерская ул, 68А</t>
  </si>
  <si>
    <t>431.900</t>
  </si>
  <si>
    <t>Владимир г, 1-я Пионерская ул, 76</t>
  </si>
  <si>
    <t>423.900</t>
  </si>
  <si>
    <t>671.000</t>
  </si>
  <si>
    <t>Владимир г, 1-я Пионерская ул, 78</t>
  </si>
  <si>
    <t>568.470</t>
  </si>
  <si>
    <t>Владимир г, 1-я Пионерская ул, 80</t>
  </si>
  <si>
    <t>1064.900</t>
  </si>
  <si>
    <t>Владимир г, 1-я Пионерская ул, 80А</t>
  </si>
  <si>
    <t>470.100</t>
  </si>
  <si>
    <t>1038.400</t>
  </si>
  <si>
    <t>Владимир г, 1-я Пионерская ул, 82А</t>
  </si>
  <si>
    <t>457.500</t>
  </si>
  <si>
    <t>1001.000</t>
  </si>
  <si>
    <t>Владимир г, 1-я Пионерская ул, 86</t>
  </si>
  <si>
    <t>482.380</t>
  </si>
  <si>
    <t>632.100</t>
  </si>
  <si>
    <t>Владимир г, 1-я Пионерская ул, 86А</t>
  </si>
  <si>
    <t>197.400</t>
  </si>
  <si>
    <t>690.200</t>
  </si>
  <si>
    <t>689.500</t>
  </si>
  <si>
    <t>Владимир г, 1-я Пионерская ул, 88</t>
  </si>
  <si>
    <t>982.200</t>
  </si>
  <si>
    <t>Владимир г, 1-я Пионерская ул, 88Г</t>
  </si>
  <si>
    <t>665.280</t>
  </si>
  <si>
    <t>Владимир г, 2-й Кирпичный проезд, 2</t>
  </si>
  <si>
    <t>Владимир г, 2-й Коллективный проезд, 1</t>
  </si>
  <si>
    <t>Владимир г, 2-й Коллективный проезд, 2</t>
  </si>
  <si>
    <t>297.800</t>
  </si>
  <si>
    <t>273.900</t>
  </si>
  <si>
    <t>Владимир г, 2-й Коллективный проезд, 3</t>
  </si>
  <si>
    <t>583.700</t>
  </si>
  <si>
    <t>294.000</t>
  </si>
  <si>
    <t>Владимир г, 2-й Коллективный проезд, 4</t>
  </si>
  <si>
    <t>Владимир г, 2-й Коллективный проезд, 5</t>
  </si>
  <si>
    <t>194.200</t>
  </si>
  <si>
    <t>293.900</t>
  </si>
  <si>
    <t>Владимир г, 2-й Коллективный проезд, 6</t>
  </si>
  <si>
    <t>496.000</t>
  </si>
  <si>
    <t>Владимир г, 2-й Коллективный проезд, 6А</t>
  </si>
  <si>
    <t>386.000</t>
  </si>
  <si>
    <t>Владимир г, 2-й Почаевский проезд, 4</t>
  </si>
  <si>
    <t>797.900</t>
  </si>
  <si>
    <t>Владимир г, 2-я Кольцевая ул, 26а</t>
  </si>
  <si>
    <t>Владимир г, 2-я Кольцевая ул, 31а</t>
  </si>
  <si>
    <t>Владимир г, 2-я Кольцевая ул, 31б</t>
  </si>
  <si>
    <t>Владимир г, 2-я Кольцевая ул, 70</t>
  </si>
  <si>
    <t>Владимир г, 2-я Никольская ул, 7</t>
  </si>
  <si>
    <t>227.300</t>
  </si>
  <si>
    <t>288.500</t>
  </si>
  <si>
    <t>284.300</t>
  </si>
  <si>
    <t>Владимир г, 3-я Кольцевая ул, 10</t>
  </si>
  <si>
    <t>Владимир г, 3-я Кольцевая ул, 12</t>
  </si>
  <si>
    <t>Владимир г, 3-я Кольцевая ул, 14</t>
  </si>
  <si>
    <t>Владимир г, 3-я Кольцевая ул, 16</t>
  </si>
  <si>
    <t>Владимир г, 3-я Кольцевая ул, 18</t>
  </si>
  <si>
    <t>Владимир г, 3-я Кольцевая ул, 25а</t>
  </si>
  <si>
    <t>Владимир г, 3-я Кольцевая ул, 34</t>
  </si>
  <si>
    <t>Владимир г, 3-я Кольцевая ул, 36</t>
  </si>
  <si>
    <t>Владимир г, 850-летия ул, 2</t>
  </si>
  <si>
    <t>1089.000</t>
  </si>
  <si>
    <t>613.400</t>
  </si>
  <si>
    <t>Владимир г, 850-летия ул, 3</t>
  </si>
  <si>
    <t>1624.000</t>
  </si>
  <si>
    <t>1144.000</t>
  </si>
  <si>
    <t>Владимир г, 850-летия ул, 4</t>
  </si>
  <si>
    <t>1253.600</t>
  </si>
  <si>
    <t>Владимир г, 850-летия ул, 4А</t>
  </si>
  <si>
    <t>582.950</t>
  </si>
  <si>
    <t>932.100</t>
  </si>
  <si>
    <t>Владимир г, 850-летия ул, 4Б</t>
  </si>
  <si>
    <t>855.100</t>
  </si>
  <si>
    <t>Владимир г, 850-летия ул, 5</t>
  </si>
  <si>
    <t>1210.000</t>
  </si>
  <si>
    <t>862.000</t>
  </si>
  <si>
    <t>1879.900</t>
  </si>
  <si>
    <t>Владимир г, 850-летия ул, 6</t>
  </si>
  <si>
    <t>Владимир г, 850-летия ул, 7</t>
  </si>
  <si>
    <t>2660.000</t>
  </si>
  <si>
    <t>2327.000</t>
  </si>
  <si>
    <t>1229.500</t>
  </si>
  <si>
    <t>Владимир г, 9 Января ул, 2</t>
  </si>
  <si>
    <t>1178.700</t>
  </si>
  <si>
    <t>Владимир г, 9 Января ул, 3</t>
  </si>
  <si>
    <t>1031.100</t>
  </si>
  <si>
    <t>Владимир г, 9 Января ул, 4а</t>
  </si>
  <si>
    <t>491.000</t>
  </si>
  <si>
    <t>Владимир г, Алябьева ул, 10</t>
  </si>
  <si>
    <t>527.900</t>
  </si>
  <si>
    <t>Владимир г, Алябьева ул, 11/24</t>
  </si>
  <si>
    <t>683.800</t>
  </si>
  <si>
    <t>Владимир г, Алябьева ул, 12/26</t>
  </si>
  <si>
    <t>443.700</t>
  </si>
  <si>
    <t>Владимир г, Алябьева ул, 13</t>
  </si>
  <si>
    <t>582.700</t>
  </si>
  <si>
    <t>558.200</t>
  </si>
  <si>
    <t>600.400</t>
  </si>
  <si>
    <t>Владимир г, Алябьева ул, 14/13</t>
  </si>
  <si>
    <t>467.700</t>
  </si>
  <si>
    <t>272.500</t>
  </si>
  <si>
    <t>299.500</t>
  </si>
  <si>
    <t>Владимир г, Алябьева ул, 16</t>
  </si>
  <si>
    <t>2433.100</t>
  </si>
  <si>
    <t>Владимир г, Алябьева ул, 17</t>
  </si>
  <si>
    <t>274.650</t>
  </si>
  <si>
    <t>301.000</t>
  </si>
  <si>
    <t>Владимир г, Алябьева ул, 17а</t>
  </si>
  <si>
    <t>642.800</t>
  </si>
  <si>
    <t>802.100</t>
  </si>
  <si>
    <t>Владимир г, Алябьева ул, 18</t>
  </si>
  <si>
    <t>Владимир г, Алябьева ул, 19</t>
  </si>
  <si>
    <t>276.700</t>
  </si>
  <si>
    <t>Владимир г, Алябьева ул, 19а</t>
  </si>
  <si>
    <t>644.800</t>
  </si>
  <si>
    <t>559.300</t>
  </si>
  <si>
    <t>619.300</t>
  </si>
  <si>
    <t>Владимир г, Алябьева ул, 20</t>
  </si>
  <si>
    <t>892.200</t>
  </si>
  <si>
    <t>269.500</t>
  </si>
  <si>
    <t>Владимир г, Алябьева ул, 23</t>
  </si>
  <si>
    <t>297.200</t>
  </si>
  <si>
    <t>607.000</t>
  </si>
  <si>
    <t>659.100</t>
  </si>
  <si>
    <t>Владимир г, Алябьева ул, 3</t>
  </si>
  <si>
    <t>393.600</t>
  </si>
  <si>
    <t>391.600</t>
  </si>
  <si>
    <t>Владимир г, Алябьева ул, 3а</t>
  </si>
  <si>
    <t>697.000</t>
  </si>
  <si>
    <t>Владимир г, Алябьева ул, 4</t>
  </si>
  <si>
    <t>323.400</t>
  </si>
  <si>
    <t>345.800</t>
  </si>
  <si>
    <t>508.300</t>
  </si>
  <si>
    <t>Владимир г, Алябьева ул, 7</t>
  </si>
  <si>
    <t>436.400</t>
  </si>
  <si>
    <t>281.000</t>
  </si>
  <si>
    <t>951.500</t>
  </si>
  <si>
    <t>276.500</t>
  </si>
  <si>
    <t>992.000</t>
  </si>
  <si>
    <t>848.850</t>
  </si>
  <si>
    <t>719.640</t>
  </si>
  <si>
    <t>500.700</t>
  </si>
  <si>
    <t>372.100</t>
  </si>
  <si>
    <t>676.000</t>
  </si>
  <si>
    <t>Владимир г, Асаткина ул, 15</t>
  </si>
  <si>
    <t>548.900</t>
  </si>
  <si>
    <t>Владимир г, Асаткина ул, 17</t>
  </si>
  <si>
    <t>Владимир г, Асаткина ул, 18</t>
  </si>
  <si>
    <t>Владимир г, Асаткина ул, 19</t>
  </si>
  <si>
    <t>627.700</t>
  </si>
  <si>
    <t>Владимир г, Асаткина ул, 2</t>
  </si>
  <si>
    <t>958.000</t>
  </si>
  <si>
    <t>1862.000</t>
  </si>
  <si>
    <t>Владимир г, Асаткина ул, 20</t>
  </si>
  <si>
    <t>593.400</t>
  </si>
  <si>
    <t>549.500</t>
  </si>
  <si>
    <t>Владимир г, Асаткина ул, 21</t>
  </si>
  <si>
    <t>396.000</t>
  </si>
  <si>
    <t>Владимир г, Асаткина ул, 22</t>
  </si>
  <si>
    <t>Владимир г, Асаткина ул, 23</t>
  </si>
  <si>
    <t>Владимир г, Асаткина ул, 24</t>
  </si>
  <si>
    <t>197.000</t>
  </si>
  <si>
    <t>Владимир г, Асаткина ул, 25</t>
  </si>
  <si>
    <t>Владимир г, Асаткина ул, 26</t>
  </si>
  <si>
    <t>970.200</t>
  </si>
  <si>
    <t>Владимир г, Асаткина ул, 29</t>
  </si>
  <si>
    <t>959.600</t>
  </si>
  <si>
    <t>Владимир г, Асаткина ул, 2А</t>
  </si>
  <si>
    <t>436.000</t>
  </si>
  <si>
    <t>778.700</t>
  </si>
  <si>
    <t>980.100</t>
  </si>
  <si>
    <t>Владимир г, Асаткина ул, 3/8</t>
  </si>
  <si>
    <t>Владимир г, Асаткина ул, 30</t>
  </si>
  <si>
    <t>Владимир г, Асаткина ул, 31</t>
  </si>
  <si>
    <t>782.000</t>
  </si>
  <si>
    <t>542.700</t>
  </si>
  <si>
    <t>Владимир г, Асаткина ул, 34</t>
  </si>
  <si>
    <t>Владимир г, Асаткина ул, 36</t>
  </si>
  <si>
    <t>872.000</t>
  </si>
  <si>
    <t>560.400</t>
  </si>
  <si>
    <t>Владимир г, Асаткина ул, 7</t>
  </si>
  <si>
    <t>Владимир г, Асаткина ул, 8</t>
  </si>
  <si>
    <t>Владимир г, Балакирева ул, 22</t>
  </si>
  <si>
    <t>347.700</t>
  </si>
  <si>
    <t>Владимир г, Балакирева ул, 24</t>
  </si>
  <si>
    <t>1065.000</t>
  </si>
  <si>
    <t>985.500</t>
  </si>
  <si>
    <t>Владимир г, Балакирева ул, 25</t>
  </si>
  <si>
    <t>2077.000</t>
  </si>
  <si>
    <t>Владимир г, Балакирева ул, 25а</t>
  </si>
  <si>
    <t>Владимир г, Балакирева ул, 26а</t>
  </si>
  <si>
    <t>1541.000</t>
  </si>
  <si>
    <t>Владимир г, Балакирева ул, 27</t>
  </si>
  <si>
    <t>Владимир г, Балакирева ул, 29</t>
  </si>
  <si>
    <t>Владимир г, Балакирева ул, 31</t>
  </si>
  <si>
    <t>6441.000</t>
  </si>
  <si>
    <t>Владимир г, Балакирева ул, 33</t>
  </si>
  <si>
    <t>Владимир г, Балакирева ул, 35</t>
  </si>
  <si>
    <t>964.000</t>
  </si>
  <si>
    <t>Владимир г, Балакирева ул, 37</t>
  </si>
  <si>
    <t>Владимир г, Балакирева ул, 37а</t>
  </si>
  <si>
    <t>632.550</t>
  </si>
  <si>
    <t>Владимир г, Балакирева ул, 37б</t>
  </si>
  <si>
    <t>2934.000</t>
  </si>
  <si>
    <t>Владимир г, Балакирева ул, 37г</t>
  </si>
  <si>
    <t>Владимир г, Балакирева ул, 37д</t>
  </si>
  <si>
    <t>1860.000</t>
  </si>
  <si>
    <t>Владимир г, Балакирева ул, 39</t>
  </si>
  <si>
    <t>948.000</t>
  </si>
  <si>
    <t>Владимир г, Балакирева ул, 43</t>
  </si>
  <si>
    <t>1082.000</t>
  </si>
  <si>
    <t>4500.000</t>
  </si>
  <si>
    <t>Владимир г, Балакирева ул, 43а</t>
  </si>
  <si>
    <t>Владимир г, Балакирева ул, 43б</t>
  </si>
  <si>
    <t>1661.000</t>
  </si>
  <si>
    <t>Владимир г, Балакирева ул, 43в</t>
  </si>
  <si>
    <t>Владимир г, Балакирева ул, 43г</t>
  </si>
  <si>
    <t>Владимир г, Балакирева ул, 45</t>
  </si>
  <si>
    <t>Владимир г, Балакирева ул, 45а</t>
  </si>
  <si>
    <t>Владимир г, Балакирева ул, 47</t>
  </si>
  <si>
    <t>1234.000</t>
  </si>
  <si>
    <t>Владимир г, Балакирева ул, 47а</t>
  </si>
  <si>
    <t>Владимир г, Балакирева ул, 49</t>
  </si>
  <si>
    <t>1116.000</t>
  </si>
  <si>
    <t>636.000</t>
  </si>
  <si>
    <t>Владимир г, Балакирева ул, 51Б</t>
  </si>
  <si>
    <t>268.000</t>
  </si>
  <si>
    <t>3223.700</t>
  </si>
  <si>
    <t>Владимир г, Балакирева ул, 53</t>
  </si>
  <si>
    <t>1148.000</t>
  </si>
  <si>
    <t>Владимир г, Балакирева ул, 57</t>
  </si>
  <si>
    <t>1666.000</t>
  </si>
  <si>
    <t>Владимир г, Балакирева ул, 57а</t>
  </si>
  <si>
    <t>Владимир г, Батурина ул, 12Б</t>
  </si>
  <si>
    <t>278.900</t>
  </si>
  <si>
    <t>Владимир г, Батурина ул, 1А</t>
  </si>
  <si>
    <t>527.350</t>
  </si>
  <si>
    <t>639.400</t>
  </si>
  <si>
    <t>Владимир г, Батурина ул, 21</t>
  </si>
  <si>
    <t>1288.600</t>
  </si>
  <si>
    <t>Владимир г, Батурина ул, 2А</t>
  </si>
  <si>
    <t>1594.000</t>
  </si>
  <si>
    <t>Владимир г, Батурина ул, 33</t>
  </si>
  <si>
    <t>933.400</t>
  </si>
  <si>
    <t>3485.400</t>
  </si>
  <si>
    <t>Владимир г, Баумана ул, 10</t>
  </si>
  <si>
    <t>Владимир г, Баумана ул, 4</t>
  </si>
  <si>
    <t>543.400</t>
  </si>
  <si>
    <t>628.300</t>
  </si>
  <si>
    <t>Владимир г, Баумана ул, 6</t>
  </si>
  <si>
    <t>623.200</t>
  </si>
  <si>
    <t>Владимир г, Баумана ул, 8</t>
  </si>
  <si>
    <t>806.100</t>
  </si>
  <si>
    <t>Владимир г, Безыменского ул, 1</t>
  </si>
  <si>
    <t>2528.000</t>
  </si>
  <si>
    <t>Владимир г, Безыменского ул, 10</t>
  </si>
  <si>
    <t>Владимир г, Безыменского ул, 10а</t>
  </si>
  <si>
    <t>377.200</t>
  </si>
  <si>
    <t>382.700</t>
  </si>
  <si>
    <t>Владимир г, Безыменского ул, 11</t>
  </si>
  <si>
    <t>900.400</t>
  </si>
  <si>
    <t>922.300</t>
  </si>
  <si>
    <t>Владимир г, Безыменского ул, 11а</t>
  </si>
  <si>
    <t>8043.750</t>
  </si>
  <si>
    <t>Владимир г, Безыменского ул, 11Б</t>
  </si>
  <si>
    <t>19233.000</t>
  </si>
  <si>
    <t>1479.000</t>
  </si>
  <si>
    <t>Владимир г, Безыменского ул, 13</t>
  </si>
  <si>
    <t>6369.000</t>
  </si>
  <si>
    <t>Владимир г, Безыменского ул, 13а</t>
  </si>
  <si>
    <t>1832.000</t>
  </si>
  <si>
    <t>4371.000</t>
  </si>
  <si>
    <t>Владимир г, Безыменского ул, 13б</t>
  </si>
  <si>
    <t>Владимир г, Безыменского ул, 14</t>
  </si>
  <si>
    <t>1071.000</t>
  </si>
  <si>
    <t>Владимир г, Безыменского ул, 14а</t>
  </si>
  <si>
    <t>Владимир г, Безыменского ул, 15</t>
  </si>
  <si>
    <t>1780.000</t>
  </si>
  <si>
    <t>7780.900</t>
  </si>
  <si>
    <t>Владимир г, Безыменского ул, 16</t>
  </si>
  <si>
    <t>Владимир г, Безыменского ул, 16а</t>
  </si>
  <si>
    <t>Владимир г, Безыменского ул, 16б</t>
  </si>
  <si>
    <t>634.000</t>
  </si>
  <si>
    <t>Владимир г, Безыменского ул, 16в</t>
  </si>
  <si>
    <t>Владимир г, Безыменского ул, 17а</t>
  </si>
  <si>
    <t>Владимир г, Безыменского ул, 17г</t>
  </si>
  <si>
    <t>17400.000</t>
  </si>
  <si>
    <t>2150.000</t>
  </si>
  <si>
    <t>Владимир г, Безыменского ул, 18а</t>
  </si>
  <si>
    <t>1927.000</t>
  </si>
  <si>
    <t>Владимир г, Безыменского ул, 18б</t>
  </si>
  <si>
    <t>765.800</t>
  </si>
  <si>
    <t>Владимир г, Безыменского ул, 19</t>
  </si>
  <si>
    <t>904.500</t>
  </si>
  <si>
    <t>Владимир г, Безыменского ул, 1а</t>
  </si>
  <si>
    <t>451.700</t>
  </si>
  <si>
    <t>6439.000</t>
  </si>
  <si>
    <t>Владимир г, Безыменского ул, 2</t>
  </si>
  <si>
    <t>891.000</t>
  </si>
  <si>
    <t>Владимир г, Безыменского ул, 20</t>
  </si>
  <si>
    <t>832.000</t>
  </si>
  <si>
    <t>Владимир г, Безыменского ул, 21</t>
  </si>
  <si>
    <t>5910.000</t>
  </si>
  <si>
    <t>Владимир г, Безыменского ул, 21а</t>
  </si>
  <si>
    <t>4543.100</t>
  </si>
  <si>
    <t>Владимир г, Безыменского ул, 21б</t>
  </si>
  <si>
    <t>3972.000</t>
  </si>
  <si>
    <t>Владимир г, Безыменского ул, 22</t>
  </si>
  <si>
    <t>658.600</t>
  </si>
  <si>
    <t>Владимир г, Безыменского ул, 22а</t>
  </si>
  <si>
    <t>1708.000</t>
  </si>
  <si>
    <t>Владимир г, Безыменского ул, 23</t>
  </si>
  <si>
    <t>5849.000</t>
  </si>
  <si>
    <t>Владимир г, Безыменского ул, 26</t>
  </si>
  <si>
    <t>Владимир г, Безыменского ул, 26а</t>
  </si>
  <si>
    <t>1680.450</t>
  </si>
  <si>
    <t>Владимир г, Безыменского ул, 3</t>
  </si>
  <si>
    <t>894.900</t>
  </si>
  <si>
    <t>3296.000</t>
  </si>
  <si>
    <t>Владимир г, Безыменского ул, 3а</t>
  </si>
  <si>
    <t>10885.000</t>
  </si>
  <si>
    <t>Владимир г, Безыменского ул, 4</t>
  </si>
  <si>
    <t>Владимир г, Безыменского ул, 4А</t>
  </si>
  <si>
    <t>1228.000</t>
  </si>
  <si>
    <t>Владимир г, Безыменского ул, 5</t>
  </si>
  <si>
    <t>5934.000</t>
  </si>
  <si>
    <t>5884.000</t>
  </si>
  <si>
    <t>3702.000</t>
  </si>
  <si>
    <t>Владимир г, Безыменского ул, 6</t>
  </si>
  <si>
    <t>1529.000</t>
  </si>
  <si>
    <t>Владимир г, Безыменского ул, 6а</t>
  </si>
  <si>
    <t>1849.800</t>
  </si>
  <si>
    <t>1860.700</t>
  </si>
  <si>
    <t>Владимир г, Безыменского ул, 7</t>
  </si>
  <si>
    <t>6189.000</t>
  </si>
  <si>
    <t>Владимир г, Безыменского ул, 8</t>
  </si>
  <si>
    <t>1366.100</t>
  </si>
  <si>
    <t>10000.000</t>
  </si>
  <si>
    <t>Владимир г, Безыменского ул, 9б</t>
  </si>
  <si>
    <t>833.000</t>
  </si>
  <si>
    <t>Владимир г, Безыменского ул, 9в</t>
  </si>
  <si>
    <t>1782.700</t>
  </si>
  <si>
    <t>871.000</t>
  </si>
  <si>
    <t>Владимир г, Белоконской ул, 12</t>
  </si>
  <si>
    <t>842.800</t>
  </si>
  <si>
    <t>Владимир г, Белоконской ул, 13</t>
  </si>
  <si>
    <t>Владимир г, Белоконской ул, 13А</t>
  </si>
  <si>
    <t>Владимир г, Белоконской ул, 13Б</t>
  </si>
  <si>
    <t>Владимир г, Белоконской ул, 14</t>
  </si>
  <si>
    <t>Владимир г, Белоконской ул, 14б</t>
  </si>
  <si>
    <t>1247.000</t>
  </si>
  <si>
    <t>Владимир г, Белоконской ул, 15</t>
  </si>
  <si>
    <t>863.200</t>
  </si>
  <si>
    <t>Владимир г, Белоконской ул, 15А</t>
  </si>
  <si>
    <t>Владимир г, Белоконской ул, 15Б</t>
  </si>
  <si>
    <t>982.000</t>
  </si>
  <si>
    <t>857.900</t>
  </si>
  <si>
    <t>857.200</t>
  </si>
  <si>
    <t>Владимир г, Белоконской ул, 16</t>
  </si>
  <si>
    <t>870.700</t>
  </si>
  <si>
    <t>Владимир г, Белоконской ул, 17</t>
  </si>
  <si>
    <t>890.400</t>
  </si>
  <si>
    <t>Владимир г, Белоконской ул, 18</t>
  </si>
  <si>
    <t>979.400</t>
  </si>
  <si>
    <t>Владимир г, Белоконской ул, 19</t>
  </si>
  <si>
    <t>888.400</t>
  </si>
  <si>
    <t>Владимир г, Белоконской ул, 19А</t>
  </si>
  <si>
    <t>975.000</t>
  </si>
  <si>
    <t>866.300</t>
  </si>
  <si>
    <t>Владимир г, Белоконской ул, 21</t>
  </si>
  <si>
    <t>893.700</t>
  </si>
  <si>
    <t>Владимир г, Белоконской ул, 21А</t>
  </si>
  <si>
    <t>Владимир г, Белоконской ул, 23</t>
  </si>
  <si>
    <t>Владимир г, Белоконской ул, 25</t>
  </si>
  <si>
    <t>1149.500</t>
  </si>
  <si>
    <t>Владимир г, Белоконской ул, 6</t>
  </si>
  <si>
    <t>944.200</t>
  </si>
  <si>
    <t>Владимир г, Белоконской ул, 8</t>
  </si>
  <si>
    <t>1074.900</t>
  </si>
  <si>
    <t>Владимир г, Березина ул, 1</t>
  </si>
  <si>
    <t>512.800</t>
  </si>
  <si>
    <t>Владимир г, Березина ул, 2А</t>
  </si>
  <si>
    <t>2343.000</t>
  </si>
  <si>
    <t>564.800</t>
  </si>
  <si>
    <t>Владимир г, Березина ул, 3</t>
  </si>
  <si>
    <t>874.600</t>
  </si>
  <si>
    <t>Владимир г, Березина ул, 3А</t>
  </si>
  <si>
    <t>507.000</t>
  </si>
  <si>
    <t>256.350</t>
  </si>
  <si>
    <t>443.600</t>
  </si>
  <si>
    <t>409.800</t>
  </si>
  <si>
    <t>Владимир г, Березина ул, 5</t>
  </si>
  <si>
    <t>469.200</t>
  </si>
  <si>
    <t>Владимир г, Благонравова ул, 5</t>
  </si>
  <si>
    <t>12831.300</t>
  </si>
  <si>
    <t>Владимир г, Благонравова ул, 7</t>
  </si>
  <si>
    <t>934.600</t>
  </si>
  <si>
    <t>Владимир г, Благонравова ул, 9</t>
  </si>
  <si>
    <t>881.200</t>
  </si>
  <si>
    <t>Владимир г, Бобкова ул, 1</t>
  </si>
  <si>
    <t>265.600</t>
  </si>
  <si>
    <t>204.300</t>
  </si>
  <si>
    <t>315.900</t>
  </si>
  <si>
    <t>Владимир г, Бобкова ул, 1а</t>
  </si>
  <si>
    <t>200.200</t>
  </si>
  <si>
    <t>688.400</t>
  </si>
  <si>
    <t>Владимир г, Бобкова ул, 3</t>
  </si>
  <si>
    <t>203.700</t>
  </si>
  <si>
    <t>Владимир г, Бобкова ул, 3а</t>
  </si>
  <si>
    <t>688.600</t>
  </si>
  <si>
    <t>210.900</t>
  </si>
  <si>
    <t>Владимир г, Бобкова ул, 5</t>
  </si>
  <si>
    <t>878.200</t>
  </si>
  <si>
    <t>Владимир г, Бобкова ул, 8</t>
  </si>
  <si>
    <t>655.500</t>
  </si>
  <si>
    <t>518.300</t>
  </si>
  <si>
    <t>Владимир г, Большая Московская ул, 100</t>
  </si>
  <si>
    <t>Владимир г, Большая Московская ул, 4/6</t>
  </si>
  <si>
    <t>1659.000</t>
  </si>
  <si>
    <t>Владимир г, Большая Московская ул, 46</t>
  </si>
  <si>
    <t>408.600</t>
  </si>
  <si>
    <t>1435.000</t>
  </si>
  <si>
    <t>628.100</t>
  </si>
  <si>
    <t>1155.760</t>
  </si>
  <si>
    <t>515.500</t>
  </si>
  <si>
    <t>528.000</t>
  </si>
  <si>
    <t>1641.240</t>
  </si>
  <si>
    <t>Владимир г, Большая Московская ул, 69</t>
  </si>
  <si>
    <t>343.100</t>
  </si>
  <si>
    <t>Владимир г, Большая Московская ул, 71а</t>
  </si>
  <si>
    <t>Владимир г, Большая Московская ул, 75б</t>
  </si>
  <si>
    <t>2226.000</t>
  </si>
  <si>
    <t>Владимир г, Большая Московская ул, 86</t>
  </si>
  <si>
    <t>782.600</t>
  </si>
  <si>
    <t>2351.000</t>
  </si>
  <si>
    <t>3555.000</t>
  </si>
  <si>
    <t>2785.000</t>
  </si>
  <si>
    <t>Владимир г, Большая Нижегородская ул, 100</t>
  </si>
  <si>
    <t>453.400</t>
  </si>
  <si>
    <t>Владимир г, Большая Нижегородская ул, 101а</t>
  </si>
  <si>
    <t>450.100</t>
  </si>
  <si>
    <t>Владимир г, Большая Нижегородская ул, 104</t>
  </si>
  <si>
    <t>938.000</t>
  </si>
  <si>
    <t>Владимир г, Большая Нижегородская ул, 105д</t>
  </si>
  <si>
    <t>412.300</t>
  </si>
  <si>
    <t>Владимир г, Большая Нижегородская ул, 107а</t>
  </si>
  <si>
    <t>584.800</t>
  </si>
  <si>
    <t>529.630</t>
  </si>
  <si>
    <t>Владимир г, Большая Нижегородская ул, 109а</t>
  </si>
  <si>
    <t>Владимир г, Большая Нижегородская ул, 1а</t>
  </si>
  <si>
    <t>1770.000</t>
  </si>
  <si>
    <t>Владимир г, Большая Нижегородская ул, 27</t>
  </si>
  <si>
    <t>4634.700</t>
  </si>
  <si>
    <t>Владимир г, Большая Нижегородская ул, 27а</t>
  </si>
  <si>
    <t>Владимир г, Большая Нижегородская ул, 27б</t>
  </si>
  <si>
    <t>Владимир г, Большая Нижегородская ул, 27Г</t>
  </si>
  <si>
    <t>Владимир г, Большая Нижегородская ул, 32</t>
  </si>
  <si>
    <t>1449.100</t>
  </si>
  <si>
    <t>Владимир г, Большая Нижегородская ул, 33б</t>
  </si>
  <si>
    <t>Владимир г, Большая Нижегородская ул, 34</t>
  </si>
  <si>
    <t>6323.000</t>
  </si>
  <si>
    <t>3747.700</t>
  </si>
  <si>
    <t>Владимир г, Большая Нижегородская ул, 36</t>
  </si>
  <si>
    <t>1253.000</t>
  </si>
  <si>
    <t>1197.000</t>
  </si>
  <si>
    <t>Владимир г, Большая Нижегородская ул, 50</t>
  </si>
  <si>
    <t>647.900</t>
  </si>
  <si>
    <t>1377.200</t>
  </si>
  <si>
    <t>1172.200</t>
  </si>
  <si>
    <t>639.700</t>
  </si>
  <si>
    <t>575.600</t>
  </si>
  <si>
    <t>Владимир г, Большая Нижегородская ул, 73а</t>
  </si>
  <si>
    <t>387.200</t>
  </si>
  <si>
    <t>638.700</t>
  </si>
  <si>
    <t>Владимир г, Большая Нижегородская ул, 95</t>
  </si>
  <si>
    <t>723.000</t>
  </si>
  <si>
    <t>Владимир г, Большая Нижегородская ул, 97а</t>
  </si>
  <si>
    <t>1313.000</t>
  </si>
  <si>
    <t>Владимир г, Большая Нижегородская ул, 99а</t>
  </si>
  <si>
    <t>Владимир г, Большие Ременники ул, 13</t>
  </si>
  <si>
    <t>Владимир г, Большие Ременники ул, 17а</t>
  </si>
  <si>
    <t>Владимир г, Большие Ременники ул, 2а</t>
  </si>
  <si>
    <t>1498.700</t>
  </si>
  <si>
    <t>Владимир г, Большой проезд, 15а</t>
  </si>
  <si>
    <t>2069.300</t>
  </si>
  <si>
    <t>Владимир г, Бородина ул, 35</t>
  </si>
  <si>
    <t>1520.000</t>
  </si>
  <si>
    <t>353.200</t>
  </si>
  <si>
    <t>Владимир г, Варваринский проезд, 3</t>
  </si>
  <si>
    <t>Владимир г, Василисина ул, 1</t>
  </si>
  <si>
    <t>1172.300</t>
  </si>
  <si>
    <t>Владимир г, Василисина ул, 10</t>
  </si>
  <si>
    <t>Владимир г, Василисина ул, 10а</t>
  </si>
  <si>
    <t>932.000</t>
  </si>
  <si>
    <t>882.800</t>
  </si>
  <si>
    <t>508.080</t>
  </si>
  <si>
    <t>Владимир г, Василисина ул, 11</t>
  </si>
  <si>
    <t>1790.600</t>
  </si>
  <si>
    <t>Владимир г, Василисина ул, 12</t>
  </si>
  <si>
    <t>Владимир г, Василисина ул, 12а</t>
  </si>
  <si>
    <t>759.900</t>
  </si>
  <si>
    <t>Владимир г, Василисина ул, 12б</t>
  </si>
  <si>
    <t>877.000</t>
  </si>
  <si>
    <t>817.000</t>
  </si>
  <si>
    <t>604.500</t>
  </si>
  <si>
    <t>Владимир г, Василисина ул, 14</t>
  </si>
  <si>
    <t>884.700</t>
  </si>
  <si>
    <t>Владимир г, Василисина ул, 14а</t>
  </si>
  <si>
    <t>1301.200</t>
  </si>
  <si>
    <t>Владимир г, Василисина ул, 14б</t>
  </si>
  <si>
    <t>727.300</t>
  </si>
  <si>
    <t>Владимир г, Василисина ул, 15</t>
  </si>
  <si>
    <t>Владимир г, Василисина ул, 16</t>
  </si>
  <si>
    <t>1122.000</t>
  </si>
  <si>
    <t>Владимир г, Василисина ул, 17</t>
  </si>
  <si>
    <t>598.200</t>
  </si>
  <si>
    <t>Владимир г, Василисина ул, 18</t>
  </si>
  <si>
    <t>Владимир г, Василисина ул, 18а</t>
  </si>
  <si>
    <t>Владимир г, Василисина ул, 18б</t>
  </si>
  <si>
    <t>1277.000</t>
  </si>
  <si>
    <t>Владимир г, Василисина ул, 2</t>
  </si>
  <si>
    <t>1609.200</t>
  </si>
  <si>
    <t>Владимир г, Василисина ул, 20</t>
  </si>
  <si>
    <t>1966.000</t>
  </si>
  <si>
    <t>Владимир г, Василисина ул, 22а</t>
  </si>
  <si>
    <t>1008.000</t>
  </si>
  <si>
    <t>Владимир г, Василисина ул, 2а</t>
  </si>
  <si>
    <t>Владимир г, Василисина ул, 3</t>
  </si>
  <si>
    <t>Владимир г, Василисина ул, 4</t>
  </si>
  <si>
    <t>866.200</t>
  </si>
  <si>
    <t>Владимир г, Василисина ул, 4а</t>
  </si>
  <si>
    <t>Владимир г, Василисина ул, 5</t>
  </si>
  <si>
    <t>Владимир г, Василисина ул, 6</t>
  </si>
  <si>
    <t>1492.400</t>
  </si>
  <si>
    <t>2862.000</t>
  </si>
  <si>
    <t>Владимир г, Василисина ул, 8а</t>
  </si>
  <si>
    <t>1696.000</t>
  </si>
  <si>
    <t>533.600</t>
  </si>
  <si>
    <t>Владимир г, Василисина ул, 8б</t>
  </si>
  <si>
    <t>1825.000</t>
  </si>
  <si>
    <t>Владимир г, Василисина ул, 9</t>
  </si>
  <si>
    <t>7900.200</t>
  </si>
  <si>
    <t>Владимир г, Василисина ул, 9а</t>
  </si>
  <si>
    <t>Владимир г, Верхняя Дуброва ул, 1</t>
  </si>
  <si>
    <t>662.800</t>
  </si>
  <si>
    <t>Владимир г, Верхняя Дуброва ул, 10</t>
  </si>
  <si>
    <t>1645.000</t>
  </si>
  <si>
    <t>Владимир г, Верхняя Дуброва ул, 12</t>
  </si>
  <si>
    <t>336.300</t>
  </si>
  <si>
    <t>Владимир г, Верхняя Дуброва ул, 13</t>
  </si>
  <si>
    <t>336.800</t>
  </si>
  <si>
    <t>Владимир г, Верхняя Дуброва ул, 15</t>
  </si>
  <si>
    <t>Владимир г, Верхняя Дуброва ул, 16</t>
  </si>
  <si>
    <t>310.080</t>
  </si>
  <si>
    <t>Владимир г, Верхняя Дуброва ул, 17</t>
  </si>
  <si>
    <t>1318.800</t>
  </si>
  <si>
    <t>Владимир г, Верхняя Дуброва ул, 18</t>
  </si>
  <si>
    <t>Владимир г, Верхняя Дуброва ул, 18А</t>
  </si>
  <si>
    <t>1378.600</t>
  </si>
  <si>
    <t>1247.400</t>
  </si>
  <si>
    <t>Владимир г, Верхняя Дуброва ул, 18Б</t>
  </si>
  <si>
    <t>1656.200</t>
  </si>
  <si>
    <t>Владимир г, Верхняя Дуброва ул, 19</t>
  </si>
  <si>
    <t>250.400</t>
  </si>
  <si>
    <t>Владимир г, Верхняя Дуброва ул, 2</t>
  </si>
  <si>
    <t>Владимир г, Верхняя Дуброва ул, 20</t>
  </si>
  <si>
    <t>Владимир г, Верхняя Дуброва ул, 20А</t>
  </si>
  <si>
    <t>2466.000</t>
  </si>
  <si>
    <t>450.400</t>
  </si>
  <si>
    <t>Владимир г, Верхняя Дуброва ул, 21</t>
  </si>
  <si>
    <t>4480.000</t>
  </si>
  <si>
    <t>962.200</t>
  </si>
  <si>
    <t>Владимир г, Верхняя Дуброва ул, 22А</t>
  </si>
  <si>
    <t>1904.200</t>
  </si>
  <si>
    <t>Владимир г, Верхняя Дуброва ул, 22Б</t>
  </si>
  <si>
    <t>773.000</t>
  </si>
  <si>
    <t>900.800</t>
  </si>
  <si>
    <t>Владимир г, Верхняя Дуброва ул, 23</t>
  </si>
  <si>
    <t>11984.000</t>
  </si>
  <si>
    <t>Владимир г, Верхняя Дуброва ул, 25</t>
  </si>
  <si>
    <t>Владимир г, Верхняя Дуброва ул, 26А</t>
  </si>
  <si>
    <t>2276.100</t>
  </si>
  <si>
    <t>Владимир г, Верхняя Дуброва ул, 26Г</t>
  </si>
  <si>
    <t>Владимир г, Верхняя Дуброва ул, 27</t>
  </si>
  <si>
    <t>605.400</t>
  </si>
  <si>
    <t>756.600</t>
  </si>
  <si>
    <t>Владимир г, Верхняя Дуброва ул, 28А</t>
  </si>
  <si>
    <t>831.100</t>
  </si>
  <si>
    <t>773.500</t>
  </si>
  <si>
    <t>Владимир г, Верхняя Дуброва ул, 28В</t>
  </si>
  <si>
    <t>Владимир г, Верхняя Дуброва ул, 29</t>
  </si>
  <si>
    <t>938.600</t>
  </si>
  <si>
    <t>Владимир г, Верхняя Дуброва ул, 2Б</t>
  </si>
  <si>
    <t>Владимир г, Верхняя Дуброва ул, 3</t>
  </si>
  <si>
    <t>Владимир г, Верхняя Дуброва ул, 30</t>
  </si>
  <si>
    <t>3046.600</t>
  </si>
  <si>
    <t>Владимир г, Верхняя Дуброва ул, 31</t>
  </si>
  <si>
    <t>Владимир г, Верхняя Дуброва ул, 32</t>
  </si>
  <si>
    <t>621.600</t>
  </si>
  <si>
    <t>Владимир г, Верхняя Дуброва ул, 33</t>
  </si>
  <si>
    <t>Владимир г, Верхняя Дуброва ул, 34</t>
  </si>
  <si>
    <t>Владимир г, Верхняя Дуброва ул, 36</t>
  </si>
  <si>
    <t>631.500</t>
  </si>
  <si>
    <t>Владимир г, Верхняя Дуброва ул, 36Г</t>
  </si>
  <si>
    <t>1535.000</t>
  </si>
  <si>
    <t>1528.500</t>
  </si>
  <si>
    <t>Владимир г, Верхняя Дуброва ул, 36Ж</t>
  </si>
  <si>
    <t>Владимир г, Верхняя Дуброва ул, 37</t>
  </si>
  <si>
    <t>606.300</t>
  </si>
  <si>
    <t>Владимир г, Верхняя Дуброва ул, 38</t>
  </si>
  <si>
    <t>Владимир г, Верхняя Дуброва ул, 38А</t>
  </si>
  <si>
    <t>Владимир г, Верхняя Дуброва ул, 38Б</t>
  </si>
  <si>
    <t>591.000</t>
  </si>
  <si>
    <t>Владимир г, Верхняя Дуброва ул, 38В</t>
  </si>
  <si>
    <t>794.000</t>
  </si>
  <si>
    <t>Владимир г, Верхняя Дуброва ул, 38Г</t>
  </si>
  <si>
    <t>596.900</t>
  </si>
  <si>
    <t>Владимир г, Верхняя Дуброва ул, 38Д</t>
  </si>
  <si>
    <t>538.100</t>
  </si>
  <si>
    <t>Владимир г, Верхняя Дуброва ул, 39</t>
  </si>
  <si>
    <t>1093.300</t>
  </si>
  <si>
    <t>Владимир г, Верхняя Дуброва ул, 4</t>
  </si>
  <si>
    <t>1295.800</t>
  </si>
  <si>
    <t>Владимир г, Верхняя Дуброва ул, 41</t>
  </si>
  <si>
    <t>971.700</t>
  </si>
  <si>
    <t>Владимир г, Верхняя Дуброва ул, 43</t>
  </si>
  <si>
    <t>646.200</t>
  </si>
  <si>
    <t>Владимир г, Верхняя Дуброва ул, 5</t>
  </si>
  <si>
    <t>Владимир г, Верхняя Дуброва ул, 6</t>
  </si>
  <si>
    <t>Владимир г, Верхняя Дуброва ул, 8</t>
  </si>
  <si>
    <t>Владимир г, Верхняя Дуброва ул, 9</t>
  </si>
  <si>
    <t>Владимир г, Вознесенская ул, 15</t>
  </si>
  <si>
    <t>3352.600</t>
  </si>
  <si>
    <t>183.000</t>
  </si>
  <si>
    <t>Владимир г, Вокзальная ул, 11</t>
  </si>
  <si>
    <t>690.400</t>
  </si>
  <si>
    <t>Владимир г, Вокзальная ул, 15А</t>
  </si>
  <si>
    <t>1321.600</t>
  </si>
  <si>
    <t>Владимир г, Вокзальная ул, 23</t>
  </si>
  <si>
    <t>2693.000</t>
  </si>
  <si>
    <t>Владимир г, Вокзальная ул, 65</t>
  </si>
  <si>
    <t>1542.000</t>
  </si>
  <si>
    <t>273.100</t>
  </si>
  <si>
    <t>Владимир г, Вокзальная ул, 67</t>
  </si>
  <si>
    <t>209.400</t>
  </si>
  <si>
    <t>308.900</t>
  </si>
  <si>
    <t>281.300</t>
  </si>
  <si>
    <t>Владимир г, Вокзальная ул, 69</t>
  </si>
  <si>
    <t>Владимир г, Вокзальная ул, 9</t>
  </si>
  <si>
    <t>Владимир г, Володарского ул, 2</t>
  </si>
  <si>
    <t>Владимир г, Воровского ул, 10</t>
  </si>
  <si>
    <t>1054.700</t>
  </si>
  <si>
    <t>563.900</t>
  </si>
  <si>
    <t>Владимир г, Воровского ул, 4</t>
  </si>
  <si>
    <t>Владимир г, Воровского ул, 6</t>
  </si>
  <si>
    <t>620.300</t>
  </si>
  <si>
    <t>Владимир г, Воровского ул, 8а</t>
  </si>
  <si>
    <t>Владимир г, Воронцовский пер, 1А</t>
  </si>
  <si>
    <t>Владимир г, Восточная ул, 80</t>
  </si>
  <si>
    <t>2407.000</t>
  </si>
  <si>
    <t>Владимир г, Восточная ул, 80а</t>
  </si>
  <si>
    <t>Владимир г, Восточная ул, 80б</t>
  </si>
  <si>
    <t>1468.000</t>
  </si>
  <si>
    <t>Владимир г, Гагарина ул, 12</t>
  </si>
  <si>
    <t>1547.000</t>
  </si>
  <si>
    <t>Владимир г, Гагарина ул, 29</t>
  </si>
  <si>
    <t>354.800</t>
  </si>
  <si>
    <t>397.200</t>
  </si>
  <si>
    <t>Владимир г, Гагарина ул, 8</t>
  </si>
  <si>
    <t>2642.200</t>
  </si>
  <si>
    <t>Владимир г, Гастелло ул, 1</t>
  </si>
  <si>
    <t>549.900</t>
  </si>
  <si>
    <t>890.200</t>
  </si>
  <si>
    <t>1039.800</t>
  </si>
  <si>
    <t>Владимир г, Гастелло ул, 3</t>
  </si>
  <si>
    <t>910.600</t>
  </si>
  <si>
    <t>Владимир г, Гастелло ул, 4</t>
  </si>
  <si>
    <t>Владимир г, Гастелло ул, 7</t>
  </si>
  <si>
    <t>Владимир г, Гастелло ул, 7А</t>
  </si>
  <si>
    <t>2260.000</t>
  </si>
  <si>
    <t>896.800</t>
  </si>
  <si>
    <t>Владимир г, Гастелло ул, 7г</t>
  </si>
  <si>
    <t>538.900</t>
  </si>
  <si>
    <t>Владимир г, Георгиевская ул, 15</t>
  </si>
  <si>
    <t>267.000</t>
  </si>
  <si>
    <t>953.000</t>
  </si>
  <si>
    <t>Владимир г, Герцена ул, 17</t>
  </si>
  <si>
    <t>1042.700</t>
  </si>
  <si>
    <t>Владимир г, Герцена ул, 22</t>
  </si>
  <si>
    <t>372.700</t>
  </si>
  <si>
    <t>Владимир г, Глинки ул, 2</t>
  </si>
  <si>
    <t>1110.500</t>
  </si>
  <si>
    <t>Владимир г, Глинки ул, 5 корп. 1</t>
  </si>
  <si>
    <t>378.300</t>
  </si>
  <si>
    <t>Владимир г, Глинки ул, 7/14</t>
  </si>
  <si>
    <t>891.600</t>
  </si>
  <si>
    <t>787.900</t>
  </si>
  <si>
    <t>Владимир г, Горная ул, 5</t>
  </si>
  <si>
    <t>Владимир г, Горный проезд, 13</t>
  </si>
  <si>
    <t>878.900</t>
  </si>
  <si>
    <t>Владимир г, Горького ул, 102</t>
  </si>
  <si>
    <t>Владимир г, Горького ул, 103</t>
  </si>
  <si>
    <t>1208.000</t>
  </si>
  <si>
    <t>Владимир г, Горького ул, 104</t>
  </si>
  <si>
    <t>654.850</t>
  </si>
  <si>
    <t>Владимир г, Горького ул, 113</t>
  </si>
  <si>
    <t>918.000</t>
  </si>
  <si>
    <t>899.200</t>
  </si>
  <si>
    <t>Владимир г, Горького ул, 113Б</t>
  </si>
  <si>
    <t>2350.300</t>
  </si>
  <si>
    <t>Владимир г, Горького ул, 115</t>
  </si>
  <si>
    <t>Владимир г, Горького ул, 117</t>
  </si>
  <si>
    <t>2805.600</t>
  </si>
  <si>
    <t>Владимир г, Горького ул, 125</t>
  </si>
  <si>
    <t>6782.000</t>
  </si>
  <si>
    <t>Владимир г, Горького ул, 129</t>
  </si>
  <si>
    <t>3896.600</t>
  </si>
  <si>
    <t>Владимир г, Горького ул, 131</t>
  </si>
  <si>
    <t>1761.000</t>
  </si>
  <si>
    <t>Владимир г, Горького ул, 133</t>
  </si>
  <si>
    <t>5369.000</t>
  </si>
  <si>
    <t>Владимир г, Горького ул, 27</t>
  </si>
  <si>
    <t>3317.800</t>
  </si>
  <si>
    <t>Владимир г, Горького ул, 32</t>
  </si>
  <si>
    <t>Владимир г, Горького ул, 34</t>
  </si>
  <si>
    <t>3897.000</t>
  </si>
  <si>
    <t>Владимир г, Горького ул, 38</t>
  </si>
  <si>
    <t>452.700</t>
  </si>
  <si>
    <t>1461.200</t>
  </si>
  <si>
    <t>1293.000</t>
  </si>
  <si>
    <t>Владимир г, Горького ул, 44</t>
  </si>
  <si>
    <t>1236.200</t>
  </si>
  <si>
    <t>Владимир г, Горького ул, 48</t>
  </si>
  <si>
    <t>612.800</t>
  </si>
  <si>
    <t>Владимир г, Горького ул, 55</t>
  </si>
  <si>
    <t>475.900</t>
  </si>
  <si>
    <t>Владимир г, Горького ул, 56</t>
  </si>
  <si>
    <t>Владимир г, Горького ул, 57</t>
  </si>
  <si>
    <t>781.800</t>
  </si>
  <si>
    <t>1205.000</t>
  </si>
  <si>
    <t>Владимир г, Горького ул, 60</t>
  </si>
  <si>
    <t>Владимир г, Горького ул, 61</t>
  </si>
  <si>
    <t>919.300</t>
  </si>
  <si>
    <t>Владимир г, Горького ул, 63</t>
  </si>
  <si>
    <t>541.300</t>
  </si>
  <si>
    <t>1189.400</t>
  </si>
  <si>
    <t>Владимир г, Горького ул, 64</t>
  </si>
  <si>
    <t>1115.000</t>
  </si>
  <si>
    <t>995.400</t>
  </si>
  <si>
    <t>Владимир г, Горького ул, 65</t>
  </si>
  <si>
    <t>1086.000</t>
  </si>
  <si>
    <t>1233.900</t>
  </si>
  <si>
    <t>Владимир г, Горького ул, 66</t>
  </si>
  <si>
    <t>359.600</t>
  </si>
  <si>
    <t>Владимир г, Горького ул, 68</t>
  </si>
  <si>
    <t>1112.200</t>
  </si>
  <si>
    <t>Владимир г, Горького ул, 71</t>
  </si>
  <si>
    <t>1146.600</t>
  </si>
  <si>
    <t>Владимир г, Горького ул, 72</t>
  </si>
  <si>
    <t>599.800</t>
  </si>
  <si>
    <t>939.700</t>
  </si>
  <si>
    <t>Владимир г, Горького ул, 73</t>
  </si>
  <si>
    <t>1166.000</t>
  </si>
  <si>
    <t>553.400</t>
  </si>
  <si>
    <t>Владимир г, Горького ул, 73А</t>
  </si>
  <si>
    <t>1637.000</t>
  </si>
  <si>
    <t>686.200</t>
  </si>
  <si>
    <t>Владимир г, Горького ул, 74</t>
  </si>
  <si>
    <t>Владимир г, Горького ул, 75</t>
  </si>
  <si>
    <t>1316.800</t>
  </si>
  <si>
    <t>Владимир г, Горького ул, 76</t>
  </si>
  <si>
    <t>1196.000</t>
  </si>
  <si>
    <t>1791.000</t>
  </si>
  <si>
    <t>Владимир г, Горького ул, 77</t>
  </si>
  <si>
    <t>1943.300</t>
  </si>
  <si>
    <t>580.700</t>
  </si>
  <si>
    <t>456.200</t>
  </si>
  <si>
    <t>Владимир г, Горького ул, 78</t>
  </si>
  <si>
    <t>702.900</t>
  </si>
  <si>
    <t>696.700</t>
  </si>
  <si>
    <t>Владимир г, Горького ул, 80</t>
  </si>
  <si>
    <t>1275.000</t>
  </si>
  <si>
    <t>Владимир г, Горького ул, 81</t>
  </si>
  <si>
    <t>1772.300</t>
  </si>
  <si>
    <t>Владимир г, Горького ул, 82</t>
  </si>
  <si>
    <t>856.000</t>
  </si>
  <si>
    <t>Владимир г, Горького ул, 84</t>
  </si>
  <si>
    <t>Владимир г, Горького ул, 85</t>
  </si>
  <si>
    <t>842.400</t>
  </si>
  <si>
    <t>Владимир г, Горького ул, 85А</t>
  </si>
  <si>
    <t>Владимир г, Горького ул, 85Б</t>
  </si>
  <si>
    <t>Владимир г, Горького ул, 86</t>
  </si>
  <si>
    <t>Владимир г, Горького ул, 89</t>
  </si>
  <si>
    <t>851.900</t>
  </si>
  <si>
    <t>Владимир г, Горького ул, 91</t>
  </si>
  <si>
    <t>Владимир г, Горького ул, 93</t>
  </si>
  <si>
    <t>755.000</t>
  </si>
  <si>
    <t>2538.000</t>
  </si>
  <si>
    <t>Владимир г, Горького ул, 96</t>
  </si>
  <si>
    <t>910.700</t>
  </si>
  <si>
    <t>Владимир г, Грибоедова ул, 1</t>
  </si>
  <si>
    <t>206.300</t>
  </si>
  <si>
    <t>276.600</t>
  </si>
  <si>
    <t>Владимир г, Грибоедова ул, 3</t>
  </si>
  <si>
    <t>Владимир г, Грибоедова ул, 6/88</t>
  </si>
  <si>
    <t>Владимир г, Грибоедова ул, 9</t>
  </si>
  <si>
    <t>473.090</t>
  </si>
  <si>
    <t>625.200</t>
  </si>
  <si>
    <t>Владимир г, Даргомыжского ул, 1</t>
  </si>
  <si>
    <t>716.900</t>
  </si>
  <si>
    <t>447.400</t>
  </si>
  <si>
    <t>Владимир г, Даргомыжского ул, 14</t>
  </si>
  <si>
    <t>464.500</t>
  </si>
  <si>
    <t>Владимир г, Даргомыжского ул, 18</t>
  </si>
  <si>
    <t>521.000</t>
  </si>
  <si>
    <t>Владимир г, Даргомыжского ул, 2</t>
  </si>
  <si>
    <t>393.500</t>
  </si>
  <si>
    <t>214.400</t>
  </si>
  <si>
    <t>Владимир г, Даргомыжского ул, 20</t>
  </si>
  <si>
    <t>488.800</t>
  </si>
  <si>
    <t>474.200</t>
  </si>
  <si>
    <t>Владимир г, Даргомыжского ул, 22/20</t>
  </si>
  <si>
    <t>Владимир г, Даргомыжского ул, 4</t>
  </si>
  <si>
    <t>314.000</t>
  </si>
  <si>
    <t>Владимир г, Даргомыжского ул, 5</t>
  </si>
  <si>
    <t>397.800</t>
  </si>
  <si>
    <t>Владимир г, Даргомыжского ул, 8</t>
  </si>
  <si>
    <t>337.200</t>
  </si>
  <si>
    <t>456.800</t>
  </si>
  <si>
    <t>525.100</t>
  </si>
  <si>
    <t>1246.000</t>
  </si>
  <si>
    <t>Владимир г, Дворянская ул, 5/1</t>
  </si>
  <si>
    <t>1216.100</t>
  </si>
  <si>
    <t>697.300</t>
  </si>
  <si>
    <t>Владимир г, Диктора Левитана ул, 1</t>
  </si>
  <si>
    <t>732.400</t>
  </si>
  <si>
    <t>1168.400</t>
  </si>
  <si>
    <t>Владимир г, Диктора Левитана ул, 25</t>
  </si>
  <si>
    <t>1248.200</t>
  </si>
  <si>
    <t>1240.800</t>
  </si>
  <si>
    <t>Владимир г, Диктора Левитана ул, 29</t>
  </si>
  <si>
    <t>Владимир г, Диктора Левитана ул, 3</t>
  </si>
  <si>
    <t>1553.000</t>
  </si>
  <si>
    <t>1411.000</t>
  </si>
  <si>
    <t>Владимир г, Диктора Левитана ул, 31</t>
  </si>
  <si>
    <t>368.000</t>
  </si>
  <si>
    <t>761.100</t>
  </si>
  <si>
    <t>758.100</t>
  </si>
  <si>
    <t>Владимир г, Диктора Левитана ул, 39</t>
  </si>
  <si>
    <t>1596.700</t>
  </si>
  <si>
    <t>1175.500</t>
  </si>
  <si>
    <t>Владимир г, Диктора Левитана ул, 42</t>
  </si>
  <si>
    <t>1457.200</t>
  </si>
  <si>
    <t>Владимир г, Диктора Левитана ул, 44</t>
  </si>
  <si>
    <t>11434.700</t>
  </si>
  <si>
    <t>Владимир г, Диктора Левитана ул, 46</t>
  </si>
  <si>
    <t>Владимир г, Диктора Левитана ул, 49</t>
  </si>
  <si>
    <t>1928.700</t>
  </si>
  <si>
    <t>1288.500</t>
  </si>
  <si>
    <t>Владимир г, Диктора Левитана ул, 4Г</t>
  </si>
  <si>
    <t>Владимир г, Диктора Левитана ул, 5</t>
  </si>
  <si>
    <t>2475.400</t>
  </si>
  <si>
    <t>Владимир г, Диктора Левитана ул, 51</t>
  </si>
  <si>
    <t>459.000</t>
  </si>
  <si>
    <t>Владимир г, Диктора Левитана ул, 51Б</t>
  </si>
  <si>
    <t>315.100</t>
  </si>
  <si>
    <t>Владимир г, Диктора Левитана ул, 53</t>
  </si>
  <si>
    <t>1052.900</t>
  </si>
  <si>
    <t>Владимир г, Диктора Левитана ул, 55</t>
  </si>
  <si>
    <t>927.200</t>
  </si>
  <si>
    <t>Владимир г, Диктора Левитана ул, 55А</t>
  </si>
  <si>
    <t>Владимир г, Диктора Левитана ул, 57</t>
  </si>
  <si>
    <t>837.600</t>
  </si>
  <si>
    <t>Владимир г, Диктора Левитана ул, 5А</t>
  </si>
  <si>
    <t>Владимир г, Добросельская ул, 161</t>
  </si>
  <si>
    <t>1211.000</t>
  </si>
  <si>
    <t>Владимир г, Добросельская ул, 161а</t>
  </si>
  <si>
    <t>Владимир г, Добросельская ул, 163</t>
  </si>
  <si>
    <t>Владимир г, Добросельская ул, 165</t>
  </si>
  <si>
    <t>2243.000</t>
  </si>
  <si>
    <t>Владимир г, Добросельская ул, 165а</t>
  </si>
  <si>
    <t>Владимир г, Добросельская ул, 165б</t>
  </si>
  <si>
    <t>Владимир г, Добросельская ул, 167</t>
  </si>
  <si>
    <t>Владимир г, Добросельская ул, 167а</t>
  </si>
  <si>
    <t>Владимир г, Добросельская ул, 167б</t>
  </si>
  <si>
    <t>Владимир г, Добросельская ул, 169</t>
  </si>
  <si>
    <t>Владимир г, Добросельская ул, 171</t>
  </si>
  <si>
    <t>Владимир г, Добросельская ул, 173</t>
  </si>
  <si>
    <t>Владимир г, Добросельская ул, 175</t>
  </si>
  <si>
    <t>2918.000</t>
  </si>
  <si>
    <t>Владимир г, Добросельская ул, 177</t>
  </si>
  <si>
    <t>Владимир г, Добросельская ул, 183</t>
  </si>
  <si>
    <t>1258.000</t>
  </si>
  <si>
    <t>Владимир г, Добросельская ул, 185</t>
  </si>
  <si>
    <t>Владимир г, Добросельская ул, 185а</t>
  </si>
  <si>
    <t>Владимир г, Добросельская ул, 188б корп. 1</t>
  </si>
  <si>
    <t>Владимир г, Добросельская ул, 189</t>
  </si>
  <si>
    <t>1264.000</t>
  </si>
  <si>
    <t>Владимир г, Добросельская ул, 189а</t>
  </si>
  <si>
    <t>Владимир г, Добросельская ул, 190</t>
  </si>
  <si>
    <t>Владимир г, Добросельская ул, 191</t>
  </si>
  <si>
    <t>1266.000</t>
  </si>
  <si>
    <t>Владимир г, Добросельская ул, 191Б</t>
  </si>
  <si>
    <t>Владимир г, Добросельская ул, 191В</t>
  </si>
  <si>
    <t>1670.000</t>
  </si>
  <si>
    <t>Владимир г, Добросельская ул, 192</t>
  </si>
  <si>
    <t>Владимир г, Добросельская ул, 193</t>
  </si>
  <si>
    <t>446.700</t>
  </si>
  <si>
    <t>337.840</t>
  </si>
  <si>
    <t>1038.300</t>
  </si>
  <si>
    <t>Владимир г, Добросельская ул, 193г</t>
  </si>
  <si>
    <t>919.000</t>
  </si>
  <si>
    <t>Владимир г, Добросельская ул, 194</t>
  </si>
  <si>
    <t>Владимир г, Добросельская ул, 195</t>
  </si>
  <si>
    <t>330.340</t>
  </si>
  <si>
    <t>Владимир г, Добросельская ул, 195а</t>
  </si>
  <si>
    <t>1273.000</t>
  </si>
  <si>
    <t>Владимир г, Добросельская ул, 195б</t>
  </si>
  <si>
    <t>Владимир г, Добросельская ул, 195в</t>
  </si>
  <si>
    <t>Владимир г, Добросельская ул, 196</t>
  </si>
  <si>
    <t>500.300</t>
  </si>
  <si>
    <t>Владимир г, Добросельская ул, 196а</t>
  </si>
  <si>
    <t>581.500</t>
  </si>
  <si>
    <t>Владимир г, Добросельская ул, 197б</t>
  </si>
  <si>
    <t>Владимир г, Добросельская ул, 198</t>
  </si>
  <si>
    <t>1649.000</t>
  </si>
  <si>
    <t>Владимир г, Добросельская ул, 200</t>
  </si>
  <si>
    <t>324.400</t>
  </si>
  <si>
    <t>511.300</t>
  </si>
  <si>
    <t>Владимир г, Добросельская ул, 200а</t>
  </si>
  <si>
    <t>Владимир г, Добросельская ул, 201б</t>
  </si>
  <si>
    <t>Владимир г, Добросельская ул, 202</t>
  </si>
  <si>
    <t>Владимир г, Добросельская ул, 204</t>
  </si>
  <si>
    <t>880.100</t>
  </si>
  <si>
    <t>Владимир г, Добросельская ул, 206</t>
  </si>
  <si>
    <t>60.000</t>
  </si>
  <si>
    <t>Владимир г, Добросельская ул, 207а</t>
  </si>
  <si>
    <t>1068.000</t>
  </si>
  <si>
    <t>Владимир г, Добросельская ул, 208</t>
  </si>
  <si>
    <t>697.900</t>
  </si>
  <si>
    <t>Владимир г, Добросельская ул, 209</t>
  </si>
  <si>
    <t>Владимир г, Добросельская ул, 211</t>
  </si>
  <si>
    <t>907.000</t>
  </si>
  <si>
    <t>3436.000</t>
  </si>
  <si>
    <t>Владимир г, Добросельская ул, 215</t>
  </si>
  <si>
    <t>3055.500</t>
  </si>
  <si>
    <t>721.700</t>
  </si>
  <si>
    <t>1005.000</t>
  </si>
  <si>
    <t>Владимир г, Добросельский проезд, 2</t>
  </si>
  <si>
    <t>Владимир г, Доватора ул, 2</t>
  </si>
  <si>
    <t>531.700</t>
  </si>
  <si>
    <t>Владимир г, Доватора ул, 3</t>
  </si>
  <si>
    <t>1122.400</t>
  </si>
  <si>
    <t>Владимир г, Доватора ул, 3А</t>
  </si>
  <si>
    <t>1260.600</t>
  </si>
  <si>
    <t>Владимир г, Егорова ул, 1</t>
  </si>
  <si>
    <t>1858.100</t>
  </si>
  <si>
    <t>Владимир г, Егорова ул, 10</t>
  </si>
  <si>
    <t>1448.000</t>
  </si>
  <si>
    <t>Владимир г, Егорова ул, 10б</t>
  </si>
  <si>
    <t>Владимир г, Егорова ул, 11</t>
  </si>
  <si>
    <t>7039.000</t>
  </si>
  <si>
    <t>Владимир г, Егорова ул, 11а</t>
  </si>
  <si>
    <t>1334.000</t>
  </si>
  <si>
    <t>1082.800</t>
  </si>
  <si>
    <t>Владимир г, Егорова ул, 12</t>
  </si>
  <si>
    <t>778.000</t>
  </si>
  <si>
    <t>Владимир г, Егорова ул, 14</t>
  </si>
  <si>
    <t>Владимир г, Егорова ул, 16</t>
  </si>
  <si>
    <t>Владимир г, Егорова ул, 16а</t>
  </si>
  <si>
    <t>Владимир г, Егорова ул, 1а</t>
  </si>
  <si>
    <t>Владимир г, Егорова ул, 2</t>
  </si>
  <si>
    <t>Владимир г, Егорова ул, 4</t>
  </si>
  <si>
    <t>1028.000</t>
  </si>
  <si>
    <t>Владимир г, Егорова ул, 5</t>
  </si>
  <si>
    <t>Владимир г, Егорова ул, 6</t>
  </si>
  <si>
    <t>Владимир г, Егорова ул, 8</t>
  </si>
  <si>
    <t>Владимир г, Егорова ул, 9</t>
  </si>
  <si>
    <t>1493.000</t>
  </si>
  <si>
    <t>1536.000</t>
  </si>
  <si>
    <t>Владимир г, Жуковского ул, 2</t>
  </si>
  <si>
    <t>1201.000</t>
  </si>
  <si>
    <t>Владимир г, Жуковского ул, 20</t>
  </si>
  <si>
    <t>Владимир г, Жуковского ул, 20а</t>
  </si>
  <si>
    <t>Владимир г, Жуковского ул, 22</t>
  </si>
  <si>
    <t>Владимир г, Жуковского ул, 29</t>
  </si>
  <si>
    <t>Владимир г, Жуковского ул, 8</t>
  </si>
  <si>
    <t>464.700</t>
  </si>
  <si>
    <t>Владимир г, Жуковского ул, 8А</t>
  </si>
  <si>
    <t>Владимир г, Жуковского ул, 8Б</t>
  </si>
  <si>
    <t>Владимир г, Жуковского ул, 8д</t>
  </si>
  <si>
    <t>1556.000</t>
  </si>
  <si>
    <t>703.900</t>
  </si>
  <si>
    <t>Владимир г, Завадского ул, 11</t>
  </si>
  <si>
    <t>Владимир г, Завадского ул, 11А</t>
  </si>
  <si>
    <t>Владимир г, Завадского ул, 11Б</t>
  </si>
  <si>
    <t>Владимир г, Завадского ул, 11В</t>
  </si>
  <si>
    <t>667.700</t>
  </si>
  <si>
    <t>876.200</t>
  </si>
  <si>
    <t>627.800</t>
  </si>
  <si>
    <t>Владимир г, Завадского ул, 15</t>
  </si>
  <si>
    <t>Владимир г, Завадского ул, 15А</t>
  </si>
  <si>
    <t>Владимир г, Завадского ул, 5</t>
  </si>
  <si>
    <t>725.300</t>
  </si>
  <si>
    <t>Владимир г, Завадского ул, 7А</t>
  </si>
  <si>
    <t>389.400</t>
  </si>
  <si>
    <t>Владимир г, Завадского ул, 9</t>
  </si>
  <si>
    <t>877.400</t>
  </si>
  <si>
    <t>Владимир г, Завадского ул, 9А</t>
  </si>
  <si>
    <t>884.200</t>
  </si>
  <si>
    <t>391.400</t>
  </si>
  <si>
    <t>377.500</t>
  </si>
  <si>
    <t>376.700</t>
  </si>
  <si>
    <t>Владимир г, Заклязьменский п, Восточная ул, 7</t>
  </si>
  <si>
    <t>378.700</t>
  </si>
  <si>
    <t>560.100</t>
  </si>
  <si>
    <t>Владимир г, Заклязьменский п, Восточная ул, 9</t>
  </si>
  <si>
    <t>872.400</t>
  </si>
  <si>
    <t>Владимир г, Заклязьменский п, Зеленая ул, 2</t>
  </si>
  <si>
    <t>278.000</t>
  </si>
  <si>
    <t>867.500</t>
  </si>
  <si>
    <t>Владимир г, Заклязьменский п, Зеленая ул, 4</t>
  </si>
  <si>
    <t>786.000</t>
  </si>
  <si>
    <t>432.900</t>
  </si>
  <si>
    <t>506.700</t>
  </si>
  <si>
    <t>513.600</t>
  </si>
  <si>
    <t>524.600</t>
  </si>
  <si>
    <t>Владимир г, Заклязьменский п, Центральная ул, 10</t>
  </si>
  <si>
    <t>166.300</t>
  </si>
  <si>
    <t>258.300</t>
  </si>
  <si>
    <t>390.300</t>
  </si>
  <si>
    <t>1006.000</t>
  </si>
  <si>
    <t>777.400</t>
  </si>
  <si>
    <t>761.900</t>
  </si>
  <si>
    <t>Владимир г, Заклязьменский п, Центральная ул, 18</t>
  </si>
  <si>
    <t>878.000</t>
  </si>
  <si>
    <t>737.000</t>
  </si>
  <si>
    <t>936.700</t>
  </si>
  <si>
    <t>895.700</t>
  </si>
  <si>
    <t>371.900</t>
  </si>
  <si>
    <t>232.100</t>
  </si>
  <si>
    <t>Владимир г, Западная ул, 57</t>
  </si>
  <si>
    <t>Владимир г, Западная ул, 59</t>
  </si>
  <si>
    <t>Владимир г, Западная ул, 60</t>
  </si>
  <si>
    <t>603.600</t>
  </si>
  <si>
    <t>1758.000</t>
  </si>
  <si>
    <t>Владимир г, Западный проезд, 8</t>
  </si>
  <si>
    <t>Владимир г, Зеленая ул, 3</t>
  </si>
  <si>
    <t>Владимир г, Зеленая ул, 6</t>
  </si>
  <si>
    <t>1506.000</t>
  </si>
  <si>
    <t>Владимир г, Ильича ул, 11</t>
  </si>
  <si>
    <t>482.500</t>
  </si>
  <si>
    <t>Владимир г, Ильича ул, 13</t>
  </si>
  <si>
    <t>363.800</t>
  </si>
  <si>
    <t>279.800</t>
  </si>
  <si>
    <t>447.300</t>
  </si>
  <si>
    <t>386.500</t>
  </si>
  <si>
    <t>Владимир г, Ильича ул, 14</t>
  </si>
  <si>
    <t>Владимир г, Ильича ул, 22а</t>
  </si>
  <si>
    <t>212.200</t>
  </si>
  <si>
    <t>289.400</t>
  </si>
  <si>
    <t>Владимир г, Ильича ул, 7б</t>
  </si>
  <si>
    <t>284.700</t>
  </si>
  <si>
    <t>Владимир г, Ильича ул, 9</t>
  </si>
  <si>
    <t>573.800</t>
  </si>
  <si>
    <t>Владимир г, Казарменная ул, 5А</t>
  </si>
  <si>
    <t>845.600</t>
  </si>
  <si>
    <t>Владимир г, Казарменная ул, 7</t>
  </si>
  <si>
    <t>851.000</t>
  </si>
  <si>
    <t>Владимир г, Казарменная ул, 9</t>
  </si>
  <si>
    <t>1573.000</t>
  </si>
  <si>
    <t>Владимир г, Каманина ул, 10/18</t>
  </si>
  <si>
    <t>466.800</t>
  </si>
  <si>
    <t>Владимир г, Каманина ул, 14</t>
  </si>
  <si>
    <t>1066.900</t>
  </si>
  <si>
    <t>Владимир г, Каманина ул, 18</t>
  </si>
  <si>
    <t>455.900</t>
  </si>
  <si>
    <t>Владимир г, Каманина ул, 24</t>
  </si>
  <si>
    <t>Владимир г, Каманина ул, 26</t>
  </si>
  <si>
    <t>509.400</t>
  </si>
  <si>
    <t>373.100</t>
  </si>
  <si>
    <t>Владимир г, Каманина ул, 28</t>
  </si>
  <si>
    <t>644.700</t>
  </si>
  <si>
    <t>Владимир г, Каманина ул, 29/16</t>
  </si>
  <si>
    <t>1227.200</t>
  </si>
  <si>
    <t>Владимир г, Каманина ул, 35</t>
  </si>
  <si>
    <t>501.400</t>
  </si>
  <si>
    <t>Владимир г, Каманина ул, 37</t>
  </si>
  <si>
    <t>198.100</t>
  </si>
  <si>
    <t>275.900</t>
  </si>
  <si>
    <t>Владимир г, Каманина ул, 4</t>
  </si>
  <si>
    <t>Владимир г, Каманина ул, 5</t>
  </si>
  <si>
    <t>663.200</t>
  </si>
  <si>
    <t>Владимир г, Карла Маркса ул, 16</t>
  </si>
  <si>
    <t>Владимир г, Кирова ул, 1</t>
  </si>
  <si>
    <t>390.100</t>
  </si>
  <si>
    <t>444.300</t>
  </si>
  <si>
    <t>Владимир г, Кирова ул, 12</t>
  </si>
  <si>
    <t>902.600</t>
  </si>
  <si>
    <t>Владимир г, Кирова ул, 13</t>
  </si>
  <si>
    <t>Владимир г, Кирова ул, 14</t>
  </si>
  <si>
    <t>Владимир г, Кирова ул, 14А</t>
  </si>
  <si>
    <t>Владимир г, Кирова ул, 16А</t>
  </si>
  <si>
    <t>Владимир г, Кирова ул, 17</t>
  </si>
  <si>
    <t>617.800</t>
  </si>
  <si>
    <t>601.100</t>
  </si>
  <si>
    <t>275.500</t>
  </si>
  <si>
    <t>397.100</t>
  </si>
  <si>
    <t>1082.100</t>
  </si>
  <si>
    <t>Владимир г, Кирова ул, 21</t>
  </si>
  <si>
    <t>1299.700</t>
  </si>
  <si>
    <t>1573.100</t>
  </si>
  <si>
    <t>Владимир г, Кирова ул, 3</t>
  </si>
  <si>
    <t>463.980</t>
  </si>
  <si>
    <t>438.900</t>
  </si>
  <si>
    <t>Владимир г, Кирова ул, 6</t>
  </si>
  <si>
    <t>4476.000</t>
  </si>
  <si>
    <t>Владимир г, Кирова ул, 7</t>
  </si>
  <si>
    <t>1522.200</t>
  </si>
  <si>
    <t>Владимир г, Кирова ул, 8</t>
  </si>
  <si>
    <t>841.800</t>
  </si>
  <si>
    <t>Владимир г, Кирова ул, 8А</t>
  </si>
  <si>
    <t>811.200</t>
  </si>
  <si>
    <t>Владимир г, Кирова ул, 9</t>
  </si>
  <si>
    <t>795.600</t>
  </si>
  <si>
    <t>Владимир г, Княгининская ул, 3</t>
  </si>
  <si>
    <t>270.000</t>
  </si>
  <si>
    <t>283.000</t>
  </si>
  <si>
    <t>Владимир г, Княгининская ул, 6а</t>
  </si>
  <si>
    <t>1116.200</t>
  </si>
  <si>
    <t>501.100</t>
  </si>
  <si>
    <t>Владимир г, Княгининская ул, 7в</t>
  </si>
  <si>
    <t>315.400</t>
  </si>
  <si>
    <t>630.400</t>
  </si>
  <si>
    <t>Владимир г, Комиссарова ул, 10/13</t>
  </si>
  <si>
    <t>2174.000</t>
  </si>
  <si>
    <t>Владимир г, Комиссарова ул, 11</t>
  </si>
  <si>
    <t>Владимир г, Комиссарова ул, 12а</t>
  </si>
  <si>
    <t>Владимир г, Комиссарова ул, 13</t>
  </si>
  <si>
    <t>1524.000</t>
  </si>
  <si>
    <t>Владимир г, Комиссарова ул, 14</t>
  </si>
  <si>
    <t>2304.000</t>
  </si>
  <si>
    <t>Владимир г, Комиссарова ул, 17</t>
  </si>
  <si>
    <t>Владимир г, Комиссарова ул, 18</t>
  </si>
  <si>
    <t>2168.700</t>
  </si>
  <si>
    <t>Владимир г, Комиссарова ул, 19</t>
  </si>
  <si>
    <t>Владимир г, Комиссарова ул, 1А</t>
  </si>
  <si>
    <t>1173.000</t>
  </si>
  <si>
    <t>Владимир г, Комиссарова ул, 1Б</t>
  </si>
  <si>
    <t>1234.800</t>
  </si>
  <si>
    <t>Владимир г, Комиссарова ул, 1Г</t>
  </si>
  <si>
    <t>1353.900</t>
  </si>
  <si>
    <t>Владимир г, Комиссарова ул, 2</t>
  </si>
  <si>
    <t>1199.000</t>
  </si>
  <si>
    <t>1190.500</t>
  </si>
  <si>
    <t>Владимир г, Комиссарова ул, 22</t>
  </si>
  <si>
    <t>2426.000</t>
  </si>
  <si>
    <t>Владимир г, Комиссарова ул, 22а</t>
  </si>
  <si>
    <t>Владимир г, Комиссарова ул, 23</t>
  </si>
  <si>
    <t>991.600</t>
  </si>
  <si>
    <t>Владимир г, Комиссарова ул, 23а</t>
  </si>
  <si>
    <t>Владимир г, Комиссарова ул, 25</t>
  </si>
  <si>
    <t>2392.300</t>
  </si>
  <si>
    <t>Владимир г, Комиссарова ул, 26</t>
  </si>
  <si>
    <t>880.500</t>
  </si>
  <si>
    <t>982.600</t>
  </si>
  <si>
    <t>Владимир г, Комиссарова ул, 2а</t>
  </si>
  <si>
    <t>Владимир г, Комиссарова ул, 33</t>
  </si>
  <si>
    <t>1191.400</t>
  </si>
  <si>
    <t>Владимир г, Комиссарова ул, 35</t>
  </si>
  <si>
    <t>192.000</t>
  </si>
  <si>
    <t>Владимир г, Комиссарова ул, 37</t>
  </si>
  <si>
    <t>824.500</t>
  </si>
  <si>
    <t>Владимир г, Комиссарова ул, 37а</t>
  </si>
  <si>
    <t>694.900</t>
  </si>
  <si>
    <t>Владимир г, Комиссарова ул, 3А</t>
  </si>
  <si>
    <t>2531.000</t>
  </si>
  <si>
    <t>Владимир г, Комиссарова ул, 3Б</t>
  </si>
  <si>
    <t>Владимир г, Комиссарова ул, 4</t>
  </si>
  <si>
    <t>1090.000</t>
  </si>
  <si>
    <t>Владимир г, Комиссарова ул, 41</t>
  </si>
  <si>
    <t>1192.400</t>
  </si>
  <si>
    <t>Владимир г, Комиссарова ул, 43</t>
  </si>
  <si>
    <t>Владимир г, Комиссарова ул, 47</t>
  </si>
  <si>
    <t>Владимир г, Комиссарова ул, 49</t>
  </si>
  <si>
    <t>996.000</t>
  </si>
  <si>
    <t>Владимир г, Комиссарова ул, 4а</t>
  </si>
  <si>
    <t>1692.000</t>
  </si>
  <si>
    <t>Владимир г, Комиссарова ул, 4б</t>
  </si>
  <si>
    <t>1192.000</t>
  </si>
  <si>
    <t>Владимир г, Комиссарова ул, 51</t>
  </si>
  <si>
    <t>777.200</t>
  </si>
  <si>
    <t>Владимир г, Комиссарова ул, 59</t>
  </si>
  <si>
    <t>901.500</t>
  </si>
  <si>
    <t>Владимир г, Комиссарова ул, 61</t>
  </si>
  <si>
    <t>Владимир г, Комиссарова ул, 63</t>
  </si>
  <si>
    <t>Владимир г, Комиссарова ул, 67</t>
  </si>
  <si>
    <t>405.000</t>
  </si>
  <si>
    <t>Владимир г, Комиссарова ул, 69</t>
  </si>
  <si>
    <t>848.000</t>
  </si>
  <si>
    <t>Владимир г, Комиссарова ул, 69а</t>
  </si>
  <si>
    <t>Владимир г, Комиссарова ул, 6а</t>
  </si>
  <si>
    <t>Владимир г, Комиссарова ул, 7</t>
  </si>
  <si>
    <t>2314.000</t>
  </si>
  <si>
    <t>Владимир г, Комиссарова ул, 8</t>
  </si>
  <si>
    <t>Владимир г, Комиссарова ул, 9</t>
  </si>
  <si>
    <t>1854.400</t>
  </si>
  <si>
    <t>Владимир г, Коммунар мкр, Зеленая ул, 53а</t>
  </si>
  <si>
    <t>Владимир г, Коммунар мкр, Зеленая ул, 58</t>
  </si>
  <si>
    <t>1630.400</t>
  </si>
  <si>
    <t>Владимир г, Коммунар мкр, Зеленая ул, 60</t>
  </si>
  <si>
    <t>28169.000</t>
  </si>
  <si>
    <t>Владимир г, Коммунар мкр, Зеленая ул, 62</t>
  </si>
  <si>
    <t>2405.000</t>
  </si>
  <si>
    <t>Владимир г, Коммунар мкр, Зеленая ул, 64</t>
  </si>
  <si>
    <t>1057.660</t>
  </si>
  <si>
    <t>Владимир г, Коммунар мкр, Зеленая ул, 66</t>
  </si>
  <si>
    <t>7595.100</t>
  </si>
  <si>
    <t>Владимир г, Коммунар мкр, Песочная ул, 11</t>
  </si>
  <si>
    <t>1136.000</t>
  </si>
  <si>
    <t>Владимир г, Коммунар мкр, Песочная ул, 13</t>
  </si>
  <si>
    <t>939.100</t>
  </si>
  <si>
    <t>Владимир г, Коммунар мкр, Песочная ул, 15</t>
  </si>
  <si>
    <t>920.500</t>
  </si>
  <si>
    <t>Владимир г, Коммунар мкр, Песочная ул, 17а</t>
  </si>
  <si>
    <t>6322.000</t>
  </si>
  <si>
    <t>Владимир г, Коммунар мкр, Песочная ул, 19</t>
  </si>
  <si>
    <t>8777.800</t>
  </si>
  <si>
    <t>Владимир г, Коммунар мкр, Песочная ул, 19а</t>
  </si>
  <si>
    <t>3507.000</t>
  </si>
  <si>
    <t>8401.000</t>
  </si>
  <si>
    <t>Владимир г, Коммунар мкр, Песочная ул, 19Б</t>
  </si>
  <si>
    <t>Владимир г, Коммунар мкр, Песочная ул, 19Г</t>
  </si>
  <si>
    <t>1223.820</t>
  </si>
  <si>
    <t>Владимир г, Коммунар мкр, Песочная ул, 19д</t>
  </si>
  <si>
    <t>9063.400</t>
  </si>
  <si>
    <t>2662.100</t>
  </si>
  <si>
    <t>Владимир г, Коммунар мкр, Песочная ул, 2д</t>
  </si>
  <si>
    <t>Владимир г, Коммунар мкр, Песочная ул, 4</t>
  </si>
  <si>
    <t>1460.200</t>
  </si>
  <si>
    <t>Владимир г, Коммунар мкр, Песочная ул, 7</t>
  </si>
  <si>
    <t>1011.700</t>
  </si>
  <si>
    <t>Владимир г, Коммунар мкр, Песочная ул, 9</t>
  </si>
  <si>
    <t>Владимир г, Коммунар мкр, Центральная ул, 13</t>
  </si>
  <si>
    <t>Владимир г, Коммунар мкр, Центральная ул, 15</t>
  </si>
  <si>
    <t>279.100</t>
  </si>
  <si>
    <t>371.100</t>
  </si>
  <si>
    <t>Владимир г, Коммунар мкр, Центральная ул, 17</t>
  </si>
  <si>
    <t>Владимир г, Коммунар мкр, Центральная ул, 17А корп. 1</t>
  </si>
  <si>
    <t>9908.300</t>
  </si>
  <si>
    <t>Владимир г, Коммунар мкр, Центральная ул, 17А корп. 2</t>
  </si>
  <si>
    <t>Владимир г, Коммунар мкр, Центральная ул, 19ж</t>
  </si>
  <si>
    <t>Владимир г, Коммунар мкр, Центральная ул, 5</t>
  </si>
  <si>
    <t>Владимир г, Коммунар мкр, Центральная ул, 5А</t>
  </si>
  <si>
    <t>Владимир г, Коммунар мкр, Школьная ул, 2</t>
  </si>
  <si>
    <t>Владимир г, Костерин пер, 10</t>
  </si>
  <si>
    <t>552.130</t>
  </si>
  <si>
    <t>Владимир г, Крайнова ул, 12</t>
  </si>
  <si>
    <t>Владимир г, Крайнова ул, 14</t>
  </si>
  <si>
    <t>3136.000</t>
  </si>
  <si>
    <t>Владимир г, Крайнова ул, 16</t>
  </si>
  <si>
    <t>3456.300</t>
  </si>
  <si>
    <t>1084.700</t>
  </si>
  <si>
    <t>Владимир г, Крайнова ул, 3а</t>
  </si>
  <si>
    <t>Владимир г, Крайнова ул, 4</t>
  </si>
  <si>
    <t>Владимир г, Крайнова ул, 5 корп. 1</t>
  </si>
  <si>
    <t>Владимир г, Красная ул, 13</t>
  </si>
  <si>
    <t>Владимир г, Красноармейская ул, 22</t>
  </si>
  <si>
    <t>967.000</t>
  </si>
  <si>
    <t>Владимир г, Красноармейская ул, 24</t>
  </si>
  <si>
    <t>578.100</t>
  </si>
  <si>
    <t>Владимир г, Красноармейская ул, 24А</t>
  </si>
  <si>
    <t>321.000</t>
  </si>
  <si>
    <t>1361.400</t>
  </si>
  <si>
    <t>Владимир г, Красноармейская ул, 26</t>
  </si>
  <si>
    <t>782.800</t>
  </si>
  <si>
    <t>Владимир г, Красноармейская ул, 32</t>
  </si>
  <si>
    <t>Владимир г, Красноармейская ул, 37</t>
  </si>
  <si>
    <t>Владимир г, Красноармейская ул, 42</t>
  </si>
  <si>
    <t>720.800</t>
  </si>
  <si>
    <t>Владимир г, Красноармейская ул, 43</t>
  </si>
  <si>
    <t>929.900</t>
  </si>
  <si>
    <t>Владимир г, Красноармейская ул, 43Г</t>
  </si>
  <si>
    <t>1439.900</t>
  </si>
  <si>
    <t>Владимир г, Красноармейская ул, 43к</t>
  </si>
  <si>
    <t>Владимир г, Красноармейская ул, 44</t>
  </si>
  <si>
    <t>793.000</t>
  </si>
  <si>
    <t>Владимир г, Красноармейская ул, 45</t>
  </si>
  <si>
    <t>312.900</t>
  </si>
  <si>
    <t>Владимир г, Красноармейская ул, 45А</t>
  </si>
  <si>
    <t>506.800</t>
  </si>
  <si>
    <t>Владимир г, Красноармейская ул, 46</t>
  </si>
  <si>
    <t>Владимир г, Красноармейская ул, 49</t>
  </si>
  <si>
    <t>1343.300</t>
  </si>
  <si>
    <t>Владимир г, Краснознаменная ул, 1</t>
  </si>
  <si>
    <t>1690.100</t>
  </si>
  <si>
    <t>Владимир г, Краснознаменная ул, 10</t>
  </si>
  <si>
    <t>1142.000</t>
  </si>
  <si>
    <t>579.300</t>
  </si>
  <si>
    <t>Владимир г, Краснознаменная ул, 1А</t>
  </si>
  <si>
    <t>631.800</t>
  </si>
  <si>
    <t>Владимир г, Краснознаменная ул, 4</t>
  </si>
  <si>
    <t>Владимир г, Краснознаменная ул, 5</t>
  </si>
  <si>
    <t>468.600</t>
  </si>
  <si>
    <t>1662.400</t>
  </si>
  <si>
    <t>Владимир г, Краснознаменная ул, 8А</t>
  </si>
  <si>
    <t>225.500</t>
  </si>
  <si>
    <t>Владимир г, Красносельский проезд, 15</t>
  </si>
  <si>
    <t>216.300</t>
  </si>
  <si>
    <t>Владимир г, Кремлевская ул, 10</t>
  </si>
  <si>
    <t>Владимир г, Кремлевская ул, 4</t>
  </si>
  <si>
    <t>411.300</t>
  </si>
  <si>
    <t>Владимир г, Крупской ул, 2</t>
  </si>
  <si>
    <t>473.300</t>
  </si>
  <si>
    <t>Владимир г, Крупской ул, 2А</t>
  </si>
  <si>
    <t>508.900</t>
  </si>
  <si>
    <t>333.400</t>
  </si>
  <si>
    <t>Владимир г, Крупской ул, 4</t>
  </si>
  <si>
    <t>730.500</t>
  </si>
  <si>
    <t>Владимир г, Крупской ул, 4А</t>
  </si>
  <si>
    <t>248.000</t>
  </si>
  <si>
    <t>240.700</t>
  </si>
  <si>
    <t>Владимир г, Крупской ул, 6</t>
  </si>
  <si>
    <t>476.900</t>
  </si>
  <si>
    <t>Владимир г, Крупской ул, 8</t>
  </si>
  <si>
    <t>Владимир г, Куйбышева ул, 26Б</t>
  </si>
  <si>
    <t>Владимир г, Куйбышева ул, 36</t>
  </si>
  <si>
    <t>2814.000</t>
  </si>
  <si>
    <t>Владимир г, Куйбышева ул, 36а</t>
  </si>
  <si>
    <t>461.600</t>
  </si>
  <si>
    <t>Владимир г, Куйбышева ул, 42</t>
  </si>
  <si>
    <t>876.100</t>
  </si>
  <si>
    <t>1291.600</t>
  </si>
  <si>
    <t>Владимир г, Куйбышева ул, 46а</t>
  </si>
  <si>
    <t>2744.900</t>
  </si>
  <si>
    <t>Владимир г, Куйбышева ул, 48</t>
  </si>
  <si>
    <t>Владимир г, Куйбышева ул, 5</t>
  </si>
  <si>
    <t>1070.000</t>
  </si>
  <si>
    <t>Владимир г, Куйбышева ул, 52а</t>
  </si>
  <si>
    <t>Владимир г, Куйбышева ул, 54</t>
  </si>
  <si>
    <t>2341.000</t>
  </si>
  <si>
    <t>Владимир г, Куйбышева ул, 58</t>
  </si>
  <si>
    <t>3125.000</t>
  </si>
  <si>
    <t>Владимир г, Куйбышева ул, 5а</t>
  </si>
  <si>
    <t>Владимир г, Куйбышева ул, 5б</t>
  </si>
  <si>
    <t>Владимир г, Куйбышева ул, 5г</t>
  </si>
  <si>
    <t>835.900</t>
  </si>
  <si>
    <t>Владимир г, Куйбышева ул, 5д</t>
  </si>
  <si>
    <t>Владимир г, Куйбышева ул, 5ж</t>
  </si>
  <si>
    <t>Владимир г, Куйбышева ул, 5и</t>
  </si>
  <si>
    <t>1924.000</t>
  </si>
  <si>
    <t>Владимир г, Куйбышева ул, 66</t>
  </si>
  <si>
    <t>1462.000</t>
  </si>
  <si>
    <t>Владимир г, Куйбышева ул, 66а</t>
  </si>
  <si>
    <t>518.500</t>
  </si>
  <si>
    <t>Владимир г, Куйбышева ул, 9</t>
  </si>
  <si>
    <t>Владимир г, Куйбышева ул, 9а</t>
  </si>
  <si>
    <t>Владимир г, Кулибина ул, 10</t>
  </si>
  <si>
    <t>1002.600</t>
  </si>
  <si>
    <t>Владимир г, Лакина проезд, 2</t>
  </si>
  <si>
    <t>691.500</t>
  </si>
  <si>
    <t>Владимир г, Лакина проезд, 4</t>
  </si>
  <si>
    <t>687.400</t>
  </si>
  <si>
    <t>708.500</t>
  </si>
  <si>
    <t>Владимир г, Лакина проезд, 8</t>
  </si>
  <si>
    <t>690.600</t>
  </si>
  <si>
    <t>Владимир г, Лакина ул, 1</t>
  </si>
  <si>
    <t>902.300</t>
  </si>
  <si>
    <t>Владимир г, Лакина ул, 129</t>
  </si>
  <si>
    <t>863.400</t>
  </si>
  <si>
    <t>897.200</t>
  </si>
  <si>
    <t>Владимир г, Лакина ул, 129Б</t>
  </si>
  <si>
    <t>791.500</t>
  </si>
  <si>
    <t>Владимир г, Лакина ул, 129В</t>
  </si>
  <si>
    <t>Владимир г, Лакина ул, 129Г</t>
  </si>
  <si>
    <t>Владимир г, Лакина ул, 131</t>
  </si>
  <si>
    <t>609.700</t>
  </si>
  <si>
    <t>Владимир г, Лакина ул, 133</t>
  </si>
  <si>
    <t>Владимир г, Лакина ул, 133А</t>
  </si>
  <si>
    <t>883.800</t>
  </si>
  <si>
    <t>Владимир г, Лакина ул, 135</t>
  </si>
  <si>
    <t>Владимир г, Лакина ул, 137</t>
  </si>
  <si>
    <t>978.400</t>
  </si>
  <si>
    <t>Владимир г, Лакина ул, 137Б</t>
  </si>
  <si>
    <t>898.800</t>
  </si>
  <si>
    <t>1332.000</t>
  </si>
  <si>
    <t>Владимир г, Лакина ул, 139А</t>
  </si>
  <si>
    <t>Владимир г, Лакина ул, 139Б</t>
  </si>
  <si>
    <t>Владимир г, Лакина ул, 139В</t>
  </si>
  <si>
    <t>2327.800</t>
  </si>
  <si>
    <t>Владимир г, Лакина ул, 141</t>
  </si>
  <si>
    <t>657.400</t>
  </si>
  <si>
    <t>Владимир г, Лакина ул, 141А</t>
  </si>
  <si>
    <t>Владимир г, Лакина ул, 141Б</t>
  </si>
  <si>
    <t>Владимир г, Лакина ул, 141В</t>
  </si>
  <si>
    <t>646.400</t>
  </si>
  <si>
    <t>Владимир г, Лакина ул, 141Г</t>
  </si>
  <si>
    <t>Владимир г, Лакина ул, 143</t>
  </si>
  <si>
    <t>897.900</t>
  </si>
  <si>
    <t>Владимир г, Лакина ул, 143А</t>
  </si>
  <si>
    <t>772.000</t>
  </si>
  <si>
    <t>Владимир г, Лакина ул, 145</t>
  </si>
  <si>
    <t>897.100</t>
  </si>
  <si>
    <t>Владимир г, Лакина ул, 147</t>
  </si>
  <si>
    <t>889.300</t>
  </si>
  <si>
    <t>641.400</t>
  </si>
  <si>
    <t>Владимир г, Лакина ул, 149</t>
  </si>
  <si>
    <t>894.300</t>
  </si>
  <si>
    <t>Владимир г, Лакина ул, 149А</t>
  </si>
  <si>
    <t>Владимир г, Лакина ул, 153</t>
  </si>
  <si>
    <t>889.200</t>
  </si>
  <si>
    <t>Владимир г, Лакина ул, 155</t>
  </si>
  <si>
    <t>Владимир г, Лакина ул, 155А</t>
  </si>
  <si>
    <t>204.000</t>
  </si>
  <si>
    <t>Владимир г, Лакина ул, 155Б</t>
  </si>
  <si>
    <t>Владимир г, Лакина ул, 157</t>
  </si>
  <si>
    <t>Владимир г, Лакина ул, 157А</t>
  </si>
  <si>
    <t>Владимир г, Лакина ул, 157Б</t>
  </si>
  <si>
    <t>Владимир г, Лакина ул, 159</t>
  </si>
  <si>
    <t>Владимир г, Лакина ул, 159А</t>
  </si>
  <si>
    <t>1091.100</t>
  </si>
  <si>
    <t>293.800</t>
  </si>
  <si>
    <t>Владимир г, Лакина ул, 167А</t>
  </si>
  <si>
    <t>Владимир г, Лакина ул, 171</t>
  </si>
  <si>
    <t>Владимир г, Лакина ул, 171А</t>
  </si>
  <si>
    <t>Владимир г, Лакина ул, 171Б</t>
  </si>
  <si>
    <t>Владимир г, Лакина ул, 173</t>
  </si>
  <si>
    <t>Владимир г, Лакина ул, 173А</t>
  </si>
  <si>
    <t>Владимир г, Лакина ул, 175/33</t>
  </si>
  <si>
    <t>537.900</t>
  </si>
  <si>
    <t>651.100</t>
  </si>
  <si>
    <t>Владимир г, Лакина ул, 177</t>
  </si>
  <si>
    <t>1064.000</t>
  </si>
  <si>
    <t>Владимир г, Лакина ул, 185</t>
  </si>
  <si>
    <t>1009.000</t>
  </si>
  <si>
    <t>Владимир г, Лакина ул, 187</t>
  </si>
  <si>
    <t>Владимир г, Лакина ул, 187А</t>
  </si>
  <si>
    <t>1217.000</t>
  </si>
  <si>
    <t>Владимир г, Лакина ул, 189</t>
  </si>
  <si>
    <t>Владимир г, Лакина ул, 191Б</t>
  </si>
  <si>
    <t>Владимир г, Лакина ул, 193</t>
  </si>
  <si>
    <t>Владимир г, Лакина ул, 195</t>
  </si>
  <si>
    <t>Владимир г, Лакина ул, 197</t>
  </si>
  <si>
    <t>Владимир г, Лакина ул, 199</t>
  </si>
  <si>
    <t>329.000</t>
  </si>
  <si>
    <t>Владимир г, Лакина ул, 205</t>
  </si>
  <si>
    <t>Владимир г, Лакина ул, 209</t>
  </si>
  <si>
    <t>Владимир г, Лакина ул, 3</t>
  </si>
  <si>
    <t>Владимир г, Левино Поле ул, 46</t>
  </si>
  <si>
    <t>2005.000</t>
  </si>
  <si>
    <t>Владимир г, Левино Поле ул, 47</t>
  </si>
  <si>
    <t>Владимир г, Ленина пр-кт, 10</t>
  </si>
  <si>
    <t>457.300</t>
  </si>
  <si>
    <t>Владимир г, Ленина пр-кт, 12</t>
  </si>
  <si>
    <t>Владимир г, Ленина пр-кт, 13</t>
  </si>
  <si>
    <t>462.900</t>
  </si>
  <si>
    <t>Владимир г, Ленина пр-кт, 13Б</t>
  </si>
  <si>
    <t>Владимир г, Ленина пр-кт, 14</t>
  </si>
  <si>
    <t>908.100</t>
  </si>
  <si>
    <t>Владимир г, Ленина пр-кт, 16</t>
  </si>
  <si>
    <t>942.200</t>
  </si>
  <si>
    <t>Владимир г, Ленина пр-кт, 17</t>
  </si>
  <si>
    <t>810.100</t>
  </si>
  <si>
    <t>817.300</t>
  </si>
  <si>
    <t>Владимир г, Ленина пр-кт, 19</t>
  </si>
  <si>
    <t>1087.200</t>
  </si>
  <si>
    <t>Владимир г, Ленина пр-кт, 2</t>
  </si>
  <si>
    <t>4605.200</t>
  </si>
  <si>
    <t>1010.300</t>
  </si>
  <si>
    <t>Владимир г, Ленина пр-кт, 20а</t>
  </si>
  <si>
    <t>Владимир г, Ленина пр-кт, 21</t>
  </si>
  <si>
    <t>486.100</t>
  </si>
  <si>
    <t>414.600</t>
  </si>
  <si>
    <t>Владимир г, Ленина пр-кт, 24</t>
  </si>
  <si>
    <t>1058.400</t>
  </si>
  <si>
    <t>Владимир г, Ленина пр-кт, 25</t>
  </si>
  <si>
    <t>1770.400</t>
  </si>
  <si>
    <t>Владимир г, Ленина пр-кт, 25А</t>
  </si>
  <si>
    <t>Владимир г, Ленина пр-кт, 27</t>
  </si>
  <si>
    <t>Владимир г, Ленина пр-кт, 27А</t>
  </si>
  <si>
    <t>Владимир г, Ленина пр-кт, 27Б</t>
  </si>
  <si>
    <t>1149.000</t>
  </si>
  <si>
    <t>937.800</t>
  </si>
  <si>
    <t>Владимир г, Ленина пр-кт, 28</t>
  </si>
  <si>
    <t>Владимир г, Ленина пр-кт, 3</t>
  </si>
  <si>
    <t>1351.500</t>
  </si>
  <si>
    <t>Владимир г, Ленина пр-кт, 30</t>
  </si>
  <si>
    <t>Владимир г, Ленина пр-кт, 32</t>
  </si>
  <si>
    <t>1386.400</t>
  </si>
  <si>
    <t>Владимир г, Ленина пр-кт, 34</t>
  </si>
  <si>
    <t>645.100</t>
  </si>
  <si>
    <t>636.500</t>
  </si>
  <si>
    <t>Владимир г, Ленина пр-кт, 35</t>
  </si>
  <si>
    <t>Владимир г, Ленина пр-кт, 35А</t>
  </si>
  <si>
    <t>Владимир г, Ленина пр-кт, 35Б</t>
  </si>
  <si>
    <t>Владимир г, Ленина пр-кт, 37</t>
  </si>
  <si>
    <t>2795.000</t>
  </si>
  <si>
    <t>Владимир г, Ленина пр-кт, 38</t>
  </si>
  <si>
    <t>937.200</t>
  </si>
  <si>
    <t>Владимир г, Ленина пр-кт, 39</t>
  </si>
  <si>
    <t>1051.300</t>
  </si>
  <si>
    <t>Владимир г, Ленина пр-кт, 40</t>
  </si>
  <si>
    <t>2180.300</t>
  </si>
  <si>
    <t>Владимир г, Ленина пр-кт, 41</t>
  </si>
  <si>
    <t>Владимир г, Ленина пр-кт, 42</t>
  </si>
  <si>
    <t>14344.900</t>
  </si>
  <si>
    <t>Владимир г, Ленина пр-кт, 42а</t>
  </si>
  <si>
    <t>Владимир г, Ленина пр-кт, 43</t>
  </si>
  <si>
    <t>Владимир г, Ленина пр-кт, 44</t>
  </si>
  <si>
    <t>3398.100</t>
  </si>
  <si>
    <t>Владимир г, Ленина пр-кт, 45</t>
  </si>
  <si>
    <t>Владимир г, Ленина пр-кт, 47</t>
  </si>
  <si>
    <t>Владимир г, Ленина пр-кт, 47А</t>
  </si>
  <si>
    <t>Владимир г, Ленина пр-кт, 48</t>
  </si>
  <si>
    <t>Владимир г, Ленина пр-кт, 49</t>
  </si>
  <si>
    <t>Владимир г, Ленина пр-кт, 5</t>
  </si>
  <si>
    <t>700.400</t>
  </si>
  <si>
    <t>Владимир г, Ленина пр-кт, 51</t>
  </si>
  <si>
    <t>959.000</t>
  </si>
  <si>
    <t>Владимир г, Ленина пр-кт, 5А</t>
  </si>
  <si>
    <t>Владимир г, Ленина пр-кт, 60</t>
  </si>
  <si>
    <t>881.300</t>
  </si>
  <si>
    <t>Владимир г, Ленина пр-кт, 63</t>
  </si>
  <si>
    <t>Владимир г, Ленина пр-кт, 64</t>
  </si>
  <si>
    <t>Владимир г, Ленина пр-кт, 65</t>
  </si>
  <si>
    <t>Владимир г, Ленина пр-кт, 66</t>
  </si>
  <si>
    <t>1597.200</t>
  </si>
  <si>
    <t>Владимир г, Ленина пр-кт, 67</t>
  </si>
  <si>
    <t>1202.000</t>
  </si>
  <si>
    <t>Владимир г, Ленина пр-кт, 67А</t>
  </si>
  <si>
    <t>768.000</t>
  </si>
  <si>
    <t>1220.000</t>
  </si>
  <si>
    <t>Владимир г, Ленина пр-кт, 67Б</t>
  </si>
  <si>
    <t>876.800</t>
  </si>
  <si>
    <t>Владимир г, Ленина пр-кт, 67В</t>
  </si>
  <si>
    <t>859.000</t>
  </si>
  <si>
    <t>859.600</t>
  </si>
  <si>
    <t>Владимир г, Ленина пр-кт, 68</t>
  </si>
  <si>
    <t>1214.000</t>
  </si>
  <si>
    <t>930.200</t>
  </si>
  <si>
    <t>Владимир г, Ленина пр-кт, 69</t>
  </si>
  <si>
    <t>699.300</t>
  </si>
  <si>
    <t>Владимир г, Ленина пр-кт, 7</t>
  </si>
  <si>
    <t>759.200</t>
  </si>
  <si>
    <t>Владимир г, Ленина пр-кт, 71а</t>
  </si>
  <si>
    <t>Владимир г, Ленина пр-кт, 71б</t>
  </si>
  <si>
    <t>745.300</t>
  </si>
  <si>
    <t>Владимир г, Лермонтова ул, 13/2</t>
  </si>
  <si>
    <t>1015.000</t>
  </si>
  <si>
    <t>Владимир г, Лермонтова ул, 17/9</t>
  </si>
  <si>
    <t>Владимир г, Лермонтова ул, 19</t>
  </si>
  <si>
    <t>520.500</t>
  </si>
  <si>
    <t>Владимир г, Лермонтова ул, 21</t>
  </si>
  <si>
    <t>1010.400</t>
  </si>
  <si>
    <t>Владимир г, Лермонтова ул, 21б</t>
  </si>
  <si>
    <t>2136.700</t>
  </si>
  <si>
    <t>Владимир г, Лермонтова ул, 22</t>
  </si>
  <si>
    <t>Владимир г, Лермонтова ул, 26б</t>
  </si>
  <si>
    <t>Владимир г, Лермонтова ул, 26в</t>
  </si>
  <si>
    <t>Владимир г, Лермонтова ул, 28а</t>
  </si>
  <si>
    <t>402.600</t>
  </si>
  <si>
    <t>Владимир г, Лермонтова ул, 28б</t>
  </si>
  <si>
    <t>307.400</t>
  </si>
  <si>
    <t>Владимир г, Лермонтова ул, 28в</t>
  </si>
  <si>
    <t>Владимир г, Лермонтова ул, 28г</t>
  </si>
  <si>
    <t>Владимир г, Лермонтова ул, 30</t>
  </si>
  <si>
    <t>Владимир г, Лермонтова ул, 30а</t>
  </si>
  <si>
    <t>Владимир г, Лермонтова ул, 30б</t>
  </si>
  <si>
    <t>482.800</t>
  </si>
  <si>
    <t>Владимир г, Лермонтова ул, 30в</t>
  </si>
  <si>
    <t>622.900</t>
  </si>
  <si>
    <t>Владимир г, Лермонтова ул, 30г</t>
  </si>
  <si>
    <t>696.500</t>
  </si>
  <si>
    <t>642.900</t>
  </si>
  <si>
    <t>Владимир г, Лермонтова ул, 34</t>
  </si>
  <si>
    <t>453.000</t>
  </si>
  <si>
    <t>Владимир г, Лермонтова ул, 36</t>
  </si>
  <si>
    <t>429.300</t>
  </si>
  <si>
    <t>685.200</t>
  </si>
  <si>
    <t>Владимир г, Лермонтова ул, 37</t>
  </si>
  <si>
    <t>Владимир г, Лермонтова ул, 38</t>
  </si>
  <si>
    <t>677.100</t>
  </si>
  <si>
    <t>1458.500</t>
  </si>
  <si>
    <t>Владимир г, Лермонтова ул, 40</t>
  </si>
  <si>
    <t>537.600</t>
  </si>
  <si>
    <t>Владимир г, Лермонтова ул, 42</t>
  </si>
  <si>
    <t>554.700</t>
  </si>
  <si>
    <t>Владимир г, Лермонтова ул, 43</t>
  </si>
  <si>
    <t>807.200</t>
  </si>
  <si>
    <t>Владимир г, Лермонтова ул, 44</t>
  </si>
  <si>
    <t>466.000</t>
  </si>
  <si>
    <t>656.200</t>
  </si>
  <si>
    <t>Владимир г, Лермонтова ул, 45</t>
  </si>
  <si>
    <t>752.800</t>
  </si>
  <si>
    <t>563.300</t>
  </si>
  <si>
    <t>Владимир г, Лесной мкр, Лесная ул, 1</t>
  </si>
  <si>
    <t>Владимир г, Лесной мкр, Лесная ул, 10</t>
  </si>
  <si>
    <t>1229.400</t>
  </si>
  <si>
    <t>Владимир г, Лесной мкр, Лесная ул, 11</t>
  </si>
  <si>
    <t>Владимир г, Лесной мкр, Лесная ул, 12</t>
  </si>
  <si>
    <t>1236.900</t>
  </si>
  <si>
    <t>Владимир г, Лесной мкр, Лесная ул, 13</t>
  </si>
  <si>
    <t>Владимир г, Лесной мкр, Лесная ул, 14</t>
  </si>
  <si>
    <t>1434.900</t>
  </si>
  <si>
    <t>Владимир г, Лесной мкр, Лесная ул, 2</t>
  </si>
  <si>
    <t>825.300</t>
  </si>
  <si>
    <t>Владимир г, Лесной мкр, Лесная ул, 3</t>
  </si>
  <si>
    <t>826.700</t>
  </si>
  <si>
    <t>Владимир г, Лесной мкр, Лесная ул, 4</t>
  </si>
  <si>
    <t>799.200</t>
  </si>
  <si>
    <t>Владимир г, Лесной мкр, Лесная ул, 5</t>
  </si>
  <si>
    <t>1212.400</t>
  </si>
  <si>
    <t>820.300</t>
  </si>
  <si>
    <t>Владимир г, Лесной мкр, Лесная ул, 7</t>
  </si>
  <si>
    <t>Владимир г, Лесной мкр, Лесная ул, 8</t>
  </si>
  <si>
    <t>833.400</t>
  </si>
  <si>
    <t>Владимир г, Лесной мкр, Лесная ул, 9</t>
  </si>
  <si>
    <t>1298.600</t>
  </si>
  <si>
    <t>Владимир г, Летне-Перевозинская ул, 20</t>
  </si>
  <si>
    <t>480.400</t>
  </si>
  <si>
    <t>Владимир г, Ломоносова ул, 1</t>
  </si>
  <si>
    <t>759.500</t>
  </si>
  <si>
    <t>Владимир г, Ломоносова ул, 10А</t>
  </si>
  <si>
    <t>513.700</t>
  </si>
  <si>
    <t>1225.200</t>
  </si>
  <si>
    <t>Владимир г, Луговая ул, 4</t>
  </si>
  <si>
    <t>Владимир г, Луначарского ул, 18</t>
  </si>
  <si>
    <t>1870</t>
  </si>
  <si>
    <t>271.100</t>
  </si>
  <si>
    <t>Владимир г, Луначарского ул, 19</t>
  </si>
  <si>
    <t>723.400</t>
  </si>
  <si>
    <t>Владимир г, Луначарского ул, 23</t>
  </si>
  <si>
    <t>Владимир г, Луначарского ул, 24</t>
  </si>
  <si>
    <t>668.400</t>
  </si>
  <si>
    <t>Владимир г, Луначарского ул, 25</t>
  </si>
  <si>
    <t>1583.400</t>
  </si>
  <si>
    <t>Владимир г, Луначарского ул, 27</t>
  </si>
  <si>
    <t>1494.700</t>
  </si>
  <si>
    <t>Владимир г, Луначарского ул, 28</t>
  </si>
  <si>
    <t>638.100</t>
  </si>
  <si>
    <t>903.300</t>
  </si>
  <si>
    <t>Владимир г, Луначарского ул, 28А</t>
  </si>
  <si>
    <t>1011.800</t>
  </si>
  <si>
    <t>Владимир г, Луначарского ул, 29</t>
  </si>
  <si>
    <t>440.200</t>
  </si>
  <si>
    <t>Владимир г, Луначарского ул, 31</t>
  </si>
  <si>
    <t>Владимир г, Луначарского ул, 31А</t>
  </si>
  <si>
    <t>450.600</t>
  </si>
  <si>
    <t>Владимир г, Луначарского ул, 33</t>
  </si>
  <si>
    <t>664.700</t>
  </si>
  <si>
    <t>1149.100</t>
  </si>
  <si>
    <t>Владимир г, Луначарского ул, 37</t>
  </si>
  <si>
    <t>Владимир г, Луначарского ул, 37А</t>
  </si>
  <si>
    <t>Владимир г, Луначарского ул, 37Б</t>
  </si>
  <si>
    <t>Владимир г, Луначарского ул, 39</t>
  </si>
  <si>
    <t>Владимир г, Луначарского ул, 41</t>
  </si>
  <si>
    <t>469.900</t>
  </si>
  <si>
    <t>Владимир г, Луначарского ул, 43</t>
  </si>
  <si>
    <t>466.200</t>
  </si>
  <si>
    <t>568.900</t>
  </si>
  <si>
    <t>Владимир г, Малые Ременники ул, 11</t>
  </si>
  <si>
    <t>Владимир г, Малые Ременники ул, 9</t>
  </si>
  <si>
    <t>Владимир г, Мира ул, 15</t>
  </si>
  <si>
    <t>3272.300</t>
  </si>
  <si>
    <t>Владимир г, Мира ул, 15А</t>
  </si>
  <si>
    <t>Владимир г, Мира ул, 15Б</t>
  </si>
  <si>
    <t>Владимир г, Мира ул, 17</t>
  </si>
  <si>
    <t>1279.000</t>
  </si>
  <si>
    <t>Владимир г, Мира ул, 19</t>
  </si>
  <si>
    <t>1219.200</t>
  </si>
  <si>
    <t>Владимир г, Мира ул, 2</t>
  </si>
  <si>
    <t>Владимир г, Мира ул, 21</t>
  </si>
  <si>
    <t>1096.300</t>
  </si>
  <si>
    <t>Владимир г, Мира ул, 22</t>
  </si>
  <si>
    <t>5672.000</t>
  </si>
  <si>
    <t>Владимир г, Мира ул, 22А</t>
  </si>
  <si>
    <t>Владимир г, Мира ул, 23</t>
  </si>
  <si>
    <t>Владимир г, Мира ул, 26</t>
  </si>
  <si>
    <t>Владимир г, Мира ул, 27</t>
  </si>
  <si>
    <t>Владимир г, Мира ул, 28</t>
  </si>
  <si>
    <t>585.800</t>
  </si>
  <si>
    <t>Владимир г, Мира ул, 2В</t>
  </si>
  <si>
    <t>Владимир г, Мира ул, 2Г</t>
  </si>
  <si>
    <t>Владимир г, Мира ул, 2Д</t>
  </si>
  <si>
    <t>Владимир г, Мира ул, 32</t>
  </si>
  <si>
    <t>1168.500</t>
  </si>
  <si>
    <t>182.000</t>
  </si>
  <si>
    <t>629.800</t>
  </si>
  <si>
    <t>Владимир г, Мира ул, 34А</t>
  </si>
  <si>
    <t>1764.200</t>
  </si>
  <si>
    <t>Владимир г, Мира ул, 37</t>
  </si>
  <si>
    <t>Владимир г, Мира ул, 37А</t>
  </si>
  <si>
    <t>472.700</t>
  </si>
  <si>
    <t>Владимир г, Мира ул, 39</t>
  </si>
  <si>
    <t>Владимир г, Мира ул, 4</t>
  </si>
  <si>
    <t>2062.600</t>
  </si>
  <si>
    <t>Владимир г, Мира ул, 40</t>
  </si>
  <si>
    <t>721.400</t>
  </si>
  <si>
    <t>Владимир г, Мира ул, 41</t>
  </si>
  <si>
    <t>918.300</t>
  </si>
  <si>
    <t>Владимир г, Мира ул, 41а</t>
  </si>
  <si>
    <t>585.980</t>
  </si>
  <si>
    <t>328.500</t>
  </si>
  <si>
    <t>Владимир г, Мира ул, 44/9</t>
  </si>
  <si>
    <t>Владимир г, Мира ул, 45</t>
  </si>
  <si>
    <t>Владимир г, Мира ул, 46/12</t>
  </si>
  <si>
    <t>955.900</t>
  </si>
  <si>
    <t>Владимир г, Мира ул, 47</t>
  </si>
  <si>
    <t>Владимир г, Мира ул, 49</t>
  </si>
  <si>
    <t>Владимир г, Мира ул, 4А</t>
  </si>
  <si>
    <t>Владимир г, Мира ул, 4Б</t>
  </si>
  <si>
    <t>23488.000</t>
  </si>
  <si>
    <t>Владимир г, Мира ул, 4В</t>
  </si>
  <si>
    <t>Владимир г, Мира ул, 51</t>
  </si>
  <si>
    <t>920.900</t>
  </si>
  <si>
    <t>Владимир г, Мира ул, 6</t>
  </si>
  <si>
    <t>Владимир г, Мира ул, 6Б</t>
  </si>
  <si>
    <t>Владимир г, Мира ул, 70</t>
  </si>
  <si>
    <t>1060.200</t>
  </si>
  <si>
    <t>Владимир г, Мира ул, 72</t>
  </si>
  <si>
    <t>Владимир г, Мира ул, 74</t>
  </si>
  <si>
    <t>7644.500</t>
  </si>
  <si>
    <t>Владимир г, Мира ул, 76</t>
  </si>
  <si>
    <t>755.300</t>
  </si>
  <si>
    <t>Владимир г, Мира ул, 78/23</t>
  </si>
  <si>
    <t>1046.200</t>
  </si>
  <si>
    <t>Владимир г, Мира ул, 80/24</t>
  </si>
  <si>
    <t>Владимир г, Мира ул, 82</t>
  </si>
  <si>
    <t>946.400</t>
  </si>
  <si>
    <t>435.700</t>
  </si>
  <si>
    <t>Владимир г, Мира ул, 86/11</t>
  </si>
  <si>
    <t>1022.000</t>
  </si>
  <si>
    <t>751.250</t>
  </si>
  <si>
    <t>Владимир г, Мира ул, 9</t>
  </si>
  <si>
    <t>10733.000</t>
  </si>
  <si>
    <t>Владимир г, Мира ул, 90</t>
  </si>
  <si>
    <t>906.900</t>
  </si>
  <si>
    <t>Владимир г, Мира ул, 92</t>
  </si>
  <si>
    <t>909.100</t>
  </si>
  <si>
    <t>Владимир г, Мира ул, 94</t>
  </si>
  <si>
    <t>1029.600</t>
  </si>
  <si>
    <t>Владимир г, Мира ул, 9в</t>
  </si>
  <si>
    <t>Владимир г, Михайловская ул, 12</t>
  </si>
  <si>
    <t>Владимир г, Михайловская ул, 14</t>
  </si>
  <si>
    <t>Владимир г, Михайловская ул, 16</t>
  </si>
  <si>
    <t>Владимир г, Михайловская ул, 18</t>
  </si>
  <si>
    <t>504.100</t>
  </si>
  <si>
    <t>Владимир г, Михайловская ул, 20</t>
  </si>
  <si>
    <t>1093.000</t>
  </si>
  <si>
    <t>Владимир г, Михайловская ул, 24А</t>
  </si>
  <si>
    <t>Владимир г, Михайловская ул, 28</t>
  </si>
  <si>
    <t>928.500</t>
  </si>
  <si>
    <t>Владимир г, Михайловская ул, 28А</t>
  </si>
  <si>
    <t>Владимир г, Михайловская ул, 30</t>
  </si>
  <si>
    <t>Владимир г, Михайловская ул, 32</t>
  </si>
  <si>
    <t>Владимир г, Михайловская ул, 34</t>
  </si>
  <si>
    <t>Владимир г, Михайловская ул, 36</t>
  </si>
  <si>
    <t>Владимир г, Михайловская ул, 4</t>
  </si>
  <si>
    <t>Владимир г, Михайловская ул, 53</t>
  </si>
  <si>
    <t>2225.200</t>
  </si>
  <si>
    <t>Владимир г, Михайловская ул, 55</t>
  </si>
  <si>
    <t>Владимир г, Михайловская ул, 57</t>
  </si>
  <si>
    <t>Владимир г, Михайловская ул, 59</t>
  </si>
  <si>
    <t>Владимир г, Михайловская ул, 6</t>
  </si>
  <si>
    <t>1296.000</t>
  </si>
  <si>
    <t>Владимир г, Михайловская ул, 8</t>
  </si>
  <si>
    <t>Владимир г, Михайловская ул, 8А</t>
  </si>
  <si>
    <t>1549.600</t>
  </si>
  <si>
    <t>Владимир г, Модорова ул, 3</t>
  </si>
  <si>
    <t>633.100</t>
  </si>
  <si>
    <t>Владимир г, Модорова ул, 4</t>
  </si>
  <si>
    <t>576.200</t>
  </si>
  <si>
    <t>Владимир г, Модорова ул, 5</t>
  </si>
  <si>
    <t>Владимир г, Модорова ул, 6</t>
  </si>
  <si>
    <t>Владимир г, Модорова ул, 8</t>
  </si>
  <si>
    <t>1206.000</t>
  </si>
  <si>
    <t>Владимир г, Молодежная ул, 1</t>
  </si>
  <si>
    <t>Владимир г, Молодежная ул, 10</t>
  </si>
  <si>
    <t>Владимир г, Молодежная ул, 2</t>
  </si>
  <si>
    <t>510.100</t>
  </si>
  <si>
    <t>Владимир г, Молодежная ул, 3</t>
  </si>
  <si>
    <t>1328.000</t>
  </si>
  <si>
    <t>Владимир г, Молодежная ул, 4</t>
  </si>
  <si>
    <t>212.000</t>
  </si>
  <si>
    <t>872.800</t>
  </si>
  <si>
    <t>Владимир г, Молодежная ул, 5</t>
  </si>
  <si>
    <t>Владимир г, МОПРа ул, 12</t>
  </si>
  <si>
    <t>Владимир г, МОПРа ул, 12А</t>
  </si>
  <si>
    <t>459.600</t>
  </si>
  <si>
    <t>918.900</t>
  </si>
  <si>
    <t>Владимир г, МОПРа ул, 14А</t>
  </si>
  <si>
    <t>1539.800</t>
  </si>
  <si>
    <t>Владимир г, Московское ш, 1</t>
  </si>
  <si>
    <t>385.000</t>
  </si>
  <si>
    <t>200.670</t>
  </si>
  <si>
    <t>Владимир г, Московское ш, 1б</t>
  </si>
  <si>
    <t>886.600</t>
  </si>
  <si>
    <t>Владимир г, Московское ш, 3</t>
  </si>
  <si>
    <t>Владимир г, Мостострой мкр, Школьная ул, 1</t>
  </si>
  <si>
    <t>787.400</t>
  </si>
  <si>
    <t>Владимир г, Мостострой мкр, Школьная ул, 10</t>
  </si>
  <si>
    <t>Владимир г, Мостострой мкр, Школьная ул, 12</t>
  </si>
  <si>
    <t>Владимир г, Мостострой мкр, Школьная ул, 14</t>
  </si>
  <si>
    <t>549.200</t>
  </si>
  <si>
    <t>Владимир г, Мостострой мкр, Школьная ул, 16</t>
  </si>
  <si>
    <t>Владимир г, Мостострой мкр, Школьная ул, 3</t>
  </si>
  <si>
    <t>514.200</t>
  </si>
  <si>
    <t>Владимир г, Мостострой мкр, Школьная ул, 4</t>
  </si>
  <si>
    <t>423.000</t>
  </si>
  <si>
    <t>Владимир г, Музейная ул, 13</t>
  </si>
  <si>
    <t>427.600</t>
  </si>
  <si>
    <t>6465.700</t>
  </si>
  <si>
    <t>Владимир г, Народная ул, 1А</t>
  </si>
  <si>
    <t>215.000</t>
  </si>
  <si>
    <t>321.800</t>
  </si>
  <si>
    <t>Владимир г, Народная ул, 8</t>
  </si>
  <si>
    <t>1078.900</t>
  </si>
  <si>
    <t>Владимир г, Нижняя Дуброва ул, 1</t>
  </si>
  <si>
    <t>Владимир г, Нижняя Дуброва ул, 11</t>
  </si>
  <si>
    <t>Владимир г, Нижняя Дуброва ул, 11а</t>
  </si>
  <si>
    <t>Владимир г, Нижняя Дуброва ул, 13а</t>
  </si>
  <si>
    <t>Владимир г, Нижняя Дуброва ул, 13б</t>
  </si>
  <si>
    <t>Владимир г, Нижняя Дуброва ул, 15</t>
  </si>
  <si>
    <t>1536.900</t>
  </si>
  <si>
    <t>Владимир г, Нижняя Дуброва ул, 17</t>
  </si>
  <si>
    <t>Владимир г, Нижняя Дуброва ул, 17а</t>
  </si>
  <si>
    <t>Владимир г, Нижняя Дуброва ул, 19</t>
  </si>
  <si>
    <t>Владимир г, Нижняя Дуброва ул, 19А</t>
  </si>
  <si>
    <t>1325.100</t>
  </si>
  <si>
    <t>Владимир г, Нижняя Дуброва ул, 20</t>
  </si>
  <si>
    <t>Владимир г, Нижняя Дуброва ул, 21</t>
  </si>
  <si>
    <t>1786.300</t>
  </si>
  <si>
    <t>Владимир г, Нижняя Дуброва ул, 21А</t>
  </si>
  <si>
    <t>Владимир г, Нижняя Дуброва ул, 22</t>
  </si>
  <si>
    <t>1461.000</t>
  </si>
  <si>
    <t>Владимир г, Нижняя Дуброва ул, 23</t>
  </si>
  <si>
    <t>922.000</t>
  </si>
  <si>
    <t>Владимир г, Нижняя Дуброва ул, 24</t>
  </si>
  <si>
    <t>2561.900</t>
  </si>
  <si>
    <t>Владимир г, Нижняя Дуброва ул, 26</t>
  </si>
  <si>
    <t>Владимир г, Нижняя Дуброва ул, 27</t>
  </si>
  <si>
    <t>611.000</t>
  </si>
  <si>
    <t>604.900</t>
  </si>
  <si>
    <t>Владимир г, Нижняя Дуброва ул, 28</t>
  </si>
  <si>
    <t>Владимир г, Нижняя Дуброва ул, 29</t>
  </si>
  <si>
    <t>1238.000</t>
  </si>
  <si>
    <t>Владимир г, Нижняя Дуброва ул, 3</t>
  </si>
  <si>
    <t>Владимир г, Нижняя Дуброва ул, 30</t>
  </si>
  <si>
    <t>734.000</t>
  </si>
  <si>
    <t>622.600</t>
  </si>
  <si>
    <t>Владимир г, Нижняя Дуброва ул, 31</t>
  </si>
  <si>
    <t>1232.900</t>
  </si>
  <si>
    <t>Владимир г, Нижняя Дуброва ул, 32</t>
  </si>
  <si>
    <t>910.500</t>
  </si>
  <si>
    <t>1532.200</t>
  </si>
  <si>
    <t>Владимир г, Нижняя Дуброва ул, 33</t>
  </si>
  <si>
    <t>Владимир г, Нижняя Дуброва ул, 34</t>
  </si>
  <si>
    <t>3624.500</t>
  </si>
  <si>
    <t>Владимир г, Нижняя Дуброва ул, 35</t>
  </si>
  <si>
    <t>Владимир г, Нижняя Дуброва ул, 37</t>
  </si>
  <si>
    <t>660.400</t>
  </si>
  <si>
    <t>Владимир г, Нижняя Дуброва ул, 37А</t>
  </si>
  <si>
    <t>5896.000</t>
  </si>
  <si>
    <t>509.600</t>
  </si>
  <si>
    <t>Владимир г, Нижняя Дуброва ул, 39</t>
  </si>
  <si>
    <t>628.400</t>
  </si>
  <si>
    <t>Владимир г, Нижняя Дуброва ул, 40</t>
  </si>
  <si>
    <t>Владимир г, Нижняя Дуброва ул, 42</t>
  </si>
  <si>
    <t>1567.600</t>
  </si>
  <si>
    <t>Владимир г, Нижняя Дуброва ул, 46</t>
  </si>
  <si>
    <t>910.900</t>
  </si>
  <si>
    <t>Владимир г, Нижняя Дуброва ул, 46А</t>
  </si>
  <si>
    <t>Владимир г, Нижняя Дуброва ул, 46Б</t>
  </si>
  <si>
    <t>3138.000</t>
  </si>
  <si>
    <t>Владимир г, Нижняя Дуброва ул, 47 корп. 1</t>
  </si>
  <si>
    <t>2265.280</t>
  </si>
  <si>
    <t>Владимир г, Нижняя Дуброва ул, 47 корп. 3</t>
  </si>
  <si>
    <t>11440.400</t>
  </si>
  <si>
    <t>Владимир г, Нижняя Дуброва ул, 48</t>
  </si>
  <si>
    <t>Владимир г, Нижняя Дуброва ул, 48а</t>
  </si>
  <si>
    <t>Владимир г, Нижняя Дуброва ул, 48б</t>
  </si>
  <si>
    <t>595.850</t>
  </si>
  <si>
    <t>Владимир г, Нижняя Дуброва ул, 5</t>
  </si>
  <si>
    <t>786.700</t>
  </si>
  <si>
    <t>Владимир г, Нижняя Дуброва ул, 50 корп. 1</t>
  </si>
  <si>
    <t>883.500</t>
  </si>
  <si>
    <t>Владимир г, Нижняя Дуброва ул, 50 корп. 2</t>
  </si>
  <si>
    <t>37135.000</t>
  </si>
  <si>
    <t>Владимир г, Нижняя Дуброва ул, 52 корп. 1</t>
  </si>
  <si>
    <t>Владимир г, Нижняя Дуброва ул, 52 корп. 2</t>
  </si>
  <si>
    <t>Владимир г, Нижняя Дуброва ул, 54 корп. 3</t>
  </si>
  <si>
    <t>Владимир г, Нижняя Дуброва ул, 7</t>
  </si>
  <si>
    <t>2169.400</t>
  </si>
  <si>
    <t>Владимир г, Нижняя Дуброва ул, 9</t>
  </si>
  <si>
    <t>Владимир г, Никитина ул, 1/52</t>
  </si>
  <si>
    <t>236.800</t>
  </si>
  <si>
    <t>Владимир г, Никитина ул, 2</t>
  </si>
  <si>
    <t>Владимир г, Никитина ул, 2А</t>
  </si>
  <si>
    <t>Владимир г, Никитина ул, 3</t>
  </si>
  <si>
    <t>324.500</t>
  </si>
  <si>
    <t>Владимир г, Никитина ул, 4</t>
  </si>
  <si>
    <t>934.900</t>
  </si>
  <si>
    <t>Владимир г, Никитина ул, 4А</t>
  </si>
  <si>
    <t>1976.800</t>
  </si>
  <si>
    <t>Владимир г, Никитина ул, 5</t>
  </si>
  <si>
    <t>386.750</t>
  </si>
  <si>
    <t>Владимир г, Никитина ул, 6</t>
  </si>
  <si>
    <t>Владимир г, Никитина ул, 7</t>
  </si>
  <si>
    <t>788.000</t>
  </si>
  <si>
    <t>1286.000</t>
  </si>
  <si>
    <t>Владимир г, Никитская ул, 10</t>
  </si>
  <si>
    <t>432.100</t>
  </si>
  <si>
    <t>333.600</t>
  </si>
  <si>
    <t>326.300</t>
  </si>
  <si>
    <t>Владимир г, Никитская ул, 19А</t>
  </si>
  <si>
    <t>Владимир г, Никитская ул, 23</t>
  </si>
  <si>
    <t>727.000</t>
  </si>
  <si>
    <t>1352.400</t>
  </si>
  <si>
    <t>1246.900</t>
  </si>
  <si>
    <t>Владимир г, Никитская ул, 25</t>
  </si>
  <si>
    <t>Владимир г, Николая Островского ул, 62</t>
  </si>
  <si>
    <t>Владимир г, Николая Островского ул, 64</t>
  </si>
  <si>
    <t>529.300</t>
  </si>
  <si>
    <t>Владимир г, Николая Островского ул, 66</t>
  </si>
  <si>
    <t>Владимир г, Николо-Галейская ул, 1</t>
  </si>
  <si>
    <t>Владимир г, Новгородская ул, 19А</t>
  </si>
  <si>
    <t>Владимир г, Новгородская ул, 2</t>
  </si>
  <si>
    <t>Владимир г, Новгородская ул, 35А</t>
  </si>
  <si>
    <t>Владимир г, Новгородская ул, 36</t>
  </si>
  <si>
    <t>19701.030</t>
  </si>
  <si>
    <t>Владимир г, Новгородская ул, 37 корп. 1</t>
  </si>
  <si>
    <t>Владимир г, Новгородская ул, 37 корп. 2</t>
  </si>
  <si>
    <t>Владимир г, Новгородская ул, 37А</t>
  </si>
  <si>
    <t>Владимир г, Новгородская ул, 37Б</t>
  </si>
  <si>
    <t>Владимир г, Новгородская ул, 39 корп. 1</t>
  </si>
  <si>
    <t>Владимир г, Новгородская ул, 39 корп. 2</t>
  </si>
  <si>
    <t>1131.000</t>
  </si>
  <si>
    <t>Владимир г, Новгородская ул, 4</t>
  </si>
  <si>
    <t>570.370</t>
  </si>
  <si>
    <t>Владимир г, Новгородская ул, 6</t>
  </si>
  <si>
    <t>Владимир г, Новгородская ул, 8</t>
  </si>
  <si>
    <t>6000.000</t>
  </si>
  <si>
    <t>Владимир г, Ново-Гончарная ул, 24</t>
  </si>
  <si>
    <t>833.500</t>
  </si>
  <si>
    <t>Владимир г, Ново-Ямская ул, 10</t>
  </si>
  <si>
    <t>326.200</t>
  </si>
  <si>
    <t>Владимир г, Ново-Ямская ул, 12</t>
  </si>
  <si>
    <t>671.460</t>
  </si>
  <si>
    <t>Владимир г, Ново-Ямская ул, 16</t>
  </si>
  <si>
    <t>395.700</t>
  </si>
  <si>
    <t>Владимир г, Ново-Ямская ул, 17</t>
  </si>
  <si>
    <t>Владимир г, Ново-Ямская ул, 17А</t>
  </si>
  <si>
    <t>Владимир г, Ново-Ямская ул, 19</t>
  </si>
  <si>
    <t>Владимир г, Ново-Ямская ул, 2</t>
  </si>
  <si>
    <t>Владимир г, Ново-Ямская ул, 21</t>
  </si>
  <si>
    <t>Владимир г, Ново-Ямская ул, 21А</t>
  </si>
  <si>
    <t>Владимир г, Ново-Ямская ул, 23</t>
  </si>
  <si>
    <t>Владимир г, Ново-Ямская ул, 23А</t>
  </si>
  <si>
    <t>632.300</t>
  </si>
  <si>
    <t>Владимир г, Ново-Ямская ул, 27</t>
  </si>
  <si>
    <t>Владимир г, Ново-Ямская ул, 28</t>
  </si>
  <si>
    <t>461.700</t>
  </si>
  <si>
    <t>3139.400</t>
  </si>
  <si>
    <t>392.400</t>
  </si>
  <si>
    <t>Владимир г, Ново-Ямская ул, 29</t>
  </si>
  <si>
    <t>1141.000</t>
  </si>
  <si>
    <t>1266.200</t>
  </si>
  <si>
    <t>Владимир г, Ново-Ямская ул, 29А</t>
  </si>
  <si>
    <t>1071.900</t>
  </si>
  <si>
    <t>Владимир г, Ново-Ямская ул, 2А</t>
  </si>
  <si>
    <t>1254.000</t>
  </si>
  <si>
    <t>Владимир г, Ново-Ямская ул, 3</t>
  </si>
  <si>
    <t>Владимир г, Ново-Ямская ул, 30</t>
  </si>
  <si>
    <t>483.600</t>
  </si>
  <si>
    <t>584.100</t>
  </si>
  <si>
    <t>Владимир г, Ново-Ямская ул, 31</t>
  </si>
  <si>
    <t>600.100</t>
  </si>
  <si>
    <t>618.400</t>
  </si>
  <si>
    <t>Владимир г, Ново-Ямская ул, 31А</t>
  </si>
  <si>
    <t>1159.900</t>
  </si>
  <si>
    <t>Владимир г, Ново-Ямская ул, 32</t>
  </si>
  <si>
    <t>395.800</t>
  </si>
  <si>
    <t>Владимир г, Ново-Ямская ул, 4</t>
  </si>
  <si>
    <t>Владимир г, Ново-Ямская ул, 44</t>
  </si>
  <si>
    <t>Владимир г, Ново-Ямская ул, 70</t>
  </si>
  <si>
    <t>815.400</t>
  </si>
  <si>
    <t>579.100</t>
  </si>
  <si>
    <t>Владимир г, Ново-Ямская ул, 79</t>
  </si>
  <si>
    <t>Владимир г, Ново-Ямская ул, 8</t>
  </si>
  <si>
    <t>463.700</t>
  </si>
  <si>
    <t>Владимир г, Ново-Ямская ул, 9</t>
  </si>
  <si>
    <t>Владимир г, Ново-Ямской пер, 2</t>
  </si>
  <si>
    <t>454.000</t>
  </si>
  <si>
    <t>1572.200</t>
  </si>
  <si>
    <t>Владимир г, Ново-Ямской пер, 4б</t>
  </si>
  <si>
    <t>Владимир г, Ново-Ямской пер, 6</t>
  </si>
  <si>
    <t>Владимир г, Ново-Ямской пер, 6а</t>
  </si>
  <si>
    <t>Владимир г, Ново-Ямской пер, 6б</t>
  </si>
  <si>
    <t>272.400</t>
  </si>
  <si>
    <t>Владимир г, Ново-Ямской пер, 8</t>
  </si>
  <si>
    <t>Владимир г, Октябрьский военный городок, 21</t>
  </si>
  <si>
    <t>933.600</t>
  </si>
  <si>
    <t>Владимир г, Октябрьский военный городок, 22</t>
  </si>
  <si>
    <t>977.000</t>
  </si>
  <si>
    <t>815.500</t>
  </si>
  <si>
    <t>Владимир г, Октябрьский военный городок, 23</t>
  </si>
  <si>
    <t>918.200</t>
  </si>
  <si>
    <t>Владимир г, Октябрьский военный городок, 25</t>
  </si>
  <si>
    <t>Владимир г, Октябрьский военный городок, 7</t>
  </si>
  <si>
    <t>Владимир г, Октябрьский военный городок, 7а</t>
  </si>
  <si>
    <t>613.300</t>
  </si>
  <si>
    <t>Владимир г, Октябрьский пр-кт, 12</t>
  </si>
  <si>
    <t>1229.300</t>
  </si>
  <si>
    <t>Владимир г, Октябрьский пр-кт, 16</t>
  </si>
  <si>
    <t>1811.000</t>
  </si>
  <si>
    <t>Владимир г, Октябрьский пр-кт, 25</t>
  </si>
  <si>
    <t>Владимир г, Октябрьский пр-кт, 27</t>
  </si>
  <si>
    <t>Владимир г, Октябрьский пр-кт, 36</t>
  </si>
  <si>
    <t>4703.000</t>
  </si>
  <si>
    <t>Владимир г, Октябрьский пр-кт, 4</t>
  </si>
  <si>
    <t>849.100</t>
  </si>
  <si>
    <t>Владимир г, Октябрьский пр-кт, 41</t>
  </si>
  <si>
    <t>799.900</t>
  </si>
  <si>
    <t>Владимир г, Октябрьский пр-кт, 42</t>
  </si>
  <si>
    <t>2527.500</t>
  </si>
  <si>
    <t>Владимир г, Октябрьский пр-кт, 43А</t>
  </si>
  <si>
    <t>Владимир г, Октябрьский пр-кт, 44</t>
  </si>
  <si>
    <t>950.500</t>
  </si>
  <si>
    <t>448.900</t>
  </si>
  <si>
    <t>Владимир г, Октябрьский пр-кт, 45Б</t>
  </si>
  <si>
    <t>928.100</t>
  </si>
  <si>
    <t>Владимир г, Октябрьский пр-кт, 46</t>
  </si>
  <si>
    <t>460.200</t>
  </si>
  <si>
    <t>Владимир г, Оргтруд мкр, 9 Октября ул, 28</t>
  </si>
  <si>
    <t>416.700</t>
  </si>
  <si>
    <t>Владимир г, Оргтруд мкр, Молодежная ул, 11</t>
  </si>
  <si>
    <t>Владимир г, Оргтруд мкр, Молодежная ул, 12</t>
  </si>
  <si>
    <t>578.500</t>
  </si>
  <si>
    <t>433.600</t>
  </si>
  <si>
    <t>Владимир г, Оргтруд мкр, Молодежная ул, 14</t>
  </si>
  <si>
    <t>827.100</t>
  </si>
  <si>
    <t>939.200</t>
  </si>
  <si>
    <t>592.100</t>
  </si>
  <si>
    <t>827.800</t>
  </si>
  <si>
    <t>435.300</t>
  </si>
  <si>
    <t>646.700</t>
  </si>
  <si>
    <t>Владимир г, Оргтруд мкр, Молодежная ул, 16</t>
  </si>
  <si>
    <t>561.300</t>
  </si>
  <si>
    <t>Владимир г, Оргтруд мкр, Молодежная ул, 17</t>
  </si>
  <si>
    <t>1508.000</t>
  </si>
  <si>
    <t>Владимир г, Оргтруд мкр, Молодежная ул, 18</t>
  </si>
  <si>
    <t>Владимир г, Оргтруд мкр, Молодежная ул, 19</t>
  </si>
  <si>
    <t>1073.100</t>
  </si>
  <si>
    <t>569.000</t>
  </si>
  <si>
    <t>618.800</t>
  </si>
  <si>
    <t>Владимир г, Оргтруд мкр, Октябрьская ул, 10</t>
  </si>
  <si>
    <t>654.270</t>
  </si>
  <si>
    <t>Владимир г, Оргтруд мкр, Октябрьская ул, 16</t>
  </si>
  <si>
    <t>1018.500</t>
  </si>
  <si>
    <t>Владимир г, Оргтруд мкр, Октябрьская ул, 18</t>
  </si>
  <si>
    <t>691.730</t>
  </si>
  <si>
    <t>Владимир г, Оргтруд мкр, Октябрьская ул, 25</t>
  </si>
  <si>
    <t>801.660</t>
  </si>
  <si>
    <t>Владимир г, Оргтруд мкр, Октябрьская ул, 27</t>
  </si>
  <si>
    <t>1799.500</t>
  </si>
  <si>
    <t>Владимир г, Оргтруд мкр, Октябрьская ул, 4</t>
  </si>
  <si>
    <t>546.400</t>
  </si>
  <si>
    <t>1301.800</t>
  </si>
  <si>
    <t>Владимир г, Оргтруд мкр, Рабочая ул, 12</t>
  </si>
  <si>
    <t>Владимир г, Оргтруд мкр, Строителей ул, 2</t>
  </si>
  <si>
    <t>880.400</t>
  </si>
  <si>
    <t>Владимир г, Оргтруд мкр, Строителей ул, 3</t>
  </si>
  <si>
    <t>1090.900</t>
  </si>
  <si>
    <t>Владимир г, Оргтруд мкр, Строителей ул, 5</t>
  </si>
  <si>
    <t>Владимир г, Оргтруд мкр, Строителей ул, 6</t>
  </si>
  <si>
    <t>879.700</t>
  </si>
  <si>
    <t>2022.000</t>
  </si>
  <si>
    <t>3051.200</t>
  </si>
  <si>
    <t>800.100</t>
  </si>
  <si>
    <t>507.200</t>
  </si>
  <si>
    <t>784.600</t>
  </si>
  <si>
    <t>Владимир г, Осьмова ул, 4</t>
  </si>
  <si>
    <t>375.900</t>
  </si>
  <si>
    <t>571.200</t>
  </si>
  <si>
    <t>Владимир г, Офицерская ул, 1</t>
  </si>
  <si>
    <t>452.500</t>
  </si>
  <si>
    <t>Владимир г, Офицерская ул, 11А</t>
  </si>
  <si>
    <t>Владимир г, Офицерская ул, 16</t>
  </si>
  <si>
    <t>3025.000</t>
  </si>
  <si>
    <t>Владимир г, Офицерская ул, 1а корп. 1</t>
  </si>
  <si>
    <t>Владимир г, Офицерская ул, 1а корп. 2</t>
  </si>
  <si>
    <t>Владимир г, Офицерская ул, 1а корп. 3</t>
  </si>
  <si>
    <t>Владимир г, Офицерская ул, 3</t>
  </si>
  <si>
    <t>120.000</t>
  </si>
  <si>
    <t>576.800</t>
  </si>
  <si>
    <t>Владимир г, Офицерская ул, 8</t>
  </si>
  <si>
    <t>441.200</t>
  </si>
  <si>
    <t>Владимир г, Офицерская ул, 9А</t>
  </si>
  <si>
    <t>2618.800</t>
  </si>
  <si>
    <t>Владимир г, Офицерский проезд, 13</t>
  </si>
  <si>
    <t>Владимир г, Перекопский военный городок, 1</t>
  </si>
  <si>
    <t>491.500</t>
  </si>
  <si>
    <t>794.500</t>
  </si>
  <si>
    <t>Владимир г, Перекопский военный городок, 13</t>
  </si>
  <si>
    <t>Владимир г, Перекопский военный городок, 14</t>
  </si>
  <si>
    <t>674.200</t>
  </si>
  <si>
    <t>Владимир г, Перекопский военный городок, 17</t>
  </si>
  <si>
    <t>864.600</t>
  </si>
  <si>
    <t>Владимир г, Перекопский военный городок, 18</t>
  </si>
  <si>
    <t>2781.600</t>
  </si>
  <si>
    <t>Владимир г, Перекопский военный городок, 19</t>
  </si>
  <si>
    <t>846.800</t>
  </si>
  <si>
    <t>Владимир г, Перекопский военный городок, 2</t>
  </si>
  <si>
    <t>Владимир г, Перекопский военный городок, 20</t>
  </si>
  <si>
    <t>1665.000</t>
  </si>
  <si>
    <t>573.900</t>
  </si>
  <si>
    <t>Владимир г, Перекопский военный городок, 21</t>
  </si>
  <si>
    <t>Владимир г, Перекопский военный городок, 25</t>
  </si>
  <si>
    <t>Владимир г, Перекопский военный городок, 27</t>
  </si>
  <si>
    <t>Владимир г, Перекопский военный городок, 30</t>
  </si>
  <si>
    <t>1000.700</t>
  </si>
  <si>
    <t>Владимир г, Перекопский военный городок, 31</t>
  </si>
  <si>
    <t>1147.800</t>
  </si>
  <si>
    <t>Владимир г, Перекопский военный городок, 33</t>
  </si>
  <si>
    <t>1388.200</t>
  </si>
  <si>
    <t>Владимир г, Перекопский военный городок, 4</t>
  </si>
  <si>
    <t>926.900</t>
  </si>
  <si>
    <t>820.700</t>
  </si>
  <si>
    <t>Владимир г, Перекопский военный городок, 5</t>
  </si>
  <si>
    <t>928.300</t>
  </si>
  <si>
    <t>958.200</t>
  </si>
  <si>
    <t>730.200</t>
  </si>
  <si>
    <t>Владимир г, Перекопский военный городок, 7</t>
  </si>
  <si>
    <t>Владимир г, Перекопский военный городок, 8</t>
  </si>
  <si>
    <t>Владимир г, Пиганово мкр, Бородинская ул, 4 корп. 1</t>
  </si>
  <si>
    <t>2098.340</t>
  </si>
  <si>
    <t>Владимир г, Пиганово мкр, Бородинская ул, 4 корп. 10</t>
  </si>
  <si>
    <t>Владимир г, Пиганово мкр, Бородинская ул, 4 корп. 13</t>
  </si>
  <si>
    <t>Владимир г, Пиганово мкр, Бородинская ул, 4 корп. 2</t>
  </si>
  <si>
    <t>48892.000</t>
  </si>
  <si>
    <t>Владимир г, Пиганово мкр, Бородинская ул, 4 корп. 3</t>
  </si>
  <si>
    <t>Владимир г, Пиганово мкр, Бородинская ул, 4 корп. 4</t>
  </si>
  <si>
    <t>Владимир г, Пиганово мкр, Бородинская ул, 4 корп. 5</t>
  </si>
  <si>
    <t>Владимир г, Пиганово мкр, Бородинская ул, 4 корп. 6</t>
  </si>
  <si>
    <t>Владимир г, Пиганово мкр, Бородинская ул, 4 корп. 7</t>
  </si>
  <si>
    <t>Владимир г, Пиганово мкр, Бородинская ул, 4 корп. 8</t>
  </si>
  <si>
    <t>1258.400</t>
  </si>
  <si>
    <t>Владимир г, Пиганово мкр, Бородинская ул, 4 корп. 9</t>
  </si>
  <si>
    <t>Владимир г, Пиганово мкр, Центральная ул, 2</t>
  </si>
  <si>
    <t>Владимир г, Пиганово мкр, Центральная ул, 30</t>
  </si>
  <si>
    <t>1147.700</t>
  </si>
  <si>
    <t>Владимир г, Пиганово мкр, Центральная ул, 30а</t>
  </si>
  <si>
    <t>Владимир г, Пиганово мкр, Центральная ул, 30б</t>
  </si>
  <si>
    <t>Владимир г, Пиганово мкр, Центральная ул, 30В</t>
  </si>
  <si>
    <t>Владимир г, Пиганово мкр, Центральная ул, 32 корп. 1</t>
  </si>
  <si>
    <t>Владимир г, Пиганово мкр, Центральная ул, 32 корп. 2</t>
  </si>
  <si>
    <t>Владимир г, Пиганово мкр, Центральная ул, 32 корп. 3</t>
  </si>
  <si>
    <t>Владимир г, Пиганово мкр, Центральная ул, 32 корп. 4</t>
  </si>
  <si>
    <t>Владимир г, Пиганово мкр, Центральная ул, 32 корп. 5</t>
  </si>
  <si>
    <t>Владимир г, Пиганово мкр, Центральная ул, 32 корп. 6</t>
  </si>
  <si>
    <t>Владимир г, Пиганово мкр, Центральная ул, 4</t>
  </si>
  <si>
    <t>1052.000</t>
  </si>
  <si>
    <t>Владимир г, Пиганово мкр, Центральная ул, 9</t>
  </si>
  <si>
    <t>448.600</t>
  </si>
  <si>
    <t>Владимир г, Пичугина ул, 1/2</t>
  </si>
  <si>
    <t>378.800</t>
  </si>
  <si>
    <t>Владимир г, Пичугина ул, 11</t>
  </si>
  <si>
    <t>Владимир г, Пичугина ул, 11А</t>
  </si>
  <si>
    <t>1161.000</t>
  </si>
  <si>
    <t>900.600</t>
  </si>
  <si>
    <t>509.700</t>
  </si>
  <si>
    <t>Владимир г, Пичугина ул, 12</t>
  </si>
  <si>
    <t>3788.000</t>
  </si>
  <si>
    <t>Владимир г, Пичугина ул, 12А</t>
  </si>
  <si>
    <t>705.800</t>
  </si>
  <si>
    <t>Владимир г, Пичугина ул, 13</t>
  </si>
  <si>
    <t>844.600</t>
  </si>
  <si>
    <t>Владимир г, Пичугина ул, 14</t>
  </si>
  <si>
    <t>581.300</t>
  </si>
  <si>
    <t>Владимир г, Пичугина ул, 3</t>
  </si>
  <si>
    <t>925.700</t>
  </si>
  <si>
    <t>444.900</t>
  </si>
  <si>
    <t>Владимир г, Пичугина ул, 5</t>
  </si>
  <si>
    <t>2110.700</t>
  </si>
  <si>
    <t>Владимир г, Пичугина ул, 7</t>
  </si>
  <si>
    <t>486.900</t>
  </si>
  <si>
    <t>Владимир г, Пичугина ул, 8</t>
  </si>
  <si>
    <t>744.000</t>
  </si>
  <si>
    <t>Владимир г, Пичугина ул, 9</t>
  </si>
  <si>
    <t>453.900</t>
  </si>
  <si>
    <t>Владимир г, Погодина ул, 24</t>
  </si>
  <si>
    <t>706.600</t>
  </si>
  <si>
    <t>Владимир г, Подбельского ул, 14</t>
  </si>
  <si>
    <t>Владимир г, Подбельского ул, 19</t>
  </si>
  <si>
    <t>310.700</t>
  </si>
  <si>
    <t>737.600</t>
  </si>
  <si>
    <t>Владимир г, Полины Осипенко ул, 1</t>
  </si>
  <si>
    <t>Владимир г, Полины Осипенко ул, 10</t>
  </si>
  <si>
    <t>1004.400</t>
  </si>
  <si>
    <t>Владимир г, Полины Осипенко ул, 11</t>
  </si>
  <si>
    <t>474.900</t>
  </si>
  <si>
    <t>986.600</t>
  </si>
  <si>
    <t>Владимир г, Полины Осипенко ул, 14/43</t>
  </si>
  <si>
    <t>2208.000</t>
  </si>
  <si>
    <t>452.300</t>
  </si>
  <si>
    <t>532.700</t>
  </si>
  <si>
    <t>769.500</t>
  </si>
  <si>
    <t>Владимир г, Полины Осипенко ул, 17</t>
  </si>
  <si>
    <t>905.700</t>
  </si>
  <si>
    <t>Владимир г, Полины Осипенко ул, 1А</t>
  </si>
  <si>
    <t>Владимир г, Полины Осипенко ул, 2</t>
  </si>
  <si>
    <t>873.200</t>
  </si>
  <si>
    <t>583.500</t>
  </si>
  <si>
    <t>Владимир г, Полины Осипенко ул, 23А</t>
  </si>
  <si>
    <t>1302.300</t>
  </si>
  <si>
    <t>358.200</t>
  </si>
  <si>
    <t>Владимир г, Полины Осипенко ул, 27</t>
  </si>
  <si>
    <t>587.200</t>
  </si>
  <si>
    <t>Владимир г, Полины Осипенко ул, 30</t>
  </si>
  <si>
    <t>924.800</t>
  </si>
  <si>
    <t>Владимир г, Полины Осипенко ул, 31</t>
  </si>
  <si>
    <t>945.500</t>
  </si>
  <si>
    <t>Владимир г, Полины Осипенко ул, 32</t>
  </si>
  <si>
    <t>860.940</t>
  </si>
  <si>
    <t>Владимир г, Полины Осипенко ул, 33</t>
  </si>
  <si>
    <t>Владимир г, Полины Осипенко ул, 4</t>
  </si>
  <si>
    <t>Владимир г, Полины Осипенко ул, 9</t>
  </si>
  <si>
    <t>760.500</t>
  </si>
  <si>
    <t>Владимир г, Помпецкий пер, 1</t>
  </si>
  <si>
    <t>1119.300</t>
  </si>
  <si>
    <t>Владимир г, Поселок РТС ул, 5</t>
  </si>
  <si>
    <t>862.900</t>
  </si>
  <si>
    <t>Владимир г, Почаевская ул, 1</t>
  </si>
  <si>
    <t>947.600</t>
  </si>
  <si>
    <t>Владимир г, Почаевская ул, 10</t>
  </si>
  <si>
    <t>1132.000</t>
  </si>
  <si>
    <t>907.600</t>
  </si>
  <si>
    <t>Владимир г, Почаевская ул, 10а</t>
  </si>
  <si>
    <t>399.100</t>
  </si>
  <si>
    <t>Владимир г, Почаевская ул, 17а</t>
  </si>
  <si>
    <t>396.760</t>
  </si>
  <si>
    <t>Владимир г, Почаевская ул, 18</t>
  </si>
  <si>
    <t>442.300</t>
  </si>
  <si>
    <t>Владимир г, Почаевская ул, 19</t>
  </si>
  <si>
    <t>Владимир г, Почаевская ул, 2</t>
  </si>
  <si>
    <t>2446.900</t>
  </si>
  <si>
    <t>Владимир г, Почаевская ул, 20</t>
  </si>
  <si>
    <t>1842.500</t>
  </si>
  <si>
    <t>Владимир г, Почаевская ул, 20А</t>
  </si>
  <si>
    <t>391.230</t>
  </si>
  <si>
    <t>612.500</t>
  </si>
  <si>
    <t>Владимир г, Почаевская ул, 21</t>
  </si>
  <si>
    <t>3251.200</t>
  </si>
  <si>
    <t>Владимир г, Почаевская ул, 21А</t>
  </si>
  <si>
    <t>913.400</t>
  </si>
  <si>
    <t>Владимир г, Почаевская ул, 22</t>
  </si>
  <si>
    <t>2409.200</t>
  </si>
  <si>
    <t>Владимир г, Почаевская ул, 22А</t>
  </si>
  <si>
    <t>756.500</t>
  </si>
  <si>
    <t>Владимир г, Почаевская ул, 23</t>
  </si>
  <si>
    <t>786.100</t>
  </si>
  <si>
    <t>Владимир г, Почаевская ул, 24</t>
  </si>
  <si>
    <t>790.940</t>
  </si>
  <si>
    <t>2594.110</t>
  </si>
  <si>
    <t>Владимир г, Почаевская ул, 26</t>
  </si>
  <si>
    <t>754.000</t>
  </si>
  <si>
    <t>Владимир г, Почаевская ул, 2а</t>
  </si>
  <si>
    <t>Владимир г, Почаевская ул, 2б</t>
  </si>
  <si>
    <t>1126.400</t>
  </si>
  <si>
    <t>Владимир г, Почаевская ул, 5</t>
  </si>
  <si>
    <t>Владимир г, Почаевская ул, 7</t>
  </si>
  <si>
    <t>598.900</t>
  </si>
  <si>
    <t>Владимир г, Пугачева ул, 60А</t>
  </si>
  <si>
    <t>Владимир г, Пугачева ул, 62</t>
  </si>
  <si>
    <t>1826.500</t>
  </si>
  <si>
    <t>Владимир г, Пугачева ул, 75</t>
  </si>
  <si>
    <t>Владимир г, Пугачева ул, 77</t>
  </si>
  <si>
    <t>Владимир г, Пугачева ул, 79</t>
  </si>
  <si>
    <t>Владимир г, Пушкарская ул, 44</t>
  </si>
  <si>
    <t>Владимир г, Пушкарская ул, 46</t>
  </si>
  <si>
    <t>1630.800</t>
  </si>
  <si>
    <t>Владимир г, Рабочая ул, 13</t>
  </si>
  <si>
    <t>377.000</t>
  </si>
  <si>
    <t>445.100</t>
  </si>
  <si>
    <t>Владимир г, Рабочая ул, 4А</t>
  </si>
  <si>
    <t>Владимир г, Рабочий спуск, 3</t>
  </si>
  <si>
    <t>709.000</t>
  </si>
  <si>
    <t>323.100</t>
  </si>
  <si>
    <t>427.500</t>
  </si>
  <si>
    <t>662.900</t>
  </si>
  <si>
    <t>Владимир г, Разина ул, 11</t>
  </si>
  <si>
    <t>1351.100</t>
  </si>
  <si>
    <t>Владимир г, Разина ул, 12</t>
  </si>
  <si>
    <t>Владимир г, Разина ул, 12А</t>
  </si>
  <si>
    <t>547.800</t>
  </si>
  <si>
    <t>Владимир г, Разина ул, 18</t>
  </si>
  <si>
    <t>1373.700</t>
  </si>
  <si>
    <t>Владимир г, Разина ул, 20</t>
  </si>
  <si>
    <t>1133.000</t>
  </si>
  <si>
    <t>1723.600</t>
  </si>
  <si>
    <t>Владимир г, Разина ул, 26</t>
  </si>
  <si>
    <t>Владимир г, Разина ул, 28</t>
  </si>
  <si>
    <t>1809.900</t>
  </si>
  <si>
    <t>Владимир г, Разина ул, 2А</t>
  </si>
  <si>
    <t>215.700</t>
  </si>
  <si>
    <t>Владимир г, Разина ул, 3</t>
  </si>
  <si>
    <t>Владимир г, Разина ул, 31</t>
  </si>
  <si>
    <t>1543.300</t>
  </si>
  <si>
    <t>Владимир г, Разина ул, 33</t>
  </si>
  <si>
    <t>1344.600</t>
  </si>
  <si>
    <t>Владимир г, Разина ул, 4А</t>
  </si>
  <si>
    <t>Владимир г, Разина ул, 5</t>
  </si>
  <si>
    <t>626.800</t>
  </si>
  <si>
    <t>Владимир г, Разина ул, 6</t>
  </si>
  <si>
    <t>75.000</t>
  </si>
  <si>
    <t>383.900</t>
  </si>
  <si>
    <t>Владимир г, Разина ул, 7А</t>
  </si>
  <si>
    <t>889.500</t>
  </si>
  <si>
    <t>858.100</t>
  </si>
  <si>
    <t>Владимир г, Разина ул, 7Б</t>
  </si>
  <si>
    <t>922.400</t>
  </si>
  <si>
    <t>Владимир г, Растопчина ул, 1</t>
  </si>
  <si>
    <t>2185.000</t>
  </si>
  <si>
    <t>Владимир г, Растопчина ул, 15</t>
  </si>
  <si>
    <t>Владимир г, Растопчина ул, 17</t>
  </si>
  <si>
    <t>Владимир г, Растопчина ул, 19</t>
  </si>
  <si>
    <t>Владимир г, Растопчина ул, 1г</t>
  </si>
  <si>
    <t>Владимир г, Растопчина ул, 21</t>
  </si>
  <si>
    <t>Владимир г, Растопчина ул, 27</t>
  </si>
  <si>
    <t>Владимир г, Растопчина ул, 29</t>
  </si>
  <si>
    <t>Владимир г, Растопчина ул, 3</t>
  </si>
  <si>
    <t>Владимир г, Растопчина ул, 31</t>
  </si>
  <si>
    <t>1106.000</t>
  </si>
  <si>
    <t>Владимир г, Растопчина ул, 33а</t>
  </si>
  <si>
    <t>Владимир г, Растопчина ул, 33в</t>
  </si>
  <si>
    <t>1517.100</t>
  </si>
  <si>
    <t>Владимир г, Растопчина ул, 39</t>
  </si>
  <si>
    <t>1103.000</t>
  </si>
  <si>
    <t>Владимир г, Растопчина ул, 39а</t>
  </si>
  <si>
    <t>Владимир г, Растопчина ул, 39б</t>
  </si>
  <si>
    <t>874.000</t>
  </si>
  <si>
    <t>3529.700</t>
  </si>
  <si>
    <t>Владимир г, Растопчина ул, 39в</t>
  </si>
  <si>
    <t>Владимир г, Растопчина ул, 3а</t>
  </si>
  <si>
    <t>Владимир г, Растопчина ул, 41</t>
  </si>
  <si>
    <t>803.800</t>
  </si>
  <si>
    <t>587.900</t>
  </si>
  <si>
    <t>855.300</t>
  </si>
  <si>
    <t>Владимир г, Растопчина ул, 43</t>
  </si>
  <si>
    <t>Владимир г, Растопчина ул, 45</t>
  </si>
  <si>
    <t>1201.700</t>
  </si>
  <si>
    <t>Владимир г, Растопчина ул, 45а</t>
  </si>
  <si>
    <t>1248.300</t>
  </si>
  <si>
    <t>Владимир г, Растопчина ул, 45б</t>
  </si>
  <si>
    <t>Владимир г, Растопчина ул, 47</t>
  </si>
  <si>
    <t>1811.600</t>
  </si>
  <si>
    <t>Владимир г, Растопчина ул, 49</t>
  </si>
  <si>
    <t>1205.600</t>
  </si>
  <si>
    <t>Владимир г, Растопчина ул, 49а</t>
  </si>
  <si>
    <t>1753.000</t>
  </si>
  <si>
    <t>Владимир г, Растопчина ул, 49б</t>
  </si>
  <si>
    <t>804.200</t>
  </si>
  <si>
    <t>Владимир г, Растопчина ул, 5</t>
  </si>
  <si>
    <t>Владимир г, Растопчина ул, 53</t>
  </si>
  <si>
    <t>Владимир г, Растопчина ул, 53а</t>
  </si>
  <si>
    <t>Владимир г, Растопчина ул, 53б</t>
  </si>
  <si>
    <t>824.600</t>
  </si>
  <si>
    <t>Владимир г, Растопчина ул, 55</t>
  </si>
  <si>
    <t>3186.000</t>
  </si>
  <si>
    <t>1618.900</t>
  </si>
  <si>
    <t>Владимир г, Растопчина ул, 55а</t>
  </si>
  <si>
    <t>1823.000</t>
  </si>
  <si>
    <t>Владимир г, Растопчина ул, 57</t>
  </si>
  <si>
    <t>1315.000</t>
  </si>
  <si>
    <t>Владимир г, Растопчина ул, 59</t>
  </si>
  <si>
    <t>Владимир г, Растопчина ул, 61</t>
  </si>
  <si>
    <t>Владимир г, Растопчина ул, 61а пристрой</t>
  </si>
  <si>
    <t>212.800</t>
  </si>
  <si>
    <t>1198.500</t>
  </si>
  <si>
    <t>Владимир г, Растопчина ул, 61а</t>
  </si>
  <si>
    <t>799.000</t>
  </si>
  <si>
    <t>Владимир г, Растопчина ул, 61б</t>
  </si>
  <si>
    <t>Владимир г, Растопчина ул, 7</t>
  </si>
  <si>
    <t>1569.000</t>
  </si>
  <si>
    <t>662.300</t>
  </si>
  <si>
    <t>Владимир г, Садовая ул, 11а</t>
  </si>
  <si>
    <t>Владимир г, Садовая ул, 12</t>
  </si>
  <si>
    <t>713.400</t>
  </si>
  <si>
    <t>Владимир г, Садовая ул, 17</t>
  </si>
  <si>
    <t>Владимир г, Сакко и Ванцетти ул, 23</t>
  </si>
  <si>
    <t>5854.700</t>
  </si>
  <si>
    <t>Владимир г, Сакко и Ванцетти ул, 23Б</t>
  </si>
  <si>
    <t>3377.200</t>
  </si>
  <si>
    <t>Владимир г, Сакко и Ванцетти ул, 39</t>
  </si>
  <si>
    <t>1410.500</t>
  </si>
  <si>
    <t>Владимир г, Сакко и Ванцетти ул, 42</t>
  </si>
  <si>
    <t>203.000</t>
  </si>
  <si>
    <t>Владимир г, Связи ул, 1</t>
  </si>
  <si>
    <t>440.500</t>
  </si>
  <si>
    <t>Владимир г, Связи ул, 3А</t>
  </si>
  <si>
    <t>289.500</t>
  </si>
  <si>
    <t>977.800</t>
  </si>
  <si>
    <t>Владимир г, Северная ул, 10/32</t>
  </si>
  <si>
    <t>2084.300</t>
  </si>
  <si>
    <t>Владимир г, Северная ул, 108</t>
  </si>
  <si>
    <t>9401.000</t>
  </si>
  <si>
    <t>Владимир г, Северная ул, 11</t>
  </si>
  <si>
    <t>Владимир г, Северная ул, 110</t>
  </si>
  <si>
    <t>Владимир г, Северная ул, 110а</t>
  </si>
  <si>
    <t>Владимир г, Северная ул, 12</t>
  </si>
  <si>
    <t>1495.500</t>
  </si>
  <si>
    <t>Владимир г, Северная ул, 13</t>
  </si>
  <si>
    <t>462.700</t>
  </si>
  <si>
    <t>Владимир г, Северная ул, 14</t>
  </si>
  <si>
    <t>706.300</t>
  </si>
  <si>
    <t>Владимир г, Северная ул, 15</t>
  </si>
  <si>
    <t>1125.000</t>
  </si>
  <si>
    <t>775.600</t>
  </si>
  <si>
    <t>Владимир г, Северная ул, 2</t>
  </si>
  <si>
    <t>Владимир г, Северная ул, 22</t>
  </si>
  <si>
    <t>Владимир г, Северная ул, 24</t>
  </si>
  <si>
    <t>Владимир г, Северная ул, 25</t>
  </si>
  <si>
    <t>1344.100</t>
  </si>
  <si>
    <t>Владимир г, Северная ул, 26</t>
  </si>
  <si>
    <t>766.900</t>
  </si>
  <si>
    <t>Владимир г, Северная ул, 26А</t>
  </si>
  <si>
    <t>Владимир г, Северная ул, 28</t>
  </si>
  <si>
    <t>1064.800</t>
  </si>
  <si>
    <t>Владимир г, Северная ул, 3</t>
  </si>
  <si>
    <t>Владимир г, Северная ул, 30</t>
  </si>
  <si>
    <t>Владимир г, Северная ул, 32</t>
  </si>
  <si>
    <t>1107.000</t>
  </si>
  <si>
    <t>Владимир г, Северная ул, 34</t>
  </si>
  <si>
    <t>625.400</t>
  </si>
  <si>
    <t>Владимир г, Северная ул, 34А</t>
  </si>
  <si>
    <t>1274.100</t>
  </si>
  <si>
    <t>Владимир г, Северная ул, 36</t>
  </si>
  <si>
    <t>1017.900</t>
  </si>
  <si>
    <t>1444.400</t>
  </si>
  <si>
    <t>Владимир г, Северная ул, 38/2</t>
  </si>
  <si>
    <t>1236.300</t>
  </si>
  <si>
    <t>Владимир г, Северная ул, 4</t>
  </si>
  <si>
    <t>1875.000</t>
  </si>
  <si>
    <t>Владимир г, Северная ул, 45А</t>
  </si>
  <si>
    <t>459.700</t>
  </si>
  <si>
    <t>Владимир г, Северная ул, 49</t>
  </si>
  <si>
    <t>516.500</t>
  </si>
  <si>
    <t>1371.100</t>
  </si>
  <si>
    <t>Владимир г, Северная ул, 5</t>
  </si>
  <si>
    <t>627.500</t>
  </si>
  <si>
    <t>Владимир г, Северная ул, 55</t>
  </si>
  <si>
    <t>18355.000</t>
  </si>
  <si>
    <t>Владимир г, Северная ул, 55А</t>
  </si>
  <si>
    <t>7055.500</t>
  </si>
  <si>
    <t>Владимир г, Северная ул, 7</t>
  </si>
  <si>
    <t>Владимир г, Северная ул, 73</t>
  </si>
  <si>
    <t>467.400</t>
  </si>
  <si>
    <t>Владимир г, Северная ул, 75</t>
  </si>
  <si>
    <t>381.300</t>
  </si>
  <si>
    <t>581.100</t>
  </si>
  <si>
    <t>Владимир г, Северная ул, 79</t>
  </si>
  <si>
    <t>Владимир г, Северная ул, 81</t>
  </si>
  <si>
    <t>462.300</t>
  </si>
  <si>
    <t>Владимир г, Северная ул, 83</t>
  </si>
  <si>
    <t>619.500</t>
  </si>
  <si>
    <t>Владимир г, Северная ул, 9б</t>
  </si>
  <si>
    <t>903.000</t>
  </si>
  <si>
    <t>736.800</t>
  </si>
  <si>
    <t>327.300</t>
  </si>
  <si>
    <t>534.500</t>
  </si>
  <si>
    <t>Владимир г, Северный проезд, 3</t>
  </si>
  <si>
    <t>301.300</t>
  </si>
  <si>
    <t>Владимир г, Северный проезд, 4</t>
  </si>
  <si>
    <t>Владимир г, Северный проезд, 5</t>
  </si>
  <si>
    <t>Владимир г, Северный проезд, 5а</t>
  </si>
  <si>
    <t>570.200</t>
  </si>
  <si>
    <t>Владимир г, Северный проезд, 6</t>
  </si>
  <si>
    <t>Владимир г, Семашко ул, 13</t>
  </si>
  <si>
    <t>941.800</t>
  </si>
  <si>
    <t>Владимир г, Семашко ул, 16</t>
  </si>
  <si>
    <t>544.700</t>
  </si>
  <si>
    <t>684.900</t>
  </si>
  <si>
    <t>365.700</t>
  </si>
  <si>
    <t>399.400</t>
  </si>
  <si>
    <t>Владимир г, Семашко ул, 8</t>
  </si>
  <si>
    <t>2947.100</t>
  </si>
  <si>
    <t>Владимир г, Смоленская ул, 8</t>
  </si>
  <si>
    <t>223.000</t>
  </si>
  <si>
    <t>Владимир г, Совхоз Вышка ул, 12</t>
  </si>
  <si>
    <t>228.800</t>
  </si>
  <si>
    <t>355.800</t>
  </si>
  <si>
    <t>Владимир г, Совхоз Вышка ул, 4</t>
  </si>
  <si>
    <t>442.100</t>
  </si>
  <si>
    <t>Владимир г, Соколова-Соколенка ул, 10</t>
  </si>
  <si>
    <t>Владимир г, Соколова-Соколенка ул, 11</t>
  </si>
  <si>
    <t>11422.300</t>
  </si>
  <si>
    <t>Владимир г, Соколова-Соколенка ул, 16</t>
  </si>
  <si>
    <t>1754.800</t>
  </si>
  <si>
    <t>Владимир г, Соколова-Соколенка ул, 17</t>
  </si>
  <si>
    <t>1292.000</t>
  </si>
  <si>
    <t>Владимир г, Соколова-Соколенка ул, 17а</t>
  </si>
  <si>
    <t>Владимир г, Соколова-Соколенка ул, 18</t>
  </si>
  <si>
    <t>829.000</t>
  </si>
  <si>
    <t>Владимир г, Соколова-Соколенка ул, 19</t>
  </si>
  <si>
    <t>Владимир г, Соколова-Соколенка ул, 19а</t>
  </si>
  <si>
    <t>Владимир г, Соколова-Соколенка ул, 19б</t>
  </si>
  <si>
    <t>969.000</t>
  </si>
  <si>
    <t>Владимир г, Соколова-Соколенка ул, 19в</t>
  </si>
  <si>
    <t>Владимир г, Соколова-Соколенка ул, 20</t>
  </si>
  <si>
    <t>Владимир г, Соколова-Соколенка ул, 21</t>
  </si>
  <si>
    <t>Владимир г, Соколова-Соколенка ул, 21а</t>
  </si>
  <si>
    <t>920.960</t>
  </si>
  <si>
    <t>Владимир г, Соколова-Соколенка ул, 22</t>
  </si>
  <si>
    <t>Владимир г, Соколова-Соколенка ул, 23</t>
  </si>
  <si>
    <t>Владимир г, Соколова-Соколенка ул, 24</t>
  </si>
  <si>
    <t>Владимир г, Соколова-Соколенка ул, 24б</t>
  </si>
  <si>
    <t>728.000</t>
  </si>
  <si>
    <t>Владимир г, Соколова-Соколенка ул, 25</t>
  </si>
  <si>
    <t>Владимир г, Соколова-Соколенка ул, 26</t>
  </si>
  <si>
    <t>917.500</t>
  </si>
  <si>
    <t>1824.800</t>
  </si>
  <si>
    <t>Владимир г, Соколова-Соколенка ул, 29</t>
  </si>
  <si>
    <t>Владимир г, Соколова-Соколенка ул, 3</t>
  </si>
  <si>
    <t>1882.000</t>
  </si>
  <si>
    <t>Владимир г, Соколова-Соколенка ул, 31</t>
  </si>
  <si>
    <t>2513.000</t>
  </si>
  <si>
    <t>Владимир г, Соколова-Соколенка ул, 3Б</t>
  </si>
  <si>
    <t>Владимир г, Соколова-Соколенка ул, 4</t>
  </si>
  <si>
    <t>2975.500</t>
  </si>
  <si>
    <t>Владимир г, Соколова-Соколенка ул, 5</t>
  </si>
  <si>
    <t>Владимир г, Соколова-Соколенка ул, 5а</t>
  </si>
  <si>
    <t>Владимир г, Соколова-Соколенка ул, 6</t>
  </si>
  <si>
    <t>1849.000</t>
  </si>
  <si>
    <t>Владимир г, Соколова-Соколенка ул, 6а</t>
  </si>
  <si>
    <t>Владимир г, Соколова-Соколенка ул, 6б</t>
  </si>
  <si>
    <t>Владимир г, Соколова-Соколенка ул, 6в</t>
  </si>
  <si>
    <t>2102.000</t>
  </si>
  <si>
    <t>Владимир г, Соколова-Соколенка ул, 7а</t>
  </si>
  <si>
    <t>Владимир г, Соколова-Соколенка ул, 8</t>
  </si>
  <si>
    <t>1765.000</t>
  </si>
  <si>
    <t>1765.700</t>
  </si>
  <si>
    <t>906.000</t>
  </si>
  <si>
    <t>Владимир г, Соколова-Соколенка ул, 9а</t>
  </si>
  <si>
    <t>1129.000</t>
  </si>
  <si>
    <t>2193.000</t>
  </si>
  <si>
    <t>6700.000</t>
  </si>
  <si>
    <t>Владимир г, Спасское с, Садовая ул, 1</t>
  </si>
  <si>
    <t>Владимир г, Спасское с, Садовая ул, 3</t>
  </si>
  <si>
    <t>367.100</t>
  </si>
  <si>
    <t>Владимир г, Спасское с, Садовая ул, 4</t>
  </si>
  <si>
    <t>377.800</t>
  </si>
  <si>
    <t>900.700</t>
  </si>
  <si>
    <t>Владимир г, Спасское с, Совхозная ул, 1</t>
  </si>
  <si>
    <t>284.200</t>
  </si>
  <si>
    <t>Владимир г, Спасское с, Совхозная ул, 3</t>
  </si>
  <si>
    <t>404.900</t>
  </si>
  <si>
    <t>Владимир г, Спасское с, Совхозная ул, 4</t>
  </si>
  <si>
    <t>Владимир г, Сперанского ул, 1</t>
  </si>
  <si>
    <t>Владимир г, Сперанского ул, 17</t>
  </si>
  <si>
    <t>Владимир г, Ставровская ул, 1</t>
  </si>
  <si>
    <t>Владимир г, Ставровская ул, 2</t>
  </si>
  <si>
    <t>1309.500</t>
  </si>
  <si>
    <t>Владимир г, Ставровская ул, 2А</t>
  </si>
  <si>
    <t>1258.900</t>
  </si>
  <si>
    <t>Владимир г, Ставровская ул, 2Б</t>
  </si>
  <si>
    <t>1259.700</t>
  </si>
  <si>
    <t>Владимир г, Ставровская ул, 3</t>
  </si>
  <si>
    <t>539.400</t>
  </si>
  <si>
    <t>Владимир г, Ставровская ул, 4</t>
  </si>
  <si>
    <t>Владимир г, Ставровская ул, 5а</t>
  </si>
  <si>
    <t>1851.600</t>
  </si>
  <si>
    <t>Владимир г, Ставровская ул, 6</t>
  </si>
  <si>
    <t>Владимир г, Ставровская ул, 6А</t>
  </si>
  <si>
    <t>332.100</t>
  </si>
  <si>
    <t>614.900</t>
  </si>
  <si>
    <t>Владимир г, Стасова ул, 1</t>
  </si>
  <si>
    <t>459.100</t>
  </si>
  <si>
    <t>Владимир г, Стасова ул, 11</t>
  </si>
  <si>
    <t>253.900</t>
  </si>
  <si>
    <t>399.800</t>
  </si>
  <si>
    <t>372.800</t>
  </si>
  <si>
    <t>Владимир г, Стасова ул, 15/12</t>
  </si>
  <si>
    <t>259.000</t>
  </si>
  <si>
    <t>406.600</t>
  </si>
  <si>
    <t>Владимир г, Стасова ул, 22</t>
  </si>
  <si>
    <t>756.200</t>
  </si>
  <si>
    <t>Владимир г, Стасова ул, 23</t>
  </si>
  <si>
    <t>254.900</t>
  </si>
  <si>
    <t>Владимир г, Стасова ул, 25</t>
  </si>
  <si>
    <t>Владимир г, Стасова ул, 30</t>
  </si>
  <si>
    <t>401.800</t>
  </si>
  <si>
    <t>323.000</t>
  </si>
  <si>
    <t>317.500</t>
  </si>
  <si>
    <t>Владимир г, Стасова ул, 31</t>
  </si>
  <si>
    <t>450.500</t>
  </si>
  <si>
    <t>Владимир г, Стасова ул, 36</t>
  </si>
  <si>
    <t>201.600</t>
  </si>
  <si>
    <t>Владимир г, Стасова ул, 36А</t>
  </si>
  <si>
    <t>187.700</t>
  </si>
  <si>
    <t>Владимир г, Стасова ул, 38</t>
  </si>
  <si>
    <t>Владимир г, Стасова ул, 40</t>
  </si>
  <si>
    <t>202.000</t>
  </si>
  <si>
    <t>316.800</t>
  </si>
  <si>
    <t>Владимир г, Стасова ул, 40А</t>
  </si>
  <si>
    <t>178.000</t>
  </si>
  <si>
    <t>Владимир г, Стасова ул, 42</t>
  </si>
  <si>
    <t>191.000</t>
  </si>
  <si>
    <t>Владимир г, Стасова ул, 44/11</t>
  </si>
  <si>
    <t>416.200</t>
  </si>
  <si>
    <t>Владимир г, Стасова ул, 5/2</t>
  </si>
  <si>
    <t>330.400</t>
  </si>
  <si>
    <t>Владимир г, Стасова ул, 7/29</t>
  </si>
  <si>
    <t>Владимир г, Столетовых ул, 5</t>
  </si>
  <si>
    <t>1203.000</t>
  </si>
  <si>
    <t>Владимир г, Стрелецкая ул, 1</t>
  </si>
  <si>
    <t>789.500</t>
  </si>
  <si>
    <t>Владимир г, Стрелецкая ул, 2</t>
  </si>
  <si>
    <t>870.600</t>
  </si>
  <si>
    <t>485.300</t>
  </si>
  <si>
    <t>Владимир г, Стрелецкая ул, 3</t>
  </si>
  <si>
    <t>894.100</t>
  </si>
  <si>
    <t>Владимир г, Стрелецкая ул, 30А</t>
  </si>
  <si>
    <t>7000.280</t>
  </si>
  <si>
    <t>Владимир г, Стрелецкая ул, 32</t>
  </si>
  <si>
    <t>913.500</t>
  </si>
  <si>
    <t>Владимир г, Стрелецкая ул, 36А</t>
  </si>
  <si>
    <t>3042.000</t>
  </si>
  <si>
    <t>Владимир г, Стрелецкий городок, 1</t>
  </si>
  <si>
    <t>Владимир г, Стрелецкий городок, 49</t>
  </si>
  <si>
    <t>748.300</t>
  </si>
  <si>
    <t>Владимир г, Стрелецкий городок, 51</t>
  </si>
  <si>
    <t>196.200</t>
  </si>
  <si>
    <t>303.500</t>
  </si>
  <si>
    <t>Владимир г, Стрелецкий городок, 52</t>
  </si>
  <si>
    <t>201.900</t>
  </si>
  <si>
    <t>Владимир г, Стрелецкий городок, 54</t>
  </si>
  <si>
    <t>444.980</t>
  </si>
  <si>
    <t>Владимир г, Стрелецкий городок, 60</t>
  </si>
  <si>
    <t>Владимир г, Стрелецкий городок, 63</t>
  </si>
  <si>
    <t>854.000</t>
  </si>
  <si>
    <t>Владимир г, Стрелецкий мыс ул, 1</t>
  </si>
  <si>
    <t>Владимир г, Стрелецкий мыс ул, 3</t>
  </si>
  <si>
    <t>Владимир г, Стрелецкий мыс ул, 5</t>
  </si>
  <si>
    <t>Владимир г, Стрелецкий пер, 1А</t>
  </si>
  <si>
    <t>Владимир г, Стрелецкий пер, 3</t>
  </si>
  <si>
    <t>Владимир г, Стрелецкий пер, 3б</t>
  </si>
  <si>
    <t>Владимир г, Строителей пр-кт, 1</t>
  </si>
  <si>
    <t>Владимир г, Строителей пр-кт, 12</t>
  </si>
  <si>
    <t>918.400</t>
  </si>
  <si>
    <t>Владимир г, Строителей пр-кт, 13</t>
  </si>
  <si>
    <t>Владимир г, Строителей пр-кт, 13А</t>
  </si>
  <si>
    <t>Владимир г, Строителей пр-кт, 13Б</t>
  </si>
  <si>
    <t>Владимир г, Строителей пр-кт, 13Г</t>
  </si>
  <si>
    <t>895.600</t>
  </si>
  <si>
    <t>Владимир г, Строителей пр-кт, 14А</t>
  </si>
  <si>
    <t>Владимир г, Строителей пр-кт, 15</t>
  </si>
  <si>
    <t>Владимир г, Строителей пр-кт, 15Б</t>
  </si>
  <si>
    <t>Владимир г, Строителей пр-кт, 15Д</t>
  </si>
  <si>
    <t>9268.900</t>
  </si>
  <si>
    <t>Владимир г, Строителей пр-кт, 15Е</t>
  </si>
  <si>
    <t>Владимир г, Строителей пр-кт, 15Ж</t>
  </si>
  <si>
    <t>7302.300</t>
  </si>
  <si>
    <t>Владимир г, Строителей пр-кт, 16</t>
  </si>
  <si>
    <t>Владимир г, Строителей пр-кт, 16А</t>
  </si>
  <si>
    <t>888.600</t>
  </si>
  <si>
    <t>Владимир г, Строителей пр-кт, 16Б</t>
  </si>
  <si>
    <t>Владимир г, Строителей пр-кт, 17</t>
  </si>
  <si>
    <t>Владимир г, Строителей пр-кт, 18</t>
  </si>
  <si>
    <t>Владимир г, Строителей пр-кт, 18А</t>
  </si>
  <si>
    <t>3530.500</t>
  </si>
  <si>
    <t>Владимир г, Строителей пр-кт, 19</t>
  </si>
  <si>
    <t>1343.000</t>
  </si>
  <si>
    <t>Владимир г, Строителей пр-кт, 1А</t>
  </si>
  <si>
    <t>1062.700</t>
  </si>
  <si>
    <t>Владимир г, Строителей пр-кт, 2</t>
  </si>
  <si>
    <t>1324.800</t>
  </si>
  <si>
    <t>Владимир г, Строителей пр-кт, 21</t>
  </si>
  <si>
    <t>484.600</t>
  </si>
  <si>
    <t>Владимир г, Строителей пр-кт, 22</t>
  </si>
  <si>
    <t>550.200</t>
  </si>
  <si>
    <t>Владимир г, Строителей пр-кт, 23</t>
  </si>
  <si>
    <t>364.800</t>
  </si>
  <si>
    <t>Владимир г, Строителей пр-кт, 24</t>
  </si>
  <si>
    <t>Владимир г, Строителей пр-кт, 24А</t>
  </si>
  <si>
    <t>Владимир г, Строителей пр-кт, 24Б</t>
  </si>
  <si>
    <t>Владимир г, Строителей пр-кт, 25</t>
  </si>
  <si>
    <t>Владимир г, Строителей пр-кт, 26</t>
  </si>
  <si>
    <t>1115.700</t>
  </si>
  <si>
    <t>Владимир г, Строителей пр-кт, 26А</t>
  </si>
  <si>
    <t>Владимир г, Строителей пр-кт, 26Б</t>
  </si>
  <si>
    <t>Владимир г, Строителей пр-кт, 27</t>
  </si>
  <si>
    <t>Владимир г, Строителей пр-кт, 28</t>
  </si>
  <si>
    <t>Владимир г, Строителей пр-кт, 28А</t>
  </si>
  <si>
    <t>Владимир г, Строителей пр-кт, 28В</t>
  </si>
  <si>
    <t>Владимир г, Строителей пр-кт, 2А</t>
  </si>
  <si>
    <t>8775.900</t>
  </si>
  <si>
    <t>Владимир г, Строителей пр-кт, 2Г</t>
  </si>
  <si>
    <t>901.900</t>
  </si>
  <si>
    <t>Владимир г, Строителей пр-кт, 30А</t>
  </si>
  <si>
    <t>891.400</t>
  </si>
  <si>
    <t>Владимир г, Строителей пр-кт, 30В</t>
  </si>
  <si>
    <t>1243.500</t>
  </si>
  <si>
    <t>Владимир г, Строителей пр-кт, 32</t>
  </si>
  <si>
    <t>1120.400</t>
  </si>
  <si>
    <t>Владимир г, Строителей пр-кт, 34</t>
  </si>
  <si>
    <t>Владимир г, Строителей пр-кт, 34А</t>
  </si>
  <si>
    <t>4284.300</t>
  </si>
  <si>
    <t>Владимир г, Строителей пр-кт, 34Б</t>
  </si>
  <si>
    <t>Владимир г, Строителей пр-кт, 34В</t>
  </si>
  <si>
    <t>Владимир г, Строителей пр-кт, 36</t>
  </si>
  <si>
    <t>Владимир г, Строителей пр-кт, 38</t>
  </si>
  <si>
    <t>Владимир г, Строителей пр-кт, 38А</t>
  </si>
  <si>
    <t>Владимир г, Строителей пр-кт, 38Б</t>
  </si>
  <si>
    <t>Владимир г, Строителей пр-кт, 4</t>
  </si>
  <si>
    <t>854.200</t>
  </si>
  <si>
    <t>Владимир г, Строителей пр-кт, 40</t>
  </si>
  <si>
    <t>Владимир г, Строителей пр-кт, 42</t>
  </si>
  <si>
    <t>Владимир г, Строителей пр-кт, 42А</t>
  </si>
  <si>
    <t>Владимир г, Строителей пр-кт, 42Г</t>
  </si>
  <si>
    <t>Владимир г, Строителей пр-кт, 42Д</t>
  </si>
  <si>
    <t>Владимир г, Строителей пр-кт, 44</t>
  </si>
  <si>
    <t>Владимир г, Строителей пр-кт, 44А</t>
  </si>
  <si>
    <t>Владимир г, Строителей пр-кт, 44Б</t>
  </si>
  <si>
    <t>Владимир г, Строителей пр-кт, 44Г</t>
  </si>
  <si>
    <t>1041.200</t>
  </si>
  <si>
    <t>Владимир г, Строителей пр-кт, 46</t>
  </si>
  <si>
    <t>Владимир г, Строителей пр-кт, 46А</t>
  </si>
  <si>
    <t>Владимир г, Строителей пр-кт, 46Б</t>
  </si>
  <si>
    <t>Владимир г, Строителей пр-кт, 46В</t>
  </si>
  <si>
    <t>Владимир г, Строителей пр-кт, 4А</t>
  </si>
  <si>
    <t>891.700</t>
  </si>
  <si>
    <t>Владимир г, Строителей пр-кт, 6</t>
  </si>
  <si>
    <t>Владимир г, Строителей пр-кт, 6А</t>
  </si>
  <si>
    <t>897.700</t>
  </si>
  <si>
    <t>Владимир г, Строителей пр-кт, 8</t>
  </si>
  <si>
    <t>Владимир г, Строителей пр-кт, 9 корп. 3</t>
  </si>
  <si>
    <t>Владимир г, Строителей пр-кт, 9 корп. 4</t>
  </si>
  <si>
    <t>Владимир г, Строителей ул, 10А</t>
  </si>
  <si>
    <t>Владимир г, Строителей ул, 12</t>
  </si>
  <si>
    <t>Владимир г, Строителей ул, 3</t>
  </si>
  <si>
    <t>Владимир г, Строителей ул, 4</t>
  </si>
  <si>
    <t>1943</t>
  </si>
  <si>
    <t>640.600</t>
  </si>
  <si>
    <t>Владимир г, Строителей ул, 6</t>
  </si>
  <si>
    <t>698.900</t>
  </si>
  <si>
    <t>Владимир г, Строителей ул, 6А</t>
  </si>
  <si>
    <t>548.700</t>
  </si>
  <si>
    <t>633.600</t>
  </si>
  <si>
    <t>648.200</t>
  </si>
  <si>
    <t>Владимир г, Студеная Гора ул, 14</t>
  </si>
  <si>
    <t>Владимир г, Студеная Гора ул, 34А</t>
  </si>
  <si>
    <t>826.600</t>
  </si>
  <si>
    <t>Владимир г, Студеная Гора ул, 7</t>
  </si>
  <si>
    <t>960.700</t>
  </si>
  <si>
    <t>Владимир г, Студенческая ул, 12</t>
  </si>
  <si>
    <t>Владимир г, Студенческая ул, 16Б</t>
  </si>
  <si>
    <t>509.640</t>
  </si>
  <si>
    <t>Владимир г, Студенческая ул, 16г</t>
  </si>
  <si>
    <t>732.200</t>
  </si>
  <si>
    <t>Владимир г, Студенческая ул, 16д</t>
  </si>
  <si>
    <t>Владимир г, Студенческая ул, 18А</t>
  </si>
  <si>
    <t>Владимир г, Студенческая ул, 18Д</t>
  </si>
  <si>
    <t>Владимир г, Студенческая ул, 2</t>
  </si>
  <si>
    <t>Владимир г, Студенческая ул, 2А</t>
  </si>
  <si>
    <t>824.100</t>
  </si>
  <si>
    <t>Владимир г, Студенческая ул, 3/12</t>
  </si>
  <si>
    <t>Владимир г, Студенческая ул, 4</t>
  </si>
  <si>
    <t>969.200</t>
  </si>
  <si>
    <t>Владимир г, Студенческая ул, 4А</t>
  </si>
  <si>
    <t>1909.800</t>
  </si>
  <si>
    <t>Владимир г, Студенческая ул, 6</t>
  </si>
  <si>
    <t>Владимир г, Студенческая ул, 6б</t>
  </si>
  <si>
    <t>984.800</t>
  </si>
  <si>
    <t>Владимир г, Студенческая ул, 6Д</t>
  </si>
  <si>
    <t>2237.600</t>
  </si>
  <si>
    <t>Владимир г, Суворова ул, 11</t>
  </si>
  <si>
    <t>1042.900</t>
  </si>
  <si>
    <t>Владимир г, Суворова ул, 1а</t>
  </si>
  <si>
    <t>Владимир г, Суворова ул, 2</t>
  </si>
  <si>
    <t>642.600</t>
  </si>
  <si>
    <t>Владимир г, Суворова ул, 3</t>
  </si>
  <si>
    <t>Владимир г, Суворова ул, 4</t>
  </si>
  <si>
    <t>Владимир г, Суворова ул, 5</t>
  </si>
  <si>
    <t>Владимир г, Суворова ул, 6</t>
  </si>
  <si>
    <t>Владимир г, Суворова ул, 7</t>
  </si>
  <si>
    <t>Владимир г, Суворова ул, 8</t>
  </si>
  <si>
    <t>Владимир г, Суворова ул, 9</t>
  </si>
  <si>
    <t>Владимир г, Суворова ул, 9а</t>
  </si>
  <si>
    <t>Владимир г, Судогодское ш, 1</t>
  </si>
  <si>
    <t>3016.000</t>
  </si>
  <si>
    <t>Владимир г, Судогодское ш, 11</t>
  </si>
  <si>
    <t>667.000</t>
  </si>
  <si>
    <t>Владимир г, Судогодское ш, 19</t>
  </si>
  <si>
    <t>Владимир г, Судогодское ш, 23</t>
  </si>
  <si>
    <t>Владимир г, Судогодское ш, 23б</t>
  </si>
  <si>
    <t>Владимир г, Судогодское ш, 25</t>
  </si>
  <si>
    <t>Владимир г, Судогодское ш, 25а</t>
  </si>
  <si>
    <t>Владимир г, Судогодское ш, 27</t>
  </si>
  <si>
    <t>1538.500</t>
  </si>
  <si>
    <t>Владимир г, Судогодское ш, 27а</t>
  </si>
  <si>
    <t>Владимир г, Судогодское ш, 27ж</t>
  </si>
  <si>
    <t>5313.300</t>
  </si>
  <si>
    <t>Владимир г, Судогодское ш, 29</t>
  </si>
  <si>
    <t>1065.800</t>
  </si>
  <si>
    <t>Владимир г, Судогодское ш, 29а</t>
  </si>
  <si>
    <t>916.000</t>
  </si>
  <si>
    <t>1408.800</t>
  </si>
  <si>
    <t>Владимир г, Судогодское ш, 29и</t>
  </si>
  <si>
    <t>Владимир г, Судогодское ш, 33</t>
  </si>
  <si>
    <t>Владимир г, Судогодское ш, 35</t>
  </si>
  <si>
    <t>577.600</t>
  </si>
  <si>
    <t>Владимир г, Судогодское ш, 37</t>
  </si>
  <si>
    <t>Владимир г, Судогодское ш, 3а</t>
  </si>
  <si>
    <t>490.300</t>
  </si>
  <si>
    <t>Владимир г, Судогодское ш, 51г</t>
  </si>
  <si>
    <t>Владимир г, Судогодское ш, 51д</t>
  </si>
  <si>
    <t>1102.100</t>
  </si>
  <si>
    <t>Владимир г, Судогодское ш, 5а</t>
  </si>
  <si>
    <t>Владимир г, Судогодское ш, 7</t>
  </si>
  <si>
    <t>297.000</t>
  </si>
  <si>
    <t>571.800</t>
  </si>
  <si>
    <t>Владимир г, Судогодское ш, 7а</t>
  </si>
  <si>
    <t>Владимир г, Судогодское ш, 9</t>
  </si>
  <si>
    <t>Владимир г, Судогодское ш, 9а</t>
  </si>
  <si>
    <t>Владимир г, Суздальская ул, 2</t>
  </si>
  <si>
    <t>675.200</t>
  </si>
  <si>
    <t>371.500</t>
  </si>
  <si>
    <t>301.100</t>
  </si>
  <si>
    <t>481.600</t>
  </si>
  <si>
    <t>Владимир г, Суздальская ул, 2А</t>
  </si>
  <si>
    <t>357.000</t>
  </si>
  <si>
    <t>Владимир г, Суздальская ул, 4</t>
  </si>
  <si>
    <t>331.500</t>
  </si>
  <si>
    <t>299.150</t>
  </si>
  <si>
    <t>Владимир г, Суздальская ул, 5</t>
  </si>
  <si>
    <t>3724.000</t>
  </si>
  <si>
    <t>Владимир г, Суздальская ул, 5б</t>
  </si>
  <si>
    <t>Владимир г, Суздальская ул, 6</t>
  </si>
  <si>
    <t>234.000</t>
  </si>
  <si>
    <t>Владимир г, Суздальская ул, 7А</t>
  </si>
  <si>
    <t>431.300</t>
  </si>
  <si>
    <t>Владимир г, Суздальская ул, 8</t>
  </si>
  <si>
    <t>463.900</t>
  </si>
  <si>
    <t>446.300</t>
  </si>
  <si>
    <t>Владимир г, Суздальская ул, 8В</t>
  </si>
  <si>
    <t>Владимир г, Суздальская ул, 8Г</t>
  </si>
  <si>
    <t>Владимир г, Суздальский пр-кт, 13А</t>
  </si>
  <si>
    <t>1623.000</t>
  </si>
  <si>
    <t>Владимир г, Суздальский пр-кт, 14</t>
  </si>
  <si>
    <t>Владимир г, Суздальский пр-кт, 15</t>
  </si>
  <si>
    <t>1262.300</t>
  </si>
  <si>
    <t>Владимир г, Суздальский пр-кт, 15а</t>
  </si>
  <si>
    <t>1233.000</t>
  </si>
  <si>
    <t>Владимир г, Суздальский пр-кт, 16</t>
  </si>
  <si>
    <t>Владимир г, Суздальский пр-кт, 17</t>
  </si>
  <si>
    <t>807.130</t>
  </si>
  <si>
    <t>Владимир г, Суздальский пр-кт, 17б</t>
  </si>
  <si>
    <t>Владимир г, Суздальский пр-кт, 18</t>
  </si>
  <si>
    <t>1197.900</t>
  </si>
  <si>
    <t>Владимир г, Суздальский пр-кт, 19</t>
  </si>
  <si>
    <t>1032.200</t>
  </si>
  <si>
    <t>Владимир г, Суздальский пр-кт, 2</t>
  </si>
  <si>
    <t>Владимир г, Суздальский пр-кт, 20</t>
  </si>
  <si>
    <t>Владимир г, Суздальский пр-кт, 21</t>
  </si>
  <si>
    <t>Владимир г, Суздальский пр-кт, 21а</t>
  </si>
  <si>
    <t>Владимир г, Суздальский пр-кт, 24</t>
  </si>
  <si>
    <t>2986.000</t>
  </si>
  <si>
    <t>Владимир г, Суздальский пр-кт, 25</t>
  </si>
  <si>
    <t>436.100</t>
  </si>
  <si>
    <t>523.000</t>
  </si>
  <si>
    <t>Владимир г, Суздальский пр-кт, 26А</t>
  </si>
  <si>
    <t>1386.100</t>
  </si>
  <si>
    <t>Владимир г, Суздальский пр-кт, 27</t>
  </si>
  <si>
    <t>Владимир г, Суздальский пр-кт, 29</t>
  </si>
  <si>
    <t>1191.000</t>
  </si>
  <si>
    <t>Владимир г, Суздальский пр-кт, 3</t>
  </si>
  <si>
    <t>3224.000</t>
  </si>
  <si>
    <t>Владимир г, Суздальский пр-кт, 31</t>
  </si>
  <si>
    <t>Владимир г, Суздальский пр-кт, 35</t>
  </si>
  <si>
    <t>Владимир г, Суздальский пр-кт, 5</t>
  </si>
  <si>
    <t>3486.800</t>
  </si>
  <si>
    <t>3124.000</t>
  </si>
  <si>
    <t>Владимир г, Суздальский пр-кт, 7</t>
  </si>
  <si>
    <t>Владимир г, Суздальский пр-кт, 9А</t>
  </si>
  <si>
    <t>600.800</t>
  </si>
  <si>
    <t>Владимир г, Суздальский пр-кт, 9Г</t>
  </si>
  <si>
    <t>658.400</t>
  </si>
  <si>
    <t>292.500</t>
  </si>
  <si>
    <t>383.100</t>
  </si>
  <si>
    <t>Владимир г, Сурикова ул, 10/34</t>
  </si>
  <si>
    <t>Владимир г, Сурикова ул, 10А</t>
  </si>
  <si>
    <t>Владимир г, Сурикова ул, 10Б</t>
  </si>
  <si>
    <t>Владимир г, Сурикова ул, 11/32</t>
  </si>
  <si>
    <t>989.000</t>
  </si>
  <si>
    <t>Владимир г, Сурикова ул, 13/27</t>
  </si>
  <si>
    <t>Владимир г, Сурикова ул, 14</t>
  </si>
  <si>
    <t>Владимир г, Сурикова ул, 16</t>
  </si>
  <si>
    <t>Владимир г, Сурикова ул, 16А</t>
  </si>
  <si>
    <t>Владимир г, Сурикова ул, 16Б</t>
  </si>
  <si>
    <t>Владимир г, Сурикова ул, 18</t>
  </si>
  <si>
    <t>Владимир г, Сурикова ул, 2</t>
  </si>
  <si>
    <t>297.600</t>
  </si>
  <si>
    <t>272.300</t>
  </si>
  <si>
    <t>Владимир г, Сурикова ул, 20</t>
  </si>
  <si>
    <t>Владимир г, Сурикова ул, 22</t>
  </si>
  <si>
    <t>1965.000</t>
  </si>
  <si>
    <t>Владимир г, Сурикова ул, 24</t>
  </si>
  <si>
    <t>1655.000</t>
  </si>
  <si>
    <t>Владимир г, Сурикова ул, 26</t>
  </si>
  <si>
    <t>769.000</t>
  </si>
  <si>
    <t>Владимир г, Сурикова ул, 3</t>
  </si>
  <si>
    <t>392.100</t>
  </si>
  <si>
    <t>Владимир г, Сурикова ул, 4</t>
  </si>
  <si>
    <t>212.410</t>
  </si>
  <si>
    <t>Владимир г, Сурикова ул, 5</t>
  </si>
  <si>
    <t>414.500</t>
  </si>
  <si>
    <t>Владимир г, Сурикова ул, 6</t>
  </si>
  <si>
    <t>Владимир г, Сурикова ул, 7</t>
  </si>
  <si>
    <t>269.600</t>
  </si>
  <si>
    <t>Владимир г, Сурикова ул, 8</t>
  </si>
  <si>
    <t>377.700</t>
  </si>
  <si>
    <t>Владимир г, Сущевская ул, 1</t>
  </si>
  <si>
    <t>1628.600</t>
  </si>
  <si>
    <t>Владимир г, Сущевская ул, 13А</t>
  </si>
  <si>
    <t>2215.600</t>
  </si>
  <si>
    <t>Владимир г, Сущевская ул, 2</t>
  </si>
  <si>
    <t>954.300</t>
  </si>
  <si>
    <t>Владимир г, Сущевская ул, 3</t>
  </si>
  <si>
    <t>Владимир г, Сущевская ул, 4</t>
  </si>
  <si>
    <t>1512.300</t>
  </si>
  <si>
    <t>Владимир г, Сущевская ул, 5</t>
  </si>
  <si>
    <t>954.500</t>
  </si>
  <si>
    <t>Владимир г, Сущевская ул, 50</t>
  </si>
  <si>
    <t>Владимир г, Сущевская ул, 5А</t>
  </si>
  <si>
    <t>542.100</t>
  </si>
  <si>
    <t>Владимир г, Сущевская ул, 7</t>
  </si>
  <si>
    <t>741.700</t>
  </si>
  <si>
    <t>970.400</t>
  </si>
  <si>
    <t>Владимир г, Сущевский проезд, 2</t>
  </si>
  <si>
    <t>449.500</t>
  </si>
  <si>
    <t>Владимир г, Тихонравова ул, 11</t>
  </si>
  <si>
    <t>1170.600</t>
  </si>
  <si>
    <t>Владимир г, Тихонравова ул, 12</t>
  </si>
  <si>
    <t>619.200</t>
  </si>
  <si>
    <t>Владимир г, Тихонравова ул, 13</t>
  </si>
  <si>
    <t>1168.620</t>
  </si>
  <si>
    <t>Владимир г, Тихонравова ул, 3</t>
  </si>
  <si>
    <t>937.000</t>
  </si>
  <si>
    <t>Владимир г, Тихонравова ул, 3А</t>
  </si>
  <si>
    <t>Владимир г, Тихонравова ул, 4</t>
  </si>
  <si>
    <t>842.000</t>
  </si>
  <si>
    <t>885.900</t>
  </si>
  <si>
    <t>Владимир г, Тихонравова ул, 6</t>
  </si>
  <si>
    <t>2496.000</t>
  </si>
  <si>
    <t>941.000</t>
  </si>
  <si>
    <t>Владимир г, Тихонравова ул, 8</t>
  </si>
  <si>
    <t>Владимир г, Тихонравова ул, 9</t>
  </si>
  <si>
    <t>1426.900</t>
  </si>
  <si>
    <t>Владимир г, Токарева ул, 10</t>
  </si>
  <si>
    <t>901.600</t>
  </si>
  <si>
    <t>Владимир г, Токарева ул, 1Г</t>
  </si>
  <si>
    <t>Владимир г, Токарева ул, 2</t>
  </si>
  <si>
    <t>Владимир г, Токарева ул, 4</t>
  </si>
  <si>
    <t>10150.900</t>
  </si>
  <si>
    <t>Владимир г, Токарева ул, 6</t>
  </si>
  <si>
    <t>690.500</t>
  </si>
  <si>
    <t>Владимир г, Токарева ул, 8</t>
  </si>
  <si>
    <t>Владимир г, Тракторная ул, 1</t>
  </si>
  <si>
    <t>817.700</t>
  </si>
  <si>
    <t>Владимир г, Тракторная ул, 10</t>
  </si>
  <si>
    <t>Владимир г, Тракторная ул, 11</t>
  </si>
  <si>
    <t>2182.000</t>
  </si>
  <si>
    <t>Владимир г, Тракторная ул, 12</t>
  </si>
  <si>
    <t>4050.000</t>
  </si>
  <si>
    <t>862.700</t>
  </si>
  <si>
    <t>Владимир г, Тракторная ул, 13</t>
  </si>
  <si>
    <t>1636.800</t>
  </si>
  <si>
    <t>Владимир г, Тракторная ул, 15</t>
  </si>
  <si>
    <t>Владимир г, Тракторная ул, 1А</t>
  </si>
  <si>
    <t>Владимир г, Тракторная ул, 1Б</t>
  </si>
  <si>
    <t>1504.100</t>
  </si>
  <si>
    <t>Владимир г, Тракторная ул, 1В</t>
  </si>
  <si>
    <t>2092.800</t>
  </si>
  <si>
    <t>Владимир г, Тракторная ул, 1Г</t>
  </si>
  <si>
    <t>Владимир г, Тракторная ул, 3Б</t>
  </si>
  <si>
    <t>1225.400</t>
  </si>
  <si>
    <t>Владимир г, Тракторная ул, 4</t>
  </si>
  <si>
    <t>731.270</t>
  </si>
  <si>
    <t>Владимир г, Тракторная ул, 40</t>
  </si>
  <si>
    <t>Владимир г, Тракторная ул, 48</t>
  </si>
  <si>
    <t>558.400</t>
  </si>
  <si>
    <t>Владимир г, Тракторная ул, 5</t>
  </si>
  <si>
    <t>797.300</t>
  </si>
  <si>
    <t>819.300</t>
  </si>
  <si>
    <t>Владимир г, Тракторная ул, 50</t>
  </si>
  <si>
    <t>849.400</t>
  </si>
  <si>
    <t>Владимир г, Тракторная ул, 54</t>
  </si>
  <si>
    <t>Владимир г, Тракторная ул, 56</t>
  </si>
  <si>
    <t>Владимир г, Тракторная ул, 58</t>
  </si>
  <si>
    <t>4350.000</t>
  </si>
  <si>
    <t>Владимир г, Тракторная ул, 6</t>
  </si>
  <si>
    <t>Владимир г, Тракторная ул, 7</t>
  </si>
  <si>
    <t>Владимир г, Тракторная ул, 7А</t>
  </si>
  <si>
    <t>Владимир г, Тракторная ул, 8</t>
  </si>
  <si>
    <t>1793.300</t>
  </si>
  <si>
    <t>Владимир г, Тракторная ул, 9Б</t>
  </si>
  <si>
    <t>717.000</t>
  </si>
  <si>
    <t>534.200</t>
  </si>
  <si>
    <t>Владимир г, Труда ул, 10/20</t>
  </si>
  <si>
    <t>559.700</t>
  </si>
  <si>
    <t>Владимир г, Труда ул, 11</t>
  </si>
  <si>
    <t>516.100</t>
  </si>
  <si>
    <t>796.000</t>
  </si>
  <si>
    <t>Владимир г, Труда ул, 13</t>
  </si>
  <si>
    <t>Владимир г, Труда ул, 14</t>
  </si>
  <si>
    <t>991.800</t>
  </si>
  <si>
    <t>Владимир г, Труда ул, 14А</t>
  </si>
  <si>
    <t>671.560</t>
  </si>
  <si>
    <t>1081.000</t>
  </si>
  <si>
    <t>804.380</t>
  </si>
  <si>
    <t>Владимир г, Труда ул, 16</t>
  </si>
  <si>
    <t>582.200</t>
  </si>
  <si>
    <t>Владимир г, Труда ул, 16А</t>
  </si>
  <si>
    <t>655.400</t>
  </si>
  <si>
    <t>721.900</t>
  </si>
  <si>
    <t>Владимир г, Труда ул, 17</t>
  </si>
  <si>
    <t>520.200</t>
  </si>
  <si>
    <t>Владимир г, Труда ул, 18</t>
  </si>
  <si>
    <t>934.400</t>
  </si>
  <si>
    <t>Владимир г, Труда ул, 19</t>
  </si>
  <si>
    <t>Владимир г, Труда ул, 2/7</t>
  </si>
  <si>
    <t>732.500</t>
  </si>
  <si>
    <t>Владимир г, Труда ул, 20</t>
  </si>
  <si>
    <t>1452.800</t>
  </si>
  <si>
    <t>Владимир г, Труда ул, 21</t>
  </si>
  <si>
    <t>571.700</t>
  </si>
  <si>
    <t>Владимир г, Труда ул, 23</t>
  </si>
  <si>
    <t>553.900</t>
  </si>
  <si>
    <t>Владимир г, Труда ул, 24</t>
  </si>
  <si>
    <t>479.700</t>
  </si>
  <si>
    <t>Владимир г, Труда ул, 27</t>
  </si>
  <si>
    <t>2256.200</t>
  </si>
  <si>
    <t>Владимир г, Труда ул, 3</t>
  </si>
  <si>
    <t>436.700</t>
  </si>
  <si>
    <t>393.900</t>
  </si>
  <si>
    <t>Владимир г, Труда ул, 30/7</t>
  </si>
  <si>
    <t>735.200</t>
  </si>
  <si>
    <t>Владимир г, Труда ул, 32</t>
  </si>
  <si>
    <t>Владимир г, Труда ул, 36</t>
  </si>
  <si>
    <t>Владимир г, Труда ул, 38</t>
  </si>
  <si>
    <t>Владимир г, Труда ул, 4</t>
  </si>
  <si>
    <t>431.000</t>
  </si>
  <si>
    <t>379.500</t>
  </si>
  <si>
    <t>327.900</t>
  </si>
  <si>
    <t>Владимир г, Труда ул, 5</t>
  </si>
  <si>
    <t>Владимир г, Труда ул, 6</t>
  </si>
  <si>
    <t>Владимир г, Труда ул, 8</t>
  </si>
  <si>
    <t>340.500</t>
  </si>
  <si>
    <t>Владимир г, Труда ул, 8а</t>
  </si>
  <si>
    <t>612.300</t>
  </si>
  <si>
    <t>291.400</t>
  </si>
  <si>
    <t>Владимир г, Турбаза Ладога нп, Сосновая ул, 8</t>
  </si>
  <si>
    <t>Владимир г, Турбаза Ладога нп, Сосновая ул, 9</t>
  </si>
  <si>
    <t>618.500</t>
  </si>
  <si>
    <t>Владимир г, Университетская ул, 10</t>
  </si>
  <si>
    <t>Владимир г, Университетская ул, 11</t>
  </si>
  <si>
    <t>Владимир г, Университетская ул, 12</t>
  </si>
  <si>
    <t>1881.700</t>
  </si>
  <si>
    <t>Владимир г, Университетская ул, 7</t>
  </si>
  <si>
    <t>Владимир г, Университетская ул, 8</t>
  </si>
  <si>
    <t>384.200</t>
  </si>
  <si>
    <t>Владимир г, Университетская ул, 9</t>
  </si>
  <si>
    <t>Владимир г, Урицкого ул, 26</t>
  </si>
  <si>
    <t>429.800</t>
  </si>
  <si>
    <t>455.600</t>
  </si>
  <si>
    <t>Владимир г, Урицкого ул, 30а</t>
  </si>
  <si>
    <t>504.500</t>
  </si>
  <si>
    <t>Владимир г, Усти-на-Лабе ул, 1</t>
  </si>
  <si>
    <t>374.900</t>
  </si>
  <si>
    <t>Владимир г, Усти-на-Лабе ул, 11</t>
  </si>
  <si>
    <t>1343.200</t>
  </si>
  <si>
    <t>705.400</t>
  </si>
  <si>
    <t>5111.500</t>
  </si>
  <si>
    <t>Владимир г, Усти-на-Лабе ул, 15</t>
  </si>
  <si>
    <t>Владимир г, Усти-на-Лабе ул, 16</t>
  </si>
  <si>
    <t>1409.800</t>
  </si>
  <si>
    <t>Владимир г, Усти-на-Лабе ул, 17</t>
  </si>
  <si>
    <t>Владимир г, Усти-на-Лабе ул, 2</t>
  </si>
  <si>
    <t>Владимир г, Усти-на-Лабе ул, 20</t>
  </si>
  <si>
    <t>Владимир г, Усти-на-Лабе ул, 21/53</t>
  </si>
  <si>
    <t>1656.900</t>
  </si>
  <si>
    <t>Владимир г, Усти-на-Лабе ул, 23</t>
  </si>
  <si>
    <t>Владимир г, Усти-на-Лабе ул, 25</t>
  </si>
  <si>
    <t>3443.000</t>
  </si>
  <si>
    <t>753.600</t>
  </si>
  <si>
    <t>Владимир г, Усти-на-Лабе ул, 27А</t>
  </si>
  <si>
    <t>760.700</t>
  </si>
  <si>
    <t>Владимир г, Усти-на-Лабе ул, 29/18</t>
  </si>
  <si>
    <t>3811.700</t>
  </si>
  <si>
    <t>Владимир г, Усти-на-Лабе ул, 2а</t>
  </si>
  <si>
    <t>1114.900</t>
  </si>
  <si>
    <t>Владимир г, Усти-на-Лабе ул, 31</t>
  </si>
  <si>
    <t>396.100</t>
  </si>
  <si>
    <t>619.900</t>
  </si>
  <si>
    <t>Владимир г, Усти-на-Лабе ул, 31А</t>
  </si>
  <si>
    <t>411.500</t>
  </si>
  <si>
    <t>Владимир г, Усти-на-Лабе ул, 32/16</t>
  </si>
  <si>
    <t>1247.700</t>
  </si>
  <si>
    <t>Владимир г, Усти-на-Лабе ул, 33</t>
  </si>
  <si>
    <t>Владимир г, Усти-на-Лабе ул, 34</t>
  </si>
  <si>
    <t>Владимир г, Усти-на-Лабе ул, 34А</t>
  </si>
  <si>
    <t>Владимир г, Усти-на-Лабе ул, 36</t>
  </si>
  <si>
    <t>1439.300</t>
  </si>
  <si>
    <t>Владимир г, Усти-на-Лабе ул, 4</t>
  </si>
  <si>
    <t>Владимир г, Усти-на-Лабе ул, 4а</t>
  </si>
  <si>
    <t>1017.500</t>
  </si>
  <si>
    <t>Владимир г, Усти-на-Лабе ул, 5</t>
  </si>
  <si>
    <t>Владимир г, Усти-на-Лабе ул, 5А</t>
  </si>
  <si>
    <t>Владимир г, Усти-на-Лабе ул, 5Б</t>
  </si>
  <si>
    <t>Владимир г, Усти-на-Лабе ул, 5В</t>
  </si>
  <si>
    <t>439.100</t>
  </si>
  <si>
    <t>Владимир г, Усти-на-Лабе ул, 5Г</t>
  </si>
  <si>
    <t>Владимир г, Усти-на-Лабе ул, 7</t>
  </si>
  <si>
    <t>Владимир г, Усти-на-Лабе ул, 7А</t>
  </si>
  <si>
    <t>1057.200</t>
  </si>
  <si>
    <t>Владимир г, Усти-на-Лабе ул, 7Б</t>
  </si>
  <si>
    <t>471.600</t>
  </si>
  <si>
    <t>Владимир г, Усти-на-Лабе ул, 8</t>
  </si>
  <si>
    <t>929.300</t>
  </si>
  <si>
    <t>Владимир г, Фатьянова ул, 10</t>
  </si>
  <si>
    <t>Владимир г, Фатьянова ул, 12</t>
  </si>
  <si>
    <t>2100.500</t>
  </si>
  <si>
    <t>Владимир г, Фатьянова ул, 16</t>
  </si>
  <si>
    <t>Владимир г, Фатьянова ул, 18</t>
  </si>
  <si>
    <t>1735.600</t>
  </si>
  <si>
    <t>Владимир г, Фатьянова ул, 18А</t>
  </si>
  <si>
    <t>Владимир г, Фатьянова ул, 2</t>
  </si>
  <si>
    <t>Владимир г, Фатьянова ул, 20</t>
  </si>
  <si>
    <t>17457.400</t>
  </si>
  <si>
    <t>1375.600</t>
  </si>
  <si>
    <t>Владимир г, Фатьянова ул, 23</t>
  </si>
  <si>
    <t>1527.900</t>
  </si>
  <si>
    <t>Владимир г, Фатьянова ул, 26</t>
  </si>
  <si>
    <t>1904.000</t>
  </si>
  <si>
    <t>Владимир г, Фатьянова ул, 27</t>
  </si>
  <si>
    <t>839.100</t>
  </si>
  <si>
    <t>Владимир г, Фатьянова ул, 27А</t>
  </si>
  <si>
    <t>661.300</t>
  </si>
  <si>
    <t>638.600</t>
  </si>
  <si>
    <t>Владимир г, Фатьянова ул, 2А</t>
  </si>
  <si>
    <t>Владимир г, Фатьянова ул, 4</t>
  </si>
  <si>
    <t>1759.800</t>
  </si>
  <si>
    <t>Владимир г, Фатьянова ул, 6</t>
  </si>
  <si>
    <t>1804.300</t>
  </si>
  <si>
    <t>Владимир г, Фатьянова ул, 8</t>
  </si>
  <si>
    <t>702.800</t>
  </si>
  <si>
    <t>762.700</t>
  </si>
  <si>
    <t>Владимир г, Фейгина ул, 10</t>
  </si>
  <si>
    <t>468.200</t>
  </si>
  <si>
    <t>1179.400</t>
  </si>
  <si>
    <t>Владимир г, Фейгина ул, 11/74</t>
  </si>
  <si>
    <t>Владимир г, Фейгина ул, 13</t>
  </si>
  <si>
    <t>484.300</t>
  </si>
  <si>
    <t>200.100</t>
  </si>
  <si>
    <t>Владимир г, Фейгина ул, 13А</t>
  </si>
  <si>
    <t>Владимир г, Фейгина ул, 15</t>
  </si>
  <si>
    <t>196.000</t>
  </si>
  <si>
    <t>1067.500</t>
  </si>
  <si>
    <t>200.400</t>
  </si>
  <si>
    <t>Владимир г, Фейгина ул, 16</t>
  </si>
  <si>
    <t>706.000</t>
  </si>
  <si>
    <t>615.300</t>
  </si>
  <si>
    <t>Владимир г, Фейгина ул, 2/20</t>
  </si>
  <si>
    <t>814.600</t>
  </si>
  <si>
    <t>Владимир г, Фейгина ул, 22</t>
  </si>
  <si>
    <t>1030.230</t>
  </si>
  <si>
    <t>Владимир г, Фейгина ул, 23/23</t>
  </si>
  <si>
    <t>465.400</t>
  </si>
  <si>
    <t>239.200</t>
  </si>
  <si>
    <t>Владимир г, Фейгина ул, 23А</t>
  </si>
  <si>
    <t>450.900</t>
  </si>
  <si>
    <t>740.700</t>
  </si>
  <si>
    <t>Владимир г, Фейгина ул, 6/25</t>
  </si>
  <si>
    <t>806.600</t>
  </si>
  <si>
    <t>Владимир г, Фейгина ул, 8/26</t>
  </si>
  <si>
    <t>Владимир г, Фейгина ул, 9</t>
  </si>
  <si>
    <t>878.600</t>
  </si>
  <si>
    <t>Владимир г, Хирурга Орлова ул, 18</t>
  </si>
  <si>
    <t>271.000</t>
  </si>
  <si>
    <t>Владимир г, Хирурга Орлова ул, 2б</t>
  </si>
  <si>
    <t>1303.300</t>
  </si>
  <si>
    <t>Владимир г, Хирурга Орлова ул, 6</t>
  </si>
  <si>
    <t>Владимир г, Хирурга Орлова ул, 6а</t>
  </si>
  <si>
    <t>755.700</t>
  </si>
  <si>
    <t>Владимир г, Хирурга Орлова ул, 8</t>
  </si>
  <si>
    <t>413.100</t>
  </si>
  <si>
    <t>Владимир г, Хирурга Орлова ул, 8а</t>
  </si>
  <si>
    <t>Владимир г, Чайковского проезд, 1</t>
  </si>
  <si>
    <t>Владимир г, Чайковского проезд, 3</t>
  </si>
  <si>
    <t>Владимир г, Чайковского проезд, 5</t>
  </si>
  <si>
    <t>241.000</t>
  </si>
  <si>
    <t>Владимир г, Чайковского проезд, 7</t>
  </si>
  <si>
    <t>298.800</t>
  </si>
  <si>
    <t>Владимир г, Чайковского проезд, 9</t>
  </si>
  <si>
    <t>423.400</t>
  </si>
  <si>
    <t>Владимир г, Чайковского ул, 10/11</t>
  </si>
  <si>
    <t>779.200</t>
  </si>
  <si>
    <t>Владимир г, Чайковского ул, 11</t>
  </si>
  <si>
    <t>732.600</t>
  </si>
  <si>
    <t>470.500</t>
  </si>
  <si>
    <t>Владимир г, Чайковского ул, 13/1</t>
  </si>
  <si>
    <t>448.400</t>
  </si>
  <si>
    <t>1311.000</t>
  </si>
  <si>
    <t>Владимир г, Чайковского ул, 15/2</t>
  </si>
  <si>
    <t>455.500</t>
  </si>
  <si>
    <t>Владимир г, Чайковского ул, 17</t>
  </si>
  <si>
    <t>505.490</t>
  </si>
  <si>
    <t>Владимир г, Чайковского ул, 19/1</t>
  </si>
  <si>
    <t>452.200</t>
  </si>
  <si>
    <t>Владимир г, Чайковского ул, 2</t>
  </si>
  <si>
    <t>Владимир г, Чайковского ул, 21</t>
  </si>
  <si>
    <t>Владимир г, Чайковского ул, 25А</t>
  </si>
  <si>
    <t>Владимир г, Чайковского ул, 26</t>
  </si>
  <si>
    <t>254.000</t>
  </si>
  <si>
    <t>Владимир г, Чайковского ул, 28</t>
  </si>
  <si>
    <t>909.600</t>
  </si>
  <si>
    <t>Владимир г, Чайковского ул, 30</t>
  </si>
  <si>
    <t>Владимир г, Чайковского ул, 32А</t>
  </si>
  <si>
    <t>966.600</t>
  </si>
  <si>
    <t>Владимир г, Чайковского ул, 34</t>
  </si>
  <si>
    <t>733.300</t>
  </si>
  <si>
    <t>Владимир г, Чайковского ул, 34А</t>
  </si>
  <si>
    <t>973.200</t>
  </si>
  <si>
    <t>885.200</t>
  </si>
  <si>
    <t>Владимир г, Чайковского ул, 36</t>
  </si>
  <si>
    <t>Владимир г, Чайковского ул, 36А</t>
  </si>
  <si>
    <t>898.500</t>
  </si>
  <si>
    <t>Владимир г, Чайковского ул, 38</t>
  </si>
  <si>
    <t>724.400</t>
  </si>
  <si>
    <t>Владимир г, Чайковского ул, 38А</t>
  </si>
  <si>
    <t>457.700</t>
  </si>
  <si>
    <t>Владимир г, Чайковского ул, 38В</t>
  </si>
  <si>
    <t>908.900</t>
  </si>
  <si>
    <t>Владимир г, Чайковского ул, 38Г</t>
  </si>
  <si>
    <t>842.600</t>
  </si>
  <si>
    <t>2399.000</t>
  </si>
  <si>
    <t>Владимир г, Чайковского ул, 40Б</t>
  </si>
  <si>
    <t>465.800</t>
  </si>
  <si>
    <t>Владимир г, Чайковского ул, 42</t>
  </si>
  <si>
    <t>Владимир г, Чайковского ул, 44</t>
  </si>
  <si>
    <t>1902.400</t>
  </si>
  <si>
    <t>Владимир г, Чайковского ул, 44А</t>
  </si>
  <si>
    <t>880.600</t>
  </si>
  <si>
    <t>Владимир г, Чайковского ул, 44Б</t>
  </si>
  <si>
    <t>915.200</t>
  </si>
  <si>
    <t>Владимир г, Чайковского ул, 46</t>
  </si>
  <si>
    <t>875.600</t>
  </si>
  <si>
    <t>Владимир г, Чайковского ул, 46А</t>
  </si>
  <si>
    <t>690.900</t>
  </si>
  <si>
    <t>Владимир г, Чайковского ул, 48</t>
  </si>
  <si>
    <t>Владимир г, Чайковского ул, 5</t>
  </si>
  <si>
    <t>449.900</t>
  </si>
  <si>
    <t>1485.000</t>
  </si>
  <si>
    <t>Владимир г, Чайковского ул, 50</t>
  </si>
  <si>
    <t>905.200</t>
  </si>
  <si>
    <t>777.000</t>
  </si>
  <si>
    <t>Владимир г, Чайковского ул, 50А</t>
  </si>
  <si>
    <t>Владимир г, Чайковского ул, 52</t>
  </si>
  <si>
    <t>859.300</t>
  </si>
  <si>
    <t>Владимир г, Чайковского ул, 9</t>
  </si>
  <si>
    <t>455.200</t>
  </si>
  <si>
    <t>Владимир г, Чапаева ул, 5</t>
  </si>
  <si>
    <t>1395.100</t>
  </si>
  <si>
    <t>Владимир г, Чапаева ул, 6</t>
  </si>
  <si>
    <t>Владимир г, Чапаева ул, 8</t>
  </si>
  <si>
    <t>Владимир г, Чапаева ул, 8а</t>
  </si>
  <si>
    <t>1487.700</t>
  </si>
  <si>
    <t>Владимир г, Чехова ул, 2</t>
  </si>
  <si>
    <t>761.700</t>
  </si>
  <si>
    <t>Владимир г, Элеваторная ул, 14</t>
  </si>
  <si>
    <t>882.500</t>
  </si>
  <si>
    <t>511.500</t>
  </si>
  <si>
    <t>Владимир г, Элеваторная ул, 14А</t>
  </si>
  <si>
    <t>228.900</t>
  </si>
  <si>
    <t>327.500</t>
  </si>
  <si>
    <t>Владимир г, Элеваторная ул, 14Б</t>
  </si>
  <si>
    <t>Владимир г, Элеваторная ул, 16</t>
  </si>
  <si>
    <t>476.600</t>
  </si>
  <si>
    <t>Владимир г, Элеваторная ул, 18</t>
  </si>
  <si>
    <t>673.500</t>
  </si>
  <si>
    <t>518.100</t>
  </si>
  <si>
    <t>797.400</t>
  </si>
  <si>
    <t>Владимир г, Элеваторная ул, 20А</t>
  </si>
  <si>
    <t>562.500</t>
  </si>
  <si>
    <t>Владимир г, Элеваторная ул, 24</t>
  </si>
  <si>
    <t>664.800</t>
  </si>
  <si>
    <t>Владимир г, Электроприборовский проезд, 3</t>
  </si>
  <si>
    <t>Владимир г, Электроприборовский проезд, 4</t>
  </si>
  <si>
    <t>372.500</t>
  </si>
  <si>
    <t>Владимир г, Электроприборовский проезд, 7</t>
  </si>
  <si>
    <t>515.400</t>
  </si>
  <si>
    <t>Владимир г, Электроприборовский проезд, 9/77</t>
  </si>
  <si>
    <t>Владимир г, Энергетик мкр, Садовая ул, 13</t>
  </si>
  <si>
    <t>Владимир г, Энергетик мкр, Садовая ул, 15</t>
  </si>
  <si>
    <t>Владимир г, Энергетик мкр, Северная ул, 11</t>
  </si>
  <si>
    <t>Владимир г, Энергетик мкр, Северная ул, 13</t>
  </si>
  <si>
    <t>Владимир г, Энергетик мкр, Северная ул, 2</t>
  </si>
  <si>
    <t>Владимир г, Энергетик мкр, Северная ул, 4</t>
  </si>
  <si>
    <t>Владимир г, Энергетик мкр, Совхозная ул, 1</t>
  </si>
  <si>
    <t>Владимир г, Энергетик мкр, Совхозная ул, 3</t>
  </si>
  <si>
    <t>Владимир г, Энергетик мкр, Совхозная ул, 4</t>
  </si>
  <si>
    <t>741.200</t>
  </si>
  <si>
    <t>Владимир г, Энергетик мкр, Совхозная ул, 6</t>
  </si>
  <si>
    <t>727.400</t>
  </si>
  <si>
    <t>796.600</t>
  </si>
  <si>
    <t>Владимир г, Энергетик мкр, Совхозная ул, 7</t>
  </si>
  <si>
    <t>Владимир г, Энергетик мкр, Совхозная ул, 9</t>
  </si>
  <si>
    <t>1588.600</t>
  </si>
  <si>
    <t>Владимир г, Энергетик мкр, Энергетиков ул, 10Б</t>
  </si>
  <si>
    <t>Владимир г, Энергетик мкр, Энергетиков ул, 11Б</t>
  </si>
  <si>
    <t>850.300</t>
  </si>
  <si>
    <t>1853.600</t>
  </si>
  <si>
    <t>Владимир г, Энергетик мкр, Энергетиков ул, 14Б</t>
  </si>
  <si>
    <t>1401.900</t>
  </si>
  <si>
    <t>Владимир г, Энергетик мкр, Энергетиков ул, 1А</t>
  </si>
  <si>
    <t>5039.900</t>
  </si>
  <si>
    <t>Владимир г, Энергетик мкр, Энергетиков ул, 1Б</t>
  </si>
  <si>
    <t>Владимир г, Энергетик мкр, Энергетиков ул, 2</t>
  </si>
  <si>
    <t>352.800</t>
  </si>
  <si>
    <t>5291.100</t>
  </si>
  <si>
    <t>Владимир г, Энергетик мкр, Энергетиков ул, 23</t>
  </si>
  <si>
    <t>5325.900</t>
  </si>
  <si>
    <t>Владимир г, Энергетик мкр, Энергетиков ул, 25</t>
  </si>
  <si>
    <t>Владимир г, Энергетик мкр, Энергетиков ул, 27</t>
  </si>
  <si>
    <t>Владимир г, Энергетик мкр, Энергетиков ул, 27А</t>
  </si>
  <si>
    <t>153.000</t>
  </si>
  <si>
    <t>Владимир г, Энергетик мкр, Энергетиков ул, 29Б</t>
  </si>
  <si>
    <t>Владимир г, Энергетик мкр, Энергетиков ул, 2Б</t>
  </si>
  <si>
    <t>Владимир г, Энергетик мкр, Энергетиков ул, 3</t>
  </si>
  <si>
    <t>Владимир г, Энергетик мкр, Энергетиков ул, 4А</t>
  </si>
  <si>
    <t>Владимир г, Энергетик мкр, Энергетиков ул, 5А</t>
  </si>
  <si>
    <t>Владимир г, Энергетик мкр, Энергетиков ул, 6</t>
  </si>
  <si>
    <t>Владимир г, Энергетик мкр, Энергетиков ул, 6б</t>
  </si>
  <si>
    <t>1124.300</t>
  </si>
  <si>
    <t>Владимир г, Энергетик мкр, Энергетиков ул, 8Б</t>
  </si>
  <si>
    <t>677.700</t>
  </si>
  <si>
    <t>Владимир г, Энергетик мкр, Энергетиков ул, 9Б</t>
  </si>
  <si>
    <t>Владимир г, Юбилейная ул, 12</t>
  </si>
  <si>
    <t>803.540</t>
  </si>
  <si>
    <t>Владимир г, Юбилейная ул, 14</t>
  </si>
  <si>
    <t>Владимир г, Юбилейная ул, 15</t>
  </si>
  <si>
    <t>1689.300</t>
  </si>
  <si>
    <t>Владимир г, Юбилейная ул, 16А</t>
  </si>
  <si>
    <t>Владимир г, Юбилейная ул, 16Б</t>
  </si>
  <si>
    <t>Владимир г, Юбилейная ул, 18</t>
  </si>
  <si>
    <t>Владимир г, Юбилейная ул, 20</t>
  </si>
  <si>
    <t>Владимир г, Юбилейная ул, 22</t>
  </si>
  <si>
    <t>1648.000</t>
  </si>
  <si>
    <t>Владимир г, Юбилейная ул, 24</t>
  </si>
  <si>
    <t>1491.000</t>
  </si>
  <si>
    <t>Владимир г, Юбилейная ул, 28</t>
  </si>
  <si>
    <t>Владимир г, Юбилейная ул, 3</t>
  </si>
  <si>
    <t>1273.100</t>
  </si>
  <si>
    <t>Владимир г, Юбилейная ул, 32</t>
  </si>
  <si>
    <t>Владимир г, Юбилейная ул, 34</t>
  </si>
  <si>
    <t>Владимир г, Юбилейная ул, 36</t>
  </si>
  <si>
    <t>999.000</t>
  </si>
  <si>
    <t>Владимир г, Юбилейная ул, 38</t>
  </si>
  <si>
    <t>Владимир г, Юбилейная ул, 38А</t>
  </si>
  <si>
    <t>Владимир г, Юбилейная ул, 4</t>
  </si>
  <si>
    <t>1668.000</t>
  </si>
  <si>
    <t>Владимир г, Юбилейная ул, 46</t>
  </si>
  <si>
    <t>894.000</t>
  </si>
  <si>
    <t>Владимир г, Юбилейная ул, 46А</t>
  </si>
  <si>
    <t>409.000</t>
  </si>
  <si>
    <t>Владимир г, Юбилейная ул, 5</t>
  </si>
  <si>
    <t>1166.500</t>
  </si>
  <si>
    <t>Владимир г, Юбилейная ул, 50</t>
  </si>
  <si>
    <t>2329.600</t>
  </si>
  <si>
    <t>Владимир г, Юбилейная ул, 52</t>
  </si>
  <si>
    <t>Владимир г, Юбилейная ул, 56</t>
  </si>
  <si>
    <t>Владимир г, Юбилейная ул, 58</t>
  </si>
  <si>
    <t>Владимир г, Юбилейная ул, 6</t>
  </si>
  <si>
    <t>Владимир г, Юбилейная ул, 60</t>
  </si>
  <si>
    <t>1215.210</t>
  </si>
  <si>
    <t>Владимир г, Юбилейная ул, 62</t>
  </si>
  <si>
    <t>Владимир г, Юбилейная ул, 66</t>
  </si>
  <si>
    <t>Владимир г, Юбилейная ул, 68</t>
  </si>
  <si>
    <t>928.000</t>
  </si>
  <si>
    <t>Владимир г, Юбилейная ул, 7</t>
  </si>
  <si>
    <t>Владимир г, Юбилейная ул, 70</t>
  </si>
  <si>
    <t>Владимир г, Юбилейная ул, 76</t>
  </si>
  <si>
    <t>Владимир г, Юбилейная ул, 76А</t>
  </si>
  <si>
    <t>584.700</t>
  </si>
  <si>
    <t>Владимир г, Юбилейная ул, 78</t>
  </si>
  <si>
    <t>Владимир г, Юбилейная ул, 7А</t>
  </si>
  <si>
    <t>Владимир г, Юбилейная ул, 8</t>
  </si>
  <si>
    <t>Владимир г, Юбилейная ул, 9</t>
  </si>
  <si>
    <t>Владимир г, Юрьевец мкр, Всесвятская ул, 15а</t>
  </si>
  <si>
    <t>Владимир г, Юрьевец мкр, Всесвятская ул, 15б</t>
  </si>
  <si>
    <t>Владимир г, Юрьевец мкр, Всесвятская ул, 17а</t>
  </si>
  <si>
    <t>Владимир г, Юрьевец мкр, Всесвятская ул, 8</t>
  </si>
  <si>
    <t>Владимир г, Юрьевец мкр, Гвардейская ул, 11</t>
  </si>
  <si>
    <t>Владимир г, Юрьевец мкр, Гвардейская ул, 11б</t>
  </si>
  <si>
    <t>Владимир г, Юрьевец мкр, Гвардейская ул, 13</t>
  </si>
  <si>
    <t>Владимир г, Юрьевец мкр, Гвардейская ул, 13Б</t>
  </si>
  <si>
    <t>Владимир г, Юрьевец мкр, Гвардейская ул, 15</t>
  </si>
  <si>
    <t>Владимир г, Юрьевец мкр, Гвардейская ул, 17</t>
  </si>
  <si>
    <t>Владимир г, Юрьевец мкр, Институтский городок, 10</t>
  </si>
  <si>
    <t>939.600</t>
  </si>
  <si>
    <t>Владимир г, Юрьевец мкр, Институтский городок, 11</t>
  </si>
  <si>
    <t>935.300</t>
  </si>
  <si>
    <t>1318.600</t>
  </si>
  <si>
    <t>Владимир г, Юрьевец мкр, Институтский городок, 13</t>
  </si>
  <si>
    <t>1317.000</t>
  </si>
  <si>
    <t>Владимир г, Юрьевец мкр, Институтский городок, 14</t>
  </si>
  <si>
    <t>Владимир г, Юрьевец мкр, Институтский городок, 14а</t>
  </si>
  <si>
    <t>Владимир г, Юрьевец мкр, Институтский городок, 15</t>
  </si>
  <si>
    <t>Владимир г, Юрьевец мкр, Институтский городок, 19</t>
  </si>
  <si>
    <t>Владимир г, Юрьевец мкр, Институтский городок, 21</t>
  </si>
  <si>
    <t>447.600</t>
  </si>
  <si>
    <t>Владимир г, Юрьевец мкр, Институтский городок, 26</t>
  </si>
  <si>
    <t>Владимир г, Юрьевец мкр, Институтский городок, 28</t>
  </si>
  <si>
    <t>Владимир г, Юрьевец мкр, Институтский городок, 3</t>
  </si>
  <si>
    <t>Владимир г, Юрьевец мкр, Институтский городок, 30</t>
  </si>
  <si>
    <t>1314.000</t>
  </si>
  <si>
    <t>651.800</t>
  </si>
  <si>
    <t>Владимир г, Юрьевец мкр, Институтский городок, 32</t>
  </si>
  <si>
    <t>932.600</t>
  </si>
  <si>
    <t>Владимир г, Юрьевец мкр, Институтский городок, 5</t>
  </si>
  <si>
    <t>Владимир г, Юрьевец мкр, Институтский городок, 6</t>
  </si>
  <si>
    <t>964.800</t>
  </si>
  <si>
    <t>Владимир г, Юрьевец мкр, Институтский городок, 9</t>
  </si>
  <si>
    <t>Владимир г, Юрьевец мкр, Михалькова ул, 10</t>
  </si>
  <si>
    <t>Владимир г, Юрьевец мкр, Михалькова ул, 11</t>
  </si>
  <si>
    <t>801.200</t>
  </si>
  <si>
    <t>Владимир г, Юрьевец мкр, Михалькова ул, 12</t>
  </si>
  <si>
    <t>Владимир г, Юрьевец мкр, Михалькова ул, 13</t>
  </si>
  <si>
    <t>840.500</t>
  </si>
  <si>
    <t>Владимир г, Юрьевец мкр, Михалькова ул, 13а</t>
  </si>
  <si>
    <t>552.800</t>
  </si>
  <si>
    <t>Владимир г, Юрьевец мкр, Михалькова ул, 15</t>
  </si>
  <si>
    <t>Владимир г, Юрьевец мкр, Михалькова ул, 1А</t>
  </si>
  <si>
    <t>1209.700</t>
  </si>
  <si>
    <t>Владимир г, Юрьевец мкр, Михалькова ул, 1Б</t>
  </si>
  <si>
    <t>Владимир г, Юрьевец мкр, Михалькова ул, 1В</t>
  </si>
  <si>
    <t>355.400</t>
  </si>
  <si>
    <t>Владимир г, Юрьевец мкр, Михалькова ул, 2</t>
  </si>
  <si>
    <t>796.400</t>
  </si>
  <si>
    <t>Владимир г, Юрьевец мкр, Михалькова ул, 2Б</t>
  </si>
  <si>
    <t>Владимир г, Юрьевец мкр, Михалькова ул, 3</t>
  </si>
  <si>
    <t>1456.200</t>
  </si>
  <si>
    <t>Владимир г, Юрьевец мкр, Михалькова ул, 3Б</t>
  </si>
  <si>
    <t>1514.000</t>
  </si>
  <si>
    <t>Владимир г, Юрьевец мкр, Михалькова ул, 3В</t>
  </si>
  <si>
    <t>4157.100</t>
  </si>
  <si>
    <t>Владимир г, Юрьевец мкр, Михалькова ул, 4</t>
  </si>
  <si>
    <t>Владимир г, Юрьевец мкр, Михалькова ул, 5</t>
  </si>
  <si>
    <t>2347.000</t>
  </si>
  <si>
    <t>1123.200</t>
  </si>
  <si>
    <t>Владимир г, Юрьевец мкр, Михалькова ул, 5А</t>
  </si>
  <si>
    <t>1217.400</t>
  </si>
  <si>
    <t>Владимир г, Юрьевец мкр, Михалькова ул, 6</t>
  </si>
  <si>
    <t>610.400</t>
  </si>
  <si>
    <t>Владимир г, Юрьевец мкр, Михалькова ул, 8</t>
  </si>
  <si>
    <t>834.200</t>
  </si>
  <si>
    <t>Владимир г, Юрьевец мкр, Михалькова ул, 9</t>
  </si>
  <si>
    <t>902.500</t>
  </si>
  <si>
    <t>Владимир г, Юрьевец мкр, Ноябрьская ул, 1</t>
  </si>
  <si>
    <t>756.400</t>
  </si>
  <si>
    <t>Владимир г, Юрьевец мкр, Ноябрьская ул, 105</t>
  </si>
  <si>
    <t>689.200</t>
  </si>
  <si>
    <t>Владимир г, Юрьевец мкр, Ноябрьская ул, 111</t>
  </si>
  <si>
    <t>788.500</t>
  </si>
  <si>
    <t>Владимир г, Юрьевец мкр, Ноябрьская ул, 115</t>
  </si>
  <si>
    <t>829.800</t>
  </si>
  <si>
    <t>Владимир г, Юрьевец мкр, Ноябрьская ул, 117</t>
  </si>
  <si>
    <t>Владимир г, Юрьевец мкр, Ноябрьская ул, 119</t>
  </si>
  <si>
    <t>Владимир г, Юрьевец мкр, Ноябрьская ул, 119А</t>
  </si>
  <si>
    <t>Владимир г, Юрьевец мкр, Ноябрьская ул, 119Б</t>
  </si>
  <si>
    <t>1478.000</t>
  </si>
  <si>
    <t>953.800</t>
  </si>
  <si>
    <t>Владимир г, Юрьевец мкр, Ноябрьская ул, 121</t>
  </si>
  <si>
    <t>617.000</t>
  </si>
  <si>
    <t>514.500</t>
  </si>
  <si>
    <t>Владимир г, Юрьевец мкр, Ноябрьская ул, 123</t>
  </si>
  <si>
    <t>227.000</t>
  </si>
  <si>
    <t>Владимир г, Юрьевец мкр, Ноябрьская ул, 125</t>
  </si>
  <si>
    <t>306.100</t>
  </si>
  <si>
    <t>Владимир г, Юрьевец мкр, Ноябрьская ул, 132</t>
  </si>
  <si>
    <t>1800</t>
  </si>
  <si>
    <t>372.900</t>
  </si>
  <si>
    <t>Владимир г, Юрьевец мкр, Ноябрьская ул, 2</t>
  </si>
  <si>
    <t>826.200</t>
  </si>
  <si>
    <t>Владимир г, Юрьевец мкр, Ноябрьская ул, 3А</t>
  </si>
  <si>
    <t>Владимир г, Юрьевец мкр, Ноябрьская ул, 4</t>
  </si>
  <si>
    <t>391.500</t>
  </si>
  <si>
    <t>Владимир г, Юрьевец мкр, Ноябрьская ул, 41А</t>
  </si>
  <si>
    <t>Владимир г, Юрьевец мкр, Ноябрьская ул, 5</t>
  </si>
  <si>
    <t>478.600</t>
  </si>
  <si>
    <t>Владимир г, Юрьевец мкр, Ноябрьская ул, 6</t>
  </si>
  <si>
    <t>Владимир г, Юрьевец мкр, Ноябрьская ул, 7</t>
  </si>
  <si>
    <t>216.000</t>
  </si>
  <si>
    <t>Владимир г, Юрьевец мкр, Ноябрьская ул, 8</t>
  </si>
  <si>
    <t>830.300</t>
  </si>
  <si>
    <t>Владимир г, Юрьевец мкр, Ноябрьская ул, 8А</t>
  </si>
  <si>
    <t>1201.600</t>
  </si>
  <si>
    <t>Владимир г, Юрьевец мкр, Ноябрьская ул, 9</t>
  </si>
  <si>
    <t>Владимир г, Юрьевец мкр, Ноябрьская ул, 9А</t>
  </si>
  <si>
    <t>818.700</t>
  </si>
  <si>
    <t>Владимир г, Юрьевец мкр, Православная ул, 9</t>
  </si>
  <si>
    <t>Владимир г, Юрьевец мкр, Славная ул, 10</t>
  </si>
  <si>
    <t>Владимир г, Юрьевец мкр, Славная ул, 12</t>
  </si>
  <si>
    <t>Владимир г, Юрьевец мкр, Славная ул, 15</t>
  </si>
  <si>
    <t>1947.300</t>
  </si>
  <si>
    <t>Владимир г, Юрьевец мкр, Славная ул, 17</t>
  </si>
  <si>
    <t>3699.000</t>
  </si>
  <si>
    <t>Владимир г, Юрьевец мкр, Славная ул, 4</t>
  </si>
  <si>
    <t>Владимир г, Юрьевец мкр, Славная ул, 6</t>
  </si>
  <si>
    <t>Владимир г, Юрьевец мкр, Строительный проезд, 11</t>
  </si>
  <si>
    <t>1662.900</t>
  </si>
  <si>
    <t>Владимир г, Юрьевец мкр, Строительный проезд, 11а</t>
  </si>
  <si>
    <t>Владимир г, Юрьевец мкр, Строительный проезд, 3</t>
  </si>
  <si>
    <t>727.100</t>
  </si>
  <si>
    <t>Владимир г, Юрьевец мкр, Школьный проезд, 4</t>
  </si>
  <si>
    <t>952.600</t>
  </si>
  <si>
    <t>Владимир г, Юрьевец мкр, Школьный проезд, 4А</t>
  </si>
  <si>
    <t>883.700</t>
  </si>
  <si>
    <t>Вязники г, 1 Мая ул, 10/34</t>
  </si>
  <si>
    <t>446.100</t>
  </si>
  <si>
    <t>623.100</t>
  </si>
  <si>
    <t>Вязники г, 1 Мая ул, 12/23</t>
  </si>
  <si>
    <t>1751.600</t>
  </si>
  <si>
    <t>1719.800</t>
  </si>
  <si>
    <t>Вязники г, 1 Мая ул, 14</t>
  </si>
  <si>
    <t>1432.000</t>
  </si>
  <si>
    <t>Вязники г, 1 Мая ул, 16/15</t>
  </si>
  <si>
    <t>362.600</t>
  </si>
  <si>
    <t>282.200</t>
  </si>
  <si>
    <t>Вязники г, 1 Мая ул, 27</t>
  </si>
  <si>
    <t>Вязники г, 1 Мая ул, 33/21</t>
  </si>
  <si>
    <t>Вязники г, 1 Мая ул, 5</t>
  </si>
  <si>
    <t>Вязники г, 1 Мая ул, 7</t>
  </si>
  <si>
    <t>Вязники г, 1 Мая ул, 8</t>
  </si>
  <si>
    <t>178.400</t>
  </si>
  <si>
    <t>288.200</t>
  </si>
  <si>
    <t>Вязники г, 1-й Кутузовский проезд, 2</t>
  </si>
  <si>
    <t>288.600</t>
  </si>
  <si>
    <t>Вязники г, 1-я Набережная ул, 1/6</t>
  </si>
  <si>
    <t>281.500</t>
  </si>
  <si>
    <t>207.500</t>
  </si>
  <si>
    <t>208.700</t>
  </si>
  <si>
    <t>Вязники г, 3-й Чапаевский пер, 1</t>
  </si>
  <si>
    <t>Вязники г, 3-й Чапаевский пер, 22</t>
  </si>
  <si>
    <t>Вязники г, 3-й Чапаевский пер, 23</t>
  </si>
  <si>
    <t>3867.000</t>
  </si>
  <si>
    <t>862.200</t>
  </si>
  <si>
    <t>Вязники г, Антошкина ул, 26</t>
  </si>
  <si>
    <t>Вязники г, Антошкина ул, 7</t>
  </si>
  <si>
    <t>570.300</t>
  </si>
  <si>
    <t>Вязники г, Б.Хмельницкого ул, 33</t>
  </si>
  <si>
    <t>1045.500</t>
  </si>
  <si>
    <t>Вязники г, Б.Хмельницкого ул, 35</t>
  </si>
  <si>
    <t>434.700</t>
  </si>
  <si>
    <t>Вязники г, Благовещенская ул, 10</t>
  </si>
  <si>
    <t>443.300</t>
  </si>
  <si>
    <t>233.100</t>
  </si>
  <si>
    <t>Вязники г, Благовещенская ул, 13</t>
  </si>
  <si>
    <t>277.500</t>
  </si>
  <si>
    <t>Вязники г, Благовещенская ул, 131</t>
  </si>
  <si>
    <t>649.900</t>
  </si>
  <si>
    <t>253.200</t>
  </si>
  <si>
    <t>Вязники г, Благовещенская ул, 133</t>
  </si>
  <si>
    <t>112.500</t>
  </si>
  <si>
    <t>Вязники г, Благовещенская ул, 149/1</t>
  </si>
  <si>
    <t>237.900</t>
  </si>
  <si>
    <t>184.800</t>
  </si>
  <si>
    <t>Вязники г, Благовещенская ул, 17</t>
  </si>
  <si>
    <t>Вязники г, Благовещенская ул, 18</t>
  </si>
  <si>
    <t>359.100</t>
  </si>
  <si>
    <t>457.900</t>
  </si>
  <si>
    <t>283.800</t>
  </si>
  <si>
    <t>Вязники г, Благовещенская ул, 26/17</t>
  </si>
  <si>
    <t>194.500</t>
  </si>
  <si>
    <t>257.900</t>
  </si>
  <si>
    <t>Вязники г, Благовещенская ул, 35а</t>
  </si>
  <si>
    <t>294.300</t>
  </si>
  <si>
    <t>Вязники г, Благовещенская ул, 37а</t>
  </si>
  <si>
    <t>331.800</t>
  </si>
  <si>
    <t>223.500</t>
  </si>
  <si>
    <t>Вязники г, Благовещенская ул, 38</t>
  </si>
  <si>
    <t>460.800</t>
  </si>
  <si>
    <t>Вязники г, Благовещенская ул, 41/9</t>
  </si>
  <si>
    <t>Вязники г, Благовещенская ул, 42</t>
  </si>
  <si>
    <t>Вязники г, Благовещенская ул, 49</t>
  </si>
  <si>
    <t>Вязники г, Благовещенская ул, 6</t>
  </si>
  <si>
    <t>Вязники г, Большая Московская ул, 11</t>
  </si>
  <si>
    <t>297.400</t>
  </si>
  <si>
    <t>Вязники г, Вишневая ул, 34</t>
  </si>
  <si>
    <t>667.500</t>
  </si>
  <si>
    <t>558.500</t>
  </si>
  <si>
    <t>Вязники г, Владимирская ул, 2</t>
  </si>
  <si>
    <t>607.400</t>
  </si>
  <si>
    <t>Вязники г, Владимирская ул, 4</t>
  </si>
  <si>
    <t>464.400</t>
  </si>
  <si>
    <t>497.600</t>
  </si>
  <si>
    <t>Вязники г, Владимирская ул, 6</t>
  </si>
  <si>
    <t>512.200</t>
  </si>
  <si>
    <t>Вязники г, Владимирская ул, 7</t>
  </si>
  <si>
    <t>Вязники г, Владимирская ул, 8/16</t>
  </si>
  <si>
    <t>731.000</t>
  </si>
  <si>
    <t>Вязники г, Владимирская ул, 9</t>
  </si>
  <si>
    <t>Вязники г, Вокзальная ул, 18</t>
  </si>
  <si>
    <t>813.100</t>
  </si>
  <si>
    <t>Вязники г, Вокзальная ул, 36</t>
  </si>
  <si>
    <t>Вязники г, Вокзальная ул, 38</t>
  </si>
  <si>
    <t>Вязники г, Вокзальная ул, 40</t>
  </si>
  <si>
    <t>Вязники г, Вокзальная ул, 42</t>
  </si>
  <si>
    <t>310.900</t>
  </si>
  <si>
    <t>1915</t>
  </si>
  <si>
    <t>Вязники г, Вокзальная ул, 5</t>
  </si>
  <si>
    <t>Вязники г, Володарского ул, 4/2</t>
  </si>
  <si>
    <t>Вязники г, Высоковольтная ул, 61</t>
  </si>
  <si>
    <t>830.700</t>
  </si>
  <si>
    <t>988.200</t>
  </si>
  <si>
    <t>1056.000</t>
  </si>
  <si>
    <t>678.800</t>
  </si>
  <si>
    <t>Вязники г, Герцена ул, 34</t>
  </si>
  <si>
    <t>437.100</t>
  </si>
  <si>
    <t>Вязники г, Герцена ул, 36</t>
  </si>
  <si>
    <t>Вязники г, Герцена ул, 36а</t>
  </si>
  <si>
    <t>Вязники г, Герцена ул, 38</t>
  </si>
  <si>
    <t>Вязники г, Герцена ул, 38а</t>
  </si>
  <si>
    <t>Вязники г, Герцена ул, 40а</t>
  </si>
  <si>
    <t>539.200</t>
  </si>
  <si>
    <t>682.400</t>
  </si>
  <si>
    <t>350.800</t>
  </si>
  <si>
    <t>Вязники г, Гоголя ул, 19/13</t>
  </si>
  <si>
    <t>207.800</t>
  </si>
  <si>
    <t>Вязники г, Гоголя ул, 21/14</t>
  </si>
  <si>
    <t>Вязники г, Гоголя ул, 23</t>
  </si>
  <si>
    <t>280.900</t>
  </si>
  <si>
    <t>2166.500</t>
  </si>
  <si>
    <t>Вязники г, Горького ул, 102</t>
  </si>
  <si>
    <t>8183.900</t>
  </si>
  <si>
    <t>149.100</t>
  </si>
  <si>
    <t>Вязники г, Дечинский мкр, 1</t>
  </si>
  <si>
    <t>Вязники г, Дечинский мкр, 10</t>
  </si>
  <si>
    <t>597.400</t>
  </si>
  <si>
    <t>Вязники г, Дечинский мкр, 12</t>
  </si>
  <si>
    <t>3813.800</t>
  </si>
  <si>
    <t>Вязники г, Дечинский мкр, 14</t>
  </si>
  <si>
    <t>Вязники г, Дечинский мкр, 16</t>
  </si>
  <si>
    <t>Вязники г, Дечинский мкр, 17</t>
  </si>
  <si>
    <t>1260.100</t>
  </si>
  <si>
    <t>Вязники г, Дечинский мкр, 4</t>
  </si>
  <si>
    <t>Вязники г, Дечинский мкр, 5</t>
  </si>
  <si>
    <t>Вязники г, Дечинский мкр, 6</t>
  </si>
  <si>
    <t>Вязники г, Дечинский мкр, 7</t>
  </si>
  <si>
    <t>Вязники г, Дечинский мкр, 8</t>
  </si>
  <si>
    <t>Вязники г, Ефимьево ул, 10</t>
  </si>
  <si>
    <t>Вязники г, Ефимьево ул, 11</t>
  </si>
  <si>
    <t>553.500</t>
  </si>
  <si>
    <t>1552.300</t>
  </si>
  <si>
    <t>Вязники г, Ефимьево ул, 13</t>
  </si>
  <si>
    <t>Вязники г, Ефимьево ул, 2</t>
  </si>
  <si>
    <t>Вязники г, Ефимьево ул, 3</t>
  </si>
  <si>
    <t>Вязники г, Ефимьево ул, 4</t>
  </si>
  <si>
    <t>Вязники г, Ефимьево ул, 5</t>
  </si>
  <si>
    <t>Вязники г, Ефимьево ул, 6</t>
  </si>
  <si>
    <t>848.200</t>
  </si>
  <si>
    <t>Вязники г, Ефимьево ул, 9</t>
  </si>
  <si>
    <t>1078.000</t>
  </si>
  <si>
    <t>Вязники г, Железнодорожная ул, 21</t>
  </si>
  <si>
    <t>Вязники г, Железнодорожная ул, 21а</t>
  </si>
  <si>
    <t>Вязники г, Железнодорожная ул, 23а</t>
  </si>
  <si>
    <t>Вязники г, Железнодорожная ул, 25</t>
  </si>
  <si>
    <t>Вязники г, Железнодорожная ул, 27</t>
  </si>
  <si>
    <t>202.500</t>
  </si>
  <si>
    <t>Вязники г, Железнодорожная ул, 31</t>
  </si>
  <si>
    <t>Вязники г, Железнодорожная ул, 41</t>
  </si>
  <si>
    <t>Вязники г, Железнодорожная ул, 43</t>
  </si>
  <si>
    <t>Вязники г, Железнодорожная ул, 43а</t>
  </si>
  <si>
    <t>Вязники г, Железнодорожная ул, 44</t>
  </si>
  <si>
    <t>Вязники г, Железнодорожная ул, 45</t>
  </si>
  <si>
    <t>517.600</t>
  </si>
  <si>
    <t>1155.300</t>
  </si>
  <si>
    <t>Вязники г, Железнодорожная ул, 47</t>
  </si>
  <si>
    <t>Вязники г, Железнодорожная ул, 51</t>
  </si>
  <si>
    <t>Вязники г, Жуковского ул, 1</t>
  </si>
  <si>
    <t>296.000</t>
  </si>
  <si>
    <t>322.100</t>
  </si>
  <si>
    <t>Вязники г, Жуковского ул, 11</t>
  </si>
  <si>
    <t>Вязники г, Жуковского ул, 13</t>
  </si>
  <si>
    <t>Вязники г, Жуковского ул, 3</t>
  </si>
  <si>
    <t>509.300</t>
  </si>
  <si>
    <t>Вязники г, Жуковского ул, 5</t>
  </si>
  <si>
    <t>343.400</t>
  </si>
  <si>
    <t>Вязники г, Жуковского ул, 7</t>
  </si>
  <si>
    <t>419.700</t>
  </si>
  <si>
    <t>Вязники г, Жуковского ул, 9</t>
  </si>
  <si>
    <t>Вязники г, Заготзерно ул, 1</t>
  </si>
  <si>
    <t>208.500</t>
  </si>
  <si>
    <t>Вязники г, Заготзерно ул, 10</t>
  </si>
  <si>
    <t>287.600</t>
  </si>
  <si>
    <t>Вязники г, Заготзерно ул, 11А</t>
  </si>
  <si>
    <t>Вязники г, Заготзерно ул, 12</t>
  </si>
  <si>
    <t>Вязники г, Заготзерно ул, 13</t>
  </si>
  <si>
    <t>238.900</t>
  </si>
  <si>
    <t>1294.000</t>
  </si>
  <si>
    <t>Вязники г, Заготзерно ул, 15</t>
  </si>
  <si>
    <t>Вязники г, Заготзерно ул, 16</t>
  </si>
  <si>
    <t>232.600</t>
  </si>
  <si>
    <t>Вязники г, Заготзерно ул, 17</t>
  </si>
  <si>
    <t>263.800</t>
  </si>
  <si>
    <t>Вязники г, Заготзерно ул, 19А</t>
  </si>
  <si>
    <t>268.200</t>
  </si>
  <si>
    <t>Вязники г, Заготзерно ул, 2</t>
  </si>
  <si>
    <t>509.800</t>
  </si>
  <si>
    <t>709.500</t>
  </si>
  <si>
    <t>559.200</t>
  </si>
  <si>
    <t>Вязники г, Заготзерно ул, 4</t>
  </si>
  <si>
    <t>Вязники г, Заготзерно ул, 6</t>
  </si>
  <si>
    <t>Вязники г, Заготзерно ул, 6А</t>
  </si>
  <si>
    <t>Вязники г, Заготзерно ул, 8А</t>
  </si>
  <si>
    <t>680.300</t>
  </si>
  <si>
    <t>Вязники г, Заготзерно ул, 9</t>
  </si>
  <si>
    <t>Вязники г, Заливная ул, 20</t>
  </si>
  <si>
    <t>Вязники г, Заливная ул, 22</t>
  </si>
  <si>
    <t>565.300</t>
  </si>
  <si>
    <t>Вязники г, Заливная ул, 30</t>
  </si>
  <si>
    <t>Вязники г, Заливная ул, 32</t>
  </si>
  <si>
    <t>160.200</t>
  </si>
  <si>
    <t>356.900</t>
  </si>
  <si>
    <t>Вязники г, Заливная ул, 9</t>
  </si>
  <si>
    <t>257.200</t>
  </si>
  <si>
    <t>Вязники г, И.Симонова ул, 11/9</t>
  </si>
  <si>
    <t>2807.380</t>
  </si>
  <si>
    <t>Вязники г, И.Симонова ул, 24</t>
  </si>
  <si>
    <t>1900</t>
  </si>
  <si>
    <t>Вязники г, Ивгрэс ул, 3</t>
  </si>
  <si>
    <t>Вязники г, имени К.Либкнехта пл, 6</t>
  </si>
  <si>
    <t>Вязники г, Калинина ул, 1/7</t>
  </si>
  <si>
    <t>Вязники г, Калинина ул, 10</t>
  </si>
  <si>
    <t>774.500</t>
  </si>
  <si>
    <t>Вязники г, Калинина ул, 14</t>
  </si>
  <si>
    <t>374.600</t>
  </si>
  <si>
    <t>Вязники г, Калинина ул, 18/3</t>
  </si>
  <si>
    <t>Вязники г, Калинина ул, 20</t>
  </si>
  <si>
    <t>Вязники г, Калинина ул, 5</t>
  </si>
  <si>
    <t>283.600</t>
  </si>
  <si>
    <t>Вязники г, Калинина ул, 5а</t>
  </si>
  <si>
    <t>199.100</t>
  </si>
  <si>
    <t>Вязники г, Калинина ул, 6</t>
  </si>
  <si>
    <t>Вязники г, Калинина ул, 8</t>
  </si>
  <si>
    <t>499.900</t>
  </si>
  <si>
    <t>Вязники г, Калинина ул, 9</t>
  </si>
  <si>
    <t>Вязники г, Киселева ул, 42</t>
  </si>
  <si>
    <t>381.600</t>
  </si>
  <si>
    <t>Вязники г, Киселева ул, 57</t>
  </si>
  <si>
    <t>220.800</t>
  </si>
  <si>
    <t>Вязники г, Киселева ул, 60/1</t>
  </si>
  <si>
    <t>183.200</t>
  </si>
  <si>
    <t>Вязники г, Киселева ул, 64</t>
  </si>
  <si>
    <t>Вязники г, Киселева ул, 71</t>
  </si>
  <si>
    <t>Вязники г, Комзяковская ул, 2</t>
  </si>
  <si>
    <t>Вязники г, Комсомольская ул, 12</t>
  </si>
  <si>
    <t>Вязники г, Комсомольская ул, 14</t>
  </si>
  <si>
    <t>Вязники г, Комсомольская ул, 16</t>
  </si>
  <si>
    <t>Вязники г, Комсомольская ул, 18</t>
  </si>
  <si>
    <t>814.700</t>
  </si>
  <si>
    <t>Вязники г, Комсомольская ул, 2</t>
  </si>
  <si>
    <t>Вязники г, Комсомольская ул, 20/50</t>
  </si>
  <si>
    <t>556.900</t>
  </si>
  <si>
    <t>624.600</t>
  </si>
  <si>
    <t>Вязники г, Комсомольская ул, 22</t>
  </si>
  <si>
    <t>Вязники г, Комсомольская ул, 24</t>
  </si>
  <si>
    <t>Вязники г, Комсомольская ул, 2а</t>
  </si>
  <si>
    <t>Вязники г, Комсомольская ул, 5</t>
  </si>
  <si>
    <t>549.300</t>
  </si>
  <si>
    <t>Вязники г, Комсомольская ул, 8</t>
  </si>
  <si>
    <t>Вязники г, Комсомольская ул, 8а</t>
  </si>
  <si>
    <t>Вязники г, Красное шоссе ул, 17</t>
  </si>
  <si>
    <t>436.800</t>
  </si>
  <si>
    <t>Вязники г, Краснофлотская ул, 2</t>
  </si>
  <si>
    <t>1614.600</t>
  </si>
  <si>
    <t>Вязники г, Куйбышева ул, 4</t>
  </si>
  <si>
    <t>Вязники г, Кутузова ул, 3</t>
  </si>
  <si>
    <t>Вязники г, Кутузова ул, 5</t>
  </si>
  <si>
    <t>Вязники г, Кутузова ул, 7</t>
  </si>
  <si>
    <t>443.800</t>
  </si>
  <si>
    <t>Вязники г, Л.Толстого ул, 16</t>
  </si>
  <si>
    <t>197.800</t>
  </si>
  <si>
    <t>Вязники г, Л.Толстого ул, 2/26</t>
  </si>
  <si>
    <t>200.300</t>
  </si>
  <si>
    <t>Вязники г, Л.Толстого ул, 39</t>
  </si>
  <si>
    <t>Вязники г, Л.Толстого ул, 51/22</t>
  </si>
  <si>
    <t>Вязники г, Ленина ул, 10</t>
  </si>
  <si>
    <t>Вязники г, Ленина ул, 11</t>
  </si>
  <si>
    <t>Вязники г, Ленина ул, 13</t>
  </si>
  <si>
    <t>Вязники г, Ленина ул, 16</t>
  </si>
  <si>
    <t>406.000</t>
  </si>
  <si>
    <t>Вязники г, Ленина ул, 18</t>
  </si>
  <si>
    <t>Вязники г, Ленина ул, 19</t>
  </si>
  <si>
    <t>5344.400</t>
  </si>
  <si>
    <t>Вязники г, Ленина ул, 2</t>
  </si>
  <si>
    <t>Вязники г, Ленина ул, 21</t>
  </si>
  <si>
    <t>1868.900</t>
  </si>
  <si>
    <t>Вязники г, Ленина ул, 23</t>
  </si>
  <si>
    <t>Вязники г, Ленина ул, 24</t>
  </si>
  <si>
    <t>282.400</t>
  </si>
  <si>
    <t>Вязники г, Ленина ул, 29</t>
  </si>
  <si>
    <t>660.100</t>
  </si>
  <si>
    <t>Вязники г, Ленина ул, 3</t>
  </si>
  <si>
    <t>Вязники г, Ленина ул, 31</t>
  </si>
  <si>
    <t>Вязники г, Ленина ул, 33</t>
  </si>
  <si>
    <t>Вязники г, Ленина ул, 37</t>
  </si>
  <si>
    <t>Вязники г, Ленина ул, 38</t>
  </si>
  <si>
    <t>Вязники г, Ленина ул, 39</t>
  </si>
  <si>
    <t>253.300</t>
  </si>
  <si>
    <t>Вязники г, Ленина ул, 4</t>
  </si>
  <si>
    <t>Вязники г, Ленина ул, 40</t>
  </si>
  <si>
    <t>275.800</t>
  </si>
  <si>
    <t>297.300</t>
  </si>
  <si>
    <t>Вязники г, Ленина ул, 48</t>
  </si>
  <si>
    <t>Вязники г, Ленина ул, 5</t>
  </si>
  <si>
    <t>Вязники г, Ленина ул, 50</t>
  </si>
  <si>
    <t>551.100</t>
  </si>
  <si>
    <t>Вязники г, Ленина ул, 52</t>
  </si>
  <si>
    <t>Вязники г, Ленина ул, 54</t>
  </si>
  <si>
    <t>Вязники г, Ленина ул, 56а</t>
  </si>
  <si>
    <t>311.800</t>
  </si>
  <si>
    <t>Вязники г, Ленина ул, 58</t>
  </si>
  <si>
    <t>Вязники г, Ленина ул, 6</t>
  </si>
  <si>
    <t>Вязники г, Ленина ул, 60</t>
  </si>
  <si>
    <t>Вязники г, Ленина ул, 7</t>
  </si>
  <si>
    <t>Вязники г, Ленина ул, 8</t>
  </si>
  <si>
    <t>Вязники г, Ленина ул, 9</t>
  </si>
  <si>
    <t>Вязники г, Мельничный проезд, 4</t>
  </si>
  <si>
    <t>1052.700</t>
  </si>
  <si>
    <t>Вязники г, Металлистов ул, 1</t>
  </si>
  <si>
    <t>319.300</t>
  </si>
  <si>
    <t>Вязники г, Металлистов ул, 10</t>
  </si>
  <si>
    <t>Вязники г, Металлистов ул, 11</t>
  </si>
  <si>
    <t>Вязники г, Металлистов ул, 12</t>
  </si>
  <si>
    <t>Вязники г, Металлистов ул, 13</t>
  </si>
  <si>
    <t>Вязники г, Металлистов ул, 14</t>
  </si>
  <si>
    <t>Вязники г, Металлистов ул, 15</t>
  </si>
  <si>
    <t>647.700</t>
  </si>
  <si>
    <t>Вязники г, Металлистов ул, 16</t>
  </si>
  <si>
    <t>Вязники г, Металлистов ул, 16Б</t>
  </si>
  <si>
    <t>Вязники г, Металлистов ул, 17</t>
  </si>
  <si>
    <t>1647.000</t>
  </si>
  <si>
    <t>543.300</t>
  </si>
  <si>
    <t>Вязники г, Металлистов ул, 19</t>
  </si>
  <si>
    <t>Вязники г, Металлистов ул, 22</t>
  </si>
  <si>
    <t>Вязники г, Металлистов ул, 23 корп. 1</t>
  </si>
  <si>
    <t>Вязники г, Металлистов ул, 23 корп. 2</t>
  </si>
  <si>
    <t>Вязники г, Металлистов ул, 23а</t>
  </si>
  <si>
    <t>Вязники г, Металлистов ул, 24</t>
  </si>
  <si>
    <t>2653.600</t>
  </si>
  <si>
    <t>Вязники г, Металлистов ул, 28</t>
  </si>
  <si>
    <t>97.630</t>
  </si>
  <si>
    <t>Вязники г, Металлистов ул, 3</t>
  </si>
  <si>
    <t>Вязники г, Металлистов ул, 30</t>
  </si>
  <si>
    <t>1589.100</t>
  </si>
  <si>
    <t>Вязники г, Металлистов ул, 4</t>
  </si>
  <si>
    <t>1303.600</t>
  </si>
  <si>
    <t>Вязники г, Металлистов ул, 5</t>
  </si>
  <si>
    <t>Вязники г, Металлистов ул, 7</t>
  </si>
  <si>
    <t>Вязники г, Металлистов ул, 8</t>
  </si>
  <si>
    <t>Вязники г, Металлистов ул, 9</t>
  </si>
  <si>
    <t>Вязники г, Мичуринская ул, 69</t>
  </si>
  <si>
    <t>Вязники г, Мичуринская ул, 71</t>
  </si>
  <si>
    <t>208.000</t>
  </si>
  <si>
    <t>Вязники г, Мичуринская ул, 73</t>
  </si>
  <si>
    <t>Вязники г, Мичуринская ул, 75</t>
  </si>
  <si>
    <t>204.400</t>
  </si>
  <si>
    <t>Вязники г, Мичуринская ул, 76</t>
  </si>
  <si>
    <t>Вязники г, Мичуринская ул, 77</t>
  </si>
  <si>
    <t>927.300</t>
  </si>
  <si>
    <t>204.500</t>
  </si>
  <si>
    <t>205.800</t>
  </si>
  <si>
    <t>Вязники г, Мичуринская ул, 81а</t>
  </si>
  <si>
    <t>Вязники г, Мичуринская ул, 83</t>
  </si>
  <si>
    <t>Вязники г, Мичуринская ул, 85</t>
  </si>
  <si>
    <t>749.900</t>
  </si>
  <si>
    <t>1316.500</t>
  </si>
  <si>
    <t>Вязники г, Молодежная ул, 12</t>
  </si>
  <si>
    <t>Вязники г, Молодежная ул, 14</t>
  </si>
  <si>
    <t>589.100</t>
  </si>
  <si>
    <t>Вязники г, Молодежная ул, 16</t>
  </si>
  <si>
    <t>311.300</t>
  </si>
  <si>
    <t>Вязники г, Молодежная ул, 22</t>
  </si>
  <si>
    <t>3183.000</t>
  </si>
  <si>
    <t>Вязники г, Молодежная ул, 24</t>
  </si>
  <si>
    <t>Вязники г, Молодежная ул, 26</t>
  </si>
  <si>
    <t>1235.000</t>
  </si>
  <si>
    <t>Вязники г, Мошина ул, 28</t>
  </si>
  <si>
    <t>458.100</t>
  </si>
  <si>
    <t>681.800</t>
  </si>
  <si>
    <t>339.800</t>
  </si>
  <si>
    <t>Вязники г, Мошина ул, 38</t>
  </si>
  <si>
    <t>Вязники г, Мошина ул, 43/21</t>
  </si>
  <si>
    <t>Вязники г, Мошина ул, 6</t>
  </si>
  <si>
    <t>337.900</t>
  </si>
  <si>
    <t>Вязники г, Музейный проезд, 7</t>
  </si>
  <si>
    <t>1920</t>
  </si>
  <si>
    <t>329.700</t>
  </si>
  <si>
    <t>Вязники г, Новая ул, 1/4</t>
  </si>
  <si>
    <t>Вязники г, Новая ул, 11</t>
  </si>
  <si>
    <t>339.000</t>
  </si>
  <si>
    <t>Вязники г, Новая ул, 12</t>
  </si>
  <si>
    <t>624.300</t>
  </si>
  <si>
    <t>Вязники г, Новая ул, 13</t>
  </si>
  <si>
    <t>Вязники г, Новая ул, 14</t>
  </si>
  <si>
    <t>283.500</t>
  </si>
  <si>
    <t>Вязники г, Новая ул, 2/2</t>
  </si>
  <si>
    <t>580.100</t>
  </si>
  <si>
    <t>Вязники г, Новая ул, 3</t>
  </si>
  <si>
    <t>Вязники г, Новая ул, 4</t>
  </si>
  <si>
    <t>719.900</t>
  </si>
  <si>
    <t>Вязники г, Новая ул, 4а</t>
  </si>
  <si>
    <t>521.300</t>
  </si>
  <si>
    <t>Вязники г, Новая ул, 5</t>
  </si>
  <si>
    <t>Вязники г, Новая ул, 6</t>
  </si>
  <si>
    <t>Вязники г, Новая ул, 8</t>
  </si>
  <si>
    <t>Вязники г, Новая ул, 9</t>
  </si>
  <si>
    <t>Вязники г, Нововязники мкр, Карла Маркса ул, 1</t>
  </si>
  <si>
    <t>428.200</t>
  </si>
  <si>
    <t>Вязники г, Нововязники мкр, Карла Маркса ул, 2</t>
  </si>
  <si>
    <t>433.100</t>
  </si>
  <si>
    <t>Вязники г, Нововязники мкр, Карла Маркса ул, 3</t>
  </si>
  <si>
    <t>Вязники г, Нововязники мкр, Карла Маркса ул, 5</t>
  </si>
  <si>
    <t>503.900</t>
  </si>
  <si>
    <t>Вязники г, Нововязники мкр, Карла Маркса ул, 6</t>
  </si>
  <si>
    <t>668.000</t>
  </si>
  <si>
    <t>504.800</t>
  </si>
  <si>
    <t>Вязники г, Нововязники мкр, Кировский пер, 1</t>
  </si>
  <si>
    <t>798.500</t>
  </si>
  <si>
    <t>Вязники г, Нововязники мкр, Клубная ул, 12</t>
  </si>
  <si>
    <t>318.100</t>
  </si>
  <si>
    <t>Вязники г, Нововязники мкр, Клубная ул, 14</t>
  </si>
  <si>
    <t>293.600</t>
  </si>
  <si>
    <t>467.600</t>
  </si>
  <si>
    <t>Вязники г, Нововязники мкр, Красина ул, 37</t>
  </si>
  <si>
    <t>Вязники г, Нововязники мкр, Механизаторов ул, 106</t>
  </si>
  <si>
    <t>760.300</t>
  </si>
  <si>
    <t>Вязники г, Нововязники мкр, Механизаторов ул, 107</t>
  </si>
  <si>
    <t>738.600</t>
  </si>
  <si>
    <t>1043.600</t>
  </si>
  <si>
    <t>Вязники г, Нововязники мкр, Механизаторов ул, 108</t>
  </si>
  <si>
    <t>Вязники г, Нововязники мкр, Механизаторов ул, 109</t>
  </si>
  <si>
    <t>Вязники г, Нововязники мкр, Механизаторов ул, 111</t>
  </si>
  <si>
    <t>Вязники г, Нововязники мкр, Механизаторов ул, 112</t>
  </si>
  <si>
    <t>Вязники г, Нововязники мкр, Механизаторов ул, 113</t>
  </si>
  <si>
    <t>Вязники г, Нововязники мкр, Механизаторов ул, 114</t>
  </si>
  <si>
    <t>Вязники г, Нововязники мкр, Механизаторов ул, 70</t>
  </si>
  <si>
    <t>Вязники г, Нововязники мкр, Механизаторов ул, 72</t>
  </si>
  <si>
    <t>Вязники г, Нововязники мкр, Механизаторов ул, 90а</t>
  </si>
  <si>
    <t>385.600</t>
  </si>
  <si>
    <t>Вязники г, Нововязники мкр, Привокзальная ул, 16</t>
  </si>
  <si>
    <t>404.500</t>
  </si>
  <si>
    <t>Вязники г, Нововязники мкр, Привокзальная ул, 46</t>
  </si>
  <si>
    <t>390.800</t>
  </si>
  <si>
    <t>Вязники г, Нововязники мкр, Привокзальная ул, 47</t>
  </si>
  <si>
    <t>219.200</t>
  </si>
  <si>
    <t>Вязники г, Нововязники мкр, Привокзальная ул, 48</t>
  </si>
  <si>
    <t>359.000</t>
  </si>
  <si>
    <t>217.900</t>
  </si>
  <si>
    <t>Вязники г, Нововязники мкр, Привокзальная ул, 49</t>
  </si>
  <si>
    <t>214.200</t>
  </si>
  <si>
    <t>Вязники г, Нововязники мкр, Привокзальная ул, 50</t>
  </si>
  <si>
    <t>195.100</t>
  </si>
  <si>
    <t>Вязники г, Нововязники мкр, Привокзальная ул, 52</t>
  </si>
  <si>
    <t>225.200</t>
  </si>
  <si>
    <t>Вязники г, Нововязники мкр, Привокзальная ул, 53</t>
  </si>
  <si>
    <t>219.300</t>
  </si>
  <si>
    <t>Вязники г, Нововязники мкр, Привокзальная ул, 54</t>
  </si>
  <si>
    <t>220.400</t>
  </si>
  <si>
    <t>Вязники г, Нововязники мкр, Привокзальная ул, 55/30</t>
  </si>
  <si>
    <t>232.000</t>
  </si>
  <si>
    <t>348.100</t>
  </si>
  <si>
    <t>Вязники г, Нововязники мкр, Привокзальная ул, 57</t>
  </si>
  <si>
    <t>364.600</t>
  </si>
  <si>
    <t>Вязники г, Нововязники мкр, Привокзальная ул, 59</t>
  </si>
  <si>
    <t>Вязники г, Нововязники мкр, Привокзальная ул, 60</t>
  </si>
  <si>
    <t>711.800</t>
  </si>
  <si>
    <t>528.400</t>
  </si>
  <si>
    <t>Вязники г, Нововязники мкр, Привокзальная ул, 62</t>
  </si>
  <si>
    <t>Вязники г, Нововязники мкр, Привокзальная ул, 63</t>
  </si>
  <si>
    <t>Вязники г, Нововязники мкр, Текстильная ул, 1</t>
  </si>
  <si>
    <t>Вязники г, Нововязники мкр, Текстильная ул, 3</t>
  </si>
  <si>
    <t>Вязники г, Нововязники мкр, Текстильная ул, 5</t>
  </si>
  <si>
    <t>849.500</t>
  </si>
  <si>
    <t>Вязники г, Нововязники мкр, Юбилейная ул, 1</t>
  </si>
  <si>
    <t>Вязники г, Нововязники мкр, Юбилейная ул, 2</t>
  </si>
  <si>
    <t>621.800</t>
  </si>
  <si>
    <t>Вязники г, Нововязники мкр, Юбилейная ул, 3</t>
  </si>
  <si>
    <t>Вязники г, Нововязники мкр, Юбилейная ул, 4</t>
  </si>
  <si>
    <t>Вязники г, Нововязники мкр, Юбилейная ул, 6</t>
  </si>
  <si>
    <t>862.300</t>
  </si>
  <si>
    <t>Вязники г, Нововязники мкр, Юбилейная ул, 7</t>
  </si>
  <si>
    <t>828.200</t>
  </si>
  <si>
    <t>Вязники г, Ново-Фабричная ул, 21</t>
  </si>
  <si>
    <t>382.600</t>
  </si>
  <si>
    <t>218.900</t>
  </si>
  <si>
    <t>Вязники г, Октябрьская ул, 1/4</t>
  </si>
  <si>
    <t>Вязники г, Октябрьская ул, 3</t>
  </si>
  <si>
    <t>Вязники г, Октябрьская ул, 5</t>
  </si>
  <si>
    <t>681.000</t>
  </si>
  <si>
    <t>Вязники г, Пролетарская ул, 29/7</t>
  </si>
  <si>
    <t>297.500</t>
  </si>
  <si>
    <t>Вязники г, Пролетарская ул, 55/10</t>
  </si>
  <si>
    <t>66.000</t>
  </si>
  <si>
    <t>Вязники г, Пролетарская ул, 56</t>
  </si>
  <si>
    <t>Вязники г, Пролетарская ул, 60</t>
  </si>
  <si>
    <t>263.400</t>
  </si>
  <si>
    <t>266.300</t>
  </si>
  <si>
    <t>242.900</t>
  </si>
  <si>
    <t>Вязники г, Пушкинская ул, 21/7</t>
  </si>
  <si>
    <t>1918</t>
  </si>
  <si>
    <t>Вязники г, Пушкинская ул, 23/14</t>
  </si>
  <si>
    <t>258.500</t>
  </si>
  <si>
    <t>Вязники г, Пушкинская ул, 25</t>
  </si>
  <si>
    <t>Вязники г, Пушкинская ул, 8/12</t>
  </si>
  <si>
    <t>292.900</t>
  </si>
  <si>
    <t>457.200</t>
  </si>
  <si>
    <t>Вязники г, Рябиновая ул, 2</t>
  </si>
  <si>
    <t>Вязники г, Рябиновая ул, 4</t>
  </si>
  <si>
    <t>Вязники г, Рябиновая ул, 6</t>
  </si>
  <si>
    <t>Вязники г, Рябиновая ул, 8</t>
  </si>
  <si>
    <t>1143.000</t>
  </si>
  <si>
    <t>Вязники г, С.Лазо ул, 2</t>
  </si>
  <si>
    <t>Вязники г, Свердлова ул, 32</t>
  </si>
  <si>
    <t>Вязники г, Сенькова ул, 20</t>
  </si>
  <si>
    <t>309.900</t>
  </si>
  <si>
    <t>Вязники г, Сенькова ул, 22</t>
  </si>
  <si>
    <t>196.300</t>
  </si>
  <si>
    <t>Вязники г, Сенькова ул, 32</t>
  </si>
  <si>
    <t>516.900</t>
  </si>
  <si>
    <t>Вязники г, Сенькова ул, 50</t>
  </si>
  <si>
    <t>Вязники г, Сергиевских ул, 16</t>
  </si>
  <si>
    <t>365.500</t>
  </si>
  <si>
    <t>230.500</t>
  </si>
  <si>
    <t>Вязники г, Сергиевских ул, 19/9</t>
  </si>
  <si>
    <t>Вязники г, Сергиевских ул, 4</t>
  </si>
  <si>
    <t>366.200</t>
  </si>
  <si>
    <t>Вязники г, Сергиевских ул, 42</t>
  </si>
  <si>
    <t>Вязники г, Сергиевских ул, 6</t>
  </si>
  <si>
    <t>1919</t>
  </si>
  <si>
    <t>Вязники г, Сиреневая ул, 1</t>
  </si>
  <si>
    <t>Вязники г, Сиреневая ул, 10</t>
  </si>
  <si>
    <t>Вязники г, Сиреневая ул, 3</t>
  </si>
  <si>
    <t>303.300</t>
  </si>
  <si>
    <t>Вязники г, Сиреневая ул, 4а</t>
  </si>
  <si>
    <t>Вязники г, Сиреневая ул, 5</t>
  </si>
  <si>
    <t>Вязники г, Сиреневая ул, 6</t>
  </si>
  <si>
    <t>Вязники г, Сиреневая ул, 8</t>
  </si>
  <si>
    <t>Вязники г, Соборная пл, 11</t>
  </si>
  <si>
    <t>284.100</t>
  </si>
  <si>
    <t>202.900</t>
  </si>
  <si>
    <t>Вязники г, Соборная пл, 3</t>
  </si>
  <si>
    <t>Вязники г, Соборная пл, 4</t>
  </si>
  <si>
    <t>333.800</t>
  </si>
  <si>
    <t>Вязники г, Соборная пл, 7</t>
  </si>
  <si>
    <t>630.200</t>
  </si>
  <si>
    <t>Вязники г, Соборная пл, 8</t>
  </si>
  <si>
    <t>226.800</t>
  </si>
  <si>
    <t>Вязники г, Соборная пл, 9</t>
  </si>
  <si>
    <t>Вязники г, Советская ул, 13/4</t>
  </si>
  <si>
    <t>623.400</t>
  </si>
  <si>
    <t>Вязники г, Советская ул, 21</t>
  </si>
  <si>
    <t>Вязники г, Советская ул, 23а</t>
  </si>
  <si>
    <t>386.200</t>
  </si>
  <si>
    <t>314.600</t>
  </si>
  <si>
    <t>Вязники г, Советская ул, 36/2</t>
  </si>
  <si>
    <t>386.800</t>
  </si>
  <si>
    <t>603.900</t>
  </si>
  <si>
    <t>Вязники г, Советская ул, 52</t>
  </si>
  <si>
    <t>Вязники г, Советская ул, 56</t>
  </si>
  <si>
    <t>Вязники г, Советская ул, 58</t>
  </si>
  <si>
    <t>193.100</t>
  </si>
  <si>
    <t>Вязники г, Советская ул, 60/2</t>
  </si>
  <si>
    <t>520.400</t>
  </si>
  <si>
    <t>Вязники г, Советская ул, 62/1</t>
  </si>
  <si>
    <t>966.900</t>
  </si>
  <si>
    <t>Вязники г, Советская ул, 88</t>
  </si>
  <si>
    <t>467.100</t>
  </si>
  <si>
    <t>378.600</t>
  </si>
  <si>
    <t>Вязники г, Спортивная ул, 1</t>
  </si>
  <si>
    <t>Вязники г, Спортивная ул, 3</t>
  </si>
  <si>
    <t>Вязники г, Спортивная ул, 4</t>
  </si>
  <si>
    <t>Вязники г, Спортивная ул, 8</t>
  </si>
  <si>
    <t>794.400</t>
  </si>
  <si>
    <t>Вязники г, Стахановская ул, 16</t>
  </si>
  <si>
    <t>1251.200</t>
  </si>
  <si>
    <t>Вязники г, Стахановская ул, 19</t>
  </si>
  <si>
    <t>Вязники г, Стахановская ул, 20</t>
  </si>
  <si>
    <t>Вязники г, Стахановская ул, 21</t>
  </si>
  <si>
    <t>Вязники г, Стахановская ул, 25</t>
  </si>
  <si>
    <t>Вязники г, Стахановская ул, 28</t>
  </si>
  <si>
    <t>1193.900</t>
  </si>
  <si>
    <t>Вязники г, Стахановская ул, 30</t>
  </si>
  <si>
    <t>Вязники г, Суворова ул, 1а</t>
  </si>
  <si>
    <t>Вязники г, Суворова ул, 1б</t>
  </si>
  <si>
    <t>Вязники г, Трудовая гора ул, 12</t>
  </si>
  <si>
    <t>Вязники г, Трудовая гора ул, 2/1</t>
  </si>
  <si>
    <t>Вязники г, Фейгина ул, 31</t>
  </si>
  <si>
    <t>210.800</t>
  </si>
  <si>
    <t>Вязники г, Физкультурная ул, 16</t>
  </si>
  <si>
    <t>Вязники г, Физкультурная ул, 18</t>
  </si>
  <si>
    <t>Вязники г, Физкультурная ул, 20</t>
  </si>
  <si>
    <t>Вязники г, Физкультурная ул, 5</t>
  </si>
  <si>
    <t>Вязники г, Физкультурная ул, 8</t>
  </si>
  <si>
    <t>337.100</t>
  </si>
  <si>
    <t>Вязники г, Чехова ул, 17а</t>
  </si>
  <si>
    <t>874.800</t>
  </si>
  <si>
    <t>Вязники г, Чехова ул, 19</t>
  </si>
  <si>
    <t>Вязники г, Чехова ул, 19а</t>
  </si>
  <si>
    <t>Вязники г, Чехова ул, 25</t>
  </si>
  <si>
    <t>3813.680</t>
  </si>
  <si>
    <t>Вязники г, Чехова ул, 27</t>
  </si>
  <si>
    <t>Вязники г, Чехова ул, 28</t>
  </si>
  <si>
    <t>414.400</t>
  </si>
  <si>
    <t>Вязники г, Чехова ул, 28а</t>
  </si>
  <si>
    <t>280.600</t>
  </si>
  <si>
    <t>Вязники г, Чехова ул, 28в</t>
  </si>
  <si>
    <t>Вязники г, Чехова ул, 31</t>
  </si>
  <si>
    <t>Вязники г, Чехова ул, 36</t>
  </si>
  <si>
    <t>Вязники г, Чехова ул, 38</t>
  </si>
  <si>
    <t>Вязники г, Чехова ул, 40</t>
  </si>
  <si>
    <t>269.900</t>
  </si>
  <si>
    <t>Вязники г, Чехова ул, 46</t>
  </si>
  <si>
    <t>Вязники г, Чехова ул, 48</t>
  </si>
  <si>
    <t>202.400</t>
  </si>
  <si>
    <t>316.200</t>
  </si>
  <si>
    <t>Вязниковский р-н, Барское Татарово с, Совхозная ул, 10</t>
  </si>
  <si>
    <t>497.500</t>
  </si>
  <si>
    <t>Вязниковский р-н, Барское Татарово с, Совхозная ул, 11</t>
  </si>
  <si>
    <t>Вязниковский р-н, Барское Татарово с, Совхозная ул, 13</t>
  </si>
  <si>
    <t>816.600</t>
  </si>
  <si>
    <t>660.800</t>
  </si>
  <si>
    <t>Вязниковский р-н, Барское Татарово с, Совхозная ул, 15</t>
  </si>
  <si>
    <t>375.700</t>
  </si>
  <si>
    <t>664.500</t>
  </si>
  <si>
    <t>Вязниковский р-н, Барское Татарово с, Шибанова ул, 118б</t>
  </si>
  <si>
    <t>296.800</t>
  </si>
  <si>
    <t>730.700</t>
  </si>
  <si>
    <t>Вязниковский р-н, Большевысоково д, Садовая ул, 13</t>
  </si>
  <si>
    <t>444.400</t>
  </si>
  <si>
    <t>Вязниковский р-н, Буторлино д, Нагорная ул, 1</t>
  </si>
  <si>
    <t>225.000</t>
  </si>
  <si>
    <t>Вязниковский р-н, Буторлино д, Фабричный пер, 9</t>
  </si>
  <si>
    <t>Вязниковский р-н, Буторлино д, Шоссейная ул, 16</t>
  </si>
  <si>
    <t>313.400</t>
  </si>
  <si>
    <t>574.300</t>
  </si>
  <si>
    <t>Вязниковский р-н, Буторлино д, Шоссейная ул, 21</t>
  </si>
  <si>
    <t>480.700</t>
  </si>
  <si>
    <t>Вязниковский р-н, Воробьевка д, Главная ул, 1</t>
  </si>
  <si>
    <t>460.500</t>
  </si>
  <si>
    <t>Вязниковский р-н, Воробьевка д, Главная ул, 2</t>
  </si>
  <si>
    <t>520.100</t>
  </si>
  <si>
    <t>Вязниковский р-н, Воробьевка д, Главная ул, 3</t>
  </si>
  <si>
    <t>Вязниковский р-н, Воробьевка д, Главная ул, 4</t>
  </si>
  <si>
    <t>673.400</t>
  </si>
  <si>
    <t>769.900</t>
  </si>
  <si>
    <t>Вязниковский р-н, Галкино д, Победы ул, 2</t>
  </si>
  <si>
    <t>Вязниковский р-н, Галкино д, Победы ул, 3</t>
  </si>
  <si>
    <t>513.570</t>
  </si>
  <si>
    <t>Вязниковский р-н, Ерофеево д, Профсоюзная ул, 6</t>
  </si>
  <si>
    <t>197.900</t>
  </si>
  <si>
    <t>331.100</t>
  </si>
  <si>
    <t>Вязниковский р-н, Ерофеево д, Прядильная ул, 18</t>
  </si>
  <si>
    <t>Вязниковский р-н, Заречный п, 25</t>
  </si>
  <si>
    <t>Вязниковский р-н, Заречный п, 26</t>
  </si>
  <si>
    <t>252.200</t>
  </si>
  <si>
    <t>333.300</t>
  </si>
  <si>
    <t>343.600</t>
  </si>
  <si>
    <t>Вязниковский р-н, Заречный п, 27</t>
  </si>
  <si>
    <t>359.400</t>
  </si>
  <si>
    <t>Вязниковский р-н, Заречный п, 28</t>
  </si>
  <si>
    <t>Вязниковский р-н, Заречный п, 29</t>
  </si>
  <si>
    <t>Вязниковский р-н, Заречный п, 30</t>
  </si>
  <si>
    <t>647.800</t>
  </si>
  <si>
    <t>Вязниковский р-н, Заречный п, 31</t>
  </si>
  <si>
    <t>591.700</t>
  </si>
  <si>
    <t>Вязниковский р-н, Коурково д, Школьная ул, 5</t>
  </si>
  <si>
    <t>379.200</t>
  </si>
  <si>
    <t>Вязниковский р-н, Лукново п, Возрождения ул, 6</t>
  </si>
  <si>
    <t>237.100</t>
  </si>
  <si>
    <t>Вязниковский р-н, Лукново п, Возрождения ул, 8</t>
  </si>
  <si>
    <t>Вязниковский р-н, Лукново п, Лермонтова ул, 17</t>
  </si>
  <si>
    <t>641.100</t>
  </si>
  <si>
    <t>Вязниковский р-н, Лукново п, Лермонтова ул, 21</t>
  </si>
  <si>
    <t>Вязниковский р-н, Лукново п, Лермонтова ул, 27</t>
  </si>
  <si>
    <t>Вязниковский р-н, Лукново п, Лермонтова ул, 29</t>
  </si>
  <si>
    <t>Вязниковский р-н, Лукново п, Октябрьская ул, 26</t>
  </si>
  <si>
    <t>Вязниковский р-н, Лукново п, Фабричная ул, 1</t>
  </si>
  <si>
    <t>594.100</t>
  </si>
  <si>
    <t>674.000</t>
  </si>
  <si>
    <t>530.600</t>
  </si>
  <si>
    <t>Вязниковский р-н, Лукново п, Фабричная ул, 13</t>
  </si>
  <si>
    <t>Вязниковский р-н, Лукново п, Фабричная ул, 15</t>
  </si>
  <si>
    <t>Вязниковский р-н, Лукново п, Фабричная ул, 16</t>
  </si>
  <si>
    <t>348.700</t>
  </si>
  <si>
    <t>Вязниковский р-н, Лукново п, Фабричная ул, 17</t>
  </si>
  <si>
    <t>Вязниковский р-н, Лукново п, Фабричная ул, 19</t>
  </si>
  <si>
    <t>Вязниковский р-н, Лукново п, Фабричная ул, 2</t>
  </si>
  <si>
    <t>532.100</t>
  </si>
  <si>
    <t>Вязниковский р-н, Лукново п, Фабричная ул, 21</t>
  </si>
  <si>
    <t>500.900</t>
  </si>
  <si>
    <t>Вязниковский р-н, Лукново п, Фабричная ул, 23</t>
  </si>
  <si>
    <t>Вязниковский р-н, Лукново п, Фабричная ул, 25</t>
  </si>
  <si>
    <t>334.000</t>
  </si>
  <si>
    <t>277.100</t>
  </si>
  <si>
    <t>Вязниковский р-н, Лукново п, Фабричная ул, 26</t>
  </si>
  <si>
    <t>Вязниковский р-н, Лукново п, Фабричная ул, 27</t>
  </si>
  <si>
    <t>Вязниковский р-н, Лукново п, Фабричная ул, 29</t>
  </si>
  <si>
    <t>Вязниковский р-н, Лукново п, Фабричная ул, 3</t>
  </si>
  <si>
    <t>Вязниковский р-н, Лукново п, Фабричная ул, 31</t>
  </si>
  <si>
    <t>Вязниковский р-н, Лукново п, Фабричная ул, 7</t>
  </si>
  <si>
    <t>Вязниковский р-н, Лукново п, Фабричная ул, 8</t>
  </si>
  <si>
    <t>385.700</t>
  </si>
  <si>
    <t>Вязниковский р-н, Лукново п, Фабричная ул, 9</t>
  </si>
  <si>
    <t>Вязниковский р-н, Лукново п, Центральная ул, 16</t>
  </si>
  <si>
    <t>378.400</t>
  </si>
  <si>
    <t>Вязниковский р-н, Лукново п, Центральная ул, 18</t>
  </si>
  <si>
    <t>Вязниковский р-н, Лукново п, Центральная ул, 20</t>
  </si>
  <si>
    <t>Вязниковский р-н, Лукново п, Центральная ул, 22</t>
  </si>
  <si>
    <t>Вязниковский р-н, Лукново п, Центральная ул, 23</t>
  </si>
  <si>
    <t>390.700</t>
  </si>
  <si>
    <t>Вязниковский р-н, Лукново п, Центральная ул, 24</t>
  </si>
  <si>
    <t>560.300</t>
  </si>
  <si>
    <t>Вязниковский р-н, Лукново п, Центральная ул, 25</t>
  </si>
  <si>
    <t>641.200</t>
  </si>
  <si>
    <t>Вязниковский р-н, Лукново п, Центральная ул, 26</t>
  </si>
  <si>
    <t>516.200</t>
  </si>
  <si>
    <t>Вязниковский р-н, Лукново п, Центральная ул, 28</t>
  </si>
  <si>
    <t>Вязниковский р-н, Лукново п, Шоссейная ул, 1</t>
  </si>
  <si>
    <t>Вязниковский р-н, Лукново п, Шоссейная ул, 3</t>
  </si>
  <si>
    <t>391.300</t>
  </si>
  <si>
    <t>Вязниковский р-н, Лукново п, Юбилейная ул, 10</t>
  </si>
  <si>
    <t>850.600</t>
  </si>
  <si>
    <t>Вязниковский р-н, Лукново п, Юбилейная ул, 11</t>
  </si>
  <si>
    <t>Вязниковский р-н, Лукново п, Юбилейная ул, 3</t>
  </si>
  <si>
    <t>Вязниковский р-н, Лукново п, Юбилейная ул, 4</t>
  </si>
  <si>
    <t>812.000</t>
  </si>
  <si>
    <t>621.900</t>
  </si>
  <si>
    <t>Вязниковский р-н, Лукново п, Юбилейная ул, 5</t>
  </si>
  <si>
    <t>Вязниковский р-н, Лукново п, Юбилейная ул, 6</t>
  </si>
  <si>
    <t>Вязниковский р-н, Лукново п, Юбилейная ул, 7</t>
  </si>
  <si>
    <t>676.700</t>
  </si>
  <si>
    <t>Вязниковский р-н, Лукново п, Юбилейная ул, 8</t>
  </si>
  <si>
    <t>Вязниковский р-н, Маловская д, Рабочая ул, 3</t>
  </si>
  <si>
    <t>556.500</t>
  </si>
  <si>
    <t>Вязниковский р-н, Мстёра п, Мира ул, 3</t>
  </si>
  <si>
    <t>633.700</t>
  </si>
  <si>
    <t>Вязниковский р-н, Мстёра п, Мичурина ул, 31</t>
  </si>
  <si>
    <t>312.300</t>
  </si>
  <si>
    <t>Вязниковский р-н, Мстёра п, Мичурина ул, 33</t>
  </si>
  <si>
    <t>674.400</t>
  </si>
  <si>
    <t>Вязниковский р-н, Мстёра п, Мичурина ул, 35</t>
  </si>
  <si>
    <t>508.500</t>
  </si>
  <si>
    <t>Вязниковский р-н, Мстёра п, Мичурина ул, 37</t>
  </si>
  <si>
    <t>Вязниковский р-н, Мстёра п, Мичурина ул, 44</t>
  </si>
  <si>
    <t>334.500</t>
  </si>
  <si>
    <t>Вязниковский р-н, Мстёра п, Профсоюзная ул, 1</t>
  </si>
  <si>
    <t>Вязниковский р-н, Мстёра п, Профсоюзная ул, 2</t>
  </si>
  <si>
    <t>499.600</t>
  </si>
  <si>
    <t>Вязниковский р-н, Мстёра п, Профсоюзная ул, 3</t>
  </si>
  <si>
    <t>Вязниковский р-н, Мстёра п, Профсоюзная ул, 4</t>
  </si>
  <si>
    <t>Вязниковский р-н, Мстёра п, Профсоюзная ул, 5</t>
  </si>
  <si>
    <t>475.500</t>
  </si>
  <si>
    <t>Вязниковский р-н, Мстёра п, Профсоюзная ул, 6</t>
  </si>
  <si>
    <t>514.700</t>
  </si>
  <si>
    <t>Вязниковский р-н, Мстёра п, Советская ул, 78</t>
  </si>
  <si>
    <t>Вязниковский р-н, Мстёра п, Советская ул, 82</t>
  </si>
  <si>
    <t>631.100</t>
  </si>
  <si>
    <t>Вязниковский р-н, Мстёра п, Советская ул, 88</t>
  </si>
  <si>
    <t>Вязниковский р-н, Мстёра п, Советская ул, 90</t>
  </si>
  <si>
    <t>960.770</t>
  </si>
  <si>
    <t>866.700</t>
  </si>
  <si>
    <t>Вязниковский р-н, Мстёра ст, Дома подстанции ул, 1</t>
  </si>
  <si>
    <t>354.400</t>
  </si>
  <si>
    <t>Вязниковский р-н, Мстёра ст, Мира ул, 1</t>
  </si>
  <si>
    <t>828.800</t>
  </si>
  <si>
    <t>Вязниковский р-н, Мстёра ст, Мира ул, 2</t>
  </si>
  <si>
    <t>1381.000</t>
  </si>
  <si>
    <t>Вязниковский р-н, Мстёра ст, Школьная ул, 8</t>
  </si>
  <si>
    <t>1907</t>
  </si>
  <si>
    <t>439.800</t>
  </si>
  <si>
    <t>Вязниковский р-н, Никологоры п, 1-я Пролетарская ул, 51</t>
  </si>
  <si>
    <t>Вязниковский р-н, Никологоры п, 1-я Пролетарская ул, 53</t>
  </si>
  <si>
    <t>Вязниковский р-н, Никологоры п, 1-я Пролетарская ул, 55</t>
  </si>
  <si>
    <t>Вязниковский р-н, Никологоры п, 1-я Пролетарская ул, 57</t>
  </si>
  <si>
    <t>Вязниковский р-н, Никологоры п, 1-я Пролетарская ул, 59</t>
  </si>
  <si>
    <t>845.100</t>
  </si>
  <si>
    <t>Вязниковский р-н, Никологоры п, 1-я Пролетарская ул, 61</t>
  </si>
  <si>
    <t>Вязниковский р-н, Никологоры п, 3-я Пролетарская ул, 20</t>
  </si>
  <si>
    <t>Вязниковский р-н, Никологоры п, 3-я Пролетарская ул, 20а</t>
  </si>
  <si>
    <t>Вязниковский р-н, Никологоры п, 3-я Пролетарская ул, 22</t>
  </si>
  <si>
    <t>Вязниковский р-н, Никологоры п, 3-я Пролетарская ул, 24</t>
  </si>
  <si>
    <t>712.000</t>
  </si>
  <si>
    <t>711.600</t>
  </si>
  <si>
    <t>Вязниковский р-н, Никологоры п, 3-я Пролетарская ул, 26</t>
  </si>
  <si>
    <t>777.800</t>
  </si>
  <si>
    <t>Вязниковский р-н, Никологоры п, 3-я Пролетарская ул, 28</t>
  </si>
  <si>
    <t>7829.000</t>
  </si>
  <si>
    <t>Вязниковский р-н, Никологоры п, 3-я Пролетарская ул, 30</t>
  </si>
  <si>
    <t>242.000</t>
  </si>
  <si>
    <t>Вязниковский р-н, Никологоры п, 3-я Пролетарская ул, 32</t>
  </si>
  <si>
    <t>969.900</t>
  </si>
  <si>
    <t>Вязниковский р-н, Никологоры п, 3-я Пролетарская ул, 32а</t>
  </si>
  <si>
    <t>679.800</t>
  </si>
  <si>
    <t>Вязниковский р-н, Никологоры п, 3-я Пролетарская ул, 34</t>
  </si>
  <si>
    <t>932.900</t>
  </si>
  <si>
    <t>Вязниковский р-н, Никологоры п, 3-я Пролетарская ул, 36</t>
  </si>
  <si>
    <t>Вязниковский р-н, Никологоры п, 3-я Пролетарская ул, 5</t>
  </si>
  <si>
    <t>Вязниковский р-н, Никологоры п, 40 лет Октября ул, 2</t>
  </si>
  <si>
    <t>332.600</t>
  </si>
  <si>
    <t>303.200</t>
  </si>
  <si>
    <t>Вязниковский р-н, Никологоры п, 40 лет Октября ул, 2а</t>
  </si>
  <si>
    <t>346.800</t>
  </si>
  <si>
    <t>239.400</t>
  </si>
  <si>
    <t>Вязниковский р-н, Никологоры п, Е.Игошина ул, 10а</t>
  </si>
  <si>
    <t>259.400</t>
  </si>
  <si>
    <t>Вязниковский р-н, Никологоры п, Е.Игошина ул, 12а</t>
  </si>
  <si>
    <t>Вязниковский р-н, Никологоры п, Е.Игошина ул, 14а</t>
  </si>
  <si>
    <t>Вязниковский р-н, Никологоры п, Е.Игошина ул, 16а</t>
  </si>
  <si>
    <t>Вязниковский р-н, Никологоры п, Е.Игошина ул, 18а</t>
  </si>
  <si>
    <t>620.800</t>
  </si>
  <si>
    <t>Вязниковский р-н, Никологоры п, Е.Игошина ул, 1а</t>
  </si>
  <si>
    <t>194.600</t>
  </si>
  <si>
    <t>Вязниковский р-н, Никологоры п, Е.Игошина ул, 20а</t>
  </si>
  <si>
    <t>Вязниковский р-н, Никологоры п, Е.Игошина ул, 22а</t>
  </si>
  <si>
    <t>856.900</t>
  </si>
  <si>
    <t>Вязниковский р-н, Никологоры п, Е.Игошина ул, 2а</t>
  </si>
  <si>
    <t>Вязниковский р-н, Никологоры п, Е.Игошина ул, 3а</t>
  </si>
  <si>
    <t>265.200</t>
  </si>
  <si>
    <t>276.200</t>
  </si>
  <si>
    <t>Вязниковский р-н, Никологоры п, Е.Игошина ул, 4а</t>
  </si>
  <si>
    <t>224.300</t>
  </si>
  <si>
    <t>Вязниковский р-н, Никологоры п, Е.Игошина ул, 5а</t>
  </si>
  <si>
    <t>332.400</t>
  </si>
  <si>
    <t>Вязниковский р-н, Никологоры п, Е.Игошина ул, 6а</t>
  </si>
  <si>
    <t>Вязниковский р-н, Никологоры п, Е.Игошина ул, 7а</t>
  </si>
  <si>
    <t>266.900</t>
  </si>
  <si>
    <t>246.200</t>
  </si>
  <si>
    <t>360.300</t>
  </si>
  <si>
    <t>Вязниковский р-н, Никологоры п, Е.Игошина ул, 8а</t>
  </si>
  <si>
    <t>262.100</t>
  </si>
  <si>
    <t>Вязниковский р-н, Никологоры п, Кооперативная ул, 1а</t>
  </si>
  <si>
    <t>Вязниковский р-н, Никологоры п, Красноармейский пер, 2</t>
  </si>
  <si>
    <t>Вязниковский р-н, Никологоры п, Красноармейский пер, 7</t>
  </si>
  <si>
    <t>1343.800</t>
  </si>
  <si>
    <t>Вязниковский р-н, Никологоры п, Механическая ул, 55</t>
  </si>
  <si>
    <t>190.200</t>
  </si>
  <si>
    <t>261.200</t>
  </si>
  <si>
    <t>Вязниковский р-н, Никологоры п, Механическая ул, 59</t>
  </si>
  <si>
    <t>118.900</t>
  </si>
  <si>
    <t>Вязниковский р-н, Никологоры п, Молодежная ул, 1</t>
  </si>
  <si>
    <t>355.200</t>
  </si>
  <si>
    <t>274.100</t>
  </si>
  <si>
    <t>295.900</t>
  </si>
  <si>
    <t>Вязниковский р-н, Никологоры п, Молодежная ул, 5</t>
  </si>
  <si>
    <t>302.100</t>
  </si>
  <si>
    <t>Вязниковский р-н, Никологоры п, Первомайская ул, 50</t>
  </si>
  <si>
    <t>Вязниковский р-н, Никологоры п, Первомайская ул, 52</t>
  </si>
  <si>
    <t>304.500</t>
  </si>
  <si>
    <t>416.400</t>
  </si>
  <si>
    <t>Вязниковский р-н, Никологоры п, Первомайская ул, 54</t>
  </si>
  <si>
    <t>454.800</t>
  </si>
  <si>
    <t>Вязниковский р-н, Никологоры п, Первомайская ул, 56</t>
  </si>
  <si>
    <t>Вязниковский р-н, Никологоры п, Первомайская ул, 58</t>
  </si>
  <si>
    <t>Вязниковский р-н, Никологоры п, Подгорье ул, 13</t>
  </si>
  <si>
    <t>Вязниковский р-н, Никологоры п, Пушкинская ул, 48</t>
  </si>
  <si>
    <t>242.300</t>
  </si>
  <si>
    <t>Вязниковский р-н, Никологоры п, Пушкинский пер, 11</t>
  </si>
  <si>
    <t>264.700</t>
  </si>
  <si>
    <t>Вязниковский р-н, Никологоры п, Пушкинский пер, 12</t>
  </si>
  <si>
    <t>Вязниковский р-н, Никологоры п, Пушкинский пер, 14</t>
  </si>
  <si>
    <t>Вязниковский р-н, Никологоры п, Пушкинский пер, 15</t>
  </si>
  <si>
    <t>Вязниковский р-н, Никологоры п, Пушкинский пер, 1а</t>
  </si>
  <si>
    <t>365.400</t>
  </si>
  <si>
    <t>Вязниковский р-н, Никологоры п, Рассвет ул, 6</t>
  </si>
  <si>
    <t>484.400</t>
  </si>
  <si>
    <t>Вязниковский р-н, Никологоры п, Советская ул, 26</t>
  </si>
  <si>
    <t>Вязниковский р-н, Никологоры п, Юбилейная ул, 1</t>
  </si>
  <si>
    <t>Вязниковский р-н, Никологоры п, Юбилейная ул, 7б</t>
  </si>
  <si>
    <t>890.100</t>
  </si>
  <si>
    <t>Вязниковский р-н, Никологоры п, Юбилейная ул, 8б</t>
  </si>
  <si>
    <t>828.700</t>
  </si>
  <si>
    <t>Вязниковский р-н, Октябрьская д, Механизаторов ул, 12</t>
  </si>
  <si>
    <t>Вязниковский р-н, Октябрьская д, Механизаторов ул, 14</t>
  </si>
  <si>
    <t>Вязниковский р-н, Октябрьская д, Молодежная ул, 1</t>
  </si>
  <si>
    <t>Вязниковский р-н, Октябрьская д, Молодежная ул, 5</t>
  </si>
  <si>
    <t>Вязниковский р-н, Октябрьская д, Молодежная ул, 6</t>
  </si>
  <si>
    <t>947.000</t>
  </si>
  <si>
    <t>Вязниковский р-н, Октябрьская д, Садовая ул, 1</t>
  </si>
  <si>
    <t>Вязниковский р-н, Октябрьская д, Садовая ул, 3</t>
  </si>
  <si>
    <t>Вязниковский р-н, Октябрьская д, Текстильщиков ул, 5</t>
  </si>
  <si>
    <t>Вязниковский р-н, Октябрьская д, Шоссейная ул, 7</t>
  </si>
  <si>
    <t>298.000</t>
  </si>
  <si>
    <t>Вязниковский р-н, Октябрьский п, Железнодорожная ул, 1</t>
  </si>
  <si>
    <t>Вязниковский р-н, Октябрьский п, Железнодорожная ул, 3</t>
  </si>
  <si>
    <t>Вязниковский р-н, Октябрьский п, Железнодорожная ул, 4</t>
  </si>
  <si>
    <t>262.400</t>
  </si>
  <si>
    <t>Вязниковский р-н, Октябрьский п, Железнодорожная ул, 5</t>
  </si>
  <si>
    <t>292.700</t>
  </si>
  <si>
    <t>Вязниковский р-н, Октябрьский п, Железнодорожная ул, 6</t>
  </si>
  <si>
    <t>Вязниковский р-н, Октябрьский п, Железнодорожная ул, 7</t>
  </si>
  <si>
    <t>Вязниковский р-н, Октябрьский п, Железнодорожная ул, 8</t>
  </si>
  <si>
    <t>Вязниковский р-н, Октябрьский п, Клубная ул, 3</t>
  </si>
  <si>
    <t>559.900</t>
  </si>
  <si>
    <t>Вязниковский р-н, Октябрьский п, Клубная ул, 4</t>
  </si>
  <si>
    <t>Вязниковский р-н, Октябрьский п, Клубная ул, 5</t>
  </si>
  <si>
    <t>Вязниковский р-н, Октябрьский п, Маяковского ул, 3а</t>
  </si>
  <si>
    <t>832.300</t>
  </si>
  <si>
    <t>Вязниковский р-н, Октябрьский п, Первомайская ул, 2</t>
  </si>
  <si>
    <t>Вязниковский р-н, Октябрьский п, Первомайская ул, 3</t>
  </si>
  <si>
    <t>409.100</t>
  </si>
  <si>
    <t>Вязниковский р-н, Октябрьский п, Первомайская ул, 6</t>
  </si>
  <si>
    <t>544.400</t>
  </si>
  <si>
    <t>Вязниковский р-н, Октябрьский п, Первомайская ул, 7</t>
  </si>
  <si>
    <t>547.500</t>
  </si>
  <si>
    <t>749.200</t>
  </si>
  <si>
    <t>Вязниковский р-н, Октябрьский п, Советская ул, 2</t>
  </si>
  <si>
    <t>Вязниковский р-н, Октябрьский п, Советская ул, 3</t>
  </si>
  <si>
    <t>Вязниковский р-н, Октябрьский п, Советская ул, 4</t>
  </si>
  <si>
    <t>Вязниковский р-н, Октябрьский п, Советская ул, 5</t>
  </si>
  <si>
    <t>Вязниковский р-н, Октябрьский п, Советская ул, 6</t>
  </si>
  <si>
    <t>Вязниковский р-н, Октябрьский п, Советская ул, 7</t>
  </si>
  <si>
    <t>Вязниковский р-н, Октябрьский п, Советская ул, 8</t>
  </si>
  <si>
    <t>Вязниковский р-н, Паустово д, Текстильщиков ул, 1</t>
  </si>
  <si>
    <t>506.610</t>
  </si>
  <si>
    <t>Вязниковский р-н, Паустово д, Текстильщиков ул, 10</t>
  </si>
  <si>
    <t>Вязниковский р-н, Паустово д, Текстильщиков ул, 11</t>
  </si>
  <si>
    <t>Вязниковский р-н, Паустово д, Текстильщиков ул, 12</t>
  </si>
  <si>
    <t>Вязниковский р-н, Паустово д, Текстильщиков ул, 13</t>
  </si>
  <si>
    <t>Вязниковский р-н, Паустово д, Текстильщиков ул, 15</t>
  </si>
  <si>
    <t>Вязниковский р-н, Паустово д, Текстильщиков ул, 16</t>
  </si>
  <si>
    <t>Вязниковский р-н, Паустово д, Текстильщиков ул, 17</t>
  </si>
  <si>
    <t>989.500</t>
  </si>
  <si>
    <t>562.200</t>
  </si>
  <si>
    <t>Вязниковский р-н, Паустово д, Текстильщиков ул, 4</t>
  </si>
  <si>
    <t>Вязниковский р-н, Паустово д, Текстильщиков ул, 6</t>
  </si>
  <si>
    <t>653.000</t>
  </si>
  <si>
    <t>1091.000</t>
  </si>
  <si>
    <t>Вязниковский р-н, Паустово д, Текстильщиков ул, 8</t>
  </si>
  <si>
    <t>244.900</t>
  </si>
  <si>
    <t>Вязниковский р-н, Паустово д, Центральная ул, 35</t>
  </si>
  <si>
    <t>Вязниковский р-н, Паустово д, Центральная ул, 54</t>
  </si>
  <si>
    <t>Вязниковский р-н, Первомайский п, Полевая ул, 10</t>
  </si>
  <si>
    <t>323.600</t>
  </si>
  <si>
    <t>Вязниковский р-н, Первомайский п, Полевая ул, 11</t>
  </si>
  <si>
    <t>Вязниковский р-н, Первомайский п, Полевая ул, 5</t>
  </si>
  <si>
    <t>646.600</t>
  </si>
  <si>
    <t>Вязниковский р-н, Первомайский п, Полевая ул, 7</t>
  </si>
  <si>
    <t>Вязниковский р-н, Перово д, Молодежная ул, 2</t>
  </si>
  <si>
    <t>Вязниковский р-н, Пески д, Новая ул, 2</t>
  </si>
  <si>
    <t>Вязниковский р-н, Пески д, Новая ул, 3</t>
  </si>
  <si>
    <t>Вязниковский р-н, Пески д, Новая ул, 4</t>
  </si>
  <si>
    <t>Вязниковский р-н, Пески д, Новая ул, 5</t>
  </si>
  <si>
    <t>Вязниковский р-н, Пески д, Новая ул, 7</t>
  </si>
  <si>
    <t>Вязниковский р-н, Пески д, Новая ул, 8</t>
  </si>
  <si>
    <t>Вязниковский р-н, Пировы-Городищи д, Молодежная ул, 1</t>
  </si>
  <si>
    <t>318.200</t>
  </si>
  <si>
    <t>Вязниковский р-н, Пировы-Городищи д, Молодежная ул, 2</t>
  </si>
  <si>
    <t>256.500</t>
  </si>
  <si>
    <t>Вязниковский р-н, Пировы-Городищи д, Молодежная ул, 3</t>
  </si>
  <si>
    <t>634.100</t>
  </si>
  <si>
    <t>Вязниковский р-н, Пировы-Городищи д, Молодежная ул, 4</t>
  </si>
  <si>
    <t>Вязниковский р-н, Пировы-Городищи д, Молодежная ул, 5</t>
  </si>
  <si>
    <t>840.800</t>
  </si>
  <si>
    <t>648.700</t>
  </si>
  <si>
    <t>Вязниковский р-н, Пировы-Городищи д, Садовая ул, 1</t>
  </si>
  <si>
    <t>Вязниковский р-н, Приозерный п, Кирзаводская ул, 1</t>
  </si>
  <si>
    <t>334.300</t>
  </si>
  <si>
    <t>514.300</t>
  </si>
  <si>
    <t>Вязниковский р-н, Приозерный п, Кирзаводская ул, 2</t>
  </si>
  <si>
    <t>Вязниковский р-н, Приозерный п, Пушкинская ул, 116</t>
  </si>
  <si>
    <t>1111.500</t>
  </si>
  <si>
    <t>Вязниковский р-н, Приозерный п, Чкалова ул, 18</t>
  </si>
  <si>
    <t>Вязниковский р-н, Приозерный п, Чкалова ул, 20</t>
  </si>
  <si>
    <t>Вязниковский р-н, Сарыево с, Школьная ул, 21</t>
  </si>
  <si>
    <t>368.400</t>
  </si>
  <si>
    <t>Вязниковский р-н, Сарыево с, Школьная ул, 22</t>
  </si>
  <si>
    <t>Вязниковский р-н, Сарыево с, Школьная ул, 23</t>
  </si>
  <si>
    <t>352.500</t>
  </si>
  <si>
    <t>Вязниковский р-н, Сергеево д, Ткацкая ул, 12</t>
  </si>
  <si>
    <t>417.500</t>
  </si>
  <si>
    <t>Вязниковский р-н, Сергеево д, Ткацкая ул, 2</t>
  </si>
  <si>
    <t>Вязниковский р-н, Сергеево д, Ткацкая ул, 22</t>
  </si>
  <si>
    <t>635.400</t>
  </si>
  <si>
    <t>628.600</t>
  </si>
  <si>
    <t>Вязниковский р-н, Сергеево д, Ткацкая ул, 23</t>
  </si>
  <si>
    <t>Вязниковский р-н, Сергеево д, Ткацкая ул, 24</t>
  </si>
  <si>
    <t>Вязниковский р-н, Сергеево д, Ткацкая ул, 25</t>
  </si>
  <si>
    <t>304.300</t>
  </si>
  <si>
    <t>Вязниковский р-н, Сергеево д, Ткацкая ул, 3</t>
  </si>
  <si>
    <t>Вязниковский р-н, Сергеево д, Ткацкая ул, 4</t>
  </si>
  <si>
    <t>Вязниковский р-н, Сергеево д, Ткацкая ул, 5</t>
  </si>
  <si>
    <t>Вязниковский р-н, Сергеево д, Ткацкая ул, 6</t>
  </si>
  <si>
    <t>451.600</t>
  </si>
  <si>
    <t>515.700</t>
  </si>
  <si>
    <t>Вязниковский р-н, Сергиевы Горки с, Молодежная ул, 1</t>
  </si>
  <si>
    <t>827.300</t>
  </si>
  <si>
    <t>827.000</t>
  </si>
  <si>
    <t>Вязниковский р-н, Сергиевы Горки с, Молодежная ул, 2</t>
  </si>
  <si>
    <t>Вязниковский р-н, Сергиевы Горки с, Молодежная ул, 3</t>
  </si>
  <si>
    <t>Вязниковский р-н, Сергиевы Горки с, Садовая ул, 4</t>
  </si>
  <si>
    <t>705.900</t>
  </si>
  <si>
    <t>Вязниковский р-н, Сергиевы Горки с, Тополиная ул, 10</t>
  </si>
  <si>
    <t>Вязниковский р-н, Сергиевы Горки с, Тополиная ул, 8</t>
  </si>
  <si>
    <t>Вязниковский р-н, Сергиевы Горки с, Тополиная ул, 9</t>
  </si>
  <si>
    <t>Вязниковский р-н, Серково д, Заречная 2-я ул, 3</t>
  </si>
  <si>
    <t>256.800</t>
  </si>
  <si>
    <t>Вязниковский р-н, Серково д, Новая ул, 3</t>
  </si>
  <si>
    <t>Вязниковский р-н, Серково д, Новая ул, 4</t>
  </si>
  <si>
    <t>Вязниковский р-н, Серково д, Новая ул, 5</t>
  </si>
  <si>
    <t>510.200</t>
  </si>
  <si>
    <t>Вязниковский р-н, Серково д, Новая ул, 6</t>
  </si>
  <si>
    <t>Вязниковский р-н, Серково д, Новая ул, 7</t>
  </si>
  <si>
    <t>229.900</t>
  </si>
  <si>
    <t>Вязниковский р-н, Серково д, Новая ул, 9</t>
  </si>
  <si>
    <t>342.800</t>
  </si>
  <si>
    <t>Вязниковский р-н, Серково д, Пролетарская ул, 5</t>
  </si>
  <si>
    <t>622.200</t>
  </si>
  <si>
    <t>Вязниковский р-н, Станки с, Клязьминская ул, 5</t>
  </si>
  <si>
    <t>259.200</t>
  </si>
  <si>
    <t>Вязниковский р-н, Станки с, Рябиновая ул, 1</t>
  </si>
  <si>
    <t>507.900</t>
  </si>
  <si>
    <t>881.900</t>
  </si>
  <si>
    <t>Вязниковский р-н, Станки с, Рябиновая ул, 3</t>
  </si>
  <si>
    <t>678.100</t>
  </si>
  <si>
    <t>614.700</t>
  </si>
  <si>
    <t>847.100</t>
  </si>
  <si>
    <t>Вязниковский р-н, Станки с, Центральная ул, 2</t>
  </si>
  <si>
    <t>512.100</t>
  </si>
  <si>
    <t>Вязниковский р-н, Станки с, Центральная ул, 2а</t>
  </si>
  <si>
    <t>Вязниковский р-н, Станции Сарыево п, Клубная ул, 1</t>
  </si>
  <si>
    <t>Вязниковский р-н, Станции Сарыево п, Клубная ул, 2</t>
  </si>
  <si>
    <t>Вязниковский р-н, Станции Сарыево п, Клубная ул, 3</t>
  </si>
  <si>
    <t>Вязниковский р-н, Степанцево п, Ленина ул, 10</t>
  </si>
  <si>
    <t>Вязниковский р-н, Степанцево п, Ленина ул, 13</t>
  </si>
  <si>
    <t>813.000</t>
  </si>
  <si>
    <t>Вязниковский р-н, Степанцево п, Ленина ул, 14</t>
  </si>
  <si>
    <t>798.250</t>
  </si>
  <si>
    <t>Вязниковский р-н, Степанцево п, Ленина ул, 15</t>
  </si>
  <si>
    <t>1019.000</t>
  </si>
  <si>
    <t>779.700</t>
  </si>
  <si>
    <t>798.400</t>
  </si>
  <si>
    <t>Вязниковский р-н, Степанцево п, Ленина ул, 4</t>
  </si>
  <si>
    <t>2025.000</t>
  </si>
  <si>
    <t>281.400</t>
  </si>
  <si>
    <t>Вязниковский р-н, Степанцево п, Ленина ул, 5</t>
  </si>
  <si>
    <t>659.000</t>
  </si>
  <si>
    <t>Вязниковский р-н, Степанцево п, Ленина ул, 6</t>
  </si>
  <si>
    <t>Вязниковский р-н, Степанцево п, Ленина ул, 7</t>
  </si>
  <si>
    <t>Вязниковский р-н, Степанцево п, Ленина ул, 8</t>
  </si>
  <si>
    <t>Вязниковский р-н, Степанцево п, Ленина ул, 9</t>
  </si>
  <si>
    <t>854.100</t>
  </si>
  <si>
    <t>623.800</t>
  </si>
  <si>
    <t>807.700</t>
  </si>
  <si>
    <t>Вязниковский р-н, Степанцево п, Совхозная ул, 4</t>
  </si>
  <si>
    <t>794.900</t>
  </si>
  <si>
    <t>Вязниковский р-н, Степанцево п, Совхозная ул, 5</t>
  </si>
  <si>
    <t>Вязниковский р-н, Степанцево п, Совхозная ул, 6</t>
  </si>
  <si>
    <t>Вязниковский р-н, Степанцево п, Совхозная ул, 7</t>
  </si>
  <si>
    <t>941.100</t>
  </si>
  <si>
    <t>Вязниковский р-н, Степанцево п, Фабричная ул, 22</t>
  </si>
  <si>
    <t>206.700</t>
  </si>
  <si>
    <t>Вязниковский р-н, Степанцево п, Фабричная ул, 25</t>
  </si>
  <si>
    <t>819.100</t>
  </si>
  <si>
    <t>Вязниковский р-н, Участок Липки нп, 5</t>
  </si>
  <si>
    <t>612.200</t>
  </si>
  <si>
    <t>Вязниковский р-н, Центральный п, Главная ул, 18</t>
  </si>
  <si>
    <t>Вязниковский р-н, Центральный п, Главная ул, 20</t>
  </si>
  <si>
    <t>688.800</t>
  </si>
  <si>
    <t>Вязниковский р-н, Центральный п, Главная ул, 22</t>
  </si>
  <si>
    <t>Вязниковский р-н, Центральный п, Клубная ул, 1</t>
  </si>
  <si>
    <t>Вязниковский р-н, Центральный п, Клубная ул, 10</t>
  </si>
  <si>
    <t>Вязниковский р-н, Центральный п, Клубная ул, 2</t>
  </si>
  <si>
    <t>Вязниковский р-н, Центральный п, Клубная ул, 3</t>
  </si>
  <si>
    <t>401.100</t>
  </si>
  <si>
    <t>Вязниковский р-н, Центральный п, Клубная ул, 4</t>
  </si>
  <si>
    <t>406.800</t>
  </si>
  <si>
    <t>647.600</t>
  </si>
  <si>
    <t>Вязниковский р-н, Центральный п, Клубная ул, 5</t>
  </si>
  <si>
    <t>632.600</t>
  </si>
  <si>
    <t>Вязниковский р-н, Центральный п, Клубная ул, 6</t>
  </si>
  <si>
    <t>Вязниковский р-н, Центральный п, Клубная ул, 7</t>
  </si>
  <si>
    <t>Вязниковский р-н, Центральный п, Клубная ул, 8</t>
  </si>
  <si>
    <t>Вязниковский р-н, Центральный п, Клубная ул, 9</t>
  </si>
  <si>
    <t>Вязниковский р-н, Центральный п, Молодежная ул, 1</t>
  </si>
  <si>
    <t>1623.400</t>
  </si>
  <si>
    <t>1012.000</t>
  </si>
  <si>
    <t>Вязниковский р-н, Центральный п, Садовая ул, 2</t>
  </si>
  <si>
    <t>474.300</t>
  </si>
  <si>
    <t>402.700</t>
  </si>
  <si>
    <t>Вязниковский р-н, Чудиново д, Зеленый пер, 2</t>
  </si>
  <si>
    <t>Вязниковский р-н, Чудиново д, Зеленый пер, 3</t>
  </si>
  <si>
    <t>450.300</t>
  </si>
  <si>
    <t>Вязниковский р-н, Чудиново д, Зеленый пер, 4</t>
  </si>
  <si>
    <t>Вязниковский р-н, Чудиново д, Клубная ул, 18</t>
  </si>
  <si>
    <t>Вязниковский р-н, Чудиново д, Полевая ул, 27</t>
  </si>
  <si>
    <t>398.100</t>
  </si>
  <si>
    <t>Вязниковский р-н, Чудиново д, Полевая ул, 31</t>
  </si>
  <si>
    <t>Вязниковский р-н, Чудиново д, Полевая ул, 32</t>
  </si>
  <si>
    <t>677.300</t>
  </si>
  <si>
    <t>Вязниковский р-н, Чудиново д, Садовый пер, 1</t>
  </si>
  <si>
    <t>198.000</t>
  </si>
  <si>
    <t>Вязниковский р-н, Чудиново д, Центральная ул, 10</t>
  </si>
  <si>
    <t>Вязниковский р-н, Чудиново д, Центральная ул, 3</t>
  </si>
  <si>
    <t>Вязниковский р-н, Чудиново д, Центральная ул, 4</t>
  </si>
  <si>
    <t>229.700</t>
  </si>
  <si>
    <t>Вязниковский р-н, Чудиново д, Центральная ул, 7</t>
  </si>
  <si>
    <t>448.100</t>
  </si>
  <si>
    <t>Вязниковский р-н, Чудиново д, Центральная ул, 9</t>
  </si>
  <si>
    <t>Вязниковский р-н, Шатнево д, Нагорная ул, 1</t>
  </si>
  <si>
    <t>Вязниковский р-н, Шатнево д, Нагорная ул, 3</t>
  </si>
  <si>
    <t>Вязниковский р-н, Шатнево д, Нагорная ул, 4</t>
  </si>
  <si>
    <t>Вязниковский р-н, Шатнево д, Нагорная ул, 5</t>
  </si>
  <si>
    <t>Вязниковский р-н, Шустово д, Молодежная ул, 1</t>
  </si>
  <si>
    <t>Вязниковский р-н, Шустово д, Молодежная ул, 2</t>
  </si>
  <si>
    <t>433.000</t>
  </si>
  <si>
    <t>Вязниковский р-н, Эдон д, Советская ул, 14</t>
  </si>
  <si>
    <t>363.400</t>
  </si>
  <si>
    <t>Вязниковский р-н, Эдон д, Советская ул, 15</t>
  </si>
  <si>
    <t>Вязниковский р-н, Эдон д, Советская ул, 16</t>
  </si>
  <si>
    <t>198.900</t>
  </si>
  <si>
    <t>Вязниковский р-н, Эдон д, Советская ул, 17</t>
  </si>
  <si>
    <t>Вязниковский р-н, Эдон д, Советская ул, 21</t>
  </si>
  <si>
    <t>Вязниковский р-н, Эдон д, Советская ул, 26</t>
  </si>
  <si>
    <t>Вязниковский р-н, Эдон д, Советская ул, 28</t>
  </si>
  <si>
    <t>Гороховец г, 1 Мая ул, 33</t>
  </si>
  <si>
    <t>3111.100</t>
  </si>
  <si>
    <t>Гороховец г, Братьев Бесединых ул, 10</t>
  </si>
  <si>
    <t>739.300</t>
  </si>
  <si>
    <t>Гороховец г, Братьев Бесединых ул, 6</t>
  </si>
  <si>
    <t>524.200</t>
  </si>
  <si>
    <t>398.500</t>
  </si>
  <si>
    <t>1189.000</t>
  </si>
  <si>
    <t>Гороховец г, Гагарина пер, 11</t>
  </si>
  <si>
    <t>1874.000</t>
  </si>
  <si>
    <t>Гороховец г, Гагарина пер, 17</t>
  </si>
  <si>
    <t>812.100</t>
  </si>
  <si>
    <t>Гороховец г, Гагарина ул, 11</t>
  </si>
  <si>
    <t>Гороховец г, Гагарина ул, 12</t>
  </si>
  <si>
    <t>733.600</t>
  </si>
  <si>
    <t>Гороховец г, Гагарина ул, 19</t>
  </si>
  <si>
    <t>449.600</t>
  </si>
  <si>
    <t>Гороховец г, Гагарина ул, 21</t>
  </si>
  <si>
    <t>450.700</t>
  </si>
  <si>
    <t>Гороховец г, Гагарина ул, 24</t>
  </si>
  <si>
    <t>504.200</t>
  </si>
  <si>
    <t>718.400</t>
  </si>
  <si>
    <t>Гороховец г, Гагарина ул, 26</t>
  </si>
  <si>
    <t>Гороховец г, Гагарина ул, 28</t>
  </si>
  <si>
    <t>602.400</t>
  </si>
  <si>
    <t>642.500</t>
  </si>
  <si>
    <t>Гороховец г, Гагарина ул, 3</t>
  </si>
  <si>
    <t>Гороховец г, Гагарина ул, 33</t>
  </si>
  <si>
    <t>Гороховец г, Гагарина ул, 35</t>
  </si>
  <si>
    <t>86.900</t>
  </si>
  <si>
    <t>Гороховец г, Гагарина ул, 37</t>
  </si>
  <si>
    <t>Гороховец г, Гагарина ул, 39</t>
  </si>
  <si>
    <t>Гороховец г, Гагарина ул, 40</t>
  </si>
  <si>
    <t>Гороховец г, Гагарина ул, 42</t>
  </si>
  <si>
    <t>309.700</t>
  </si>
  <si>
    <t>384.600</t>
  </si>
  <si>
    <t>Гороховец г, Гагарина ул, 44</t>
  </si>
  <si>
    <t>1493.500</t>
  </si>
  <si>
    <t>Гороховец г, Гагарина ул, 50</t>
  </si>
  <si>
    <t>836.500</t>
  </si>
  <si>
    <t>Гороховец г, Гагарина ул, 58</t>
  </si>
  <si>
    <t>Гороховец г, Гагарина ул, 66</t>
  </si>
  <si>
    <t>499.800</t>
  </si>
  <si>
    <t>Гороховец г, Гагарина ул, 7</t>
  </si>
  <si>
    <t>823.300</t>
  </si>
  <si>
    <t>695.700</t>
  </si>
  <si>
    <t>954.600</t>
  </si>
  <si>
    <t>Гороховец г, Гагарина ул, 70</t>
  </si>
  <si>
    <t>861.300</t>
  </si>
  <si>
    <t>Гороховец г, Гагарина ул, 9</t>
  </si>
  <si>
    <t>Гороховец г, Гоголя ул, 14</t>
  </si>
  <si>
    <t>509.900</t>
  </si>
  <si>
    <t>Гороховец г, Гоголя ул, 8</t>
  </si>
  <si>
    <t>382.900</t>
  </si>
  <si>
    <t>Гороховец г, Горького ул, 25</t>
  </si>
  <si>
    <t>908.800</t>
  </si>
  <si>
    <t>Гороховец г, Горького ул, 27</t>
  </si>
  <si>
    <t>236.000</t>
  </si>
  <si>
    <t>Гороховец г, Горького ул, 29</t>
  </si>
  <si>
    <t>10258.000</t>
  </si>
  <si>
    <t>Гороховец г, Горького ул, 35</t>
  </si>
  <si>
    <t>2547.000</t>
  </si>
  <si>
    <t>Гороховец г, Горького ул, 48</t>
  </si>
  <si>
    <t>789.000</t>
  </si>
  <si>
    <t>Гороховец г, Горького ул, 50</t>
  </si>
  <si>
    <t>449.800</t>
  </si>
  <si>
    <t>Гороховец г, Кирова пер, 1</t>
  </si>
  <si>
    <t>Гороховец г, Кирова пер, 2</t>
  </si>
  <si>
    <t>537.800</t>
  </si>
  <si>
    <t>Гороховец г, Кирова пер, 4</t>
  </si>
  <si>
    <t>Гороховец г, Кирова пер, 6</t>
  </si>
  <si>
    <t>Гороховец г, Кирова пер, 7</t>
  </si>
  <si>
    <t>8657.000</t>
  </si>
  <si>
    <t>Гороховец г, Кирова ул, 10</t>
  </si>
  <si>
    <t>Гороховец г, Кирова ул, 12</t>
  </si>
  <si>
    <t>404.200</t>
  </si>
  <si>
    <t>Гороховец г, Кирова ул, 2</t>
  </si>
  <si>
    <t>661.600</t>
  </si>
  <si>
    <t>Гороховец г, Кирова ул, 4</t>
  </si>
  <si>
    <t>392.200</t>
  </si>
  <si>
    <t>Гороховец г, Кирова ул, 5</t>
  </si>
  <si>
    <t>784.000</t>
  </si>
  <si>
    <t>576.500</t>
  </si>
  <si>
    <t>Гороховец г, Кирова ул, 7</t>
  </si>
  <si>
    <t>591.300</t>
  </si>
  <si>
    <t>Гороховец г, Кирова ул, 8</t>
  </si>
  <si>
    <t>514.900</t>
  </si>
  <si>
    <t>Гороховец г, Кирова ул, 9</t>
  </si>
  <si>
    <t>Гороховец г, Красноармейская ул, 48</t>
  </si>
  <si>
    <t>Гороховец г, Краснова ул, 10</t>
  </si>
  <si>
    <t>Гороховец г, Краснова ул, 12</t>
  </si>
  <si>
    <t>334.100</t>
  </si>
  <si>
    <t>Гороховец г, Краснова ул, 5</t>
  </si>
  <si>
    <t>391.700</t>
  </si>
  <si>
    <t>Гороховец г, Краснова ул, 7</t>
  </si>
  <si>
    <t>Гороховец г, Краснова ул, 9</t>
  </si>
  <si>
    <t>Гороховец г, Кутузова ул, 1</t>
  </si>
  <si>
    <t>Гороховец г, Кутузова ул, 11</t>
  </si>
  <si>
    <t>1804.200</t>
  </si>
  <si>
    <t>Гороховец г, Кутузова ул, 13</t>
  </si>
  <si>
    <t>1987.000</t>
  </si>
  <si>
    <t>1456.000</t>
  </si>
  <si>
    <t>Гороховец г, Кутузова ул, 17</t>
  </si>
  <si>
    <t>Гороховец г, Кутузова ул, 3</t>
  </si>
  <si>
    <t>2987.000</t>
  </si>
  <si>
    <t>Гороховец г, Кутузова ул, 5</t>
  </si>
  <si>
    <t>Гороховец г, Кутузова ул, 8</t>
  </si>
  <si>
    <t>Гороховец г, Ленина ул, 13</t>
  </si>
  <si>
    <t>2078.000</t>
  </si>
  <si>
    <t>Гороховец г, Ленина ул, 15</t>
  </si>
  <si>
    <t>231.500</t>
  </si>
  <si>
    <t>124.000</t>
  </si>
  <si>
    <t>Гороховец г, Ленина ул, 29</t>
  </si>
  <si>
    <t>470.400</t>
  </si>
  <si>
    <t>389.700</t>
  </si>
  <si>
    <t>Гороховец г, Ленина ул, 32</t>
  </si>
  <si>
    <t>Гороховец г, Ленина ул, 38</t>
  </si>
  <si>
    <t>605.100</t>
  </si>
  <si>
    <t>229.600</t>
  </si>
  <si>
    <t>Гороховец г, Ленина ул, 61</t>
  </si>
  <si>
    <t>396.500</t>
  </si>
  <si>
    <t>839.800</t>
  </si>
  <si>
    <t>Гороховец г, Ленина ул, 7</t>
  </si>
  <si>
    <t>378.500</t>
  </si>
  <si>
    <t>Гороховец г, Ленина ул, 70</t>
  </si>
  <si>
    <t>Гороховец г, Ленина ул, 71</t>
  </si>
  <si>
    <t>336.200</t>
  </si>
  <si>
    <t>Гороховец г, Лермонтова ул, 1</t>
  </si>
  <si>
    <t>Гороховец г, Лермонтова ул, 2</t>
  </si>
  <si>
    <t>866.500</t>
  </si>
  <si>
    <t>Гороховец г, Луначарского ул, 20</t>
  </si>
  <si>
    <t>Гороховец г, Льва Толстого ул, 39</t>
  </si>
  <si>
    <t>Гороховец г, Льва Толстого ул, 41</t>
  </si>
  <si>
    <t>Гороховец г, Льва Толстого ул, 48</t>
  </si>
  <si>
    <t>521.200</t>
  </si>
  <si>
    <t>442.700</t>
  </si>
  <si>
    <t>Гороховец г, Мелиораторов ул, 1</t>
  </si>
  <si>
    <t>864.800</t>
  </si>
  <si>
    <t>Гороховец г, Мелиораторов ул, 4</t>
  </si>
  <si>
    <t>652.900</t>
  </si>
  <si>
    <t>Гороховец г, Мелиораторов ул, 5</t>
  </si>
  <si>
    <t>Гороховец г, Мелиораторов ул, 6</t>
  </si>
  <si>
    <t>Гороховец г, Мелиораторов ул, 7</t>
  </si>
  <si>
    <t>Гороховец г, Мира ул, 10</t>
  </si>
  <si>
    <t>Гороховец г, Мира ул, 12</t>
  </si>
  <si>
    <t>Гороховец г, Мира ул, 13</t>
  </si>
  <si>
    <t>812.400</t>
  </si>
  <si>
    <t>Гороховец г, Мира ул, 14</t>
  </si>
  <si>
    <t>Гороховец г, Мира ул, 18</t>
  </si>
  <si>
    <t>Гороховец г, Мира ул, 2</t>
  </si>
  <si>
    <t>Гороховец г, Мира ул, 20</t>
  </si>
  <si>
    <t>Гороховец г, Мира ул, 21</t>
  </si>
  <si>
    <t>464.100</t>
  </si>
  <si>
    <t>Гороховец г, Мира ул, 24</t>
  </si>
  <si>
    <t>806.900</t>
  </si>
  <si>
    <t>Гороховец г, Мира ул, 25</t>
  </si>
  <si>
    <t>915.300</t>
  </si>
  <si>
    <t>Гороховец г, Мира ул, 26</t>
  </si>
  <si>
    <t>1126.200</t>
  </si>
  <si>
    <t>950.100</t>
  </si>
  <si>
    <t>Гороховец г, Мира ул, 27</t>
  </si>
  <si>
    <t>Гороховец г, Мира ул, 3</t>
  </si>
  <si>
    <t>Гороховец г, Мира ул, 30</t>
  </si>
  <si>
    <t>1563.000</t>
  </si>
  <si>
    <t>1335.100</t>
  </si>
  <si>
    <t>Гороховец г, Мира ул, 32</t>
  </si>
  <si>
    <t>Гороховец г, Мира ул, 34</t>
  </si>
  <si>
    <t>935.500</t>
  </si>
  <si>
    <t>Гороховец г, Мира ул, 36</t>
  </si>
  <si>
    <t>2848.000</t>
  </si>
  <si>
    <t>Гороховец г, Мира ул, 4</t>
  </si>
  <si>
    <t>Гороховец г, Мира ул, 5</t>
  </si>
  <si>
    <t>Гороховец г, Мира ул, 6</t>
  </si>
  <si>
    <t>Гороховец г, Мира ул, 7</t>
  </si>
  <si>
    <t>Гороховец г, Мира ул, 8</t>
  </si>
  <si>
    <t>Гороховец г, Мира ул, 9</t>
  </si>
  <si>
    <t>Гороховец г, Мичурина ул, 8</t>
  </si>
  <si>
    <t>Гороховец г, Московская ул, 1</t>
  </si>
  <si>
    <t>673.900</t>
  </si>
  <si>
    <t>Гороховец г, Набережная ул, 41</t>
  </si>
  <si>
    <t>319.100</t>
  </si>
  <si>
    <t>Гороховец г, Парковая ул, 54</t>
  </si>
  <si>
    <t>Гороховец г, Парковая ул, 55</t>
  </si>
  <si>
    <t>Гороховец г, Парковая ул, 58</t>
  </si>
  <si>
    <t>Гороховец г, Парковая ул, 58б</t>
  </si>
  <si>
    <t>5454.000</t>
  </si>
  <si>
    <t>3654.000</t>
  </si>
  <si>
    <t>Гороховец г, Парковая ул, 60б</t>
  </si>
  <si>
    <t>Гороховец г, Полевая ул, 1</t>
  </si>
  <si>
    <t>631.600</t>
  </si>
  <si>
    <t>Гороховец г, Полевая ул, 2</t>
  </si>
  <si>
    <t>Гороховец г, Полевая ул, 39</t>
  </si>
  <si>
    <t>Гороховец г, Полевая ул, 43</t>
  </si>
  <si>
    <t>2321.700</t>
  </si>
  <si>
    <t>Гороховец г, Полевая ул, 46</t>
  </si>
  <si>
    <t>957.600</t>
  </si>
  <si>
    <t>1663.000</t>
  </si>
  <si>
    <t>Гороховец г, Полевая ул, 7</t>
  </si>
  <si>
    <t>686.900</t>
  </si>
  <si>
    <t>Гороховец г, Полевая ул, 9</t>
  </si>
  <si>
    <t>Гороховец г, Революции ул, 40</t>
  </si>
  <si>
    <t>1440.800</t>
  </si>
  <si>
    <t>Гороховец г, Саваренского ул, 11</t>
  </si>
  <si>
    <t>115.000</t>
  </si>
  <si>
    <t>241.400</t>
  </si>
  <si>
    <t>Гороховец г, Саваренского ул, 9</t>
  </si>
  <si>
    <t>226.200</t>
  </si>
  <si>
    <t>258.100</t>
  </si>
  <si>
    <t>4111.000</t>
  </si>
  <si>
    <t>Гороховец г, Советская ул, 13</t>
  </si>
  <si>
    <t>607.100</t>
  </si>
  <si>
    <t>Гороховец г, Строителей ул, 3</t>
  </si>
  <si>
    <t>Гороховец г, Строителей ул, 4</t>
  </si>
  <si>
    <t>843.900</t>
  </si>
  <si>
    <t>Гороховец г, Строителей ул, 5</t>
  </si>
  <si>
    <t>Гороховец г, Суворова ул, 11</t>
  </si>
  <si>
    <t>Гороховец г, Тимирязева ул, 4</t>
  </si>
  <si>
    <t>Гороховец г, Тимирязева ул, 6</t>
  </si>
  <si>
    <t>800.700</t>
  </si>
  <si>
    <t>951.100</t>
  </si>
  <si>
    <t>Гороховец г, Школьный пер, 2</t>
  </si>
  <si>
    <t>216.630</t>
  </si>
  <si>
    <t>Гороховецкий р-н, Арефино д, Совхозная ул, 11</t>
  </si>
  <si>
    <t>Гороховецкий р-н, Арефино д, Совхозная ул, 12</t>
  </si>
  <si>
    <t>218.500</t>
  </si>
  <si>
    <t>609.500</t>
  </si>
  <si>
    <t>Гороховецкий р-н, Арефино д, Совхозная ул, 13</t>
  </si>
  <si>
    <t>414.200</t>
  </si>
  <si>
    <t>Гороховецкий р-н, Арефино д, Совхозная ул, 14</t>
  </si>
  <si>
    <t>Гороховецкий р-н, Арефино д, Совхозная ул, 2</t>
  </si>
  <si>
    <t>221.130</t>
  </si>
  <si>
    <t>Гороховецкий р-н, Арефино д, Совхозная ул, 3</t>
  </si>
  <si>
    <t>Гороховецкий р-н, Арефино д, Совхозная ул, 4</t>
  </si>
  <si>
    <t>229.100</t>
  </si>
  <si>
    <t>Гороховецкий р-н, Арефино д, Совхозная ул, 5</t>
  </si>
  <si>
    <t>328.300</t>
  </si>
  <si>
    <t>Гороховецкий р-н, Арефино д, Совхозная ул, 6</t>
  </si>
  <si>
    <t>235.700</t>
  </si>
  <si>
    <t>Гороховецкий р-н, Арефино д, Совхозная ул, 7</t>
  </si>
  <si>
    <t>Гороховецкий р-н, Арефино д, Совхозная ул, 8</t>
  </si>
  <si>
    <t>509.200</t>
  </si>
  <si>
    <t>407.200</t>
  </si>
  <si>
    <t>681.300</t>
  </si>
  <si>
    <t>Гороховецкий р-н, Арефино д, Совхозная ул, 9</t>
  </si>
  <si>
    <t>Гороховецкий р-н, Васильчиково д, 18</t>
  </si>
  <si>
    <t>253.700</t>
  </si>
  <si>
    <t>Гороховецкий р-н, Васильчиково д, 22</t>
  </si>
  <si>
    <t>Гороховецкий р-н, Васильчиково д, 23</t>
  </si>
  <si>
    <t>611.600</t>
  </si>
  <si>
    <t>432.200</t>
  </si>
  <si>
    <t>Гороховецкий р-н, Великово д, Путейская ул, 3</t>
  </si>
  <si>
    <t>Гороховецкий р-н, Выезд д, Полевая ул, 2</t>
  </si>
  <si>
    <t>Гороховецкий р-н, Выезд д, Полевая ул, 3</t>
  </si>
  <si>
    <t>Гороховецкий р-н, Галицы п, Гагарина ул, 18</t>
  </si>
  <si>
    <t>432.400</t>
  </si>
  <si>
    <t>211.800</t>
  </si>
  <si>
    <t>Гороховецкий р-н, Галицы п, Гагарина ул, 3</t>
  </si>
  <si>
    <t>Гороховецкий р-н, Галицы п, Гагарина ул, 4</t>
  </si>
  <si>
    <t>Гороховецкий р-н, Галицы п, Железнодорожная ул, 2</t>
  </si>
  <si>
    <t>Гороховецкий р-н, Галицы п, Пролетарская ул, 2</t>
  </si>
  <si>
    <t>Гороховецкий р-н, Галицы п, Пролетарская ул, 34</t>
  </si>
  <si>
    <t>228.000</t>
  </si>
  <si>
    <t>Гороховецкий р-н, Галицы п, Пролетарская ул, 36</t>
  </si>
  <si>
    <t>243.900</t>
  </si>
  <si>
    <t>Гороховецкий р-н, Галицы п, Пролетарская ул, 38</t>
  </si>
  <si>
    <t>Гороховецкий р-н, Гришино с, Ленина ул, 52</t>
  </si>
  <si>
    <t>Гороховецкий р-н, Кондюрино д, 6</t>
  </si>
  <si>
    <t>Гороховецкий р-н, Крутово д, Колхозная ул, 15</t>
  </si>
  <si>
    <t>Гороховецкий р-н, Крутово д, Колхозная ул, 16</t>
  </si>
  <si>
    <t>640.500</t>
  </si>
  <si>
    <t>Гороховецкий р-н, Крутово д, Колхозная ул, 17</t>
  </si>
  <si>
    <t>261.900</t>
  </si>
  <si>
    <t>Гороховецкий р-н, Куприяново д, Дорожная ул, 2</t>
  </si>
  <si>
    <t>246.900</t>
  </si>
  <si>
    <t>371.000</t>
  </si>
  <si>
    <t>Гороховецкий р-н, Куприяново д, Дорожная ул, 5</t>
  </si>
  <si>
    <t>Гороховецкий р-н, Лучинки д, Лучинковская ул, 65</t>
  </si>
  <si>
    <t>Гороховецкий р-н, Лучинки д, Лучинковская ул, 66</t>
  </si>
  <si>
    <t>294.900</t>
  </si>
  <si>
    <t>Гороховецкий р-н, Нововладимировка д, 40</t>
  </si>
  <si>
    <t>440.600</t>
  </si>
  <si>
    <t>396.800</t>
  </si>
  <si>
    <t>Гороховецкий р-н, Отводное д, Заречная ул, 15</t>
  </si>
  <si>
    <t>239.900</t>
  </si>
  <si>
    <t>Гороховецкий р-н, Пролетарский п, Комсомольская ул, 1</t>
  </si>
  <si>
    <t>559.100</t>
  </si>
  <si>
    <t>Гороховецкий р-н, Пролетарский п, Комсомольская ул, 2</t>
  </si>
  <si>
    <t>500.850</t>
  </si>
  <si>
    <t>753.900</t>
  </si>
  <si>
    <t>Гороховецкий р-н, Пролетарский п, Комсомольская ул, 3</t>
  </si>
  <si>
    <t>Гороховецкий р-н, Пролетарский п, Комсомольская ул, 4</t>
  </si>
  <si>
    <t>Гороховецкий р-н, Пролетарский п, Комсомольская ул, 5</t>
  </si>
  <si>
    <t>Гороховецкий р-н, Пролетарский п, Комсомольская ул, 6</t>
  </si>
  <si>
    <t>913.900</t>
  </si>
  <si>
    <t>Гороховецкий р-н, Пролетарский п, Кооперативная ул, 28</t>
  </si>
  <si>
    <t>Гороховецкий р-н, Пролетарский п, Новофабричная ул, 22</t>
  </si>
  <si>
    <t>330.750</t>
  </si>
  <si>
    <t>Гороховецкий р-н, Пролетарский п, Новофабричная ул, 23</t>
  </si>
  <si>
    <t>Гороховецкий р-н, Пролетарский п, Новофабричная ул, 24</t>
  </si>
  <si>
    <t>Гороховецкий р-н, Пролетарский п, Октябрьская ул, 1</t>
  </si>
  <si>
    <t>Гороховецкий р-н, Пролетарский п, Октябрьская ул, 12</t>
  </si>
  <si>
    <t>518.400</t>
  </si>
  <si>
    <t>Гороховецкий р-н, Пролетарский п, Октябрьская ул, 2</t>
  </si>
  <si>
    <t>Гороховецкий р-н, Пролетарский п, Октябрьская ул, 3</t>
  </si>
  <si>
    <t>Гороховецкий р-н, Пролетарский п, Совхозная ул, 1</t>
  </si>
  <si>
    <t>255.800</t>
  </si>
  <si>
    <t>Гороховецкий р-н, Торфопредприятия Большое п, Ленина ул, 11</t>
  </si>
  <si>
    <t>Гороховецкий р-н, Торфопредприятия Большое п, Ленина ул, 7</t>
  </si>
  <si>
    <t>218.100</t>
  </si>
  <si>
    <t>Гороховецкий р-н, Торфопредприятия Большое п, Ленина ул, 9</t>
  </si>
  <si>
    <t>218.800</t>
  </si>
  <si>
    <t>Гороховецкий р-н, Торфопредприятия Большое п, Октябрьская ул, 10</t>
  </si>
  <si>
    <t>220.200</t>
  </si>
  <si>
    <t>Гороховецкий р-н, Торфопредприятия Большое п, Октябрьская ул, 12</t>
  </si>
  <si>
    <t>Гороховецкий р-н, Торфопредприятия Большое п, Октябрьская ул, 5</t>
  </si>
  <si>
    <t>Гороховецкий р-н, Торфопредприятия Большое п, Октябрьская ул, 6</t>
  </si>
  <si>
    <t>149.000</t>
  </si>
  <si>
    <t>Гороховецкий р-н, Торфопредприятия Большое п, Октябрьская ул, 7</t>
  </si>
  <si>
    <t>Гороховецкий р-н, Торфопредприятия Большое п, Октябрьская ул, 8</t>
  </si>
  <si>
    <t>407.900</t>
  </si>
  <si>
    <t>Гороховецкий р-н, Торфопредприятия Большое п, Фрунзе ул, 6</t>
  </si>
  <si>
    <t>Гороховецкий р-н, Фоминки с, Муромская ул, 7</t>
  </si>
  <si>
    <t>Гороховецкий р-н, Фоминки с, Советская ул, 16</t>
  </si>
  <si>
    <t>260.100</t>
  </si>
  <si>
    <t>Гороховецкий р-н, Фоминки с, Совхозная ул, 11</t>
  </si>
  <si>
    <t>Гороховецкий р-н, Фоминки с, Совхозная ул, 2</t>
  </si>
  <si>
    <t>795.300</t>
  </si>
  <si>
    <t>Гороховецкий р-н, Фоминки с, Совхозная ул, 3</t>
  </si>
  <si>
    <t>Гороховецкий р-н, Фоминки с, Совхозная ул, 4</t>
  </si>
  <si>
    <t>1362.100</t>
  </si>
  <si>
    <t>Гороховецкий р-н, Фоминки с, Совхозная ул, 5</t>
  </si>
  <si>
    <t>Гороховецкий р-н, Фоминки с, Совхозная ул, 7</t>
  </si>
  <si>
    <t>Гороховецкий р-н, Фоминки с, Совхозная ул, 9</t>
  </si>
  <si>
    <t>702.300</t>
  </si>
  <si>
    <t>Гороховецкий р-н, Фоминки с, Чекунова ул, 1</t>
  </si>
  <si>
    <t>Гороховецкий р-н, Фоминки с, Чекунова ул, 2</t>
  </si>
  <si>
    <t>669.500</t>
  </si>
  <si>
    <t>940.700</t>
  </si>
  <si>
    <t>Гороховецкий р-н, Фоминки с, Чекунова ул, 3</t>
  </si>
  <si>
    <t>670.200</t>
  </si>
  <si>
    <t>Гороховецкий р-н, Фоминки с, Чекунова ул, 4</t>
  </si>
  <si>
    <t>Гороховецкий р-н, Фоминки с, Чекунова ул, 5</t>
  </si>
  <si>
    <t>Гороховецкий р-н, Хорошево п, 5</t>
  </si>
  <si>
    <t>Гороховецкий р-н, Чулково п, Дома подстанции ул, 3</t>
  </si>
  <si>
    <t>341.000</t>
  </si>
  <si>
    <t>987.900</t>
  </si>
  <si>
    <t>Гороховецкий р-н, Чулково п, Производственная ул, 1</t>
  </si>
  <si>
    <t>Гороховецкий р-н, Чулково п, Производственная ул, 4</t>
  </si>
  <si>
    <t>Гороховецкий р-н, Чулково п, Производственная ул, 5</t>
  </si>
  <si>
    <t>528.500</t>
  </si>
  <si>
    <t>Гороховецкий р-н, Чулково п, Советская ул, 27</t>
  </si>
  <si>
    <t>225.600</t>
  </si>
  <si>
    <t>Гороховецкий р-н, Чулково п, Сосновая ул, 1</t>
  </si>
  <si>
    <t>Гороховецкий р-н, Чулково п, Сосновая ул, 2</t>
  </si>
  <si>
    <t>380.100</t>
  </si>
  <si>
    <t>Гороховецкий р-н, Чулково п, Сосновая ул, 3</t>
  </si>
  <si>
    <t>Гороховецкий р-н, Чулково п, Центральная ул, 13</t>
  </si>
  <si>
    <t>Гороховецкий р-н, Юрово д, Колхозная ул, 6</t>
  </si>
  <si>
    <t>469.700</t>
  </si>
  <si>
    <t>Гороховецкий р-н, Юрово д, Колхозная ул, 8</t>
  </si>
  <si>
    <t>Гороховецкий р-н, Юрово д, Колхозная ул, 9</t>
  </si>
  <si>
    <t>Гусь-Хрустальный г, 2-ая Народная ул, 13</t>
  </si>
  <si>
    <t>1739.700</t>
  </si>
  <si>
    <t>1392.200</t>
  </si>
  <si>
    <t>Гусь-Хрустальный г, 2-ая Народная ул, 3</t>
  </si>
  <si>
    <t>747.520</t>
  </si>
  <si>
    <t>Гусь-Хрустальный г, 2-ая Народная ул, 6а</t>
  </si>
  <si>
    <t>1071.100</t>
  </si>
  <si>
    <t>Гусь-Хрустальный г, 50 лет Советской Власти пр-кт, 24</t>
  </si>
  <si>
    <t>Гусь-Хрустальный г, 50 лет Советской Власти пр-кт, 25</t>
  </si>
  <si>
    <t>405.100</t>
  </si>
  <si>
    <t>Гусь-Хрустальный г, 50 лет Советской Власти пр-кт, 26/8</t>
  </si>
  <si>
    <t>1021.400</t>
  </si>
  <si>
    <t>966.100</t>
  </si>
  <si>
    <t>Гусь-Хрустальный г, 50 лет Советской Власти пр-кт, 27</t>
  </si>
  <si>
    <t>989.600</t>
  </si>
  <si>
    <t>Гусь-Хрустальный г, 50 лет Советской Власти пр-кт, 28</t>
  </si>
  <si>
    <t>Гусь-Хрустальный г, 50 лет Советской Власти пр-кт, 29</t>
  </si>
  <si>
    <t>752.300</t>
  </si>
  <si>
    <t>Гусь-Хрустальный г, 50 лет Советской Власти пр-кт, 30</t>
  </si>
  <si>
    <t>Гусь-Хрустальный г, 50 лет Советской Власти пр-кт, 30а</t>
  </si>
  <si>
    <t>Гусь-Хрустальный г, 50 лет Советской Власти пр-кт, 31</t>
  </si>
  <si>
    <t>Гусь-Хрустальный г, 50 лет Советской Власти пр-кт, 32</t>
  </si>
  <si>
    <t>995.700</t>
  </si>
  <si>
    <t>Гусь-Хрустальный г, 50 лет Советской Власти пр-кт, 33</t>
  </si>
  <si>
    <t>Гусь-Хрустальный г, 50 лет Советской Власти пр-кт, 35</t>
  </si>
  <si>
    <t>1252.000</t>
  </si>
  <si>
    <t>1269.200</t>
  </si>
  <si>
    <t>2053.400</t>
  </si>
  <si>
    <t>Гусь-Хрустальный г, 50 лет Советской Власти пр-кт, 43</t>
  </si>
  <si>
    <t>1605.800</t>
  </si>
  <si>
    <t>Гусь-Хрустальный г, 50 лет Советской Власти пр-кт, 6</t>
  </si>
  <si>
    <t>723.200</t>
  </si>
  <si>
    <t>Гусь-Хрустальный г, Васильева ул, 16</t>
  </si>
  <si>
    <t>2106.000</t>
  </si>
  <si>
    <t>Гусь-Хрустальный г, Владимирская ул, 3а</t>
  </si>
  <si>
    <t>Гусь-Хрустальный г, Володарского ул, 8</t>
  </si>
  <si>
    <t>448.300</t>
  </si>
  <si>
    <t>Гусь-Хрустальный г, Гражданский пер, 10</t>
  </si>
  <si>
    <t>287.400</t>
  </si>
  <si>
    <t>Гусь-Хрустальный г, Гражданский пер, 12</t>
  </si>
  <si>
    <t>Гусь-Хрустальный г, Гражданский пер, 14</t>
  </si>
  <si>
    <t>445.700</t>
  </si>
  <si>
    <t>Гусь-Хрустальный г, Гражданский пер, 16</t>
  </si>
  <si>
    <t>Гусь-Хрустальный г, Гражданский пер, 18</t>
  </si>
  <si>
    <t>191.300</t>
  </si>
  <si>
    <t>Гусь-Хрустальный г, Гражданский пер, 24</t>
  </si>
  <si>
    <t>Гусь-Хрустальный г, Гражданский пер, 26</t>
  </si>
  <si>
    <t>398.890</t>
  </si>
  <si>
    <t>Гусь-Хрустальный г, Гражданский пер, 30</t>
  </si>
  <si>
    <t>Гусь-Хрустальный г, Гражданский пер, 9</t>
  </si>
  <si>
    <t>Гусь-Хрустальный г, Гусевский п, Интернациональная ул, 10</t>
  </si>
  <si>
    <t>Гусь-Хрустальный г, Гусевский п, Интернациональная ул, 4</t>
  </si>
  <si>
    <t>658.800</t>
  </si>
  <si>
    <t>Гусь-Хрустальный г, Гусевский п, Интернациональная ул, 6</t>
  </si>
  <si>
    <t>526.400</t>
  </si>
  <si>
    <t>Гусь-Хрустальный г, Гусевский п, Интернациональная ул, 8</t>
  </si>
  <si>
    <t>Гусь-Хрустальный г, Гусевский п, Мира ул, 11</t>
  </si>
  <si>
    <t>728.300</t>
  </si>
  <si>
    <t>1165.500</t>
  </si>
  <si>
    <t>Гусь-Хрустальный г, Гусевский п, Мира ул, 15</t>
  </si>
  <si>
    <t>734.300</t>
  </si>
  <si>
    <t>Гусь-Хрустальный г, Гусевский п, Мира ул, 6</t>
  </si>
  <si>
    <t>569.400</t>
  </si>
  <si>
    <t>Гусь-Хрустальный г, Гусевский п, Мира ул, 8</t>
  </si>
  <si>
    <t>953.020</t>
  </si>
  <si>
    <t>Гусь-Хрустальный г, Гусевский п, Октябрьская ул, 11</t>
  </si>
  <si>
    <t>Гусь-Хрустальный г, Гусевский п, Октябрьская ул, 2</t>
  </si>
  <si>
    <t>516.700</t>
  </si>
  <si>
    <t>Гусь-Хрустальный г, Гусевский п, Октябрьская ул, 2а</t>
  </si>
  <si>
    <t>Гусь-Хрустальный г, Гусевский п, Октябрьская ул, 3</t>
  </si>
  <si>
    <t>Гусь-Хрустальный г, Гусевский п, Октябрьская ул, 4</t>
  </si>
  <si>
    <t>Гусь-Хрустальный г, Гусевский п, Октябрьская ул, 5</t>
  </si>
  <si>
    <t>700.800</t>
  </si>
  <si>
    <t>781.500</t>
  </si>
  <si>
    <t>753.700</t>
  </si>
  <si>
    <t>Гусь-Хрустальный г, Гусевский п, Пионерская ул, 14</t>
  </si>
  <si>
    <t>981.800</t>
  </si>
  <si>
    <t>882.400</t>
  </si>
  <si>
    <t>Гусь-Хрустальный г, Гусевский п, Пионерская ул, 16</t>
  </si>
  <si>
    <t>594.800</t>
  </si>
  <si>
    <t>Гусь-Хрустальный г, Гусевский п, Садовая ул, 1/6</t>
  </si>
  <si>
    <t>Гусь-Хрустальный г, Гусевский п, Садовая ул, 1</t>
  </si>
  <si>
    <t>Гусь-Хрустальный г, Гусевский п, Садовая ул, 13</t>
  </si>
  <si>
    <t>679.500</t>
  </si>
  <si>
    <t>Гусь-Хрустальный г, Гусевский п, Садовая ул, 2</t>
  </si>
  <si>
    <t>Гусь-Хрустальный г, Гусевский п, Садовая ул, 3</t>
  </si>
  <si>
    <t>Гусь-Хрустальный г, Гусевский п, Садовая ул, 4</t>
  </si>
  <si>
    <t>678.700</t>
  </si>
  <si>
    <t>Гусь-Хрустальный г, Гусевский п, Садовая ул, 5</t>
  </si>
  <si>
    <t>615.440</t>
  </si>
  <si>
    <t>677.400</t>
  </si>
  <si>
    <t>Гусь-Хрустальный г, Гусевский п, Садовая ул, 7</t>
  </si>
  <si>
    <t>Гусь-Хрустальный г, Гусевский п, Садовая ул, 9</t>
  </si>
  <si>
    <t>678.900</t>
  </si>
  <si>
    <t>866.000</t>
  </si>
  <si>
    <t>Гусь-Хрустальный г, Гусевский п, Советская ул, 11</t>
  </si>
  <si>
    <t>804.500</t>
  </si>
  <si>
    <t>Гусь-Хрустальный г, Гусевский п, Советская ул, 16</t>
  </si>
  <si>
    <t>331.700</t>
  </si>
  <si>
    <t>Гусь-Хрустальный г, Гусевский п, Советская ул, 18</t>
  </si>
  <si>
    <t>Гусь-Хрустальный г, Гусевский п, Советская ул, 22</t>
  </si>
  <si>
    <t>Гусь-Хрустальный г, Гусевский п, Советская ул, 26а</t>
  </si>
  <si>
    <t>Гусь-Хрустальный г, Гусевский п, Советская ул, 27</t>
  </si>
  <si>
    <t>746.100</t>
  </si>
  <si>
    <t>Гусь-Хрустальный г, Гусевский п, Советская ул, 29</t>
  </si>
  <si>
    <t>573.700</t>
  </si>
  <si>
    <t>270.900</t>
  </si>
  <si>
    <t>Гусь-Хрустальный г, Гусевский п, Строительная ул, 20</t>
  </si>
  <si>
    <t>544.600</t>
  </si>
  <si>
    <t>539.700</t>
  </si>
  <si>
    <t>Гусь-Хрустальный г, Гусевский п, Строительная ул, 22</t>
  </si>
  <si>
    <t>536.620</t>
  </si>
  <si>
    <t>Гусь-Хрустальный г, Гусевский п, Строительная ул, 24</t>
  </si>
  <si>
    <t>293.760</t>
  </si>
  <si>
    <t>Гусь-Хрустальный г, Демократическая ул, 15</t>
  </si>
  <si>
    <t>293.200</t>
  </si>
  <si>
    <t>Гусь-Хрустальный г, Демократическая ул, 17</t>
  </si>
  <si>
    <t>1434.700</t>
  </si>
  <si>
    <t>Гусь-Хрустальный г, Демократическая ул, 3</t>
  </si>
  <si>
    <t>Гусь-Хрустальный г, Демократическая ул, 4</t>
  </si>
  <si>
    <t>398.800</t>
  </si>
  <si>
    <t>Гусь-Хрустальный г, Демократическая ул, 6</t>
  </si>
  <si>
    <t>501.900</t>
  </si>
  <si>
    <t>Гусь-Хрустальный г, Демократическая ул, 7</t>
  </si>
  <si>
    <t>289.000</t>
  </si>
  <si>
    <t>579.700</t>
  </si>
  <si>
    <t>Гусь-Хрустальный г, Демократическая ул, 8</t>
  </si>
  <si>
    <t>443.900</t>
  </si>
  <si>
    <t>443.200</t>
  </si>
  <si>
    <t>Гусь-Хрустальный г, Демократическая ул, 9</t>
  </si>
  <si>
    <t>Гусь-Хрустальный г, Димитрова ул, 27/59</t>
  </si>
  <si>
    <t>Гусь-Хрустальный г, Димитрова ул, 31</t>
  </si>
  <si>
    <t>1307.400</t>
  </si>
  <si>
    <t>Гусь-Хрустальный г, Димитрова ул, 34</t>
  </si>
  <si>
    <t>1191.500</t>
  </si>
  <si>
    <t>Гусь-Хрустальный г, Димитрова ул, 35а</t>
  </si>
  <si>
    <t>Гусь-Хрустальный г, Добролюбова ул, 12</t>
  </si>
  <si>
    <t>Гусь-Хрустальный г, Добролюбова ул, 19</t>
  </si>
  <si>
    <t>Гусь-Хрустальный г, Добролюбова ул, 21</t>
  </si>
  <si>
    <t>1302.200</t>
  </si>
  <si>
    <t>Гусь-Хрустальный г, Добролюбова ул, 4</t>
  </si>
  <si>
    <t>Гусь-Хрустальный г, Добролюбова ул, 8</t>
  </si>
  <si>
    <t>415.500</t>
  </si>
  <si>
    <t>528.700</t>
  </si>
  <si>
    <t>Гусь-Хрустальный г, Дружбы Народов ул, 10</t>
  </si>
  <si>
    <t>262.700</t>
  </si>
  <si>
    <t>Гусь-Хрустальный г, Дружбы Народов ул, 14/11</t>
  </si>
  <si>
    <t>Гусь-Хрустальный г, Дружбы Народов ул, 16</t>
  </si>
  <si>
    <t>Гусь-Хрустальный г, Дружбы Народов ул, 18</t>
  </si>
  <si>
    <t>680.500</t>
  </si>
  <si>
    <t>Гусь-Хрустальный г, Дружбы Народов ул, 4</t>
  </si>
  <si>
    <t>288.100</t>
  </si>
  <si>
    <t>Гусь-Хрустальный г, Дружбы Народов ул, 6</t>
  </si>
  <si>
    <t>Гусь-Хрустальный г, Дружбы Народов ул, 7</t>
  </si>
  <si>
    <t>Гусь-Хрустальный г, Дружбы Народов ул, 8</t>
  </si>
  <si>
    <t>478.500</t>
  </si>
  <si>
    <t>694.100</t>
  </si>
  <si>
    <t>Гусь-Хрустальный г, Зеркальная ул, 2</t>
  </si>
  <si>
    <t>648.900</t>
  </si>
  <si>
    <t>Гусь-Хрустальный г, Зеркальная ул, 3</t>
  </si>
  <si>
    <t>Гусь-Хрустальный г, Зеркальная ул, 4</t>
  </si>
  <si>
    <t>Гусь-Хрустальный г, Зеркальная ул, 6</t>
  </si>
  <si>
    <t>654.200</t>
  </si>
  <si>
    <t>437.500</t>
  </si>
  <si>
    <t>Гусь-Хрустальный г, Интернациональная ул, 1/7</t>
  </si>
  <si>
    <t>Гусь-Хрустальный г, Интернациональная ул, 2/9</t>
  </si>
  <si>
    <t>392.300</t>
  </si>
  <si>
    <t>1010.600</t>
  </si>
  <si>
    <t>Гусь-Хрустальный г, Интернациональная ул, 40а</t>
  </si>
  <si>
    <t>1460.000</t>
  </si>
  <si>
    <t>3219.200</t>
  </si>
  <si>
    <t>Гусь-Хрустальный г, Интернациональная ул, 40б</t>
  </si>
  <si>
    <t>5680.000</t>
  </si>
  <si>
    <t>Гусь-Хрустальный г, Интернациональная ул, 42а</t>
  </si>
  <si>
    <t>1484.200</t>
  </si>
  <si>
    <t>Гусь-Хрустальный г, Интернациональная ул, 42б</t>
  </si>
  <si>
    <t>Гусь-Хрустальный г, Интернациональная ул, 44</t>
  </si>
  <si>
    <t>Гусь-Хрустальный г, Интернациональная ул, 46</t>
  </si>
  <si>
    <t>1714.800</t>
  </si>
  <si>
    <t>Гусь-Хрустальный г, Иркутская ул, 26а</t>
  </si>
  <si>
    <t>Гусь-Хрустальный г, Калинина ул, 21</t>
  </si>
  <si>
    <t>1485.500</t>
  </si>
  <si>
    <t>957.000</t>
  </si>
  <si>
    <t>Гусь-Хрустальный г, Калинина ул, 41</t>
  </si>
  <si>
    <t>1285.000</t>
  </si>
  <si>
    <t>Гусь-Хрустальный г, Калинина ул, 50б</t>
  </si>
  <si>
    <t>1091.700</t>
  </si>
  <si>
    <t>Гусь-Хрустальный г, Калинина ул, 53</t>
  </si>
  <si>
    <t>698.700</t>
  </si>
  <si>
    <t>Гусь-Хрустальный г, Калинина ул, 54а</t>
  </si>
  <si>
    <t>1226.800</t>
  </si>
  <si>
    <t>Гусь-Хрустальный г, Калинина ул, 56</t>
  </si>
  <si>
    <t>Гусь-Хрустальный г, Калинина ул, 57</t>
  </si>
  <si>
    <t>Гусь-Хрустальный г, Калинина ул, 58</t>
  </si>
  <si>
    <t>Гусь-Хрустальный г, Калинина ул, 59</t>
  </si>
  <si>
    <t>681.200</t>
  </si>
  <si>
    <t>1019.300</t>
  </si>
  <si>
    <t>Гусь-Хрустальный г, Каляевская ул, 26</t>
  </si>
  <si>
    <t>1878.000</t>
  </si>
  <si>
    <t>1023.500</t>
  </si>
  <si>
    <t>561.200</t>
  </si>
  <si>
    <t>522.400</t>
  </si>
  <si>
    <t>Гусь-Хрустальный г, Карла Либкнехта ул, 1</t>
  </si>
  <si>
    <t>Гусь-Хрустальный г, Карла Либкнехта ул, 1а</t>
  </si>
  <si>
    <t>1498.300</t>
  </si>
  <si>
    <t>Гусь-Хрустальный г, Карла Либкнехта ул, 3а</t>
  </si>
  <si>
    <t>Гусь-Хрустальный г, Карла Либкнехта ул, 5а</t>
  </si>
  <si>
    <t>2979.800</t>
  </si>
  <si>
    <t>Гусь-Хрустальный г, Карла Маркса ул, 2</t>
  </si>
  <si>
    <t>1235.400</t>
  </si>
  <si>
    <t>Гусь-Хрустальный г, Карла Маркса ул, 23</t>
  </si>
  <si>
    <t>780.400</t>
  </si>
  <si>
    <t>Гусь-Хрустальный г, Карла Маркса ул, 25</t>
  </si>
  <si>
    <t>Гусь-Хрустальный г, Карла Маркса ул, 56</t>
  </si>
  <si>
    <t>Гусь-Хрустальный г, Карла Маркса ул, 58</t>
  </si>
  <si>
    <t>Гусь-Хрустальный г, Карла Маркса ул, 58а</t>
  </si>
  <si>
    <t>1326.000</t>
  </si>
  <si>
    <t>1526.300</t>
  </si>
  <si>
    <t>Гусь-Хрустальный г, Карла Маркса ул, 60</t>
  </si>
  <si>
    <t>575.500</t>
  </si>
  <si>
    <t>Гусь-Хрустальный г, Карьерная ул, 1</t>
  </si>
  <si>
    <t>Гусь-Хрустальный г, Карьерная ул, 7</t>
  </si>
  <si>
    <t>Гусь-Хрустальный г, Каховского ул, 10а</t>
  </si>
  <si>
    <t>772.400</t>
  </si>
  <si>
    <t>Гусь-Хрустальный г, Каховского ул, 12</t>
  </si>
  <si>
    <t>Гусь-Хрустальный г, Каховского ул, 2</t>
  </si>
  <si>
    <t>4009.000</t>
  </si>
  <si>
    <t>Гусь-Хрустальный г, Каховского ул, 4</t>
  </si>
  <si>
    <t>5245.000</t>
  </si>
  <si>
    <t>Гусь-Хрустальный г, Каховского ул, 6</t>
  </si>
  <si>
    <t>1622.000</t>
  </si>
  <si>
    <t>Гусь-Хрустальный г, Коммунистическая ул, 2</t>
  </si>
  <si>
    <t>799.400</t>
  </si>
  <si>
    <t>972.700</t>
  </si>
  <si>
    <t>Гусь-Хрустальный г, Коммунистическая ул, 6</t>
  </si>
  <si>
    <t>Гусь-Хрустальный г, Красноармейская ул, 10</t>
  </si>
  <si>
    <t>Гусь-Хрустальный г, Красноармейская ул, 16</t>
  </si>
  <si>
    <t>Гусь-Хрустальный г, Красноармейская ул, 21</t>
  </si>
  <si>
    <t>Гусь-Хрустальный г, Красноармейская ул, 22</t>
  </si>
  <si>
    <t>195.400</t>
  </si>
  <si>
    <t>1386.800</t>
  </si>
  <si>
    <t>Гусь-Хрустальный г, Красноармейская ул, 8</t>
  </si>
  <si>
    <t>Гусь-Хрустальный г, Красных Партизан ул, 61</t>
  </si>
  <si>
    <t>649.100</t>
  </si>
  <si>
    <t>Гусь-Хрустальный г, Красных Партизан ул, 72/29</t>
  </si>
  <si>
    <t>1171.800</t>
  </si>
  <si>
    <t>Гусь-Хрустальный г, Курловская ул, 10</t>
  </si>
  <si>
    <t>285.700</t>
  </si>
  <si>
    <t>Гусь-Хрустальный г, Курловская ул, 12</t>
  </si>
  <si>
    <t>Гусь-Хрустальный г, Курловская ул, 13</t>
  </si>
  <si>
    <t>640.200</t>
  </si>
  <si>
    <t>Гусь-Хрустальный г, Курловская ул, 14</t>
  </si>
  <si>
    <t>Гусь-Хрустальный г, Курловская ул, 15</t>
  </si>
  <si>
    <t>Гусь-Хрустальный г, Курловская ул, 16</t>
  </si>
  <si>
    <t>699.400</t>
  </si>
  <si>
    <t>Гусь-Хрустальный г, Курловская ул, 17</t>
  </si>
  <si>
    <t>Гусь-Хрустальный г, Курловская ул, 18</t>
  </si>
  <si>
    <t>804.300</t>
  </si>
  <si>
    <t>Гусь-Хрустальный г, Курловская ул, 19</t>
  </si>
  <si>
    <t>Гусь-Хрустальный г, Курловская ул, 20</t>
  </si>
  <si>
    <t>Гусь-Хрустальный г, Курловская ул, 21</t>
  </si>
  <si>
    <t>Гусь-Хрустальный г, Курловская ул, 24</t>
  </si>
  <si>
    <t>Гусь-Хрустальный г, Курловская ул, 25</t>
  </si>
  <si>
    <t>Гусь-Хрустальный г, Курловская ул, 26</t>
  </si>
  <si>
    <t>374.700</t>
  </si>
  <si>
    <t>Гусь-Хрустальный г, Курловская ул, 27</t>
  </si>
  <si>
    <t>Гусь-Хрустальный г, Курловская ул, 28</t>
  </si>
  <si>
    <t>Гусь-Хрустальный г, Курловская ул, 29</t>
  </si>
  <si>
    <t>498.600</t>
  </si>
  <si>
    <t>Гусь-Хрустальный г, Курловская ул, 30</t>
  </si>
  <si>
    <t>Гусь-Хрустальный г, Курловская ул, 33</t>
  </si>
  <si>
    <t>929.400</t>
  </si>
  <si>
    <t>Гусь-Хрустальный г, Курловская ул, 8</t>
  </si>
  <si>
    <t>Гусь-Хрустальный г, Курловская ул, 9</t>
  </si>
  <si>
    <t>693.800</t>
  </si>
  <si>
    <t>Гусь-Хрустальный г, Ленинградская ул, 6</t>
  </si>
  <si>
    <t>554.300</t>
  </si>
  <si>
    <t>633.500</t>
  </si>
  <si>
    <t>Гусь-Хрустальный г, Локомотивная ул, 3</t>
  </si>
  <si>
    <t>Гусь-Хрустальный г, Локомотивная ул, 4</t>
  </si>
  <si>
    <t>Гусь-Хрустальный г, Ломоносова ул, 24</t>
  </si>
  <si>
    <t>848.300</t>
  </si>
  <si>
    <t>Гусь-Хрустальный г, Ломоносова ул, 24а</t>
  </si>
  <si>
    <t>1373.300</t>
  </si>
  <si>
    <t>Гусь-Хрустальный г, Ломоносова ул, 26</t>
  </si>
  <si>
    <t>1255.600</t>
  </si>
  <si>
    <t>Гусь-Хрустальный г, Ломоносова ул, 2а/8а</t>
  </si>
  <si>
    <t>1083.300</t>
  </si>
  <si>
    <t>Гусь-Хрустальный г, Ломоносова ул, 30</t>
  </si>
  <si>
    <t>598.700</t>
  </si>
  <si>
    <t>Гусь-Хрустальный г, Луначарского ул, 15</t>
  </si>
  <si>
    <t>261.000</t>
  </si>
  <si>
    <t>Гусь-Хрустальный г, Луначарского ул, 17</t>
  </si>
  <si>
    <t>855.700</t>
  </si>
  <si>
    <t>Гусь-Хрустальный г, Луначарского ул, 5</t>
  </si>
  <si>
    <t>494.600</t>
  </si>
  <si>
    <t>Гусь-Хрустальный г, Луначарского ул, 6</t>
  </si>
  <si>
    <t>1121.200</t>
  </si>
  <si>
    <t>Гусь-Хрустальный г, Луначарского ул, 8</t>
  </si>
  <si>
    <t>1195.800</t>
  </si>
  <si>
    <t>Гусь-Хрустальный г, Луначарского ул, 8а</t>
  </si>
  <si>
    <t>Гусь-Хрустальный г, Люксембургская ул, 26</t>
  </si>
  <si>
    <t>197.700</t>
  </si>
  <si>
    <t>Гусь-Хрустальный г, Люксембургская ул, 28</t>
  </si>
  <si>
    <t>201.000</t>
  </si>
  <si>
    <t>Гусь-Хрустальный г, Люксембургская ул, 5</t>
  </si>
  <si>
    <t>1333.000</t>
  </si>
  <si>
    <t>Гусь-Хрустальный г, Маяковского ул, 12а</t>
  </si>
  <si>
    <t>1465.900</t>
  </si>
  <si>
    <t>Гусь-Хрустальный г, Маяковского ул, 1а</t>
  </si>
  <si>
    <t>Гусь-Хрустальный г, Маяковского ул, 2а</t>
  </si>
  <si>
    <t>1272.200</t>
  </si>
  <si>
    <t>Гусь-Хрустальный г, Маяковского ул, 3а</t>
  </si>
  <si>
    <t>1677.000</t>
  </si>
  <si>
    <t>1677.030</t>
  </si>
  <si>
    <t>Гусь-Хрустальный г, Маяковского ул, 5а</t>
  </si>
  <si>
    <t>4992.800</t>
  </si>
  <si>
    <t>Гусь-Хрустальный г, Маяковского ул, 7</t>
  </si>
  <si>
    <t>Гусь-Хрустальный г, Маяковского ул, 8а</t>
  </si>
  <si>
    <t>Гусь-Хрустальный г, Мезиновская ул, 14</t>
  </si>
  <si>
    <t>1546.000</t>
  </si>
  <si>
    <t>834.900</t>
  </si>
  <si>
    <t>Гусь-Хрустальный г, Мезиновская ул, 16</t>
  </si>
  <si>
    <t>1043.500</t>
  </si>
  <si>
    <t>Гусь-Хрустальный г, Мезиновская ул, 4</t>
  </si>
  <si>
    <t>340.200</t>
  </si>
  <si>
    <t>308.100</t>
  </si>
  <si>
    <t>Гусь-Хрустальный г, Мезиновская ул, 8</t>
  </si>
  <si>
    <t>Гусь-Хрустальный г, Менделеева ул, 15а</t>
  </si>
  <si>
    <t>3211.000</t>
  </si>
  <si>
    <t>Гусь-Хрустальный г, Менделеева ул, 17а</t>
  </si>
  <si>
    <t>Гусь-Хрустальный г, Менделеева ул, 19</t>
  </si>
  <si>
    <t>1297.100</t>
  </si>
  <si>
    <t>Гусь-Хрустальный г, Менделеева ул, 19а</t>
  </si>
  <si>
    <t>779.800</t>
  </si>
  <si>
    <t>756.280</t>
  </si>
  <si>
    <t>Гусь-Хрустальный г, Менделеева ул, 21</t>
  </si>
  <si>
    <t>1328.600</t>
  </si>
  <si>
    <t>1616.100</t>
  </si>
  <si>
    <t>Гусь-Хрустальный г, Менделеева ул, 25</t>
  </si>
  <si>
    <t>11688.300</t>
  </si>
  <si>
    <t>Гусь-Хрустальный г, Микрорайон ул, 1</t>
  </si>
  <si>
    <t>Гусь-Хрустальный г, Микрорайон ул, 12</t>
  </si>
  <si>
    <t>452.900</t>
  </si>
  <si>
    <t>637.200</t>
  </si>
  <si>
    <t>451.400</t>
  </si>
  <si>
    <t>Гусь-Хрустальный г, Микрорайон ул, 14</t>
  </si>
  <si>
    <t>Гусь-Хрустальный г, Микрорайон ул, 15</t>
  </si>
  <si>
    <t>Гусь-Хрустальный г, Микрорайон ул, 16</t>
  </si>
  <si>
    <t>911.100</t>
  </si>
  <si>
    <t>695.500</t>
  </si>
  <si>
    <t>Гусь-Хрустальный г, Микрорайон ул, 18</t>
  </si>
  <si>
    <t>Гусь-Хрустальный г, Микрорайон ул, 19</t>
  </si>
  <si>
    <t>Гусь-Хрустальный г, Микрорайон ул, 2</t>
  </si>
  <si>
    <t>Гусь-Хрустальный г, Микрорайон ул, 20</t>
  </si>
  <si>
    <t>888.800</t>
  </si>
  <si>
    <t>Гусь-Хрустальный г, Микрорайон ул, 21</t>
  </si>
  <si>
    <t>Гусь-Хрустальный г, Микрорайон ул, 24</t>
  </si>
  <si>
    <t>Гусь-Хрустальный г, Микрорайон ул, 25</t>
  </si>
  <si>
    <t>455.800</t>
  </si>
  <si>
    <t>Гусь-Хрустальный г, Микрорайон ул, 26</t>
  </si>
  <si>
    <t>726.400</t>
  </si>
  <si>
    <t>1079.200</t>
  </si>
  <si>
    <t>Гусь-Хрустальный г, Микрорайон ул, 29</t>
  </si>
  <si>
    <t>1213.200</t>
  </si>
  <si>
    <t>Гусь-Хрустальный г, Микрорайон ул, 3</t>
  </si>
  <si>
    <t>Гусь-Хрустальный г, Микрорайон ул, 30</t>
  </si>
  <si>
    <t>Гусь-Хрустальный г, Микрорайон ул, 32</t>
  </si>
  <si>
    <t>Гусь-Хрустальный г, Микрорайон ул, 33</t>
  </si>
  <si>
    <t>Гусь-Хрустальный г, Микрорайон ул, 34</t>
  </si>
  <si>
    <t>Гусь-Хрустальный г, Микрорайон ул, 36</t>
  </si>
  <si>
    <t>Гусь-Хрустальный г, Микрорайон ул, 37а</t>
  </si>
  <si>
    <t>801.900</t>
  </si>
  <si>
    <t>467.200</t>
  </si>
  <si>
    <t>Гусь-Хрустальный г, Микрорайон ул, 4</t>
  </si>
  <si>
    <t>Гусь-Хрустальный г, Микрорайон ул, 40</t>
  </si>
  <si>
    <t>Гусь-Хрустальный г, Микрорайон ул, 41</t>
  </si>
  <si>
    <t>Гусь-Хрустальный г, Микрорайон ул, 43</t>
  </si>
  <si>
    <t>Гусь-Хрустальный г, Микрорайон ул, 47</t>
  </si>
  <si>
    <t>762.900</t>
  </si>
  <si>
    <t>Гусь-Хрустальный г, Микрорайон ул, 50</t>
  </si>
  <si>
    <t>1039.700</t>
  </si>
  <si>
    <t>Гусь-Хрустальный г, Минская ул, 19</t>
  </si>
  <si>
    <t>Гусь-Хрустальный г, Минская ул, 3</t>
  </si>
  <si>
    <t>825.400</t>
  </si>
  <si>
    <t>Гусь-Хрустальный г, Минская ул, 9</t>
  </si>
  <si>
    <t>1056.200</t>
  </si>
  <si>
    <t>Гусь-Хрустальный г, Мира ул, 12</t>
  </si>
  <si>
    <t>Гусь-Хрустальный г, Мира ул, 13</t>
  </si>
  <si>
    <t>Гусь-Хрустальный г, Мира ул, 18</t>
  </si>
  <si>
    <t>437.300</t>
  </si>
  <si>
    <t>Гусь-Хрустальный г, Мира ул, 20</t>
  </si>
  <si>
    <t>Гусь-Хрустальный г, Мира ул, 21</t>
  </si>
  <si>
    <t>1492.200</t>
  </si>
  <si>
    <t>Гусь-Хрустальный г, Мира ул, 22</t>
  </si>
  <si>
    <t>510.300</t>
  </si>
  <si>
    <t>Гусь-Хрустальный г, Мира ул, 7</t>
  </si>
  <si>
    <t>Гусь-Хрустальный г, Мира ул, 8/11</t>
  </si>
  <si>
    <t>261.400</t>
  </si>
  <si>
    <t>Гусь-Хрустальный г, Мира ул, 9</t>
  </si>
  <si>
    <t>Гусь-Хрустальный г, Мичурина ул, 2</t>
  </si>
  <si>
    <t>894.600</t>
  </si>
  <si>
    <t>Гусь-Хрустальный г, Мостовая ул, 10</t>
  </si>
  <si>
    <t>548.500</t>
  </si>
  <si>
    <t>Гусь-Хрустальный г, Мостовая ул, 15</t>
  </si>
  <si>
    <t>Гусь-Хрустальный г, Мостовая ул, 4</t>
  </si>
  <si>
    <t>Гусь-Хрустальный г, Мостовая ул, 8</t>
  </si>
  <si>
    <t>511.800</t>
  </si>
  <si>
    <t>Гусь-Хрустальный г, Муравьева-Апостола ул, 11</t>
  </si>
  <si>
    <t>Гусь-Хрустальный г, Муравьева-Апостола ул, 13</t>
  </si>
  <si>
    <t>Гусь-Хрустальный г, Муравьева-Апостола ул, 14</t>
  </si>
  <si>
    <t>Гусь-Хрустальный г, Муравьева-Апостола ул, 15</t>
  </si>
  <si>
    <t>816.400</t>
  </si>
  <si>
    <t>Гусь-Хрустальный г, Муравьева-Апостола ул, 15а</t>
  </si>
  <si>
    <t>1042.800</t>
  </si>
  <si>
    <t>Гусь-Хрустальный г, Муравьева-Апостола ул, 16</t>
  </si>
  <si>
    <t>1169.900</t>
  </si>
  <si>
    <t>3203.400</t>
  </si>
  <si>
    <t>Гусь-Хрустальный г, Муравьева-Апостола ул, 19</t>
  </si>
  <si>
    <t>Гусь-Хрустальный г, Муравьева-Апостола ул, 25а</t>
  </si>
  <si>
    <t>Гусь-Хрустальный г, Муравьева-Апостола ул, 3</t>
  </si>
  <si>
    <t>Гусь-Хрустальный г, Муравьева-Апостола ул, 5</t>
  </si>
  <si>
    <t>1354.000</t>
  </si>
  <si>
    <t>Гусь-Хрустальный г, Муравьева-Апостола ул, 7</t>
  </si>
  <si>
    <t>857.000</t>
  </si>
  <si>
    <t>Гусь-Хрустальный г, Набережная ул, 101</t>
  </si>
  <si>
    <t>327.600</t>
  </si>
  <si>
    <t>Гусь-Хрустальный г, Набережная ул, 103</t>
  </si>
  <si>
    <t>Гусь-Хрустальный г, Набережная ул, 12</t>
  </si>
  <si>
    <t>223.700</t>
  </si>
  <si>
    <t>Гусь-Хрустальный г, Набережная ул, 14</t>
  </si>
  <si>
    <t>Гусь-Хрустальный г, Набережная ул, 87/16</t>
  </si>
  <si>
    <t>400.300</t>
  </si>
  <si>
    <t>Гусь-Хрустальный г, Новый п, Ленина ул, 11</t>
  </si>
  <si>
    <t>Гусь-Хрустальный г, Новый п, Ленина ул, 12</t>
  </si>
  <si>
    <t>367.900</t>
  </si>
  <si>
    <t>574.730</t>
  </si>
  <si>
    <t>Гусь-Хрустальный г, Новый п, Ленина ул, 15</t>
  </si>
  <si>
    <t>Гусь-Хрустальный г, Новый п, Ленина ул, 16</t>
  </si>
  <si>
    <t>671.600</t>
  </si>
  <si>
    <t>Гусь-Хрустальный г, Новый п, Ленина ул, 16а</t>
  </si>
  <si>
    <t>Гусь-Хрустальный г, Окружная ул, 2</t>
  </si>
  <si>
    <t>Гусь-Хрустальный г, Окружная ул, 4</t>
  </si>
  <si>
    <t>Гусь-Хрустальный г, Окружная ул, 6</t>
  </si>
  <si>
    <t>Гусь-Хрустальный г, Октябрьская ул, 19</t>
  </si>
  <si>
    <t>Гусь-Хрустальный г, Октябрьская ул, 2</t>
  </si>
  <si>
    <t>Гусь-Хрустальный г, Октябрьская ул, 68</t>
  </si>
  <si>
    <t>3003.000</t>
  </si>
  <si>
    <t>Гусь-Хрустальный г, Октябрьская ул, 74</t>
  </si>
  <si>
    <t>2911.000</t>
  </si>
  <si>
    <t>Гусь-Хрустальный г, Октябрьская ул, 76</t>
  </si>
  <si>
    <t>1631.900</t>
  </si>
  <si>
    <t>Гусь-Хрустальный г, Осьмова ул, 10</t>
  </si>
  <si>
    <t>Гусь-Хрустальный г, Осьмова ул, 11</t>
  </si>
  <si>
    <t>458.400</t>
  </si>
  <si>
    <t>Гусь-Хрустальный г, Осьмова ул, 12</t>
  </si>
  <si>
    <t>698.400</t>
  </si>
  <si>
    <t>Гусь-Хрустальный г, Осьмова ул, 13</t>
  </si>
  <si>
    <t>Гусь-Хрустальный г, Осьмова ул, 14</t>
  </si>
  <si>
    <t>301.200</t>
  </si>
  <si>
    <t>461.900</t>
  </si>
  <si>
    <t>Гусь-Хрустальный г, Осьмова ул, 16</t>
  </si>
  <si>
    <t>428.700</t>
  </si>
  <si>
    <t>Гусь-Хрустальный г, Осьмова ул, 18</t>
  </si>
  <si>
    <t>Гусь-Хрустальный г, Осьмова ул, 19</t>
  </si>
  <si>
    <t>Гусь-Хрустальный г, Осьмова ул, 21</t>
  </si>
  <si>
    <t>279.200</t>
  </si>
  <si>
    <t>Гусь-Хрустальный г, Осьмова ул, 24</t>
  </si>
  <si>
    <t>Гусь-Хрустальный г, Осьмова ул, 25</t>
  </si>
  <si>
    <t>1407.600</t>
  </si>
  <si>
    <t>Гусь-Хрустальный г, Осьмова ул, 26</t>
  </si>
  <si>
    <t>636.200</t>
  </si>
  <si>
    <t>Гусь-Хрустальный г, Осьмова ул, 4</t>
  </si>
  <si>
    <t>312.500</t>
  </si>
  <si>
    <t>Гусь-Хрустальный г, Осьмова ул, 7</t>
  </si>
  <si>
    <t>658.900</t>
  </si>
  <si>
    <t>Гусь-Хрустальный г, Осьмова ул, 8</t>
  </si>
  <si>
    <t>Гусь-Хрустальный г, Панфилово п, 1а</t>
  </si>
  <si>
    <t>Гусь-Хрустальный г, Панфилово п, 28</t>
  </si>
  <si>
    <t>417.900</t>
  </si>
  <si>
    <t>Гусь-Хрустальный г, Панфилово п, 3</t>
  </si>
  <si>
    <t>961.400</t>
  </si>
  <si>
    <t>Гусь-Хрустальный г, Панфилово п, 36</t>
  </si>
  <si>
    <t>Гусь-Хрустальный г, Панфилово п, 5</t>
  </si>
  <si>
    <t>Гусь-Хрустальный г, Первомайская ул, 12</t>
  </si>
  <si>
    <t>Гусь-Хрустальный г, Перегрузочная ул, 3а</t>
  </si>
  <si>
    <t>Гусь-Хрустальный г, Перегрузочная ул, 5а</t>
  </si>
  <si>
    <t>1124.200</t>
  </si>
  <si>
    <t>293.100</t>
  </si>
  <si>
    <t>Гусь-Хрустальный г, Писарева ул, 16</t>
  </si>
  <si>
    <t>Гусь-Хрустальный г, Писарева ул, 20</t>
  </si>
  <si>
    <t>Гусь-Хрустальный г, Плеханова ул, 1</t>
  </si>
  <si>
    <t>Гусь-Хрустальный г, Плеханова ул, 3</t>
  </si>
  <si>
    <t>Гусь-Хрустальный г, Плеханова ул, 4</t>
  </si>
  <si>
    <t>Гусь-Хрустальный г, Полевая ул, 3</t>
  </si>
  <si>
    <t>890.500</t>
  </si>
  <si>
    <t>Гусь-Хрустальный г, Полевая ул, 5</t>
  </si>
  <si>
    <t>1265.600</t>
  </si>
  <si>
    <t>1505.900</t>
  </si>
  <si>
    <t>Гусь-Хрустальный г, Пролетарская ул, 18</t>
  </si>
  <si>
    <t>7680.700</t>
  </si>
  <si>
    <t>Гусь-Хрустальный г, Прудинская ул, 13</t>
  </si>
  <si>
    <t>227.800</t>
  </si>
  <si>
    <t>Гусь-Хрустальный г, Прудинская ул, 15</t>
  </si>
  <si>
    <t>Гусь-Хрустальный г, Прудинская ул, 17</t>
  </si>
  <si>
    <t>421.300</t>
  </si>
  <si>
    <t>Гусь-Хрустальный г, Прудинская ул, 19</t>
  </si>
  <si>
    <t>3341.000</t>
  </si>
  <si>
    <t>Гусь-Хрустальный г, Прудинская ул, 2а</t>
  </si>
  <si>
    <t>4433.000</t>
  </si>
  <si>
    <t>Гусь-Хрустальный г, Прудинская ул, 3</t>
  </si>
  <si>
    <t>Гусь-Хрустальный г, Прудинская ул, 4а</t>
  </si>
  <si>
    <t>Гусь-Хрустальный г, Революции ул, 12</t>
  </si>
  <si>
    <t>916.100</t>
  </si>
  <si>
    <t>Гусь-Хрустальный г, Революции ул, 14а</t>
  </si>
  <si>
    <t>658.100</t>
  </si>
  <si>
    <t>567.900</t>
  </si>
  <si>
    <t>Гусь-Хрустальный г, Революции ул, 16</t>
  </si>
  <si>
    <t>Гусь-Хрустальный г, Революции ул, 17/7</t>
  </si>
  <si>
    <t>Гусь-Хрустальный г, Революции ул, 18</t>
  </si>
  <si>
    <t>485.200</t>
  </si>
  <si>
    <t>Гусь-Хрустальный г, Революции ул, 20</t>
  </si>
  <si>
    <t>Гусь-Хрустальный г, Революции ул, 22</t>
  </si>
  <si>
    <t>Гусь-Хрустальный г, Революции ул, 24</t>
  </si>
  <si>
    <t>704.600</t>
  </si>
  <si>
    <t>Гусь-Хрустальный г, Революции ул, 6</t>
  </si>
  <si>
    <t>Гусь-Хрустальный г, Революции ул, 7</t>
  </si>
  <si>
    <t>Гусь-Хрустальный г, Революции ул, 9</t>
  </si>
  <si>
    <t>796.700</t>
  </si>
  <si>
    <t>Гусь-Хрустальный г, Ремонтная ул, 11</t>
  </si>
  <si>
    <t>Гусь-Хрустальный г, Ремонтная ул, 13</t>
  </si>
  <si>
    <t>Гусь-Хрустальный г, Ремонтная ул, 15</t>
  </si>
  <si>
    <t>458.300</t>
  </si>
  <si>
    <t>444.700</t>
  </si>
  <si>
    <t>Гусь-Хрустальный г, Рудницкой ул, 13</t>
  </si>
  <si>
    <t>388.400</t>
  </si>
  <si>
    <t>Гусь-Хрустальный г, Рязанская ул, 10</t>
  </si>
  <si>
    <t>Гусь-Хрустальный г, Рязанская ул, 10а</t>
  </si>
  <si>
    <t>1018.300</t>
  </si>
  <si>
    <t>Гусь-Хрустальный г, Рязанская ул, 10б</t>
  </si>
  <si>
    <t>1084.400</t>
  </si>
  <si>
    <t>Гусь-Хрустальный г, Рязанская ул, 19</t>
  </si>
  <si>
    <t>Гусь-Хрустальный г, Рязанская ул, 2</t>
  </si>
  <si>
    <t>Гусь-Хрустальный г, Рязанская ул, 23</t>
  </si>
  <si>
    <t>1237.500</t>
  </si>
  <si>
    <t>2307.600</t>
  </si>
  <si>
    <t>Гусь-Хрустальный г, Садовая ул, 59</t>
  </si>
  <si>
    <t>Гусь-Хрустальный г, Садовая ул, 59а</t>
  </si>
  <si>
    <t>1067.000</t>
  </si>
  <si>
    <t>994.300</t>
  </si>
  <si>
    <t>Гусь-Хрустальный г, Садовая ул, 67</t>
  </si>
  <si>
    <t>Гусь-Хрустальный г, Садовая ул, 67а</t>
  </si>
  <si>
    <t>Гусь-Хрустальный г, Садовая ул, 71</t>
  </si>
  <si>
    <t>1380.500</t>
  </si>
  <si>
    <t>Гусь-Хрустальный г, Свердлова ул, 21</t>
  </si>
  <si>
    <t>567.800</t>
  </si>
  <si>
    <t>Гусь-Хрустальный г, Свердлова ул, 29</t>
  </si>
  <si>
    <t>489.800</t>
  </si>
  <si>
    <t>Гусь-Хрустальный г, Свердлова ул, 2а</t>
  </si>
  <si>
    <t>957.300</t>
  </si>
  <si>
    <t>Гусь-Хрустальный г, Свердлова ул, 30</t>
  </si>
  <si>
    <t>Гусь-Хрустальный г, Свердлова ул, 31</t>
  </si>
  <si>
    <t>776.800</t>
  </si>
  <si>
    <t>Гусь-Хрустальный г, Свердлова ул, 32</t>
  </si>
  <si>
    <t>519.500</t>
  </si>
  <si>
    <t>Гусь-Хрустальный г, Северная ул, 3</t>
  </si>
  <si>
    <t>846.400</t>
  </si>
  <si>
    <t>Гусь-Хрустальный г, Старых Большевиков ул, 17а</t>
  </si>
  <si>
    <t>1139.400</t>
  </si>
  <si>
    <t>Гусь-Хрустальный г, Старых Большевиков ул, 19а</t>
  </si>
  <si>
    <t>Гусь-Хрустальный г, Старых Большевиков ул, 21</t>
  </si>
  <si>
    <t>Гусь-Хрустальный г, Старых Большевиков ул, 21а</t>
  </si>
  <si>
    <t>1186.300</t>
  </si>
  <si>
    <t>Гусь-Хрустальный г, Старых Большевиков ул, 30</t>
  </si>
  <si>
    <t>Гусь-Хрустальный г, Теплицкий пр-кт, 10</t>
  </si>
  <si>
    <t>Гусь-Хрустальный г, Теплицкий пр-кт, 11</t>
  </si>
  <si>
    <t>Гусь-Хрустальный г, Теплицкий пр-кт, 12</t>
  </si>
  <si>
    <t>1582.500</t>
  </si>
  <si>
    <t>Гусь-Хрустальный г, Теплицкий пр-кт, 17</t>
  </si>
  <si>
    <t>984.400</t>
  </si>
  <si>
    <t>Гусь-Хрустальный г, Теплицкий пр-кт, 20</t>
  </si>
  <si>
    <t>1070.900</t>
  </si>
  <si>
    <t>Гусь-Хрустальный г, Теплицкий пр-кт, 21</t>
  </si>
  <si>
    <t>2407.700</t>
  </si>
  <si>
    <t>2040.300</t>
  </si>
  <si>
    <t>Гусь-Хрустальный г, Теплицкий пр-кт, 24</t>
  </si>
  <si>
    <t>Гусь-Хрустальный г, Теплицкий пр-кт, 25</t>
  </si>
  <si>
    <t>663.800</t>
  </si>
  <si>
    <t>Гусь-Хрустальный г, Теплицкий пр-кт, 28</t>
  </si>
  <si>
    <t>Гусь-Хрустальный г, Теплицкий пр-кт, 30</t>
  </si>
  <si>
    <t>690.800</t>
  </si>
  <si>
    <t>Гусь-Хрустальный г, Теплицкий пр-кт, 32</t>
  </si>
  <si>
    <t>Гусь-Хрустальный г, Теплицкий пр-кт, 35</t>
  </si>
  <si>
    <t>Гусь-Хрустальный г, Теплицкий пр-кт, 35а</t>
  </si>
  <si>
    <t>7533.000</t>
  </si>
  <si>
    <t>Гусь-Хрустальный г, Теплицкий пр-кт, 39</t>
  </si>
  <si>
    <t>980.600</t>
  </si>
  <si>
    <t>1739.900</t>
  </si>
  <si>
    <t>Гусь-Хрустальный г, Теплицкий пр-кт, 41</t>
  </si>
  <si>
    <t>Гусь-Хрустальный г, Теплицкий пр-кт, 43</t>
  </si>
  <si>
    <t>Гусь-Хрустальный г, Теплицкий пр-кт, 44</t>
  </si>
  <si>
    <t>Гусь-Хрустальный г, Теплицкий пр-кт, 56</t>
  </si>
  <si>
    <t>1317.400</t>
  </si>
  <si>
    <t>Гусь-Хрустальный г, Теплицкий пр-кт, 58</t>
  </si>
  <si>
    <t>Гусь-Хрустальный г, Теплицкий пр-кт, 60</t>
  </si>
  <si>
    <t>Гусь-Хрустальный г, Теплицкий пр-кт, 62</t>
  </si>
  <si>
    <t>1014.900</t>
  </si>
  <si>
    <t>Гусь-Хрустальный г, Торфяная ул, 13</t>
  </si>
  <si>
    <t>Гусь-Хрустальный г, Торфяная ул, 15</t>
  </si>
  <si>
    <t>1786.000</t>
  </si>
  <si>
    <t>40471.000</t>
  </si>
  <si>
    <t>Гусь-Хрустальный г, Торфяная ул, 4</t>
  </si>
  <si>
    <t>Гусь-Хрустальный г, Торфяная ул, 7</t>
  </si>
  <si>
    <t>Гусь-Хрустальный г, Тракторная ул, 4</t>
  </si>
  <si>
    <t>389.600</t>
  </si>
  <si>
    <t>Гусь-Хрустальный г, Транспортная ул, 10</t>
  </si>
  <si>
    <t>Гусь-Хрустальный г, Транспортная ул, 10а</t>
  </si>
  <si>
    <t>Гусь-Хрустальный г, Транспортная ул, 10б</t>
  </si>
  <si>
    <t>Гусь-Хрустальный г, Транспортная ул, 12</t>
  </si>
  <si>
    <t>Гусь-Хрустальный г, Транспортная ул, 13</t>
  </si>
  <si>
    <t>1329.000</t>
  </si>
  <si>
    <t>Гусь-Хрустальный г, Транспортная ул, 14</t>
  </si>
  <si>
    <t>4803.200</t>
  </si>
  <si>
    <t>Гусь-Хрустальный г, Транспортная ул, 15</t>
  </si>
  <si>
    <t>1237.200</t>
  </si>
  <si>
    <t>Гусь-Хрустальный г, Транспортная ул, 16</t>
  </si>
  <si>
    <t>5180.000</t>
  </si>
  <si>
    <t>Гусь-Хрустальный г, Транспортная ул, 16а</t>
  </si>
  <si>
    <t>869.600</t>
  </si>
  <si>
    <t>Гусь-Хрустальный г, Транспортная ул, 16б</t>
  </si>
  <si>
    <t>Гусь-Хрустальный г, Транспортная ул, 18</t>
  </si>
  <si>
    <t>Гусь-Хрустальный г, Транспортная ул, 19</t>
  </si>
  <si>
    <t>Гусь-Хрустальный г, Транспортная ул, 20</t>
  </si>
  <si>
    <t>Гусь-Хрустальный г, Транспортная ул, 26</t>
  </si>
  <si>
    <t>Гусь-Хрустальный г, Транспортная ул, 28</t>
  </si>
  <si>
    <t>Гусь-Хрустальный г, Транспортная ул, 2а</t>
  </si>
  <si>
    <t>361.350</t>
  </si>
  <si>
    <t>Гусь-Хрустальный г, Транспортная ул, 31</t>
  </si>
  <si>
    <t>574.600</t>
  </si>
  <si>
    <t>Гусь-Хрустальный г, Транспортная ул, 4а</t>
  </si>
  <si>
    <t>Гусь-Хрустальный г, Транспортная ул, 6</t>
  </si>
  <si>
    <t>276.800</t>
  </si>
  <si>
    <t>713.900</t>
  </si>
  <si>
    <t>546.500</t>
  </si>
  <si>
    <t>Гусь-Хрустальный г, Урожайная ул, 10а</t>
  </si>
  <si>
    <t>Гусь-Хрустальный г, Фрезерная ул, 2/10</t>
  </si>
  <si>
    <t>399.900</t>
  </si>
  <si>
    <t>Гусь-Хрустальный г, Фрезерная ул, 3</t>
  </si>
  <si>
    <t>Гусь-Хрустальный г, Фрезерная ул, 6</t>
  </si>
  <si>
    <t>Гусь-Хрустальный г, Фрезерная ул, 7</t>
  </si>
  <si>
    <t>892.500</t>
  </si>
  <si>
    <t>Гусь-Хрустальный г, Чайковского ул, 11</t>
  </si>
  <si>
    <t>853.450</t>
  </si>
  <si>
    <t>4609.800</t>
  </si>
  <si>
    <t>Гусь-Хрустальный г, Чайковского ул, 15</t>
  </si>
  <si>
    <t>886.500</t>
  </si>
  <si>
    <t>Гусь-Хрустальный г, Чайковского ул, 17</t>
  </si>
  <si>
    <t>Гусь-Хрустальный г, Чайковского ул, 17а</t>
  </si>
  <si>
    <t>1015.400</t>
  </si>
  <si>
    <t>Гусь-Хрустальный г, Чайковского ул, 5</t>
  </si>
  <si>
    <t>Гусь-Хрустальный г, Чайковского ул, 9</t>
  </si>
  <si>
    <t>Гусь-Хрустальный г, Чапаева ул, 1</t>
  </si>
  <si>
    <t>797.800</t>
  </si>
  <si>
    <t>Гусь-Хрустальный г, Чапаева ул, 10</t>
  </si>
  <si>
    <t>1158.500</t>
  </si>
  <si>
    <t>Гусь-Хрустальный г, Чапаева ул, 3</t>
  </si>
  <si>
    <t>Гусь-Хрустальный г, Чапаева ул, 4</t>
  </si>
  <si>
    <t>1358.500</t>
  </si>
  <si>
    <t>Гусь-Хрустальный г, Чапаева ул, 5</t>
  </si>
  <si>
    <t>Гусь-Хрустальный г, Чапаева ул, 6</t>
  </si>
  <si>
    <t>1113.100</t>
  </si>
  <si>
    <t>Гусь-Хрустальный г, Шатурская ул, 5</t>
  </si>
  <si>
    <t>Гусь-Хрустальный р-н, Анопино п, Горького ул, 12</t>
  </si>
  <si>
    <t>Гусь-Хрустальный р-н, Анопино п, Октябрьская ул, 2</t>
  </si>
  <si>
    <t>380.500</t>
  </si>
  <si>
    <t>Гусь-Хрустальный р-н, Анопино п, Октябрьская ул, 4</t>
  </si>
  <si>
    <t>Гусь-Хрустальный р-н, Анопино п, Чехова ул, 1</t>
  </si>
  <si>
    <t>388.700</t>
  </si>
  <si>
    <t>409.700</t>
  </si>
  <si>
    <t>Гусь-Хрустальный р-н, Анопино п, Чехова ул, 10</t>
  </si>
  <si>
    <t>Гусь-Хрустальный р-н, Анопино п, Чехова ул, 2</t>
  </si>
  <si>
    <t>Гусь-Хрустальный р-н, Анопино п, Чехова ул, 3</t>
  </si>
  <si>
    <t>Гусь-Хрустальный р-н, Анопино п, Чехова ул, 4</t>
  </si>
  <si>
    <t>Гусь-Хрустальный р-н, Анопино п, Чехова ул, 5</t>
  </si>
  <si>
    <t>338.700</t>
  </si>
  <si>
    <t>Гусь-Хрустальный р-н, Анопино п, Чехова ул, 6</t>
  </si>
  <si>
    <t>385.900</t>
  </si>
  <si>
    <t>Гусь-Хрустальный р-н, Анопино п, Чехова ул, 7</t>
  </si>
  <si>
    <t>Гусь-Хрустальный р-н, Анопино п, Чехова ул, 8</t>
  </si>
  <si>
    <t>Гусь-Хрустальный р-н, Анопино п, Чехова ул, 9</t>
  </si>
  <si>
    <t>Гусь-Хрустальный р-н, Анопино п, Южная ул, 11</t>
  </si>
  <si>
    <t>Гусь-Хрустальный р-н, Анопино п, Южная ул, 13</t>
  </si>
  <si>
    <t>Гусь-Хрустальный р-н, Вашутино д, Микрорайон ул, 2</t>
  </si>
  <si>
    <t>577.900</t>
  </si>
  <si>
    <t>395.300</t>
  </si>
  <si>
    <t>Гусь-Хрустальный р-н, Вашутино д, Микрорайон ул, 3</t>
  </si>
  <si>
    <t>587.400</t>
  </si>
  <si>
    <t>589.700</t>
  </si>
  <si>
    <t>Гусь-Хрустальный р-н, Вашутино д, Центральная ул, 12</t>
  </si>
  <si>
    <t>265.800</t>
  </si>
  <si>
    <t>389.800</t>
  </si>
  <si>
    <t>Гусь-Хрустальный р-н, Вашутино д, Центральная ул, 14</t>
  </si>
  <si>
    <t>Гусь-Хрустальный р-н, Вашутино д, Школьная ул, 1</t>
  </si>
  <si>
    <t>905.800</t>
  </si>
  <si>
    <t>Гусь-Хрустальный р-н, Вашутино д, Школьная ул, 1А</t>
  </si>
  <si>
    <t>Гусь-Хрустальный р-н, Вашутино д, Школьная ул, 3</t>
  </si>
  <si>
    <t>820.800</t>
  </si>
  <si>
    <t>Гусь-Хрустальный р-н, Вековка ст, 1</t>
  </si>
  <si>
    <t>856.800</t>
  </si>
  <si>
    <t>Гусь-Хрустальный р-н, Вековка ст, 3</t>
  </si>
  <si>
    <t>Гусь-Хрустальный р-н, Вековка ст, 4</t>
  </si>
  <si>
    <t>3159.200</t>
  </si>
  <si>
    <t>Гусь-Хрустальный р-н, Вековка ст, 5</t>
  </si>
  <si>
    <t>755.600</t>
  </si>
  <si>
    <t>Гусь-Хрустальный р-н, Вековка ст, 6а</t>
  </si>
  <si>
    <t>Гусь-Хрустальный р-н, Вековка ст, 7а</t>
  </si>
  <si>
    <t>Гусь-Хрустальный р-н, Вековка ст, 7б</t>
  </si>
  <si>
    <t>937.400</t>
  </si>
  <si>
    <t>Гусь-Хрустальный р-н, Вековка ст, 9а</t>
  </si>
  <si>
    <t>Гусь-Хрустальный р-н, Вековка ст, 9б</t>
  </si>
  <si>
    <t>Гусь-Хрустальный р-н, Великодворский п, Калинина ул, 14а</t>
  </si>
  <si>
    <t>755.500</t>
  </si>
  <si>
    <t>653.900</t>
  </si>
  <si>
    <t>Гусь-Хрустальный р-н, Великодворский п, Песочная ул, 20</t>
  </si>
  <si>
    <t>Гусь-Хрустальный р-н, Великодворский п, Песочная ул, 22</t>
  </si>
  <si>
    <t>Гусь-Хрустальный р-н, Великодворский п, Песочная ул, 24</t>
  </si>
  <si>
    <t>891.500</t>
  </si>
  <si>
    <t>735.400</t>
  </si>
  <si>
    <t>Гусь-Хрустальный р-н, Великодворский п, Пролетарская ул, 16</t>
  </si>
  <si>
    <t>Гусь-Хрустальный р-н, Великодворский п, Пролетарская ул, 18</t>
  </si>
  <si>
    <t>Гусь-Хрустальный р-н, Великодворский п, Пролетарская ул, 20</t>
  </si>
  <si>
    <t>Гусь-Хрустальный р-н, Великодворский п, Пролетарская ул, 24</t>
  </si>
  <si>
    <t>Гусь-Хрустальный р-н, Григорьево с, Черемушки ул, 1</t>
  </si>
  <si>
    <t>Гусь-Хрустальный р-н, Григорьево с, Черемушки ул, 11</t>
  </si>
  <si>
    <t>Гусь-Хрустальный р-н, Демидово д, Центральная ул, 10</t>
  </si>
  <si>
    <t>Гусь-Хрустальный р-н, Демидово д, Центральная ул, 13</t>
  </si>
  <si>
    <t>375.200</t>
  </si>
  <si>
    <t>Гусь-Хрустальный р-н, Демидово д, Центральная ул, 14</t>
  </si>
  <si>
    <t>Гусь-Хрустальный р-н, Демидово д, Центральная ул, 19</t>
  </si>
  <si>
    <t>Гусь-Хрустальный р-н, Добрятино п, 60 лет Октября ул, 1</t>
  </si>
  <si>
    <t>Гусь-Хрустальный р-н, Добрятино п, 60 лет Октября ул, 12</t>
  </si>
  <si>
    <t>Гусь-Хрустальный р-н, Добрятино п, 60 лет Октября ул, 8</t>
  </si>
  <si>
    <t>792.300</t>
  </si>
  <si>
    <t>849.700</t>
  </si>
  <si>
    <t>Гусь-Хрустальный р-н, Добрятино п, Гагарина ул, 39</t>
  </si>
  <si>
    <t>1157.600</t>
  </si>
  <si>
    <t>908.400</t>
  </si>
  <si>
    <t>Гусь-Хрустальный р-н, Добрятино п, Калинина ул, 1</t>
  </si>
  <si>
    <t>Гусь-Хрустальный р-н, Добрятино п, Ленина ул, 2</t>
  </si>
  <si>
    <t>Гусь-Хрустальный р-н, Добрятино п, Ленина ул, 2а</t>
  </si>
  <si>
    <t>913.300</t>
  </si>
  <si>
    <t>Гусь-Хрустальный р-н, Добрятино п, Ленина ул, 4а</t>
  </si>
  <si>
    <t>760.900</t>
  </si>
  <si>
    <t>Гусь-Хрустальный р-н, Добрятино п, Ленина ул, 6а</t>
  </si>
  <si>
    <t>982.700</t>
  </si>
  <si>
    <t>Гусь-Хрустальный р-н, Добрятино-4 п, 164</t>
  </si>
  <si>
    <t>233.700</t>
  </si>
  <si>
    <t>Гусь-Хрустальный р-н, Добрятино-4 п, 181</t>
  </si>
  <si>
    <t>Гусь-Хрустальный р-н, Добрятино-4 п, 191</t>
  </si>
  <si>
    <t>782.100</t>
  </si>
  <si>
    <t>Гусь-Хрустальный р-н, Добрятино-4 п, 193</t>
  </si>
  <si>
    <t>Гусь-Хрустальный р-н, Добрятино-4 п, 207</t>
  </si>
  <si>
    <t>Гусь-Хрустальный р-н, Добрятино-4 п, 209</t>
  </si>
  <si>
    <t>Гусь-Хрустальный р-н, Добрятино-4 п, 210</t>
  </si>
  <si>
    <t>Гусь-Хрустальный р-н, Добрятино-4 п, 211</t>
  </si>
  <si>
    <t>Гусь-Хрустальный р-н, Золотково п, 40 лет Октября ул, 2</t>
  </si>
  <si>
    <t>775.400</t>
  </si>
  <si>
    <t>1096.000</t>
  </si>
  <si>
    <t>Гусь-Хрустальный р-н, Золотково п, Карла Маркса ул, 1</t>
  </si>
  <si>
    <t>Гусь-Хрустальный р-н, Золотково п, Карла Маркса ул, 2</t>
  </si>
  <si>
    <t>925.200</t>
  </si>
  <si>
    <t>Гусь-Хрустальный р-н, Золотково п, Карла Маркса ул, 4</t>
  </si>
  <si>
    <t>Гусь-Хрустальный р-н, Золотково п, Ломоносова ул, 1</t>
  </si>
  <si>
    <t>1390.000</t>
  </si>
  <si>
    <t>Гусь-Хрустальный р-н, Золотково п, Ломоносова ул, 10</t>
  </si>
  <si>
    <t>Гусь-Хрустальный р-н, Золотково п, Ломоносова ул, 11</t>
  </si>
  <si>
    <t>Гусь-Хрустальный р-н, Золотково п, Ломоносова ул, 12</t>
  </si>
  <si>
    <t>Гусь-Хрустальный р-н, Золотково п, Ломоносова ул, 15</t>
  </si>
  <si>
    <t>Гусь-Хрустальный р-н, Золотково п, Ломоносова ул, 16</t>
  </si>
  <si>
    <t>Гусь-Хрустальный р-н, Золотково п, Ломоносова ул, 17</t>
  </si>
  <si>
    <t>Гусь-Хрустальный р-н, Золотково п, Ломоносова ул, 19</t>
  </si>
  <si>
    <t>Гусь-Хрустальный р-н, Золотково п, Ломоносова ул, 2</t>
  </si>
  <si>
    <t>Гусь-Хрустальный р-н, Золотково п, Ломоносова ул, 3</t>
  </si>
  <si>
    <t>Гусь-Хрустальный р-н, Золотково п, Ломоносова ул, 4</t>
  </si>
  <si>
    <t>Гусь-Хрустальный р-н, Золотково п, Ломоносова ул, 5</t>
  </si>
  <si>
    <t>Гусь-Хрустальный р-н, Золотково п, Ломоносова ул, 6</t>
  </si>
  <si>
    <t>Гусь-Хрустальный р-н, Золотково п, Ломоносова ул, 8</t>
  </si>
  <si>
    <t>1337.000</t>
  </si>
  <si>
    <t>Гусь-Хрустальный р-н, Золотково п, Ломоносова ул, 9</t>
  </si>
  <si>
    <t>614.100</t>
  </si>
  <si>
    <t>3260.000</t>
  </si>
  <si>
    <t>Гусь-Хрустальный р-н, Иванищи п, Фрунзе ул, 1а</t>
  </si>
  <si>
    <t>814.800</t>
  </si>
  <si>
    <t>Гусь-Хрустальный р-н, Иванищи п, Южная ул, 4</t>
  </si>
  <si>
    <t>355.500</t>
  </si>
  <si>
    <t>321.500</t>
  </si>
  <si>
    <t>533.700</t>
  </si>
  <si>
    <t>Гусь-Хрустальный р-н, Иванищи п, Южная ул, 6а</t>
  </si>
  <si>
    <t>1085.700</t>
  </si>
  <si>
    <t>Гусь-Хрустальный р-н, Иванищи п, Южная ул, 7а</t>
  </si>
  <si>
    <t>Гусь-Хрустальный р-н, Иванищи п, Южная ул, 7б</t>
  </si>
  <si>
    <t>535.800</t>
  </si>
  <si>
    <t>Гусь-Хрустальный р-н, Красное Эхо п, Зеленая ул, 10</t>
  </si>
  <si>
    <t>259.600</t>
  </si>
  <si>
    <t>Гусь-Хрустальный р-н, Красное Эхо п, Зеленая ул, 12</t>
  </si>
  <si>
    <t>326.100</t>
  </si>
  <si>
    <t>Гусь-Хрустальный р-н, Красное Эхо п, Зеленая ул, 12А</t>
  </si>
  <si>
    <t>Гусь-Хрустальный р-н, Красное Эхо п, Зеленая ул, 16</t>
  </si>
  <si>
    <t>Гусь-Хрустальный р-н, Красное Эхо п, Зеленая ул, 18</t>
  </si>
  <si>
    <t>Гусь-Хрустальный р-н, Красное Эхо п, Зеленая ул, 20</t>
  </si>
  <si>
    <t>Гусь-Хрустальный р-н, Красное Эхо п, Красный Октябрь ул, 5</t>
  </si>
  <si>
    <t>Гусь-Хрустальный р-н, Красное Эхо п, Лесная ул, 3</t>
  </si>
  <si>
    <t>Гусь-Хрустальный р-н, Красное Эхо п, Советская ул, 1</t>
  </si>
  <si>
    <t>Гусь-Хрустальный р-н, Красное Эхо п, Советская ул, 22</t>
  </si>
  <si>
    <t>Гусь-Хрустальный р-н, Красное Эхо п, Советская ул, 22А</t>
  </si>
  <si>
    <t>Гусь-Хрустальный р-н, Красное Эхо п, Советская ул, 23</t>
  </si>
  <si>
    <t>Гусь-Хрустальный р-н, Красное Эхо п, Советская ул, 25</t>
  </si>
  <si>
    <t>Гусь-Хрустальный р-н, Курлово г, Базарная ул, 33А</t>
  </si>
  <si>
    <t>Гусь-Хрустальный р-н, Курлово г, Базарная ул, 34Б</t>
  </si>
  <si>
    <t>680.700</t>
  </si>
  <si>
    <t>Гусь-Хрустальный р-н, Курлово г, Володарского ул, 1</t>
  </si>
  <si>
    <t>Гусь-Хрустальный р-н, Курлово г, Володарского ул, 1А</t>
  </si>
  <si>
    <t>Гусь-Хрустальный р-н, Курлово г, Володарского ул, 3</t>
  </si>
  <si>
    <t>Гусь-Хрустальный р-н, Курлово г, Володарского ул, 3А</t>
  </si>
  <si>
    <t>338.900</t>
  </si>
  <si>
    <t>Гусь-Хрустальный р-н, Курлово г, Володарского ул, 5</t>
  </si>
  <si>
    <t>Гусь-Хрустальный р-н, Курлово г, Володарского ул, 6А</t>
  </si>
  <si>
    <t>Гусь-Хрустальный р-н, Курлово г, Володарского ул, 7А</t>
  </si>
  <si>
    <t>Гусь-Хрустальный р-н, Курлово г, Володарского ул, 9</t>
  </si>
  <si>
    <t>Гусь-Хрустальный р-н, Курлово г, Красной Армии ул, 2А</t>
  </si>
  <si>
    <t>Гусь-Хрустальный р-н, Курлово г, Красной Армии ул, 2Б</t>
  </si>
  <si>
    <t>Гусь-Хрустальный р-н, Курлово г, Красной Армии ул, 3А</t>
  </si>
  <si>
    <t>809.300</t>
  </si>
  <si>
    <t>Гусь-Хрустальный р-н, Курлово г, Ленина ул, 1</t>
  </si>
  <si>
    <t>686.300</t>
  </si>
  <si>
    <t>Гусь-Хрустальный р-н, Курлово г, Ленина ул, 3</t>
  </si>
  <si>
    <t>Гусь-Хрустальный р-н, Курлово г, Ленина ул, 6А</t>
  </si>
  <si>
    <t>689.300</t>
  </si>
  <si>
    <t>Гусь-Хрустальный р-н, Курлово г, Ленина ул, 7Б</t>
  </si>
  <si>
    <t>Гусь-Хрустальный р-н, Курлово г, Ленина ул, 8А</t>
  </si>
  <si>
    <t>Гусь-Хрустальный р-н, Курлово г, Литвинова ул, 98В</t>
  </si>
  <si>
    <t>Гусь-Хрустальный р-н, Курлово г, Октябрьская ул, 1А</t>
  </si>
  <si>
    <t>Гусь-Хрустальный р-н, Курлово г, ПМК ул, 13</t>
  </si>
  <si>
    <t>Гусь-Хрустальный р-н, Курлово г, ПМК ул, 14</t>
  </si>
  <si>
    <t>692.500</t>
  </si>
  <si>
    <t>Гусь-Хрустальный р-н, Курлово г, ПМК ул, 15</t>
  </si>
  <si>
    <t>Гусь-Хрустальный р-н, Курлово г, ПМК ул, 16</t>
  </si>
  <si>
    <t>Гусь-Хрустальный р-н, Курлово г, ПМК ул, 17</t>
  </si>
  <si>
    <t>Гусь-Хрустальный р-н, Курлово г, ПМК ул, 18</t>
  </si>
  <si>
    <t>Гусь-Хрустальный р-н, Курлово г, Садовая ул, 10А</t>
  </si>
  <si>
    <t>Гусь-Хрустальный р-н, Курлово г, Садовая ул, 12А</t>
  </si>
  <si>
    <t>Гусь-Хрустальный р-н, Курлово г, Садовая ул, 14А</t>
  </si>
  <si>
    <t>354.300</t>
  </si>
  <si>
    <t>Гусь-Хрустальный р-н, Курлово г, Садовая ул, 16Б</t>
  </si>
  <si>
    <t>Гусь-Хрустальный р-н, Курлово г, Садовая ул, 4А</t>
  </si>
  <si>
    <t>Гусь-Хрустальный р-н, Курлово г, Садовая ул, 6А</t>
  </si>
  <si>
    <t>311.100</t>
  </si>
  <si>
    <t>Гусь-Хрустальный р-н, Курлово г, Садовая ул, 8А</t>
  </si>
  <si>
    <t>Гусь-Хрустальный р-н, Курлово г, Советская ул, 15</t>
  </si>
  <si>
    <t>Гусь-Хрустальный р-н, Курлово г, Советская ул, 17</t>
  </si>
  <si>
    <t>Гусь-Хрустальный р-н, Курлово г, Советская ул, 18</t>
  </si>
  <si>
    <t>Гусь-Хрустальный р-н, Курлово г, Советская ул, 19</t>
  </si>
  <si>
    <t>Гусь-Хрустальный р-н, Курлово г, Советская ул, 2</t>
  </si>
  <si>
    <t>332.700</t>
  </si>
  <si>
    <t>Гусь-Хрустальный р-н, Курлово г, Стекольщиков ул, 1А</t>
  </si>
  <si>
    <t>1292.400</t>
  </si>
  <si>
    <t>Гусь-Хрустальный р-н, Курлово г, Центральная ул, 11</t>
  </si>
  <si>
    <t>Гусь-Хрустальный р-н, Курлово г, Центральная ул, 13</t>
  </si>
  <si>
    <t>1244.000</t>
  </si>
  <si>
    <t>Гусь-Хрустальный р-н, Курлово г, Центральная ул, 1А</t>
  </si>
  <si>
    <t>Гусь-Хрустальный р-н, Курлово г, Центральная ул, 9</t>
  </si>
  <si>
    <t>Гусь-Хрустальный р-н, Курлово г, Центральная ул, 9А</t>
  </si>
  <si>
    <t>691.000</t>
  </si>
  <si>
    <t>Гусь-Хрустальный р-н, Лесниково д, Молодежная ул, 2</t>
  </si>
  <si>
    <t>Гусь-Хрустальный р-н, Мезиновский п, Вокзальная ул, 32</t>
  </si>
  <si>
    <t>Гусь-Хрустальный р-н, Мезиновский п, Кирова ул, 27</t>
  </si>
  <si>
    <t>Гусь-Хрустальный р-н, Мезиновский п, Мира ул, 10</t>
  </si>
  <si>
    <t>Гусь-Хрустальный р-н, Мезиновский п, Мира ул, 4</t>
  </si>
  <si>
    <t>Гусь-Хрустальный р-н, Мезиновский п, Новая ул, 3</t>
  </si>
  <si>
    <t>Гусь-Хрустальный р-н, Мезиновский п, Строительная ул, 10</t>
  </si>
  <si>
    <t>Гусь-Хрустальный р-н, Мезиновский п, Строительная ул, 16</t>
  </si>
  <si>
    <t>532.300</t>
  </si>
  <si>
    <t>Гусь-Хрустальный р-н, Мезиновский п, Строительная ул, 17</t>
  </si>
  <si>
    <t>607.200</t>
  </si>
  <si>
    <t>Гусь-Хрустальный р-н, Мезиновский п, Строительная ул, 18</t>
  </si>
  <si>
    <t>Гусь-Хрустальный р-н, Мезиновский п, Строительная ул, 19</t>
  </si>
  <si>
    <t>Гусь-Хрустальный р-н, Мезиновский п, Строительная ул, 20</t>
  </si>
  <si>
    <t>636.100</t>
  </si>
  <si>
    <t>Гусь-Хрустальный р-н, Мезиновский п, Строительная ул, 21</t>
  </si>
  <si>
    <t>Гусь-Хрустальный р-н, Мезиновский п, Строительная ул, 27</t>
  </si>
  <si>
    <t>Гусь-Хрустальный р-н, Мезиновский п, Строительная ул, 34</t>
  </si>
  <si>
    <t>Гусь-Хрустальный р-н, Мезиновский п, Строительная ул, 35</t>
  </si>
  <si>
    <t>628.200</t>
  </si>
  <si>
    <t>Гусь-Хрустальный р-н, Мезиновский п, Строительная ул, 36</t>
  </si>
  <si>
    <t>Гусь-Хрустальный р-н, Мезиновский п, Строительная ул, 37</t>
  </si>
  <si>
    <t>578.400</t>
  </si>
  <si>
    <t>Гусь-Хрустальный р-н, Мезиновский п, Строительная ул, 39</t>
  </si>
  <si>
    <t>528.900</t>
  </si>
  <si>
    <t>Гусь-Хрустальный р-н, Мезиновский п, Строительная ул, 40</t>
  </si>
  <si>
    <t>Гусь-Хрустальный р-н, Мезиновский п, Строительная ул, 41</t>
  </si>
  <si>
    <t>Гусь-Хрустальный р-н, Мезиновский п, Строительная ул, 44</t>
  </si>
  <si>
    <t>Гусь-Хрустальный р-н, Мезиновский п, Строительная ул, 45</t>
  </si>
  <si>
    <t>Гусь-Хрустальный р-н, Мезиновский п, Строительная ул, 46</t>
  </si>
  <si>
    <t>773.300</t>
  </si>
  <si>
    <t>641.700</t>
  </si>
  <si>
    <t>995.800</t>
  </si>
  <si>
    <t>Гусь-Хрустальный р-н, Мезиновский п, Строительная ул, 47</t>
  </si>
  <si>
    <t>Гусь-Хрустальный р-н, Мезиновский п, Строительная ул, 7</t>
  </si>
  <si>
    <t>550.100</t>
  </si>
  <si>
    <t>Гусь-Хрустальный р-н, Мезиновский п, Строительная ул, 8</t>
  </si>
  <si>
    <t>738.300</t>
  </si>
  <si>
    <t>Гусь-Хрустальный р-н, Мезиновский п, Строительная ул, 9</t>
  </si>
  <si>
    <t>639.500</t>
  </si>
  <si>
    <t>Гусь-Хрустальный р-н, Мезиновский п, Фрезерная ул, 10</t>
  </si>
  <si>
    <t>1820.200</t>
  </si>
  <si>
    <t>Гусь-Хрустальный р-н, Мезиновский п, Фрезерная ул, 11</t>
  </si>
  <si>
    <t>847.500</t>
  </si>
  <si>
    <t>Гусь-Хрустальный р-н, Мезиновский п, Фрезерная ул, 12</t>
  </si>
  <si>
    <t>540.700</t>
  </si>
  <si>
    <t>Гусь-Хрустальный р-н, Мезиновский п, Фрезерная ул, 13</t>
  </si>
  <si>
    <t>Гусь-Хрустальный р-н, Мезиновский п, Фрезерная ул, 14</t>
  </si>
  <si>
    <t>Гусь-Хрустальный р-н, Мезиновский п, Фрезерная ул, 18</t>
  </si>
  <si>
    <t>Гусь-Хрустальный р-н, Мезиновский п, Фрезерная ул, 20</t>
  </si>
  <si>
    <t>Гусь-Хрустальный р-н, Мезиновский п, Фрезерная ул, 22</t>
  </si>
  <si>
    <t>Гусь-Хрустальный р-н, Мезиновский п, Фрезерная ул, 9</t>
  </si>
  <si>
    <t>Гусь-Хрустальный р-н, Мезиновский п, Центральная ул, 14</t>
  </si>
  <si>
    <t>273.400</t>
  </si>
  <si>
    <t>398.700</t>
  </si>
  <si>
    <t>Гусь-Хрустальный р-н, Мезиновский п, Центральная ул, 3</t>
  </si>
  <si>
    <t>Гусь-Хрустальный р-н, Мезиновский п, Центральная ул, 5</t>
  </si>
  <si>
    <t>385.400</t>
  </si>
  <si>
    <t>Гусь-Хрустальный р-н, Нечаевская д, Железнодорожная ул, 1</t>
  </si>
  <si>
    <t>545.800</t>
  </si>
  <si>
    <t>870.900</t>
  </si>
  <si>
    <t>Гусь-Хрустальный р-н, Нечаевская д, Железнодорожная ул, 2</t>
  </si>
  <si>
    <t>Гусь-Хрустальный р-н, Нечаевская д, Железнодорожная ул, 3</t>
  </si>
  <si>
    <t>Гусь-Хрустальный р-н, Никулино д, Центральная ул, 17</t>
  </si>
  <si>
    <t>Гусь-Хрустальный р-н, Никулино д, Центральная ул, 17а</t>
  </si>
  <si>
    <t>Гусь-Хрустальный р-н, Никулино д, Центральная ул, 19</t>
  </si>
  <si>
    <t>Гусь-Хрустальный р-н, Никулино д, Центральная ул, 19А</t>
  </si>
  <si>
    <t>1070.610</t>
  </si>
  <si>
    <t>Гусь-Хрустальный р-н, Облепиха д, 1</t>
  </si>
  <si>
    <t>Гусь-Хрустальный р-н, Облепиха д, 2</t>
  </si>
  <si>
    <t>Гусь-Хрустальный р-н, Тасинский Бор п, Новая ул, 2</t>
  </si>
  <si>
    <t>275.400</t>
  </si>
  <si>
    <t>Гусь-Хрустальный р-н, Тасинский Бор п, Новая ул, 3</t>
  </si>
  <si>
    <t>Гусь-Хрустальный р-н, Тасинский Бор п, Центральная ул, 11а</t>
  </si>
  <si>
    <t>898.600</t>
  </si>
  <si>
    <t>Гусь-Хрустальный р-н, Тасинский Бор п, Центральная ул, 15</t>
  </si>
  <si>
    <t>230.300</t>
  </si>
  <si>
    <t>Гусь-Хрустальный р-н, Тасинский Бор п, Центральная ул, 17</t>
  </si>
  <si>
    <t>388.900</t>
  </si>
  <si>
    <t>646.900</t>
  </si>
  <si>
    <t>Гусь-Хрустальный р-н, Тасинский Бор п, Центральная ул, 6</t>
  </si>
  <si>
    <t>Гусь-Хрустальный р-н, Тасинский Бор п, Центральная ул, 8</t>
  </si>
  <si>
    <t>Гусь-Хрустальный р-н, Тасинский Бор п, Центральная ул, 9</t>
  </si>
  <si>
    <t>921.700</t>
  </si>
  <si>
    <t>Гусь-Хрустальный р-н, Тасинский п, Новая ул, 2а</t>
  </si>
  <si>
    <t>Гусь-Хрустальный р-н, Уршельский п, Интернациональная ул, 12</t>
  </si>
  <si>
    <t>Гусь-Хрустальный р-н, Уршельский п, Мира ул, 10</t>
  </si>
  <si>
    <t>Гусь-Хрустальный р-н, Уршельский п, Мира ул, 12</t>
  </si>
  <si>
    <t>Гусь-Хрустальный р-н, Уршельский п, Мира ул, 2</t>
  </si>
  <si>
    <t>Гусь-Хрустальный р-н, Уршельский п, Мира ул, 6</t>
  </si>
  <si>
    <t>Гусь-Хрустальный р-н, Уршельский п, Московская ул, 11а</t>
  </si>
  <si>
    <t>654.700</t>
  </si>
  <si>
    <t>Гусь-Хрустальный р-н, Уршельский п, Московская ул, 13а</t>
  </si>
  <si>
    <t>2229.300</t>
  </si>
  <si>
    <t>Гусь-Хрустальный р-н, Уршельский п, Московская ул, 1а</t>
  </si>
  <si>
    <t>Гусь-Хрустальный р-н, Уршельский п, Московская ул, 2а</t>
  </si>
  <si>
    <t>Гусь-Хрустальный р-н, Уршельский п, Московская ул, 2Б корп. 1</t>
  </si>
  <si>
    <t>Гусь-Хрустальный р-н, Уршельский п, Московская ул, 3а</t>
  </si>
  <si>
    <t>Гусь-Хрустальный р-н, Уршельский п, Московская ул, 5а</t>
  </si>
  <si>
    <t>2080.000</t>
  </si>
  <si>
    <t>Гусь-Хрустальный р-н, Уршельский п, Московская ул, 7а</t>
  </si>
  <si>
    <t>1180.400</t>
  </si>
  <si>
    <t>Гусь-Хрустальный р-н, Уршельский п, Московская ул, 9а</t>
  </si>
  <si>
    <t>2135.000</t>
  </si>
  <si>
    <t>454.500</t>
  </si>
  <si>
    <t>Гусь-Хрустальный р-н, Уршельский п, Театральная ул, 27</t>
  </si>
  <si>
    <t>Гусь-Хрустальный р-н, Уршельский п, Театральная ул, 32</t>
  </si>
  <si>
    <t>Гусь-Хрустальный р-н, Уршельский п, Театральная ул, 33</t>
  </si>
  <si>
    <t>264.600</t>
  </si>
  <si>
    <t>Гусь-Хрустальный р-н, Уршельский п, Театральная ул, 34</t>
  </si>
  <si>
    <t>Гусь-Хрустальный р-н, Уршельский п, Театральная ул, 35</t>
  </si>
  <si>
    <t>Гусь-Хрустальный р-н, Уршельский п, Театральная ул, 38</t>
  </si>
  <si>
    <t>2715.000</t>
  </si>
  <si>
    <t>978.600</t>
  </si>
  <si>
    <t>Гусь-Хрустальный р-н, Уршельский п, Театральная ул, 3а</t>
  </si>
  <si>
    <t>455.700</t>
  </si>
  <si>
    <t>Гусь-Хрустальный р-н, Уршельский п, Театральная ул, 40</t>
  </si>
  <si>
    <t>Гусь-Хрустальный р-н, Уршельский п, Театральная ул, 42</t>
  </si>
  <si>
    <t>Гусь-Хрустальный р-н, Уршельский п, Театральная ул, 50</t>
  </si>
  <si>
    <t>Гусь-Хрустальный р-н, Уршельский п, Театральная ул, 8</t>
  </si>
  <si>
    <t>Камешково г, 3 Интернационала ул, 1</t>
  </si>
  <si>
    <t>Камешково г, 3 Интернационала ул, 3</t>
  </si>
  <si>
    <t>Камешково г, Абрамова ул, 4</t>
  </si>
  <si>
    <t>644.200</t>
  </si>
  <si>
    <t>Камешково г, Абрамова ул, 5</t>
  </si>
  <si>
    <t>Камешково г, Абрамова ул, 6</t>
  </si>
  <si>
    <t>Камешково г, Абрамова ул, 7</t>
  </si>
  <si>
    <t>207.100</t>
  </si>
  <si>
    <t>Камешково г, Володарского ул, 2</t>
  </si>
  <si>
    <t>Камешково г, Володарского ул, 4</t>
  </si>
  <si>
    <t>Камешково г, Володарского ул, 6</t>
  </si>
  <si>
    <t>1345.000</t>
  </si>
  <si>
    <t>Камешково г, Герцена ул, 12</t>
  </si>
  <si>
    <t>Камешково г, Герцена ул, 19</t>
  </si>
  <si>
    <t>338.300</t>
  </si>
  <si>
    <t>511.900</t>
  </si>
  <si>
    <t>Камешково г, Дорожная ул, 4</t>
  </si>
  <si>
    <t>Камешково г, Дорофеичева ул, 10</t>
  </si>
  <si>
    <t>Камешково г, Дорофеичева ул, 11</t>
  </si>
  <si>
    <t>Камешково г, Дорофеичева ул, 12</t>
  </si>
  <si>
    <t>Камешково г, Дорофеичева ул, 13</t>
  </si>
  <si>
    <t>Камешково г, Дорофеичева ул, 14</t>
  </si>
  <si>
    <t>Камешково г, Дорофеичева ул, 15</t>
  </si>
  <si>
    <t>Камешково г, Дорофеичева ул, 17</t>
  </si>
  <si>
    <t>Камешково г, Дорофеичева ул, 7а</t>
  </si>
  <si>
    <t>307.500</t>
  </si>
  <si>
    <t>Камешково г, Дорофеичева ул, 7б</t>
  </si>
  <si>
    <t>265.400</t>
  </si>
  <si>
    <t>Камешково г, Дорофеичева ул, 8</t>
  </si>
  <si>
    <t>Камешково г, Карла Либкнехта ул, 8</t>
  </si>
  <si>
    <t>Камешково г, Карла Маркса ул, 57</t>
  </si>
  <si>
    <t>Камешково г, Карла Маркса ул, 58</t>
  </si>
  <si>
    <t>Камешково г, Карла Маркса ул, 60</t>
  </si>
  <si>
    <t>150.700</t>
  </si>
  <si>
    <t>Камешково г, Карла Маркса ул, 64</t>
  </si>
  <si>
    <t>Камешково г, Карла Маркса ул, 66</t>
  </si>
  <si>
    <t>Камешково г, Комсомольская пл, 10</t>
  </si>
  <si>
    <t>Камешково г, Комсомольская пл, 10б</t>
  </si>
  <si>
    <t>Камешково г, Комсомольская пл, 12</t>
  </si>
  <si>
    <t>Камешково г, Комсомольская пл, 12а</t>
  </si>
  <si>
    <t>Камешково г, Комсомольская пл, 14</t>
  </si>
  <si>
    <t>Камешково г, Комсомольская пл, 16</t>
  </si>
  <si>
    <t>503.560</t>
  </si>
  <si>
    <t>Камешково г, Комсомольская пл, 6</t>
  </si>
  <si>
    <t>509.840</t>
  </si>
  <si>
    <t>Камешково г, Комсомольская пл, 69Б</t>
  </si>
  <si>
    <t>Камешково г, Комсомольская пл, 6а</t>
  </si>
  <si>
    <t>4586.450</t>
  </si>
  <si>
    <t>Камешково г, Крупской ул, 10А</t>
  </si>
  <si>
    <t>Камешково г, Крупской ул, 10Б</t>
  </si>
  <si>
    <t>Камешково г, Крупской ул, 10В</t>
  </si>
  <si>
    <t>Камешково г, Крупской ул, 17А</t>
  </si>
  <si>
    <t>502.330</t>
  </si>
  <si>
    <t>Камешково г, Крупской ул, 17Б</t>
  </si>
  <si>
    <t>837.000</t>
  </si>
  <si>
    <t>Камешково г, Крупской ул, 17В</t>
  </si>
  <si>
    <t>963.200</t>
  </si>
  <si>
    <t>Камешково г, Крупской ул, 19А</t>
  </si>
  <si>
    <t>Камешково г, Ленина ул, 3</t>
  </si>
  <si>
    <t>Камешково г, Ленина ул, 4</t>
  </si>
  <si>
    <t>Камешково г, Ленина ул, 5</t>
  </si>
  <si>
    <t>Камешково г, Ленина ул, 6</t>
  </si>
  <si>
    <t>Камешково г, Ленина ул, 7</t>
  </si>
  <si>
    <t>Камешково г, Ленина ул, 8</t>
  </si>
  <si>
    <t>4926.000</t>
  </si>
  <si>
    <t>Камешково г, Ленина ул, 9</t>
  </si>
  <si>
    <t>Камешково г, Молодежная ул, 11</t>
  </si>
  <si>
    <t>Камешково г, Молодежная ул, 2</t>
  </si>
  <si>
    <t>1274.000</t>
  </si>
  <si>
    <t>1300.400</t>
  </si>
  <si>
    <t>Камешково г, Молодежная ул, 7А</t>
  </si>
  <si>
    <t>Камешково г, Ногина ул, 16</t>
  </si>
  <si>
    <t>1273.600</t>
  </si>
  <si>
    <t>3083.700</t>
  </si>
  <si>
    <t>Камешково г, Ногина ул, 5</t>
  </si>
  <si>
    <t>884.340</t>
  </si>
  <si>
    <t>Камешково г, Рабочая ул, 7А</t>
  </si>
  <si>
    <t>439.200</t>
  </si>
  <si>
    <t>Камешково г, Рабочая ул, 7Б</t>
  </si>
  <si>
    <t>Камешково г, Рабочая ул, 7В</t>
  </si>
  <si>
    <t>Камешково г, Рабочая ул, 8А</t>
  </si>
  <si>
    <t>Камешково г, Рабочая ул, 8Б</t>
  </si>
  <si>
    <t>Камешково г, Рабочая ул, 8В</t>
  </si>
  <si>
    <t>Камешково г, Рабочая ул, 9А</t>
  </si>
  <si>
    <t>304.440</t>
  </si>
  <si>
    <t>Камешково г, Рабочая ул, 9Б</t>
  </si>
  <si>
    <t>Камешково г, Свердлова ул, 11</t>
  </si>
  <si>
    <t>Камешково г, Свердлова ул, 14</t>
  </si>
  <si>
    <t>Камешково г, Свердлова ул, 17</t>
  </si>
  <si>
    <t>Камешково г, Свердлова ул, 17А</t>
  </si>
  <si>
    <t>Камешково г, Свердлова ул, 20</t>
  </si>
  <si>
    <t>467.210</t>
  </si>
  <si>
    <t>Камешково г, Свердлова ул, 22</t>
  </si>
  <si>
    <t>Камешково г, Свердлова ул, 24</t>
  </si>
  <si>
    <t>Камешково г, Свердлова ул, 26</t>
  </si>
  <si>
    <t>Камешково г, Свердлова ул, 7</t>
  </si>
  <si>
    <t>Камешково г, Смурова ул, 10</t>
  </si>
  <si>
    <t>Камешково г, Смурова ул, 11</t>
  </si>
  <si>
    <t>Камешково г, Смурова ул, 13</t>
  </si>
  <si>
    <t>1226.000</t>
  </si>
  <si>
    <t>Камешково г, Смурова ул, 4</t>
  </si>
  <si>
    <t>Камешково г, Смурова ул, 6</t>
  </si>
  <si>
    <t>Камешково г, Смурова ул, 7</t>
  </si>
  <si>
    <t>Камешково г, Смурова ул, 7А</t>
  </si>
  <si>
    <t>Камешково г, Смурова ул, 9</t>
  </si>
  <si>
    <t>Камешково г, Советская ул, 2</t>
  </si>
  <si>
    <t>Камешково г, Советская ул, 2А</t>
  </si>
  <si>
    <t>Камешково г, Советская ул, 2Г</t>
  </si>
  <si>
    <t>Камешково г, Совхозная ул, 15</t>
  </si>
  <si>
    <t>390.130</t>
  </si>
  <si>
    <t>Камешково г, Совхозная ул, 17</t>
  </si>
  <si>
    <t>Камешково г, Совхозная ул, 19</t>
  </si>
  <si>
    <t>1463.700</t>
  </si>
  <si>
    <t>Камешково г, Совхозная ул, 20</t>
  </si>
  <si>
    <t>844.000</t>
  </si>
  <si>
    <t>Камешково г, Совхозная ул, 21</t>
  </si>
  <si>
    <t>1417.000</t>
  </si>
  <si>
    <t>Камешково г, Совхозная ул, 22</t>
  </si>
  <si>
    <t>792.500</t>
  </si>
  <si>
    <t>Камешково г, Школьная ул, 10</t>
  </si>
  <si>
    <t>Камешково г, Школьная ул, 11</t>
  </si>
  <si>
    <t>Камешково г, Школьная ул, 13</t>
  </si>
  <si>
    <t>Камешково г, Школьная ул, 5</t>
  </si>
  <si>
    <t>Камешково г, Школьная ул, 7</t>
  </si>
  <si>
    <t>1261.300</t>
  </si>
  <si>
    <t>Камешково г, Школьная ул, 9</t>
  </si>
  <si>
    <t>Камешковский р-н, Волковойно д, Садовая ул, 18</t>
  </si>
  <si>
    <t>Камешковский р-н, Волковойно д, Садовая ул, 19</t>
  </si>
  <si>
    <t>Камешковский р-н, Второво с, Железнодорожная ул, 11</t>
  </si>
  <si>
    <t>Камешковский р-н, Второво с, Молодежная ул, 1</t>
  </si>
  <si>
    <t>Камешковский р-н, Второво с, Молодежная ул, 2</t>
  </si>
  <si>
    <t>Камешковский р-н, Второво с, Молодежная ул, 3</t>
  </si>
  <si>
    <t>Камешковский р-н, Второво с, Молодежная ул, 4</t>
  </si>
  <si>
    <t>Камешковский р-н, Второво с, Молодежная ул, 5</t>
  </si>
  <si>
    <t>Камешковский р-н, Второво с, Молодежная ул, 6</t>
  </si>
  <si>
    <t>975.400</t>
  </si>
  <si>
    <t>Камешковский р-н, Второво с, Сосновая ул, 2</t>
  </si>
  <si>
    <t>Камешковский р-н, Второво с, Сосновая ул, 4</t>
  </si>
  <si>
    <t>379.900</t>
  </si>
  <si>
    <t>Камешковский р-н, Гатиха с, Военный городок ул, 19а</t>
  </si>
  <si>
    <t>Камешковский р-н, Гатиха с, Военный городок ул, 19б</t>
  </si>
  <si>
    <t>673.600</t>
  </si>
  <si>
    <t>Камешковский р-н, Гатиха с, Военный городок ул, 19в</t>
  </si>
  <si>
    <t>679.400</t>
  </si>
  <si>
    <t>Камешковский р-н, Гатиха с, Военный городок ул, 19г</t>
  </si>
  <si>
    <t>668.800</t>
  </si>
  <si>
    <t>Камешковский р-н, Гатиха с, Шоссейная ул, 1</t>
  </si>
  <si>
    <t>Камешковский р-н, Гатиха с, Шоссейная ул, 3</t>
  </si>
  <si>
    <t>Камешковский р-н, Гатиха с, Шоссейная ул, 4</t>
  </si>
  <si>
    <t>Камешковский р-н, Горки с, Колхозная ул, 20</t>
  </si>
  <si>
    <t>401.600</t>
  </si>
  <si>
    <t>Камешковский р-н, Горки с, Колхозная ул, 21</t>
  </si>
  <si>
    <t>Камешковский р-н, Горки с, Колхозная ул, 7</t>
  </si>
  <si>
    <t>Камешковский р-н, Дружба п, Мира ул, 1</t>
  </si>
  <si>
    <t>354.100</t>
  </si>
  <si>
    <t>Камешковский р-н, Дружба п, Мира ул, 10</t>
  </si>
  <si>
    <t>1129.200</t>
  </si>
  <si>
    <t>Камешковский р-н, Дружба п, Мира ул, 11</t>
  </si>
  <si>
    <t>385.980</t>
  </si>
  <si>
    <t>Камешковский р-н, Дружба п, Мира ул, 12</t>
  </si>
  <si>
    <t>681.250</t>
  </si>
  <si>
    <t>Камешковский р-н, Дружба п, Мира ул, 14</t>
  </si>
  <si>
    <t>Камешковский р-н, Дружба п, Мира ул, 16</t>
  </si>
  <si>
    <t>355.700</t>
  </si>
  <si>
    <t>Камешковский р-н, Дружба п, Мира ул, 4</t>
  </si>
  <si>
    <t>349.500</t>
  </si>
  <si>
    <t>231.300</t>
  </si>
  <si>
    <t>Камешковский р-н, Дружба п, Мира ул, 6</t>
  </si>
  <si>
    <t>Камешковский р-н, Дружба п, Мира ул, 7</t>
  </si>
  <si>
    <t>648.930</t>
  </si>
  <si>
    <t>Камешковский р-н, Дружба п, Мира ул, 8</t>
  </si>
  <si>
    <t>Камешковский р-н, им Карла Маркса п, Карла Маркса ул, 2</t>
  </si>
  <si>
    <t>Камешковский р-н, им Карла Маркса п, Карла Маркса ул, 4</t>
  </si>
  <si>
    <t>909.000</t>
  </si>
  <si>
    <t>Камешковский р-н, им Карла Маркса п, Лесная ул, 11</t>
  </si>
  <si>
    <t>Камешковский р-н, им Карла Маркса п, Лесная ул, 12</t>
  </si>
  <si>
    <t>793.290</t>
  </si>
  <si>
    <t>Камешковский р-н, им Карла Маркса п, Лесная ул, 13</t>
  </si>
  <si>
    <t>Камешковский р-н, им Карла Маркса п, Лесная ул, 9</t>
  </si>
  <si>
    <t>Камешковский р-н, им Карла Маркса п, Набережная ул, 6</t>
  </si>
  <si>
    <t>436.300</t>
  </si>
  <si>
    <t>Камешковский р-н, им Карла Маркса п, Шоссейная ул, 15</t>
  </si>
  <si>
    <t>Камешковский р-н, им Карла Маркса п, Шоссейная ул, 17</t>
  </si>
  <si>
    <t>Камешковский р-н, им Карла Маркса п, Шоссейная ул, 21</t>
  </si>
  <si>
    <t>Камешковский р-н, им Карла Маркса п, Шоссейная ул, 25</t>
  </si>
  <si>
    <t>Камешковский р-н, им Карла Маркса п, Шоссейная ул, 27</t>
  </si>
  <si>
    <t>Камешковский р-н, им Карла Маркса п, Шоссейная ул, 3</t>
  </si>
  <si>
    <t>Камешковский р-н, им Карла Маркса п, Шоссейная ул, 9</t>
  </si>
  <si>
    <t>304.400</t>
  </si>
  <si>
    <t>Камешковский р-н, им Кирова п, Школьная ул, 25</t>
  </si>
  <si>
    <t>601.500</t>
  </si>
  <si>
    <t>Камешковский р-н, им Кирова п, Школьная ул, 27</t>
  </si>
  <si>
    <t>815.560</t>
  </si>
  <si>
    <t>Камешковский р-н, им Красина п, Зеленая ул, 5</t>
  </si>
  <si>
    <t>Камешковский р-н, им Красина п, Зеленая ул, 7а</t>
  </si>
  <si>
    <t>Камешковский р-н, им Красина п, Рабочая ул, 3</t>
  </si>
  <si>
    <t>227.400</t>
  </si>
  <si>
    <t>Камешковский р-н, им Красина п, Рабочая ул, 7</t>
  </si>
  <si>
    <t>1723.000</t>
  </si>
  <si>
    <t>Камешковский р-н, им Максима Горького п, Морозова ул, 8</t>
  </si>
  <si>
    <t>804.900</t>
  </si>
  <si>
    <t>Камешковский р-н, им Максима Горького п, Шоссейная ул, 2</t>
  </si>
  <si>
    <t>1241.000</t>
  </si>
  <si>
    <t>Камешковский р-н, им Максима Горького п, Шоссейная ул, 3</t>
  </si>
  <si>
    <t>Камешковский р-н, им Максима Горького п, Шоссейная ул, 4</t>
  </si>
  <si>
    <t>1264.700</t>
  </si>
  <si>
    <t>Камешковский р-н, им Максима Горького п, Шоссейная ул, 5</t>
  </si>
  <si>
    <t>1281.500</t>
  </si>
  <si>
    <t>Камешковский р-н, им Максима Горького п, Шоссейная ул, 6</t>
  </si>
  <si>
    <t>1254.200</t>
  </si>
  <si>
    <t>Камешковский р-н, им Максима Горького п, Шоссейная ул, 7</t>
  </si>
  <si>
    <t>Камешковский р-н, Коверино с, Садовая ул, 11</t>
  </si>
  <si>
    <t>Камешковский р-н, Коверино с, Садовая ул, 3а</t>
  </si>
  <si>
    <t>574.200</t>
  </si>
  <si>
    <t>629.900</t>
  </si>
  <si>
    <t>Камешковский р-н, Коверино с, Садовая ул, 5</t>
  </si>
  <si>
    <t>Камешковский р-н, Коверино с, Садовая ул, 7</t>
  </si>
  <si>
    <t>Камешковский р-н, Краснознаменский п, Шоссейная ул, 1</t>
  </si>
  <si>
    <t>670.800</t>
  </si>
  <si>
    <t>Камешковский р-н, Лаптево с, Луговая ул, 2</t>
  </si>
  <si>
    <t>884.500</t>
  </si>
  <si>
    <t>Камешковский р-н, Лаптево с, Луговая ул, 3</t>
  </si>
  <si>
    <t>947.300</t>
  </si>
  <si>
    <t>Камешковский р-н, Лаптево с, Луговая ул, 4</t>
  </si>
  <si>
    <t>943.500</t>
  </si>
  <si>
    <t>Камешковский р-н, Лубенцы д, 66</t>
  </si>
  <si>
    <t>Камешковский р-н, Лубенцы д, 67</t>
  </si>
  <si>
    <t>Камешковский р-н, Лубенцы д, 68</t>
  </si>
  <si>
    <t>648.100</t>
  </si>
  <si>
    <t>Камешковский р-н, Мирный п, Садовая ул, 2</t>
  </si>
  <si>
    <t>250.600</t>
  </si>
  <si>
    <t>Камешковский р-н, Мирный п, Садовая ул, 6</t>
  </si>
  <si>
    <t>Камешковский р-н, Мирный п, Центральная ул, 26</t>
  </si>
  <si>
    <t>Камешковский р-н, Мирный п, Центральная ул, 2а</t>
  </si>
  <si>
    <t>Камешковский р-н, Мирный п, Центральная ул, 80</t>
  </si>
  <si>
    <t>Камешковский р-н, Мирный п, Центральная ул, 81</t>
  </si>
  <si>
    <t>Камешковский р-н, Мирный п, Центральная ул, 82</t>
  </si>
  <si>
    <t>Камешковский р-н, Мирный п, Центральная ул, 83</t>
  </si>
  <si>
    <t>405.900</t>
  </si>
  <si>
    <t>Камешковский р-н, Мирный п, Центральная ул, 84</t>
  </si>
  <si>
    <t>448.700</t>
  </si>
  <si>
    <t>Камешковский р-н, Мирный п, Центральная ул, 85</t>
  </si>
  <si>
    <t>Камешковский р-н, Мирный п, Центральная ул, 86</t>
  </si>
  <si>
    <t>Камешковский р-н, Мирный п, Школьная ул, 1</t>
  </si>
  <si>
    <t>Камешковский р-н, Мирный п, Школьная ул, 5</t>
  </si>
  <si>
    <t>Камешковский р-н, Новая Быковка д, 65</t>
  </si>
  <si>
    <t>679.900</t>
  </si>
  <si>
    <t>Камешковский р-н, Новая Печуга д, 62</t>
  </si>
  <si>
    <t>Камешковский р-н, Новая Печуга д, 63</t>
  </si>
  <si>
    <t>Камешковский р-н, Новая Печуга д, 65</t>
  </si>
  <si>
    <t>Камешковский р-н, Новки п, Ильича ул, 3</t>
  </si>
  <si>
    <t>Камешковский р-н, Новки п, Ильича ул, 5</t>
  </si>
  <si>
    <t>Камешковский р-н, Новки п, Ильича ул, 9</t>
  </si>
  <si>
    <t>1702.800</t>
  </si>
  <si>
    <t>521.600</t>
  </si>
  <si>
    <t>Камешковский р-н, Новки п, Чапаева ул, 13</t>
  </si>
  <si>
    <t>Камешковский р-н, Новки п, Чапаева ул, 15</t>
  </si>
  <si>
    <t>493.900</t>
  </si>
  <si>
    <t>454.100</t>
  </si>
  <si>
    <t>Камешковский р-н, Новки п, Чапаева ул, 19</t>
  </si>
  <si>
    <t>985.100</t>
  </si>
  <si>
    <t>1069.500</t>
  </si>
  <si>
    <t>Камешковский р-н, Сергеиха д, Карла Либкнехта ул, 76</t>
  </si>
  <si>
    <t>Камешковский р-н, Сергеиха д, Карла Либкнехта ул, 88</t>
  </si>
  <si>
    <t>100.000</t>
  </si>
  <si>
    <t>Камешковский р-н, Сергеиха д, Фрунзе ул, 107</t>
  </si>
  <si>
    <t>Камешковский р-н, Сергеиха д, Фрунзе ул, 110</t>
  </si>
  <si>
    <t>Камешковский р-н, Сергеиха д, Фрунзе ул, 111</t>
  </si>
  <si>
    <t>Камешковский р-н, Сергеиха д, Фрунзе ул, 112</t>
  </si>
  <si>
    <t>80.000</t>
  </si>
  <si>
    <t>Камешковский р-н, Сергеиха д, Фрунзе ул, 113</t>
  </si>
  <si>
    <t>Камешковский р-н, Сергеиха д, Фрунзе ул, 114</t>
  </si>
  <si>
    <t>Камешковский р-н, Сергеиха д, Фрунзе ул, 115</t>
  </si>
  <si>
    <t>Камешковский р-н, Сергеиха д, Фрунзе ул, 67</t>
  </si>
  <si>
    <t>714.000</t>
  </si>
  <si>
    <t>Камешковский р-н, Сергеиха д, Фрунзе ул, 76</t>
  </si>
  <si>
    <t>Киржач г, 40 лет Октября ул, 10</t>
  </si>
  <si>
    <t>Киржач г, 40 лет Октября ул, 12</t>
  </si>
  <si>
    <t>414.650</t>
  </si>
  <si>
    <t>Киржач г, 40 лет Октября ул, 15</t>
  </si>
  <si>
    <t>693.460</t>
  </si>
  <si>
    <t>Киржач г, 40 лет Октября ул, 26</t>
  </si>
  <si>
    <t>Киржач г, 40 лет Октября ул, 26а</t>
  </si>
  <si>
    <t>1078.180</t>
  </si>
  <si>
    <t>Киржач г, 40 лет Октября ул, 28</t>
  </si>
  <si>
    <t>Киржач г, 40 лет Октября ул, 30</t>
  </si>
  <si>
    <t>460.700</t>
  </si>
  <si>
    <t>Киржач г, 40 лет Октября ул, 32</t>
  </si>
  <si>
    <t>535.350</t>
  </si>
  <si>
    <t>Киржач г, 40 лет Октября ул, 34</t>
  </si>
  <si>
    <t>883.730</t>
  </si>
  <si>
    <t>Киржач г, 40 лет Октября ул, 38</t>
  </si>
  <si>
    <t>Киржач г, 40 лет Октября ул, 40</t>
  </si>
  <si>
    <t>1149.240</t>
  </si>
  <si>
    <t>Киржач г, 40 лет Октября ул, 6</t>
  </si>
  <si>
    <t>416.650</t>
  </si>
  <si>
    <t>Киржач г, 40 лет Октября ул, 7</t>
  </si>
  <si>
    <t>Киржач г, 40 лет Октября ул, 8</t>
  </si>
  <si>
    <t>419.500</t>
  </si>
  <si>
    <t>Киржач г, 50 лет Октября ул, 10</t>
  </si>
  <si>
    <t>226.490</t>
  </si>
  <si>
    <t>Киржач г, 50 лет Октября ул, 7</t>
  </si>
  <si>
    <t>Киржач г, 50 лет Октября ул, 8</t>
  </si>
  <si>
    <t>Киржач г, Б. Московская ул, 1а</t>
  </si>
  <si>
    <t>Киржач г, Б. Московская ул, 2</t>
  </si>
  <si>
    <t>Киржач г, Б. Московская ул, 2а</t>
  </si>
  <si>
    <t>Киржач г, Б. Московская ул, 45а</t>
  </si>
  <si>
    <t>Киржач г, Больничный проезд, 1</t>
  </si>
  <si>
    <t>Киржач г, Больничный проезд, 11</t>
  </si>
  <si>
    <t>Киржач г, Больничный проезд, 3</t>
  </si>
  <si>
    <t>284.800</t>
  </si>
  <si>
    <t>Киржач г, Больничный проезд, 4</t>
  </si>
  <si>
    <t>Киржач г, Больничный проезд, 7</t>
  </si>
  <si>
    <t>253.100</t>
  </si>
  <si>
    <t>773.200</t>
  </si>
  <si>
    <t>Киржач г, Больничный проезд, 9а</t>
  </si>
  <si>
    <t>Киржач г, Владимирская ул, 29</t>
  </si>
  <si>
    <t>517.210</t>
  </si>
  <si>
    <t>Киржач г, Владимирская ул, 33</t>
  </si>
  <si>
    <t>Киржач г, Владимирская ул, 35</t>
  </si>
  <si>
    <t>682.770</t>
  </si>
  <si>
    <t>Киржач г, Вокзальная ул, 26</t>
  </si>
  <si>
    <t>259.800</t>
  </si>
  <si>
    <t>267.900</t>
  </si>
  <si>
    <t>Киржач г, Вокзальная ул, 28</t>
  </si>
  <si>
    <t>Киржач г, Вокзальная ул, 30</t>
  </si>
  <si>
    <t>408.100</t>
  </si>
  <si>
    <t>Киржач г, Гагарина ул, 18</t>
  </si>
  <si>
    <t>Киржач г, Гагарина ул, 24</t>
  </si>
  <si>
    <t>700.810</t>
  </si>
  <si>
    <t>Киржач г, Гагарина ул, 33</t>
  </si>
  <si>
    <t>270.300</t>
  </si>
  <si>
    <t>Киржач г, Гагарина ул, 35</t>
  </si>
  <si>
    <t>Киржач г, Гагарина ул, 48</t>
  </si>
  <si>
    <t>145.000</t>
  </si>
  <si>
    <t>122.800</t>
  </si>
  <si>
    <t>Киржач г, Гайдара ул, 13</t>
  </si>
  <si>
    <t>Киржач г, Гайдара ул, 15</t>
  </si>
  <si>
    <t>Киржач г, Гайдара ул, 30</t>
  </si>
  <si>
    <t>1401.110</t>
  </si>
  <si>
    <t>Киржач г, Гайдара ул, 35</t>
  </si>
  <si>
    <t>Киржач г, Гайдара ул, 37</t>
  </si>
  <si>
    <t>850.900</t>
  </si>
  <si>
    <t>Киржач г, Гайдара ул, 39</t>
  </si>
  <si>
    <t>Киржач г, Гайдара ул, 41</t>
  </si>
  <si>
    <t>741.500</t>
  </si>
  <si>
    <t>Киржач г, Гастелло ул, 1</t>
  </si>
  <si>
    <t>Киржач г, Гастелло ул, 3</t>
  </si>
  <si>
    <t>Киржач г, Гастелло ул, 5</t>
  </si>
  <si>
    <t>296.360</t>
  </si>
  <si>
    <t>Киржач г, Гастелло ул, 7</t>
  </si>
  <si>
    <t>268.300</t>
  </si>
  <si>
    <t>517.100</t>
  </si>
  <si>
    <t>511.230</t>
  </si>
  <si>
    <t>Киржач г, Денисенко ул, 17</t>
  </si>
  <si>
    <t>Киржач г, Денисенко ул, 24</t>
  </si>
  <si>
    <t>290.740</t>
  </si>
  <si>
    <t>Киржач г, Денисенко ул, 26</t>
  </si>
  <si>
    <t>299.380</t>
  </si>
  <si>
    <t>423.800</t>
  </si>
  <si>
    <t>Киржач г, Денисенко ул, 28</t>
  </si>
  <si>
    <t>305.420</t>
  </si>
  <si>
    <t>Киржач г, Денисенко ул, 30</t>
  </si>
  <si>
    <t>Киржач г, Денисенко ул, 32</t>
  </si>
  <si>
    <t>348.200</t>
  </si>
  <si>
    <t>Киржач г, Десантников ул, 13/1</t>
  </si>
  <si>
    <t>996.400</t>
  </si>
  <si>
    <t>Киржач г, Десантников ул, 7</t>
  </si>
  <si>
    <t>Киржач г, Десантников ул, 9</t>
  </si>
  <si>
    <t>1689.600</t>
  </si>
  <si>
    <t>Киржач г, Дзержинского ул, 3</t>
  </si>
  <si>
    <t>3201.300</t>
  </si>
  <si>
    <t>Киржач г, Добровольского ул, 15</t>
  </si>
  <si>
    <t>263.300</t>
  </si>
  <si>
    <t>Киржач г, Добровольского ул, 20</t>
  </si>
  <si>
    <t>1062.800</t>
  </si>
  <si>
    <t>Киржач г, Добровольского ул, 21</t>
  </si>
  <si>
    <t>Киржач г, Заводская ул, 12</t>
  </si>
  <si>
    <t>Киржач г, Заводская ул, 2</t>
  </si>
  <si>
    <t>Киржач г, Заводская ул, 4</t>
  </si>
  <si>
    <t>526.500</t>
  </si>
  <si>
    <t>Киржач г, Заводская ул, 6</t>
  </si>
  <si>
    <t>433.900</t>
  </si>
  <si>
    <t>Киржач г, Заводская ул, 8</t>
  </si>
  <si>
    <t>297.290</t>
  </si>
  <si>
    <t>Киржач г, Космонавтов ул, 80</t>
  </si>
  <si>
    <t>1139.800</t>
  </si>
  <si>
    <t>Киржач г, Космонавтов ул, 82</t>
  </si>
  <si>
    <t>Киржач г, Красноармейская ул, 12</t>
  </si>
  <si>
    <t>Киржач г, Красноармейская ул, 13</t>
  </si>
  <si>
    <t>Киржач г, Красный Октябрь мкр, 1-й Проезд ул, 2</t>
  </si>
  <si>
    <t>Киржач г, Красный Октябрь мкр, 40 лет Победы ул, 2</t>
  </si>
  <si>
    <t>1231.000</t>
  </si>
  <si>
    <t>Киржач г, Красный Октябрь мкр, Калинина ул, 55</t>
  </si>
  <si>
    <t>1173.300</t>
  </si>
  <si>
    <t>Киржач г, Красный Октябрь мкр, Калинина ул, 57</t>
  </si>
  <si>
    <t>542.750</t>
  </si>
  <si>
    <t>Киржач г, Красный Октябрь мкр, Калинина ул, 62</t>
  </si>
  <si>
    <t>1160.800</t>
  </si>
  <si>
    <t>Киржач г, Красный Октябрь мкр, Калинина ул, 64</t>
  </si>
  <si>
    <t>1263.720</t>
  </si>
  <si>
    <t>Киржач г, Красный Октябрь мкр, Калинина ул, 66</t>
  </si>
  <si>
    <t>808.800</t>
  </si>
  <si>
    <t>Киржач г, Красный Октябрь мкр, Калинина ул, 66а</t>
  </si>
  <si>
    <t>Киржач г, Красный Октябрь мкр, Калинина ул, 75</t>
  </si>
  <si>
    <t>Киржач г, Красный Октябрь мкр, Кирова ул, 1б</t>
  </si>
  <si>
    <t>Киржач г, Красный Октябрь мкр, Кирова ул, 1в</t>
  </si>
  <si>
    <t>Киржач г, Красный Октябрь мкр, Комсомольская ул, 54</t>
  </si>
  <si>
    <t>Киржач г, Красный Октябрь мкр, Комсомольская ул, 56</t>
  </si>
  <si>
    <t>Киржач г, Красный Октябрь мкр, Комсомольская ул, 72</t>
  </si>
  <si>
    <t>Киржач г, Красный Октябрь мкр, Метленкова ул, 1</t>
  </si>
  <si>
    <t>758.900</t>
  </si>
  <si>
    <t>1592.000</t>
  </si>
  <si>
    <t>Киржач г, Красный Октябрь мкр, Метленкова ул, 16м</t>
  </si>
  <si>
    <t>Киржач г, Красный Октябрь мкр, Метленкова ул, 1а</t>
  </si>
  <si>
    <t>Киржач г, Красный Октябрь мкр, Метленкова ул, 2</t>
  </si>
  <si>
    <t>1194.800</t>
  </si>
  <si>
    <t>864.300</t>
  </si>
  <si>
    <t>Киржач г, Красный Октябрь мкр, Октябрьская ул, 11</t>
  </si>
  <si>
    <t>1089.100</t>
  </si>
  <si>
    <t>Киржач г, Красный Октябрь мкр, Октябрьская ул, 13</t>
  </si>
  <si>
    <t>Киржач г, Красный Октябрь мкр, Октябрьская ул, 15</t>
  </si>
  <si>
    <t>1088.000</t>
  </si>
  <si>
    <t>Киржач г, Красный Октябрь мкр, Октябрьская ул, 20</t>
  </si>
  <si>
    <t>1254.500</t>
  </si>
  <si>
    <t>Киржач г, Красный Октябрь мкр, Первомайская ул, 14</t>
  </si>
  <si>
    <t>644.500</t>
  </si>
  <si>
    <t>Киржач г, Красный Октябрь мкр, Первомайская ул, 14а</t>
  </si>
  <si>
    <t>682.600</t>
  </si>
  <si>
    <t>469.940</t>
  </si>
  <si>
    <t>Киржач г, Красный Октябрь мкр, Первомайская ул, 22</t>
  </si>
  <si>
    <t>452.680</t>
  </si>
  <si>
    <t>443.450</t>
  </si>
  <si>
    <t>Киржач г, Красный Октябрь мкр, Первомайская ул, 3</t>
  </si>
  <si>
    <t>770.850</t>
  </si>
  <si>
    <t>Киржач г, Красный Октябрь мкр, Полевая ул, 10а</t>
  </si>
  <si>
    <t>819.600</t>
  </si>
  <si>
    <t>Киржач г, Красный Октябрь мкр, Полевая ул, 2</t>
  </si>
  <si>
    <t>Киржач г, Красный Октябрь мкр, Полевая ул, 2а</t>
  </si>
  <si>
    <t>257.810</t>
  </si>
  <si>
    <t>Киржач г, Красный Октябрь мкр, Прибрежная ул, 1 стр. 1</t>
  </si>
  <si>
    <t>Киржач г, Красный Октябрь мкр, Прибрежная ул, 1 стр. 2</t>
  </si>
  <si>
    <t>1210.950</t>
  </si>
  <si>
    <t>Киржач г, Красный Октябрь мкр, Прибрежная ул, 1 стр. 3</t>
  </si>
  <si>
    <t>1230.336</t>
  </si>
  <si>
    <t>Киржач г, Красный Октябрь мкр, Прибрежная ул, 1 стр. 4</t>
  </si>
  <si>
    <t>1194.100</t>
  </si>
  <si>
    <t>Киржач г, Красный Октябрь мкр, Пушкина ул, 10</t>
  </si>
  <si>
    <t>Киржач г, Красный Октябрь мкр, Пушкина ул, 10а</t>
  </si>
  <si>
    <t>Киржач г, Красный Октябрь мкр, Пушкина ул, 11</t>
  </si>
  <si>
    <t>518.750</t>
  </si>
  <si>
    <t>Киржач г, Красный Октябрь мкр, Пушкина ул, 16</t>
  </si>
  <si>
    <t>299.660</t>
  </si>
  <si>
    <t>Киржач г, Красный Октябрь мкр, Пушкина ул, 17</t>
  </si>
  <si>
    <t>324.690</t>
  </si>
  <si>
    <t>402.080</t>
  </si>
  <si>
    <t>Киржач г, Красный Октябрь мкр, Пушкина ул, 20</t>
  </si>
  <si>
    <t>393.150</t>
  </si>
  <si>
    <t>Киржач г, Красный Октябрь мкр, Пушкина ул, 22</t>
  </si>
  <si>
    <t>448.580</t>
  </si>
  <si>
    <t>Киржач г, Красный Октябрь мкр, Пушкина ул, 23</t>
  </si>
  <si>
    <t>503.600</t>
  </si>
  <si>
    <t>384.380</t>
  </si>
  <si>
    <t>Киржач г, Красный Октябрь мкр, Пушкина ул, 24</t>
  </si>
  <si>
    <t>444.210</t>
  </si>
  <si>
    <t>Киржач г, Красный Октябрь мкр, Пушкина ул, 25</t>
  </si>
  <si>
    <t>508.200</t>
  </si>
  <si>
    <t>390.930</t>
  </si>
  <si>
    <t>Киржач г, Красный Октябрь мкр, Пушкина ул, 26</t>
  </si>
  <si>
    <t>1662.840</t>
  </si>
  <si>
    <t>Киржач г, Красный Октябрь мкр, Пушкина ул, 27а</t>
  </si>
  <si>
    <t>Киржач г, Красный Октябрь мкр, Пушкина ул, 28</t>
  </si>
  <si>
    <t>1090.300</t>
  </si>
  <si>
    <t>Киржач г, Красный Октябрь мкр, Пушкина ул, 3</t>
  </si>
  <si>
    <t>819.800</t>
  </si>
  <si>
    <t>Киржач г, Красный Октябрь мкр, Пушкина ул, 30</t>
  </si>
  <si>
    <t>Киржач г, Красный Октябрь мкр, Пушкина ул, 4</t>
  </si>
  <si>
    <t>440.630</t>
  </si>
  <si>
    <t>346.260</t>
  </si>
  <si>
    <t>Киржач г, Красный Октябрь мкр, Пушкина ул, 5</t>
  </si>
  <si>
    <t>Киржач г, Красный Октябрь мкр, Пушкина ул, 8а</t>
  </si>
  <si>
    <t>1144.100</t>
  </si>
  <si>
    <t>Киржач г, Красный Октябрь мкр, Свердлова ул, 12</t>
  </si>
  <si>
    <t>959.400</t>
  </si>
  <si>
    <t>Киржач г, Красный Октябрь мкр, Северная ул, 5</t>
  </si>
  <si>
    <t>384.300</t>
  </si>
  <si>
    <t>Киржач г, Красный Октябрь мкр, Солнечный кв-л, 1</t>
  </si>
  <si>
    <t>Киржач г, Красный Октябрь мкр, Солнечный кв-л, 2</t>
  </si>
  <si>
    <t>808.300</t>
  </si>
  <si>
    <t>Киржач г, Красный Октябрь мкр, Солнечный кв-л, 4</t>
  </si>
  <si>
    <t>Киржач г, Красный Октябрь мкр, Солнечный кв-л, 5</t>
  </si>
  <si>
    <t>810.400</t>
  </si>
  <si>
    <t>Киржач г, Красный Октябрь мкр, Солнечный кв-л, 6</t>
  </si>
  <si>
    <t>601.270</t>
  </si>
  <si>
    <t>388.370</t>
  </si>
  <si>
    <t>Киржач г, Красный Октябрь мкр, Фурманова ул, 20</t>
  </si>
  <si>
    <t>389.610</t>
  </si>
  <si>
    <t>Киржач г, Красный Октябрь мкр, Фурманова ул, 22</t>
  </si>
  <si>
    <t>441.820</t>
  </si>
  <si>
    <t>Киржач г, Красный Октябрь мкр, Фурманова ул, 35</t>
  </si>
  <si>
    <t>467.180</t>
  </si>
  <si>
    <t>Киржач г, Красный Октябрь мкр, Фурманова ул, 4</t>
  </si>
  <si>
    <t>Киржач г, Красный Октябрь мкр, Фурманова ул, 41</t>
  </si>
  <si>
    <t>463.930</t>
  </si>
  <si>
    <t>Киржач г, Красный Октябрь мкр, Фурманова ул, 43</t>
  </si>
  <si>
    <t>657.480</t>
  </si>
  <si>
    <t>Киржач г, Красный Октябрь мкр, Фурманова ул, 45</t>
  </si>
  <si>
    <t>668.300</t>
  </si>
  <si>
    <t>Киржач г, Красный Октябрь мкр, Фурманова ул, 47</t>
  </si>
  <si>
    <t>Киржач г, Красный Октябрь мкр, Фурманова ул, 49</t>
  </si>
  <si>
    <t>Киржач г, Красный Октябрь мкр, Фурманова ул, 51</t>
  </si>
  <si>
    <t>470.850</t>
  </si>
  <si>
    <t>Киржач г, Красный Октябрь мкр, Фурманова ул, 8</t>
  </si>
  <si>
    <t>285.710</t>
  </si>
  <si>
    <t>Киржач г, Красный Октябрь мкр, Южный кв-л, 1</t>
  </si>
  <si>
    <t>1156.500</t>
  </si>
  <si>
    <t>Киржач г, Красный Октябрь мкр, Южный кв-л, 3</t>
  </si>
  <si>
    <t>Киржач г, Красный Октябрь мкр, Южный кв-л, 4</t>
  </si>
  <si>
    <t>1211.600</t>
  </si>
  <si>
    <t>Киржач г, Красный Октябрь мкр, Южный кв-л, 5</t>
  </si>
  <si>
    <t>775.500</t>
  </si>
  <si>
    <t>Киржач г, Красный Октябрь мкр, Южный кв-л, 6</t>
  </si>
  <si>
    <t>1204.700</t>
  </si>
  <si>
    <t>Киржач г, Красный Октябрь мкр, Южный кв-л, 7</t>
  </si>
  <si>
    <t>1236.400</t>
  </si>
  <si>
    <t>1092.700</t>
  </si>
  <si>
    <t>Киржач г, Красный Октябрь мкр, Южный кв-л, 8</t>
  </si>
  <si>
    <t>Киржач г, Красный Октябрь мкр, Южный кв-л, 9</t>
  </si>
  <si>
    <t>Киржач г, Ленинградская ул, 1</t>
  </si>
  <si>
    <t>Киржач г, Ленинградская ул, 100</t>
  </si>
  <si>
    <t>397.900</t>
  </si>
  <si>
    <t>Киржач г, Ленинградская ул, 102</t>
  </si>
  <si>
    <t>419.100</t>
  </si>
  <si>
    <t>615.500</t>
  </si>
  <si>
    <t>Киржач г, Ленинградская ул, 104</t>
  </si>
  <si>
    <t>404.400</t>
  </si>
  <si>
    <t>984.190</t>
  </si>
  <si>
    <t>Киржач г, Ленинградская ул, 54</t>
  </si>
  <si>
    <t>268.450</t>
  </si>
  <si>
    <t>Киржач г, Магистральная ул, 1</t>
  </si>
  <si>
    <t>Киржач г, Магистральная ул, 11</t>
  </si>
  <si>
    <t>Киржач г, Магистральная ул, 18</t>
  </si>
  <si>
    <t>Киржач г, Магистральная ул, 22</t>
  </si>
  <si>
    <t>Киржач г, Магистральная ул, 3</t>
  </si>
  <si>
    <t>Киржач г, Магистральная ул, 30</t>
  </si>
  <si>
    <t>681.100</t>
  </si>
  <si>
    <t>Киржач г, Магистральная ул, 5</t>
  </si>
  <si>
    <t>689.400</t>
  </si>
  <si>
    <t>Киржач г, Магистральная ул, 6</t>
  </si>
  <si>
    <t>Киржач г, Мичурина ул, 33/1</t>
  </si>
  <si>
    <t>Киржач г, Мичурина ул, 33</t>
  </si>
  <si>
    <t>Киржач г, Мичурина ул, 6</t>
  </si>
  <si>
    <t>Киржач г, Молодежная ул, 7</t>
  </si>
  <si>
    <t>Киржач г, Морозовская ул, 10</t>
  </si>
  <si>
    <t>249.830</t>
  </si>
  <si>
    <t>Киржач г, Морозовская ул, 122</t>
  </si>
  <si>
    <t>626.040</t>
  </si>
  <si>
    <t>Киржач г, Морозовская ул, 124</t>
  </si>
  <si>
    <t>493.980</t>
  </si>
  <si>
    <t>747.100</t>
  </si>
  <si>
    <t>Киржач г, Морозовская ул, 22</t>
  </si>
  <si>
    <t>Киржач г, Морозовская ул, 27</t>
  </si>
  <si>
    <t>181.100</t>
  </si>
  <si>
    <t>532.460</t>
  </si>
  <si>
    <t>Киржач г, Морозовская ул, 95</t>
  </si>
  <si>
    <t>Киржач г, Некрасовская ул, 11</t>
  </si>
  <si>
    <t>380.910</t>
  </si>
  <si>
    <t>Киржач г, Некрасовская ул, 24</t>
  </si>
  <si>
    <t>1203.100</t>
  </si>
  <si>
    <t>Киржач г, Островского ул, 20</t>
  </si>
  <si>
    <t>825.760</t>
  </si>
  <si>
    <t>Киржач г, Островского ул, 29Б</t>
  </si>
  <si>
    <t>Киржач г, Островского ул, 7</t>
  </si>
  <si>
    <t>2468.440</t>
  </si>
  <si>
    <t>Киржач г, Павловского ул, 26</t>
  </si>
  <si>
    <t>Киржач г, Павловского ул, 32</t>
  </si>
  <si>
    <t>629.600</t>
  </si>
  <si>
    <t>Киржач г, Павловского ул, 34</t>
  </si>
  <si>
    <t>1007.620</t>
  </si>
  <si>
    <t>Киржач г, Павловского ул, 36</t>
  </si>
  <si>
    <t>Киржач г, Первомайская ул, 20</t>
  </si>
  <si>
    <t>617.500</t>
  </si>
  <si>
    <t>605.800</t>
  </si>
  <si>
    <t>519.700</t>
  </si>
  <si>
    <t>738.100</t>
  </si>
  <si>
    <t>Киржач г, Прибрежный кв-л, 1</t>
  </si>
  <si>
    <t>Киржач г, Прибрежный кв-л, 2</t>
  </si>
  <si>
    <t>Киржач г, Прибрежный кв-л, 3</t>
  </si>
  <si>
    <t>779.300</t>
  </si>
  <si>
    <t>Киржач г, Прибрежный кв-л, 4</t>
  </si>
  <si>
    <t>1698.600</t>
  </si>
  <si>
    <t>Киржач г, Прибрежный кв-л, 5</t>
  </si>
  <si>
    <t>769.200</t>
  </si>
  <si>
    <t>Киржач г, Прибрежный кв-л, 7</t>
  </si>
  <si>
    <t>Киржач г, Прибрежный кв-л, 7а</t>
  </si>
  <si>
    <t>Киржач г, Прибрежный кв-л, 9</t>
  </si>
  <si>
    <t>Киржач г, Привокзальная ул, 1</t>
  </si>
  <si>
    <t>Киржач г, Привокзальная ул, 10</t>
  </si>
  <si>
    <t>Киржач г, Привокзальная ул, 11</t>
  </si>
  <si>
    <t>440.440</t>
  </si>
  <si>
    <t>Киржач г, Привокзальная ул, 1а</t>
  </si>
  <si>
    <t>Киржач г, Привокзальная ул, 3</t>
  </si>
  <si>
    <t>419.200</t>
  </si>
  <si>
    <t>Киржач г, Приозерная ул, 1а</t>
  </si>
  <si>
    <t>Киржач г, Приозерная ул, 1б</t>
  </si>
  <si>
    <t>515.200</t>
  </si>
  <si>
    <t>5120.000</t>
  </si>
  <si>
    <t>Киржач г, Приозерная ул, 2а</t>
  </si>
  <si>
    <t>Киржач г, Пугачева ул, 14</t>
  </si>
  <si>
    <t>Киржач г, Пугачева ул, 2</t>
  </si>
  <si>
    <t>1326.700</t>
  </si>
  <si>
    <t>12039.670</t>
  </si>
  <si>
    <t>Киржач г, Расковой М. ул, 17</t>
  </si>
  <si>
    <t>Киржач г, Расковой М. ул, 18</t>
  </si>
  <si>
    <t>Киржач г, Расковой М. ул, 19</t>
  </si>
  <si>
    <t>Киржач г, Расковой М. ул, 21</t>
  </si>
  <si>
    <t>Киржач г, Расковой М. ул, 9</t>
  </si>
  <si>
    <t>900.100</t>
  </si>
  <si>
    <t>Киржач г, Садовая ул, 10</t>
  </si>
  <si>
    <t>393.460</t>
  </si>
  <si>
    <t>Киржач г, Садовая ул, 12</t>
  </si>
  <si>
    <t>396.490</t>
  </si>
  <si>
    <t>Киржач г, Садовая ул, 14</t>
  </si>
  <si>
    <t>Киржач г, Садовая ул, 8</t>
  </si>
  <si>
    <t>396.060</t>
  </si>
  <si>
    <t>Киржач г, Свобода ул, 113</t>
  </si>
  <si>
    <t>832.900</t>
  </si>
  <si>
    <t>Киржач г, Свобода ул, 115</t>
  </si>
  <si>
    <t>745.100</t>
  </si>
  <si>
    <t>Киржач г, Свобода ул, 120</t>
  </si>
  <si>
    <t>Киржач г, Свобода ул, 14</t>
  </si>
  <si>
    <t>Киржач г, Свобода ул, 16</t>
  </si>
  <si>
    <t>294.500</t>
  </si>
  <si>
    <t>Киржач г, Свобода ул, 18</t>
  </si>
  <si>
    <t>1575.200</t>
  </si>
  <si>
    <t>Киржач г, Свобода ул, 5</t>
  </si>
  <si>
    <t>Киржач г, Серегина ул, 11</t>
  </si>
  <si>
    <t>Киржач г, Советская ул, 11</t>
  </si>
  <si>
    <t>Киржач г, Советская ул, 1г</t>
  </si>
  <si>
    <t>806.650</t>
  </si>
  <si>
    <t>Киржач г, Совхозная ул, 1</t>
  </si>
  <si>
    <t>Киржач г, Совхозная ул, 2</t>
  </si>
  <si>
    <t>510.700</t>
  </si>
  <si>
    <t>Киржач г, Совхозная ул, 4</t>
  </si>
  <si>
    <t>601.800</t>
  </si>
  <si>
    <t>603.300</t>
  </si>
  <si>
    <t>Киржач г, Текстильщиков ул, 12</t>
  </si>
  <si>
    <t>541.900</t>
  </si>
  <si>
    <t>Киржач г, Текстильщиков ул, 14</t>
  </si>
  <si>
    <t>Киржач г, Текстильщиков ул, 16</t>
  </si>
  <si>
    <t>Киржач г, Текстильщиков ул, 5</t>
  </si>
  <si>
    <t>Киржач г, Текстильщиков ул, 9</t>
  </si>
  <si>
    <t>Киржач г, Томаровича ул, 1</t>
  </si>
  <si>
    <t>Киржач г, Томаровича ул, 3</t>
  </si>
  <si>
    <t>Киржач г, Томаровича ул, 5</t>
  </si>
  <si>
    <t>762.600</t>
  </si>
  <si>
    <t>1012.800</t>
  </si>
  <si>
    <t>Киржач г, Томаровича ул, 9</t>
  </si>
  <si>
    <t>Киржач г, Фурманова ул, 12</t>
  </si>
  <si>
    <t>Киржач г, Чайкиной ул, 4</t>
  </si>
  <si>
    <t>531.500</t>
  </si>
  <si>
    <t>Киржач г, Чайкиной ул, 4а</t>
  </si>
  <si>
    <t>595.800</t>
  </si>
  <si>
    <t>Киржач г, Чайкиной ул, 6</t>
  </si>
  <si>
    <t>Киржач г, Чехова ул, 1</t>
  </si>
  <si>
    <t>Киржач г, Чехова ул, 12</t>
  </si>
  <si>
    <t>Киржач г, Чехова ул, 2</t>
  </si>
  <si>
    <t>1207.900</t>
  </si>
  <si>
    <t>Киржач г, Чехова ул, 4</t>
  </si>
  <si>
    <t>1209.400</t>
  </si>
  <si>
    <t>Киржач г, Чехова ул, 5</t>
  </si>
  <si>
    <t>Киржач г, Шелковиков ул, 11</t>
  </si>
  <si>
    <t>Киржач г, Шелковиков ул, 13</t>
  </si>
  <si>
    <t>Киржач г, Шелковиков ул, 14</t>
  </si>
  <si>
    <t>859.900</t>
  </si>
  <si>
    <t>Киржач г, Шелковиков ул, 4/1 стр. 1</t>
  </si>
  <si>
    <t>262.580</t>
  </si>
  <si>
    <t>Киржач г, Шелковиков ул, 4/1</t>
  </si>
  <si>
    <t>1666.200</t>
  </si>
  <si>
    <t>Киржач г, Шелковиков ул, 4/3</t>
  </si>
  <si>
    <t>Киржачский р-н, Аленино д, Центральная ул, 56</t>
  </si>
  <si>
    <t>442.650</t>
  </si>
  <si>
    <t>Киржачский р-н, Аленино д, Центральная ул, 58</t>
  </si>
  <si>
    <t>Киржачский р-н, Аленино д, Центральная ул, 69</t>
  </si>
  <si>
    <t>Киржачский р-н, Аленино д, Центральная ул, 71</t>
  </si>
  <si>
    <t>Киржачский р-н, Аленино д, Центральная ул, 73</t>
  </si>
  <si>
    <t>Киржачский р-н, Афанасово д, Полевая ул, 1</t>
  </si>
  <si>
    <t>Киржачский р-н, Афанасово д, Полевая ул, 2</t>
  </si>
  <si>
    <t>Киржачский р-н, Афанасово д, Полевая ул, 3</t>
  </si>
  <si>
    <t>Киржачский р-н, Афанасово д, Полевая ул, 4</t>
  </si>
  <si>
    <t>Киржачский р-н, Барсово п, 29</t>
  </si>
  <si>
    <t>Киржачский р-н, Барсово п, 30</t>
  </si>
  <si>
    <t>Киржачский р-н, Барсово п, 31</t>
  </si>
  <si>
    <t>Киржачский р-н, Барсово п, 32</t>
  </si>
  <si>
    <t>Киржачский р-н, Барсово п, 33</t>
  </si>
  <si>
    <t>Киржачский р-н, Барсово п, 73</t>
  </si>
  <si>
    <t>Киржачский р-н, Барсово п, 74</t>
  </si>
  <si>
    <t>Киржачский р-н, Барсово п, 75</t>
  </si>
  <si>
    <t>Киржачский р-н, Барсово п, 76</t>
  </si>
  <si>
    <t>Киржачский р-н, Барсово п, 77</t>
  </si>
  <si>
    <t>Киржачский р-н, Барсово п, 78</t>
  </si>
  <si>
    <t>Киржачский р-н, Барсово п, 79</t>
  </si>
  <si>
    <t>Киржачский р-н, Барсово п, 80</t>
  </si>
  <si>
    <t>Киржачский р-н, Барсово п, 81</t>
  </si>
  <si>
    <t>Киржачский р-н, Барсово п, 82</t>
  </si>
  <si>
    <t>Киржачский р-н, Горка п, Больничная ул, 13</t>
  </si>
  <si>
    <t>Киржачский р-н, Горка п, Больничная ул, 17</t>
  </si>
  <si>
    <t>Киржачский р-н, Горка п, Больничная ул, 18</t>
  </si>
  <si>
    <t>Киржачский р-н, Горка п, Больничная ул, 19</t>
  </si>
  <si>
    <t>569.800</t>
  </si>
  <si>
    <t>Киржачский р-н, Горка п, Больничная ул, 20</t>
  </si>
  <si>
    <t>440.300</t>
  </si>
  <si>
    <t>Киржачский р-н, Горка п, Больничная ул, 5</t>
  </si>
  <si>
    <t>Киржачский р-н, Горка п, Больничная ул, 7</t>
  </si>
  <si>
    <t>686.520</t>
  </si>
  <si>
    <t>Киржачский р-н, Горка п, Больничная ул, 9</t>
  </si>
  <si>
    <t>Киржачский р-н, Горка п, Свобода ул, 22</t>
  </si>
  <si>
    <t>317.060</t>
  </si>
  <si>
    <t>634.120</t>
  </si>
  <si>
    <t>Киржачский р-н, Горка п, Шелковиков ул, 1</t>
  </si>
  <si>
    <t>279.750</t>
  </si>
  <si>
    <t>Киржачский р-н, Горка п, Шелковиков ул, 2</t>
  </si>
  <si>
    <t>279.150</t>
  </si>
  <si>
    <t>334.150</t>
  </si>
  <si>
    <t>Киржачский р-н, Горка п, Шелковиков ул, 4</t>
  </si>
  <si>
    <t>Киржачский р-н, Горка п, Шелковиков ул, 7</t>
  </si>
  <si>
    <t>565.800</t>
  </si>
  <si>
    <t>Киржачский р-н, Дубки тер, 134</t>
  </si>
  <si>
    <t>Киржачский р-н, Дубки тер, 135</t>
  </si>
  <si>
    <t>563.800</t>
  </si>
  <si>
    <t>Киржачский р-н, Дубки тер, 27</t>
  </si>
  <si>
    <t>Киржачский р-н, Дубки тер, 29</t>
  </si>
  <si>
    <t>Киржачский р-н, Ельцы д, Молодежная ул, 1</t>
  </si>
  <si>
    <t>Киржачский р-н, Ельцы д, Молодежная ул, 2</t>
  </si>
  <si>
    <t>185.500</t>
  </si>
  <si>
    <t>Киржачский р-н, Ельцы д, Молодежная ул, 3</t>
  </si>
  <si>
    <t>Киржачский р-н, Ельцы д, Молодежная ул, 4</t>
  </si>
  <si>
    <t>691.300</t>
  </si>
  <si>
    <t>Киржачский р-н, Ефремово д, Восточная ул, 2</t>
  </si>
  <si>
    <t>Киржачский р-н, Ефремово д, Восточная ул, 3</t>
  </si>
  <si>
    <t>Киржачский р-н, Ефремово д, Восточная ул, 4</t>
  </si>
  <si>
    <t>Киржачский р-н, Ефремово д, Восточная ул, 6</t>
  </si>
  <si>
    <t>Киржачский р-н, Желдыбино п, 27</t>
  </si>
  <si>
    <t>Киржачский р-н, Кашино д, Кашино п. тер, 131</t>
  </si>
  <si>
    <t>312.260</t>
  </si>
  <si>
    <t>Киржачский р-н, Кашино д, Кашино п. тер, 136</t>
  </si>
  <si>
    <t>Киржачский р-н, Кашино д, Кашино п. тер, 137</t>
  </si>
  <si>
    <t>295.720</t>
  </si>
  <si>
    <t>Киржачский р-н, Кашино д, Кашино п. тер, 138</t>
  </si>
  <si>
    <t>Киржачский р-н, Кашино д, Кашино п. тер, 27</t>
  </si>
  <si>
    <t>Киржачский р-н, Кашино д, Кашино п. тер, 29</t>
  </si>
  <si>
    <t>Киржачский р-н, Кипрево д, Новая ул, 1</t>
  </si>
  <si>
    <t>Киржачский р-н, Кипрево д, Новая ул, 3</t>
  </si>
  <si>
    <t>Киржачский р-н, Новоселово д, Гагарина ул, 1</t>
  </si>
  <si>
    <t>Киржачский р-н, Новоселово д, Гагарина ул, 2</t>
  </si>
  <si>
    <t>Киржачский р-н, Новоселово д, Гагарина ул, 3</t>
  </si>
  <si>
    <t>653.500</t>
  </si>
  <si>
    <t>864.400</t>
  </si>
  <si>
    <t>Киржачский р-н, Новоселово д, Гагарина ул, 4</t>
  </si>
  <si>
    <t>Киржачский р-н, Новоселово д, Ленинская ул, 2</t>
  </si>
  <si>
    <t>Киржачский р-н, Новоселово д, Ленинская ул, 4</t>
  </si>
  <si>
    <t>Киржачский р-н, Новоселово д, Ленинская ул, 6</t>
  </si>
  <si>
    <t>Киржачский р-н, Новоселово д, Ленинская ул, 7</t>
  </si>
  <si>
    <t>226.400</t>
  </si>
  <si>
    <t>Киржачский р-н, Першино п, 60 лет Октября ул, 5</t>
  </si>
  <si>
    <t>Киржачский р-н, Першино п, 60 лет Октября ул, 7</t>
  </si>
  <si>
    <t>633.510</t>
  </si>
  <si>
    <t>Киржачский р-н, Першино п, Комсомольская ул, 4</t>
  </si>
  <si>
    <t>Киржачский р-н, Першино п, Пионерская ул, 2</t>
  </si>
  <si>
    <t>Киржачский р-н, Першино п, Проезд октябрят ул, 2</t>
  </si>
  <si>
    <t>Киржачский р-н, Першино п, Проезд октябрят ул, 4</t>
  </si>
  <si>
    <t>491.240</t>
  </si>
  <si>
    <t>Киржачский р-н, Першино п, Проезд октябрят ул, 6</t>
  </si>
  <si>
    <t>498.540</t>
  </si>
  <si>
    <t>Киржачский р-н, Першино п, Южный мкр, 1</t>
  </si>
  <si>
    <t>882.000</t>
  </si>
  <si>
    <t>Киржачский р-н, Першино п, Южный мкр, 1а</t>
  </si>
  <si>
    <t>1016.170</t>
  </si>
  <si>
    <t>Киржачский р-н, Першино п, Южный мкр, 2</t>
  </si>
  <si>
    <t>Киржачский р-н, Першино п, Южный мкр, 3</t>
  </si>
  <si>
    <t>Киржачский р-н, Першино п, Южный мкр, 4</t>
  </si>
  <si>
    <t>Киржачский р-н, Першино п, Южный мкр, 5</t>
  </si>
  <si>
    <t>Киржачский р-н, Першино п, Южный мкр, 6</t>
  </si>
  <si>
    <t>802.820</t>
  </si>
  <si>
    <t>Киржачский р-н, Першино п, Южный мкр, 7</t>
  </si>
  <si>
    <t>Киржачский р-н, Участок Мележи нп, 1</t>
  </si>
  <si>
    <t>Киржачский р-н, Участок Мележи нп, 2</t>
  </si>
  <si>
    <t>Киржачский р-н, Участок Мележи нп, ДРП-1 тер, 4</t>
  </si>
  <si>
    <t>Киржачский р-н, Федоровское д, Колхозная ул, 18</t>
  </si>
  <si>
    <t>289.700</t>
  </si>
  <si>
    <t>Киржачский р-н, Федоровское д, Советская ул, 17</t>
  </si>
  <si>
    <t>574.560</t>
  </si>
  <si>
    <t>Киржачский р-н, Федоровское д, Советская ул, 19</t>
  </si>
  <si>
    <t>689.830</t>
  </si>
  <si>
    <t>Киржачский р-н, Федоровское д, Советская ул, 2</t>
  </si>
  <si>
    <t>706.960</t>
  </si>
  <si>
    <t>706.900</t>
  </si>
  <si>
    <t>Киржачский р-н, Филипповское с, Электрик проезд, 1</t>
  </si>
  <si>
    <t>Ковров г, 18 Марта ул, 6</t>
  </si>
  <si>
    <t>Ковров г, 19 Партсъезда ул, 10</t>
  </si>
  <si>
    <t>Ковров г, 19 Партсъезда ул, 3</t>
  </si>
  <si>
    <t>495.950</t>
  </si>
  <si>
    <t>Ковров г, 19 Партсъезда ул, 4</t>
  </si>
  <si>
    <t>Ковров г, 19 Партсъезда ул, 6</t>
  </si>
  <si>
    <t>Ковров г, 19 Партсъезда ул, 7</t>
  </si>
  <si>
    <t>Ковров г, 3 Интернационала ул, 30а</t>
  </si>
  <si>
    <t>Ковров г, 3 Интернационала ул, 31</t>
  </si>
  <si>
    <t>2310.300</t>
  </si>
  <si>
    <t>Ковров г, 3 Интернационала ул, 32</t>
  </si>
  <si>
    <t>384.800</t>
  </si>
  <si>
    <t>392.500</t>
  </si>
  <si>
    <t>Ковров г, 3 Интернационала ул, 34</t>
  </si>
  <si>
    <t>Ковров г, 3 Интернационала ул, 36</t>
  </si>
  <si>
    <t>Ковров г, 5 Декабря ул, 22/1</t>
  </si>
  <si>
    <t>Ковров г, 5 Декабря ул, 22/2</t>
  </si>
  <si>
    <t>1055.600</t>
  </si>
  <si>
    <t>Ковров г, 5 Декабря ул, 22</t>
  </si>
  <si>
    <t>Ковров г, 9 Мая ул, 10</t>
  </si>
  <si>
    <t>Ковров г, Абельмана ул, 105</t>
  </si>
  <si>
    <t>957.500</t>
  </si>
  <si>
    <t>Ковров г, Абельмана ул, 124</t>
  </si>
  <si>
    <t>Ковров г, Абельмана ул, 128</t>
  </si>
  <si>
    <t>967.940</t>
  </si>
  <si>
    <t>Ковров г, Абельмана ул, 130</t>
  </si>
  <si>
    <t>Ковров г, Абельмана ул, 132</t>
  </si>
  <si>
    <t>Ковров г, Абельмана ул, 135</t>
  </si>
  <si>
    <t>1494.800</t>
  </si>
  <si>
    <t>Ковров г, Абельмана ул, 139/1</t>
  </si>
  <si>
    <t>1417.200</t>
  </si>
  <si>
    <t>Ковров г, Абельмана ул, 18/26</t>
  </si>
  <si>
    <t>Ковров г, Абельмана ул, 18</t>
  </si>
  <si>
    <t>Ковров г, Абельмана ул, 19</t>
  </si>
  <si>
    <t>1338.000</t>
  </si>
  <si>
    <t>Ковров г, Абельмана ул, 22</t>
  </si>
  <si>
    <t>378.190</t>
  </si>
  <si>
    <t>Ковров г, Абельмана ул, 27</t>
  </si>
  <si>
    <t>685.700</t>
  </si>
  <si>
    <t>Ковров г, Абельмана ул, 37</t>
  </si>
  <si>
    <t>483.800</t>
  </si>
  <si>
    <t>Ковров г, Абельмана ул, 38</t>
  </si>
  <si>
    <t>Ковров г, Абельмана ул, 4</t>
  </si>
  <si>
    <t>Ковров г, Абельмана ул, 42</t>
  </si>
  <si>
    <t>286.100</t>
  </si>
  <si>
    <t>Ковров г, Абельмана ул, 42а</t>
  </si>
  <si>
    <t>Ковров г, Абельмана ул, 49</t>
  </si>
  <si>
    <t>Ковров г, Абельмана ул, 4а</t>
  </si>
  <si>
    <t>1719.980</t>
  </si>
  <si>
    <t>Ковров г, Абельмана ул, 60</t>
  </si>
  <si>
    <t>502.400</t>
  </si>
  <si>
    <t>Ковров г, Абельмана ул, 74</t>
  </si>
  <si>
    <t>Ковров г, Абельмана ул, 82</t>
  </si>
  <si>
    <t>Ковров г, Абельмана ул, 88</t>
  </si>
  <si>
    <t>Ковров г, Бабушкина ул, 1</t>
  </si>
  <si>
    <t>Ковров г, Бабушкина ул, 10</t>
  </si>
  <si>
    <t>Ковров г, Бабушкина ул, 11</t>
  </si>
  <si>
    <t>Ковров г, Бабушкина ул, 2</t>
  </si>
  <si>
    <t>Ковров г, Бабушкина ул, 3</t>
  </si>
  <si>
    <t>Ковров г, Бабушкина ул, 4</t>
  </si>
  <si>
    <t>Ковров г, Бабушкина ул, 6</t>
  </si>
  <si>
    <t>Ковров г, Барсукова ул, 17</t>
  </si>
  <si>
    <t>Ковров г, Белинского ул, 1/1</t>
  </si>
  <si>
    <t>Ковров г, Белинского ул, 1/2</t>
  </si>
  <si>
    <t>451.300</t>
  </si>
  <si>
    <t>Ковров г, Белинского ул, 1/3</t>
  </si>
  <si>
    <t>446.550</t>
  </si>
  <si>
    <t>Ковров г, Белинского ул, 10</t>
  </si>
  <si>
    <t>Ковров г, Белинского ул, 11а</t>
  </si>
  <si>
    <t>Ковров г, Белинского ул, 11б</t>
  </si>
  <si>
    <t>1429.000</t>
  </si>
  <si>
    <t>Ковров г, Белинского ул, 14</t>
  </si>
  <si>
    <t>685.600</t>
  </si>
  <si>
    <t>Ковров г, Белинского ул, 16</t>
  </si>
  <si>
    <t>Ковров г, Белинского ул, 18</t>
  </si>
  <si>
    <t>Ковров г, Белинского ул, 3</t>
  </si>
  <si>
    <t>Ковров г, Белинского ул, 4</t>
  </si>
  <si>
    <t>Ковров г, Белинского ул, 6</t>
  </si>
  <si>
    <t>Ковров г, Белинского ул, 7</t>
  </si>
  <si>
    <t>1698.450</t>
  </si>
  <si>
    <t>Ковров г, Белинского ул, 7а</t>
  </si>
  <si>
    <t>453.600</t>
  </si>
  <si>
    <t>Ковров г, Белинского ул, 9а</t>
  </si>
  <si>
    <t>752.500</t>
  </si>
  <si>
    <t>Ковров г, Березовая ул, 81</t>
  </si>
  <si>
    <t>Ковров г, Блинова ул, 76/1</t>
  </si>
  <si>
    <t>Ковров г, Блинова ул, 76</t>
  </si>
  <si>
    <t>1314.500</t>
  </si>
  <si>
    <t>Ковров г, Брюсова проезд, 2</t>
  </si>
  <si>
    <t>438.400</t>
  </si>
  <si>
    <t>Ковров г, Брюсова проезд, 3</t>
  </si>
  <si>
    <t>Ковров г, Брюсова проезд, 6</t>
  </si>
  <si>
    <t>Ковров г, Брюсова ул, 19</t>
  </si>
  <si>
    <t>Ковров г, Брюсова ул, 23</t>
  </si>
  <si>
    <t>518.600</t>
  </si>
  <si>
    <t>Ковров г, Брюсова ул, 25</t>
  </si>
  <si>
    <t>Ковров г, Брюсова ул, 27</t>
  </si>
  <si>
    <t>Ковров г, Брюсова ул, 50</t>
  </si>
  <si>
    <t>1404.000</t>
  </si>
  <si>
    <t>Ковров г, Брюсова ул, 52/1</t>
  </si>
  <si>
    <t>Ковров г, Брюсова ул, 52</t>
  </si>
  <si>
    <t>611.400</t>
  </si>
  <si>
    <t>Ковров г, Брюсова ул, 54</t>
  </si>
  <si>
    <t>1671.000</t>
  </si>
  <si>
    <t>Ковров г, Брюсова ул, 56</t>
  </si>
  <si>
    <t>Ковров г, Брюсова ул, 58</t>
  </si>
  <si>
    <t>Ковров г, Бутовая ул, 60</t>
  </si>
  <si>
    <t>Ковров г, Васильева ул, 14а</t>
  </si>
  <si>
    <t>515.100</t>
  </si>
  <si>
    <t>Ковров г, Ватутина ул, 2а</t>
  </si>
  <si>
    <t>1267.500</t>
  </si>
  <si>
    <t>Ковров г, Ватутина ул, 2б</t>
  </si>
  <si>
    <t>474.800</t>
  </si>
  <si>
    <t>Ковров г, Ватутина ул, 2в</t>
  </si>
  <si>
    <t>Ковров г, Ватутина ул, 47</t>
  </si>
  <si>
    <t>Ковров г, Ватутина ул, 49</t>
  </si>
  <si>
    <t>1187.000</t>
  </si>
  <si>
    <t>Ковров г, Ватутина ул, 51</t>
  </si>
  <si>
    <t>943.200</t>
  </si>
  <si>
    <t>Ковров г, Ватутина ул, 53</t>
  </si>
  <si>
    <t>Ковров г, Ватутина ул, 55</t>
  </si>
  <si>
    <t>886.700</t>
  </si>
  <si>
    <t>Ковров г, Ватутина ул, 86</t>
  </si>
  <si>
    <t>Ковров г, Ватутина ул, 88</t>
  </si>
  <si>
    <t>Ковров г, Вишневая ул, 3</t>
  </si>
  <si>
    <t>1357.000</t>
  </si>
  <si>
    <t>Ковров г, Владимирская ул, 53а</t>
  </si>
  <si>
    <t>1104.100</t>
  </si>
  <si>
    <t>Ковров г, Волго-Донская ул, 10/1</t>
  </si>
  <si>
    <t>1060.300</t>
  </si>
  <si>
    <t>Ковров г, Волго-Донская ул, 11</t>
  </si>
  <si>
    <t>Ковров г, Волго-Донская ул, 11А</t>
  </si>
  <si>
    <t>Ковров г, Волго-Донская ул, 11В</t>
  </si>
  <si>
    <t>Ковров г, Волго-Донская ул, 13</t>
  </si>
  <si>
    <t>Ковров г, Волго-Донская ул, 14/2</t>
  </si>
  <si>
    <t>Ковров г, Волго-Донская ул, 15</t>
  </si>
  <si>
    <t>Ковров г, Волго-Донская ул, 17</t>
  </si>
  <si>
    <t>437.400</t>
  </si>
  <si>
    <t>Ковров г, Волго-Донская ул, 18</t>
  </si>
  <si>
    <t>Ковров г, Волго-Донская ул, 20</t>
  </si>
  <si>
    <t>Ковров г, Волго-Донская ул, 21</t>
  </si>
  <si>
    <t>1248.700</t>
  </si>
  <si>
    <t>Ковров г, Волго-Донская ул, 22</t>
  </si>
  <si>
    <t>Ковров г, Волго-Донская ул, 24</t>
  </si>
  <si>
    <t>Ковров г, Волго-Донская ул, 25</t>
  </si>
  <si>
    <t>Ковров г, Волго-Донская ул, 26</t>
  </si>
  <si>
    <t>Ковров г, Волго-Донская ул, 27</t>
  </si>
  <si>
    <t>Ковров г, Волго-Донская ул, 3</t>
  </si>
  <si>
    <t>Ковров г, Волго-Донская ул, 31</t>
  </si>
  <si>
    <t>Ковров г, Волго-Донская ул, 3а</t>
  </si>
  <si>
    <t>518.700</t>
  </si>
  <si>
    <t>Ковров г, Волго-Донская ул, 44</t>
  </si>
  <si>
    <t>Ковров г, Волго-Донская ул, 4а</t>
  </si>
  <si>
    <t>Ковров г, Волго-Донская ул, 5</t>
  </si>
  <si>
    <t>Ковров г, Волго-Донская ул, 6</t>
  </si>
  <si>
    <t>374.200</t>
  </si>
  <si>
    <t>Ковров г, Волго-Донская ул, 7</t>
  </si>
  <si>
    <t>438.100</t>
  </si>
  <si>
    <t>Ковров г, Волго-Донская ул, 7а</t>
  </si>
  <si>
    <t>1252.540</t>
  </si>
  <si>
    <t>Ковров г, Волго-Донская ул, 7б</t>
  </si>
  <si>
    <t>Ковров г, Волго-Донская ул, 7в</t>
  </si>
  <si>
    <t>1222.000</t>
  </si>
  <si>
    <t>Ковров г, Волго-Донская ул, 8/2</t>
  </si>
  <si>
    <t>Ковров г, Волго-Донская ул, 9</t>
  </si>
  <si>
    <t>106.700</t>
  </si>
  <si>
    <t>Ковров г, Восточная ул, 50</t>
  </si>
  <si>
    <t>820.030</t>
  </si>
  <si>
    <t>Ковров г, Восточная ул, 52 корп. 4</t>
  </si>
  <si>
    <t>1961.000</t>
  </si>
  <si>
    <t>Ковров г, Восточная ул, 52/1</t>
  </si>
  <si>
    <t>923.800</t>
  </si>
  <si>
    <t>Ковров г, Восточная ул, 52/2</t>
  </si>
  <si>
    <t>Ковров г, Восточная ул, 52/3</t>
  </si>
  <si>
    <t>Ковров г, Восточная ул, 52/6</t>
  </si>
  <si>
    <t>1267.800</t>
  </si>
  <si>
    <t>Ковров г, Восточная ул, 52/7</t>
  </si>
  <si>
    <t>Ковров г, Восточная ул, 52/9</t>
  </si>
  <si>
    <t>Ковров г, Восточная ул, 54</t>
  </si>
  <si>
    <t>1747.500</t>
  </si>
  <si>
    <t>Ковров г, Восточный проезд, 14/2</t>
  </si>
  <si>
    <t>Ковров г, Восточный проезд, 14/4</t>
  </si>
  <si>
    <t>1287.400</t>
  </si>
  <si>
    <t>Ковров г, Восточный проезд, 16/1</t>
  </si>
  <si>
    <t>Ковров г, Гагарина ул, 10а</t>
  </si>
  <si>
    <t>Ковров г, Гастелло ул, 14</t>
  </si>
  <si>
    <t>442.500</t>
  </si>
  <si>
    <t>Ковров г, Гастелло ул, 16</t>
  </si>
  <si>
    <t>Ковров г, Гастелло ул, 5</t>
  </si>
  <si>
    <t>391.800</t>
  </si>
  <si>
    <t>217.200</t>
  </si>
  <si>
    <t>Ковров г, Гастелло ул, 9</t>
  </si>
  <si>
    <t>Ковров г, Генералова ул, 1</t>
  </si>
  <si>
    <t>Ковров г, Генералова ул, 12</t>
  </si>
  <si>
    <t>902.900</t>
  </si>
  <si>
    <t>Ковров г, Генералова ул, 5а</t>
  </si>
  <si>
    <t>Ковров г, Грибоедова ул, 117</t>
  </si>
  <si>
    <t>202.800</t>
  </si>
  <si>
    <t>Ковров г, Грибоедова ул, 119а</t>
  </si>
  <si>
    <t>268.400</t>
  </si>
  <si>
    <t>823.500</t>
  </si>
  <si>
    <t>Ковров г, Грибоедова ул, 125</t>
  </si>
  <si>
    <t>1730.300</t>
  </si>
  <si>
    <t>Ковров г, Грибоедова ул, 125а</t>
  </si>
  <si>
    <t>1625.000</t>
  </si>
  <si>
    <t>1249.400</t>
  </si>
  <si>
    <t>Ковров г, Грибоедова ул, 13/1</t>
  </si>
  <si>
    <t>Ковров г, Грибоедова ул, 13/2</t>
  </si>
  <si>
    <t>618.900</t>
  </si>
  <si>
    <t>Ковров г, Грибоедова ул, 13/3</t>
  </si>
  <si>
    <t>611.800</t>
  </si>
  <si>
    <t>Ковров г, Грибоедова ул, 13</t>
  </si>
  <si>
    <t>3410.000</t>
  </si>
  <si>
    <t>Ковров г, Грибоедова ул, 28</t>
  </si>
  <si>
    <t>6370.000</t>
  </si>
  <si>
    <t>Ковров г, Грибоедова ул, 30</t>
  </si>
  <si>
    <t>Ковров г, Грибоедова ул, 32</t>
  </si>
  <si>
    <t>1540.900</t>
  </si>
  <si>
    <t>Ковров г, Грибоедова ул, 42</t>
  </si>
  <si>
    <t>428.400</t>
  </si>
  <si>
    <t>Ковров г, Грибоедова ул, 46</t>
  </si>
  <si>
    <t>263.500</t>
  </si>
  <si>
    <t>Ковров г, Грибоедова ул, 48</t>
  </si>
  <si>
    <t>268.700</t>
  </si>
  <si>
    <t>5224.000</t>
  </si>
  <si>
    <t>Ковров г, Грибоедова ул, 5/1</t>
  </si>
  <si>
    <t>Ковров г, Грибоедова ул, 50</t>
  </si>
  <si>
    <t>Ковров г, Грибоедова ул, 52</t>
  </si>
  <si>
    <t>Ковров г, Грибоедова ул, 54</t>
  </si>
  <si>
    <t>Ковров г, Грибоедова ул, 56</t>
  </si>
  <si>
    <t>410.700</t>
  </si>
  <si>
    <t>Ковров г, Грибоедова ул, 58</t>
  </si>
  <si>
    <t>Ковров г, Грибоедова ул, 60</t>
  </si>
  <si>
    <t>Ковров г, Грибоедова ул, 62</t>
  </si>
  <si>
    <t>Ковров г, Грибоедова ул, 64</t>
  </si>
  <si>
    <t>Ковров г, Грибоедова ул, 68</t>
  </si>
  <si>
    <t>Ковров г, Грибоедова ул, 7 корп. 2</t>
  </si>
  <si>
    <t>Ковров г, Грибоедова ул, 7/1</t>
  </si>
  <si>
    <t>Ковров г, Грибоедова ул, 7/3</t>
  </si>
  <si>
    <t>2144.540</t>
  </si>
  <si>
    <t>Ковров г, Грибоедова ул, 72</t>
  </si>
  <si>
    <t>544.000</t>
  </si>
  <si>
    <t>627.400</t>
  </si>
  <si>
    <t>Ковров г, Грибоедова ул, 9</t>
  </si>
  <si>
    <t>Ковров г, Грызлова ул, 3</t>
  </si>
  <si>
    <t>Ковров г, Грызлова ул, 5а</t>
  </si>
  <si>
    <t>Ковров г, Дегтярева ул, 162</t>
  </si>
  <si>
    <t>Ковров г, Дегтярева ул, 164</t>
  </si>
  <si>
    <t>889.800</t>
  </si>
  <si>
    <t>Ковров г, Дегтярева ул, 18</t>
  </si>
  <si>
    <t>1397.100</t>
  </si>
  <si>
    <t>Ковров г, Дегтярева ул, 19</t>
  </si>
  <si>
    <t>Ковров г, Дегтярева ул, 195</t>
  </si>
  <si>
    <t>216.900</t>
  </si>
  <si>
    <t>127.500</t>
  </si>
  <si>
    <t>Ковров г, Дегтярева ул, 204</t>
  </si>
  <si>
    <t>258.800</t>
  </si>
  <si>
    <t>1296.500</t>
  </si>
  <si>
    <t>Ковров г, Дегтярева ул, 6</t>
  </si>
  <si>
    <t>Ковров г, Дзержинского ул, 5</t>
  </si>
  <si>
    <t>Ковров г, Димитрова ул, 16</t>
  </si>
  <si>
    <t>787.600</t>
  </si>
  <si>
    <t>2168.900</t>
  </si>
  <si>
    <t>Ковров г, Димитрова ул, 18</t>
  </si>
  <si>
    <t>Ковров г, Димитрова ул, 2</t>
  </si>
  <si>
    <t>Ковров г, Димитрова ул, 20</t>
  </si>
  <si>
    <t>Ковров г, Димитрова ул, 33</t>
  </si>
  <si>
    <t>Ковров г, Димитрова ул, 4</t>
  </si>
  <si>
    <t>216.400</t>
  </si>
  <si>
    <t>Ковров г, Димитрова ул, 51</t>
  </si>
  <si>
    <t>Ковров г, Димитрова ул, 53</t>
  </si>
  <si>
    <t>Ковров г, Димитрова ул, 55</t>
  </si>
  <si>
    <t>Ковров г, Димитрова ул, 57</t>
  </si>
  <si>
    <t>Ковров г, Димитрова ул, 8</t>
  </si>
  <si>
    <t>Ковров г, Долинная 1-я ул, 12</t>
  </si>
  <si>
    <t>679.200</t>
  </si>
  <si>
    <t>Ковров г, Долинная 1-я ул, 14</t>
  </si>
  <si>
    <t>Ковров г, Долинная 1-я ул, 16</t>
  </si>
  <si>
    <t>Ковров г, Долинная ул, 1</t>
  </si>
  <si>
    <t>746.500</t>
  </si>
  <si>
    <t>Ковров г, Дорожная ул, 11</t>
  </si>
  <si>
    <t>Ковров г, Дорожная ул, 12</t>
  </si>
  <si>
    <t>Ковров г, Дорожная ул, 9</t>
  </si>
  <si>
    <t>Ковров г, Еловая ул, 80/1</t>
  </si>
  <si>
    <t>Ковров г, Еловая ул, 82/1</t>
  </si>
  <si>
    <t>1205.400</t>
  </si>
  <si>
    <t>1190.600</t>
  </si>
  <si>
    <t>Ковров г, Еловая ул, 84/2</t>
  </si>
  <si>
    <t>1480.300</t>
  </si>
  <si>
    <t>Ковров г, Еловая ул, 84/3</t>
  </si>
  <si>
    <t>Ковров г, Еловая ул, 84/4</t>
  </si>
  <si>
    <t>1131.200</t>
  </si>
  <si>
    <t>Ковров г, Еловая ул, 84/5</t>
  </si>
  <si>
    <t>Ковров г, Еловая ул, 84/6</t>
  </si>
  <si>
    <t>Ковров г, Еловая ул, 84/7</t>
  </si>
  <si>
    <t>Ковров г, Еловая ул, 84</t>
  </si>
  <si>
    <t>1198.200</t>
  </si>
  <si>
    <t>1077.000</t>
  </si>
  <si>
    <t>937.300</t>
  </si>
  <si>
    <t>Ковров г, Еловая ул, 86/9</t>
  </si>
  <si>
    <t>Ковров г, Еловая ул, 86</t>
  </si>
  <si>
    <t>Ковров г, Еловая ул, 88/1</t>
  </si>
  <si>
    <t>Ковров г, Еловая ул, 88</t>
  </si>
  <si>
    <t>Ковров г, Еловая ул, 90/1</t>
  </si>
  <si>
    <t>1066.500</t>
  </si>
  <si>
    <t>Ковров г, Еловая ул, 90/3</t>
  </si>
  <si>
    <t>Ковров г, Еловая ул, 90</t>
  </si>
  <si>
    <t>Ковров г, Еловая ул, 94/2</t>
  </si>
  <si>
    <t>1219.000</t>
  </si>
  <si>
    <t>Ковров г, Еловая ул, 94</t>
  </si>
  <si>
    <t>Ковров г, Еловая ул, 96/1</t>
  </si>
  <si>
    <t>873.600</t>
  </si>
  <si>
    <t>Ковров г, Еловая ул, 98</t>
  </si>
  <si>
    <t>Ковров г, Железнодорожная ул, 55</t>
  </si>
  <si>
    <t>Ковров г, Жуковского ул, 1</t>
  </si>
  <si>
    <t>Ковров г, Жуковского ул, 3</t>
  </si>
  <si>
    <t>Ковров г, Запольная ул, 24/1</t>
  </si>
  <si>
    <t>Ковров г, Запольная ул, 26</t>
  </si>
  <si>
    <t>Ковров г, Запольная ул, 28</t>
  </si>
  <si>
    <t>Ковров г, Запольная ул, 30</t>
  </si>
  <si>
    <t>2729.000</t>
  </si>
  <si>
    <t>Ковров г, Зои Космодемьянской ул, 1 корп. 10</t>
  </si>
  <si>
    <t>3844.000</t>
  </si>
  <si>
    <t>Ковров г, Зои Космодемьянской ул, 1 корп. 4</t>
  </si>
  <si>
    <t>810.150</t>
  </si>
  <si>
    <t>Ковров г, Зои Космодемьянской ул, 1 корп. 5</t>
  </si>
  <si>
    <t>1615.100</t>
  </si>
  <si>
    <t>Ковров г, Зои Космодемьянской ул, 1/11</t>
  </si>
  <si>
    <t>Ковров г, Зои Космодемьянской ул, 1/12</t>
  </si>
  <si>
    <t>Ковров г, Зои Космодемьянской ул, 1/2</t>
  </si>
  <si>
    <t>Ковров г, Зои Космодемьянской ул, 1/3</t>
  </si>
  <si>
    <t>Ковров г, Зои Космодемьянской ул, 1/6</t>
  </si>
  <si>
    <t>Ковров г, Зои Космодемьянской ул, 1/8</t>
  </si>
  <si>
    <t>Ковров г, Зои Космодемьянской ул, 1/9</t>
  </si>
  <si>
    <t>2474.000</t>
  </si>
  <si>
    <t>Ковров г, Зои Космодемьянской ул, 11</t>
  </si>
  <si>
    <t>Ковров г, Зои Космодемьянской ул, 17</t>
  </si>
  <si>
    <t>199.400</t>
  </si>
  <si>
    <t>Ковров г, Зои Космодемьянской ул, 19</t>
  </si>
  <si>
    <t>Ковров г, Зои Космодемьянской ул, 19а</t>
  </si>
  <si>
    <t>Ковров г, Зои Космодемьянской ул, 21</t>
  </si>
  <si>
    <t>Ковров г, Зои Космодемьянской ул, 23</t>
  </si>
  <si>
    <t>Ковров г, Зои Космодемьянской ул, 26/1</t>
  </si>
  <si>
    <t>1372.300</t>
  </si>
  <si>
    <t>1459.800</t>
  </si>
  <si>
    <t>Ковров г, Зои Космодемьянской ул, 26</t>
  </si>
  <si>
    <t>Ковров г, Зои Космодемьянской ул, 28</t>
  </si>
  <si>
    <t>Ковров г, Зои Космодемьянской ул, 3 корп. 1</t>
  </si>
  <si>
    <t>1262.800</t>
  </si>
  <si>
    <t>8027.900</t>
  </si>
  <si>
    <t>Ковров г, Зои Космодемьянской ул, 30</t>
  </si>
  <si>
    <t>Ковров г, Зои Космодемьянской ул, 34</t>
  </si>
  <si>
    <t>201.700</t>
  </si>
  <si>
    <t>Ковров г, Зои Космодемьянской ул, 34а</t>
  </si>
  <si>
    <t>201.500</t>
  </si>
  <si>
    <t>313.700</t>
  </si>
  <si>
    <t>Ковров г, Зои Космодемьянской ул, 38</t>
  </si>
  <si>
    <t>Ковров г, Зои Космодемьянской ул, 5/1</t>
  </si>
  <si>
    <t>Ковров г, Зои Космодемьянской ул, 5/2</t>
  </si>
  <si>
    <t>891.800</t>
  </si>
  <si>
    <t>Ковров г, Зои Космодемьянской ул, 5/3</t>
  </si>
  <si>
    <t>934.560</t>
  </si>
  <si>
    <t>Ковров г, Зои Космодемьянской ул, 7/2</t>
  </si>
  <si>
    <t>Ковров г, Зои Космодемьянской ул, 7/3</t>
  </si>
  <si>
    <t>Ковров г, Зои Космодемьянской ул, 9</t>
  </si>
  <si>
    <t>Ковров г, Калинина ул, 1</t>
  </si>
  <si>
    <t>376.800</t>
  </si>
  <si>
    <t>Ковров г, Калинина ул, 14</t>
  </si>
  <si>
    <t>268.900</t>
  </si>
  <si>
    <t>Ковров г, Калинина ул, 15</t>
  </si>
  <si>
    <t>371.480</t>
  </si>
  <si>
    <t>264.100</t>
  </si>
  <si>
    <t>Ковров г, Калинина ул, 17</t>
  </si>
  <si>
    <t>Ковров г, Калинина ул, 20</t>
  </si>
  <si>
    <t>Ковров г, Калинина ул, 21</t>
  </si>
  <si>
    <t>Ковров г, Калинина ул, 22</t>
  </si>
  <si>
    <t>484.900</t>
  </si>
  <si>
    <t>Ковров г, Калинина ул, 3</t>
  </si>
  <si>
    <t>Ковров г, Калинина ул, 5</t>
  </si>
  <si>
    <t>Ковров г, Калинина ул, 8</t>
  </si>
  <si>
    <t>Ковров г, Калинина ул, 9</t>
  </si>
  <si>
    <t>Ковров г, Киркижа ул, 1</t>
  </si>
  <si>
    <t>Ковров г, Киркижа ул, 11</t>
  </si>
  <si>
    <t>Ковров г, Киркижа ул, 12</t>
  </si>
  <si>
    <t>Ковров г, Киркижа ул, 13</t>
  </si>
  <si>
    <t>483.900</t>
  </si>
  <si>
    <t>Ковров г, Киркижа ул, 14</t>
  </si>
  <si>
    <t>Ковров г, Киркижа ул, 15</t>
  </si>
  <si>
    <t>3171.700</t>
  </si>
  <si>
    <t>Ковров г, Киркижа ул, 16</t>
  </si>
  <si>
    <t>268.100</t>
  </si>
  <si>
    <t>Ковров г, Киркижа ул, 20</t>
  </si>
  <si>
    <t>Ковров г, Киркижа ул, 20А</t>
  </si>
  <si>
    <t>Ковров г, Киркижа ул, 22</t>
  </si>
  <si>
    <t>Ковров г, Киркижа ул, 3</t>
  </si>
  <si>
    <t>Ковров г, Киркижа ул, 30</t>
  </si>
  <si>
    <t>Ковров г, Киркижа ул, 4</t>
  </si>
  <si>
    <t>Ковров г, Киркижа ул, 5</t>
  </si>
  <si>
    <t>Ковров г, Киркижа ул, 6</t>
  </si>
  <si>
    <t>Ковров г, Киркижа ул, 7</t>
  </si>
  <si>
    <t>Ковров г, Киркижа ул, 8</t>
  </si>
  <si>
    <t>Ковров г, Киркижа ул, 9</t>
  </si>
  <si>
    <t>268.500</t>
  </si>
  <si>
    <t>Ковров г, Кирова ул, 65Б</t>
  </si>
  <si>
    <t>794.950</t>
  </si>
  <si>
    <t>966.800</t>
  </si>
  <si>
    <t>Ковров г, Кирова ул, 67А</t>
  </si>
  <si>
    <t>7922.900</t>
  </si>
  <si>
    <t>Ковров г, Кирова ул, 71</t>
  </si>
  <si>
    <t>1156.800</t>
  </si>
  <si>
    <t>Ковров г, Кирова ул, 73</t>
  </si>
  <si>
    <t>Ковров г, Кирова ул, 75</t>
  </si>
  <si>
    <t>1911.000</t>
  </si>
  <si>
    <t>Ковров г, Кирова ул, 77</t>
  </si>
  <si>
    <t>1568.000</t>
  </si>
  <si>
    <t>Ковров г, Кирова ул, 79</t>
  </si>
  <si>
    <t>Ковров г, Клязьменская ул, 10</t>
  </si>
  <si>
    <t>327.100</t>
  </si>
  <si>
    <t>Ковров г, Клязьменская ул, 6</t>
  </si>
  <si>
    <t>Ковров г, Ковров-2 тер, 2</t>
  </si>
  <si>
    <t>Ковров г, Ковров-2 тер, 3</t>
  </si>
  <si>
    <t>Ковров г, Ковров-8 тер, 1</t>
  </si>
  <si>
    <t>Ковров г, Ковров-8 тер, 11</t>
  </si>
  <si>
    <t>822.100</t>
  </si>
  <si>
    <t>Ковров г, Ковров-8 тер, 12</t>
  </si>
  <si>
    <t>Ковров г, Ковров-8 тер, 13</t>
  </si>
  <si>
    <t>Ковров г, Ковров-8 тер, 14</t>
  </si>
  <si>
    <t>Ковров г, Ковров-8 тер, 15</t>
  </si>
  <si>
    <t>Ковров г, Ковров-8 тер, 16</t>
  </si>
  <si>
    <t>Ковров г, Ковров-8 тер, 17</t>
  </si>
  <si>
    <t>Ковров г, Ковров-8 тер, 18</t>
  </si>
  <si>
    <t>Ковров г, Ковров-8 тер, 19</t>
  </si>
  <si>
    <t>592.600</t>
  </si>
  <si>
    <t>Ковров г, Ковров-8 тер, 20</t>
  </si>
  <si>
    <t>3315.000</t>
  </si>
  <si>
    <t>Ковров г, Ковров-8 тер, 22</t>
  </si>
  <si>
    <t>479.600</t>
  </si>
  <si>
    <t>Ковров г, Ковров-8 тер, 23</t>
  </si>
  <si>
    <t>Ковров г, Ковров-8 тер, 24</t>
  </si>
  <si>
    <t>Ковров г, Ковров-8 тер, 25</t>
  </si>
  <si>
    <t>Ковров г, Ковров-8 тер, 26</t>
  </si>
  <si>
    <t>200.500</t>
  </si>
  <si>
    <t>Ковров г, Ковров-8 тер, 27</t>
  </si>
  <si>
    <t>Ковров г, Ковров-8 тер, 3</t>
  </si>
  <si>
    <t>Ковров г, Ковров-8 тер, 332</t>
  </si>
  <si>
    <t>Ковров г, Ковров-8 тер, 4</t>
  </si>
  <si>
    <t>Ковров г, Ковров-8 тер, 5</t>
  </si>
  <si>
    <t>Ковров г, Ковров-8 тер, 6</t>
  </si>
  <si>
    <t>Ковров г, Ковров-8 тер, 7</t>
  </si>
  <si>
    <t>Ковров г, Ковров-8 тер, 8</t>
  </si>
  <si>
    <t>1321.300</t>
  </si>
  <si>
    <t>Ковров г, Ковровская ул, 21</t>
  </si>
  <si>
    <t>Ковров г, Колхозная ул, 28</t>
  </si>
  <si>
    <t>7094.000</t>
  </si>
  <si>
    <t>Ковров г, Колхозная ул, 29</t>
  </si>
  <si>
    <t>903.400</t>
  </si>
  <si>
    <t>Ковров г, Колхозная ул, 31</t>
  </si>
  <si>
    <t>Ковров г, Колхозная ул, 32</t>
  </si>
  <si>
    <t>2117.000</t>
  </si>
  <si>
    <t>Ковров г, Комиссарова ул, 10</t>
  </si>
  <si>
    <t>180.300</t>
  </si>
  <si>
    <t>Ковров г, Комиссарова ул, 12</t>
  </si>
  <si>
    <t>168.100</t>
  </si>
  <si>
    <t>Ковров г, Комиссарова ул, 14</t>
  </si>
  <si>
    <t>168.000</t>
  </si>
  <si>
    <t>219.100</t>
  </si>
  <si>
    <t>Ковров г, Комиссарова ул, 4А</t>
  </si>
  <si>
    <t>Ковров г, Комсомольская ул, 100</t>
  </si>
  <si>
    <t>Ковров г, Комсомольская ул, 101</t>
  </si>
  <si>
    <t>11800.000</t>
  </si>
  <si>
    <t>Ковров г, Комсомольская ул, 103</t>
  </si>
  <si>
    <t>Ковров г, Комсомольская ул, 106</t>
  </si>
  <si>
    <t>Ковров г, Комсомольская ул, 24</t>
  </si>
  <si>
    <t>1522.600</t>
  </si>
  <si>
    <t>Ковров г, Комсомольская ул, 28</t>
  </si>
  <si>
    <t>Ковров г, Комсомольская ул, 30</t>
  </si>
  <si>
    <t>Ковров г, Комсомольская ул, 32</t>
  </si>
  <si>
    <t>Ковров г, Комсомольская ул, 34 корп. 2</t>
  </si>
  <si>
    <t>Ковров г, Комсомольская ул, 34/3</t>
  </si>
  <si>
    <t>Ковров г, Комсомольская ул, 34</t>
  </si>
  <si>
    <t>Ковров г, Комсомольская ул, 36/2</t>
  </si>
  <si>
    <t>Ковров г, Комсомольская ул, 36/3</t>
  </si>
  <si>
    <t>Ковров г, Комсомольская ул, 36/4</t>
  </si>
  <si>
    <t>1310.600</t>
  </si>
  <si>
    <t>Ковров г, Комсомольская ул, 36</t>
  </si>
  <si>
    <t>1430.600</t>
  </si>
  <si>
    <t>5300.000</t>
  </si>
  <si>
    <t>Ковров г, Комсомольская ул, 96</t>
  </si>
  <si>
    <t>Ковров г, Комсомольская ул, 97</t>
  </si>
  <si>
    <t>Ковров г, Комсомольская ул, 99/1</t>
  </si>
  <si>
    <t>Ковров г, Комсомольская ул, 99</t>
  </si>
  <si>
    <t>Ковров г, Космонавтов ул, 10</t>
  </si>
  <si>
    <t>Ковров г, Космонавтов ул, 12</t>
  </si>
  <si>
    <t>818.500</t>
  </si>
  <si>
    <t>Ковров г, Космонавтов ул, 2/2</t>
  </si>
  <si>
    <t>Ковров г, Космонавтов ул, 2/4</t>
  </si>
  <si>
    <t>Ковров г, Космонавтов ул, 2</t>
  </si>
  <si>
    <t>5916.500</t>
  </si>
  <si>
    <t>Ковров г, Космонавтов ул, 4 корп. 5</t>
  </si>
  <si>
    <t>1202.900</t>
  </si>
  <si>
    <t>Ковров г, Космонавтов ул, 4 корп. 6</t>
  </si>
  <si>
    <t>Ковров г, Космонавтов ул, 4/2</t>
  </si>
  <si>
    <t>Ковров г, Космонавтов ул, 4/3</t>
  </si>
  <si>
    <t>1299.900</t>
  </si>
  <si>
    <t>Ковров г, Космонавтов ул, 4/4</t>
  </si>
  <si>
    <t>2051.000</t>
  </si>
  <si>
    <t>Ковров г, Космонавтов ул, 4</t>
  </si>
  <si>
    <t>816.200</t>
  </si>
  <si>
    <t>Ковров г, Космонавтов ул, 6/1</t>
  </si>
  <si>
    <t>Ковров г, Космонавтов ул, 6/2</t>
  </si>
  <si>
    <t>Ковров г, Космонавтов ул, 6/3</t>
  </si>
  <si>
    <t>Ковров г, Космонавтов ул, 6/5</t>
  </si>
  <si>
    <t>Ковров г, Космонавтов ул, 8</t>
  </si>
  <si>
    <t>Ковров г, Космонавтов ул, 8А</t>
  </si>
  <si>
    <t>Ковров г, Краснознаменная ул, 10</t>
  </si>
  <si>
    <t>264.400</t>
  </si>
  <si>
    <t>Ковров г, Краснознаменная ул, 11</t>
  </si>
  <si>
    <t>Ковров г, Краснознаменная ул, 3</t>
  </si>
  <si>
    <t>Ковров г, Краснознаменная ул, 7</t>
  </si>
  <si>
    <t>261.600</t>
  </si>
  <si>
    <t>Ковров г, Краснознаменная ул, 8</t>
  </si>
  <si>
    <t>261.500</t>
  </si>
  <si>
    <t>Ковров г, Кузнечная ул, 16А</t>
  </si>
  <si>
    <t>190.000</t>
  </si>
  <si>
    <t>Ковров г, Кузнечная ул, 43</t>
  </si>
  <si>
    <t>Ковров г, Кузнечная ул, 6А</t>
  </si>
  <si>
    <t>Ковров г, Куйбышева ул, 10</t>
  </si>
  <si>
    <t>Ковров г, Куйбышева ул, 11</t>
  </si>
  <si>
    <t>Ковров г, Куйбышева ул, 13</t>
  </si>
  <si>
    <t>Ковров г, Куйбышева ул, 14</t>
  </si>
  <si>
    <t>1676.400</t>
  </si>
  <si>
    <t>Ковров г, Куйбышева ул, 15</t>
  </si>
  <si>
    <t>1271.400</t>
  </si>
  <si>
    <t>Ковров г, Куйбышева ул, 16/1</t>
  </si>
  <si>
    <t>Ковров г, Куйбышева ул, 16/2</t>
  </si>
  <si>
    <t>Ковров г, Куйбышева ул, 16</t>
  </si>
  <si>
    <t>Ковров г, Куйбышева ул, 18</t>
  </si>
  <si>
    <t>Ковров г, Куйбышева ул, 20</t>
  </si>
  <si>
    <t>875.140</t>
  </si>
  <si>
    <t>Ковров г, Куйбышева ул, 3</t>
  </si>
  <si>
    <t>Ковров г, Куйбышева ул, 4 корп. 1</t>
  </si>
  <si>
    <t>Ковров г, Куйбышева ул, 4</t>
  </si>
  <si>
    <t>Ковров г, Куйбышева ул, 5</t>
  </si>
  <si>
    <t>Ковров г, Куйбышева ул, 6</t>
  </si>
  <si>
    <t>5686.000</t>
  </si>
  <si>
    <t>Ковров г, Куйбышева ул, 9</t>
  </si>
  <si>
    <t>322.300</t>
  </si>
  <si>
    <t>Ковров г, Ленина пр-кт, 10</t>
  </si>
  <si>
    <t>Ковров г, Ленина пр-кт, 10А</t>
  </si>
  <si>
    <t>Ковров г, Ленина пр-кт, 11</t>
  </si>
  <si>
    <t>Ковров г, Ленина пр-кт, 12</t>
  </si>
  <si>
    <t>482.600</t>
  </si>
  <si>
    <t>Ковров г, Ленина пр-кт, 12А</t>
  </si>
  <si>
    <t>Ковров г, Ленина пр-кт, 13</t>
  </si>
  <si>
    <t>Ковров г, Ленина пр-кт, 14А</t>
  </si>
  <si>
    <t>Ковров г, Ленина пр-кт, 15</t>
  </si>
  <si>
    <t>Ковров г, Ленина пр-кт, 17</t>
  </si>
  <si>
    <t>Ковров г, Ленина пр-кт, 18</t>
  </si>
  <si>
    <t>Ковров г, Ленина пр-кт, 18А</t>
  </si>
  <si>
    <t>276.300</t>
  </si>
  <si>
    <t>Ковров г, Ленина пр-кт, 1Б</t>
  </si>
  <si>
    <t>Ковров г, Ленина пр-кт, 20</t>
  </si>
  <si>
    <t>Ковров г, Ленина пр-кт, 21</t>
  </si>
  <si>
    <t>Ковров г, Ленина пр-кт, 22</t>
  </si>
  <si>
    <t>Ковров г, Ленина пр-кт, 24</t>
  </si>
  <si>
    <t>8395.000</t>
  </si>
  <si>
    <t>Ковров г, Ленина пр-кт, 25</t>
  </si>
  <si>
    <t>Ковров г, Ленина пр-кт, 26</t>
  </si>
  <si>
    <t>Ковров г, Ленина пр-кт, 27</t>
  </si>
  <si>
    <t>Ковров г, Ленина пр-кт, 28</t>
  </si>
  <si>
    <t>Ковров г, Ленина пр-кт, 29</t>
  </si>
  <si>
    <t>Ковров г, Ленина пр-кт, 3</t>
  </si>
  <si>
    <t>3226.300</t>
  </si>
  <si>
    <t>Ковров г, Ленина пр-кт, 30</t>
  </si>
  <si>
    <t>Ковров г, Ленина пр-кт, 31</t>
  </si>
  <si>
    <t>699.900</t>
  </si>
  <si>
    <t>Ковров г, Ленина пр-кт, 32</t>
  </si>
  <si>
    <t>547.400</t>
  </si>
  <si>
    <t>Ковров г, Ленина пр-кт, 33</t>
  </si>
  <si>
    <t>4160.300</t>
  </si>
  <si>
    <t>Ковров г, Ленина пр-кт, 35</t>
  </si>
  <si>
    <t>Ковров г, Ленина пр-кт, 36</t>
  </si>
  <si>
    <t>Ковров г, Ленина пр-кт, 38А</t>
  </si>
  <si>
    <t>Ковров г, Ленина пр-кт, 40</t>
  </si>
  <si>
    <t>Ковров г, Ленина пр-кт, 41</t>
  </si>
  <si>
    <t>1245.700</t>
  </si>
  <si>
    <t>Ковров г, Ленина пр-кт, 43</t>
  </si>
  <si>
    <t>Ковров г, Ленина пр-кт, 44</t>
  </si>
  <si>
    <t>Ковров г, Ленина пр-кт, 46</t>
  </si>
  <si>
    <t>Ковров г, Ленина пр-кт, 48</t>
  </si>
  <si>
    <t>1290.700</t>
  </si>
  <si>
    <t>Ковров г, Ленина пр-кт, 49/1</t>
  </si>
  <si>
    <t>Ковров г, Ленина пр-кт, 49</t>
  </si>
  <si>
    <t>1894.950</t>
  </si>
  <si>
    <t>Ковров г, Ленина пр-кт, 5</t>
  </si>
  <si>
    <t>Ковров г, Ленина пр-кт, 50</t>
  </si>
  <si>
    <t>451.130</t>
  </si>
  <si>
    <t>Ковров г, Ленина пр-кт, 57</t>
  </si>
  <si>
    <t>Ковров г, Ленина пр-кт, 58а</t>
  </si>
  <si>
    <t>Ковров г, Ленина пр-кт, 59</t>
  </si>
  <si>
    <t>Ковров г, Ленина пр-кт, 63</t>
  </si>
  <si>
    <t>4755.000</t>
  </si>
  <si>
    <t>Ковров г, Ленина пр-кт, 7</t>
  </si>
  <si>
    <t>Ковров г, Ленина пр-кт, 9</t>
  </si>
  <si>
    <t>Ковров г, Лепсе ул, 11</t>
  </si>
  <si>
    <t>Ковров г, Лепсе ул, 2</t>
  </si>
  <si>
    <t>Ковров г, Лепсе ул, 4</t>
  </si>
  <si>
    <t>8934.000</t>
  </si>
  <si>
    <t>Ковров г, Лепсе ул, 5</t>
  </si>
  <si>
    <t>Ковров г, Лепсе ул, 7</t>
  </si>
  <si>
    <t>Ковров г, Лесная ул, 11</t>
  </si>
  <si>
    <t>Ковров г, Лесная ул, 3</t>
  </si>
  <si>
    <t>Ковров г, Лесная ул, 4</t>
  </si>
  <si>
    <t>7605.100</t>
  </si>
  <si>
    <t>Ковров г, Лесная ул, 5</t>
  </si>
  <si>
    <t>Ковров г, Лесная ул, 7</t>
  </si>
  <si>
    <t>Ковров г, Лесная ул, 9</t>
  </si>
  <si>
    <t>Ковров г, Летняя ул, 19</t>
  </si>
  <si>
    <t>1235.800</t>
  </si>
  <si>
    <t>Ковров г, Летняя ул, 23</t>
  </si>
  <si>
    <t>Ковров г, Летняя ул, 25</t>
  </si>
  <si>
    <t>Ковров г, Летняя ул, 27</t>
  </si>
  <si>
    <t>Ковров г, Летняя ул, 29</t>
  </si>
  <si>
    <t>Ковров г, Летняя ул, 31</t>
  </si>
  <si>
    <t>Ковров г, Летняя ул, 35</t>
  </si>
  <si>
    <t>265.700</t>
  </si>
  <si>
    <t>Ковров г, Летняя ул, 37</t>
  </si>
  <si>
    <t>Ковров г, Летняя ул, 39</t>
  </si>
  <si>
    <t>Ковров г, Летняя ул, 41</t>
  </si>
  <si>
    <t>307.100</t>
  </si>
  <si>
    <t>Ковров г, Летняя ул, 45</t>
  </si>
  <si>
    <t>292.300</t>
  </si>
  <si>
    <t>Ковров г, Летняя ул, 51</t>
  </si>
  <si>
    <t>Ковров г, Летняя ул, 53</t>
  </si>
  <si>
    <t>Ковров г, Летняя ул, 55</t>
  </si>
  <si>
    <t>Ковров г, Летняя ул, 82</t>
  </si>
  <si>
    <t>Ковров г, Летняя ул, 88</t>
  </si>
  <si>
    <t>Ковров г, Либерецкая ул, 1</t>
  </si>
  <si>
    <t>Ковров г, Либерецкая ул, 2</t>
  </si>
  <si>
    <t>Ковров г, Либерецкая ул, 4</t>
  </si>
  <si>
    <t>Ковров г, Лизы Чайкиной ул, 102</t>
  </si>
  <si>
    <t>Ковров г, Лизы Чайкиной ул, 106</t>
  </si>
  <si>
    <t>Ковров г, Лизы Чайкиной ул, 110</t>
  </si>
  <si>
    <t>Ковров г, Лизы Чайкиной ул, 32</t>
  </si>
  <si>
    <t>Ковров г, Лизы Чайкиной ул, 34</t>
  </si>
  <si>
    <t>267.400</t>
  </si>
  <si>
    <t>Ковров г, Лизы Чайкиной ул, 36</t>
  </si>
  <si>
    <t>345.600</t>
  </si>
  <si>
    <t>266.800</t>
  </si>
  <si>
    <t>Ковров г, Лизы Чайкиной ул, 38</t>
  </si>
  <si>
    <t>Ковров г, Лопатина ул, 13/1</t>
  </si>
  <si>
    <t>Ковров г, Лопатина ул, 13/2</t>
  </si>
  <si>
    <t>Ковров г, Лопатина ул, 13/3</t>
  </si>
  <si>
    <t>Ковров г, Лопатина ул, 13/4</t>
  </si>
  <si>
    <t>Ковров г, Лопатина ул, 13/5</t>
  </si>
  <si>
    <t>873.400</t>
  </si>
  <si>
    <t>Ковров г, Лопатина ул, 19</t>
  </si>
  <si>
    <t>Ковров г, Лопатина ул, 21 корп. 1</t>
  </si>
  <si>
    <t>Ковров г, Лопатина ул, 21</t>
  </si>
  <si>
    <t>Ковров г, Лопатина ул, 23</t>
  </si>
  <si>
    <t>1204.900</t>
  </si>
  <si>
    <t>Ковров г, Лопатина ул, 46</t>
  </si>
  <si>
    <t>1328.900</t>
  </si>
  <si>
    <t>Ковров г, Лопатина ул, 57а</t>
  </si>
  <si>
    <t>251.300</t>
  </si>
  <si>
    <t>447.500</t>
  </si>
  <si>
    <t>Ковров г, Лопатина ул, 61</t>
  </si>
  <si>
    <t>438.600</t>
  </si>
  <si>
    <t>Ковров г, Лопатина ул, 63</t>
  </si>
  <si>
    <t>Ковров г, Лопатина ул, 68</t>
  </si>
  <si>
    <t>Ковров г, Лопатина ул, 72</t>
  </si>
  <si>
    <t>Ковров г, Лопатина ул, 72а</t>
  </si>
  <si>
    <t>Ковров г, Лопатина ул, 76</t>
  </si>
  <si>
    <t>Ковров г, Лопатина ул, 78</t>
  </si>
  <si>
    <t>Ковров г, Луговая ул, 11</t>
  </si>
  <si>
    <t>Ковров г, Луговая ул, 13</t>
  </si>
  <si>
    <t>Ковров г, Луговая ул, 15</t>
  </si>
  <si>
    <t>Ковров г, Луговая ул, 17</t>
  </si>
  <si>
    <t>Ковров г, Луговая ул, 3</t>
  </si>
  <si>
    <t>Ковров г, Луговая ул, 5</t>
  </si>
  <si>
    <t>Ковров г, Луговая ул, 7</t>
  </si>
  <si>
    <t>Ковров г, Луговая ул, 9</t>
  </si>
  <si>
    <t>Ковров г, Малая Железнодорожная ул, 1</t>
  </si>
  <si>
    <t>Ковров г, Малеева ул, 1/1</t>
  </si>
  <si>
    <t>Ковров г, Малеева ул, 12</t>
  </si>
  <si>
    <t>Ковров г, Маршала Устинова ул, 1</t>
  </si>
  <si>
    <t>Ковров г, Маршала Устинова ул, 3</t>
  </si>
  <si>
    <t>Ковров г, Маршала Устинова ул, 5</t>
  </si>
  <si>
    <t>Ковров г, Маршала Устинова ул, 9</t>
  </si>
  <si>
    <t>1188.330</t>
  </si>
  <si>
    <t>Ковров г, Матвеева ул, 3</t>
  </si>
  <si>
    <t>Ковров г, Матвеева ул, 3а</t>
  </si>
  <si>
    <t>Ковров г, Матвеева ул, 5</t>
  </si>
  <si>
    <t>Ковров г, Матвеева ул, 7</t>
  </si>
  <si>
    <t>Ковров г, Машиностроителей ул, 11</t>
  </si>
  <si>
    <t>895.230</t>
  </si>
  <si>
    <t>Ковров г, Машиностроителей ул, 3</t>
  </si>
  <si>
    <t>Ковров г, Машиностроителей ул, 5/2</t>
  </si>
  <si>
    <t>Ковров г, Машиностроителей ул, 5</t>
  </si>
  <si>
    <t>Ковров г, Машиностроителей ул, 7</t>
  </si>
  <si>
    <t>5874.000</t>
  </si>
  <si>
    <t>Ковров г, Машиностроителей ул, 9</t>
  </si>
  <si>
    <t>7691.000</t>
  </si>
  <si>
    <t>Ковров г, Маяковского ул, 104</t>
  </si>
  <si>
    <t>454.300</t>
  </si>
  <si>
    <t>441.800</t>
  </si>
  <si>
    <t>1874.780</t>
  </si>
  <si>
    <t>Ковров г, Маяковского ул, 30</t>
  </si>
  <si>
    <t>2033.000</t>
  </si>
  <si>
    <t>Ковров г, Маяковского ул, 4</t>
  </si>
  <si>
    <t>Ковров г, Маяковского ул, 6</t>
  </si>
  <si>
    <t>Ковров г, Маяковского ул, 79</t>
  </si>
  <si>
    <t>Ковров г, Маяковского ул, 81</t>
  </si>
  <si>
    <t>Ковров г, Маяковского ул, 83</t>
  </si>
  <si>
    <t>Ковров г, Маяковского ул, 85</t>
  </si>
  <si>
    <t>1261.100</t>
  </si>
  <si>
    <t>Ковров г, Маяковского ул, 87</t>
  </si>
  <si>
    <t>618.700</t>
  </si>
  <si>
    <t>Ковров г, Металлистов ул, 12</t>
  </si>
  <si>
    <t>Ковров г, Металлистов ул, 4</t>
  </si>
  <si>
    <t>Ковров г, Металлистов ул, 6</t>
  </si>
  <si>
    <t>386.300</t>
  </si>
  <si>
    <t>Ковров г, Металлистов ул, 8</t>
  </si>
  <si>
    <t>Ковров г, Мира пр-кт, 2</t>
  </si>
  <si>
    <t>Ковров г, Мира пр-кт, 6</t>
  </si>
  <si>
    <t>2608.300</t>
  </si>
  <si>
    <t>Ковров г, Молодогвардейская ул, 1/16</t>
  </si>
  <si>
    <t>Ковров г, Молодогвардейская ул, 3</t>
  </si>
  <si>
    <t>718.100</t>
  </si>
  <si>
    <t>Ковров г, Молодогвардейская ул, 4</t>
  </si>
  <si>
    <t>Ковров г, Молодогвардейская ул, 5</t>
  </si>
  <si>
    <t>750.100</t>
  </si>
  <si>
    <t>Ковров г, Молодогвардейская ул, 7</t>
  </si>
  <si>
    <t>Ковров г, МОПРа ул, 22</t>
  </si>
  <si>
    <t>Ковров г, МОПРа ул, 24</t>
  </si>
  <si>
    <t>Ковров г, МОПРа ул, 26</t>
  </si>
  <si>
    <t>Ковров г, МОПРа ул, 27</t>
  </si>
  <si>
    <t>Ковров г, МОПРа ул, 29</t>
  </si>
  <si>
    <t>281.600</t>
  </si>
  <si>
    <t>Ковров г, МОПРа ул, 33</t>
  </si>
  <si>
    <t>Ковров г, МОПРа ул, 35</t>
  </si>
  <si>
    <t>Ковров г, Московская ул, 3</t>
  </si>
  <si>
    <t>2803.100</t>
  </si>
  <si>
    <t>Ковров г, Московская ул, 4</t>
  </si>
  <si>
    <t>2833.500</t>
  </si>
  <si>
    <t>Ковров г, Московская ул, 5</t>
  </si>
  <si>
    <t>2820.100</t>
  </si>
  <si>
    <t>Ковров г, Московская ул, 6</t>
  </si>
  <si>
    <t>Ковров г, Московская ул, 7</t>
  </si>
  <si>
    <t>2828.600</t>
  </si>
  <si>
    <t>Ковров г, Московская ул, 8</t>
  </si>
  <si>
    <t>2817.100</t>
  </si>
  <si>
    <t>Ковров г, Московская ул, 9</t>
  </si>
  <si>
    <t>2816.900</t>
  </si>
  <si>
    <t>Ковров г, Моховая ул, 1/3</t>
  </si>
  <si>
    <t>1664.700</t>
  </si>
  <si>
    <t>Ковров г, Моховая ул, 1/4</t>
  </si>
  <si>
    <t>Ковров г, Моховая ул, 1/5</t>
  </si>
  <si>
    <t>Ковров г, Моховая ул, 1/6</t>
  </si>
  <si>
    <t>Ковров г, Моховая ул, 1/7</t>
  </si>
  <si>
    <t>Ковров г, Моховая ул, 1</t>
  </si>
  <si>
    <t>Ковров г, Моховая ул, 10</t>
  </si>
  <si>
    <t>Ковров г, Моховая ул, 13</t>
  </si>
  <si>
    <t>Ковров г, Моховая ул, 17</t>
  </si>
  <si>
    <t>Ковров г, Моховая ул, 1а</t>
  </si>
  <si>
    <t>Ковров г, Моховая ул, 1б</t>
  </si>
  <si>
    <t>Ковров г, Моховая ул, 2 корп. 10</t>
  </si>
  <si>
    <t>1194.550</t>
  </si>
  <si>
    <t>Ковров г, Моховая ул, 2 корп. 5</t>
  </si>
  <si>
    <t>Ковров г, Моховая ул, 2/11</t>
  </si>
  <si>
    <t>1413.400</t>
  </si>
  <si>
    <t>Ковров г, Моховая ул, 2/4</t>
  </si>
  <si>
    <t>Ковров г, Моховая ул, 2/6</t>
  </si>
  <si>
    <t>1267.220</t>
  </si>
  <si>
    <t>Ковров г, Моховая ул, 2/8</t>
  </si>
  <si>
    <t>1143.530</t>
  </si>
  <si>
    <t>Ковров г, Моховая ул, 2/9</t>
  </si>
  <si>
    <t>1227.000</t>
  </si>
  <si>
    <t>Ковров г, Моховая ул, 2а</t>
  </si>
  <si>
    <t>Ковров г, Моховая ул, 2б</t>
  </si>
  <si>
    <t>Ковров г, Моховая ул, 2в</t>
  </si>
  <si>
    <t>Ковров г, Моховая ул, 3</t>
  </si>
  <si>
    <t>393.100</t>
  </si>
  <si>
    <t>Ковров г, Моховая ул, 5</t>
  </si>
  <si>
    <t>Ковров г, Моховая ул, 8</t>
  </si>
  <si>
    <t>Ковров г, Моховая ул, 9</t>
  </si>
  <si>
    <t>453.800</t>
  </si>
  <si>
    <t>Ковров г, Муромская ул, 1</t>
  </si>
  <si>
    <t>Ковров г, Муромская ул, 13</t>
  </si>
  <si>
    <t>Ковров г, Муромская ул, 13а</t>
  </si>
  <si>
    <t>Ковров г, Муромская ул, 15</t>
  </si>
  <si>
    <t>Ковров г, Муромская ул, 23 корп. 3</t>
  </si>
  <si>
    <t>Ковров г, Муромская ул, 23/2</t>
  </si>
  <si>
    <t>Ковров г, Муромская ул, 23</t>
  </si>
  <si>
    <t>Ковров г, Муромская ул, 25 корп. 2</t>
  </si>
  <si>
    <t>Ковров г, Муромская ул, 25 корп. 3</t>
  </si>
  <si>
    <t>Ковров г, Муромская ул, 25</t>
  </si>
  <si>
    <t>Ковров г, Муромская ул, 27/2</t>
  </si>
  <si>
    <t>Ковров г, Муромская ул, 27</t>
  </si>
  <si>
    <t>Ковров г, Муромская ул, 31</t>
  </si>
  <si>
    <t>1843.000</t>
  </si>
  <si>
    <t>Ковров г, Муромская ул, 33</t>
  </si>
  <si>
    <t>Ковров г, Муромская ул, 35 корп. 2</t>
  </si>
  <si>
    <t>1324.600</t>
  </si>
  <si>
    <t>Ковров г, Муромская ул, 35/1</t>
  </si>
  <si>
    <t>Ковров г, Муромская ул, 35</t>
  </si>
  <si>
    <t>Ковров г, Муромская ул, 5/1</t>
  </si>
  <si>
    <t>891.900</t>
  </si>
  <si>
    <t>Ковров г, Муромская ул, 7</t>
  </si>
  <si>
    <t>1565.000</t>
  </si>
  <si>
    <t>Ковров г, Муромский проезд, 10</t>
  </si>
  <si>
    <t>Ковров г, Муромский проезд, 3</t>
  </si>
  <si>
    <t>434.100</t>
  </si>
  <si>
    <t>Ковров г, Муромский проезд, 5</t>
  </si>
  <si>
    <t>265.500</t>
  </si>
  <si>
    <t>Ковров г, Муромский проезд, 6</t>
  </si>
  <si>
    <t>Ковров г, Муромский проезд, 7</t>
  </si>
  <si>
    <t>Ковров г, Муромский проезд, 9</t>
  </si>
  <si>
    <t>Ковров г, Набережная ул, 10</t>
  </si>
  <si>
    <t>1921</t>
  </si>
  <si>
    <t>Ковров г, Набережная ул, 10а</t>
  </si>
  <si>
    <t>Ковров г, Набережная ул, 16а</t>
  </si>
  <si>
    <t>Ковров г, Набережная ул, 17</t>
  </si>
  <si>
    <t>Ковров г, Набережная ул, 18</t>
  </si>
  <si>
    <t>Ковров г, Набережная ул, 19</t>
  </si>
  <si>
    <t>242.200</t>
  </si>
  <si>
    <t>Ковров г, Набережная ул, 1а</t>
  </si>
  <si>
    <t>Ковров г, Набережная ул, 2</t>
  </si>
  <si>
    <t>Ковров г, Набережная ул, 20</t>
  </si>
  <si>
    <t>Ковров г, Набережная ул, 21</t>
  </si>
  <si>
    <t>229.500</t>
  </si>
  <si>
    <t>251.500</t>
  </si>
  <si>
    <t>Ковров г, Набережная ул, 22</t>
  </si>
  <si>
    <t>Ковров г, Набережная ул, 23</t>
  </si>
  <si>
    <t>427.340</t>
  </si>
  <si>
    <t>Ковров г, Набережная ул, 24</t>
  </si>
  <si>
    <t>Ковров г, Набережная ул, 5</t>
  </si>
  <si>
    <t>Ковров г, Никитина ул, 34</t>
  </si>
  <si>
    <t>Ковров г, Ногина пер, 3</t>
  </si>
  <si>
    <t>Ковров г, Ногина пер, 5</t>
  </si>
  <si>
    <t>Ковров г, Ногина пер, 6</t>
  </si>
  <si>
    <t>Ковров г, Ногина пер, 8</t>
  </si>
  <si>
    <t>Ковров г, Ногина ул, 59</t>
  </si>
  <si>
    <t>3213.400</t>
  </si>
  <si>
    <t>680.100</t>
  </si>
  <si>
    <t>Ковров г, Олега Кошевого ул, 1</t>
  </si>
  <si>
    <t>671.300</t>
  </si>
  <si>
    <t>Ковров г, Олега Кошевого ул, 10</t>
  </si>
  <si>
    <t>Ковров г, Олега Кошевого ул, 12</t>
  </si>
  <si>
    <t>Ковров г, Олега Кошевого ул, 13</t>
  </si>
  <si>
    <t>Ковров г, Олега Кошевого ул, 15</t>
  </si>
  <si>
    <t>Ковров г, Олега Кошевого ул, 2</t>
  </si>
  <si>
    <t>Ковров г, Олега Кошевого ул, 21</t>
  </si>
  <si>
    <t>Ковров г, Олега Кошевого ул, 3</t>
  </si>
  <si>
    <t>Ковров г, Олега Кошевого ул, 5</t>
  </si>
  <si>
    <t>Ковров г, Олега Кошевого ул, 6</t>
  </si>
  <si>
    <t>Ковров г, Олега Кошевого ул, 7</t>
  </si>
  <si>
    <t>202.200</t>
  </si>
  <si>
    <t>Ковров г, Олега Кошевого ул, 8</t>
  </si>
  <si>
    <t>Ковров г, Олега Кошевого ул, 9</t>
  </si>
  <si>
    <t>Ковров г, Ореховая ул, 22</t>
  </si>
  <si>
    <t>Ковров г, Осиповская ул, 41</t>
  </si>
  <si>
    <t>Ковров г, Островского ул, 57/1</t>
  </si>
  <si>
    <t>2142.000</t>
  </si>
  <si>
    <t>682.100</t>
  </si>
  <si>
    <t>Ковров г, Островского ул, 73</t>
  </si>
  <si>
    <t>Ковров г, Островского ул, 77</t>
  </si>
  <si>
    <t>12369.000</t>
  </si>
  <si>
    <t>Ковров г, Островского ул, 79</t>
  </si>
  <si>
    <t>Ковров г, Островского ул, 81</t>
  </si>
  <si>
    <t>Ковров г, Парковая ул, 2</t>
  </si>
  <si>
    <t>Ковров г, Партизанская ул, 1</t>
  </si>
  <si>
    <t>Ковров г, Первомайская ул, 21</t>
  </si>
  <si>
    <t>3800.000</t>
  </si>
  <si>
    <t>Ковров г, Первомайская ул, 27</t>
  </si>
  <si>
    <t>1078.800</t>
  </si>
  <si>
    <t>Ковров г, Першутова ул, 20</t>
  </si>
  <si>
    <t>Ковров г, Першутова ул, 30</t>
  </si>
  <si>
    <t>Ковров г, Першутова ул, 40</t>
  </si>
  <si>
    <t>Ковров г, Першутова ул, 42</t>
  </si>
  <si>
    <t>Ковров г, Пионерская ул, 12</t>
  </si>
  <si>
    <t>Ковров г, Пионерская ул, 13</t>
  </si>
  <si>
    <t>435.800</t>
  </si>
  <si>
    <t>Ковров г, Пионерская ул, 15</t>
  </si>
  <si>
    <t>Ковров г, Пионерская ул, 16</t>
  </si>
  <si>
    <t>416.300</t>
  </si>
  <si>
    <t>Ковров г, Пионерская ул, 17</t>
  </si>
  <si>
    <t>Ковров г, Пионерская ул, 18</t>
  </si>
  <si>
    <t>Ковров г, Пионерская ул, 19</t>
  </si>
  <si>
    <t>255.300</t>
  </si>
  <si>
    <t>Ковров г, Пионерская ул, 2</t>
  </si>
  <si>
    <t>Ковров г, Пионерская ул, 23</t>
  </si>
  <si>
    <t>Ковров г, Пионерская ул, 25</t>
  </si>
  <si>
    <t>324.200</t>
  </si>
  <si>
    <t>Ковров г, Пионерская ул, 27</t>
  </si>
  <si>
    <t>325.400</t>
  </si>
  <si>
    <t>Ковров г, Пионерская ул, 3</t>
  </si>
  <si>
    <t>Ковров г, Пионерская ул, 6</t>
  </si>
  <si>
    <t>Ковров г, Подлесная ул, 12</t>
  </si>
  <si>
    <t>675.600</t>
  </si>
  <si>
    <t>Ковров г, Подлесная ул, 13</t>
  </si>
  <si>
    <t>Ковров г, Подлесная ул, 14</t>
  </si>
  <si>
    <t>Ковров г, Подлесная ул, 16</t>
  </si>
  <si>
    <t>Ковров г, Подлесная ул, 17</t>
  </si>
  <si>
    <t>Ковров г, Подлесная ул, 17а</t>
  </si>
  <si>
    <t>Ковров г, Подлесная ул, 18</t>
  </si>
  <si>
    <t>Ковров г, Подлесная ул, 19</t>
  </si>
  <si>
    <t>Ковров г, Подлесная ул, 2</t>
  </si>
  <si>
    <t>466.400</t>
  </si>
  <si>
    <t>Ковров г, Подлесная ул, 21</t>
  </si>
  <si>
    <t>Ковров г, Подлесная ул, 21а</t>
  </si>
  <si>
    <t>Ковров г, Подлесная ул, 22</t>
  </si>
  <si>
    <t>984.000</t>
  </si>
  <si>
    <t>Ковров г, Подлесная ул, 22а</t>
  </si>
  <si>
    <t>Ковров г, Подлесная ул, 22б</t>
  </si>
  <si>
    <t>Ковров г, Подлесная ул, 23</t>
  </si>
  <si>
    <t>Ковров г, Подлесная ул, 4</t>
  </si>
  <si>
    <t>Ковров г, Подлесная ул, 6</t>
  </si>
  <si>
    <t>Ковров г, Полевая ул, 2</t>
  </si>
  <si>
    <t>1283.400</t>
  </si>
  <si>
    <t>Ковров г, Полевая ул, 4</t>
  </si>
  <si>
    <t>1245.000</t>
  </si>
  <si>
    <t>Ковров г, Полевая ул, 6</t>
  </si>
  <si>
    <t>Ковров г, Правды ул, 32</t>
  </si>
  <si>
    <t>Ковров г, Правды ул, 5</t>
  </si>
  <si>
    <t>Ковров г, Правды ул, 6</t>
  </si>
  <si>
    <t>444.100</t>
  </si>
  <si>
    <t>Ковров г, Правды ул, 77а</t>
  </si>
  <si>
    <t>Ковров г, Пролетарская ул, 14/1</t>
  </si>
  <si>
    <t>Ковров г, Пролетарская ул, 38</t>
  </si>
  <si>
    <t>Ковров г, Пролетарская ул, 38а</t>
  </si>
  <si>
    <t>Ковров г, Пролетарская ул, 40</t>
  </si>
  <si>
    <t>Ковров г, Пролетарская ул, 44</t>
  </si>
  <si>
    <t>Ковров г, Пролетарская ул, 46</t>
  </si>
  <si>
    <t>Ковров г, Пролетарская ул, 48</t>
  </si>
  <si>
    <t>Ковров г, Пролетарская ул, 50</t>
  </si>
  <si>
    <t>Ковров г, Пролетарская ул, 52</t>
  </si>
  <si>
    <t>Ковров г, Пугачева ул, 10</t>
  </si>
  <si>
    <t>1293.900</t>
  </si>
  <si>
    <t>Ковров г, Пугачева ул, 21А</t>
  </si>
  <si>
    <t>Ковров г, Пугачева ул, 23</t>
  </si>
  <si>
    <t>Ковров г, Пугачева ул, 24</t>
  </si>
  <si>
    <t>Ковров г, Пугачева ул, 26</t>
  </si>
  <si>
    <t>255.200</t>
  </si>
  <si>
    <t>Ковров г, Пугачева ул, 29</t>
  </si>
  <si>
    <t>Ковров г, Пугачева ул, 30</t>
  </si>
  <si>
    <t>Ковров г, Пугачева ул, 35</t>
  </si>
  <si>
    <t>4897.700</t>
  </si>
  <si>
    <t>Ковров г, Пугачева ул, 9</t>
  </si>
  <si>
    <t>939.000</t>
  </si>
  <si>
    <t>Ковров г, Рабочая ул, 35</t>
  </si>
  <si>
    <t>Ковров г, Разина ул, 3</t>
  </si>
  <si>
    <t>Ковров г, Ранжева ул, 11/2</t>
  </si>
  <si>
    <t>Ковров г, Ранжева ул, 11</t>
  </si>
  <si>
    <t>Ковров г, Ранжева ул, 13</t>
  </si>
  <si>
    <t>2206.000</t>
  </si>
  <si>
    <t>Ковров г, Ранжева ул, 3</t>
  </si>
  <si>
    <t>Ковров г, Ранжева ул, 7</t>
  </si>
  <si>
    <t>Ковров г, Рунова ул, 34</t>
  </si>
  <si>
    <t>Ковров г, Рунова ул, 34а</t>
  </si>
  <si>
    <t>Ковров г, Рунова ул, 36</t>
  </si>
  <si>
    <t>Ковров г, Рунова ул, 36а</t>
  </si>
  <si>
    <t>Ковров г, Рунова ул, 38</t>
  </si>
  <si>
    <t>Ковров г, Садовая ул, 23</t>
  </si>
  <si>
    <t>Ковров г, Свердлова ул, 11</t>
  </si>
  <si>
    <t>Ковров г, Свердлова ул, 15</t>
  </si>
  <si>
    <t>Ковров г, Свердлова ул, 1а</t>
  </si>
  <si>
    <t>Ковров г, Свердлова ул, 20</t>
  </si>
  <si>
    <t>1103.800</t>
  </si>
  <si>
    <t>447.800</t>
  </si>
  <si>
    <t>259.700</t>
  </si>
  <si>
    <t>Ковров г, Свердлова ул, 80</t>
  </si>
  <si>
    <t>Ковров г, Свердлова ул, 82</t>
  </si>
  <si>
    <t>Ковров г, Свердлова ул, 82а</t>
  </si>
  <si>
    <t>Ковров г, Свердлова ул, 83а</t>
  </si>
  <si>
    <t>Ковров г, Свердлова ул, 84</t>
  </si>
  <si>
    <t>223.800</t>
  </si>
  <si>
    <t>Ковров г, Свердлова ул, 9</t>
  </si>
  <si>
    <t>Ковров г, Свердлова ул, 91а</t>
  </si>
  <si>
    <t>Ковров г, Свердлова ул, 92</t>
  </si>
  <si>
    <t>Ковров г, Свердлова ул, 96</t>
  </si>
  <si>
    <t>Ковров г, Свердлова ул, 98</t>
  </si>
  <si>
    <t>Ковров г, Северный проезд, 10а</t>
  </si>
  <si>
    <t>Ковров г, Северный проезд, 11</t>
  </si>
  <si>
    <t>535.940</t>
  </si>
  <si>
    <t>Ковров г, Северный проезд, 13</t>
  </si>
  <si>
    <t>Ковров г, Сергея Лазо ул, 4/1</t>
  </si>
  <si>
    <t>Ковров г, Сергея Лазо ул, 4</t>
  </si>
  <si>
    <t>Ковров г, Сергея Лазо ул, 4а</t>
  </si>
  <si>
    <t>2790.000</t>
  </si>
  <si>
    <t>Ковров г, Сергея Лазо ул, 6</t>
  </si>
  <si>
    <t>Ковров г, Славянская ул, 31</t>
  </si>
  <si>
    <t>Ковров г, Советская ул, 2а</t>
  </si>
  <si>
    <t>Ковров г, Солнечная ул, 2</t>
  </si>
  <si>
    <t>Ковров г, Сосновая ул, 14</t>
  </si>
  <si>
    <t>Ковров г, Сосновая ул, 15 корп. 1</t>
  </si>
  <si>
    <t>Ковров г, Сосновая ул, 15/2</t>
  </si>
  <si>
    <t>921.200</t>
  </si>
  <si>
    <t>Ковров г, Сосновая ул, 15/3</t>
  </si>
  <si>
    <t>Ковров г, Сосновая ул, 16</t>
  </si>
  <si>
    <t>429.500</t>
  </si>
  <si>
    <t>Ковров г, Сосновая ул, 17</t>
  </si>
  <si>
    <t>Ковров г, Сосновая ул, 18</t>
  </si>
  <si>
    <t>Ковров г, Сосновая ул, 20</t>
  </si>
  <si>
    <t>Ковров г, Сосновая ул, 22</t>
  </si>
  <si>
    <t>222.200</t>
  </si>
  <si>
    <t>Ковров г, Сосновая ул, 24</t>
  </si>
  <si>
    <t>Ковров г, Сосновая ул, 25</t>
  </si>
  <si>
    <t>219.500</t>
  </si>
  <si>
    <t>Ковров г, Сосновая ул, 28</t>
  </si>
  <si>
    <t>Ковров г, Сосновая ул, 30</t>
  </si>
  <si>
    <t>Ковров г, Сосновая ул, 32</t>
  </si>
  <si>
    <t>Ковров г, Сосновая ул, 35</t>
  </si>
  <si>
    <t>Ковров г, Сосновая ул, 37</t>
  </si>
  <si>
    <t>Ковров г, Сосновая ул, 39</t>
  </si>
  <si>
    <t>1527.300</t>
  </si>
  <si>
    <t>Ковров г, Сосновая ул, 4</t>
  </si>
  <si>
    <t>Ковров г, Сосновая ул, 41</t>
  </si>
  <si>
    <t>Ковров г, Сосновая ул, 6</t>
  </si>
  <si>
    <t>Ковров г, Социалистическая ул, 11</t>
  </si>
  <si>
    <t>Ковров г, Социалистическая ул, 13</t>
  </si>
  <si>
    <t>Ковров г, Социалистическая ул, 15</t>
  </si>
  <si>
    <t>Ковров г, Социалистическая ул, 17</t>
  </si>
  <si>
    <t>846.200</t>
  </si>
  <si>
    <t>Ковров г, Социалистическая ул, 21</t>
  </si>
  <si>
    <t>Ковров г, Социалистическая ул, 25</t>
  </si>
  <si>
    <t>Ковров г, Социалистическая ул, 3</t>
  </si>
  <si>
    <t>Ковров г, Социалистическая ул, 4</t>
  </si>
  <si>
    <t>Ковров г, Социалистическая ул, 4а</t>
  </si>
  <si>
    <t>Ковров г, Социалистическая ул, 4б</t>
  </si>
  <si>
    <t>Ковров г, Социалистическая ул, 6</t>
  </si>
  <si>
    <t>Ковров г, Социалистическая ул, 7</t>
  </si>
  <si>
    <t>Ковров г, Социалистическая ул, 8</t>
  </si>
  <si>
    <t>Ковров г, Социалистическая ул, 9</t>
  </si>
  <si>
    <t>Ковров г, Строителей ул, 10</t>
  </si>
  <si>
    <t>Ковров г, Строителей ул, 11</t>
  </si>
  <si>
    <t>Ковров г, Строителей ул, 12/1</t>
  </si>
  <si>
    <t>1012.700</t>
  </si>
  <si>
    <t>Ковров г, Строителей ул, 12</t>
  </si>
  <si>
    <t>Ковров г, Строителей ул, 13</t>
  </si>
  <si>
    <t>Ковров г, Строителей ул, 14</t>
  </si>
  <si>
    <t>Ковров г, Строителей ул, 15 корп. 1</t>
  </si>
  <si>
    <t>Ковров г, Строителей ул, 15/2</t>
  </si>
  <si>
    <t>Ковров г, Строителей ул, 15</t>
  </si>
  <si>
    <t>808.700</t>
  </si>
  <si>
    <t>Ковров г, Строителей ул, 16</t>
  </si>
  <si>
    <t>Ковров г, Строителей ул, 18</t>
  </si>
  <si>
    <t>Ковров г, Строителей ул, 2</t>
  </si>
  <si>
    <t>10629.700</t>
  </si>
  <si>
    <t>Ковров г, Строителей ул, 22/1</t>
  </si>
  <si>
    <t>Ковров г, Строителей ул, 22/2</t>
  </si>
  <si>
    <t>9777.700</t>
  </si>
  <si>
    <t>Ковров г, Строителей ул, 22</t>
  </si>
  <si>
    <t>8038.000</t>
  </si>
  <si>
    <t>Ковров г, Строителей ул, 24/2</t>
  </si>
  <si>
    <t>Ковров г, Строителей ул, 25/1</t>
  </si>
  <si>
    <t>11081.000</t>
  </si>
  <si>
    <t>Ковров г, Строителей ул, 26</t>
  </si>
  <si>
    <t>7869.000</t>
  </si>
  <si>
    <t>Ковров г, Строителей ул, 27/1</t>
  </si>
  <si>
    <t>1060.500</t>
  </si>
  <si>
    <t>Ковров г, Строителей ул, 27/2</t>
  </si>
  <si>
    <t>4524.000</t>
  </si>
  <si>
    <t>Ковров г, Строителей ул, 27/3</t>
  </si>
  <si>
    <t>Ковров г, Строителей ул, 28</t>
  </si>
  <si>
    <t>Ковров г, Строителей ул, 29</t>
  </si>
  <si>
    <t>Ковров г, Строителей ул, 3</t>
  </si>
  <si>
    <t>Ковров г, Строителей ул, 31/1</t>
  </si>
  <si>
    <t>Ковров г, Строителей ул, 31/2</t>
  </si>
  <si>
    <t>769.060</t>
  </si>
  <si>
    <t>Ковров г, Строителей ул, 33</t>
  </si>
  <si>
    <t>Ковров г, Строителей ул, 35</t>
  </si>
  <si>
    <t>Ковров г, Строителей ул, 39/1</t>
  </si>
  <si>
    <t>Ковров г, Строителей ул, 39</t>
  </si>
  <si>
    <t>Ковров г, Строителей ул, 41</t>
  </si>
  <si>
    <t>Ковров г, Строителей ул, 43</t>
  </si>
  <si>
    <t>Ковров г, Строителей ул, 45</t>
  </si>
  <si>
    <t>Ковров г, Строителей ул, 5</t>
  </si>
  <si>
    <t>Ковров г, Строителей ул, 8</t>
  </si>
  <si>
    <t>Ковров г, Строителей ул, 9</t>
  </si>
  <si>
    <t>1327.000</t>
  </si>
  <si>
    <t>Ковров г, Суворова ул, 19</t>
  </si>
  <si>
    <t>Ковров г, Текстильная ул, 2а</t>
  </si>
  <si>
    <t>Ковров г, Текстильная ул, 2в</t>
  </si>
  <si>
    <t>936.100</t>
  </si>
  <si>
    <t>Ковров г, Текстильная ул, 3</t>
  </si>
  <si>
    <t>Ковров г, Текстильная ул, 5</t>
  </si>
  <si>
    <t>Ковров г, Текстильная ул, 7</t>
  </si>
  <si>
    <t>868.200</t>
  </si>
  <si>
    <t>Ковров г, Тимофея Павловского ул, 1</t>
  </si>
  <si>
    <t>881.100</t>
  </si>
  <si>
    <t>Ковров г, Тимофея Павловского ул, 10</t>
  </si>
  <si>
    <t>Ковров г, Тимофея Павловского ул, 11</t>
  </si>
  <si>
    <t>382.050</t>
  </si>
  <si>
    <t>Ковров г, Тимофея Павловского ул, 2</t>
  </si>
  <si>
    <t>879.100</t>
  </si>
  <si>
    <t>Ковров г, Тимофея Павловского ул, 3</t>
  </si>
  <si>
    <t>Ковров г, Тимофея Павловского ул, 4</t>
  </si>
  <si>
    <t>896.400</t>
  </si>
  <si>
    <t>Ковров г, Тимофея Павловского ул, 6</t>
  </si>
  <si>
    <t>Ковров г, Тимофея Павловского ул, 8</t>
  </si>
  <si>
    <t>Ковров г, Тимофея Павловского ул, 9</t>
  </si>
  <si>
    <t>Ковров г, Транспортная ул, 79</t>
  </si>
  <si>
    <t>Ковров г, Транспортная ул, 81</t>
  </si>
  <si>
    <t>Ковров г, Труда ул, 1</t>
  </si>
  <si>
    <t>20669.000</t>
  </si>
  <si>
    <t>Ковров г, Туманова ул, 10</t>
  </si>
  <si>
    <t>Ковров г, Туманова ул, 11</t>
  </si>
  <si>
    <t>Ковров г, Туманова ул, 12</t>
  </si>
  <si>
    <t>Ковров г, Туманова ул, 13</t>
  </si>
  <si>
    <t>823.700</t>
  </si>
  <si>
    <t>Ковров г, Туманова ул, 14</t>
  </si>
  <si>
    <t>820.100</t>
  </si>
  <si>
    <t>Ковров г, Туманова ул, 16</t>
  </si>
  <si>
    <t>Ковров г, Туманова ул, 20</t>
  </si>
  <si>
    <t>Ковров г, Туманова ул, 22</t>
  </si>
  <si>
    <t>Ковров г, Туманова ул, 29</t>
  </si>
  <si>
    <t>Ковров г, Туманова ул, 2а</t>
  </si>
  <si>
    <t>Ковров г, Туманова ул, 33</t>
  </si>
  <si>
    <t>Ковров г, Туманова ул, 4</t>
  </si>
  <si>
    <t>Ковров г, Туманова ул, 6</t>
  </si>
  <si>
    <t>Ковров г, Туманова ул, 8</t>
  </si>
  <si>
    <t>Ковров г, Туманова ул, 8а</t>
  </si>
  <si>
    <t>Ковров г, Урицкого ул, 15</t>
  </si>
  <si>
    <t>Ковров г, Урицкого ул, 9</t>
  </si>
  <si>
    <t>257.800</t>
  </si>
  <si>
    <t>Ковров г, Урожайная ул, 100</t>
  </si>
  <si>
    <t>Ковров г, Урожайная ул, 83</t>
  </si>
  <si>
    <t>Ковров г, Урожайный проезд, 3</t>
  </si>
  <si>
    <t>Ковров г, Урожайный проезд, 4</t>
  </si>
  <si>
    <t>1024.900</t>
  </si>
  <si>
    <t>Ковров г, Урожайный проезд, 8</t>
  </si>
  <si>
    <t>514.100</t>
  </si>
  <si>
    <t>Ковров г, Фабричный проезд, 4а</t>
  </si>
  <si>
    <t>1618.600</t>
  </si>
  <si>
    <t>475.200</t>
  </si>
  <si>
    <t>Ковров г, Фабричный проезд, 5</t>
  </si>
  <si>
    <t>643.600</t>
  </si>
  <si>
    <t>Ковров г, Фабричный проезд, 6</t>
  </si>
  <si>
    <t>749.600</t>
  </si>
  <si>
    <t>Ковров г, Фабричный проезд, 7</t>
  </si>
  <si>
    <t>207.200</t>
  </si>
  <si>
    <t>Ковров г, Федорова ул, 13а</t>
  </si>
  <si>
    <t>Ковров г, Федорова ул, 91/1</t>
  </si>
  <si>
    <t>Ковров г, Федорова ул, 91/2</t>
  </si>
  <si>
    <t>1284.400</t>
  </si>
  <si>
    <t>Ковров г, Федорова ул, 93</t>
  </si>
  <si>
    <t>Ковров г, Федорова ул, 95</t>
  </si>
  <si>
    <t>4026.330</t>
  </si>
  <si>
    <t>3977.170</t>
  </si>
  <si>
    <t>Ковров г, Федорова ул, 99</t>
  </si>
  <si>
    <t>Ковров г, Фрунзе ул, 1</t>
  </si>
  <si>
    <t>Ковров г, Фрунзе ул, 10</t>
  </si>
  <si>
    <t>Ковров г, Фрунзе ул, 11</t>
  </si>
  <si>
    <t>Ковров г, Фрунзе ул, 13</t>
  </si>
  <si>
    <t>Ковров г, Фрунзе ул, 15</t>
  </si>
  <si>
    <t>Ковров г, Фрунзе ул, 17</t>
  </si>
  <si>
    <t>Ковров г, Фрунзе ул, 19</t>
  </si>
  <si>
    <t>278.300</t>
  </si>
  <si>
    <t>Ковров г, Фрунзе ул, 2</t>
  </si>
  <si>
    <t>Ковров г, Фрунзе ул, 4</t>
  </si>
  <si>
    <t>2129.900</t>
  </si>
  <si>
    <t>Ковров г, Фрунзе ул, 6</t>
  </si>
  <si>
    <t>927.600</t>
  </si>
  <si>
    <t>Ковров г, Фрунзе ул, 7</t>
  </si>
  <si>
    <t>Ковров г, Фрунзе ул, 8</t>
  </si>
  <si>
    <t>Ковров г, Фурманова ул, 14</t>
  </si>
  <si>
    <t>Ковров г, Фурманова ул, 16</t>
  </si>
  <si>
    <t>Ковров г, Фурманова ул, 17/1</t>
  </si>
  <si>
    <t>Ковров г, Фурманова ул, 17/2</t>
  </si>
  <si>
    <t>Ковров г, Фурманова ул, 18</t>
  </si>
  <si>
    <t>Ковров г, Фурманова ул, 27</t>
  </si>
  <si>
    <t>Ковров г, Фурманова ул, 31</t>
  </si>
  <si>
    <t>Ковров г, Фурманова ул, 33</t>
  </si>
  <si>
    <t>Ковров г, Фурманова ул, 35</t>
  </si>
  <si>
    <t>Ковров г, Фурманова ул, 37</t>
  </si>
  <si>
    <t>Ковров г, Циолковского ул, 12</t>
  </si>
  <si>
    <t>1044.400</t>
  </si>
  <si>
    <t>Ковров г, Циолковского ул, 19</t>
  </si>
  <si>
    <t>Ковров г, Циолковского ул, 21</t>
  </si>
  <si>
    <t>932.400</t>
  </si>
  <si>
    <t>Ковров г, Циолковского ул, 35</t>
  </si>
  <si>
    <t>1171.000</t>
  </si>
  <si>
    <t>982.300</t>
  </si>
  <si>
    <t>Ковров г, Циолковского ул, 40</t>
  </si>
  <si>
    <t>Ковров г, Челюскинцев ул, 131</t>
  </si>
  <si>
    <t>1924</t>
  </si>
  <si>
    <t>Ковров г, Челюскинцев ул, 131а</t>
  </si>
  <si>
    <t>Ковров г, Челюскинцев ул, 133</t>
  </si>
  <si>
    <t>Ковров г, Челюскинцев ул, 93</t>
  </si>
  <si>
    <t>Ковров г, Чернышевского ул, 1</t>
  </si>
  <si>
    <t>Ковров г, Чернышевского ул, 11</t>
  </si>
  <si>
    <t>Ковров г, Чернышевского ул, 15</t>
  </si>
  <si>
    <t>Ковров г, Чернышевского ул, 3</t>
  </si>
  <si>
    <t>1311.400</t>
  </si>
  <si>
    <t>Ковров г, Чернышевского ул, 4</t>
  </si>
  <si>
    <t>Ковров г, Чернышевского ул, 5</t>
  </si>
  <si>
    <t>Ковров г, Чернышевского ул, 7</t>
  </si>
  <si>
    <t>Ковров г, Чернышевского ул, 9</t>
  </si>
  <si>
    <t>919.100</t>
  </si>
  <si>
    <t>Ковров г, Чкалова пер, 3</t>
  </si>
  <si>
    <t>Ковров г, Чкалова пер, 5</t>
  </si>
  <si>
    <t>Ковров г, Чкалова ул, 48/2</t>
  </si>
  <si>
    <t>Ковров г, Чкалова ул, 48</t>
  </si>
  <si>
    <t>Ковров г, Чкалова ул, 50</t>
  </si>
  <si>
    <t>Ковров г, Шмидта ул, 11</t>
  </si>
  <si>
    <t>Ковров г, Шмидта ул, 9</t>
  </si>
  <si>
    <t>3531.000</t>
  </si>
  <si>
    <t>Ковров г, Щеглова ул, 43</t>
  </si>
  <si>
    <t>Ковров г, Щеглова ул, 56</t>
  </si>
  <si>
    <t>Ковров г, Щорса ул, 1</t>
  </si>
  <si>
    <t>Ковров г, Щорса ул, 25</t>
  </si>
  <si>
    <t>Ковров г, Щорса ул, 4</t>
  </si>
  <si>
    <t>Ковровский р-н, Гигант п, Первомайская ул, 1</t>
  </si>
  <si>
    <t>233.300</t>
  </si>
  <si>
    <t>Ковровский р-н, Гигант п, Первомайская ул, 11</t>
  </si>
  <si>
    <t>285.400</t>
  </si>
  <si>
    <t>Ковровский р-н, Гигант п, Первомайская ул, 13</t>
  </si>
  <si>
    <t>Ковровский р-н, Гигант п, Первомайская ул, 15</t>
  </si>
  <si>
    <t>Ковровский р-н, Гигант п, Первомайская ул, 17</t>
  </si>
  <si>
    <t>Ковровский р-н, Гигант п, Первомайская ул, 25</t>
  </si>
  <si>
    <t>Ковровский р-н, Гигант п, Первомайская ул, 3</t>
  </si>
  <si>
    <t>Ковровский р-н, Гигант п, Первомайская ул, 5</t>
  </si>
  <si>
    <t>Ковровский р-н, Гигант п, Первомайская ул, 7</t>
  </si>
  <si>
    <t>Ковровский р-н, Гигант п, Юбилейная ул, 62</t>
  </si>
  <si>
    <t>Ковровский р-н, Гигант п, Юбилейная ул, 63</t>
  </si>
  <si>
    <t>Ковровский р-н, Гигант п, Юбилейная ул, 64</t>
  </si>
  <si>
    <t>Ковровский р-н, Глебово д, Школьная ул, 20</t>
  </si>
  <si>
    <t>611.500</t>
  </si>
  <si>
    <t>Ковровский р-н, Глебово д, Школьная ул, 22</t>
  </si>
  <si>
    <t>278.200</t>
  </si>
  <si>
    <t>258.400</t>
  </si>
  <si>
    <t>351.200</t>
  </si>
  <si>
    <t>Ковровский р-н, Гостюхинского карьера п, 5</t>
  </si>
  <si>
    <t>Ковровский р-н, Гостюхинского карьера п, 6</t>
  </si>
  <si>
    <t>Ковровский р-н, Доброград п, Славянская ул, 1</t>
  </si>
  <si>
    <t>Ковровский р-н, Доброград п, Славянская ул, 3</t>
  </si>
  <si>
    <t>Ковровский р-н, Доброград п, Славянская ул, 5</t>
  </si>
  <si>
    <t>Ковровский р-н, Достижение п, Кирпичная ул, 29</t>
  </si>
  <si>
    <t>Ковровский р-н, Достижение п, Фабричная ул, 17</t>
  </si>
  <si>
    <t>Ковровский р-н, Достижение п, Фабричная ул, 37</t>
  </si>
  <si>
    <t>Ковровский р-н, Достижение п, Фабричная ул, 38</t>
  </si>
  <si>
    <t>Ковровский р-н, Достижение п, Фабричная ул, 43</t>
  </si>
  <si>
    <t>Ковровский р-н, Иваново с, Коммунистическая ул, 22</t>
  </si>
  <si>
    <t>700.200</t>
  </si>
  <si>
    <t>Ковровский р-н, Клязьминский Городок с, Клязьминская ПМК ул, 1</t>
  </si>
  <si>
    <t>Ковровский р-н, Клязьминский Городок с, Клязьминская ПМК ул, 16</t>
  </si>
  <si>
    <t>Ковровский р-н, Клязьминский Городок с, Клязьминская ПМК ул, 2</t>
  </si>
  <si>
    <t>600.600</t>
  </si>
  <si>
    <t>Ковровский р-н, Клязьминский Городок с, Клязьминская ПМК ул, 29</t>
  </si>
  <si>
    <t>Ковровский р-н, Клязьминский Городок с, Клязьминская ПМК ул, 3</t>
  </si>
  <si>
    <t>Ковровский р-н, Клязьминский Городок с, Клязьминская ПМК ул, 5</t>
  </si>
  <si>
    <t>Ковровский р-н, Клязьминский Городок с, Клязьминская ПМК ул, 6</t>
  </si>
  <si>
    <t>Ковровский р-н, Ковров-35 городок, Центральная ул, 110</t>
  </si>
  <si>
    <t>Ковровский р-н, Ковров-35 городок, Центральная ул, 140</t>
  </si>
  <si>
    <t>Ковровский р-н, Ковров-35 городок, Центральная ул, 142</t>
  </si>
  <si>
    <t>Ковровский р-н, Ковров-35 городок, Центральная ул, 149</t>
  </si>
  <si>
    <t>Ковровский р-н, Ковров-35 городок, Центральная ул, 150</t>
  </si>
  <si>
    <t>Ковровский р-н, Ковров-35 городок, Школьная ул, 102</t>
  </si>
  <si>
    <t>Ковровский р-н, Ковров-35 городок, Школьная ул, 107</t>
  </si>
  <si>
    <t>Ковровский р-н, Ковров-35 городок, Школьная ул, 109</t>
  </si>
  <si>
    <t>Ковровский р-н, Ковров-35 городок, Школьная ул, 94</t>
  </si>
  <si>
    <t>Ковровский р-н, Красный Октябрь п, Комсомольская ул, 1</t>
  </si>
  <si>
    <t>Ковровский р-н, Красный Октябрь п, Комсомольская ул, 1А</t>
  </si>
  <si>
    <t>221.300</t>
  </si>
  <si>
    <t>Ковровский р-н, Красный Октябрь п, Комсомольская ул, 20</t>
  </si>
  <si>
    <t>Ковровский р-н, Красный Октябрь п, Комсомольская ул, 7</t>
  </si>
  <si>
    <t>Ковровский р-н, Красный Октябрь п, Комсомольская ул, 9</t>
  </si>
  <si>
    <t>652.000</t>
  </si>
  <si>
    <t>Ковровский р-н, Красный Октябрь п, Комсомольская ул, 9А</t>
  </si>
  <si>
    <t>207.300</t>
  </si>
  <si>
    <t>Ковровский р-н, Красный Октябрь п, Мира ул, 13</t>
  </si>
  <si>
    <t>Ковровский р-н, Красный Октябрь п, Мира ул, 17</t>
  </si>
  <si>
    <t>Ковровский р-н, Красный Октябрь п, Мира ул, 5</t>
  </si>
  <si>
    <t>267.500</t>
  </si>
  <si>
    <t>Ковровский р-н, Красный Октябрь п, Мира ул, 7</t>
  </si>
  <si>
    <t>269.400</t>
  </si>
  <si>
    <t>Ковровский р-н, Красный Октябрь п, Садовая ул, 2</t>
  </si>
  <si>
    <t>Ковровский р-н, Красный Октябрь п, Садовая ул, 4</t>
  </si>
  <si>
    <t>Ковровский р-н, Красный Октябрь п, Садовая ул, 6</t>
  </si>
  <si>
    <t>476.300</t>
  </si>
  <si>
    <t>Ковровский р-н, Крутово с, Просторная ул, 8</t>
  </si>
  <si>
    <t>Ковровский р-н, Крутово с, Танеева ул, 37А</t>
  </si>
  <si>
    <t>Ковровский р-н, Малыгино п, Дорожная ул, 89В</t>
  </si>
  <si>
    <t>Ковровский р-н, Малыгино п, Строителей ул, 43</t>
  </si>
  <si>
    <t>280.400</t>
  </si>
  <si>
    <t>Ковровский р-н, Малыгино п, Строителей ул, 43А</t>
  </si>
  <si>
    <t>Ковровский р-н, Малыгино п, Школьная ул, 54</t>
  </si>
  <si>
    <t>455.400</t>
  </si>
  <si>
    <t>440.900</t>
  </si>
  <si>
    <t>Ковровский р-н, Малыгино п, Школьная ул, 57</t>
  </si>
  <si>
    <t>Ковровский р-н, Малыгино п, Школьная ул, 58</t>
  </si>
  <si>
    <t>Ковровский р-н, Малыгино п, Школьная ул, 61</t>
  </si>
  <si>
    <t>Ковровский р-н, Малыгино п, Школьная ул, 66</t>
  </si>
  <si>
    <t>807.100</t>
  </si>
  <si>
    <t>Ковровский р-н, Малыгино п, Юбилейная ул, 47</t>
  </si>
  <si>
    <t>Ковровский р-н, Малыгино п, Юбилейная ул, 48</t>
  </si>
  <si>
    <t>Ковровский р-н, Малыгино п, Юбилейная ул, 50</t>
  </si>
  <si>
    <t>Ковровский р-н, Малыгино п, Юбилейная ул, 51</t>
  </si>
  <si>
    <t>Ковровский р-н, Малыгино п, Юбилейная ул, 52</t>
  </si>
  <si>
    <t>Ковровский р-н, Малыгино п, Юбилейная ул, 62</t>
  </si>
  <si>
    <t>Ковровский р-н, Малыгино п, Юбилейная ул, 63</t>
  </si>
  <si>
    <t>Ковровский р-н, Малыгино п, Юбилейная ул, 64</t>
  </si>
  <si>
    <t>1557.300</t>
  </si>
  <si>
    <t>Ковровский р-н, Малыгино п, Юбилейная ул, 65</t>
  </si>
  <si>
    <t>1253.100</t>
  </si>
  <si>
    <t>Ковровский р-н, Малыгино п, Юбилейная ул, 67</t>
  </si>
  <si>
    <t>Ковровский р-н, Малыгино п, Юбилейная ул, 68</t>
  </si>
  <si>
    <t>1155.200</t>
  </si>
  <si>
    <t>Ковровский р-н, Малыгино п, Юбилейная ул, 69</t>
  </si>
  <si>
    <t>Ковровский р-н, Мелехово пгт, 2-я Набережная ул, 26</t>
  </si>
  <si>
    <t>Ковровский р-н, Мелехово пгт, 2-я Набережная ул, 28</t>
  </si>
  <si>
    <t>Ковровский р-н, Мелехово пгт, 2-я Набережная ул, 30</t>
  </si>
  <si>
    <t>Ковровский р-н, Мелехово пгт, 2-я Набережная ул, 32</t>
  </si>
  <si>
    <t>Ковровский р-н, Мелехово пгт, 2-я Набережная ул, 34</t>
  </si>
  <si>
    <t>Ковровский р-н, Мелехово пгт, 2-я Набережная ул, 36</t>
  </si>
  <si>
    <t>Ковровский р-н, Мелехово пгт, Гагарина ул, 1</t>
  </si>
  <si>
    <t>Ковровский р-н, Мелехово пгт, Гагарина ул, 11</t>
  </si>
  <si>
    <t>602.900</t>
  </si>
  <si>
    <t>Ковровский р-н, Мелехово пгт, Гагарина ул, 13</t>
  </si>
  <si>
    <t>616.600</t>
  </si>
  <si>
    <t>1002.100</t>
  </si>
  <si>
    <t>Ковровский р-н, Мелехово пгт, Гагарина ул, 15</t>
  </si>
  <si>
    <t>999.400</t>
  </si>
  <si>
    <t>Ковровский р-н, Мелехово пгт, Гагарина ул, 17</t>
  </si>
  <si>
    <t>Ковровский р-н, Мелехово пгт, Гагарина ул, 2</t>
  </si>
  <si>
    <t>747.700</t>
  </si>
  <si>
    <t>Ковровский р-н, Мелехово пгт, Гагарина ул, 3</t>
  </si>
  <si>
    <t>Ковровский р-н, Мелехово пгт, Гагарина ул, 5</t>
  </si>
  <si>
    <t>Ковровский р-н, Мелехово пгт, Гагарина ул, 6</t>
  </si>
  <si>
    <t>Ковровский р-н, Мелехово пгт, Гагарина ул, 7</t>
  </si>
  <si>
    <t>725.900</t>
  </si>
  <si>
    <t>693.400</t>
  </si>
  <si>
    <t>Ковровский р-н, Мелехово пгт, Комарова ул, 10</t>
  </si>
  <si>
    <t>Ковровский р-н, Мелехово пгт, Комарова ул, 15</t>
  </si>
  <si>
    <t>662.600</t>
  </si>
  <si>
    <t>Ковровский р-н, Мелехово пгт, Комарова ул, 17</t>
  </si>
  <si>
    <t>717.900</t>
  </si>
  <si>
    <t>Ковровский р-н, Мелехово пгт, Комарова ул, 2</t>
  </si>
  <si>
    <t>Ковровский р-н, Мелехово пгт, Комарова ул, 4</t>
  </si>
  <si>
    <t>Ковровский р-н, Мелехово пгт, Комарова ул, 5</t>
  </si>
  <si>
    <t>Ковровский р-н, Мелехово пгт, Комарова ул, 6</t>
  </si>
  <si>
    <t>428.800</t>
  </si>
  <si>
    <t>Ковровский р-н, Мелехово пгт, Комарова ул, 7</t>
  </si>
  <si>
    <t>Ковровский р-н, Мелехово пгт, Красная Горка ул, 1</t>
  </si>
  <si>
    <t>Ковровский р-н, Мелехово пгт, Красная Горка ул, 2</t>
  </si>
  <si>
    <t>511.100</t>
  </si>
  <si>
    <t>Ковровский р-н, Мелехово пгт, Красная Горка ул, 3а</t>
  </si>
  <si>
    <t>Ковровский р-н, Мелехово пгт, Первомайская ул, 44</t>
  </si>
  <si>
    <t>Ковровский р-н, Мелехово пгт, Первомайская ул, 53</t>
  </si>
  <si>
    <t>Ковровский р-н, Мелехово пгт, Первомайская ул, 53а</t>
  </si>
  <si>
    <t>Ковровский р-н, Мелехово пгт, Первомайская ул, 57</t>
  </si>
  <si>
    <t>291.800</t>
  </si>
  <si>
    <t>Ковровский р-н, Мелехово пгт, Первомайская ул, 59</t>
  </si>
  <si>
    <t>Ковровский р-н, Мелехово пгт, Первомайская ул, 64</t>
  </si>
  <si>
    <t>593.100</t>
  </si>
  <si>
    <t>Ковровский р-н, Мелехово пгт, Первомайская ул, 66</t>
  </si>
  <si>
    <t>1354.100</t>
  </si>
  <si>
    <t>Ковровский р-н, Мелехово пгт, Первомайская ул, 68</t>
  </si>
  <si>
    <t>Ковровский р-н, Мелехово пгт, Первомайская ул, 70</t>
  </si>
  <si>
    <t>Ковровский р-н, Мелехово пгт, Первомайская ул, 72</t>
  </si>
  <si>
    <t>1229.100</t>
  </si>
  <si>
    <t>Ковровский р-н, Мелехово пгт, Пионерская ул, 3</t>
  </si>
  <si>
    <t>Ковровский р-н, Мелехово пгт, Пионерская ул, 4</t>
  </si>
  <si>
    <t>Ковровский р-н, Мелехово пгт, Пионерская ул, 5</t>
  </si>
  <si>
    <t>Ковровский р-н, Мелехово пгт, Советская ул, 10</t>
  </si>
  <si>
    <t>740.600</t>
  </si>
  <si>
    <t>Ковровский р-н, Мелехово пгт, Советская ул, 15</t>
  </si>
  <si>
    <t>725.600</t>
  </si>
  <si>
    <t>Ковровский р-н, Мелехово пгт, Советская ул, 3</t>
  </si>
  <si>
    <t>Ковровский р-н, Мелехово пгт, Советская ул, 6</t>
  </si>
  <si>
    <t>Ковровский р-н, Мелехово пгт, Советская ул, 7</t>
  </si>
  <si>
    <t>Ковровский р-н, Мелехово пгт, Советская ул, 8</t>
  </si>
  <si>
    <t>Ковровский р-н, Мелехово пгт, Строительная ул, 1</t>
  </si>
  <si>
    <t>Ковровский р-н, Мелехово пгт, Строительная ул, 2</t>
  </si>
  <si>
    <t>Ковровский р-н, Мелехово пгт, Строительная ул, 3</t>
  </si>
  <si>
    <t>Ковровский р-н, Мелехово пгт, Строительная ул, 4</t>
  </si>
  <si>
    <t>Ковровский р-н, Мелехово пгт, Школьный пер, 21</t>
  </si>
  <si>
    <t>1028.600</t>
  </si>
  <si>
    <t>Ковровский р-н, Мелехово пгт, Школьный пер, 22</t>
  </si>
  <si>
    <t>924.600</t>
  </si>
  <si>
    <t>Ковровский р-н, Мелехово пгт, Школьный пер, 23</t>
  </si>
  <si>
    <t>Ковровский р-н, Мелехово пгт, Школьный пер, 25</t>
  </si>
  <si>
    <t>Ковровский р-н, Мелехово пгт, Школьный пер, 27</t>
  </si>
  <si>
    <t>Ковровский р-н, Мелехово пгт, Школьный пер, 28</t>
  </si>
  <si>
    <t>Ковровский р-н, Мелехово пгт, Юбилейная ул, 1</t>
  </si>
  <si>
    <t>Ковровский р-н, Мелехово пгт, Юбилейная ул, 3</t>
  </si>
  <si>
    <t>516.600</t>
  </si>
  <si>
    <t>Ковровский р-н, Мелехово пгт, Юбилейная ул, 4</t>
  </si>
  <si>
    <t>Ковровский р-н, Мелехово пгт, Юбилейная ул, 5</t>
  </si>
  <si>
    <t>Ковровский р-н, Мелехово пгт, Юбилейная ул, 6</t>
  </si>
  <si>
    <t>Ковровский р-н, Мелехово пгт, Юбилейная ул, 7</t>
  </si>
  <si>
    <t>Ковровский р-н, Нерехта п, Просторная ул, 1</t>
  </si>
  <si>
    <t>Ковровский р-н, Нерехта п, Просторная ул, 2</t>
  </si>
  <si>
    <t>Ковровский р-н, Нерехта п, Просторная ул, 3</t>
  </si>
  <si>
    <t>Ковровский р-н, Нерехта п, Просторная ул, 4</t>
  </si>
  <si>
    <t>Ковровский р-н, Новый п, Лесная ул, 3</t>
  </si>
  <si>
    <t>297.700</t>
  </si>
  <si>
    <t>Ковровский р-н, Новый п, Лесная ул, 4</t>
  </si>
  <si>
    <t>206.900</t>
  </si>
  <si>
    <t>Ковровский р-н, Новый п, Лесная ул, 4А</t>
  </si>
  <si>
    <t>Ковровский р-н, Новый п, Лесная ул, 5</t>
  </si>
  <si>
    <t>Ковровский р-н, Новый п, Лесная ул, 6</t>
  </si>
  <si>
    <t>Ковровский р-н, Новый п, Першутова ул, 1</t>
  </si>
  <si>
    <t>Ковровский р-н, Новый п, Першутова ул, 2</t>
  </si>
  <si>
    <t>623.900</t>
  </si>
  <si>
    <t>Ковровский р-н, Новый п, Першутова ул, 3</t>
  </si>
  <si>
    <t>Ковровский р-н, Новый п, Школьная ул, 10</t>
  </si>
  <si>
    <t>Ковровский р-н, Новый п, Школьная ул, 11</t>
  </si>
  <si>
    <t>402.500</t>
  </si>
  <si>
    <t>Ковровский р-н, Новый п, Школьная ул, 12</t>
  </si>
  <si>
    <t>Ковровский р-н, Новый п, Школьная ул, 13</t>
  </si>
  <si>
    <t>Ковровский р-н, Новый п, Школьная ул, 14</t>
  </si>
  <si>
    <t>Ковровский р-н, Новый п, Школьная ул, 15</t>
  </si>
  <si>
    <t>Ковровский р-н, Новый п, Школьная ул, 17</t>
  </si>
  <si>
    <t>Ковровский р-н, Новый п, Школьная ул, 4</t>
  </si>
  <si>
    <t>662.700</t>
  </si>
  <si>
    <t>Ковровский р-н, Новый п, Школьная ул, 6</t>
  </si>
  <si>
    <t>Ковровский р-н, Новый п, Школьная ул, 6а</t>
  </si>
  <si>
    <t>Ковровский р-н, Новый п, Школьная ул, 7</t>
  </si>
  <si>
    <t>Ковровский р-н, Новый п, Школьная ул, 8</t>
  </si>
  <si>
    <t>510.600</t>
  </si>
  <si>
    <t>Ковровский р-н, Новый п, Школьная ул, 9</t>
  </si>
  <si>
    <t>Ковровский р-н, Пакино п, 1</t>
  </si>
  <si>
    <t>Ковровский р-н, Пакино п, Молодежная ул, 21</t>
  </si>
  <si>
    <t>Ковровский р-н, Пакино п, Молодежная ул, 22</t>
  </si>
  <si>
    <t>Ковровский р-н, Пакино п, Молодежная ул, 23</t>
  </si>
  <si>
    <t>Ковровский р-н, Пакино п, Молодежная ул, 24</t>
  </si>
  <si>
    <t>Ковровский р-н, Пакино п, Труда ул, 13</t>
  </si>
  <si>
    <t>Ковровский р-н, Пакино п, Труда ул, 16</t>
  </si>
  <si>
    <t>Ковровский р-н, Пакино п, Труда ул, 18</t>
  </si>
  <si>
    <t>Ковровский р-н, Пакино п, Труда ул, 19</t>
  </si>
  <si>
    <t>Ковровский р-н, Пакино п, Центральная ул, 25</t>
  </si>
  <si>
    <t>259.300</t>
  </si>
  <si>
    <t>Ковровский р-н, Пакино п, Центральная ул, 26</t>
  </si>
  <si>
    <t>414.900</t>
  </si>
  <si>
    <t>Ковровский р-н, Пакино п, Школьная ул, 20б</t>
  </si>
  <si>
    <t>Ковровский р-н, Пакино п, Школьная ул, 29</t>
  </si>
  <si>
    <t>Ковровский р-н, Пантелеево с, Подгорица ул, 6</t>
  </si>
  <si>
    <t>Ковровский р-н, Пантелеево с, Центральная ул, 57</t>
  </si>
  <si>
    <t>Ковровский р-н, Первомайский п, 1</t>
  </si>
  <si>
    <t>Ковровский р-н, Первомайский п, 14</t>
  </si>
  <si>
    <t>Ковровский р-н, Первомайский п, 15</t>
  </si>
  <si>
    <t>Ковровский р-н, Первомайский п, 16</t>
  </si>
  <si>
    <t>832.100</t>
  </si>
  <si>
    <t>Ковровский р-н, Первомайский п, 17</t>
  </si>
  <si>
    <t>Ковровский р-н, Первомайский п, 18</t>
  </si>
  <si>
    <t>934.200</t>
  </si>
  <si>
    <t>Ковровский р-н, Первомайский п, 19б</t>
  </si>
  <si>
    <t>Ковровский р-н, Первомайский п, 2</t>
  </si>
  <si>
    <t>Ковровский р-н, Первомайский п, 3</t>
  </si>
  <si>
    <t>Ковровский р-н, Первомайский п, 4</t>
  </si>
  <si>
    <t>Ковровский р-н, Первомайский п, 6</t>
  </si>
  <si>
    <t>Ковровский р-н, Первомайский п, 7</t>
  </si>
  <si>
    <t>Ковровский р-н, Первомайский п, 9</t>
  </si>
  <si>
    <t>647.100</t>
  </si>
  <si>
    <t>355.300</t>
  </si>
  <si>
    <t>501.600</t>
  </si>
  <si>
    <t>233.200</t>
  </si>
  <si>
    <t>Ковровский р-н, Ручей д, Молодежная ул, 33</t>
  </si>
  <si>
    <t>Ковровский р-н, Ручей д, Молодежная ул, 34</t>
  </si>
  <si>
    <t>Ковровский р-н, Ручей д, Центральная ул, 1</t>
  </si>
  <si>
    <t>227.100</t>
  </si>
  <si>
    <t>Ковровский р-н, Ручей д, Центральная ул, 3</t>
  </si>
  <si>
    <t>521.800</t>
  </si>
  <si>
    <t>Ковровский р-н, Ручей д, Центральная ул, 4</t>
  </si>
  <si>
    <t>Ковровский р-н, Ручей д, Центральная ул, 5</t>
  </si>
  <si>
    <t>Ковровский р-н, Санатория им Абельмана п, 1</t>
  </si>
  <si>
    <t>591.100</t>
  </si>
  <si>
    <t>Ковровский р-н, Санниково с, Центральная ул, 16</t>
  </si>
  <si>
    <t>Ковровский р-н, Санниково с, Центральная ул, 20</t>
  </si>
  <si>
    <t>Ковровский р-н, Смолино с, Дорожная ул, 3</t>
  </si>
  <si>
    <t>Ковровский р-н, Смолино с, Дорожная ул, 4</t>
  </si>
  <si>
    <t>Ковровский р-н, Старая д, Совхозная ул, 25</t>
  </si>
  <si>
    <t>Ковровский р-н, Старая д, Совхозная ул, 27</t>
  </si>
  <si>
    <t>Ковровский р-н, Филино п, 1</t>
  </si>
  <si>
    <t>Ковровский р-н, Филино п, 2</t>
  </si>
  <si>
    <t>Ковровский р-н, Филино п, 7</t>
  </si>
  <si>
    <t>Ковровский р-н, Филино п, 8</t>
  </si>
  <si>
    <t>Ковровский р-н, Шевинская д, Советская ул, 11</t>
  </si>
  <si>
    <t>Ковровский р-н, Шевинская д, Советская ул, 12</t>
  </si>
  <si>
    <t>Кольчугино г, 3 Интернационала ул, 38</t>
  </si>
  <si>
    <t>Кольчугино г, 3 Интернационала ул, 49</t>
  </si>
  <si>
    <t>Кольчугино г, 3 Интернационала ул, 51</t>
  </si>
  <si>
    <t>1329.400</t>
  </si>
  <si>
    <t>Кольчугино г, 3 Интернационала ул, 55</t>
  </si>
  <si>
    <t>Кольчугино г, 3 Интернационала ул, 57</t>
  </si>
  <si>
    <t>Кольчугино г, 3 Интернационала ул, 59</t>
  </si>
  <si>
    <t>746.800</t>
  </si>
  <si>
    <t>Кольчугино г, 3 Интернационала ул, 60</t>
  </si>
  <si>
    <t>1751.300</t>
  </si>
  <si>
    <t>Кольчугино г, 3 Интернационала ул, 62</t>
  </si>
  <si>
    <t>643.510</t>
  </si>
  <si>
    <t>Кольчугино г, 3 Интернационала ул, 63</t>
  </si>
  <si>
    <t>Кольчугино г, 3 Интернационала ул, 64</t>
  </si>
  <si>
    <t>1631.000</t>
  </si>
  <si>
    <t>Кольчугино г, 3 Интернационала ул, 64а</t>
  </si>
  <si>
    <t>Кольчугино г, 3 Интернационала ул, 65</t>
  </si>
  <si>
    <t>Кольчугино г, 3 Интернационала ул, 66</t>
  </si>
  <si>
    <t>Кольчугино г, 3 Интернационала ул, 67</t>
  </si>
  <si>
    <t>Кольчугино г, 3 Интернационала ул, 71</t>
  </si>
  <si>
    <t>Кольчугино г, 3 Интернационала ул, 81</t>
  </si>
  <si>
    <t>Кольчугино г, 3 Интернационала ул, 81А</t>
  </si>
  <si>
    <t>661.400</t>
  </si>
  <si>
    <t>Кольчугино г, 4 Линия Ленинского поселка ул, 1</t>
  </si>
  <si>
    <t>2661.000</t>
  </si>
  <si>
    <t>Кольчугино г, 4 Линия Ленинского поселка ул, 2</t>
  </si>
  <si>
    <t>Кольчугино г, 4 Линия Ленинского поселка ул, 3</t>
  </si>
  <si>
    <t>389.500</t>
  </si>
  <si>
    <t>Кольчугино г, 5 Линия Ленинского поселка ул, 1</t>
  </si>
  <si>
    <t>Кольчугино г, 5 Линия Ленинского поселка ул, 1а</t>
  </si>
  <si>
    <t>Кольчугино г, 5 Линия Ленинского поселка ул, 2</t>
  </si>
  <si>
    <t>Кольчугино г, 5 Линия Ленинского поселка ул, 3</t>
  </si>
  <si>
    <t>8826.000</t>
  </si>
  <si>
    <t>Кольчугино г, 50 лет Октября ул, 10</t>
  </si>
  <si>
    <t>Кольчугино г, 50 лет Октября ул, 11</t>
  </si>
  <si>
    <t>489.300</t>
  </si>
  <si>
    <t>Кольчугино г, 50 лет Октября ул, 12</t>
  </si>
  <si>
    <t>Кольчугино г, 50 лет Октября ул, 14</t>
  </si>
  <si>
    <t>Кольчугино г, 50 лет Октября ул, 15</t>
  </si>
  <si>
    <t>4139.000</t>
  </si>
  <si>
    <t>Кольчугино г, 50 лет Октября ул, 16</t>
  </si>
  <si>
    <t>Кольчугино г, 50 лет Октября ул, 22</t>
  </si>
  <si>
    <t>Кольчугино г, 50 лет Октября ул, 24</t>
  </si>
  <si>
    <t>Кольчугино г, 50 лет Октября ул, 26</t>
  </si>
  <si>
    <t>1559.000</t>
  </si>
  <si>
    <t>Кольчугино г, 50 лет Октября ул, 28</t>
  </si>
  <si>
    <t>Кольчугино г, 50 лет Октября ул, 3</t>
  </si>
  <si>
    <t>Кольчугино г, 50 лет Октября ул, 30</t>
  </si>
  <si>
    <t>Кольчугино г, 50 лет Октября ул, 4</t>
  </si>
  <si>
    <t>Кольчугино г, 50 лет Октября ул, 5А</t>
  </si>
  <si>
    <t>Кольчугино г, 50 лет Октября ул, 6</t>
  </si>
  <si>
    <t>Кольчугино г, 50 лет Октября ул, 7</t>
  </si>
  <si>
    <t>Кольчугино г, 50 лет Октября ул, 8</t>
  </si>
  <si>
    <t>Кольчугино г, 50 лет СССР ул, 10</t>
  </si>
  <si>
    <t>Кольчугино г, 50 лет СССР ул, 4</t>
  </si>
  <si>
    <t>Кольчугино г, 50 лет СССР ул, 6</t>
  </si>
  <si>
    <t>Кольчугино г, 50 лет СССР ул, 8</t>
  </si>
  <si>
    <t>Кольчугино г, 6 Линия Ленинского поселка ул, 28</t>
  </si>
  <si>
    <t>Кольчугино г, 6 Линия Ленинского поселка ул, 29а</t>
  </si>
  <si>
    <t>Кольчугино г, 6 Линия Ленинского поселка ул, 29Б</t>
  </si>
  <si>
    <t>Кольчугино г, 7 Ноября ул, 2А</t>
  </si>
  <si>
    <t>Кольчугино г, 7 Ноября ул, 2Б</t>
  </si>
  <si>
    <t>Кольчугино г, 7 Ноября ул, 4</t>
  </si>
  <si>
    <t>Кольчугино г, 7 Ноября ул, 6</t>
  </si>
  <si>
    <t>Кольчугино г, 7 Ноября ул, 6а</t>
  </si>
  <si>
    <t>Кольчугино г, Алексеева ул, 1</t>
  </si>
  <si>
    <t>Кольчугино г, Алексеева ул, 1а</t>
  </si>
  <si>
    <t>1304.500</t>
  </si>
  <si>
    <t>Кольчугино г, Алексеева ул, 3А</t>
  </si>
  <si>
    <t>Кольчугино г, Алексеева ул, 3б</t>
  </si>
  <si>
    <t>Кольчугино г, Алексеева ул, 8</t>
  </si>
  <si>
    <t>Кольчугино г, Белая Речка мкр, Мелиораторов ул, 10</t>
  </si>
  <si>
    <t>Кольчугино г, Белая Речка мкр, Мелиораторов ул, 12</t>
  </si>
  <si>
    <t>Кольчугино г, Белая Речка мкр, Мелиораторов ул, 14</t>
  </si>
  <si>
    <t>Кольчугино г, Белая Речка мкр, Мелиораторов ул, 2</t>
  </si>
  <si>
    <t>Кольчугино г, Белая Речка мкр, Мелиораторов ул, 4</t>
  </si>
  <si>
    <t>Кольчугино г, Белая Речка мкр, Мелиораторов ул, 6</t>
  </si>
  <si>
    <t>Кольчугино г, Белая Речка мкр, Мелиораторов ул, 8</t>
  </si>
  <si>
    <t>Кольчугино г, Белая Речка мкр, Молодежная ул, 1</t>
  </si>
  <si>
    <t>Кольчугино г, Белая Речка мкр, Молодежная ул, 11</t>
  </si>
  <si>
    <t>Кольчугино г, Белая Речка мкр, Молодежная ул, 3</t>
  </si>
  <si>
    <t>Кольчугино г, Белая Речка мкр, Молодежная ул, 4</t>
  </si>
  <si>
    <t>Кольчугино г, Белая Речка мкр, Молодежная ул, 5</t>
  </si>
  <si>
    <t>Кольчугино г, Белая Речка мкр, Новая ул, 2</t>
  </si>
  <si>
    <t>Кольчугино г, Белая Речка мкр, Новая ул, 3</t>
  </si>
  <si>
    <t>Кольчугино г, Белая Речка мкр, Новая ул, 4</t>
  </si>
  <si>
    <t>Кольчугино г, Белая Речка мкр, Новая ул, 5</t>
  </si>
  <si>
    <t>Кольчугино г, Белая Речка мкр, Новая ул, 6</t>
  </si>
  <si>
    <t>Кольчугино г, Белая Речка мкр, Новая ул, 7</t>
  </si>
  <si>
    <t>438.800</t>
  </si>
  <si>
    <t>Кольчугино г, Белая Речка мкр, Родниковая ул, 15</t>
  </si>
  <si>
    <t>Кольчугино г, Белая Речка мкр, Родниковая ул, 41</t>
  </si>
  <si>
    <t>Кольчугино г, Белая Речка мкр, Родниковая ул, 45</t>
  </si>
  <si>
    <t>Кольчугино г, Белая Речка мкр, Родниковая ул, 50</t>
  </si>
  <si>
    <t>Кольчугино г, Белая Речка мкр, Школьная ул, 11а</t>
  </si>
  <si>
    <t>Кольчугино г, Белая Речка мкр, Школьная ул, 12</t>
  </si>
  <si>
    <t>Кольчугино г, Белая Речка мкр, Школьная ул, 14</t>
  </si>
  <si>
    <t>Кольчугино г, Белая Речка мкр, Школьная ул, 15</t>
  </si>
  <si>
    <t>Кольчугино г, Белая Речка мкр, Школьная ул, 3</t>
  </si>
  <si>
    <t>Кольчугино г, Веденеева ул, 1</t>
  </si>
  <si>
    <t>738.720</t>
  </si>
  <si>
    <t>Кольчугино г, Веденеева ул, 10</t>
  </si>
  <si>
    <t>803.100</t>
  </si>
  <si>
    <t>Кольчугино г, Веденеева ул, 12</t>
  </si>
  <si>
    <t>Кольчугино г, Веденеева ул, 14</t>
  </si>
  <si>
    <t>607.940</t>
  </si>
  <si>
    <t>Кольчугино г, Веденеева ул, 2</t>
  </si>
  <si>
    <t>842.020</t>
  </si>
  <si>
    <t>Кольчугино г, Веденеева ул, 2а</t>
  </si>
  <si>
    <t>4909.800</t>
  </si>
  <si>
    <t>1513.050</t>
  </si>
  <si>
    <t>Кольчугино г, Веденеева ул, 4</t>
  </si>
  <si>
    <t>744.680</t>
  </si>
  <si>
    <t>Кольчугино г, Веденеева ул, 5</t>
  </si>
  <si>
    <t>825.530</t>
  </si>
  <si>
    <t>2837.000</t>
  </si>
  <si>
    <t>Кольчугино г, Веденеева ул, 7</t>
  </si>
  <si>
    <t>Кольчугино г, Веденеева ул, 8</t>
  </si>
  <si>
    <t>Кольчугино г, Вокзальная ул, 20А</t>
  </si>
  <si>
    <t>Кольчугино г, Гагарина ул, 1</t>
  </si>
  <si>
    <t>Кольчугино г, Гагарина ул, 12</t>
  </si>
  <si>
    <t>Кольчугино г, Гагарина ул, 3</t>
  </si>
  <si>
    <t>649.200</t>
  </si>
  <si>
    <t>Кольчугино г, Гагарина ул, 5</t>
  </si>
  <si>
    <t>Кольчугино г, Гагарина ул, 6</t>
  </si>
  <si>
    <t>Кольчугино г, Гагарина ул, 7</t>
  </si>
  <si>
    <t>Кольчугино г, Добровольского ул, 11</t>
  </si>
  <si>
    <t>Кольчугино г, Добровольского ул, 15</t>
  </si>
  <si>
    <t>2977.000</t>
  </si>
  <si>
    <t>Кольчугино г, Добровольского ул, 17</t>
  </si>
  <si>
    <t>Кольчугино г, Добровольского ул, 19</t>
  </si>
  <si>
    <t>Кольчугино г, Добровольского ул, 21</t>
  </si>
  <si>
    <t>785.800</t>
  </si>
  <si>
    <t>Кольчугино г, Добровольского ул, 23</t>
  </si>
  <si>
    <t>Кольчугино г, Добровольского ул, 25</t>
  </si>
  <si>
    <t>Кольчугино г, Добровольского ул, 27</t>
  </si>
  <si>
    <t>Кольчугино г, Добровольского ул, 29</t>
  </si>
  <si>
    <t>Кольчугино г, Добровольского ул, 3</t>
  </si>
  <si>
    <t>718.750</t>
  </si>
  <si>
    <t>Кольчугино г, Добровольского ул, 5</t>
  </si>
  <si>
    <t>Кольчугино г, Добровольского ул, 7</t>
  </si>
  <si>
    <t>Кольчугино г, Добровольского ул, 9</t>
  </si>
  <si>
    <t>Кольчугино г, Дружбы ул, 10</t>
  </si>
  <si>
    <t>Кольчугино г, Дружбы ул, 11</t>
  </si>
  <si>
    <t>Кольчугино г, Дружбы ул, 12</t>
  </si>
  <si>
    <t>Кольчугино г, Дружбы ул, 13</t>
  </si>
  <si>
    <t>Кольчугино г, Дружбы ул, 13а</t>
  </si>
  <si>
    <t>Кольчугино г, Дружбы ул, 15</t>
  </si>
  <si>
    <t>Кольчугино г, Дружбы ул, 17</t>
  </si>
  <si>
    <t>Кольчугино г, Дружбы ул, 18</t>
  </si>
  <si>
    <t>801.500</t>
  </si>
  <si>
    <t>Кольчугино г, Дружбы ул, 18А</t>
  </si>
  <si>
    <t>Кольчугино г, Дружбы ул, 18б</t>
  </si>
  <si>
    <t>Кольчугино г, Дружбы ул, 20</t>
  </si>
  <si>
    <t>5944.000</t>
  </si>
  <si>
    <t>Кольчугино г, Дружбы ул, 20а</t>
  </si>
  <si>
    <t>Кольчугино г, Дружбы ул, 21</t>
  </si>
  <si>
    <t>Кольчугино г, Дружбы ул, 22</t>
  </si>
  <si>
    <t>Кольчугино г, Дружбы ул, 23</t>
  </si>
  <si>
    <t>Кольчугино г, Дружбы ул, 24</t>
  </si>
  <si>
    <t>Кольчугино г, Дружбы ул, 25</t>
  </si>
  <si>
    <t>Кольчугино г, Дружбы ул, 26</t>
  </si>
  <si>
    <t>Кольчугино г, Дружбы ул, 27</t>
  </si>
  <si>
    <t>Кольчугино г, Дружбы ул, 29</t>
  </si>
  <si>
    <t>Кольчугино г, Дружбы ул, 30</t>
  </si>
  <si>
    <t>635.700</t>
  </si>
  <si>
    <t>Кольчугино г, Дружбы ул, 31</t>
  </si>
  <si>
    <t>1321.500</t>
  </si>
  <si>
    <t>Кольчугино г, Дружбы ул, 32</t>
  </si>
  <si>
    <t>Кольчугино г, Дружбы ул, 4</t>
  </si>
  <si>
    <t>Кольчугино г, Дружбы ул, 4А</t>
  </si>
  <si>
    <t>Кольчугино г, Дружбы ул, 6</t>
  </si>
  <si>
    <t>Кольчугино г, Дружбы ул, 6А</t>
  </si>
  <si>
    <t>6655.000</t>
  </si>
  <si>
    <t>Кольчугино г, Дружбы ул, 7</t>
  </si>
  <si>
    <t>Кольчугино г, Дружбы ул, 8</t>
  </si>
  <si>
    <t>Кольчугино г, Зернова ул, 18</t>
  </si>
  <si>
    <t>Кольчугино г, Инициативная ул, 12</t>
  </si>
  <si>
    <t>Кольчугино г, Инициативная ул, 13</t>
  </si>
  <si>
    <t>380.820</t>
  </si>
  <si>
    <t>Кольчугино г, Инициативная ул, 14</t>
  </si>
  <si>
    <t>Кольчугино г, Инициативная ул, 15</t>
  </si>
  <si>
    <t>Кольчугино г, Инициативная ул, 16</t>
  </si>
  <si>
    <t>Кольчугино г, Инициативная ул, 17</t>
  </si>
  <si>
    <t>387.940</t>
  </si>
  <si>
    <t>Кольчугино г, Инициативная ул, 18</t>
  </si>
  <si>
    <t>Кольчугино г, Инициативная ул, 19</t>
  </si>
  <si>
    <t>747.220</t>
  </si>
  <si>
    <t>Кольчугино г, К.Маркса ул, 21</t>
  </si>
  <si>
    <t>Кольчугино г, КИМ ул, 14</t>
  </si>
  <si>
    <t>Кольчугино г, КИМ ул, 18</t>
  </si>
  <si>
    <t>Кольчугино г, КИМ ул, 22</t>
  </si>
  <si>
    <t>Кольчугино г, КИМ ул, 26</t>
  </si>
  <si>
    <t>Кольчугино г, КИМ ул, 37</t>
  </si>
  <si>
    <t>Кольчугино г, КИМ ул, 6</t>
  </si>
  <si>
    <t>Кольчугино г, Коллективная ул, 35</t>
  </si>
  <si>
    <t>Кольчугино г, Коллективная ул, 37</t>
  </si>
  <si>
    <t>Кольчугино г, Коллективная ул, 39</t>
  </si>
  <si>
    <t>Кольчугино г, Коллективная ул, 41</t>
  </si>
  <si>
    <t>Кольчугино г, Коллективная ул, 45</t>
  </si>
  <si>
    <t>Кольчугино г, Коллективная ул, 47</t>
  </si>
  <si>
    <t>Кольчугино г, Котовского ул, 13</t>
  </si>
  <si>
    <t>Кольчугино г, Котовского ул, 16</t>
  </si>
  <si>
    <t>Кольчугино г, Котовского ул, 17</t>
  </si>
  <si>
    <t>Кольчугино г, Котовского ул, 18</t>
  </si>
  <si>
    <t>Кольчугино г, Котовского ул, 19</t>
  </si>
  <si>
    <t>Кольчугино г, Котовского ул, 20</t>
  </si>
  <si>
    <t>Кольчугино г, Котовского ул, 21</t>
  </si>
  <si>
    <t>Кольчугино г, Котовского ул, 22</t>
  </si>
  <si>
    <t>Кольчугино г, Котовского ул, 24</t>
  </si>
  <si>
    <t>Кольчугино г, Котовского ул, 25</t>
  </si>
  <si>
    <t>Кольчугино г, Котовского ул, 26</t>
  </si>
  <si>
    <t>408.480</t>
  </si>
  <si>
    <t>Кольчугино г, Котовского ул, 28</t>
  </si>
  <si>
    <t>Кольчугино г, Котовского ул, 30</t>
  </si>
  <si>
    <t>Кольчугино г, Ленина пл, 1</t>
  </si>
  <si>
    <t>Кольчугино г, Ленина пл, 10</t>
  </si>
  <si>
    <t>Кольчугино г, Ленина пл, 3</t>
  </si>
  <si>
    <t>Кольчугино г, Ленина пл, 6</t>
  </si>
  <si>
    <t>Кольчугино г, Ленина пл, 8</t>
  </si>
  <si>
    <t>Кольчугино г, Ленина ул, 10</t>
  </si>
  <si>
    <t>Кольчугино г, Ленина ул, 11</t>
  </si>
  <si>
    <t>Кольчугино г, Ленина ул, 11А</t>
  </si>
  <si>
    <t>Кольчугино г, Ленина ул, 14</t>
  </si>
  <si>
    <t>980.500</t>
  </si>
  <si>
    <t>Кольчугино г, Ленина ул, 16</t>
  </si>
  <si>
    <t>Кольчугино г, Ленина ул, 18</t>
  </si>
  <si>
    <t>Кольчугино г, Ленина ул, 19</t>
  </si>
  <si>
    <t>1914</t>
  </si>
  <si>
    <t>Кольчугино г, Ленина ул, 2</t>
  </si>
  <si>
    <t>Кольчугино г, Ленина ул, 21</t>
  </si>
  <si>
    <t>Кольчугино г, Ленина ул, 3</t>
  </si>
  <si>
    <t>Кольчугино г, Ленина ул, 4</t>
  </si>
  <si>
    <t>Кольчугино г, Ленина ул, 5</t>
  </si>
  <si>
    <t>Кольчугино г, Ленина ул, 6</t>
  </si>
  <si>
    <t>885.700</t>
  </si>
  <si>
    <t>Кольчугино г, Ленина ул, 7</t>
  </si>
  <si>
    <t>Кольчугино г, Ленина ул, 8</t>
  </si>
  <si>
    <t>Кольчугино г, Ленина ул, 9</t>
  </si>
  <si>
    <t>Кольчугино г, Лермонтова ул, 3</t>
  </si>
  <si>
    <t>Кольчугино г, Лермонтова ул, 4</t>
  </si>
  <si>
    <t>Кольчугино г, Лермонтова ул, 9</t>
  </si>
  <si>
    <t>Кольчугино г, Ломако ул, 12</t>
  </si>
  <si>
    <t>Кольчугино г, Ломако ул, 16</t>
  </si>
  <si>
    <t>Кольчугино г, Ломако ул, 18</t>
  </si>
  <si>
    <t>1929.180</t>
  </si>
  <si>
    <t>Кольчугино г, Ломако ул, 22</t>
  </si>
  <si>
    <t>Кольчугино г, Ломако ул, 24</t>
  </si>
  <si>
    <t>Кольчугино г, Ломако ул, 26</t>
  </si>
  <si>
    <t>5533.000</t>
  </si>
  <si>
    <t>Кольчугино г, Ломако ул, 32</t>
  </si>
  <si>
    <t>Кольчугино г, Ломако ул, 34</t>
  </si>
  <si>
    <t>967.200</t>
  </si>
  <si>
    <t>Кольчугино г, Ломако ул, 6</t>
  </si>
  <si>
    <t>Кольчугино г, Луговая ул, 1</t>
  </si>
  <si>
    <t>Кольчугино г, Луговая ул, 10</t>
  </si>
  <si>
    <t>Кольчугино г, Луговая ул, 2</t>
  </si>
  <si>
    <t>Кольчугино г, Луговая ул, 5</t>
  </si>
  <si>
    <t>423.300</t>
  </si>
  <si>
    <t>Кольчугино г, Луговая ул, 6</t>
  </si>
  <si>
    <t>Кольчугино г, Луговая ул, 9</t>
  </si>
  <si>
    <t>Кольчугино г, Максимова ул, 1</t>
  </si>
  <si>
    <t>Кольчугино г, Максимова ул, 11</t>
  </si>
  <si>
    <t>Кольчугино г, Максимова ул, 15</t>
  </si>
  <si>
    <t>Кольчугино г, Максимова ул, 21</t>
  </si>
  <si>
    <t>Кольчугино г, Максимова ул, 23</t>
  </si>
  <si>
    <t>1718.400</t>
  </si>
  <si>
    <t>Кольчугино г, Максимова ул, 25</t>
  </si>
  <si>
    <t>2046.400</t>
  </si>
  <si>
    <t>Кольчугино г, Максимова ул, 3</t>
  </si>
  <si>
    <t>Кольчугино г, Максимова ул, 7</t>
  </si>
  <si>
    <t>843.000</t>
  </si>
  <si>
    <t>Кольчугино г, Мира ул, 1</t>
  </si>
  <si>
    <t>Кольчугино г, Мира ул, 11</t>
  </si>
  <si>
    <t>Кольчугино г, Мира ул, 13</t>
  </si>
  <si>
    <t>Кольчугино г, Мира ул, 14</t>
  </si>
  <si>
    <t>Кольчугино г, Мира ул, 17</t>
  </si>
  <si>
    <t>Кольчугино г, Мира ул, 19</t>
  </si>
  <si>
    <t>Кольчугино г, Мира ул, 2</t>
  </si>
  <si>
    <t>3151.200</t>
  </si>
  <si>
    <t>Кольчугино г, Мира ул, 20</t>
  </si>
  <si>
    <t>Кольчугино г, Мира ул, 20А</t>
  </si>
  <si>
    <t>Кольчугино г, Мира ул, 21</t>
  </si>
  <si>
    <t>Кольчугино г, Мира ул, 22</t>
  </si>
  <si>
    <t>Кольчугино г, Мира ул, 23</t>
  </si>
  <si>
    <t>Кольчугино г, Мира ул, 24</t>
  </si>
  <si>
    <t>Кольчугино г, Мира ул, 26</t>
  </si>
  <si>
    <t>Кольчугино г, Мира ул, 28</t>
  </si>
  <si>
    <t>Кольчугино г, Мира ул, 3</t>
  </si>
  <si>
    <t>Кольчугино г, Мира ул, 6</t>
  </si>
  <si>
    <t>Кольчугино г, Мира ул, 7</t>
  </si>
  <si>
    <t>Кольчугино г, Мира ул, 73</t>
  </si>
  <si>
    <t>Кольчугино г, Мира ул, 8</t>
  </si>
  <si>
    <t>1212.700</t>
  </si>
  <si>
    <t>Кольчугино г, Московская ул, 56</t>
  </si>
  <si>
    <t>Кольчугино г, Московская ул, 58</t>
  </si>
  <si>
    <t>1257.800</t>
  </si>
  <si>
    <t>Кольчугино г, Московская ул, 60</t>
  </si>
  <si>
    <t>Кольчугино г, Московская ул, 62</t>
  </si>
  <si>
    <t>Кольчугино г, Московская ул, 66</t>
  </si>
  <si>
    <t>Кольчугино г, Октябрьская ул, 12</t>
  </si>
  <si>
    <t>Кольчугино г, Октябрьская ул, 14</t>
  </si>
  <si>
    <t>Кольчугино г, Октябрьская ул, 17</t>
  </si>
  <si>
    <t>Кольчугино г, Октябрьская ул, 19</t>
  </si>
  <si>
    <t>Кольчугино г, Октябрьская ул, 36</t>
  </si>
  <si>
    <t>Кольчугино г, Островского ул, 11</t>
  </si>
  <si>
    <t>Кольчугино г, Папанинцев ул, 1</t>
  </si>
  <si>
    <t>Кольчугино г, Папанинцев ул, 2</t>
  </si>
  <si>
    <t>422.400</t>
  </si>
  <si>
    <t>Кольчугино г, Папанинцев ул, 4</t>
  </si>
  <si>
    <t>Кольчугино г, Победы ул, 11</t>
  </si>
  <si>
    <t>Кольчугино г, Победы ул, 17</t>
  </si>
  <si>
    <t>Кольчугино г, Победы ул, 18</t>
  </si>
  <si>
    <t>580.900</t>
  </si>
  <si>
    <t>Кольчугино г, Победы ул, 7</t>
  </si>
  <si>
    <t>3890.000</t>
  </si>
  <si>
    <t>Кольчугино г, Победы ул, 9</t>
  </si>
  <si>
    <t>4460.000</t>
  </si>
  <si>
    <t>Кольчугино г, Поселок Труда ул, 7</t>
  </si>
  <si>
    <t>Кольчугино г, Темкина ул, 4</t>
  </si>
  <si>
    <t>Кольчугино г, Ульяновская ул, 29</t>
  </si>
  <si>
    <t>Кольчугино г, Ульяновская ул, 31</t>
  </si>
  <si>
    <t>Кольчугино г, Ульяновская ул, 33</t>
  </si>
  <si>
    <t>Кольчугино г, Ульяновская ул, 35</t>
  </si>
  <si>
    <t>Кольчугино г, Ульяновская ул, 37</t>
  </si>
  <si>
    <t>4790.000</t>
  </si>
  <si>
    <t>Кольчугино г, Ульяновская ул, 45</t>
  </si>
  <si>
    <t>Кольчугино г, Ульяновская ул, 47</t>
  </si>
  <si>
    <t>877.300</t>
  </si>
  <si>
    <t>Кольчугино г, Фурманова ул, 15а</t>
  </si>
  <si>
    <t>Кольчугино г, Фурманова ул, 17а</t>
  </si>
  <si>
    <t>Кольчугино г, Фурманова ул, 19а</t>
  </si>
  <si>
    <t>Кольчугино г, Чапаева ул, 1Б</t>
  </si>
  <si>
    <t>Кольчугино г, Чапаева ул, 1в</t>
  </si>
  <si>
    <t>Кольчугино г, Чапаева ул, 1г</t>
  </si>
  <si>
    <t>1684.900</t>
  </si>
  <si>
    <t>Кольчугино г, Чапаева ул, 3</t>
  </si>
  <si>
    <t>Кольчугино г, Чапаева ул, 7</t>
  </si>
  <si>
    <t>Кольчугино г, Шиманаева ул, 1</t>
  </si>
  <si>
    <t>Кольчугино г, Шиманаева ул, 11</t>
  </si>
  <si>
    <t>Кольчугино г, Шиманаева ул, 3</t>
  </si>
  <si>
    <t>Кольчугино г, Шиманаева ул, 4</t>
  </si>
  <si>
    <t>Кольчугино г, Шиманаева ул, 4А</t>
  </si>
  <si>
    <t>Кольчугино г, Шиманаева ул, 5</t>
  </si>
  <si>
    <t>Кольчугино г, Шиманаева ул, 7</t>
  </si>
  <si>
    <t>Кольчугино г, Шиманаева ул, 9</t>
  </si>
  <si>
    <t>Кольчугино г, Шмелева ул, 1</t>
  </si>
  <si>
    <t>Кольчугино г, Шмелева ул, 10</t>
  </si>
  <si>
    <t>1212.000</t>
  </si>
  <si>
    <t>Кольчугино г, Шмелева ул, 11</t>
  </si>
  <si>
    <t>Кольчугино г, Шмелева ул, 12</t>
  </si>
  <si>
    <t>677.250</t>
  </si>
  <si>
    <t>1517.500</t>
  </si>
  <si>
    <t>935.780</t>
  </si>
  <si>
    <t>Кольчугино г, Шмелева ул, 16</t>
  </si>
  <si>
    <t>817.920</t>
  </si>
  <si>
    <t>Кольчугино г, Шмелева ул, 17</t>
  </si>
  <si>
    <t>757.490</t>
  </si>
  <si>
    <t>Кольчугино г, Шмелева ул, 2</t>
  </si>
  <si>
    <t>1301.000</t>
  </si>
  <si>
    <t>Кольчугино г, Шмелева ул, 3</t>
  </si>
  <si>
    <t>1309.100</t>
  </si>
  <si>
    <t>Кольчугино г, Шмелева ул, 7</t>
  </si>
  <si>
    <t>Кольчугино г, Шмелева ул, 8</t>
  </si>
  <si>
    <t>648.600</t>
  </si>
  <si>
    <t>Кольчугино г, Щербакова ул, 22</t>
  </si>
  <si>
    <t>Кольчугино г, Щербакова ул, 32</t>
  </si>
  <si>
    <t>Кольчугино г, Щербакова ул, 34</t>
  </si>
  <si>
    <t>Кольчугино г, Щербакова ул, 7</t>
  </si>
  <si>
    <t>615.400</t>
  </si>
  <si>
    <t>Кольчугино г, Щорса ул, 18</t>
  </si>
  <si>
    <t>Кольчугино г, Щорса ул, 2</t>
  </si>
  <si>
    <t>Кольчугино г, Щорса ул, 20</t>
  </si>
  <si>
    <t>Кольчугино г, Щорса ул, 3</t>
  </si>
  <si>
    <t>Кольчугино г, Щорса ул, 4</t>
  </si>
  <si>
    <t>Кольчугино г, Щорса ул, 5</t>
  </si>
  <si>
    <t>Кольчугино г, Щорса ул, 6</t>
  </si>
  <si>
    <t>239.600</t>
  </si>
  <si>
    <t>Кольчугино г, Щорса ул, 7</t>
  </si>
  <si>
    <t>Кольчугино г, Щорса ул, 8</t>
  </si>
  <si>
    <t>Кольчугинский р-н, Бавлены п, Больничная ул, 11</t>
  </si>
  <si>
    <t>Кольчугинский р-н, Бавлены п, Больничная ул, 2А</t>
  </si>
  <si>
    <t>Кольчугинский р-н, Бавлены п, Больничная ул, 9</t>
  </si>
  <si>
    <t>837.700</t>
  </si>
  <si>
    <t>Кольчугинский р-н, Бавлены п, Больничный пер, 2</t>
  </si>
  <si>
    <t>Кольчугинский р-н, Бавлены п, Больничный пер, 3</t>
  </si>
  <si>
    <t>Кольчугинский р-н, Бавлены п, Больничный пер, 4</t>
  </si>
  <si>
    <t>Кольчугинский р-н, Бавлены п, Железнодорожная ул, 5</t>
  </si>
  <si>
    <t>Кольчугинский р-н, Бавлены п, Лесная ул, 1</t>
  </si>
  <si>
    <t>Кольчугинский р-н, Бавлены п, Лесная ул, 2</t>
  </si>
  <si>
    <t>Кольчугинский р-н, Бавлены п, Лесная ул, 3</t>
  </si>
  <si>
    <t>Кольчугинский р-н, Бавлены п, Лесная ул, 4</t>
  </si>
  <si>
    <t>Кольчугинский р-н, Бавлены п, Лесная ул, 6</t>
  </si>
  <si>
    <t>Кольчугинский р-н, Бавлены п, Лесной пер, 1</t>
  </si>
  <si>
    <t>Кольчугинский р-н, Бавлены п, Лесной пер, 5</t>
  </si>
  <si>
    <t>Кольчугинский р-н, Бавлены п, Лесной пер, 6А</t>
  </si>
  <si>
    <t>Кольчугинский р-н, Бавлены п, Мира ул, 9</t>
  </si>
  <si>
    <t>7862.400</t>
  </si>
  <si>
    <t>Кольчугинский р-н, Бавлены п, Молодежная ул, 1</t>
  </si>
  <si>
    <t>Кольчугинский р-н, Бавлены п, Молодежная ул, 2</t>
  </si>
  <si>
    <t>Кольчугинский р-н, Бавлены п, Молодежная ул, 3</t>
  </si>
  <si>
    <t>Кольчугинский р-н, Бавлены п, Молодежная ул, 4</t>
  </si>
  <si>
    <t>Кольчугинский р-н, Бавлены п, Октябрьская ул, 3А</t>
  </si>
  <si>
    <t>667.980</t>
  </si>
  <si>
    <t>Кольчугинский р-н, Бавлены п, Октябрьская ул, 4</t>
  </si>
  <si>
    <t>Кольчугинский р-н, Бавлены п, Полевая ул, 2</t>
  </si>
  <si>
    <t>Кольчугинский р-н, Бавлены п, Полевая ул, 3</t>
  </si>
  <si>
    <t>Кольчугинский р-н, Бавлены п, Полевая ул, 4</t>
  </si>
  <si>
    <t>Кольчугинский р-н, Бавлены п, Полевая ул, 5</t>
  </si>
  <si>
    <t>Кольчугинский р-н, Бавлены п, Рачкова ул, 1</t>
  </si>
  <si>
    <t>Кольчугинский р-н, Бавлены п, Силантьева ул, 2</t>
  </si>
  <si>
    <t>Кольчугинский р-н, Бавлены п, Силантьева ул, 8</t>
  </si>
  <si>
    <t>2648.300</t>
  </si>
  <si>
    <t>Кольчугинский р-н, Бавлены п, Центральная ул, 10</t>
  </si>
  <si>
    <t>836.100</t>
  </si>
  <si>
    <t>Кольчугинский р-н, Бавлены п, Центральная ул, 10А</t>
  </si>
  <si>
    <t>Кольчугинский р-н, Бавлены п, Центральная ул, 17</t>
  </si>
  <si>
    <t>176.000</t>
  </si>
  <si>
    <t>203.600</t>
  </si>
  <si>
    <t>Кольчугинский р-н, Бавлены п, Центральная ул, 19</t>
  </si>
  <si>
    <t>211.300</t>
  </si>
  <si>
    <t>Кольчугинский р-н, Бавлены п, Центральная ул, 8</t>
  </si>
  <si>
    <t>Кольчугинский р-н, Бавлены п, Центральная ул, 8А</t>
  </si>
  <si>
    <t>403.800</t>
  </si>
  <si>
    <t>Кольчугинский р-н, Бавлены п, Южный пер, 1</t>
  </si>
  <si>
    <t>Кольчугинский р-н, Бавлены п, Южный пер, 2</t>
  </si>
  <si>
    <t>Кольчугинский р-н, Бавлены п, Южный пер, 3</t>
  </si>
  <si>
    <t>Кольчугинский р-н, Большевик п, Школьная ул, 4</t>
  </si>
  <si>
    <t>Кольчугинский р-н, Большевик п, Школьный пер, 2</t>
  </si>
  <si>
    <t>Кольчугинский р-н, Большевик п, Школьный пер, 3</t>
  </si>
  <si>
    <t>Кольчугинский р-н, Большевик п, Школьный пер, 4</t>
  </si>
  <si>
    <t>Кольчугинский р-н, Большое Кузьминское с, Молодежная ул, 1</t>
  </si>
  <si>
    <t>Кольчугинский р-н, Большое Кузьминское с, Молодежная ул, 2</t>
  </si>
  <si>
    <t>Кольчугинский р-н, Большое Кузьминское с, Молодежная ул, 3</t>
  </si>
  <si>
    <t>Кольчугинский р-н, Большое Кузьминское с, Молодежная ул, 4</t>
  </si>
  <si>
    <t>714.200</t>
  </si>
  <si>
    <t>Кольчугинский р-н, Большое Кузьминское с, Молодежная ул, 5</t>
  </si>
  <si>
    <t>Кольчугинский р-н, Большое Кузьминское с, Молодежная ул, 6</t>
  </si>
  <si>
    <t>Кольчугинский р-н, Большое Кузьминское с, Рачкова ул, 19</t>
  </si>
  <si>
    <t>562.300</t>
  </si>
  <si>
    <t>Кольчугинский р-н, Большое Кузьминское с, Рачкова ул, 20</t>
  </si>
  <si>
    <t>Кольчугинский р-н, Большое Кузьминское с, Рачкова ул, 21</t>
  </si>
  <si>
    <t>Кольчугинский р-н, Большое Кузьминское с, Рачкова ул, 27</t>
  </si>
  <si>
    <t>590.500</t>
  </si>
  <si>
    <t>Кольчугинский р-н, Большое Кузьминское с, Строителей ул, 1</t>
  </si>
  <si>
    <t>Кольчугинский р-н, Большое Кузьминское с, Строителей ул, 2</t>
  </si>
  <si>
    <t>Кольчугинский р-н, Вишневый п, Вторая ул, 3</t>
  </si>
  <si>
    <t>Кольчугинский р-н, Вишневый п, Третья ул, 1</t>
  </si>
  <si>
    <t>Кольчугинский р-н, Вишневый п, Третья ул, 2</t>
  </si>
  <si>
    <t>Кольчугинский р-н, Вишневый п, Третья ул, 3</t>
  </si>
  <si>
    <t>Кольчугинский р-н, Вишневый п, Третья ул, 4</t>
  </si>
  <si>
    <t>Кольчугинский р-н, Вишневый п, Третья ул, 5</t>
  </si>
  <si>
    <t>Кольчугинский р-н, Вишневый п, Третья ул, 6</t>
  </si>
  <si>
    <t>Кольчугинский р-н, Вишневый п, Третья ул, 8</t>
  </si>
  <si>
    <t>Кольчугинский р-н, Дубки п, Совхозная ул, 4</t>
  </si>
  <si>
    <t>Кольчугинский р-н, Дубки п, Совхозная ул, 6</t>
  </si>
  <si>
    <t>189.000</t>
  </si>
  <si>
    <t>Кольчугинский р-н, Есиплево с, Карпова ул, 1</t>
  </si>
  <si>
    <t>Кольчугинский р-н, Есиплево с, Карпова ул, 5</t>
  </si>
  <si>
    <t>Кольчугинский р-н, Золотуха п, Пятнадцатая ул, 1</t>
  </si>
  <si>
    <t>Кольчугинский р-н, Золотуха п, Пятнадцатая ул, 2</t>
  </si>
  <si>
    <t>Кольчугинский р-н, Золотуха п, Пятнадцатая ул, 4</t>
  </si>
  <si>
    <t>Кольчугинский р-н, Металлист п, Лесная ул, 1</t>
  </si>
  <si>
    <t>Кольчугинский р-н, Металлист п, Молодежная ул, 7</t>
  </si>
  <si>
    <t>1021.700</t>
  </si>
  <si>
    <t>1630.620</t>
  </si>
  <si>
    <t>Кольчугинский р-н, Металлист п, Центральная ул, 5</t>
  </si>
  <si>
    <t>Кольчугинский р-н, Металлист п, Центральная ул, 6</t>
  </si>
  <si>
    <t>613.600</t>
  </si>
  <si>
    <t>Кольчугинский р-н, Металлист п, Центральная ул, 8</t>
  </si>
  <si>
    <t>Кольчугинский р-н, Новобусино с, Шестая ул, 1</t>
  </si>
  <si>
    <t>Кольчугинский р-н, Павловка д, Первая ул, 1</t>
  </si>
  <si>
    <t>Кольчугинский р-н, Павловка д, Первая ул, 2</t>
  </si>
  <si>
    <t>Кольчугинский р-н, Павловка д, Первая ул, 4</t>
  </si>
  <si>
    <t>Кольчугинский р-н, Павловка д, Первая ул, 7</t>
  </si>
  <si>
    <t>Кольчугинский р-н, Павловка д, Первая ул, 8</t>
  </si>
  <si>
    <t>Кольчугинский р-н, Раздолье п, Новоселов ул, 1</t>
  </si>
  <si>
    <t>Кольчугинский р-н, Раздолье п, Новоселов ул, 14</t>
  </si>
  <si>
    <t>Кольчугинский р-н, Раздолье п, Новоселов ул, 16</t>
  </si>
  <si>
    <t>Кольчугинский р-н, Раздолье п, Новоселов ул, 2</t>
  </si>
  <si>
    <t>Кольчугинский р-н, Раздолье п, Новоселов ул, 3</t>
  </si>
  <si>
    <t>Кольчугинский р-н, Раздолье п, Новоселов ул, 4</t>
  </si>
  <si>
    <t>Кольчугинский р-н, Раздолье п, Новоселов ул, 5</t>
  </si>
  <si>
    <t>Кольчугинский р-н, Раздолье п, Новоселов ул, 6</t>
  </si>
  <si>
    <t>Кольчугинский р-н, Раздолье п, Первомайская ул, 11</t>
  </si>
  <si>
    <t>Кольчугинский р-н, Раздолье п, Первомайская ул, 1А</t>
  </si>
  <si>
    <t>Кольчугинский р-н, Раздолье п, Первомайская ул, 3</t>
  </si>
  <si>
    <t>Кольчугинский р-н, Раздолье п, Первомайская ул, 5</t>
  </si>
  <si>
    <t>Кольчугинский р-н, Раздолье п, Первомайская ул, 9</t>
  </si>
  <si>
    <t>Меленки г, 60 лет Октября ул, 11</t>
  </si>
  <si>
    <t>Меленки г, 60 лет Октября ул, 21</t>
  </si>
  <si>
    <t>529.100</t>
  </si>
  <si>
    <t>Меленки г, 60 лет Октября ул, 23</t>
  </si>
  <si>
    <t>523.900</t>
  </si>
  <si>
    <t>Меленки г, 60 лет Октября ул, 25</t>
  </si>
  <si>
    <t>Меленки г, 60 лет Октября ул, 27</t>
  </si>
  <si>
    <t>990.670</t>
  </si>
  <si>
    <t>Меленки г, 60 лет Октября ул, 29</t>
  </si>
  <si>
    <t>Меленки г, 60 лет Октября ул, 31</t>
  </si>
  <si>
    <t>Меленки г, 60 лет Октября ул, 33</t>
  </si>
  <si>
    <t>Меленки г, 60 лет Октября ул, 9</t>
  </si>
  <si>
    <t>413.580</t>
  </si>
  <si>
    <t>Меленки г, Академика Королева ул, 2</t>
  </si>
  <si>
    <t>Меленки г, Академика Королева ул, 25</t>
  </si>
  <si>
    <t>868.700</t>
  </si>
  <si>
    <t>Меленки г, Валентины Суздальцевой ул, 23</t>
  </si>
  <si>
    <t>Меленки г, Валентины Суздальцевой ул, 25</t>
  </si>
  <si>
    <t>Меленки г, Валентины Суздальцевой ул, 27</t>
  </si>
  <si>
    <t>522.600</t>
  </si>
  <si>
    <t>371.360</t>
  </si>
  <si>
    <t>Меленки г, Венедиктова ул, 15а</t>
  </si>
  <si>
    <t>Меленки г, Венедиктова ул, 3а</t>
  </si>
  <si>
    <t>Меленки г, Венедиктова ул, 6</t>
  </si>
  <si>
    <t>Меленки г, Вокзальная ул, 1</t>
  </si>
  <si>
    <t>Меленки г, Вокзальная ул, 3</t>
  </si>
  <si>
    <t>491.400</t>
  </si>
  <si>
    <t>Меленки г, Дзержинского ул, 27</t>
  </si>
  <si>
    <t>Меленки г, Дзержинского ул, 29</t>
  </si>
  <si>
    <t>489.600</t>
  </si>
  <si>
    <t>Меленки г, Дзержинского ул, 42</t>
  </si>
  <si>
    <t>477.840</t>
  </si>
  <si>
    <t>Меленки г, Дзержинского ул, 46</t>
  </si>
  <si>
    <t>441.600</t>
  </si>
  <si>
    <t>Меленки г, Дзержинского ул, 46а</t>
  </si>
  <si>
    <t>Меленки г, Дзержинского ул, 54</t>
  </si>
  <si>
    <t>167.700</t>
  </si>
  <si>
    <t>Меленки г, Дзержинского ул, 60</t>
  </si>
  <si>
    <t>339.760</t>
  </si>
  <si>
    <t>Меленки г, Железнодорожная ул, 19</t>
  </si>
  <si>
    <t>Меленки г, Кирова ул, 34</t>
  </si>
  <si>
    <t>Меленки г, Кирова ул, 36</t>
  </si>
  <si>
    <t>629.140</t>
  </si>
  <si>
    <t>Меленки г, Кирова ул, 38</t>
  </si>
  <si>
    <t>Меленки г, Кирова ул, 42</t>
  </si>
  <si>
    <t>1167.700</t>
  </si>
  <si>
    <t>Меленки г, Кирова ул, 43А</t>
  </si>
  <si>
    <t>Меленки г, Кирова ул, 44</t>
  </si>
  <si>
    <t>Меленки г, Кирова ул, 53</t>
  </si>
  <si>
    <t>568.140</t>
  </si>
  <si>
    <t>769.100</t>
  </si>
  <si>
    <t>Меленки г, Кирова ул, 55</t>
  </si>
  <si>
    <t>Меленки г, Кирова ул, 99</t>
  </si>
  <si>
    <t>Меленки г, Коминтерна ул, 106</t>
  </si>
  <si>
    <t>Меленки г, Коминтерна ул, 211</t>
  </si>
  <si>
    <t>718.710</t>
  </si>
  <si>
    <t>Меленки г, Коммунистическая ул, 13</t>
  </si>
  <si>
    <t>2557.240</t>
  </si>
  <si>
    <t>Меленки г, Коммунистическая ул, 16</t>
  </si>
  <si>
    <t>603.290</t>
  </si>
  <si>
    <t>240.260</t>
  </si>
  <si>
    <t>Меленки г, Коммунистическая ул, 28</t>
  </si>
  <si>
    <t>Меленки г, Коммунистическая ул, 47</t>
  </si>
  <si>
    <t>Меленки г, Коммунистическая ул, 49</t>
  </si>
  <si>
    <t>287.580</t>
  </si>
  <si>
    <t>Меленки г, Комсомольская ул, 103</t>
  </si>
  <si>
    <t>188.000</t>
  </si>
  <si>
    <t>Меленки г, Комсомольская ул, 117</t>
  </si>
  <si>
    <t>Меленки г, Комсомольская ул, 98</t>
  </si>
  <si>
    <t>Меленки г, Конышева ул, 15</t>
  </si>
  <si>
    <t>1256.700</t>
  </si>
  <si>
    <t>Меленки г, Конышева ул, 17</t>
  </si>
  <si>
    <t>Меленки г, Конышева ул, 1А</t>
  </si>
  <si>
    <t>Меленки г, Конышева ул, 2</t>
  </si>
  <si>
    <t>958.500</t>
  </si>
  <si>
    <t>Меленки г, Конышева ул, 2А</t>
  </si>
  <si>
    <t>1100.600</t>
  </si>
  <si>
    <t>Меленки г, Конышева ул, 3А</t>
  </si>
  <si>
    <t>1136.500</t>
  </si>
  <si>
    <t>Меленки г, Красноармейская ул, 204</t>
  </si>
  <si>
    <t>Меленки г, Красноармейская ул, 92</t>
  </si>
  <si>
    <t>648.440</t>
  </si>
  <si>
    <t>Меленки г, Красноармейская ул, 94</t>
  </si>
  <si>
    <t>Меленки г, Лермонтова ул, 4</t>
  </si>
  <si>
    <t>Меленки г, Лермонтова ул, 6</t>
  </si>
  <si>
    <t>Меленки г, Маяковского ул, 24</t>
  </si>
  <si>
    <t>846.330</t>
  </si>
  <si>
    <t>Меленки г, Маяковского ул, 26</t>
  </si>
  <si>
    <t>852.590</t>
  </si>
  <si>
    <t>Меленки г, Мира ул, 17</t>
  </si>
  <si>
    <t>Меленки г, Мира ул, 19</t>
  </si>
  <si>
    <t>Меленки г, Мира ул, 19а</t>
  </si>
  <si>
    <t>Меленки г, Мира ул, 21</t>
  </si>
  <si>
    <t>Меленки г, Мира ул, 21а</t>
  </si>
  <si>
    <t>652.300</t>
  </si>
  <si>
    <t>Меленки г, Муромская ул, 1</t>
  </si>
  <si>
    <t>Меленки г, Муромская ул, 21</t>
  </si>
  <si>
    <t>715.520</t>
  </si>
  <si>
    <t>Меленки г, Муромская ул, 3</t>
  </si>
  <si>
    <t>Меленки г, Муромская ул, 39</t>
  </si>
  <si>
    <t>Меленки г, Муромская ул, 5</t>
  </si>
  <si>
    <t>Меленки г, Пролетарская ул, 37</t>
  </si>
  <si>
    <t>915.770</t>
  </si>
  <si>
    <t>Меленки г, Пролетарская ул, 53</t>
  </si>
  <si>
    <t>Меленки г, Пушкина ул, 1</t>
  </si>
  <si>
    <t>Меленки г, Советская ул, 28</t>
  </si>
  <si>
    <t>Меленки г, Чернышевского ул, 15</t>
  </si>
  <si>
    <t>200.480</t>
  </si>
  <si>
    <t>Меленки г, Чернышевского ул, 43</t>
  </si>
  <si>
    <t>Меленки г, Чкалова ул, 56</t>
  </si>
  <si>
    <t>Меленки г, Чкалова ул, 58</t>
  </si>
  <si>
    <t>Меленки г, Чкалова ул, 62</t>
  </si>
  <si>
    <t>763.840</t>
  </si>
  <si>
    <t>639.100</t>
  </si>
  <si>
    <t>Меленковский р-н, Архангел с, Совхозная ул, 182</t>
  </si>
  <si>
    <t>Меленковский р-н, Бутылицы с, Железнодорожная ул, 43</t>
  </si>
  <si>
    <t>Меленковский р-н, Бутылицы с, Железнодорожная ул, 59</t>
  </si>
  <si>
    <t>Меленковский р-н, Бутылицы с, Садовая ул, 1</t>
  </si>
  <si>
    <t>Меленковский р-н, Бутылицы с, Садовая ул, 2</t>
  </si>
  <si>
    <t>Меленковский р-н, Бутылицы с, Садовая ул, 2а</t>
  </si>
  <si>
    <t>558.800</t>
  </si>
  <si>
    <t>Меленковский р-н, Высоково д, Слободская ул, 27</t>
  </si>
  <si>
    <t>394.450</t>
  </si>
  <si>
    <t>Меленковский р-н, Денятино с, Механизаторов ул, 1</t>
  </si>
  <si>
    <t>535.100</t>
  </si>
  <si>
    <t>Меленковский р-н, Денятино с, Механизаторов ул, 3</t>
  </si>
  <si>
    <t>641.130</t>
  </si>
  <si>
    <t>Меленковский р-н, Денятино с, Механизаторов ул, 4</t>
  </si>
  <si>
    <t>Меленковский р-н, Денятино с, Механизаторов ул, 5</t>
  </si>
  <si>
    <t>Меленковский р-н, Злобино-2 д, 125</t>
  </si>
  <si>
    <t>Меленковский р-н, Злобино-2 д, 133</t>
  </si>
  <si>
    <t>Меленковский р-н, Злобино-2 д, 99</t>
  </si>
  <si>
    <t>Меленковский р-н, Илькино с, Садовая ул, 10</t>
  </si>
  <si>
    <t>Меленковский р-н, Илькино с, Садовая ул, 8</t>
  </si>
  <si>
    <t>Меленковский р-н, Илькино с, Солнечная ул, 13</t>
  </si>
  <si>
    <t>Меленковский р-н, Илькино с, Солнечная ул, 15</t>
  </si>
  <si>
    <t>Меленковский р-н, Кондаково д, Центральная ул, 2</t>
  </si>
  <si>
    <t>Меленковский р-н, Ляхи с, Климова ул, 4</t>
  </si>
  <si>
    <t>816.350</t>
  </si>
  <si>
    <t>659.200</t>
  </si>
  <si>
    <t>875.200</t>
  </si>
  <si>
    <t>Меленковский р-н, Паново д, Молодежная ул, 1</t>
  </si>
  <si>
    <t>Меленковский р-н, Паново д, Молодежная ул, 3</t>
  </si>
  <si>
    <t>Меленковский р-н, Паново д, Молодежная ул, 4</t>
  </si>
  <si>
    <t>Меленковский р-н, Папулино д, Коммунистическая ул, 1</t>
  </si>
  <si>
    <t>409.090</t>
  </si>
  <si>
    <t>Меленковский р-н, Папулино д, Коммунистическая ул, 13</t>
  </si>
  <si>
    <t>Меленковский р-н, Папулино д, Коммунистическая ул, 15</t>
  </si>
  <si>
    <t>555.180</t>
  </si>
  <si>
    <t>Меленковский р-н, Папулино д, Коммунистическая ул, 23</t>
  </si>
  <si>
    <t>Меленковский р-н, Советский п, Центральная ул, 6</t>
  </si>
  <si>
    <t>Меленковский р-н, Софроново д, Молодежная ул, 14</t>
  </si>
  <si>
    <t>Меленковский р-н, Софроново д, Молодежная ул, 7</t>
  </si>
  <si>
    <t>Меленковский р-н, Тургенево д, Совхозная ул, 1</t>
  </si>
  <si>
    <t>Меленковский р-н, Тургенево д, Совхозная ул, 3</t>
  </si>
  <si>
    <t>Меленковский р-н, Тургенево д, Совхозная ул, 4</t>
  </si>
  <si>
    <t>Меленковский р-н, Тургенево д, Совхозная ул, 5</t>
  </si>
  <si>
    <t>Меленковский р-н, Тургенево д, Совхозная ул, 6</t>
  </si>
  <si>
    <t>592.300</t>
  </si>
  <si>
    <t>Меленковский р-н, Тургенево д, Школьная ул, 1</t>
  </si>
  <si>
    <t>Меленковский р-н, Тургенево д, Школьная ул, 2</t>
  </si>
  <si>
    <t>Меленковский р-н, Тургенево д, Школьная ул, 3</t>
  </si>
  <si>
    <t>Меленковский р-н, Тургенево д, Школьная ул, 4</t>
  </si>
  <si>
    <t>Меленковский р-н, Тургенево д, Школьная ул, 5</t>
  </si>
  <si>
    <t>Меленковский р-н, Тургенево д, Школьная ул, 6</t>
  </si>
  <si>
    <t>Меленковский р-н, Тургенево д, Школьная ул, 7</t>
  </si>
  <si>
    <t>Муром г, 1-я Новослободская ул, 1</t>
  </si>
  <si>
    <t>Муром г, 1-я Новослободская ул, 10</t>
  </si>
  <si>
    <t>Муром г, 1-я Новослободская ул, 2</t>
  </si>
  <si>
    <t>Муром г, 1-я Новослободская ул, 3</t>
  </si>
  <si>
    <t>Муром г, 1-я Новослободская ул, 4</t>
  </si>
  <si>
    <t>Муром г, 1-я Новослободская ул, 5</t>
  </si>
  <si>
    <t>Муром г, 1-я Новослободская ул, 6</t>
  </si>
  <si>
    <t>Муром г, 1-я Новослободская ул, 7</t>
  </si>
  <si>
    <t>Муром г, 1-я Новослободская ул, 8</t>
  </si>
  <si>
    <t>Муром г, 1-я Новослободская ул, 9</t>
  </si>
  <si>
    <t>Муром г, 2-я Новослободская ул, 1</t>
  </si>
  <si>
    <t>Муром г, 2-я Новослободская ул, 2</t>
  </si>
  <si>
    <t>Муром г, 2-я Новослободская ул, 3</t>
  </si>
  <si>
    <t>Муром г, 2-я Новослободская ул, 4</t>
  </si>
  <si>
    <t>Муром г, 2-я Новослободская ул, 5</t>
  </si>
  <si>
    <t>Муром г, 2-я Новослободская ул, 7</t>
  </si>
  <si>
    <t>Муром г, 30 лет Победы ул, 11</t>
  </si>
  <si>
    <t>546.100</t>
  </si>
  <si>
    <t>Муром г, 30 лет Победы ул, 2</t>
  </si>
  <si>
    <t>Муром г, 30 лет Победы ул, 3</t>
  </si>
  <si>
    <t>Муром г, 30 лет Победы ул, 4</t>
  </si>
  <si>
    <t>Муром г, 30 лет Победы ул, 6</t>
  </si>
  <si>
    <t>9130.000</t>
  </si>
  <si>
    <t>Муром г, 30 лет Победы ул, 8</t>
  </si>
  <si>
    <t>Муром г, 30 лет Победы ул, 9 корп. 1</t>
  </si>
  <si>
    <t>Муром г, 30 лет Победы ул, 9 корп. 2</t>
  </si>
  <si>
    <t>Муром г, 30 лет Победы ул, 9 корп. 3</t>
  </si>
  <si>
    <t>Муром г, 30 лет Победы ул, 9</t>
  </si>
  <si>
    <t>Муром г, Автодора ул, 37</t>
  </si>
  <si>
    <t>1669.900</t>
  </si>
  <si>
    <t>Муром г, Автодора ул, 40</t>
  </si>
  <si>
    <t>Муром г, Автодора ул, 44</t>
  </si>
  <si>
    <t>Муром г, Амосова ул, 50</t>
  </si>
  <si>
    <t>Муром г, Артема ул, 11</t>
  </si>
  <si>
    <t>539.650</t>
  </si>
  <si>
    <t>Муром г, Артема ул, 15</t>
  </si>
  <si>
    <t>Муром г, Артема ул, 1а</t>
  </si>
  <si>
    <t>903.900</t>
  </si>
  <si>
    <t>Муром г, Артема ул, 2</t>
  </si>
  <si>
    <t>Муром г, Артема ул, 20</t>
  </si>
  <si>
    <t>Муром г, Артема ул, 27</t>
  </si>
  <si>
    <t>Муром г, Артема ул, 29</t>
  </si>
  <si>
    <t>Муром г, Артема ул, 29а</t>
  </si>
  <si>
    <t>Муром г, Артема ул, 39</t>
  </si>
  <si>
    <t>Муром г, Артема ул, 40</t>
  </si>
  <si>
    <t>Муром г, Артема ул, 55</t>
  </si>
  <si>
    <t>1345.700</t>
  </si>
  <si>
    <t>Муром г, Артема ул, 65</t>
  </si>
  <si>
    <t>Муром г, Владимирская ул, 1</t>
  </si>
  <si>
    <t>Муром г, Владимирская ул, 11</t>
  </si>
  <si>
    <t>Муром г, Владимирская ул, 2</t>
  </si>
  <si>
    <t>1539.420</t>
  </si>
  <si>
    <t>Муром г, Владимирская ул, 26</t>
  </si>
  <si>
    <t>Муром г, Владимирская ул, 28</t>
  </si>
  <si>
    <t>Муром г, Владимирская ул, 2а</t>
  </si>
  <si>
    <t>Муром г, Владимирская ул, 30</t>
  </si>
  <si>
    <t>1169.500</t>
  </si>
  <si>
    <t>Муром г, Владимирская ул, 37</t>
  </si>
  <si>
    <t>Муром г, Владимирская ул, 40</t>
  </si>
  <si>
    <t>1424.770</t>
  </si>
  <si>
    <t>Муром г, Владимирская ул, 5</t>
  </si>
  <si>
    <t>Муром г, Владимирская ул, 6</t>
  </si>
  <si>
    <t>1800.500</t>
  </si>
  <si>
    <t>Муром г, Владимирская ул, 7</t>
  </si>
  <si>
    <t>1289.100</t>
  </si>
  <si>
    <t>Муром г, Владимирская ул, 9</t>
  </si>
  <si>
    <t>Муром г, Владимирское ш, 10</t>
  </si>
  <si>
    <t>1873.000</t>
  </si>
  <si>
    <t>Муром г, Владимирское ш, 12</t>
  </si>
  <si>
    <t>1230.500</t>
  </si>
  <si>
    <t>Муром г, Владимирское ш, 12а</t>
  </si>
  <si>
    <t>Муром г, Владимирское ш, 12б</t>
  </si>
  <si>
    <t>Муром г, Владимирское ш, 4/58</t>
  </si>
  <si>
    <t>Муром г, Войкова ул, 1</t>
  </si>
  <si>
    <t>Муром г, Войкова ул, 13а</t>
  </si>
  <si>
    <t>215.900</t>
  </si>
  <si>
    <t>Муром г, Войкова ул, 2а</t>
  </si>
  <si>
    <t>Муром г, Войкова ул, 2б</t>
  </si>
  <si>
    <t>Муром г, Войкова ул, 2в</t>
  </si>
  <si>
    <t>404.800</t>
  </si>
  <si>
    <t>Муром г, Войкова ул, 3а</t>
  </si>
  <si>
    <t>Муром г, Войкова ул, 5</t>
  </si>
  <si>
    <t>Муром г, Войкова ул, 7</t>
  </si>
  <si>
    <t>Муром г, Войкова ул, 74</t>
  </si>
  <si>
    <t>Муром г, Войкова ул, 9</t>
  </si>
  <si>
    <t>461.160</t>
  </si>
  <si>
    <t>Муром г, Вокзальная ул, 16</t>
  </si>
  <si>
    <t>Муром г, Вокзальная ул, 3</t>
  </si>
  <si>
    <t>Муром г, Вокзальная ул, 6</t>
  </si>
  <si>
    <t>Муром г, Воровского ул, 101</t>
  </si>
  <si>
    <t>Муром г, Воровского ул, 16а</t>
  </si>
  <si>
    <t>312.400</t>
  </si>
  <si>
    <t>Муром г, Воровского ул, 23</t>
  </si>
  <si>
    <t>128.500</t>
  </si>
  <si>
    <t>157.000</t>
  </si>
  <si>
    <t>112.400</t>
  </si>
  <si>
    <t>Муром г, Воровского ул, 55</t>
  </si>
  <si>
    <t>Муром г, Воровского ул, 67</t>
  </si>
  <si>
    <t>Муром г, Воровского ул, 71</t>
  </si>
  <si>
    <t>1390.400</t>
  </si>
  <si>
    <t>Муром г, Воровского ул, 75</t>
  </si>
  <si>
    <t>922.880</t>
  </si>
  <si>
    <t>Муром г, Воровского ул, 85</t>
  </si>
  <si>
    <t>Муром г, Воровского ул, 88</t>
  </si>
  <si>
    <t>Муром г, Воровского ул, 90</t>
  </si>
  <si>
    <t>Муром г, Воровского ул, 91а</t>
  </si>
  <si>
    <t>Муром г, Воровского ул, 95</t>
  </si>
  <si>
    <t>462.500</t>
  </si>
  <si>
    <t>270.240</t>
  </si>
  <si>
    <t>Муром г, Воровского ул, 99</t>
  </si>
  <si>
    <t>266.500</t>
  </si>
  <si>
    <t>280.950</t>
  </si>
  <si>
    <t>Муром г, Гоголева ул, 10</t>
  </si>
  <si>
    <t>Муром г, Гоголева ул, 2а</t>
  </si>
  <si>
    <t>Муром г, Гоголева ул, 36</t>
  </si>
  <si>
    <t>560.600</t>
  </si>
  <si>
    <t>242.600</t>
  </si>
  <si>
    <t>Муром г, Губкина ул, 1а</t>
  </si>
  <si>
    <t>Муром г, Дзержинского ул, 1</t>
  </si>
  <si>
    <t>Муром г, Дзержинского ул, 10</t>
  </si>
  <si>
    <t>Муром г, Дзержинского ул, 2а</t>
  </si>
  <si>
    <t>Муром г, Дзержинского ул, 2б</t>
  </si>
  <si>
    <t>Муром г, Дзержинского ул, 36</t>
  </si>
  <si>
    <t>1583.090</t>
  </si>
  <si>
    <t>Муром г, Дзержинского ул, 3а</t>
  </si>
  <si>
    <t>Муром г, Дзержинского ул, 4</t>
  </si>
  <si>
    <t>Муром г, Дзержинского ул, 43</t>
  </si>
  <si>
    <t>3825.000</t>
  </si>
  <si>
    <t>Муром г, Дзержинского ул, 45</t>
  </si>
  <si>
    <t>Муром г, Дзержинского ул, 46</t>
  </si>
  <si>
    <t>Муром г, Дзержинского ул, 49</t>
  </si>
  <si>
    <t>Муром г, Дзержинского ул, 51</t>
  </si>
  <si>
    <t>Муром г, Дзержинского ул, 53 корп. 1</t>
  </si>
  <si>
    <t>Муром г, Дзержинского ул, 53 корп. 2</t>
  </si>
  <si>
    <t>Муром г, Дзержинского ул, 5а</t>
  </si>
  <si>
    <t>Муром г, Заводская ул, 1</t>
  </si>
  <si>
    <t>398.250</t>
  </si>
  <si>
    <t>Муром г, Заводская ул, 19</t>
  </si>
  <si>
    <t>Муром г, Заводская ул, 2</t>
  </si>
  <si>
    <t>Муром г, Заводская ул, 21</t>
  </si>
  <si>
    <t>Муром г, Заводская ул, 3</t>
  </si>
  <si>
    <t>585.500</t>
  </si>
  <si>
    <t>Муром г, Заводская ул, 7</t>
  </si>
  <si>
    <t>Муром г, Казанская ул, 2б</t>
  </si>
  <si>
    <t>220.500</t>
  </si>
  <si>
    <t>250.200</t>
  </si>
  <si>
    <t>Муром г, Калинина ул, 27</t>
  </si>
  <si>
    <t>215.300</t>
  </si>
  <si>
    <t>Муром г, Калинина ул, 33</t>
  </si>
  <si>
    <t>201.820</t>
  </si>
  <si>
    <t>Муром г, Калинина ул, 37</t>
  </si>
  <si>
    <t>198.400</t>
  </si>
  <si>
    <t>Муром г, Калинина ул, 45</t>
  </si>
  <si>
    <t>197.500</t>
  </si>
  <si>
    <t>Муром г, Карачаровское ш, 11</t>
  </si>
  <si>
    <t>1575.600</t>
  </si>
  <si>
    <t>Муром г, Карачаровское ш, 12</t>
  </si>
  <si>
    <t>Муром г, Карачаровское ш, 24</t>
  </si>
  <si>
    <t>Муром г, Карачаровское ш, 26</t>
  </si>
  <si>
    <t>Муром г, Карачаровское ш, 26а</t>
  </si>
  <si>
    <t>Муром г, Карачаровское ш, 26б</t>
  </si>
  <si>
    <t>1134.500</t>
  </si>
  <si>
    <t>Муром г, Карачаровское ш, 28</t>
  </si>
  <si>
    <t>Муром г, Карачаровское ш, 30</t>
  </si>
  <si>
    <t>Муром г, Карачаровское ш, 30а</t>
  </si>
  <si>
    <t>1190.200</t>
  </si>
  <si>
    <t>Муром г, Карачаровское ш, 30б</t>
  </si>
  <si>
    <t>Муром г, Карачаровское ш, 30в</t>
  </si>
  <si>
    <t>Муром г, Карачаровское ш, 30г</t>
  </si>
  <si>
    <t>1819.350</t>
  </si>
  <si>
    <t>Муром г, Карачаровское ш, 30д</t>
  </si>
  <si>
    <t>Муром г, Карачаровское ш, 32</t>
  </si>
  <si>
    <t>Муром г, Карачаровское ш, 34</t>
  </si>
  <si>
    <t>Муром г, Карла Маркса ул, 31</t>
  </si>
  <si>
    <t>877.800</t>
  </si>
  <si>
    <t>Муром г, Карла Маркса ул, 34</t>
  </si>
  <si>
    <t>Муром г, Карла Маркса ул, 43</t>
  </si>
  <si>
    <t>Муром г, Карла Маркса ул, 44</t>
  </si>
  <si>
    <t>641.420</t>
  </si>
  <si>
    <t>Муром г, Карла Маркса ул, 50</t>
  </si>
  <si>
    <t>Муром г, Карла Маркса ул, 60</t>
  </si>
  <si>
    <t>Муром г, Карла Маркса ул, 66</t>
  </si>
  <si>
    <t>1912.000</t>
  </si>
  <si>
    <t>Муром г, Карла Маркса ул, 71</t>
  </si>
  <si>
    <t>Муром г, Каштановая ул, 13</t>
  </si>
  <si>
    <t>Муром г, Каштановая ул, 15</t>
  </si>
  <si>
    <t>Муром г, Каштановая ул, 24</t>
  </si>
  <si>
    <t>Муром г, Каштановая ул, 26</t>
  </si>
  <si>
    <t>Муром г, Кирова проезд, 27</t>
  </si>
  <si>
    <t>Муром г, Кирова ул, 12</t>
  </si>
  <si>
    <t>Муром г, Кирова ул, 16</t>
  </si>
  <si>
    <t>Муром г, Кирова ул, 17</t>
  </si>
  <si>
    <t>Муром г, Кирова ул, 18</t>
  </si>
  <si>
    <t>Муром г, Кирова ул, 19</t>
  </si>
  <si>
    <t>325.960</t>
  </si>
  <si>
    <t>Муром г, Кирова ул, 21</t>
  </si>
  <si>
    <t>Муром г, Кирова ул, 24</t>
  </si>
  <si>
    <t>313.380</t>
  </si>
  <si>
    <t>Муром г, Кирова ул, 28</t>
  </si>
  <si>
    <t>360.500</t>
  </si>
  <si>
    <t>Муром г, Кирова ул, 3</t>
  </si>
  <si>
    <t>Муром г, Кирова ул, 30</t>
  </si>
  <si>
    <t>1766.600</t>
  </si>
  <si>
    <t>Муром г, Кирова ул, 7</t>
  </si>
  <si>
    <t>4691.400</t>
  </si>
  <si>
    <t>Муром г, Кленовая ул, 1</t>
  </si>
  <si>
    <t>Муром г, Кленовая ул, 10а</t>
  </si>
  <si>
    <t>Муром г, Кленовая ул, 12 корп. 2</t>
  </si>
  <si>
    <t>3213.000</t>
  </si>
  <si>
    <t>Муром г, Кленовая ул, 12а</t>
  </si>
  <si>
    <t>Муром г, Кленовая ул, 15</t>
  </si>
  <si>
    <t>Муром г, Кленовая ул, 26</t>
  </si>
  <si>
    <t>Муром г, Кленовая ул, 28</t>
  </si>
  <si>
    <t>Муром г, Кленовая ул, 3 корп. 1</t>
  </si>
  <si>
    <t>Муром г, Кленовая ул, 3 корп. 2</t>
  </si>
  <si>
    <t>Муром г, Кленовая ул, 3 корп. 4</t>
  </si>
  <si>
    <t>Муром г, Кленовая ул, 3 корп. 5</t>
  </si>
  <si>
    <t>Муром г, Кленовая ул, 3 корп. 6</t>
  </si>
  <si>
    <t>Муром г, Кленовая ул, 3/3</t>
  </si>
  <si>
    <t>Муром г, Кленовая ул, 30</t>
  </si>
  <si>
    <t>Муром г, Кленовая ул, 32</t>
  </si>
  <si>
    <t>1157.200</t>
  </si>
  <si>
    <t>Муром г, Кленовая ул, 34</t>
  </si>
  <si>
    <t>Муром г, Кленовая ул, 36</t>
  </si>
  <si>
    <t>Муром г, Кленовая ул, 5</t>
  </si>
  <si>
    <t>Муром г, Кленовая ул, 7а</t>
  </si>
  <si>
    <t>Муром г, Кленовая ул, 8а</t>
  </si>
  <si>
    <t>179.600</t>
  </si>
  <si>
    <t>Муром г, Кленовая ул, 9</t>
  </si>
  <si>
    <t>Муром г, Ковровская ул, 1</t>
  </si>
  <si>
    <t>Муром г, Ковровская ул, 10</t>
  </si>
  <si>
    <t>Муром г, Ковровская ул, 14</t>
  </si>
  <si>
    <t>Муром г, Ковровская ул, 16</t>
  </si>
  <si>
    <t>Муром г, Ковровская ул, 1а</t>
  </si>
  <si>
    <t>Муром г, Ковровская ул, 5</t>
  </si>
  <si>
    <t>Муром г, Кожевники ул, 11</t>
  </si>
  <si>
    <t>182.800</t>
  </si>
  <si>
    <t>Муром г, Кожевники ул, 5</t>
  </si>
  <si>
    <t>Муром г, Коммунальная ул, 12</t>
  </si>
  <si>
    <t>325.800</t>
  </si>
  <si>
    <t>Муром г, Коммунальная ул, 22</t>
  </si>
  <si>
    <t>Муром г, Коммунальная ул, 3а</t>
  </si>
  <si>
    <t>Муром г, Коммунальная ул, 7</t>
  </si>
  <si>
    <t>Муром г, Коммунистическая ул, 10</t>
  </si>
  <si>
    <t>1895</t>
  </si>
  <si>
    <t>Муром г, Коммунистическая ул, 14</t>
  </si>
  <si>
    <t>144.100</t>
  </si>
  <si>
    <t>Муром г, Коммунистическая ул, 15</t>
  </si>
  <si>
    <t>161.700</t>
  </si>
  <si>
    <t>Муром г, Коммунистическая ул, 17</t>
  </si>
  <si>
    <t>237.500</t>
  </si>
  <si>
    <t>Муром г, Коммунистическая ул, 17а</t>
  </si>
  <si>
    <t>146.300</t>
  </si>
  <si>
    <t>Муром г, Коммунистическая ул, 21</t>
  </si>
  <si>
    <t>Муром г, Коммунистическая ул, 33</t>
  </si>
  <si>
    <t>848.240</t>
  </si>
  <si>
    <t>Муром г, Коммунистическая ул, 35</t>
  </si>
  <si>
    <t>Муром г, Коммунистическая ул, 36</t>
  </si>
  <si>
    <t>Муром г, Коммунистическая ул, 37</t>
  </si>
  <si>
    <t>293.700</t>
  </si>
  <si>
    <t>Муром г, Коммунистическая ул, 38</t>
  </si>
  <si>
    <t>Муром г, Коммунистическая ул, 39</t>
  </si>
  <si>
    <t>Муром г, Коммунистическая ул, 40</t>
  </si>
  <si>
    <t>667.900</t>
  </si>
  <si>
    <t>Муром г, Коммунистическая ул, 6</t>
  </si>
  <si>
    <t>Муром г, Коммунистическая ул, 9</t>
  </si>
  <si>
    <t>Муром г, Коммунистическая ул, 9а</t>
  </si>
  <si>
    <t>Муром г, Комсомольская ул, 17</t>
  </si>
  <si>
    <t>Муром г, Комсомольская ул, 1а</t>
  </si>
  <si>
    <t>Муром г, Комсомольская ул, 35</t>
  </si>
  <si>
    <t>Муром г, Комсомольская ул, 41</t>
  </si>
  <si>
    <t>212.100</t>
  </si>
  <si>
    <t>Муром г, Комсомольская ул, 46</t>
  </si>
  <si>
    <t>Муром г, Комсомольская ул, 5</t>
  </si>
  <si>
    <t>Муром г, Комсомольская ул, 50</t>
  </si>
  <si>
    <t>Муром г, Комсомольская ул, 51</t>
  </si>
  <si>
    <t>257.100</t>
  </si>
  <si>
    <t>Муром г, Комсомольская ул, 53а</t>
  </si>
  <si>
    <t>447.950</t>
  </si>
  <si>
    <t>Муром г, Комсомольская ул, 56а</t>
  </si>
  <si>
    <t>Муром г, Комсомольская ул, 7</t>
  </si>
  <si>
    <t>1019.100</t>
  </si>
  <si>
    <t>Муром г, Комсомольская ул, 70</t>
  </si>
  <si>
    <t>1013.300</t>
  </si>
  <si>
    <t>Муром г, Комсомольская ул, 76</t>
  </si>
  <si>
    <t>347.100</t>
  </si>
  <si>
    <t>Муром г, Комсомольская ул, 9</t>
  </si>
  <si>
    <t>Муром г, Комсомольский пер, 10</t>
  </si>
  <si>
    <t>897.800</t>
  </si>
  <si>
    <t>Муром г, Комсомольский пер, 11</t>
  </si>
  <si>
    <t>Муром г, Кооперативная ул, 10</t>
  </si>
  <si>
    <t>Муром г, Кооперативная ул, 10а</t>
  </si>
  <si>
    <t>Муром г, Кооперативная ул, 11</t>
  </si>
  <si>
    <t>Муром г, Кооперативная ул, 12</t>
  </si>
  <si>
    <t>Муром г, Кооперативная ул, 13</t>
  </si>
  <si>
    <t>Муром г, Кооперативная ул, 15</t>
  </si>
  <si>
    <t>Муром г, Кооперативная ул, 2</t>
  </si>
  <si>
    <t>Муром г, Кооперативная ул, 2а</t>
  </si>
  <si>
    <t>Муром г, Кооперативная ул, 5</t>
  </si>
  <si>
    <t>Муром г, Кооперативная ул, 6</t>
  </si>
  <si>
    <t>Муром г, Кооперативная ул, 7</t>
  </si>
  <si>
    <t>9753.300</t>
  </si>
  <si>
    <t>Муром г, Кооперативная ул, 8</t>
  </si>
  <si>
    <t>Муром г, Кооперативная ул, 9</t>
  </si>
  <si>
    <t>Муром г, Кооперативный проезд, 1</t>
  </si>
  <si>
    <t>Муром г, Кооперативный проезд, 12а</t>
  </si>
  <si>
    <t>Муром г, Кооперативный проезд, 2</t>
  </si>
  <si>
    <t>Муром г, Кооперативный проезд, 4</t>
  </si>
  <si>
    <t>Муром г, Кооперативный проезд, 6</t>
  </si>
  <si>
    <t>Муром г, Кооперативный проезд, 8</t>
  </si>
  <si>
    <t>Муром г, Красноармейская ул, 13</t>
  </si>
  <si>
    <t>465.600</t>
  </si>
  <si>
    <t>Муром г, Красноармейская ул, 15</t>
  </si>
  <si>
    <t>207.600</t>
  </si>
  <si>
    <t>Муром г, Красноармейская ул, 17</t>
  </si>
  <si>
    <t>231.900</t>
  </si>
  <si>
    <t>Муром г, Красноармейская ул, 19</t>
  </si>
  <si>
    <t>356.230</t>
  </si>
  <si>
    <t>Муром г, Красноармейская ул, 2</t>
  </si>
  <si>
    <t>465.900</t>
  </si>
  <si>
    <t>Муром г, Красноармейская ул, 33</t>
  </si>
  <si>
    <t>Муром г, Красноармейская ул, 35</t>
  </si>
  <si>
    <t>Муром г, Красноармейская ул, 39</t>
  </si>
  <si>
    <t>Муром г, Красноармейская ул, 5</t>
  </si>
  <si>
    <t>Муром г, Красноармейская ул, 7</t>
  </si>
  <si>
    <t>Муром г, Красногвардейская ул, 10а</t>
  </si>
  <si>
    <t>556.200</t>
  </si>
  <si>
    <t>Муром г, Красногвардейская ул, 30</t>
  </si>
  <si>
    <t>Муром г, Красногвардейская ул, 32</t>
  </si>
  <si>
    <t>1280.100</t>
  </si>
  <si>
    <t>Муром г, Красногвардейская ул, 40</t>
  </si>
  <si>
    <t>1727.800</t>
  </si>
  <si>
    <t>Муром г, Красногвардейская ул, 50</t>
  </si>
  <si>
    <t>Муром г, Красногвардейская ул, 55</t>
  </si>
  <si>
    <t>1359.700</t>
  </si>
  <si>
    <t>Муром г, Красногвардейская ул, 65</t>
  </si>
  <si>
    <t>310.250</t>
  </si>
  <si>
    <t>Муром г, Красногвардейская ул, 76а</t>
  </si>
  <si>
    <t>Муром г, Красногвардейская ул, 78</t>
  </si>
  <si>
    <t>354.050</t>
  </si>
  <si>
    <t>Муром г, Красногвардейская ул, 78а</t>
  </si>
  <si>
    <t>Муром г, Красногвардейская ул, 8</t>
  </si>
  <si>
    <t>Муром г, Красногвардейская ул, 80</t>
  </si>
  <si>
    <t>296.100</t>
  </si>
  <si>
    <t>Муром г, Красногвардейская ул, 82</t>
  </si>
  <si>
    <t>Муром г, Красногвардейская ул, 8а</t>
  </si>
  <si>
    <t>Муром г, Красногвардейская ул, 9</t>
  </si>
  <si>
    <t>Муром г, Красногвардейский пер, 4</t>
  </si>
  <si>
    <t>Муром г, Крестьянина пл, 4</t>
  </si>
  <si>
    <t>222.500</t>
  </si>
  <si>
    <t>Муром г, Куйбышева ул, 1г</t>
  </si>
  <si>
    <t>Муром г, Куйбышева ул, 2</t>
  </si>
  <si>
    <t>Муром г, Куйбышева ул, 20</t>
  </si>
  <si>
    <t>Муром г, Куйбышева ул, 24А</t>
  </si>
  <si>
    <t>Муром г, Куйбышева ул, 26</t>
  </si>
  <si>
    <t>Муром г, Куйбышева ул, 26а</t>
  </si>
  <si>
    <t>Муром г, Куйбышева ул, 27</t>
  </si>
  <si>
    <t>Муром г, Куйбышева ул, 28</t>
  </si>
  <si>
    <t>Муром г, Куйбышева ул, 30</t>
  </si>
  <si>
    <t>Муром г, Куйбышева ул, 32</t>
  </si>
  <si>
    <t>Муром г, Куйбышева ул, 34</t>
  </si>
  <si>
    <t>Муром г, Куйбышева ул, 36</t>
  </si>
  <si>
    <t>Муром г, Куйбышева ул, 38</t>
  </si>
  <si>
    <t>23182.000</t>
  </si>
  <si>
    <t>Муром г, Куйбышева ул, 4</t>
  </si>
  <si>
    <t>Муром г, Куликова ул, 1</t>
  </si>
  <si>
    <t>309.400</t>
  </si>
  <si>
    <t>Муром г, Куликова ул, 10</t>
  </si>
  <si>
    <t>1256.600</t>
  </si>
  <si>
    <t>318.480</t>
  </si>
  <si>
    <t>Муром г, Куликова ул, 13</t>
  </si>
  <si>
    <t>1627.800</t>
  </si>
  <si>
    <t>Муром г, Куликова ул, 14</t>
  </si>
  <si>
    <t>Муром г, Куликова ул, 15</t>
  </si>
  <si>
    <t>Муром г, Куликова ул, 16</t>
  </si>
  <si>
    <t>Муром г, Куликова ул, 16а</t>
  </si>
  <si>
    <t>Муром г, Куликова ул, 17</t>
  </si>
  <si>
    <t>Муром г, Куликова ул, 18</t>
  </si>
  <si>
    <t>Муром г, Куликова ул, 19</t>
  </si>
  <si>
    <t>Муром г, Куликова ул, 20</t>
  </si>
  <si>
    <t>343.800</t>
  </si>
  <si>
    <t>587.600</t>
  </si>
  <si>
    <t>Муром г, Куликова ул, 21</t>
  </si>
  <si>
    <t>344.800</t>
  </si>
  <si>
    <t>Муром г, Куликова ул, 22</t>
  </si>
  <si>
    <t>Муром г, Куликова ул, 23</t>
  </si>
  <si>
    <t>Муром г, Куликова ул, 5</t>
  </si>
  <si>
    <t>Муром г, Куликова ул, 7</t>
  </si>
  <si>
    <t>834.500</t>
  </si>
  <si>
    <t>Муром г, Куликова ул, 9</t>
  </si>
  <si>
    <t>Муром г, Лаврентьева ул, 1</t>
  </si>
  <si>
    <t>Муром г, Лаврентьева ул, 11</t>
  </si>
  <si>
    <t>Муром г, Лаврентьева ул, 13</t>
  </si>
  <si>
    <t>Муром г, Лаврентьева ул, 15</t>
  </si>
  <si>
    <t>Муром г, Лаврентьева ул, 19</t>
  </si>
  <si>
    <t>Муром г, Лаврентьева ул, 25</t>
  </si>
  <si>
    <t>Муром г, Лаврентьева ул, 27</t>
  </si>
  <si>
    <t>Муром г, Лаврентьева ул, 3</t>
  </si>
  <si>
    <t>1398.610</t>
  </si>
  <si>
    <t>Муром г, Лаврентьева ул, 39</t>
  </si>
  <si>
    <t>Муром г, Лаврентьева ул, 41</t>
  </si>
  <si>
    <t>1714.000</t>
  </si>
  <si>
    <t>Муром г, Лаврентьева ул, 42 корп. 2</t>
  </si>
  <si>
    <t>Муром г, Лаврентьева ул, 42</t>
  </si>
  <si>
    <t>Муром г, Лаврентьева ул, 43</t>
  </si>
  <si>
    <t>Муром г, Лаврентьева ул, 46</t>
  </si>
  <si>
    <t>Муром г, Лаврентьева ул, 48</t>
  </si>
  <si>
    <t>Муром г, Лаврентьева ул, 50</t>
  </si>
  <si>
    <t>Муром г, Лаврентьева ул, 7</t>
  </si>
  <si>
    <t>Муром г, Лаврентьева ул, 9</t>
  </si>
  <si>
    <t>258.470</t>
  </si>
  <si>
    <t>Муром г, Лакина ул, 18</t>
  </si>
  <si>
    <t>203.200</t>
  </si>
  <si>
    <t>Муром г, Лакина ул, 36</t>
  </si>
  <si>
    <t>Муром г, Лакина ул, 41</t>
  </si>
  <si>
    <t>Муром г, Лакина ул, 54</t>
  </si>
  <si>
    <t>314.500</t>
  </si>
  <si>
    <t>545.500</t>
  </si>
  <si>
    <t>Муром г, Лакина ул, 64</t>
  </si>
  <si>
    <t>Муром г, Лакина ул, 66</t>
  </si>
  <si>
    <t>1117.000</t>
  </si>
  <si>
    <t>Муром г, Лакина ул, 7</t>
  </si>
  <si>
    <t>159.310</t>
  </si>
  <si>
    <t>Муром г, Лакина ул, 77</t>
  </si>
  <si>
    <t>3592.000</t>
  </si>
  <si>
    <t>Муром г, Лакина ул, 79</t>
  </si>
  <si>
    <t>Муром г, Лакина ул, 83</t>
  </si>
  <si>
    <t>181.370</t>
  </si>
  <si>
    <t>Муром г, Лакина ул, 84</t>
  </si>
  <si>
    <t>Муром г, Лакина ул, 86</t>
  </si>
  <si>
    <t>338.850</t>
  </si>
  <si>
    <t>Муром г, Лакина ул, 87</t>
  </si>
  <si>
    <t>Муром г, Лакина ул, 89</t>
  </si>
  <si>
    <t>185.150</t>
  </si>
  <si>
    <t>Муром г, Лакина ул, 90</t>
  </si>
  <si>
    <t>Муром г, Ленина ул, 1</t>
  </si>
  <si>
    <t>Муром г, Ленина ул, 110</t>
  </si>
  <si>
    <t>1723.200</t>
  </si>
  <si>
    <t>Муром г, Ленина ул, 115</t>
  </si>
  <si>
    <t>1791.100</t>
  </si>
  <si>
    <t>Муром г, Ленина ул, 125</t>
  </si>
  <si>
    <t>1597.300</t>
  </si>
  <si>
    <t>Муром г, Ленина ул, 131а</t>
  </si>
  <si>
    <t>983.900</t>
  </si>
  <si>
    <t>Муром г, Ленина ул, 16</t>
  </si>
  <si>
    <t>Муром г, Ленина ул, 2</t>
  </si>
  <si>
    <t>Муром г, Ленина ул, 28</t>
  </si>
  <si>
    <t>Муром г, Ленина ул, 30</t>
  </si>
  <si>
    <t>Муром г, Ленина ул, 31</t>
  </si>
  <si>
    <t>Муром г, Ленина ул, 36</t>
  </si>
  <si>
    <t>Муром г, Ленина ул, 4</t>
  </si>
  <si>
    <t>Муром г, Ленина ул, 48</t>
  </si>
  <si>
    <t>155.300</t>
  </si>
  <si>
    <t>Муром г, Ленина ул, 53</t>
  </si>
  <si>
    <t>Муром г, Ленина ул, 55</t>
  </si>
  <si>
    <t>1791.300</t>
  </si>
  <si>
    <t>Муром г, Ленина ул, 6</t>
  </si>
  <si>
    <t>Муром г, Ленина ул, 62</t>
  </si>
  <si>
    <t>Муром г, Ленина ул, 65</t>
  </si>
  <si>
    <t>Муром г, Ленина ул, 72</t>
  </si>
  <si>
    <t>Муром г, Ленина ул, 85</t>
  </si>
  <si>
    <t>Муром г, Ленина ул, 9</t>
  </si>
  <si>
    <t>Муром г, Ленина ул, 90</t>
  </si>
  <si>
    <t>Муром г, Ленина ул, 92</t>
  </si>
  <si>
    <t>Муром г, Ленинградская ул, 1</t>
  </si>
  <si>
    <t>Муром г, Ленинградская ул, 10</t>
  </si>
  <si>
    <t>Муром г, Ленинградская ул, 11</t>
  </si>
  <si>
    <t>Муром г, Ленинградская ул, 12 корп. 2</t>
  </si>
  <si>
    <t>Муром г, Ленинградская ул, 12</t>
  </si>
  <si>
    <t>Муром г, Ленинградская ул, 14</t>
  </si>
  <si>
    <t>Муром г, Ленинградская ул, 15</t>
  </si>
  <si>
    <t>887.500</t>
  </si>
  <si>
    <t>Муром г, Ленинградская ул, 17</t>
  </si>
  <si>
    <t>Муром г, Ленинградская ул, 19</t>
  </si>
  <si>
    <t>Муром г, Ленинградская ул, 2</t>
  </si>
  <si>
    <t>Муром г, Ленинградская ул, 20</t>
  </si>
  <si>
    <t>2822.000</t>
  </si>
  <si>
    <t>Муром г, Ленинградская ул, 22</t>
  </si>
  <si>
    <t>Муром г, Ленинградская ул, 23</t>
  </si>
  <si>
    <t>Муром г, Ленинградская ул, 24</t>
  </si>
  <si>
    <t>Муром г, Ленинградская ул, 25</t>
  </si>
  <si>
    <t>Муром г, Ленинградская ул, 26 корп. 1</t>
  </si>
  <si>
    <t>Муром г, Ленинградская ул, 26 корп. 2</t>
  </si>
  <si>
    <t>Муром г, Ленинградская ул, 26 корп. 3</t>
  </si>
  <si>
    <t>3392.850</t>
  </si>
  <si>
    <t>Муром г, Ленинградская ул, 26 корп. 4</t>
  </si>
  <si>
    <t>Муром г, Ленинградская ул, 26 корп. 7</t>
  </si>
  <si>
    <t>Муром г, Ленинградская ул, 26/6</t>
  </si>
  <si>
    <t>Муром г, Ленинградская ул, 28</t>
  </si>
  <si>
    <t>Муром г, Ленинградская ул, 29 корп. 2</t>
  </si>
  <si>
    <t>Муром г, Ленинградская ул, 29/3</t>
  </si>
  <si>
    <t>Муром г, Ленинградская ул, 29</t>
  </si>
  <si>
    <t>Муром г, Ленинградская ул, 3</t>
  </si>
  <si>
    <t>Муром г, Ленинградская ул, 30</t>
  </si>
  <si>
    <t>Муром г, Ленинградская ул, 31</t>
  </si>
  <si>
    <t>Муром г, Ленинградская ул, 32 корп. 1</t>
  </si>
  <si>
    <t>Муром г, Ленинградская ул, 32 корп. 2</t>
  </si>
  <si>
    <t>Муром г, Ленинградская ул, 33</t>
  </si>
  <si>
    <t>1261.620</t>
  </si>
  <si>
    <t>Муром г, Ленинградская ул, 34 корп. 3</t>
  </si>
  <si>
    <t>Муром г, Ленинградская ул, 34 корп. 4</t>
  </si>
  <si>
    <t>Муром г, Ленинградская ул, 34 корп. 5</t>
  </si>
  <si>
    <t>Муром г, Ленинградская ул, 34/1</t>
  </si>
  <si>
    <t>Муром г, Ленинградская ул, 34/2</t>
  </si>
  <si>
    <t>Муром г, Ленинградская ул, 34/6</t>
  </si>
  <si>
    <t>Муром г, Ленинградская ул, 35</t>
  </si>
  <si>
    <t>Муром г, Ленинградская ул, 36 корп. 1</t>
  </si>
  <si>
    <t>Муром г, Ленинградская ул, 36 корп. 2</t>
  </si>
  <si>
    <t>4020.300</t>
  </si>
  <si>
    <t>Муром г, Ленинградская ул, 36 корп. 3</t>
  </si>
  <si>
    <t>Муром г, Ленинградская ул, 4 корп. 2</t>
  </si>
  <si>
    <t>Муром г, Ленинградская ул, 4 корп. 4</t>
  </si>
  <si>
    <t>Муром г, Ленинградская ул, 4/1</t>
  </si>
  <si>
    <t>Муром г, Ленинградская ул, 4/3</t>
  </si>
  <si>
    <t>665.100</t>
  </si>
  <si>
    <t>Муром г, Ленинградская ул, 4</t>
  </si>
  <si>
    <t>Муром г, Ленинградская ул, 40</t>
  </si>
  <si>
    <t>Муром г, Ленинградская ул, 42</t>
  </si>
  <si>
    <t>4544.200</t>
  </si>
  <si>
    <t>701.250</t>
  </si>
  <si>
    <t>Муром г, Лесная ул, 1</t>
  </si>
  <si>
    <t>Муром г, Лесной проезд, 1</t>
  </si>
  <si>
    <t>888.300</t>
  </si>
  <si>
    <t>947.420</t>
  </si>
  <si>
    <t>Муром г, Льва Толстого ул, 111</t>
  </si>
  <si>
    <t>Муром г, Льва Толстого ул, 13а</t>
  </si>
  <si>
    <t>Муром г, Льва Толстого ул, 13б</t>
  </si>
  <si>
    <t>Муром г, Льва Толстого ул, 18</t>
  </si>
  <si>
    <t>1604.000</t>
  </si>
  <si>
    <t>Муром г, Льва Толстого ул, 20</t>
  </si>
  <si>
    <t>1538.850</t>
  </si>
  <si>
    <t>Муром г, Льва Толстого ул, 3</t>
  </si>
  <si>
    <t>163.600</t>
  </si>
  <si>
    <t>Муром г, Льва Толстого ул, 35</t>
  </si>
  <si>
    <t>Муром г, Льва Толстого ул, 52</t>
  </si>
  <si>
    <t>1419.300</t>
  </si>
  <si>
    <t>Муром г, Льва Толстого ул, 54</t>
  </si>
  <si>
    <t>Муром г, Льва Толстого ул, 55</t>
  </si>
  <si>
    <t>1677.470</t>
  </si>
  <si>
    <t>Муром г, Льва Толстого ул, 57</t>
  </si>
  <si>
    <t>Муром г, Льва Толстого ул, 74</t>
  </si>
  <si>
    <t>802.500</t>
  </si>
  <si>
    <t>Муром г, Льва Толстого ул, 79</t>
  </si>
  <si>
    <t>Муром г, Льва Толстого ул, 80</t>
  </si>
  <si>
    <t>754.600</t>
  </si>
  <si>
    <t>Муром г, Льва Толстого ул, 82</t>
  </si>
  <si>
    <t>Муром г, Льва Толстого ул, 94</t>
  </si>
  <si>
    <t>471.900</t>
  </si>
  <si>
    <t>Муром г, Льва Толстого ул, 95</t>
  </si>
  <si>
    <t>Муром г, Льва Толстого ул, 96</t>
  </si>
  <si>
    <t>Муром г, Льва Толстого ул, 97</t>
  </si>
  <si>
    <t>768.400</t>
  </si>
  <si>
    <t>Муром г, Машинистов ул, 14</t>
  </si>
  <si>
    <t>Муром г, Машинистов ул, 25</t>
  </si>
  <si>
    <t>Муром г, Машинистов ул, 36а</t>
  </si>
  <si>
    <t>3716.000</t>
  </si>
  <si>
    <t>Муром г, Машинистов ул, 36б</t>
  </si>
  <si>
    <t>Муром г, Машинистов ул, 5</t>
  </si>
  <si>
    <t>Муром г, Меленковская ул, 1 корп. 2</t>
  </si>
  <si>
    <t>Муром г, Меленковская ул, 11</t>
  </si>
  <si>
    <t>Муром г, Меленковская ул, 13</t>
  </si>
  <si>
    <t>Муром г, Меленковская ул, 3 корп. 2</t>
  </si>
  <si>
    <t>872.880</t>
  </si>
  <si>
    <t>Муром г, Меленковская ул, 3</t>
  </si>
  <si>
    <t>Муром г, Меленковская ул, 5 стр. 1</t>
  </si>
  <si>
    <t>Муром г, Меленковская ул, 5</t>
  </si>
  <si>
    <t>Муром г, Меленковская ул, 7</t>
  </si>
  <si>
    <t>Муром г, Меленковская ул, 9</t>
  </si>
  <si>
    <t>Муром г, Мечникова ул, 26</t>
  </si>
  <si>
    <t>Муром г, Мечникова ул, 28а</t>
  </si>
  <si>
    <t>286.900</t>
  </si>
  <si>
    <t>Муром г, Мечникова ул, 2Б</t>
  </si>
  <si>
    <t>Муром г, Мечникова ул, 30</t>
  </si>
  <si>
    <t>Муром г, Мечникова ул, 32</t>
  </si>
  <si>
    <t>Муром г, Мечникова ул, 34</t>
  </si>
  <si>
    <t>Муром г, Мечникова ул, 36</t>
  </si>
  <si>
    <t>Муром г, Мечникова ул, 39</t>
  </si>
  <si>
    <t>Муром г, Мечникова ул, 40</t>
  </si>
  <si>
    <t>Муром г, Мечникова ул, 45а</t>
  </si>
  <si>
    <t>824.900</t>
  </si>
  <si>
    <t>Муром г, Мечникова ул, 46а</t>
  </si>
  <si>
    <t>Муром г, Мечникова ул, 49</t>
  </si>
  <si>
    <t>1161.100</t>
  </si>
  <si>
    <t>Муром г, Мечникова ул, 50</t>
  </si>
  <si>
    <t>Муром г, Мечникова ул, 55</t>
  </si>
  <si>
    <t>2146.200</t>
  </si>
  <si>
    <t>Муром г, Мечникова ул, 56</t>
  </si>
  <si>
    <t>Муром г, Мечникова ул, 58</t>
  </si>
  <si>
    <t>Муром г, Мечникова ул, 6</t>
  </si>
  <si>
    <t>540.800</t>
  </si>
  <si>
    <t>Муром г, Мечникова ул, 60а</t>
  </si>
  <si>
    <t>Муром г, Мечникова ул, 62</t>
  </si>
  <si>
    <t>Муром г, Мечникова ул, 65</t>
  </si>
  <si>
    <t>Муром г, Мечникова ул, 8</t>
  </si>
  <si>
    <t>Муром г, Мечникова ул, 81</t>
  </si>
  <si>
    <t>Муром г, Мечтателей ул, 4</t>
  </si>
  <si>
    <t>Муром г, Мечтателей ул, 6</t>
  </si>
  <si>
    <t>Муром г, Мечтателей ул, 8</t>
  </si>
  <si>
    <t>Муром г, Мичуринская ул, 13</t>
  </si>
  <si>
    <t>Муром г, Мичуринская ул, 15</t>
  </si>
  <si>
    <t>Муром г, Мичуринская ул, 17</t>
  </si>
  <si>
    <t>Муром г, Мичуринская ул, 19</t>
  </si>
  <si>
    <t>Муром г, Мичуринская ул, 21</t>
  </si>
  <si>
    <t>Муром г, Мичуринская ул, 23</t>
  </si>
  <si>
    <t>Муром г, Мичуринская ул, 25</t>
  </si>
  <si>
    <t>Муром г, Мичуринская ул, 29</t>
  </si>
  <si>
    <t>Муром г, Мичуринская ул, 3</t>
  </si>
  <si>
    <t>593.760</t>
  </si>
  <si>
    <t>Муром г, Мичуринская ул, 31</t>
  </si>
  <si>
    <t>Муром г, Мичуринская ул, 33</t>
  </si>
  <si>
    <t>885.600</t>
  </si>
  <si>
    <t>Муром г, Московская ул, 103</t>
  </si>
  <si>
    <t>Муром г, Московская ул, 104</t>
  </si>
  <si>
    <t>Муром г, Московская ул, 105</t>
  </si>
  <si>
    <t>Муром г, Московская ул, 106</t>
  </si>
  <si>
    <t>Муром г, Московская ул, 108</t>
  </si>
  <si>
    <t>Муром г, Московская ул, 109</t>
  </si>
  <si>
    <t>Муром г, Московская ул, 111</t>
  </si>
  <si>
    <t>Муром г, Московская ул, 111В</t>
  </si>
  <si>
    <t>Муром г, Московская ул, 112</t>
  </si>
  <si>
    <t>Муром г, Московская ул, 113</t>
  </si>
  <si>
    <t>Муром г, Московская ул, 114</t>
  </si>
  <si>
    <t>Муром г, Московская ул, 115</t>
  </si>
  <si>
    <t>Муром г, Московская ул, 116</t>
  </si>
  <si>
    <t>Муром г, Московская ул, 117</t>
  </si>
  <si>
    <t>Муром г, Московская ул, 118</t>
  </si>
  <si>
    <t>Муром г, Московская ул, 119</t>
  </si>
  <si>
    <t>Муром г, Московская ул, 120</t>
  </si>
  <si>
    <t>Муром г, Московская ул, 123</t>
  </si>
  <si>
    <t>161.500</t>
  </si>
  <si>
    <t>Муром г, Московская ул, 25</t>
  </si>
  <si>
    <t>5273.000</t>
  </si>
  <si>
    <t>Муром г, Московская ул, 28</t>
  </si>
  <si>
    <t>Муром г, Московская ул, 30</t>
  </si>
  <si>
    <t>Муром г, Московская ул, 32</t>
  </si>
  <si>
    <t>Муром г, Московская ул, 37А</t>
  </si>
  <si>
    <t>Муром г, Московская ул, 45</t>
  </si>
  <si>
    <t>691.900</t>
  </si>
  <si>
    <t>Муром г, Московская ул, 47</t>
  </si>
  <si>
    <t>Муром г, Московская ул, 54</t>
  </si>
  <si>
    <t>Муром г, Московская ул, 62</t>
  </si>
  <si>
    <t>Муром г, Московская ул, 64</t>
  </si>
  <si>
    <t>Муром г, Московская ул, 69</t>
  </si>
  <si>
    <t>Муром г, Московская ул, 71</t>
  </si>
  <si>
    <t>1329.700</t>
  </si>
  <si>
    <t>Муром г, Московская ул, 75</t>
  </si>
  <si>
    <t>Муром г, Московская ул, 82</t>
  </si>
  <si>
    <t>205.500</t>
  </si>
  <si>
    <t>Муром г, Московская ул, 85</t>
  </si>
  <si>
    <t>Муром г, Московская ул, 96</t>
  </si>
  <si>
    <t>Муром г, Московская ул, 98</t>
  </si>
  <si>
    <t>Муром г, Московская ул, 98а</t>
  </si>
  <si>
    <t>Муром г, Муромская ул, 1 корп. 3</t>
  </si>
  <si>
    <t>Муром г, Муромская ул, 1/2</t>
  </si>
  <si>
    <t>Муром г, Муромская ул, 1</t>
  </si>
  <si>
    <t>Муром г, Муромская ул, 10</t>
  </si>
  <si>
    <t>Муром г, Муромская ул, 11</t>
  </si>
  <si>
    <t>Муром г, Муромская ул, 12</t>
  </si>
  <si>
    <t>Муром г, Муромская ул, 13</t>
  </si>
  <si>
    <t>Муром г, Муромская ул, 15</t>
  </si>
  <si>
    <t>435.930</t>
  </si>
  <si>
    <t>Муром г, Муромская ул, 19</t>
  </si>
  <si>
    <t>Муром г, Муромская ул, 23 корп. 2</t>
  </si>
  <si>
    <t>Муром г, Муромская ул, 25</t>
  </si>
  <si>
    <t>1867.800</t>
  </si>
  <si>
    <t>Муром г, Муромская ул, 29</t>
  </si>
  <si>
    <t>Муром г, Муромская ул, 3 корп. 2</t>
  </si>
  <si>
    <t>Муром г, Муромская ул, 3</t>
  </si>
  <si>
    <t>Муром г, Муромская ул, 4</t>
  </si>
  <si>
    <t>Муром г, Муромская ул, 5</t>
  </si>
  <si>
    <t>Муром г, Муромская ул, 9 корп. 2</t>
  </si>
  <si>
    <t>Муром г, Муромская ул, 9</t>
  </si>
  <si>
    <t>153.200</t>
  </si>
  <si>
    <t>Муром г, Нежиловка мкр, 1а</t>
  </si>
  <si>
    <t>Муром г, Нижегородская ул, 1</t>
  </si>
  <si>
    <t>Муром г, Нижегородская ул, 29</t>
  </si>
  <si>
    <t>Муром г, Нижегородская ул, 31</t>
  </si>
  <si>
    <t>Муром г, Нижегородская ул, 43</t>
  </si>
  <si>
    <t>1253.800</t>
  </si>
  <si>
    <t>Муром г, Новая ул, 1</t>
  </si>
  <si>
    <t>Муром г, Новая ул, 5</t>
  </si>
  <si>
    <t>Муром г, Озерная ул, 1а</t>
  </si>
  <si>
    <t>Муром г, Озерная ул, 5</t>
  </si>
  <si>
    <t>Муром г, Октябрьская ул, 100</t>
  </si>
  <si>
    <t>670.400</t>
  </si>
  <si>
    <t>Муром г, Октябрьская ул, 2</t>
  </si>
  <si>
    <t>Муром г, Октябрьская ул, 26</t>
  </si>
  <si>
    <t>Муром г, Октябрьская ул, 27</t>
  </si>
  <si>
    <t>Муром г, Октябрьская ул, 29</t>
  </si>
  <si>
    <t>946.600</t>
  </si>
  <si>
    <t>Муром г, Октябрьская ул, 31</t>
  </si>
  <si>
    <t>962.100</t>
  </si>
  <si>
    <t>Муром г, Октябрьская ул, 3А</t>
  </si>
  <si>
    <t>340.100</t>
  </si>
  <si>
    <t>Муром г, Октябрьская ул, 3Б</t>
  </si>
  <si>
    <t>Муром г, Октябрьская ул, 4</t>
  </si>
  <si>
    <t>603.100</t>
  </si>
  <si>
    <t>265.450</t>
  </si>
  <si>
    <t>Муром г, Октябрьская ул, 43А</t>
  </si>
  <si>
    <t>Муром г, Октябрьская ул, 5</t>
  </si>
  <si>
    <t>Муром г, Октябрьская ул, 52</t>
  </si>
  <si>
    <t>932.050</t>
  </si>
  <si>
    <t>Муром г, Октябрьская ул, 54</t>
  </si>
  <si>
    <t>1698.300</t>
  </si>
  <si>
    <t>Муром г, Октябрьская ул, 69</t>
  </si>
  <si>
    <t>Муром г, Октябрьская ул, 7</t>
  </si>
  <si>
    <t>Муром г, Октябрьская ул, 73</t>
  </si>
  <si>
    <t>Муром г, Октябрьская ул, 9</t>
  </si>
  <si>
    <t>2701.350</t>
  </si>
  <si>
    <t>Муром г, Октябрьская ул, 90</t>
  </si>
  <si>
    <t>Муром г, Октябрьская ул, 9а</t>
  </si>
  <si>
    <t>Муром г, Орджоникидзе ул, 2</t>
  </si>
  <si>
    <t>Муром г, Орджоникидзе ул, 5а</t>
  </si>
  <si>
    <t>305.500</t>
  </si>
  <si>
    <t>Муром г, Орджоникидзе ул, 8</t>
  </si>
  <si>
    <t>364.900</t>
  </si>
  <si>
    <t>Муром г, Орловская ул, 11</t>
  </si>
  <si>
    <t>1255.720</t>
  </si>
  <si>
    <t>Муром г, Орловская ул, 14</t>
  </si>
  <si>
    <t>Муром г, Орловская ул, 15</t>
  </si>
  <si>
    <t>Муром г, Орловская ул, 17</t>
  </si>
  <si>
    <t>Муром г, Орловская ул, 19</t>
  </si>
  <si>
    <t>1260.280</t>
  </si>
  <si>
    <t>Муром г, Орловская ул, 1а</t>
  </si>
  <si>
    <t>Муром г, Орловская ул, 21</t>
  </si>
  <si>
    <t>Муром г, Орловская ул, 25</t>
  </si>
  <si>
    <t>1042.500</t>
  </si>
  <si>
    <t>Муром г, Орловская ул, 25а</t>
  </si>
  <si>
    <t>Муром г, Орловская ул, 26в</t>
  </si>
  <si>
    <t>Муром г, Орловская ул, 27</t>
  </si>
  <si>
    <t>Муром г, Орловская ул, 3</t>
  </si>
  <si>
    <t>Муром г, Орловская ул, 5</t>
  </si>
  <si>
    <t>Муром г, Орловская ул, 7</t>
  </si>
  <si>
    <t>Муром г, Орловская ул, 9</t>
  </si>
  <si>
    <t>Муром г, Осипенко ул, 25</t>
  </si>
  <si>
    <t>Муром г, Осипенко ул, 30</t>
  </si>
  <si>
    <t>Муром г, Парковая ул, 12</t>
  </si>
  <si>
    <t>Муром г, Парковая ул, 29</t>
  </si>
  <si>
    <t>Муром г, Парковая ул, 35</t>
  </si>
  <si>
    <t>172.220</t>
  </si>
  <si>
    <t>Муром г, Парковая ул, 37</t>
  </si>
  <si>
    <t>Муром г, Парковая ул, 4</t>
  </si>
  <si>
    <t>354.950</t>
  </si>
  <si>
    <t>Муром г, Первомайская ул, 101</t>
  </si>
  <si>
    <t>928.770</t>
  </si>
  <si>
    <t>Муром г, Первомайская ул, 103а</t>
  </si>
  <si>
    <t>619.400</t>
  </si>
  <si>
    <t>Муром г, Первомайская ул, 103б</t>
  </si>
  <si>
    <t>Муром г, Первомайская ул, 13</t>
  </si>
  <si>
    <t>Муром г, Первомайская ул, 19</t>
  </si>
  <si>
    <t>167.250</t>
  </si>
  <si>
    <t>Муром г, Первомайская ул, 22</t>
  </si>
  <si>
    <t>Муром г, Первомайская ул, 34</t>
  </si>
  <si>
    <t>193.410</t>
  </si>
  <si>
    <t>206.610</t>
  </si>
  <si>
    <t>503.800</t>
  </si>
  <si>
    <t>Муром г, Первомайская ул, 47А</t>
  </si>
  <si>
    <t>Муром г, Первомайская ул, 84</t>
  </si>
  <si>
    <t>Муром г, Первомайская ул, 93</t>
  </si>
  <si>
    <t>Муром г, Плеханова ул, 1</t>
  </si>
  <si>
    <t>Муром г, Плеханова ул, 3</t>
  </si>
  <si>
    <t>Муром г, Плеханова ул, 7</t>
  </si>
  <si>
    <t>1845</t>
  </si>
  <si>
    <t>Муром г, Привокзальная ул, 1</t>
  </si>
  <si>
    <t>Муром г, Привокзальная ул, 2</t>
  </si>
  <si>
    <t>1319.670</t>
  </si>
  <si>
    <t>Муром г, Пролетарская ул, 1</t>
  </si>
  <si>
    <t>Муром г, Пролетарская ул, 1б</t>
  </si>
  <si>
    <t>Муром г, Пролетарская ул, 21</t>
  </si>
  <si>
    <t>Муром г, Пролетарская ул, 3</t>
  </si>
  <si>
    <t>1022.600</t>
  </si>
  <si>
    <t>Муром г, Пролетарская ул, 32</t>
  </si>
  <si>
    <t>Муром г, Пролетарская ул, 35</t>
  </si>
  <si>
    <t>Муром г, Пролетарская ул, 37</t>
  </si>
  <si>
    <t>Муром г, Пролетарская ул, 41</t>
  </si>
  <si>
    <t>939.120</t>
  </si>
  <si>
    <t>Муром г, Пролетарская ул, 5</t>
  </si>
  <si>
    <t>526.820</t>
  </si>
  <si>
    <t>1906.900</t>
  </si>
  <si>
    <t>Муром г, Пролетарская ул, 59</t>
  </si>
  <si>
    <t>338.050</t>
  </si>
  <si>
    <t>Муром г, Пролетарская ул, 73</t>
  </si>
  <si>
    <t>Муром г, Пролетарская ул, 75</t>
  </si>
  <si>
    <t>Муром г, Профсоюзная ул, 18</t>
  </si>
  <si>
    <t>335.960</t>
  </si>
  <si>
    <t>Муром г, Профсоюзная ул, 21</t>
  </si>
  <si>
    <t>346.500</t>
  </si>
  <si>
    <t>Муром г, Профсоюзная ул, 23</t>
  </si>
  <si>
    <t>387.390</t>
  </si>
  <si>
    <t>Муром г, Пушкина ул, 15</t>
  </si>
  <si>
    <t>Муром г, Пушкина ул, 16</t>
  </si>
  <si>
    <t>Муром г, Пушкина ул, 1а</t>
  </si>
  <si>
    <t>Муром г, Радиозаводское ш, 14</t>
  </si>
  <si>
    <t>Муром г, Радиозаводское ш, 15</t>
  </si>
  <si>
    <t>444.200</t>
  </si>
  <si>
    <t>Муром г, Радиозаводское ш, 16</t>
  </si>
  <si>
    <t>Муром г, Радиозаводское ш, 17</t>
  </si>
  <si>
    <t>350.360</t>
  </si>
  <si>
    <t>Муром г, Радиозаводское ш, 20</t>
  </si>
  <si>
    <t>Муром г, Радиозаводское ш, 25</t>
  </si>
  <si>
    <t>Муром г, Радиозаводское ш, 32</t>
  </si>
  <si>
    <t>Муром г, Радиозаводское ш, 33</t>
  </si>
  <si>
    <t>Муром г, Радиозаводское ш, 36</t>
  </si>
  <si>
    <t>Муром г, Радиозаводское ш, 38</t>
  </si>
  <si>
    <t>Муром г, Радиозаводское ш, 38А</t>
  </si>
  <si>
    <t>Муром г, Радиозаводское ш, 40</t>
  </si>
  <si>
    <t>935.100</t>
  </si>
  <si>
    <t>Муром г, Радиозаводское ш, 42</t>
  </si>
  <si>
    <t>1287.130</t>
  </si>
  <si>
    <t>Муром г, Радиозаводское ш, 44</t>
  </si>
  <si>
    <t>1329.900</t>
  </si>
  <si>
    <t>Муром г, Радиозаводское ш, 46</t>
  </si>
  <si>
    <t>1501.000</t>
  </si>
  <si>
    <t>Муром г, Радиозаводское ш, 48</t>
  </si>
  <si>
    <t>Муром г, Расковой ул, 48</t>
  </si>
  <si>
    <t>Муром г, Революции пл, 4</t>
  </si>
  <si>
    <t>435.400</t>
  </si>
  <si>
    <t>Муром г, Свердлова ул, 1</t>
  </si>
  <si>
    <t>Муром г, Свердлова ул, 12</t>
  </si>
  <si>
    <t>Муром г, Свердлова ул, 14</t>
  </si>
  <si>
    <t>198.800</t>
  </si>
  <si>
    <t>Муром г, Свердлова ул, 17</t>
  </si>
  <si>
    <t>357.950</t>
  </si>
  <si>
    <t>Муром г, Свердлова ул, 28</t>
  </si>
  <si>
    <t>Муром г, Свердлова ул, 30</t>
  </si>
  <si>
    <t>182.060</t>
  </si>
  <si>
    <t>Муром г, Свердлова ул, 33</t>
  </si>
  <si>
    <t>1193.000</t>
  </si>
  <si>
    <t>Муром г, Свердлова ул, 35</t>
  </si>
  <si>
    <t>Муром г, Свердлова ул, 37</t>
  </si>
  <si>
    <t>Муром г, Свердлова ул, 37а</t>
  </si>
  <si>
    <t>446.070</t>
  </si>
  <si>
    <t>Муром г, Свердлова ул, 38</t>
  </si>
  <si>
    <t>Муром г, Свердлова ул, 43</t>
  </si>
  <si>
    <t>334.750</t>
  </si>
  <si>
    <t>Муром г, Свердлова ул, 45</t>
  </si>
  <si>
    <t>Муром г, Свердлова ул, 65</t>
  </si>
  <si>
    <t>2170.800</t>
  </si>
  <si>
    <t>Муром г, Северный проезд, 11</t>
  </si>
  <si>
    <t>322.950</t>
  </si>
  <si>
    <t>Муром г, Северный проезд, 15</t>
  </si>
  <si>
    <t>Муром г, Серова ул, 30</t>
  </si>
  <si>
    <t>Муром г, Серова ул, 35</t>
  </si>
  <si>
    <t>Муром г, Серова ул, 37</t>
  </si>
  <si>
    <t>Муром г, Серова ул, 38</t>
  </si>
  <si>
    <t>Муром г, Серова ул, 39</t>
  </si>
  <si>
    <t>Муром г, Серова ул, 40</t>
  </si>
  <si>
    <t>Муром г, Советская ул, 13</t>
  </si>
  <si>
    <t>Муром г, Советская ул, 23</t>
  </si>
  <si>
    <t>214.640</t>
  </si>
  <si>
    <t>Муром г, Советская ул, 25</t>
  </si>
  <si>
    <t>Муром г, Советская ул, 28</t>
  </si>
  <si>
    <t>Муром г, Советская ул, 29А</t>
  </si>
  <si>
    <t>Муром г, Советская ул, 35</t>
  </si>
  <si>
    <t>Муром г, Советская ул, 40</t>
  </si>
  <si>
    <t>Муром г, Советская ул, 44</t>
  </si>
  <si>
    <t>1053.500</t>
  </si>
  <si>
    <t>Муром г, Советская ул, 46</t>
  </si>
  <si>
    <t>Муром г, Советская ул, 47</t>
  </si>
  <si>
    <t>Муром г, Советская ул, 49</t>
  </si>
  <si>
    <t>Муром г, Советская ул, 50</t>
  </si>
  <si>
    <t>Муром г, Советская ул, 51</t>
  </si>
  <si>
    <t>Муром г, Советская ул, 57А</t>
  </si>
  <si>
    <t>Муром г, Советская ул, 73</t>
  </si>
  <si>
    <t>Муром г, Советская ул, 73А</t>
  </si>
  <si>
    <t>Муром г, Совхозная ул, 11</t>
  </si>
  <si>
    <t>1387.100</t>
  </si>
  <si>
    <t>Муром г, Совхозная ул, 13</t>
  </si>
  <si>
    <t>1038.100</t>
  </si>
  <si>
    <t>Муром г, Совхозная ул, 15А</t>
  </si>
  <si>
    <t>189.250</t>
  </si>
  <si>
    <t>Муром г, Совхозная ул, 64 корп. 2</t>
  </si>
  <si>
    <t>Муром г, Спортивная ул, 10</t>
  </si>
  <si>
    <t>Муром г, Спортивная ул, 16</t>
  </si>
  <si>
    <t>Муром г, Спортивная ул, 18</t>
  </si>
  <si>
    <t>Муром г, Спортивная ул, 8</t>
  </si>
  <si>
    <t>Муром г, Стахановская ул, 16</t>
  </si>
  <si>
    <t>Муром г, Стахановская ул, 18</t>
  </si>
  <si>
    <t>201.150</t>
  </si>
  <si>
    <t>Муром г, Стахановская ул, 28</t>
  </si>
  <si>
    <t>351.800</t>
  </si>
  <si>
    <t>Муром г, Строителей ул, 2</t>
  </si>
  <si>
    <t>219.750</t>
  </si>
  <si>
    <t>Муром г, Строителей ул, 6</t>
  </si>
  <si>
    <t>Муром г, Строителей ул, 8</t>
  </si>
  <si>
    <t>232.650</t>
  </si>
  <si>
    <t>Муром г, Сурикова ул, 2а</t>
  </si>
  <si>
    <t>286.510</t>
  </si>
  <si>
    <t>531.600</t>
  </si>
  <si>
    <t>Муром г, Сурикова ул, 4</t>
  </si>
  <si>
    <t>285.750</t>
  </si>
  <si>
    <t>Муром г, Сурикова ул, 6</t>
  </si>
  <si>
    <t>293.350</t>
  </si>
  <si>
    <t>Муром г, Тимирязева ул, 10</t>
  </si>
  <si>
    <t>283.300</t>
  </si>
  <si>
    <t>Муром г, Тимирязева ул, 11</t>
  </si>
  <si>
    <t>Муром г, Тимирязева ул, 13</t>
  </si>
  <si>
    <t>138.000</t>
  </si>
  <si>
    <t>Муром г, Тимирязева ул, 15</t>
  </si>
  <si>
    <t>206.250</t>
  </si>
  <si>
    <t>Муром г, Тимирязева ул, 6</t>
  </si>
  <si>
    <t>Муром г, Тимирязева ул, 6а</t>
  </si>
  <si>
    <t>245.940</t>
  </si>
  <si>
    <t>1222.600</t>
  </si>
  <si>
    <t>Муром г, Трудовая ул, 33</t>
  </si>
  <si>
    <t>1478.200</t>
  </si>
  <si>
    <t>Муром г, Трудовая ул, 35</t>
  </si>
  <si>
    <t>Муром г, Трудовая ул, 37</t>
  </si>
  <si>
    <t>Муром г, Трудовая ул, 41</t>
  </si>
  <si>
    <t>Муром г, Филатова ул, 13</t>
  </si>
  <si>
    <t>350.750</t>
  </si>
  <si>
    <t>Муром г, Филатова ул, 15</t>
  </si>
  <si>
    <t>Муром г, Филатова ул, 17</t>
  </si>
  <si>
    <t>Муром г, Филатова ул, 19</t>
  </si>
  <si>
    <t>676.300</t>
  </si>
  <si>
    <t>Муром г, Филатова ул, 19а</t>
  </si>
  <si>
    <t>Муром г, Филатова ул, 1а</t>
  </si>
  <si>
    <t>381.380</t>
  </si>
  <si>
    <t>Муром г, Филатова ул, 1б</t>
  </si>
  <si>
    <t>Муром г, Филатова ул, 21</t>
  </si>
  <si>
    <t>Муром г, Филатова ул, 5</t>
  </si>
  <si>
    <t>3368.300</t>
  </si>
  <si>
    <t>Муром г, Филатова ул, 6</t>
  </si>
  <si>
    <t>Муром г, Филатова ул, 6а</t>
  </si>
  <si>
    <t>1029.000</t>
  </si>
  <si>
    <t>Муром г, Филатова ул, 7</t>
  </si>
  <si>
    <t>1499.000</t>
  </si>
  <si>
    <t>Муром г, Фрунзе ул, 1</t>
  </si>
  <si>
    <t>Муром г, Цветочный б-р, 2</t>
  </si>
  <si>
    <t>Муром г, Цветочный б-р, 3</t>
  </si>
  <si>
    <t>Муром г, Чкалова ул, 10а</t>
  </si>
  <si>
    <t>Муром г, Чкалова ул, 10Б</t>
  </si>
  <si>
    <t>Муром г, Чкалова ул, 11А</t>
  </si>
  <si>
    <t>Муром г, Чкалова ул, 12б</t>
  </si>
  <si>
    <t>Муром г, Чкалова ул, 16а</t>
  </si>
  <si>
    <t>Муром г, Чкалова ул, 2а</t>
  </si>
  <si>
    <t>Муром г, Чкалова ул, 2б</t>
  </si>
  <si>
    <t>Муром г, Чкалова ул, 4А</t>
  </si>
  <si>
    <t>169.350</t>
  </si>
  <si>
    <t>Муром г, Чкалова ул, 4б</t>
  </si>
  <si>
    <t>685.020</t>
  </si>
  <si>
    <t>Муром г, Чкалова ул, 5А</t>
  </si>
  <si>
    <t>170.700</t>
  </si>
  <si>
    <t>Муром г, Чкалова ул, 6а</t>
  </si>
  <si>
    <t>195.000</t>
  </si>
  <si>
    <t>Муром г, Чкалова ул, 6б</t>
  </si>
  <si>
    <t>Муром г, Чкалова ул, 7А</t>
  </si>
  <si>
    <t>178.300</t>
  </si>
  <si>
    <t>Муром г, Чкалова ул, 8А</t>
  </si>
  <si>
    <t>Муром г, Чкалова ул, 8б</t>
  </si>
  <si>
    <t>Муром г, Чкалова ул, 9А</t>
  </si>
  <si>
    <t>Муром г, Школьная ул, 1а</t>
  </si>
  <si>
    <t>Муром г, Щербакова ул, 11</t>
  </si>
  <si>
    <t>Муром г, Щербакова ул, 12</t>
  </si>
  <si>
    <t>Муром г, Щербакова ул, 13</t>
  </si>
  <si>
    <t>Муром г, Щербакова ул, 15</t>
  </si>
  <si>
    <t>Муром г, Щербакова ул, 17</t>
  </si>
  <si>
    <t>215.600</t>
  </si>
  <si>
    <t>Муром г, Щербакова ул, 21</t>
  </si>
  <si>
    <t>Муром г, Щербакова ул, 23</t>
  </si>
  <si>
    <t>Муром г, Щербакова ул, 25</t>
  </si>
  <si>
    <t>Муром г, Щербакова ул, 27</t>
  </si>
  <si>
    <t>939.160</t>
  </si>
  <si>
    <t>Муром г, Щербакова ул, 29</t>
  </si>
  <si>
    <t>Муром г, Щербакова ул, 33</t>
  </si>
  <si>
    <t>225.570</t>
  </si>
  <si>
    <t>Муром г, Щербакова ул, 37</t>
  </si>
  <si>
    <t>1073.500</t>
  </si>
  <si>
    <t>Муром г, Щербакова ул, 4</t>
  </si>
  <si>
    <t>Муром г, Щербакова ул, 5</t>
  </si>
  <si>
    <t>Муром г, Щербакова ул, 6</t>
  </si>
  <si>
    <t>Муром г, Щербакова ул, 7</t>
  </si>
  <si>
    <t>228.700</t>
  </si>
  <si>
    <t>Муром г, Экземплярского ул, 10 корп. 1</t>
  </si>
  <si>
    <t>Муром г, Экземплярского ул, 10</t>
  </si>
  <si>
    <t>Муром г, Экземплярского ул, 11а</t>
  </si>
  <si>
    <t>169.750</t>
  </si>
  <si>
    <t>Муром г, Экземплярского ул, 13а</t>
  </si>
  <si>
    <t>298.200</t>
  </si>
  <si>
    <t>Муром г, Экземплярского ул, 14а</t>
  </si>
  <si>
    <t>Муром г, Экземплярского ул, 1а</t>
  </si>
  <si>
    <t>482.850</t>
  </si>
  <si>
    <t>Муром г, Экземплярского ул, 45</t>
  </si>
  <si>
    <t>Муром г, Экземплярского ул, 53</t>
  </si>
  <si>
    <t>944.030</t>
  </si>
  <si>
    <t>Муром г, Экземплярского ул, 55</t>
  </si>
  <si>
    <t>459.900</t>
  </si>
  <si>
    <t>Муром г, Экземплярского ул, 70</t>
  </si>
  <si>
    <t>Муром г, Экземплярского ул, 74</t>
  </si>
  <si>
    <t>Муром г, Экземплярского ул, 90</t>
  </si>
  <si>
    <t>Муром г, Экземплярского ул, 92</t>
  </si>
  <si>
    <t>Муром г, Эксплуатационная ул, 16</t>
  </si>
  <si>
    <t>218.200</t>
  </si>
  <si>
    <t>Муром г, Эксплуатационная ул, 17</t>
  </si>
  <si>
    <t>Муром г, Энгельса ул, 1</t>
  </si>
  <si>
    <t>Муром г, Энгельса ул, 12</t>
  </si>
  <si>
    <t>Муром г, Энгельса ул, 14</t>
  </si>
  <si>
    <t>Муром г, Энгельса ул, 15</t>
  </si>
  <si>
    <t>Муром г, Энгельса ул, 16</t>
  </si>
  <si>
    <t>Муром г, Энгельса ул, 17</t>
  </si>
  <si>
    <t>Муром г, Энгельса ул, 18</t>
  </si>
  <si>
    <t>1035.700</t>
  </si>
  <si>
    <t>Муром г, Энгельса ул, 1а</t>
  </si>
  <si>
    <t>5969.100</t>
  </si>
  <si>
    <t>Муром г, Энгельса ул, 1б</t>
  </si>
  <si>
    <t>Муром г, Энгельса ул, 1в</t>
  </si>
  <si>
    <t>Муром г, Энгельса ул, 1г</t>
  </si>
  <si>
    <t>Муром г, Энгельса ул, 21</t>
  </si>
  <si>
    <t>Муром г, Энгельса ул, 3</t>
  </si>
  <si>
    <t>Муром г, Энгельса ул, 5</t>
  </si>
  <si>
    <t>Муром г, Энгельса ул, 7</t>
  </si>
  <si>
    <t>Муром г, Энергетиков ул, 2</t>
  </si>
  <si>
    <t>164.300</t>
  </si>
  <si>
    <t>Муром г, Энергетиков ул, 3а</t>
  </si>
  <si>
    <t>675.800</t>
  </si>
  <si>
    <t>Муром г, Энергетиков ул, 7</t>
  </si>
  <si>
    <t>168.350</t>
  </si>
  <si>
    <t>Муром г, Юбилейная ул, 48</t>
  </si>
  <si>
    <t>327.200</t>
  </si>
  <si>
    <t>Муром г, Юбилейная ул, 48а</t>
  </si>
  <si>
    <t>1089.500</t>
  </si>
  <si>
    <t>304.900</t>
  </si>
  <si>
    <t>105.600</t>
  </si>
  <si>
    <t>Муром г, Юбилейная ул, 54</t>
  </si>
  <si>
    <t>Муром г, Юбилейная ул, 56</t>
  </si>
  <si>
    <t>Муром г, Юбилейная ул, 58</t>
  </si>
  <si>
    <t>Муром г, Южная ул, 10</t>
  </si>
  <si>
    <t>Муром г, Южная ул, 11</t>
  </si>
  <si>
    <t>Муром г, Южная ул, 12</t>
  </si>
  <si>
    <t>Муром г, Южная ул, 14</t>
  </si>
  <si>
    <t>Муром г, Южная ул, 18</t>
  </si>
  <si>
    <t>Муром г, Южная ул, 2</t>
  </si>
  <si>
    <t>Муром г, Южная ул, 22</t>
  </si>
  <si>
    <t>Муром г, Южная ул, 24</t>
  </si>
  <si>
    <t>Муром г, Южная ул, 4</t>
  </si>
  <si>
    <t>Муром г, Южная ул, 6</t>
  </si>
  <si>
    <t>595.100</t>
  </si>
  <si>
    <t>Муром г, Южная ул, 8</t>
  </si>
  <si>
    <t>Муромский р-н, Борисоглеб с, Первомайская ул, 3</t>
  </si>
  <si>
    <t>Муромский р-н, Булатниково с, Мира ул, 3</t>
  </si>
  <si>
    <t>Муромский р-н, Волнино д, Луговая ул, 1</t>
  </si>
  <si>
    <t>Муромский р-н, Зимёнки п, Кооперативная ул, 11</t>
  </si>
  <si>
    <t>609.450</t>
  </si>
  <si>
    <t>Муромский р-н, Зимёнки п, Кооперативная ул, 12</t>
  </si>
  <si>
    <t>652.620</t>
  </si>
  <si>
    <t>Муромский р-н, Зимёнки п, Кооперативная ул, 14</t>
  </si>
  <si>
    <t>Муромский р-н, Зимёнки п, Кооперативная ул, 2</t>
  </si>
  <si>
    <t>614.680</t>
  </si>
  <si>
    <t>Муромский р-н, Зимёнки п, Кооперативная ул, 3</t>
  </si>
  <si>
    <t>Муромский р-н, Зимёнки п, Красногорбатовская ул, 1</t>
  </si>
  <si>
    <t>Муромский р-н, Зимёнки п, Красногорбатовская ул, 2</t>
  </si>
  <si>
    <t>Муромский р-н, Зимёнки п, Красногорбатовская ул, 3</t>
  </si>
  <si>
    <t>609.800</t>
  </si>
  <si>
    <t>Муромский р-н, Зимёнки п, Мира ул, 1</t>
  </si>
  <si>
    <t>426.510</t>
  </si>
  <si>
    <t>Муромский р-н, Зимёнки п, Мира ул, 2</t>
  </si>
  <si>
    <t>433.440</t>
  </si>
  <si>
    <t>Муромский р-н, Зимёнки п, Мира ул, 3</t>
  </si>
  <si>
    <t>Муромский р-н, Зимёнки п, Мира ул, 4</t>
  </si>
  <si>
    <t>Муромский р-н, Зимёнки п, Мира ул, 5</t>
  </si>
  <si>
    <t>Муромский р-н, Зимёнки п, Мира ул, 6</t>
  </si>
  <si>
    <t>495.700</t>
  </si>
  <si>
    <t>Муромский р-н, Зимёнки п, Мира ул, 7</t>
  </si>
  <si>
    <t>Муромский р-н, Зимёнки п, Мира ул, 8</t>
  </si>
  <si>
    <t>Муромский р-н, Ковардицы с, Молодежная ул, 11</t>
  </si>
  <si>
    <t>Муромский р-н, Ковардицы с, Молодежная ул, 12</t>
  </si>
  <si>
    <t>Муромский р-н, Кондраково п, Зеленая ул, 6</t>
  </si>
  <si>
    <t>217.880</t>
  </si>
  <si>
    <t>Муромский р-н, Кондраково п, Зеленая ул, 8</t>
  </si>
  <si>
    <t>217.750</t>
  </si>
  <si>
    <t>Муромский р-н, Кондраково п, Набережная ул, 15</t>
  </si>
  <si>
    <t>Муромский р-н, Макаровка д, Центральная ул, 9</t>
  </si>
  <si>
    <t>Муромский р-н, Межищи д, Овражная ул, 1</t>
  </si>
  <si>
    <t>498.800</t>
  </si>
  <si>
    <t>Муромский р-н, Межищи д, Полевая ул, 45</t>
  </si>
  <si>
    <t>Муромский р-н, Механизаторов п, 35а</t>
  </si>
  <si>
    <t>Муромский р-н, Механизаторов п, 44а</t>
  </si>
  <si>
    <t>Муромский р-н, Механизаторов п, 44в</t>
  </si>
  <si>
    <t>Муромский р-н, Механизаторов п, 48</t>
  </si>
  <si>
    <t>868.900</t>
  </si>
  <si>
    <t>825.200</t>
  </si>
  <si>
    <t>Муромский р-н, Механизаторов п, 50а</t>
  </si>
  <si>
    <t>758.630</t>
  </si>
  <si>
    <t>Муромский р-н, Механизаторов п, 51</t>
  </si>
  <si>
    <t>399.200</t>
  </si>
  <si>
    <t>Муромский р-н, Механизаторов п, 52</t>
  </si>
  <si>
    <t>Муромский р-н, Механизаторов п, 53</t>
  </si>
  <si>
    <t>Муромский р-н, Механизаторов п, 54</t>
  </si>
  <si>
    <t>Муромский р-н, Механизаторов п, 55</t>
  </si>
  <si>
    <t>Муромский р-н, Механизаторов п, 55а</t>
  </si>
  <si>
    <t>Муромский р-н, Механизаторов п, 57</t>
  </si>
  <si>
    <t>Муромский р-н, Механизаторов п, 59</t>
  </si>
  <si>
    <t>Муромский р-н, Механизаторов п, 60</t>
  </si>
  <si>
    <t>Муромский р-н, Механизаторов п, 62</t>
  </si>
  <si>
    <t>Муромский р-н, Механизаторов п, 63</t>
  </si>
  <si>
    <t>Муромский р-н, Механизаторов п, 64</t>
  </si>
  <si>
    <t>Муромский р-н, Механизаторов п, 66</t>
  </si>
  <si>
    <t>Муромский р-н, Механизаторов п, 68</t>
  </si>
  <si>
    <t>779.900</t>
  </si>
  <si>
    <t>1837.400</t>
  </si>
  <si>
    <t>Муромский р-н, Механизаторов п, 70</t>
  </si>
  <si>
    <t>3693.000</t>
  </si>
  <si>
    <t>Муромский р-н, Мишино д, Комсомольская ул, 71а</t>
  </si>
  <si>
    <t>Муромский р-н, Молотицы с, Гагарина ул, 26</t>
  </si>
  <si>
    <t>Муромский р-н, Молотицы с, Гагарина ул, 28</t>
  </si>
  <si>
    <t>Муромский р-н, Молотицы с, Гагарина ул, 29</t>
  </si>
  <si>
    <t>Муромский р-н, Молотицы с, Гагарина ул, 30</t>
  </si>
  <si>
    <t>Муромский р-н, Молотицы с, ПМК-10 ул, 1</t>
  </si>
  <si>
    <t>Муромский р-н, Муромский п, Кольцевая ул, 23</t>
  </si>
  <si>
    <t>Муромский р-н, Муромский п, Кольцевая ул, 29</t>
  </si>
  <si>
    <t>Муромский р-н, Муромский п, Кольцевая ул, 31</t>
  </si>
  <si>
    <t>Муромский р-н, Муромский п, Озёрная ул, 20</t>
  </si>
  <si>
    <t>Муромский р-н, Муромский п, Озёрная ул, 21</t>
  </si>
  <si>
    <t>Муромский р-н, Муромский п, Озёрная ул, 22</t>
  </si>
  <si>
    <t>520.020</t>
  </si>
  <si>
    <t>Муромский р-н, Муромский п, Садовая ул, 27</t>
  </si>
  <si>
    <t>Муромский р-н, Муромский п, Садовая ул, 28</t>
  </si>
  <si>
    <t>639.200</t>
  </si>
  <si>
    <t>639.150</t>
  </si>
  <si>
    <t>Муромский р-н, Муромский п, Северная ул, 10</t>
  </si>
  <si>
    <t>Муромский р-н, Муромский п, Северная ул, 11</t>
  </si>
  <si>
    <t>258.720</t>
  </si>
  <si>
    <t>Муромский р-н, Муромский п, Северная ул, 18</t>
  </si>
  <si>
    <t>438.300</t>
  </si>
  <si>
    <t>Муромский р-н, Муромский п, Северная ул, 19</t>
  </si>
  <si>
    <t>Муромский р-н, Муромский п, Северная ул, 7</t>
  </si>
  <si>
    <t>Муромский р-н, Муромский п, Центральная ул, 30</t>
  </si>
  <si>
    <t>Муромский р-н, Муромский п, Центральная ул, 34</t>
  </si>
  <si>
    <t>Муромский р-н, Нежиловка д, Пригородная ул, 52</t>
  </si>
  <si>
    <t>Муромский р-н, Панфилово с, Первомайская ул, 25</t>
  </si>
  <si>
    <t>268.210</t>
  </si>
  <si>
    <t>Муромский р-н, Панфилово с, Советская ул, 35</t>
  </si>
  <si>
    <t>676.100</t>
  </si>
  <si>
    <t>652.270</t>
  </si>
  <si>
    <t>Муромский р-н, Прудищи д, Клубная ул, 4</t>
  </si>
  <si>
    <t>691.600</t>
  </si>
  <si>
    <t>Муромский р-н, Савково д, Советская ул, 20</t>
  </si>
  <si>
    <t>Муромский р-н, Фабрики им П.Л.Войкова п, 10</t>
  </si>
  <si>
    <t>964.100</t>
  </si>
  <si>
    <t>221.340</t>
  </si>
  <si>
    <t>Муромский р-н, Фабрики им П.Л.Войкова п, 21</t>
  </si>
  <si>
    <t>307.630</t>
  </si>
  <si>
    <t>Муромский р-н, Фабрики им П.Л.Войкова п, 22</t>
  </si>
  <si>
    <t>Муромский р-н, Фабрики им П.Л.Войкова п, 23</t>
  </si>
  <si>
    <t>452.240</t>
  </si>
  <si>
    <t>Муромский р-н, Фабрики им П.Л.Войкова п, 24</t>
  </si>
  <si>
    <t>Муромский р-н, Фабрики им П.Л.Войкова п, 25</t>
  </si>
  <si>
    <t>Муромский р-н, Фабрики им П.Л.Войкова п, 26</t>
  </si>
  <si>
    <t>970.020</t>
  </si>
  <si>
    <t>Муромский р-н, Фабрики им П.Л.Войкова п, 27</t>
  </si>
  <si>
    <t>978.140</t>
  </si>
  <si>
    <t>Муромский р-н, Фабрики им П.Л.Войкова п, 28</t>
  </si>
  <si>
    <t>Муромский р-н, Фабрики им П.Л.Войкова п, 29</t>
  </si>
  <si>
    <t>Муромский р-н, Фабрики им П.Л.Войкова п, 30</t>
  </si>
  <si>
    <t>502.900</t>
  </si>
  <si>
    <t>Муромский р-н, Фабрики им П.Л.Войкова п, 31</t>
  </si>
  <si>
    <t>Муромский р-н, Фабрики им П.Л.Войкова п, 32</t>
  </si>
  <si>
    <t>Муромский р-н, Фабрики им П.Л.Войкова п, 8</t>
  </si>
  <si>
    <t>Муромский р-н, Фабрики им П.Л.Войкова п, 9</t>
  </si>
  <si>
    <t>Муромский р-н, Якиманская Слобода с, Ленина ул, 1</t>
  </si>
  <si>
    <t>Муромский р-н, Якиманская Слобода с, Ленина ул, 34а</t>
  </si>
  <si>
    <t>Муромский р-н, Якиманская Слобода с, Школьная ул, 45а</t>
  </si>
  <si>
    <t>Петушинский р-н, Андреевское с, 10</t>
  </si>
  <si>
    <t>Петушинский р-н, Андреевское с, 11</t>
  </si>
  <si>
    <t>Петушинский р-н, Андреевское с, 13</t>
  </si>
  <si>
    <t>Петушинский р-н, Андреевское с, 9</t>
  </si>
  <si>
    <t>Петушинский р-н, Анкудиново д, Арханинская ул, 40</t>
  </si>
  <si>
    <t>Петушинский р-н, Березка п, Центральная ул, 11</t>
  </si>
  <si>
    <t>Петушинский р-н, Березка п, Центральная ул, 7</t>
  </si>
  <si>
    <t>687.160</t>
  </si>
  <si>
    <t>Петушинский р-н, Березка п, Центральная ул, 9</t>
  </si>
  <si>
    <t>686.710</t>
  </si>
  <si>
    <t>Петушинский р-н, Болдино д, 7</t>
  </si>
  <si>
    <t>Петушинский р-н, Вольгинский п, Новосеменковская ул, 1</t>
  </si>
  <si>
    <t>Петушинский р-н, Вольгинский п, Новосеменковская ул, 10</t>
  </si>
  <si>
    <t>Петушинский р-н, Вольгинский п, Новосеменковская ул, 12</t>
  </si>
  <si>
    <t>Петушинский р-н, Вольгинский п, Новосеменковская ул, 14</t>
  </si>
  <si>
    <t>Петушинский р-н, Вольгинский п, Новосеменковская ул, 19</t>
  </si>
  <si>
    <t>Петушинский р-н, Вольгинский п, Новосеменковская ул, 21</t>
  </si>
  <si>
    <t>Петушинский р-н, Вольгинский п, Новосеменковская ул, 22</t>
  </si>
  <si>
    <t>Петушинский р-н, Вольгинский п, Новосеменковская ул, 23</t>
  </si>
  <si>
    <t>Петушинский р-н, Вольгинский п, Новосеменковская ул, 25</t>
  </si>
  <si>
    <t>5065.000</t>
  </si>
  <si>
    <t>Петушинский р-н, Вольгинский п, Новосеменковская ул, 5</t>
  </si>
  <si>
    <t>Петушинский р-н, Вольгинский п, Новосеменковская ул, 8</t>
  </si>
  <si>
    <t>Петушинский р-н, Вольгинский п, Старовская ул, 10</t>
  </si>
  <si>
    <t>Петушинский р-н, Вольгинский п, Старовская ул, 14</t>
  </si>
  <si>
    <t>Петушинский р-н, Вольгинский п, Старовская ул, 15</t>
  </si>
  <si>
    <t>Петушинский р-н, Вольгинский п, Старовская ул, 17</t>
  </si>
  <si>
    <t>Петушинский р-н, Вольгинский п, Старовская ул, 18</t>
  </si>
  <si>
    <t>Петушинский р-н, Вольгинский п, Старовская ул, 2</t>
  </si>
  <si>
    <t>Петушинский р-н, Вольгинский п, Старовская ул, 22</t>
  </si>
  <si>
    <t>Петушинский р-н, Вольгинский п, Старовская ул, 24</t>
  </si>
  <si>
    <t>Петушинский р-н, Вольгинский п, Старовская ул, 25</t>
  </si>
  <si>
    <t>Петушинский р-н, Вольгинский п, Старовская ул, 26</t>
  </si>
  <si>
    <t>Петушинский р-н, Вольгинский п, Старовская ул, 27</t>
  </si>
  <si>
    <t>1348.000</t>
  </si>
  <si>
    <t>Петушинский р-н, Вольгинский п, Старовская ул, 3</t>
  </si>
  <si>
    <t>Петушинский р-н, Вольгинский п, Старовская ул, 33</t>
  </si>
  <si>
    <t>Петушинский р-н, Вольгинский п, Старовская ул, 4</t>
  </si>
  <si>
    <t>Петушинский р-н, Вольгинский п, Старовская ул, 5</t>
  </si>
  <si>
    <t>Петушинский р-н, Вольгинский п, Старовская ул, 7</t>
  </si>
  <si>
    <t>Петушинский р-н, Воспушка д, Ленина ул, 1</t>
  </si>
  <si>
    <t>505.400</t>
  </si>
  <si>
    <t>Петушинский р-н, Воспушка д, Ленина ул, 2</t>
  </si>
  <si>
    <t>431.820</t>
  </si>
  <si>
    <t>Петушинский р-н, Головино д, Полевая ул, 1</t>
  </si>
  <si>
    <t>Петушинский р-н, Головино д, Полевая ул, 2</t>
  </si>
  <si>
    <t>Петушинский р-н, Головино д, Полевая ул, 3</t>
  </si>
  <si>
    <t>840.420</t>
  </si>
  <si>
    <t>Петушинский р-н, Головино д, Полевая ул, 4</t>
  </si>
  <si>
    <t>Петушинский р-н, Головино д, Полевая ул, 5</t>
  </si>
  <si>
    <t>938.900</t>
  </si>
  <si>
    <t>Петушинский р-н, Головино д, Полевая ул, 6</t>
  </si>
  <si>
    <t>752.200</t>
  </si>
  <si>
    <t>Петушинский р-н, Городищи п, К.Соловьева ул, 1</t>
  </si>
  <si>
    <t>7647.450</t>
  </si>
  <si>
    <t>Петушинский р-н, Городищи п, К.Соловьева ул, 2</t>
  </si>
  <si>
    <t>Петушинский р-н, Городищи п, К.Соловьева ул, 3а</t>
  </si>
  <si>
    <t>497.860</t>
  </si>
  <si>
    <t>Петушинский р-н, Городищи п, К.Соловьева ул, 4а</t>
  </si>
  <si>
    <t>3032.000</t>
  </si>
  <si>
    <t>1213.130</t>
  </si>
  <si>
    <t>Петушинский р-н, Городищи п, Ленина ул, 12</t>
  </si>
  <si>
    <t>570.800</t>
  </si>
  <si>
    <t>Петушинский р-н, Городищи п, Ленина ул, 14</t>
  </si>
  <si>
    <t>Петушинский р-н, Городищи п, Ленина ул, 16</t>
  </si>
  <si>
    <t>Петушинский р-н, Городищи п, Ленина ул, 18</t>
  </si>
  <si>
    <t>Петушинский р-н, Городищи п, Ленина ул, 1А</t>
  </si>
  <si>
    <t>Петушинский р-н, Городищи п, Ленина ул, 24</t>
  </si>
  <si>
    <t>Петушинский р-н, Городищи п, Ленина ул, 6</t>
  </si>
  <si>
    <t>Петушинский р-н, Городищи п, Ленина ул, 8</t>
  </si>
  <si>
    <t>Петушинский р-н, Городищи п, Ленина ул, 8а</t>
  </si>
  <si>
    <t>715.300</t>
  </si>
  <si>
    <t>Петушинский р-н, Городищи п, Ленина ул, 9а</t>
  </si>
  <si>
    <t>Петушинский р-н, Городищи п, Октябрьская-2 ул, 23</t>
  </si>
  <si>
    <t>497.800</t>
  </si>
  <si>
    <t>Петушинский р-н, Городищи п, Октябрьская-2 ул, 24</t>
  </si>
  <si>
    <t>315.980</t>
  </si>
  <si>
    <t>Петушинский р-н, Городищи п, Октябрьская-2 ул, 25</t>
  </si>
  <si>
    <t>564.100</t>
  </si>
  <si>
    <t>Петушинский р-н, Городищи п, Октябрьская-2 ул, 27</t>
  </si>
  <si>
    <t>Петушинский р-н, Городищи п, Октябрьская-2 ул, 28</t>
  </si>
  <si>
    <t>Петушинский р-н, Городищи п, Октябрьская-2 ул, 29</t>
  </si>
  <si>
    <t>Петушинский р-н, Городищи п, Октябрьская-2 ул, 30</t>
  </si>
  <si>
    <t>2086.100</t>
  </si>
  <si>
    <t>Петушинский р-н, Городищи п, Октябрьская-2 ул, 31</t>
  </si>
  <si>
    <t>1198.100</t>
  </si>
  <si>
    <t>1501.900</t>
  </si>
  <si>
    <t>Петушинский р-н, Городищи п, Октябрьская-2 ул, 32</t>
  </si>
  <si>
    <t>Петушинский р-н, Городищи п, Октябрьская-2 ул, 33</t>
  </si>
  <si>
    <t>Петушинский р-н, Городищи п, Октябрьская-2 ул, 34</t>
  </si>
  <si>
    <t>Петушинский р-н, Городищи п, Октябрьская-2 ул, 35</t>
  </si>
  <si>
    <t>Петушинский р-н, Городищи п, Октябрьская-2 ул, 36</t>
  </si>
  <si>
    <t>Петушинский р-н, Городищи п, Октябрьская-2 ул, 37</t>
  </si>
  <si>
    <t>Петушинский р-н, Городищи п, Октябрьская-2 ул, 38</t>
  </si>
  <si>
    <t>Петушинский р-н, Городищи п, Первомайская ул, 2</t>
  </si>
  <si>
    <t>Петушинский р-н, Городищи п, Советская ул, 10</t>
  </si>
  <si>
    <t>Петушинский р-н, Городищи п, Советская ул, 11</t>
  </si>
  <si>
    <t>Петушинский р-н, Городищи п, Советская ул, 14</t>
  </si>
  <si>
    <t>Петушинский р-н, Городищи п, Советская ул, 19</t>
  </si>
  <si>
    <t>755.950</t>
  </si>
  <si>
    <t>Петушинский р-н, Городищи п, Советская ул, 21</t>
  </si>
  <si>
    <t>Петушинский р-н, Городищи п, Советская ул, 22</t>
  </si>
  <si>
    <t>504.710</t>
  </si>
  <si>
    <t>Петушинский р-н, Городищи п, Советская ул, 23</t>
  </si>
  <si>
    <t>Петушинский р-н, Городищи п, Советская ул, 25</t>
  </si>
  <si>
    <t>Петушинский р-н, Городищи п, Советская ул, 26</t>
  </si>
  <si>
    <t>Петушинский р-н, Городищи п, Советская ул, 27</t>
  </si>
  <si>
    <t>510.160</t>
  </si>
  <si>
    <t>Петушинский р-н, Городищи п, Советская ул, 3</t>
  </si>
  <si>
    <t>1712.300</t>
  </si>
  <si>
    <t>Петушинский р-н, Городищи п, Советская ул, 32</t>
  </si>
  <si>
    <t>Петушинский р-н, Городищи п, Советская ул, 34</t>
  </si>
  <si>
    <t>Петушинский р-н, Городищи п, Советская ул, 36</t>
  </si>
  <si>
    <t>Петушинский р-н, Городищи п, Советская ул, 38</t>
  </si>
  <si>
    <t>1362.720</t>
  </si>
  <si>
    <t>Петушинский р-н, Городищи п, Советская ул, 40</t>
  </si>
  <si>
    <t>1557.540</t>
  </si>
  <si>
    <t>Петушинский р-н, Городищи п, Советская ул, 42</t>
  </si>
  <si>
    <t>1297.200</t>
  </si>
  <si>
    <t>Петушинский р-н, Городищи п, Советская ул, 45а</t>
  </si>
  <si>
    <t>Петушинский р-н, Городищи п, Советская ул, 47а</t>
  </si>
  <si>
    <t>714.300</t>
  </si>
  <si>
    <t>Петушинский р-н, Городищи п, Советская ул, 5</t>
  </si>
  <si>
    <t>888.950</t>
  </si>
  <si>
    <t>Петушинский р-н, Городищи п, Советская ул, 7</t>
  </si>
  <si>
    <t>Петушинский р-н, Городищи п, Советская ул, 9</t>
  </si>
  <si>
    <t>526.900</t>
  </si>
  <si>
    <t>Петушинский р-н, Грибово д, Охотохозяйство тер, 9</t>
  </si>
  <si>
    <t>Петушинский р-н, Киржач д, Луговая ул, 30</t>
  </si>
  <si>
    <t>Петушинский р-н, Костерево г, 40 лет Октября ул, 1</t>
  </si>
  <si>
    <t>560.700</t>
  </si>
  <si>
    <t>Петушинский р-н, Костерево г, 40 лет Октября ул, 10</t>
  </si>
  <si>
    <t>Петушинский р-н, Костерево г, 40 лет Октября ул, 12</t>
  </si>
  <si>
    <t>1282.260</t>
  </si>
  <si>
    <t>1277.500</t>
  </si>
  <si>
    <t>Петушинский р-н, Костерево г, 40 лет Октября ул, 14</t>
  </si>
  <si>
    <t>4534.450</t>
  </si>
  <si>
    <t>4467.300</t>
  </si>
  <si>
    <t>Петушинский р-н, Костерево г, 40 лет Октября ул, 16</t>
  </si>
  <si>
    <t>1259.040</t>
  </si>
  <si>
    <t>Петушинский р-н, Костерево г, 40 лет Октября ул, 18</t>
  </si>
  <si>
    <t>1111.440</t>
  </si>
  <si>
    <t>Петушинский р-н, Костерево г, 40 лет Октября ул, 2</t>
  </si>
  <si>
    <t>Петушинский р-н, Костерево г, 40 лет Октября ул, 3</t>
  </si>
  <si>
    <t>Петушинский р-н, Костерево г, 40 лет Октября ул, 4</t>
  </si>
  <si>
    <t>Петушинский р-н, Костерево г, 40 лет Октября ул, 5</t>
  </si>
  <si>
    <t>Петушинский р-н, Костерево г, 40 лет Октября ул, 6</t>
  </si>
  <si>
    <t>Петушинский р-н, Костерево г, 40 лет Октября ул, 7</t>
  </si>
  <si>
    <t>Петушинский р-н, Костерево г, 40 лет Октября ул, 8</t>
  </si>
  <si>
    <t>644.100</t>
  </si>
  <si>
    <t>Петушинский р-н, Костерево г, 40 лет Октября ул, 9</t>
  </si>
  <si>
    <t>Петушинский р-н, Костерево г, Бормино ул, 58</t>
  </si>
  <si>
    <t>1983.570</t>
  </si>
  <si>
    <t>Петушинский р-н, Костерево г, Бормино ул, 60</t>
  </si>
  <si>
    <t>526.850</t>
  </si>
  <si>
    <t>Петушинский р-н, Костерево г, Заречная ул, 448</t>
  </si>
  <si>
    <t>Петушинский р-н, Костерево г, Заречная ул, 464</t>
  </si>
  <si>
    <t>Петушинский р-н, Костерево г, Заречная ул, 465</t>
  </si>
  <si>
    <t>Петушинский р-н, Костерево г, Заречная ул, 466</t>
  </si>
  <si>
    <t>Петушинский р-н, Костерево г, им Горького ул, 1</t>
  </si>
  <si>
    <t>Петушинский р-н, Костерево г, им Горького ул, 11</t>
  </si>
  <si>
    <t>Петушинский р-н, Костерево г, им Горького ул, 12</t>
  </si>
  <si>
    <t>449.450</t>
  </si>
  <si>
    <t>496.600</t>
  </si>
  <si>
    <t>Петушинский р-н, Костерево г, им Горького ул, 3</t>
  </si>
  <si>
    <t>Петушинский р-н, Костерево г, им Горького ул, 4</t>
  </si>
  <si>
    <t>691.380</t>
  </si>
  <si>
    <t>Петушинский р-н, Костерево г, им Горького ул, 5</t>
  </si>
  <si>
    <t>Петушинский р-н, Костерево г, им Горького ул, 7</t>
  </si>
  <si>
    <t>2858.570</t>
  </si>
  <si>
    <t>Петушинский р-н, Костерево г, им Серебренникова ул, 37</t>
  </si>
  <si>
    <t>1796.100</t>
  </si>
  <si>
    <t>Петушинский р-н, Костерево г, им Серебренникова ул, 39</t>
  </si>
  <si>
    <t>Петушинский р-н, Костерево г, Комсомольская ул, 1</t>
  </si>
  <si>
    <t>Петушинский р-н, Костерево г, Комсомольская ул, 11</t>
  </si>
  <si>
    <t>Петушинский р-н, Костерево г, Комсомольская ул, 3</t>
  </si>
  <si>
    <t>904.100</t>
  </si>
  <si>
    <t>Петушинский р-н, Костерево г, Комсомольская ул, 5</t>
  </si>
  <si>
    <t>Петушинский р-н, Костерево г, Комсомольская ул, 7</t>
  </si>
  <si>
    <t>Петушинский р-н, Костерево г, Комсомольская ул, 9</t>
  </si>
  <si>
    <t>Петушинский р-н, Костерево г, Костерево-1 п, 419</t>
  </si>
  <si>
    <t>Петушинский р-н, Костерево г, Костерево-1 п, 425</t>
  </si>
  <si>
    <t>Петушинский р-н, Костерево г, Костерево-1 п, 435</t>
  </si>
  <si>
    <t>Петушинский р-н, Костерево г, Костерево-1 п, 436</t>
  </si>
  <si>
    <t>Петушинский р-н, Костерево г, Костерево-1 п, 437</t>
  </si>
  <si>
    <t>Петушинский р-н, Костерево г, Костерево-1 п, 438</t>
  </si>
  <si>
    <t>Петушинский р-н, Костерево г, Костерево-1 п, 439</t>
  </si>
  <si>
    <t>Петушинский р-н, Костерево г, Костерево-1 п, 495</t>
  </si>
  <si>
    <t>Петушинский р-н, Костерево г, Костерево-1 п, 505</t>
  </si>
  <si>
    <t>Петушинский р-н, Костерево г, Костерево-1 п, 513</t>
  </si>
  <si>
    <t>Петушинский р-н, Костерево г, Красная ул, 6а</t>
  </si>
  <si>
    <t>Петушинский р-н, Костерево г, Ленина ул, 10</t>
  </si>
  <si>
    <t>407.210</t>
  </si>
  <si>
    <t>Петушинский р-н, Костерево г, Ленина ул, 13</t>
  </si>
  <si>
    <t>Петушинский р-н, Костерево г, Ленина ул, 15</t>
  </si>
  <si>
    <t>418.120</t>
  </si>
  <si>
    <t>628.800</t>
  </si>
  <si>
    <t>Петушинский р-н, Костерево г, Ленина ул, 5</t>
  </si>
  <si>
    <t>393.400</t>
  </si>
  <si>
    <t>Петушинский р-н, Костерево г, Ленина ул, 6</t>
  </si>
  <si>
    <t>Петушинский р-н, Костерево г, Ленина ул, 7</t>
  </si>
  <si>
    <t>342.720</t>
  </si>
  <si>
    <t>645.610</t>
  </si>
  <si>
    <t>Петушинский р-н, Костерево г, Ленина ул, 8</t>
  </si>
  <si>
    <t>Петушинский р-н, Костерево г, Ленина ул, 9</t>
  </si>
  <si>
    <t>Петушинский р-н, Костерево г, Матросова ул, 11</t>
  </si>
  <si>
    <t>715.340</t>
  </si>
  <si>
    <t>Петушинский р-н, Костерево г, Матросова ул, 13</t>
  </si>
  <si>
    <t>Петушинский р-н, Костерево г, Матросова ул, 1а</t>
  </si>
  <si>
    <t>572.240</t>
  </si>
  <si>
    <t>Петушинский р-н, Костерево г, Матросова ул, 7</t>
  </si>
  <si>
    <t>Петушинский р-н, Костерево г, Матросова ул, 9</t>
  </si>
  <si>
    <t>Петушинский р-н, Костерево г, Писцова ул, 56</t>
  </si>
  <si>
    <t>Петушинский р-н, Костерево г, Писцова ул, 60</t>
  </si>
  <si>
    <t>636.740</t>
  </si>
  <si>
    <t>Петушинский р-н, Костерево г, Рабочая ул, 2</t>
  </si>
  <si>
    <t>Петушинский р-н, Костерево г, Рабочая ул, 4</t>
  </si>
  <si>
    <t>Петушинский р-н, Костерево г, Рабочая ул, 6</t>
  </si>
  <si>
    <t>Петушинский р-н, Костерево г, Трансформаторная ул, 1</t>
  </si>
  <si>
    <t>Петушинский р-н, Костерево г, Чехова ул, 1</t>
  </si>
  <si>
    <t>439.600</t>
  </si>
  <si>
    <t>Петушинский р-н, Костерево г, Чехова ул, 3</t>
  </si>
  <si>
    <t>Петушинский р-н, Костерево г, Чехова ул, 4</t>
  </si>
  <si>
    <t>981.690</t>
  </si>
  <si>
    <t>Петушинский р-н, Костерево г, Школьная ул, 10</t>
  </si>
  <si>
    <t>Петушинский р-н, Костерево г, Школьная ул, 12</t>
  </si>
  <si>
    <t>Петушинский р-н, Костино д, Воинская тер, 1</t>
  </si>
  <si>
    <t>Петушинский р-н, Костино д, Воинская тер, 2</t>
  </si>
  <si>
    <t>Петушинский р-н, Костино д, Воинская тер, 3</t>
  </si>
  <si>
    <t>Петушинский р-н, Липна д, Дачная ул, 1</t>
  </si>
  <si>
    <t>512.970</t>
  </si>
  <si>
    <t>Петушинский р-н, Липна д, Дачная ул, 10</t>
  </si>
  <si>
    <t>Петушинский р-н, Липна д, Дачная ул, 2</t>
  </si>
  <si>
    <t>513.920</t>
  </si>
  <si>
    <t>Петушинский р-н, Липна д, Дачная ул, 3</t>
  </si>
  <si>
    <t>673.970</t>
  </si>
  <si>
    <t>Петушинский р-н, Липна д, Дачная ул, 5</t>
  </si>
  <si>
    <t>676.230</t>
  </si>
  <si>
    <t>Петушинский р-н, Липна д, Дачная ул, 6</t>
  </si>
  <si>
    <t>Петушинский р-н, Липна д, Дачная ул, 7</t>
  </si>
  <si>
    <t>763.290</t>
  </si>
  <si>
    <t>1534.100</t>
  </si>
  <si>
    <t>Петушинский р-н, Липна д, Дачная ул, 8</t>
  </si>
  <si>
    <t>Петушинский р-н, Липна д, Дачная ул, 9</t>
  </si>
  <si>
    <t>705.080</t>
  </si>
  <si>
    <t>Петушинский р-н, Луговой п, Цветочная ул, 12</t>
  </si>
  <si>
    <t>968.660</t>
  </si>
  <si>
    <t>Петушинский р-н, Машиностроитель п, Парковая ул, 15</t>
  </si>
  <si>
    <t>Петушинский р-н, Нагорный п, Владимирская ул, 1</t>
  </si>
  <si>
    <t>615.700</t>
  </si>
  <si>
    <t>964.900</t>
  </si>
  <si>
    <t>Петушинский р-н, Нагорный п, Владимирская ул, 12</t>
  </si>
  <si>
    <t>Петушинский р-н, Нагорный п, Владимирская ул, 13</t>
  </si>
  <si>
    <t>Петушинский р-н, Нагорный п, Владимирская ул, 2</t>
  </si>
  <si>
    <t>Петушинский р-н, Нагорный п, Владимирская ул, 3</t>
  </si>
  <si>
    <t>Петушинский р-н, Нагорный п, Владимирская ул, 8</t>
  </si>
  <si>
    <t>Петушинский р-н, Нагорный п, Горячкина ул, 1</t>
  </si>
  <si>
    <t>Петушинский р-н, Нагорный п, Горячкина ул, 3</t>
  </si>
  <si>
    <t>Петушинский р-н, Новое Аннино д, Центральная ул, 1</t>
  </si>
  <si>
    <t>507.370</t>
  </si>
  <si>
    <t>Петушинский р-н, Новое Аннино д, Центральная ул, 10</t>
  </si>
  <si>
    <t>618.280</t>
  </si>
  <si>
    <t>Петушинский р-н, Новое Аннино д, Центральная ул, 13</t>
  </si>
  <si>
    <t>534.980</t>
  </si>
  <si>
    <t>Петушинский р-н, Новое Аннино д, Центральная ул, 3</t>
  </si>
  <si>
    <t>494.540</t>
  </si>
  <si>
    <t>Петушинский р-н, Новое Аннино д, Центральная ул, 4</t>
  </si>
  <si>
    <t>Петушинский р-н, Новое Аннино д, Центральная ул, 5</t>
  </si>
  <si>
    <t>508.550</t>
  </si>
  <si>
    <t>Петушинский р-н, Новое Аннино д, Центральная ул, 6</t>
  </si>
  <si>
    <t>Петушинский р-н, Новое Аннино д, Центральная ул, 7</t>
  </si>
  <si>
    <t>Петушинский р-н, Новое Аннино д, Центральная ул, 8</t>
  </si>
  <si>
    <t>649.600</t>
  </si>
  <si>
    <t>627.470</t>
  </si>
  <si>
    <t>Петушинский р-н, Новое Аннино д, Центральная ул, 9</t>
  </si>
  <si>
    <t>627.620</t>
  </si>
  <si>
    <t>Петушинский р-н, Панфилово д, Центральная ул, 1</t>
  </si>
  <si>
    <t>Петушинский р-н, Панфилово д, Центральная ул, 2</t>
  </si>
  <si>
    <t>739.400</t>
  </si>
  <si>
    <t>Петушинский р-н, Панфилово д, Центральная ул, 3</t>
  </si>
  <si>
    <t>Петушинский р-н, Пекша д, Молодежная ул, 1</t>
  </si>
  <si>
    <t>Петушинский р-н, Пекша д, Московская ул, 1</t>
  </si>
  <si>
    <t>849.120</t>
  </si>
  <si>
    <t>Петушинский р-н, Пекша д, Московская ул, 3</t>
  </si>
  <si>
    <t>663.380</t>
  </si>
  <si>
    <t>Петушинский р-н, Пекша д, Совхозная ул, 1</t>
  </si>
  <si>
    <t>440.950</t>
  </si>
  <si>
    <t>Петушинский р-н, Пекша д, Совхозная ул, 2</t>
  </si>
  <si>
    <t>Петушинский р-н, Пекша д, Совхозная ул, 4</t>
  </si>
  <si>
    <t>Петушинский р-н, Пекша д, Строителей ул, 1</t>
  </si>
  <si>
    <t>440.940</t>
  </si>
  <si>
    <t>Петушинский р-н, Пекша д, Строителей ул, 3</t>
  </si>
  <si>
    <t>Петушинский р-н, Пекша д, Строителей ул, 5</t>
  </si>
  <si>
    <t>567.640</t>
  </si>
  <si>
    <t>671.660</t>
  </si>
  <si>
    <t>Петушинский р-н, Пекша д, Центральная ул, 12</t>
  </si>
  <si>
    <t>674.500</t>
  </si>
  <si>
    <t>Петушинский р-н, Пекша д, Центральная ул, 14</t>
  </si>
  <si>
    <t>885.580</t>
  </si>
  <si>
    <t>Петушинский р-н, Пекша д, Центральная ул, 3</t>
  </si>
  <si>
    <t>Петушинский р-н, Пекша д, Центральная ул, 5</t>
  </si>
  <si>
    <t>440.690</t>
  </si>
  <si>
    <t>Петушинский р-н, Пекша д, Центральная ул, 7</t>
  </si>
  <si>
    <t>Петушинский р-н, Пекша д, Центральная ул, 9</t>
  </si>
  <si>
    <t>Петушинский р-н, Покров г, 3 Интернационала ул, 103</t>
  </si>
  <si>
    <t>557.830</t>
  </si>
  <si>
    <t>Петушинский р-н, Покров г, 3 Интернационала ул, 105</t>
  </si>
  <si>
    <t>Петушинский р-н, Покров г, 3 Интернационала ул, 34</t>
  </si>
  <si>
    <t>433.740</t>
  </si>
  <si>
    <t>Петушинский р-н, Покров г, 3 Интернационала ул, 46</t>
  </si>
  <si>
    <t>Петушинский р-н, Покров г, 3 Интернационала ул, 49</t>
  </si>
  <si>
    <t>Петушинский р-н, Покров г, 3 Интернационала ул, 51</t>
  </si>
  <si>
    <t>Петушинский р-н, Покров г, 3 Интернационала ул, 52а</t>
  </si>
  <si>
    <t>3134.050</t>
  </si>
  <si>
    <t>Петушинский р-н, Покров г, 3 Интернационала ул, 54б</t>
  </si>
  <si>
    <t>Петушинский р-н, Покров г, 3 Интернационала ул, 55</t>
  </si>
  <si>
    <t>Петушинский р-н, Покров г, 3 Интернационала ул, 57</t>
  </si>
  <si>
    <t>Петушинский р-н, Покров г, 3 Интернационала ул, 59</t>
  </si>
  <si>
    <t>Петушинский р-н, Покров г, 3 Интернационала ул, 66</t>
  </si>
  <si>
    <t>Петушинский р-н, Покров г, 3 Интернационала ул, 70</t>
  </si>
  <si>
    <t>Петушинский р-н, Покров г, 3 Интернационала ул, 73</t>
  </si>
  <si>
    <t>783.030</t>
  </si>
  <si>
    <t>Петушинский р-н, Покров г, 3 Интернационала ул, 76</t>
  </si>
  <si>
    <t>1028.220</t>
  </si>
  <si>
    <t>Петушинский р-н, Покров г, 3 Интернационала ул, 79а</t>
  </si>
  <si>
    <t>Петушинский р-н, Покров г, 3 Интернационала ул, 81</t>
  </si>
  <si>
    <t>Петушинский р-н, Покров г, 3 Интернационала ул, 83</t>
  </si>
  <si>
    <t>Петушинский р-н, Покров г, 3 Интернационала ул, 99</t>
  </si>
  <si>
    <t>1771.420</t>
  </si>
  <si>
    <t>Петушинский р-н, Покров г, Больничный проезд, 19</t>
  </si>
  <si>
    <t>Петушинский р-н, Покров г, Больничный проезд, 2 корп. 2</t>
  </si>
  <si>
    <t>1158.200</t>
  </si>
  <si>
    <t>Петушинский р-н, Покров г, Больничный проезд, 23</t>
  </si>
  <si>
    <t>Петушинский р-н, Покров г, Больничный проезд, 3</t>
  </si>
  <si>
    <t>2222.510</t>
  </si>
  <si>
    <t>Петушинский р-н, Покров г, Больничный проезд, 4 корп. 2</t>
  </si>
  <si>
    <t>Петушинский р-н, Покров г, Больничный проезд, 4</t>
  </si>
  <si>
    <t>Петушинский р-н, Покров г, Больничный проезд, 5</t>
  </si>
  <si>
    <t>Петушинский р-н, Покров г, Больничный проезд, 6</t>
  </si>
  <si>
    <t>Петушинский р-н, Покров г, Больничный проезд, 7</t>
  </si>
  <si>
    <t>833.790</t>
  </si>
  <si>
    <t>Петушинский р-н, Покров г, Быкова ул, 1</t>
  </si>
  <si>
    <t>Петушинский р-н, Покров г, Быкова ул, 2</t>
  </si>
  <si>
    <t>Петушинский р-н, Покров г, Быкова ул, 71</t>
  </si>
  <si>
    <t>Петушинский р-н, Покров г, Введенский п, 3</t>
  </si>
  <si>
    <t>858.620</t>
  </si>
  <si>
    <t>Петушинский р-н, Покров г, Введенский п, 32</t>
  </si>
  <si>
    <t>Петушинский р-н, Покров г, Введенский п, 33</t>
  </si>
  <si>
    <t>Петушинский р-н, Покров г, Введенский п, 34</t>
  </si>
  <si>
    <t>442.350</t>
  </si>
  <si>
    <t>622.700</t>
  </si>
  <si>
    <t>Петушинский р-н, Покров г, Введенский п, 35</t>
  </si>
  <si>
    <t>Петушинский р-н, Покров г, Введенский п, 36</t>
  </si>
  <si>
    <t>517.120</t>
  </si>
  <si>
    <t>513.820</t>
  </si>
  <si>
    <t>Петушинский р-н, Покров г, Введенский п, 38</t>
  </si>
  <si>
    <t>743.700</t>
  </si>
  <si>
    <t>Петушинский р-н, Покров г, Введенский п, 8</t>
  </si>
  <si>
    <t>Петушинский р-н, Покров г, Введенский п, 9</t>
  </si>
  <si>
    <t>1404.210</t>
  </si>
  <si>
    <t>Петушинский р-н, Покров г, Герасимова ул, 19</t>
  </si>
  <si>
    <t>Петушинский р-н, Покров г, Герасимова ул, 20</t>
  </si>
  <si>
    <t>Петушинский р-н, Покров г, Герасимова ул, 22</t>
  </si>
  <si>
    <t>Петушинский р-н, Покров г, Герасимова ул, 23</t>
  </si>
  <si>
    <t>Петушинский р-н, Покров г, Герасимова ул, 24</t>
  </si>
  <si>
    <t>924.560</t>
  </si>
  <si>
    <t>Петушинский р-н, Покров г, Герасимова ул, 24А</t>
  </si>
  <si>
    <t>Петушинский р-н, Покров г, Герасимова ул, 26</t>
  </si>
  <si>
    <t>1985.360</t>
  </si>
  <si>
    <t>Петушинский р-н, Покров г, Герасимова ул, 28</t>
  </si>
  <si>
    <t>Петушинский р-н, Покров г, Герасимова ул, 30</t>
  </si>
  <si>
    <t>2006.780</t>
  </si>
  <si>
    <t>Петушинский р-н, Покров г, Испытателей ул, 2</t>
  </si>
  <si>
    <t>1134.270</t>
  </si>
  <si>
    <t>Петушинский р-н, Покров г, К.Либкнехта ул, 10</t>
  </si>
  <si>
    <t>Петушинский р-н, Покров г, К.Либкнехта ул, 12</t>
  </si>
  <si>
    <t>Петушинский р-н, Покров г, К.Либкнехта ул, 14</t>
  </si>
  <si>
    <t>Петушинский р-н, Покров г, К.Либкнехта ул, 2</t>
  </si>
  <si>
    <t>Петушинский р-н, Покров г, К.Либкнехта ул, 4</t>
  </si>
  <si>
    <t>Петушинский р-н, Покров г, К.Либкнехта ул, 8</t>
  </si>
  <si>
    <t>Петушинский р-н, Покров г, Кольцевая ул, 18а</t>
  </si>
  <si>
    <t>Петушинский р-н, Покров г, Кольцевая ул, 20а</t>
  </si>
  <si>
    <t>674.020</t>
  </si>
  <si>
    <t>Петушинский р-н, Покров г, Ленина ул, 100</t>
  </si>
  <si>
    <t>Петушинский р-н, Покров г, Ленина ул, 124</t>
  </si>
  <si>
    <t>Петушинский р-н, Покров г, Ленина ул, 71</t>
  </si>
  <si>
    <t>Петушинский р-н, Покров г, Ленина ул, 86</t>
  </si>
  <si>
    <t>Петушинский р-н, Покров г, Малая Поляна ул, 1</t>
  </si>
  <si>
    <t>Петушинский р-н, Покров г, Озерный проезд, 1</t>
  </si>
  <si>
    <t>Петушинский р-н, Покров г, Озерный проезд, 2</t>
  </si>
  <si>
    <t>502.920</t>
  </si>
  <si>
    <t>Петушинский р-н, Покров г, Октябрьская ул, 113а</t>
  </si>
  <si>
    <t>511.120</t>
  </si>
  <si>
    <t>Петушинский р-н, Покров г, Октябрьская ул, 64</t>
  </si>
  <si>
    <t>Петушинский р-н, Покров г, Октябрьская ул, 66</t>
  </si>
  <si>
    <t>Петушинский р-н, Покров г, Октябрьская ул, 75</t>
  </si>
  <si>
    <t>Петушинский р-н, Покров г, Первомайская ул, 1</t>
  </si>
  <si>
    <t>1384.500</t>
  </si>
  <si>
    <t>1808.300</t>
  </si>
  <si>
    <t>Петушинский р-н, Покров г, Пролетарская ул, 11</t>
  </si>
  <si>
    <t>Петушинский р-н, Покров г, Пролетарская ул, 2</t>
  </si>
  <si>
    <t>Петушинский р-н, Покров г, Пролетарская ул, 3</t>
  </si>
  <si>
    <t>Петушинский р-н, Покров г, Пролетарская ул, 5</t>
  </si>
  <si>
    <t>Петушинский р-н, Покров г, Пролетарская ул, 9</t>
  </si>
  <si>
    <t>Петушинский р-н, Покров г, Райтоповский проезд, 2</t>
  </si>
  <si>
    <t>Петушинский р-н, Покров г, Советская ул, 160</t>
  </si>
  <si>
    <t>288.820</t>
  </si>
  <si>
    <t>Петушинский р-н, Покров г, Советская ул, 49</t>
  </si>
  <si>
    <t>Петушинский р-н, Покров г, Советская ул, 74</t>
  </si>
  <si>
    <t>1671.680</t>
  </si>
  <si>
    <t>Петушинский р-н, Покров г, Советская ул, 78</t>
  </si>
  <si>
    <t>1247.300</t>
  </si>
  <si>
    <t>Петушинский р-н, Покров г, Советская ул, 9</t>
  </si>
  <si>
    <t>Петушинский р-н, Покров г, Спортивный проезд, 1</t>
  </si>
  <si>
    <t>738.080</t>
  </si>
  <si>
    <t>Петушинский р-н, Покров г, Фейгина ул, 3а корп. 1</t>
  </si>
  <si>
    <t>1019.710</t>
  </si>
  <si>
    <t>Петушинский р-н, Покров г, Фейгина ул, 3а корп. 2</t>
  </si>
  <si>
    <t>1215.590</t>
  </si>
  <si>
    <t>Петушинский р-н, Покров г, Школьный проезд, 4а</t>
  </si>
  <si>
    <t>Петушинский р-н, Покров г, Школьный проезд, 6</t>
  </si>
  <si>
    <t>Петушинский р-н, Покровского лесоучастка п, 1</t>
  </si>
  <si>
    <t>Петушинский р-н, Покровского лесоучастка п, 2</t>
  </si>
  <si>
    <t>Петушинский р-н, Покровского лесоучастка п, 3</t>
  </si>
  <si>
    <t>Петушинский р-н, Покровского лесоучастка п, 4</t>
  </si>
  <si>
    <t>Петушинский р-н, Санинского ДОКа п, Железнодорожная ул, 3</t>
  </si>
  <si>
    <t>Петушинский р-н, Санинского ДОКа п, Железнодорожная ул, 4</t>
  </si>
  <si>
    <t>226.300</t>
  </si>
  <si>
    <t>Петушинский р-н, Санинского ДОКа п, Клубная ул, 6</t>
  </si>
  <si>
    <t>Петушинский р-н, Сосновый Бор п, Центральная ул, 6</t>
  </si>
  <si>
    <t>205.200</t>
  </si>
  <si>
    <t>Петушинский р-н, Сосновый Бор п, Центральная ул, 8</t>
  </si>
  <si>
    <t>Петушинский р-н, Сушнево-1 п, Центральная ул, 10</t>
  </si>
  <si>
    <t>Петушинский р-н, Сушнево-1 п, Центральная ул, 5</t>
  </si>
  <si>
    <t>Петушинский р-н, Сушнево-2 п, Парковая ул, 9</t>
  </si>
  <si>
    <t>656.900</t>
  </si>
  <si>
    <t>Петушинский р-н, Труд п, Набережная ул, 1</t>
  </si>
  <si>
    <t>555.910</t>
  </si>
  <si>
    <t>Петушинский р-н, Труд п, Набережная ул, 2</t>
  </si>
  <si>
    <t>580.540</t>
  </si>
  <si>
    <t>Петушинский р-н, Труд п, Набережная ул, 4</t>
  </si>
  <si>
    <t>635.310</t>
  </si>
  <si>
    <t>Петушинский р-н, Труд п, Нагорная ул, 2</t>
  </si>
  <si>
    <t>639.760</t>
  </si>
  <si>
    <t>Петушинский р-н, Труд п, Советская ул, 1</t>
  </si>
  <si>
    <t>Петушинский р-н, Труд п, Советская ул, 11</t>
  </si>
  <si>
    <t>Петушинский р-н, Труд п, Советская ул, 13</t>
  </si>
  <si>
    <t>Петушинский р-н, Труд п, Советская ул, 15</t>
  </si>
  <si>
    <t>Петушинский р-н, Труд п, Советская ул, 17</t>
  </si>
  <si>
    <t>614.200</t>
  </si>
  <si>
    <t>Петушинский р-н, Труд п, Советская ул, 19</t>
  </si>
  <si>
    <t>Петушинский р-н, Труд п, Советская ул, 2</t>
  </si>
  <si>
    <t>1436.700</t>
  </si>
  <si>
    <t>Петушинский р-н, Труд п, Советская ул, 3</t>
  </si>
  <si>
    <t>389.760</t>
  </si>
  <si>
    <t>854.880</t>
  </si>
  <si>
    <t>Петушинский р-н, Труд п, Советская ул, 4а</t>
  </si>
  <si>
    <t>Петушинский р-н, Труд п, Советская ул, 9</t>
  </si>
  <si>
    <t>615.320</t>
  </si>
  <si>
    <t>Петушки г, Вокзальная ул, 58</t>
  </si>
  <si>
    <t>Петушки г, Завод Силикат ул, 1</t>
  </si>
  <si>
    <t>442.040</t>
  </si>
  <si>
    <t>Петушки г, Завод Силикат ул, 6</t>
  </si>
  <si>
    <t>518.060</t>
  </si>
  <si>
    <t>Петушки г, Заводская ул, 10</t>
  </si>
  <si>
    <t>Петушки г, Заводская ул, 12</t>
  </si>
  <si>
    <t>424.830</t>
  </si>
  <si>
    <t>Петушки г, Заводская ул, 14</t>
  </si>
  <si>
    <t>Петушки г, Заводская ул, 16</t>
  </si>
  <si>
    <t>351.310</t>
  </si>
  <si>
    <t>Петушки г, Заводская ул, 8</t>
  </si>
  <si>
    <t>982.500</t>
  </si>
  <si>
    <t>Петушки г, Зеленая ул, 22</t>
  </si>
  <si>
    <t>406.650</t>
  </si>
  <si>
    <t>Петушки г, Кирова ул, 6</t>
  </si>
  <si>
    <t>627.090</t>
  </si>
  <si>
    <t>Петушки г, Коммунальная ул, 2</t>
  </si>
  <si>
    <t>349.520</t>
  </si>
  <si>
    <t>Петушки г, Коммунальная ул, 8</t>
  </si>
  <si>
    <t>339.690</t>
  </si>
  <si>
    <t>Петушки г, Красноармейская ул, 139</t>
  </si>
  <si>
    <t>512.710</t>
  </si>
  <si>
    <t>Петушки г, Красноармейская ул, 143</t>
  </si>
  <si>
    <t>518.220</t>
  </si>
  <si>
    <t>Петушки г, Куйбышева ул, 89</t>
  </si>
  <si>
    <t>Петушки г, Лесная ул, 11</t>
  </si>
  <si>
    <t>281.160</t>
  </si>
  <si>
    <t>Петушки г, Лесная ул, 12</t>
  </si>
  <si>
    <t>Петушки г, Лесная ул, 13</t>
  </si>
  <si>
    <t>730.610</t>
  </si>
  <si>
    <t>727.590</t>
  </si>
  <si>
    <t>Петушки г, Лесная ул, 16</t>
  </si>
  <si>
    <t>729.820</t>
  </si>
  <si>
    <t>701.700</t>
  </si>
  <si>
    <t>Петушки г, Лесная ул, 1а</t>
  </si>
  <si>
    <t>Петушки г, Лесная ул, 20</t>
  </si>
  <si>
    <t>505.300</t>
  </si>
  <si>
    <t>Петушки г, Лесная ул, 22</t>
  </si>
  <si>
    <t>597.230</t>
  </si>
  <si>
    <t>Петушки г, Лесная ул, 3а</t>
  </si>
  <si>
    <t>748.660</t>
  </si>
  <si>
    <t>Петушки г, Лесная ул, 4а</t>
  </si>
  <si>
    <t>745.400</t>
  </si>
  <si>
    <t>Петушки г, Лесная ул, 5а</t>
  </si>
  <si>
    <t>583.640</t>
  </si>
  <si>
    <t>Петушки г, Луговая ул, 2</t>
  </si>
  <si>
    <t>Петушки г, Луговая ул, 4</t>
  </si>
  <si>
    <t>Петушки г, Луговая ул, 6</t>
  </si>
  <si>
    <t>Петушки г, Маяковского ул, 10</t>
  </si>
  <si>
    <t>Петушки г, Маяковского ул, 10а</t>
  </si>
  <si>
    <t>Петушки г, Маяковского ул, 12</t>
  </si>
  <si>
    <t>689.650</t>
  </si>
  <si>
    <t>Петушки г, Маяковского ул, 15</t>
  </si>
  <si>
    <t>897.690</t>
  </si>
  <si>
    <t>Петушки г, Маяковского ул, 17</t>
  </si>
  <si>
    <t>1025.600</t>
  </si>
  <si>
    <t>Петушки г, Маяковского ул, 2</t>
  </si>
  <si>
    <t>1979.500</t>
  </si>
  <si>
    <t>Петушки г, Маяковского ул, 25</t>
  </si>
  <si>
    <t>528.270</t>
  </si>
  <si>
    <t>Петушки г, Маяковского ул, 29</t>
  </si>
  <si>
    <t>Петушки г, Маяковского ул, 4</t>
  </si>
  <si>
    <t>457.400</t>
  </si>
  <si>
    <t>Петушки г, Маяковского ул, 6</t>
  </si>
  <si>
    <t>Петушки г, Московская ул, 1</t>
  </si>
  <si>
    <t>827.870</t>
  </si>
  <si>
    <t>Петушки г, Московская ул, 10</t>
  </si>
  <si>
    <t>934.450</t>
  </si>
  <si>
    <t>Петушки г, Московская ул, 12</t>
  </si>
  <si>
    <t>912.680</t>
  </si>
  <si>
    <t>974.250</t>
  </si>
  <si>
    <t>876.300</t>
  </si>
  <si>
    <t>Петушки г, Московская ул, 17</t>
  </si>
  <si>
    <t>936.320</t>
  </si>
  <si>
    <t>831.570</t>
  </si>
  <si>
    <t>Петушки г, Московская ул, 19</t>
  </si>
  <si>
    <t>Петушки г, Московская ул, 20</t>
  </si>
  <si>
    <t>898.620</t>
  </si>
  <si>
    <t>Петушки г, Московская ул, 21</t>
  </si>
  <si>
    <t>Петушки г, Московская ул, 22</t>
  </si>
  <si>
    <t>886.470</t>
  </si>
  <si>
    <t>Петушки г, Московская ул, 23</t>
  </si>
  <si>
    <t>Петушки г, Московская ул, 24</t>
  </si>
  <si>
    <t>663.240</t>
  </si>
  <si>
    <t>711.950</t>
  </si>
  <si>
    <t>Петушки г, Московская ул, 28</t>
  </si>
  <si>
    <t>685.370</t>
  </si>
  <si>
    <t>Петушки г, Московская ул, 30</t>
  </si>
  <si>
    <t>708.900</t>
  </si>
  <si>
    <t>Петушки г, Московская ул, 32</t>
  </si>
  <si>
    <t>623.910</t>
  </si>
  <si>
    <t>Петушки г, Московская ул, 34</t>
  </si>
  <si>
    <t>Петушки г, Московская ул, 36</t>
  </si>
  <si>
    <t>598.940</t>
  </si>
  <si>
    <t>Петушки г, Московская ул, 38</t>
  </si>
  <si>
    <t>941.230</t>
  </si>
  <si>
    <t>Петушки г, Московская ул, 4</t>
  </si>
  <si>
    <t>Петушки г, Московская ул, 40</t>
  </si>
  <si>
    <t>Петушки г, Московская ул, 5</t>
  </si>
  <si>
    <t>Петушки г, Московская ул, 6</t>
  </si>
  <si>
    <t>1031.600</t>
  </si>
  <si>
    <t>2223.900</t>
  </si>
  <si>
    <t>Петушки г, Московская ул, 8</t>
  </si>
  <si>
    <t>806.300</t>
  </si>
  <si>
    <t>Петушки г, Московская ул, 9</t>
  </si>
  <si>
    <t>Петушки г, Покровка ул, 19</t>
  </si>
  <si>
    <t>Петушки г, Покровка ул, 21</t>
  </si>
  <si>
    <t>Петушки г, Покровский проезд, 15</t>
  </si>
  <si>
    <t>638.910</t>
  </si>
  <si>
    <t>Петушки г, Покровский проезд, 17</t>
  </si>
  <si>
    <t>Петушки г, Полевой проезд, 11</t>
  </si>
  <si>
    <t>695.300</t>
  </si>
  <si>
    <t>Петушки г, Полевой проезд, 3</t>
  </si>
  <si>
    <t>524.440</t>
  </si>
  <si>
    <t>Петушки г, Полевой проезд, 3а</t>
  </si>
  <si>
    <t>1208.560</t>
  </si>
  <si>
    <t>Петушки г, Полевой проезд, 5</t>
  </si>
  <si>
    <t>Петушки г, Полевой проезд, 9</t>
  </si>
  <si>
    <t>451.320</t>
  </si>
  <si>
    <t>Петушки г, Профсоюзная ул, 12</t>
  </si>
  <si>
    <t>550.560</t>
  </si>
  <si>
    <t>538.180</t>
  </si>
  <si>
    <t>Петушки г, Профсоюзная ул, 16</t>
  </si>
  <si>
    <t>Петушки г, Профсоюзная ул, 20</t>
  </si>
  <si>
    <t>253.650</t>
  </si>
  <si>
    <t>Петушки г, Профсоюзная ул, 22а</t>
  </si>
  <si>
    <t>315.130</t>
  </si>
  <si>
    <t>Петушки г, Профсоюзная ул, 26</t>
  </si>
  <si>
    <t>383.810</t>
  </si>
  <si>
    <t>Петушки г, Профсоюзная ул, 49</t>
  </si>
  <si>
    <t>554.800</t>
  </si>
  <si>
    <t>Петушки г, Профсоюзная ул, 51</t>
  </si>
  <si>
    <t>367.600</t>
  </si>
  <si>
    <t>Петушки г, Прудная ул, 21</t>
  </si>
  <si>
    <t>625.550</t>
  </si>
  <si>
    <t>Петушки г, Прудная ул, 23</t>
  </si>
  <si>
    <t>703.400</t>
  </si>
  <si>
    <t>Петушки г, Пушкина ул, 7</t>
  </si>
  <si>
    <t>476.150</t>
  </si>
  <si>
    <t>Петушки г, Советская пл, 11</t>
  </si>
  <si>
    <t>Петушки г, Советская пл, 14</t>
  </si>
  <si>
    <t>Петушки г, Советская пл, 15</t>
  </si>
  <si>
    <t>347.010</t>
  </si>
  <si>
    <t>Петушки г, Советская пл, 16</t>
  </si>
  <si>
    <t>581.460</t>
  </si>
  <si>
    <t>Петушки г, Советская пл, 4</t>
  </si>
  <si>
    <t>Петушки г, Советская пл, 7</t>
  </si>
  <si>
    <t>557.540</t>
  </si>
  <si>
    <t>Петушки г, Советская пл, 9</t>
  </si>
  <si>
    <t>Петушки г, Спортивная ул, 10</t>
  </si>
  <si>
    <t>Петушки г, Спортивная ул, 13</t>
  </si>
  <si>
    <t>Петушки г, Спортивная ул, 16</t>
  </si>
  <si>
    <t>Петушки г, Спортивная ул, 4</t>
  </si>
  <si>
    <t>402.900</t>
  </si>
  <si>
    <t>Петушки г, Спортивная ул, 6</t>
  </si>
  <si>
    <t>1207.500</t>
  </si>
  <si>
    <t>Петушки г, Спортивная ул, 6а</t>
  </si>
  <si>
    <t>594.050</t>
  </si>
  <si>
    <t>1290.800</t>
  </si>
  <si>
    <t>Петушки г, Спортивный проезд, 1</t>
  </si>
  <si>
    <t>Петушки г, Спортивный проезд, 2</t>
  </si>
  <si>
    <t>Петушки г, Спортивный проезд, 3</t>
  </si>
  <si>
    <t>Петушки г, Строителей ул, 12</t>
  </si>
  <si>
    <t>Петушки г, Строителей ул, 14</t>
  </si>
  <si>
    <t>Петушки г, Строителей ул, 18</t>
  </si>
  <si>
    <t>1652.200</t>
  </si>
  <si>
    <t>2038.700</t>
  </si>
  <si>
    <t>1206.610</t>
  </si>
  <si>
    <t>Петушки г, Строителей ул, 22а</t>
  </si>
  <si>
    <t>Петушки г, Строителей ул, 24а</t>
  </si>
  <si>
    <t>923.080</t>
  </si>
  <si>
    <t>Петушки г, Строителей ул, 26</t>
  </si>
  <si>
    <t>Петушки г, Строителей ул, 26а</t>
  </si>
  <si>
    <t>Петушки г, Строителей ул, 28</t>
  </si>
  <si>
    <t>1593.000</t>
  </si>
  <si>
    <t>Петушки г, Строителей ул, 4</t>
  </si>
  <si>
    <t>1319.290</t>
  </si>
  <si>
    <t>1312.300</t>
  </si>
  <si>
    <t>Петушки г, Строителей ул, 8</t>
  </si>
  <si>
    <t>676.860</t>
  </si>
  <si>
    <t>Петушки г, Трудовая ул, 14</t>
  </si>
  <si>
    <t>Петушки г, Трудовая ул, 14а</t>
  </si>
  <si>
    <t>590.760</t>
  </si>
  <si>
    <t>Петушки г, Трудовая ул, 6</t>
  </si>
  <si>
    <t>523.520</t>
  </si>
  <si>
    <t>Петушки г, Трудовая ул, 8</t>
  </si>
  <si>
    <t>322.190</t>
  </si>
  <si>
    <t>Петушки г, Фабричный проезд, 12</t>
  </si>
  <si>
    <t>Петушки г, Фабричный проезд, 8</t>
  </si>
  <si>
    <t>1461.500</t>
  </si>
  <si>
    <t>Петушки г, Филинский проезд, 7</t>
  </si>
  <si>
    <t>941.500</t>
  </si>
  <si>
    <t>Петушки г, Филинский проезд, 8</t>
  </si>
  <si>
    <t>Петушки г, Филинский проезд, 9</t>
  </si>
  <si>
    <t>902.080</t>
  </si>
  <si>
    <t>Петушки г, Чехова ул, 5</t>
  </si>
  <si>
    <t>Петушки г, Чехова ул, 7</t>
  </si>
  <si>
    <t>Петушки г, Чехова ул, 9</t>
  </si>
  <si>
    <t>Петушки г, Чкалова ул, 1</t>
  </si>
  <si>
    <t>491.700</t>
  </si>
  <si>
    <t>Петушки г, Чкалова ул, 14</t>
  </si>
  <si>
    <t>845.700</t>
  </si>
  <si>
    <t>Петушки г, Чкалова ул, 3</t>
  </si>
  <si>
    <t>Петушки г, Чкалова ул, 6</t>
  </si>
  <si>
    <t>Петушки г, Чкалова ул, 8</t>
  </si>
  <si>
    <t>Радужный г, 1-й кв-л, 1</t>
  </si>
  <si>
    <t>Радужный г, 1-й кв-л, 10</t>
  </si>
  <si>
    <t>Радужный г, 1-й кв-л, 11</t>
  </si>
  <si>
    <t>Радужный г, 1-й кв-л, 12</t>
  </si>
  <si>
    <t>930.300</t>
  </si>
  <si>
    <t>Радужный г, 1-й кв-л, 13</t>
  </si>
  <si>
    <t>Радужный г, 1-й кв-л, 14</t>
  </si>
  <si>
    <t>Радужный г, 1-й кв-л, 15</t>
  </si>
  <si>
    <t>1079.900</t>
  </si>
  <si>
    <t>1099.500</t>
  </si>
  <si>
    <t>Радужный г, 1-й кв-л, 18</t>
  </si>
  <si>
    <t>1189.800</t>
  </si>
  <si>
    <t>Радужный г, 1-й кв-л, 19</t>
  </si>
  <si>
    <t>Радужный г, 1-й кв-л, 2</t>
  </si>
  <si>
    <t>Радужный г, 1-й кв-л, 20</t>
  </si>
  <si>
    <t>1194.400</t>
  </si>
  <si>
    <t>Радужный г, 1-й кв-л, 21</t>
  </si>
  <si>
    <t>1198.600</t>
  </si>
  <si>
    <t>933.300</t>
  </si>
  <si>
    <t>941.300</t>
  </si>
  <si>
    <t>Радужный г, 1-й кв-л, 29</t>
  </si>
  <si>
    <t>899.900</t>
  </si>
  <si>
    <t>Радужный г, 1-й кв-л, 3</t>
  </si>
  <si>
    <t>903.500</t>
  </si>
  <si>
    <t>Радужный г, 1-й кв-л, 31</t>
  </si>
  <si>
    <t>1061.700</t>
  </si>
  <si>
    <t>Радужный г, 1-й кв-л, 32</t>
  </si>
  <si>
    <t>Радужный г, 1-й кв-л, 35</t>
  </si>
  <si>
    <t>994.800</t>
  </si>
  <si>
    <t>Радужный г, 1-й кв-л, 37</t>
  </si>
  <si>
    <t>933.700</t>
  </si>
  <si>
    <t>Радужный г, 1-й кв-л, 6</t>
  </si>
  <si>
    <t>Радужный г, 1-й кв-л, 8</t>
  </si>
  <si>
    <t>Радужный г, 1-й кв-л, 9</t>
  </si>
  <si>
    <t>Радужный г, 3-й кв-л, 1</t>
  </si>
  <si>
    <t>Радужный г, 3-й кв-л, 10</t>
  </si>
  <si>
    <t>Радужный г, 3-й кв-л, 11</t>
  </si>
  <si>
    <t>Радужный г, 3-й кв-л, 12</t>
  </si>
  <si>
    <t>Радужный г, 3-й кв-л, 13</t>
  </si>
  <si>
    <t>Радужный г, 3-й кв-л, 14</t>
  </si>
  <si>
    <t>Радужный г, 3-й кв-л, 15</t>
  </si>
  <si>
    <t>Радужный г, 3-й кв-л, 16</t>
  </si>
  <si>
    <t>Радужный г, 3-й кв-л, 17</t>
  </si>
  <si>
    <t>1071.700</t>
  </si>
  <si>
    <t>1114.400</t>
  </si>
  <si>
    <t>Радужный г, 3-й кв-л, 18</t>
  </si>
  <si>
    <t>1457.000</t>
  </si>
  <si>
    <t>1643.800</t>
  </si>
  <si>
    <t>Радужный г, 3-й кв-л, 2</t>
  </si>
  <si>
    <t>942.500</t>
  </si>
  <si>
    <t>Радужный г, 3-й кв-л, 20</t>
  </si>
  <si>
    <t>Радужный г, 3-й кв-л, 21</t>
  </si>
  <si>
    <t>Радужный г, 3-й кв-л, 22</t>
  </si>
  <si>
    <t>Радужный г, 3-й кв-л, 23</t>
  </si>
  <si>
    <t>Радужный г, 3-й кв-л, 25</t>
  </si>
  <si>
    <t>1256.500</t>
  </si>
  <si>
    <t>Радужный г, 3-й кв-л, 27</t>
  </si>
  <si>
    <t>976.550</t>
  </si>
  <si>
    <t>Радужный г, 3-й кв-л, 28</t>
  </si>
  <si>
    <t>1295.700</t>
  </si>
  <si>
    <t>Радужный г, 3-й кв-л, 3</t>
  </si>
  <si>
    <t>Радужный г, 3-й кв-л, 33</t>
  </si>
  <si>
    <t>3606.000</t>
  </si>
  <si>
    <t>Радужный г, 3-й кв-л, 34</t>
  </si>
  <si>
    <t>1706.500</t>
  </si>
  <si>
    <t>Радужный г, 3-й кв-л, 35</t>
  </si>
  <si>
    <t>2184.120</t>
  </si>
  <si>
    <t>Радужный г, 3-й кв-л, 35А</t>
  </si>
  <si>
    <t>1254.900</t>
  </si>
  <si>
    <t>Радужный г, 3-й кв-л, 5</t>
  </si>
  <si>
    <t>Радужный г, 3-й кв-л, 6</t>
  </si>
  <si>
    <t>Радужный г, 3-й кв-л, 7</t>
  </si>
  <si>
    <t>Радужный г, 3-й кв-л, 8</t>
  </si>
  <si>
    <t>Радужный г, 3-й кв-л, 9</t>
  </si>
  <si>
    <t>Радужный г, 7/2 Благодар кв-л, 1</t>
  </si>
  <si>
    <t>Радужный г, 7/2 Благодар кв-л, 2</t>
  </si>
  <si>
    <t>Радужный г, 9-й кв-л, 4</t>
  </si>
  <si>
    <t>Радужный г, 9-й кв-л, 6/1</t>
  </si>
  <si>
    <t>Радужный г, 9-й кв-л, 6/2</t>
  </si>
  <si>
    <t>Селивановский р-н, Высоково д, Молодежная ул, 1</t>
  </si>
  <si>
    <t>Селивановский р-н, Высоково д, Молодежная ул, 2</t>
  </si>
  <si>
    <t>Селивановский р-н, Высоково д, Молодежная ул, 3</t>
  </si>
  <si>
    <t>Селивановский р-н, Высоково д, Молодежная ул, 4</t>
  </si>
  <si>
    <t>Селивановский р-н, Высоково д, Молодежная ул, 5</t>
  </si>
  <si>
    <t>Селивановский р-н, Губино д, Административная ул, 4</t>
  </si>
  <si>
    <t>Селивановский р-н, Губино д, Школьная ул, 3</t>
  </si>
  <si>
    <t>505.500</t>
  </si>
  <si>
    <t>Селивановский р-н, Губино д, Школьная ул, 5</t>
  </si>
  <si>
    <t>Селивановский р-н, Драчево с, Кирпичная ул, 4</t>
  </si>
  <si>
    <t>Селивановский р-н, Драчево с, Кирпичная ул, 7</t>
  </si>
  <si>
    <t>Селивановский р-н, Драчево с, Южная ул, 4</t>
  </si>
  <si>
    <t>Селивановский р-н, Драчево с, Южная ул, 6</t>
  </si>
  <si>
    <t>Селивановский р-н, Костенец п, 1</t>
  </si>
  <si>
    <t>Селивановский р-н, Костенец п, 16</t>
  </si>
  <si>
    <t>Селивановский р-н, Костенец п, 2</t>
  </si>
  <si>
    <t>Селивановский р-н, Костенец п, 20</t>
  </si>
  <si>
    <t>Селивановский р-н, Костенец п, 3</t>
  </si>
  <si>
    <t>Селивановский р-н, Костенец п, 4</t>
  </si>
  <si>
    <t>Селивановский р-н, Костенец п, 5</t>
  </si>
  <si>
    <t>Селивановский р-н, Костенец п, 6</t>
  </si>
  <si>
    <t>Селивановский р-н, Костенец п, 7</t>
  </si>
  <si>
    <t>Селивановский р-н, Костенец п, 8</t>
  </si>
  <si>
    <t>Селивановский р-н, Красная Горбатка п, 1-я Заводская ул, 2</t>
  </si>
  <si>
    <t>1065.200</t>
  </si>
  <si>
    <t>Селивановский р-н, Красная Горбатка п, 2-я Заводская ул, 11</t>
  </si>
  <si>
    <t>883.400</t>
  </si>
  <si>
    <t>Селивановский р-н, Красная Горбатка п, 2-я Заводская ул, 13</t>
  </si>
  <si>
    <t>Селивановский р-н, Красная Горбатка п, 2-я Заводская ул, 2</t>
  </si>
  <si>
    <t>847.400</t>
  </si>
  <si>
    <t>3142.000</t>
  </si>
  <si>
    <t>Селивановский р-н, Красная Горбатка п, 3-я Заводская ул, 2</t>
  </si>
  <si>
    <t>Селивановский р-н, Красная Горбатка п, 3-я Заводская ул, 3</t>
  </si>
  <si>
    <t>Селивановский р-н, Красная Горбатка п, 3-я Заводская ул, 4</t>
  </si>
  <si>
    <t>568.100</t>
  </si>
  <si>
    <t>Селивановский р-н, Красная Горбатка п, Комсомольская ул, 76</t>
  </si>
  <si>
    <t>299.280</t>
  </si>
  <si>
    <t>Селивановский р-н, Красная Горбатка п, Комсомольская ул, 80</t>
  </si>
  <si>
    <t>Селивановский р-н, Красная Горбатка п, Комсомольская ул, 82</t>
  </si>
  <si>
    <t>Селивановский р-н, Красная Горбатка п, Комсомольская ул, 83</t>
  </si>
  <si>
    <t>Селивановский р-н, Красная Горбатка п, Комсомольская ул, 84</t>
  </si>
  <si>
    <t>Селивановский р-н, Красная Горбатка п, Комсомольская ул, 85</t>
  </si>
  <si>
    <t>253.500</t>
  </si>
  <si>
    <t>Селивановский р-н, Красная Горбатка п, Комсомольская ул, 86</t>
  </si>
  <si>
    <t>900.200</t>
  </si>
  <si>
    <t>Селивановский р-н, Красная Горбатка п, Комсомольская ул, 87</t>
  </si>
  <si>
    <t>449.700</t>
  </si>
  <si>
    <t>Селивановский р-н, Красная Горбатка п, Комсомольская ул, 95</t>
  </si>
  <si>
    <t>Селивановский р-н, Красная Горбатка п, Красноармейская ул, 18</t>
  </si>
  <si>
    <t>Селивановский р-н, Красная Горбатка п, Красноармейская ул, 27/4</t>
  </si>
  <si>
    <t>1665.100</t>
  </si>
  <si>
    <t>Селивановский р-н, Красная Горбатка п, Красноармейская ул, 28</t>
  </si>
  <si>
    <t>448.920</t>
  </si>
  <si>
    <t>Селивановский р-н, Красная Горбатка п, Красноармейская ул, 29</t>
  </si>
  <si>
    <t>Селивановский р-н, Красная Горбатка п, Красноармейская ул, 30</t>
  </si>
  <si>
    <t>Селивановский р-н, Красная Горбатка п, Красноармейская ул, 31</t>
  </si>
  <si>
    <t>Селивановский р-н, Красная Горбатка п, Красноармейская ул, 32</t>
  </si>
  <si>
    <t>Селивановский р-н, Красная Горбатка п, Красноармейская ул, 35</t>
  </si>
  <si>
    <t>590.900</t>
  </si>
  <si>
    <t>Селивановский р-н, Красная Горбатка п, Красноармейская ул, 37</t>
  </si>
  <si>
    <t>Селивановский р-н, Красная Горбатка п, Красноармейская ул, 39</t>
  </si>
  <si>
    <t>Селивановский р-н, Красная Горбатка п, Механизаторов ул, 22</t>
  </si>
  <si>
    <t>Селивановский р-н, Красная Горбатка п, Молодежная ул, 2а</t>
  </si>
  <si>
    <t>Селивановский р-н, Красная Горбатка п, Напольная ул, 1</t>
  </si>
  <si>
    <t>Селивановский р-н, Красная Горбатка п, Новая ул, 108</t>
  </si>
  <si>
    <t>2724.000</t>
  </si>
  <si>
    <t>Селивановский р-н, Красная Горбатка п, Пионерская ул, 20</t>
  </si>
  <si>
    <t>Селивановский р-н, Красная Горбатка п, Пролетарская ул, 10</t>
  </si>
  <si>
    <t>Селивановский р-н, Красная Горбатка п, Профсоюзная ул, 13</t>
  </si>
  <si>
    <t>Селивановский р-н, Красная Горбатка п, Садовая ул, 11</t>
  </si>
  <si>
    <t>Селивановский р-н, Красная Горбатка п, Садовая ул, 17</t>
  </si>
  <si>
    <t>Селивановский р-н, Красная Горбатка п, Садовая ул, 19</t>
  </si>
  <si>
    <t>Селивановский р-н, Красная Горбатка п, Свободы ул, 46</t>
  </si>
  <si>
    <t>Селивановский р-н, Красная Горбатка п, Свободы ул, 48</t>
  </si>
  <si>
    <t>390.070</t>
  </si>
  <si>
    <t>Селивановский р-н, Красная Горбатка п, Свободы ул, 52</t>
  </si>
  <si>
    <t>Селивановский р-н, Красная Горбатка п, Свободы ул, 71</t>
  </si>
  <si>
    <t>Селивановский р-н, Красная Горбатка п, Свободы ул, 75</t>
  </si>
  <si>
    <t>Селивановский р-н, Красная Горбатка п, Свободы ул, 77</t>
  </si>
  <si>
    <t>Селивановский р-н, Красная Горбатка п, Свободы ул, 79</t>
  </si>
  <si>
    <t>Селивановский р-н, Красная Горбатка п, Свободы ул, 81</t>
  </si>
  <si>
    <t>Селивановский р-н, Красная Горбатка п, Свободы ул, 83</t>
  </si>
  <si>
    <t>Селивановский р-н, Красная Горбатка п, Свободы ул, 85</t>
  </si>
  <si>
    <t>445.500</t>
  </si>
  <si>
    <t>Селивановский р-н, Красная Горбатка п, Северная ул, 73</t>
  </si>
  <si>
    <t>Селивановский р-н, Красная Горбатка п, Северная ул, 75</t>
  </si>
  <si>
    <t>Селивановский р-н, Красная Горбатка п, Станко ул, 1</t>
  </si>
  <si>
    <t>Селивановский р-н, Красная Горбатка п, Станко ул, 5</t>
  </si>
  <si>
    <t>390.060</t>
  </si>
  <si>
    <t>Селивановский р-н, Красная Горбатка п, Строителей ул, 10</t>
  </si>
  <si>
    <t>Селивановский р-н, Красная Горбатка п, Строителей ул, 12</t>
  </si>
  <si>
    <t>Селивановский р-н, Красная Горбатка п, Строителей ул, 14</t>
  </si>
  <si>
    <t>Селивановский р-н, Красная Горбатка п, Строителей ул, 5</t>
  </si>
  <si>
    <t>Селивановский р-н, Красная Горбатка п, Строителей ул, 7</t>
  </si>
  <si>
    <t>Селивановский р-н, Красная Горбатка п, Строителей ул, 8</t>
  </si>
  <si>
    <t>Селивановский р-н, Красная Горбатка п, Школьная ул, 20</t>
  </si>
  <si>
    <t>Селивановский р-н, Красная Горбатка п, Школьная ул, 22</t>
  </si>
  <si>
    <t>Селивановский р-н, Красная Горбатка п, Школьная ул, 24</t>
  </si>
  <si>
    <t>609.850</t>
  </si>
  <si>
    <t>Селивановский р-н, Красная Горбатка п, Школьная ул, 25</t>
  </si>
  <si>
    <t>Селивановский р-н, Красная Горбатка п, Школьная ул, 26</t>
  </si>
  <si>
    <t>612.750</t>
  </si>
  <si>
    <t>Селивановский р-н, Красная Горбатка п, Школьная ул, 43</t>
  </si>
  <si>
    <t>Селивановский р-н, Красная Ушна п, Заводская ул, 1</t>
  </si>
  <si>
    <t>Селивановский р-н, Красная Ушна п, Заводская ул, 2</t>
  </si>
  <si>
    <t>Селивановский р-н, Красная Ушна п, Заводская ул, 3</t>
  </si>
  <si>
    <t>Селивановский р-н, Красная Ушна п, Заводская ул, 5</t>
  </si>
  <si>
    <t>Селивановский р-н, Красная Ушна п, Заводская ул, 7</t>
  </si>
  <si>
    <t>393.700</t>
  </si>
  <si>
    <t>Селивановский р-н, Красная Ушна п, Заводская ул, 8</t>
  </si>
  <si>
    <t>Селивановский р-н, Красная Ушна п, Заводская ул, 9</t>
  </si>
  <si>
    <t>Селивановский р-н, Красная Ушна п, Школьная ул, 2</t>
  </si>
  <si>
    <t>Селивановский р-н, Красная Ушна п, Школьная ул, 2а</t>
  </si>
  <si>
    <t>Селивановский р-н, Малышево с, Ленина ул, 1</t>
  </si>
  <si>
    <t>Селивановский р-н, Малышево с, Ленина ул, 5а</t>
  </si>
  <si>
    <t>Селивановский р-н, Малышево с, Новая ул, 2</t>
  </si>
  <si>
    <t>401.300</t>
  </si>
  <si>
    <t>Селивановский р-н, Малышево с, Школьная ул, 15а</t>
  </si>
  <si>
    <t>Селивановский р-н, Малышево с, Школьная ул, 2</t>
  </si>
  <si>
    <t>Селивановский р-н, Малышево с, Школьная ул, 4</t>
  </si>
  <si>
    <t>225.900</t>
  </si>
  <si>
    <t>Селивановский р-н, Надеждино д, Школьная ул, 10</t>
  </si>
  <si>
    <t>Селивановский р-н, Новлянка д, Совхозная ул, 1</t>
  </si>
  <si>
    <t>Селивановский р-н, Новлянка д, Совхозная ул, 17</t>
  </si>
  <si>
    <t>Селивановский р-н, Новлянка д, Совхозная ул, 19</t>
  </si>
  <si>
    <t>Селивановский р-н, Новлянка д, Совхозная ул, 26</t>
  </si>
  <si>
    <t>Селивановский р-н, Новлянка д, Совхозная ул, 27</t>
  </si>
  <si>
    <t>Селивановский р-н, Новлянка д, Совхозная ул, 29</t>
  </si>
  <si>
    <t>Селивановский р-н, Новлянка д, Совхозная ул, 3</t>
  </si>
  <si>
    <t>Селивановский р-н, Новлянка д, Совхозная ул, 4</t>
  </si>
  <si>
    <t>Селивановский р-н, Новлянка д, Совхозная ул, 6</t>
  </si>
  <si>
    <t>Селивановский р-н, Новлянка д, Совхозная ул, 7</t>
  </si>
  <si>
    <t>Селивановский р-н, Новлянка д, Совхозная ул, 8</t>
  </si>
  <si>
    <t>Селивановский р-н, Новлянка п, Молодежная ул, 1</t>
  </si>
  <si>
    <t>Селивановский р-н, Новлянка п, Молодежная ул, 12</t>
  </si>
  <si>
    <t>440.400</t>
  </si>
  <si>
    <t>Селивановский р-н, Новлянка п, Молодежная ул, 13</t>
  </si>
  <si>
    <t>852.300</t>
  </si>
  <si>
    <t>Селивановский р-н, Новлянка п, Молодежная ул, 14</t>
  </si>
  <si>
    <t>Селивановский р-н, Новлянка п, Молодежная ул, 2</t>
  </si>
  <si>
    <t>Селивановский р-н, Новлянка п, Молодежная ул, 5</t>
  </si>
  <si>
    <t>411.800</t>
  </si>
  <si>
    <t>Селивановский р-н, Новлянка п, Молодежная ул, 6</t>
  </si>
  <si>
    <t>Селивановский р-н, Новлянка п, Молодежная ул, 7</t>
  </si>
  <si>
    <t>Селивановский р-н, Новлянка п, Молодежная ул, 8</t>
  </si>
  <si>
    <t>Селивановский р-н, Новлянка п, Молодежная ул, 9</t>
  </si>
  <si>
    <t>Селивановский р-н, Новлянка п, Парковая ул, 10</t>
  </si>
  <si>
    <t>Селивановский р-н, Новый Быт п, Молодежная ул, 2</t>
  </si>
  <si>
    <t>864.700</t>
  </si>
  <si>
    <t>Селивановский р-н, Новый Быт п, Молодежная ул, 4</t>
  </si>
  <si>
    <t>Селивановский р-н, Новый Быт п, Новая ул, 1</t>
  </si>
  <si>
    <t>Селивановский р-н, Новый Быт п, Новая ул, 2</t>
  </si>
  <si>
    <t>51.700</t>
  </si>
  <si>
    <t>Селивановский р-н, Новый Быт п, Новая ул, 3</t>
  </si>
  <si>
    <t>Селивановский р-н, Новый Быт п, Новая ул, 4</t>
  </si>
  <si>
    <t>Селивановский р-н, Новый Быт п, Шоссейная ул, 58</t>
  </si>
  <si>
    <t>Селивановский р-н, Переложниково д, Свободы ул, 11</t>
  </si>
  <si>
    <t>Селивановский р-н, Чертково д, Молодежная ул, 5</t>
  </si>
  <si>
    <t>Собинка г, Гагарина ул, 10</t>
  </si>
  <si>
    <t>Собинка г, Гагарина ул, 11</t>
  </si>
  <si>
    <t>832.990</t>
  </si>
  <si>
    <t>1614.800</t>
  </si>
  <si>
    <t>1279.630</t>
  </si>
  <si>
    <t>1425.900</t>
  </si>
  <si>
    <t>1279.400</t>
  </si>
  <si>
    <t>Собинка г, Гагарина ул, 17</t>
  </si>
  <si>
    <t>416.600</t>
  </si>
  <si>
    <t>Собинка г, Гагарина ул, 17А</t>
  </si>
  <si>
    <t>Собинка г, Гагарина ул, 18</t>
  </si>
  <si>
    <t>1325.800</t>
  </si>
  <si>
    <t>Собинка г, Гагарина ул, 2</t>
  </si>
  <si>
    <t>Собинка г, Гагарина ул, 21</t>
  </si>
  <si>
    <t>Собинка г, Гагарина ул, 26</t>
  </si>
  <si>
    <t>931.120</t>
  </si>
  <si>
    <t>1065.090</t>
  </si>
  <si>
    <t>Собинка г, Гагарина ул, 4</t>
  </si>
  <si>
    <t>Собинка г, Гагарина ул, 5</t>
  </si>
  <si>
    <t>696.270</t>
  </si>
  <si>
    <t>Собинка г, Гагарина ул, 6</t>
  </si>
  <si>
    <t>Собинка г, Гагарина ул, 7</t>
  </si>
  <si>
    <t>Собинка г, Гагарина ул, 8</t>
  </si>
  <si>
    <t>Собинка г, Гагарина ул, 8А</t>
  </si>
  <si>
    <t>Собинка г, Гагарина ул, 9</t>
  </si>
  <si>
    <t>Собинка г, Гоголя ул, 1</t>
  </si>
  <si>
    <t>Собинка г, Гоголя ул, 1А</t>
  </si>
  <si>
    <t>774.800</t>
  </si>
  <si>
    <t>Собинка г, Гоголя ул, 1Б</t>
  </si>
  <si>
    <t>Собинка г, Гоголя ул, 3</t>
  </si>
  <si>
    <t>Собинка г, Гоголя ул, 3а</t>
  </si>
  <si>
    <t>943.700</t>
  </si>
  <si>
    <t>Собинка г, Гоголя ул, 3Б</t>
  </si>
  <si>
    <t>Собинка г, Гоголя ул, 5</t>
  </si>
  <si>
    <t>Собинка г, Димитрова ул, 11</t>
  </si>
  <si>
    <t>Собинка г, Димитрова ул, 15</t>
  </si>
  <si>
    <t>799.580</t>
  </si>
  <si>
    <t>899.930</t>
  </si>
  <si>
    <t>Собинка г, Затонная ул, 5</t>
  </si>
  <si>
    <t>307.120</t>
  </si>
  <si>
    <t>Собинка г, Калинина ул, 2А</t>
  </si>
  <si>
    <t>Собинка г, Коммунальная ул, 19</t>
  </si>
  <si>
    <t>Собинка г, Комсомольская ул, 5А</t>
  </si>
  <si>
    <t>Собинка г, Комсомольская ул, 7</t>
  </si>
  <si>
    <t>Собинка г, Красная Звезда ул, 1</t>
  </si>
  <si>
    <t>Собинка г, Красная Звезда ул, 10</t>
  </si>
  <si>
    <t>280.530</t>
  </si>
  <si>
    <t>Собинка г, Красная Звезда ул, 11</t>
  </si>
  <si>
    <t>432.960</t>
  </si>
  <si>
    <t>Собинка г, Красная Звезда ул, 15</t>
  </si>
  <si>
    <t>417.360</t>
  </si>
  <si>
    <t>Собинка г, Красная Звезда ул, 4</t>
  </si>
  <si>
    <t>4115.000</t>
  </si>
  <si>
    <t>Собинка г, Красная Звезда ул, 5</t>
  </si>
  <si>
    <t>Собинка г, Красноборская ул, 1А</t>
  </si>
  <si>
    <t>Собинка г, Красноборская ул, 2А</t>
  </si>
  <si>
    <t>Собинка г, Красноборская ул, 3А</t>
  </si>
  <si>
    <t>1187.800</t>
  </si>
  <si>
    <t>Собинка г, Красноборская ул, 4А</t>
  </si>
  <si>
    <t>1105.500</t>
  </si>
  <si>
    <t>Собинка г, Лакина ул, 11</t>
  </si>
  <si>
    <t>Собинка г, Лакина ул, 1б</t>
  </si>
  <si>
    <t>1065.340</t>
  </si>
  <si>
    <t>Собинка г, Лакина ул, 3</t>
  </si>
  <si>
    <t>Собинка г, Лакина ул, 5</t>
  </si>
  <si>
    <t>Собинка г, Лакина ул, 7</t>
  </si>
  <si>
    <t>884.420</t>
  </si>
  <si>
    <t>Собинка г, Лакина ул, 8</t>
  </si>
  <si>
    <t>1761.100</t>
  </si>
  <si>
    <t>Собинка г, Лакина ул, 9</t>
  </si>
  <si>
    <t>Собинка г, Ленина ул, 18/1</t>
  </si>
  <si>
    <t>Собинка г, Ленина ул, 18А</t>
  </si>
  <si>
    <t>Собинка г, Ленина ул, 20</t>
  </si>
  <si>
    <t>702.500</t>
  </si>
  <si>
    <t>Собинка г, Ленина ул, 22/1</t>
  </si>
  <si>
    <t>Собинка г, Ленина ул, 24</t>
  </si>
  <si>
    <t>Собинка г, Ленина ул, 26</t>
  </si>
  <si>
    <t>Собинка г, Ленина ул, 27</t>
  </si>
  <si>
    <t>Собинка г, Ленина ул, 31</t>
  </si>
  <si>
    <t>Собинка г, Ленина ул, 34А</t>
  </si>
  <si>
    <t>Собинка г, Ленина ул, 94</t>
  </si>
  <si>
    <t>Собинка г, Ленина ул, 98</t>
  </si>
  <si>
    <t>446.290</t>
  </si>
  <si>
    <t>Собинка г, Мира ул, 1</t>
  </si>
  <si>
    <t>Собинка г, Мира ул, 10</t>
  </si>
  <si>
    <t>1636.970</t>
  </si>
  <si>
    <t>Собинка г, Мира ул, 1А</t>
  </si>
  <si>
    <t>Собинка г, Мира ул, 2</t>
  </si>
  <si>
    <t>Собинка г, Мира ул, 2А</t>
  </si>
  <si>
    <t>Собинка г, Мира ул, 3</t>
  </si>
  <si>
    <t>462.030</t>
  </si>
  <si>
    <t>Собинка г, Мира ул, 4</t>
  </si>
  <si>
    <t>815.930</t>
  </si>
  <si>
    <t>Собинка г, Мира ул, 5</t>
  </si>
  <si>
    <t>Собинка г, Мира ул, 6</t>
  </si>
  <si>
    <t>1331.900</t>
  </si>
  <si>
    <t>Собинка г, Мира ул, 7</t>
  </si>
  <si>
    <t>Собинка г, Мира ул, 8</t>
  </si>
  <si>
    <t>Собинка г, Мира ул, 9</t>
  </si>
  <si>
    <t>Собинка г, Молодежная ул, 1</t>
  </si>
  <si>
    <t>Собинка г, Молодежная ул, 2</t>
  </si>
  <si>
    <t>380.700</t>
  </si>
  <si>
    <t>Собинка г, Молодежная ул, 3</t>
  </si>
  <si>
    <t>1231.250</t>
  </si>
  <si>
    <t>Собинка г, Молодежная ул, 4</t>
  </si>
  <si>
    <t>Собинка г, Молодежная ул, 5</t>
  </si>
  <si>
    <t>2752.040</t>
  </si>
  <si>
    <t>Собинка г, Молодежная ул, 6</t>
  </si>
  <si>
    <t>Собинка г, Некрасова ул, 1А</t>
  </si>
  <si>
    <t>450.570</t>
  </si>
  <si>
    <t>Собинка г, Некрасова ул, 2А</t>
  </si>
  <si>
    <t>Собинка г, Некрасова ул, 2Б</t>
  </si>
  <si>
    <t>Собинка г, Некрасова ул, 2В</t>
  </si>
  <si>
    <t>Собинка г, Некрасова ул, 2Г</t>
  </si>
  <si>
    <t>Собинка г, Некрасова ул, 4А</t>
  </si>
  <si>
    <t>Собинка г, Парковая ул, 36б</t>
  </si>
  <si>
    <t>Собинка г, Парковая ул, 5</t>
  </si>
  <si>
    <t>Собинка г, Рабочий пр-кт, 15</t>
  </si>
  <si>
    <t>Собинка г, Рабочий пр-кт, 17</t>
  </si>
  <si>
    <t>1317.220</t>
  </si>
  <si>
    <t>Собинка г, Рабочий пр-кт, 5/12</t>
  </si>
  <si>
    <t>5408.660</t>
  </si>
  <si>
    <t>Собинка г, Родниковская ул, 19</t>
  </si>
  <si>
    <t>1192.600</t>
  </si>
  <si>
    <t>Собинка г, Родниковская ул, 22</t>
  </si>
  <si>
    <t>Собинка г, Родниковская ул, 23</t>
  </si>
  <si>
    <t>1042.320</t>
  </si>
  <si>
    <t>Собинка г, Родниковская ул, 24</t>
  </si>
  <si>
    <t>1057.400</t>
  </si>
  <si>
    <t>Собинка г, Фабричная ул, 2а</t>
  </si>
  <si>
    <t>Собинка г, Центральная ул, 21</t>
  </si>
  <si>
    <t>802.250</t>
  </si>
  <si>
    <t>Собинка г, Центральная ул, 24</t>
  </si>
  <si>
    <t>Собинка г, Центральная ул, 25</t>
  </si>
  <si>
    <t>Собинка г, Центральная ул, 26</t>
  </si>
  <si>
    <t>Собинка г, Чайковского ул, 1</t>
  </si>
  <si>
    <t>356.970</t>
  </si>
  <si>
    <t>Собинка г, Чайковского ул, 10</t>
  </si>
  <si>
    <t>Собинка г, Чайковского ул, 12</t>
  </si>
  <si>
    <t>1010.130</t>
  </si>
  <si>
    <t>Собинка г, Чайковского ул, 2</t>
  </si>
  <si>
    <t>1180.040</t>
  </si>
  <si>
    <t>Собинка г, Чайковского ул, 4</t>
  </si>
  <si>
    <t>972.360</t>
  </si>
  <si>
    <t>Собинка г, Чайковского ул, 5</t>
  </si>
  <si>
    <t>Собинка г, Чайковского ул, 8</t>
  </si>
  <si>
    <t>266.760</t>
  </si>
  <si>
    <t>708.220</t>
  </si>
  <si>
    <t>Собинка г, Шибаева ул, 1А</t>
  </si>
  <si>
    <t>309.320</t>
  </si>
  <si>
    <t>Собинка г, Шибаева ул, 21</t>
  </si>
  <si>
    <t>Собинский р-н, Асерхово п, Железнодорожная ул, 1</t>
  </si>
  <si>
    <t>Собинский р-н, Асерхово п, Железнодорожная ул, 2</t>
  </si>
  <si>
    <t>Собинский р-н, Асерхово п, Железнодорожная ул, 3а</t>
  </si>
  <si>
    <t>Собинский р-н, Асерхово п, Железнодорожная ул, 5</t>
  </si>
  <si>
    <t>Собинский р-н, Асерхово п, Заводская ул, 1</t>
  </si>
  <si>
    <t>1427.100</t>
  </si>
  <si>
    <t>Собинский р-н, Асерхово п, Заводская ул, 2</t>
  </si>
  <si>
    <t>Собинский р-н, Асерхово п, Заводская ул, 3</t>
  </si>
  <si>
    <t>788.350</t>
  </si>
  <si>
    <t>Собинский р-н, Асерхово п, Лесной пр-кт, 1</t>
  </si>
  <si>
    <t>Собинский р-н, Асерхово п, Лесной пр-кт, 10а</t>
  </si>
  <si>
    <t>Собинский р-н, Асерхово п, Лесной пр-кт, 12</t>
  </si>
  <si>
    <t>366.700</t>
  </si>
  <si>
    <t>Собинский р-н, Асерхово п, Лесной пр-кт, 2</t>
  </si>
  <si>
    <t>Собинский р-н, Асерхово п, Лесной пр-кт, 3</t>
  </si>
  <si>
    <t>Собинский р-н, Асерхово п, Лесной пр-кт, 4</t>
  </si>
  <si>
    <t>204.200</t>
  </si>
  <si>
    <t>Собинский р-н, Асерхово п, Лесной пр-кт, 5</t>
  </si>
  <si>
    <t>316.400</t>
  </si>
  <si>
    <t>Собинский р-н, Асерхово п, Лесной пр-кт, 6</t>
  </si>
  <si>
    <t>Собинский р-н, Асерхово п, Лесной пр-кт, 7</t>
  </si>
  <si>
    <t>196.600</t>
  </si>
  <si>
    <t>Собинский р-н, Асерхово п, Рабочая ул, 14</t>
  </si>
  <si>
    <t>Собинский р-н, Асерхово п, Центральная ул, 2</t>
  </si>
  <si>
    <t>Собинский р-н, Бабаево с, Молодежная ул, 2</t>
  </si>
  <si>
    <t>Собинский р-н, Бабаево с, Молодежная ул, 3</t>
  </si>
  <si>
    <t>Собинский р-н, Бабаево с, Молодежная ул, 4</t>
  </si>
  <si>
    <t>Собинский р-н, Бабаево с, Молодежная ул, 5</t>
  </si>
  <si>
    <t>Собинский р-н, Бабаево с, Молодежная ул, 6</t>
  </si>
  <si>
    <t>Собинский р-н, Березники с, Колхозная ул, 1А</t>
  </si>
  <si>
    <t>Собинский р-н, Березники с, сан Русский лес тер, 1</t>
  </si>
  <si>
    <t>Собинский р-н, Васильевка д, Механизаторов ул, 12</t>
  </si>
  <si>
    <t>Собинский р-н, Васильевка д, Механизаторов ул, 2</t>
  </si>
  <si>
    <t>Собинский р-н, Васильевка д, Механизаторов ул, 3</t>
  </si>
  <si>
    <t>Собинский р-н, Васильевка д, Механизаторов ул, 4</t>
  </si>
  <si>
    <t>Собинский р-н, Васильевка д, Механизаторов ул, 5</t>
  </si>
  <si>
    <t>Собинский р-н, Ворша с, Молодежная ул, 1</t>
  </si>
  <si>
    <t>Собинский р-н, Ворша с, Молодежная ул, 13</t>
  </si>
  <si>
    <t>Собинский р-н, Ворша с, Молодежная ул, 2</t>
  </si>
  <si>
    <t>Собинский р-н, Ворша с, Молодежная ул, 3</t>
  </si>
  <si>
    <t>Собинский р-н, Ворша с, Молодежная ул, 4</t>
  </si>
  <si>
    <t>Собинский р-н, Ворша с, Молодежная ул, 5</t>
  </si>
  <si>
    <t>Собинский р-н, Ворша с, Молодежная ул, 6</t>
  </si>
  <si>
    <t>Собинский р-н, Ворша с, Молодежная ул, 7</t>
  </si>
  <si>
    <t>Собинский р-н, Ворша с, Молодежная ул, 8</t>
  </si>
  <si>
    <t>Собинский р-н, Ворша с, Молодежная ул, 8А</t>
  </si>
  <si>
    <t>Собинский р-н, Ворша с, Молодежная ул, 8Б</t>
  </si>
  <si>
    <t>Собинский р-н, Ворша с, Молодежная ул, 9</t>
  </si>
  <si>
    <t>Собинский р-н, Глухово с, Новая ул, 1</t>
  </si>
  <si>
    <t>Собинский р-н, Глухово с, Новая ул, 2</t>
  </si>
  <si>
    <t>Собинский р-н, Глухово с, Новая ул, 3</t>
  </si>
  <si>
    <t>Собинский р-н, Глухово с, Новая ул, 4</t>
  </si>
  <si>
    <t>Собинский р-н, Глухово с, Новая ул, 5</t>
  </si>
  <si>
    <t>324.450</t>
  </si>
  <si>
    <t>Собинский р-н, Демидово д, 2а</t>
  </si>
  <si>
    <t>869.200</t>
  </si>
  <si>
    <t>722.700</t>
  </si>
  <si>
    <t>Собинский р-н, Ермонино д, Советская ул, 10</t>
  </si>
  <si>
    <t>Собинский р-н, Жохово д, 66</t>
  </si>
  <si>
    <t>Собинский р-н, Заречное с, Парковая ул, 1</t>
  </si>
  <si>
    <t>Собинский р-н, Заречное с, Парковая ул, 10</t>
  </si>
  <si>
    <t>Собинский р-н, Заречное с, Парковая ул, 11</t>
  </si>
  <si>
    <t>Собинский р-н, Заречное с, Парковая ул, 12</t>
  </si>
  <si>
    <t>Собинский р-н, Заречное с, Парковая ул, 2</t>
  </si>
  <si>
    <t>3198.700</t>
  </si>
  <si>
    <t>Собинский р-н, Заречное с, Парковая ул, 3</t>
  </si>
  <si>
    <t>3403.000</t>
  </si>
  <si>
    <t>Собинский р-н, Заречное с, Парковая ул, 4</t>
  </si>
  <si>
    <t>3224.500</t>
  </si>
  <si>
    <t>Собинский р-н, Заречное с, Парковая ул, 5</t>
  </si>
  <si>
    <t>412.500</t>
  </si>
  <si>
    <t>Собинский р-н, Заречное с, Парковая ул, 6</t>
  </si>
  <si>
    <t>3855.480</t>
  </si>
  <si>
    <t>Собинский р-н, Заречное с, Парковая ул, 8</t>
  </si>
  <si>
    <t>6184.750</t>
  </si>
  <si>
    <t>Собинский р-н, Заречное с, Садовая ул, 1</t>
  </si>
  <si>
    <t>Собинский р-н, Колокша п, Железнодорожная ул, 1А</t>
  </si>
  <si>
    <t>Собинский р-н, Колокша п, Железнодорожная ул, 2Б</t>
  </si>
  <si>
    <t>Собинский р-н, Колокша п, Заречная ул, 17</t>
  </si>
  <si>
    <t>Собинский р-н, Колокша п, Заречная ул, 18</t>
  </si>
  <si>
    <t>Собинский р-н, Колокша п, сан Строитель тер, 1</t>
  </si>
  <si>
    <t>421.120</t>
  </si>
  <si>
    <t>Собинский р-н, Колокша п, сан Строитель тер, 3</t>
  </si>
  <si>
    <t>Собинский р-н, Колокша п, Центральная ул, 2</t>
  </si>
  <si>
    <t>411.870</t>
  </si>
  <si>
    <t>Собинский р-н, Колокша п, Центральная ул, 2А</t>
  </si>
  <si>
    <t>459.200</t>
  </si>
  <si>
    <t>Собинский р-н, Колокша п, Центральная ул, 2Б</t>
  </si>
  <si>
    <t>874.500</t>
  </si>
  <si>
    <t>Собинский р-н, Копнино д, Молодежная ул, 19</t>
  </si>
  <si>
    <t>Собинский р-н, Курилово д, Молодежная ул, 1</t>
  </si>
  <si>
    <t>514.030</t>
  </si>
  <si>
    <t>Собинский р-н, Курилово д, Молодежная ул, 2</t>
  </si>
  <si>
    <t>Собинский р-н, Курилово д, Молодежная ул, 4</t>
  </si>
  <si>
    <t>1030.790</t>
  </si>
  <si>
    <t>Собинский р-н, Курилово д, Молодежная ул, 7</t>
  </si>
  <si>
    <t>Собинский р-н, Курилово д, Молодежная ул, 8</t>
  </si>
  <si>
    <t>Собинский р-н, Курилово д, Молодежная ул, 9</t>
  </si>
  <si>
    <t>Собинский р-н, Лакинск г, 10 Октября ул, 1</t>
  </si>
  <si>
    <t>360.150</t>
  </si>
  <si>
    <t>Собинский р-н, Лакинск г, 10 Октября ул, 2</t>
  </si>
  <si>
    <t>1596.320</t>
  </si>
  <si>
    <t>Собинский р-н, Лакинск г, 10 Октября ул, 3</t>
  </si>
  <si>
    <t>Собинский р-н, Лакинск г, 10 Октября ул, 4</t>
  </si>
  <si>
    <t>1266.500</t>
  </si>
  <si>
    <t>Собинский р-н, Лакинск г, 10 Октября ул, 5</t>
  </si>
  <si>
    <t>Собинский р-н, Лакинск г, 17 Партсъезда ул, 5</t>
  </si>
  <si>
    <t>Собинский р-н, Лакинск г, 21 Партсъезда ул, 1</t>
  </si>
  <si>
    <t>Собинский р-н, Лакинск г, 21 Партсъезда ул, 10</t>
  </si>
  <si>
    <t>Собинский р-н, Лакинск г, 21 Партсъезда ул, 11</t>
  </si>
  <si>
    <t>Собинский р-н, Лакинск г, 21 Партсъезда ул, 12</t>
  </si>
  <si>
    <t>Собинский р-н, Лакинск г, 21 Партсъезда ул, 14</t>
  </si>
  <si>
    <t>Собинский р-н, Лакинск г, 21 Партсъезда ул, 15</t>
  </si>
  <si>
    <t>1138.500</t>
  </si>
  <si>
    <t>Собинский р-н, Лакинск г, 21 Партсъезда ул, 17</t>
  </si>
  <si>
    <t>Собинский р-н, Лакинск г, 21 Партсъезда ул, 18</t>
  </si>
  <si>
    <t>Собинский р-н, Лакинск г, 21 Партсъезда ул, 19</t>
  </si>
  <si>
    <t>Собинский р-н, Лакинск г, 21 Партсъезда ул, 20</t>
  </si>
  <si>
    <t>5674.200</t>
  </si>
  <si>
    <t>Собинский р-н, Лакинск г, 21 Партсъезда ул, 21</t>
  </si>
  <si>
    <t>Собинский р-н, Лакинск г, 21 Партсъезда ул, 22</t>
  </si>
  <si>
    <t>1454.500</t>
  </si>
  <si>
    <t>Собинский р-н, Лакинск г, 21 Партсъезда ул, 23</t>
  </si>
  <si>
    <t>Собинский р-н, Лакинск г, 21 Партсъезда ул, 24</t>
  </si>
  <si>
    <t>Собинский р-н, Лакинск г, 21 Партсъезда ул, 25</t>
  </si>
  <si>
    <t>Собинский р-н, Лакинск г, 21 Партсъезда ул, 27</t>
  </si>
  <si>
    <t>Собинский р-н, Лакинск г, 21 Партсъезда ул, 3</t>
  </si>
  <si>
    <t>Собинский р-н, Лакинск г, 21 Партсъезда ул, 5</t>
  </si>
  <si>
    <t>Собинский р-н, Лакинск г, 21 Партсъезда ул, 7</t>
  </si>
  <si>
    <t>Собинский р-н, Лакинск г, 21 Партсъезда ул, 9</t>
  </si>
  <si>
    <t>Собинский р-н, Лакинск г, Вокзальная ул, 22</t>
  </si>
  <si>
    <t>Собинский р-н, Лакинск г, Вокзальная ул, 24</t>
  </si>
  <si>
    <t>Собинский р-н, Лакинск г, Вокзальный пер, 3</t>
  </si>
  <si>
    <t>Собинский р-н, Лакинск г, Горького ул, 10</t>
  </si>
  <si>
    <t>Собинский р-н, Лакинск г, Горького ул, 12</t>
  </si>
  <si>
    <t>Собинский р-н, Лакинск г, Горького ул, 14</t>
  </si>
  <si>
    <t>Собинский р-н, Лакинск г, Карла Маркса ул, 16</t>
  </si>
  <si>
    <t>Собинский р-н, Лакинск г, Карла Маркса ул, 18</t>
  </si>
  <si>
    <t>Собинский р-н, Лакинск г, Карла Маркса ул, 20</t>
  </si>
  <si>
    <t>1297.870</t>
  </si>
  <si>
    <t>Собинский р-н, Лакинск г, Карла Маркса ул, 21</t>
  </si>
  <si>
    <t>Собинский р-н, Лакинск г, Красноармейская ул, 1а</t>
  </si>
  <si>
    <t>Собинский р-н, Лакинск г, Ленина пр-кт, 15</t>
  </si>
  <si>
    <t>286.590</t>
  </si>
  <si>
    <t>Собинский р-н, Лакинск г, Ленина пр-кт, 17</t>
  </si>
  <si>
    <t>Собинский р-н, Лакинск г, Ленина пр-кт, 32</t>
  </si>
  <si>
    <t>Собинский р-н, Лакинск г, Ленина пр-кт, 33а</t>
  </si>
  <si>
    <t>Собинский р-н, Лакинск г, Ленина пр-кт, 34</t>
  </si>
  <si>
    <t>Собинский р-н, Лакинск г, Ленина пр-кт, 36</t>
  </si>
  <si>
    <t>Собинский р-н, Лакинск г, Ленина пр-кт, 55</t>
  </si>
  <si>
    <t>Собинский р-н, Лакинск г, Ленина пр-кт, 65</t>
  </si>
  <si>
    <t>978.040</t>
  </si>
  <si>
    <t>Собинский р-н, Лакинск г, Ленина пр-кт, 67</t>
  </si>
  <si>
    <t>Собинский р-н, Лакинск г, Ленина пр-кт, 71/2</t>
  </si>
  <si>
    <t>Собинский р-н, Лакинск г, Ленина пр-кт, 8/2</t>
  </si>
  <si>
    <t>Собинский р-н, Лакинск г, Ленина пр-кт, 8/3</t>
  </si>
  <si>
    <t>Собинский р-н, Лакинск г, Лермонтова ул, 34</t>
  </si>
  <si>
    <t>Собинский р-н, Лакинск г, Лермонтова ул, 35</t>
  </si>
  <si>
    <t>Собинский р-н, Лакинск г, Лермонтова ул, 36</t>
  </si>
  <si>
    <t>Собинский р-н, Лакинск г, Лермонтова ул, 38</t>
  </si>
  <si>
    <t>Собинский р-н, Лакинск г, Лермонтова ул, 39</t>
  </si>
  <si>
    <t>Собинский р-н, Лакинск г, Лермонтова ул, 40</t>
  </si>
  <si>
    <t>Собинский р-н, Лакинск г, Лермонтова ул, 42</t>
  </si>
  <si>
    <t>Собинский р-н, Лакинск г, Лермонтова ул, 43</t>
  </si>
  <si>
    <t>1594.700</t>
  </si>
  <si>
    <t>Собинский р-н, Лакинск г, Лермонтова ул, 44</t>
  </si>
  <si>
    <t>Собинский р-н, Лакинск г, Лермонтова ул, 46</t>
  </si>
  <si>
    <t>Собинский р-н, Лакинск г, Лермонтова ул, 47</t>
  </si>
  <si>
    <t>Собинский р-н, Лакинск г, Майская ул, 3</t>
  </si>
  <si>
    <t>Собинский р-н, Лакинск г, Майская ул, 5</t>
  </si>
  <si>
    <t>Собинский р-н, Лакинск г, Майская ул, 7</t>
  </si>
  <si>
    <t>Собинский р-н, Лакинск г, Майская ул, 9 соор. 9</t>
  </si>
  <si>
    <t>Собинский р-н, Лакинск г, Маяковского ул, 23</t>
  </si>
  <si>
    <t>Собинский р-н, Лакинск г, Маяковского ул, 25</t>
  </si>
  <si>
    <t>Собинский р-н, Лакинск г, Маяковского ул, 26</t>
  </si>
  <si>
    <t>496.300</t>
  </si>
  <si>
    <t>Собинский р-н, Лакинск г, Маяковского ул, 28</t>
  </si>
  <si>
    <t>Собинский р-н, Лакинск г, Маяковского ул, 30</t>
  </si>
  <si>
    <t>Собинский р-н, Лакинск г, Маяковского ул, 32</t>
  </si>
  <si>
    <t>235.250</t>
  </si>
  <si>
    <t>726.070</t>
  </si>
  <si>
    <t>709.920</t>
  </si>
  <si>
    <t>887.800</t>
  </si>
  <si>
    <t>Собинский р-н, Лакинск г, Мира ул, 39</t>
  </si>
  <si>
    <t>Собинский р-н, Лакинск г, Мира ул, 49б</t>
  </si>
  <si>
    <t>381.150</t>
  </si>
  <si>
    <t>Собинский р-н, Лакинск г, Мира ул, 7а</t>
  </si>
  <si>
    <t>Собинский р-н, Лакинск г, Мира ул, 89</t>
  </si>
  <si>
    <t>651.560</t>
  </si>
  <si>
    <t>Собинский р-н, Лакинск г, Мира ул, 90 корп. 7</t>
  </si>
  <si>
    <t>Собинский р-н, Лакинск г, Мира ул, 90б</t>
  </si>
  <si>
    <t>Собинский р-н, Лакинск г, Мира ул, 93</t>
  </si>
  <si>
    <t>Собинский р-н, Лакинск г, Мира ул, 94</t>
  </si>
  <si>
    <t>Собинский р-н, Лакинск г, Мира ул, 95</t>
  </si>
  <si>
    <t>539.310</t>
  </si>
  <si>
    <t>Собинский р-н, Лакинск г, Мира ул, 96а</t>
  </si>
  <si>
    <t>Собинский р-н, Лакинск г, Мира ул, 97</t>
  </si>
  <si>
    <t>Собинский р-н, Лакинск г, Мира ул, 99</t>
  </si>
  <si>
    <t>Собинский р-н, Лакинск г, Набережная ул, 5</t>
  </si>
  <si>
    <t>Собинский р-н, Лакинск г, Парижской Коммуны ул, 26</t>
  </si>
  <si>
    <t>399.030</t>
  </si>
  <si>
    <t>Собинский р-н, Лакинск г, Парижской Коммуны ул, 29</t>
  </si>
  <si>
    <t>Собинский р-н, Лакинск г, Парижской Коммуны ул, 31</t>
  </si>
  <si>
    <t>Собинский р-н, Лакинск г, Парковый проезд, 2</t>
  </si>
  <si>
    <t>507.330</t>
  </si>
  <si>
    <t>Собинский р-н, Лакинск г, Парковый проезд, 4</t>
  </si>
  <si>
    <t>Собинский р-н, Лакинск г, Пушкина ул, 10</t>
  </si>
  <si>
    <t>Собинский р-н, Лакинск г, Пушкина ул, 11</t>
  </si>
  <si>
    <t>Собинский р-н, Лакинск г, Советская ул, 16</t>
  </si>
  <si>
    <t>Собинский р-н, Лакинск г, Советская ул, 20</t>
  </si>
  <si>
    <t>Собинский р-н, Лакинск г, Советская ул, 4</t>
  </si>
  <si>
    <t>Собинский р-н, Лакинск г, Советская ул, 63</t>
  </si>
  <si>
    <t>783.680</t>
  </si>
  <si>
    <t>Собинский р-н, Лакинск г, Советская ул, 65</t>
  </si>
  <si>
    <t>Собинский р-н, Лакинск г, Спортивная ул, 10а</t>
  </si>
  <si>
    <t>Собинский р-н, Лакинск г, Спортивная ул, 17а</t>
  </si>
  <si>
    <t>Собинский р-н, Лакинск г, Спортивная ул, 18</t>
  </si>
  <si>
    <t>Собинский р-н, Лакинск г, Спортивная ул, 1а</t>
  </si>
  <si>
    <t>412.960</t>
  </si>
  <si>
    <t>Собинский р-н, Лакинск г, Спортивная ул, 3а</t>
  </si>
  <si>
    <t>408.980</t>
  </si>
  <si>
    <t>Собинский р-н, Лакинск г, Текстильщиков ул, 1а</t>
  </si>
  <si>
    <t>Собинский р-н, Лакинск г, Текстильщиков ул, 2</t>
  </si>
  <si>
    <t>Собинский р-н, Лакинск г, Текстильщиков ул, 3</t>
  </si>
  <si>
    <t>Собинский р-н, Лакинск г, Текстильщиков ул, 4</t>
  </si>
  <si>
    <t>Собинский р-н, Лакинск г, Текстильщиков ул, 9</t>
  </si>
  <si>
    <t>Собинский р-н, Лакинск г, Центральная площадь ул, 3</t>
  </si>
  <si>
    <t>Собинский р-н, Рождествено с, Дружбы ул, 1</t>
  </si>
  <si>
    <t>Собинский р-н, Рождествено с, Дружбы ул, 3</t>
  </si>
  <si>
    <t>378.900</t>
  </si>
  <si>
    <t>Собинский р-н, Рождествено с, Мира ул, 5</t>
  </si>
  <si>
    <t>Собинский р-н, Рождествено с, Набережная ул, 1</t>
  </si>
  <si>
    <t>Собинский р-н, Рождествено с, Порошина ул, 11</t>
  </si>
  <si>
    <t>Собинский р-н, Рождествено с, Порошина ул, 13</t>
  </si>
  <si>
    <t>502.300</t>
  </si>
  <si>
    <t>Собинский р-н, Рождествено с, Школьный пер, 9</t>
  </si>
  <si>
    <t>Собинский р-н, Ставрово п, Жуковского ул, 26</t>
  </si>
  <si>
    <t>Собинский р-н, Ставрово п, Комсомольская ул, 10</t>
  </si>
  <si>
    <t>Собинский р-н, Ставрово п, Комсомольская ул, 11</t>
  </si>
  <si>
    <t>Собинский р-н, Ставрово п, Комсомольская ул, 12</t>
  </si>
  <si>
    <t>Собинский р-н, Ставрово п, Комсомольская ул, 13</t>
  </si>
  <si>
    <t>Собинский р-н, Ставрово п, Комсомольская ул, 16</t>
  </si>
  <si>
    <t>Собинский р-н, Ставрово п, Комсомольская ул, 3</t>
  </si>
  <si>
    <t>Собинский р-н, Ставрово п, Комсомольская ул, 3А</t>
  </si>
  <si>
    <t>Собинский р-н, Ставрово п, Комсомольская ул, 4</t>
  </si>
  <si>
    <t>Собинский р-н, Ставрово п, Комсомольская ул, 4А</t>
  </si>
  <si>
    <t>Собинский р-н, Ставрово п, Комсомольская ул, 5</t>
  </si>
  <si>
    <t>Собинский р-н, Ставрово п, Комсомольская ул, 6</t>
  </si>
  <si>
    <t>Собинский р-н, Ставрово п, Комсомольская ул, 7А</t>
  </si>
  <si>
    <t>Собинский р-н, Ставрово п, Механизаторов ул, 19А</t>
  </si>
  <si>
    <t>Собинский р-н, Ставрово п, Механизаторов ул, 6</t>
  </si>
  <si>
    <t>Собинский р-н, Ставрово п, Механизаторов ул, 9</t>
  </si>
  <si>
    <t>Собинский р-н, Ставрово п, Механизаторов ул, 9А</t>
  </si>
  <si>
    <t>Собинский р-н, Ставрово п, Октябрьская ул, 1</t>
  </si>
  <si>
    <t>Собинский р-н, Ставрово п, Октябрьская ул, 107</t>
  </si>
  <si>
    <t>Собинский р-н, Ставрово п, Октябрьская ул, 109</t>
  </si>
  <si>
    <t>Собинский р-н, Ставрово п, Октябрьская ул, 111</t>
  </si>
  <si>
    <t>Собинский р-н, Ставрово п, Октябрьская ул, 117</t>
  </si>
  <si>
    <t>Собинский р-н, Ставрово п, Октябрьская ул, 126</t>
  </si>
  <si>
    <t>Собинский р-н, Ставрово п, Октябрьская ул, 130</t>
  </si>
  <si>
    <t>Собинский р-н, Ставрово п, Октябрьская ул, 134</t>
  </si>
  <si>
    <t>Собинский р-н, Ставрово п, Октябрьская ул, 136</t>
  </si>
  <si>
    <t>Собинский р-н, Ставрово п, Октябрьская ул, 140</t>
  </si>
  <si>
    <t>Собинский р-н, Ставрово п, Октябрьская ул, 142</t>
  </si>
  <si>
    <t>Собинский р-н, Ставрово п, Октябрьская ул, 5</t>
  </si>
  <si>
    <t>Собинский р-н, Ставрово п, Островского ул, 2Б</t>
  </si>
  <si>
    <t>683.300</t>
  </si>
  <si>
    <t>Собинский р-н, Ставрово п, Садовая ул, 4</t>
  </si>
  <si>
    <t>Собинский р-н, Ставрово п, Советская ул, 34</t>
  </si>
  <si>
    <t>Собинский р-н, Ставрово п, Советская ул, 41</t>
  </si>
  <si>
    <t>Собинский р-н, Ставрово п, Советская ул, 43</t>
  </si>
  <si>
    <t>Собинский р-н, Ставрово п, Советская ул, 45</t>
  </si>
  <si>
    <t>Собинский р-н, Ставрово п, Советская ул, 47</t>
  </si>
  <si>
    <t>Собинский р-н, Ставрово п, Советская ул, 49</t>
  </si>
  <si>
    <t>Собинский р-н, Ставрово п, Советская ул, 82</t>
  </si>
  <si>
    <t>Собинский р-н, Ставрово п, Советская ул, 86</t>
  </si>
  <si>
    <t>Собинский р-н, Ставрово п, Советская ул, 88</t>
  </si>
  <si>
    <t>Собинский р-н, Ставрово п, Советская ул, 92</t>
  </si>
  <si>
    <t>Собинский р-н, Ставрово п, Советская ул, 94</t>
  </si>
  <si>
    <t>Собинский р-н, Ставрово п, Совхозная ул, 3А</t>
  </si>
  <si>
    <t>Собинский р-н, Ставрово п, Совхозная ул, 4В</t>
  </si>
  <si>
    <t>Собинский р-н, Ставрово п, Совхозная ул, 6</t>
  </si>
  <si>
    <t>Собинский р-н, Ставрово п, Совхозная ул, 7</t>
  </si>
  <si>
    <t>Собинский р-н, Ставрово п, Школьная ул, 1</t>
  </si>
  <si>
    <t>Собинский р-н, Ставрово п, Школьная ул, 2</t>
  </si>
  <si>
    <t>Собинский р-н, Ставрово п, Школьная ул, 3</t>
  </si>
  <si>
    <t>Собинский р-н, Ставрово п, Школьная ул, 4</t>
  </si>
  <si>
    <t>Собинский р-н, Ставрово п, Юбилейная ул, 10</t>
  </si>
  <si>
    <t>Собинский р-н, Ставрово п, Юбилейная ул, 13</t>
  </si>
  <si>
    <t>Собинский р-н, Ставрово п, Юбилейная ул, 15</t>
  </si>
  <si>
    <t>Собинский р-н, Ставрово п, Юбилейная ул, 2</t>
  </si>
  <si>
    <t>Собинский р-н, Ставрово п, Юбилейная ул, 3</t>
  </si>
  <si>
    <t>Собинский р-н, Ставрово п, Юбилейная ул, 3А</t>
  </si>
  <si>
    <t>Собинский р-н, Ставрово п, Юбилейная ул, 4</t>
  </si>
  <si>
    <t>Собинский р-н, Ставрово п, Юбилейная ул, 4А</t>
  </si>
  <si>
    <t>Собинский р-н, Ставрово п, Юбилейная ул, 5</t>
  </si>
  <si>
    <t>Собинский р-н, Ставрово п, Юбилейная ул, 6</t>
  </si>
  <si>
    <t>Собинский р-н, Ставрово п, Юбилейная ул, 7</t>
  </si>
  <si>
    <t>Собинский р-н, Ставрово п, Юбилейная ул, 8</t>
  </si>
  <si>
    <t>Собинский р-н, Ставрово п, Южная ул, 1</t>
  </si>
  <si>
    <t>Собинский р-н, Ставрово п, Южная ул, 2</t>
  </si>
  <si>
    <t>Собинский р-н, Толпухово д, Молодежная ул, 1</t>
  </si>
  <si>
    <t>Собинский р-н, Толпухово д, Молодежная ул, 2</t>
  </si>
  <si>
    <t>Собинский р-н, Толпухово д, Молодежная ул, 21</t>
  </si>
  <si>
    <t>Собинский р-н, Толпухово д, Молодежная ул, 3</t>
  </si>
  <si>
    <t>Собинский р-н, Толпухово д, Молодежная ул, 4</t>
  </si>
  <si>
    <t>Собинский р-н, Толпухово д, Молодежная ул, 5</t>
  </si>
  <si>
    <t>Собинский р-н, Толпухово д, Молодежная ул, 6</t>
  </si>
  <si>
    <t>Собинский р-н, Толпухово д, Молодежная ул, 7</t>
  </si>
  <si>
    <t>Собинский р-н, Толпухово д, Молодежная ул, 8</t>
  </si>
  <si>
    <t>Собинский р-н, Толпухово д, Молодежная ул, 9</t>
  </si>
  <si>
    <t>Собинский р-н, Ундольский п, Совхозная ул, 1</t>
  </si>
  <si>
    <t>Собинский р-н, Ундольский п, Совхозная ул, 2</t>
  </si>
  <si>
    <t>Собинский р-н, Ундольский п, Совхозная ул, 3</t>
  </si>
  <si>
    <t>Собинский р-н, Ундольский п, Совхозная ул, 4</t>
  </si>
  <si>
    <t>Собинский р-н, Ундольский п, Совхозная ул, 5</t>
  </si>
  <si>
    <t>Собинский р-н, Ундольский п, Школьная ул, 2</t>
  </si>
  <si>
    <t>Собинский р-н, Ундольский п, Школьная ул, 20</t>
  </si>
  <si>
    <t>Собинский р-н, Ундольский п, Школьная ул, 22</t>
  </si>
  <si>
    <t>Собинский р-н, Ундольский п, Школьная ул, 32</t>
  </si>
  <si>
    <t>Собинский р-н, Фетинино с, Молодежная ул, 1</t>
  </si>
  <si>
    <t>503.130</t>
  </si>
  <si>
    <t>Собинский р-н, Фетинино с, Молодежная ул, 3</t>
  </si>
  <si>
    <t>Собинский р-н, Фетинино с, Молодежная ул, 4</t>
  </si>
  <si>
    <t>Собинский р-н, Фетинино с, Молодежная ул, 5</t>
  </si>
  <si>
    <t>483.920</t>
  </si>
  <si>
    <t>449.920</t>
  </si>
  <si>
    <t>433.920</t>
  </si>
  <si>
    <t>Собинский р-н, Черкутино с, Мира ул, 10</t>
  </si>
  <si>
    <t>Собинский р-н, Черкутино с, Мира ул, 11</t>
  </si>
  <si>
    <t>380.370</t>
  </si>
  <si>
    <t>Собинский р-н, Черкутино с, Мира ул, 12</t>
  </si>
  <si>
    <t>380.870</t>
  </si>
  <si>
    <t>Собинский р-н, Черкутино с, Мира ул, 13</t>
  </si>
  <si>
    <t>Собинский р-н, Черкутино с, Мира ул, 14</t>
  </si>
  <si>
    <t>Собинский р-н, Черкутино с, Мира ул, 15</t>
  </si>
  <si>
    <t>Собинский р-н, Черкутино с, Мира ул, 16</t>
  </si>
  <si>
    <t>Собинский р-н, Черкутино с, Мира ул, 4</t>
  </si>
  <si>
    <t>Собинский р-н, Черкутино с, Мира ул, 5</t>
  </si>
  <si>
    <t>Собинский р-н, Черкутино с, Мира ул, 6</t>
  </si>
  <si>
    <t>Собинский р-н, Черкутино с, Мира ул, 7</t>
  </si>
  <si>
    <t>514.400</t>
  </si>
  <si>
    <t>Собинский р-н, Черкутино с, Мира ул, 8</t>
  </si>
  <si>
    <t>Собинский р-н, Черкутино с, Мира ул, 9</t>
  </si>
  <si>
    <t>Собинский р-н, Юрино д, Санаторий Тонус ул, 2</t>
  </si>
  <si>
    <t>Судогда г, 1-й Первомайский пер, 2а</t>
  </si>
  <si>
    <t>527.510</t>
  </si>
  <si>
    <t>Судогда г, 2-й Первомайский пер, 4</t>
  </si>
  <si>
    <t>Судогда г, 2-й Первомайский пер, 5</t>
  </si>
  <si>
    <t>Судогда г, Большой Советский пер, 17</t>
  </si>
  <si>
    <t>Судогда г, Буденного ул, 4</t>
  </si>
  <si>
    <t>1462.300</t>
  </si>
  <si>
    <t>Судогда г, Бякова ул, 14</t>
  </si>
  <si>
    <t>393.750</t>
  </si>
  <si>
    <t>Судогда г, Бякова ул, 16</t>
  </si>
  <si>
    <t>Судогда г, Бякова ул, 20</t>
  </si>
  <si>
    <t>Судогда г, Бякова ул, 22</t>
  </si>
  <si>
    <t>Судогда г, Бякова ул, 24</t>
  </si>
  <si>
    <t>196.800</t>
  </si>
  <si>
    <t>Судогда г, Бякова ул, 26</t>
  </si>
  <si>
    <t>Судогда г, Бякова ул, 28</t>
  </si>
  <si>
    <t>Судогда г, Бякова ул, 28а</t>
  </si>
  <si>
    <t>Судогда г, Бякова ул, 30</t>
  </si>
  <si>
    <t>Судогда г, Бякова ул, 30а</t>
  </si>
  <si>
    <t>Судогда г, Бякова ул, 32</t>
  </si>
  <si>
    <t>645.870</t>
  </si>
  <si>
    <t>Судогда г, Бякова ул, 32а</t>
  </si>
  <si>
    <t>643.800</t>
  </si>
  <si>
    <t>Судогда г, Бякова ул, 34</t>
  </si>
  <si>
    <t>Судогда г, Гагарина ул, 10</t>
  </si>
  <si>
    <t>Судогда г, Гагарина ул, 11</t>
  </si>
  <si>
    <t>783.800</t>
  </si>
  <si>
    <t>837.550</t>
  </si>
  <si>
    <t>Судогда г, Гагарина ул, 19</t>
  </si>
  <si>
    <t>849.800</t>
  </si>
  <si>
    <t>Судогда г, Гагарина ул, 1а</t>
  </si>
  <si>
    <t>Судогда г, Гагарина ул, 2</t>
  </si>
  <si>
    <t>436.250</t>
  </si>
  <si>
    <t>Судогда г, Гагарина ул, 3а</t>
  </si>
  <si>
    <t>733.930</t>
  </si>
  <si>
    <t>Судогда г, Гагарина ул, 4</t>
  </si>
  <si>
    <t>438.320</t>
  </si>
  <si>
    <t>Судогда г, Гагарина ул, 5а</t>
  </si>
  <si>
    <t>491.720</t>
  </si>
  <si>
    <t>506.520</t>
  </si>
  <si>
    <t>665.880</t>
  </si>
  <si>
    <t>Судогда г, Гагарина ул, 8</t>
  </si>
  <si>
    <t>636.720</t>
  </si>
  <si>
    <t>Судогда г, Карла Маркса ул, 100/8</t>
  </si>
  <si>
    <t>Судогда г, Карла Маркса ул, 15</t>
  </si>
  <si>
    <t>Судогда г, Карла Маркса ул, 2</t>
  </si>
  <si>
    <t>Судогда г, Карла Маркса ул, 34</t>
  </si>
  <si>
    <t>Судогда г, Карла Маркса ул, 40</t>
  </si>
  <si>
    <t>762.100</t>
  </si>
  <si>
    <t>Судогда г, Карла Маркса ул, 7</t>
  </si>
  <si>
    <t>86.000</t>
  </si>
  <si>
    <t>Судогда г, Карла Маркса ул, 75</t>
  </si>
  <si>
    <t>Судогда г, Карла Маркса ул, 77</t>
  </si>
  <si>
    <t>Судогда г, Карла Маркса ул, 84</t>
  </si>
  <si>
    <t>Судогда г, Коммунистическая ул, 1</t>
  </si>
  <si>
    <t>1233.100</t>
  </si>
  <si>
    <t>Судогда г, Коммунистическая ул, 10</t>
  </si>
  <si>
    <t>Судогда г, Коммунистическая ул, 2</t>
  </si>
  <si>
    <t>Судогда г, Коммунистическая ул, 3</t>
  </si>
  <si>
    <t>985.900</t>
  </si>
  <si>
    <t>Судогда г, Коммунистическая ул, 4</t>
  </si>
  <si>
    <t>Судогда г, Коммунистическая ул, 4а</t>
  </si>
  <si>
    <t>Судогда г, Коммунистическая ул, 5</t>
  </si>
  <si>
    <t>Судогда г, Коммунистическая ул, 6</t>
  </si>
  <si>
    <t>1538.900</t>
  </si>
  <si>
    <t>Судогда г, Коммунистическая ул, 7</t>
  </si>
  <si>
    <t>Судогда г, Коммунистическая ул, 8</t>
  </si>
  <si>
    <t>Судогда г, Коммунистическая ул, 9</t>
  </si>
  <si>
    <t>Судогда г, Красная ул, 20</t>
  </si>
  <si>
    <t>Судогда г, Красная ул, 37</t>
  </si>
  <si>
    <t>Судогда г, Краснознаменная ул, 10</t>
  </si>
  <si>
    <t>Судогда г, Ленина ул, 15</t>
  </si>
  <si>
    <t>274.360</t>
  </si>
  <si>
    <t>Судогда г, Ленина ул, 17</t>
  </si>
  <si>
    <t>Судогда г, Ленина ул, 25</t>
  </si>
  <si>
    <t>Судогда г, Ленина ул, 34</t>
  </si>
  <si>
    <t>Судогда г, Ленина ул, 37</t>
  </si>
  <si>
    <t>Судогда г, Ленина ул, 54в</t>
  </si>
  <si>
    <t>149.580</t>
  </si>
  <si>
    <t>892.700</t>
  </si>
  <si>
    <t>Судогда г, Ленина ул, 63</t>
  </si>
  <si>
    <t>Судогда г, Ленина ул, 7</t>
  </si>
  <si>
    <t>Судогда г, Ленина ул, 70</t>
  </si>
  <si>
    <t>693.120</t>
  </si>
  <si>
    <t>Судогда г, Ленина ул, 74</t>
  </si>
  <si>
    <t>Судогда г, Ленина ул, 76</t>
  </si>
  <si>
    <t>Судогда г, Малый Советский пер, 14</t>
  </si>
  <si>
    <t>Судогда г, Малый Советский пер, 14а</t>
  </si>
  <si>
    <t>773.600</t>
  </si>
  <si>
    <t>Судогда г, Муромское шоссе ул, 7</t>
  </si>
  <si>
    <t>1446.100</t>
  </si>
  <si>
    <t>Судогда г, Октябрьская ул, 97</t>
  </si>
  <si>
    <t>Судогда г, Пионерская ул, 25</t>
  </si>
  <si>
    <t>Судогда г, Площадь Свободы ул, 10</t>
  </si>
  <si>
    <t>402.180</t>
  </si>
  <si>
    <t>Судогда г, Поспелова пер, 5</t>
  </si>
  <si>
    <t>Судогда г, Поспелова пер, 8</t>
  </si>
  <si>
    <t>Судогда г, Пролетарская ул, 15а</t>
  </si>
  <si>
    <t>738.280</t>
  </si>
  <si>
    <t>Судогда г, Пролетарская ул, 17</t>
  </si>
  <si>
    <t>Судогда г, Пролетарская ул, 17а</t>
  </si>
  <si>
    <t>1235.100</t>
  </si>
  <si>
    <t>Судогда г, Пролетарская ул, 19</t>
  </si>
  <si>
    <t>Судогда г, Пролетарская ул, 19а</t>
  </si>
  <si>
    <t>1069.700</t>
  </si>
  <si>
    <t>436.970</t>
  </si>
  <si>
    <t>Судогда г, Пролетарская ул, 23</t>
  </si>
  <si>
    <t>Судогда г, Пролетарская ул, 25</t>
  </si>
  <si>
    <t>Судогда г, Пролетарская ул, 27</t>
  </si>
  <si>
    <t>Судогда г, Пролетарская ул, 29</t>
  </si>
  <si>
    <t>Судогда г, Пролетарская ул, 31</t>
  </si>
  <si>
    <t>Судогда г, Пролетарская ул, 7</t>
  </si>
  <si>
    <t>Судогда г, Пушкина ул, 38</t>
  </si>
  <si>
    <t>Судогда г, Северная ул, 5</t>
  </si>
  <si>
    <t>797.200</t>
  </si>
  <si>
    <t>Судогда г, Текстильщиков ул, 10а</t>
  </si>
  <si>
    <t>Судогда г, Текстильщиков ул, 10б</t>
  </si>
  <si>
    <t>Судогда г, Текстильщиков ул, 10в</t>
  </si>
  <si>
    <t>666.300</t>
  </si>
  <si>
    <t>Судогда г, Текстильщиков ул, 2</t>
  </si>
  <si>
    <t>Судогда г, Текстильщиков ул, 3</t>
  </si>
  <si>
    <t>1332.100</t>
  </si>
  <si>
    <t>Судогда г, Текстильщиков ул, 4</t>
  </si>
  <si>
    <t>2074.850</t>
  </si>
  <si>
    <t>Судогда г, Текстильщиков ул, 6</t>
  </si>
  <si>
    <t>Судогда г, Текстильщиков ул, 7</t>
  </si>
  <si>
    <t>Судогда г, Химиков ул, 1</t>
  </si>
  <si>
    <t>Судогда г, Химиков ул, 11</t>
  </si>
  <si>
    <t>1645.400</t>
  </si>
  <si>
    <t>Судогда г, Химиков ул, 3</t>
  </si>
  <si>
    <t>Судогда г, Химиков ул, 5</t>
  </si>
  <si>
    <t>Судогда г, Химиков ул, 7</t>
  </si>
  <si>
    <t>1432.040</t>
  </si>
  <si>
    <t>Судогда г, Химиков ул, 9</t>
  </si>
  <si>
    <t>Судогда г, Чапаева ул, 12</t>
  </si>
  <si>
    <t>Судогда г, Чапаева ул, 12а</t>
  </si>
  <si>
    <t>Судогда г, Чапаева ул, 32</t>
  </si>
  <si>
    <t>Судогда г, Чапаева ул, 35</t>
  </si>
  <si>
    <t>Судогда г, Чапаева ул, 43</t>
  </si>
  <si>
    <t>1020.400</t>
  </si>
  <si>
    <t>Судогодский р-н, Андреево п, Коммунистическая ул, 4</t>
  </si>
  <si>
    <t>Судогодский р-н, Андреево п, Коммунистическая ул, 6</t>
  </si>
  <si>
    <t>Судогодский р-н, Андреево п, Коммунистическая ул, 8</t>
  </si>
  <si>
    <t>Судогодский р-н, Андреево п, Первомайская ул, 13</t>
  </si>
  <si>
    <t>541.800</t>
  </si>
  <si>
    <t>Судогодский р-н, Андреево п, Первомайская ул, 15</t>
  </si>
  <si>
    <t>Судогодский р-н, Андреево п, Первомайская ул, 17</t>
  </si>
  <si>
    <t>Судогодский р-н, Андреево п, Первомайская ул, 19</t>
  </si>
  <si>
    <t>Судогодский р-н, Андреево п, Первомайская ул, 3</t>
  </si>
  <si>
    <t>Судогодский р-н, Андреево п, Первомайская ул, 4</t>
  </si>
  <si>
    <t>1343.100</t>
  </si>
  <si>
    <t>Судогодский р-н, Андреево п, Первомайская ул, 5</t>
  </si>
  <si>
    <t>Судогодский р-н, Андреево п, Первомайская ул, 6</t>
  </si>
  <si>
    <t>Судогодский р-н, Андреево п, Первомайская ул, 9</t>
  </si>
  <si>
    <t>Судогодский р-н, Андреево п, Почтовая ул, 12</t>
  </si>
  <si>
    <t>435.100</t>
  </si>
  <si>
    <t>Судогодский р-н, Андреево п, Почтовая ул, 47</t>
  </si>
  <si>
    <t>Судогодский р-н, Андреево п, Почтовая ул, 49</t>
  </si>
  <si>
    <t>Судогодский р-н, Андреево п, Почтовая ул, 51</t>
  </si>
  <si>
    <t>Судогодский р-н, Андреево п, Труда ул, 25</t>
  </si>
  <si>
    <t>Судогодский р-н, Бараки д, Молодежная ул, 1</t>
  </si>
  <si>
    <t>Судогодский р-н, Бараки д, Молодежная ул, 2</t>
  </si>
  <si>
    <t>Судогодский р-н, Бег п, Октябрьская ул, 10</t>
  </si>
  <si>
    <t>344.500</t>
  </si>
  <si>
    <t>Судогодский р-н, Бег п, Октябрьская ул, 14</t>
  </si>
  <si>
    <t>521.280</t>
  </si>
  <si>
    <t>Судогодский р-н, Бег п, Октябрьская ул, 15</t>
  </si>
  <si>
    <t>Судогодский р-н, Бег п, Октябрьская ул, 19</t>
  </si>
  <si>
    <t>520.130</t>
  </si>
  <si>
    <t>Судогодский р-н, Бег п, Октябрьская ул, 21</t>
  </si>
  <si>
    <t>Судогодский р-н, Бег п, Октябрьская ул, 23</t>
  </si>
  <si>
    <t>Судогодский р-н, Бег п, Октябрьская ул, 25</t>
  </si>
  <si>
    <t>Судогодский р-н, Бег п, Октябрьская ул, 29</t>
  </si>
  <si>
    <t>Судогодский р-н, Бег п, Спортивная ул, 13</t>
  </si>
  <si>
    <t>Судогодский р-н, Бег п, Спортивная ул, 15</t>
  </si>
  <si>
    <t>428.590</t>
  </si>
  <si>
    <t>Судогодский р-н, Бег п, Спортивная ул, 17</t>
  </si>
  <si>
    <t>738.540</t>
  </si>
  <si>
    <t>Судогодский р-н, Бег п, Спортивная ул, 3</t>
  </si>
  <si>
    <t>513.830</t>
  </si>
  <si>
    <t>Судогодский р-н, Бег п, Спортивная ул, 5</t>
  </si>
  <si>
    <t>Судогодский р-н, Бег п, Спортивная ул, 7</t>
  </si>
  <si>
    <t>638.210</t>
  </si>
  <si>
    <t>Судогодский р-н, Бег п, Спортивная ул, 9</t>
  </si>
  <si>
    <t>Судогодский р-н, Болотский п, Садовая ул, 18</t>
  </si>
  <si>
    <t>Судогодский р-н, Болотский п, Школьная ул, 8</t>
  </si>
  <si>
    <t>Судогодский р-н, Вяткино д, Докучаева ул, 10</t>
  </si>
  <si>
    <t>Судогодский р-н, Вяткино д, Докучаева ул, 12</t>
  </si>
  <si>
    <t>Судогодский р-н, Вяткино д, Докучаева ул, 2</t>
  </si>
  <si>
    <t>Судогодский р-н, Вяткино д, Докучаева ул, 3</t>
  </si>
  <si>
    <t>Судогодский р-н, Вяткино д, Докучаева ул, 8</t>
  </si>
  <si>
    <t>585.920</t>
  </si>
  <si>
    <t>Судогодский р-н, Вяткино д, Прянишникова ул, 1</t>
  </si>
  <si>
    <t>Судогодский р-н, Вяткино д, Прянишникова ул, 1а</t>
  </si>
  <si>
    <t>8588.000</t>
  </si>
  <si>
    <t>Судогодский р-н, Вяткино д, Прянишникова ул, 3</t>
  </si>
  <si>
    <t>Судогодский р-н, Головино п, Гагарина ул, 25</t>
  </si>
  <si>
    <t>Судогодский р-н, Головино п, Гагарина ул, 26</t>
  </si>
  <si>
    <t>Судогодский р-н, Головино п, Гагарина ул, 28</t>
  </si>
  <si>
    <t>Судогодский р-н, Головино п, Гагарина ул, 30</t>
  </si>
  <si>
    <t>Судогодский р-н, Головино п, Зеленая ул, 1</t>
  </si>
  <si>
    <t>Судогодский р-н, Головино п, Радужная ул, 1</t>
  </si>
  <si>
    <t>Судогодский р-н, Головино п, Радужная ул, 11</t>
  </si>
  <si>
    <t>489.900</t>
  </si>
  <si>
    <t>Судогодский р-н, Головино п, Радужная ул, 13</t>
  </si>
  <si>
    <t>Судогодский р-н, Головино п, Радужная ул, 16</t>
  </si>
  <si>
    <t>Судогодский р-н, Головино п, Радужная ул, 17</t>
  </si>
  <si>
    <t>Судогодский р-н, Головино п, Радужная ул, 18</t>
  </si>
  <si>
    <t>Судогодский р-н, Головино п, Радужная ул, 23</t>
  </si>
  <si>
    <t>453.300</t>
  </si>
  <si>
    <t>Судогодский р-н, Головино п, Радужная ул, 24</t>
  </si>
  <si>
    <t>Судогодский р-н, Головино п, Радужная ул, 3</t>
  </si>
  <si>
    <t>Судогодский р-н, Головино п, Радужная ул, 4</t>
  </si>
  <si>
    <t>Судогодский р-н, Головино п, Радужная ул, 5</t>
  </si>
  <si>
    <t>Судогодский р-н, Головино п, Радужная ул, 6</t>
  </si>
  <si>
    <t>Судогодский р-н, Головино п, Советская ул, 19А</t>
  </si>
  <si>
    <t>1022.750</t>
  </si>
  <si>
    <t>Судогодский р-н, Головино п, Советская ул, 28</t>
  </si>
  <si>
    <t>Судогодский р-н, Головино п, Сосновая ул, 7</t>
  </si>
  <si>
    <t>767.500</t>
  </si>
  <si>
    <t>Судогодский р-н, Головино п, Юбилейная ул, 10А</t>
  </si>
  <si>
    <t>Судогодский р-н, Головино п, Юбилейная ул, 11А</t>
  </si>
  <si>
    <t>Судогодский р-н, Головино п, Юбилейная ул, 11Б</t>
  </si>
  <si>
    <t>Судогодский р-н, Гонобилово д, Центральная ул, 1</t>
  </si>
  <si>
    <t>Судогодский р-н, Гонобилово д, Центральная ул, 2</t>
  </si>
  <si>
    <t>Судогодский р-н, Гридино д, Молодежная ул, 10</t>
  </si>
  <si>
    <t>Судогодский р-н, Гридино д, Молодежная ул, 11</t>
  </si>
  <si>
    <t>Судогодский р-н, Ильино д, Молодежная ул, 1</t>
  </si>
  <si>
    <t>Судогодский р-н, Ильино д, Молодежная ул, 2</t>
  </si>
  <si>
    <t>Судогодский р-н, Ильино д, Молодежная ул, 3</t>
  </si>
  <si>
    <t>Судогодский р-н, Ильино д, Молодежная ул, 5</t>
  </si>
  <si>
    <t>Судогодский р-н, Ильино д, Молодежная ул, 6</t>
  </si>
  <si>
    <t>Судогодский р-н, им Воровского п, Воровского ул, 49</t>
  </si>
  <si>
    <t>176.130</t>
  </si>
  <si>
    <t>Судогодский р-н, им Воровского п, Спортивная ул, 11</t>
  </si>
  <si>
    <t>225.420</t>
  </si>
  <si>
    <t>Судогодский р-н, им Воровского п, Спортивная ул, 13</t>
  </si>
  <si>
    <t>Судогодский р-н, им Воровского п, Спортивная ул, 2а</t>
  </si>
  <si>
    <t>749.450</t>
  </si>
  <si>
    <t>Судогодский р-н, им Воровского п, Спортивная ул, 2б</t>
  </si>
  <si>
    <t>728.260</t>
  </si>
  <si>
    <t>Судогодский р-н, им Воровского п, Спортивная ул, 2в</t>
  </si>
  <si>
    <t>225.090</t>
  </si>
  <si>
    <t>Судогодский р-н, им Воровского п, Спортивная ул, 5</t>
  </si>
  <si>
    <t>Судогодский р-н, им Воровского п, Спортивная ул, 6</t>
  </si>
  <si>
    <t>230.910</t>
  </si>
  <si>
    <t>484.790</t>
  </si>
  <si>
    <t>Судогодский р-н, им Воровского п, Спортивная ул, 9</t>
  </si>
  <si>
    <t>Судогодский р-н, Колычево д, Муромская ул, 1</t>
  </si>
  <si>
    <t>Судогодский р-н, Кондряево д, Колхозная ул, 14</t>
  </si>
  <si>
    <t>Судогодский р-н, Кондряево д, Колхозная ул, 15</t>
  </si>
  <si>
    <t>Судогодский р-н, Коняево п, 45</t>
  </si>
  <si>
    <t>718.530</t>
  </si>
  <si>
    <t>Судогодский р-н, Красный Богатырь п, Ленина ул, 18</t>
  </si>
  <si>
    <t>Судогодский р-н, Красный Богатырь п, Ленина ул, 32</t>
  </si>
  <si>
    <t>Судогодский р-н, Красный Богатырь п, Ленина ул, 32а</t>
  </si>
  <si>
    <t>Судогодский р-н, Красный Богатырь п, Пионерская ул, 2</t>
  </si>
  <si>
    <t>Судогодский р-н, Красный Богатырь п, Пионерская ул, 4</t>
  </si>
  <si>
    <t>Судогодский р-н, Лаврово д, Молодежная ул, 2</t>
  </si>
  <si>
    <t>Судогодский р-н, Лаврово д, Молодежная ул, 3</t>
  </si>
  <si>
    <t>Судогодский р-н, Лаврово д, Молодежная ул, 4</t>
  </si>
  <si>
    <t>834.100</t>
  </si>
  <si>
    <t>Судогодский р-н, Лаврово д, Молодежная ул, 5</t>
  </si>
  <si>
    <t>607.800</t>
  </si>
  <si>
    <t>Судогодский р-н, Лаврово д, Новая ул, 2</t>
  </si>
  <si>
    <t>227.900</t>
  </si>
  <si>
    <t>Судогодский р-н, Лаврово д, Новая ул, 3</t>
  </si>
  <si>
    <t>Судогодский р-н, Лаврово д, Новая ул, 4</t>
  </si>
  <si>
    <t>Судогодский р-н, Ликино с, Лесная ул, 10</t>
  </si>
  <si>
    <t>Судогодский р-н, Ликино с, Лесная ул, 11</t>
  </si>
  <si>
    <t>Судогодский р-н, Ликино с, Лесная ул, 12</t>
  </si>
  <si>
    <t>Судогодский р-н, Ликино с, Лесная ул, 17</t>
  </si>
  <si>
    <t>Судогодский р-н, Ликино с, Лесная ул, 18</t>
  </si>
  <si>
    <t>Судогодский р-н, Ликино с, Лесная ул, 6</t>
  </si>
  <si>
    <t>Судогодский р-н, Ликино с, Лесная ул, 7</t>
  </si>
  <si>
    <t>Судогодский р-н, Ликино с, Лесная ул, 8</t>
  </si>
  <si>
    <t>Судогодский р-н, Ликино с, Лесная ул, 9</t>
  </si>
  <si>
    <t>Судогодский р-н, Мошок с, Заводская ул, 14</t>
  </si>
  <si>
    <t>Судогодский р-н, Мошок с, Заводская ул, 16</t>
  </si>
  <si>
    <t>Судогодский р-н, Мошок с, Заводская ул, 22</t>
  </si>
  <si>
    <t>Судогодский р-н, Мошок с, Заводская ул, 26</t>
  </si>
  <si>
    <t>939.300</t>
  </si>
  <si>
    <t>Судогодский р-н, Мошок с, Заводская ул, 28</t>
  </si>
  <si>
    <t>Судогодский р-н, Мошок с, Заводская ул, 6</t>
  </si>
  <si>
    <t>Судогодский р-н, Мошок с, Заводская ул, 8</t>
  </si>
  <si>
    <t>Судогодский р-н, Муромцево п, Бор ул, 1</t>
  </si>
  <si>
    <t>Судогодский р-н, Муромцево п, Бор ул, 6</t>
  </si>
  <si>
    <t>Судогодский р-н, Муромцево п, Комсомольская ул, 1</t>
  </si>
  <si>
    <t>499.230</t>
  </si>
  <si>
    <t>Судогодский р-н, Муромцево п, Комсомольская ул, 11</t>
  </si>
  <si>
    <t>914.800</t>
  </si>
  <si>
    <t>Судогодский р-н, Муромцево п, Комсомольская ул, 2</t>
  </si>
  <si>
    <t>Судогодский р-н, Муромцево п, Комсомольская ул, 7</t>
  </si>
  <si>
    <t>Судогодский р-н, Муромцево п, Комсомольская ул, 9</t>
  </si>
  <si>
    <t>Судогодский р-н, Муромцево п, Октябрьская ул, 13</t>
  </si>
  <si>
    <t>Судогодский р-н, Муромцево п, Парковая ул, 16</t>
  </si>
  <si>
    <t>Судогодский р-н, Муромцево п, Шкурина ул, 10</t>
  </si>
  <si>
    <t>Судогодский р-н, Муромцево п, Шкурина ул, 13</t>
  </si>
  <si>
    <t>Судогодский р-н, Муромцево п, Шкурина ул, 14</t>
  </si>
  <si>
    <t>409.300</t>
  </si>
  <si>
    <t>Судогодский р-н, Муромцево п, Шкурина ул, 15</t>
  </si>
  <si>
    <t>Судогодский р-н, Муромцево п, Шкурина ул, 16</t>
  </si>
  <si>
    <t>Судогодский р-н, Муромцево п, Шкурина ул, 2</t>
  </si>
  <si>
    <t>Судогодский р-н, Муромцево п, Шкурина ул, 3</t>
  </si>
  <si>
    <t>Судогодский р-н, Муромцево п, Шкурина ул, 4</t>
  </si>
  <si>
    <t>Судогодский р-н, Муромцево п, Шкурина ул, 5</t>
  </si>
  <si>
    <t>Судогодский р-н, Муромцево п, Шкурина ул, 6</t>
  </si>
  <si>
    <t>Судогодский р-н, Муромцево п, Шкурина ул, 7</t>
  </si>
  <si>
    <t>914.700</t>
  </si>
  <si>
    <t>Судогодский р-н, Новая д, Муромская ул, 26</t>
  </si>
  <si>
    <t>Судогодский р-н, Новая д, Муромская ул, 28</t>
  </si>
  <si>
    <t>Судогодский р-н, Новая д, Муромская ул, 30</t>
  </si>
  <si>
    <t>Судогодский р-н, Новая д, Муромская ул, 53</t>
  </si>
  <si>
    <t>508.800</t>
  </si>
  <si>
    <t>Судогодский р-н, Сойма д, Молодежная ул, 12</t>
  </si>
  <si>
    <t>168.900</t>
  </si>
  <si>
    <t>Судогодский р-н, Сойма д, Молодежная ул, 7</t>
  </si>
  <si>
    <t>Судогодский р-н, Сойма д, Молодежная ул, 8</t>
  </si>
  <si>
    <t>Судогодский р-н, Сойма д, Молодежная ул, 9</t>
  </si>
  <si>
    <t>Судогодский р-н, Тюрмеровка п, Краснознаменная ул, 14а</t>
  </si>
  <si>
    <t>Судогодский р-н, Тюрмеровка п, Краснознаменная ул, 30</t>
  </si>
  <si>
    <t>Судогодский р-н, Тюрмеровка п, Краснознаменная ул, 32</t>
  </si>
  <si>
    <t>421.800</t>
  </si>
  <si>
    <t>Судогодский р-н, Тюрмеровка п, Краснознаменная ул, 34</t>
  </si>
  <si>
    <t>Судогодский р-н, Тюрмеровка п, Краснознаменная ул, 38</t>
  </si>
  <si>
    <t>Судогодский р-н, Тюрмеровка п, Краснознаменная ул, 40</t>
  </si>
  <si>
    <t>Судогодский р-н, Тюрмеровка п, Краснознаменная ул, 42</t>
  </si>
  <si>
    <t>Судогодский р-н, Чамерево с, Первомайская ул, 3</t>
  </si>
  <si>
    <t>Судогодский р-н, Чамерево с, Первомайская ул, 6</t>
  </si>
  <si>
    <t>Суздаль г, Васильевская ул, 17</t>
  </si>
  <si>
    <t>146.500</t>
  </si>
  <si>
    <t>Суздаль г, Васильевская ул, 34а</t>
  </si>
  <si>
    <t>Суздаль г, Васильевская ул, 65а</t>
  </si>
  <si>
    <t>Суздаль г, Васильевская ул, 65б</t>
  </si>
  <si>
    <t>244.400</t>
  </si>
  <si>
    <t>1396.700</t>
  </si>
  <si>
    <t>Суздаль г, Всполье б-р, 11</t>
  </si>
  <si>
    <t>Суздаль г, Всполье б-р, 12</t>
  </si>
  <si>
    <t>Суздаль г, Всполье б-р, 13</t>
  </si>
  <si>
    <t>Суздаль г, Всполье б-р, 14</t>
  </si>
  <si>
    <t>Суздаль г, Всполье б-р, 15</t>
  </si>
  <si>
    <t>Суздаль г, Всполье б-р, 16</t>
  </si>
  <si>
    <t>Суздаль г, Всполье б-р, 17/1</t>
  </si>
  <si>
    <t>Суздаль г, Всполье б-р, 17/2</t>
  </si>
  <si>
    <t>Суздаль г, Всполье б-р, 17/3</t>
  </si>
  <si>
    <t>Суздаль г, Всполье б-р, 17</t>
  </si>
  <si>
    <t>Суздаль г, Всполье б-р, 18</t>
  </si>
  <si>
    <t>Суздаль г, Всполье б-р, 19</t>
  </si>
  <si>
    <t>1086.430</t>
  </si>
  <si>
    <t>Суздаль г, Всполье б-р, 2</t>
  </si>
  <si>
    <t>Суздаль г, Всполье б-р, 20</t>
  </si>
  <si>
    <t>Суздаль г, Всполье б-р, 22</t>
  </si>
  <si>
    <t>Суздаль г, Всполье б-р, 24</t>
  </si>
  <si>
    <t>Суздаль г, Всполье б-р, 26</t>
  </si>
  <si>
    <t>Суздаль г, Всполье б-р, 27</t>
  </si>
  <si>
    <t>Суздаль г, Всполье б-р, 28</t>
  </si>
  <si>
    <t>Суздаль г, Всполье б-р, 29</t>
  </si>
  <si>
    <t>Суздаль г, Всполье б-р, 3</t>
  </si>
  <si>
    <t>Суздаль г, Всполье б-р, 30</t>
  </si>
  <si>
    <t>Суздаль г, Всполье б-р, 31</t>
  </si>
  <si>
    <t>4821.360</t>
  </si>
  <si>
    <t>Суздаль г, Всполье б-р, 32</t>
  </si>
  <si>
    <t>Суздаль г, Всполье б-р, 34</t>
  </si>
  <si>
    <t>193.770</t>
  </si>
  <si>
    <t>Суздаль г, Всполье б-р, 36</t>
  </si>
  <si>
    <t>1564.000</t>
  </si>
  <si>
    <t>Суздаль г, Всполье б-р, 5</t>
  </si>
  <si>
    <t>Суздаль г, Всполье б-р, 6</t>
  </si>
  <si>
    <t>Суздаль г, Всполье б-р, 7</t>
  </si>
  <si>
    <t>Суздаль г, Всполье б-р, 8</t>
  </si>
  <si>
    <t>1416.100</t>
  </si>
  <si>
    <t>Суздаль г, Всполье б-р, 9</t>
  </si>
  <si>
    <t>Суздаль г, Гоголя ул, 11</t>
  </si>
  <si>
    <t>Суздаль г, Гоголя ул, 13</t>
  </si>
  <si>
    <t>Суздаль г, Гоголя ул, 13А</t>
  </si>
  <si>
    <t>Суздаль г, Гоголя ул, 13Б</t>
  </si>
  <si>
    <t>Суздаль г, Гоголя ул, 17</t>
  </si>
  <si>
    <t>Суздаль г, Гоголя ул, 19</t>
  </si>
  <si>
    <t>Суздаль г, Гоголя ул, 19Б</t>
  </si>
  <si>
    <t>Суздаль г, Гоголя ул, 21</t>
  </si>
  <si>
    <t>Суздаль г, Гоголя ул, 23</t>
  </si>
  <si>
    <t>Суздаль г, Гоголя ул, 25</t>
  </si>
  <si>
    <t>Суздаль г, Гоголя ул, 27</t>
  </si>
  <si>
    <t>Суздаль г, Гоголя ул, 29</t>
  </si>
  <si>
    <t>Суздаль г, Гоголя ул, 3</t>
  </si>
  <si>
    <t>Суздаль г, Гоголя ул, 31</t>
  </si>
  <si>
    <t>Суздаль г, Гоголя ул, 33</t>
  </si>
  <si>
    <t>Суздаль г, Гоголя ул, 33А</t>
  </si>
  <si>
    <t>Суздаль г, Гоголя ул, 35</t>
  </si>
  <si>
    <t>Суздаль г, Гоголя ул, 37</t>
  </si>
  <si>
    <t>Суздаль г, Гоголя ул, 41</t>
  </si>
  <si>
    <t>723.870</t>
  </si>
  <si>
    <t>Суздаль г, Гоголя ул, 45</t>
  </si>
  <si>
    <t>Суздаль г, Гоголя ул, 49</t>
  </si>
  <si>
    <t>Суздаль г, Гоголя ул, 5</t>
  </si>
  <si>
    <t>Суздаль г, Гоголя ул, 51</t>
  </si>
  <si>
    <t>Суздаль г, Гоголя ул, 53</t>
  </si>
  <si>
    <t>478.150</t>
  </si>
  <si>
    <t>491.100</t>
  </si>
  <si>
    <t>Суздаль г, Гоголя ул, 9</t>
  </si>
  <si>
    <t>Суздаль г, Калинина ул, 1</t>
  </si>
  <si>
    <t>Суздаль г, Калинина ул, 3</t>
  </si>
  <si>
    <t>436.600</t>
  </si>
  <si>
    <t>Суздаль г, Красная пл, 28</t>
  </si>
  <si>
    <t>Суздаль г, Красная пл, 30</t>
  </si>
  <si>
    <t>Суздаль г, Кремлевская ул, 10Б</t>
  </si>
  <si>
    <t>168.180</t>
  </si>
  <si>
    <t>Суздаль г, Ленина ул, 101А</t>
  </si>
  <si>
    <t>Суздаль г, Ленина ул, 23</t>
  </si>
  <si>
    <t>Суздаль г, Ленина ул, 26</t>
  </si>
  <si>
    <t>Суздаль г, Ленина ул, 27</t>
  </si>
  <si>
    <t>283.180</t>
  </si>
  <si>
    <t>Суздаль г, Ленина ул, 30</t>
  </si>
  <si>
    <t>Суздаль г, Ленина ул, 69</t>
  </si>
  <si>
    <t>Суздаль г, Ленина ул, 71</t>
  </si>
  <si>
    <t>125.400</t>
  </si>
  <si>
    <t>Суздаль г, Ленина ул, 92</t>
  </si>
  <si>
    <t>236.050</t>
  </si>
  <si>
    <t>Суздаль г, Ленина ул, 94</t>
  </si>
  <si>
    <t>185.200</t>
  </si>
  <si>
    <t>Суздаль г, Лоунская ул, 1</t>
  </si>
  <si>
    <t>579.900</t>
  </si>
  <si>
    <t>Суздаль г, Лоунская ул, 2</t>
  </si>
  <si>
    <t>Суздаль г, Лоунская ул, 3</t>
  </si>
  <si>
    <t>Суздаль г, Лоунская ул, 6</t>
  </si>
  <si>
    <t>Суздаль г, Лоунская ул, 7</t>
  </si>
  <si>
    <t>566.050</t>
  </si>
  <si>
    <t>Суздаль г, Лоунская ул, 8</t>
  </si>
  <si>
    <t>Суздаль г, Лоунская ул, 9</t>
  </si>
  <si>
    <t>Суздаль г, Михайловская ул, 76А</t>
  </si>
  <si>
    <t>Суздаль г, Михайловская ул, 78А</t>
  </si>
  <si>
    <t>Суздаль г, Михайловская ул, 82А</t>
  </si>
  <si>
    <t>548.400</t>
  </si>
  <si>
    <t>422.600</t>
  </si>
  <si>
    <t>Суздаль г, Михайловская ул, 82Б</t>
  </si>
  <si>
    <t>Суздаль г, Михайловская ул, 84</t>
  </si>
  <si>
    <t>Суздаль г, Пожарского ул, 12</t>
  </si>
  <si>
    <t>Суздаль г, Пожарского ул, 4</t>
  </si>
  <si>
    <t>Суздаль г, Пожарского ул, 6</t>
  </si>
  <si>
    <t>Суздаль г, Пожарского ул, 6А</t>
  </si>
  <si>
    <t>Суздаль г, Советская ул, 1</t>
  </si>
  <si>
    <t>Суздаль г, Советская ул, 10</t>
  </si>
  <si>
    <t>162.900</t>
  </si>
  <si>
    <t>Суздаль г, Советская ул, 11</t>
  </si>
  <si>
    <t>Суздаль г, Советская ул, 12</t>
  </si>
  <si>
    <t>397.180</t>
  </si>
  <si>
    <t>Суздаль г, Советская ул, 13</t>
  </si>
  <si>
    <t>2313.200</t>
  </si>
  <si>
    <t>Суздаль г, Советская ул, 14</t>
  </si>
  <si>
    <t>Суздаль г, Советская ул, 15</t>
  </si>
  <si>
    <t>230.130</t>
  </si>
  <si>
    <t>Суздаль г, Советская ул, 16</t>
  </si>
  <si>
    <t>Суздаль г, Советская ул, 2</t>
  </si>
  <si>
    <t>Суздаль г, Советская ул, 20</t>
  </si>
  <si>
    <t>164.030</t>
  </si>
  <si>
    <t>Суздаль г, Советская ул, 23</t>
  </si>
  <si>
    <t>Суздаль г, Советская ул, 24</t>
  </si>
  <si>
    <t>324.650</t>
  </si>
  <si>
    <t>Суздаль г, Советская ул, 25</t>
  </si>
  <si>
    <t>Суздаль г, Советская ул, 26</t>
  </si>
  <si>
    <t>Суздаль г, Советская ул, 28</t>
  </si>
  <si>
    <t>Суздаль г, Советская ул, 29</t>
  </si>
  <si>
    <t>Суздаль г, Советская ул, 3</t>
  </si>
  <si>
    <t>Суздаль г, Советская ул, 30</t>
  </si>
  <si>
    <t>Суздаль г, Советская ул, 31</t>
  </si>
  <si>
    <t>Суздаль г, Советская ул, 32</t>
  </si>
  <si>
    <t>Суздаль г, Советская ул, 33</t>
  </si>
  <si>
    <t>Суздаль г, Советская ул, 34</t>
  </si>
  <si>
    <t>Суздаль г, Советская ул, 35</t>
  </si>
  <si>
    <t>Суздаль г, Советская ул, 36</t>
  </si>
  <si>
    <t>Суздаль г, Советская ул, 37</t>
  </si>
  <si>
    <t>Суздаль г, Советская ул, 39</t>
  </si>
  <si>
    <t>Суздаль г, Советская ул, 4</t>
  </si>
  <si>
    <t>326.150</t>
  </si>
  <si>
    <t>Суздаль г, Советская ул, 40</t>
  </si>
  <si>
    <t>Суздаль г, Советская ул, 41</t>
  </si>
  <si>
    <t>Суздаль г, Советская ул, 42</t>
  </si>
  <si>
    <t>704.550</t>
  </si>
  <si>
    <t>Суздаль г, Советская ул, 44</t>
  </si>
  <si>
    <t>Суздаль г, Советская ул, 45</t>
  </si>
  <si>
    <t>Суздаль г, Советская ул, 46</t>
  </si>
  <si>
    <t>Суздаль г, Советская ул, 47</t>
  </si>
  <si>
    <t>Суздаль г, Советская ул, 48</t>
  </si>
  <si>
    <t>Суздаль г, Советская ул, 49</t>
  </si>
  <si>
    <t>Суздаль г, Советская ул, 5</t>
  </si>
  <si>
    <t>Суздаль г, Советская ул, 50</t>
  </si>
  <si>
    <t>Суздаль г, Советская ул, 51</t>
  </si>
  <si>
    <t>Суздаль г, Советская ул, 52</t>
  </si>
  <si>
    <t>Суздаль г, Советская ул, 53</t>
  </si>
  <si>
    <t>Суздаль г, Советская ул, 54</t>
  </si>
  <si>
    <t>Суздаль г, Советская ул, 55</t>
  </si>
  <si>
    <t>Суздаль г, Советская ул, 56</t>
  </si>
  <si>
    <t>326.700</t>
  </si>
  <si>
    <t>Суздаль г, Советская ул, 57</t>
  </si>
  <si>
    <t>Суздаль г, Советская ул, 58</t>
  </si>
  <si>
    <t>326.650</t>
  </si>
  <si>
    <t>Суздаль г, Советская ул, 59</t>
  </si>
  <si>
    <t>697.600</t>
  </si>
  <si>
    <t>Суздаль г, Советская ул, 6</t>
  </si>
  <si>
    <t>Суздаль г, Советская ул, 60</t>
  </si>
  <si>
    <t>Суздаль г, Советская ул, 7</t>
  </si>
  <si>
    <t>325.750</t>
  </si>
  <si>
    <t>Суздаль г, Советская ул, 8</t>
  </si>
  <si>
    <t>Суздаль г, Советская ул, 9</t>
  </si>
  <si>
    <t>Суздаль г, Шаховского ул, 1</t>
  </si>
  <si>
    <t>147.500</t>
  </si>
  <si>
    <t>Суздальский р-н, Боголюбово п, Заводская ул, 1а</t>
  </si>
  <si>
    <t>Суздальский р-н, Боголюбово п, Заводская ул, 5</t>
  </si>
  <si>
    <t>Суздальский р-н, Боголюбово п, Западная ул, 11а</t>
  </si>
  <si>
    <t>Суздальский р-н, Боголюбово п, Западная ул, 12а</t>
  </si>
  <si>
    <t>Суздальский р-н, Боголюбово п, Западная ул, 13</t>
  </si>
  <si>
    <t>Суздальский р-н, Боголюбово п, Западная ул, 15</t>
  </si>
  <si>
    <t>Суздальский р-н, Боголюбово п, Западная ул, 17</t>
  </si>
  <si>
    <t>Суздальский р-н, Боголюбово п, Западная ул, 19</t>
  </si>
  <si>
    <t>Суздальский р-н, Боголюбово п, Западная ул, 21</t>
  </si>
  <si>
    <t>Суздальский р-н, Боголюбово п, Западная ул, 21а</t>
  </si>
  <si>
    <t>Суздальский р-н, Боголюбово п, Западная ул, 25</t>
  </si>
  <si>
    <t>Суздальский р-н, Боголюбово п, Западная ул, 25а</t>
  </si>
  <si>
    <t>Суздальский р-н, Боголюбово п, Западная ул, 25б</t>
  </si>
  <si>
    <t>Суздальский р-н, Боголюбово п, Западная ул, 25в</t>
  </si>
  <si>
    <t>Суздальский р-н, Боголюбово п, Западная ул, 27а</t>
  </si>
  <si>
    <t>640.100</t>
  </si>
  <si>
    <t>Суздальский р-н, Боголюбово п, Западная ул, 31</t>
  </si>
  <si>
    <t>574.700</t>
  </si>
  <si>
    <t>Суздальский р-н, Боголюбово п, Западная ул, 31а</t>
  </si>
  <si>
    <t>Суздальский р-н, Боголюбово п, Западная ул, 33</t>
  </si>
  <si>
    <t>Суздальский р-н, Боголюбово п, Западная ул, 33а</t>
  </si>
  <si>
    <t>Суздальский р-н, Боголюбово п, Западная ул, 35а</t>
  </si>
  <si>
    <t>Суздальский р-н, Боголюбово п, Западная ул, 3а</t>
  </si>
  <si>
    <t>Суздальский р-н, Боголюбово п, Западная ул, 41</t>
  </si>
  <si>
    <t>Суздальский р-н, Боголюбово п, Западная ул, 5</t>
  </si>
  <si>
    <t>Суздальский р-н, Боголюбово п, Западная ул, 7</t>
  </si>
  <si>
    <t>Суздальский р-н, Боголюбово п, Западная ул, 7а</t>
  </si>
  <si>
    <t>Суздальский р-н, Боголюбово п, Западная ул, 9</t>
  </si>
  <si>
    <t>Суздальский р-н, Боголюбово п, Ленина ул, 1</t>
  </si>
  <si>
    <t>345.300</t>
  </si>
  <si>
    <t>Суздальский р-н, Боголюбово п, Ленина ул, 18</t>
  </si>
  <si>
    <t>Суздальский р-н, Боголюбово п, Ленина ул, 18а</t>
  </si>
  <si>
    <t>Суздальский р-н, Боголюбово п, Ленина ул, 1а</t>
  </si>
  <si>
    <t>612.400</t>
  </si>
  <si>
    <t>Суздальский р-н, Боголюбово п, Ленина ул, 22</t>
  </si>
  <si>
    <t>Суздальский р-н, Боголюбово п, Ленина ул, 24б</t>
  </si>
  <si>
    <t>Суздальский р-н, Боголюбово п, Ленина ул, 24в</t>
  </si>
  <si>
    <t>643.200</t>
  </si>
  <si>
    <t>Суздальский р-н, Боголюбово п, Молодежная ул, 7</t>
  </si>
  <si>
    <t>Суздальский р-н, Боголюбово п, Новая ул, 20</t>
  </si>
  <si>
    <t>Суздальский р-н, Боголюбово п, Новая ул, 22</t>
  </si>
  <si>
    <t>Суздальский р-н, Боголюбово п, Новая ул, 24</t>
  </si>
  <si>
    <t>Суздальский р-н, Боголюбово п, Новая ул, 26</t>
  </si>
  <si>
    <t>Суздальский р-н, Боголюбово п, Новая ул, 28</t>
  </si>
  <si>
    <t>Суздальский р-н, Боголюбово п, Новая ул, 30</t>
  </si>
  <si>
    <t>Суздальский р-н, Боголюбово п, Песчаный пер, 2</t>
  </si>
  <si>
    <t>Суздальский р-н, Боголюбово п, Песчаный пер, 4</t>
  </si>
  <si>
    <t>Суздальский р-н, Боголюбово п, Полевая ул, 37</t>
  </si>
  <si>
    <t>Суздальский р-н, Боголюбово п, Полевая ул, 37А</t>
  </si>
  <si>
    <t>Суздальский р-н, Боголюбово п, Полевая ул, 37Б</t>
  </si>
  <si>
    <t>Суздальский р-н, Боголюбово п, Полевая ул, 37В</t>
  </si>
  <si>
    <t>Суздальский р-н, Боголюбово п, Пушкина ул, 31</t>
  </si>
  <si>
    <t>Суздальский р-н, Боголюбово п, Садовая ул, 30а</t>
  </si>
  <si>
    <t>Суздальский р-н, Боголюбово п, Садовая ул, 30б</t>
  </si>
  <si>
    <t>Суздальский р-н, Боголюбово п, Северная ул, 12</t>
  </si>
  <si>
    <t>Суздальский р-н, Боголюбово п, Фрунзе ул, 5</t>
  </si>
  <si>
    <t>Суздальский р-н, Весь с, Набережная ул, 7</t>
  </si>
  <si>
    <t>Суздальский р-н, Гавриловское с, Школьная ул, 1</t>
  </si>
  <si>
    <t>Суздальский р-н, Гавриловское с, Школьная ул, 17</t>
  </si>
  <si>
    <t>Суздальский р-н, Гавриловское с, Школьная ул, 19</t>
  </si>
  <si>
    <t>225.100</t>
  </si>
  <si>
    <t>Суздальский р-н, Гавриловское с, Школьная ул, 2</t>
  </si>
  <si>
    <t>469.400</t>
  </si>
  <si>
    <t>Суздальский р-н, Гавриловское с, Школьная ул, 3</t>
  </si>
  <si>
    <t>489.060</t>
  </si>
  <si>
    <t>Суздальский р-н, Гавриловское с, Школьная ул, 4</t>
  </si>
  <si>
    <t>Суздальский р-н, Гавриловское с, Школьная ул, 5</t>
  </si>
  <si>
    <t>Суздальский р-н, Добрынское с, Пионерская ул, 14А</t>
  </si>
  <si>
    <t>Суздальский р-н, Клементьево с, Школьная ул, 1</t>
  </si>
  <si>
    <t>Суздальский р-н, Клементьево с, Школьная ул, 2</t>
  </si>
  <si>
    <t>Суздальский р-н, Клементьево с, Школьная ул, 3</t>
  </si>
  <si>
    <t>Суздальский р-н, Красногвардейский п, Октябрьская ул, 10</t>
  </si>
  <si>
    <t>Суздальский р-н, Красногвардейский п, Октябрьская ул, 11</t>
  </si>
  <si>
    <t>Суздальский р-н, Красногвардейский п, Октябрьская ул, 12</t>
  </si>
  <si>
    <t>Суздальский р-н, Красногвардейский п, Октябрьская ул, 13</t>
  </si>
  <si>
    <t>Суздальский р-н, Красногвардейский п, Октябрьская ул, 14</t>
  </si>
  <si>
    <t>Суздальский р-н, Красногвардейский п, Октябрьская ул, 15</t>
  </si>
  <si>
    <t>Суздальский р-н, Красногвардейский п, Октябрьская ул, 16</t>
  </si>
  <si>
    <t>Суздальский р-н, Красногвардейский п, Октябрьская ул, 2</t>
  </si>
  <si>
    <t>Суздальский р-н, Красногвардейский п, Октябрьская ул, 3</t>
  </si>
  <si>
    <t>Суздальский р-н, Красногвардейский п, Октябрьская ул, 4</t>
  </si>
  <si>
    <t>497.100</t>
  </si>
  <si>
    <t>Суздальский р-н, Красногвардейский п, Октябрьская ул, 5</t>
  </si>
  <si>
    <t>Суздальский р-н, Красногвардейский п, Октябрьская ул, 6</t>
  </si>
  <si>
    <t>Суздальский р-н, Красногвардейский п, Октябрьская ул, 7</t>
  </si>
  <si>
    <t>Суздальский р-н, Красногвардейский п, Октябрьская ул, 8</t>
  </si>
  <si>
    <t>Суздальский р-н, Кутуково с, Садовая ул, 7</t>
  </si>
  <si>
    <t>595.600</t>
  </si>
  <si>
    <t>Суздальский р-н, Кутуково с, Школьная ул, 4</t>
  </si>
  <si>
    <t>1216.600</t>
  </si>
  <si>
    <t>Суздальский р-н, Кутуково с, Школьная ул, 5</t>
  </si>
  <si>
    <t>Суздальский р-н, Кутуково с, Школьная ул, 6</t>
  </si>
  <si>
    <t>Суздальский р-н, Малининский п, Совхозная ул, 9</t>
  </si>
  <si>
    <t>Суздальский р-н, Новоалександрово с, Рабочая ул, 1</t>
  </si>
  <si>
    <t>Суздальский р-н, Новоалександрово с, Рабочая ул, 2</t>
  </si>
  <si>
    <t>Суздальский р-н, Новоалександрово с, Рабочая ул, 3</t>
  </si>
  <si>
    <t>Суздальский р-н, Новоалександрово с, Рабочая ул, 5</t>
  </si>
  <si>
    <t>Суздальский р-н, Новоалександрово с, Студенческая ул, 1</t>
  </si>
  <si>
    <t>Суздальский р-н, Новоалександрово с, Студенческая ул, 2</t>
  </si>
  <si>
    <t>Суздальский р-н, Новоалександрово с, Студенческая ул, 3</t>
  </si>
  <si>
    <t>Суздальский р-н, Новоалександрово с, Студенческая ул, 6</t>
  </si>
  <si>
    <t>Суздальский р-н, Новое с, Молодежная ул, 1</t>
  </si>
  <si>
    <t>Суздальский р-н, Новое с, Молодежная ул, 2</t>
  </si>
  <si>
    <t>Суздальский р-н, Новое с, Молодежная ул, 3</t>
  </si>
  <si>
    <t>Суздальский р-н, Новое с, Молодежная ул, 4</t>
  </si>
  <si>
    <t>Суздальский р-н, Новое с, Молодежная ул, 5</t>
  </si>
  <si>
    <t>Суздальский р-н, Новое с, Молодежная ул, 6</t>
  </si>
  <si>
    <t>Суздальский р-н, Новое с, Молодежная ул, 7</t>
  </si>
  <si>
    <t>Суздальский р-н, Новый п, Новая ул, 11</t>
  </si>
  <si>
    <t>Суздальский р-н, Новый п, Новая ул, 13</t>
  </si>
  <si>
    <t>Суздальский р-н, Новый п, Новая ул, 3</t>
  </si>
  <si>
    <t>Суздальский р-н, Новый п, Новая ул, 7</t>
  </si>
  <si>
    <t>Суздальский р-н, Новый п, Новая ул, 9</t>
  </si>
  <si>
    <t>Суздальский р-н, Новый п, Центральная ул, 10</t>
  </si>
  <si>
    <t>Суздальский р-н, Новый п, Центральная ул, 12</t>
  </si>
  <si>
    <t>Суздальский р-н, Новый п, Центральная ул, 14</t>
  </si>
  <si>
    <t>564.250</t>
  </si>
  <si>
    <t>Суздальский р-н, Новый п, Центральная ул, 16</t>
  </si>
  <si>
    <t>Суздальский р-н, Новый п, Центральная ул, 2</t>
  </si>
  <si>
    <t>Суздальский р-н, Новый п, Центральная ул, 20</t>
  </si>
  <si>
    <t>Суздальский р-н, Новый п, Центральная ул, 22</t>
  </si>
  <si>
    <t>Суздальский р-н, Новый п, Центральная ул, 26</t>
  </si>
  <si>
    <t>634.580</t>
  </si>
  <si>
    <t>Суздальский р-н, Новый п, Центральная ул, 28</t>
  </si>
  <si>
    <t>Суздальский р-н, Новый п, Центральная ул, 30</t>
  </si>
  <si>
    <t>Суздальский р-н, Новый п, Центральная ул, 34</t>
  </si>
  <si>
    <t>Суздальский р-н, Новый п, Центральная ул, 36</t>
  </si>
  <si>
    <t>Суздальский р-н, Новый п, Центральная ул, 38</t>
  </si>
  <si>
    <t>Суздальский р-н, Новый п, Центральная ул, 4</t>
  </si>
  <si>
    <t>Суздальский р-н, Новый п, Центральная ул, 40</t>
  </si>
  <si>
    <t>Суздальский р-н, Новый п, Центральная ул, 42</t>
  </si>
  <si>
    <t>Суздальский р-н, Новый п, Центральная ул, 46 корп. 2</t>
  </si>
  <si>
    <t>Суздальский р-н, Новый п, Центральная ул, 46 корп. 3</t>
  </si>
  <si>
    <t>Суздальский р-н, Новый п, Центральная ул, 46</t>
  </si>
  <si>
    <t>Суздальский р-н, Новый п, Центральная ул, 8</t>
  </si>
  <si>
    <t>Суздальский р-н, Павловское с, Полевая ул, 1</t>
  </si>
  <si>
    <t>209.000</t>
  </si>
  <si>
    <t>Суздальский р-н, Павловское с, Полевая ул, 2</t>
  </si>
  <si>
    <t>219.800</t>
  </si>
  <si>
    <t>Суздальский р-н, Павловское с, Полевая ул, 3</t>
  </si>
  <si>
    <t>208.600</t>
  </si>
  <si>
    <t>Суздальский р-н, Павловское с, Центральная ул, 29</t>
  </si>
  <si>
    <t>Суздальский р-н, Павловское с, Центральная ул, 31</t>
  </si>
  <si>
    <t>Суздальский р-н, Павловское с, Центральная ул, 33</t>
  </si>
  <si>
    <t>Суздальский р-н, Павловское с, Центральная ул, 35</t>
  </si>
  <si>
    <t>213.200</t>
  </si>
  <si>
    <t>Суздальский р-н, Павловское с, Центральная ул, 37</t>
  </si>
  <si>
    <t>757.300</t>
  </si>
  <si>
    <t>Суздальский р-н, Павловское с, Центральная ул, 39</t>
  </si>
  <si>
    <t>Суздальский р-н, Павловское с, Центральная ул, 41</t>
  </si>
  <si>
    <t>Суздальский р-н, Павловское с, Центральная ул, 43</t>
  </si>
  <si>
    <t>Суздальский р-н, Павловское с, Центральная ул, 45</t>
  </si>
  <si>
    <t>616.700</t>
  </si>
  <si>
    <t>Суздальский р-н, Павловское с, Центральная ул, 47</t>
  </si>
  <si>
    <t>292.560</t>
  </si>
  <si>
    <t>Суздальский р-н, Павловское с, Центральная ул, 49</t>
  </si>
  <si>
    <t>Суздальский р-н, Павловское с, Школьная ул, 19</t>
  </si>
  <si>
    <t>Суздальский р-н, Павловское с, Школьная ул, 20</t>
  </si>
  <si>
    <t>497.200</t>
  </si>
  <si>
    <t>213.600</t>
  </si>
  <si>
    <t>Суздальский р-н, Порецкое с, Молодежная ул, 10</t>
  </si>
  <si>
    <t>Суздальский р-н, Порецкое с, Молодежная ул, 11</t>
  </si>
  <si>
    <t>470.700</t>
  </si>
  <si>
    <t>Суздальский р-н, Порецкое с, Молодежная ул, 2</t>
  </si>
  <si>
    <t>Суздальский р-н, Порецкое с, Молодежная ул, 3</t>
  </si>
  <si>
    <t>Суздальский р-н, Порецкое с, Молодежная ул, 4</t>
  </si>
  <si>
    <t>433.800</t>
  </si>
  <si>
    <t>Суздальский р-н, Порецкое с, Молодежная ул, 5</t>
  </si>
  <si>
    <t>Суздальский р-н, Порецкое с, Молодежная ул, 8</t>
  </si>
  <si>
    <t>Суздальский р-н, Порецкое с, Молодежная ул, 9</t>
  </si>
  <si>
    <t>Суздальский р-н, Садовый п, Владимирская ул, 13</t>
  </si>
  <si>
    <t>Суздальский р-н, Садовый п, Владимирская ул, 15</t>
  </si>
  <si>
    <t>Суздальский р-н, Садовый п, Владимирская ул, 17</t>
  </si>
  <si>
    <t>Суздальский р-н, Садовый п, Владимирская ул, 19</t>
  </si>
  <si>
    <t>Суздальский р-н, Садовый п, Строителей ул, 1</t>
  </si>
  <si>
    <t>Суздальский р-н, Садовый п, Строителей ул, 2</t>
  </si>
  <si>
    <t>Суздальский р-н, Садовый п, Центральная ул, 1</t>
  </si>
  <si>
    <t>Суздальский р-н, Садовый п, Центральная ул, 2</t>
  </si>
  <si>
    <t>Суздальский р-н, Садовый п, Центральная ул, 2а</t>
  </si>
  <si>
    <t>Суздальский р-н, Садовый п, Центральная ул, 3</t>
  </si>
  <si>
    <t>Суздальский р-н, Садовый п, Центральная ул, 3а</t>
  </si>
  <si>
    <t>707.380</t>
  </si>
  <si>
    <t>Суздальский р-н, Садовый п, Центральная ул, 4</t>
  </si>
  <si>
    <t>Суздальский р-н, Садовый п, Центральная ул, 5</t>
  </si>
  <si>
    <t>Суздальский р-н, Садовый п, Центральная ул, 6</t>
  </si>
  <si>
    <t>Суздальский р-н, Садовый п, Центральная ул, 7</t>
  </si>
  <si>
    <t>Суздальский р-н, Садовый п, Центральная ул, 8</t>
  </si>
  <si>
    <t>910.200</t>
  </si>
  <si>
    <t>Суздальский р-н, Сновицы с, Вознесенская ул, 2А</t>
  </si>
  <si>
    <t>Суздальский р-н, Сновицы с, Вороновой ул, 24А</t>
  </si>
  <si>
    <t>Суздальский р-н, Сновицы с, Вороновой ул, 24Б</t>
  </si>
  <si>
    <t>Суздальский р-н, Сновицы с, Заречная ул, 1</t>
  </si>
  <si>
    <t>Суздальский р-н, Сновицы с, Речная ул, 2</t>
  </si>
  <si>
    <t>9636.000</t>
  </si>
  <si>
    <t>Суздальский р-н, Сновицы с, Солнечная ул, 1</t>
  </si>
  <si>
    <t>Суздальский р-н, Сновицы с, Футбольное поле ул, 1А</t>
  </si>
  <si>
    <t>Суздальский р-н, Сновицы с, Центральная ул, 74А</t>
  </si>
  <si>
    <t>1285.500</t>
  </si>
  <si>
    <t>Суздальский р-н, Сновицы с, Центральная ул, 76А</t>
  </si>
  <si>
    <t>332.200</t>
  </si>
  <si>
    <t>Суздальский р-н, Сновицы с, Центральная ул, 76Б</t>
  </si>
  <si>
    <t>Суздальский р-н, Сновицы с, Центральная ул, 76В</t>
  </si>
  <si>
    <t>686.800</t>
  </si>
  <si>
    <t>Суздальский р-н, Сновицы с, Центральная ул, 78А</t>
  </si>
  <si>
    <t>181.900</t>
  </si>
  <si>
    <t>Суздальский р-н, Сновицы с, Центральная ул, 78Б</t>
  </si>
  <si>
    <t>Суздальский р-н, Сновицы с, Центральная ул, 78В</t>
  </si>
  <si>
    <t>Суздальский р-н, Сновицы с, Школьная ул, 2</t>
  </si>
  <si>
    <t>Суздальский р-н, Сновицы с, Школьная ул, 4</t>
  </si>
  <si>
    <t>445.200</t>
  </si>
  <si>
    <t>Суздальский р-н, Сновицы с, Школьная ул, 5</t>
  </si>
  <si>
    <t>826.500</t>
  </si>
  <si>
    <t>Суздальский р-н, Сновицы с, Школьная ул, 7</t>
  </si>
  <si>
    <t>4469.000</t>
  </si>
  <si>
    <t>Суздальский р-н, Сновицы с, Школьная ул, 8</t>
  </si>
  <si>
    <t>Суздальский р-н, Содышка п, Владимирская ул, 1</t>
  </si>
  <si>
    <t>4698.500</t>
  </si>
  <si>
    <t>Суздальский р-н, Содышка п, Владимирская ул, 10</t>
  </si>
  <si>
    <t>Суздальский р-н, Содышка п, Владимирская ул, 2</t>
  </si>
  <si>
    <t>Суздальский р-н, Содышка п, Владимирская ул, 3</t>
  </si>
  <si>
    <t>Суздальский р-н, Сокол п, 1</t>
  </si>
  <si>
    <t>Суздальский р-н, Сокол п, 10</t>
  </si>
  <si>
    <t>992.300</t>
  </si>
  <si>
    <t>Суздальский р-н, Сокол п, 11</t>
  </si>
  <si>
    <t>Суздальский р-н, Сокол п, 12</t>
  </si>
  <si>
    <t>Суздальский р-н, Сокол п, 14</t>
  </si>
  <si>
    <t>Суздальский р-н, Сокол п, 15</t>
  </si>
  <si>
    <t>1303.400</t>
  </si>
  <si>
    <t>Суздальский р-н, Сокол п, 2</t>
  </si>
  <si>
    <t>553.100</t>
  </si>
  <si>
    <t>Суздальский р-н, Сокол п, 4</t>
  </si>
  <si>
    <t>Суздальский р-н, Сокол п, 5</t>
  </si>
  <si>
    <t>744.700</t>
  </si>
  <si>
    <t>Суздальский р-н, Сокол п, 6</t>
  </si>
  <si>
    <t>Суздальский р-н, Сокол п, 7</t>
  </si>
  <si>
    <t>Суздальский р-н, Сокол п, 9</t>
  </si>
  <si>
    <t>1068.100</t>
  </si>
  <si>
    <t>729.100</t>
  </si>
  <si>
    <t>Суздальский р-н, Спасское-Городище с, Центральная ул, 12</t>
  </si>
  <si>
    <t>811.600</t>
  </si>
  <si>
    <t>Суздальский р-н, Старый Двор с, Молодежная ул, 1а</t>
  </si>
  <si>
    <t>Суздальский р-н, Старый Двор с, Молодежная ул, 2а</t>
  </si>
  <si>
    <t>Суздальский р-н, Старый Двор с, Нагорная ул, 1</t>
  </si>
  <si>
    <t>Суздальский р-н, Старый Двор с, Нагорная ул, 2</t>
  </si>
  <si>
    <t>Суздальский р-н, Старый Двор с, Нагорная ул, 3</t>
  </si>
  <si>
    <t>Суздальский р-н, Старый Двор с, Нагорная ул, 4</t>
  </si>
  <si>
    <t>Суздальский р-н, Старый Двор с, Нагорная ул, 4а</t>
  </si>
  <si>
    <t>Суздальский р-н, Цибеево с, Западная ул, 2</t>
  </si>
  <si>
    <t>Суздальский р-н, Цибеево с, Западная ул, 4</t>
  </si>
  <si>
    <t>637.700</t>
  </si>
  <si>
    <t>Юрьев-Польский г, 1 Мая ул, 21</t>
  </si>
  <si>
    <t>Юрьев-Польский г, 1 Мая ул, 24</t>
  </si>
  <si>
    <t>Юрьев-Польский г, 1 Мая ул, 26</t>
  </si>
  <si>
    <t>Юрьев-Польский г, 1 Мая ул, 27</t>
  </si>
  <si>
    <t>Юрьев-Польский г, 1 Мая ул, 28</t>
  </si>
  <si>
    <t>Юрьев-Польский г, 1 Мая ул, 3</t>
  </si>
  <si>
    <t>Юрьев-Польский г, 1 Мая ул, 34</t>
  </si>
  <si>
    <t>Юрьев-Польский г, 1 Мая ул, 37</t>
  </si>
  <si>
    <t>Юрьев-Польский г, 1 Мая ул, 46</t>
  </si>
  <si>
    <t>Юрьев-Польский г, 1 Мая ул, 48</t>
  </si>
  <si>
    <t>Юрьев-Польский г, 1 Мая ул, 56</t>
  </si>
  <si>
    <t>Юрьев-Польский г, 1 Мая ул, 6</t>
  </si>
  <si>
    <t>Юрьев-Польский г, 1 Мая ул, 65</t>
  </si>
  <si>
    <t>Юрьев-Польский г, 1 Мая ул, 70</t>
  </si>
  <si>
    <t>1344.300</t>
  </si>
  <si>
    <t>Юрьев-Польский г, 1 Мая ул, 75</t>
  </si>
  <si>
    <t>426.800</t>
  </si>
  <si>
    <t>Юрьев-Польский г, 1 Мая ул, 77</t>
  </si>
  <si>
    <t>Юрьев-Польский г, 1 Мая ул, 8</t>
  </si>
  <si>
    <t>Юрьев-Польский г, 1 Мая ул, 91</t>
  </si>
  <si>
    <t>663.700</t>
  </si>
  <si>
    <t>Юрьев-Польский г, 1 Мая ул, 95</t>
  </si>
  <si>
    <t>Юрьев-Польский г, Авангардский пер, 14</t>
  </si>
  <si>
    <t>Юрьев-Польский г, Авангардский пер, 18</t>
  </si>
  <si>
    <t>Юрьев-Польский г, Авангардский пер, 2</t>
  </si>
  <si>
    <t>Юрьев-Польский г, Авангардский пер, 20</t>
  </si>
  <si>
    <t>817.200</t>
  </si>
  <si>
    <t>Юрьев-Польский г, Авангардский пер, 22</t>
  </si>
  <si>
    <t>Юрьев-Польский г, Авангардский пер, 25</t>
  </si>
  <si>
    <t>Юрьев-Польский г, Авангардский пер, 5</t>
  </si>
  <si>
    <t>Юрьев-Польский г, Авангардский пер, 5А</t>
  </si>
  <si>
    <t>Юрьев-Польский г, Авангардский пер, 9</t>
  </si>
  <si>
    <t>Юрьев-Польский г, Артиллерийская ул, 13</t>
  </si>
  <si>
    <t>Юрьев-Польский г, Артиллерийская ул, 28</t>
  </si>
  <si>
    <t>Юрьев-Польский г, Артиллерийская ул, 32</t>
  </si>
  <si>
    <t>Юрьев-Польский г, Артиллерийская ул, 32А</t>
  </si>
  <si>
    <t>Юрьев-Польский г, Артиллерийская ул, 34</t>
  </si>
  <si>
    <t>Юрьев-Польский г, Богомолова пер, 10А</t>
  </si>
  <si>
    <t>Юрьев-Польский г, Богомолова пер, 12</t>
  </si>
  <si>
    <t>1348.500</t>
  </si>
  <si>
    <t>Юрьев-Польский г, Вокзальная ул, 18</t>
  </si>
  <si>
    <t>Юрьев-Польский г, Вокзальная ул, 20</t>
  </si>
  <si>
    <t>Юрьев-Польский г, Вокзальная ул, 4</t>
  </si>
  <si>
    <t>Юрьев-Польский г, Вокзальный пер, 1</t>
  </si>
  <si>
    <t>Юрьев-Польский г, Вокзальный пер, 3</t>
  </si>
  <si>
    <t>Юрьев-Польский г, Герцена ул, 11</t>
  </si>
  <si>
    <t>Юрьев-Польский г, Герцена ул, 13</t>
  </si>
  <si>
    <t>631.400</t>
  </si>
  <si>
    <t>Юрьев-Польский г, Герцена ул, 13Б</t>
  </si>
  <si>
    <t>Юрьев-Польский г, Герцена ул, 17</t>
  </si>
  <si>
    <t>Юрьев-Польский г, Герцена ул, 4</t>
  </si>
  <si>
    <t>Юрьев-Польский г, Герцена ул, 4А</t>
  </si>
  <si>
    <t>Юрьев-Польский г, Герцена ул, 5</t>
  </si>
  <si>
    <t>Юрьев-Польский г, Герцена ул, 7</t>
  </si>
  <si>
    <t>521.100</t>
  </si>
  <si>
    <t>Юрьев-Польский г, Герцена ул, 9</t>
  </si>
  <si>
    <t>Юрьев-Польский г, Горького ул, 13</t>
  </si>
  <si>
    <t>Юрьев-Польский г, Горького ул, 15</t>
  </si>
  <si>
    <t>Юрьев-Польский г, Горького ул, 20</t>
  </si>
  <si>
    <t>Юрьев-Польский г, Горького ул, 3</t>
  </si>
  <si>
    <t>418.300</t>
  </si>
  <si>
    <t>Юрьев-Польский г, Железнодорожная ул, 13</t>
  </si>
  <si>
    <t>Юрьев-Польский г, Железнодорожная ул, 15</t>
  </si>
  <si>
    <t>Юрьев-Польский г, Железнодорожная ул, 17</t>
  </si>
  <si>
    <t>Юрьев-Польский г, Железнодорожная ул, 5</t>
  </si>
  <si>
    <t>Юрьев-Польский г, Железнодорожная ул, 7</t>
  </si>
  <si>
    <t>Юрьев-Польский г, Заводская ул, 1</t>
  </si>
  <si>
    <t>Юрьев-Польский г, Заводская ул, 1А</t>
  </si>
  <si>
    <t>Юрьев-Польский г, Ильинская ул, 14</t>
  </si>
  <si>
    <t>Юрьев-Польский г, Комсомольская ул, 12</t>
  </si>
  <si>
    <t>Юрьев-Польский г, Комсомольская ул, 2</t>
  </si>
  <si>
    <t>Юрьев-Польский г, Комсомольская ул, 4</t>
  </si>
  <si>
    <t>Юрьев-Польский г, Комсомольская ул, 8</t>
  </si>
  <si>
    <t>Юрьев-Польский г, Комсомольская ул, 90Б</t>
  </si>
  <si>
    <t>Юрьев-Польский г, Комсомольская ул, 90В</t>
  </si>
  <si>
    <t>Юрьев-Польский г, Красноармейский пер, 5</t>
  </si>
  <si>
    <t>Юрьев-Польский г, Красноармейский пер, 7</t>
  </si>
  <si>
    <t>Юрьев-Польский г, Краснооктябрьская ул, 11</t>
  </si>
  <si>
    <t>Юрьев-Польский г, Краснооктябрьская ул, 12</t>
  </si>
  <si>
    <t>Юрьев-Польский г, Краснооктябрьская ул, 18</t>
  </si>
  <si>
    <t>Юрьев-Польский г, Краснооктябрьская ул, 27</t>
  </si>
  <si>
    <t>153.900</t>
  </si>
  <si>
    <t>Юрьев-Польский г, Краснооктябрьская ул, 34</t>
  </si>
  <si>
    <t>Юрьев-Польский г, Красный поселок ул, 1</t>
  </si>
  <si>
    <t>Юрьев-Польский г, Луговая ул, 1</t>
  </si>
  <si>
    <t>Юрьев-Польский г, Луговая ул, 17</t>
  </si>
  <si>
    <t>Юрьев-Польский г, Луговая ул, 19</t>
  </si>
  <si>
    <t>Юрьев-Польский г, Луговая ул, 23</t>
  </si>
  <si>
    <t>1039.500</t>
  </si>
  <si>
    <t>Юрьев-Польский г, Луговая ул, 23А</t>
  </si>
  <si>
    <t>Юрьев-Польский г, Луговая ул, 25</t>
  </si>
  <si>
    <t>1194.700</t>
  </si>
  <si>
    <t>Юрьев-Польский г, Луговая ул, 27</t>
  </si>
  <si>
    <t>2331.400</t>
  </si>
  <si>
    <t>Юрьев-Польский г, Луговая ул, 29</t>
  </si>
  <si>
    <t>1541.500</t>
  </si>
  <si>
    <t>Юрьев-Польский г, Луговая ул, 3</t>
  </si>
  <si>
    <t>Юрьев-Польский г, Луговая ул, 31</t>
  </si>
  <si>
    <t>Юрьев-Польский г, Луговая ул, 35</t>
  </si>
  <si>
    <t>Юрьев-Польский г, Луговая ул, 37</t>
  </si>
  <si>
    <t>1268.200</t>
  </si>
  <si>
    <t>Юрьев-Польский г, Луговая ул, 37А</t>
  </si>
  <si>
    <t>Юрьев-Польский г, Луговая ул, 43</t>
  </si>
  <si>
    <t>Юрьев-Польский г, Луговая ул, 43А</t>
  </si>
  <si>
    <t>Юрьев-Польский г, Луговая ул, 45</t>
  </si>
  <si>
    <t>Юрьев-Польский г, Луговая ул, 45А</t>
  </si>
  <si>
    <t>Юрьев-Польский г, Луговая ул, 5</t>
  </si>
  <si>
    <t>Юрьев-Польский г, Луговая ул, 51</t>
  </si>
  <si>
    <t>Юрьев-Польский г, Луговая ул, 51А</t>
  </si>
  <si>
    <t>Юрьев-Польский г, Луговая ул, 7</t>
  </si>
  <si>
    <t>Юрьев-Польский г, Матросова ул, 24</t>
  </si>
  <si>
    <t>Юрьев-Польский г, Набережная ул, 1</t>
  </si>
  <si>
    <t>Юрьев-Польский г, Набережная ул, 2</t>
  </si>
  <si>
    <t>Юрьев-Польский г, Набережная ул, 84</t>
  </si>
  <si>
    <t>Юрьев-Польский г, Набережная ул, 88</t>
  </si>
  <si>
    <t>Юрьев-Польский г, Набережная ул, 90</t>
  </si>
  <si>
    <t>Юрьев-Польский г, Набережная ул, 96</t>
  </si>
  <si>
    <t>Юрьев-Польский г, Павших борцов ул, 1</t>
  </si>
  <si>
    <t>Юрьев-Польский г, Павших борцов ул, 11</t>
  </si>
  <si>
    <t>Юрьев-Польский г, Павших борцов ул, 13</t>
  </si>
  <si>
    <t>Юрьев-Польский г, Павших борцов ул, 15</t>
  </si>
  <si>
    <t>Юрьев-Польский г, Павших борцов ул, 17</t>
  </si>
  <si>
    <t>Юрьев-Польский г, Павших борцов ул, 19</t>
  </si>
  <si>
    <t>Юрьев-Польский г, Павших борцов ул, 3</t>
  </si>
  <si>
    <t>Юрьев-Польский г, Павших борцов ул, 5</t>
  </si>
  <si>
    <t>Юрьев-Польский г, Перфильева ул, 67А</t>
  </si>
  <si>
    <t>861.600</t>
  </si>
  <si>
    <t>Юрьев-Польский г, Покровская ул, 10</t>
  </si>
  <si>
    <t>229.400</t>
  </si>
  <si>
    <t>Юрьев-Польский г, Покровская ул, 11</t>
  </si>
  <si>
    <t>Юрьев-Польский г, Покровская ул, 21</t>
  </si>
  <si>
    <t>Юрьев-Польский г, Покровская ул, 46</t>
  </si>
  <si>
    <t>336.100</t>
  </si>
  <si>
    <t>Юрьев-Польский г, Покровская ул, 48</t>
  </si>
  <si>
    <t>523.600</t>
  </si>
  <si>
    <t>Юрьев-Польский г, Покровская ул, 50</t>
  </si>
  <si>
    <t>385.100</t>
  </si>
  <si>
    <t>Юрьев-Польский г, Покровская ул, 52</t>
  </si>
  <si>
    <t>425.500</t>
  </si>
  <si>
    <t>Юрьев-Польский г, Промышленный пер, 13</t>
  </si>
  <si>
    <t>Юрьев-Польский г, Промышленный пер, 14</t>
  </si>
  <si>
    <t>Юрьев-Польский г, Промышленный пер, 16</t>
  </si>
  <si>
    <t>Юрьев-Польский г, Промышленный пер, 4</t>
  </si>
  <si>
    <t>Юрьев-Польский г, Промышленный пер, 6</t>
  </si>
  <si>
    <t>Юрьев-Польский г, Промышленный пер, 9</t>
  </si>
  <si>
    <t>Юрьев-Польский г, Пушкина ул, 19</t>
  </si>
  <si>
    <t>Юрьев-Польский г, Пушкина ул, 25</t>
  </si>
  <si>
    <t>Юрьев-Польский г, Революции ул, 12</t>
  </si>
  <si>
    <t>656.340</t>
  </si>
  <si>
    <t>Юрьев-Польский г, Революции ул, 9</t>
  </si>
  <si>
    <t>Юрьев-Польский г, Речной пер, 2</t>
  </si>
  <si>
    <t>Юрьев-Польский г, Садовый пер, 1</t>
  </si>
  <si>
    <t>Юрьев-Польский г, Садовый пер, 11</t>
  </si>
  <si>
    <t>2090.700</t>
  </si>
  <si>
    <t>Юрьев-Польский г, Садовый пер, 31</t>
  </si>
  <si>
    <t>Юрьев-Польский г, Садовый пер, 32</t>
  </si>
  <si>
    <t>Юрьев-Польский г, Садовый пер, 33</t>
  </si>
  <si>
    <t>Юрьев-Польский г, Садовый пер, 33А</t>
  </si>
  <si>
    <t>Юрьев-Польский г, Садовый пер, 33Б</t>
  </si>
  <si>
    <t>Юрьев-Польский г, Садовый пер, 4</t>
  </si>
  <si>
    <t>Юрьев-Польский г, Свободы ул, 107</t>
  </si>
  <si>
    <t>Юрьев-Польский г, Свободы ул, 129</t>
  </si>
  <si>
    <t>868.600</t>
  </si>
  <si>
    <t>Юрьев-Польский г, Свободы ул, 129А</t>
  </si>
  <si>
    <t>Юрьев-Польский г, Свободы ул, 133</t>
  </si>
  <si>
    <t>Юрьев-Польский г, Свободы ул, 143</t>
  </si>
  <si>
    <t>Юрьев-Польский г, Свободы ул, 145</t>
  </si>
  <si>
    <t>Юрьев-Польский г, Свободы ул, 147</t>
  </si>
  <si>
    <t>Юрьев-Польский г, Свободы ул, 22</t>
  </si>
  <si>
    <t>Юрьев-Польский г, Свободы ул, 24</t>
  </si>
  <si>
    <t>1191.700</t>
  </si>
  <si>
    <t>Юрьев-Польский г, Свободы ул, 4</t>
  </si>
  <si>
    <t>Юрьев-Польский г, Связистов ул, 4</t>
  </si>
  <si>
    <t>Юрьев-Польский г, Связистов ул, 5</t>
  </si>
  <si>
    <t>Юрьев-Польский г, Станционная ул, 15</t>
  </si>
  <si>
    <t>Юрьев-Польский г, Станционная ул, 1А</t>
  </si>
  <si>
    <t>Юрьев-Польский г, Станционная ул, 1Б</t>
  </si>
  <si>
    <t>Юрьев-Польский г, Строителей ул, 2</t>
  </si>
  <si>
    <t>Юрьев-Польский г, Строителей ул, 2А</t>
  </si>
  <si>
    <t>Юрьев-Польский г, Строителей ул, 4</t>
  </si>
  <si>
    <t>Юрьев-Польский г, Строителей ул, 6</t>
  </si>
  <si>
    <t>Юрьев-Польский г, Строителей ул, 8</t>
  </si>
  <si>
    <t>Юрьев-Польский г, Чехова ул, 1</t>
  </si>
  <si>
    <t>Юрьев-Польский г, Чехова ул, 10</t>
  </si>
  <si>
    <t>Юрьев-Польский г, Чехова ул, 11</t>
  </si>
  <si>
    <t>Юрьев-Польский г, Чехова ул, 12</t>
  </si>
  <si>
    <t>Юрьев-Польский г, Чехова ул, 12А</t>
  </si>
  <si>
    <t>Юрьев-Польский г, Чехова ул, 13</t>
  </si>
  <si>
    <t>810.900</t>
  </si>
  <si>
    <t>Юрьев-Польский г, Чехова ул, 15</t>
  </si>
  <si>
    <t>1023.600</t>
  </si>
  <si>
    <t>Юрьев-Польский г, Чехова ул, 15А</t>
  </si>
  <si>
    <t>Юрьев-Польский г, Чехова ул, 17</t>
  </si>
  <si>
    <t>Юрьев-Польский г, Чехова ул, 19</t>
  </si>
  <si>
    <t>Юрьев-Польский г, Чехова ул, 21</t>
  </si>
  <si>
    <t>Юрьев-Польский г, Чехова ул, 21А</t>
  </si>
  <si>
    <t>Юрьев-Польский г, Чехова ул, 23А</t>
  </si>
  <si>
    <t>Юрьев-Польский г, Чехова ул, 25</t>
  </si>
  <si>
    <t>Юрьев-Польский г, Чехова ул, 4В</t>
  </si>
  <si>
    <t>Юрьев-Польский г, Чехова ул, 6</t>
  </si>
  <si>
    <t>Юрьев-Польский г, Чехова ул, 7</t>
  </si>
  <si>
    <t>Юрьев-Польский г, Чехова ул, 7А</t>
  </si>
  <si>
    <t>Юрьев-Польский г, Чехова ул, 7Б</t>
  </si>
  <si>
    <t>Юрьев-Польский г, Чехова ул, 8</t>
  </si>
  <si>
    <t>Юрьев-Польский г, Чехова ул, 9</t>
  </si>
  <si>
    <t>Юрьев-Польский г, Чехова ул, 9А</t>
  </si>
  <si>
    <t>2120.100</t>
  </si>
  <si>
    <t>Юрьев-Польский г, Шибанкова ул, 1</t>
  </si>
  <si>
    <t>1557.100</t>
  </si>
  <si>
    <t>Юрьев-Польский г, Шибанкова ул, 10</t>
  </si>
  <si>
    <t>Юрьев-Польский г, Шибанкова ул, 101</t>
  </si>
  <si>
    <t>Юрьев-Польский г, Шибанкова ул, 107</t>
  </si>
  <si>
    <t>Юрьев-Польский г, Шибанкова ул, 109</t>
  </si>
  <si>
    <t>Юрьев-Польский г, Шибанкова ул, 111</t>
  </si>
  <si>
    <t>Юрьев-Польский г, Шибанкова ул, 113</t>
  </si>
  <si>
    <t>Юрьев-Польский г, Шибанкова ул, 115</t>
  </si>
  <si>
    <t>Юрьев-Польский г, Шибанкова ул, 116</t>
  </si>
  <si>
    <t>2002.430</t>
  </si>
  <si>
    <t>Юрьев-Польский г, Шибанкова ул, 142А</t>
  </si>
  <si>
    <t>Юрьев-Польский г, Шибанкова ул, 144</t>
  </si>
  <si>
    <t>Юрьев-Польский г, Шибанкова ул, 146</t>
  </si>
  <si>
    <t>Юрьев-Польский г, Шибанкова ул, 150</t>
  </si>
  <si>
    <t>Юрьев-Польский г, Шибанкова ул, 152</t>
  </si>
  <si>
    <t>Юрьев-Польский г, Шибанкова ул, 154</t>
  </si>
  <si>
    <t>Юрьев-Польский г, Шибанкова ул, 158</t>
  </si>
  <si>
    <t>Юрьев-Польский г, Шибанкова ул, 160</t>
  </si>
  <si>
    <t>Юрьев-Польский г, Шибанкова ул, 162</t>
  </si>
  <si>
    <t>Юрьев-Польский г, Шибанкова ул, 164</t>
  </si>
  <si>
    <t>Юрьев-Польский г, Шибанкова ул, 2</t>
  </si>
  <si>
    <t>Юрьев-Польский г, Шибанкова ул, 21</t>
  </si>
  <si>
    <t>Юрьев-Польский г, Шибанкова ул, 22А</t>
  </si>
  <si>
    <t>Юрьев-Польский г, Шибанкова ул, 24</t>
  </si>
  <si>
    <t>Юрьев-Польский г, Шибанкова ул, 27</t>
  </si>
  <si>
    <t>Юрьев-Польский г, Шибанкова ул, 29</t>
  </si>
  <si>
    <t>Юрьев-Польский г, Шибанкова ул, 3</t>
  </si>
  <si>
    <t>Юрьев-Польский г, Шибанкова ул, 31</t>
  </si>
  <si>
    <t>Юрьев-Польский г, Шибанкова ул, 38</t>
  </si>
  <si>
    <t>Юрьев-Польский г, Шибанкова ул, 50</t>
  </si>
  <si>
    <t>Юрьев-Польский г, Шибанкова ул, 51</t>
  </si>
  <si>
    <t>Юрьев-Польский г, Шибанкова ул, 6</t>
  </si>
  <si>
    <t>Юрьев-Польский г, Шибанкова ул, 60</t>
  </si>
  <si>
    <t>Юрьев-Польский г, Шибанкова ул, 63</t>
  </si>
  <si>
    <t>Юрьев-Польский г, Шибанкова ул, 70</t>
  </si>
  <si>
    <t>Юрьев-Польский г, Шибанкова ул, 8</t>
  </si>
  <si>
    <t>1216.640</t>
  </si>
  <si>
    <t>Юрьев-Польский г, Шибанкова ул, 87</t>
  </si>
  <si>
    <t>Юрьев-Польский г, Шибанкова ул, 89</t>
  </si>
  <si>
    <t>Юрьев-Польский г, Шибанкова ул, 91</t>
  </si>
  <si>
    <t>Юрьев-Польский г, Шибанкова ул, 94</t>
  </si>
  <si>
    <t>Юрьев-Польский г, Шибанкова ул, 96</t>
  </si>
  <si>
    <t>Юрьев-Польский г, Шибанкова ул, 97</t>
  </si>
  <si>
    <t>Юрьев-Польский г, Шибанкова ул, 99</t>
  </si>
  <si>
    <t>Юрьев-Польский г, Школьная ул, 13</t>
  </si>
  <si>
    <t>Юрьев-Польский г, Школьная ул, 1А</t>
  </si>
  <si>
    <t>Юрьев-Польский г, Школьная ул, 26</t>
  </si>
  <si>
    <t>Юрьев-Польский г, Школьная ул, 3</t>
  </si>
  <si>
    <t>Юрьев-Польский г, Школьная ул, 38</t>
  </si>
  <si>
    <t>Юрьев-Польский г, Школьная ул, 4</t>
  </si>
  <si>
    <t>Юрьев-Польский г, Школьная ул, 40</t>
  </si>
  <si>
    <t>Юрьев-Польский г, Школьная ул, 4А</t>
  </si>
  <si>
    <t>148.200</t>
  </si>
  <si>
    <t>Юрьев-Польский г, Школьная ул, 8</t>
  </si>
  <si>
    <t>Юрьев-Польский р-н, Андреевское с, Гагарина ул, 1</t>
  </si>
  <si>
    <t>Юрьев-Польский р-н, Андреевское с, Гагарина ул, 2</t>
  </si>
  <si>
    <t>Юрьев-Польский р-н, Андреевское с, Гагарина ул, 3</t>
  </si>
  <si>
    <t>Юрьев-Польский р-н, Андреевское с, Гагарина ул, 4</t>
  </si>
  <si>
    <t>Юрьев-Польский р-н, Андреевское с, Гагарина ул, 7</t>
  </si>
  <si>
    <t>Юрьев-Польский р-н, Веска д, 101</t>
  </si>
  <si>
    <t>Юрьев-Польский р-н, Горки с, Механическая ул, 10</t>
  </si>
  <si>
    <t>Юрьев-Польский р-н, Горки с, Механическая ул, 2</t>
  </si>
  <si>
    <t>Юрьев-Польский р-н, Горки с, Механическая ул, 5</t>
  </si>
  <si>
    <t>Юрьев-Польский р-н, Горки с, Механическая ул, 6</t>
  </si>
  <si>
    <t>Юрьев-Польский р-н, Горки с, Механическая ул, 7</t>
  </si>
  <si>
    <t>Юрьев-Польский р-н, Горки с, Механическая ул, 8</t>
  </si>
  <si>
    <t>Юрьев-Польский р-н, Горки с, Механическая ул, 9</t>
  </si>
  <si>
    <t>Юрьев-Польский р-н, Кирпичный завод с, 1</t>
  </si>
  <si>
    <t>Юрьев-Польский р-н, Кирпичный завод с, 2</t>
  </si>
  <si>
    <t>Юрьев-Польский р-н, Косинское с, Косинская ул, 49</t>
  </si>
  <si>
    <t>Юрьев-Польский р-н, Косинское с, Школьная ул, 1</t>
  </si>
  <si>
    <t>Юрьев-Польский р-н, Косинское с, Школьная ул, 3</t>
  </si>
  <si>
    <t>Юрьев-Польский р-н, Красное с, 1А</t>
  </si>
  <si>
    <t>Юрьев-Польский р-н, Красное с, 1Б</t>
  </si>
  <si>
    <t>Юрьев-Польский р-н, Красное с, 1В</t>
  </si>
  <si>
    <t>Юрьев-Польский р-н, Красное с, 1Д</t>
  </si>
  <si>
    <t>Юрьев-Польский р-н, Красное с, 1Е</t>
  </si>
  <si>
    <t>Юрьев-Польский р-н, Красное с, 3</t>
  </si>
  <si>
    <t>Юрьев-Польский р-н, Лучки м, 175</t>
  </si>
  <si>
    <t>186.900</t>
  </si>
  <si>
    <t>Юрьев-Польский р-н, Лучки м, 176</t>
  </si>
  <si>
    <t>Юрьев-Польский р-н, Небылое с, Луговая ул, 1</t>
  </si>
  <si>
    <t>222.100</t>
  </si>
  <si>
    <t>Юрьев-Польский р-н, Небылое с, Октябрьская ул, 2</t>
  </si>
  <si>
    <t>Юрьев-Польский р-н, Небылое с, Первомайская ул, 73</t>
  </si>
  <si>
    <t>Юрьев-Польский р-н, Небылое с, Первомайская ул, 75</t>
  </si>
  <si>
    <t>Юрьев-Польский р-н, Небылое с, Первомайская ул, 77</t>
  </si>
  <si>
    <t>Юрьев-Польский р-н, Небылое с, Первомайская ул, 79</t>
  </si>
  <si>
    <t>Юрьев-Польский р-н, Небылое с, Первомайская ул, 81</t>
  </si>
  <si>
    <t>Юрьев-Польский р-н, Небылое с, Школьная ул, 11</t>
  </si>
  <si>
    <t>Юрьев-Польский р-н, Небылое с, Школьная ул, 13</t>
  </si>
  <si>
    <t>Юрьев-Польский р-н, Небылое с, Школьная ул, 15</t>
  </si>
  <si>
    <t>Юрьев-Польский р-н, Небылое с, Школьная ул, 4</t>
  </si>
  <si>
    <t>Юрьев-Польский р-н, Ополье с, 1</t>
  </si>
  <si>
    <t>Юрьев-Польский р-н, Ополье с, 11</t>
  </si>
  <si>
    <t>Юрьев-Польский р-н, Ополье с, 12</t>
  </si>
  <si>
    <t>Юрьев-Польский р-н, Ополье с, 2</t>
  </si>
  <si>
    <t>Юрьев-Польский р-н, Ополье с, 3</t>
  </si>
  <si>
    <t>Юрьев-Польский р-н, Ополье с, 5</t>
  </si>
  <si>
    <t>Юрьев-Польский р-н, Ополье с, 6</t>
  </si>
  <si>
    <t>Юрьев-Польский р-н, Ополье с, 7</t>
  </si>
  <si>
    <t>Юрьев-Польский р-н, Ополье с, 8</t>
  </si>
  <si>
    <t>Юрьев-Польский р-н, Ополье с, 9</t>
  </si>
  <si>
    <t>Юрьев-Польский р-н, Пригородный с, 10</t>
  </si>
  <si>
    <t>Юрьев-Польский р-н, Пригородный с, 12</t>
  </si>
  <si>
    <t>Юрьев-Польский р-н, Пригородный с, 2</t>
  </si>
  <si>
    <t>Юрьев-Польский р-н, Пригородный с, 4</t>
  </si>
  <si>
    <t>Юрьев-Польский р-н, Пригородный с, 6</t>
  </si>
  <si>
    <t>Юрьев-Польский р-н, Пригородный с, 8</t>
  </si>
  <si>
    <t>Юрьев-Польский р-н, Семьинское с, 12</t>
  </si>
  <si>
    <t>Юрьев-Польский р-н, Сима с, Багратиона ул, 30</t>
  </si>
  <si>
    <t>Юрьев-Польский р-н, Сима с, Багратиона ул, 32</t>
  </si>
  <si>
    <t>Юрьев-Польский р-н, Сима с, Гражданская ул, 9</t>
  </si>
  <si>
    <t>281.200</t>
  </si>
  <si>
    <t>Юрьев-Польский р-н, Сима с, Комсомольская ул, 1</t>
  </si>
  <si>
    <t>Юрьев-Польский р-н, Сима с, Комсомольская ул, 2</t>
  </si>
  <si>
    <t>Юрьев-Польский р-н, Сима с, Комсомольская ул, 6</t>
  </si>
  <si>
    <t>Юрьев-Польский р-н, Сима с, Луговая ул, 1</t>
  </si>
  <si>
    <t>Юрьев-Польский р-н, Сима с, Луговая ул, 3</t>
  </si>
  <si>
    <t>Юрьев-Польский р-н, Сима с, Луговая ул, 4</t>
  </si>
  <si>
    <t>Юрьев-Польский р-н, Сима с, Молодежная ул, 25</t>
  </si>
  <si>
    <t>Юрьев-Польский р-н, Сима с, Советская ул, 2</t>
  </si>
  <si>
    <t>Юрьев-Польский р-н, Сима с, Советская ул, 52</t>
  </si>
  <si>
    <t>Юрьев-Польский р-н, Сосновый Бор с, Центральная ул, 10</t>
  </si>
  <si>
    <t>Юрьев-Польский р-н, Сосновый Бор с, Центральная ул, 3</t>
  </si>
  <si>
    <t>Юрьев-Польский р-н, Сосновый Бор с, Центральная ул, 5</t>
  </si>
  <si>
    <t>Юрьев-Польский р-н, Сосновый Бор с, Центральная ул, 7</t>
  </si>
  <si>
    <t>Юрьев-Польский р-н, Сосновый Бор с, Центральная ул, 9</t>
  </si>
  <si>
    <t>Юрьев-Польский р-н, Сосновый Бор с, Школьная ул, 1</t>
  </si>
  <si>
    <t>Юрьев-Польский р-н, Сосновый Бор с, Школьная ул, 2</t>
  </si>
  <si>
    <t>Юрьев-Польский р-н, Федоровское с, 67</t>
  </si>
  <si>
    <t>Юрьев-Польский р-н, Федоровское с, 68</t>
  </si>
  <si>
    <t>Юрьев-Польский р-н, Федоровское с, 70</t>
  </si>
  <si>
    <t>Юрьев-Польский р-н, Федоровское с, 75</t>
  </si>
  <si>
    <t>Юрьев-Польский р-н, Федоровское с, 76</t>
  </si>
  <si>
    <t>Юрьев-Польский р-н, Федоровское с, 78</t>
  </si>
  <si>
    <t>Юрьев-Польский р-н, Федоровское с, 79</t>
  </si>
  <si>
    <t>Юрьев-Польский р-н, Хвойный с, 6</t>
  </si>
  <si>
    <t>Юрьев-Польский р-н, Чеково с, 7-я ул, 1</t>
  </si>
  <si>
    <t>Юрьев-Польский р-н, Чеково с, 7-я ул, 2</t>
  </si>
  <si>
    <t>Юрьев-Польский р-н, Чеково с, 7-я ул, 3</t>
  </si>
  <si>
    <t>Юрьев-Польский р-н, Шихобалово с, 1</t>
  </si>
  <si>
    <t>Юрьев-Польский р-н, Шихобалово с, 10</t>
  </si>
  <si>
    <t>Юрьев-Польский р-н, Шихобалово с, 11</t>
  </si>
  <si>
    <t>Юрьев-Польский р-н, Шихобалово с, 12</t>
  </si>
  <si>
    <t>Юрьев-Польский р-н, Шихобалово с, 13</t>
  </si>
  <si>
    <t>Юрьев-Польский р-н, Шихобалово с, 14</t>
  </si>
  <si>
    <t>Юрьев-Польский р-н, Шихобалово с, 15</t>
  </si>
  <si>
    <t>Юрьев-Польский р-н, Шихобалово с, 16</t>
  </si>
  <si>
    <t>Юрьев-Польский р-н, Шихобалово с, 2</t>
  </si>
  <si>
    <t>Юрьев-Польский р-н, Шихобалово с, 3</t>
  </si>
  <si>
    <t>Юрьев-Польский р-н, Шихобалово с, 4</t>
  </si>
  <si>
    <t>Юрьев-Польский р-н, Шихобалово с, 5</t>
  </si>
  <si>
    <t>Юрьев-Польский р-н, Энтузиаст с, Центральная ул, 1А</t>
  </si>
  <si>
    <t>1088.100</t>
  </si>
  <si>
    <t>Юрьев-Польский р-н, Энтузиаст с, Центральная ул, 2</t>
  </si>
  <si>
    <t>Юрьев-Польский р-н, Энтузиаст с, Центральная ул, 3</t>
  </si>
  <si>
    <t>Юрьев-Польский р-н, Энтузиаст с, Центральная ул, 4</t>
  </si>
  <si>
    <t>Юрьев-Польский р-н, Энтузиаст с, Центральная ул, 9</t>
  </si>
  <si>
    <t>Тип кровли</t>
  </si>
  <si>
    <t>Капремонт выполнен ООО КиТ в 2016 году</t>
  </si>
  <si>
    <t>Дом из двух частей, учли только 1 корпус</t>
  </si>
  <si>
    <t>Мне кажется что в ИС ЖКХ площадь завышена</t>
  </si>
  <si>
    <t>В ИС ЖКХ площадь кровли 0 кв.м.</t>
  </si>
  <si>
    <t>Мне кажется площадь ОМС указано больше чем есть по факту</t>
  </si>
  <si>
    <t>Площадь в ИС ЖКХ указана не верно</t>
  </si>
  <si>
    <t>Площадь в ИС ЖКХ занижена</t>
  </si>
  <si>
    <t>2017-2019</t>
  </si>
  <si>
    <t>2029-2031</t>
  </si>
  <si>
    <t>2027-2029</t>
  </si>
  <si>
    <t>2036-2038</t>
  </si>
  <si>
    <t>2018-2020</t>
  </si>
  <si>
    <t>2020-2022</t>
  </si>
  <si>
    <t>2025-2027</t>
  </si>
  <si>
    <t>2028-2030</t>
  </si>
  <si>
    <t>2040-2042</t>
  </si>
  <si>
    <t>2034-2036</t>
  </si>
  <si>
    <t>2031-2033</t>
  </si>
  <si>
    <t>2019-2021</t>
  </si>
  <si>
    <t>2039-2041</t>
  </si>
  <si>
    <t>2024-2026</t>
  </si>
  <si>
    <t>2032-2034</t>
  </si>
  <si>
    <t>2041-2043</t>
  </si>
  <si>
    <t>2030-2032</t>
  </si>
  <si>
    <t>2037-2039</t>
  </si>
  <si>
    <t>2021-2023</t>
  </si>
  <si>
    <t>2035-2037</t>
  </si>
  <si>
    <t>2022-2024</t>
  </si>
  <si>
    <t>2023-2025</t>
  </si>
  <si>
    <t>2033-2035</t>
  </si>
  <si>
    <t>2038-2040</t>
  </si>
  <si>
    <t>2016-2018</t>
  </si>
  <si>
    <t>2026-2028</t>
  </si>
  <si>
    <t>второй вид ремонта</t>
  </si>
  <si>
    <t>третий вид ремонта</t>
  </si>
  <si>
    <t>Комментаий по ранее сделанным видам работ в рамказ РПКР</t>
  </si>
  <si>
    <t>четвертый вид ремонта</t>
  </si>
  <si>
    <t>Комментарий по срокам РПКР</t>
  </si>
  <si>
    <t>протокол о замене вида работ</t>
  </si>
  <si>
    <t>делаем раньше указанного срока (-1 год), протокол о замене вида работ</t>
  </si>
  <si>
    <t>делаем раньше срока (-2 года), протокол о замене вида работ</t>
  </si>
  <si>
    <t>делаем раньше срока (-2 года)</t>
  </si>
  <si>
    <t>делем раньше срока (-1 год), протокол о замене вида работ</t>
  </si>
  <si>
    <t>делаем раньше срока</t>
  </si>
  <si>
    <t>делаем раньше срока (-1 год), протокол о замене вида работ</t>
  </si>
  <si>
    <t>делаем раньше срока, протокол о замене вида работ</t>
  </si>
  <si>
    <t>делаем раньше срока (-1 год)</t>
  </si>
  <si>
    <t>0</t>
  </si>
  <si>
    <t>2023</t>
  </si>
  <si>
    <t>2022</t>
  </si>
  <si>
    <t>2021</t>
  </si>
  <si>
    <t>2025</t>
  </si>
  <si>
    <t>1</t>
  </si>
  <si>
    <t>2041</t>
  </si>
  <si>
    <t>2</t>
  </si>
  <si>
    <t>2045</t>
  </si>
  <si>
    <t>52</t>
  </si>
  <si>
    <t>2121</t>
  </si>
  <si>
    <t>2030</t>
  </si>
  <si>
    <t>2050</t>
  </si>
  <si>
    <t>2054</t>
  </si>
  <si>
    <t>2026</t>
  </si>
  <si>
    <t>46</t>
  </si>
  <si>
    <t>2040</t>
  </si>
  <si>
    <t>2038</t>
  </si>
  <si>
    <t>2058</t>
  </si>
  <si>
    <t>2088</t>
  </si>
  <si>
    <t>2060</t>
  </si>
  <si>
    <t>взяла по площади застройки</t>
  </si>
  <si>
    <t>Год последнего капремонта</t>
  </si>
  <si>
    <t>не проводился</t>
  </si>
  <si>
    <t>не указано</t>
  </si>
  <si>
    <t>не указан</t>
  </si>
  <si>
    <t>возможно будет замена на крышу</t>
  </si>
  <si>
    <t>скатная</t>
  </si>
  <si>
    <t>плоская</t>
  </si>
  <si>
    <t>комплексн</t>
  </si>
  <si>
    <t>скатная/плоская</t>
  </si>
  <si>
    <t>лифт</t>
  </si>
  <si>
    <t xml:space="preserve"> скатная</t>
  </si>
  <si>
    <t>Итого по Ковардицкое</t>
  </si>
  <si>
    <t>Скатная</t>
  </si>
  <si>
    <t>замена вида работ</t>
  </si>
  <si>
    <t>320.30</t>
  </si>
  <si>
    <t>Собрано, руб.</t>
  </si>
  <si>
    <t>второй вид ремонта (лифты)</t>
  </si>
  <si>
    <t>четвертый вид ремонта (лифты)</t>
  </si>
  <si>
    <t>X</t>
  </si>
  <si>
    <t>Таблица №1</t>
  </si>
  <si>
    <t>Адрес многоквартирного дома 
(далее - МКД)</t>
  </si>
  <si>
    <t>Год</t>
  </si>
  <si>
    <t>Материал стен</t>
  </si>
  <si>
    <t>Количество этажей</t>
  </si>
  <si>
    <t>Количество подъездов</t>
  </si>
  <si>
    <t>общая площадь МКД, всего</t>
  </si>
  <si>
    <t>Площадь помещений МКД:</t>
  </si>
  <si>
    <t>Количество жителей, зарегистрированных в МКД на          дату утверждения краткосрочного плана</t>
  </si>
  <si>
    <t>Способ формирования фонда         капитального ремонта (РО - счет регионального оператора, СС -           специальный счет)</t>
  </si>
  <si>
    <t>Способ управления МКД (УК-         управляющая организация, ТСЖ - товарищество собственников жилья, ЖК - жилищный кооператив, НУ - непосредственное управление, БУ - без управления)</t>
  </si>
  <si>
    <t>Наименование организации, осуществляющей управление МКД</t>
  </si>
  <si>
    <t>Стоимость капитального ремонта</t>
  </si>
  <si>
    <t>Удельная стоимость капитального ремонта 1 кв. м. общей площади помещений МКД</t>
  </si>
  <si>
    <t>Предельная стоимость капитального ремонта 1 кв. м. общей площади помещений МКД</t>
  </si>
  <si>
    <t>ввода в эксплуатацию</t>
  </si>
  <si>
    <t>завершение последнего капитального ремонта</t>
  </si>
  <si>
    <t>всего:</t>
  </si>
  <si>
    <t>в том числе жилых           помещений, находящихся в собственности граждан</t>
  </si>
  <si>
    <t>за счет средств бюджета субъекта Российской Федерации</t>
  </si>
  <si>
    <t>за счет средств местного бюджета</t>
  </si>
  <si>
    <t>за счет средств         собственников помещений в МКД</t>
  </si>
  <si>
    <t>чел.</t>
  </si>
  <si>
    <t>руб./кв.м</t>
  </si>
  <si>
    <t>РО</t>
  </si>
  <si>
    <t>Александров г, 1-я Крестьянская ул, 26</t>
  </si>
  <si>
    <t>Александров г, 1-я Лесная ул, 26</t>
  </si>
  <si>
    <t>Александров г, 1-я Пригородная ул, 4</t>
  </si>
  <si>
    <t>Александров г, 3-я Ликоушинская ул, 1а</t>
  </si>
  <si>
    <t>Александров г, 3-я Ликоушинская ул, 2а</t>
  </si>
  <si>
    <t>Александров г, Ануфриева ул, 10</t>
  </si>
  <si>
    <t>Александров г, Калининская ул, 52</t>
  </si>
  <si>
    <t>Александров г, Карабановский Парк ул, 5</t>
  </si>
  <si>
    <t>Александров г, Кирпичный проезд, 1а</t>
  </si>
  <si>
    <t>Александров г, Королева ул, 14</t>
  </si>
  <si>
    <t>Александров г, Октябрьская ул, 14/1</t>
  </si>
  <si>
    <t>Александров г, Октябрьская ул, 6 корп. 4А</t>
  </si>
  <si>
    <t>Александров г, Революции ул, 85</t>
  </si>
  <si>
    <t>Александров г, Революции ул, 87</t>
  </si>
  <si>
    <t>Александров г, Свердлова ул, 34</t>
  </si>
  <si>
    <t>Александров г, Свердлова ул, 36</t>
  </si>
  <si>
    <t>Александров г, Свердлова ул, 38</t>
  </si>
  <si>
    <t>Александров г, Терешковой ул, 1</t>
  </si>
  <si>
    <t>Александров г, Терешковой ул, 4 корп. 4</t>
  </si>
  <si>
    <t>Александров г, Фабрика Калинина ул, 18</t>
  </si>
  <si>
    <t>Александровский р-н, Арсаки п, Станционная ул, 9</t>
  </si>
  <si>
    <t>Александровский р-н, Балакирево пгт, 60 лет Октября ул, 1</t>
  </si>
  <si>
    <t>Александровский р-н, Балакирево пгт, 60 лет Октября ул, 10</t>
  </si>
  <si>
    <t>Александровский р-н, Балакирево пгт, 60 лет Октября ул, 12</t>
  </si>
  <si>
    <t>Александровский р-н, Балакирево пгт, 60 лет Октября ул, 2</t>
  </si>
  <si>
    <t>Александровский р-н, Балакирево пгт, 60 лет Октября ул, 3</t>
  </si>
  <si>
    <t>Александровский р-н, Балакирево пгт, 60 лет Октября ул, 4</t>
  </si>
  <si>
    <t>Александровский р-н, Балакирево пгт, 60 лет Октября ул, 5</t>
  </si>
  <si>
    <t>Александровский р-н, Балакирево пгт, 60 лет Октября ул, 6</t>
  </si>
  <si>
    <t>Александровский р-н, Балакирево пгт, 60 лет Октября ул, 7</t>
  </si>
  <si>
    <t>Александровский р-н, Балакирево пгт, Вокзальная ул, 9</t>
  </si>
  <si>
    <t>Александровский р-н, Балакирево пгт, Совхозная ул, 3</t>
  </si>
  <si>
    <t>Александровский р-н, Балакирево пгт, Юго-Западный кв-л, 10</t>
  </si>
  <si>
    <t>Александровский р-н, Балакирево пгт, Юго-Западный кв-л, 11</t>
  </si>
  <si>
    <t>Александровский р-н, Балакирево пгт, Юго-Западный кв-л, 12</t>
  </si>
  <si>
    <t>Александровский р-н, Балакирево пгт, Юго-Западный кв-л, 13</t>
  </si>
  <si>
    <t>Александровский р-н, Балакирево пгт, Юго-Западный кв-л, 14</t>
  </si>
  <si>
    <t>Александровский р-н, Балакирево пгт, Юго-Западный кв-л, 15</t>
  </si>
  <si>
    <t>Александровский р-н, Балакирево пгт, Юго-Западный кв-л, 16</t>
  </si>
  <si>
    <t>Александровский р-н, Балакирево пгт, Юго-Западный кв-л, 17</t>
  </si>
  <si>
    <t>Александровский р-н, Балакирево пгт, Юго-Западный кв-л, 18</t>
  </si>
  <si>
    <t>Александровский р-н, Балакирево пгт, Юго-Западный кв-л, 19</t>
  </si>
  <si>
    <t>Александровский р-н, Балакирево пгт, Юго-Западный кв-л, 2</t>
  </si>
  <si>
    <t>Александровский р-н, Балакирево пгт, Юго-Западный кв-л, 22</t>
  </si>
  <si>
    <t>Александровский р-н, Балакирево пгт, Юго-Западный кв-л, 3</t>
  </si>
  <si>
    <t>Александровский р-н, Балакирево пгт, Юго-Западный кв-л, 4</t>
  </si>
  <si>
    <t>Александровский р-н, Балакирево пгт, Юго-Западный кв-л, 5</t>
  </si>
  <si>
    <t>Александровский р-н, Балакирево пгт, Юго-Западный кв-л, 6</t>
  </si>
  <si>
    <t>Александровский р-н, Балакирево пгт, Юго-Западный кв-л, 7</t>
  </si>
  <si>
    <t>Александровский р-н, Балакирево пгт, Юго-Западный кв-л, 8</t>
  </si>
  <si>
    <t>Александровский р-н, Балакирево пгт, Юго-Западный кв-л, 9</t>
  </si>
  <si>
    <t>Александровский р-н, Большое Каринское с, Новая ул, 4</t>
  </si>
  <si>
    <t>Александровский р-н, Большое Каринское с, Новая ул, 5</t>
  </si>
  <si>
    <t>Александровский р-н, Годуново с, Центральная ул, 1</t>
  </si>
  <si>
    <t>Александровский р-н, Карабаново г, Гагарина ул, 4</t>
  </si>
  <si>
    <t>Александровский р-н, Карабаново г, Гагарина ул, 6</t>
  </si>
  <si>
    <t>Александровский р-н, Карабаново г, Западная ул, 9</t>
  </si>
  <si>
    <t>Александровский р-н, Карабаново г, Карпова ул, 3</t>
  </si>
  <si>
    <t>Александровский р-н, Карабаново г, Карпова ул, 4</t>
  </si>
  <si>
    <t>Александровский р-н, Карабаново г, Комсомольская ул, 11</t>
  </si>
  <si>
    <t>Александровский р-н, Карабаново г, Комсомольская ул, 2</t>
  </si>
  <si>
    <t>Александровский р-н, Карабаново г, Комсомольская ул, 5</t>
  </si>
  <si>
    <t>Александровский р-н, Карабаново г, Комсомольская ул, 9</t>
  </si>
  <si>
    <t>Александровский р-н, Карабаново г, Кооперативная ул, 24</t>
  </si>
  <si>
    <t>Александровский р-н, Карабаново г, Маяковского ул, 1</t>
  </si>
  <si>
    <t>Александровский р-н, Карабаново г, Маяковского ул, 2</t>
  </si>
  <si>
    <t>Александровский р-н, Карабаново г, Маяковского ул, 3</t>
  </si>
  <si>
    <t>Александровский р-н, Карабаново г, Первомайская пл, 4</t>
  </si>
  <si>
    <t>Александровский р-н, Карабаново г, Чулкова ул, 7</t>
  </si>
  <si>
    <t>Александровский р-н, Струнино г, Воронина ул, 5</t>
  </si>
  <si>
    <t>Александровский р-н, Струнино г, Кирова пл, 5</t>
  </si>
  <si>
    <t>Александровский р-н, Струнино г, Фрунзе ул, 13</t>
  </si>
  <si>
    <t>Александровский р-н, Струнино г, Шувалова пер, 1</t>
  </si>
  <si>
    <t>Александровский р-н, Струнино г, Шувалова ул, 1</t>
  </si>
  <si>
    <t>Александровский р-н, Струнино г, Шувалова ул, 11</t>
  </si>
  <si>
    <t>Александровский р-н, Струнино г, Шувалова ул, 2а</t>
  </si>
  <si>
    <t>Александровский р-н, Струнино г, Шувалова ул, 6</t>
  </si>
  <si>
    <t>Владимир г, 1-й Коллективный проезд, 1</t>
  </si>
  <si>
    <t>Владимир г, 1-я Никольская ул, 11</t>
  </si>
  <si>
    <t>Владимир г, 1-я Никольская ул, 12а</t>
  </si>
  <si>
    <t>Владимир г, 1-я Никольская ул, 20а</t>
  </si>
  <si>
    <t>Владимир г, 2-я Никольская ул, 4</t>
  </si>
  <si>
    <t>Владимир г, 2-я Никольская ул, 9</t>
  </si>
  <si>
    <t>Владимир г, Безыменского ул, 4а</t>
  </si>
  <si>
    <t>Владимир г, Большая Московская ул, 104а</t>
  </si>
  <si>
    <t>Владимир г, Большая Московская ул, 26</t>
  </si>
  <si>
    <t>Владимир г, Большая Московская ул, 37</t>
  </si>
  <si>
    <t>Владимир г, Большая Московская ул, 81</t>
  </si>
  <si>
    <t>Владимир г, Большая Московская ул, 82</t>
  </si>
  <si>
    <t>Владимир г, Владимирский спуск, 3</t>
  </si>
  <si>
    <t>Владимир г, Воровского ул, 2</t>
  </si>
  <si>
    <t>Владимир г, Воровского ул, 8</t>
  </si>
  <si>
    <t>Владимир г, Воровского ул, 9</t>
  </si>
  <si>
    <t>Владимир г, Горького ул, 60А</t>
  </si>
  <si>
    <t>Владимир г, Ильича ул, 6а</t>
  </si>
  <si>
    <t>Владимир г, Казарменная ул, 9А</t>
  </si>
  <si>
    <t>Владимир г, Красноармейская ул, 28</t>
  </si>
  <si>
    <t>Владимир г, Красноармейская ул, 47</t>
  </si>
  <si>
    <t>Владимир г, Красноармейская ул, 47А</t>
  </si>
  <si>
    <t>Владимир г, Красноармейская ул, 47Б</t>
  </si>
  <si>
    <t>Владимир г, Красноармейская ул, 47В</t>
  </si>
  <si>
    <t>Владимир г, Октябрьский военный городок, 35</t>
  </si>
  <si>
    <t>Владимир г, Оргтруд мкр, Молодежная ул, 2</t>
  </si>
  <si>
    <t>Владимир г, Подбельского ул, 18</t>
  </si>
  <si>
    <t>Владимир г, Семашко ул, 10</t>
  </si>
  <si>
    <t>Владимир г, Стасова ул, 3/1</t>
  </si>
  <si>
    <t>Владимир г, Стрелецкий городок, 3а</t>
  </si>
  <si>
    <t>Владимир г, Строителей пр-кт, 13Д</t>
  </si>
  <si>
    <t>Владимир г, Строителей пр-кт, 13д корп. 2</t>
  </si>
  <si>
    <t>Владимир г, Урицкого ул, 13а</t>
  </si>
  <si>
    <t>Владимир г, Фейгина ул, 17</t>
  </si>
  <si>
    <t>Владимир г, Фейгина ул, 21</t>
  </si>
  <si>
    <t>Вязники г, Герцена ул, 40</t>
  </si>
  <si>
    <t>Вязники г, Нововязники мкр, Клубная ул, 10</t>
  </si>
  <si>
    <t>Вязники г, Нововязники мкр, Клубная ул, 8</t>
  </si>
  <si>
    <t>Вязниковский р-н, Коурково д, Школьная ул, 7</t>
  </si>
  <si>
    <t>Вязниковский р-н, Лукново п, Лермонтова ул, 23</t>
  </si>
  <si>
    <t>Вязниковский р-н, Мстёра ст, 2-я Кирзаводская ул, 5</t>
  </si>
  <si>
    <t>Вязниковский р-н, Октябрьский п, Первомайская ул, 4</t>
  </si>
  <si>
    <t>Вязниковский р-н, Октябрьский п, Первомайская ул, 5</t>
  </si>
  <si>
    <t>Вязниковский р-н, Сергеево д, Ткацкая ул, 1</t>
  </si>
  <si>
    <t>Гороховец г, Мира ул, 19</t>
  </si>
  <si>
    <t>Гороховецкий р-н, Гришино с, Ленина ул, 50</t>
  </si>
  <si>
    <t>Гусь-Хрустальный г, Заводской пер, 8</t>
  </si>
  <si>
    <t>Гусь-Хрустальный г, Интернациональная ул, 5</t>
  </si>
  <si>
    <t>Гусь-Хрустальный г, Интернациональная ул, 7</t>
  </si>
  <si>
    <t>Гусь-Хрустальный г, Кравчинского ул, 20</t>
  </si>
  <si>
    <t>Гусь-Хрустальный г, Орловская ул, 24</t>
  </si>
  <si>
    <t>Гусь-Хрустальный г, Первомайская ул, 2</t>
  </si>
  <si>
    <t>Гусь-Хрустальный г, Первомайская ул, 4</t>
  </si>
  <si>
    <t>Гусь-Хрустальный г, Революции ул, 13</t>
  </si>
  <si>
    <t>Гусь-Хрустальный г, Революции ул, 5</t>
  </si>
  <si>
    <t>Гусь-Хрустальный г, Революции ул, 8</t>
  </si>
  <si>
    <t>Гусь-Хрустальный г, Рудницкой ул, 11</t>
  </si>
  <si>
    <t>Гусь-Хрустальный г, Фрезерная ул, 5</t>
  </si>
  <si>
    <t>Камешково г, Карла Маркса ул, 62</t>
  </si>
  <si>
    <t>Камешково г, Советская ул, 23</t>
  </si>
  <si>
    <t>Камешковский р-н, Второво с, Сосновая ул, 5</t>
  </si>
  <si>
    <t>Киржач г, Большая Московская ул, 1а</t>
  </si>
  <si>
    <t>Киржач г, Большая Московская ул, 2</t>
  </si>
  <si>
    <t>Киржач г, Большая Московская ул, 2а</t>
  </si>
  <si>
    <t>Киржач г, Большая Московская ул, 45а</t>
  </si>
  <si>
    <t>Киржач г, Красный Октябрь мкр, Первомайская ул, 7</t>
  </si>
  <si>
    <t>Киржач г, М.Расковой ул, 17</t>
  </si>
  <si>
    <t>Киржач г, М.Расковой ул, 18</t>
  </si>
  <si>
    <t>Киржач г, М.Расковой ул, 19</t>
  </si>
  <si>
    <t>Киржач г, М.Расковой ул, 21</t>
  </si>
  <si>
    <t>Киржач г, М.Расковой ул, 9</t>
  </si>
  <si>
    <t>Киржач г, Свобода ул, 113а</t>
  </si>
  <si>
    <t>Ковров г, 3 Интернационала ул, 26</t>
  </si>
  <si>
    <t>Ковров г, Володарского ул, 31</t>
  </si>
  <si>
    <t>Ковров г, Ленина пр-кт, 47</t>
  </si>
  <si>
    <t>Ковров г, Свердлова ул, 4</t>
  </si>
  <si>
    <t>Ковров г, Социалистическая ул, 10</t>
  </si>
  <si>
    <t>Ковров г, Тургенева ул, 1</t>
  </si>
  <si>
    <t>Ковров г, Федорова ул, 13А</t>
  </si>
  <si>
    <t>Ковровский р-н, Новый п, Лесная ул, 4а</t>
  </si>
  <si>
    <t>Ковровский р-н, Пакино п, Труда ул, 17</t>
  </si>
  <si>
    <t>Кольчугино г, 3 Интернационала ул, 4</t>
  </si>
  <si>
    <t>Кольчугино г, Алексеева ул, 3а</t>
  </si>
  <si>
    <t>Кольчугино г, Дружбы ул, 6а</t>
  </si>
  <si>
    <t>Кольчугино г, Ленина ул, 11а</t>
  </si>
  <si>
    <t>Кольчугино г, Луговая ул, 3</t>
  </si>
  <si>
    <t>Кольчугино г, Шиманаева ул, 4а</t>
  </si>
  <si>
    <t>Меленковский р-н, Злобино-2 д, 48</t>
  </si>
  <si>
    <t>Меленковский р-н, Злобино-2 д, 69</t>
  </si>
  <si>
    <t>Меленковский р-н, Илькино с, Садовая ул, 4</t>
  </si>
  <si>
    <t>Меленковский р-н, Илькино с, Садовая ул, 6</t>
  </si>
  <si>
    <t>Меленковский р-н, Папулино д, Коммунистическая ул, 3</t>
  </si>
  <si>
    <t>Меленковский р-н, Папулино д, Коммунистическая ул, 5</t>
  </si>
  <si>
    <t>Муром г, Воровского ул, 59</t>
  </si>
  <si>
    <t>Муром г, Губкина ул, 3</t>
  </si>
  <si>
    <t>Муром г, Карла Маркса ул, 46</t>
  </si>
  <si>
    <t>Муром г, Кирова проезд, 2</t>
  </si>
  <si>
    <t>Муром г, Кирова проезд, 5</t>
  </si>
  <si>
    <t>Муром г, Кирова проезд, 7</t>
  </si>
  <si>
    <t>Муром г, Кирова ул, 1</t>
  </si>
  <si>
    <t>Муром г, Кирова ул, 22</t>
  </si>
  <si>
    <t>Муром г, Кирова ул, 5</t>
  </si>
  <si>
    <t>Муром г, Кирова ул, 8</t>
  </si>
  <si>
    <t>Муром г, Комсомольский пер, 28</t>
  </si>
  <si>
    <t>Муром г, Красногвардейская ул, 76</t>
  </si>
  <si>
    <t>Муром г, Лаврентьева ул, 44</t>
  </si>
  <si>
    <t>Муром г, Лакина ул, 92</t>
  </si>
  <si>
    <t>Муром г, Орджоникидзе ул, 4</t>
  </si>
  <si>
    <t>Муром г, Парковая ул, 10</t>
  </si>
  <si>
    <t>Муром г, Первомайская ул, 103А</t>
  </si>
  <si>
    <t>Муром г, Экземплярского ул, 73</t>
  </si>
  <si>
    <t>Петушинский р-н, Костино д, Воинская тер, 7</t>
  </si>
  <si>
    <t>Петушинский р-н, Покров г, Пролетарская ул, 106</t>
  </si>
  <si>
    <t>Петушинский р-н, Покров г, Школьный проезд, 1</t>
  </si>
  <si>
    <t>Петушинский р-н, Покров г, Школьный проезд, 4А</t>
  </si>
  <si>
    <t>Петушки г, Покровка ул, 23</t>
  </si>
  <si>
    <t>Собинка г, Красная Звезда ул, 12</t>
  </si>
  <si>
    <t>Собинка г, Фабричная ул, 2А</t>
  </si>
  <si>
    <t>Собинский р-н, Асерхово п, Лесной пр-кт, 8</t>
  </si>
  <si>
    <t>Собинский р-н, Лакинск г, Спортивная ул, 15</t>
  </si>
  <si>
    <t>Собинский р-н, Лакинск г, Спортивная ул, 17</t>
  </si>
  <si>
    <t>Судогодский р-н, Тюрмеровка п, Краснознаменная ул, 14А</t>
  </si>
  <si>
    <t>Суздаль г, Пожарского ул, 6б</t>
  </si>
  <si>
    <t>Суздальский р-н, Старый Двор с, Молодежная ул, 1А</t>
  </si>
  <si>
    <t>Юрьев-Польский г, Шибанкова ул, 142а</t>
  </si>
  <si>
    <t>Юрьев-Польский г, Шибанкова ул, 32</t>
  </si>
  <si>
    <t>Юрьев-Польский г, Шибанкова ул, 68</t>
  </si>
  <si>
    <t>Ковров г, Набережная ул, 11</t>
  </si>
  <si>
    <t>Кольчугинский р-н, Раздолье п, Совхозная ул, 15</t>
  </si>
  <si>
    <t>Александров г, Лермонтова ул, 24 корп. 2</t>
  </si>
  <si>
    <t>Меленки г, Кирова ул, 44 корп. 1</t>
  </si>
  <si>
    <t>Меленки г, Кирова ул, 44 корп. 2</t>
  </si>
  <si>
    <t>Меленки г, Кирова ул, 44 корп. 3</t>
  </si>
  <si>
    <t>Собинка г, Димитрова ул, 24 корп. 1</t>
  </si>
  <si>
    <t>Кирпич</t>
  </si>
  <si>
    <t>нет</t>
  </si>
  <si>
    <t>8</t>
  </si>
  <si>
    <t>4</t>
  </si>
  <si>
    <t>-</t>
  </si>
  <si>
    <t>Кап.ремонт кровли в 2010 г.</t>
  </si>
  <si>
    <t>Кап.ремонт не проводился</t>
  </si>
  <si>
    <t>Ж/б панели</t>
  </si>
  <si>
    <t>6</t>
  </si>
  <si>
    <t>Капитальный ремонт кровли в 2013 г.</t>
  </si>
  <si>
    <t>3</t>
  </si>
  <si>
    <t>Шлакоблок</t>
  </si>
  <si>
    <t>Кап.ремонт кровли в 2015 г.</t>
  </si>
  <si>
    <t>Блок</t>
  </si>
  <si>
    <t>9</t>
  </si>
  <si>
    <t>Дерево</t>
  </si>
  <si>
    <t>Монолит</t>
  </si>
  <si>
    <t>Монолит ж/б</t>
  </si>
  <si>
    <t>Ремонт системы отопления в подвале.</t>
  </si>
  <si>
    <t>5</t>
  </si>
  <si>
    <t>7</t>
  </si>
  <si>
    <t>Кап.ремонт кровли в 2012 г.</t>
  </si>
  <si>
    <t>Кап.ремонт кровли в 2016 г.</t>
  </si>
  <si>
    <t>Кап.ремонт кровли в 2013 г.</t>
  </si>
  <si>
    <t>Кап.ремонт кровли в 2010 г., кап.ремонт инженерных сетей в подвале в 2010 г.</t>
  </si>
  <si>
    <t>Капитальный ремонт инженерных коммуникаций в подвале дома в 2015 г.</t>
  </si>
  <si>
    <t>Капитальный ремонт кровли в 2015 г.</t>
  </si>
  <si>
    <t>Кап.ремонт ХВС, ГВС в подвале дома</t>
  </si>
  <si>
    <t>Кап.ремонт ХВС и ГВС в подвале дома в 2012 г.</t>
  </si>
  <si>
    <t>12</t>
  </si>
  <si>
    <t>Кап.ремонт кровли в 2009 г.</t>
  </si>
  <si>
    <t>Капитальный ремонт не проводился</t>
  </si>
  <si>
    <t>Брус</t>
  </si>
  <si>
    <t>замена лифтов в 2015 году</t>
  </si>
  <si>
    <t>Кап.ремонт системы отопления в 2013 г.</t>
  </si>
  <si>
    <t>нет информации</t>
  </si>
  <si>
    <t>отсутствует</t>
  </si>
  <si>
    <t>ремонт крыши - 2022г.
ВИС - 2030г.
фундамент - 2040г.</t>
  </si>
  <si>
    <t>Александровский р-н, Балакирево п, Заводская ул, 2</t>
  </si>
  <si>
    <t>Александровский р-н, Балакирево п, Юго-Западный кв-л, 17</t>
  </si>
  <si>
    <t>Александровский р-н, Балакирево п, Юго-Западный кв-л, 22</t>
  </si>
  <si>
    <t>Планируется проведение капитального ремонта 2017 году</t>
  </si>
  <si>
    <t>Планируется проведение капитального ремонта в 2019 году</t>
  </si>
  <si>
    <t>Ж/б блок</t>
  </si>
  <si>
    <t>10</t>
  </si>
  <si>
    <t>крыша-2014г</t>
  </si>
  <si>
    <t>Запланирован капитальный ремонт ВИС на 2017 год. Замена канализации 110 мм- 82 м, Замена водопровода - 20 мм - 76 м., 25 мм - 16 м, 40 м- 20 м.</t>
  </si>
  <si>
    <t>капремонт крыши в 2012г, кап.ремонт ВИС 2016г</t>
  </si>
  <si>
    <t>кап.рем.крыши-2011г</t>
  </si>
  <si>
    <t>кап.рем.отмостков-2012г</t>
  </si>
  <si>
    <t>кап.рем.крыши-2015г</t>
  </si>
  <si>
    <t>кап.рем.крыши-2014г</t>
  </si>
  <si>
    <t>Капремонт крыши в 2015г.</t>
  </si>
  <si>
    <t>Капитальный ремонт крыши на 2022г.</t>
  </si>
  <si>
    <t>капитальный ремонт кровли в 2018г</t>
  </si>
  <si>
    <t>Капитальный ремонт крыши в 2015г.</t>
  </si>
  <si>
    <t>Капитальный ремонт крыши выполнен в 2015г.</t>
  </si>
  <si>
    <t>Способ формирования-счет фонда капитального ремонта.</t>
  </si>
  <si>
    <t>Капитальный ремонт крыши на 2018г.</t>
  </si>
  <si>
    <t>Несущие панели</t>
  </si>
  <si>
    <t>Капитальный ремонт фасада дома 2016 год</t>
  </si>
  <si>
    <t>НЕ ПРОВОДИЛСЯ</t>
  </si>
  <si>
    <t>по состоянию на 17.08.2017г. капитальный ремонт не требуется</t>
  </si>
  <si>
    <t>капитальный ремонт на 17.08.2017 не требуется</t>
  </si>
  <si>
    <t>Капитальный ремонт кровли - 2010 год</t>
  </si>
  <si>
    <t>Капитальный ремонт кровли - 2006 год
Капитальный ремонт системы электроснабжения - 2010 год
Капитальный ремонт системы отопления - 2008 год
Капитальный ремонт системы холодного водоснабжения - 2006
Капитальный ремонт системы горячего водоснабжения - 2006
Капитальный ремонт системы водоотведения - 2008</t>
  </si>
  <si>
    <t>Капитальный ремонт системы электроснабжения - 2008
Капитальный ремонт системы холодного водоснабжения - 2009
Капитальный ремонт системы горячего водоснабжения - 2009
Капитальный ремонт теплового узла с водоподогревателями - 2007
Капитальный ремонт системы водоотведения - 2008</t>
  </si>
  <si>
    <t>Капитальный ремонт системы газоснабжения - 2008 год
Капитальный ремонт системы электроснабжения - 2008 год
Капитальный ремонт системы холодного водоснабжения - 2008 год
Капитальный ремонт системы горячего водоснабжения - 2008 год
Капитальный ремонт системы водоотведения - 2008 год</t>
  </si>
  <si>
    <t>Капитальный ремонт системы электроснабжения - 2008 год</t>
  </si>
  <si>
    <t>Капитальный ремонт системы электроснабжения - 2008 год
Капитальный ремонт системы газоснабжения - 2008 год</t>
  </si>
  <si>
    <t>Специальный счет</t>
  </si>
  <si>
    <t>кап.ремонт фасада-2019 год</t>
  </si>
  <si>
    <t>кровля 2008 год</t>
  </si>
  <si>
    <t>необходимо отремонтировать панельные швы, заменить электропроводку, сменить бойлер.</t>
  </si>
  <si>
    <t>Последний капитальный ремонт проводился в 2016 году в части фасада (утепление межпанельных швов)</t>
  </si>
  <si>
    <t>кап.ремонт крыши - 2016 год</t>
  </si>
  <si>
    <t>Капитальный ремонт системы  электроснабжения - 2010
Капитальный ремонт системы холодного водоснабжения - 2007
Капитальный ремонт системы горячего водоснабжения - 2007
Капитального ремонт теплового узла с водоподогревателями - 2009</t>
  </si>
  <si>
    <t>кап.ремонт фасада -2020 год</t>
  </si>
  <si>
    <t>кап.ремонт крыши -2016 год</t>
  </si>
  <si>
    <t>Протокол № 4 от 11.02.2014 г.: способ формирования фонда КР - на счете регионального оператора, минимальный размер взносов на КР в размере 6,5 рублей.
Протокол № 12 от 29.11.2014 г.: о смене видов КР ( КР фасада -2017 г., КР крыши - 20207 г.)</t>
  </si>
  <si>
    <t>Капитальный ремонт системы электроснабжения - 2008</t>
  </si>
  <si>
    <t>кап.ремонт фасада - 2019 год</t>
  </si>
  <si>
    <t>кап.ремонт фасада - 2020 год</t>
  </si>
  <si>
    <t>В 2016-2017 годах проведен капитальный ремонт части подвальных помещений, являющихся общедомовым имуществом и заменены противопожарные двери, ведущие на крышу, а также усовершенствованы входы в подъезды (в т.ч. уложена противогололедная плитка, заменены поручни).</t>
  </si>
  <si>
    <t>Кирпичные с облицовкой керамическими блоками и плитками</t>
  </si>
  <si>
    <t>проводился в 2010 году</t>
  </si>
  <si>
    <t>Пеноблок</t>
  </si>
  <si>
    <t>счет регионального оператора</t>
  </si>
  <si>
    <t>кап.ремонт крыши - 2020 год</t>
  </si>
  <si>
    <t>кап.ремонт крыши - 2021 год; кап.ремонт фасада - 2021 год</t>
  </si>
  <si>
    <t>кап.ремонт лифтов - 2018 год</t>
  </si>
  <si>
    <t>кап.ремонт лифтов - 2013 год; кап.ремонт фасада - 2018 год</t>
  </si>
  <si>
    <t>кап.ремонт лифтов - 2013 год; кап.ремонт фасада - 2019 год</t>
  </si>
  <si>
    <t>кап.ремонт крыши -2008 год; кап.ремонт фасада - 2020 год</t>
  </si>
  <si>
    <t>кап.ремонт крыши - 2008 год; кап.ремонт фасада - 2008 год</t>
  </si>
  <si>
    <t>кап.ремонт крыши - 2021 год</t>
  </si>
  <si>
    <t>кап.ремонт розлива ХВС,ГВС - 2008 год; кап.ремонт тепловых узлов - 2008 год; кап.ремонт розлива канализации - 2008 год; кап.ремонт крыши - 2010 год</t>
  </si>
  <si>
    <t>кап.ремонт крыши - 2010 год</t>
  </si>
  <si>
    <t>кап.ремонт крыши - 2010 год; кап.ремонт фасада - 2021 год</t>
  </si>
  <si>
    <t>кап.ремонт тепловых узлов - 2007 год; кап.ремонт розлива отопления - 2008 год; кап.ремонт крыши - 2010 год</t>
  </si>
  <si>
    <t>кап.ремонт тепловых узлов - 2008 год; кап.ремонт крыши - 2008 год</t>
  </si>
  <si>
    <t>кап.ремонт теплового узла - 2008 год; кап.ремонт крыши - 2008 год</t>
  </si>
  <si>
    <t>на 2018 г. планируются работы по по замене кровли</t>
  </si>
  <si>
    <t>14.09.2013</t>
  </si>
  <si>
    <t>Капитальный ремонт кровли, отмостки и водостоков проводился в 2017 году.</t>
  </si>
  <si>
    <t>способ формирования капитального ремонта не определен</t>
  </si>
  <si>
    <t>Ремонт крыши - 2016г.</t>
  </si>
  <si>
    <t>последний капитальный ремонт произведён в 2017г</t>
  </si>
  <si>
    <t>2016 г.- кап. ремонт кровли, ВИС</t>
  </si>
  <si>
    <t>5 лет взносы не начисляются, новостройка.</t>
  </si>
  <si>
    <t>новостройка.</t>
  </si>
  <si>
    <t>Иное</t>
  </si>
  <si>
    <t>гарантийный срок</t>
  </si>
  <si>
    <t>Сборно-щитовой</t>
  </si>
  <si>
    <t>кап.ремонт розлива ГВС, ХВС - 2017 год; кап.ремонт розлива канализации - 2017 год; кап.ремонт розлива отопления - 2017 год; кап.ремонт теплового узла - 2018 год</t>
  </si>
  <si>
    <t>по состоянию на 18.08.2017 капитальный ремонт не требуется</t>
  </si>
  <si>
    <t>Крупн.блок</t>
  </si>
  <si>
    <t>новостройка</t>
  </si>
  <si>
    <t>кровля шифер</t>
  </si>
  <si>
    <t>капитальный ремонт ВИС 2018 год</t>
  </si>
  <si>
    <t>имеет гарантийный срок</t>
  </si>
  <si>
    <t>кап.ремонт теплового узла - 2007 год; кап.ремонт крыши - 2010; 2021 года; кап.ремонт фасада - 2019 год</t>
  </si>
  <si>
    <t>кап.ремонт теплового узла - 2007 год; кап.ремонт лифты - 2010 год; кап.ремонт крыша - 2010; 2020 год; кап.ремонт фасада - 2020 год</t>
  </si>
  <si>
    <t>кап.ремонт теплового узла - 2007 год; кап.ремонт крыши - 2007 год; кап.ремонт лифтов - 2008 год</t>
  </si>
  <si>
    <t>кап.ремонт тепловых узлов - 2008 год; кап.ремонт крыши - 2010 год</t>
  </si>
  <si>
    <t>кап.ремонт крыши - 2007 год; кап.ремонт теплового узла - 2008 год</t>
  </si>
  <si>
    <t>кап.ремонт тепловых узлов - 2007 год; кап.ремонт крыши - 2011 год; кап.ремонт лифтов - 2018 год</t>
  </si>
  <si>
    <t>кап.ремонт теплового узла - 2008 год; кап.ремонт крыши - 2010 год</t>
  </si>
  <si>
    <t>кап.ремонт тепловых узлов - 2008 год; кап.ремонт лифтов - 2008 год; кап.ремонт крыши - 2010; 2019 год</t>
  </si>
  <si>
    <t>кап.ремонт лифтов - 2010 год; кап.ремонт крыши - 2010; 2021 год; кап.ремонт фасада - 2021 год</t>
  </si>
  <si>
    <t>кап.ремонт тепловых узлов - 2016 год; кап.ремонт крыши - 2010; 2019 год</t>
  </si>
  <si>
    <t>по плану фонда капитального ремонта</t>
  </si>
  <si>
    <t>Капитальный ремонт проводился в 2015 г. , произведена замена водомерных узлов, установлены отсекающие краны,  установлены   терморегуляторы  на ГВС, В  2016 г.  произведена реконструкция системы отопления,  установлены циркуляционные насосы на системе отопления,</t>
  </si>
  <si>
    <t>Спецсчет</t>
  </si>
  <si>
    <t>кап.ремонт тепловых узлов - 2008 год; кап.ремонт лифтов - 2010 год; кап.ремонт кровли - 2008; 2019 год</t>
  </si>
  <si>
    <t>11</t>
  </si>
  <si>
    <t>кап.ремонт тепловых узлов - 2008 год; кап.ремонт лифтов - 2016 год;</t>
  </si>
  <si>
    <t>капитальный ремонт не проводился</t>
  </si>
  <si>
    <t>Дом 5 этажный, 4-х подъездный</t>
  </si>
  <si>
    <t>Региональный оператор</t>
  </si>
  <si>
    <t>2005 год замена электропроводки и осветительной арматуры, 2013 год замена кровли,2016 год замена отопительного оборудования</t>
  </si>
  <si>
    <t>не данных</t>
  </si>
  <si>
    <t>Дом 2-х этажный, 2-х подъездный</t>
  </si>
  <si>
    <t>01.05.2017 создан спец. счет</t>
  </si>
  <si>
    <t>кап.ремонт крыши - 2007; 2021 год; кап.ремонт фасада - 2021 год</t>
  </si>
  <si>
    <t>кап.ремонт лифтов - 2016 год</t>
  </si>
  <si>
    <t>кап.ремонт крыши - 2007 год; кап.ремонт лифтов - 2010 год; кап.ремонт фасада - 2018 год</t>
  </si>
  <si>
    <t>кап.ремонт лифтов - 2013 год; кап.ремонт крыши - 2019 год</t>
  </si>
  <si>
    <t>кап.ремонт теплового узла - 2007 год; кап.ремонт крыши - 2019 год</t>
  </si>
  <si>
    <t>кап.ремонт крыши - 2007 год; кап.ремонт лифтов - 2010 год; кап.ремонт фасада - 2015 год</t>
  </si>
  <si>
    <t>кап.ремонт тепловых узлов - 2008 год; кап.ремонт крыши - 2013 год</t>
  </si>
  <si>
    <t>кап.ремонт лифтов - 2012 год; кап.ремонт крыши - 2012; 2021 год; кап.ремонт фасада - 2021 год</t>
  </si>
  <si>
    <t>кап.ремонт тепловых узлов - 2008 год; кап.ремонт лифтов - 2010 год; кап.ремонт крыши - 2008; 2021 год; кап.ремонт фасада - 2021 год</t>
  </si>
  <si>
    <t>кап.ремонт теплового узла - 2008 год; кап.ремонт крыши - 2015 год</t>
  </si>
  <si>
    <t>кап.ремонт теплового узла - 2008 год; кап.ремонт лифтов - 2010 год; кап.ремонт крыши - 2015 год</t>
  </si>
  <si>
    <t>кап.ремонт крыши - 2015 год; кап.ремонт лифтов - 2016 год</t>
  </si>
  <si>
    <t>капитальный ремонт кровли</t>
  </si>
  <si>
    <t>проведен КР кровли</t>
  </si>
  <si>
    <t>14</t>
  </si>
  <si>
    <t>Каркаснозасыпной</t>
  </si>
  <si>
    <t>Производился капитальный ремонт кровли и косметический ремонт фасада.</t>
  </si>
  <si>
    <t>Произведен капитальный ремонт кровли в 2010г. и капитальный ремонт водопровода в 2011г.</t>
  </si>
  <si>
    <t>2004 год капитальный ремонт кровли</t>
  </si>
  <si>
    <t>2011 год  капитальный ремонт кровли</t>
  </si>
  <si>
    <t>2008 год капитальный ремонт кровли</t>
  </si>
  <si>
    <t>2008 капитальный ремонт кровли</t>
  </si>
  <si>
    <t>Отсутствует</t>
  </si>
  <si>
    <t>в 2015г. с использованием средств спецсчета были проведены работы по замене окон на пластиковые в подъездах дома,заменены водосточные трубы по периметру дома, проведен кап.ремонт цоколя дома</t>
  </si>
  <si>
    <t>Канализация 2015 год.Электроснабжение 2016 год.Обратка ГВС 2017 год.Окна 2017 год.</t>
  </si>
  <si>
    <t>Специальный счет. 1м2-6,50 руб.</t>
  </si>
  <si>
    <t>2016г.- проведен капитальный ремонт отмостки и фасада МКД</t>
  </si>
  <si>
    <t>Капитальный ремонт мягкой кровли состоялся в 2019-2020гг.</t>
  </si>
  <si>
    <t>В 2015 г. Проводился кап /рем. кровли</t>
  </si>
  <si>
    <t>капитальный ремонт освещения подвала 13 мая  2015 года; капитальный ремонт внутридомовой инженерной системы водоотведения (канализации) 13 мая 2015 года; капитальный ремонт общедомовой электропроводки(поэтажное освещение, замена электрощитов и щитов ВРУ 10 марта 2016 года</t>
  </si>
  <si>
    <t>В 2008 г. выполнен капитальный ремонт крыши, системы отопления, холодного и горячего водоснабжения, герметизация швов.</t>
  </si>
  <si>
    <t>Капитальный ремонт кровли производился в 2014г.</t>
  </si>
  <si>
    <t>Капитальный ремонт ВИС электроснабжения в 2015 году.
Капитальный ремонт ВИС горячего и холодного водоснабжения в 2016 году.
Капитальный ремонт кровли крыши в 2018 году.</t>
  </si>
  <si>
    <t>Специальный счет. 1 кв.м 6,50 руб</t>
  </si>
  <si>
    <t>2016год капитальный ремонт холодного водоснабжения</t>
  </si>
  <si>
    <t>капитальный ремонт не проводился с момента реконструкции.</t>
  </si>
  <si>
    <t>выполнен капитальный ремонт крыши</t>
  </si>
  <si>
    <t>в мае-июле 2016г. проведена замена труб ХВС</t>
  </si>
  <si>
    <t>проведен капитальный ремонт подвального помещения ( ремонт участков стен,гидроизоляция швов,покраска стен,ремонт подвальных окон, отмостки ,ремонт крыльца) 2015г.</t>
  </si>
  <si>
    <t>в 2015г проведены капитальный ремонт системы горячего водоснабжения 1/2 дома, проведен ремонт фасада 1/2 дома( швы), в 2016 году произведен капремонт отмостки МКД, фасада (цоколь и покраска)</t>
  </si>
  <si>
    <t>проведён капитальный ремонт системы водоотведения; 
проведён капитальный ремонт кровли;
приобретён и установлен счётчик ХВС</t>
  </si>
  <si>
    <t>Капитальный ремонт внутренних электрических сетей-2015;капитальный ремонт кровли-2015;капитальный ремонт фасада-2016;капитальный ремонт лифтового оборудования-2016</t>
  </si>
  <si>
    <t>В 2017 планируется произвести капитальнй ремонт крыши</t>
  </si>
  <si>
    <t>проведен капитальный ремонт крыши 2010г</t>
  </si>
  <si>
    <t>На данный момент кап. ремонты не проводились.</t>
  </si>
  <si>
    <t>Ремонт системы электроснабжения с 15.09.2016 - 31.10.2016г  Решение собственников МКД,протокол от 15 августа 2016г Стоимость работ 479 999,00р</t>
  </si>
  <si>
    <t>капитальный ремонт крыши</t>
  </si>
  <si>
    <t>капитального ремонта не было</t>
  </si>
  <si>
    <t>капитальный ремонт осуществлялся в 2016 году</t>
  </si>
  <si>
    <t>Год капитального ремонта: крыша 2024г., ВИС 2017г., фасад 2028г.,фундамент 2037г.</t>
  </si>
  <si>
    <t>Капитальный ремонт крыши в 2020г., ВИС- 2029г., фасада- 2040г., фундамента - 2035г., подвала - 2042г.</t>
  </si>
  <si>
    <t>Капитальный ремонт крыши -2022г., ВИС- 2030г., фундамента - 2040г., подвала - 2042г.</t>
  </si>
  <si>
    <t>В 2015 году проведен капитальный ремонт крыши дома.</t>
  </si>
  <si>
    <t>капитальный ремонт крыши в 2015г</t>
  </si>
  <si>
    <t>капитальный ремонт кровля произведён в 2014 году</t>
  </si>
  <si>
    <t>Крыша шифер, фундамент блочный ленточный</t>
  </si>
  <si>
    <t>Переведен на индивидуальное отопление</t>
  </si>
  <si>
    <t>РЕКОНСТРУКЦИЯ  НА СКАТНУЮ КРЫШУ  КАПИТАЛЬНЫЙ  РЕМОНТ 2010г.</t>
  </si>
  <si>
    <t>октябрь 2015 - декабрь 2015 проведен капитальный ремонт крыши "региональный фонд по капитальному ремонту"</t>
  </si>
  <si>
    <t>Капитальный ремонт крыши</t>
  </si>
  <si>
    <t>Информация отсутствует</t>
  </si>
  <si>
    <t>Завершена работа по  капитальному ремонту кровли, август 2015 года.</t>
  </si>
  <si>
    <t>капитальный ремонт кровли производился в 2007 году</t>
  </si>
  <si>
    <t>капитальный ремонт крыши проводился в 2006 году</t>
  </si>
  <si>
    <t>Капитальный ремонт крыши в 2015 году</t>
  </si>
  <si>
    <t>капитальный ремонт крыши проводился в 2010 году</t>
  </si>
  <si>
    <t>капитальный ремонт кровли проводился в 2008 году</t>
  </si>
  <si>
    <t>капитальный ремонт кровли  проводился в 2007 году</t>
  </si>
  <si>
    <t>капитальный ремонт кровли проводился в 2015 году</t>
  </si>
  <si>
    <t>капитальный ремонт кровли проводился в 2009 году</t>
  </si>
  <si>
    <t>капитальный ремонт кровли проводился  в  2008 году</t>
  </si>
  <si>
    <t>капитальный ремонт кровли проводился в 2016 году</t>
  </si>
  <si>
    <t>капитальный ремонт крыши 2017</t>
  </si>
  <si>
    <t>2016 - ремонт крыши</t>
  </si>
  <si>
    <t>кап. рем. крыши 2015</t>
  </si>
  <si>
    <t>В 2012 году проведен капитальный ремонт кровли</t>
  </si>
  <si>
    <t>В 2012 году проведен капитальный ремонт кровли с заменой шифера на профнастил</t>
  </si>
  <si>
    <t>в 2001 г. проведен капитальный ремонт кровли шиферной</t>
  </si>
  <si>
    <t>проведен в 2016 г. капитальный ремонт кровли с заменой шифера на профнастил</t>
  </si>
  <si>
    <t>проводилась в 1999 г. замена шифера</t>
  </si>
  <si>
    <t>в 2000 г. проведен кап. ремонт кровли с заменой шифера</t>
  </si>
  <si>
    <t>в 2015 г. проведен ремонт кровли с заменой шифера на профнастил</t>
  </si>
  <si>
    <t>в 2011 г. проведена замена шиферной кровли</t>
  </si>
  <si>
    <t>не включен в программу</t>
  </si>
  <si>
    <t>в 2011 г. проведен капитальный ремонт кровли с заменой шифера на профнастил</t>
  </si>
  <si>
    <t>в 2008 году проведена замена шиферной кровли</t>
  </si>
  <si>
    <t>капитальный ремонт кровли 2014-2015 г. Устройство вентилируемой кровли с покрытием профнастилом</t>
  </si>
  <si>
    <t>в 2015 году проведен капитальный ремонт кровли с заменой шифера на профнастил</t>
  </si>
  <si>
    <t>не проводилась</t>
  </si>
  <si>
    <t>За 2015-2016гг. проведены кап. ремонты:
Водопровода,цоколя, отмостки, температурных швов, установлены общедомовые приборы учета отопления и холодного водоснабжения.
В 2017г. - замена деревянных окон на пластиковые</t>
  </si>
  <si>
    <t>В 2016 году произведен ремонт крыши.</t>
  </si>
  <si>
    <t>на формирование фонда  - спец.счет у управляющей организации, 2025г-кровля,2021г.-ВИС,2040г.-фасад,2036г-фундамент,2043г.-подвал</t>
  </si>
  <si>
    <t>на формирование фонда  - у регионального оператора, 2018г-кровля,2026г-ВИС, 2028г.-фасад, 2037г-фундамент</t>
  </si>
  <si>
    <t>на формирование фонда  - у регионального оператора, 2021г-кровля,2028г-ВИС, 2043г-фасад,2036г-фундамент</t>
  </si>
  <si>
    <t>на формирование фонда  - у регионального оператора, 2023г-кровля, 2019г.-ВИС, 2033г.-фасад, 2038г.-фундамент, 2042г-подвал</t>
  </si>
  <si>
    <t>на формирование фонда  - спец.счет у регионального оператора, 2020г-кровля, 2027г.-ВИС, 2035г-фасад, 2043г.-подвал,</t>
  </si>
  <si>
    <t>средства на счете регионального оператора</t>
  </si>
  <si>
    <t>на формирование фонда  - спец.счет у регионального оператора, 2019г- кровля,2027г-ВИС, 2033г.- фасад, 2038г.-фундамент, 2042г.-подвал</t>
  </si>
  <si>
    <t>на формирование фонда  - у регионального оператора, 2019г-кровля, 2027г.-ВИС, 2033г.-фасад, 2038ш.-фундамент,2042г.- подвал</t>
  </si>
  <si>
    <t>на формирование фонда  - у регионального оператора, 2017г.-кровля, 2024г.-ВИС, 2035г.-фундамент</t>
  </si>
  <si>
    <t>на формирование фонда  - у регионального оператора, 2027г.-кровля, 2031г.-ВИС,2020-фасад, 2039г.-фундамент</t>
  </si>
  <si>
    <t>на формирование фонда  - у регионального оператора, 2015г-фасад,2017г-ВИС, 2025г.-кровля,2035г.-фундамент</t>
  </si>
  <si>
    <t>на формирование фонда  - у регионального оператора, 2015г.-кровля,2017г-ВИС,2025г.-фасад,2035г.-фундамент</t>
  </si>
  <si>
    <t>на формирование фонда  - у регионального оператора, 2018г.-кровля, 2026г.-ВИС, 2035г.-фундамент</t>
  </si>
  <si>
    <t>на формирование фонда  - у регионального оператора, 2027г.-кровля, 2031г-ВИС, 2020г.-фасад, 2039г.- фундамент</t>
  </si>
  <si>
    <t>на формирование фонда  - спец.счет у управляющей организации, 2025г-кровля, 2031г-ВИС, 2021г-лифт, 2043г.-фасад, 2040г.-фундамент</t>
  </si>
  <si>
    <t>на формирование фонда  - у регионального оператора, 2026г-кровля, 2021г.-ВИС, 2033г.-фасад, 2039г-фундамент</t>
  </si>
  <si>
    <t>на формирование фонда  - у регионального оператора,  2021г-кровля, 2028г-ВИС, 2043г-фасад, 2036г-фундамент</t>
  </si>
  <si>
    <t>в 2016 г. заменены окна в подъездах на пластиковые.</t>
  </si>
  <si>
    <t>на формирование фонда  - спец.счет у управляющей организации, 2026г-кровля, 2020г.-ВИС, 2023г-лифт, 2043г.-фасад,2039г-фундамент</t>
  </si>
  <si>
    <t>В 2011г. проведен капитальный ремонт кровли.
В 2016г. произведена замена центрального трубопровода холодной воды, перепланировка узла учета счетчика холодной воды.</t>
  </si>
  <si>
    <t>на формирование фонда  - спец.счет у управляющей организации, 2026г-кровля,2031г-ВИС, 2021г-лифт, 2043г-фасад,2040г-фундамент</t>
  </si>
  <si>
    <t>2019г-кровля, 2027г-ВИС,2033г-фасад, 2038г.-фундамент, 2042г -подвал</t>
  </si>
  <si>
    <t>на формирование фонда  - спец.счет у управляющей организации, 2024г-кровля, 2030г-ВИС,2017г-лифт, 2043г. - фасад, 2039г.-фундамент</t>
  </si>
  <si>
    <t>на формирование фонда  - спец.счет у управляющей организации, 2024г-кровля,2030г-ВИС, 2017г-лифт,2043г-фасад,2039г.-фундамент</t>
  </si>
  <si>
    <t>на формирование фонда  - спец.счет у регионального оператора, 2024г-кровля, 2030г-ВИС, 2018г-лифт, 2043г-фасад,2039г-фундамент</t>
  </si>
  <si>
    <t>на формирование фонда  - спец.счет у управляющей организации, 2024г-кровля, 2030г-ВИС, 2017г-лифт, 2043г-фасад, 2043г.- фасад, 2039г-фундамент</t>
  </si>
  <si>
    <t>на формирование фонда  - спец.счет у управляющей организации, 2024г-кровля, 2030г-ВИС, 2018г-лифт,2043г - фасад,2039г-фундамент</t>
  </si>
  <si>
    <t>на формирование фонда  - у регионального оператора, 2015г-кровля (ООО "СК ГОТА"), 2018г-ВИС, 2025г-фасад,2035г-фундамент</t>
  </si>
  <si>
    <t>2015г-кровля( ООО "СК ГОТА"), 2018г-ВИС, 2026г-фасад, 2035г-фундамент</t>
  </si>
  <si>
    <t>2018г-кровля, 2030г-ВИС, 2025г-фасад, 2037г-фундамент</t>
  </si>
  <si>
    <t>2024г-кровля, 2031г-ВИС, 2019г-лифт, 2039г-фундамент ,2043г-подвал</t>
  </si>
  <si>
    <t>на формирование фонда  - спец.счет у регионального оператора, 2024г-кровля, 2031г-ВИС, 2018г-лифт, 2043г-фасад, 2039г-фундамент</t>
  </si>
  <si>
    <t>на формирование фонда  - спец.счет у регионального оператора, 2025г- кровля, 2020-ВИС, 2033г-фасад,2039г-фундамент,2043г-подвал</t>
  </si>
  <si>
    <t>на формирование фонда  - спец.счет у управляющей организации, 2024г-кровля, 2031г-ВИС, 2019г-лифт, 2043г-фасад, фундамент -2039г</t>
  </si>
  <si>
    <t>на формирование фонда  - спец.счет у регионального оператора, 2024г-кровля, 2031г-ВИС, 2019г-лифт, 2043г-фасад, фундамент -2039г</t>
  </si>
  <si>
    <t>2024г-кровля, 2031г-ВИС, 2018г-лифт, 2043г-фасад, фундамент -2039г</t>
  </si>
  <si>
    <t>2018г-кровля, 2017г-ВИС, 2018г-лифт, 2031г-фасад, фундамент -2037г</t>
  </si>
  <si>
    <t>2018г-кровля, 2030г-ВИС, 2025г-фасад, фундамент -2037г</t>
  </si>
  <si>
    <t>на формирование фонда  - спец.счет у регионального оператора, 2025г-кровля,2020г-ВИС, 2033г-фасад,2039г-фундамент,2043г-подвал</t>
  </si>
  <si>
    <t>на формирование фонда  - спец.счет у управляющей организации, 2019г-кровля, 2027г-ВИС, 2033г-фасад,2038г-фундамент,2042г-подвал,</t>
  </si>
  <si>
    <t>2019г-кровля,  2027г-ВИС, 2033г-фасад, 2038г-фундамент,2042г-подвал</t>
  </si>
  <si>
    <t>на формирование фонда  - спец.счет у регионального оператора, 2021г-кровля, 2028г- ВИС, 2043г-фасад, 2036г-фундамент,</t>
  </si>
  <si>
    <t>2024г-кровля, 2030г-ВИС, 2017г-лифт2043г-фасад,2039г-фундамент</t>
  </si>
  <si>
    <t>на формирование фонда  - спец.счет у регионального оператора, 2020г-кровля, 2033г- ВИС, 2043г-фасад, 2031г-фундамент</t>
  </si>
  <si>
    <t>на формирование фонда  - спец.счет у управляющей организации, 2024г-кровля, 2030г-ВИС,2018г-лифт, 2043г-фасад, 2039г-фундамент</t>
  </si>
  <si>
    <t>В случае принятия собственниками помещений в МКД решения об установлении взноса на капитальный ремонт в размере, превышающем минимальный размер взноса на капитальный ремонт, часть фонда капитального ремонта, сформированная за счет данного превышения, по решению общего собрания собственников помещений в многоквартирном доме может использоваться на финансирование любых услуг и (или) работ по капитальному ремонту общего имущества в многоквартирном доме. (ч. 3, ст. 166 ЖК РФ).</t>
  </si>
  <si>
    <t>2019г.- кровля,  2027г.-ВИС,  2033г, - фасад,  2038г.-фундамент, 2042г.- подвал</t>
  </si>
  <si>
    <t>на формирование фонда  - спец.счет у регионального оператора, 2026г-кровля, 2021г-ВИС, 2036г-фасад, фундамент -2039г, 2043г-подвал</t>
  </si>
  <si>
    <t>2024г-кровля, 2019г-ВИС, 2033г-фасад, фундамент -2038г, 2042г-подвал</t>
  </si>
  <si>
    <t>на формирование фонда  - спец.счет у регионального оператора,  2024г-кровля, 2030г-ВИС, 2043г-фасад, фундамент -2039г, 2017г-лифт</t>
  </si>
  <si>
    <t>2023г-кровля, 2019г-ВИС, 2033г-фасад, фундамент -2038г, 2042г-подвал</t>
  </si>
  <si>
    <t>на формирование фонда  - спец.счет у управляющей организации, 2023г-кровля, 2019г-ВИС, 2043г-фасад, фундамент -2035г,</t>
  </si>
  <si>
    <t>на формирование фонда  - спец.счет у управляющей организации, 2019г.- кровля,  2027г.-ВИС,  2033г, - фасад,  2038г.-фундамент, 2042г.- подвал</t>
  </si>
  <si>
    <t>на формирование фонда  - спец.счет у регионального оператора, 2023г.- кровля,  2019г.-ВИС,  2033г, - фасад,  2038г.-фундамент, 2042г.- подвал</t>
  </si>
  <si>
    <t>на формирование фонда  - спец.счет у управляющей организации, 2019г-кровля, 2027г-ВИС, 2033г-фасад, фундамент -2038г, 2042г-подвал</t>
  </si>
  <si>
    <t>на формирование фонда  - спец.счет у регионального оператора, 2024г.- кровля,  2019г.-ВИС,  2034г, - фасад,  2038г.-фундамент, 2043г.- подвал</t>
  </si>
  <si>
    <t>2014г.- ВИС (ООО ЖЭЦ),  2020г.-кровля,  2043г, - фасад,  2030г.-фундамент, 2043г.- подвал</t>
  </si>
  <si>
    <t>В 2016 году заменены инженерные сети ГВС, ХВС, отопления, электроснабжения.</t>
  </si>
  <si>
    <t>2015г.- кровля(ООО НовоСтрой),  2015г.-ВИС (ХВС-ООО"Интерьер"),  2025г, - фасад,  2017г.-фундамент</t>
  </si>
  <si>
    <t>2015г.- кровля(ООО НовоСтрой),  2014г.-ВИС (ХВС-ООО"Облспецстрой"),  2024г, - фасад,  2035г.-фундамент</t>
  </si>
  <si>
    <t>2027г.- кровля,  2014г.-ВИС (ХВС-ООО"Облспецстрой"),  2020г, - фасад,  2036г.-фундамент</t>
  </si>
  <si>
    <t>2015г.- кровля,  2014г.-ВИС (ХВС-ООО"Облспецстрой"СО- ООО Интерьер),  2024г, - фасад,  2035г.-фундамент</t>
  </si>
  <si>
    <t>на формирование фонда  - спец.счет у управляющей организации, 2019г.- кровля,  2027г.-ВИС ,  2032г, - фасад,  2038г.-фундамент, 2042г.-подвал</t>
  </si>
  <si>
    <t>2019г.- кровля,  2027г.-ВИС ,  2033г, - фасад,  2038г.-фундамент, 2042г.-подвал</t>
  </si>
  <si>
    <t>2015г.- кровля (ООО "НовоСтрой"),  2017г.-ВИС ,  2025г, - фасад,  2035г.-фундамент</t>
  </si>
  <si>
    <t>2015г.- кровля(ООО "НовоСтрой"),  2017г.-ВИС ,  2024г, - фасад,  2035г.-фундамент</t>
  </si>
  <si>
    <t>2018г.- кровля,  2017г.-ВИС ,  2034г, - фасад,  2041г.-фундамент</t>
  </si>
  <si>
    <t>2015г.- кровля(ООО "НовоСтрой"),  2018г.-ВИС ,  2025г, - фасад,  2035г.-фундамент</t>
  </si>
  <si>
    <t>2018г.- кровля,  2030г.-ВИС ,  2025г, - фасад,  2037г.-фундамент</t>
  </si>
  <si>
    <t>2028г.- кровля,  2031г.-ВИС ,  2020г, - фасад,  2040г.-фундамент</t>
  </si>
  <si>
    <t>2027г.- кровля,  2031г.-ВИС ,  2020г, - фасад,  2039г.-фундамент</t>
  </si>
  <si>
    <t>2026г.- кровля,  2021г.-ВИС ,  2033г, - фасад,  2039г.-фундамент</t>
  </si>
  <si>
    <t>2015г.- кровля(ООО "НовоСтрой"),  2018г.-ВИС ,  2026г, - фасад,  2035г.-фундамент</t>
  </si>
  <si>
    <t>2015г.- кровля,  2014г.-ВИС(СО-ООО" Облспецстрой") ,  2032г, - фасад,  2037г.-фундамент</t>
  </si>
  <si>
    <t>2028г.- кровля,  2021г.-ВИС ,  2027г, - фасад,  2040г.-фундамент</t>
  </si>
  <si>
    <t>2015г.- кровля(ООО "НовоСтрой"),  2018г.-ВИС ,  2027г, - фасад,  2035г.-фундамент</t>
  </si>
  <si>
    <t>2017г.- кровля,  2030г.-ВИС ,  2023г, - фасад,  2037г.-фундамент, 2036г.-подвал</t>
  </si>
  <si>
    <t>2025г.- кровля,  2017г.-ВИС ,  2015г, - фасад( ООО Облспецстрой),  2035г.-фундамент</t>
  </si>
  <si>
    <t>2014г.- кровля(ООО "КСК"),  2018г.-ВИС ,  2025г, - фасад,  2035г.-фундамент</t>
  </si>
  <si>
    <t>2016 год - КР межпанельных швов</t>
  </si>
  <si>
    <t>ремонт кровли выполнен в июне 2016года</t>
  </si>
  <si>
    <t>на формирование фонда  - спец.счет у регионального оператора, 2019г.- кровля,  2027г.-ВИС ,  2033г, - фасад,  2038г.-фундамент, 2042г.-подвал</t>
  </si>
  <si>
    <t>2015г.- кровля (ООО "НовоСтрой"),  2018г.-ВИС ,  2027г, - фасад,  2035г.-фундамент</t>
  </si>
  <si>
    <t>на формирование фонда  - спец.счет у управляющей организации, 2025г.- кровля,  2020г.-ВИС ,  2043г, - фасад,  2036г.-фундамент</t>
  </si>
  <si>
    <t>на формирование фонда  - спец.счет у регионального оператора, 2026г.- кровля,  2021г.-ВИС ,  2034г, - фасад,  2039г.-фундамент, 2043г.-подвал</t>
  </si>
  <si>
    <t>на формирование фонда  - спец.счет у регионального оператора, 2020г.- кровля,  2027г.-ВИС ,  2035г, - фасад,  2038г.-фундамент, 2043г.-подвал</t>
  </si>
  <si>
    <t>2020г.- кровля,  2028г.-ВИС ,  2036г, - фасад,  2035г.-фундамент, 2043г.-подвал</t>
  </si>
  <si>
    <t>на формирование фонда  - спец.счет у управляющей организации, 2020г.- кровля,  2028г.-ВИС ,  2037г, - фасад,  2035г.-фундамент, 2043г.-подвал</t>
  </si>
  <si>
    <t>2015г.- кровля (ООО "НовоСтрой"),  2018г.-ВИС ,  2026г, - фасад,  2035г.-фундамент</t>
  </si>
  <si>
    <t>2026г.- кровля,  2020г.-ВИС ,  2033г, - фасад,  2039г.-фундамент</t>
  </si>
  <si>
    <t>2027г.- кровля,  2015г.-ВИС( СО-ООО Интерьер) ,  2023г, - фасад,  2036г.-фундамент</t>
  </si>
  <si>
    <t>2027г.- кровля,  2015г.-ВИС( СО-ООО "Интерьер") ,  2020г, - фасад,  2036г.-фундамент</t>
  </si>
  <si>
    <t>2026г.- кровля,  2015г.-ВИС( СО-ООО "Интерьер") ,  2021г, - фасад,  2036г.-фундамент</t>
  </si>
  <si>
    <t>2018г.- кровля,  2030г.-ВИС,  2025г, - фасад,  2037г.-фундамент</t>
  </si>
  <si>
    <t>2015г.- кровля( ООО "НовоСтрой"),  2019г.-ВИС,  2027г. - фасад,  2035г.-фундамент</t>
  </si>
  <si>
    <t>2027г.- кровля,  2015г.-ВИС( СО-ООО "Интерьер") ,  2023г, - фасад,  2036г.-фундамент</t>
  </si>
  <si>
    <t>2017г.- кровля,  2025г.-ВИС,  2024г, - фасад,  2037г.-фундамент</t>
  </si>
  <si>
    <t>2015г.- кровля,( ООО "СК ГОТА")  2026г.-ВИС ,  2017г. - фасад,  2035г.-фундамент</t>
  </si>
  <si>
    <t>2026г.- кровля,  2015г.-ВИС( ХВС-ООО "Интерьер") ,  2020г, - фасад,  2036г.-фундамент</t>
  </si>
  <si>
    <t>2015г.- кровля( ООО "СК ГОТА"),  2015г.-ВИС( ХВС-ООО "Интерьер") ,  2026г, - фасад,  2019г.-фундамент</t>
  </si>
  <si>
    <t>2015г.- фасад( ООО "НовоСтрой"),  2015г.-ВИС( ХВС-ООО "ЮНИКС") ,  2026г, - кровля,  2019г.-фундамент</t>
  </si>
  <si>
    <t>2026г.- кровля,  2015г.-ВИС( эл.снабжение-ООО "Юникс") ,  2020г, - фасад,  2036г.-фундамент</t>
  </si>
  <si>
    <t>остаток средств на счете капитального ремонта на 31.12.2016  384618,72</t>
  </si>
  <si>
    <t>открыт спецсчет для формирования фонда капремонта МКД</t>
  </si>
  <si>
    <t>Монолит шлакобетонный</t>
  </si>
  <si>
    <t>2015г.- кровля( ООО "НовоСтрой"),  2017г.-ВИС ,  2023г, - фасад,  2035г.-фундамент</t>
  </si>
  <si>
    <t>В 2015 году заменены лифты.</t>
  </si>
  <si>
    <t>В 2016 году проведена полная замена лифтов.</t>
  </si>
  <si>
    <t>Согласно постановления Губернатора по Владимирской области № 1501 и № 1502 от 30.12.2013г. решением общего собрания №1 ТСЖ "Парус" от 10.02.2014г. сформирован Фонд по капитальному ремонту ТСЖ "Парус" с перечислением  на специальный  банковский счет за № 0806165 от 17.02.2014г. в ПАО "МИНБАНК" г. Коврова</t>
  </si>
  <si>
    <t>на формирование фонда  - спец.счет у регионального оператора, 2026г.- кровля,  2021г.-ВИС ,  2033г, - фасад,  2039г.-фундамент, 2043г.-подвал</t>
  </si>
  <si>
    <t>на формирование фонда  - спец.счет у регионального оператора, 2019г.- кровля,  2027г.-ВИС,  2033г, - фасад,  2038г.-фундамент</t>
  </si>
  <si>
    <t>На 2016 год запланирована установка общедомовых счетчиков хол. воды, электричества. Запланирована в апреле замена канализации68 п.м.Ремонт труб на крыше 12 шт,  Фундамент и отмостка. Замена окон на тройное остекление.Установка ИПУ воды при замене стояков.</t>
  </si>
  <si>
    <t>В 2017 году произведена замена лифтов.</t>
  </si>
  <si>
    <t>В 2016 году произведена замена кровли.</t>
  </si>
  <si>
    <t>16</t>
  </si>
  <si>
    <t>Собственники проводят общедомовое собрание о принятии решения перехода на специальный счет</t>
  </si>
  <si>
    <t>Выполнен капитальный ремонт в 2016 г. по замене оконных блоков на лестничных площадках</t>
  </si>
  <si>
    <t>2018 г. - ремонт хвс</t>
  </si>
  <si>
    <t>ремонт меж панельных швов</t>
  </si>
  <si>
    <t>2018 г. - ремонт отопления
2016 г.- утепление фасада</t>
  </si>
  <si>
    <t>2014год проведен капитальный ремонт кровли жилого дома</t>
  </si>
  <si>
    <t>в 2014 году выполнен капитальный ремонт кровли</t>
  </si>
  <si>
    <t>капитальный ремонт крыши произведен в 2015году</t>
  </si>
  <si>
    <t>2014год  капитальный ремонт кровли жилого дома</t>
  </si>
  <si>
    <t>2014год- сделан капитальный ремонт кровли жилого дома</t>
  </si>
  <si>
    <t>2014г. сделан капитальный ремонт ВИС ( отопление, холодное водоснабжение)</t>
  </si>
  <si>
    <t>2015год - сделан капитальный ремонт кровли жилого дома</t>
  </si>
  <si>
    <t>капитального ремонта не проводилось</t>
  </si>
  <si>
    <t>в феврале 2017 г. начат капитальный ремонт кровли</t>
  </si>
  <si>
    <t>капитальный ремонт кровли был в 1915 году</t>
  </si>
  <si>
    <t>капитальный ремонт кровли был в 2016</t>
  </si>
  <si>
    <t>Капитальный ремонт дома не проводился.</t>
  </si>
  <si>
    <t>капитальный ремонт не производился</t>
  </si>
  <si>
    <t>Замена систем отопления,водоснабжения и канализации в подвальном помещении дома произведена за счет средств собственников помещений.</t>
  </si>
  <si>
    <t>капитальный ремонт не проводичся</t>
  </si>
  <si>
    <t>Произведен капитальный ремонт кровли в 2009 г.</t>
  </si>
  <si>
    <t>Произведен капитальный ремонт системы ХВС в 2007 г.</t>
  </si>
  <si>
    <t>Открыт специальный счет для формирования фонда капитального ремонта МКД</t>
  </si>
  <si>
    <t>работы по капитальному ремонту не производились</t>
  </si>
  <si>
    <t>2013 г -капитальный ремонт кровли 
2015 г -капитальный ремонт канализации</t>
  </si>
  <si>
    <t>Капитальный ремонт системы электроснабжения-2015 год.
Капитальный ремонт кровли крыши-2016 год.</t>
  </si>
  <si>
    <t>Ремонт на проводился</t>
  </si>
  <si>
    <t>в 2015 году произведен капитальный ремонт крыши</t>
  </si>
  <si>
    <t>Произведен капитальный ремонт кровли в 2015 г.</t>
  </si>
  <si>
    <t>Произведен капитальный ремонт системы ХВС в 2010 г., капитальный ремонт внутридомовых систем ГВС в 2018 г, капитальный ремонт крыши в 06/2020 г.</t>
  </si>
  <si>
    <t>Произведен капитальный ремонт системы ГВС и ХВС в 2009 г., капитальный ремонт системы отопления в 2010 г.</t>
  </si>
  <si>
    <t>Произведен капитальный ремонт кровли, системы ХВС, системы ГВС в 2010 г.</t>
  </si>
  <si>
    <t>Открыт специальный банковский счет для формирования фонда капитального ремонта МКД</t>
  </si>
  <si>
    <t>Произведен капитальный ремонт кровли в 2007 г.</t>
  </si>
  <si>
    <t>Произведен капитальный ремонт системы отопления в 2011 г., капитальный ремонт системы ХВС (подвал) в 2012 г., капитальный ремонт крыши в 2016 г.</t>
  </si>
  <si>
    <t>Проведен капитальный ремонт системы ХВС в 2007 г.</t>
  </si>
  <si>
    <t>Произведен капитальный ремонт системы отопления в 2007 г.</t>
  </si>
  <si>
    <t>Произведен капитальный ремонт кровли в 2014 г.</t>
  </si>
  <si>
    <t>Произведен капитальный ремонт фасада в 2010 г.</t>
  </si>
  <si>
    <t>кап. рем. кровли в 2007г., лестничные клетки в 2005г., отопление с установкой узла учета в 2010г.,</t>
  </si>
  <si>
    <t>Произведен капитальный ремонт кровли в 2017 г.</t>
  </si>
  <si>
    <t>Капитальный ремонт кровли дома (договор строительного подряда от 12.08.2015 ИП Марков А.В.)
Капитальный ремонт системы отопления (полная замена вентилей, кранов на отопительных трубопроводах) договор подряда от 14.07.2016 Прохоров С.В.</t>
  </si>
  <si>
    <t>проведен капитальный ремонт системы отопления в 2015 г.</t>
  </si>
  <si>
    <t>Произведен капитальный ремонт кровли в 2006 г.</t>
  </si>
  <si>
    <t>Проведен капитальный ремонт кровли в 2006 г.</t>
  </si>
  <si>
    <t>Кап. ремонт не проводился.</t>
  </si>
  <si>
    <t>Капитальный ремонт крыши 2017г</t>
  </si>
  <si>
    <t>запланирован капитальный ремонт кровли на 2019г</t>
  </si>
  <si>
    <t>Требуется капитальный ремонт кровли</t>
  </si>
  <si>
    <t>Требуется капитальный ремонт крыши</t>
  </si>
  <si>
    <t>НА СПЕЦСЧЕТЕ 531701,99</t>
  </si>
  <si>
    <t>ремонт кровли 2017</t>
  </si>
  <si>
    <t>в 2013г. произведен капитальный ремонт ВИС отопления, ВИС холодного водоснабжения</t>
  </si>
  <si>
    <t>ремонт крыши 2017</t>
  </si>
  <si>
    <t>Ремонт крыши в 2010г.</t>
  </si>
  <si>
    <t>Ремонт ВИС в 2023г.</t>
  </si>
  <si>
    <t>Ремонт крыши в 2011г.</t>
  </si>
  <si>
    <t>Ремонт крыши в 2012</t>
  </si>
  <si>
    <t>ремонт крыши в 2008г.</t>
  </si>
  <si>
    <t>Ремонт крыши в 2009г.</t>
  </si>
  <si>
    <t>ремонт крыши в 2009г.</t>
  </si>
  <si>
    <t>капитальный ремонт крыши в 2009г.</t>
  </si>
  <si>
    <t>Проводился капитальный ремонт крыши в 2008г.</t>
  </si>
  <si>
    <t>Замена шифера в 1995г.</t>
  </si>
  <si>
    <t>В 2010 году проведен капитальный ремонт крыши</t>
  </si>
  <si>
    <t>В 2016 году был проведен капитальный ремонт внутридомовой системы отопления</t>
  </si>
  <si>
    <t>В 2016 году проведен капитальный ремонт крыши</t>
  </si>
  <si>
    <t>В 2012 году был проведен капитальный ремонт крыши</t>
  </si>
  <si>
    <t>В 2016 году был проведен капитальный ремонт крыши</t>
  </si>
  <si>
    <t>В 2016 году проведен капитальный ремонт внутридомовой системы электроснабжения.</t>
  </si>
  <si>
    <t>В 2012 году проведен капитальный ремонт крыши</t>
  </si>
  <si>
    <t>2016г- проведен капитальный ремонт электроснабжения, подвала и фасада</t>
  </si>
  <si>
    <t>2016г. - капитальный ремонт фасада</t>
  </si>
  <si>
    <t>2016г- проведен капитальный ремонт системы электроснабжения.</t>
  </si>
  <si>
    <t>Настоящий Закон, от 06 ноября 2013 года N 121-ОЗ ,  в соответствии с требованиями Жилищного кодекса Российской Федерации, устанавливает правовые и организационные основы своевременного проведения капитального ремонта общего имущества в многоквартирных домах, регулирует порядок накопления, учета и целевого использования денежных средств, предназначенных для проведения капитального ремонта общего имущества в многоквартирных домах, а также порядок подготовки и утверждения региональной программы капитального ремонта общего имущества в многоквартирных домах и требования к этой программе.</t>
  </si>
  <si>
    <t>Требуется капитальный ремонт системы отопления, водоснабжения, канализации, разработка системы вентиляции</t>
  </si>
  <si>
    <t>Капитальный ремонт  печей</t>
  </si>
  <si>
    <t>Капитальный ремонт крыши после пожара</t>
  </si>
  <si>
    <t>Капитальный ремонт крыши - смена металлического покрытия на асбестоцем. шиферные листы</t>
  </si>
  <si>
    <t>Произведена надстройка третьего этажа, пристройка к дому,</t>
  </si>
  <si>
    <t>В 2015 году произведен капитальный ремонт крыши, внутренних сетей водоснабжения, водоотведения, отопления</t>
  </si>
  <si>
    <t>требуется срочный капитальный ремонт кровли</t>
  </si>
  <si>
    <t>Капитальный ремонт крыши , смена обрешетки, шиферного покрытия</t>
  </si>
  <si>
    <t>Деревянные с облицовкой кирпичом</t>
  </si>
  <si>
    <t>УК</t>
  </si>
  <si>
    <t>МКП г.Владимира «ЖКХ»</t>
  </si>
  <si>
    <t>ООО «МУПЖРЭП»</t>
  </si>
  <si>
    <t>ООО «Жилищник-Центр»</t>
  </si>
  <si>
    <t>ООО «УК ЛЮКС»</t>
  </si>
  <si>
    <t>МУП г.Владимира «ГУК»</t>
  </si>
  <si>
    <t xml:space="preserve"> ООО «ТЭК»</t>
  </si>
  <si>
    <t>ООО «Мой дом»</t>
  </si>
  <si>
    <t>ООО ЖРП Заклязьменский</t>
  </si>
  <si>
    <t>ООО «Жилремстрой»</t>
  </si>
  <si>
    <t>ООО «ЖСС»</t>
  </si>
  <si>
    <t>ООО «Ресурс»</t>
  </si>
  <si>
    <t>ООО «ВУК»</t>
  </si>
  <si>
    <t>ООО «УК ЖРЭП»</t>
  </si>
  <si>
    <t>ООО «УК «Жилтех»</t>
  </si>
  <si>
    <t>ООО «Жилищник»</t>
  </si>
  <si>
    <t>ООО "ТЭК"</t>
  </si>
  <si>
    <t>ООО "Оникс"</t>
  </si>
  <si>
    <t>ООО "Жилищник-Центр"</t>
  </si>
  <si>
    <t>ООО ЖРП "Заклязьменский"</t>
  </si>
  <si>
    <t>ООО "Жилремстрой"</t>
  </si>
  <si>
    <t>ООО "УК Люкс"</t>
  </si>
  <si>
    <t>ООО "Жилищник"</t>
  </si>
  <si>
    <t>НУ</t>
  </si>
  <si>
    <t>непосредственное упр.</t>
  </si>
  <si>
    <t>ООО "ЖЭУ"</t>
  </si>
  <si>
    <t>ООО УК "Старый город"</t>
  </si>
  <si>
    <t>ООО УК «Жилтех»</t>
  </si>
  <si>
    <t>ООО "Жилищная компания"</t>
  </si>
  <si>
    <t>ну  ООО «УК ЖРЭП»</t>
  </si>
  <si>
    <t>ООО «Оникс»</t>
  </si>
  <si>
    <t>МКП «ЖКХ»</t>
  </si>
  <si>
    <t>ООО "ВУК"</t>
  </si>
  <si>
    <t>ООО "УК ЛЮКС"</t>
  </si>
  <si>
    <t>ООО "Квартал"</t>
  </si>
  <si>
    <t>ООО  «УК ЛЮКС»</t>
  </si>
  <si>
    <t>ООО «УК «БЕЛЫЙ ПАРУС»</t>
  </si>
  <si>
    <t>ООО "КЭЧ"</t>
  </si>
  <si>
    <t>ООО "Мой дом"</t>
  </si>
  <si>
    <t>ООО «УК Лидер»</t>
  </si>
  <si>
    <t>МУП "ГУК"</t>
  </si>
  <si>
    <t>ООО УК "Веста"</t>
  </si>
  <si>
    <t>ООО УК "Сфера"</t>
  </si>
  <si>
    <t>ООО УК "Жилсервис"</t>
  </si>
  <si>
    <t>ООО "ЖЭЦ-Управление"</t>
  </si>
  <si>
    <t>ТСЖ</t>
  </si>
  <si>
    <t>ООО УМД "Континент"</t>
  </si>
  <si>
    <t>ООО УК "Вика"</t>
  </si>
  <si>
    <t>ООО УК "Управдом"</t>
  </si>
  <si>
    <t>ООО УК "ЖКО Роско"</t>
  </si>
  <si>
    <t>ООО "Комсервис +"</t>
  </si>
  <si>
    <t>ООО"УК"ЖКО РОСКО"</t>
  </si>
  <si>
    <t>ООО УК "Селиваново"</t>
  </si>
  <si>
    <t>ООО ООО "Управляющая компания"</t>
  </si>
  <si>
    <t>ООО "Фортуна"</t>
  </si>
  <si>
    <t>ООО "Домоуправ"</t>
  </si>
  <si>
    <t>ООО ДУК "Территория"</t>
  </si>
  <si>
    <t>ООО "РЕМСТРОЙ Южный"</t>
  </si>
  <si>
    <t>ООО "Союз"</t>
  </si>
  <si>
    <t>ООО "Верба"</t>
  </si>
  <si>
    <t>ООО УК "Партнер"</t>
  </si>
  <si>
    <t>ТСН "Центральная, 24"</t>
  </si>
  <si>
    <t>ООО УК "Центрум"</t>
  </si>
  <si>
    <t>ООО УК "Домком"</t>
  </si>
  <si>
    <t>Плоская</t>
  </si>
  <si>
    <t>ООО" Монолит"</t>
  </si>
  <si>
    <t>ООО "УК"Наш Дом"</t>
  </si>
  <si>
    <t>ООО "Управляющая оргпнизация"</t>
  </si>
  <si>
    <t>ООО "Управляющая оргпнизация ремонтно-эксплуатационное управление №1"</t>
  </si>
  <si>
    <t xml:space="preserve">ООО «Региональная тепло-эксплуатационная компания» </t>
  </si>
  <si>
    <t>ООО "МКД-СЕРВИС"</t>
  </si>
  <si>
    <t>ООО "РСК"</t>
  </si>
  <si>
    <t>ООО "ЖКС "Алдега"</t>
  </si>
  <si>
    <t>ООО «РСК»</t>
  </si>
  <si>
    <t>ООО "ЖКХ "УЮТ"</t>
  </si>
  <si>
    <t>ООО "УК Содружество"</t>
  </si>
  <si>
    <t>ООО "Балремстрой"</t>
  </si>
  <si>
    <t>ООО "Эврика Комфорт"</t>
  </si>
  <si>
    <t>ООО "РТЭК"</t>
  </si>
  <si>
    <t>ООО "УК СОДРУЖЕСТВО С"</t>
  </si>
  <si>
    <t>ООО "НОВАЯ УПРАВЛЯЮЩАЯ КОМПАНИЯ"</t>
  </si>
  <si>
    <t>ООО "Следнево"</t>
  </si>
  <si>
    <t>УК "Эврика Комфорт"</t>
  </si>
  <si>
    <t>ООО "Перспектива"</t>
  </si>
  <si>
    <t>ООО «Перспектива»</t>
  </si>
  <si>
    <t>ООО "Парус"</t>
  </si>
  <si>
    <t>ООО "УК "Содружество"</t>
  </si>
  <si>
    <t>ООО "ЖКС"УЮТ"</t>
  </si>
  <si>
    <t>ООО "ГУК"</t>
  </si>
  <si>
    <t>ООО "НСК"</t>
  </si>
  <si>
    <t>ООО "Жилцентр"</t>
  </si>
  <si>
    <t>ООО "ГСК"</t>
  </si>
  <si>
    <t>ООО "Универсал строй"</t>
  </si>
  <si>
    <t>ИП Деркач В.Н.</t>
  </si>
  <si>
    <t>ЖЭК № 3</t>
  </si>
  <si>
    <t>ЖЭК № 4</t>
  </si>
  <si>
    <t>ТСЖ "Степанцевское"</t>
  </si>
  <si>
    <t>ТСЖ "Искра"</t>
  </si>
  <si>
    <t>ЖЭК № 2</t>
  </si>
  <si>
    <t>СТН "Мальва"</t>
  </si>
  <si>
    <t>ООО "УК Жилищник"</t>
  </si>
  <si>
    <t>ООО "Андреевская УК"</t>
  </si>
  <si>
    <t>МКП г. Судогда "Коммунальщик"</t>
  </si>
  <si>
    <t>ООО "Комстройсервис"</t>
  </si>
  <si>
    <t>ООО "НАШ ДОМ"</t>
  </si>
  <si>
    <t>ООО "Комсервис+"</t>
  </si>
  <si>
    <t xml:space="preserve">УК </t>
  </si>
  <si>
    <t>ООО "Плес+"</t>
  </si>
  <si>
    <t>ОП ООО "КЭЧ"</t>
  </si>
  <si>
    <t>ООО "УК Покров"</t>
  </si>
  <si>
    <t>ООО "Управляющая компания Костерево"</t>
  </si>
  <si>
    <t>ООО УК "Наш дом"</t>
  </si>
  <si>
    <t>ООО "Эксперт"</t>
  </si>
  <si>
    <t>МУП РСУ г. Петушки</t>
  </si>
  <si>
    <t>БУ</t>
  </si>
  <si>
    <t>МУП ЖКХ "УК Собинского района"</t>
  </si>
  <si>
    <t>МУМП ЖКХ ПОС.СТАВРОВО</t>
  </si>
  <si>
    <t>ООО УК "Пономарев С.А."</t>
  </si>
  <si>
    <t>ООО "УК "ДОВЕРИЕ"</t>
  </si>
  <si>
    <t>ООО УК "Теплый Дом"</t>
  </si>
  <si>
    <t>ООО "ЖИЛСТРОЙ"</t>
  </si>
  <si>
    <t>МУП «ЖКХ Тасинский Бор»</t>
  </si>
  <si>
    <t>ООО "ЖЭУ № 3"</t>
  </si>
  <si>
    <t>ООО "Уют"</t>
  </si>
  <si>
    <t>ООО "Надежда"</t>
  </si>
  <si>
    <t>ООО "Альтернатива"</t>
  </si>
  <si>
    <t>МУП "ЖКХ" ЗАТО г. Радужный</t>
  </si>
  <si>
    <t>МУП "ЖКХ" ЗАТО г. Радужный </t>
  </si>
  <si>
    <t>ООО"УПРАВЛЯЮЩАЯ КОМПАНИЯ № 1"</t>
  </si>
  <si>
    <t>Блочные</t>
  </si>
  <si>
    <t>Деревянные</t>
  </si>
  <si>
    <t>Кирпичные</t>
  </si>
  <si>
    <t>Монолитные</t>
  </si>
  <si>
    <t>Сведения о многоквартирных домах, включенных в сводный краткосрочный план реализации региональной программы капитального ремонта общего имущества в многоквартирных домах на территории Владимирской области на 2023 - 2025 годы</t>
  </si>
  <si>
    <t>к сводному краткосрочному плану реализации
 региональной программы капитального ремонта общего
 имущества в многоквартирных домах на 2023-2025 годы</t>
  </si>
  <si>
    <t>ООО "ПЛАЗМА"</t>
  </si>
  <si>
    <t>Итого по сводному краткосрочному плану на 2023-2025 годы</t>
  </si>
  <si>
    <t>Итого по сводному краткосрочному плану на 2023 год</t>
  </si>
  <si>
    <t>Приложение</t>
  </si>
  <si>
    <t xml:space="preserve">к постановлению Департамента жилищно-коммунального хозяйства Владимирской области </t>
  </si>
  <si>
    <t>от _____________ № ________</t>
  </si>
  <si>
    <t>Сводный краткосрочный план</t>
  </si>
  <si>
    <t xml:space="preserve"> реализации региональной программы капитального ремонта общего имущества в многоквартирных домах </t>
  </si>
  <si>
    <t xml:space="preserve">* </t>
  </si>
  <si>
    <t>**</t>
  </si>
  <si>
    <t>планируемое количество многоквартирных домов, подлежащих капитальному ремонту  и объем средств, необходимый для реализации мероприятий сводного краткосрочного плана приведены в таблице №2 к сводному краткосрочному плану</t>
  </si>
  <si>
    <t>на территории Владимирской области на 2023 - 2025 годы *  **</t>
  </si>
  <si>
    <t>источники финансирования сводного краткосрочного плана реализации региональной программы капитального ремонта общего имущества в многоквартирных домах на 2023 - 2025 годы определены таблицей №1 к сводному краткосрочному плану</t>
  </si>
  <si>
    <t>Итого по сводному краткосрочному плану на 2024 год</t>
  </si>
  <si>
    <t>Итого по сводному краткосрочному плану на 2025 год</t>
  </si>
  <si>
    <t>Приложение к Таблице №1</t>
  </si>
  <si>
    <t>Получатель бюджетных средств - Некоммерческая организация "Фонд капитального ремонта многоквартирных домов Владимирской области" (далее - Некоммерческая организация)</t>
  </si>
  <si>
    <t xml:space="preserve">Источники финансирования </t>
  </si>
  <si>
    <t xml:space="preserve">Всего </t>
  </si>
  <si>
    <t>Областной бюджет</t>
  </si>
  <si>
    <t>Местные бюджеты</t>
  </si>
  <si>
    <t>Средства собственников</t>
  </si>
  <si>
    <t>в том числе: Фонд содействия реформированию жилищно-коммунального хозяйства</t>
  </si>
  <si>
    <t xml:space="preserve">Получатель бюджетных средств - Некоммерческая организация </t>
  </si>
  <si>
    <t xml:space="preserve">Получатель бюджетных средств - Некоммерческая организация, товарищество собственников жилья, жилищный, жилищно-строительный кооператив, управляющая организация
 (в рамках постановления администрации области от 05.10.2018 №742, в рамках постановления Губернатора области от 13.02.2014 № 111) </t>
  </si>
  <si>
    <t>Объем финансирования в 2023 г., руб.</t>
  </si>
  <si>
    <t>Ресурсное обеспечение реализации сводного краткосрочного плана реализации региональной программы капитального ремонта общего имущества в многоквартирных домах на 2023 - 2025 годы</t>
  </si>
  <si>
    <t>Объем финансирования в 2025 г., руб.</t>
  </si>
  <si>
    <t>Объем финансирования в 2024 г., руб.</t>
  </si>
  <si>
    <t xml:space="preserve">Таблица №2 </t>
  </si>
  <si>
    <t>Наименование МО</t>
  </si>
  <si>
    <t>Общая
площадь
МКД, всего</t>
  </si>
  <si>
    <t>Количество жителей,
зарегистрированных в МКД на дату утверждения
программы</t>
  </si>
  <si>
    <t>Количество МКД</t>
  </si>
  <si>
    <t>Стоимость капитального ремонта, всего</t>
  </si>
  <si>
    <t>кв.м.</t>
  </si>
  <si>
    <t xml:space="preserve">к сводному краткосрочному плану реализации
 региональной программы капитального ремонта общего
 имущества в многоквартирных домах на 2023-2025 годы </t>
  </si>
  <si>
    <t xml:space="preserve">Прогноз реализации сводного краткосрочного плана реализации региональной программы капитального ремонта общего имущества в многоквартирных домах на 2023 - 2025 годы </t>
  </si>
  <si>
    <t>город Владимир</t>
  </si>
  <si>
    <t>город Гусь-Хрустальный</t>
  </si>
  <si>
    <t>город Ковров</t>
  </si>
  <si>
    <t>округ Муром</t>
  </si>
  <si>
    <t>город Александров</t>
  </si>
  <si>
    <t>поселок Балакирево</t>
  </si>
  <si>
    <t>город Карабаново</t>
  </si>
  <si>
    <t>город Струнино</t>
  </si>
  <si>
    <t>Андреевское</t>
  </si>
  <si>
    <t>город Вязники</t>
  </si>
  <si>
    <t>поселок Никологоры</t>
  </si>
  <si>
    <t>Октябрьское</t>
  </si>
  <si>
    <t>Степанцевское</t>
  </si>
  <si>
    <t>поселок Мстера</t>
  </si>
  <si>
    <t>город Гороховец</t>
  </si>
  <si>
    <t>Куприяновское</t>
  </si>
  <si>
    <t>поселок Великодворский</t>
  </si>
  <si>
    <t>поселок Красное Эхо</t>
  </si>
  <si>
    <t>Второвское</t>
  </si>
  <si>
    <t>Пенкинское</t>
  </si>
  <si>
    <t>город Киржач</t>
  </si>
  <si>
    <t>Клязьминское</t>
  </si>
  <si>
    <t>Новосельское</t>
  </si>
  <si>
    <t>Кольчугино</t>
  </si>
  <si>
    <t>город Меленки</t>
  </si>
  <si>
    <t>Ковардицкое</t>
  </si>
  <si>
    <t>Нагорное</t>
  </si>
  <si>
    <t>город Покров</t>
  </si>
  <si>
    <t>город Костерево</t>
  </si>
  <si>
    <t>город Петушки</t>
  </si>
  <si>
    <t>поселок Вольгинский</t>
  </si>
  <si>
    <t xml:space="preserve">Петушинское </t>
  </si>
  <si>
    <t>Малышевское</t>
  </si>
  <si>
    <t>Воршинское</t>
  </si>
  <si>
    <t>Рождественское</t>
  </si>
  <si>
    <t>Черкутинское</t>
  </si>
  <si>
    <t>поселок Ставрово</t>
  </si>
  <si>
    <t>город Лакинск</t>
  </si>
  <si>
    <t>город Собинка</t>
  </si>
  <si>
    <t>город Судогда</t>
  </si>
  <si>
    <t>Головинское</t>
  </si>
  <si>
    <t>Мошокское</t>
  </si>
  <si>
    <t>Муромцевское</t>
  </si>
  <si>
    <t>город Суздаль</t>
  </si>
  <si>
    <t>Новоалександровское</t>
  </si>
  <si>
    <t>Красносельское</t>
  </si>
  <si>
    <t>Небыловское</t>
  </si>
  <si>
    <t>Сарыевское</t>
  </si>
  <si>
    <t>Паустовское</t>
  </si>
  <si>
    <t>город Курлово</t>
  </si>
  <si>
    <t>поселок Иванищи</t>
  </si>
  <si>
    <t>город Камешково</t>
  </si>
  <si>
    <t>Брызгаловское</t>
  </si>
  <si>
    <t>Кипревское</t>
  </si>
  <si>
    <t>Филипповское</t>
  </si>
  <si>
    <t>Малыгинское</t>
  </si>
  <si>
    <t>поселок Мелехово</t>
  </si>
  <si>
    <t>город Кольчугино</t>
  </si>
  <si>
    <t>Ляховское</t>
  </si>
  <si>
    <t>Новлянское</t>
  </si>
  <si>
    <t>Колокшанское</t>
  </si>
  <si>
    <t>Толпуховское</t>
  </si>
  <si>
    <t>Боголюбовское</t>
  </si>
  <si>
    <t>Павловское</t>
  </si>
  <si>
    <t>Селецкое</t>
  </si>
  <si>
    <t>город Юрьев-Польский</t>
  </si>
  <si>
    <t>ЗАТО город Радужный</t>
  </si>
  <si>
    <t>Следневское</t>
  </si>
  <si>
    <t>Денисовское</t>
  </si>
  <si>
    <t>поселок Уршельский</t>
  </si>
  <si>
    <t>Григорьевское</t>
  </si>
  <si>
    <t>поселок Анопино</t>
  </si>
  <si>
    <t>Першинское</t>
  </si>
  <si>
    <t>Бавленское</t>
  </si>
  <si>
    <t>Раздольевское</t>
  </si>
  <si>
    <t>Денятинское</t>
  </si>
  <si>
    <t>Петушинское</t>
  </si>
  <si>
    <t>Пекшинское</t>
  </si>
  <si>
    <t>Куриловское</t>
  </si>
  <si>
    <t>ООО УК «Старый город»</t>
  </si>
  <si>
    <t>МУП города Владимира "ГУК"</t>
  </si>
  <si>
    <t>ООО "ЖЭК №2"</t>
  </si>
  <si>
    <t>МУП "АЭЛИТА"</t>
  </si>
  <si>
    <t>ООО "СМК-РЕКОНСТРУКЦИЯ"</t>
  </si>
  <si>
    <t>Итого по Симское</t>
  </si>
  <si>
    <t>Итого по Ивановское</t>
  </si>
  <si>
    <t>Итого по Дмитриевогорское</t>
  </si>
  <si>
    <t>Итого по поселок Городищи</t>
  </si>
  <si>
    <t>Перечень многоквартирных домов, в отношении которых принято решение о проведении капитального ремонта общего имущества в связи с возникновением аварии, иных чрезвычайных ситуаций природного или техногенного характера</t>
  </si>
  <si>
    <t>Х</t>
  </si>
  <si>
    <t>п Малыгино ул Юбилейная д.51</t>
  </si>
  <si>
    <t>п Мелехово ул Первомайская д.53</t>
  </si>
  <si>
    <t xml:space="preserve">Всего по Владимирской области на 2023-2025 годы: </t>
  </si>
  <si>
    <t xml:space="preserve">Итого по Владимирской области по 2023 году: </t>
  </si>
  <si>
    <t>Панельные</t>
  </si>
  <si>
    <t>ООО «Владимирская управляющая компания»</t>
  </si>
  <si>
    <t>Каменные, кирпичные</t>
  </si>
  <si>
    <t xml:space="preserve"> МУП г.Владимира «ГУК»</t>
  </si>
  <si>
    <t>ООО»Жилищник-Центр»</t>
  </si>
  <si>
    <t xml:space="preserve"> ООО «Жилищник»</t>
  </si>
  <si>
    <t>ООО «КЭЧ»</t>
  </si>
  <si>
    <t>Кирпичные, блочные</t>
  </si>
  <si>
    <t>ООО «ЖРЭП № 8»</t>
  </si>
  <si>
    <t xml:space="preserve"> ООО «УниверсалСтрой»</t>
  </si>
  <si>
    <t>ООО «ТЭК»</t>
  </si>
  <si>
    <t>ООО "ЖИЛИЩНИК"</t>
  </si>
  <si>
    <t>6 473,7</t>
  </si>
  <si>
    <t>ТСЖ "РИТМ"</t>
  </si>
  <si>
    <t>ООО "Наш дом"</t>
  </si>
  <si>
    <t>ООО "МУПЖРЭП"</t>
  </si>
  <si>
    <t>ООО "УК "Жилсервис"</t>
  </si>
  <si>
    <t>ООО "ДОМОУПРАВ"</t>
  </si>
  <si>
    <t>ООО "ПОТЕНЦИАЛ"</t>
  </si>
  <si>
    <t>ООО "Алдега"</t>
  </si>
  <si>
    <t>ООО "УК СОДРУЖЕСТВО"</t>
  </si>
  <si>
    <t>ООО "ЖКО"</t>
  </si>
  <si>
    <t>ООО "Ком-сервис"</t>
  </si>
  <si>
    <t>ООО "НУК"</t>
  </si>
  <si>
    <t>ООО "УК "Содружество С"</t>
  </si>
  <si>
    <t>ООО "Содружество С"</t>
  </si>
  <si>
    <t>ООО "ЖЭК №4"</t>
  </si>
  <si>
    <t>ООО "ЖЭК"Никологоры"</t>
  </si>
  <si>
    <t>ООО "ДомСервис"</t>
  </si>
  <si>
    <t>Комсервис+</t>
  </si>
  <si>
    <t>Плес+</t>
  </si>
  <si>
    <t>ООО "Нерехта"</t>
  </si>
  <si>
    <t xml:space="preserve"> "Новый-2" </t>
  </si>
  <si>
    <t>ООО "Управляющая компания в ЖКХ города Кольчугино"</t>
  </si>
  <si>
    <t>ООО "ЖЭУ №3"</t>
  </si>
  <si>
    <t>ООО "ЖКХ г. Костерево"</t>
  </si>
  <si>
    <t>МУП "РСУ" г.Петушки</t>
  </si>
  <si>
    <t>ООО "ЭКСПЕРТ"</t>
  </si>
  <si>
    <t>МУП "Инфраструктура и сервис"</t>
  </si>
  <si>
    <t>МУМП ЖКХ п.Ставрово</t>
  </si>
  <si>
    <t xml:space="preserve">ООО УК "Теплый дом" </t>
  </si>
  <si>
    <t>ЖСК</t>
  </si>
  <si>
    <t>ЖСК ул. Гоголя, д.1б</t>
  </si>
  <si>
    <t>ООО УК Теплый дом</t>
  </si>
  <si>
    <t>ООО"НАШ ДОМ"</t>
  </si>
  <si>
    <t>ООО "Управляющая компания № 1"</t>
  </si>
  <si>
    <t>Кирпичные/блочные</t>
  </si>
  <si>
    <t>Итого по поселок Красная Горбатка</t>
  </si>
  <si>
    <t>ООО «ЖилСтройСтандарт»</t>
  </si>
  <si>
    <t>ООО УК «ЛЮКС»</t>
  </si>
  <si>
    <t>ООО ЖРП «Заклязьменский»</t>
  </si>
  <si>
    <t xml:space="preserve"> ООО «Жилремстрой»</t>
  </si>
  <si>
    <t>ЖСК 9</t>
  </si>
  <si>
    <t>Непосредственное управление</t>
  </si>
  <si>
    <t>НО</t>
  </si>
  <si>
    <t>ООО «Компания «Наш дом-3»</t>
  </si>
  <si>
    <t>ООО "Владимирская управляющая компания"</t>
  </si>
  <si>
    <t>ООО "УК ЖРЭП"</t>
  </si>
  <si>
    <t>ООО "ЖСС"</t>
  </si>
  <si>
    <t>ООО "Управляющая организация"</t>
  </si>
  <si>
    <t xml:space="preserve">ТСН </t>
  </si>
  <si>
    <t>"Надежда"</t>
  </si>
  <si>
    <t>ООО "Управляющая организация ремонтно-эксплуатационное управление № 1"</t>
  </si>
  <si>
    <t>Шлакоблочные</t>
  </si>
  <si>
    <t>Каменные, блочные</t>
  </si>
  <si>
    <t xml:space="preserve"> </t>
  </si>
  <si>
    <t>ООО "МКД - Сервис"</t>
  </si>
  <si>
    <t>ООО "УК "Веста"</t>
  </si>
  <si>
    <t>ООО "УО "РМД"</t>
  </si>
  <si>
    <t>ООО "УМД Континент"</t>
  </si>
  <si>
    <t>ООО "УК "ЖКО РОСКО"</t>
  </si>
  <si>
    <t>ООО "ЖЭЦ-управление"</t>
  </si>
  <si>
    <t>ООО "Содружество"</t>
  </si>
  <si>
    <t>ООО "Потенциал"</t>
  </si>
  <si>
    <t>ООО"Жилтрест"</t>
  </si>
  <si>
    <t>Бетонные</t>
  </si>
  <si>
    <t>ООО "ЖЭК № 3"</t>
  </si>
  <si>
    <t>ТСЖ "Южная 11"</t>
  </si>
  <si>
    <t>ООО"ЖЭК№3"</t>
  </si>
  <si>
    <t>ТСЖ "Березка"</t>
  </si>
  <si>
    <t>ТСН</t>
  </si>
  <si>
    <t>ТСН "СОГЛАСИЕ 108"</t>
  </si>
  <si>
    <t>ООО"УЮТ"</t>
  </si>
  <si>
    <t>ООО "ГКС 1"</t>
  </si>
  <si>
    <t>ООО "МП "Альтернатива"</t>
  </si>
  <si>
    <t xml:space="preserve">Панельные </t>
  </si>
  <si>
    <t>ООО УК "ТеплоСервис"</t>
  </si>
  <si>
    <t>МУП "Аэлита"</t>
  </si>
  <si>
    <t>ООО "ЖилСтрой"</t>
  </si>
  <si>
    <t>ООО УК "Спецстройгарант-1"</t>
  </si>
  <si>
    <t>ООО "Универсалстрой"</t>
  </si>
  <si>
    <t>ООО  "Управляющая компания №1"</t>
  </si>
  <si>
    <t xml:space="preserve">Проведение капитального ремонта общего имущества в связи с возникновением аварии, иных чрезвычайных ситуаций природного или техногенного характера (постановление администрации Владимирской области от 14.08.2017 № 678) </t>
  </si>
  <si>
    <t>Ивановское</t>
  </si>
  <si>
    <t>Дмитриевогорское</t>
  </si>
  <si>
    <t>поселок Городищи</t>
  </si>
  <si>
    <t>поселок Красная Горбатка</t>
  </si>
  <si>
    <t>Симское</t>
  </si>
  <si>
    <t>Информация по многоквартирным домам, в отношении которых принято решение о проведении капитального ремонта общего имущества в связи с возникновением аварии, иных чрезвычайных ситуаций природного или техногенного характера</t>
  </si>
  <si>
    <t>МКП Г. ВЛАДИМИРА "ЖКХ"</t>
  </si>
  <si>
    <t>Ковров г, Волго-Донская ул, 10</t>
  </si>
  <si>
    <t>Александров г, Совхоз "Правда" ул, 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</si>
</sst>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8" x14ac:knownFonts="1"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1"/>
      <color rgb="FF000000"/>
      <name val="Calibri"/>
      <family val="2"/>
      <charset val="204"/>
    </font>
    <font>
      <sz val="14"/>
      <color rgb="FF000000"/>
      <name val="Times New Roman"/>
      <family val="1"/>
      <charset val="1"/>
    </font>
    <font>
      <sz val="14"/>
      <name val="Times New Roman"/>
      <family val="1"/>
      <charset val="1"/>
    </font>
    <font>
      <sz val="11"/>
      <name val="Calibri"/>
      <family val="2"/>
      <charset val="204"/>
    </font>
    <font>
      <sz val="11"/>
      <color theme="1"/>
      <name val="Times New Roman"/>
      <family val="1"/>
      <charset val="204"/>
    </font>
    <font>
      <sz val="28"/>
      <color theme="1"/>
      <name val="Calibri"/>
      <family val="2"/>
      <scheme val="minor"/>
    </font>
    <font>
      <sz val="28"/>
      <color theme="1"/>
      <name val="Times New Roman"/>
      <family val="1"/>
      <charset val="204"/>
    </font>
    <font>
      <b/>
      <sz val="46"/>
      <color theme="1"/>
      <name val="Times New Roman"/>
      <family val="1"/>
      <charset val="204"/>
    </font>
    <font>
      <sz val="22"/>
      <color theme="1"/>
      <name val="Times New Roman"/>
      <family val="1"/>
      <charset val="204"/>
    </font>
    <font>
      <sz val="20"/>
      <color theme="1"/>
      <name val="Calibri"/>
      <family val="2"/>
      <charset val="204"/>
      <scheme val="minor"/>
    </font>
    <font>
      <sz val="24"/>
      <color theme="1"/>
      <name val="Times New Roman"/>
      <family val="1"/>
      <charset val="204"/>
    </font>
    <font>
      <sz val="72"/>
      <color theme="1"/>
      <name val="Times New Roman"/>
      <family val="1"/>
      <charset val="204"/>
    </font>
    <font>
      <b/>
      <sz val="28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6"/>
      <color theme="1"/>
      <name val="Times New Roman"/>
      <family val="1"/>
    </font>
    <font>
      <sz val="10"/>
      <name val="Arial Cyr"/>
      <charset val="204"/>
    </font>
    <font>
      <sz val="11"/>
      <color theme="1"/>
      <name val="Calibri"/>
      <family val="2"/>
      <scheme val="minor"/>
    </font>
    <font>
      <sz val="22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28"/>
      <name val="Times New Roman"/>
      <family val="1"/>
      <charset val="204"/>
    </font>
    <font>
      <sz val="28"/>
      <color rgb="FF000000"/>
      <name val="Times New Roman"/>
      <family val="1"/>
      <charset val="204"/>
    </font>
    <font>
      <b/>
      <sz val="28"/>
      <color rgb="FF000000"/>
      <name val="Times New Roman"/>
      <family val="1"/>
      <charset val="204"/>
    </font>
    <font>
      <sz val="28"/>
      <color indexed="8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8">
    <xf numFmtId="0" fontId="0" fillId="0" borderId="0"/>
    <xf numFmtId="0" fontId="10" fillId="0" borderId="0"/>
    <xf numFmtId="0" fontId="10" fillId="0" borderId="0"/>
    <xf numFmtId="0" fontId="13" fillId="0" borderId="0"/>
    <xf numFmtId="0" fontId="23" fillId="0" borderId="0"/>
    <xf numFmtId="0" fontId="30" fillId="0" borderId="0"/>
    <xf numFmtId="0" fontId="23" fillId="0" borderId="0"/>
    <xf numFmtId="0" fontId="31" fillId="0" borderId="0"/>
  </cellStyleXfs>
  <cellXfs count="292">
    <xf numFmtId="0" fontId="0" fillId="0" borderId="0" xfId="0"/>
    <xf numFmtId="4" fontId="1" fillId="0" borderId="1" xfId="0" applyNumberFormat="1" applyFont="1" applyBorder="1" applyAlignment="1">
      <alignment horizontal="right" vertical="center" wrapText="1"/>
    </xf>
    <xf numFmtId="0" fontId="1" fillId="0" borderId="1" xfId="0" applyFont="1" applyBorder="1" applyAlignment="1">
      <alignment horizontal="center" vertical="center" wrapText="1"/>
    </xf>
    <xf numFmtId="4" fontId="3" fillId="0" borderId="1" xfId="0" applyNumberFormat="1" applyFont="1" applyBorder="1" applyAlignment="1">
      <alignment horizontal="right"/>
    </xf>
    <xf numFmtId="0" fontId="3" fillId="0" borderId="1" xfId="0" applyFont="1" applyBorder="1" applyAlignment="1">
      <alignment vertical="center" wrapText="1"/>
    </xf>
    <xf numFmtId="0" fontId="7" fillId="0" borderId="0" xfId="0" applyFont="1"/>
    <xf numFmtId="0" fontId="3" fillId="0" borderId="1" xfId="0" applyFont="1" applyBorder="1" applyAlignment="1">
      <alignment horizontal="right"/>
    </xf>
    <xf numFmtId="4" fontId="4" fillId="0" borderId="1" xfId="0" applyNumberFormat="1" applyFont="1" applyBorder="1" applyAlignment="1">
      <alignment horizontal="right" vertical="center"/>
    </xf>
    <xf numFmtId="0" fontId="1" fillId="0" borderId="0" xfId="4" applyFont="1" applyAlignment="1">
      <alignment wrapText="1"/>
    </xf>
    <xf numFmtId="0" fontId="1" fillId="0" borderId="0" xfId="4" applyFont="1" applyAlignment="1">
      <alignment horizontal="right"/>
    </xf>
    <xf numFmtId="0" fontId="1" fillId="0" borderId="1" xfId="4" applyFont="1" applyBorder="1" applyAlignment="1">
      <alignment horizontal="center" vertical="center" wrapText="1"/>
    </xf>
    <xf numFmtId="4" fontId="1" fillId="0" borderId="1" xfId="0" applyNumberFormat="1" applyFont="1" applyBorder="1"/>
    <xf numFmtId="0" fontId="7" fillId="0" borderId="1" xfId="0" applyFont="1" applyBorder="1"/>
    <xf numFmtId="0" fontId="1" fillId="0" borderId="1" xfId="0" applyFont="1" applyBorder="1" applyAlignment="1">
      <alignment horizontal="center"/>
    </xf>
    <xf numFmtId="2" fontId="1" fillId="0" borderId="1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2" fontId="7" fillId="0" borderId="0" xfId="0" applyNumberFormat="1" applyFont="1"/>
    <xf numFmtId="0" fontId="1" fillId="0" borderId="1" xfId="0" applyFont="1" applyBorder="1" applyAlignment="1">
      <alignment horizontal="center" vertical="top"/>
    </xf>
    <xf numFmtId="0" fontId="3" fillId="0" borderId="1" xfId="0" applyFont="1" applyBorder="1" applyAlignment="1">
      <alignment horizontal="right" vertical="center" wrapText="1"/>
    </xf>
    <xf numFmtId="0" fontId="1" fillId="0" borderId="0" xfId="0" applyFont="1" applyAlignment="1">
      <alignment horizontal="right" vertical="center" wrapText="1"/>
    </xf>
    <xf numFmtId="0" fontId="25" fillId="0" borderId="0" xfId="0" applyFont="1" applyAlignment="1">
      <alignment horizontal="right" vertical="center" wrapText="1"/>
    </xf>
    <xf numFmtId="0" fontId="24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/>
    </xf>
    <xf numFmtId="0" fontId="29" fillId="0" borderId="1" xfId="0" applyFont="1" applyBorder="1"/>
    <xf numFmtId="4" fontId="24" fillId="0" borderId="1" xfId="1" applyNumberFormat="1" applyFont="1" applyBorder="1" applyAlignment="1">
      <alignment horizontal="center" vertical="center"/>
    </xf>
    <xf numFmtId="3" fontId="24" fillId="0" borderId="1" xfId="1" applyNumberFormat="1" applyFont="1" applyBorder="1" applyAlignment="1">
      <alignment horizontal="center" vertical="center"/>
    </xf>
    <xf numFmtId="4" fontId="24" fillId="0" borderId="1" xfId="0" applyNumberFormat="1" applyFont="1" applyBorder="1" applyAlignment="1">
      <alignment horizontal="center"/>
    </xf>
    <xf numFmtId="49" fontId="24" fillId="0" borderId="1" xfId="0" applyNumberFormat="1" applyFont="1" applyBorder="1" applyAlignment="1">
      <alignment horizontal="center"/>
    </xf>
    <xf numFmtId="0" fontId="29" fillId="0" borderId="1" xfId="0" applyFont="1" applyBorder="1" applyAlignment="1">
      <alignment horizontal="center"/>
    </xf>
    <xf numFmtId="3" fontId="24" fillId="0" borderId="1" xfId="0" applyNumberFormat="1" applyFont="1" applyBorder="1" applyAlignment="1">
      <alignment horizontal="center"/>
    </xf>
    <xf numFmtId="0" fontId="29" fillId="0" borderId="1" xfId="0" applyFont="1" applyBorder="1" applyAlignment="1">
      <alignment horizontal="left"/>
    </xf>
    <xf numFmtId="0" fontId="1" fillId="0" borderId="2" xfId="4" applyFont="1" applyBorder="1" applyAlignment="1">
      <alignment wrapText="1"/>
    </xf>
    <xf numFmtId="0" fontId="1" fillId="0" borderId="3" xfId="4" applyFont="1" applyBorder="1" applyAlignment="1">
      <alignment wrapText="1"/>
    </xf>
    <xf numFmtId="0" fontId="1" fillId="0" borderId="2" xfId="4" applyFont="1" applyBorder="1" applyAlignment="1">
      <alignment horizontal="center" vertical="center" wrapText="1"/>
    </xf>
    <xf numFmtId="0" fontId="1" fillId="0" borderId="3" xfId="4" applyFont="1" applyBorder="1" applyAlignment="1">
      <alignment horizontal="center" vertical="center" wrapText="1"/>
    </xf>
    <xf numFmtId="0" fontId="1" fillId="0" borderId="8" xfId="4" applyFont="1" applyBorder="1" applyAlignment="1">
      <alignment horizontal="center" vertical="center" wrapText="1"/>
    </xf>
    <xf numFmtId="0" fontId="5" fillId="0" borderId="0" xfId="4" applyFont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24" fillId="0" borderId="0" xfId="0" applyFont="1" applyAlignment="1">
      <alignment horizontal="right" vertical="center" wrapText="1"/>
    </xf>
    <xf numFmtId="0" fontId="26" fillId="0" borderId="0" xfId="0" applyFont="1" applyAlignment="1">
      <alignment horizontal="right" vertical="top" wrapText="1"/>
    </xf>
    <xf numFmtId="0" fontId="27" fillId="0" borderId="0" xfId="0" applyFont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20" fillId="0" borderId="0" xfId="0" applyFont="1" applyFill="1" applyAlignment="1">
      <alignment horizontal="center"/>
    </xf>
    <xf numFmtId="0" fontId="20" fillId="0" borderId="0" xfId="0" applyFont="1" applyFill="1" applyAlignment="1">
      <alignment wrapText="1"/>
    </xf>
    <xf numFmtId="0" fontId="20" fillId="0" borderId="0" xfId="0" applyFont="1" applyFill="1" applyAlignment="1">
      <alignment horizontal="right"/>
    </xf>
    <xf numFmtId="3" fontId="20" fillId="0" borderId="0" xfId="0" applyNumberFormat="1" applyFont="1" applyFill="1" applyAlignment="1">
      <alignment horizontal="right"/>
    </xf>
    <xf numFmtId="1" fontId="20" fillId="0" borderId="0" xfId="0" applyNumberFormat="1" applyFont="1" applyFill="1" applyAlignment="1">
      <alignment horizontal="right"/>
    </xf>
    <xf numFmtId="0" fontId="7" fillId="0" borderId="0" xfId="0" applyFont="1" applyFill="1"/>
    <xf numFmtId="0" fontId="16" fillId="0" borderId="0" xfId="0" applyFont="1" applyFill="1" applyAlignment="1">
      <alignment horizontal="right"/>
    </xf>
    <xf numFmtId="0" fontId="16" fillId="0" borderId="0" xfId="0" applyFont="1" applyFill="1" applyAlignment="1">
      <alignment horizontal="right"/>
    </xf>
    <xf numFmtId="0" fontId="7" fillId="0" borderId="0" xfId="0" applyFont="1" applyFill="1" applyAlignment="1">
      <alignment wrapText="1"/>
    </xf>
    <xf numFmtId="0" fontId="16" fillId="0" borderId="0" xfId="0" applyFont="1" applyFill="1" applyAlignment="1">
      <alignment horizontal="right" vertical="center" wrapText="1"/>
    </xf>
    <xf numFmtId="0" fontId="21" fillId="0" borderId="0" xfId="0" applyFont="1" applyFill="1" applyAlignment="1">
      <alignment horizontal="center"/>
    </xf>
    <xf numFmtId="0" fontId="21" fillId="0" borderId="0" xfId="0" applyFont="1" applyFill="1" applyAlignment="1">
      <alignment wrapText="1"/>
    </xf>
    <xf numFmtId="0" fontId="21" fillId="0" borderId="0" xfId="0" applyFont="1" applyFill="1" applyAlignment="1">
      <alignment horizontal="right"/>
    </xf>
    <xf numFmtId="3" fontId="21" fillId="0" borderId="0" xfId="0" applyNumberFormat="1" applyFont="1" applyFill="1" applyAlignment="1">
      <alignment horizontal="right"/>
    </xf>
    <xf numFmtId="1" fontId="21" fillId="0" borderId="0" xfId="0" applyNumberFormat="1" applyFont="1" applyFill="1" applyAlignment="1">
      <alignment horizontal="right"/>
    </xf>
    <xf numFmtId="0" fontId="22" fillId="0" borderId="0" xfId="0" applyFont="1" applyFill="1" applyAlignment="1">
      <alignment horizontal="center" wrapText="1"/>
    </xf>
    <xf numFmtId="0" fontId="22" fillId="0" borderId="0" xfId="0" applyFont="1" applyFill="1" applyAlignment="1">
      <alignment horizontal="center" vertical="center" wrapText="1"/>
    </xf>
    <xf numFmtId="1" fontId="16" fillId="0" borderId="0" xfId="0" applyNumberFormat="1" applyFont="1" applyFill="1" applyAlignment="1">
      <alignment horizontal="center" vertical="center"/>
    </xf>
    <xf numFmtId="0" fontId="16" fillId="0" borderId="0" xfId="0" applyFont="1" applyFill="1" applyAlignment="1">
      <alignment horizontal="left" vertical="center" wrapText="1"/>
    </xf>
    <xf numFmtId="1" fontId="16" fillId="0" borderId="0" xfId="0" applyNumberFormat="1" applyFont="1" applyFill="1" applyAlignment="1">
      <alignment horizontal="center" vertical="center"/>
    </xf>
    <xf numFmtId="0" fontId="16" fillId="0" borderId="0" xfId="0" applyFont="1" applyFill="1" applyAlignment="1">
      <alignment horizontal="center"/>
    </xf>
    <xf numFmtId="0" fontId="16" fillId="0" borderId="0" xfId="0" applyFont="1" applyFill="1" applyAlignment="1">
      <alignment horizontal="left"/>
    </xf>
    <xf numFmtId="0" fontId="16" fillId="0" borderId="0" xfId="0" applyFont="1" applyFill="1"/>
    <xf numFmtId="3" fontId="16" fillId="0" borderId="0" xfId="0" applyNumberFormat="1" applyFont="1" applyFill="1"/>
    <xf numFmtId="1" fontId="16" fillId="0" borderId="0" xfId="0" applyNumberFormat="1" applyFont="1" applyFill="1"/>
    <xf numFmtId="0" fontId="1" fillId="0" borderId="1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textRotation="90" wrapText="1"/>
    </xf>
    <xf numFmtId="0" fontId="5" fillId="0" borderId="1" xfId="0" applyFont="1" applyFill="1" applyBorder="1" applyAlignment="1">
      <alignment horizontal="center" vertical="center" textRotation="90" wrapText="1"/>
    </xf>
    <xf numFmtId="0" fontId="5" fillId="0" borderId="5" xfId="0" applyFont="1" applyFill="1" applyBorder="1" applyAlignment="1">
      <alignment horizontal="center" vertical="center" textRotation="90" wrapText="1"/>
    </xf>
    <xf numFmtId="0" fontId="5" fillId="0" borderId="1" xfId="0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textRotation="90"/>
    </xf>
    <xf numFmtId="0" fontId="5" fillId="0" borderId="0" xfId="0" applyFont="1" applyFill="1" applyAlignment="1">
      <alignment horizontal="center" vertical="center" textRotation="90"/>
    </xf>
    <xf numFmtId="0" fontId="1" fillId="0" borderId="6" xfId="0" applyFont="1" applyFill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center" vertical="center" textRotation="90" wrapText="1"/>
    </xf>
    <xf numFmtId="4" fontId="1" fillId="0" borderId="1" xfId="0" applyNumberFormat="1" applyFont="1" applyFill="1" applyBorder="1" applyAlignment="1">
      <alignment horizontal="center" vertical="center" textRotation="90" wrapText="1"/>
    </xf>
    <xf numFmtId="0" fontId="5" fillId="0" borderId="6" xfId="0" applyFont="1" applyFill="1" applyBorder="1" applyAlignment="1">
      <alignment horizontal="center" vertical="center" textRotation="90" wrapText="1"/>
    </xf>
    <xf numFmtId="0" fontId="5" fillId="0" borderId="6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textRotation="90" wrapText="1"/>
    </xf>
    <xf numFmtId="0" fontId="5" fillId="0" borderId="7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left"/>
    </xf>
    <xf numFmtId="4" fontId="5" fillId="0" borderId="1" xfId="0" applyNumberFormat="1" applyFont="1" applyFill="1" applyBorder="1" applyAlignment="1">
      <alignment horizontal="right" vertical="center" wrapText="1"/>
    </xf>
    <xf numFmtId="4" fontId="1" fillId="0" borderId="1" xfId="0" applyNumberFormat="1" applyFont="1" applyFill="1" applyBorder="1" applyAlignment="1">
      <alignment horizontal="right" vertical="center" wrapText="1"/>
    </xf>
    <xf numFmtId="0" fontId="1" fillId="0" borderId="1" xfId="0" applyFont="1" applyFill="1" applyBorder="1" applyAlignment="1">
      <alignment horizontal="right" vertical="center" wrapText="1"/>
    </xf>
    <xf numFmtId="4" fontId="7" fillId="0" borderId="0" xfId="0" applyNumberFormat="1" applyFont="1" applyFill="1"/>
    <xf numFmtId="0" fontId="3" fillId="0" borderId="1" xfId="0" applyFont="1" applyFill="1" applyBorder="1"/>
    <xf numFmtId="0" fontId="7" fillId="0" borderId="1" xfId="0" applyFont="1" applyFill="1" applyBorder="1"/>
    <xf numFmtId="0" fontId="1" fillId="0" borderId="1" xfId="0" applyFont="1" applyFill="1" applyBorder="1" applyAlignment="1">
      <alignment horizontal="center"/>
    </xf>
    <xf numFmtId="2" fontId="1" fillId="0" borderId="1" xfId="0" applyNumberFormat="1" applyFont="1" applyFill="1" applyBorder="1" applyAlignment="1">
      <alignment horizontal="center"/>
    </xf>
    <xf numFmtId="0" fontId="1" fillId="0" borderId="0" xfId="0" applyFont="1" applyFill="1" applyAlignment="1">
      <alignment horizontal="center"/>
    </xf>
    <xf numFmtId="2" fontId="7" fillId="0" borderId="0" xfId="0" applyNumberFormat="1" applyFont="1" applyFill="1"/>
    <xf numFmtId="0" fontId="1" fillId="0" borderId="1" xfId="0" applyFont="1" applyFill="1" applyBorder="1" applyAlignment="1">
      <alignment horizontal="center" vertical="top"/>
    </xf>
    <xf numFmtId="0" fontId="1" fillId="0" borderId="1" xfId="0" applyFont="1" applyFill="1" applyBorder="1" applyAlignment="1">
      <alignment horizontal="left" vertical="center" wrapText="1"/>
    </xf>
    <xf numFmtId="4" fontId="1" fillId="0" borderId="1" xfId="0" applyNumberFormat="1" applyFont="1" applyFill="1" applyBorder="1" applyAlignment="1">
      <alignment horizontal="left" vertical="center" wrapText="1"/>
    </xf>
    <xf numFmtId="1" fontId="1" fillId="0" borderId="1" xfId="0" applyNumberFormat="1" applyFont="1" applyFill="1" applyBorder="1" applyAlignment="1">
      <alignment horizontal="right" vertical="center" wrapText="1"/>
    </xf>
    <xf numFmtId="4" fontId="1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right" vertical="center" wrapText="1"/>
    </xf>
    <xf numFmtId="4" fontId="3" fillId="0" borderId="1" xfId="0" applyNumberFormat="1" applyFont="1" applyFill="1" applyBorder="1" applyAlignment="1">
      <alignment horizontal="right"/>
    </xf>
    <xf numFmtId="1" fontId="3" fillId="0" borderId="1" xfId="0" applyNumberFormat="1" applyFont="1" applyFill="1" applyBorder="1" applyAlignment="1">
      <alignment horizontal="right"/>
    </xf>
    <xf numFmtId="4" fontId="1" fillId="0" borderId="1" xfId="0" applyNumberFormat="1" applyFont="1" applyFill="1" applyBorder="1" applyAlignment="1">
      <alignment horizontal="right"/>
    </xf>
    <xf numFmtId="1" fontId="1" fillId="0" borderId="1" xfId="0" applyNumberFormat="1" applyFont="1" applyFill="1" applyBorder="1" applyAlignment="1">
      <alignment horizontal="right"/>
    </xf>
    <xf numFmtId="1" fontId="1" fillId="0" borderId="1" xfId="0" applyNumberFormat="1" applyFont="1" applyFill="1" applyBorder="1" applyAlignment="1">
      <alignment horizontal="center"/>
    </xf>
    <xf numFmtId="1" fontId="1" fillId="0" borderId="3" xfId="0" applyNumberFormat="1" applyFont="1" applyFill="1" applyBorder="1" applyAlignment="1">
      <alignment horizontal="center"/>
    </xf>
    <xf numFmtId="0" fontId="1" fillId="0" borderId="0" xfId="0" applyFont="1" applyFill="1"/>
    <xf numFmtId="4" fontId="1" fillId="0" borderId="0" xfId="0" applyNumberFormat="1" applyFont="1" applyFill="1"/>
    <xf numFmtId="0" fontId="1" fillId="0" borderId="1" xfId="0" applyFont="1" applyFill="1" applyBorder="1" applyAlignment="1">
      <alignment horizontal="right"/>
    </xf>
    <xf numFmtId="4" fontId="3" fillId="0" borderId="1" xfId="0" applyNumberFormat="1" applyFont="1" applyFill="1" applyBorder="1" applyAlignment="1">
      <alignment horizontal="right" wrapText="1"/>
    </xf>
    <xf numFmtId="4" fontId="2" fillId="0" borderId="1" xfId="0" applyNumberFormat="1" applyFont="1" applyFill="1" applyBorder="1"/>
    <xf numFmtId="4" fontId="2" fillId="0" borderId="1" xfId="0" applyNumberFormat="1" applyFont="1" applyFill="1" applyBorder="1" applyAlignment="1">
      <alignment horizontal="right"/>
    </xf>
    <xf numFmtId="4" fontId="4" fillId="0" borderId="1" xfId="0" applyNumberFormat="1" applyFont="1" applyFill="1" applyBorder="1" applyAlignment="1">
      <alignment horizontal="right" vertical="center"/>
    </xf>
    <xf numFmtId="4" fontId="4" fillId="0" borderId="1" xfId="0" applyNumberFormat="1" applyFont="1" applyFill="1" applyBorder="1" applyAlignment="1">
      <alignment horizontal="right" wrapText="1"/>
    </xf>
    <xf numFmtId="4" fontId="3" fillId="0" borderId="1" xfId="3" applyNumberFormat="1" applyFont="1" applyFill="1" applyBorder="1" applyAlignment="1">
      <alignment horizontal="right" wrapText="1"/>
    </xf>
    <xf numFmtId="1" fontId="11" fillId="0" borderId="1" xfId="0" applyNumberFormat="1" applyFont="1" applyFill="1" applyBorder="1" applyAlignment="1">
      <alignment horizontal="right"/>
    </xf>
    <xf numFmtId="4" fontId="11" fillId="0" borderId="1" xfId="0" applyNumberFormat="1" applyFont="1" applyFill="1" applyBorder="1" applyAlignment="1">
      <alignment horizontal="right"/>
    </xf>
    <xf numFmtId="4" fontId="11" fillId="0" borderId="1" xfId="0" applyNumberFormat="1" applyFont="1" applyFill="1" applyBorder="1" applyAlignment="1">
      <alignment horizontal="right" vertical="center"/>
    </xf>
    <xf numFmtId="4" fontId="12" fillId="0" borderId="1" xfId="0" applyNumberFormat="1" applyFont="1" applyFill="1" applyBorder="1" applyAlignment="1">
      <alignment horizontal="right" vertical="center"/>
    </xf>
    <xf numFmtId="4" fontId="11" fillId="0" borderId="1" xfId="1" applyNumberFormat="1" applyFont="1" applyFill="1" applyBorder="1" applyAlignment="1">
      <alignment horizontal="right" vertical="center"/>
    </xf>
    <xf numFmtId="4" fontId="3" fillId="0" borderId="1" xfId="3" applyNumberFormat="1" applyFont="1" applyFill="1" applyBorder="1" applyAlignment="1">
      <alignment horizontal="right"/>
    </xf>
    <xf numFmtId="1" fontId="3" fillId="0" borderId="1" xfId="3" applyNumberFormat="1" applyFont="1" applyFill="1" applyBorder="1" applyAlignment="1">
      <alignment horizontal="right"/>
    </xf>
    <xf numFmtId="4" fontId="4" fillId="0" borderId="1" xfId="0" applyNumberFormat="1" applyFont="1" applyFill="1" applyBorder="1" applyAlignment="1">
      <alignment horizontal="right"/>
    </xf>
    <xf numFmtId="0" fontId="3" fillId="0" borderId="1" xfId="0" applyFont="1" applyFill="1" applyBorder="1" applyAlignment="1">
      <alignment horizontal="right"/>
    </xf>
    <xf numFmtId="0" fontId="3" fillId="0" borderId="1" xfId="0" applyFont="1" applyFill="1" applyBorder="1" applyAlignment="1">
      <alignment horizontal="left" vertical="center"/>
    </xf>
    <xf numFmtId="4" fontId="3" fillId="0" borderId="1" xfId="6" applyNumberFormat="1" applyFont="1" applyFill="1" applyBorder="1" applyAlignment="1">
      <alignment horizontal="right"/>
    </xf>
    <xf numFmtId="4" fontId="3" fillId="0" borderId="1" xfId="0" applyNumberFormat="1" applyFont="1" applyFill="1" applyBorder="1" applyAlignment="1">
      <alignment horizontal="right" vertical="center"/>
    </xf>
    <xf numFmtId="0" fontId="7" fillId="0" borderId="1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4" fontId="1" fillId="0" borderId="1" xfId="0" applyNumberFormat="1" applyFont="1" applyFill="1" applyBorder="1" applyAlignment="1">
      <alignment horizontal="right" vertical="center"/>
    </xf>
    <xf numFmtId="0" fontId="3" fillId="0" borderId="4" xfId="0" applyFont="1" applyFill="1" applyBorder="1" applyAlignment="1">
      <alignment vertical="center" wrapText="1"/>
    </xf>
    <xf numFmtId="0" fontId="3" fillId="0" borderId="0" xfId="0" applyFont="1" applyFill="1" applyAlignment="1">
      <alignment vertical="center" wrapText="1"/>
    </xf>
    <xf numFmtId="0" fontId="3" fillId="0" borderId="0" xfId="0" applyFont="1" applyFill="1" applyAlignment="1">
      <alignment horizontal="right" vertical="center" wrapText="1"/>
    </xf>
    <xf numFmtId="4" fontId="1" fillId="0" borderId="1" xfId="0" applyNumberFormat="1" applyFont="1" applyFill="1" applyBorder="1" applyAlignment="1">
      <alignment horizontal="right" wrapText="1"/>
    </xf>
    <xf numFmtId="0" fontId="3" fillId="0" borderId="1" xfId="0" applyFont="1" applyFill="1" applyBorder="1" applyAlignment="1">
      <alignment wrapText="1"/>
    </xf>
    <xf numFmtId="0" fontId="3" fillId="0" borderId="1" xfId="0" applyFont="1" applyFill="1" applyBorder="1" applyAlignment="1">
      <alignment horizontal="right" wrapText="1"/>
    </xf>
    <xf numFmtId="4" fontId="4" fillId="0" borderId="1" xfId="0" applyNumberFormat="1" applyFont="1" applyFill="1" applyBorder="1" applyAlignment="1">
      <alignment horizontal="right" vertical="center" wrapText="1"/>
    </xf>
    <xf numFmtId="0" fontId="2" fillId="0" borderId="1" xfId="0" applyFont="1" applyFill="1" applyBorder="1" applyAlignment="1">
      <alignment vertical="center" wrapText="1"/>
    </xf>
    <xf numFmtId="4" fontId="3" fillId="0" borderId="1" xfId="0" applyNumberFormat="1" applyFont="1" applyFill="1" applyBorder="1" applyAlignment="1">
      <alignment horizontal="right" vertical="center" wrapText="1"/>
    </xf>
    <xf numFmtId="0" fontId="1" fillId="0" borderId="1" xfId="0" applyFont="1" applyFill="1" applyBorder="1" applyAlignment="1">
      <alignment horizontal="center" wrapText="1"/>
    </xf>
    <xf numFmtId="0" fontId="3" fillId="0" borderId="2" xfId="0" applyFont="1" applyFill="1" applyBorder="1"/>
    <xf numFmtId="0" fontId="7" fillId="0" borderId="3" xfId="0" applyFont="1" applyFill="1" applyBorder="1"/>
    <xf numFmtId="0" fontId="7" fillId="0" borderId="3" xfId="0" applyFont="1" applyFill="1" applyBorder="1" applyAlignment="1">
      <alignment horizontal="right"/>
    </xf>
    <xf numFmtId="1" fontId="3" fillId="0" borderId="1" xfId="0" applyNumberFormat="1" applyFont="1" applyFill="1" applyBorder="1" applyAlignment="1">
      <alignment horizontal="right" wrapText="1"/>
    </xf>
    <xf numFmtId="1" fontId="1" fillId="0" borderId="1" xfId="0" applyNumberFormat="1" applyFont="1" applyFill="1" applyBorder="1"/>
    <xf numFmtId="0" fontId="3" fillId="0" borderId="0" xfId="0" applyFont="1" applyFill="1"/>
    <xf numFmtId="0" fontId="3" fillId="0" borderId="0" xfId="0" applyFont="1" applyFill="1" applyAlignment="1">
      <alignment horizontal="right"/>
    </xf>
    <xf numFmtId="0" fontId="3" fillId="0" borderId="1" xfId="0" applyFont="1" applyFill="1" applyBorder="1" applyAlignment="1">
      <alignment vertical="top"/>
    </xf>
    <xf numFmtId="0" fontId="3" fillId="0" borderId="1" xfId="0" applyFont="1" applyFill="1" applyBorder="1" applyAlignment="1">
      <alignment horizontal="right" vertical="top"/>
    </xf>
    <xf numFmtId="0" fontId="6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right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2" fillId="0" borderId="1" xfId="0" applyFont="1" applyFill="1" applyBorder="1"/>
    <xf numFmtId="1" fontId="5" fillId="0" borderId="1" xfId="0" applyNumberFormat="1" applyFont="1" applyFill="1" applyBorder="1" applyAlignment="1">
      <alignment horizontal="right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4" fillId="0" borderId="1" xfId="5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4" fontId="1" fillId="0" borderId="3" xfId="0" applyNumberFormat="1" applyFont="1" applyFill="1" applyBorder="1" applyAlignment="1">
      <alignment horizontal="right" vertical="center"/>
    </xf>
    <xf numFmtId="1" fontId="1" fillId="0" borderId="1" xfId="0" applyNumberFormat="1" applyFont="1" applyFill="1" applyBorder="1" applyAlignment="1">
      <alignment horizontal="right" vertical="center"/>
    </xf>
    <xf numFmtId="4" fontId="1" fillId="0" borderId="0" xfId="0" applyNumberFormat="1" applyFont="1" applyFill="1" applyAlignment="1">
      <alignment horizontal="center" vertical="center" wrapText="1"/>
    </xf>
    <xf numFmtId="4" fontId="1" fillId="0" borderId="0" xfId="0" applyNumberFormat="1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1" fontId="7" fillId="0" borderId="0" xfId="0" applyNumberFormat="1" applyFont="1" applyFill="1"/>
    <xf numFmtId="0" fontId="0" fillId="0" borderId="0" xfId="0" applyFill="1"/>
    <xf numFmtId="0" fontId="14" fillId="0" borderId="0" xfId="0" applyFont="1" applyFill="1"/>
    <xf numFmtId="0" fontId="14" fillId="0" borderId="0" xfId="0" applyFont="1" applyFill="1" applyAlignment="1">
      <alignment horizontal="left"/>
    </xf>
    <xf numFmtId="0" fontId="14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 wrapText="1"/>
    </xf>
    <xf numFmtId="3" fontId="14" fillId="0" borderId="0" xfId="0" applyNumberFormat="1" applyFont="1" applyFill="1" applyAlignment="1">
      <alignment horizontal="center"/>
    </xf>
    <xf numFmtId="0" fontId="15" fillId="0" borderId="0" xfId="0" applyFont="1" applyFill="1" applyAlignment="1">
      <alignment horizontal="center" wrapText="1"/>
    </xf>
    <xf numFmtId="0" fontId="15" fillId="0" borderId="0" xfId="0" applyFont="1" applyFill="1" applyAlignment="1">
      <alignment wrapText="1"/>
    </xf>
    <xf numFmtId="0" fontId="19" fillId="0" borderId="0" xfId="0" applyFont="1" applyFill="1"/>
    <xf numFmtId="0" fontId="17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0" fillId="0" borderId="0" xfId="0" applyFill="1" applyAlignment="1">
      <alignment horizontal="right"/>
    </xf>
    <xf numFmtId="0" fontId="0" fillId="0" borderId="0" xfId="0" applyFill="1" applyAlignment="1">
      <alignment horizontal="center" wrapText="1"/>
    </xf>
    <xf numFmtId="4" fontId="0" fillId="0" borderId="0" xfId="0" applyNumberFormat="1" applyFill="1"/>
    <xf numFmtId="0" fontId="16" fillId="0" borderId="5" xfId="1" applyFont="1" applyFill="1" applyBorder="1" applyAlignment="1">
      <alignment horizontal="center" vertical="center" wrapText="1"/>
    </xf>
    <xf numFmtId="0" fontId="16" fillId="0" borderId="2" xfId="1" applyFont="1" applyFill="1" applyBorder="1" applyAlignment="1">
      <alignment horizontal="center" vertical="center" wrapText="1"/>
    </xf>
    <xf numFmtId="0" fontId="16" fillId="0" borderId="3" xfId="1" applyFont="1" applyFill="1" applyBorder="1" applyAlignment="1">
      <alignment horizontal="center" vertical="center" wrapText="1"/>
    </xf>
    <xf numFmtId="0" fontId="16" fillId="0" borderId="5" xfId="1" applyFont="1" applyFill="1" applyBorder="1" applyAlignment="1">
      <alignment horizontal="center" vertical="center" textRotation="90" wrapText="1"/>
    </xf>
    <xf numFmtId="0" fontId="16" fillId="0" borderId="5" xfId="1" applyFont="1" applyFill="1" applyBorder="1" applyAlignment="1">
      <alignment horizontal="center" textRotation="90" wrapText="1"/>
    </xf>
    <xf numFmtId="4" fontId="16" fillId="0" borderId="2" xfId="1" applyNumberFormat="1" applyFont="1" applyFill="1" applyBorder="1" applyAlignment="1">
      <alignment horizontal="center" vertical="center" wrapText="1"/>
    </xf>
    <xf numFmtId="4" fontId="16" fillId="0" borderId="8" xfId="1" applyNumberFormat="1" applyFont="1" applyFill="1" applyBorder="1" applyAlignment="1">
      <alignment horizontal="center" vertical="center" wrapText="1"/>
    </xf>
    <xf numFmtId="4" fontId="16" fillId="0" borderId="3" xfId="1" applyNumberFormat="1" applyFont="1" applyFill="1" applyBorder="1" applyAlignment="1">
      <alignment horizontal="center" vertical="center" wrapText="1"/>
    </xf>
    <xf numFmtId="4" fontId="16" fillId="0" borderId="5" xfId="1" applyNumberFormat="1" applyFont="1" applyFill="1" applyBorder="1" applyAlignment="1">
      <alignment horizontal="center" vertical="center" textRotation="90" wrapText="1"/>
    </xf>
    <xf numFmtId="0" fontId="16" fillId="0" borderId="6" xfId="1" applyFont="1" applyFill="1" applyBorder="1" applyAlignment="1">
      <alignment horizontal="center" vertical="center" wrapText="1"/>
    </xf>
    <xf numFmtId="0" fontId="16" fillId="0" borderId="6" xfId="1" applyFont="1" applyFill="1" applyBorder="1" applyAlignment="1">
      <alignment horizontal="center" vertical="center" textRotation="90" wrapText="1"/>
    </xf>
    <xf numFmtId="0" fontId="16" fillId="0" borderId="6" xfId="1" applyFont="1" applyFill="1" applyBorder="1" applyAlignment="1">
      <alignment horizontal="center" textRotation="90" wrapText="1"/>
    </xf>
    <xf numFmtId="4" fontId="16" fillId="0" borderId="5" xfId="1" applyNumberFormat="1" applyFont="1" applyFill="1" applyBorder="1" applyAlignment="1">
      <alignment horizontal="center" vertical="center" textRotation="90" wrapText="1"/>
    </xf>
    <xf numFmtId="4" fontId="16" fillId="0" borderId="6" xfId="1" applyNumberFormat="1" applyFont="1" applyFill="1" applyBorder="1" applyAlignment="1">
      <alignment horizontal="center" vertical="center" textRotation="90" wrapText="1"/>
    </xf>
    <xf numFmtId="0" fontId="16" fillId="0" borderId="7" xfId="1" applyFont="1" applyFill="1" applyBorder="1" applyAlignment="1">
      <alignment horizontal="center" vertical="center" textRotation="90" wrapText="1"/>
    </xf>
    <xf numFmtId="4" fontId="16" fillId="0" borderId="7" xfId="1" applyNumberFormat="1" applyFont="1" applyFill="1" applyBorder="1" applyAlignment="1">
      <alignment horizontal="center" vertical="center" textRotation="90" wrapText="1"/>
    </xf>
    <xf numFmtId="4" fontId="16" fillId="0" borderId="7" xfId="1" applyNumberFormat="1" applyFont="1" applyFill="1" applyBorder="1" applyAlignment="1">
      <alignment horizontal="center" vertical="center" textRotation="90" wrapText="1"/>
    </xf>
    <xf numFmtId="0" fontId="16" fillId="0" borderId="7" xfId="1" applyFont="1" applyFill="1" applyBorder="1" applyAlignment="1">
      <alignment horizontal="center" vertical="center" wrapText="1"/>
    </xf>
    <xf numFmtId="0" fontId="16" fillId="0" borderId="1" xfId="1" applyFont="1" applyFill="1" applyBorder="1" applyAlignment="1">
      <alignment horizontal="center" vertical="center"/>
    </xf>
    <xf numFmtId="0" fontId="16" fillId="0" borderId="7" xfId="1" applyFont="1" applyFill="1" applyBorder="1" applyAlignment="1">
      <alignment horizontal="center" textRotation="90" wrapText="1"/>
    </xf>
    <xf numFmtId="4" fontId="16" fillId="0" borderId="1" xfId="1" applyNumberFormat="1" applyFont="1" applyFill="1" applyBorder="1" applyAlignment="1">
      <alignment horizontal="center" vertical="center"/>
    </xf>
    <xf numFmtId="0" fontId="16" fillId="0" borderId="1" xfId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/>
    </xf>
    <xf numFmtId="0" fontId="16" fillId="0" borderId="2" xfId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/>
    </xf>
    <xf numFmtId="4" fontId="16" fillId="0" borderId="1" xfId="1" applyNumberFormat="1" applyFont="1" applyFill="1" applyBorder="1" applyAlignment="1">
      <alignment horizontal="right" vertical="center"/>
    </xf>
    <xf numFmtId="3" fontId="16" fillId="0" borderId="1" xfId="1" applyNumberFormat="1" applyFont="1" applyFill="1" applyBorder="1" applyAlignment="1">
      <alignment horizontal="right" vertical="center"/>
    </xf>
    <xf numFmtId="0" fontId="16" fillId="0" borderId="1" xfId="0" applyFont="1" applyFill="1" applyBorder="1" applyAlignment="1">
      <alignment horizontal="center" wrapText="1"/>
    </xf>
    <xf numFmtId="4" fontId="22" fillId="0" borderId="1" xfId="1" applyNumberFormat="1" applyFont="1" applyFill="1" applyBorder="1" applyAlignment="1">
      <alignment horizontal="right" vertical="center"/>
    </xf>
    <xf numFmtId="4" fontId="16" fillId="0" borderId="1" xfId="0" applyNumberFormat="1" applyFont="1" applyFill="1" applyBorder="1"/>
    <xf numFmtId="3" fontId="16" fillId="0" borderId="1" xfId="0" applyNumberFormat="1" applyFont="1" applyFill="1" applyBorder="1"/>
    <xf numFmtId="4" fontId="22" fillId="0" borderId="1" xfId="0" applyNumberFormat="1" applyFont="1" applyFill="1" applyBorder="1"/>
    <xf numFmtId="4" fontId="16" fillId="0" borderId="1" xfId="0" applyNumberFormat="1" applyFont="1" applyFill="1" applyBorder="1" applyAlignment="1">
      <alignment horizontal="right" vertical="center" wrapText="1"/>
    </xf>
    <xf numFmtId="0" fontId="35" fillId="0" borderId="1" xfId="0" applyFont="1" applyFill="1" applyBorder="1"/>
    <xf numFmtId="0" fontId="35" fillId="0" borderId="2" xfId="0" applyFont="1" applyFill="1" applyBorder="1" applyAlignment="1">
      <alignment vertical="center" wrapText="1"/>
    </xf>
    <xf numFmtId="4" fontId="16" fillId="0" borderId="1" xfId="0" applyNumberFormat="1" applyFont="1" applyFill="1" applyBorder="1" applyAlignment="1">
      <alignment horizontal="right"/>
    </xf>
    <xf numFmtId="3" fontId="16" fillId="0" borderId="1" xfId="0" applyNumberFormat="1" applyFont="1" applyFill="1" applyBorder="1" applyAlignment="1">
      <alignment horizontal="right"/>
    </xf>
    <xf numFmtId="0" fontId="18" fillId="0" borderId="1" xfId="0" applyFont="1" applyFill="1" applyBorder="1" applyAlignment="1">
      <alignment horizontal="center"/>
    </xf>
    <xf numFmtId="4" fontId="18" fillId="0" borderId="1" xfId="0" applyNumberFormat="1" applyFont="1" applyFill="1" applyBorder="1"/>
    <xf numFmtId="1" fontId="18" fillId="0" borderId="1" xfId="0" applyNumberFormat="1" applyFont="1" applyFill="1" applyBorder="1"/>
    <xf numFmtId="4" fontId="18" fillId="0" borderId="1" xfId="0" applyNumberFormat="1" applyFont="1" applyFill="1" applyBorder="1" applyAlignment="1">
      <alignment horizontal="right" vertical="center" wrapText="1"/>
    </xf>
    <xf numFmtId="0" fontId="18" fillId="0" borderId="0" xfId="0" applyFont="1" applyFill="1" applyAlignment="1">
      <alignment horizontal="center"/>
    </xf>
    <xf numFmtId="4" fontId="18" fillId="0" borderId="0" xfId="0" applyNumberFormat="1" applyFont="1" applyFill="1"/>
    <xf numFmtId="1" fontId="18" fillId="0" borderId="0" xfId="0" applyNumberFormat="1" applyFont="1" applyFill="1"/>
    <xf numFmtId="4" fontId="18" fillId="0" borderId="0" xfId="0" applyNumberFormat="1" applyFont="1" applyFill="1" applyAlignment="1">
      <alignment horizontal="right" vertical="center" wrapText="1"/>
    </xf>
    <xf numFmtId="0" fontId="16" fillId="0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center" vertical="center"/>
    </xf>
    <xf numFmtId="4" fontId="16" fillId="0" borderId="1" xfId="0" applyNumberFormat="1" applyFont="1" applyFill="1" applyBorder="1" applyAlignment="1">
      <alignment horizontal="right" vertical="center"/>
    </xf>
    <xf numFmtId="3" fontId="16" fillId="0" borderId="1" xfId="0" applyNumberFormat="1" applyFont="1" applyFill="1" applyBorder="1" applyAlignment="1">
      <alignment horizontal="right" vertical="center"/>
    </xf>
    <xf numFmtId="0" fontId="16" fillId="0" borderId="1" xfId="0" applyFont="1" applyFill="1" applyBorder="1" applyAlignment="1">
      <alignment horizontal="center" vertical="center" wrapText="1"/>
    </xf>
    <xf numFmtId="4" fontId="16" fillId="0" borderId="1" xfId="0" applyNumberFormat="1" applyFont="1" applyFill="1" applyBorder="1" applyAlignment="1">
      <alignment vertical="center"/>
    </xf>
    <xf numFmtId="0" fontId="14" fillId="0" borderId="1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center" vertical="center"/>
    </xf>
    <xf numFmtId="4" fontId="14" fillId="0" borderId="1" xfId="0" applyNumberFormat="1" applyFont="1" applyFill="1" applyBorder="1" applyAlignment="1">
      <alignment horizontal="right" vertical="center"/>
    </xf>
    <xf numFmtId="1" fontId="14" fillId="0" borderId="1" xfId="0" applyNumberFormat="1" applyFont="1" applyFill="1" applyBorder="1" applyAlignment="1">
      <alignment horizontal="right" vertical="center"/>
    </xf>
    <xf numFmtId="0" fontId="14" fillId="0" borderId="1" xfId="0" applyFont="1" applyFill="1" applyBorder="1" applyAlignment="1">
      <alignment horizontal="center" vertical="center" wrapText="1"/>
    </xf>
    <xf numFmtId="4" fontId="14" fillId="0" borderId="1" xfId="0" applyNumberFormat="1" applyFont="1" applyFill="1" applyBorder="1" applyAlignment="1">
      <alignment vertical="center"/>
    </xf>
    <xf numFmtId="0" fontId="35" fillId="0" borderId="1" xfId="0" applyFont="1" applyFill="1" applyBorder="1" applyAlignment="1">
      <alignment vertical="center" wrapText="1"/>
    </xf>
    <xf numFmtId="0" fontId="33" fillId="0" borderId="1" xfId="0" applyFont="1" applyFill="1" applyBorder="1" applyAlignment="1">
      <alignment horizontal="left" vertical="center"/>
    </xf>
    <xf numFmtId="1" fontId="14" fillId="0" borderId="1" xfId="0" applyNumberFormat="1" applyFont="1" applyFill="1" applyBorder="1" applyAlignment="1">
      <alignment vertical="center"/>
    </xf>
    <xf numFmtId="0" fontId="35" fillId="0" borderId="1" xfId="0" applyFont="1" applyFill="1" applyBorder="1" applyAlignment="1">
      <alignment horizontal="left" vertical="center"/>
    </xf>
    <xf numFmtId="3" fontId="16" fillId="0" borderId="1" xfId="0" applyNumberFormat="1" applyFont="1" applyFill="1" applyBorder="1" applyAlignment="1">
      <alignment vertical="center"/>
    </xf>
    <xf numFmtId="0" fontId="14" fillId="0" borderId="0" xfId="0" applyFont="1" applyFill="1" applyAlignment="1">
      <alignment horizontal="left" vertical="center"/>
    </xf>
    <xf numFmtId="0" fontId="14" fillId="0" borderId="0" xfId="0" applyFont="1" applyFill="1" applyAlignment="1">
      <alignment horizontal="center" vertical="center"/>
    </xf>
    <xf numFmtId="4" fontId="14" fillId="0" borderId="0" xfId="0" applyNumberFormat="1" applyFont="1" applyFill="1" applyAlignment="1">
      <alignment horizontal="right" vertical="center"/>
    </xf>
    <xf numFmtId="1" fontId="14" fillId="0" borderId="0" xfId="0" applyNumberFormat="1" applyFont="1" applyFill="1" applyAlignment="1">
      <alignment horizontal="right" vertical="center"/>
    </xf>
    <xf numFmtId="0" fontId="14" fillId="0" borderId="0" xfId="0" applyFont="1" applyFill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horizontal="center" vertical="center"/>
    </xf>
    <xf numFmtId="4" fontId="18" fillId="0" borderId="1" xfId="0" applyNumberFormat="1" applyFont="1" applyFill="1" applyBorder="1" applyAlignment="1">
      <alignment horizontal="right" vertical="center"/>
    </xf>
    <xf numFmtId="3" fontId="18" fillId="0" borderId="1" xfId="0" applyNumberFormat="1" applyFont="1" applyFill="1" applyBorder="1" applyAlignment="1">
      <alignment horizontal="right" vertical="center"/>
    </xf>
    <xf numFmtId="0" fontId="18" fillId="0" borderId="1" xfId="0" applyFont="1" applyFill="1" applyBorder="1" applyAlignment="1">
      <alignment horizontal="center" vertical="center" wrapText="1"/>
    </xf>
    <xf numFmtId="4" fontId="22" fillId="0" borderId="1" xfId="0" applyNumberFormat="1" applyFont="1" applyFill="1" applyBorder="1" applyAlignment="1">
      <alignment horizontal="right"/>
    </xf>
    <xf numFmtId="0" fontId="35" fillId="0" borderId="2" xfId="0" applyFont="1" applyFill="1" applyBorder="1"/>
    <xf numFmtId="0" fontId="16" fillId="0" borderId="2" xfId="0" applyFont="1" applyFill="1" applyBorder="1" applyAlignment="1">
      <alignment horizontal="left" vertical="center" wrapText="1"/>
    </xf>
    <xf numFmtId="0" fontId="35" fillId="0" borderId="9" xfId="0" applyFont="1" applyFill="1" applyBorder="1" applyAlignment="1">
      <alignment vertical="center" wrapText="1"/>
    </xf>
    <xf numFmtId="0" fontId="16" fillId="0" borderId="8" xfId="0" applyFont="1" applyFill="1" applyBorder="1"/>
    <xf numFmtId="0" fontId="35" fillId="0" borderId="2" xfId="0" applyFont="1" applyFill="1" applyBorder="1" applyAlignment="1">
      <alignment wrapText="1"/>
    </xf>
    <xf numFmtId="0" fontId="35" fillId="0" borderId="0" xfId="0" applyFont="1" applyFill="1"/>
    <xf numFmtId="0" fontId="35" fillId="0" borderId="2" xfId="0" applyFont="1" applyFill="1" applyBorder="1" applyAlignment="1">
      <alignment vertical="top"/>
    </xf>
    <xf numFmtId="0" fontId="37" fillId="0" borderId="2" xfId="0" applyFont="1" applyFill="1" applyBorder="1" applyAlignment="1">
      <alignment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36" fillId="0" borderId="1" xfId="0" applyFont="1" applyFill="1" applyBorder="1"/>
    <xf numFmtId="0" fontId="36" fillId="0" borderId="2" xfId="0" applyFont="1" applyFill="1" applyBorder="1"/>
    <xf numFmtId="0" fontId="22" fillId="0" borderId="1" xfId="0" applyFont="1" applyFill="1" applyBorder="1" applyAlignment="1">
      <alignment horizontal="center"/>
    </xf>
    <xf numFmtId="3" fontId="22" fillId="0" borderId="1" xfId="0" applyNumberFormat="1" applyFont="1" applyFill="1" applyBorder="1"/>
    <xf numFmtId="0" fontId="22" fillId="0" borderId="1" xfId="0" applyFont="1" applyFill="1" applyBorder="1" applyAlignment="1">
      <alignment horizontal="center" wrapText="1"/>
    </xf>
    <xf numFmtId="4" fontId="22" fillId="0" borderId="1" xfId="0" applyNumberFormat="1" applyFont="1" applyFill="1" applyBorder="1" applyAlignment="1">
      <alignment horizontal="right" vertical="center" wrapText="1"/>
    </xf>
    <xf numFmtId="0" fontId="32" fillId="0" borderId="0" xfId="0" applyFont="1" applyFill="1"/>
    <xf numFmtId="0" fontId="34" fillId="0" borderId="1" xfId="5" applyFont="1" applyFill="1" applyBorder="1" applyAlignment="1">
      <alignment horizontal="center" vertical="center"/>
    </xf>
    <xf numFmtId="1" fontId="16" fillId="0" borderId="1" xfId="0" applyNumberFormat="1" applyFont="1" applyFill="1" applyBorder="1" applyAlignment="1">
      <alignment vertical="center"/>
    </xf>
    <xf numFmtId="0" fontId="18" fillId="0" borderId="0" xfId="0" applyFont="1" applyFill="1" applyAlignment="1">
      <alignment vertical="center"/>
    </xf>
    <xf numFmtId="4" fontId="18" fillId="0" borderId="0" xfId="0" applyNumberFormat="1" applyFont="1" applyFill="1" applyAlignment="1">
      <alignment vertical="center"/>
    </xf>
    <xf numFmtId="0" fontId="32" fillId="0" borderId="0" xfId="0" applyFont="1" applyFill="1" applyAlignment="1">
      <alignment vertical="center"/>
    </xf>
  </cellXfs>
  <cellStyles count="8">
    <cellStyle name="Excel Built-in Normal" xfId="3" xr:uid="{FD7E4C00-EC7B-4161-9CCA-28B8615F2FB6}"/>
    <cellStyle name="Обычный" xfId="0" builtinId="0"/>
    <cellStyle name="Обычный 2" xfId="1" xr:uid="{00F64855-E54F-4602-8668-907A6907D63D}"/>
    <cellStyle name="Обычный 3 16" xfId="7" xr:uid="{5042A548-1377-4DE1-A979-BA70F670A0C3}"/>
    <cellStyle name="Обычный 4" xfId="2" xr:uid="{23E1028B-5887-4974-8FE5-5923729F5DAB}"/>
    <cellStyle name="Обычный 4 2 2 2" xfId="4" xr:uid="{68FF9376-E1DF-40B6-9CCF-579F832598D2}"/>
    <cellStyle name="Обычный 7" xfId="6" xr:uid="{EFC7F4F6-DBA6-47CD-B6F6-E1FF85548AE9}"/>
    <cellStyle name="Обычный_Лист1" xfId="5" xr:uid="{85781B5E-C225-454D-B6E6-152659DF7BCA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FF33"/>
      <color rgb="FF66FFF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1;&#1072;&#1079;&#1078;&#1080;&#1085;&#1072;/Desktop/2017-2019%20&#1075;&#1086;&#1076;&#1099;8/2020%20&#1043;&#1054;&#1044;/&#1086;&#1090;%2008.02.2022%20&#8470;2/&#1050;&#1055;%202020-2022%20&#1075;&#1086;&#1076;&#1099;_&#1086;&#1090;%2008.02.2022%20&#1053;&#1040;%20&#1055;&#1045;&#1063;&#1040;&#1058;&#1068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1;&#1072;&#1079;&#1078;&#1080;&#1085;&#1072;/Desktop/2017-2019%20&#1075;&#1086;&#1076;&#1099;8/2020%20&#1043;&#1054;&#1044;/new/&#1050;&#1055;%202020-2022%20&#1075;&#1086;&#1076;&#1099;_new_&#1089;%20&#1091;&#1076;&#1072;&#1083;&#1077;&#1085;&#1085;&#1099;&#1084;&#1080;%20&#1052;&#1050;&#1044;%20&#1086;&#1090;%2024.10.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естр"/>
      <sheetName val="Перечень"/>
      <sheetName val="Рес обесп"/>
      <sheetName val="Плановые показатели"/>
      <sheetName val="Спец.счета КП 2020-2022"/>
      <sheetName val="Зачет"/>
      <sheetName val="Реестр_бонусы"/>
      <sheetName val="Перечень_бонусы"/>
      <sheetName val="Планируемые показат_бонусы"/>
    </sheetNames>
    <sheetDataSet>
      <sheetData sheetId="0" refreshError="1"/>
      <sheetData sheetId="1">
        <row r="14">
          <cell r="Q14">
            <v>0</v>
          </cell>
        </row>
        <row r="1021">
          <cell r="Q102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естр"/>
      <sheetName val="Перечень"/>
      <sheetName val="Рес обесп"/>
      <sheetName val="Плановые показатели"/>
      <sheetName val="Спец.счета КП 2020-2022"/>
      <sheetName val="Зачет"/>
      <sheetName val="Реестр_бонусы"/>
      <sheetName val="Перечень_бонусы"/>
      <sheetName val="Планируемые показат_бонусы"/>
      <sheetName val="Лист1"/>
      <sheetName val="Лист2"/>
    </sheetNames>
    <sheetDataSet>
      <sheetData sheetId="0"/>
      <sheetData sheetId="1">
        <row r="35">
          <cell r="R35">
            <v>0</v>
          </cell>
          <cell r="S35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55D03-0EC6-4AEE-AEF5-294BC54648D2}">
  <sheetPr>
    <pageSetUpPr fitToPage="1"/>
  </sheetPr>
  <dimension ref="A1:HM11420"/>
  <sheetViews>
    <sheetView topLeftCell="B1" zoomScale="50" zoomScaleNormal="50" workbookViewId="0">
      <selection activeCell="C397" sqref="C22:C397"/>
    </sheetView>
  </sheetViews>
  <sheetFormatPr defaultRowHeight="18.75" x14ac:dyDescent="0.3"/>
  <cols>
    <col min="1" max="1" width="9.140625" style="52" hidden="1" customWidth="1"/>
    <col min="2" max="2" width="10.5703125" style="52" customWidth="1"/>
    <col min="3" max="3" width="83.85546875" style="52" customWidth="1"/>
    <col min="4" max="4" width="32.5703125" style="52" hidden="1" customWidth="1"/>
    <col min="5" max="6" width="36.5703125" style="52" hidden="1" customWidth="1"/>
    <col min="7" max="7" width="28.7109375" style="52" customWidth="1"/>
    <col min="8" max="8" width="16.42578125" style="52" customWidth="1"/>
    <col min="9" max="9" width="19.7109375" style="52" customWidth="1"/>
    <col min="10" max="10" width="23.7109375" style="52" customWidth="1"/>
    <col min="11" max="11" width="15.85546875" style="52" customWidth="1"/>
    <col min="12" max="12" width="20.28515625" style="52" customWidth="1"/>
    <col min="13" max="13" width="14.42578125" style="52" customWidth="1"/>
    <col min="14" max="14" width="19.42578125" style="181" customWidth="1"/>
    <col min="15" max="15" width="19.42578125" style="52" customWidth="1"/>
    <col min="16" max="16" width="17.5703125" style="52" customWidth="1"/>
    <col min="17" max="17" width="23.28515625" style="52" customWidth="1"/>
    <col min="18" max="18" width="16.85546875" style="52" customWidth="1"/>
    <col min="19" max="19" width="19.5703125" style="52" customWidth="1"/>
    <col min="20" max="20" width="16" style="52" customWidth="1"/>
    <col min="21" max="21" width="22" style="52" customWidth="1"/>
    <col min="22" max="22" width="9.28515625" style="52" customWidth="1"/>
    <col min="23" max="23" width="18.28515625" style="52" customWidth="1"/>
    <col min="24" max="24" width="22.5703125" style="52" customWidth="1"/>
    <col min="25" max="26" width="19" style="52" customWidth="1"/>
    <col min="27" max="27" width="14.140625" style="52" customWidth="1"/>
    <col min="28" max="28" width="9.28515625" style="52" customWidth="1"/>
    <col min="29" max="29" width="22.140625" style="52" customWidth="1"/>
    <col min="30" max="30" width="29.5703125" style="52" customWidth="1"/>
    <col min="31" max="31" width="17" style="52" customWidth="1"/>
    <col min="32" max="32" width="21.5703125" style="52" customWidth="1"/>
    <col min="33" max="33" width="18.140625" style="52" customWidth="1"/>
    <col min="34" max="34" width="17" style="52" customWidth="1"/>
    <col min="35" max="36" width="24.5703125" style="52" customWidth="1"/>
    <col min="37" max="37" width="24" style="52" customWidth="1"/>
    <col min="38" max="41" width="0" style="52" hidden="1" customWidth="1"/>
    <col min="42" max="43" width="16.85546875" style="52" hidden="1" customWidth="1"/>
    <col min="44" max="44" width="13.5703125" style="52" hidden="1" customWidth="1"/>
    <col min="45" max="45" width="13.140625" style="52" hidden="1" customWidth="1"/>
    <col min="46" max="47" width="14" style="52" hidden="1" customWidth="1"/>
    <col min="48" max="48" width="35.5703125" style="52" hidden="1" customWidth="1"/>
    <col min="49" max="51" width="40.7109375" style="52" hidden="1" customWidth="1"/>
    <col min="52" max="52" width="0" style="52" hidden="1" customWidth="1"/>
    <col min="53" max="53" width="13" style="52" hidden="1" customWidth="1"/>
    <col min="54" max="54" width="21.42578125" style="52" hidden="1" customWidth="1"/>
    <col min="55" max="55" width="33.28515625" style="55" hidden="1" customWidth="1"/>
    <col min="56" max="56" width="21.42578125" style="55" hidden="1" customWidth="1"/>
    <col min="57" max="57" width="33.28515625" style="55" hidden="1" customWidth="1"/>
    <col min="58" max="58" width="15.85546875" style="52" hidden="1" customWidth="1"/>
    <col min="59" max="88" width="0" style="52" hidden="1" customWidth="1"/>
    <col min="89" max="89" width="16.7109375" style="52" bestFit="1" customWidth="1"/>
    <col min="90" max="16384" width="9.140625" style="52"/>
  </cols>
  <sheetData>
    <row r="1" spans="2:57" ht="35.25" x14ac:dyDescent="0.5">
      <c r="B1" s="47"/>
      <c r="C1" s="48"/>
      <c r="D1" s="49"/>
      <c r="E1" s="49"/>
      <c r="F1" s="49"/>
      <c r="G1" s="49"/>
      <c r="H1" s="49"/>
      <c r="I1" s="49"/>
      <c r="J1" s="49"/>
      <c r="K1" s="50"/>
      <c r="L1" s="49"/>
      <c r="M1" s="49"/>
      <c r="N1" s="51"/>
      <c r="O1" s="49"/>
      <c r="P1" s="49"/>
      <c r="Q1" s="49"/>
      <c r="R1" s="49"/>
      <c r="S1" s="49"/>
      <c r="AF1" s="53"/>
      <c r="AG1" s="54" t="s">
        <v>17884</v>
      </c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</row>
    <row r="2" spans="2:57" ht="75.75" customHeight="1" x14ac:dyDescent="0.45">
      <c r="B2" s="47"/>
      <c r="C2" s="48"/>
      <c r="D2" s="49"/>
      <c r="E2" s="49"/>
      <c r="F2" s="49"/>
      <c r="G2" s="49"/>
      <c r="H2" s="49"/>
      <c r="I2" s="49"/>
      <c r="J2" s="49"/>
      <c r="K2" s="50"/>
      <c r="L2" s="49"/>
      <c r="M2" s="49"/>
      <c r="N2" s="51"/>
      <c r="O2" s="49"/>
      <c r="P2" s="49"/>
      <c r="Q2" s="49"/>
      <c r="R2" s="49"/>
      <c r="S2" s="49"/>
      <c r="AC2" s="56" t="s">
        <v>17885</v>
      </c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</row>
    <row r="3" spans="2:57" ht="91.5" x14ac:dyDescent="1.25">
      <c r="B3" s="57"/>
      <c r="C3" s="58"/>
      <c r="D3" s="59"/>
      <c r="E3" s="59"/>
      <c r="F3" s="59"/>
      <c r="G3" s="59"/>
      <c r="H3" s="59"/>
      <c r="I3" s="59"/>
      <c r="J3" s="59"/>
      <c r="K3" s="60"/>
      <c r="L3" s="59"/>
      <c r="M3" s="59"/>
      <c r="N3" s="61"/>
      <c r="O3" s="59"/>
      <c r="P3" s="59"/>
      <c r="Q3" s="59"/>
      <c r="R3" s="59"/>
      <c r="S3" s="59"/>
      <c r="AF3" s="56" t="s">
        <v>17886</v>
      </c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</row>
    <row r="4" spans="2:57" ht="34.5" customHeight="1" x14ac:dyDescent="0.45">
      <c r="B4" s="62" t="s">
        <v>17887</v>
      </c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</row>
    <row r="5" spans="2:57" ht="34.5" customHeight="1" x14ac:dyDescent="0.3">
      <c r="B5" s="63" t="s">
        <v>17888</v>
      </c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</row>
    <row r="6" spans="2:57" ht="34.5" customHeight="1" x14ac:dyDescent="0.3">
      <c r="B6" s="63" t="s">
        <v>17892</v>
      </c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</row>
    <row r="7" spans="2:57" ht="18.75" customHeight="1" x14ac:dyDescent="0.3">
      <c r="B7" s="64" t="s">
        <v>17889</v>
      </c>
      <c r="C7" s="65" t="s">
        <v>17893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</row>
    <row r="8" spans="2:57" ht="18.75" customHeight="1" x14ac:dyDescent="0.3">
      <c r="B8" s="64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</row>
    <row r="9" spans="2:57" ht="35.25" customHeight="1" x14ac:dyDescent="0.3">
      <c r="B9" s="66" t="s">
        <v>17890</v>
      </c>
      <c r="C9" s="65" t="s">
        <v>17891</v>
      </c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  <c r="AD9" s="65"/>
      <c r="AE9" s="65"/>
      <c r="AF9" s="65"/>
      <c r="AG9" s="65"/>
      <c r="AH9" s="65"/>
      <c r="AI9" s="65"/>
      <c r="AJ9" s="65"/>
      <c r="AK9" s="65"/>
    </row>
    <row r="10" spans="2:57" ht="35.25" x14ac:dyDescent="0.5">
      <c r="B10" s="67"/>
      <c r="C10" s="68"/>
      <c r="D10" s="69"/>
      <c r="E10" s="69"/>
      <c r="F10" s="69"/>
      <c r="G10" s="69"/>
      <c r="H10" s="69"/>
      <c r="I10" s="69"/>
      <c r="J10" s="69"/>
      <c r="K10" s="70"/>
      <c r="L10" s="69"/>
      <c r="M10" s="69"/>
      <c r="N10" s="71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7"/>
      <c r="AD10" s="67"/>
      <c r="AE10" s="67"/>
    </row>
    <row r="11" spans="2:57" ht="45.75" customHeight="1" x14ac:dyDescent="0.3">
      <c r="B11" s="72" t="s">
        <v>0</v>
      </c>
      <c r="C11" s="72" t="s">
        <v>1</v>
      </c>
      <c r="D11" s="73"/>
      <c r="E11" s="73"/>
      <c r="F11" s="73" t="s">
        <v>2</v>
      </c>
      <c r="G11" s="74" t="s">
        <v>2</v>
      </c>
      <c r="H11" s="72" t="s">
        <v>3</v>
      </c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5" t="s">
        <v>4</v>
      </c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6" t="s">
        <v>5</v>
      </c>
      <c r="AJ11" s="76" t="s">
        <v>6</v>
      </c>
      <c r="AK11" s="76" t="s">
        <v>7</v>
      </c>
      <c r="AL11" s="77" t="s">
        <v>590</v>
      </c>
      <c r="AM11" s="78" t="s">
        <v>602</v>
      </c>
      <c r="AN11" s="78" t="s">
        <v>603</v>
      </c>
      <c r="AO11" s="77" t="s">
        <v>591</v>
      </c>
      <c r="AP11" s="79" t="s">
        <v>592</v>
      </c>
      <c r="AQ11" s="79"/>
      <c r="AR11" s="79"/>
      <c r="AS11" s="79"/>
      <c r="AT11" s="79"/>
      <c r="AU11" s="79"/>
      <c r="AV11" s="80" t="s">
        <v>17025</v>
      </c>
      <c r="AW11" s="80" t="s">
        <v>17023</v>
      </c>
      <c r="AX11" s="80"/>
      <c r="AY11" s="80" t="s">
        <v>17072</v>
      </c>
      <c r="AZ11" s="81" t="s">
        <v>599</v>
      </c>
      <c r="BA11" s="81" t="s">
        <v>600</v>
      </c>
      <c r="BB11" s="81" t="s">
        <v>601</v>
      </c>
      <c r="BC11" s="81" t="s">
        <v>16987</v>
      </c>
      <c r="BD11" s="81" t="s">
        <v>17057</v>
      </c>
      <c r="BE11" s="82"/>
    </row>
    <row r="12" spans="2:57" ht="45.75" customHeight="1" x14ac:dyDescent="0.3">
      <c r="B12" s="72"/>
      <c r="C12" s="72"/>
      <c r="D12" s="83"/>
      <c r="E12" s="83"/>
      <c r="F12" s="83"/>
      <c r="G12" s="74"/>
      <c r="H12" s="72" t="s">
        <v>8</v>
      </c>
      <c r="I12" s="72"/>
      <c r="J12" s="72"/>
      <c r="K12" s="72"/>
      <c r="L12" s="72"/>
      <c r="M12" s="72"/>
      <c r="N12" s="72" t="s">
        <v>9</v>
      </c>
      <c r="O12" s="72"/>
      <c r="P12" s="72" t="s">
        <v>10</v>
      </c>
      <c r="Q12" s="72"/>
      <c r="R12" s="72" t="s">
        <v>11</v>
      </c>
      <c r="S12" s="72"/>
      <c r="T12" s="72" t="s">
        <v>12</v>
      </c>
      <c r="U12" s="72"/>
      <c r="V12" s="72" t="s">
        <v>13</v>
      </c>
      <c r="W12" s="72"/>
      <c r="X12" s="84" t="s">
        <v>14</v>
      </c>
      <c r="Y12" s="84" t="s">
        <v>15</v>
      </c>
      <c r="Z12" s="84" t="s">
        <v>16</v>
      </c>
      <c r="AA12" s="84" t="s">
        <v>17</v>
      </c>
      <c r="AB12" s="84" t="s">
        <v>18</v>
      </c>
      <c r="AC12" s="84" t="s">
        <v>19</v>
      </c>
      <c r="AD12" s="84" t="s">
        <v>20</v>
      </c>
      <c r="AE12" s="84" t="s">
        <v>21</v>
      </c>
      <c r="AF12" s="84" t="s">
        <v>22</v>
      </c>
      <c r="AG12" s="85" t="s">
        <v>23</v>
      </c>
      <c r="AH12" s="84" t="s">
        <v>24</v>
      </c>
      <c r="AI12" s="76"/>
      <c r="AJ12" s="76"/>
      <c r="AK12" s="76"/>
      <c r="AL12" s="77"/>
      <c r="AM12" s="86"/>
      <c r="AN12" s="86"/>
      <c r="AO12" s="77"/>
      <c r="AP12" s="81" t="s">
        <v>593</v>
      </c>
      <c r="AQ12" s="81" t="s">
        <v>594</v>
      </c>
      <c r="AR12" s="81" t="s">
        <v>595</v>
      </c>
      <c r="AS12" s="81" t="s">
        <v>596</v>
      </c>
      <c r="AT12" s="81" t="s">
        <v>597</v>
      </c>
      <c r="AU12" s="81" t="s">
        <v>598</v>
      </c>
      <c r="AV12" s="87"/>
      <c r="AW12" s="87"/>
      <c r="AX12" s="87"/>
      <c r="AY12" s="87"/>
      <c r="AZ12" s="81"/>
      <c r="BA12" s="81"/>
      <c r="BB12" s="81"/>
      <c r="BC12" s="81"/>
      <c r="BD12" s="81"/>
      <c r="BE12" s="82"/>
    </row>
    <row r="13" spans="2:57" ht="15" customHeight="1" x14ac:dyDescent="0.3">
      <c r="B13" s="72"/>
      <c r="C13" s="72"/>
      <c r="D13" s="83"/>
      <c r="E13" s="83"/>
      <c r="F13" s="83"/>
      <c r="G13" s="74"/>
      <c r="H13" s="76" t="s">
        <v>25</v>
      </c>
      <c r="I13" s="76" t="s">
        <v>26</v>
      </c>
      <c r="J13" s="76" t="s">
        <v>27</v>
      </c>
      <c r="K13" s="76" t="s">
        <v>28</v>
      </c>
      <c r="L13" s="76" t="s">
        <v>29</v>
      </c>
      <c r="M13" s="76" t="s">
        <v>30</v>
      </c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84"/>
      <c r="Y13" s="84"/>
      <c r="Z13" s="84"/>
      <c r="AA13" s="84"/>
      <c r="AB13" s="84"/>
      <c r="AC13" s="84"/>
      <c r="AD13" s="84"/>
      <c r="AE13" s="84"/>
      <c r="AF13" s="84"/>
      <c r="AG13" s="85"/>
      <c r="AH13" s="84"/>
      <c r="AI13" s="76"/>
      <c r="AJ13" s="76"/>
      <c r="AK13" s="76"/>
      <c r="AL13" s="77"/>
      <c r="AM13" s="86"/>
      <c r="AN13" s="86"/>
      <c r="AO13" s="77"/>
      <c r="AP13" s="81"/>
      <c r="AQ13" s="81"/>
      <c r="AR13" s="81"/>
      <c r="AS13" s="81"/>
      <c r="AT13" s="81"/>
      <c r="AU13" s="81"/>
      <c r="AV13" s="87"/>
      <c r="AW13" s="87"/>
      <c r="AX13" s="87"/>
      <c r="AY13" s="87"/>
      <c r="AZ13" s="81"/>
      <c r="BA13" s="81"/>
      <c r="BB13" s="81"/>
      <c r="BC13" s="81"/>
      <c r="BD13" s="81"/>
      <c r="BE13" s="82"/>
    </row>
    <row r="14" spans="2:57" ht="15" customHeight="1" x14ac:dyDescent="0.3">
      <c r="B14" s="72"/>
      <c r="C14" s="72"/>
      <c r="D14" s="83"/>
      <c r="E14" s="83"/>
      <c r="F14" s="83"/>
      <c r="G14" s="74"/>
      <c r="H14" s="76"/>
      <c r="I14" s="76"/>
      <c r="J14" s="76"/>
      <c r="K14" s="76"/>
      <c r="L14" s="76"/>
      <c r="M14" s="76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84"/>
      <c r="Y14" s="84"/>
      <c r="Z14" s="84"/>
      <c r="AA14" s="84"/>
      <c r="AB14" s="84"/>
      <c r="AC14" s="84"/>
      <c r="AD14" s="84"/>
      <c r="AE14" s="84"/>
      <c r="AF14" s="84"/>
      <c r="AG14" s="85"/>
      <c r="AH14" s="84"/>
      <c r="AI14" s="76"/>
      <c r="AJ14" s="76"/>
      <c r="AK14" s="76"/>
      <c r="AL14" s="77"/>
      <c r="AM14" s="86"/>
      <c r="AN14" s="86"/>
      <c r="AO14" s="77"/>
      <c r="AP14" s="81"/>
      <c r="AQ14" s="81"/>
      <c r="AR14" s="81"/>
      <c r="AS14" s="81"/>
      <c r="AT14" s="81"/>
      <c r="AU14" s="81"/>
      <c r="AV14" s="87"/>
      <c r="AW14" s="87"/>
      <c r="AX14" s="87"/>
      <c r="AY14" s="87"/>
      <c r="AZ14" s="81"/>
      <c r="BA14" s="81"/>
      <c r="BB14" s="81"/>
      <c r="BC14" s="81"/>
      <c r="BD14" s="81"/>
      <c r="BE14" s="82"/>
    </row>
    <row r="15" spans="2:57" ht="15" customHeight="1" x14ac:dyDescent="0.3">
      <c r="B15" s="72"/>
      <c r="C15" s="72"/>
      <c r="D15" s="83"/>
      <c r="E15" s="83"/>
      <c r="F15" s="83"/>
      <c r="G15" s="74"/>
      <c r="H15" s="76"/>
      <c r="I15" s="76"/>
      <c r="J15" s="76"/>
      <c r="K15" s="76"/>
      <c r="L15" s="76"/>
      <c r="M15" s="76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84"/>
      <c r="Y15" s="84"/>
      <c r="Z15" s="84"/>
      <c r="AA15" s="84"/>
      <c r="AB15" s="84"/>
      <c r="AC15" s="84"/>
      <c r="AD15" s="84"/>
      <c r="AE15" s="84"/>
      <c r="AF15" s="84"/>
      <c r="AG15" s="85"/>
      <c r="AH15" s="84"/>
      <c r="AI15" s="76"/>
      <c r="AJ15" s="76"/>
      <c r="AK15" s="76"/>
      <c r="AL15" s="77"/>
      <c r="AM15" s="86"/>
      <c r="AN15" s="86"/>
      <c r="AO15" s="77"/>
      <c r="AP15" s="81"/>
      <c r="AQ15" s="81"/>
      <c r="AR15" s="81"/>
      <c r="AS15" s="81"/>
      <c r="AT15" s="81"/>
      <c r="AU15" s="81"/>
      <c r="AV15" s="87"/>
      <c r="AW15" s="87"/>
      <c r="AX15" s="87"/>
      <c r="AY15" s="87"/>
      <c r="AZ15" s="81"/>
      <c r="BA15" s="81"/>
      <c r="BB15" s="81"/>
      <c r="BC15" s="81"/>
      <c r="BD15" s="81"/>
      <c r="BE15" s="82"/>
    </row>
    <row r="16" spans="2:57" ht="191.25" customHeight="1" x14ac:dyDescent="0.3">
      <c r="B16" s="72"/>
      <c r="C16" s="72"/>
      <c r="D16" s="83"/>
      <c r="E16" s="83"/>
      <c r="F16" s="83"/>
      <c r="G16" s="74"/>
      <c r="H16" s="76"/>
      <c r="I16" s="76"/>
      <c r="J16" s="76"/>
      <c r="K16" s="76"/>
      <c r="L16" s="76"/>
      <c r="M16" s="76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84"/>
      <c r="Y16" s="84"/>
      <c r="Z16" s="84"/>
      <c r="AA16" s="84"/>
      <c r="AB16" s="84"/>
      <c r="AC16" s="84"/>
      <c r="AD16" s="84"/>
      <c r="AE16" s="84"/>
      <c r="AF16" s="84"/>
      <c r="AG16" s="85"/>
      <c r="AH16" s="84"/>
      <c r="AI16" s="76"/>
      <c r="AJ16" s="76"/>
      <c r="AK16" s="76"/>
      <c r="AL16" s="77"/>
      <c r="AM16" s="86"/>
      <c r="AN16" s="86"/>
      <c r="AO16" s="77"/>
      <c r="AP16" s="81"/>
      <c r="AQ16" s="81"/>
      <c r="AR16" s="81"/>
      <c r="AS16" s="81"/>
      <c r="AT16" s="81"/>
      <c r="AU16" s="81"/>
      <c r="AV16" s="87"/>
      <c r="AW16" s="87"/>
      <c r="AX16" s="87"/>
      <c r="AY16" s="87"/>
      <c r="AZ16" s="81"/>
      <c r="BA16" s="81"/>
      <c r="BB16" s="81"/>
      <c r="BC16" s="81"/>
      <c r="BD16" s="81"/>
      <c r="BE16" s="82"/>
    </row>
    <row r="17" spans="1:89" ht="20.25" customHeight="1" x14ac:dyDescent="0.3">
      <c r="B17" s="88"/>
      <c r="C17" s="88"/>
      <c r="D17" s="89"/>
      <c r="E17" s="89"/>
      <c r="F17" s="90" t="s">
        <v>31</v>
      </c>
      <c r="G17" s="91" t="s">
        <v>31</v>
      </c>
      <c r="H17" s="91" t="s">
        <v>31</v>
      </c>
      <c r="I17" s="91" t="s">
        <v>31</v>
      </c>
      <c r="J17" s="91" t="s">
        <v>31</v>
      </c>
      <c r="K17" s="91" t="s">
        <v>31</v>
      </c>
      <c r="L17" s="91" t="s">
        <v>31</v>
      </c>
      <c r="M17" s="91" t="s">
        <v>31</v>
      </c>
      <c r="N17" s="92" t="s">
        <v>32</v>
      </c>
      <c r="O17" s="93" t="s">
        <v>31</v>
      </c>
      <c r="P17" s="93" t="s">
        <v>33</v>
      </c>
      <c r="Q17" s="93" t="s">
        <v>31</v>
      </c>
      <c r="R17" s="93" t="s">
        <v>33</v>
      </c>
      <c r="S17" s="93" t="s">
        <v>31</v>
      </c>
      <c r="T17" s="93" t="s">
        <v>33</v>
      </c>
      <c r="U17" s="93" t="s">
        <v>31</v>
      </c>
      <c r="V17" s="93" t="s">
        <v>34</v>
      </c>
      <c r="W17" s="93" t="s">
        <v>31</v>
      </c>
      <c r="X17" s="93" t="s">
        <v>31</v>
      </c>
      <c r="Y17" s="94" t="s">
        <v>31</v>
      </c>
      <c r="Z17" s="93" t="s">
        <v>31</v>
      </c>
      <c r="AA17" s="93" t="s">
        <v>31</v>
      </c>
      <c r="AB17" s="91" t="s">
        <v>31</v>
      </c>
      <c r="AC17" s="93" t="s">
        <v>31</v>
      </c>
      <c r="AD17" s="93" t="s">
        <v>31</v>
      </c>
      <c r="AE17" s="93" t="s">
        <v>31</v>
      </c>
      <c r="AF17" s="93" t="s">
        <v>31</v>
      </c>
      <c r="AG17" s="91" t="s">
        <v>31</v>
      </c>
      <c r="AH17" s="93" t="s">
        <v>31</v>
      </c>
      <c r="AI17" s="76"/>
      <c r="AJ17" s="76"/>
      <c r="AK17" s="76"/>
      <c r="AL17" s="77"/>
      <c r="AM17" s="95"/>
      <c r="AN17" s="95"/>
      <c r="AO17" s="77"/>
      <c r="AP17" s="81"/>
      <c r="AQ17" s="81"/>
      <c r="AR17" s="81"/>
      <c r="AS17" s="81"/>
      <c r="AT17" s="81"/>
      <c r="AU17" s="81"/>
      <c r="AV17" s="96"/>
      <c r="AW17" s="96"/>
      <c r="AX17" s="96"/>
      <c r="AY17" s="96"/>
      <c r="AZ17" s="81"/>
      <c r="BA17" s="81"/>
      <c r="BB17" s="81"/>
      <c r="BC17" s="81"/>
      <c r="BD17" s="81"/>
      <c r="BE17" s="82"/>
    </row>
    <row r="18" spans="1:89" x14ac:dyDescent="0.3">
      <c r="B18" s="93">
        <v>1</v>
      </c>
      <c r="C18" s="93">
        <v>2</v>
      </c>
      <c r="D18" s="93"/>
      <c r="E18" s="93"/>
      <c r="F18" s="93">
        <v>3</v>
      </c>
      <c r="G18" s="93">
        <v>3</v>
      </c>
      <c r="H18" s="93">
        <v>4</v>
      </c>
      <c r="I18" s="93">
        <v>5</v>
      </c>
      <c r="J18" s="93">
        <v>6</v>
      </c>
      <c r="K18" s="93">
        <v>7</v>
      </c>
      <c r="L18" s="93">
        <v>8</v>
      </c>
      <c r="M18" s="93">
        <v>9</v>
      </c>
      <c r="N18" s="92">
        <v>10</v>
      </c>
      <c r="O18" s="93">
        <v>11</v>
      </c>
      <c r="P18" s="93">
        <v>12</v>
      </c>
      <c r="Q18" s="93">
        <v>13</v>
      </c>
      <c r="R18" s="93">
        <v>14</v>
      </c>
      <c r="S18" s="93">
        <v>15</v>
      </c>
      <c r="T18" s="93">
        <v>16</v>
      </c>
      <c r="U18" s="93">
        <v>17</v>
      </c>
      <c r="V18" s="93">
        <v>18</v>
      </c>
      <c r="W18" s="93">
        <v>19</v>
      </c>
      <c r="X18" s="93">
        <v>20</v>
      </c>
      <c r="Y18" s="93">
        <v>21</v>
      </c>
      <c r="Z18" s="93">
        <v>22</v>
      </c>
      <c r="AA18" s="93">
        <v>23</v>
      </c>
      <c r="AB18" s="93">
        <v>24</v>
      </c>
      <c r="AC18" s="93">
        <v>25</v>
      </c>
      <c r="AD18" s="93">
        <v>26</v>
      </c>
      <c r="AE18" s="93">
        <v>27</v>
      </c>
      <c r="AF18" s="93">
        <v>28</v>
      </c>
      <c r="AG18" s="93">
        <v>29</v>
      </c>
      <c r="AH18" s="93">
        <v>30</v>
      </c>
      <c r="AI18" s="93">
        <v>31</v>
      </c>
      <c r="AJ18" s="93">
        <v>32</v>
      </c>
      <c r="AK18" s="93">
        <v>33</v>
      </c>
      <c r="AL18" s="93">
        <v>34</v>
      </c>
      <c r="AM18" s="93">
        <v>35</v>
      </c>
      <c r="AN18" s="93">
        <v>36</v>
      </c>
      <c r="AO18" s="93">
        <v>37</v>
      </c>
      <c r="AP18" s="93">
        <v>38</v>
      </c>
      <c r="AQ18" s="93">
        <v>39</v>
      </c>
      <c r="AR18" s="93">
        <v>40</v>
      </c>
      <c r="AS18" s="93">
        <v>41</v>
      </c>
      <c r="AT18" s="93">
        <v>42</v>
      </c>
      <c r="AU18" s="93">
        <v>43</v>
      </c>
      <c r="AV18" s="93"/>
      <c r="AW18" s="93"/>
      <c r="AX18" s="93"/>
      <c r="AY18" s="93"/>
      <c r="AZ18" s="97">
        <v>44</v>
      </c>
      <c r="BA18" s="97">
        <v>45</v>
      </c>
      <c r="BB18" s="97">
        <v>46</v>
      </c>
      <c r="BC18" s="97">
        <v>47</v>
      </c>
      <c r="BD18" s="97"/>
      <c r="BE18" s="98"/>
    </row>
    <row r="19" spans="1:89" x14ac:dyDescent="0.3">
      <c r="B19" s="99" t="s">
        <v>17882</v>
      </c>
      <c r="C19" s="93"/>
      <c r="D19" s="93"/>
      <c r="E19" s="93"/>
      <c r="F19" s="93"/>
      <c r="G19" s="100">
        <f t="shared" ref="G19:AH19" si="0">G20+G398+G613</f>
        <v>3781077666.7599993</v>
      </c>
      <c r="H19" s="101">
        <f t="shared" si="0"/>
        <v>7766285.5899999999</v>
      </c>
      <c r="I19" s="101">
        <f t="shared" si="0"/>
        <v>15946541.68</v>
      </c>
      <c r="J19" s="101">
        <f t="shared" si="0"/>
        <v>112038003.07999998</v>
      </c>
      <c r="K19" s="101">
        <f t="shared" si="0"/>
        <v>8545549.7699999996</v>
      </c>
      <c r="L19" s="101">
        <f t="shared" si="0"/>
        <v>23619580.199999999</v>
      </c>
      <c r="M19" s="101">
        <f t="shared" si="0"/>
        <v>0</v>
      </c>
      <c r="N19" s="102">
        <f t="shared" si="0"/>
        <v>19</v>
      </c>
      <c r="O19" s="101">
        <f t="shared" si="0"/>
        <v>43425533.579999998</v>
      </c>
      <c r="P19" s="101">
        <f t="shared" si="0"/>
        <v>368281.21400000004</v>
      </c>
      <c r="Q19" s="101">
        <f t="shared" si="0"/>
        <v>2955712569.9199996</v>
      </c>
      <c r="R19" s="101">
        <f t="shared" si="0"/>
        <v>1156</v>
      </c>
      <c r="S19" s="101">
        <f t="shared" si="0"/>
        <v>5784950.8499999996</v>
      </c>
      <c r="T19" s="101">
        <f t="shared" si="0"/>
        <v>83347.400000000009</v>
      </c>
      <c r="U19" s="101">
        <f t="shared" si="0"/>
        <v>359400649.53000003</v>
      </c>
      <c r="V19" s="101">
        <f t="shared" si="0"/>
        <v>566.83000000000004</v>
      </c>
      <c r="W19" s="101">
        <f t="shared" si="0"/>
        <v>29459501.149999999</v>
      </c>
      <c r="X19" s="101">
        <f t="shared" si="0"/>
        <v>52643442.530000001</v>
      </c>
      <c r="Y19" s="101">
        <f t="shared" si="0"/>
        <v>146242.79999999999</v>
      </c>
      <c r="Z19" s="101">
        <f t="shared" si="0"/>
        <v>0</v>
      </c>
      <c r="AA19" s="101">
        <f t="shared" si="0"/>
        <v>486171.6</v>
      </c>
      <c r="AB19" s="101">
        <f t="shared" si="0"/>
        <v>0</v>
      </c>
      <c r="AC19" s="101">
        <f t="shared" si="0"/>
        <v>0</v>
      </c>
      <c r="AD19" s="101">
        <f t="shared" si="0"/>
        <v>400000</v>
      </c>
      <c r="AE19" s="101">
        <f t="shared" si="0"/>
        <v>2500000</v>
      </c>
      <c r="AF19" s="101">
        <f t="shared" si="0"/>
        <v>74255038.329999983</v>
      </c>
      <c r="AG19" s="101">
        <f t="shared" si="0"/>
        <v>86907606.150000006</v>
      </c>
      <c r="AH19" s="101">
        <f t="shared" si="0"/>
        <v>2040000</v>
      </c>
      <c r="AI19" s="93" t="s">
        <v>17075</v>
      </c>
      <c r="AJ19" s="93" t="s">
        <v>17075</v>
      </c>
      <c r="AK19" s="93" t="s">
        <v>17075</v>
      </c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7"/>
      <c r="BA19" s="97"/>
      <c r="BB19" s="97"/>
      <c r="BC19" s="97"/>
      <c r="BD19" s="97"/>
      <c r="BE19" s="98"/>
      <c r="CK19" s="103">
        <f>G19-H19-I19-J19-K19-L19-M19-O19-Q19-S19-U19-W19-X19-Y19-Z19-AA19-AB19-AC19-AD19-AE19-AF19-AG19-AH19</f>
        <v>0</v>
      </c>
    </row>
    <row r="20" spans="1:89" x14ac:dyDescent="0.3">
      <c r="B20" s="99" t="s">
        <v>17883</v>
      </c>
      <c r="C20" s="93"/>
      <c r="D20" s="93"/>
      <c r="E20" s="93"/>
      <c r="F20" s="93"/>
      <c r="G20" s="100">
        <f>G21+G105+G119+G164+G184+G189+G204+G211+G217+G224+G226+G235+G237+G239+G241+G244+G248+G253+G255+G257+G259+G264+G266+G272+G274+G276+G280+G284+G288+G290+G292+G297+G299+G301+G303+G306+G308+G311+G316+G319+G325+G328+G331+G334+G336+G340+G342+G344+G348+G355+G366+G370+G372+G378+G380+G382+G387+G389+G391+G393+G396+G261+G338</f>
        <v>1950661356.3599999</v>
      </c>
      <c r="H20" s="101">
        <f t="shared" ref="H20:AH20" si="1">H21+H105+H119+H164+H184+H189+H204+H211+H217+H224+H226+H235+H237+H239+H241+H244+H248+H253+H255+H257+H259+H264+H266+H272+H274+H276+H280+H284+H288+H290+H292+H297+H299+H301+H303+H306+H308+H311+H316+H319+H325+H328+H331+H334+H336+H340+H342+H344+H348+H355+H366+H370+H372+H378+H380+H382+H387+H389+H391+H393+H396+H261+H338</f>
        <v>6621327.46</v>
      </c>
      <c r="I20" s="101">
        <f t="shared" si="1"/>
        <v>15946541.68</v>
      </c>
      <c r="J20" s="101">
        <f t="shared" si="1"/>
        <v>102179533.00999999</v>
      </c>
      <c r="K20" s="101">
        <f t="shared" si="1"/>
        <v>7983469.7799999993</v>
      </c>
      <c r="L20" s="101">
        <f t="shared" si="1"/>
        <v>22919064.460000001</v>
      </c>
      <c r="M20" s="101">
        <f t="shared" si="1"/>
        <v>0</v>
      </c>
      <c r="N20" s="102">
        <f t="shared" si="1"/>
        <v>0</v>
      </c>
      <c r="O20" s="101">
        <f t="shared" si="1"/>
        <v>0</v>
      </c>
      <c r="P20" s="101">
        <f t="shared" si="1"/>
        <v>176603.65400000004</v>
      </c>
      <c r="Q20" s="101">
        <f t="shared" si="1"/>
        <v>1410013373.6400001</v>
      </c>
      <c r="R20" s="101">
        <f t="shared" si="1"/>
        <v>1156</v>
      </c>
      <c r="S20" s="101">
        <f t="shared" si="1"/>
        <v>5784950.8499999996</v>
      </c>
      <c r="T20" s="101">
        <f t="shared" si="1"/>
        <v>64388.87</v>
      </c>
      <c r="U20" s="101">
        <f t="shared" si="1"/>
        <v>261146893.14000002</v>
      </c>
      <c r="V20" s="101">
        <f t="shared" si="1"/>
        <v>280</v>
      </c>
      <c r="W20" s="101">
        <f t="shared" si="1"/>
        <v>12051069.789999999</v>
      </c>
      <c r="X20" s="101">
        <f t="shared" si="1"/>
        <v>30206961.630000003</v>
      </c>
      <c r="Y20" s="101">
        <f t="shared" si="1"/>
        <v>146242.79999999999</v>
      </c>
      <c r="Z20" s="101">
        <f t="shared" si="1"/>
        <v>0</v>
      </c>
      <c r="AA20" s="101">
        <f t="shared" si="1"/>
        <v>486171.6</v>
      </c>
      <c r="AB20" s="101">
        <f t="shared" si="1"/>
        <v>0</v>
      </c>
      <c r="AC20" s="101">
        <f t="shared" si="1"/>
        <v>0</v>
      </c>
      <c r="AD20" s="101">
        <f t="shared" si="1"/>
        <v>400000</v>
      </c>
      <c r="AE20" s="101">
        <f t="shared" si="1"/>
        <v>2500000</v>
      </c>
      <c r="AF20" s="101">
        <f t="shared" si="1"/>
        <v>37188150.369999997</v>
      </c>
      <c r="AG20" s="101">
        <f t="shared" si="1"/>
        <v>33887606.150000006</v>
      </c>
      <c r="AH20" s="101">
        <f t="shared" si="1"/>
        <v>1200000</v>
      </c>
      <c r="AI20" s="93" t="s">
        <v>17075</v>
      </c>
      <c r="AJ20" s="93" t="s">
        <v>17075</v>
      </c>
      <c r="AK20" s="93" t="s">
        <v>17075</v>
      </c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7"/>
      <c r="BA20" s="97"/>
      <c r="BB20" s="97"/>
      <c r="BC20" s="97"/>
      <c r="BD20" s="97"/>
      <c r="BE20" s="98"/>
      <c r="CK20" s="103">
        <f t="shared" ref="CK20:CK83" si="2">G20-H20-I20-J20-K20-L20-M20-O20-Q20-S20-U20-W20-X20-Y20-Z20-AA20-AB20-AC20-AD20-AE20-AF20-AG20-AH20</f>
        <v>-3.3527612686157227E-7</v>
      </c>
    </row>
    <row r="21" spans="1:89" x14ac:dyDescent="0.3">
      <c r="B21" s="104" t="s">
        <v>71</v>
      </c>
      <c r="C21" s="104"/>
      <c r="D21" s="100">
        <v>252366223.25999999</v>
      </c>
      <c r="E21" s="100">
        <f>D21+D399+D614-G614-G399-G21</f>
        <v>-327847365.27999985</v>
      </c>
      <c r="F21" s="100">
        <v>250235389.66</v>
      </c>
      <c r="G21" s="100">
        <f>SUM(G22:G104)</f>
        <v>574248299.13999987</v>
      </c>
      <c r="H21" s="101">
        <f t="shared" ref="H21:AH21" si="3">SUM(H22:H104)</f>
        <v>1808721.49</v>
      </c>
      <c r="I21" s="101">
        <f t="shared" si="3"/>
        <v>500000</v>
      </c>
      <c r="J21" s="101">
        <f t="shared" si="3"/>
        <v>32495290.670000002</v>
      </c>
      <c r="K21" s="101">
        <f t="shared" si="3"/>
        <v>1717287.7</v>
      </c>
      <c r="L21" s="101">
        <f t="shared" si="3"/>
        <v>7184100.9900000002</v>
      </c>
      <c r="M21" s="101">
        <f t="shared" si="3"/>
        <v>0</v>
      </c>
      <c r="N21" s="102">
        <f t="shared" si="3"/>
        <v>0</v>
      </c>
      <c r="O21" s="101">
        <f t="shared" si="3"/>
        <v>0</v>
      </c>
      <c r="P21" s="101">
        <f t="shared" si="3"/>
        <v>47932.100000000013</v>
      </c>
      <c r="Q21" s="101">
        <f t="shared" si="3"/>
        <v>370248759.12999988</v>
      </c>
      <c r="R21" s="101">
        <f t="shared" si="3"/>
        <v>780</v>
      </c>
      <c r="S21" s="101">
        <f t="shared" si="3"/>
        <v>3331988.23</v>
      </c>
      <c r="T21" s="101">
        <f t="shared" si="3"/>
        <v>32913.130000000005</v>
      </c>
      <c r="U21" s="101">
        <f t="shared" si="3"/>
        <v>133226175.36000001</v>
      </c>
      <c r="V21" s="101">
        <f t="shared" si="3"/>
        <v>0</v>
      </c>
      <c r="W21" s="101">
        <f t="shared" si="3"/>
        <v>0</v>
      </c>
      <c r="X21" s="101">
        <f t="shared" si="3"/>
        <v>0</v>
      </c>
      <c r="Y21" s="101">
        <f t="shared" si="3"/>
        <v>0</v>
      </c>
      <c r="Z21" s="101">
        <f t="shared" si="3"/>
        <v>0</v>
      </c>
      <c r="AA21" s="101">
        <f t="shared" si="3"/>
        <v>0</v>
      </c>
      <c r="AB21" s="101">
        <f t="shared" si="3"/>
        <v>0</v>
      </c>
      <c r="AC21" s="101">
        <f t="shared" si="3"/>
        <v>0</v>
      </c>
      <c r="AD21" s="101">
        <f t="shared" si="3"/>
        <v>0</v>
      </c>
      <c r="AE21" s="101">
        <f t="shared" si="3"/>
        <v>2500000</v>
      </c>
      <c r="AF21" s="101">
        <f t="shared" si="3"/>
        <v>11710585.569999998</v>
      </c>
      <c r="AG21" s="101">
        <f t="shared" si="3"/>
        <v>9525390</v>
      </c>
      <c r="AH21" s="101">
        <f t="shared" si="3"/>
        <v>0</v>
      </c>
      <c r="AI21" s="93" t="s">
        <v>17075</v>
      </c>
      <c r="AJ21" s="93" t="s">
        <v>17075</v>
      </c>
      <c r="AK21" s="93" t="s">
        <v>17075</v>
      </c>
      <c r="AL21" s="105"/>
      <c r="AM21" s="105"/>
      <c r="AN21" s="105"/>
      <c r="AO21" s="105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7"/>
      <c r="BB21" s="107"/>
      <c r="BC21" s="106"/>
      <c r="BD21" s="106"/>
      <c r="BE21" s="108"/>
      <c r="BF21" s="109">
        <f t="shared" ref="BF21:BF107" si="4">BB21-P21</f>
        <v>-47932.100000000013</v>
      </c>
      <c r="BM21" s="52" t="e">
        <f t="shared" ref="BM21:BM53" si="5">VLOOKUP(C21,BP:BR,3,FALSE)</f>
        <v>#N/A</v>
      </c>
      <c r="BP21" s="52" t="s">
        <v>3063</v>
      </c>
      <c r="BQ21" s="52" t="s">
        <v>1350</v>
      </c>
      <c r="BR21" s="52" t="s">
        <v>937</v>
      </c>
      <c r="BX21" s="52" t="s">
        <v>3063</v>
      </c>
      <c r="BY21" s="52" t="s">
        <v>1350</v>
      </c>
      <c r="BZ21" s="52" t="s">
        <v>937</v>
      </c>
      <c r="CK21" s="103">
        <f t="shared" si="2"/>
        <v>-3.5390257835388184E-8</v>
      </c>
    </row>
    <row r="22" spans="1:89" x14ac:dyDescent="0.3">
      <c r="A22" s="52">
        <v>1</v>
      </c>
      <c r="B22" s="110">
        <f>SUBTOTAL(9,$A$22:A22)</f>
        <v>1</v>
      </c>
      <c r="C22" s="111" t="s">
        <v>70</v>
      </c>
      <c r="D22" s="112"/>
      <c r="E22" s="102"/>
      <c r="F22" s="102">
        <v>5498715.1900000004</v>
      </c>
      <c r="G22" s="101">
        <f>H22+I22+J22+K22+L22+M22+O22+Q22+S22+U22+W22+X22+Y22+Z22+AA22+AB22+AC22+AD22+AE22+AF22+AG22+AH22</f>
        <v>5498715.1900000004</v>
      </c>
      <c r="H22" s="101">
        <v>0</v>
      </c>
      <c r="I22" s="101">
        <v>0</v>
      </c>
      <c r="J22" s="101">
        <v>0</v>
      </c>
      <c r="K22" s="101">
        <v>0</v>
      </c>
      <c r="L22" s="101">
        <v>0</v>
      </c>
      <c r="M22" s="101">
        <v>0</v>
      </c>
      <c r="N22" s="113">
        <v>0</v>
      </c>
      <c r="O22" s="101">
        <v>0</v>
      </c>
      <c r="P22" s="101">
        <v>671</v>
      </c>
      <c r="Q22" s="101">
        <v>5187698.4400000004</v>
      </c>
      <c r="R22" s="101">
        <v>0</v>
      </c>
      <c r="S22" s="101">
        <v>0</v>
      </c>
      <c r="T22" s="101">
        <v>0</v>
      </c>
      <c r="U22" s="101">
        <v>0</v>
      </c>
      <c r="V22" s="101">
        <v>0</v>
      </c>
      <c r="W22" s="101">
        <v>0</v>
      </c>
      <c r="X22" s="101">
        <v>0</v>
      </c>
      <c r="Y22" s="101">
        <v>0</v>
      </c>
      <c r="Z22" s="101">
        <v>0</v>
      </c>
      <c r="AA22" s="101">
        <v>0</v>
      </c>
      <c r="AB22" s="101">
        <v>0</v>
      </c>
      <c r="AC22" s="101">
        <v>0</v>
      </c>
      <c r="AD22" s="101">
        <v>0</v>
      </c>
      <c r="AE22" s="101">
        <v>0</v>
      </c>
      <c r="AF22" s="101">
        <f t="shared" ref="AF22:AF29" si="6">ROUND(Q22*2.14%,2)</f>
        <v>111016.75</v>
      </c>
      <c r="AG22" s="101">
        <v>200000</v>
      </c>
      <c r="AH22" s="101">
        <v>0</v>
      </c>
      <c r="AI22" s="93">
        <v>2023</v>
      </c>
      <c r="AJ22" s="93">
        <v>2023</v>
      </c>
      <c r="AK22" s="93">
        <v>2023</v>
      </c>
      <c r="AL22" s="105"/>
      <c r="AM22" s="105"/>
      <c r="AN22" s="105"/>
      <c r="AO22" s="105"/>
      <c r="AP22" s="106" t="s">
        <v>16995</v>
      </c>
      <c r="AQ22" s="106" t="s">
        <v>17016</v>
      </c>
      <c r="AR22" s="106">
        <v>0</v>
      </c>
      <c r="AS22" s="106" t="s">
        <v>16997</v>
      </c>
      <c r="AT22" s="106" t="s">
        <v>17014</v>
      </c>
      <c r="AU22" s="106">
        <v>0</v>
      </c>
      <c r="AV22" s="106"/>
      <c r="AW22" s="106"/>
      <c r="AX22" s="106"/>
      <c r="AY22" s="106"/>
      <c r="AZ22" s="106" t="s">
        <v>617</v>
      </c>
      <c r="BA22" s="107">
        <v>1268.5999999999999</v>
      </c>
      <c r="BB22" s="107">
        <v>671</v>
      </c>
      <c r="BC22" s="106" t="s">
        <v>17062</v>
      </c>
      <c r="BD22" s="106" t="s">
        <v>17058</v>
      </c>
      <c r="BE22" s="108"/>
      <c r="BF22" s="109">
        <f t="shared" si="4"/>
        <v>0</v>
      </c>
      <c r="BM22" s="52" t="str">
        <f t="shared" si="5"/>
        <v>423.900</v>
      </c>
      <c r="BP22" s="52" t="s">
        <v>3065</v>
      </c>
      <c r="BQ22" s="52" t="s">
        <v>2993</v>
      </c>
      <c r="BR22" s="52" t="s">
        <v>2993</v>
      </c>
      <c r="BX22" s="52" t="s">
        <v>3065</v>
      </c>
      <c r="BY22" s="52" t="s">
        <v>2993</v>
      </c>
      <c r="BZ22" s="52" t="s">
        <v>2993</v>
      </c>
      <c r="CK22" s="103">
        <f t="shared" si="2"/>
        <v>0</v>
      </c>
    </row>
    <row r="23" spans="1:89" x14ac:dyDescent="0.3">
      <c r="A23" s="52">
        <v>1</v>
      </c>
      <c r="B23" s="110">
        <f>SUBTOTAL(9,$A$22:A23)</f>
        <v>2</v>
      </c>
      <c r="C23" s="111" t="s">
        <v>73</v>
      </c>
      <c r="D23" s="112"/>
      <c r="E23" s="102"/>
      <c r="F23" s="102">
        <v>3053322.38</v>
      </c>
      <c r="G23" s="101">
        <f t="shared" ref="G23:G86" si="7">H23+I23+J23+K23+L23+M23+O23+Q23+S23+U23+W23+X23+Y23+Z23+AA23+AB23+AC23+AD23+AE23+AF23+AG23+AH23</f>
        <v>3053322.38</v>
      </c>
      <c r="H23" s="101">
        <v>0</v>
      </c>
      <c r="I23" s="101">
        <v>0</v>
      </c>
      <c r="J23" s="101">
        <v>0</v>
      </c>
      <c r="K23" s="101">
        <v>0</v>
      </c>
      <c r="L23" s="101">
        <v>0</v>
      </c>
      <c r="M23" s="101">
        <v>0</v>
      </c>
      <c r="N23" s="113">
        <v>0</v>
      </c>
      <c r="O23" s="101">
        <v>0</v>
      </c>
      <c r="P23" s="101">
        <v>390.18</v>
      </c>
      <c r="Q23" s="101">
        <v>2813121.58</v>
      </c>
      <c r="R23" s="101">
        <v>0</v>
      </c>
      <c r="S23" s="101">
        <v>0</v>
      </c>
      <c r="T23" s="101">
        <v>0</v>
      </c>
      <c r="U23" s="101">
        <v>0</v>
      </c>
      <c r="V23" s="101">
        <v>0</v>
      </c>
      <c r="W23" s="101">
        <v>0</v>
      </c>
      <c r="X23" s="101">
        <v>0</v>
      </c>
      <c r="Y23" s="101">
        <v>0</v>
      </c>
      <c r="Z23" s="101">
        <v>0</v>
      </c>
      <c r="AA23" s="101">
        <v>0</v>
      </c>
      <c r="AB23" s="101">
        <v>0</v>
      </c>
      <c r="AC23" s="101">
        <v>0</v>
      </c>
      <c r="AD23" s="101">
        <v>0</v>
      </c>
      <c r="AE23" s="101">
        <v>0</v>
      </c>
      <c r="AF23" s="101">
        <f t="shared" si="6"/>
        <v>60200.800000000003</v>
      </c>
      <c r="AG23" s="101">
        <v>180000</v>
      </c>
      <c r="AH23" s="101">
        <v>0</v>
      </c>
      <c r="AI23" s="93">
        <v>2023</v>
      </c>
      <c r="AJ23" s="93">
        <v>2023</v>
      </c>
      <c r="AK23" s="93">
        <v>2023</v>
      </c>
      <c r="AL23" s="105"/>
      <c r="AM23" s="105"/>
      <c r="AN23" s="105"/>
      <c r="AO23" s="105"/>
      <c r="AP23" s="106" t="s">
        <v>17016</v>
      </c>
      <c r="AQ23" s="106" t="s">
        <v>17014</v>
      </c>
      <c r="AR23" s="106">
        <v>2020</v>
      </c>
      <c r="AS23" s="106" t="s">
        <v>17010</v>
      </c>
      <c r="AT23" s="106" t="s">
        <v>17012</v>
      </c>
      <c r="AU23" s="106" t="s">
        <v>17010</v>
      </c>
      <c r="AV23" s="106"/>
      <c r="AW23" s="106" t="s">
        <v>17021</v>
      </c>
      <c r="AX23" s="114">
        <v>1698388.82</v>
      </c>
      <c r="AY23" s="114">
        <v>1375971.34</v>
      </c>
      <c r="AZ23" s="106" t="s">
        <v>712</v>
      </c>
      <c r="BA23" s="107">
        <v>2297.9</v>
      </c>
      <c r="BB23" s="107">
        <v>390.18</v>
      </c>
      <c r="BC23" s="106" t="s">
        <v>17063</v>
      </c>
      <c r="BD23" s="106" t="s">
        <v>17058</v>
      </c>
      <c r="BE23" s="108"/>
      <c r="BF23" s="109">
        <f t="shared" si="4"/>
        <v>0</v>
      </c>
      <c r="BM23" s="52" t="str">
        <f t="shared" si="5"/>
        <v>382.700</v>
      </c>
      <c r="BP23" s="52" t="s">
        <v>609</v>
      </c>
      <c r="BQ23" s="52" t="s">
        <v>2993</v>
      </c>
      <c r="BR23" s="52" t="s">
        <v>3067</v>
      </c>
      <c r="BX23" s="52" t="s">
        <v>609</v>
      </c>
      <c r="BY23" s="52" t="s">
        <v>2993</v>
      </c>
      <c r="BZ23" s="52" t="s">
        <v>3067</v>
      </c>
      <c r="CK23" s="103">
        <f t="shared" si="2"/>
        <v>-1.7462298274040222E-10</v>
      </c>
    </row>
    <row r="24" spans="1:89" x14ac:dyDescent="0.3">
      <c r="A24" s="52">
        <v>1</v>
      </c>
      <c r="B24" s="110">
        <f>SUBTOTAL(9,$A$22:A24)</f>
        <v>3</v>
      </c>
      <c r="C24" s="111" t="s">
        <v>74</v>
      </c>
      <c r="D24" s="112"/>
      <c r="E24" s="102"/>
      <c r="F24" s="102">
        <v>6815940.8200000003</v>
      </c>
      <c r="G24" s="101">
        <f t="shared" si="7"/>
        <v>6815940.8200000003</v>
      </c>
      <c r="H24" s="101">
        <v>0</v>
      </c>
      <c r="I24" s="101">
        <v>0</v>
      </c>
      <c r="J24" s="101">
        <v>0</v>
      </c>
      <c r="K24" s="101">
        <v>0</v>
      </c>
      <c r="L24" s="101">
        <v>0</v>
      </c>
      <c r="M24" s="101">
        <v>0</v>
      </c>
      <c r="N24" s="113">
        <v>0</v>
      </c>
      <c r="O24" s="101">
        <v>0</v>
      </c>
      <c r="P24" s="101">
        <v>871</v>
      </c>
      <c r="Q24" s="101">
        <v>6477326.04</v>
      </c>
      <c r="R24" s="101">
        <v>0</v>
      </c>
      <c r="S24" s="101">
        <v>0</v>
      </c>
      <c r="T24" s="101">
        <v>0</v>
      </c>
      <c r="U24" s="101">
        <v>0</v>
      </c>
      <c r="V24" s="101">
        <v>0</v>
      </c>
      <c r="W24" s="101">
        <v>0</v>
      </c>
      <c r="X24" s="101">
        <v>0</v>
      </c>
      <c r="Y24" s="101">
        <v>0</v>
      </c>
      <c r="Z24" s="101">
        <v>0</v>
      </c>
      <c r="AA24" s="101">
        <v>0</v>
      </c>
      <c r="AB24" s="101">
        <v>0</v>
      </c>
      <c r="AC24" s="101">
        <v>0</v>
      </c>
      <c r="AD24" s="101">
        <v>0</v>
      </c>
      <c r="AE24" s="101">
        <v>0</v>
      </c>
      <c r="AF24" s="101">
        <f t="shared" si="6"/>
        <v>138614.78</v>
      </c>
      <c r="AG24" s="101">
        <v>200000</v>
      </c>
      <c r="AH24" s="101">
        <v>0</v>
      </c>
      <c r="AI24" s="93">
        <v>2023</v>
      </c>
      <c r="AJ24" s="93">
        <v>2023</v>
      </c>
      <c r="AK24" s="93">
        <v>2023</v>
      </c>
      <c r="AL24" s="105"/>
      <c r="AM24" s="105"/>
      <c r="AN24" s="105"/>
      <c r="AO24" s="105"/>
      <c r="AP24" s="106" t="s">
        <v>17000</v>
      </c>
      <c r="AQ24" s="106" t="s">
        <v>16997</v>
      </c>
      <c r="AR24" s="106" t="s">
        <v>17005</v>
      </c>
      <c r="AS24" s="106" t="s">
        <v>17003</v>
      </c>
      <c r="AT24" s="106" t="s">
        <v>17012</v>
      </c>
      <c r="AU24" s="106" t="s">
        <v>17010</v>
      </c>
      <c r="AV24" s="106"/>
      <c r="AW24" s="106"/>
      <c r="AX24" s="106"/>
      <c r="AY24" s="106"/>
      <c r="AZ24" s="106" t="s">
        <v>779</v>
      </c>
      <c r="BA24" s="107">
        <v>5378</v>
      </c>
      <c r="BB24" s="107">
        <v>871</v>
      </c>
      <c r="BC24" s="106" t="s">
        <v>17063</v>
      </c>
      <c r="BD24" s="106" t="s">
        <v>17058</v>
      </c>
      <c r="BE24" s="108"/>
      <c r="BF24" s="109">
        <f t="shared" si="4"/>
        <v>0</v>
      </c>
      <c r="BM24" s="52" t="str">
        <f t="shared" si="5"/>
        <v>1278.000</v>
      </c>
      <c r="BP24" s="52" t="s">
        <v>610</v>
      </c>
      <c r="BQ24" s="52" t="s">
        <v>2993</v>
      </c>
      <c r="BR24" s="52" t="s">
        <v>2993</v>
      </c>
      <c r="BX24" s="52" t="s">
        <v>610</v>
      </c>
      <c r="BY24" s="52" t="s">
        <v>2993</v>
      </c>
      <c r="BZ24" s="52" t="s">
        <v>2993</v>
      </c>
      <c r="CK24" s="103">
        <f t="shared" si="2"/>
        <v>2.6193447411060333E-10</v>
      </c>
    </row>
    <row r="25" spans="1:89" x14ac:dyDescent="0.3">
      <c r="A25" s="52">
        <v>1</v>
      </c>
      <c r="B25" s="110">
        <f>SUBTOTAL(9,$A$22:A25)</f>
        <v>4</v>
      </c>
      <c r="C25" s="111" t="s">
        <v>75</v>
      </c>
      <c r="D25" s="112"/>
      <c r="E25" s="102"/>
      <c r="F25" s="102">
        <v>2958308</v>
      </c>
      <c r="G25" s="101">
        <f t="shared" si="7"/>
        <v>2958308</v>
      </c>
      <c r="H25" s="101">
        <v>0</v>
      </c>
      <c r="I25" s="101">
        <v>0</v>
      </c>
      <c r="J25" s="101">
        <v>0</v>
      </c>
      <c r="K25" s="101">
        <v>0</v>
      </c>
      <c r="L25" s="101">
        <v>0</v>
      </c>
      <c r="M25" s="101">
        <v>0</v>
      </c>
      <c r="N25" s="113">
        <v>0</v>
      </c>
      <c r="O25" s="101">
        <v>0</v>
      </c>
      <c r="P25" s="101">
        <v>361</v>
      </c>
      <c r="Q25" s="101">
        <v>2720097.9</v>
      </c>
      <c r="R25" s="101">
        <v>0</v>
      </c>
      <c r="S25" s="101">
        <v>0</v>
      </c>
      <c r="T25" s="101">
        <v>0</v>
      </c>
      <c r="U25" s="101">
        <v>0</v>
      </c>
      <c r="V25" s="101">
        <v>0</v>
      </c>
      <c r="W25" s="101">
        <v>0</v>
      </c>
      <c r="X25" s="101">
        <v>0</v>
      </c>
      <c r="Y25" s="101">
        <v>0</v>
      </c>
      <c r="Z25" s="101">
        <v>0</v>
      </c>
      <c r="AA25" s="101">
        <v>0</v>
      </c>
      <c r="AB25" s="101">
        <v>0</v>
      </c>
      <c r="AC25" s="101">
        <v>0</v>
      </c>
      <c r="AD25" s="101">
        <v>0</v>
      </c>
      <c r="AE25" s="101">
        <v>0</v>
      </c>
      <c r="AF25" s="101">
        <f t="shared" si="6"/>
        <v>58210.1</v>
      </c>
      <c r="AG25" s="101">
        <v>180000</v>
      </c>
      <c r="AH25" s="101">
        <v>0</v>
      </c>
      <c r="AI25" s="93">
        <v>2023</v>
      </c>
      <c r="AJ25" s="93">
        <v>2023</v>
      </c>
      <c r="AK25" s="93">
        <v>2023</v>
      </c>
      <c r="AL25" s="105"/>
      <c r="AM25" s="105"/>
      <c r="AN25" s="105"/>
      <c r="AO25" s="105"/>
      <c r="AP25" s="106" t="s">
        <v>17016</v>
      </c>
      <c r="AQ25" s="106" t="s">
        <v>17011</v>
      </c>
      <c r="AR25" s="106">
        <v>0</v>
      </c>
      <c r="AS25" s="106" t="s">
        <v>17010</v>
      </c>
      <c r="AT25" s="106" t="s">
        <v>17004</v>
      </c>
      <c r="AU25" s="106">
        <v>0</v>
      </c>
      <c r="AV25" s="106"/>
      <c r="AW25" s="106"/>
      <c r="AX25" s="106"/>
      <c r="AY25" s="106"/>
      <c r="AZ25" s="106" t="s">
        <v>1790</v>
      </c>
      <c r="BA25" s="107">
        <v>515.5</v>
      </c>
      <c r="BB25" s="107">
        <v>361</v>
      </c>
      <c r="BC25" s="106" t="s">
        <v>17062</v>
      </c>
      <c r="BD25" s="106">
        <v>2008</v>
      </c>
      <c r="BE25" s="108"/>
      <c r="BF25" s="109">
        <f t="shared" si="4"/>
        <v>0</v>
      </c>
      <c r="BM25" s="52" t="str">
        <f t="shared" si="5"/>
        <v>1155.760</v>
      </c>
      <c r="BP25" s="52" t="s">
        <v>3068</v>
      </c>
      <c r="BQ25" s="52" t="s">
        <v>3103</v>
      </c>
      <c r="BR25" s="52" t="s">
        <v>3069</v>
      </c>
      <c r="BX25" s="52" t="s">
        <v>3068</v>
      </c>
      <c r="BY25" s="52" t="s">
        <v>3103</v>
      </c>
      <c r="BZ25" s="52" t="s">
        <v>3069</v>
      </c>
      <c r="CK25" s="103">
        <f t="shared" si="2"/>
        <v>8.7311491370201111E-11</v>
      </c>
    </row>
    <row r="26" spans="1:89" x14ac:dyDescent="0.3">
      <c r="A26" s="52">
        <v>1</v>
      </c>
      <c r="B26" s="110">
        <f>SUBTOTAL(9,$A$22:A26)</f>
        <v>5</v>
      </c>
      <c r="C26" s="111" t="s">
        <v>107</v>
      </c>
      <c r="D26" s="112"/>
      <c r="E26" s="102"/>
      <c r="F26" s="102">
        <v>4326832.75</v>
      </c>
      <c r="G26" s="101">
        <f t="shared" si="7"/>
        <v>4326832.75</v>
      </c>
      <c r="H26" s="101">
        <v>0</v>
      </c>
      <c r="I26" s="101">
        <v>0</v>
      </c>
      <c r="J26" s="101">
        <v>0</v>
      </c>
      <c r="K26" s="101">
        <v>0</v>
      </c>
      <c r="L26" s="101">
        <v>0</v>
      </c>
      <c r="M26" s="101">
        <v>0</v>
      </c>
      <c r="N26" s="113">
        <v>0</v>
      </c>
      <c r="O26" s="101">
        <v>0</v>
      </c>
      <c r="P26" s="101">
        <v>528</v>
      </c>
      <c r="Q26" s="101">
        <v>4040368.86</v>
      </c>
      <c r="R26" s="101">
        <v>0</v>
      </c>
      <c r="S26" s="101">
        <v>0</v>
      </c>
      <c r="T26" s="101">
        <v>0</v>
      </c>
      <c r="U26" s="101">
        <v>0</v>
      </c>
      <c r="V26" s="101">
        <v>0</v>
      </c>
      <c r="W26" s="101">
        <v>0</v>
      </c>
      <c r="X26" s="101">
        <v>0</v>
      </c>
      <c r="Y26" s="101">
        <v>0</v>
      </c>
      <c r="Z26" s="101">
        <v>0</v>
      </c>
      <c r="AA26" s="101">
        <v>0</v>
      </c>
      <c r="AB26" s="101">
        <v>0</v>
      </c>
      <c r="AC26" s="101">
        <v>0</v>
      </c>
      <c r="AD26" s="101">
        <v>0</v>
      </c>
      <c r="AE26" s="101">
        <v>0</v>
      </c>
      <c r="AF26" s="101">
        <f t="shared" si="6"/>
        <v>86463.89</v>
      </c>
      <c r="AG26" s="101">
        <v>200000</v>
      </c>
      <c r="AH26" s="101">
        <v>0</v>
      </c>
      <c r="AI26" s="93">
        <v>2023</v>
      </c>
      <c r="AJ26" s="93">
        <v>2023</v>
      </c>
      <c r="AK26" s="93">
        <v>2023</v>
      </c>
      <c r="AL26" s="105"/>
      <c r="AM26" s="105"/>
      <c r="AN26" s="105"/>
      <c r="AO26" s="105"/>
      <c r="AP26" s="106" t="s">
        <v>17016</v>
      </c>
      <c r="AQ26" s="106" t="s">
        <v>17011</v>
      </c>
      <c r="AR26" s="106">
        <v>0</v>
      </c>
      <c r="AS26" s="106" t="s">
        <v>17010</v>
      </c>
      <c r="AT26" s="106" t="s">
        <v>17004</v>
      </c>
      <c r="AU26" s="106" t="s">
        <v>17010</v>
      </c>
      <c r="AV26" s="106"/>
      <c r="AW26" s="106"/>
      <c r="AX26" s="106"/>
      <c r="AY26" s="106"/>
      <c r="AZ26" s="106" t="s">
        <v>1741</v>
      </c>
      <c r="BA26" s="107">
        <v>737.4</v>
      </c>
      <c r="BB26" s="107">
        <v>528</v>
      </c>
      <c r="BC26" s="106" t="s">
        <v>17062</v>
      </c>
      <c r="BD26" s="106">
        <v>2008</v>
      </c>
      <c r="BE26" s="108"/>
      <c r="BF26" s="109">
        <f t="shared" si="4"/>
        <v>0</v>
      </c>
      <c r="BM26" s="52" t="str">
        <f t="shared" si="5"/>
        <v>1641.240</v>
      </c>
      <c r="BP26" s="52" t="s">
        <v>515</v>
      </c>
      <c r="BQ26" s="52" t="s">
        <v>2993</v>
      </c>
      <c r="BR26" s="52" t="s">
        <v>3071</v>
      </c>
      <c r="BX26" s="52" t="s">
        <v>515</v>
      </c>
      <c r="BY26" s="52" t="s">
        <v>2993</v>
      </c>
      <c r="BZ26" s="52" t="s">
        <v>3071</v>
      </c>
      <c r="CK26" s="103">
        <f t="shared" si="2"/>
        <v>1.1641532182693481E-10</v>
      </c>
    </row>
    <row r="27" spans="1:89" x14ac:dyDescent="0.3">
      <c r="A27" s="52">
        <v>1</v>
      </c>
      <c r="B27" s="110">
        <f>SUBTOTAL(9,$A$22:A27)</f>
        <v>6</v>
      </c>
      <c r="C27" s="111" t="s">
        <v>76</v>
      </c>
      <c r="D27" s="112"/>
      <c r="E27" s="102"/>
      <c r="F27" s="102">
        <v>6862893.3399999999</v>
      </c>
      <c r="G27" s="101">
        <f t="shared" si="7"/>
        <v>9416393.3399999999</v>
      </c>
      <c r="H27" s="101">
        <v>0</v>
      </c>
      <c r="I27" s="101">
        <v>0</v>
      </c>
      <c r="J27" s="101">
        <v>1500000</v>
      </c>
      <c r="K27" s="101">
        <v>0</v>
      </c>
      <c r="L27" s="101">
        <v>0</v>
      </c>
      <c r="M27" s="101">
        <v>0</v>
      </c>
      <c r="N27" s="113">
        <v>0</v>
      </c>
      <c r="O27" s="101">
        <v>0</v>
      </c>
      <c r="P27" s="101">
        <v>877</v>
      </c>
      <c r="Q27" s="101">
        <v>6523294.8300000001</v>
      </c>
      <c r="R27" s="101">
        <v>0</v>
      </c>
      <c r="S27" s="101">
        <v>0</v>
      </c>
      <c r="T27" s="101">
        <v>0</v>
      </c>
      <c r="U27" s="101">
        <v>0</v>
      </c>
      <c r="V27" s="101">
        <v>0</v>
      </c>
      <c r="W27" s="101">
        <v>0</v>
      </c>
      <c r="X27" s="101">
        <v>0</v>
      </c>
      <c r="Y27" s="101">
        <v>0</v>
      </c>
      <c r="Z27" s="101">
        <v>0</v>
      </c>
      <c r="AA27" s="101">
        <v>0</v>
      </c>
      <c r="AB27" s="101">
        <v>0</v>
      </c>
      <c r="AC27" s="101">
        <v>0</v>
      </c>
      <c r="AD27" s="101">
        <v>0</v>
      </c>
      <c r="AE27" s="101">
        <v>1000000</v>
      </c>
      <c r="AF27" s="101">
        <f>ROUND(J27*2.14%,2)+ROUND(Q27*2.14%,2)+ROUND(AE27*2.14%,2)</f>
        <v>193098.51</v>
      </c>
      <c r="AG27" s="101">
        <v>200000</v>
      </c>
      <c r="AH27" s="101">
        <v>0</v>
      </c>
      <c r="AI27" s="93">
        <v>2023</v>
      </c>
      <c r="AJ27" s="93">
        <v>2023</v>
      </c>
      <c r="AK27" s="93">
        <v>2023</v>
      </c>
      <c r="AL27" s="105"/>
      <c r="AM27" s="105"/>
      <c r="AN27" s="105"/>
      <c r="AO27" s="105"/>
      <c r="AP27" s="106" t="s">
        <v>17016</v>
      </c>
      <c r="AQ27" s="106" t="s">
        <v>16996</v>
      </c>
      <c r="AR27" s="106" t="s">
        <v>17012</v>
      </c>
      <c r="AS27" s="106" t="s">
        <v>17010</v>
      </c>
      <c r="AT27" s="106" t="s">
        <v>17014</v>
      </c>
      <c r="AU27" s="106" t="s">
        <v>17010</v>
      </c>
      <c r="AV27" s="106"/>
      <c r="AW27" s="106"/>
      <c r="AX27" s="106"/>
      <c r="AY27" s="106"/>
      <c r="AZ27" s="106" t="s">
        <v>791</v>
      </c>
      <c r="BA27" s="107">
        <v>6409.7</v>
      </c>
      <c r="BB27" s="107">
        <v>877</v>
      </c>
      <c r="BC27" s="106" t="s">
        <v>17063</v>
      </c>
      <c r="BD27" s="106" t="s">
        <v>2988</v>
      </c>
      <c r="BE27" s="108"/>
      <c r="BF27" s="109">
        <f t="shared" si="4"/>
        <v>0</v>
      </c>
      <c r="BM27" s="52" t="str">
        <f t="shared" si="5"/>
        <v>817.000</v>
      </c>
      <c r="BP27" s="52" t="s">
        <v>3072</v>
      </c>
      <c r="BQ27" s="52" t="s">
        <v>743</v>
      </c>
      <c r="BR27" s="52" t="s">
        <v>3073</v>
      </c>
      <c r="BX27" s="52" t="s">
        <v>3072</v>
      </c>
      <c r="BY27" s="52" t="s">
        <v>743</v>
      </c>
      <c r="BZ27" s="52" t="s">
        <v>3073</v>
      </c>
      <c r="CK27" s="103">
        <f t="shared" si="2"/>
        <v>-2.3283064365386963E-10</v>
      </c>
    </row>
    <row r="28" spans="1:89" x14ac:dyDescent="0.3">
      <c r="A28" s="52">
        <v>1</v>
      </c>
      <c r="B28" s="110">
        <f>SUBTOTAL(9,$A$22:A28)</f>
        <v>7</v>
      </c>
      <c r="C28" s="111" t="s">
        <v>456</v>
      </c>
      <c r="D28" s="112"/>
      <c r="E28" s="102"/>
      <c r="F28" s="102">
        <v>4429187.72</v>
      </c>
      <c r="G28" s="101">
        <f t="shared" si="7"/>
        <v>4429187.7200000007</v>
      </c>
      <c r="H28" s="101">
        <v>0</v>
      </c>
      <c r="I28" s="101">
        <v>0</v>
      </c>
      <c r="J28" s="101">
        <v>0</v>
      </c>
      <c r="K28" s="101">
        <v>0</v>
      </c>
      <c r="L28" s="101">
        <v>0</v>
      </c>
      <c r="M28" s="101">
        <v>0</v>
      </c>
      <c r="N28" s="113">
        <v>0</v>
      </c>
      <c r="O28" s="101">
        <v>0</v>
      </c>
      <c r="P28" s="101">
        <v>566</v>
      </c>
      <c r="Q28" s="101">
        <v>4042674.49</v>
      </c>
      <c r="R28" s="101">
        <v>0</v>
      </c>
      <c r="S28" s="101">
        <v>0</v>
      </c>
      <c r="T28" s="101">
        <v>0</v>
      </c>
      <c r="U28" s="101">
        <v>0</v>
      </c>
      <c r="V28" s="101">
        <v>0</v>
      </c>
      <c r="W28" s="101">
        <v>0</v>
      </c>
      <c r="X28" s="101">
        <v>0</v>
      </c>
      <c r="Y28" s="101">
        <v>0</v>
      </c>
      <c r="Z28" s="101">
        <v>0</v>
      </c>
      <c r="AA28" s="101">
        <v>0</v>
      </c>
      <c r="AB28" s="101">
        <v>0</v>
      </c>
      <c r="AC28" s="101">
        <v>0</v>
      </c>
      <c r="AD28" s="101">
        <v>0</v>
      </c>
      <c r="AE28" s="101">
        <v>0</v>
      </c>
      <c r="AF28" s="101">
        <f>ROUND(J28*2.14%,2)+ROUND(Q28*2.14%,2)+ROUND(AE28*2.14%,2)</f>
        <v>86513.23</v>
      </c>
      <c r="AG28" s="101">
        <v>300000</v>
      </c>
      <c r="AH28" s="101">
        <v>0</v>
      </c>
      <c r="AI28" s="93">
        <v>2023</v>
      </c>
      <c r="AJ28" s="93">
        <v>2023</v>
      </c>
      <c r="AK28" s="93">
        <v>2023</v>
      </c>
      <c r="AL28" s="105"/>
      <c r="AM28" s="105"/>
      <c r="AN28" s="105"/>
      <c r="AO28" s="105"/>
      <c r="AP28" s="106" t="s">
        <v>17016</v>
      </c>
      <c r="AQ28" s="106" t="s">
        <v>16996</v>
      </c>
      <c r="AR28" s="106" t="s">
        <v>17012</v>
      </c>
      <c r="AS28" s="106" t="s">
        <v>17010</v>
      </c>
      <c r="AT28" s="106" t="s">
        <v>17014</v>
      </c>
      <c r="AU28" s="106" t="s">
        <v>17010</v>
      </c>
      <c r="AV28" s="106"/>
      <c r="AW28" s="106"/>
      <c r="AX28" s="106"/>
      <c r="AY28" s="106"/>
      <c r="AZ28" s="106" t="s">
        <v>791</v>
      </c>
      <c r="BA28" s="107">
        <v>4263.6000000000004</v>
      </c>
      <c r="BB28" s="107">
        <v>566</v>
      </c>
      <c r="BC28" s="106" t="s">
        <v>17063</v>
      </c>
      <c r="BD28" s="106" t="s">
        <v>2988</v>
      </c>
      <c r="BE28" s="108"/>
      <c r="BF28" s="109">
        <f t="shared" si="4"/>
        <v>0</v>
      </c>
      <c r="BM28" s="52" t="str">
        <f t="shared" si="5"/>
        <v>604.500</v>
      </c>
      <c r="BP28" s="52" t="s">
        <v>3074</v>
      </c>
      <c r="BQ28" s="52" t="s">
        <v>786</v>
      </c>
      <c r="BR28" s="52" t="s">
        <v>3076</v>
      </c>
      <c r="BX28" s="52" t="s">
        <v>3074</v>
      </c>
      <c r="BY28" s="52" t="s">
        <v>786</v>
      </c>
      <c r="BZ28" s="52" t="s">
        <v>3076</v>
      </c>
      <c r="CK28" s="103">
        <f t="shared" si="2"/>
        <v>4.6566128730773926E-10</v>
      </c>
    </row>
    <row r="29" spans="1:89" x14ac:dyDescent="0.3">
      <c r="A29" s="52">
        <v>1</v>
      </c>
      <c r="B29" s="110">
        <f>SUBTOTAL(9,$A$22:A29)</f>
        <v>8</v>
      </c>
      <c r="C29" s="111" t="s">
        <v>77</v>
      </c>
      <c r="D29" s="112"/>
      <c r="E29" s="102"/>
      <c r="F29" s="102">
        <v>2629341.12</v>
      </c>
      <c r="G29" s="101">
        <f t="shared" si="7"/>
        <v>2629341.12</v>
      </c>
      <c r="H29" s="101">
        <v>0</v>
      </c>
      <c r="I29" s="101">
        <v>0</v>
      </c>
      <c r="J29" s="101">
        <v>0</v>
      </c>
      <c r="K29" s="101">
        <v>0</v>
      </c>
      <c r="L29" s="101">
        <v>0</v>
      </c>
      <c r="M29" s="101">
        <v>0</v>
      </c>
      <c r="N29" s="113">
        <v>0</v>
      </c>
      <c r="O29" s="101">
        <v>0</v>
      </c>
      <c r="P29" s="101">
        <v>336</v>
      </c>
      <c r="Q29" s="101">
        <v>2398023.42</v>
      </c>
      <c r="R29" s="101">
        <v>0</v>
      </c>
      <c r="S29" s="101">
        <v>0</v>
      </c>
      <c r="T29" s="101">
        <v>0</v>
      </c>
      <c r="U29" s="101">
        <v>0</v>
      </c>
      <c r="V29" s="101">
        <v>0</v>
      </c>
      <c r="W29" s="101">
        <v>0</v>
      </c>
      <c r="X29" s="101">
        <v>0</v>
      </c>
      <c r="Y29" s="101">
        <v>0</v>
      </c>
      <c r="Z29" s="101">
        <v>0</v>
      </c>
      <c r="AA29" s="101">
        <v>0</v>
      </c>
      <c r="AB29" s="101">
        <v>0</v>
      </c>
      <c r="AC29" s="101">
        <v>0</v>
      </c>
      <c r="AD29" s="101">
        <v>0</v>
      </c>
      <c r="AE29" s="101">
        <v>0</v>
      </c>
      <c r="AF29" s="101">
        <f t="shared" si="6"/>
        <v>51317.7</v>
      </c>
      <c r="AG29" s="101">
        <v>180000</v>
      </c>
      <c r="AH29" s="101">
        <v>0</v>
      </c>
      <c r="AI29" s="93">
        <v>2023</v>
      </c>
      <c r="AJ29" s="93">
        <v>2023</v>
      </c>
      <c r="AK29" s="93">
        <v>2023</v>
      </c>
      <c r="AL29" s="105"/>
      <c r="AM29" s="105"/>
      <c r="AN29" s="105"/>
      <c r="AO29" s="105"/>
      <c r="AP29" s="106" t="s">
        <v>17016</v>
      </c>
      <c r="AQ29" s="106" t="s">
        <v>17011</v>
      </c>
      <c r="AR29" s="106" t="s">
        <v>17014</v>
      </c>
      <c r="AS29" s="106" t="s">
        <v>17009</v>
      </c>
      <c r="AT29" s="106" t="s">
        <v>17007</v>
      </c>
      <c r="AU29" s="106" t="s">
        <v>17010</v>
      </c>
      <c r="AV29" s="106"/>
      <c r="AW29" s="106"/>
      <c r="AX29" s="106"/>
      <c r="AY29" s="106"/>
      <c r="AZ29" s="106" t="s">
        <v>818</v>
      </c>
      <c r="BA29" s="107">
        <v>1925.1</v>
      </c>
      <c r="BB29" s="107">
        <v>336</v>
      </c>
      <c r="BC29" s="106" t="s">
        <v>17063</v>
      </c>
      <c r="BD29" s="106" t="s">
        <v>17058</v>
      </c>
      <c r="BE29" s="108"/>
      <c r="BF29" s="109">
        <f t="shared" si="4"/>
        <v>0</v>
      </c>
      <c r="BM29" s="52" t="str">
        <f t="shared" si="5"/>
        <v>336.800</v>
      </c>
      <c r="BP29" s="52" t="s">
        <v>3077</v>
      </c>
      <c r="BQ29" s="52" t="s">
        <v>664</v>
      </c>
      <c r="BR29" s="52" t="s">
        <v>3078</v>
      </c>
      <c r="BX29" s="52" t="s">
        <v>3077</v>
      </c>
      <c r="BY29" s="52" t="s">
        <v>664</v>
      </c>
      <c r="BZ29" s="52" t="s">
        <v>3078</v>
      </c>
      <c r="CK29" s="103">
        <f t="shared" si="2"/>
        <v>1.7462298274040222E-10</v>
      </c>
    </row>
    <row r="30" spans="1:89" x14ac:dyDescent="0.3">
      <c r="A30" s="52">
        <v>1</v>
      </c>
      <c r="B30" s="110">
        <f>SUBTOTAL(9,$A$22:A30)</f>
        <v>9</v>
      </c>
      <c r="C30" s="111" t="s">
        <v>80</v>
      </c>
      <c r="D30" s="112"/>
      <c r="E30" s="102"/>
      <c r="F30" s="102">
        <v>6878544.1799999997</v>
      </c>
      <c r="G30" s="101">
        <f t="shared" si="7"/>
        <v>6878544.1799999997</v>
      </c>
      <c r="H30" s="101">
        <v>0</v>
      </c>
      <c r="I30" s="101">
        <v>0</v>
      </c>
      <c r="J30" s="101">
        <v>0</v>
      </c>
      <c r="K30" s="101">
        <v>0</v>
      </c>
      <c r="L30" s="101">
        <v>0</v>
      </c>
      <c r="M30" s="101">
        <v>0</v>
      </c>
      <c r="N30" s="113">
        <v>0</v>
      </c>
      <c r="O30" s="101">
        <v>0</v>
      </c>
      <c r="P30" s="101">
        <v>879</v>
      </c>
      <c r="Q30" s="101">
        <v>6538617.7599999998</v>
      </c>
      <c r="R30" s="101">
        <v>0</v>
      </c>
      <c r="S30" s="101">
        <v>0</v>
      </c>
      <c r="T30" s="101">
        <v>0</v>
      </c>
      <c r="U30" s="101">
        <v>0</v>
      </c>
      <c r="V30" s="101">
        <v>0</v>
      </c>
      <c r="W30" s="101">
        <v>0</v>
      </c>
      <c r="X30" s="101">
        <v>0</v>
      </c>
      <c r="Y30" s="101">
        <v>0</v>
      </c>
      <c r="Z30" s="101">
        <v>0</v>
      </c>
      <c r="AA30" s="101">
        <v>0</v>
      </c>
      <c r="AB30" s="101">
        <v>0</v>
      </c>
      <c r="AC30" s="101">
        <v>0</v>
      </c>
      <c r="AD30" s="101">
        <v>0</v>
      </c>
      <c r="AE30" s="101">
        <v>0</v>
      </c>
      <c r="AF30" s="101">
        <f t="shared" ref="AF30:AF35" si="8">ROUND(Q30*2.14%,2)</f>
        <v>139926.42000000001</v>
      </c>
      <c r="AG30" s="101">
        <v>200000</v>
      </c>
      <c r="AH30" s="101">
        <v>0</v>
      </c>
      <c r="AI30" s="93">
        <v>2023</v>
      </c>
      <c r="AJ30" s="93">
        <v>2023</v>
      </c>
      <c r="AK30" s="93">
        <v>2023</v>
      </c>
      <c r="AL30" s="105"/>
      <c r="AM30" s="105"/>
      <c r="AN30" s="105"/>
      <c r="AO30" s="105"/>
      <c r="AP30" s="106" t="s">
        <v>17016</v>
      </c>
      <c r="AQ30" s="106" t="s">
        <v>16996</v>
      </c>
      <c r="AR30" s="106">
        <v>0</v>
      </c>
      <c r="AS30" s="106" t="s">
        <v>17010</v>
      </c>
      <c r="AT30" s="106" t="s">
        <v>17014</v>
      </c>
      <c r="AU30" s="106" t="s">
        <v>17010</v>
      </c>
      <c r="AV30" s="106"/>
      <c r="AW30" s="106"/>
      <c r="AX30" s="106"/>
      <c r="AY30" s="106"/>
      <c r="AZ30" s="106" t="s">
        <v>811</v>
      </c>
      <c r="BA30" s="107">
        <v>4069</v>
      </c>
      <c r="BB30" s="107">
        <v>879</v>
      </c>
      <c r="BC30" s="106" t="s">
        <v>17063</v>
      </c>
      <c r="BD30" s="106" t="s">
        <v>2988</v>
      </c>
      <c r="BE30" s="108"/>
      <c r="BF30" s="109">
        <f t="shared" si="4"/>
        <v>0</v>
      </c>
      <c r="BM30" s="52" t="str">
        <f t="shared" si="5"/>
        <v>806.000</v>
      </c>
      <c r="BP30" s="52" t="s">
        <v>3081</v>
      </c>
      <c r="BQ30" s="52" t="s">
        <v>931</v>
      </c>
      <c r="BR30" s="52" t="s">
        <v>3082</v>
      </c>
      <c r="BX30" s="52" t="s">
        <v>3081</v>
      </c>
      <c r="BY30" s="52" t="s">
        <v>931</v>
      </c>
      <c r="BZ30" s="52" t="s">
        <v>3082</v>
      </c>
      <c r="CK30" s="103">
        <f t="shared" si="2"/>
        <v>-8.7311491370201111E-11</v>
      </c>
    </row>
    <row r="31" spans="1:89" x14ac:dyDescent="0.3">
      <c r="A31" s="52">
        <v>1</v>
      </c>
      <c r="B31" s="110">
        <f>SUBTOTAL(9,$A$22:A31)</f>
        <v>10</v>
      </c>
      <c r="C31" s="111" t="s">
        <v>81</v>
      </c>
      <c r="D31" s="112"/>
      <c r="E31" s="102"/>
      <c r="F31" s="102">
        <v>5941200.2800000003</v>
      </c>
      <c r="G31" s="101">
        <f t="shared" si="7"/>
        <v>5941200.2800000003</v>
      </c>
      <c r="H31" s="101">
        <v>0</v>
      </c>
      <c r="I31" s="101">
        <v>0</v>
      </c>
      <c r="J31" s="101">
        <v>0</v>
      </c>
      <c r="K31" s="101">
        <v>0</v>
      </c>
      <c r="L31" s="101">
        <v>0</v>
      </c>
      <c r="M31" s="101">
        <v>0</v>
      </c>
      <c r="N31" s="113">
        <v>0</v>
      </c>
      <c r="O31" s="101">
        <v>0</v>
      </c>
      <c r="P31" s="101">
        <v>725</v>
      </c>
      <c r="Q31" s="101">
        <v>5620912.75</v>
      </c>
      <c r="R31" s="101">
        <v>0</v>
      </c>
      <c r="S31" s="101">
        <v>0</v>
      </c>
      <c r="T31" s="101">
        <v>0</v>
      </c>
      <c r="U31" s="101">
        <v>0</v>
      </c>
      <c r="V31" s="101">
        <v>0</v>
      </c>
      <c r="W31" s="101">
        <v>0</v>
      </c>
      <c r="X31" s="101">
        <v>0</v>
      </c>
      <c r="Y31" s="101">
        <v>0</v>
      </c>
      <c r="Z31" s="101">
        <v>0</v>
      </c>
      <c r="AA31" s="101">
        <v>0</v>
      </c>
      <c r="AB31" s="101">
        <v>0</v>
      </c>
      <c r="AC31" s="101">
        <v>0</v>
      </c>
      <c r="AD31" s="101">
        <v>0</v>
      </c>
      <c r="AE31" s="101">
        <v>0</v>
      </c>
      <c r="AF31" s="101">
        <f t="shared" si="8"/>
        <v>120287.53</v>
      </c>
      <c r="AG31" s="101">
        <v>200000</v>
      </c>
      <c r="AH31" s="101">
        <v>0</v>
      </c>
      <c r="AI31" s="93">
        <v>2023</v>
      </c>
      <c r="AJ31" s="93">
        <v>2023</v>
      </c>
      <c r="AK31" s="93">
        <v>2023</v>
      </c>
      <c r="AL31" s="105"/>
      <c r="AM31" s="105"/>
      <c r="AN31" s="105"/>
      <c r="AO31" s="105"/>
      <c r="AP31" s="106" t="s">
        <v>17016</v>
      </c>
      <c r="AQ31" s="106" t="s">
        <v>16996</v>
      </c>
      <c r="AR31" s="106">
        <v>0</v>
      </c>
      <c r="AS31" s="106" t="s">
        <v>17010</v>
      </c>
      <c r="AT31" s="106" t="s">
        <v>17004</v>
      </c>
      <c r="AU31" s="106" t="s">
        <v>17010</v>
      </c>
      <c r="AV31" s="106"/>
      <c r="AW31" s="106"/>
      <c r="AX31" s="106"/>
      <c r="AY31" s="106"/>
      <c r="AZ31" s="106" t="s">
        <v>642</v>
      </c>
      <c r="BA31" s="107">
        <v>2221.1999999999998</v>
      </c>
      <c r="BB31" s="107">
        <v>725</v>
      </c>
      <c r="BC31" s="106" t="s">
        <v>17062</v>
      </c>
      <c r="BD31" s="106">
        <v>2008</v>
      </c>
      <c r="BE31" s="108"/>
      <c r="BF31" s="109">
        <f t="shared" si="4"/>
        <v>0</v>
      </c>
      <c r="BM31" s="52" t="str">
        <f t="shared" si="5"/>
        <v>703.900</v>
      </c>
      <c r="BP31" s="52" t="s">
        <v>611</v>
      </c>
      <c r="BQ31" s="52" t="s">
        <v>626</v>
      </c>
      <c r="BR31" s="52" t="s">
        <v>1270</v>
      </c>
      <c r="BX31" s="52" t="s">
        <v>611</v>
      </c>
      <c r="BY31" s="52" t="s">
        <v>626</v>
      </c>
      <c r="BZ31" s="52" t="s">
        <v>1270</v>
      </c>
      <c r="CK31" s="103">
        <f t="shared" si="2"/>
        <v>2.6193447411060333E-10</v>
      </c>
    </row>
    <row r="32" spans="1:89" x14ac:dyDescent="0.3">
      <c r="A32" s="52">
        <v>1</v>
      </c>
      <c r="B32" s="110">
        <f>SUBTOTAL(9,$A$22:A32)</f>
        <v>11</v>
      </c>
      <c r="C32" s="111" t="s">
        <v>82</v>
      </c>
      <c r="D32" s="112"/>
      <c r="E32" s="102"/>
      <c r="F32" s="102">
        <v>3236929.81</v>
      </c>
      <c r="G32" s="101">
        <f t="shared" si="7"/>
        <v>3236929.81</v>
      </c>
      <c r="H32" s="101">
        <v>0</v>
      </c>
      <c r="I32" s="101">
        <v>0</v>
      </c>
      <c r="J32" s="101">
        <v>0</v>
      </c>
      <c r="K32" s="101">
        <v>0</v>
      </c>
      <c r="L32" s="101">
        <v>0</v>
      </c>
      <c r="M32" s="101">
        <v>0</v>
      </c>
      <c r="N32" s="113">
        <v>0</v>
      </c>
      <c r="O32" s="101">
        <v>0</v>
      </c>
      <c r="P32" s="101">
        <v>395</v>
      </c>
      <c r="Q32" s="101">
        <v>2992882.13</v>
      </c>
      <c r="R32" s="101">
        <v>0</v>
      </c>
      <c r="S32" s="101">
        <v>0</v>
      </c>
      <c r="T32" s="101">
        <v>0</v>
      </c>
      <c r="U32" s="101">
        <v>0</v>
      </c>
      <c r="V32" s="101">
        <v>0</v>
      </c>
      <c r="W32" s="101">
        <v>0</v>
      </c>
      <c r="X32" s="101">
        <v>0</v>
      </c>
      <c r="Y32" s="101">
        <v>0</v>
      </c>
      <c r="Z32" s="101">
        <v>0</v>
      </c>
      <c r="AA32" s="101">
        <v>0</v>
      </c>
      <c r="AB32" s="101">
        <v>0</v>
      </c>
      <c r="AC32" s="101">
        <v>0</v>
      </c>
      <c r="AD32" s="101">
        <v>0</v>
      </c>
      <c r="AE32" s="101">
        <v>0</v>
      </c>
      <c r="AF32" s="101">
        <f t="shared" si="8"/>
        <v>64047.68</v>
      </c>
      <c r="AG32" s="101">
        <v>180000</v>
      </c>
      <c r="AH32" s="101">
        <v>0</v>
      </c>
      <c r="AI32" s="93">
        <v>2023</v>
      </c>
      <c r="AJ32" s="93">
        <v>2023</v>
      </c>
      <c r="AK32" s="93">
        <v>2023</v>
      </c>
      <c r="AL32" s="105"/>
      <c r="AM32" s="105"/>
      <c r="AN32" s="105"/>
      <c r="AO32" s="105"/>
      <c r="AP32" s="106" t="s">
        <v>17001</v>
      </c>
      <c r="AQ32" s="106" t="s">
        <v>17013</v>
      </c>
      <c r="AR32" s="106">
        <v>0</v>
      </c>
      <c r="AS32" s="106" t="s">
        <v>17010</v>
      </c>
      <c r="AT32" s="106" t="s">
        <v>17003</v>
      </c>
      <c r="AU32" s="106" t="s">
        <v>17007</v>
      </c>
      <c r="AV32" s="106" t="s">
        <v>17028</v>
      </c>
      <c r="AW32" s="106"/>
      <c r="AX32" s="106"/>
      <c r="AY32" s="106"/>
      <c r="AZ32" s="106" t="s">
        <v>779</v>
      </c>
      <c r="BA32" s="107">
        <v>769.6</v>
      </c>
      <c r="BB32" s="107">
        <v>395</v>
      </c>
      <c r="BC32" s="106" t="s">
        <v>17062</v>
      </c>
      <c r="BD32" s="106">
        <v>2008</v>
      </c>
      <c r="BE32" s="108"/>
      <c r="BF32" s="109">
        <f t="shared" si="4"/>
        <v>0</v>
      </c>
      <c r="BM32" s="52" t="str">
        <f t="shared" si="5"/>
        <v>293.000</v>
      </c>
      <c r="BP32" s="52" t="s">
        <v>511</v>
      </c>
      <c r="BQ32" s="52" t="s">
        <v>2993</v>
      </c>
      <c r="BR32" s="52" t="s">
        <v>3083</v>
      </c>
      <c r="BX32" s="52" t="s">
        <v>511</v>
      </c>
      <c r="BY32" s="52" t="s">
        <v>2993</v>
      </c>
      <c r="BZ32" s="52" t="s">
        <v>3083</v>
      </c>
      <c r="CK32" s="103">
        <f t="shared" si="2"/>
        <v>1.7462298274040222E-10</v>
      </c>
    </row>
    <row r="33" spans="1:89" x14ac:dyDescent="0.3">
      <c r="A33" s="52">
        <v>1</v>
      </c>
      <c r="B33" s="110">
        <f>SUBTOTAL(9,$A$22:A33)</f>
        <v>12</v>
      </c>
      <c r="C33" s="111" t="s">
        <v>83</v>
      </c>
      <c r="D33" s="112"/>
      <c r="E33" s="102"/>
      <c r="F33" s="102">
        <v>3204150.77</v>
      </c>
      <c r="G33" s="101">
        <f t="shared" si="7"/>
        <v>3204150.77</v>
      </c>
      <c r="H33" s="101">
        <v>0</v>
      </c>
      <c r="I33" s="101">
        <v>0</v>
      </c>
      <c r="J33" s="101">
        <v>0</v>
      </c>
      <c r="K33" s="101">
        <v>0</v>
      </c>
      <c r="L33" s="101">
        <v>0</v>
      </c>
      <c r="M33" s="101">
        <v>0</v>
      </c>
      <c r="N33" s="113">
        <v>0</v>
      </c>
      <c r="O33" s="101">
        <v>0</v>
      </c>
      <c r="P33" s="101">
        <v>391</v>
      </c>
      <c r="Q33" s="101">
        <v>2960789.87</v>
      </c>
      <c r="R33" s="101">
        <v>0</v>
      </c>
      <c r="S33" s="101">
        <v>0</v>
      </c>
      <c r="T33" s="101">
        <v>0</v>
      </c>
      <c r="U33" s="101">
        <v>0</v>
      </c>
      <c r="V33" s="101">
        <v>0</v>
      </c>
      <c r="W33" s="101">
        <v>0</v>
      </c>
      <c r="X33" s="101">
        <v>0</v>
      </c>
      <c r="Y33" s="101">
        <v>0</v>
      </c>
      <c r="Z33" s="101">
        <v>0</v>
      </c>
      <c r="AA33" s="101">
        <v>0</v>
      </c>
      <c r="AB33" s="101">
        <v>0</v>
      </c>
      <c r="AC33" s="101">
        <v>0</v>
      </c>
      <c r="AD33" s="101">
        <v>0</v>
      </c>
      <c r="AE33" s="101">
        <v>0</v>
      </c>
      <c r="AF33" s="101">
        <f t="shared" si="8"/>
        <v>63360.9</v>
      </c>
      <c r="AG33" s="101">
        <v>180000</v>
      </c>
      <c r="AH33" s="101">
        <v>0</v>
      </c>
      <c r="AI33" s="93">
        <v>2023</v>
      </c>
      <c r="AJ33" s="93">
        <v>2023</v>
      </c>
      <c r="AK33" s="93">
        <v>2023</v>
      </c>
      <c r="AL33" s="105"/>
      <c r="AM33" s="105"/>
      <c r="AN33" s="105"/>
      <c r="AO33" s="105"/>
      <c r="AP33" s="106" t="s">
        <v>17008</v>
      </c>
      <c r="AQ33" s="106" t="s">
        <v>17000</v>
      </c>
      <c r="AR33" s="106">
        <v>0</v>
      </c>
      <c r="AS33" s="106" t="s">
        <v>17003</v>
      </c>
      <c r="AT33" s="106" t="s">
        <v>17010</v>
      </c>
      <c r="AU33" s="106" t="s">
        <v>17007</v>
      </c>
      <c r="AV33" s="106" t="s">
        <v>17027</v>
      </c>
      <c r="AW33" s="106"/>
      <c r="AX33" s="106"/>
      <c r="AY33" s="106"/>
      <c r="AZ33" s="106" t="s">
        <v>779</v>
      </c>
      <c r="BA33" s="107">
        <v>799.3</v>
      </c>
      <c r="BB33" s="107">
        <v>391</v>
      </c>
      <c r="BC33" s="106" t="s">
        <v>17062</v>
      </c>
      <c r="BD33" s="106" t="s">
        <v>857</v>
      </c>
      <c r="BE33" s="108"/>
      <c r="BF33" s="109">
        <f t="shared" si="4"/>
        <v>0</v>
      </c>
      <c r="BM33" s="52" t="str">
        <f t="shared" si="5"/>
        <v>306.000</v>
      </c>
      <c r="BP33" s="52" t="s">
        <v>612</v>
      </c>
      <c r="BQ33" s="52" t="s">
        <v>2993</v>
      </c>
      <c r="BR33" s="52" t="s">
        <v>3084</v>
      </c>
      <c r="BX33" s="52" t="s">
        <v>612</v>
      </c>
      <c r="BY33" s="52" t="s">
        <v>2993</v>
      </c>
      <c r="BZ33" s="52" t="s">
        <v>3084</v>
      </c>
      <c r="CK33" s="103">
        <f t="shared" si="2"/>
        <v>-8.7311491370201111E-11</v>
      </c>
    </row>
    <row r="34" spans="1:89" x14ac:dyDescent="0.3">
      <c r="A34" s="52">
        <v>1</v>
      </c>
      <c r="B34" s="110">
        <f>SUBTOTAL(9,$A$22:A34)</f>
        <v>13</v>
      </c>
      <c r="C34" s="111" t="s">
        <v>84</v>
      </c>
      <c r="D34" s="112"/>
      <c r="E34" s="102"/>
      <c r="F34" s="102">
        <v>3204150.77</v>
      </c>
      <c r="G34" s="101">
        <f t="shared" si="7"/>
        <v>3204150.77</v>
      </c>
      <c r="H34" s="101">
        <v>0</v>
      </c>
      <c r="I34" s="101">
        <v>0</v>
      </c>
      <c r="J34" s="101">
        <v>0</v>
      </c>
      <c r="K34" s="101">
        <v>0</v>
      </c>
      <c r="L34" s="101">
        <v>0</v>
      </c>
      <c r="M34" s="101">
        <v>0</v>
      </c>
      <c r="N34" s="113">
        <v>0</v>
      </c>
      <c r="O34" s="101">
        <v>0</v>
      </c>
      <c r="P34" s="101">
        <v>391</v>
      </c>
      <c r="Q34" s="101">
        <v>2960789.87</v>
      </c>
      <c r="R34" s="101">
        <v>0</v>
      </c>
      <c r="S34" s="101">
        <v>0</v>
      </c>
      <c r="T34" s="101">
        <v>0</v>
      </c>
      <c r="U34" s="101">
        <v>0</v>
      </c>
      <c r="V34" s="101">
        <v>0</v>
      </c>
      <c r="W34" s="101">
        <v>0</v>
      </c>
      <c r="X34" s="101">
        <v>0</v>
      </c>
      <c r="Y34" s="101">
        <v>0</v>
      </c>
      <c r="Z34" s="101">
        <v>0</v>
      </c>
      <c r="AA34" s="101">
        <v>0</v>
      </c>
      <c r="AB34" s="101">
        <v>0</v>
      </c>
      <c r="AC34" s="101">
        <v>0</v>
      </c>
      <c r="AD34" s="101">
        <v>0</v>
      </c>
      <c r="AE34" s="101">
        <v>0</v>
      </c>
      <c r="AF34" s="101">
        <f t="shared" si="8"/>
        <v>63360.9</v>
      </c>
      <c r="AG34" s="101">
        <v>180000</v>
      </c>
      <c r="AH34" s="101">
        <v>0</v>
      </c>
      <c r="AI34" s="93">
        <v>2023</v>
      </c>
      <c r="AJ34" s="93">
        <v>2023</v>
      </c>
      <c r="AK34" s="93">
        <v>2023</v>
      </c>
      <c r="AL34" s="105"/>
      <c r="AM34" s="105"/>
      <c r="AN34" s="105"/>
      <c r="AO34" s="105"/>
      <c r="AP34" s="106" t="s">
        <v>17008</v>
      </c>
      <c r="AQ34" s="106" t="s">
        <v>17000</v>
      </c>
      <c r="AR34" s="106">
        <v>0</v>
      </c>
      <c r="AS34" s="106" t="s">
        <v>17003</v>
      </c>
      <c r="AT34" s="106" t="s">
        <v>17010</v>
      </c>
      <c r="AU34" s="106" t="s">
        <v>17007</v>
      </c>
      <c r="AV34" s="106" t="s">
        <v>17027</v>
      </c>
      <c r="AW34" s="106"/>
      <c r="AX34" s="106"/>
      <c r="AY34" s="106"/>
      <c r="AZ34" s="106" t="s">
        <v>779</v>
      </c>
      <c r="BA34" s="107">
        <v>851.2</v>
      </c>
      <c r="BB34" s="107">
        <v>391</v>
      </c>
      <c r="BC34" s="106" t="s">
        <v>17062</v>
      </c>
      <c r="BD34" s="106" t="s">
        <v>857</v>
      </c>
      <c r="BE34" s="108"/>
      <c r="BF34" s="109">
        <f t="shared" si="4"/>
        <v>0</v>
      </c>
      <c r="BM34" s="52" t="str">
        <f t="shared" si="5"/>
        <v>303.000</v>
      </c>
      <c r="BP34" s="52" t="s">
        <v>3085</v>
      </c>
      <c r="BQ34" s="52" t="s">
        <v>17037</v>
      </c>
      <c r="BR34" s="52" t="s">
        <v>1700</v>
      </c>
      <c r="BX34" s="52" t="s">
        <v>3085</v>
      </c>
      <c r="BY34" s="52" t="s">
        <v>17037</v>
      </c>
      <c r="BZ34" s="52" t="s">
        <v>1700</v>
      </c>
      <c r="CK34" s="103">
        <f t="shared" si="2"/>
        <v>-8.7311491370201111E-11</v>
      </c>
    </row>
    <row r="35" spans="1:89" x14ac:dyDescent="0.3">
      <c r="A35" s="52">
        <v>1</v>
      </c>
      <c r="B35" s="110">
        <f>SUBTOTAL(9,$A$22:A35)</f>
        <v>14</v>
      </c>
      <c r="C35" s="111" t="s">
        <v>85</v>
      </c>
      <c r="D35" s="112"/>
      <c r="E35" s="102"/>
      <c r="F35" s="102">
        <v>6408301.54</v>
      </c>
      <c r="G35" s="101">
        <f t="shared" si="7"/>
        <v>6408301.54</v>
      </c>
      <c r="H35" s="101">
        <v>0</v>
      </c>
      <c r="I35" s="101">
        <v>0</v>
      </c>
      <c r="J35" s="101">
        <v>0</v>
      </c>
      <c r="K35" s="101">
        <v>0</v>
      </c>
      <c r="L35" s="101">
        <v>0</v>
      </c>
      <c r="M35" s="101">
        <v>0</v>
      </c>
      <c r="N35" s="113">
        <v>0</v>
      </c>
      <c r="O35" s="101">
        <v>0</v>
      </c>
      <c r="P35" s="101">
        <v>782</v>
      </c>
      <c r="Q35" s="101">
        <v>6078227.4699999997</v>
      </c>
      <c r="R35" s="101">
        <v>0</v>
      </c>
      <c r="S35" s="101">
        <v>0</v>
      </c>
      <c r="T35" s="101">
        <v>0</v>
      </c>
      <c r="U35" s="101">
        <v>0</v>
      </c>
      <c r="V35" s="101">
        <v>0</v>
      </c>
      <c r="W35" s="101">
        <v>0</v>
      </c>
      <c r="X35" s="101">
        <v>0</v>
      </c>
      <c r="Y35" s="101">
        <v>0</v>
      </c>
      <c r="Z35" s="101">
        <v>0</v>
      </c>
      <c r="AA35" s="101">
        <v>0</v>
      </c>
      <c r="AB35" s="101">
        <v>0</v>
      </c>
      <c r="AC35" s="101">
        <v>0</v>
      </c>
      <c r="AD35" s="101">
        <v>0</v>
      </c>
      <c r="AE35" s="101">
        <v>0</v>
      </c>
      <c r="AF35" s="101">
        <f t="shared" si="8"/>
        <v>130074.07</v>
      </c>
      <c r="AG35" s="101">
        <v>200000</v>
      </c>
      <c r="AH35" s="101">
        <v>0</v>
      </c>
      <c r="AI35" s="93">
        <v>2023</v>
      </c>
      <c r="AJ35" s="93">
        <v>2023</v>
      </c>
      <c r="AK35" s="93">
        <v>2023</v>
      </c>
      <c r="AL35" s="105"/>
      <c r="AM35" s="105"/>
      <c r="AN35" s="105"/>
      <c r="AO35" s="105"/>
      <c r="AP35" s="106" t="s">
        <v>17016</v>
      </c>
      <c r="AQ35" s="106" t="s">
        <v>16996</v>
      </c>
      <c r="AR35" s="106">
        <v>0</v>
      </c>
      <c r="AS35" s="106" t="s">
        <v>17004</v>
      </c>
      <c r="AT35" s="106" t="s">
        <v>17018</v>
      </c>
      <c r="AU35" s="106">
        <v>0</v>
      </c>
      <c r="AV35" s="106"/>
      <c r="AW35" s="106"/>
      <c r="AX35" s="106"/>
      <c r="AY35" s="106"/>
      <c r="AZ35" s="106" t="s">
        <v>783</v>
      </c>
      <c r="BA35" s="107">
        <v>895.7</v>
      </c>
      <c r="BB35" s="107">
        <v>782</v>
      </c>
      <c r="BC35" s="106" t="s">
        <v>17062</v>
      </c>
      <c r="BD35" s="106" t="s">
        <v>3223</v>
      </c>
      <c r="BE35" s="108"/>
      <c r="BF35" s="109">
        <f t="shared" si="4"/>
        <v>0</v>
      </c>
      <c r="BM35" s="52" t="str">
        <f t="shared" si="5"/>
        <v>793.600</v>
      </c>
      <c r="BP35" s="52" t="s">
        <v>613</v>
      </c>
      <c r="BQ35" s="52" t="s">
        <v>3114</v>
      </c>
      <c r="BR35" s="52" t="s">
        <v>3087</v>
      </c>
      <c r="BX35" s="52" t="s">
        <v>613</v>
      </c>
      <c r="BY35" s="52" t="s">
        <v>3114</v>
      </c>
      <c r="BZ35" s="52" t="s">
        <v>3087</v>
      </c>
      <c r="CK35" s="103">
        <f t="shared" si="2"/>
        <v>2.9103830456733704E-10</v>
      </c>
    </row>
    <row r="36" spans="1:89" x14ac:dyDescent="0.3">
      <c r="A36" s="52">
        <v>1</v>
      </c>
      <c r="B36" s="110">
        <f>SUBTOTAL(9,$A$22:A36)</f>
        <v>15</v>
      </c>
      <c r="C36" s="111" t="s">
        <v>86</v>
      </c>
      <c r="D36" s="112"/>
      <c r="E36" s="102"/>
      <c r="F36" s="102">
        <v>23861018.600000001</v>
      </c>
      <c r="G36" s="101">
        <f t="shared" si="7"/>
        <v>21275418.600000001</v>
      </c>
      <c r="H36" s="101">
        <v>0</v>
      </c>
      <c r="I36" s="101">
        <v>500000</v>
      </c>
      <c r="J36" s="101">
        <v>1000000</v>
      </c>
      <c r="K36" s="101">
        <v>0</v>
      </c>
      <c r="L36" s="101">
        <v>0</v>
      </c>
      <c r="M36" s="101">
        <v>0</v>
      </c>
      <c r="N36" s="113">
        <v>0</v>
      </c>
      <c r="O36" s="101">
        <v>0</v>
      </c>
      <c r="P36" s="101">
        <v>610</v>
      </c>
      <c r="Q36" s="101">
        <v>5325430.1900000004</v>
      </c>
      <c r="R36" s="101">
        <v>0</v>
      </c>
      <c r="S36" s="101">
        <v>0</v>
      </c>
      <c r="T36" s="101">
        <v>2470</v>
      </c>
      <c r="U36" s="101">
        <v>13192994.130000001</v>
      </c>
      <c r="V36" s="101">
        <v>0</v>
      </c>
      <c r="W36" s="101">
        <v>0</v>
      </c>
      <c r="X36" s="101">
        <v>0</v>
      </c>
      <c r="Y36" s="101">
        <v>0</v>
      </c>
      <c r="Z36" s="101">
        <v>0</v>
      </c>
      <c r="AA36" s="101">
        <v>0</v>
      </c>
      <c r="AB36" s="101">
        <v>0</v>
      </c>
      <c r="AC36" s="101">
        <v>0</v>
      </c>
      <c r="AD36" s="101">
        <v>0</v>
      </c>
      <c r="AE36" s="101">
        <v>500000</v>
      </c>
      <c r="AF36" s="101">
        <f>ROUND(I36*2.14%,2)+ROUND(Q36*2.14%,2)+ROUND(U36*2.14%,2)+ROUND(AD36*2.14%,2)</f>
        <v>406994.28</v>
      </c>
      <c r="AG36" s="101">
        <v>350000</v>
      </c>
      <c r="AH36" s="101">
        <v>0</v>
      </c>
      <c r="AI36" s="93">
        <v>2023</v>
      </c>
      <c r="AJ36" s="93">
        <v>2023</v>
      </c>
      <c r="AK36" s="93">
        <v>2023</v>
      </c>
      <c r="AL36" s="105"/>
      <c r="AM36" s="105"/>
      <c r="AN36" s="105"/>
      <c r="AO36" s="105"/>
      <c r="AP36" s="106" t="s">
        <v>17000</v>
      </c>
      <c r="AQ36" s="106" t="s">
        <v>17011</v>
      </c>
      <c r="AR36" s="106">
        <v>2014</v>
      </c>
      <c r="AS36" s="106" t="s">
        <v>17010</v>
      </c>
      <c r="AT36" s="106" t="s">
        <v>17004</v>
      </c>
      <c r="AU36" s="106" t="s">
        <v>17003</v>
      </c>
      <c r="AV36" s="106"/>
      <c r="AW36" s="106" t="s">
        <v>17021</v>
      </c>
      <c r="AX36" s="114">
        <v>3450400</v>
      </c>
      <c r="AY36" s="114">
        <v>2422377.7000000002</v>
      </c>
      <c r="AZ36" s="106" t="s">
        <v>667</v>
      </c>
      <c r="BA36" s="107">
        <v>3943.7</v>
      </c>
      <c r="BB36" s="107">
        <v>630.4</v>
      </c>
      <c r="BC36" s="106" t="s">
        <v>17064</v>
      </c>
      <c r="BD36" s="106">
        <v>1990</v>
      </c>
      <c r="BE36" s="108"/>
      <c r="BF36" s="109">
        <f t="shared" si="4"/>
        <v>20.399999999999977</v>
      </c>
      <c r="BM36" s="52" t="str">
        <f t="shared" si="5"/>
        <v>589.000</v>
      </c>
      <c r="BP36" s="52" t="s">
        <v>3088</v>
      </c>
      <c r="BQ36" s="52" t="s">
        <v>2993</v>
      </c>
      <c r="BR36" s="52" t="s">
        <v>3089</v>
      </c>
      <c r="BX36" s="52" t="s">
        <v>3088</v>
      </c>
      <c r="BY36" s="52" t="s">
        <v>2993</v>
      </c>
      <c r="BZ36" s="52" t="s">
        <v>3089</v>
      </c>
      <c r="CK36" s="103">
        <f t="shared" si="2"/>
        <v>-6.9849193096160889E-10</v>
      </c>
    </row>
    <row r="37" spans="1:89" x14ac:dyDescent="0.3">
      <c r="A37" s="52">
        <v>1</v>
      </c>
      <c r="B37" s="110">
        <f>SUBTOTAL(9,$A$22:A37)</f>
        <v>16</v>
      </c>
      <c r="C37" s="111" t="s">
        <v>88</v>
      </c>
      <c r="D37" s="112"/>
      <c r="E37" s="102"/>
      <c r="F37" s="102">
        <v>19266184.039999999</v>
      </c>
      <c r="G37" s="101">
        <f t="shared" si="7"/>
        <v>19266184.039999999</v>
      </c>
      <c r="H37" s="101">
        <v>0</v>
      </c>
      <c r="I37" s="101">
        <v>0</v>
      </c>
      <c r="J37" s="101">
        <v>0</v>
      </c>
      <c r="K37" s="101">
        <v>0</v>
      </c>
      <c r="L37" s="101">
        <v>0</v>
      </c>
      <c r="M37" s="101">
        <v>0</v>
      </c>
      <c r="N37" s="113">
        <v>0</v>
      </c>
      <c r="O37" s="101">
        <v>0</v>
      </c>
      <c r="P37" s="101">
        <v>2462</v>
      </c>
      <c r="Q37" s="101">
        <v>18637344.859999999</v>
      </c>
      <c r="R37" s="101">
        <v>0</v>
      </c>
      <c r="S37" s="101">
        <v>0</v>
      </c>
      <c r="T37" s="101">
        <v>0</v>
      </c>
      <c r="U37" s="101">
        <v>0</v>
      </c>
      <c r="V37" s="101">
        <v>0</v>
      </c>
      <c r="W37" s="101">
        <v>0</v>
      </c>
      <c r="X37" s="101">
        <v>0</v>
      </c>
      <c r="Y37" s="101">
        <v>0</v>
      </c>
      <c r="Z37" s="101">
        <v>0</v>
      </c>
      <c r="AA37" s="101">
        <v>0</v>
      </c>
      <c r="AB37" s="101">
        <v>0</v>
      </c>
      <c r="AC37" s="101">
        <v>0</v>
      </c>
      <c r="AD37" s="101">
        <v>0</v>
      </c>
      <c r="AE37" s="101">
        <v>0</v>
      </c>
      <c r="AF37" s="101">
        <f t="shared" ref="AF37:AF46" si="9">ROUND(Q37*2.14%,2)</f>
        <v>398839.18</v>
      </c>
      <c r="AG37" s="101">
        <v>230000</v>
      </c>
      <c r="AH37" s="101">
        <v>0</v>
      </c>
      <c r="AI37" s="93">
        <v>2023</v>
      </c>
      <c r="AJ37" s="93">
        <v>2023</v>
      </c>
      <c r="AK37" s="93">
        <v>2023</v>
      </c>
      <c r="AL37" s="105"/>
      <c r="AM37" s="105"/>
      <c r="AN37" s="105"/>
      <c r="AO37" s="105"/>
      <c r="AP37" s="106" t="s">
        <v>17013</v>
      </c>
      <c r="AQ37" s="106" t="s">
        <v>17018</v>
      </c>
      <c r="AR37" s="106">
        <v>0</v>
      </c>
      <c r="AS37" s="106" t="s">
        <v>17010</v>
      </c>
      <c r="AT37" s="106" t="s">
        <v>17010</v>
      </c>
      <c r="AU37" s="106" t="s">
        <v>17007</v>
      </c>
      <c r="AV37" s="106"/>
      <c r="AW37" s="106"/>
      <c r="AX37" s="106"/>
      <c r="AY37" s="106"/>
      <c r="AZ37" s="106" t="s">
        <v>707</v>
      </c>
      <c r="BA37" s="107">
        <v>8740</v>
      </c>
      <c r="BB37" s="107">
        <v>2462</v>
      </c>
      <c r="BC37" s="106" t="s">
        <v>17063</v>
      </c>
      <c r="BD37" s="106" t="s">
        <v>17058</v>
      </c>
      <c r="BE37" s="108"/>
      <c r="BF37" s="109">
        <f t="shared" si="4"/>
        <v>0</v>
      </c>
      <c r="BM37" s="52" t="str">
        <f t="shared" si="5"/>
        <v>2462.000</v>
      </c>
      <c r="BP37" s="52" t="s">
        <v>614</v>
      </c>
      <c r="BQ37" s="52" t="s">
        <v>633</v>
      </c>
      <c r="BR37" s="52" t="s">
        <v>3090</v>
      </c>
      <c r="BX37" s="52" t="s">
        <v>614</v>
      </c>
      <c r="BY37" s="52" t="s">
        <v>633</v>
      </c>
      <c r="BZ37" s="52" t="s">
        <v>3090</v>
      </c>
      <c r="CK37" s="103">
        <f t="shared" si="2"/>
        <v>-2.9103830456733704E-10</v>
      </c>
    </row>
    <row r="38" spans="1:89" x14ac:dyDescent="0.3">
      <c r="A38" s="52">
        <v>1</v>
      </c>
      <c r="B38" s="110">
        <f>SUBTOTAL(9,$A$22:A38)</f>
        <v>17</v>
      </c>
      <c r="C38" s="111" t="s">
        <v>89</v>
      </c>
      <c r="D38" s="112"/>
      <c r="E38" s="102"/>
      <c r="F38" s="102">
        <v>5799430.9400000004</v>
      </c>
      <c r="G38" s="101">
        <f t="shared" si="7"/>
        <v>5799430.9400000004</v>
      </c>
      <c r="H38" s="101">
        <v>0</v>
      </c>
      <c r="I38" s="101">
        <v>0</v>
      </c>
      <c r="J38" s="101">
        <v>0</v>
      </c>
      <c r="K38" s="101">
        <v>0</v>
      </c>
      <c r="L38" s="101">
        <v>0</v>
      </c>
      <c r="M38" s="101">
        <v>0</v>
      </c>
      <c r="N38" s="113">
        <v>0</v>
      </c>
      <c r="O38" s="101">
        <v>0</v>
      </c>
      <c r="P38" s="101">
        <v>707.7</v>
      </c>
      <c r="Q38" s="101">
        <v>5482113.71</v>
      </c>
      <c r="R38" s="101">
        <v>0</v>
      </c>
      <c r="S38" s="101">
        <v>0</v>
      </c>
      <c r="T38" s="101">
        <v>0</v>
      </c>
      <c r="U38" s="101">
        <v>0</v>
      </c>
      <c r="V38" s="101">
        <v>0</v>
      </c>
      <c r="W38" s="101">
        <v>0</v>
      </c>
      <c r="X38" s="101">
        <v>0</v>
      </c>
      <c r="Y38" s="101">
        <v>0</v>
      </c>
      <c r="Z38" s="101">
        <v>0</v>
      </c>
      <c r="AA38" s="101">
        <v>0</v>
      </c>
      <c r="AB38" s="101">
        <v>0</v>
      </c>
      <c r="AC38" s="101">
        <v>0</v>
      </c>
      <c r="AD38" s="101">
        <v>0</v>
      </c>
      <c r="AE38" s="101">
        <v>0</v>
      </c>
      <c r="AF38" s="101">
        <f t="shared" si="9"/>
        <v>117317.23</v>
      </c>
      <c r="AG38" s="101">
        <v>200000</v>
      </c>
      <c r="AH38" s="101">
        <v>0</v>
      </c>
      <c r="AI38" s="93">
        <v>2023</v>
      </c>
      <c r="AJ38" s="93">
        <v>2023</v>
      </c>
      <c r="AK38" s="93">
        <v>2023</v>
      </c>
      <c r="AL38" s="105"/>
      <c r="AM38" s="105"/>
      <c r="AN38" s="105"/>
      <c r="AO38" s="105"/>
      <c r="AP38" s="106" t="s">
        <v>17016</v>
      </c>
      <c r="AQ38" s="106" t="s">
        <v>16999</v>
      </c>
      <c r="AR38" s="106">
        <v>0</v>
      </c>
      <c r="AS38" s="106" t="s">
        <v>17011</v>
      </c>
      <c r="AT38" s="106" t="s">
        <v>16998</v>
      </c>
      <c r="AU38" s="106" t="s">
        <v>17010</v>
      </c>
      <c r="AV38" s="106"/>
      <c r="AW38" s="106"/>
      <c r="AX38" s="106"/>
      <c r="AY38" s="106"/>
      <c r="AZ38" s="106" t="s">
        <v>849</v>
      </c>
      <c r="BA38" s="107">
        <v>1662.4</v>
      </c>
      <c r="BB38" s="107">
        <v>707.7</v>
      </c>
      <c r="BC38" s="106" t="s">
        <v>17810</v>
      </c>
      <c r="BD38" s="106" t="s">
        <v>17058</v>
      </c>
      <c r="BE38" s="108"/>
      <c r="BF38" s="109">
        <f t="shared" si="4"/>
        <v>0</v>
      </c>
      <c r="BM38" s="52" t="str">
        <f t="shared" si="5"/>
        <v>878.800</v>
      </c>
      <c r="BP38" s="52" t="s">
        <v>615</v>
      </c>
      <c r="BQ38" s="52" t="s">
        <v>633</v>
      </c>
      <c r="BR38" s="52" t="s">
        <v>3091</v>
      </c>
      <c r="BX38" s="52" t="s">
        <v>615</v>
      </c>
      <c r="BY38" s="52" t="s">
        <v>633</v>
      </c>
      <c r="BZ38" s="52" t="s">
        <v>3091</v>
      </c>
      <c r="CK38" s="103">
        <f t="shared" si="2"/>
        <v>4.6566128730773926E-10</v>
      </c>
    </row>
    <row r="39" spans="1:89" x14ac:dyDescent="0.3">
      <c r="A39" s="52">
        <v>1</v>
      </c>
      <c r="B39" s="110">
        <f>SUBTOTAL(9,$A$22:A39)</f>
        <v>18</v>
      </c>
      <c r="C39" s="111" t="s">
        <v>90</v>
      </c>
      <c r="D39" s="112"/>
      <c r="E39" s="102"/>
      <c r="F39" s="102">
        <v>2269371.7999999998</v>
      </c>
      <c r="G39" s="101">
        <f t="shared" si="7"/>
        <v>2269371.7999999998</v>
      </c>
      <c r="H39" s="101">
        <v>0</v>
      </c>
      <c r="I39" s="101">
        <v>0</v>
      </c>
      <c r="J39" s="101">
        <v>0</v>
      </c>
      <c r="K39" s="101">
        <v>0</v>
      </c>
      <c r="L39" s="101">
        <v>0</v>
      </c>
      <c r="M39" s="101">
        <v>0</v>
      </c>
      <c r="N39" s="113">
        <v>0</v>
      </c>
      <c r="O39" s="101">
        <v>0</v>
      </c>
      <c r="P39" s="101">
        <v>290</v>
      </c>
      <c r="Q39" s="101">
        <v>2045596.04</v>
      </c>
      <c r="R39" s="101">
        <v>0</v>
      </c>
      <c r="S39" s="101">
        <v>0</v>
      </c>
      <c r="T39" s="101">
        <v>0</v>
      </c>
      <c r="U39" s="101">
        <v>0</v>
      </c>
      <c r="V39" s="101">
        <v>0</v>
      </c>
      <c r="W39" s="101">
        <v>0</v>
      </c>
      <c r="X39" s="101">
        <v>0</v>
      </c>
      <c r="Y39" s="101">
        <v>0</v>
      </c>
      <c r="Z39" s="101">
        <v>0</v>
      </c>
      <c r="AA39" s="101">
        <v>0</v>
      </c>
      <c r="AB39" s="101">
        <v>0</v>
      </c>
      <c r="AC39" s="101">
        <v>0</v>
      </c>
      <c r="AD39" s="101">
        <v>0</v>
      </c>
      <c r="AE39" s="101">
        <v>0</v>
      </c>
      <c r="AF39" s="101">
        <f t="shared" si="9"/>
        <v>43775.76</v>
      </c>
      <c r="AG39" s="101">
        <v>180000</v>
      </c>
      <c r="AH39" s="101">
        <v>0</v>
      </c>
      <c r="AI39" s="93">
        <v>2023</v>
      </c>
      <c r="AJ39" s="93">
        <v>2023</v>
      </c>
      <c r="AK39" s="93">
        <v>2023</v>
      </c>
      <c r="AL39" s="105"/>
      <c r="AM39" s="105"/>
      <c r="AN39" s="105"/>
      <c r="AO39" s="105"/>
      <c r="AP39" s="106" t="s">
        <v>17016</v>
      </c>
      <c r="AQ39" s="106" t="s">
        <v>16997</v>
      </c>
      <c r="AR39" s="106">
        <v>0</v>
      </c>
      <c r="AS39" s="106" t="s">
        <v>17003</v>
      </c>
      <c r="AT39" s="106" t="s">
        <v>17010</v>
      </c>
      <c r="AU39" s="106" t="s">
        <v>17007</v>
      </c>
      <c r="AV39" s="106"/>
      <c r="AW39" s="106"/>
      <c r="AX39" s="106"/>
      <c r="AY39" s="106"/>
      <c r="AZ39" s="106" t="s">
        <v>779</v>
      </c>
      <c r="BA39" s="107">
        <v>807.5</v>
      </c>
      <c r="BB39" s="107">
        <v>290</v>
      </c>
      <c r="BC39" s="106" t="s">
        <v>17063</v>
      </c>
      <c r="BD39" s="106" t="s">
        <v>17058</v>
      </c>
      <c r="BE39" s="108"/>
      <c r="BF39" s="109">
        <f t="shared" si="4"/>
        <v>0</v>
      </c>
      <c r="BM39" s="52" t="str">
        <f t="shared" si="5"/>
        <v>232.100</v>
      </c>
      <c r="BP39" s="52" t="s">
        <v>512</v>
      </c>
      <c r="BQ39" s="52" t="s">
        <v>631</v>
      </c>
      <c r="BR39" s="52" t="s">
        <v>3092</v>
      </c>
      <c r="BX39" s="52" t="s">
        <v>512</v>
      </c>
      <c r="BY39" s="52" t="s">
        <v>631</v>
      </c>
      <c r="BZ39" s="52" t="s">
        <v>3092</v>
      </c>
      <c r="CK39" s="103">
        <f t="shared" si="2"/>
        <v>-2.3283064365386963E-10</v>
      </c>
    </row>
    <row r="40" spans="1:89" x14ac:dyDescent="0.3">
      <c r="A40" s="52">
        <v>1</v>
      </c>
      <c r="B40" s="110">
        <f>SUBTOTAL(9,$A$22:A40)</f>
        <v>19</v>
      </c>
      <c r="C40" s="111" t="s">
        <v>91</v>
      </c>
      <c r="D40" s="112"/>
      <c r="E40" s="102"/>
      <c r="F40" s="102">
        <v>9662440.3399999999</v>
      </c>
      <c r="G40" s="101">
        <f t="shared" si="7"/>
        <v>9662440.3399999999</v>
      </c>
      <c r="H40" s="101">
        <v>0</v>
      </c>
      <c r="I40" s="101">
        <v>0</v>
      </c>
      <c r="J40" s="101">
        <v>0</v>
      </c>
      <c r="K40" s="101">
        <v>0</v>
      </c>
      <c r="L40" s="101">
        <v>0</v>
      </c>
      <c r="M40" s="101">
        <v>0</v>
      </c>
      <c r="N40" s="113">
        <v>0</v>
      </c>
      <c r="O40" s="101">
        <v>0</v>
      </c>
      <c r="P40" s="101">
        <v>1179.0999999999999</v>
      </c>
      <c r="Q40" s="101">
        <v>9234815.2899999991</v>
      </c>
      <c r="R40" s="101">
        <v>0</v>
      </c>
      <c r="S40" s="101">
        <v>0</v>
      </c>
      <c r="T40" s="101">
        <v>0</v>
      </c>
      <c r="U40" s="101">
        <v>0</v>
      </c>
      <c r="V40" s="101">
        <v>0</v>
      </c>
      <c r="W40" s="101">
        <v>0</v>
      </c>
      <c r="X40" s="101">
        <v>0</v>
      </c>
      <c r="Y40" s="101">
        <v>0</v>
      </c>
      <c r="Z40" s="101">
        <v>0</v>
      </c>
      <c r="AA40" s="101">
        <v>0</v>
      </c>
      <c r="AB40" s="101">
        <v>0</v>
      </c>
      <c r="AC40" s="101">
        <v>0</v>
      </c>
      <c r="AD40" s="101">
        <v>0</v>
      </c>
      <c r="AE40" s="101">
        <v>0</v>
      </c>
      <c r="AF40" s="101">
        <f t="shared" si="9"/>
        <v>197625.05</v>
      </c>
      <c r="AG40" s="101">
        <v>230000</v>
      </c>
      <c r="AH40" s="101">
        <v>0</v>
      </c>
      <c r="AI40" s="93">
        <v>2023</v>
      </c>
      <c r="AJ40" s="93">
        <v>2023</v>
      </c>
      <c r="AK40" s="93">
        <v>2023</v>
      </c>
      <c r="AL40" s="105"/>
      <c r="AM40" s="105"/>
      <c r="AN40" s="105"/>
      <c r="AO40" s="105"/>
      <c r="AP40" s="106" t="s">
        <v>16995</v>
      </c>
      <c r="AQ40" s="106" t="s">
        <v>17016</v>
      </c>
      <c r="AR40" s="106">
        <v>0</v>
      </c>
      <c r="AS40" s="106" t="s">
        <v>17008</v>
      </c>
      <c r="AT40" s="106" t="s">
        <v>17014</v>
      </c>
      <c r="AU40" s="106" t="s">
        <v>17010</v>
      </c>
      <c r="AV40" s="106"/>
      <c r="AW40" s="106"/>
      <c r="AX40" s="106"/>
      <c r="AY40" s="106"/>
      <c r="AZ40" s="106" t="s">
        <v>668</v>
      </c>
      <c r="BA40" s="107">
        <v>3183.8</v>
      </c>
      <c r="BB40" s="107">
        <v>1179.0999999999999</v>
      </c>
      <c r="BC40" s="106" t="s">
        <v>17062</v>
      </c>
      <c r="BD40" s="106" t="s">
        <v>17058</v>
      </c>
      <c r="BE40" s="108"/>
      <c r="BF40" s="109">
        <f t="shared" si="4"/>
        <v>0</v>
      </c>
      <c r="BM40" s="52" t="str">
        <f t="shared" si="5"/>
        <v>1001.000</v>
      </c>
      <c r="BP40" s="52" t="s">
        <v>3093</v>
      </c>
      <c r="BQ40" s="52" t="s">
        <v>17035</v>
      </c>
      <c r="BR40" s="52" t="s">
        <v>3095</v>
      </c>
      <c r="BX40" s="52" t="s">
        <v>3093</v>
      </c>
      <c r="BY40" s="52" t="s">
        <v>17035</v>
      </c>
      <c r="BZ40" s="52" t="s">
        <v>3095</v>
      </c>
      <c r="CK40" s="103">
        <f t="shared" si="2"/>
        <v>7.5669959187507629E-10</v>
      </c>
    </row>
    <row r="41" spans="1:89" x14ac:dyDescent="0.3">
      <c r="A41" s="52">
        <v>1</v>
      </c>
      <c r="B41" s="110">
        <f>SUBTOTAL(9,$A$22:A41)</f>
        <v>20</v>
      </c>
      <c r="C41" s="111" t="s">
        <v>92</v>
      </c>
      <c r="D41" s="112"/>
      <c r="E41" s="102"/>
      <c r="F41" s="102">
        <v>5829937.9000000004</v>
      </c>
      <c r="G41" s="101">
        <f t="shared" si="7"/>
        <v>5829937.9000000004</v>
      </c>
      <c r="H41" s="101">
        <v>0</v>
      </c>
      <c r="I41" s="101">
        <v>0</v>
      </c>
      <c r="J41" s="101">
        <v>0</v>
      </c>
      <c r="K41" s="101">
        <v>0</v>
      </c>
      <c r="L41" s="101">
        <v>0</v>
      </c>
      <c r="M41" s="101">
        <v>0</v>
      </c>
      <c r="N41" s="113">
        <v>0</v>
      </c>
      <c r="O41" s="101">
        <v>0</v>
      </c>
      <c r="P41" s="101">
        <v>745</v>
      </c>
      <c r="Q41" s="101">
        <v>5511981.5</v>
      </c>
      <c r="R41" s="101">
        <v>0</v>
      </c>
      <c r="S41" s="101">
        <v>0</v>
      </c>
      <c r="T41" s="101">
        <v>0</v>
      </c>
      <c r="U41" s="101">
        <v>0</v>
      </c>
      <c r="V41" s="101">
        <v>0</v>
      </c>
      <c r="W41" s="101">
        <v>0</v>
      </c>
      <c r="X41" s="101">
        <v>0</v>
      </c>
      <c r="Y41" s="101">
        <v>0</v>
      </c>
      <c r="Z41" s="101">
        <v>0</v>
      </c>
      <c r="AA41" s="101">
        <v>0</v>
      </c>
      <c r="AB41" s="101">
        <v>0</v>
      </c>
      <c r="AC41" s="101">
        <v>0</v>
      </c>
      <c r="AD41" s="101">
        <v>0</v>
      </c>
      <c r="AE41" s="101">
        <v>0</v>
      </c>
      <c r="AF41" s="101">
        <f t="shared" si="9"/>
        <v>117956.4</v>
      </c>
      <c r="AG41" s="101">
        <v>200000</v>
      </c>
      <c r="AH41" s="101">
        <v>0</v>
      </c>
      <c r="AI41" s="93">
        <v>2023</v>
      </c>
      <c r="AJ41" s="93">
        <v>2023</v>
      </c>
      <c r="AK41" s="93">
        <v>2023</v>
      </c>
      <c r="AL41" s="105"/>
      <c r="AM41" s="105"/>
      <c r="AN41" s="105"/>
      <c r="AO41" s="105"/>
      <c r="AP41" s="106" t="s">
        <v>17016</v>
      </c>
      <c r="AQ41" s="106" t="s">
        <v>17011</v>
      </c>
      <c r="AR41" s="106">
        <v>2016</v>
      </c>
      <c r="AS41" s="106" t="s">
        <v>17009</v>
      </c>
      <c r="AT41" s="106" t="s">
        <v>17007</v>
      </c>
      <c r="AU41" s="106" t="s">
        <v>17010</v>
      </c>
      <c r="AV41" s="106"/>
      <c r="AW41" s="106" t="s">
        <v>17021</v>
      </c>
      <c r="AX41" s="114">
        <v>1523818.4</v>
      </c>
      <c r="AY41" s="114">
        <v>1990456.59</v>
      </c>
      <c r="AZ41" s="106" t="s">
        <v>818</v>
      </c>
      <c r="BA41" s="107">
        <v>2660.1</v>
      </c>
      <c r="BB41" s="107">
        <v>214.1</v>
      </c>
      <c r="BC41" s="106" t="s">
        <v>17063</v>
      </c>
      <c r="BD41" s="106" t="s">
        <v>17058</v>
      </c>
      <c r="BE41" s="108"/>
      <c r="BF41" s="109">
        <f t="shared" si="4"/>
        <v>-530.9</v>
      </c>
      <c r="BG41" s="52" t="s">
        <v>16994</v>
      </c>
      <c r="BM41" s="52" t="str">
        <f t="shared" si="5"/>
        <v>414.600</v>
      </c>
      <c r="BP41" s="52" t="s">
        <v>3096</v>
      </c>
      <c r="BQ41" s="52" t="s">
        <v>17035</v>
      </c>
      <c r="BR41" s="52" t="s">
        <v>1973</v>
      </c>
      <c r="BX41" s="52" t="s">
        <v>3096</v>
      </c>
      <c r="BY41" s="52" t="s">
        <v>17035</v>
      </c>
      <c r="BZ41" s="52" t="s">
        <v>1973</v>
      </c>
      <c r="CK41" s="103">
        <f t="shared" si="2"/>
        <v>3.7834979593753815E-10</v>
      </c>
    </row>
    <row r="42" spans="1:89" x14ac:dyDescent="0.3">
      <c r="A42" s="52">
        <v>1</v>
      </c>
      <c r="B42" s="110">
        <f>SUBTOTAL(9,$A$22:A42)</f>
        <v>21</v>
      </c>
      <c r="C42" s="111" t="s">
        <v>93</v>
      </c>
      <c r="D42" s="112"/>
      <c r="E42" s="102"/>
      <c r="F42" s="102">
        <v>8282424.5300000003</v>
      </c>
      <c r="G42" s="101">
        <f t="shared" si="7"/>
        <v>8282424.5300000003</v>
      </c>
      <c r="H42" s="101">
        <v>0</v>
      </c>
      <c r="I42" s="101">
        <v>0</v>
      </c>
      <c r="J42" s="101">
        <v>0</v>
      </c>
      <c r="K42" s="101">
        <v>0</v>
      </c>
      <c r="L42" s="101">
        <v>0</v>
      </c>
      <c r="M42" s="101">
        <v>0</v>
      </c>
      <c r="N42" s="113">
        <v>0</v>
      </c>
      <c r="O42" s="101">
        <v>0</v>
      </c>
      <c r="P42" s="101">
        <v>1600</v>
      </c>
      <c r="Q42" s="101">
        <v>7883713.0700000003</v>
      </c>
      <c r="R42" s="101">
        <v>0</v>
      </c>
      <c r="S42" s="101">
        <v>0</v>
      </c>
      <c r="T42" s="101">
        <v>0</v>
      </c>
      <c r="U42" s="101">
        <v>0</v>
      </c>
      <c r="V42" s="101">
        <v>0</v>
      </c>
      <c r="W42" s="101">
        <v>0</v>
      </c>
      <c r="X42" s="101">
        <v>0</v>
      </c>
      <c r="Y42" s="101">
        <v>0</v>
      </c>
      <c r="Z42" s="101">
        <v>0</v>
      </c>
      <c r="AA42" s="101">
        <v>0</v>
      </c>
      <c r="AB42" s="101">
        <v>0</v>
      </c>
      <c r="AC42" s="101">
        <v>0</v>
      </c>
      <c r="AD42" s="101">
        <v>0</v>
      </c>
      <c r="AE42" s="101">
        <v>0</v>
      </c>
      <c r="AF42" s="101">
        <f t="shared" si="9"/>
        <v>168711.46</v>
      </c>
      <c r="AG42" s="101">
        <v>230000</v>
      </c>
      <c r="AH42" s="101">
        <v>0</v>
      </c>
      <c r="AI42" s="93">
        <v>2023</v>
      </c>
      <c r="AJ42" s="93">
        <v>2023</v>
      </c>
      <c r="AK42" s="93">
        <v>2023</v>
      </c>
      <c r="AL42" s="105"/>
      <c r="AM42" s="105"/>
      <c r="AN42" s="105"/>
      <c r="AO42" s="105"/>
      <c r="AP42" s="106" t="s">
        <v>17016</v>
      </c>
      <c r="AQ42" s="106" t="s">
        <v>16999</v>
      </c>
      <c r="AR42" s="106">
        <v>0</v>
      </c>
      <c r="AS42" s="106" t="s">
        <v>17011</v>
      </c>
      <c r="AT42" s="106" t="s">
        <v>16998</v>
      </c>
      <c r="AU42" s="106" t="s">
        <v>17010</v>
      </c>
      <c r="AV42" s="106"/>
      <c r="AW42" s="106"/>
      <c r="AX42" s="106"/>
      <c r="AY42" s="106"/>
      <c r="AZ42" s="106" t="s">
        <v>849</v>
      </c>
      <c r="BA42" s="107">
        <v>5186.3999999999996</v>
      </c>
      <c r="BB42" s="107">
        <v>1058.4000000000001</v>
      </c>
      <c r="BC42" s="106" t="s">
        <v>17063</v>
      </c>
      <c r="BD42" s="106" t="s">
        <v>17058</v>
      </c>
      <c r="BE42" s="108"/>
      <c r="BF42" s="109">
        <f t="shared" si="4"/>
        <v>-541.59999999999991</v>
      </c>
      <c r="BM42" s="52" t="str">
        <f t="shared" si="5"/>
        <v>880.500</v>
      </c>
      <c r="BP42" s="52" t="s">
        <v>3098</v>
      </c>
      <c r="BQ42" s="52" t="s">
        <v>2993</v>
      </c>
      <c r="BR42" s="52" t="s">
        <v>3100</v>
      </c>
      <c r="BX42" s="52" t="s">
        <v>3098</v>
      </c>
      <c r="BY42" s="52" t="s">
        <v>2993</v>
      </c>
      <c r="BZ42" s="52" t="s">
        <v>3100</v>
      </c>
      <c r="CK42" s="103">
        <f t="shared" si="2"/>
        <v>-2.9103830456733704E-11</v>
      </c>
    </row>
    <row r="43" spans="1:89" x14ac:dyDescent="0.3">
      <c r="A43" s="52">
        <v>1</v>
      </c>
      <c r="B43" s="110">
        <f>SUBTOTAL(9,$A$22:A43)</f>
        <v>22</v>
      </c>
      <c r="C43" s="111" t="s">
        <v>94</v>
      </c>
      <c r="D43" s="112"/>
      <c r="E43" s="102"/>
      <c r="F43" s="102">
        <v>5534137.0199999996</v>
      </c>
      <c r="G43" s="101">
        <f t="shared" si="7"/>
        <v>5534137.0199999996</v>
      </c>
      <c r="H43" s="101">
        <v>0</v>
      </c>
      <c r="I43" s="101">
        <v>0</v>
      </c>
      <c r="J43" s="101">
        <v>0</v>
      </c>
      <c r="K43" s="101">
        <v>0</v>
      </c>
      <c r="L43" s="101">
        <v>0</v>
      </c>
      <c r="M43" s="101">
        <v>0</v>
      </c>
      <c r="N43" s="113">
        <v>0</v>
      </c>
      <c r="O43" s="101">
        <v>0</v>
      </c>
      <c r="P43" s="101">
        <v>707.2</v>
      </c>
      <c r="Q43" s="101">
        <v>5222378.13</v>
      </c>
      <c r="R43" s="101">
        <v>0</v>
      </c>
      <c r="S43" s="101">
        <v>0</v>
      </c>
      <c r="T43" s="101">
        <v>0</v>
      </c>
      <c r="U43" s="101">
        <v>0</v>
      </c>
      <c r="V43" s="101">
        <v>0</v>
      </c>
      <c r="W43" s="101">
        <v>0</v>
      </c>
      <c r="X43" s="101">
        <v>0</v>
      </c>
      <c r="Y43" s="101">
        <v>0</v>
      </c>
      <c r="Z43" s="101">
        <v>0</v>
      </c>
      <c r="AA43" s="101">
        <v>0</v>
      </c>
      <c r="AB43" s="101">
        <v>0</v>
      </c>
      <c r="AC43" s="101">
        <v>0</v>
      </c>
      <c r="AD43" s="101">
        <v>0</v>
      </c>
      <c r="AE43" s="101">
        <v>0</v>
      </c>
      <c r="AF43" s="101">
        <f t="shared" si="9"/>
        <v>111758.89</v>
      </c>
      <c r="AG43" s="101">
        <v>200000</v>
      </c>
      <c r="AH43" s="101">
        <v>0</v>
      </c>
      <c r="AI43" s="93">
        <v>2023</v>
      </c>
      <c r="AJ43" s="93">
        <v>2023</v>
      </c>
      <c r="AK43" s="93">
        <v>2023</v>
      </c>
      <c r="AL43" s="105"/>
      <c r="AM43" s="105"/>
      <c r="AN43" s="105"/>
      <c r="AO43" s="105"/>
      <c r="AP43" s="106" t="s">
        <v>17016</v>
      </c>
      <c r="AQ43" s="106" t="s">
        <v>16999</v>
      </c>
      <c r="AR43" s="106">
        <v>0</v>
      </c>
      <c r="AS43" s="106" t="s">
        <v>17011</v>
      </c>
      <c r="AT43" s="106" t="s">
        <v>16998</v>
      </c>
      <c r="AU43" s="106" t="s">
        <v>17010</v>
      </c>
      <c r="AV43" s="106"/>
      <c r="AW43" s="106"/>
      <c r="AX43" s="106"/>
      <c r="AY43" s="106"/>
      <c r="AZ43" s="106" t="s">
        <v>672</v>
      </c>
      <c r="BA43" s="107">
        <v>2218</v>
      </c>
      <c r="BB43" s="107">
        <v>970.2</v>
      </c>
      <c r="BC43" s="106" t="s">
        <v>17063</v>
      </c>
      <c r="BD43" s="106" t="s">
        <v>17058</v>
      </c>
      <c r="BE43" s="108"/>
      <c r="BF43" s="109">
        <f t="shared" si="4"/>
        <v>263</v>
      </c>
      <c r="BG43" s="52" t="s">
        <v>16991</v>
      </c>
      <c r="BM43" s="52" t="str">
        <f t="shared" si="5"/>
        <v>970.200</v>
      </c>
      <c r="BP43" s="52" t="s">
        <v>3101</v>
      </c>
      <c r="BQ43" s="52" t="s">
        <v>2993</v>
      </c>
      <c r="BR43" s="52" t="s">
        <v>2993</v>
      </c>
      <c r="BX43" s="52" t="s">
        <v>3101</v>
      </c>
      <c r="BY43" s="52" t="s">
        <v>2993</v>
      </c>
      <c r="BZ43" s="52" t="s">
        <v>2993</v>
      </c>
      <c r="CK43" s="103">
        <f t="shared" si="2"/>
        <v>-3.4924596548080444E-10</v>
      </c>
    </row>
    <row r="44" spans="1:89" x14ac:dyDescent="0.3">
      <c r="A44" s="52">
        <v>1</v>
      </c>
      <c r="B44" s="110">
        <f>SUBTOTAL(9,$A$22:A44)</f>
        <v>23</v>
      </c>
      <c r="C44" s="111" t="s">
        <v>95</v>
      </c>
      <c r="D44" s="112"/>
      <c r="E44" s="102"/>
      <c r="F44" s="102">
        <v>9571478.5099999998</v>
      </c>
      <c r="G44" s="101">
        <f t="shared" si="7"/>
        <v>9571478.5099999998</v>
      </c>
      <c r="H44" s="101">
        <v>0</v>
      </c>
      <c r="I44" s="101">
        <v>0</v>
      </c>
      <c r="J44" s="101">
        <v>0</v>
      </c>
      <c r="K44" s="101">
        <v>0</v>
      </c>
      <c r="L44" s="101">
        <v>0</v>
      </c>
      <c r="M44" s="101">
        <v>0</v>
      </c>
      <c r="N44" s="113">
        <v>0</v>
      </c>
      <c r="O44" s="101">
        <v>0</v>
      </c>
      <c r="P44" s="101">
        <v>1168</v>
      </c>
      <c r="Q44" s="101">
        <v>9145759.2599999998</v>
      </c>
      <c r="R44" s="101">
        <v>0</v>
      </c>
      <c r="S44" s="101">
        <v>0</v>
      </c>
      <c r="T44" s="101">
        <v>0</v>
      </c>
      <c r="U44" s="101">
        <v>0</v>
      </c>
      <c r="V44" s="101">
        <v>0</v>
      </c>
      <c r="W44" s="101">
        <v>0</v>
      </c>
      <c r="X44" s="101">
        <v>0</v>
      </c>
      <c r="Y44" s="101">
        <v>0</v>
      </c>
      <c r="Z44" s="101">
        <v>0</v>
      </c>
      <c r="AA44" s="101">
        <v>0</v>
      </c>
      <c r="AB44" s="101">
        <v>0</v>
      </c>
      <c r="AC44" s="101">
        <v>0</v>
      </c>
      <c r="AD44" s="101">
        <v>0</v>
      </c>
      <c r="AE44" s="101">
        <v>0</v>
      </c>
      <c r="AF44" s="101">
        <f t="shared" si="9"/>
        <v>195719.25</v>
      </c>
      <c r="AG44" s="101">
        <v>230000</v>
      </c>
      <c r="AH44" s="101">
        <v>0</v>
      </c>
      <c r="AI44" s="93">
        <v>2023</v>
      </c>
      <c r="AJ44" s="93">
        <v>2023</v>
      </c>
      <c r="AK44" s="93">
        <v>2023</v>
      </c>
      <c r="AL44" s="105"/>
      <c r="AM44" s="105"/>
      <c r="AN44" s="105"/>
      <c r="AO44" s="105"/>
      <c r="AP44" s="106" t="s">
        <v>17016</v>
      </c>
      <c r="AQ44" s="106" t="s">
        <v>16996</v>
      </c>
      <c r="AR44" s="106">
        <v>0</v>
      </c>
      <c r="AS44" s="106" t="s">
        <v>17010</v>
      </c>
      <c r="AT44" s="106" t="s">
        <v>17004</v>
      </c>
      <c r="AU44" s="106" t="s">
        <v>17010</v>
      </c>
      <c r="AV44" s="106"/>
      <c r="AW44" s="106"/>
      <c r="AX44" s="106"/>
      <c r="AY44" s="106"/>
      <c r="AZ44" s="106" t="s">
        <v>669</v>
      </c>
      <c r="BA44" s="107">
        <v>4095.5</v>
      </c>
      <c r="BB44" s="107">
        <v>1168</v>
      </c>
      <c r="BC44" s="106" t="s">
        <v>17062</v>
      </c>
      <c r="BD44" s="106" t="s">
        <v>3223</v>
      </c>
      <c r="BE44" s="108"/>
      <c r="BF44" s="109">
        <f t="shared" si="4"/>
        <v>0</v>
      </c>
      <c r="BM44" s="52" t="str">
        <f t="shared" si="5"/>
        <v>881.300</v>
      </c>
      <c r="BP44" s="52" t="s">
        <v>3102</v>
      </c>
      <c r="BQ44" s="52" t="s">
        <v>2993</v>
      </c>
      <c r="BR44" s="52" t="s">
        <v>2993</v>
      </c>
      <c r="BX44" s="52" t="s">
        <v>3102</v>
      </c>
      <c r="BY44" s="52" t="s">
        <v>2993</v>
      </c>
      <c r="BZ44" s="52" t="s">
        <v>2993</v>
      </c>
      <c r="CK44" s="103">
        <f t="shared" si="2"/>
        <v>0</v>
      </c>
    </row>
    <row r="45" spans="1:89" x14ac:dyDescent="0.3">
      <c r="A45" s="52">
        <v>1</v>
      </c>
      <c r="B45" s="110">
        <f>SUBTOTAL(9,$A$22:A45)</f>
        <v>24</v>
      </c>
      <c r="C45" s="111" t="s">
        <v>96</v>
      </c>
      <c r="D45" s="112"/>
      <c r="E45" s="102"/>
      <c r="F45" s="102">
        <v>5654383.71</v>
      </c>
      <c r="G45" s="101">
        <f t="shared" si="7"/>
        <v>5654383.71</v>
      </c>
      <c r="H45" s="101">
        <v>0</v>
      </c>
      <c r="I45" s="101">
        <v>0</v>
      </c>
      <c r="J45" s="101">
        <v>0</v>
      </c>
      <c r="K45" s="101">
        <v>0</v>
      </c>
      <c r="L45" s="101">
        <v>0</v>
      </c>
      <c r="M45" s="101">
        <v>0</v>
      </c>
      <c r="N45" s="113">
        <v>0</v>
      </c>
      <c r="O45" s="101">
        <v>0</v>
      </c>
      <c r="P45" s="101">
        <v>690</v>
      </c>
      <c r="Q45" s="101">
        <v>5340105.45</v>
      </c>
      <c r="R45" s="101">
        <v>0</v>
      </c>
      <c r="S45" s="101">
        <v>0</v>
      </c>
      <c r="T45" s="101">
        <v>0</v>
      </c>
      <c r="U45" s="101">
        <v>0</v>
      </c>
      <c r="V45" s="101">
        <v>0</v>
      </c>
      <c r="W45" s="101">
        <v>0</v>
      </c>
      <c r="X45" s="101">
        <v>0</v>
      </c>
      <c r="Y45" s="101">
        <v>0</v>
      </c>
      <c r="Z45" s="101">
        <v>0</v>
      </c>
      <c r="AA45" s="101">
        <v>0</v>
      </c>
      <c r="AB45" s="101">
        <v>0</v>
      </c>
      <c r="AC45" s="101">
        <v>0</v>
      </c>
      <c r="AD45" s="101">
        <v>0</v>
      </c>
      <c r="AE45" s="101">
        <v>0</v>
      </c>
      <c r="AF45" s="101">
        <f t="shared" si="9"/>
        <v>114278.26</v>
      </c>
      <c r="AG45" s="101">
        <v>200000</v>
      </c>
      <c r="AH45" s="101">
        <v>0</v>
      </c>
      <c r="AI45" s="93">
        <v>2023</v>
      </c>
      <c r="AJ45" s="93">
        <v>2023</v>
      </c>
      <c r="AK45" s="93">
        <v>2023</v>
      </c>
      <c r="AL45" s="105"/>
      <c r="AM45" s="105"/>
      <c r="AN45" s="105"/>
      <c r="AO45" s="105"/>
      <c r="AP45" s="106" t="s">
        <v>17016</v>
      </c>
      <c r="AQ45" s="106" t="s">
        <v>17009</v>
      </c>
      <c r="AR45" s="106">
        <v>0</v>
      </c>
      <c r="AS45" s="106" t="s">
        <v>16996</v>
      </c>
      <c r="AT45" s="106" t="s">
        <v>17007</v>
      </c>
      <c r="AU45" s="106">
        <v>0</v>
      </c>
      <c r="AV45" s="106"/>
      <c r="AW45" s="106"/>
      <c r="AX45" s="106"/>
      <c r="AY45" s="106"/>
      <c r="AZ45" s="106" t="s">
        <v>622</v>
      </c>
      <c r="BA45" s="107">
        <v>1728.5</v>
      </c>
      <c r="BB45" s="107">
        <v>1234</v>
      </c>
      <c r="BC45" s="106" t="s">
        <v>17062</v>
      </c>
      <c r="BD45" s="106" t="s">
        <v>17058</v>
      </c>
      <c r="BE45" s="108"/>
      <c r="BF45" s="109">
        <f t="shared" si="4"/>
        <v>544</v>
      </c>
      <c r="BG45" s="52" t="s">
        <v>16990</v>
      </c>
      <c r="BM45" s="52" t="str">
        <f t="shared" si="5"/>
        <v>503.200</v>
      </c>
      <c r="BP45" s="52" t="s">
        <v>3104</v>
      </c>
      <c r="BQ45" s="52" t="s">
        <v>669</v>
      </c>
      <c r="BR45" s="52" t="s">
        <v>3105</v>
      </c>
      <c r="BX45" s="52" t="s">
        <v>3104</v>
      </c>
      <c r="BY45" s="52" t="s">
        <v>669</v>
      </c>
      <c r="BZ45" s="52" t="s">
        <v>3105</v>
      </c>
      <c r="CK45" s="103">
        <f t="shared" si="2"/>
        <v>-2.3283064365386963E-10</v>
      </c>
    </row>
    <row r="46" spans="1:89" x14ac:dyDescent="0.3">
      <c r="A46" s="52">
        <v>1</v>
      </c>
      <c r="B46" s="110">
        <f>SUBTOTAL(9,$A$22:A46)</f>
        <v>25</v>
      </c>
      <c r="C46" s="111" t="s">
        <v>87</v>
      </c>
      <c r="D46" s="112"/>
      <c r="E46" s="102"/>
      <c r="F46" s="102">
        <v>7113050.8099999996</v>
      </c>
      <c r="G46" s="101">
        <f t="shared" si="7"/>
        <v>7113050.8099999996</v>
      </c>
      <c r="H46" s="101">
        <v>0</v>
      </c>
      <c r="I46" s="101">
        <v>0</v>
      </c>
      <c r="J46" s="101">
        <v>0</v>
      </c>
      <c r="K46" s="101">
        <v>0</v>
      </c>
      <c r="L46" s="101">
        <v>0</v>
      </c>
      <c r="M46" s="101">
        <v>0</v>
      </c>
      <c r="N46" s="113">
        <v>0</v>
      </c>
      <c r="O46" s="101">
        <v>0</v>
      </c>
      <c r="P46" s="101">
        <v>868</v>
      </c>
      <c r="Q46" s="101">
        <v>6768211.0899999999</v>
      </c>
      <c r="R46" s="101">
        <v>0</v>
      </c>
      <c r="S46" s="101">
        <v>0</v>
      </c>
      <c r="T46" s="101">
        <v>0</v>
      </c>
      <c r="U46" s="101">
        <v>0</v>
      </c>
      <c r="V46" s="101">
        <v>0</v>
      </c>
      <c r="W46" s="101">
        <v>0</v>
      </c>
      <c r="X46" s="101">
        <v>0</v>
      </c>
      <c r="Y46" s="101">
        <v>0</v>
      </c>
      <c r="Z46" s="101">
        <v>0</v>
      </c>
      <c r="AA46" s="101">
        <v>0</v>
      </c>
      <c r="AB46" s="101">
        <v>0</v>
      </c>
      <c r="AC46" s="101">
        <v>0</v>
      </c>
      <c r="AD46" s="101">
        <v>0</v>
      </c>
      <c r="AE46" s="101">
        <v>0</v>
      </c>
      <c r="AF46" s="101">
        <f t="shared" si="9"/>
        <v>144839.72</v>
      </c>
      <c r="AG46" s="101">
        <v>200000</v>
      </c>
      <c r="AH46" s="101">
        <v>0</v>
      </c>
      <c r="AI46" s="93">
        <v>2023</v>
      </c>
      <c r="AJ46" s="93">
        <v>2023</v>
      </c>
      <c r="AK46" s="93">
        <v>2023</v>
      </c>
      <c r="AL46" s="105"/>
      <c r="AM46" s="105"/>
      <c r="AN46" s="105"/>
      <c r="AO46" s="105"/>
      <c r="AP46" s="106" t="s">
        <v>17013</v>
      </c>
      <c r="AQ46" s="106" t="s">
        <v>16996</v>
      </c>
      <c r="AR46" s="106">
        <v>0</v>
      </c>
      <c r="AS46" s="106" t="s">
        <v>17010</v>
      </c>
      <c r="AT46" s="106" t="s">
        <v>17004</v>
      </c>
      <c r="AU46" s="106" t="s">
        <v>17003</v>
      </c>
      <c r="AV46" s="106"/>
      <c r="AW46" s="106"/>
      <c r="AX46" s="106"/>
      <c r="AY46" s="106"/>
      <c r="AZ46" s="106" t="s">
        <v>668</v>
      </c>
      <c r="BA46" s="107">
        <v>1830.4</v>
      </c>
      <c r="BB46" s="107">
        <v>868</v>
      </c>
      <c r="BC46" s="106" t="s">
        <v>17062</v>
      </c>
      <c r="BD46" s="106">
        <v>2006</v>
      </c>
      <c r="BE46" s="108"/>
      <c r="BF46" s="109">
        <f t="shared" si="4"/>
        <v>0</v>
      </c>
      <c r="BM46" s="52" t="str">
        <f t="shared" si="5"/>
        <v>658.000</v>
      </c>
      <c r="BP46" s="52" t="s">
        <v>3106</v>
      </c>
      <c r="BQ46" s="52" t="s">
        <v>17035</v>
      </c>
      <c r="BR46" s="52" t="s">
        <v>3107</v>
      </c>
      <c r="BX46" s="52" t="s">
        <v>3106</v>
      </c>
      <c r="BY46" s="52" t="s">
        <v>17035</v>
      </c>
      <c r="BZ46" s="52" t="s">
        <v>3107</v>
      </c>
      <c r="CK46" s="103">
        <f t="shared" si="2"/>
        <v>-2.6193447411060333E-10</v>
      </c>
    </row>
    <row r="47" spans="1:89" x14ac:dyDescent="0.3">
      <c r="A47" s="52">
        <v>1</v>
      </c>
      <c r="B47" s="110">
        <f>SUBTOTAL(9,$A$22:A47)</f>
        <v>26</v>
      </c>
      <c r="C47" s="111" t="s">
        <v>99</v>
      </c>
      <c r="D47" s="112"/>
      <c r="E47" s="102"/>
      <c r="F47" s="102">
        <v>5556046.5999999996</v>
      </c>
      <c r="G47" s="101">
        <f t="shared" si="7"/>
        <v>5556046.5999999996</v>
      </c>
      <c r="H47" s="101">
        <v>0</v>
      </c>
      <c r="I47" s="101">
        <v>0</v>
      </c>
      <c r="J47" s="101">
        <v>0</v>
      </c>
      <c r="K47" s="101">
        <v>0</v>
      </c>
      <c r="L47" s="101">
        <v>0</v>
      </c>
      <c r="M47" s="101">
        <v>0</v>
      </c>
      <c r="N47" s="113">
        <v>0</v>
      </c>
      <c r="O47" s="101">
        <v>0</v>
      </c>
      <c r="P47" s="101">
        <v>678</v>
      </c>
      <c r="Q47" s="101">
        <v>5243828.67</v>
      </c>
      <c r="R47" s="101">
        <v>0</v>
      </c>
      <c r="S47" s="101">
        <v>0</v>
      </c>
      <c r="T47" s="101">
        <v>0</v>
      </c>
      <c r="U47" s="101">
        <v>0</v>
      </c>
      <c r="V47" s="101">
        <v>0</v>
      </c>
      <c r="W47" s="101">
        <v>0</v>
      </c>
      <c r="X47" s="101">
        <v>0</v>
      </c>
      <c r="Y47" s="101">
        <v>0</v>
      </c>
      <c r="Z47" s="101">
        <v>0</v>
      </c>
      <c r="AA47" s="101">
        <v>0</v>
      </c>
      <c r="AB47" s="101">
        <v>0</v>
      </c>
      <c r="AC47" s="101">
        <v>0</v>
      </c>
      <c r="AD47" s="101">
        <v>0</v>
      </c>
      <c r="AE47" s="101">
        <v>0</v>
      </c>
      <c r="AF47" s="101">
        <f t="shared" ref="AF47:AF52" si="10">ROUND(Q47*2.14%,2)</f>
        <v>112217.93</v>
      </c>
      <c r="AG47" s="101">
        <v>200000</v>
      </c>
      <c r="AH47" s="101">
        <v>0</v>
      </c>
      <c r="AI47" s="93">
        <v>2023</v>
      </c>
      <c r="AJ47" s="93">
        <v>2023</v>
      </c>
      <c r="AK47" s="93">
        <v>2023</v>
      </c>
      <c r="AL47" s="105"/>
      <c r="AM47" s="105"/>
      <c r="AN47" s="105"/>
      <c r="AO47" s="105"/>
      <c r="AP47" s="106" t="s">
        <v>16995</v>
      </c>
      <c r="AQ47" s="106" t="s">
        <v>17016</v>
      </c>
      <c r="AR47" s="106">
        <v>0</v>
      </c>
      <c r="AS47" s="106" t="s">
        <v>16997</v>
      </c>
      <c r="AT47" s="106" t="s">
        <v>17014</v>
      </c>
      <c r="AU47" s="106">
        <v>0</v>
      </c>
      <c r="AV47" s="106"/>
      <c r="AW47" s="106"/>
      <c r="AX47" s="106"/>
      <c r="AY47" s="106"/>
      <c r="AZ47" s="106" t="s">
        <v>703</v>
      </c>
      <c r="BA47" s="107">
        <v>450.8</v>
      </c>
      <c r="BB47" s="107">
        <v>678</v>
      </c>
      <c r="BC47" s="106" t="s">
        <v>17062</v>
      </c>
      <c r="BD47" s="106">
        <v>2005</v>
      </c>
      <c r="BE47" s="108"/>
      <c r="BF47" s="109">
        <f t="shared" si="4"/>
        <v>0</v>
      </c>
      <c r="BM47" s="52" t="str">
        <f t="shared" si="5"/>
        <v>234.000</v>
      </c>
      <c r="BP47" s="52" t="s">
        <v>3110</v>
      </c>
      <c r="BQ47" s="52" t="s">
        <v>2993</v>
      </c>
      <c r="BR47" s="52" t="s">
        <v>2993</v>
      </c>
      <c r="BX47" s="52" t="s">
        <v>3110</v>
      </c>
      <c r="BY47" s="52" t="s">
        <v>2993</v>
      </c>
      <c r="BZ47" s="52" t="s">
        <v>2993</v>
      </c>
      <c r="CK47" s="103">
        <f t="shared" si="2"/>
        <v>-2.9103830456733704E-10</v>
      </c>
    </row>
    <row r="48" spans="1:89" x14ac:dyDescent="0.3">
      <c r="A48" s="52">
        <v>1</v>
      </c>
      <c r="B48" s="110">
        <f>SUBTOTAL(9,$A$22:A48)</f>
        <v>27</v>
      </c>
      <c r="C48" s="111" t="s">
        <v>100</v>
      </c>
      <c r="D48" s="112"/>
      <c r="E48" s="102"/>
      <c r="F48" s="102">
        <v>3073034.63</v>
      </c>
      <c r="G48" s="101">
        <f t="shared" si="7"/>
        <v>3073034.63</v>
      </c>
      <c r="H48" s="101">
        <v>0</v>
      </c>
      <c r="I48" s="101">
        <v>0</v>
      </c>
      <c r="J48" s="101">
        <v>0</v>
      </c>
      <c r="K48" s="101">
        <v>0</v>
      </c>
      <c r="L48" s="101">
        <v>0</v>
      </c>
      <c r="M48" s="101">
        <v>0</v>
      </c>
      <c r="N48" s="113">
        <v>0</v>
      </c>
      <c r="O48" s="101">
        <v>0</v>
      </c>
      <c r="P48" s="101">
        <v>375</v>
      </c>
      <c r="Q48" s="101">
        <v>2832420.82</v>
      </c>
      <c r="R48" s="101">
        <v>0</v>
      </c>
      <c r="S48" s="101">
        <v>0</v>
      </c>
      <c r="T48" s="101">
        <v>0</v>
      </c>
      <c r="U48" s="101">
        <v>0</v>
      </c>
      <c r="V48" s="101">
        <v>0</v>
      </c>
      <c r="W48" s="101">
        <v>0</v>
      </c>
      <c r="X48" s="101">
        <v>0</v>
      </c>
      <c r="Y48" s="101">
        <v>0</v>
      </c>
      <c r="Z48" s="101">
        <v>0</v>
      </c>
      <c r="AA48" s="101">
        <v>0</v>
      </c>
      <c r="AB48" s="101">
        <v>0</v>
      </c>
      <c r="AC48" s="101">
        <v>0</v>
      </c>
      <c r="AD48" s="101">
        <v>0</v>
      </c>
      <c r="AE48" s="101">
        <v>0</v>
      </c>
      <c r="AF48" s="101">
        <f t="shared" si="10"/>
        <v>60613.81</v>
      </c>
      <c r="AG48" s="101">
        <v>180000</v>
      </c>
      <c r="AH48" s="101">
        <v>0</v>
      </c>
      <c r="AI48" s="93">
        <v>2023</v>
      </c>
      <c r="AJ48" s="93">
        <v>2023</v>
      </c>
      <c r="AK48" s="93">
        <v>2023</v>
      </c>
      <c r="AL48" s="105"/>
      <c r="AM48" s="105"/>
      <c r="AN48" s="105"/>
      <c r="AO48" s="105"/>
      <c r="AP48" s="106" t="s">
        <v>17016</v>
      </c>
      <c r="AQ48" s="106" t="s">
        <v>16999</v>
      </c>
      <c r="AR48" s="106">
        <v>0</v>
      </c>
      <c r="AS48" s="106" t="s">
        <v>16996</v>
      </c>
      <c r="AT48" s="106" t="s">
        <v>16998</v>
      </c>
      <c r="AU48" s="106">
        <v>0</v>
      </c>
      <c r="AV48" s="106"/>
      <c r="AW48" s="106"/>
      <c r="AX48" s="106"/>
      <c r="AY48" s="106"/>
      <c r="AZ48" s="106" t="s">
        <v>669</v>
      </c>
      <c r="BA48" s="107">
        <v>383.1</v>
      </c>
      <c r="BB48" s="107">
        <v>375</v>
      </c>
      <c r="BC48" s="106" t="s">
        <v>17062</v>
      </c>
      <c r="BD48" s="106" t="s">
        <v>17058</v>
      </c>
      <c r="BE48" s="108"/>
      <c r="BF48" s="109">
        <f t="shared" si="4"/>
        <v>0</v>
      </c>
      <c r="BM48" s="52" t="str">
        <f t="shared" si="5"/>
        <v>292.500</v>
      </c>
      <c r="BP48" s="52" t="s">
        <v>3112</v>
      </c>
      <c r="BQ48" s="52" t="s">
        <v>2993</v>
      </c>
      <c r="BR48" s="52" t="s">
        <v>1912</v>
      </c>
      <c r="BX48" s="52" t="s">
        <v>3112</v>
      </c>
      <c r="BY48" s="52" t="s">
        <v>2993</v>
      </c>
      <c r="BZ48" s="52" t="s">
        <v>1912</v>
      </c>
      <c r="CK48" s="103">
        <f t="shared" si="2"/>
        <v>5.8207660913467407E-11</v>
      </c>
    </row>
    <row r="49" spans="1:119" x14ac:dyDescent="0.3">
      <c r="A49" s="52">
        <v>1</v>
      </c>
      <c r="B49" s="110">
        <f>SUBTOTAL(9,$A$22:A49)</f>
        <v>28</v>
      </c>
      <c r="C49" s="111" t="s">
        <v>101</v>
      </c>
      <c r="D49" s="112"/>
      <c r="E49" s="102"/>
      <c r="F49" s="102">
        <v>8975756.7400000002</v>
      </c>
      <c r="G49" s="101">
        <f t="shared" si="7"/>
        <v>8975756.7400000002</v>
      </c>
      <c r="H49" s="101">
        <v>0</v>
      </c>
      <c r="I49" s="101">
        <v>0</v>
      </c>
      <c r="J49" s="101">
        <v>0</v>
      </c>
      <c r="K49" s="101">
        <v>0</v>
      </c>
      <c r="L49" s="101">
        <v>0</v>
      </c>
      <c r="M49" s="101">
        <v>0</v>
      </c>
      <c r="N49" s="113">
        <v>0</v>
      </c>
      <c r="O49" s="101">
        <v>0</v>
      </c>
      <c r="P49" s="101">
        <v>1147</v>
      </c>
      <c r="Q49" s="101">
        <v>8562518.8399999999</v>
      </c>
      <c r="R49" s="101">
        <v>0</v>
      </c>
      <c r="S49" s="101">
        <v>0</v>
      </c>
      <c r="T49" s="101">
        <v>0</v>
      </c>
      <c r="U49" s="101">
        <v>0</v>
      </c>
      <c r="V49" s="101">
        <v>0</v>
      </c>
      <c r="W49" s="101">
        <v>0</v>
      </c>
      <c r="X49" s="101">
        <v>0</v>
      </c>
      <c r="Y49" s="101">
        <v>0</v>
      </c>
      <c r="Z49" s="101">
        <v>0</v>
      </c>
      <c r="AA49" s="101">
        <v>0</v>
      </c>
      <c r="AB49" s="101">
        <v>0</v>
      </c>
      <c r="AC49" s="101">
        <v>0</v>
      </c>
      <c r="AD49" s="101">
        <v>0</v>
      </c>
      <c r="AE49" s="101">
        <v>0</v>
      </c>
      <c r="AF49" s="101">
        <f t="shared" si="10"/>
        <v>183237.9</v>
      </c>
      <c r="AG49" s="101">
        <v>230000</v>
      </c>
      <c r="AH49" s="101">
        <v>0</v>
      </c>
      <c r="AI49" s="93">
        <v>2023</v>
      </c>
      <c r="AJ49" s="93">
        <v>2023</v>
      </c>
      <c r="AK49" s="93">
        <v>2023</v>
      </c>
      <c r="AL49" s="105"/>
      <c r="AM49" s="105"/>
      <c r="AN49" s="105"/>
      <c r="AO49" s="105"/>
      <c r="AP49" s="106" t="s">
        <v>17013</v>
      </c>
      <c r="AQ49" s="106" t="s">
        <v>17002</v>
      </c>
      <c r="AR49" s="106">
        <v>0</v>
      </c>
      <c r="AS49" s="106" t="s">
        <v>17010</v>
      </c>
      <c r="AT49" s="106" t="s">
        <v>17004</v>
      </c>
      <c r="AU49" s="106" t="s">
        <v>17003</v>
      </c>
      <c r="AV49" s="106"/>
      <c r="AW49" s="106"/>
      <c r="AX49" s="106"/>
      <c r="AY49" s="106"/>
      <c r="AZ49" s="106" t="s">
        <v>783</v>
      </c>
      <c r="BA49" s="107">
        <v>5132</v>
      </c>
      <c r="BB49" s="107">
        <v>1156</v>
      </c>
      <c r="BC49" s="106" t="s">
        <v>17063</v>
      </c>
      <c r="BD49" s="106">
        <v>2007</v>
      </c>
      <c r="BE49" s="108"/>
      <c r="BF49" s="109">
        <f t="shared" si="4"/>
        <v>9</v>
      </c>
      <c r="BM49" s="52" t="str">
        <f t="shared" si="5"/>
        <v>1068.000</v>
      </c>
      <c r="BP49" s="52" t="s">
        <v>3113</v>
      </c>
      <c r="BQ49" s="52" t="s">
        <v>2993</v>
      </c>
      <c r="BR49" s="52" t="s">
        <v>2455</v>
      </c>
      <c r="BX49" s="52" t="s">
        <v>3113</v>
      </c>
      <c r="BY49" s="52" t="s">
        <v>2993</v>
      </c>
      <c r="BZ49" s="52" t="s">
        <v>2455</v>
      </c>
      <c r="CK49" s="103">
        <f t="shared" si="2"/>
        <v>3.7834979593753815E-10</v>
      </c>
    </row>
    <row r="50" spans="1:119" x14ac:dyDescent="0.3">
      <c r="A50" s="52">
        <v>1</v>
      </c>
      <c r="B50" s="110">
        <f>SUBTOTAL(9,$A$22:A50)</f>
        <v>29</v>
      </c>
      <c r="C50" s="111" t="s">
        <v>102</v>
      </c>
      <c r="D50" s="112"/>
      <c r="E50" s="102"/>
      <c r="F50" s="102">
        <v>9589269.6699999999</v>
      </c>
      <c r="G50" s="101">
        <f t="shared" si="7"/>
        <v>9589269.6699999999</v>
      </c>
      <c r="H50" s="101">
        <v>0</v>
      </c>
      <c r="I50" s="101">
        <v>0</v>
      </c>
      <c r="J50" s="101">
        <v>0</v>
      </c>
      <c r="K50" s="101">
        <v>0</v>
      </c>
      <c r="L50" s="101">
        <v>0</v>
      </c>
      <c r="M50" s="101">
        <v>0</v>
      </c>
      <c r="N50" s="113">
        <v>0</v>
      </c>
      <c r="O50" s="101">
        <v>0</v>
      </c>
      <c r="P50" s="101">
        <v>1225.4000000000001</v>
      </c>
      <c r="Q50" s="101">
        <v>9163177.6699999999</v>
      </c>
      <c r="R50" s="101">
        <v>0</v>
      </c>
      <c r="S50" s="101">
        <v>0</v>
      </c>
      <c r="T50" s="101">
        <v>0</v>
      </c>
      <c r="U50" s="101">
        <v>0</v>
      </c>
      <c r="V50" s="101">
        <v>0</v>
      </c>
      <c r="W50" s="101">
        <v>0</v>
      </c>
      <c r="X50" s="101">
        <v>0</v>
      </c>
      <c r="Y50" s="101">
        <v>0</v>
      </c>
      <c r="Z50" s="101">
        <v>0</v>
      </c>
      <c r="AA50" s="101">
        <v>0</v>
      </c>
      <c r="AB50" s="101">
        <v>0</v>
      </c>
      <c r="AC50" s="101">
        <v>0</v>
      </c>
      <c r="AD50" s="101">
        <v>0</v>
      </c>
      <c r="AE50" s="101">
        <v>0</v>
      </c>
      <c r="AF50" s="101">
        <f t="shared" si="10"/>
        <v>196092</v>
      </c>
      <c r="AG50" s="101">
        <v>230000</v>
      </c>
      <c r="AH50" s="101">
        <v>0</v>
      </c>
      <c r="AI50" s="93">
        <v>2023</v>
      </c>
      <c r="AJ50" s="93">
        <v>2023</v>
      </c>
      <c r="AK50" s="93">
        <v>2023</v>
      </c>
      <c r="AL50" s="105"/>
      <c r="AM50" s="105"/>
      <c r="AN50" s="105"/>
      <c r="AO50" s="105"/>
      <c r="AP50" s="106" t="s">
        <v>17000</v>
      </c>
      <c r="AQ50" s="106" t="s">
        <v>17002</v>
      </c>
      <c r="AR50" s="106">
        <v>2015</v>
      </c>
      <c r="AS50" s="106" t="s">
        <v>17010</v>
      </c>
      <c r="AT50" s="106" t="s">
        <v>17004</v>
      </c>
      <c r="AU50" s="106" t="s">
        <v>17003</v>
      </c>
      <c r="AV50" s="106"/>
      <c r="AW50" s="106" t="s">
        <v>17021</v>
      </c>
      <c r="AX50" s="114">
        <v>1609049.45</v>
      </c>
      <c r="AY50" s="114">
        <v>3139409.1700000004</v>
      </c>
      <c r="AZ50" s="106" t="s">
        <v>1275</v>
      </c>
      <c r="BA50" s="107">
        <v>5895.5</v>
      </c>
      <c r="BB50" s="107">
        <v>1225.4000000000001</v>
      </c>
      <c r="BC50" s="106" t="s">
        <v>17063</v>
      </c>
      <c r="BD50" s="106" t="s">
        <v>17058</v>
      </c>
      <c r="BE50" s="108"/>
      <c r="BF50" s="109">
        <f t="shared" si="4"/>
        <v>0</v>
      </c>
      <c r="BM50" s="52" t="str">
        <f t="shared" si="5"/>
        <v>1032.600</v>
      </c>
      <c r="BP50" s="52" t="s">
        <v>3115</v>
      </c>
      <c r="BQ50" s="52" t="s">
        <v>2993</v>
      </c>
      <c r="BR50" s="52" t="s">
        <v>1066</v>
      </c>
      <c r="BX50" s="52" t="s">
        <v>3115</v>
      </c>
      <c r="BY50" s="52" t="s">
        <v>2993</v>
      </c>
      <c r="BZ50" s="52" t="s">
        <v>1066</v>
      </c>
      <c r="CK50" s="103">
        <f t="shared" si="2"/>
        <v>0</v>
      </c>
    </row>
    <row r="51" spans="1:119" x14ac:dyDescent="0.3">
      <c r="A51" s="52">
        <v>1</v>
      </c>
      <c r="B51" s="110">
        <f>SUBTOTAL(9,$A$22:A51)</f>
        <v>30</v>
      </c>
      <c r="C51" s="111" t="s">
        <v>104</v>
      </c>
      <c r="D51" s="112"/>
      <c r="E51" s="102"/>
      <c r="F51" s="102">
        <v>12990197.199999999</v>
      </c>
      <c r="G51" s="101">
        <f t="shared" si="7"/>
        <v>12990197.200000001</v>
      </c>
      <c r="H51" s="101">
        <v>0</v>
      </c>
      <c r="I51" s="101">
        <v>0</v>
      </c>
      <c r="J51" s="101">
        <v>0</v>
      </c>
      <c r="K51" s="101">
        <v>0</v>
      </c>
      <c r="L51" s="101">
        <v>0</v>
      </c>
      <c r="M51" s="101">
        <v>0</v>
      </c>
      <c r="N51" s="113">
        <v>0</v>
      </c>
      <c r="O51" s="101">
        <v>0</v>
      </c>
      <c r="P51" s="101">
        <v>1660</v>
      </c>
      <c r="Q51" s="101">
        <v>12492850.210000001</v>
      </c>
      <c r="R51" s="101">
        <v>0</v>
      </c>
      <c r="S51" s="101">
        <v>0</v>
      </c>
      <c r="T51" s="101">
        <v>0</v>
      </c>
      <c r="U51" s="101">
        <v>0</v>
      </c>
      <c r="V51" s="101">
        <v>0</v>
      </c>
      <c r="W51" s="101">
        <v>0</v>
      </c>
      <c r="X51" s="101">
        <v>0</v>
      </c>
      <c r="Y51" s="101">
        <v>0</v>
      </c>
      <c r="Z51" s="101">
        <v>0</v>
      </c>
      <c r="AA51" s="101">
        <v>0</v>
      </c>
      <c r="AB51" s="101">
        <v>0</v>
      </c>
      <c r="AC51" s="101">
        <v>0</v>
      </c>
      <c r="AD51" s="101">
        <v>0</v>
      </c>
      <c r="AE51" s="101">
        <v>0</v>
      </c>
      <c r="AF51" s="101">
        <f t="shared" si="10"/>
        <v>267346.99</v>
      </c>
      <c r="AG51" s="101">
        <v>230000</v>
      </c>
      <c r="AH51" s="101">
        <v>0</v>
      </c>
      <c r="AI51" s="93">
        <v>2023</v>
      </c>
      <c r="AJ51" s="93">
        <v>2023</v>
      </c>
      <c r="AK51" s="93">
        <v>2023</v>
      </c>
      <c r="AL51" s="105"/>
      <c r="AM51" s="105"/>
      <c r="AN51" s="105"/>
      <c r="AO51" s="105"/>
      <c r="AP51" s="106" t="s">
        <v>17016</v>
      </c>
      <c r="AQ51" s="106" t="s">
        <v>16996</v>
      </c>
      <c r="AR51" s="106">
        <v>0</v>
      </c>
      <c r="AS51" s="106" t="s">
        <v>17010</v>
      </c>
      <c r="AT51" s="106" t="s">
        <v>17014</v>
      </c>
      <c r="AU51" s="106" t="s">
        <v>17010</v>
      </c>
      <c r="AV51" s="106"/>
      <c r="AW51" s="106"/>
      <c r="AX51" s="106"/>
      <c r="AY51" s="106"/>
      <c r="AZ51" s="106" t="s">
        <v>673</v>
      </c>
      <c r="BA51" s="107">
        <v>6171.3</v>
      </c>
      <c r="BB51" s="107">
        <v>1660</v>
      </c>
      <c r="BC51" s="106" t="s">
        <v>17063</v>
      </c>
      <c r="BD51" s="106" t="s">
        <v>2988</v>
      </c>
      <c r="BE51" s="108"/>
      <c r="BF51" s="109">
        <f t="shared" si="4"/>
        <v>0</v>
      </c>
      <c r="BM51" s="52" t="str">
        <f t="shared" si="5"/>
        <v>1527.900</v>
      </c>
      <c r="BP51" s="52" t="s">
        <v>3117</v>
      </c>
      <c r="BQ51" s="52" t="s">
        <v>2993</v>
      </c>
      <c r="BR51" s="52" t="s">
        <v>2993</v>
      </c>
      <c r="BX51" s="52" t="s">
        <v>3117</v>
      </c>
      <c r="BY51" s="52" t="s">
        <v>2993</v>
      </c>
      <c r="BZ51" s="52" t="s">
        <v>2993</v>
      </c>
      <c r="CK51" s="103">
        <f t="shared" si="2"/>
        <v>2.3283064365386963E-10</v>
      </c>
    </row>
    <row r="52" spans="1:119" x14ac:dyDescent="0.3">
      <c r="A52" s="52">
        <v>1</v>
      </c>
      <c r="B52" s="110">
        <f>SUBTOTAL(9,$A$22:A52)</f>
        <v>31</v>
      </c>
      <c r="C52" s="111" t="s">
        <v>105</v>
      </c>
      <c r="D52" s="112"/>
      <c r="E52" s="102"/>
      <c r="F52" s="102">
        <v>3490967.33</v>
      </c>
      <c r="G52" s="101">
        <f t="shared" si="7"/>
        <v>3490967.33</v>
      </c>
      <c r="H52" s="101">
        <v>0</v>
      </c>
      <c r="I52" s="101">
        <v>0</v>
      </c>
      <c r="J52" s="101">
        <v>0</v>
      </c>
      <c r="K52" s="101">
        <v>0</v>
      </c>
      <c r="L52" s="101">
        <v>0</v>
      </c>
      <c r="M52" s="101">
        <v>0</v>
      </c>
      <c r="N52" s="113">
        <v>0</v>
      </c>
      <c r="O52" s="101">
        <v>0</v>
      </c>
      <c r="P52" s="101">
        <v>426</v>
      </c>
      <c r="Q52" s="101">
        <v>3241597.15</v>
      </c>
      <c r="R52" s="101">
        <v>0</v>
      </c>
      <c r="S52" s="101">
        <v>0</v>
      </c>
      <c r="T52" s="101">
        <v>0</v>
      </c>
      <c r="U52" s="101">
        <v>0</v>
      </c>
      <c r="V52" s="101">
        <v>0</v>
      </c>
      <c r="W52" s="101">
        <v>0</v>
      </c>
      <c r="X52" s="101">
        <v>0</v>
      </c>
      <c r="Y52" s="101">
        <v>0</v>
      </c>
      <c r="Z52" s="101">
        <v>0</v>
      </c>
      <c r="AA52" s="101">
        <v>0</v>
      </c>
      <c r="AB52" s="101">
        <v>0</v>
      </c>
      <c r="AC52" s="101">
        <v>0</v>
      </c>
      <c r="AD52" s="101">
        <v>0</v>
      </c>
      <c r="AE52" s="101">
        <v>0</v>
      </c>
      <c r="AF52" s="101">
        <f t="shared" si="10"/>
        <v>69370.179999999993</v>
      </c>
      <c r="AG52" s="101">
        <v>180000</v>
      </c>
      <c r="AH52" s="101">
        <v>0</v>
      </c>
      <c r="AI52" s="93">
        <v>2023</v>
      </c>
      <c r="AJ52" s="93">
        <v>2023</v>
      </c>
      <c r="AK52" s="93">
        <v>2023</v>
      </c>
      <c r="AL52" s="105"/>
      <c r="AM52" s="105"/>
      <c r="AN52" s="105"/>
      <c r="AO52" s="105"/>
      <c r="AP52" s="106" t="s">
        <v>16995</v>
      </c>
      <c r="AQ52" s="106" t="s">
        <v>17016</v>
      </c>
      <c r="AR52" s="106">
        <v>0</v>
      </c>
      <c r="AS52" s="106" t="s">
        <v>17008</v>
      </c>
      <c r="AT52" s="106" t="s">
        <v>17014</v>
      </c>
      <c r="AU52" s="106">
        <v>0</v>
      </c>
      <c r="AV52" s="106"/>
      <c r="AW52" s="106"/>
      <c r="AX52" s="106"/>
      <c r="AY52" s="106"/>
      <c r="AZ52" s="106" t="s">
        <v>668</v>
      </c>
      <c r="BA52" s="107">
        <v>718.8</v>
      </c>
      <c r="BB52" s="107">
        <v>426.6</v>
      </c>
      <c r="BC52" s="106" t="s">
        <v>17062</v>
      </c>
      <c r="BD52" s="106">
        <v>2007</v>
      </c>
      <c r="BE52" s="108"/>
      <c r="BF52" s="109">
        <f t="shared" si="4"/>
        <v>0.60000000000002274</v>
      </c>
      <c r="BM52" s="52" t="str">
        <f t="shared" si="5"/>
        <v>466.800</v>
      </c>
      <c r="BP52" s="52" t="s">
        <v>3118</v>
      </c>
      <c r="BQ52" s="52" t="s">
        <v>2993</v>
      </c>
      <c r="BR52" s="52" t="s">
        <v>2993</v>
      </c>
      <c r="BX52" s="52" t="s">
        <v>3118</v>
      </c>
      <c r="BY52" s="52" t="s">
        <v>2993</v>
      </c>
      <c r="BZ52" s="52" t="s">
        <v>2993</v>
      </c>
      <c r="CK52" s="103">
        <f t="shared" si="2"/>
        <v>1.7462298274040222E-10</v>
      </c>
    </row>
    <row r="53" spans="1:119" x14ac:dyDescent="0.3">
      <c r="A53" s="52">
        <v>1</v>
      </c>
      <c r="B53" s="110">
        <f>SUBTOTAL(9,$A$22:A53)</f>
        <v>32</v>
      </c>
      <c r="C53" s="111" t="s">
        <v>106</v>
      </c>
      <c r="D53" s="112"/>
      <c r="E53" s="102"/>
      <c r="F53" s="102">
        <v>9085312.6199999992</v>
      </c>
      <c r="G53" s="101">
        <f t="shared" si="7"/>
        <v>4855154.96</v>
      </c>
      <c r="H53" s="101">
        <v>0</v>
      </c>
      <c r="I53" s="101">
        <v>0</v>
      </c>
      <c r="J53" s="101">
        <v>0</v>
      </c>
      <c r="K53" s="101">
        <v>0</v>
      </c>
      <c r="L53" s="101">
        <v>4606574.2699999996</v>
      </c>
      <c r="M53" s="101">
        <v>0</v>
      </c>
      <c r="N53" s="113">
        <v>0</v>
      </c>
      <c r="O53" s="101">
        <v>0</v>
      </c>
      <c r="P53" s="101">
        <v>0</v>
      </c>
      <c r="Q53" s="101">
        <v>0</v>
      </c>
      <c r="R53" s="101">
        <v>0</v>
      </c>
      <c r="S53" s="101">
        <v>0</v>
      </c>
      <c r="T53" s="101">
        <v>0</v>
      </c>
      <c r="U53" s="101">
        <v>0</v>
      </c>
      <c r="V53" s="101">
        <v>0</v>
      </c>
      <c r="W53" s="101">
        <v>0</v>
      </c>
      <c r="X53" s="101">
        <v>0</v>
      </c>
      <c r="Y53" s="101">
        <v>0</v>
      </c>
      <c r="Z53" s="101">
        <v>0</v>
      </c>
      <c r="AA53" s="101">
        <v>0</v>
      </c>
      <c r="AB53" s="101">
        <v>0</v>
      </c>
      <c r="AC53" s="101">
        <v>0</v>
      </c>
      <c r="AD53" s="101">
        <v>0</v>
      </c>
      <c r="AE53" s="101">
        <v>0</v>
      </c>
      <c r="AF53" s="101">
        <f>ROUND(L53*2.14%,2)</f>
        <v>98580.69</v>
      </c>
      <c r="AG53" s="101">
        <v>150000</v>
      </c>
      <c r="AH53" s="101">
        <v>0</v>
      </c>
      <c r="AI53" s="93">
        <v>2023</v>
      </c>
      <c r="AJ53" s="93">
        <v>2023</v>
      </c>
      <c r="AK53" s="93">
        <v>2023</v>
      </c>
      <c r="AL53" s="105"/>
      <c r="AM53" s="105"/>
      <c r="AN53" s="105"/>
      <c r="AO53" s="105"/>
      <c r="AP53" s="106" t="s">
        <v>17016</v>
      </c>
      <c r="AQ53" s="106" t="s">
        <v>16996</v>
      </c>
      <c r="AR53" s="106">
        <v>0</v>
      </c>
      <c r="AS53" s="106" t="s">
        <v>17010</v>
      </c>
      <c r="AT53" s="106" t="s">
        <v>17012</v>
      </c>
      <c r="AU53" s="106" t="s">
        <v>17010</v>
      </c>
      <c r="AV53" s="106"/>
      <c r="AW53" s="106"/>
      <c r="AX53" s="106"/>
      <c r="AY53" s="106"/>
      <c r="AZ53" s="106" t="s">
        <v>619</v>
      </c>
      <c r="BA53" s="107">
        <v>4616</v>
      </c>
      <c r="BB53" s="107">
        <v>1161</v>
      </c>
      <c r="BC53" s="106" t="s">
        <v>17063</v>
      </c>
      <c r="BD53" s="106" t="s">
        <v>1147</v>
      </c>
      <c r="BE53" s="108"/>
      <c r="BF53" s="109">
        <f t="shared" si="4"/>
        <v>1161</v>
      </c>
      <c r="BM53" s="52" t="str">
        <f t="shared" si="5"/>
        <v>1196.000</v>
      </c>
      <c r="BP53" s="52" t="s">
        <v>3119</v>
      </c>
      <c r="BQ53" s="52" t="s">
        <v>2993</v>
      </c>
      <c r="BR53" s="52" t="s">
        <v>2993</v>
      </c>
      <c r="BX53" s="52" t="s">
        <v>3119</v>
      </c>
      <c r="BY53" s="52" t="s">
        <v>2993</v>
      </c>
      <c r="BZ53" s="52" t="s">
        <v>2993</v>
      </c>
      <c r="CK53" s="103">
        <f t="shared" si="2"/>
        <v>4.0745362639427185E-10</v>
      </c>
    </row>
    <row r="54" spans="1:119" x14ac:dyDescent="0.3">
      <c r="A54" s="52">
        <v>1</v>
      </c>
      <c r="B54" s="110">
        <f>SUBTOTAL(9,$A$22:A54)</f>
        <v>33</v>
      </c>
      <c r="C54" s="111" t="s">
        <v>7388</v>
      </c>
      <c r="D54" s="112"/>
      <c r="E54" s="102"/>
      <c r="F54" s="102"/>
      <c r="G54" s="101">
        <f t="shared" si="7"/>
        <v>7439625.3300000001</v>
      </c>
      <c r="H54" s="101">
        <v>0</v>
      </c>
      <c r="I54" s="101">
        <v>0</v>
      </c>
      <c r="J54" s="101">
        <v>0</v>
      </c>
      <c r="K54" s="101">
        <v>0</v>
      </c>
      <c r="L54" s="101">
        <v>0</v>
      </c>
      <c r="M54" s="101">
        <v>0</v>
      </c>
      <c r="N54" s="113">
        <v>0</v>
      </c>
      <c r="O54" s="101">
        <v>0</v>
      </c>
      <c r="P54" s="101">
        <v>729</v>
      </c>
      <c r="Q54" s="101">
        <v>7136895.7599999998</v>
      </c>
      <c r="R54" s="101">
        <v>0</v>
      </c>
      <c r="S54" s="101">
        <v>0</v>
      </c>
      <c r="T54" s="101">
        <v>0</v>
      </c>
      <c r="U54" s="101">
        <v>0</v>
      </c>
      <c r="V54" s="101">
        <v>0</v>
      </c>
      <c r="W54" s="101">
        <v>0</v>
      </c>
      <c r="X54" s="101">
        <v>0</v>
      </c>
      <c r="Y54" s="101">
        <v>0</v>
      </c>
      <c r="Z54" s="101">
        <v>0</v>
      </c>
      <c r="AA54" s="101">
        <v>0</v>
      </c>
      <c r="AB54" s="101">
        <v>0</v>
      </c>
      <c r="AC54" s="101">
        <v>0</v>
      </c>
      <c r="AD54" s="101">
        <v>0</v>
      </c>
      <c r="AE54" s="101">
        <v>0</v>
      </c>
      <c r="AF54" s="101">
        <f>ROUND(Q54*2.14%,2)</f>
        <v>152729.57</v>
      </c>
      <c r="AG54" s="101">
        <v>150000</v>
      </c>
      <c r="AH54" s="101">
        <v>0</v>
      </c>
      <c r="AI54" s="93">
        <v>2023</v>
      </c>
      <c r="AJ54" s="93">
        <v>2023</v>
      </c>
      <c r="AK54" s="93">
        <v>2023</v>
      </c>
      <c r="AL54" s="105"/>
      <c r="AM54" s="105"/>
      <c r="AN54" s="105"/>
      <c r="AO54" s="105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7"/>
      <c r="BB54" s="107"/>
      <c r="BC54" s="106"/>
      <c r="BD54" s="106"/>
      <c r="BE54" s="108"/>
      <c r="BF54" s="109"/>
      <c r="CK54" s="103">
        <f t="shared" si="2"/>
        <v>2.9103830456733704E-10</v>
      </c>
    </row>
    <row r="55" spans="1:119" x14ac:dyDescent="0.3">
      <c r="A55" s="52">
        <v>1</v>
      </c>
      <c r="B55" s="110">
        <f>SUBTOTAL(9,$A$22:A55)</f>
        <v>34</v>
      </c>
      <c r="C55" s="111" t="s">
        <v>6057</v>
      </c>
      <c r="D55" s="112"/>
      <c r="E55" s="102"/>
      <c r="F55" s="102"/>
      <c r="G55" s="101">
        <f t="shared" si="7"/>
        <v>3246985.8699999996</v>
      </c>
      <c r="H55" s="101">
        <v>0</v>
      </c>
      <c r="I55" s="101">
        <v>0</v>
      </c>
      <c r="J55" s="101">
        <v>0</v>
      </c>
      <c r="K55" s="101">
        <v>0</v>
      </c>
      <c r="L55" s="101">
        <v>0</v>
      </c>
      <c r="M55" s="101">
        <v>0</v>
      </c>
      <c r="N55" s="113">
        <v>0</v>
      </c>
      <c r="O55" s="101">
        <v>0</v>
      </c>
      <c r="P55" s="101">
        <v>1093</v>
      </c>
      <c r="Q55" s="101">
        <v>3199000.86</v>
      </c>
      <c r="R55" s="101">
        <v>0</v>
      </c>
      <c r="S55" s="101">
        <v>0</v>
      </c>
      <c r="T55" s="101">
        <v>0</v>
      </c>
      <c r="U55" s="101">
        <v>0</v>
      </c>
      <c r="V55" s="101">
        <v>0</v>
      </c>
      <c r="W55" s="101">
        <v>0</v>
      </c>
      <c r="X55" s="101">
        <v>0</v>
      </c>
      <c r="Y55" s="101">
        <v>0</v>
      </c>
      <c r="Z55" s="101">
        <v>0</v>
      </c>
      <c r="AA55" s="101">
        <v>0</v>
      </c>
      <c r="AB55" s="101">
        <v>0</v>
      </c>
      <c r="AC55" s="101">
        <v>0</v>
      </c>
      <c r="AD55" s="101">
        <v>0</v>
      </c>
      <c r="AE55" s="101">
        <v>0</v>
      </c>
      <c r="AF55" s="101">
        <v>47985.01</v>
      </c>
      <c r="AG55" s="101">
        <v>0</v>
      </c>
      <c r="AH55" s="101">
        <v>0</v>
      </c>
      <c r="AI55" s="93" t="s">
        <v>17316</v>
      </c>
      <c r="AJ55" s="93">
        <v>2023</v>
      </c>
      <c r="AK55" s="93">
        <v>2023</v>
      </c>
      <c r="AL55" s="105"/>
      <c r="AM55" s="105"/>
      <c r="AN55" s="105"/>
      <c r="AO55" s="105"/>
      <c r="AP55" s="106"/>
      <c r="AQ55" s="106"/>
      <c r="AR55" s="106"/>
      <c r="AS55" s="106"/>
      <c r="AT55" s="106"/>
      <c r="AU55" s="106"/>
      <c r="AV55" s="106"/>
      <c r="AW55" s="106"/>
      <c r="AX55" s="106"/>
      <c r="AY55" s="106"/>
      <c r="AZ55" s="106"/>
      <c r="BA55" s="107"/>
      <c r="BB55" s="107"/>
      <c r="BC55" s="106"/>
      <c r="BD55" s="106"/>
      <c r="BE55" s="108"/>
      <c r="BF55" s="109"/>
      <c r="CK55" s="103">
        <f t="shared" si="2"/>
        <v>-2.255546860396862E-10</v>
      </c>
    </row>
    <row r="56" spans="1:119" x14ac:dyDescent="0.3">
      <c r="A56" s="52">
        <v>1</v>
      </c>
      <c r="B56" s="110">
        <f>SUBTOTAL(9,$A$22:A56)</f>
        <v>35</v>
      </c>
      <c r="C56" s="111" t="s">
        <v>7621</v>
      </c>
      <c r="D56" s="112"/>
      <c r="E56" s="102"/>
      <c r="F56" s="102"/>
      <c r="G56" s="101">
        <f t="shared" si="7"/>
        <v>3331988.23</v>
      </c>
      <c r="H56" s="101">
        <v>0</v>
      </c>
      <c r="I56" s="101">
        <v>0</v>
      </c>
      <c r="J56" s="101">
        <v>0</v>
      </c>
      <c r="K56" s="101">
        <v>0</v>
      </c>
      <c r="L56" s="101">
        <v>0</v>
      </c>
      <c r="M56" s="101">
        <v>0</v>
      </c>
      <c r="N56" s="113">
        <v>0</v>
      </c>
      <c r="O56" s="101">
        <v>0</v>
      </c>
      <c r="P56" s="101">
        <v>0</v>
      </c>
      <c r="Q56" s="101">
        <v>0</v>
      </c>
      <c r="R56" s="101">
        <v>780</v>
      </c>
      <c r="S56" s="101">
        <v>3331988.23</v>
      </c>
      <c r="T56" s="101">
        <v>0</v>
      </c>
      <c r="U56" s="101">
        <v>0</v>
      </c>
      <c r="V56" s="101">
        <v>0</v>
      </c>
      <c r="W56" s="101">
        <v>0</v>
      </c>
      <c r="X56" s="101">
        <v>0</v>
      </c>
      <c r="Y56" s="101">
        <v>0</v>
      </c>
      <c r="Z56" s="101">
        <v>0</v>
      </c>
      <c r="AA56" s="101">
        <v>0</v>
      </c>
      <c r="AB56" s="101">
        <v>0</v>
      </c>
      <c r="AC56" s="101">
        <v>0</v>
      </c>
      <c r="AD56" s="101">
        <v>0</v>
      </c>
      <c r="AE56" s="101">
        <v>0</v>
      </c>
      <c r="AF56" s="101">
        <v>0</v>
      </c>
      <c r="AG56" s="101">
        <v>0</v>
      </c>
      <c r="AH56" s="101">
        <v>0</v>
      </c>
      <c r="AI56" s="93" t="s">
        <v>17316</v>
      </c>
      <c r="AJ56" s="93">
        <v>2023</v>
      </c>
      <c r="AK56" s="93" t="s">
        <v>17316</v>
      </c>
      <c r="AL56" s="105"/>
      <c r="AM56" s="105"/>
      <c r="AN56" s="105"/>
      <c r="AO56" s="105"/>
      <c r="AP56" s="106"/>
      <c r="AQ56" s="106"/>
      <c r="AR56" s="106"/>
      <c r="AS56" s="106"/>
      <c r="AT56" s="106"/>
      <c r="AU56" s="106"/>
      <c r="AV56" s="106"/>
      <c r="AW56" s="106"/>
      <c r="AX56" s="106"/>
      <c r="AY56" s="106"/>
      <c r="AZ56" s="106"/>
      <c r="BA56" s="107"/>
      <c r="BB56" s="107"/>
      <c r="BC56" s="106"/>
      <c r="BD56" s="106"/>
      <c r="BE56" s="108"/>
      <c r="BF56" s="109"/>
      <c r="CK56" s="103">
        <f t="shared" si="2"/>
        <v>0</v>
      </c>
    </row>
    <row r="57" spans="1:119" x14ac:dyDescent="0.3">
      <c r="A57" s="52">
        <v>1</v>
      </c>
      <c r="B57" s="110">
        <f>SUBTOTAL(9,$A$22:A57)</f>
        <v>36</v>
      </c>
      <c r="C57" s="111" t="s">
        <v>5741</v>
      </c>
      <c r="D57" s="112"/>
      <c r="E57" s="102"/>
      <c r="F57" s="102"/>
      <c r="G57" s="101">
        <f t="shared" si="7"/>
        <v>5745375</v>
      </c>
      <c r="H57" s="101">
        <v>0</v>
      </c>
      <c r="I57" s="101">
        <v>0</v>
      </c>
      <c r="J57" s="101">
        <v>0</v>
      </c>
      <c r="K57" s="101">
        <v>0</v>
      </c>
      <c r="L57" s="101">
        <v>0</v>
      </c>
      <c r="M57" s="101">
        <v>0</v>
      </c>
      <c r="N57" s="113">
        <v>0</v>
      </c>
      <c r="O57" s="101">
        <v>0</v>
      </c>
      <c r="P57" s="101">
        <v>0</v>
      </c>
      <c r="Q57" s="101">
        <v>0</v>
      </c>
      <c r="R57" s="101">
        <v>0</v>
      </c>
      <c r="S57" s="101">
        <v>0</v>
      </c>
      <c r="T57" s="101">
        <v>2215.02</v>
      </c>
      <c r="U57" s="101">
        <v>5625000</v>
      </c>
      <c r="V57" s="101">
        <v>0</v>
      </c>
      <c r="W57" s="101">
        <v>0</v>
      </c>
      <c r="X57" s="101">
        <v>0</v>
      </c>
      <c r="Y57" s="101">
        <v>0</v>
      </c>
      <c r="Z57" s="101">
        <v>0</v>
      </c>
      <c r="AA57" s="101">
        <v>0</v>
      </c>
      <c r="AB57" s="101">
        <v>0</v>
      </c>
      <c r="AC57" s="101">
        <v>0</v>
      </c>
      <c r="AD57" s="101">
        <v>0</v>
      </c>
      <c r="AE57" s="101">
        <v>0</v>
      </c>
      <c r="AF57" s="101">
        <f>ROUND(Q57*2.14%,2)+ROUND(H57*2.14%,2)+ROUND(I57*2.14%,2)+ROUND(J57*2.14%,2)+ROUND(K57*2.14%,2)+ROUND(L57*2.14%,2)+ROUND(M57*2.14%,2)+ROUND(O57*2.14%,2)+ROUND(S57*2.14%,2)+ROUND(U57*2.14%,2)+ROUND(W57*2.14%,2)+ROUND(X57*2.14%,2)+ROUND(Y57*2.14%,2)+ROUND(Z57*2.14%,2)+ROUND(AA57*2.14%,2)+ROUND(AB57*2.14%,2)+ROUND(AC57*2.14%,2)+ROUND(AD57*2.14%,2)+ROUND(AE57*2.14%,2)</f>
        <v>120375</v>
      </c>
      <c r="AG57" s="101">
        <v>0</v>
      </c>
      <c r="AH57" s="101">
        <v>0</v>
      </c>
      <c r="AI57" s="93" t="s">
        <v>17316</v>
      </c>
      <c r="AJ57" s="93">
        <v>2023</v>
      </c>
      <c r="AK57" s="93">
        <v>2023</v>
      </c>
      <c r="AL57" s="105"/>
      <c r="AM57" s="105"/>
      <c r="AN57" s="105"/>
      <c r="AO57" s="105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7"/>
      <c r="BB57" s="107"/>
      <c r="BC57" s="106"/>
      <c r="BD57" s="106"/>
      <c r="BE57" s="108"/>
      <c r="BF57" s="109"/>
      <c r="CK57" s="103">
        <f t="shared" si="2"/>
        <v>0</v>
      </c>
    </row>
    <row r="58" spans="1:119" x14ac:dyDescent="0.3">
      <c r="A58" s="52">
        <v>1</v>
      </c>
      <c r="B58" s="110">
        <f>SUBTOTAL(9,$A$22:A58)</f>
        <v>37</v>
      </c>
      <c r="C58" s="115" t="s">
        <v>132</v>
      </c>
      <c r="D58" s="112"/>
      <c r="E58" s="115"/>
      <c r="F58" s="116">
        <v>5164777.2</v>
      </c>
      <c r="G58" s="101">
        <f t="shared" si="7"/>
        <v>5164777.2</v>
      </c>
      <c r="H58" s="117">
        <v>0</v>
      </c>
      <c r="I58" s="117">
        <v>0</v>
      </c>
      <c r="J58" s="117">
        <v>0</v>
      </c>
      <c r="K58" s="117">
        <v>0</v>
      </c>
      <c r="L58" s="117">
        <v>0</v>
      </c>
      <c r="M58" s="117">
        <v>0</v>
      </c>
      <c r="N58" s="118">
        <v>0</v>
      </c>
      <c r="O58" s="117">
        <v>0</v>
      </c>
      <c r="P58" s="101">
        <v>660</v>
      </c>
      <c r="Q58" s="101">
        <v>4860757</v>
      </c>
      <c r="R58" s="117">
        <v>0</v>
      </c>
      <c r="S58" s="117">
        <v>0</v>
      </c>
      <c r="T58" s="101">
        <v>0</v>
      </c>
      <c r="U58" s="101">
        <v>0</v>
      </c>
      <c r="V58" s="117">
        <v>0</v>
      </c>
      <c r="W58" s="117">
        <v>0</v>
      </c>
      <c r="X58" s="117">
        <v>0</v>
      </c>
      <c r="Y58" s="117">
        <v>0</v>
      </c>
      <c r="Z58" s="117">
        <v>0</v>
      </c>
      <c r="AA58" s="117">
        <v>0</v>
      </c>
      <c r="AB58" s="117">
        <v>0</v>
      </c>
      <c r="AC58" s="117">
        <v>0</v>
      </c>
      <c r="AD58" s="117">
        <v>0</v>
      </c>
      <c r="AE58" s="117">
        <v>0</v>
      </c>
      <c r="AF58" s="101">
        <f>ROUND(Q58*2.14%,2)</f>
        <v>104020.2</v>
      </c>
      <c r="AG58" s="101">
        <v>200000</v>
      </c>
      <c r="AH58" s="117">
        <v>0</v>
      </c>
      <c r="AI58" s="93">
        <v>2023</v>
      </c>
      <c r="AJ58" s="93">
        <v>2023</v>
      </c>
      <c r="AK58" s="93">
        <v>2023</v>
      </c>
      <c r="AL58" s="105"/>
      <c r="AM58" s="105"/>
      <c r="AN58" s="105"/>
      <c r="AO58" s="105"/>
      <c r="AP58" s="106" t="s">
        <v>17016</v>
      </c>
      <c r="AQ58" s="106" t="s">
        <v>17011</v>
      </c>
      <c r="AR58" s="106">
        <v>2016</v>
      </c>
      <c r="AS58" s="106" t="s">
        <v>17012</v>
      </c>
      <c r="AT58" s="106" t="s">
        <v>16998</v>
      </c>
      <c r="AU58" s="106" t="s">
        <v>17010</v>
      </c>
      <c r="AV58" s="106"/>
      <c r="AW58" s="106" t="s">
        <v>17021</v>
      </c>
      <c r="AX58" s="114">
        <v>2935944.12</v>
      </c>
      <c r="AY58" s="114">
        <v>2244637.5100000002</v>
      </c>
      <c r="AZ58" s="106" t="s">
        <v>619</v>
      </c>
      <c r="BA58" s="107">
        <v>6914.1</v>
      </c>
      <c r="BB58" s="107">
        <v>1125</v>
      </c>
      <c r="BC58" s="106" t="s">
        <v>17063</v>
      </c>
      <c r="BD58" s="106" t="s">
        <v>17058</v>
      </c>
      <c r="BE58" s="108"/>
      <c r="BF58" s="109">
        <f>BB58-P58</f>
        <v>465</v>
      </c>
      <c r="BG58" s="52" t="s">
        <v>16989</v>
      </c>
      <c r="BM58" s="52" t="str">
        <f>VLOOKUP(C58,BP:BR,3,FALSE)</f>
        <v>1304.100</v>
      </c>
      <c r="BP58" s="52" t="s">
        <v>3173</v>
      </c>
      <c r="BQ58" s="52" t="s">
        <v>710</v>
      </c>
      <c r="BR58" s="52" t="s">
        <v>3174</v>
      </c>
      <c r="BX58" s="52" t="s">
        <v>3173</v>
      </c>
      <c r="BY58" s="52" t="s">
        <v>710</v>
      </c>
      <c r="BZ58" s="52" t="s">
        <v>3174</v>
      </c>
      <c r="CK58" s="103">
        <f t="shared" si="2"/>
        <v>1.7462298274040222E-10</v>
      </c>
    </row>
    <row r="59" spans="1:119" x14ac:dyDescent="0.3">
      <c r="A59" s="52">
        <v>1</v>
      </c>
      <c r="B59" s="110">
        <f>SUBTOTAL(9,$A$22:A59)</f>
        <v>38</v>
      </c>
      <c r="C59" s="99" t="s">
        <v>5333</v>
      </c>
      <c r="D59" s="99"/>
      <c r="E59" s="99"/>
      <c r="F59" s="99"/>
      <c r="G59" s="101">
        <f t="shared" si="7"/>
        <v>13841781.459999999</v>
      </c>
      <c r="H59" s="119">
        <v>0</v>
      </c>
      <c r="I59" s="119">
        <v>0</v>
      </c>
      <c r="J59" s="119">
        <v>0</v>
      </c>
      <c r="K59" s="119">
        <v>0</v>
      </c>
      <c r="L59" s="119">
        <v>0</v>
      </c>
      <c r="M59" s="119">
        <v>0</v>
      </c>
      <c r="N59" s="120">
        <v>0</v>
      </c>
      <c r="O59" s="119">
        <v>0</v>
      </c>
      <c r="P59" s="119">
        <v>1563.5</v>
      </c>
      <c r="Q59" s="119">
        <v>13551773.51</v>
      </c>
      <c r="R59" s="119">
        <v>0</v>
      </c>
      <c r="S59" s="119">
        <v>0</v>
      </c>
      <c r="T59" s="119">
        <v>0</v>
      </c>
      <c r="U59" s="119">
        <v>0</v>
      </c>
      <c r="V59" s="119">
        <v>0</v>
      </c>
      <c r="W59" s="119">
        <v>0</v>
      </c>
      <c r="X59" s="119">
        <v>0</v>
      </c>
      <c r="Y59" s="119">
        <v>0</v>
      </c>
      <c r="Z59" s="119">
        <v>0</v>
      </c>
      <c r="AA59" s="119">
        <v>0</v>
      </c>
      <c r="AB59" s="119">
        <v>0</v>
      </c>
      <c r="AC59" s="119">
        <v>0</v>
      </c>
      <c r="AD59" s="119">
        <v>0</v>
      </c>
      <c r="AE59" s="119">
        <v>0</v>
      </c>
      <c r="AF59" s="119">
        <f t="shared" ref="AF59:AF82" si="11">ROUND(Q59*2.14%,2)+ROUND(H59*2.14%,2)+ROUND(I59*2.14%,2)+ROUND(J59*2.14%,2)+ROUND(K59*2.14%,2)+ROUND(L59*2.14%,2)+ROUND(M59*2.14%,2)+ROUND(O59*2.14%,2)+ROUND(S59*2.14%,2)+ROUND(U59*2.14%,2)+ROUND(W59*2.14%,2)+ROUND(X59*2.14%,2)+ROUND(Y59*2.14%,2)+ROUND(Z59*2.14%,2)+ROUND(AA59*2.14%,2)+ROUND(AB59*2.14%,2)+ROUND(AC59*2.14%,2)+ROUND(AD59*2.14%,2)+ROUND(AE59*2.14%,2)</f>
        <v>290007.95</v>
      </c>
      <c r="AG59" s="119">
        <v>0</v>
      </c>
      <c r="AH59" s="119">
        <v>0</v>
      </c>
      <c r="AI59" s="121" t="s">
        <v>17316</v>
      </c>
      <c r="AJ59" s="121">
        <v>2023</v>
      </c>
      <c r="AK59" s="122">
        <v>2023</v>
      </c>
      <c r="BC59" s="52"/>
      <c r="BD59" s="52"/>
      <c r="BE59" s="52"/>
      <c r="CK59" s="103">
        <f t="shared" si="2"/>
        <v>-7.5669959187507629E-10</v>
      </c>
    </row>
    <row r="60" spans="1:119" s="123" customFormat="1" x14ac:dyDescent="0.3">
      <c r="A60" s="52">
        <v>1</v>
      </c>
      <c r="B60" s="110">
        <f>SUBTOTAL(9,$A$22:A60)</f>
        <v>39</v>
      </c>
      <c r="C60" s="99" t="s">
        <v>6709</v>
      </c>
      <c r="D60" s="99"/>
      <c r="E60" s="99"/>
      <c r="F60" s="99"/>
      <c r="G60" s="101">
        <f t="shared" si="7"/>
        <v>2837048.69</v>
      </c>
      <c r="H60" s="119">
        <v>0</v>
      </c>
      <c r="I60" s="119">
        <v>0</v>
      </c>
      <c r="J60" s="119">
        <v>0</v>
      </c>
      <c r="K60" s="119">
        <v>0</v>
      </c>
      <c r="L60" s="119">
        <v>0</v>
      </c>
      <c r="M60" s="119">
        <v>0</v>
      </c>
      <c r="N60" s="120">
        <v>0</v>
      </c>
      <c r="O60" s="119">
        <v>0</v>
      </c>
      <c r="P60" s="119">
        <v>0</v>
      </c>
      <c r="Q60" s="119">
        <v>0</v>
      </c>
      <c r="R60" s="119">
        <v>0</v>
      </c>
      <c r="S60" s="119">
        <v>0</v>
      </c>
      <c r="T60" s="119">
        <v>2455.75</v>
      </c>
      <c r="U60" s="119">
        <v>2777607.88</v>
      </c>
      <c r="V60" s="119">
        <v>0</v>
      </c>
      <c r="W60" s="119">
        <v>0</v>
      </c>
      <c r="X60" s="119">
        <v>0</v>
      </c>
      <c r="Y60" s="119">
        <v>0</v>
      </c>
      <c r="Z60" s="119">
        <v>0</v>
      </c>
      <c r="AA60" s="119">
        <v>0</v>
      </c>
      <c r="AB60" s="119">
        <v>0</v>
      </c>
      <c r="AC60" s="119">
        <v>0</v>
      </c>
      <c r="AD60" s="119">
        <v>0</v>
      </c>
      <c r="AE60" s="119">
        <v>0</v>
      </c>
      <c r="AF60" s="119">
        <f t="shared" si="11"/>
        <v>59440.81</v>
      </c>
      <c r="AG60" s="119">
        <v>0</v>
      </c>
      <c r="AH60" s="119">
        <v>0</v>
      </c>
      <c r="AI60" s="121" t="s">
        <v>17316</v>
      </c>
      <c r="AJ60" s="121">
        <v>2023</v>
      </c>
      <c r="AK60" s="122">
        <v>2023</v>
      </c>
      <c r="AW60" s="123" t="e">
        <f>VLOOKUP(C60,AZ:BA,2,FALSE)</f>
        <v>#N/A</v>
      </c>
      <c r="BY60" s="123" t="b">
        <f t="shared" ref="BY60:BY82" si="12">G60=(H60+I60+J60+K60+L60+O60+Q60+S60+U60+W60+X60+Y60+AD60+AE60+AF60+AG60+AH60)</f>
        <v>1</v>
      </c>
      <c r="BZ60" s="124"/>
      <c r="CH60" s="123" t="e">
        <f t="shared" ref="CH60:CH82" si="13">VLOOKUP(C60,CI:CJ,2,FALSE)</f>
        <v>#N/A</v>
      </c>
      <c r="CI60" s="123" t="s">
        <v>14391</v>
      </c>
      <c r="CJ60" s="123">
        <v>1</v>
      </c>
      <c r="CK60" s="103">
        <f t="shared" si="2"/>
        <v>5.8207660913467407E-11</v>
      </c>
      <c r="CO60" s="123" t="e">
        <f t="shared" ref="CO60:CO82" si="14">VLOOKUP(C60,CP:CQ,2,FALSE)</f>
        <v>#N/A</v>
      </c>
      <c r="CP60" s="123" t="s">
        <v>3968</v>
      </c>
      <c r="CQ60" s="123">
        <v>110249.16</v>
      </c>
      <c r="DN60" s="123" t="e">
        <f t="shared" ref="DN60:DN85" si="15">VLOOKUP(C60,DO:DP,2,FALSE)</f>
        <v>#N/A</v>
      </c>
      <c r="DO60" s="123" t="s">
        <v>1542</v>
      </c>
    </row>
    <row r="61" spans="1:119" s="123" customFormat="1" x14ac:dyDescent="0.3">
      <c r="A61" s="52">
        <v>1</v>
      </c>
      <c r="B61" s="110">
        <f>SUBTOTAL(9,$A$22:A61)</f>
        <v>40</v>
      </c>
      <c r="C61" s="99" t="s">
        <v>1124</v>
      </c>
      <c r="D61" s="99"/>
      <c r="E61" s="99"/>
      <c r="F61" s="99"/>
      <c r="G61" s="101">
        <f t="shared" si="7"/>
        <v>4398540.45</v>
      </c>
      <c r="H61" s="119">
        <v>0</v>
      </c>
      <c r="I61" s="119">
        <v>0</v>
      </c>
      <c r="J61" s="119">
        <v>0</v>
      </c>
      <c r="K61" s="119">
        <v>0</v>
      </c>
      <c r="L61" s="119">
        <v>0</v>
      </c>
      <c r="M61" s="119">
        <v>0</v>
      </c>
      <c r="N61" s="120">
        <v>0</v>
      </c>
      <c r="O61" s="119">
        <v>0</v>
      </c>
      <c r="P61" s="119">
        <v>0</v>
      </c>
      <c r="Q61" s="119">
        <v>0</v>
      </c>
      <c r="R61" s="119">
        <v>0</v>
      </c>
      <c r="S61" s="119">
        <v>0</v>
      </c>
      <c r="T61" s="119">
        <v>1067.9000000000001</v>
      </c>
      <c r="U61" s="119">
        <v>4306383.84</v>
      </c>
      <c r="V61" s="119">
        <v>0</v>
      </c>
      <c r="W61" s="119">
        <v>0</v>
      </c>
      <c r="X61" s="119">
        <v>0</v>
      </c>
      <c r="Y61" s="119">
        <v>0</v>
      </c>
      <c r="Z61" s="119">
        <v>0</v>
      </c>
      <c r="AA61" s="119">
        <v>0</v>
      </c>
      <c r="AB61" s="119">
        <v>0</v>
      </c>
      <c r="AC61" s="119">
        <v>0</v>
      </c>
      <c r="AD61" s="119">
        <v>0</v>
      </c>
      <c r="AE61" s="119">
        <v>0</v>
      </c>
      <c r="AF61" s="119">
        <f t="shared" si="11"/>
        <v>92156.61</v>
      </c>
      <c r="AG61" s="119">
        <v>0</v>
      </c>
      <c r="AH61" s="119">
        <v>0</v>
      </c>
      <c r="AI61" s="121" t="s">
        <v>17316</v>
      </c>
      <c r="AJ61" s="121">
        <v>2023</v>
      </c>
      <c r="AK61" s="122">
        <v>2023</v>
      </c>
      <c r="AW61" s="123" t="e">
        <f>VLOOKUP(C61,AZ:BA,2,FALSE)</f>
        <v>#N/A</v>
      </c>
      <c r="BY61" s="123" t="b">
        <f t="shared" si="12"/>
        <v>1</v>
      </c>
      <c r="BZ61" s="124"/>
      <c r="CD61" s="123" t="e">
        <f>VLOOKUP(C61,CE:CF,2,FALSE)</f>
        <v>#N/A</v>
      </c>
      <c r="CH61" s="123" t="e">
        <f t="shared" si="13"/>
        <v>#N/A</v>
      </c>
      <c r="CI61" s="123" t="s">
        <v>13937</v>
      </c>
      <c r="CJ61" s="123">
        <v>1</v>
      </c>
      <c r="CK61" s="103">
        <f t="shared" si="2"/>
        <v>3.3469405025243759E-10</v>
      </c>
      <c r="CO61" s="123" t="e">
        <f t="shared" si="14"/>
        <v>#N/A</v>
      </c>
      <c r="CP61" s="123" t="s">
        <v>10202</v>
      </c>
      <c r="CQ61" s="123">
        <v>78870.41</v>
      </c>
      <c r="DN61" s="123" t="e">
        <f t="shared" si="15"/>
        <v>#N/A</v>
      </c>
      <c r="DO61" s="123" t="s">
        <v>8795</v>
      </c>
    </row>
    <row r="62" spans="1:119" s="123" customFormat="1" x14ac:dyDescent="0.3">
      <c r="A62" s="52">
        <v>1</v>
      </c>
      <c r="B62" s="110">
        <f>SUBTOTAL(9,$A$22:A62)</f>
        <v>41</v>
      </c>
      <c r="C62" s="99" t="s">
        <v>4783</v>
      </c>
      <c r="D62" s="99"/>
      <c r="E62" s="99"/>
      <c r="F62" s="99"/>
      <c r="G62" s="101">
        <f t="shared" si="7"/>
        <v>2723228.51</v>
      </c>
      <c r="H62" s="119">
        <v>0</v>
      </c>
      <c r="I62" s="119">
        <v>0</v>
      </c>
      <c r="J62" s="119">
        <v>0</v>
      </c>
      <c r="K62" s="119">
        <v>0</v>
      </c>
      <c r="L62" s="119">
        <v>0</v>
      </c>
      <c r="M62" s="119">
        <v>0</v>
      </c>
      <c r="N62" s="120">
        <v>0</v>
      </c>
      <c r="O62" s="119">
        <v>0</v>
      </c>
      <c r="P62" s="119">
        <v>0</v>
      </c>
      <c r="Q62" s="119">
        <v>0</v>
      </c>
      <c r="R62" s="119">
        <v>0</v>
      </c>
      <c r="S62" s="119">
        <v>0</v>
      </c>
      <c r="T62" s="119">
        <v>760.44</v>
      </c>
      <c r="U62" s="119">
        <v>2666172.42</v>
      </c>
      <c r="V62" s="119">
        <v>0</v>
      </c>
      <c r="W62" s="119">
        <v>0</v>
      </c>
      <c r="X62" s="119">
        <v>0</v>
      </c>
      <c r="Y62" s="119">
        <v>0</v>
      </c>
      <c r="Z62" s="119">
        <v>0</v>
      </c>
      <c r="AA62" s="119">
        <v>0</v>
      </c>
      <c r="AB62" s="119">
        <v>0</v>
      </c>
      <c r="AC62" s="119">
        <v>0</v>
      </c>
      <c r="AD62" s="119">
        <v>0</v>
      </c>
      <c r="AE62" s="119">
        <v>0</v>
      </c>
      <c r="AF62" s="119">
        <f t="shared" si="11"/>
        <v>57056.09</v>
      </c>
      <c r="AG62" s="119">
        <v>0</v>
      </c>
      <c r="AH62" s="119">
        <v>0</v>
      </c>
      <c r="AI62" s="121" t="s">
        <v>17316</v>
      </c>
      <c r="AJ62" s="121">
        <v>2023</v>
      </c>
      <c r="AK62" s="122">
        <v>2023</v>
      </c>
      <c r="BY62" s="123" t="b">
        <f t="shared" si="12"/>
        <v>1</v>
      </c>
      <c r="BZ62" s="124"/>
      <c r="CD62" s="123" t="e">
        <f>VLOOKUP(C62,CE:CF,2,FALSE)</f>
        <v>#N/A</v>
      </c>
      <c r="CH62" s="123" t="e">
        <f t="shared" si="13"/>
        <v>#N/A</v>
      </c>
      <c r="CI62" s="123" t="s">
        <v>320</v>
      </c>
      <c r="CJ62" s="123">
        <v>1</v>
      </c>
      <c r="CK62" s="103">
        <f t="shared" si="2"/>
        <v>-1.4551915228366852E-10</v>
      </c>
      <c r="CO62" s="123" t="e">
        <f t="shared" si="14"/>
        <v>#N/A</v>
      </c>
      <c r="CP62" s="123" t="s">
        <v>1830</v>
      </c>
      <c r="CQ62" s="123">
        <v>82315.72</v>
      </c>
      <c r="DN62" s="123" t="e">
        <f t="shared" si="15"/>
        <v>#N/A</v>
      </c>
      <c r="DO62" s="123" t="s">
        <v>13151</v>
      </c>
    </row>
    <row r="63" spans="1:119" s="123" customFormat="1" x14ac:dyDescent="0.3">
      <c r="A63" s="52">
        <v>1</v>
      </c>
      <c r="B63" s="110">
        <f>SUBTOTAL(9,$A$22:A63)</f>
        <v>42</v>
      </c>
      <c r="C63" s="99" t="s">
        <v>5455</v>
      </c>
      <c r="D63" s="99"/>
      <c r="E63" s="99"/>
      <c r="F63" s="99"/>
      <c r="G63" s="101">
        <f t="shared" si="7"/>
        <v>3175954.68</v>
      </c>
      <c r="H63" s="119">
        <v>0</v>
      </c>
      <c r="I63" s="119">
        <v>0</v>
      </c>
      <c r="J63" s="119">
        <v>0</v>
      </c>
      <c r="K63" s="119">
        <v>0</v>
      </c>
      <c r="L63" s="119">
        <v>0</v>
      </c>
      <c r="M63" s="119">
        <v>0</v>
      </c>
      <c r="N63" s="120">
        <v>0</v>
      </c>
      <c r="O63" s="119">
        <v>0</v>
      </c>
      <c r="P63" s="119">
        <v>0</v>
      </c>
      <c r="Q63" s="119">
        <v>0</v>
      </c>
      <c r="R63" s="119">
        <v>0</v>
      </c>
      <c r="S63" s="119">
        <v>0</v>
      </c>
      <c r="T63" s="119">
        <v>978.02</v>
      </c>
      <c r="U63" s="119">
        <v>3109413.24</v>
      </c>
      <c r="V63" s="119">
        <v>0</v>
      </c>
      <c r="W63" s="119">
        <v>0</v>
      </c>
      <c r="X63" s="119">
        <v>0</v>
      </c>
      <c r="Y63" s="119">
        <v>0</v>
      </c>
      <c r="Z63" s="119">
        <v>0</v>
      </c>
      <c r="AA63" s="119">
        <v>0</v>
      </c>
      <c r="AB63" s="119">
        <v>0</v>
      </c>
      <c r="AC63" s="119">
        <v>0</v>
      </c>
      <c r="AD63" s="119">
        <v>0</v>
      </c>
      <c r="AE63" s="119">
        <v>0</v>
      </c>
      <c r="AF63" s="119">
        <f t="shared" si="11"/>
        <v>66541.440000000002</v>
      </c>
      <c r="AG63" s="119">
        <v>0</v>
      </c>
      <c r="AH63" s="119">
        <v>0</v>
      </c>
      <c r="AI63" s="121" t="s">
        <v>17316</v>
      </c>
      <c r="AJ63" s="121">
        <v>2023</v>
      </c>
      <c r="AK63" s="122">
        <v>2023</v>
      </c>
      <c r="BY63" s="123" t="b">
        <f t="shared" si="12"/>
        <v>1</v>
      </c>
      <c r="BZ63" s="124"/>
      <c r="CD63" s="123" t="e">
        <f>VLOOKUP(C63,CE:CF,2,FALSE)</f>
        <v>#N/A</v>
      </c>
      <c r="CH63" s="123" t="e">
        <f t="shared" si="13"/>
        <v>#N/A</v>
      </c>
      <c r="CI63" s="123" t="s">
        <v>13199</v>
      </c>
      <c r="CJ63" s="123">
        <v>1</v>
      </c>
      <c r="CK63" s="103">
        <f t="shared" si="2"/>
        <v>-5.8207660913467407E-11</v>
      </c>
      <c r="CO63" s="123" t="e">
        <f t="shared" si="14"/>
        <v>#N/A</v>
      </c>
      <c r="CP63" s="123" t="s">
        <v>10407</v>
      </c>
      <c r="CQ63" s="123">
        <v>83917.54</v>
      </c>
      <c r="DN63" s="123" t="e">
        <f t="shared" si="15"/>
        <v>#N/A</v>
      </c>
      <c r="DO63" s="123" t="s">
        <v>2642</v>
      </c>
    </row>
    <row r="64" spans="1:119" s="123" customFormat="1" x14ac:dyDescent="0.3">
      <c r="A64" s="52">
        <v>1</v>
      </c>
      <c r="B64" s="110">
        <f>SUBTOTAL(9,$A$22:A64)</f>
        <v>43</v>
      </c>
      <c r="C64" s="99" t="s">
        <v>5114</v>
      </c>
      <c r="D64" s="99"/>
      <c r="E64" s="99"/>
      <c r="F64" s="99"/>
      <c r="G64" s="101">
        <f t="shared" si="7"/>
        <v>9072360.7899999991</v>
      </c>
      <c r="H64" s="119">
        <v>0</v>
      </c>
      <c r="I64" s="119">
        <v>0</v>
      </c>
      <c r="J64" s="119">
        <v>0</v>
      </c>
      <c r="K64" s="119">
        <v>0</v>
      </c>
      <c r="L64" s="119">
        <v>0</v>
      </c>
      <c r="M64" s="119">
        <v>0</v>
      </c>
      <c r="N64" s="120">
        <v>0</v>
      </c>
      <c r="O64" s="119">
        <v>0</v>
      </c>
      <c r="P64" s="119">
        <v>0</v>
      </c>
      <c r="Q64" s="119">
        <v>0</v>
      </c>
      <c r="R64" s="119">
        <v>0</v>
      </c>
      <c r="S64" s="119">
        <v>0</v>
      </c>
      <c r="T64" s="119">
        <v>1150.8</v>
      </c>
      <c r="U64" s="119">
        <v>8882280</v>
      </c>
      <c r="V64" s="119">
        <v>0</v>
      </c>
      <c r="W64" s="119">
        <v>0</v>
      </c>
      <c r="X64" s="119">
        <v>0</v>
      </c>
      <c r="Y64" s="119">
        <v>0</v>
      </c>
      <c r="Z64" s="119">
        <v>0</v>
      </c>
      <c r="AA64" s="119">
        <v>0</v>
      </c>
      <c r="AB64" s="119">
        <v>0</v>
      </c>
      <c r="AC64" s="119">
        <v>0</v>
      </c>
      <c r="AD64" s="119">
        <v>0</v>
      </c>
      <c r="AE64" s="119">
        <v>0</v>
      </c>
      <c r="AF64" s="119">
        <f t="shared" si="11"/>
        <v>190080.79</v>
      </c>
      <c r="AG64" s="119">
        <v>0</v>
      </c>
      <c r="AH64" s="119">
        <v>0</v>
      </c>
      <c r="AI64" s="121" t="s">
        <v>17316</v>
      </c>
      <c r="AJ64" s="121">
        <v>2023</v>
      </c>
      <c r="AK64" s="122">
        <v>2023</v>
      </c>
      <c r="AW64" s="123" t="e">
        <f>VLOOKUP(C64,AZ:BA,2,FALSE)</f>
        <v>#N/A</v>
      </c>
      <c r="BY64" s="123" t="b">
        <f t="shared" si="12"/>
        <v>1</v>
      </c>
      <c r="BZ64" s="124"/>
      <c r="CD64" s="123" t="e">
        <f>VLOOKUP(C64,CE:CF,2,FALSE)</f>
        <v>#N/A</v>
      </c>
      <c r="CH64" s="123" t="e">
        <f t="shared" si="13"/>
        <v>#N/A</v>
      </c>
      <c r="CI64" s="123" t="s">
        <v>11275</v>
      </c>
      <c r="CJ64" s="123">
        <v>1</v>
      </c>
      <c r="CK64" s="103">
        <f t="shared" si="2"/>
        <v>-9.0221874415874481E-10</v>
      </c>
      <c r="CO64" s="123" t="e">
        <f t="shared" si="14"/>
        <v>#N/A</v>
      </c>
      <c r="CP64" s="123" t="s">
        <v>11010</v>
      </c>
      <c r="CQ64" s="123">
        <v>81671.7</v>
      </c>
      <c r="DN64" s="123" t="e">
        <f t="shared" si="15"/>
        <v>#N/A</v>
      </c>
      <c r="DO64" s="123" t="s">
        <v>2626</v>
      </c>
    </row>
    <row r="65" spans="1:119" s="123" customFormat="1" x14ac:dyDescent="0.3">
      <c r="A65" s="52">
        <v>1</v>
      </c>
      <c r="B65" s="110">
        <f>SUBTOTAL(9,$A$22:A65)</f>
        <v>44</v>
      </c>
      <c r="C65" s="99" t="s">
        <v>6370</v>
      </c>
      <c r="D65" s="99"/>
      <c r="E65" s="99"/>
      <c r="F65" s="99"/>
      <c r="G65" s="101">
        <f t="shared" si="7"/>
        <v>2825700.5</v>
      </c>
      <c r="H65" s="119">
        <v>0</v>
      </c>
      <c r="I65" s="119">
        <v>0</v>
      </c>
      <c r="J65" s="119">
        <v>0</v>
      </c>
      <c r="K65" s="119">
        <v>0</v>
      </c>
      <c r="L65" s="119">
        <v>0</v>
      </c>
      <c r="M65" s="119">
        <v>0</v>
      </c>
      <c r="N65" s="120">
        <v>0</v>
      </c>
      <c r="O65" s="119">
        <v>0</v>
      </c>
      <c r="P65" s="119">
        <v>0</v>
      </c>
      <c r="Q65" s="119">
        <v>0</v>
      </c>
      <c r="R65" s="119">
        <v>0</v>
      </c>
      <c r="S65" s="119">
        <v>0</v>
      </c>
      <c r="T65" s="119">
        <v>398.4</v>
      </c>
      <c r="U65" s="119">
        <v>2766497.45</v>
      </c>
      <c r="V65" s="119">
        <v>0</v>
      </c>
      <c r="W65" s="119">
        <v>0</v>
      </c>
      <c r="X65" s="119">
        <v>0</v>
      </c>
      <c r="Y65" s="119">
        <v>0</v>
      </c>
      <c r="Z65" s="119">
        <v>0</v>
      </c>
      <c r="AA65" s="119">
        <v>0</v>
      </c>
      <c r="AB65" s="119">
        <v>0</v>
      </c>
      <c r="AC65" s="119">
        <v>0</v>
      </c>
      <c r="AD65" s="119">
        <v>0</v>
      </c>
      <c r="AE65" s="119">
        <v>0</v>
      </c>
      <c r="AF65" s="119">
        <f t="shared" si="11"/>
        <v>59203.05</v>
      </c>
      <c r="AG65" s="119">
        <v>0</v>
      </c>
      <c r="AH65" s="119">
        <v>0</v>
      </c>
      <c r="AI65" s="121" t="s">
        <v>17316</v>
      </c>
      <c r="AJ65" s="121">
        <v>2023</v>
      </c>
      <c r="AK65" s="122">
        <v>2023</v>
      </c>
      <c r="AW65" s="123" t="e">
        <f>VLOOKUP(C65,AZ:BA,2,FALSE)</f>
        <v>#N/A</v>
      </c>
      <c r="BY65" s="123" t="b">
        <f t="shared" si="12"/>
        <v>1</v>
      </c>
      <c r="BZ65" s="124"/>
      <c r="CD65" s="123" t="e">
        <f>VLOOKUP(C65,CE:CF,2,FALSE)</f>
        <v>#N/A</v>
      </c>
      <c r="CH65" s="123" t="e">
        <f t="shared" si="13"/>
        <v>#N/A</v>
      </c>
      <c r="CI65" s="123" t="s">
        <v>11615</v>
      </c>
      <c r="CJ65" s="123">
        <v>1</v>
      </c>
      <c r="CK65" s="103">
        <f t="shared" si="2"/>
        <v>-1.8917489796876907E-10</v>
      </c>
      <c r="CO65" s="123" t="e">
        <f t="shared" si="14"/>
        <v>#N/A</v>
      </c>
      <c r="CP65" s="123" t="s">
        <v>2166</v>
      </c>
      <c r="CQ65" s="123">
        <v>74041.06</v>
      </c>
      <c r="DN65" s="123" t="e">
        <f t="shared" si="15"/>
        <v>#N/A</v>
      </c>
      <c r="DO65" s="123" t="s">
        <v>5453</v>
      </c>
    </row>
    <row r="66" spans="1:119" s="123" customFormat="1" x14ac:dyDescent="0.3">
      <c r="A66" s="52">
        <v>1</v>
      </c>
      <c r="B66" s="110">
        <f>SUBTOTAL(9,$A$22:A66)</f>
        <v>45</v>
      </c>
      <c r="C66" s="99" t="s">
        <v>6705</v>
      </c>
      <c r="D66" s="99"/>
      <c r="E66" s="99"/>
      <c r="F66" s="99"/>
      <c r="G66" s="101">
        <f t="shared" si="7"/>
        <v>1188282.05</v>
      </c>
      <c r="H66" s="119">
        <v>0</v>
      </c>
      <c r="I66" s="119">
        <v>0</v>
      </c>
      <c r="J66" s="119">
        <v>0</v>
      </c>
      <c r="K66" s="119">
        <v>0</v>
      </c>
      <c r="L66" s="119">
        <v>0</v>
      </c>
      <c r="M66" s="119">
        <v>0</v>
      </c>
      <c r="N66" s="120">
        <v>0</v>
      </c>
      <c r="O66" s="119">
        <v>0</v>
      </c>
      <c r="P66" s="119">
        <v>0</v>
      </c>
      <c r="Q66" s="119">
        <v>0</v>
      </c>
      <c r="R66" s="119">
        <v>0</v>
      </c>
      <c r="S66" s="119">
        <v>0</v>
      </c>
      <c r="T66" s="119">
        <v>1830.54</v>
      </c>
      <c r="U66" s="119">
        <v>1163385.6000000001</v>
      </c>
      <c r="V66" s="119">
        <v>0</v>
      </c>
      <c r="W66" s="119">
        <v>0</v>
      </c>
      <c r="X66" s="119">
        <v>0</v>
      </c>
      <c r="Y66" s="119">
        <v>0</v>
      </c>
      <c r="Z66" s="119">
        <v>0</v>
      </c>
      <c r="AA66" s="119">
        <v>0</v>
      </c>
      <c r="AB66" s="119">
        <v>0</v>
      </c>
      <c r="AC66" s="119">
        <v>0</v>
      </c>
      <c r="AD66" s="119">
        <v>0</v>
      </c>
      <c r="AE66" s="119">
        <v>0</v>
      </c>
      <c r="AF66" s="119">
        <f t="shared" si="11"/>
        <v>24896.45</v>
      </c>
      <c r="AG66" s="119">
        <v>0</v>
      </c>
      <c r="AH66" s="119">
        <v>0</v>
      </c>
      <c r="AI66" s="121" t="s">
        <v>17316</v>
      </c>
      <c r="AJ66" s="121">
        <v>2023</v>
      </c>
      <c r="AK66" s="122">
        <v>2023</v>
      </c>
      <c r="BY66" s="123" t="b">
        <f t="shared" si="12"/>
        <v>1</v>
      </c>
      <c r="CH66" s="123" t="e">
        <f t="shared" si="13"/>
        <v>#N/A</v>
      </c>
      <c r="CI66" s="123" t="s">
        <v>8816</v>
      </c>
      <c r="CJ66" s="123">
        <v>1</v>
      </c>
      <c r="CK66" s="103">
        <f t="shared" si="2"/>
        <v>-4.7293724492192268E-11</v>
      </c>
      <c r="CO66" s="123" t="e">
        <f t="shared" si="14"/>
        <v>#N/A</v>
      </c>
      <c r="CP66" s="123" t="s">
        <v>14954</v>
      </c>
      <c r="CQ66" s="123">
        <v>80218.58</v>
      </c>
      <c r="DN66" s="123" t="e">
        <f t="shared" si="15"/>
        <v>#N/A</v>
      </c>
      <c r="DO66" s="123" t="s">
        <v>2096</v>
      </c>
    </row>
    <row r="67" spans="1:119" s="123" customFormat="1" x14ac:dyDescent="0.3">
      <c r="A67" s="52">
        <v>1</v>
      </c>
      <c r="B67" s="110">
        <f>SUBTOTAL(9,$A$22:A67)</f>
        <v>46</v>
      </c>
      <c r="C67" s="99" t="s">
        <v>5045</v>
      </c>
      <c r="D67" s="99"/>
      <c r="E67" s="99"/>
      <c r="F67" s="99"/>
      <c r="G67" s="101">
        <f t="shared" si="7"/>
        <v>3070288.64</v>
      </c>
      <c r="H67" s="119">
        <v>0</v>
      </c>
      <c r="I67" s="119">
        <v>0</v>
      </c>
      <c r="J67" s="119">
        <v>0</v>
      </c>
      <c r="K67" s="119">
        <v>0</v>
      </c>
      <c r="L67" s="119">
        <v>0</v>
      </c>
      <c r="M67" s="119">
        <v>0</v>
      </c>
      <c r="N67" s="120">
        <v>0</v>
      </c>
      <c r="O67" s="119">
        <v>0</v>
      </c>
      <c r="P67" s="119">
        <v>364.4</v>
      </c>
      <c r="Q67" s="119">
        <v>2938224.68</v>
      </c>
      <c r="R67" s="119">
        <v>0</v>
      </c>
      <c r="S67" s="119">
        <v>0</v>
      </c>
      <c r="T67" s="119">
        <v>0</v>
      </c>
      <c r="U67" s="119">
        <v>0</v>
      </c>
      <c r="V67" s="119">
        <v>0</v>
      </c>
      <c r="W67" s="119">
        <v>0</v>
      </c>
      <c r="X67" s="119">
        <v>0</v>
      </c>
      <c r="Y67" s="119">
        <v>0</v>
      </c>
      <c r="Z67" s="119">
        <v>0</v>
      </c>
      <c r="AA67" s="119">
        <v>0</v>
      </c>
      <c r="AB67" s="119">
        <v>0</v>
      </c>
      <c r="AC67" s="119">
        <v>0</v>
      </c>
      <c r="AD67" s="119">
        <v>0</v>
      </c>
      <c r="AE67" s="119">
        <v>0</v>
      </c>
      <c r="AF67" s="119">
        <f t="shared" si="11"/>
        <v>62878.01</v>
      </c>
      <c r="AG67" s="119">
        <v>69185.95</v>
      </c>
      <c r="AH67" s="119">
        <v>0</v>
      </c>
      <c r="AI67" s="121">
        <v>2023</v>
      </c>
      <c r="AJ67" s="121">
        <v>2023</v>
      </c>
      <c r="AK67" s="122">
        <v>2023</v>
      </c>
      <c r="BY67" s="123" t="b">
        <f t="shared" si="12"/>
        <v>1</v>
      </c>
      <c r="BZ67" s="124"/>
      <c r="CD67" s="123" t="e">
        <f>VLOOKUP(C67,CE:CF,2,FALSE)</f>
        <v>#N/A</v>
      </c>
      <c r="CH67" s="123" t="e">
        <f t="shared" si="13"/>
        <v>#N/A</v>
      </c>
      <c r="CI67" s="123" t="s">
        <v>9186</v>
      </c>
      <c r="CJ67" s="123">
        <v>1</v>
      </c>
      <c r="CK67" s="103">
        <f t="shared" si="2"/>
        <v>-4.3655745685100555E-11</v>
      </c>
      <c r="CO67" s="123" t="e">
        <f t="shared" si="14"/>
        <v>#N/A</v>
      </c>
      <c r="DN67" s="123" t="e">
        <f t="shared" si="15"/>
        <v>#N/A</v>
      </c>
      <c r="DO67" s="123" t="s">
        <v>10949</v>
      </c>
    </row>
    <row r="68" spans="1:119" s="123" customFormat="1" x14ac:dyDescent="0.3">
      <c r="A68" s="52">
        <v>1</v>
      </c>
      <c r="B68" s="110">
        <f>SUBTOTAL(9,$A$22:A68)</f>
        <v>47</v>
      </c>
      <c r="C68" s="99" t="s">
        <v>6156</v>
      </c>
      <c r="D68" s="99"/>
      <c r="E68" s="99"/>
      <c r="F68" s="99"/>
      <c r="G68" s="101">
        <f t="shared" si="7"/>
        <v>3862402.64</v>
      </c>
      <c r="H68" s="119">
        <v>0</v>
      </c>
      <c r="I68" s="119">
        <v>0</v>
      </c>
      <c r="J68" s="119">
        <v>0</v>
      </c>
      <c r="K68" s="119">
        <v>0</v>
      </c>
      <c r="L68" s="119">
        <v>0</v>
      </c>
      <c r="M68" s="119">
        <v>0</v>
      </c>
      <c r="N68" s="120">
        <v>0</v>
      </c>
      <c r="O68" s="119">
        <v>0</v>
      </c>
      <c r="P68" s="119">
        <v>356</v>
      </c>
      <c r="Q68" s="119">
        <v>3634621.73</v>
      </c>
      <c r="R68" s="119">
        <v>0</v>
      </c>
      <c r="S68" s="119">
        <v>0</v>
      </c>
      <c r="T68" s="119">
        <v>0</v>
      </c>
      <c r="U68" s="119">
        <v>0</v>
      </c>
      <c r="V68" s="119">
        <v>0</v>
      </c>
      <c r="W68" s="119">
        <v>0</v>
      </c>
      <c r="X68" s="119">
        <v>0</v>
      </c>
      <c r="Y68" s="119">
        <v>0</v>
      </c>
      <c r="Z68" s="119">
        <v>0</v>
      </c>
      <c r="AA68" s="119">
        <v>0</v>
      </c>
      <c r="AB68" s="119">
        <v>0</v>
      </c>
      <c r="AC68" s="119">
        <v>0</v>
      </c>
      <c r="AD68" s="119">
        <v>0</v>
      </c>
      <c r="AE68" s="119">
        <v>0</v>
      </c>
      <c r="AF68" s="119">
        <f t="shared" si="11"/>
        <v>77780.91</v>
      </c>
      <c r="AG68" s="119">
        <v>150000</v>
      </c>
      <c r="AH68" s="119">
        <v>0</v>
      </c>
      <c r="AI68" s="121">
        <v>2023</v>
      </c>
      <c r="AJ68" s="121">
        <v>2023</v>
      </c>
      <c r="AK68" s="122">
        <v>2023</v>
      </c>
      <c r="AW68" s="123" t="e">
        <f>VLOOKUP(C68,AZ:BA,2,FALSE)</f>
        <v>#N/A</v>
      </c>
      <c r="AZ68" s="123" t="s">
        <v>2613</v>
      </c>
      <c r="BA68" s="123">
        <v>1</v>
      </c>
      <c r="BY68" s="123" t="b">
        <f t="shared" si="12"/>
        <v>1</v>
      </c>
      <c r="BZ68" s="124"/>
      <c r="CD68" s="123" t="e">
        <f>VLOOKUP(C68,CE:CF,2,FALSE)</f>
        <v>#N/A</v>
      </c>
      <c r="CE68" s="123" t="s">
        <v>7173</v>
      </c>
      <c r="CF68" s="123">
        <v>1603.24</v>
      </c>
      <c r="CH68" s="123" t="e">
        <f t="shared" si="13"/>
        <v>#N/A</v>
      </c>
      <c r="CI68" s="123" t="s">
        <v>10475</v>
      </c>
      <c r="CJ68" s="123">
        <v>1</v>
      </c>
      <c r="CK68" s="103">
        <f t="shared" si="2"/>
        <v>1.4551915228366852E-10</v>
      </c>
      <c r="CO68" s="123" t="e">
        <f t="shared" si="14"/>
        <v>#N/A</v>
      </c>
      <c r="DN68" s="123" t="e">
        <f t="shared" si="15"/>
        <v>#N/A</v>
      </c>
      <c r="DO68" s="123" t="s">
        <v>1296</v>
      </c>
    </row>
    <row r="69" spans="1:119" s="123" customFormat="1" x14ac:dyDescent="0.3">
      <c r="A69" s="52">
        <v>1</v>
      </c>
      <c r="B69" s="110">
        <f>SUBTOTAL(9,$A$22:A69)</f>
        <v>48</v>
      </c>
      <c r="C69" s="99" t="s">
        <v>6401</v>
      </c>
      <c r="D69" s="99"/>
      <c r="E69" s="99"/>
      <c r="F69" s="99"/>
      <c r="G69" s="101">
        <f t="shared" si="7"/>
        <v>7903595.2400000002</v>
      </c>
      <c r="H69" s="119">
        <v>0</v>
      </c>
      <c r="I69" s="119">
        <v>0</v>
      </c>
      <c r="J69" s="119">
        <v>0</v>
      </c>
      <c r="K69" s="119">
        <v>0</v>
      </c>
      <c r="L69" s="119">
        <v>0</v>
      </c>
      <c r="M69" s="119">
        <v>0</v>
      </c>
      <c r="N69" s="120">
        <v>0</v>
      </c>
      <c r="O69" s="119">
        <v>0</v>
      </c>
      <c r="P69" s="119">
        <v>0</v>
      </c>
      <c r="Q69" s="119">
        <v>0</v>
      </c>
      <c r="R69" s="119">
        <v>0</v>
      </c>
      <c r="S69" s="119">
        <v>0</v>
      </c>
      <c r="T69" s="119">
        <v>2032.46</v>
      </c>
      <c r="U69" s="119">
        <v>7738002</v>
      </c>
      <c r="V69" s="119">
        <v>0</v>
      </c>
      <c r="W69" s="119">
        <v>0</v>
      </c>
      <c r="X69" s="119">
        <v>0</v>
      </c>
      <c r="Y69" s="119">
        <v>0</v>
      </c>
      <c r="Z69" s="119">
        <v>0</v>
      </c>
      <c r="AA69" s="119">
        <v>0</v>
      </c>
      <c r="AB69" s="119">
        <v>0</v>
      </c>
      <c r="AC69" s="119">
        <v>0</v>
      </c>
      <c r="AD69" s="119">
        <v>0</v>
      </c>
      <c r="AE69" s="119">
        <v>0</v>
      </c>
      <c r="AF69" s="119">
        <f t="shared" si="11"/>
        <v>165593.24</v>
      </c>
      <c r="AG69" s="119">
        <v>0</v>
      </c>
      <c r="AH69" s="119">
        <v>0</v>
      </c>
      <c r="AI69" s="121" t="s">
        <v>17316</v>
      </c>
      <c r="AJ69" s="121">
        <v>2023</v>
      </c>
      <c r="AK69" s="122">
        <v>2023</v>
      </c>
      <c r="AW69" s="123" t="e">
        <f>VLOOKUP(C69,AZ:BA,2,FALSE)</f>
        <v>#N/A</v>
      </c>
      <c r="BY69" s="123" t="b">
        <f t="shared" si="12"/>
        <v>1</v>
      </c>
      <c r="BZ69" s="124"/>
      <c r="CH69" s="123" t="e">
        <f t="shared" si="13"/>
        <v>#N/A</v>
      </c>
      <c r="CI69" s="123" t="s">
        <v>13704</v>
      </c>
      <c r="CJ69" s="123">
        <v>1</v>
      </c>
      <c r="CK69" s="103">
        <f t="shared" si="2"/>
        <v>2.3283064365386963E-10</v>
      </c>
      <c r="CO69" s="123" t="e">
        <f t="shared" si="14"/>
        <v>#N/A</v>
      </c>
      <c r="CP69" s="123" t="s">
        <v>2140</v>
      </c>
      <c r="CQ69" s="123">
        <v>353378.65</v>
      </c>
      <c r="DN69" s="123" t="e">
        <f t="shared" si="15"/>
        <v>#N/A</v>
      </c>
      <c r="DO69" s="123" t="s">
        <v>8816</v>
      </c>
    </row>
    <row r="70" spans="1:119" s="123" customFormat="1" x14ac:dyDescent="0.3">
      <c r="A70" s="52">
        <v>1</v>
      </c>
      <c r="B70" s="110">
        <f>SUBTOTAL(9,$A$22:A70)</f>
        <v>49</v>
      </c>
      <c r="C70" s="99" t="s">
        <v>6576</v>
      </c>
      <c r="D70" s="99"/>
      <c r="E70" s="99"/>
      <c r="F70" s="99"/>
      <c r="G70" s="101">
        <f t="shared" si="7"/>
        <v>7668792.9500000002</v>
      </c>
      <c r="H70" s="119">
        <v>0</v>
      </c>
      <c r="I70" s="119">
        <v>0</v>
      </c>
      <c r="J70" s="119">
        <v>0</v>
      </c>
      <c r="K70" s="119">
        <v>0</v>
      </c>
      <c r="L70" s="119">
        <v>0</v>
      </c>
      <c r="M70" s="119">
        <v>0</v>
      </c>
      <c r="N70" s="120">
        <v>0</v>
      </c>
      <c r="O70" s="119">
        <v>0</v>
      </c>
      <c r="P70" s="119">
        <v>0</v>
      </c>
      <c r="Q70" s="119">
        <v>0</v>
      </c>
      <c r="R70" s="119">
        <v>0</v>
      </c>
      <c r="S70" s="119">
        <v>0</v>
      </c>
      <c r="T70" s="119">
        <v>1407.43</v>
      </c>
      <c r="U70" s="119">
        <v>7508119.2000000002</v>
      </c>
      <c r="V70" s="119">
        <v>0</v>
      </c>
      <c r="W70" s="119">
        <v>0</v>
      </c>
      <c r="X70" s="119">
        <v>0</v>
      </c>
      <c r="Y70" s="119">
        <v>0</v>
      </c>
      <c r="Z70" s="119">
        <v>0</v>
      </c>
      <c r="AA70" s="119">
        <v>0</v>
      </c>
      <c r="AB70" s="119">
        <v>0</v>
      </c>
      <c r="AC70" s="119">
        <v>0</v>
      </c>
      <c r="AD70" s="119">
        <v>0</v>
      </c>
      <c r="AE70" s="119">
        <v>0</v>
      </c>
      <c r="AF70" s="119">
        <f t="shared" si="11"/>
        <v>160673.75</v>
      </c>
      <c r="AG70" s="119">
        <v>0</v>
      </c>
      <c r="AH70" s="119">
        <v>0</v>
      </c>
      <c r="AI70" s="121" t="s">
        <v>17316</v>
      </c>
      <c r="AJ70" s="121">
        <v>2023</v>
      </c>
      <c r="AK70" s="122">
        <v>2023</v>
      </c>
      <c r="AW70" s="123" t="e">
        <f>VLOOKUP(C70,AZ:BA,2,FALSE)</f>
        <v>#N/A</v>
      </c>
      <c r="BY70" s="123" t="b">
        <f t="shared" si="12"/>
        <v>1</v>
      </c>
      <c r="BZ70" s="124"/>
      <c r="CH70" s="123" t="e">
        <f t="shared" si="13"/>
        <v>#N/A</v>
      </c>
      <c r="CI70" s="123" t="s">
        <v>14387</v>
      </c>
      <c r="CJ70" s="123">
        <v>1</v>
      </c>
      <c r="CK70" s="103">
        <f t="shared" si="2"/>
        <v>0</v>
      </c>
      <c r="CO70" s="123" t="e">
        <f t="shared" si="14"/>
        <v>#N/A</v>
      </c>
      <c r="CP70" s="123" t="s">
        <v>3929</v>
      </c>
      <c r="CQ70" s="123">
        <v>147800.44</v>
      </c>
      <c r="DN70" s="123" t="e">
        <f t="shared" si="15"/>
        <v>#N/A</v>
      </c>
      <c r="DO70" s="123" t="s">
        <v>5414</v>
      </c>
    </row>
    <row r="71" spans="1:119" s="123" customFormat="1" x14ac:dyDescent="0.3">
      <c r="A71" s="52">
        <v>1</v>
      </c>
      <c r="B71" s="110">
        <f>SUBTOTAL(9,$A$22:A71)</f>
        <v>50</v>
      </c>
      <c r="C71" s="99" t="s">
        <v>7125</v>
      </c>
      <c r="D71" s="99"/>
      <c r="E71" s="99"/>
      <c r="F71" s="99"/>
      <c r="G71" s="101">
        <f t="shared" si="7"/>
        <v>5803876.71</v>
      </c>
      <c r="H71" s="119">
        <v>0</v>
      </c>
      <c r="I71" s="119">
        <v>0</v>
      </c>
      <c r="J71" s="119">
        <v>0</v>
      </c>
      <c r="K71" s="119">
        <v>0</v>
      </c>
      <c r="L71" s="119">
        <v>0</v>
      </c>
      <c r="M71" s="119">
        <v>0</v>
      </c>
      <c r="N71" s="120">
        <v>0</v>
      </c>
      <c r="O71" s="119">
        <v>0</v>
      </c>
      <c r="P71" s="119">
        <v>0</v>
      </c>
      <c r="Q71" s="119">
        <v>0</v>
      </c>
      <c r="R71" s="119">
        <v>0</v>
      </c>
      <c r="S71" s="119">
        <v>0</v>
      </c>
      <c r="T71" s="119">
        <v>1826.15</v>
      </c>
      <c r="U71" s="119">
        <v>5682276</v>
      </c>
      <c r="V71" s="119">
        <v>0</v>
      </c>
      <c r="W71" s="119">
        <v>0</v>
      </c>
      <c r="X71" s="119">
        <v>0</v>
      </c>
      <c r="Y71" s="119">
        <v>0</v>
      </c>
      <c r="Z71" s="119">
        <v>0</v>
      </c>
      <c r="AA71" s="119">
        <v>0</v>
      </c>
      <c r="AB71" s="119">
        <v>0</v>
      </c>
      <c r="AC71" s="119">
        <v>0</v>
      </c>
      <c r="AD71" s="119">
        <v>0</v>
      </c>
      <c r="AE71" s="119">
        <v>0</v>
      </c>
      <c r="AF71" s="119">
        <f t="shared" si="11"/>
        <v>121600.71</v>
      </c>
      <c r="AG71" s="119">
        <v>0</v>
      </c>
      <c r="AH71" s="119">
        <v>0</v>
      </c>
      <c r="AI71" s="121" t="s">
        <v>17316</v>
      </c>
      <c r="AJ71" s="121">
        <v>2023</v>
      </c>
      <c r="AK71" s="122">
        <v>2023</v>
      </c>
      <c r="AW71" s="123" t="e">
        <f>VLOOKUP(C71,AZ:BA,2,FALSE)</f>
        <v>#N/A</v>
      </c>
      <c r="BY71" s="123" t="b">
        <f t="shared" si="12"/>
        <v>1</v>
      </c>
      <c r="BZ71" s="124"/>
      <c r="CH71" s="123" t="e">
        <f t="shared" si="13"/>
        <v>#N/A</v>
      </c>
      <c r="CI71" s="123" t="s">
        <v>2447</v>
      </c>
      <c r="CJ71" s="123">
        <v>1</v>
      </c>
      <c r="CK71" s="103">
        <f t="shared" si="2"/>
        <v>-4.3655745685100555E-11</v>
      </c>
      <c r="CO71" s="123" t="e">
        <f t="shared" si="14"/>
        <v>#N/A</v>
      </c>
      <c r="CP71" s="123" t="s">
        <v>829</v>
      </c>
      <c r="CQ71" s="123">
        <v>149881</v>
      </c>
      <c r="DN71" s="123" t="e">
        <f t="shared" si="15"/>
        <v>#N/A</v>
      </c>
      <c r="DO71" s="123" t="s">
        <v>13443</v>
      </c>
    </row>
    <row r="72" spans="1:119" s="123" customFormat="1" x14ac:dyDescent="0.3">
      <c r="A72" s="52">
        <v>1</v>
      </c>
      <c r="B72" s="110">
        <f>SUBTOTAL(9,$A$22:A72)</f>
        <v>51</v>
      </c>
      <c r="C72" s="99" t="s">
        <v>6138</v>
      </c>
      <c r="D72" s="99"/>
      <c r="E72" s="99"/>
      <c r="F72" s="99"/>
      <c r="G72" s="101">
        <f t="shared" si="7"/>
        <v>11136973.770000001</v>
      </c>
      <c r="H72" s="119">
        <v>0</v>
      </c>
      <c r="I72" s="119">
        <v>0</v>
      </c>
      <c r="J72" s="119">
        <v>0</v>
      </c>
      <c r="K72" s="119">
        <v>0</v>
      </c>
      <c r="L72" s="119">
        <v>0</v>
      </c>
      <c r="M72" s="119">
        <v>0</v>
      </c>
      <c r="N72" s="120">
        <v>0</v>
      </c>
      <c r="O72" s="119">
        <v>0</v>
      </c>
      <c r="P72" s="119">
        <v>1234</v>
      </c>
      <c r="Q72" s="119">
        <v>10903635.960000001</v>
      </c>
      <c r="R72" s="119">
        <v>0</v>
      </c>
      <c r="S72" s="119">
        <v>0</v>
      </c>
      <c r="T72" s="119">
        <v>0</v>
      </c>
      <c r="U72" s="119">
        <v>0</v>
      </c>
      <c r="V72" s="119">
        <v>0</v>
      </c>
      <c r="W72" s="119">
        <v>0</v>
      </c>
      <c r="X72" s="119">
        <v>0</v>
      </c>
      <c r="Y72" s="119">
        <v>0</v>
      </c>
      <c r="Z72" s="119">
        <v>0</v>
      </c>
      <c r="AA72" s="119">
        <v>0</v>
      </c>
      <c r="AB72" s="119">
        <v>0</v>
      </c>
      <c r="AC72" s="119">
        <v>0</v>
      </c>
      <c r="AD72" s="119">
        <v>0</v>
      </c>
      <c r="AE72" s="119">
        <v>0</v>
      </c>
      <c r="AF72" s="119">
        <f t="shared" si="11"/>
        <v>233337.81</v>
      </c>
      <c r="AG72" s="119">
        <v>0</v>
      </c>
      <c r="AH72" s="119">
        <v>0</v>
      </c>
      <c r="AI72" s="121" t="s">
        <v>17316</v>
      </c>
      <c r="AJ72" s="121">
        <v>2023</v>
      </c>
      <c r="AK72" s="122">
        <v>2023</v>
      </c>
      <c r="AW72" s="123" t="e">
        <f>VLOOKUP(C72,AZ:BA,2,FALSE)</f>
        <v>#N/A</v>
      </c>
      <c r="BY72" s="123" t="b">
        <f t="shared" si="12"/>
        <v>1</v>
      </c>
      <c r="BZ72" s="124"/>
      <c r="CH72" s="123" t="e">
        <f t="shared" si="13"/>
        <v>#N/A</v>
      </c>
      <c r="CI72" s="123" t="s">
        <v>14317</v>
      </c>
      <c r="CJ72" s="123">
        <v>1</v>
      </c>
      <c r="CK72" s="103">
        <f t="shared" si="2"/>
        <v>5.2386894822120667E-10</v>
      </c>
      <c r="CO72" s="123" t="e">
        <f t="shared" si="14"/>
        <v>#N/A</v>
      </c>
      <c r="CP72" s="123" t="s">
        <v>1460</v>
      </c>
      <c r="CQ72" s="123">
        <v>199981.27</v>
      </c>
      <c r="DN72" s="123" t="e">
        <f t="shared" si="15"/>
        <v>#N/A</v>
      </c>
      <c r="DO72" s="123" t="s">
        <v>14038</v>
      </c>
    </row>
    <row r="73" spans="1:119" s="123" customFormat="1" x14ac:dyDescent="0.3">
      <c r="A73" s="52">
        <v>1</v>
      </c>
      <c r="B73" s="110">
        <f>SUBTOTAL(9,$A$22:A73)</f>
        <v>52</v>
      </c>
      <c r="C73" s="99" t="s">
        <v>5517</v>
      </c>
      <c r="D73" s="99"/>
      <c r="E73" s="99"/>
      <c r="F73" s="99"/>
      <c r="G73" s="101">
        <f t="shared" si="7"/>
        <v>16487929.07</v>
      </c>
      <c r="H73" s="119">
        <v>0</v>
      </c>
      <c r="I73" s="119">
        <v>0</v>
      </c>
      <c r="J73" s="119">
        <v>0</v>
      </c>
      <c r="K73" s="119">
        <v>0</v>
      </c>
      <c r="L73" s="119">
        <v>0</v>
      </c>
      <c r="M73" s="119">
        <v>0</v>
      </c>
      <c r="N73" s="120">
        <v>0</v>
      </c>
      <c r="O73" s="119">
        <v>0</v>
      </c>
      <c r="P73" s="119">
        <v>0</v>
      </c>
      <c r="Q73" s="119">
        <v>0</v>
      </c>
      <c r="R73" s="119">
        <v>0</v>
      </c>
      <c r="S73" s="119">
        <v>0</v>
      </c>
      <c r="T73" s="119">
        <v>4647.45</v>
      </c>
      <c r="U73" s="119">
        <v>16142480</v>
      </c>
      <c r="V73" s="119">
        <v>0</v>
      </c>
      <c r="W73" s="119">
        <v>0</v>
      </c>
      <c r="X73" s="119">
        <v>0</v>
      </c>
      <c r="Y73" s="119">
        <v>0</v>
      </c>
      <c r="Z73" s="119">
        <v>0</v>
      </c>
      <c r="AA73" s="119">
        <v>0</v>
      </c>
      <c r="AB73" s="119">
        <v>0</v>
      </c>
      <c r="AC73" s="119">
        <v>0</v>
      </c>
      <c r="AD73" s="119">
        <v>0</v>
      </c>
      <c r="AE73" s="119">
        <v>0</v>
      </c>
      <c r="AF73" s="119">
        <f t="shared" si="11"/>
        <v>345449.07</v>
      </c>
      <c r="AG73" s="119">
        <v>0</v>
      </c>
      <c r="AH73" s="119">
        <v>0</v>
      </c>
      <c r="AI73" s="121" t="s">
        <v>17316</v>
      </c>
      <c r="AJ73" s="121">
        <v>2023</v>
      </c>
      <c r="AK73" s="122">
        <v>2023</v>
      </c>
      <c r="BY73" s="123" t="b">
        <f t="shared" si="12"/>
        <v>1</v>
      </c>
      <c r="BZ73" s="124"/>
      <c r="CD73" s="123" t="e">
        <f>VLOOKUP(C73,CE:CF,2,FALSE)</f>
        <v>#N/A</v>
      </c>
      <c r="CH73" s="123" t="e">
        <f t="shared" si="13"/>
        <v>#N/A</v>
      </c>
      <c r="CI73" s="123" t="s">
        <v>14420</v>
      </c>
      <c r="CJ73" s="123">
        <v>1</v>
      </c>
      <c r="CK73" s="103">
        <f t="shared" si="2"/>
        <v>2.9103830456733704E-10</v>
      </c>
      <c r="CO73" s="123" t="e">
        <f t="shared" si="14"/>
        <v>#N/A</v>
      </c>
      <c r="CP73" s="123" t="s">
        <v>9291</v>
      </c>
      <c r="CQ73" s="123">
        <v>23915.98</v>
      </c>
      <c r="DN73" s="123" t="e">
        <f t="shared" si="15"/>
        <v>#N/A</v>
      </c>
      <c r="DO73" s="123" t="s">
        <v>2514</v>
      </c>
    </row>
    <row r="74" spans="1:119" s="123" customFormat="1" x14ac:dyDescent="0.3">
      <c r="A74" s="52">
        <v>1</v>
      </c>
      <c r="B74" s="110">
        <f>SUBTOTAL(9,$A$22:A74)</f>
        <v>53</v>
      </c>
      <c r="C74" s="99" t="s">
        <v>1156</v>
      </c>
      <c r="D74" s="99"/>
      <c r="E74" s="99"/>
      <c r="F74" s="99"/>
      <c r="G74" s="101">
        <f t="shared" si="7"/>
        <v>7620449.6799999997</v>
      </c>
      <c r="H74" s="119">
        <v>0</v>
      </c>
      <c r="I74" s="119">
        <v>0</v>
      </c>
      <c r="J74" s="119">
        <v>0</v>
      </c>
      <c r="K74" s="119">
        <v>0</v>
      </c>
      <c r="L74" s="119">
        <v>0</v>
      </c>
      <c r="M74" s="119">
        <v>0</v>
      </c>
      <c r="N74" s="120">
        <v>0</v>
      </c>
      <c r="O74" s="119">
        <v>0</v>
      </c>
      <c r="P74" s="119">
        <v>0</v>
      </c>
      <c r="Q74" s="119">
        <v>0</v>
      </c>
      <c r="R74" s="119">
        <v>0</v>
      </c>
      <c r="S74" s="119">
        <v>0</v>
      </c>
      <c r="T74" s="119">
        <v>1414</v>
      </c>
      <c r="U74" s="119">
        <v>7460788.7999999998</v>
      </c>
      <c r="V74" s="119">
        <v>0</v>
      </c>
      <c r="W74" s="119">
        <v>0</v>
      </c>
      <c r="X74" s="119">
        <v>0</v>
      </c>
      <c r="Y74" s="119">
        <v>0</v>
      </c>
      <c r="Z74" s="119">
        <v>0</v>
      </c>
      <c r="AA74" s="119">
        <v>0</v>
      </c>
      <c r="AB74" s="119">
        <v>0</v>
      </c>
      <c r="AC74" s="119">
        <v>0</v>
      </c>
      <c r="AD74" s="119">
        <v>0</v>
      </c>
      <c r="AE74" s="119">
        <v>0</v>
      </c>
      <c r="AF74" s="119">
        <f t="shared" si="11"/>
        <v>159660.88</v>
      </c>
      <c r="AG74" s="119">
        <v>0</v>
      </c>
      <c r="AH74" s="119">
        <v>0</v>
      </c>
      <c r="AI74" s="121" t="s">
        <v>17316</v>
      </c>
      <c r="AJ74" s="121">
        <v>2023</v>
      </c>
      <c r="AK74" s="122">
        <v>2023</v>
      </c>
      <c r="AW74" s="123" t="e">
        <f>VLOOKUP(C74,AZ:BA,2,FALSE)</f>
        <v>#N/A</v>
      </c>
      <c r="BY74" s="123" t="b">
        <f t="shared" si="12"/>
        <v>1</v>
      </c>
      <c r="BZ74" s="124"/>
      <c r="CD74" s="123" t="e">
        <f>VLOOKUP(C74,CE:CF,2,FALSE)</f>
        <v>#N/A</v>
      </c>
      <c r="CH74" s="123" t="e">
        <f t="shared" si="13"/>
        <v>#N/A</v>
      </c>
      <c r="CI74" s="123" t="s">
        <v>14363</v>
      </c>
      <c r="CJ74" s="123">
        <v>1</v>
      </c>
      <c r="CK74" s="103">
        <f t="shared" si="2"/>
        <v>-1.1641532182693481E-10</v>
      </c>
      <c r="CO74" s="123" t="e">
        <f t="shared" si="14"/>
        <v>#N/A</v>
      </c>
      <c r="CP74" s="123" t="s">
        <v>10057</v>
      </c>
      <c r="CQ74" s="123">
        <v>51856.9</v>
      </c>
      <c r="DN74" s="123" t="e">
        <f t="shared" si="15"/>
        <v>#N/A</v>
      </c>
      <c r="DO74" s="123" t="s">
        <v>9178</v>
      </c>
    </row>
    <row r="75" spans="1:119" s="123" customFormat="1" x14ac:dyDescent="0.3">
      <c r="A75" s="52">
        <v>1</v>
      </c>
      <c r="B75" s="110">
        <f>SUBTOTAL(9,$A$22:A75)</f>
        <v>54</v>
      </c>
      <c r="C75" s="99" t="s">
        <v>5461</v>
      </c>
      <c r="D75" s="99"/>
      <c r="E75" s="99"/>
      <c r="F75" s="99"/>
      <c r="G75" s="101">
        <f t="shared" si="7"/>
        <v>6647449.7400000002</v>
      </c>
      <c r="H75" s="119">
        <v>0</v>
      </c>
      <c r="I75" s="119">
        <v>0</v>
      </c>
      <c r="J75" s="119">
        <v>0</v>
      </c>
      <c r="K75" s="119">
        <v>0</v>
      </c>
      <c r="L75" s="119">
        <v>0</v>
      </c>
      <c r="M75" s="119">
        <v>0</v>
      </c>
      <c r="N75" s="120">
        <v>0</v>
      </c>
      <c r="O75" s="119">
        <v>0</v>
      </c>
      <c r="P75" s="119">
        <v>0</v>
      </c>
      <c r="Q75" s="119">
        <v>0</v>
      </c>
      <c r="R75" s="119">
        <v>0</v>
      </c>
      <c r="S75" s="119">
        <v>0</v>
      </c>
      <c r="T75" s="119">
        <v>1444.97</v>
      </c>
      <c r="U75" s="119">
        <v>6508174.7999999998</v>
      </c>
      <c r="V75" s="119">
        <v>0</v>
      </c>
      <c r="W75" s="119">
        <v>0</v>
      </c>
      <c r="X75" s="119">
        <v>0</v>
      </c>
      <c r="Y75" s="119">
        <v>0</v>
      </c>
      <c r="Z75" s="119">
        <v>0</v>
      </c>
      <c r="AA75" s="119">
        <v>0</v>
      </c>
      <c r="AB75" s="119">
        <v>0</v>
      </c>
      <c r="AC75" s="119">
        <v>0</v>
      </c>
      <c r="AD75" s="119">
        <v>0</v>
      </c>
      <c r="AE75" s="119">
        <v>0</v>
      </c>
      <c r="AF75" s="119">
        <f t="shared" si="11"/>
        <v>139274.94</v>
      </c>
      <c r="AG75" s="119">
        <v>0</v>
      </c>
      <c r="AH75" s="119">
        <v>0</v>
      </c>
      <c r="AI75" s="121" t="s">
        <v>17316</v>
      </c>
      <c r="AJ75" s="121">
        <v>2023</v>
      </c>
      <c r="AK75" s="122">
        <v>2023</v>
      </c>
      <c r="BY75" s="123" t="b">
        <f t="shared" si="12"/>
        <v>1</v>
      </c>
      <c r="BZ75" s="124"/>
      <c r="CD75" s="123" t="e">
        <f>VLOOKUP(C75,CE:CF,2,FALSE)</f>
        <v>#N/A</v>
      </c>
      <c r="CH75" s="123" t="e">
        <f t="shared" si="13"/>
        <v>#N/A</v>
      </c>
      <c r="CI75" s="123" t="s">
        <v>2314</v>
      </c>
      <c r="CJ75" s="123">
        <v>1</v>
      </c>
      <c r="CK75" s="103">
        <f t="shared" si="2"/>
        <v>4.0745362639427185E-10</v>
      </c>
      <c r="CO75" s="123" t="e">
        <f t="shared" si="14"/>
        <v>#N/A</v>
      </c>
      <c r="CP75" s="123" t="s">
        <v>1902</v>
      </c>
      <c r="CQ75" s="123">
        <v>118300.96</v>
      </c>
      <c r="DN75" s="123" t="e">
        <f t="shared" si="15"/>
        <v>#N/A</v>
      </c>
      <c r="DO75" s="123" t="s">
        <v>15290</v>
      </c>
    </row>
    <row r="76" spans="1:119" s="123" customFormat="1" x14ac:dyDescent="0.3">
      <c r="A76" s="52">
        <v>1</v>
      </c>
      <c r="B76" s="110">
        <f>SUBTOTAL(9,$A$22:A76)</f>
        <v>55</v>
      </c>
      <c r="C76" s="99" t="s">
        <v>6403</v>
      </c>
      <c r="D76" s="99"/>
      <c r="E76" s="99"/>
      <c r="F76" s="99"/>
      <c r="G76" s="101">
        <f t="shared" si="7"/>
        <v>7471964.6399999997</v>
      </c>
      <c r="H76" s="119">
        <v>0</v>
      </c>
      <c r="I76" s="119">
        <v>0</v>
      </c>
      <c r="J76" s="119">
        <v>0</v>
      </c>
      <c r="K76" s="119">
        <v>0</v>
      </c>
      <c r="L76" s="119">
        <v>0</v>
      </c>
      <c r="M76" s="119">
        <v>0</v>
      </c>
      <c r="N76" s="120">
        <v>0</v>
      </c>
      <c r="O76" s="119">
        <v>0</v>
      </c>
      <c r="P76" s="119">
        <v>899</v>
      </c>
      <c r="Q76" s="119">
        <v>7315414.7599999998</v>
      </c>
      <c r="R76" s="119">
        <v>0</v>
      </c>
      <c r="S76" s="119">
        <v>0</v>
      </c>
      <c r="T76" s="119">
        <v>0</v>
      </c>
      <c r="U76" s="119">
        <v>0</v>
      </c>
      <c r="V76" s="119">
        <v>0</v>
      </c>
      <c r="W76" s="119">
        <v>0</v>
      </c>
      <c r="X76" s="119">
        <v>0</v>
      </c>
      <c r="Y76" s="119">
        <v>0</v>
      </c>
      <c r="Z76" s="119">
        <v>0</v>
      </c>
      <c r="AA76" s="119">
        <v>0</v>
      </c>
      <c r="AB76" s="119">
        <v>0</v>
      </c>
      <c r="AC76" s="119">
        <v>0</v>
      </c>
      <c r="AD76" s="119">
        <v>0</v>
      </c>
      <c r="AE76" s="119">
        <v>0</v>
      </c>
      <c r="AF76" s="119">
        <f t="shared" si="11"/>
        <v>156549.88</v>
      </c>
      <c r="AG76" s="119">
        <v>0</v>
      </c>
      <c r="AH76" s="119">
        <v>0</v>
      </c>
      <c r="AI76" s="121" t="s">
        <v>17316</v>
      </c>
      <c r="AJ76" s="121">
        <v>2023</v>
      </c>
      <c r="AK76" s="122">
        <v>2023</v>
      </c>
      <c r="AW76" s="123" t="e">
        <f>VLOOKUP(C76,AZ:BA,2,FALSE)</f>
        <v>#N/A</v>
      </c>
      <c r="BY76" s="123" t="b">
        <f t="shared" si="12"/>
        <v>1</v>
      </c>
      <c r="BZ76" s="124"/>
      <c r="CD76" s="123" t="e">
        <f>VLOOKUP(C76,CE:CF,2,FALSE)</f>
        <v>#N/A</v>
      </c>
      <c r="CH76" s="123" t="e">
        <f t="shared" si="13"/>
        <v>#N/A</v>
      </c>
      <c r="CI76" s="123" t="s">
        <v>2754</v>
      </c>
      <c r="CJ76" s="123">
        <v>1</v>
      </c>
      <c r="CK76" s="103">
        <f t="shared" si="2"/>
        <v>-1.1641532182693481E-10</v>
      </c>
      <c r="CO76" s="123" t="e">
        <f t="shared" si="14"/>
        <v>#N/A</v>
      </c>
      <c r="CP76" s="123" t="s">
        <v>10585</v>
      </c>
      <c r="CQ76" s="123">
        <v>81076.850000000006</v>
      </c>
      <c r="DN76" s="123" t="e">
        <f t="shared" si="15"/>
        <v>#N/A</v>
      </c>
      <c r="DO76" s="123" t="s">
        <v>6926</v>
      </c>
    </row>
    <row r="77" spans="1:119" s="123" customFormat="1" x14ac:dyDescent="0.3">
      <c r="A77" s="52">
        <v>1</v>
      </c>
      <c r="B77" s="110">
        <f>SUBTOTAL(9,$A$22:A77)</f>
        <v>56</v>
      </c>
      <c r="C77" s="99" t="s">
        <v>6987</v>
      </c>
      <c r="D77" s="99"/>
      <c r="E77" s="99"/>
      <c r="F77" s="99"/>
      <c r="G77" s="101">
        <f t="shared" si="7"/>
        <v>3314631.04</v>
      </c>
      <c r="H77" s="119">
        <v>0</v>
      </c>
      <c r="I77" s="119">
        <v>0</v>
      </c>
      <c r="J77" s="119">
        <v>0</v>
      </c>
      <c r="K77" s="119">
        <v>0</v>
      </c>
      <c r="L77" s="119">
        <v>0</v>
      </c>
      <c r="M77" s="119">
        <v>0</v>
      </c>
      <c r="N77" s="120">
        <v>0</v>
      </c>
      <c r="O77" s="119">
        <v>0</v>
      </c>
      <c r="P77" s="119">
        <v>393.4</v>
      </c>
      <c r="Q77" s="119">
        <v>3175656.66</v>
      </c>
      <c r="R77" s="119">
        <v>0</v>
      </c>
      <c r="S77" s="119">
        <v>0</v>
      </c>
      <c r="T77" s="119">
        <v>0</v>
      </c>
      <c r="U77" s="119">
        <v>0</v>
      </c>
      <c r="V77" s="119">
        <v>0</v>
      </c>
      <c r="W77" s="119">
        <v>0</v>
      </c>
      <c r="X77" s="119">
        <v>0</v>
      </c>
      <c r="Y77" s="119">
        <v>0</v>
      </c>
      <c r="Z77" s="119">
        <v>0</v>
      </c>
      <c r="AA77" s="119">
        <v>0</v>
      </c>
      <c r="AB77" s="119">
        <v>0</v>
      </c>
      <c r="AC77" s="119">
        <v>0</v>
      </c>
      <c r="AD77" s="119">
        <v>0</v>
      </c>
      <c r="AE77" s="119">
        <v>0</v>
      </c>
      <c r="AF77" s="119">
        <f t="shared" si="11"/>
        <v>67959.05</v>
      </c>
      <c r="AG77" s="119">
        <v>71015.33</v>
      </c>
      <c r="AH77" s="119">
        <v>0</v>
      </c>
      <c r="AI77" s="121">
        <v>2023</v>
      </c>
      <c r="AJ77" s="121">
        <v>2023</v>
      </c>
      <c r="AK77" s="122">
        <v>2023</v>
      </c>
      <c r="AW77" s="123" t="e">
        <f>VLOOKUP(C77,AZ:BA,2,FALSE)</f>
        <v>#N/A</v>
      </c>
      <c r="BY77" s="123" t="b">
        <f t="shared" si="12"/>
        <v>1</v>
      </c>
      <c r="BZ77" s="124"/>
      <c r="CD77" s="123" t="e">
        <f>VLOOKUP(C77,CE:CF,2,FALSE)</f>
        <v>#N/A</v>
      </c>
      <c r="CH77" s="123" t="e">
        <f t="shared" si="13"/>
        <v>#N/A</v>
      </c>
      <c r="CI77" s="123" t="s">
        <v>15927</v>
      </c>
      <c r="CJ77" s="123">
        <v>1</v>
      </c>
      <c r="CK77" s="103">
        <f t="shared" si="2"/>
        <v>-1.1641532182693481E-10</v>
      </c>
      <c r="CO77" s="123" t="e">
        <f t="shared" si="14"/>
        <v>#N/A</v>
      </c>
      <c r="CP77" s="123" t="s">
        <v>10516</v>
      </c>
      <c r="CQ77" s="123">
        <v>78660.91</v>
      </c>
      <c r="DN77" s="123" t="e">
        <f t="shared" si="15"/>
        <v>#N/A</v>
      </c>
      <c r="DO77" s="123" t="s">
        <v>1990</v>
      </c>
    </row>
    <row r="78" spans="1:119" s="123" customFormat="1" x14ac:dyDescent="0.3">
      <c r="A78" s="52">
        <v>1</v>
      </c>
      <c r="B78" s="110">
        <f>SUBTOTAL(9,$A$22:A78)</f>
        <v>57</v>
      </c>
      <c r="C78" s="99" t="s">
        <v>5922</v>
      </c>
      <c r="D78" s="99"/>
      <c r="E78" s="99"/>
      <c r="F78" s="99"/>
      <c r="G78" s="101">
        <f t="shared" si="7"/>
        <v>6626238.5300000003</v>
      </c>
      <c r="H78" s="119">
        <v>0</v>
      </c>
      <c r="I78" s="119">
        <v>0</v>
      </c>
      <c r="J78" s="119">
        <v>0</v>
      </c>
      <c r="K78" s="119">
        <v>0</v>
      </c>
      <c r="L78" s="119">
        <v>0</v>
      </c>
      <c r="M78" s="119">
        <v>0</v>
      </c>
      <c r="N78" s="120">
        <v>0</v>
      </c>
      <c r="O78" s="119">
        <v>0</v>
      </c>
      <c r="P78" s="119">
        <v>927</v>
      </c>
      <c r="Q78" s="119">
        <v>6487408</v>
      </c>
      <c r="R78" s="119">
        <v>0</v>
      </c>
      <c r="S78" s="119">
        <v>0</v>
      </c>
      <c r="T78" s="119">
        <v>0</v>
      </c>
      <c r="U78" s="119">
        <v>0</v>
      </c>
      <c r="V78" s="119">
        <v>0</v>
      </c>
      <c r="W78" s="119">
        <v>0</v>
      </c>
      <c r="X78" s="119">
        <v>0</v>
      </c>
      <c r="Y78" s="119">
        <v>0</v>
      </c>
      <c r="Z78" s="119">
        <v>0</v>
      </c>
      <c r="AA78" s="119">
        <v>0</v>
      </c>
      <c r="AB78" s="119">
        <v>0</v>
      </c>
      <c r="AC78" s="119">
        <v>0</v>
      </c>
      <c r="AD78" s="119">
        <v>0</v>
      </c>
      <c r="AE78" s="119">
        <v>0</v>
      </c>
      <c r="AF78" s="119">
        <f t="shared" si="11"/>
        <v>138830.53</v>
      </c>
      <c r="AG78" s="119">
        <v>0</v>
      </c>
      <c r="AH78" s="119">
        <v>0</v>
      </c>
      <c r="AI78" s="121" t="s">
        <v>17316</v>
      </c>
      <c r="AJ78" s="121">
        <v>2023</v>
      </c>
      <c r="AK78" s="122">
        <v>2023</v>
      </c>
      <c r="BY78" s="123" t="b">
        <f t="shared" si="12"/>
        <v>1</v>
      </c>
      <c r="CH78" s="123" t="e">
        <f t="shared" si="13"/>
        <v>#N/A</v>
      </c>
      <c r="CI78" s="123" t="s">
        <v>12386</v>
      </c>
      <c r="CJ78" s="123">
        <v>1</v>
      </c>
      <c r="CK78" s="103">
        <f t="shared" si="2"/>
        <v>2.6193447411060333E-10</v>
      </c>
      <c r="CO78" s="123" t="e">
        <f t="shared" si="14"/>
        <v>#N/A</v>
      </c>
      <c r="CP78" s="123" t="s">
        <v>14363</v>
      </c>
      <c r="CQ78" s="123">
        <v>82431.28</v>
      </c>
      <c r="DN78" s="123" t="e">
        <f t="shared" si="15"/>
        <v>#N/A</v>
      </c>
      <c r="DO78" s="123" t="s">
        <v>10407</v>
      </c>
    </row>
    <row r="79" spans="1:119" s="123" customFormat="1" x14ac:dyDescent="0.3">
      <c r="A79" s="52">
        <v>1</v>
      </c>
      <c r="B79" s="110">
        <f>SUBTOTAL(9,$A$22:A79)</f>
        <v>58</v>
      </c>
      <c r="C79" s="99" t="s">
        <v>7204</v>
      </c>
      <c r="D79" s="99"/>
      <c r="E79" s="99"/>
      <c r="F79" s="99"/>
      <c r="G79" s="101">
        <f t="shared" si="7"/>
        <v>5443036.5099999998</v>
      </c>
      <c r="H79" s="119">
        <v>0</v>
      </c>
      <c r="I79" s="119">
        <v>0</v>
      </c>
      <c r="J79" s="119">
        <v>0</v>
      </c>
      <c r="K79" s="119">
        <v>0</v>
      </c>
      <c r="L79" s="119">
        <v>0</v>
      </c>
      <c r="M79" s="119">
        <v>0</v>
      </c>
      <c r="N79" s="120">
        <v>0</v>
      </c>
      <c r="O79" s="119">
        <v>0</v>
      </c>
      <c r="P79" s="119">
        <v>796.82</v>
      </c>
      <c r="Q79" s="119">
        <v>5328996</v>
      </c>
      <c r="R79" s="119">
        <v>0</v>
      </c>
      <c r="S79" s="119">
        <v>0</v>
      </c>
      <c r="T79" s="119">
        <v>0</v>
      </c>
      <c r="U79" s="119">
        <v>0</v>
      </c>
      <c r="V79" s="119">
        <v>0</v>
      </c>
      <c r="W79" s="119">
        <v>0</v>
      </c>
      <c r="X79" s="119">
        <v>0</v>
      </c>
      <c r="Y79" s="119">
        <v>0</v>
      </c>
      <c r="Z79" s="119">
        <v>0</v>
      </c>
      <c r="AA79" s="119">
        <v>0</v>
      </c>
      <c r="AB79" s="119">
        <v>0</v>
      </c>
      <c r="AC79" s="119">
        <v>0</v>
      </c>
      <c r="AD79" s="119">
        <v>0</v>
      </c>
      <c r="AE79" s="119">
        <v>0</v>
      </c>
      <c r="AF79" s="119">
        <f t="shared" si="11"/>
        <v>114040.51</v>
      </c>
      <c r="AG79" s="119">
        <v>0</v>
      </c>
      <c r="AH79" s="119">
        <v>0</v>
      </c>
      <c r="AI79" s="121" t="s">
        <v>17316</v>
      </c>
      <c r="AJ79" s="121">
        <v>2023</v>
      </c>
      <c r="AK79" s="122">
        <v>2023</v>
      </c>
      <c r="BY79" s="123" t="b">
        <f t="shared" si="12"/>
        <v>1</v>
      </c>
      <c r="CH79" s="123" t="e">
        <f t="shared" si="13"/>
        <v>#N/A</v>
      </c>
      <c r="CI79" s="123" t="s">
        <v>8523</v>
      </c>
      <c r="CJ79" s="123">
        <v>1</v>
      </c>
      <c r="CK79" s="103">
        <f t="shared" si="2"/>
        <v>-2.1827872842550278E-10</v>
      </c>
      <c r="CO79" s="123" t="e">
        <f t="shared" si="14"/>
        <v>#N/A</v>
      </c>
      <c r="CP79" s="123" t="s">
        <v>15543</v>
      </c>
      <c r="CQ79" s="123">
        <v>82879.66</v>
      </c>
      <c r="DN79" s="123" t="e">
        <f t="shared" si="15"/>
        <v>#N/A</v>
      </c>
      <c r="DO79" s="123" t="s">
        <v>15774</v>
      </c>
    </row>
    <row r="80" spans="1:119" s="123" customFormat="1" x14ac:dyDescent="0.3">
      <c r="A80" s="52">
        <v>1</v>
      </c>
      <c r="B80" s="110">
        <f>SUBTOTAL(9,$A$22:A80)</f>
        <v>59</v>
      </c>
      <c r="C80" s="99" t="s">
        <v>4392</v>
      </c>
      <c r="D80" s="99"/>
      <c r="E80" s="99"/>
      <c r="F80" s="99"/>
      <c r="G80" s="101">
        <f t="shared" si="7"/>
        <v>7714850.75</v>
      </c>
      <c r="H80" s="119">
        <v>0</v>
      </c>
      <c r="I80" s="119">
        <v>0</v>
      </c>
      <c r="J80" s="119">
        <v>0</v>
      </c>
      <c r="K80" s="119">
        <v>0</v>
      </c>
      <c r="L80" s="119">
        <v>0</v>
      </c>
      <c r="M80" s="119">
        <v>0</v>
      </c>
      <c r="N80" s="120">
        <v>0</v>
      </c>
      <c r="O80" s="119">
        <v>0</v>
      </c>
      <c r="P80" s="119">
        <v>910</v>
      </c>
      <c r="Q80" s="119">
        <v>7430430.1399999997</v>
      </c>
      <c r="R80" s="119">
        <v>0</v>
      </c>
      <c r="S80" s="119">
        <v>0</v>
      </c>
      <c r="T80" s="119">
        <v>0</v>
      </c>
      <c r="U80" s="119">
        <v>0</v>
      </c>
      <c r="V80" s="119">
        <v>0</v>
      </c>
      <c r="W80" s="119">
        <v>0</v>
      </c>
      <c r="X80" s="119">
        <v>0</v>
      </c>
      <c r="Y80" s="119">
        <v>0</v>
      </c>
      <c r="Z80" s="119">
        <v>0</v>
      </c>
      <c r="AA80" s="119">
        <v>0</v>
      </c>
      <c r="AB80" s="119">
        <v>0</v>
      </c>
      <c r="AC80" s="119">
        <v>0</v>
      </c>
      <c r="AD80" s="119">
        <v>0</v>
      </c>
      <c r="AE80" s="119">
        <v>0</v>
      </c>
      <c r="AF80" s="119">
        <f t="shared" si="11"/>
        <v>159011.20000000001</v>
      </c>
      <c r="AG80" s="119">
        <v>125409.41</v>
      </c>
      <c r="AH80" s="119">
        <v>0</v>
      </c>
      <c r="AI80" s="121">
        <v>2023</v>
      </c>
      <c r="AJ80" s="121">
        <v>2023</v>
      </c>
      <c r="AK80" s="122">
        <v>2023</v>
      </c>
      <c r="AW80" s="123" t="e">
        <f>VLOOKUP(C80,AZ:BA,2,FALSE)</f>
        <v>#N/A</v>
      </c>
      <c r="BY80" s="123" t="b">
        <f t="shared" si="12"/>
        <v>1</v>
      </c>
      <c r="BZ80" s="124"/>
      <c r="CD80" s="123" t="e">
        <f>VLOOKUP(C80,CE:CF,2,FALSE)</f>
        <v>#N/A</v>
      </c>
      <c r="CH80" s="123" t="e">
        <f t="shared" si="13"/>
        <v>#N/A</v>
      </c>
      <c r="CI80" s="123" t="s">
        <v>9319</v>
      </c>
      <c r="CJ80" s="123">
        <v>1</v>
      </c>
      <c r="CK80" s="103">
        <f t="shared" si="2"/>
        <v>3.2014213502407074E-10</v>
      </c>
      <c r="CO80" s="123" t="e">
        <f t="shared" si="14"/>
        <v>#N/A</v>
      </c>
      <c r="DN80" s="123" t="e">
        <f t="shared" si="15"/>
        <v>#N/A</v>
      </c>
      <c r="DO80" s="123" t="s">
        <v>5903</v>
      </c>
    </row>
    <row r="81" spans="1:119" s="123" customFormat="1" x14ac:dyDescent="0.3">
      <c r="A81" s="52">
        <v>1</v>
      </c>
      <c r="B81" s="110">
        <f>SUBTOTAL(9,$A$22:A81)</f>
        <v>60</v>
      </c>
      <c r="C81" s="99" t="s">
        <v>5242</v>
      </c>
      <c r="D81" s="99"/>
      <c r="E81" s="99"/>
      <c r="F81" s="99"/>
      <c r="G81" s="101">
        <f t="shared" si="7"/>
        <v>4755105.04</v>
      </c>
      <c r="H81" s="119">
        <v>0</v>
      </c>
      <c r="I81" s="119">
        <v>0</v>
      </c>
      <c r="J81" s="119">
        <v>0</v>
      </c>
      <c r="K81" s="119">
        <v>0</v>
      </c>
      <c r="L81" s="119">
        <v>0</v>
      </c>
      <c r="M81" s="119">
        <v>0</v>
      </c>
      <c r="N81" s="120">
        <v>0</v>
      </c>
      <c r="O81" s="119">
        <v>0</v>
      </c>
      <c r="P81" s="119">
        <v>574</v>
      </c>
      <c r="Q81" s="119">
        <v>4655477.8099999996</v>
      </c>
      <c r="R81" s="119">
        <v>0</v>
      </c>
      <c r="S81" s="119">
        <v>0</v>
      </c>
      <c r="T81" s="119">
        <v>0</v>
      </c>
      <c r="U81" s="119">
        <v>0</v>
      </c>
      <c r="V81" s="119">
        <v>0</v>
      </c>
      <c r="W81" s="119">
        <v>0</v>
      </c>
      <c r="X81" s="119">
        <v>0</v>
      </c>
      <c r="Y81" s="119">
        <v>0</v>
      </c>
      <c r="Z81" s="119">
        <v>0</v>
      </c>
      <c r="AA81" s="119">
        <v>0</v>
      </c>
      <c r="AB81" s="119">
        <v>0</v>
      </c>
      <c r="AC81" s="119">
        <v>0</v>
      </c>
      <c r="AD81" s="119">
        <v>0</v>
      </c>
      <c r="AE81" s="119">
        <v>0</v>
      </c>
      <c r="AF81" s="119">
        <f t="shared" si="11"/>
        <v>99627.23</v>
      </c>
      <c r="AG81" s="119">
        <v>0</v>
      </c>
      <c r="AH81" s="119">
        <v>0</v>
      </c>
      <c r="AI81" s="121" t="s">
        <v>17316</v>
      </c>
      <c r="AJ81" s="121">
        <v>2023</v>
      </c>
      <c r="AK81" s="122">
        <v>2023</v>
      </c>
      <c r="BY81" s="123" t="b">
        <f t="shared" si="12"/>
        <v>1</v>
      </c>
      <c r="BZ81" s="124"/>
      <c r="CD81" s="123" t="e">
        <f>VLOOKUP(C81,CE:CF,2,FALSE)</f>
        <v>#N/A</v>
      </c>
      <c r="CE81" s="123" t="s">
        <v>10316</v>
      </c>
      <c r="CF81" s="123">
        <v>722.14</v>
      </c>
      <c r="CH81" s="123" t="e">
        <f t="shared" si="13"/>
        <v>#N/A</v>
      </c>
      <c r="CI81" s="123" t="s">
        <v>10407</v>
      </c>
      <c r="CJ81" s="123">
        <v>1</v>
      </c>
      <c r="CK81" s="103">
        <f t="shared" si="2"/>
        <v>4.5110937207937241E-10</v>
      </c>
      <c r="CO81" s="123" t="e">
        <f t="shared" si="14"/>
        <v>#N/A</v>
      </c>
      <c r="DN81" s="123" t="e">
        <f t="shared" si="15"/>
        <v>#N/A</v>
      </c>
      <c r="DO81" s="123" t="s">
        <v>9080</v>
      </c>
    </row>
    <row r="82" spans="1:119" s="123" customFormat="1" x14ac:dyDescent="0.3">
      <c r="A82" s="52">
        <v>1</v>
      </c>
      <c r="B82" s="110">
        <f>SUBTOTAL(9,$A$22:A82)</f>
        <v>61</v>
      </c>
      <c r="C82" s="99" t="s">
        <v>7272</v>
      </c>
      <c r="D82" s="99"/>
      <c r="E82" s="99"/>
      <c r="F82" s="99"/>
      <c r="G82" s="101">
        <f t="shared" si="7"/>
        <v>4718450.91</v>
      </c>
      <c r="H82" s="119">
        <v>0</v>
      </c>
      <c r="I82" s="119">
        <v>0</v>
      </c>
      <c r="J82" s="119">
        <v>0</v>
      </c>
      <c r="K82" s="119">
        <v>0</v>
      </c>
      <c r="L82" s="119">
        <v>0</v>
      </c>
      <c r="M82" s="119">
        <v>0</v>
      </c>
      <c r="N82" s="120">
        <v>0</v>
      </c>
      <c r="O82" s="119">
        <v>0</v>
      </c>
      <c r="P82" s="119">
        <v>569</v>
      </c>
      <c r="Q82" s="119">
        <v>4619591.6500000004</v>
      </c>
      <c r="R82" s="119">
        <v>0</v>
      </c>
      <c r="S82" s="119">
        <v>0</v>
      </c>
      <c r="T82" s="119">
        <v>0</v>
      </c>
      <c r="U82" s="119">
        <v>0</v>
      </c>
      <c r="V82" s="119">
        <v>0</v>
      </c>
      <c r="W82" s="119">
        <v>0</v>
      </c>
      <c r="X82" s="119">
        <v>0</v>
      </c>
      <c r="Y82" s="119">
        <v>0</v>
      </c>
      <c r="Z82" s="119">
        <v>0</v>
      </c>
      <c r="AA82" s="119">
        <v>0</v>
      </c>
      <c r="AB82" s="119">
        <v>0</v>
      </c>
      <c r="AC82" s="119">
        <v>0</v>
      </c>
      <c r="AD82" s="119">
        <v>0</v>
      </c>
      <c r="AE82" s="119">
        <v>0</v>
      </c>
      <c r="AF82" s="119">
        <f t="shared" si="11"/>
        <v>98859.26</v>
      </c>
      <c r="AG82" s="119">
        <v>0</v>
      </c>
      <c r="AH82" s="119">
        <v>0</v>
      </c>
      <c r="AI82" s="121" t="s">
        <v>17316</v>
      </c>
      <c r="AJ82" s="121">
        <v>2023</v>
      </c>
      <c r="AK82" s="122">
        <v>2023</v>
      </c>
      <c r="AW82" s="123" t="e">
        <f>VLOOKUP(C82,AZ:BA,2,FALSE)</f>
        <v>#N/A</v>
      </c>
      <c r="BY82" s="123" t="b">
        <f t="shared" si="12"/>
        <v>1</v>
      </c>
      <c r="BZ82" s="124"/>
      <c r="CD82" s="123" t="e">
        <f>VLOOKUP(C82,CE:CF,2,FALSE)</f>
        <v>#N/A</v>
      </c>
      <c r="CE82" s="123" t="s">
        <v>9405</v>
      </c>
      <c r="CF82" s="123">
        <v>1674.7</v>
      </c>
      <c r="CH82" s="123" t="e">
        <f t="shared" si="13"/>
        <v>#N/A</v>
      </c>
      <c r="CI82" s="123" t="s">
        <v>10472</v>
      </c>
      <c r="CJ82" s="123">
        <v>1</v>
      </c>
      <c r="CK82" s="103">
        <f t="shared" si="2"/>
        <v>-2.1827872842550278E-10</v>
      </c>
      <c r="CO82" s="123" t="e">
        <f t="shared" si="14"/>
        <v>#N/A</v>
      </c>
      <c r="DN82" s="123" t="e">
        <f t="shared" si="15"/>
        <v>#N/A</v>
      </c>
      <c r="DO82" s="123" t="s">
        <v>9311</v>
      </c>
    </row>
    <row r="83" spans="1:119" s="123" customFormat="1" x14ac:dyDescent="0.3">
      <c r="A83" s="52">
        <v>1</v>
      </c>
      <c r="B83" s="110">
        <f>SUBTOTAL(9,$A$22:A83)</f>
        <v>62</v>
      </c>
      <c r="C83" s="99" t="s">
        <v>4664</v>
      </c>
      <c r="D83" s="99"/>
      <c r="E83" s="99"/>
      <c r="F83" s="99"/>
      <c r="G83" s="101">
        <f t="shared" si="7"/>
        <v>18216669</v>
      </c>
      <c r="H83" s="119">
        <v>0</v>
      </c>
      <c r="I83" s="119">
        <v>0</v>
      </c>
      <c r="J83" s="119">
        <v>3500000</v>
      </c>
      <c r="K83" s="119">
        <v>0</v>
      </c>
      <c r="L83" s="119">
        <v>0</v>
      </c>
      <c r="M83" s="119">
        <v>0</v>
      </c>
      <c r="N83" s="120">
        <v>0</v>
      </c>
      <c r="O83" s="119">
        <v>0</v>
      </c>
      <c r="P83" s="119">
        <v>0</v>
      </c>
      <c r="Q83" s="119">
        <v>0</v>
      </c>
      <c r="R83" s="119">
        <v>0</v>
      </c>
      <c r="S83" s="119">
        <v>0</v>
      </c>
      <c r="T83" s="119">
        <v>1905</v>
      </c>
      <c r="U83" s="119">
        <v>13335000</v>
      </c>
      <c r="V83" s="119">
        <v>0</v>
      </c>
      <c r="W83" s="119">
        <v>0</v>
      </c>
      <c r="X83" s="119">
        <v>0</v>
      </c>
      <c r="Y83" s="119">
        <v>0</v>
      </c>
      <c r="Z83" s="119">
        <v>0</v>
      </c>
      <c r="AA83" s="119">
        <v>0</v>
      </c>
      <c r="AB83" s="119">
        <v>0</v>
      </c>
      <c r="AC83" s="119">
        <v>0</v>
      </c>
      <c r="AD83" s="119">
        <v>0</v>
      </c>
      <c r="AE83" s="119">
        <v>1000000</v>
      </c>
      <c r="AF83" s="119">
        <f t="shared" ref="AF83:AF88" si="16">ROUND(Q83*2.14%,2)+ROUND(H83*2.14%,2)+ROUND(I83*2.14%,2)+ROUND(J83*2.14%,2)+ROUND(K83*2.14%,2)+ROUND(L83*2.14%,2)+ROUND(M83*2.14%,2)+ROUND(O83*2.14%,2)+ROUND(S83*2.14%,2)+ROUND(U83*2.14%,2)+ROUND(W83*2.14%,2)+ROUND(X83*2.14%,2)+ROUND(Y83*2.14%,2)+ROUND(Z83*2.14%,2)+ROUND(AA83*2.14%,2)+ROUND(AB83*2.14%,2)+ROUND(AC83*2.14%,2)+ROUND(AD83*2.14%,2)+ROUND(AE83*2.14%,2)</f>
        <v>381669</v>
      </c>
      <c r="AG83" s="119">
        <v>0</v>
      </c>
      <c r="AH83" s="119">
        <v>0</v>
      </c>
      <c r="AI83" s="121" t="s">
        <v>17316</v>
      </c>
      <c r="AJ83" s="121">
        <v>2023</v>
      </c>
      <c r="AK83" s="122">
        <v>2023</v>
      </c>
      <c r="BZ83" s="124"/>
      <c r="CK83" s="103">
        <f t="shared" si="2"/>
        <v>0</v>
      </c>
      <c r="DN83" s="123" t="e">
        <f t="shared" si="15"/>
        <v>#N/A</v>
      </c>
      <c r="DO83" s="123" t="s">
        <v>881</v>
      </c>
    </row>
    <row r="84" spans="1:119" s="123" customFormat="1" x14ac:dyDescent="0.3">
      <c r="A84" s="52">
        <v>1</v>
      </c>
      <c r="B84" s="110">
        <f>SUBTOTAL(9,$A$22:A84)</f>
        <v>63</v>
      </c>
      <c r="C84" s="99" t="s">
        <v>6441</v>
      </c>
      <c r="D84" s="99"/>
      <c r="E84" s="99"/>
      <c r="F84" s="99"/>
      <c r="G84" s="101">
        <f t="shared" si="7"/>
        <v>11517047.220000001</v>
      </c>
      <c r="H84" s="119">
        <v>0</v>
      </c>
      <c r="I84" s="119">
        <v>0</v>
      </c>
      <c r="J84" s="119">
        <v>3500000</v>
      </c>
      <c r="K84" s="119">
        <v>0</v>
      </c>
      <c r="L84" s="119">
        <v>0</v>
      </c>
      <c r="M84" s="119">
        <v>0</v>
      </c>
      <c r="N84" s="120">
        <v>0</v>
      </c>
      <c r="O84" s="119">
        <v>0</v>
      </c>
      <c r="P84" s="119">
        <v>881.5</v>
      </c>
      <c r="Q84" s="119">
        <v>7775746.25</v>
      </c>
      <c r="R84" s="119">
        <v>0</v>
      </c>
      <c r="S84" s="119">
        <v>0</v>
      </c>
      <c r="T84" s="119">
        <v>0</v>
      </c>
      <c r="U84" s="119">
        <v>0</v>
      </c>
      <c r="V84" s="119">
        <v>0</v>
      </c>
      <c r="W84" s="119">
        <v>0</v>
      </c>
      <c r="X84" s="119">
        <v>0</v>
      </c>
      <c r="Y84" s="119">
        <v>0</v>
      </c>
      <c r="Z84" s="119">
        <v>0</v>
      </c>
      <c r="AA84" s="119">
        <v>0</v>
      </c>
      <c r="AB84" s="119">
        <v>0</v>
      </c>
      <c r="AC84" s="119">
        <v>0</v>
      </c>
      <c r="AD84" s="119">
        <v>0</v>
      </c>
      <c r="AE84" s="119">
        <v>0</v>
      </c>
      <c r="AF84" s="119">
        <f t="shared" si="16"/>
        <v>241300.97</v>
      </c>
      <c r="AG84" s="119">
        <v>0</v>
      </c>
      <c r="AH84" s="119">
        <v>0</v>
      </c>
      <c r="AI84" s="121" t="s">
        <v>17316</v>
      </c>
      <c r="AJ84" s="121">
        <v>2023</v>
      </c>
      <c r="AK84" s="122">
        <v>2023</v>
      </c>
      <c r="BZ84" s="124"/>
      <c r="CK84" s="103">
        <f t="shared" ref="CK84:CK175" si="17">G84-H84-I84-J84-K84-L84-M84-O84-Q84-S84-U84-W84-X84-Y84-Z84-AA84-AB84-AC84-AD84-AE84-AF84-AG84-AH84</f>
        <v>6.6938810050487518E-10</v>
      </c>
      <c r="DN84" s="123" t="e">
        <f t="shared" si="15"/>
        <v>#N/A</v>
      </c>
      <c r="DO84" s="123" t="s">
        <v>1188</v>
      </c>
    </row>
    <row r="85" spans="1:119" s="123" customFormat="1" x14ac:dyDescent="0.3">
      <c r="A85" s="52">
        <v>1</v>
      </c>
      <c r="B85" s="110">
        <f>SUBTOTAL(9,$A$22:A85)</f>
        <v>64</v>
      </c>
      <c r="C85" s="99" t="s">
        <v>7252</v>
      </c>
      <c r="D85" s="99"/>
      <c r="E85" s="99"/>
      <c r="F85" s="99"/>
      <c r="G85" s="101">
        <f t="shared" si="7"/>
        <v>28457838.239999998</v>
      </c>
      <c r="H85" s="119">
        <v>0</v>
      </c>
      <c r="I85" s="119">
        <v>0</v>
      </c>
      <c r="J85" s="119">
        <v>3500000</v>
      </c>
      <c r="K85" s="119">
        <v>0</v>
      </c>
      <c r="L85" s="119">
        <v>0</v>
      </c>
      <c r="M85" s="119">
        <v>0</v>
      </c>
      <c r="N85" s="120">
        <v>0</v>
      </c>
      <c r="O85" s="119">
        <v>0</v>
      </c>
      <c r="P85" s="119">
        <v>0</v>
      </c>
      <c r="Q85" s="119">
        <v>0</v>
      </c>
      <c r="R85" s="119">
        <v>0</v>
      </c>
      <c r="S85" s="119">
        <v>0</v>
      </c>
      <c r="T85" s="119">
        <v>4908.8</v>
      </c>
      <c r="U85" s="119">
        <v>24361600</v>
      </c>
      <c r="V85" s="119">
        <v>0</v>
      </c>
      <c r="W85" s="119">
        <v>0</v>
      </c>
      <c r="X85" s="119">
        <v>0</v>
      </c>
      <c r="Y85" s="119">
        <v>0</v>
      </c>
      <c r="Z85" s="119">
        <v>0</v>
      </c>
      <c r="AA85" s="119">
        <v>0</v>
      </c>
      <c r="AB85" s="119">
        <v>0</v>
      </c>
      <c r="AC85" s="119">
        <v>0</v>
      </c>
      <c r="AD85" s="119">
        <v>0</v>
      </c>
      <c r="AE85" s="119">
        <v>0</v>
      </c>
      <c r="AF85" s="119">
        <f t="shared" si="16"/>
        <v>596238.24</v>
      </c>
      <c r="AG85" s="119">
        <v>0</v>
      </c>
      <c r="AH85" s="119">
        <v>0</v>
      </c>
      <c r="AI85" s="121" t="s">
        <v>17316</v>
      </c>
      <c r="AJ85" s="121">
        <v>2023</v>
      </c>
      <c r="AK85" s="122">
        <v>2023</v>
      </c>
      <c r="BZ85" s="124"/>
      <c r="CK85" s="103">
        <f t="shared" si="17"/>
        <v>-1.6298145055770874E-9</v>
      </c>
      <c r="DN85" s="123" t="e">
        <f t="shared" si="15"/>
        <v>#N/A</v>
      </c>
      <c r="DO85" s="123" t="s">
        <v>319</v>
      </c>
    </row>
    <row r="86" spans="1:119" s="123" customFormat="1" x14ac:dyDescent="0.3">
      <c r="A86" s="52">
        <v>1</v>
      </c>
      <c r="B86" s="110">
        <f>SUBTOTAL(9,$A$22:A86)</f>
        <v>65</v>
      </c>
      <c r="C86" s="99" t="s">
        <v>881</v>
      </c>
      <c r="D86" s="99"/>
      <c r="E86" s="99"/>
      <c r="F86" s="99"/>
      <c r="G86" s="101">
        <f t="shared" si="7"/>
        <v>3371551.03</v>
      </c>
      <c r="H86" s="119">
        <v>0</v>
      </c>
      <c r="I86" s="119">
        <v>0</v>
      </c>
      <c r="J86" s="119">
        <v>0</v>
      </c>
      <c r="K86" s="119">
        <v>0</v>
      </c>
      <c r="L86" s="119">
        <v>0</v>
      </c>
      <c r="M86" s="119">
        <v>0</v>
      </c>
      <c r="N86" s="120">
        <v>0</v>
      </c>
      <c r="O86" s="119">
        <v>0</v>
      </c>
      <c r="P86" s="119">
        <v>412</v>
      </c>
      <c r="Q86" s="119">
        <v>3300911.52</v>
      </c>
      <c r="R86" s="119">
        <v>0</v>
      </c>
      <c r="S86" s="119">
        <v>0</v>
      </c>
      <c r="T86" s="119">
        <v>0</v>
      </c>
      <c r="U86" s="119">
        <v>0</v>
      </c>
      <c r="V86" s="119">
        <v>0</v>
      </c>
      <c r="W86" s="119">
        <v>0</v>
      </c>
      <c r="X86" s="119">
        <v>0</v>
      </c>
      <c r="Y86" s="119">
        <v>0</v>
      </c>
      <c r="Z86" s="119">
        <v>0</v>
      </c>
      <c r="AA86" s="119">
        <v>0</v>
      </c>
      <c r="AB86" s="119">
        <v>0</v>
      </c>
      <c r="AC86" s="119">
        <v>0</v>
      </c>
      <c r="AD86" s="119">
        <v>0</v>
      </c>
      <c r="AE86" s="119">
        <v>0</v>
      </c>
      <c r="AF86" s="119">
        <f t="shared" si="16"/>
        <v>70639.509999999995</v>
      </c>
      <c r="AG86" s="119">
        <v>0</v>
      </c>
      <c r="AH86" s="119">
        <v>0</v>
      </c>
      <c r="AI86" s="121" t="s">
        <v>17316</v>
      </c>
      <c r="AJ86" s="121">
        <v>2023</v>
      </c>
      <c r="AK86" s="122">
        <v>2023</v>
      </c>
      <c r="BZ86" s="124"/>
      <c r="CK86" s="103">
        <f t="shared" si="17"/>
        <v>-2.1827872842550278E-10</v>
      </c>
    </row>
    <row r="87" spans="1:119" s="123" customFormat="1" x14ac:dyDescent="0.3">
      <c r="A87" s="52">
        <v>1</v>
      </c>
      <c r="B87" s="110">
        <f>SUBTOTAL(9,$A$22:A87)</f>
        <v>66</v>
      </c>
      <c r="C87" s="99" t="s">
        <v>5453</v>
      </c>
      <c r="D87" s="99"/>
      <c r="E87" s="99"/>
      <c r="F87" s="99"/>
      <c r="G87" s="101">
        <f t="shared" ref="G87:G104" si="18">H87+I87+J87+K87+L87+M87+O87+Q87+S87+U87+W87+X87+Y87+Z87+AA87+AB87+AC87+AD87+AE87+AF87+AG87+AH87</f>
        <v>6569950.1200000001</v>
      </c>
      <c r="H87" s="119">
        <v>0</v>
      </c>
      <c r="I87" s="119">
        <v>0</v>
      </c>
      <c r="J87" s="119">
        <v>0</v>
      </c>
      <c r="K87" s="119">
        <v>0</v>
      </c>
      <c r="L87" s="119">
        <v>0</v>
      </c>
      <c r="M87" s="119">
        <v>0</v>
      </c>
      <c r="N87" s="120">
        <v>0</v>
      </c>
      <c r="O87" s="119">
        <v>0</v>
      </c>
      <c r="P87" s="119">
        <v>775</v>
      </c>
      <c r="Q87" s="119">
        <v>6267205.6299999999</v>
      </c>
      <c r="R87" s="119">
        <v>0</v>
      </c>
      <c r="S87" s="119">
        <v>0</v>
      </c>
      <c r="T87" s="119">
        <v>0</v>
      </c>
      <c r="U87" s="119">
        <v>0</v>
      </c>
      <c r="V87" s="119">
        <v>0</v>
      </c>
      <c r="W87" s="119">
        <v>0</v>
      </c>
      <c r="X87" s="119">
        <v>0</v>
      </c>
      <c r="Y87" s="119">
        <v>0</v>
      </c>
      <c r="Z87" s="119">
        <v>0</v>
      </c>
      <c r="AA87" s="119">
        <v>0</v>
      </c>
      <c r="AB87" s="119">
        <v>0</v>
      </c>
      <c r="AC87" s="119">
        <v>0</v>
      </c>
      <c r="AD87" s="119">
        <v>0</v>
      </c>
      <c r="AE87" s="119">
        <v>0</v>
      </c>
      <c r="AF87" s="119">
        <f t="shared" si="16"/>
        <v>134118.20000000001</v>
      </c>
      <c r="AG87" s="119">
        <v>168626.29</v>
      </c>
      <c r="AH87" s="119">
        <v>0</v>
      </c>
      <c r="AI87" s="121">
        <v>2023</v>
      </c>
      <c r="AJ87" s="121">
        <v>2023</v>
      </c>
      <c r="AK87" s="122">
        <v>2023</v>
      </c>
      <c r="BZ87" s="124"/>
      <c r="CK87" s="103">
        <f t="shared" si="17"/>
        <v>2.0372681319713593E-10</v>
      </c>
    </row>
    <row r="88" spans="1:119" s="123" customFormat="1" x14ac:dyDescent="0.3">
      <c r="A88" s="52">
        <v>1</v>
      </c>
      <c r="B88" s="110">
        <f>SUBTOTAL(9,$A$22:A88)</f>
        <v>67</v>
      </c>
      <c r="C88" s="99" t="s">
        <v>5917</v>
      </c>
      <c r="D88" s="99"/>
      <c r="E88" s="99"/>
      <c r="F88" s="99"/>
      <c r="G88" s="101">
        <f t="shared" si="18"/>
        <v>9113370.4299999997</v>
      </c>
      <c r="H88" s="119">
        <v>0</v>
      </c>
      <c r="I88" s="119">
        <v>0</v>
      </c>
      <c r="J88" s="119">
        <v>0</v>
      </c>
      <c r="K88" s="119">
        <v>0</v>
      </c>
      <c r="L88" s="119">
        <v>0</v>
      </c>
      <c r="M88" s="119">
        <v>0</v>
      </c>
      <c r="N88" s="120">
        <v>0</v>
      </c>
      <c r="O88" s="119">
        <v>0</v>
      </c>
      <c r="P88" s="119">
        <v>1075</v>
      </c>
      <c r="Q88" s="119">
        <v>8726630.4399999995</v>
      </c>
      <c r="R88" s="119">
        <v>0</v>
      </c>
      <c r="S88" s="119">
        <v>0</v>
      </c>
      <c r="T88" s="119">
        <v>0</v>
      </c>
      <c r="U88" s="119">
        <v>0</v>
      </c>
      <c r="V88" s="119">
        <v>0</v>
      </c>
      <c r="W88" s="119">
        <v>0</v>
      </c>
      <c r="X88" s="119">
        <v>0</v>
      </c>
      <c r="Y88" s="119">
        <v>0</v>
      </c>
      <c r="Z88" s="119">
        <v>0</v>
      </c>
      <c r="AA88" s="119">
        <v>0</v>
      </c>
      <c r="AB88" s="119">
        <v>0</v>
      </c>
      <c r="AC88" s="119">
        <v>0</v>
      </c>
      <c r="AD88" s="119">
        <v>0</v>
      </c>
      <c r="AE88" s="119">
        <v>0</v>
      </c>
      <c r="AF88" s="119">
        <f t="shared" si="16"/>
        <v>186749.89</v>
      </c>
      <c r="AG88" s="119">
        <v>199990.1</v>
      </c>
      <c r="AH88" s="119">
        <v>0</v>
      </c>
      <c r="AI88" s="121">
        <v>2023</v>
      </c>
      <c r="AJ88" s="121">
        <v>2023</v>
      </c>
      <c r="AK88" s="122">
        <v>2023</v>
      </c>
      <c r="BZ88" s="124"/>
      <c r="CK88" s="103">
        <f t="shared" si="17"/>
        <v>2.0372681319713593E-10</v>
      </c>
    </row>
    <row r="89" spans="1:119" s="123" customFormat="1" x14ac:dyDescent="0.3">
      <c r="A89" s="52">
        <v>1</v>
      </c>
      <c r="B89" s="110">
        <f>SUBTOTAL(9,$A$22:A89)</f>
        <v>68</v>
      </c>
      <c r="C89" s="99" t="s">
        <v>6391</v>
      </c>
      <c r="D89" s="99"/>
      <c r="E89" s="99"/>
      <c r="F89" s="99"/>
      <c r="G89" s="101">
        <f t="shared" si="18"/>
        <v>12267456.869999999</v>
      </c>
      <c r="H89" s="119">
        <v>0</v>
      </c>
      <c r="I89" s="119">
        <v>0</v>
      </c>
      <c r="J89" s="119">
        <v>0</v>
      </c>
      <c r="K89" s="119">
        <v>0</v>
      </c>
      <c r="L89" s="119">
        <v>0</v>
      </c>
      <c r="M89" s="119">
        <v>0</v>
      </c>
      <c r="N89" s="125">
        <v>0</v>
      </c>
      <c r="O89" s="119">
        <v>0</v>
      </c>
      <c r="P89" s="119">
        <v>1447</v>
      </c>
      <c r="Q89" s="119">
        <v>11814634.82</v>
      </c>
      <c r="R89" s="119">
        <v>0</v>
      </c>
      <c r="S89" s="119">
        <v>0</v>
      </c>
      <c r="T89" s="119">
        <v>0</v>
      </c>
      <c r="U89" s="119">
        <v>0</v>
      </c>
      <c r="V89" s="119">
        <v>0</v>
      </c>
      <c r="W89" s="119">
        <v>0</v>
      </c>
      <c r="X89" s="119">
        <v>0</v>
      </c>
      <c r="Y89" s="119">
        <v>0</v>
      </c>
      <c r="Z89" s="119">
        <v>0</v>
      </c>
      <c r="AA89" s="119">
        <v>0</v>
      </c>
      <c r="AB89" s="119">
        <v>0</v>
      </c>
      <c r="AC89" s="119">
        <v>0</v>
      </c>
      <c r="AD89" s="119">
        <v>0</v>
      </c>
      <c r="AE89" s="119">
        <v>0</v>
      </c>
      <c r="AF89" s="119">
        <v>252833.19</v>
      </c>
      <c r="AG89" s="119">
        <v>199988.86</v>
      </c>
      <c r="AH89" s="119">
        <v>0</v>
      </c>
      <c r="AI89" s="121">
        <v>2023</v>
      </c>
      <c r="AJ89" s="121">
        <v>2023</v>
      </c>
      <c r="AK89" s="122">
        <v>2023</v>
      </c>
      <c r="BZ89" s="124"/>
      <c r="CK89" s="103">
        <f t="shared" si="17"/>
        <v>-1.1059455573558807E-9</v>
      </c>
    </row>
    <row r="90" spans="1:119" s="123" customFormat="1" x14ac:dyDescent="0.3">
      <c r="A90" s="52">
        <v>1</v>
      </c>
      <c r="B90" s="110">
        <f>SUBTOTAL(9,$A$22:A90)</f>
        <v>69</v>
      </c>
      <c r="C90" s="99" t="s">
        <v>7562</v>
      </c>
      <c r="D90" s="99"/>
      <c r="E90" s="99"/>
      <c r="F90" s="99"/>
      <c r="G90" s="101">
        <f t="shared" si="18"/>
        <v>13791931.980000002</v>
      </c>
      <c r="H90" s="119">
        <v>0</v>
      </c>
      <c r="I90" s="119">
        <v>0</v>
      </c>
      <c r="J90" s="119">
        <v>0</v>
      </c>
      <c r="K90" s="119">
        <v>0</v>
      </c>
      <c r="L90" s="119">
        <v>0</v>
      </c>
      <c r="M90" s="119">
        <v>0</v>
      </c>
      <c r="N90" s="125">
        <v>0</v>
      </c>
      <c r="O90" s="119">
        <v>0</v>
      </c>
      <c r="P90" s="119">
        <v>1626.8</v>
      </c>
      <c r="Q90" s="119">
        <v>13307171.300000001</v>
      </c>
      <c r="R90" s="119">
        <v>0</v>
      </c>
      <c r="S90" s="119">
        <v>0</v>
      </c>
      <c r="T90" s="119">
        <v>0</v>
      </c>
      <c r="U90" s="119">
        <v>0</v>
      </c>
      <c r="V90" s="119">
        <v>0</v>
      </c>
      <c r="W90" s="119">
        <v>0</v>
      </c>
      <c r="X90" s="119">
        <v>0</v>
      </c>
      <c r="Y90" s="119">
        <v>0</v>
      </c>
      <c r="Z90" s="119">
        <v>0</v>
      </c>
      <c r="AA90" s="119">
        <v>0</v>
      </c>
      <c r="AB90" s="119">
        <v>0</v>
      </c>
      <c r="AC90" s="119">
        <v>0</v>
      </c>
      <c r="AD90" s="119">
        <v>0</v>
      </c>
      <c r="AE90" s="119">
        <v>0</v>
      </c>
      <c r="AF90" s="119">
        <v>284773.46999999997</v>
      </c>
      <c r="AG90" s="119">
        <v>199987.21</v>
      </c>
      <c r="AH90" s="119">
        <v>0</v>
      </c>
      <c r="AI90" s="121">
        <v>2023</v>
      </c>
      <c r="AJ90" s="121">
        <v>2023</v>
      </c>
      <c r="AK90" s="122">
        <v>2023</v>
      </c>
      <c r="BZ90" s="124"/>
      <c r="CK90" s="103">
        <f t="shared" si="17"/>
        <v>1.6007106751203537E-9</v>
      </c>
    </row>
    <row r="91" spans="1:119" s="123" customFormat="1" x14ac:dyDescent="0.3">
      <c r="A91" s="52">
        <v>1</v>
      </c>
      <c r="B91" s="110">
        <f>SUBTOTAL(9,$A$22:A91)</f>
        <v>70</v>
      </c>
      <c r="C91" s="99" t="s">
        <v>995</v>
      </c>
      <c r="D91" s="99"/>
      <c r="E91" s="99"/>
      <c r="F91" s="99"/>
      <c r="G91" s="101">
        <f t="shared" si="18"/>
        <v>22871734</v>
      </c>
      <c r="H91" s="119">
        <v>1808721.49</v>
      </c>
      <c r="I91" s="119">
        <v>0</v>
      </c>
      <c r="J91" s="119">
        <v>15995290.67</v>
      </c>
      <c r="K91" s="119">
        <v>1717287.7</v>
      </c>
      <c r="L91" s="119">
        <v>2577526.7200000002</v>
      </c>
      <c r="M91" s="119">
        <v>0</v>
      </c>
      <c r="N91" s="125">
        <v>0</v>
      </c>
      <c r="O91" s="119">
        <v>0</v>
      </c>
      <c r="P91" s="119">
        <v>0</v>
      </c>
      <c r="Q91" s="119">
        <v>0</v>
      </c>
      <c r="R91" s="119">
        <v>0</v>
      </c>
      <c r="S91" s="119">
        <v>0</v>
      </c>
      <c r="T91" s="119">
        <v>0</v>
      </c>
      <c r="U91" s="119">
        <v>0</v>
      </c>
      <c r="V91" s="119">
        <v>0</v>
      </c>
      <c r="W91" s="119">
        <v>0</v>
      </c>
      <c r="X91" s="119">
        <v>0</v>
      </c>
      <c r="Y91" s="119">
        <v>0</v>
      </c>
      <c r="Z91" s="119">
        <v>0</v>
      </c>
      <c r="AA91" s="119">
        <v>0</v>
      </c>
      <c r="AB91" s="119">
        <v>0</v>
      </c>
      <c r="AC91" s="119">
        <v>0</v>
      </c>
      <c r="AD91" s="119">
        <v>0</v>
      </c>
      <c r="AE91" s="119">
        <v>0</v>
      </c>
      <c r="AF91" s="119">
        <v>472914.89</v>
      </c>
      <c r="AG91" s="119">
        <v>299992.53000000003</v>
      </c>
      <c r="AH91" s="119">
        <v>0</v>
      </c>
      <c r="AI91" s="121">
        <v>2023</v>
      </c>
      <c r="AJ91" s="121">
        <v>2023</v>
      </c>
      <c r="AK91" s="122">
        <v>2023</v>
      </c>
      <c r="BZ91" s="124"/>
      <c r="CK91" s="103">
        <f t="shared" si="17"/>
        <v>1.280568540096283E-9</v>
      </c>
    </row>
    <row r="92" spans="1:119" s="123" customFormat="1" x14ac:dyDescent="0.3">
      <c r="A92" s="52">
        <v>1</v>
      </c>
      <c r="B92" s="110">
        <f>SUBTOTAL(9,$A$22:A92)</f>
        <v>71</v>
      </c>
      <c r="C92" s="99" t="s">
        <v>1155</v>
      </c>
      <c r="D92" s="99"/>
      <c r="E92" s="99"/>
      <c r="F92" s="99"/>
      <c r="G92" s="101">
        <f t="shared" si="18"/>
        <v>7606700.6799999997</v>
      </c>
      <c r="H92" s="119">
        <v>0</v>
      </c>
      <c r="I92" s="119">
        <v>0</v>
      </c>
      <c r="J92" s="119">
        <v>0</v>
      </c>
      <c r="K92" s="119">
        <v>0</v>
      </c>
      <c r="L92" s="119">
        <v>0</v>
      </c>
      <c r="M92" s="119">
        <v>0</v>
      </c>
      <c r="N92" s="125">
        <v>0</v>
      </c>
      <c r="O92" s="119">
        <v>0</v>
      </c>
      <c r="P92" s="119">
        <v>897.3</v>
      </c>
      <c r="Q92" s="119">
        <v>7251530.7000000002</v>
      </c>
      <c r="R92" s="119">
        <v>0</v>
      </c>
      <c r="S92" s="119">
        <v>0</v>
      </c>
      <c r="T92" s="119">
        <v>0</v>
      </c>
      <c r="U92" s="119">
        <v>0</v>
      </c>
      <c r="V92" s="119">
        <v>0</v>
      </c>
      <c r="W92" s="119">
        <v>0</v>
      </c>
      <c r="X92" s="119">
        <v>0</v>
      </c>
      <c r="Y92" s="119">
        <v>0</v>
      </c>
      <c r="Z92" s="119">
        <v>0</v>
      </c>
      <c r="AA92" s="119">
        <v>0</v>
      </c>
      <c r="AB92" s="119">
        <v>0</v>
      </c>
      <c r="AC92" s="119">
        <v>0</v>
      </c>
      <c r="AD92" s="119">
        <v>0</v>
      </c>
      <c r="AE92" s="119">
        <v>0</v>
      </c>
      <c r="AF92" s="119">
        <v>155182.76</v>
      </c>
      <c r="AG92" s="119">
        <v>199987.22</v>
      </c>
      <c r="AH92" s="119">
        <v>0</v>
      </c>
      <c r="AI92" s="121">
        <v>2023</v>
      </c>
      <c r="AJ92" s="121">
        <v>2023</v>
      </c>
      <c r="AK92" s="122">
        <v>2023</v>
      </c>
      <c r="BZ92" s="124"/>
      <c r="CK92" s="103">
        <f t="shared" si="17"/>
        <v>-4.9476511776447296E-10</v>
      </c>
    </row>
    <row r="93" spans="1:119" s="123" customFormat="1" x14ac:dyDescent="0.3">
      <c r="A93" s="52">
        <v>1</v>
      </c>
      <c r="B93" s="110">
        <f>SUBTOTAL(9,$A$22:A93)</f>
        <v>72</v>
      </c>
      <c r="C93" s="99" t="s">
        <v>1191</v>
      </c>
      <c r="D93" s="99"/>
      <c r="E93" s="99"/>
      <c r="F93" s="99"/>
      <c r="G93" s="101">
        <f t="shared" si="18"/>
        <v>7290632.1600000001</v>
      </c>
      <c r="H93" s="119">
        <v>0</v>
      </c>
      <c r="I93" s="119">
        <v>0</v>
      </c>
      <c r="J93" s="119">
        <v>0</v>
      </c>
      <c r="K93" s="119">
        <v>0</v>
      </c>
      <c r="L93" s="119">
        <v>0</v>
      </c>
      <c r="M93" s="119">
        <v>0</v>
      </c>
      <c r="N93" s="125">
        <v>0</v>
      </c>
      <c r="O93" s="119">
        <v>0</v>
      </c>
      <c r="P93" s="119">
        <v>860</v>
      </c>
      <c r="Q93" s="119">
        <v>6971275.1900000004</v>
      </c>
      <c r="R93" s="119">
        <v>0</v>
      </c>
      <c r="S93" s="119">
        <v>0</v>
      </c>
      <c r="T93" s="119">
        <v>0</v>
      </c>
      <c r="U93" s="119">
        <v>0</v>
      </c>
      <c r="V93" s="119">
        <v>0</v>
      </c>
      <c r="W93" s="119">
        <v>0</v>
      </c>
      <c r="X93" s="119">
        <v>0</v>
      </c>
      <c r="Y93" s="119">
        <v>0</v>
      </c>
      <c r="Z93" s="119">
        <v>0</v>
      </c>
      <c r="AA93" s="119">
        <v>0</v>
      </c>
      <c r="AB93" s="119">
        <v>0</v>
      </c>
      <c r="AC93" s="119">
        <v>0</v>
      </c>
      <c r="AD93" s="119">
        <v>0</v>
      </c>
      <c r="AE93" s="119">
        <v>0</v>
      </c>
      <c r="AF93" s="119">
        <v>149185.29</v>
      </c>
      <c r="AG93" s="119">
        <v>170171.68</v>
      </c>
      <c r="AH93" s="119">
        <v>0</v>
      </c>
      <c r="AI93" s="121">
        <v>2023</v>
      </c>
      <c r="AJ93" s="121">
        <v>2023</v>
      </c>
      <c r="AK93" s="122">
        <v>2023</v>
      </c>
      <c r="BZ93" s="124"/>
      <c r="CK93" s="103">
        <f t="shared" si="17"/>
        <v>-2.6193447411060333E-10</v>
      </c>
    </row>
    <row r="94" spans="1:119" s="123" customFormat="1" x14ac:dyDescent="0.3">
      <c r="A94" s="52">
        <v>1</v>
      </c>
      <c r="B94" s="110">
        <f>SUBTOTAL(9,$A$22:A94)</f>
        <v>73</v>
      </c>
      <c r="C94" s="99" t="s">
        <v>5929</v>
      </c>
      <c r="D94" s="99"/>
      <c r="E94" s="99"/>
      <c r="F94" s="99"/>
      <c r="G94" s="101">
        <f t="shared" si="18"/>
        <v>200000</v>
      </c>
      <c r="H94" s="119">
        <v>0</v>
      </c>
      <c r="I94" s="119">
        <v>0</v>
      </c>
      <c r="J94" s="119">
        <v>0</v>
      </c>
      <c r="K94" s="119">
        <v>0</v>
      </c>
      <c r="L94" s="119">
        <v>0</v>
      </c>
      <c r="M94" s="119">
        <v>0</v>
      </c>
      <c r="N94" s="125">
        <v>0</v>
      </c>
      <c r="O94" s="119">
        <v>0</v>
      </c>
      <c r="P94" s="119">
        <v>0</v>
      </c>
      <c r="Q94" s="119">
        <v>0</v>
      </c>
      <c r="R94" s="119">
        <v>0</v>
      </c>
      <c r="S94" s="119">
        <v>0</v>
      </c>
      <c r="T94" s="119">
        <v>0</v>
      </c>
      <c r="U94" s="119">
        <v>0</v>
      </c>
      <c r="V94" s="119">
        <v>0</v>
      </c>
      <c r="W94" s="119">
        <v>0</v>
      </c>
      <c r="X94" s="119">
        <v>0</v>
      </c>
      <c r="Y94" s="119">
        <v>0</v>
      </c>
      <c r="Z94" s="119">
        <v>0</v>
      </c>
      <c r="AA94" s="119">
        <v>0</v>
      </c>
      <c r="AB94" s="119">
        <v>0</v>
      </c>
      <c r="AC94" s="119">
        <v>0</v>
      </c>
      <c r="AD94" s="119">
        <v>0</v>
      </c>
      <c r="AE94" s="119">
        <v>0</v>
      </c>
      <c r="AF94" s="119">
        <v>0</v>
      </c>
      <c r="AG94" s="119">
        <v>200000</v>
      </c>
      <c r="AH94" s="119">
        <v>0</v>
      </c>
      <c r="AI94" s="121">
        <v>2023</v>
      </c>
      <c r="AJ94" s="121" t="s">
        <v>17316</v>
      </c>
      <c r="AK94" s="122" t="s">
        <v>17316</v>
      </c>
      <c r="BZ94" s="124"/>
      <c r="CK94" s="103">
        <f t="shared" si="17"/>
        <v>0</v>
      </c>
    </row>
    <row r="95" spans="1:119" s="123" customFormat="1" x14ac:dyDescent="0.3">
      <c r="A95" s="52">
        <v>1</v>
      </c>
      <c r="B95" s="110">
        <f>SUBTOTAL(9,$A$22:A95)</f>
        <v>74</v>
      </c>
      <c r="C95" s="99" t="s">
        <v>127</v>
      </c>
      <c r="D95" s="99"/>
      <c r="E95" s="99"/>
      <c r="F95" s="99"/>
      <c r="G95" s="101">
        <f t="shared" si="18"/>
        <v>153688.82</v>
      </c>
      <c r="H95" s="119">
        <v>0</v>
      </c>
      <c r="I95" s="119">
        <v>0</v>
      </c>
      <c r="J95" s="119">
        <v>0</v>
      </c>
      <c r="K95" s="119">
        <v>0</v>
      </c>
      <c r="L95" s="119">
        <v>0</v>
      </c>
      <c r="M95" s="119">
        <v>0</v>
      </c>
      <c r="N95" s="125">
        <v>0</v>
      </c>
      <c r="O95" s="119">
        <v>0</v>
      </c>
      <c r="P95" s="119">
        <v>0</v>
      </c>
      <c r="Q95" s="119">
        <v>0</v>
      </c>
      <c r="R95" s="119">
        <v>0</v>
      </c>
      <c r="S95" s="119">
        <v>0</v>
      </c>
      <c r="T95" s="119">
        <v>0</v>
      </c>
      <c r="U95" s="119">
        <v>0</v>
      </c>
      <c r="V95" s="119">
        <v>0</v>
      </c>
      <c r="W95" s="119">
        <v>0</v>
      </c>
      <c r="X95" s="119">
        <v>0</v>
      </c>
      <c r="Y95" s="119">
        <v>0</v>
      </c>
      <c r="Z95" s="119">
        <v>0</v>
      </c>
      <c r="AA95" s="119">
        <v>0</v>
      </c>
      <c r="AB95" s="119">
        <v>0</v>
      </c>
      <c r="AC95" s="119">
        <v>0</v>
      </c>
      <c r="AD95" s="119">
        <v>0</v>
      </c>
      <c r="AE95" s="119">
        <v>0</v>
      </c>
      <c r="AF95" s="119">
        <v>0</v>
      </c>
      <c r="AG95" s="119">
        <v>153688.82</v>
      </c>
      <c r="AH95" s="119">
        <v>0</v>
      </c>
      <c r="AI95" s="121">
        <v>2023</v>
      </c>
      <c r="AJ95" s="121" t="s">
        <v>17316</v>
      </c>
      <c r="AK95" s="122" t="s">
        <v>17316</v>
      </c>
      <c r="BZ95" s="124"/>
      <c r="CK95" s="103">
        <f t="shared" si="17"/>
        <v>0</v>
      </c>
    </row>
    <row r="96" spans="1:119" s="123" customFormat="1" x14ac:dyDescent="0.3">
      <c r="A96" s="52">
        <v>1</v>
      </c>
      <c r="B96" s="110">
        <f>SUBTOTAL(9,$A$22:A96)</f>
        <v>75</v>
      </c>
      <c r="C96" s="99" t="s">
        <v>7066</v>
      </c>
      <c r="D96" s="99"/>
      <c r="E96" s="99"/>
      <c r="F96" s="99"/>
      <c r="G96" s="101">
        <f t="shared" si="18"/>
        <v>137346.6</v>
      </c>
      <c r="H96" s="119">
        <v>0</v>
      </c>
      <c r="I96" s="119">
        <v>0</v>
      </c>
      <c r="J96" s="119">
        <v>0</v>
      </c>
      <c r="K96" s="119">
        <v>0</v>
      </c>
      <c r="L96" s="119">
        <v>0</v>
      </c>
      <c r="M96" s="119">
        <v>0</v>
      </c>
      <c r="N96" s="125">
        <v>0</v>
      </c>
      <c r="O96" s="119">
        <v>0</v>
      </c>
      <c r="P96" s="119">
        <v>0</v>
      </c>
      <c r="Q96" s="119">
        <v>0</v>
      </c>
      <c r="R96" s="119">
        <v>0</v>
      </c>
      <c r="S96" s="119">
        <v>0</v>
      </c>
      <c r="T96" s="119">
        <v>0</v>
      </c>
      <c r="U96" s="119">
        <v>0</v>
      </c>
      <c r="V96" s="119">
        <v>0</v>
      </c>
      <c r="W96" s="119">
        <v>0</v>
      </c>
      <c r="X96" s="119">
        <v>0</v>
      </c>
      <c r="Y96" s="119">
        <v>0</v>
      </c>
      <c r="Z96" s="119">
        <v>0</v>
      </c>
      <c r="AA96" s="119">
        <v>0</v>
      </c>
      <c r="AB96" s="119">
        <v>0</v>
      </c>
      <c r="AC96" s="119">
        <v>0</v>
      </c>
      <c r="AD96" s="119">
        <v>0</v>
      </c>
      <c r="AE96" s="119">
        <v>0</v>
      </c>
      <c r="AF96" s="119">
        <v>0</v>
      </c>
      <c r="AG96" s="119">
        <v>137346.6</v>
      </c>
      <c r="AH96" s="119">
        <v>0</v>
      </c>
      <c r="AI96" s="121">
        <v>2023</v>
      </c>
      <c r="AJ96" s="121" t="s">
        <v>17316</v>
      </c>
      <c r="AK96" s="122" t="s">
        <v>17316</v>
      </c>
      <c r="BZ96" s="124"/>
      <c r="CK96" s="103">
        <f t="shared" si="17"/>
        <v>0</v>
      </c>
    </row>
    <row r="97" spans="1:89" s="123" customFormat="1" x14ac:dyDescent="0.3">
      <c r="A97" s="52">
        <v>1</v>
      </c>
      <c r="B97" s="110">
        <f>SUBTOTAL(9,$A$22:A97)</f>
        <v>76</v>
      </c>
      <c r="C97" s="99" t="s">
        <v>4723</v>
      </c>
      <c r="D97" s="99"/>
      <c r="E97" s="99"/>
      <c r="F97" s="99"/>
      <c r="G97" s="101">
        <f t="shared" si="18"/>
        <v>5945657.7400000002</v>
      </c>
      <c r="H97" s="119">
        <v>0</v>
      </c>
      <c r="I97" s="119">
        <v>0</v>
      </c>
      <c r="J97" s="119">
        <v>0</v>
      </c>
      <c r="K97" s="119">
        <v>0</v>
      </c>
      <c r="L97" s="119">
        <v>0</v>
      </c>
      <c r="M97" s="119">
        <v>0</v>
      </c>
      <c r="N97" s="125">
        <v>0</v>
      </c>
      <c r="O97" s="119">
        <v>0</v>
      </c>
      <c r="P97" s="119">
        <v>600</v>
      </c>
      <c r="Q97" s="117">
        <v>5821086.4900000002</v>
      </c>
      <c r="R97" s="119">
        <v>0</v>
      </c>
      <c r="S97" s="119">
        <v>0</v>
      </c>
      <c r="T97" s="119">
        <v>0</v>
      </c>
      <c r="U97" s="119">
        <v>0</v>
      </c>
      <c r="V97" s="119">
        <v>0</v>
      </c>
      <c r="W97" s="119">
        <v>0</v>
      </c>
      <c r="X97" s="119">
        <v>0</v>
      </c>
      <c r="Y97" s="119">
        <v>0</v>
      </c>
      <c r="Z97" s="119">
        <v>0</v>
      </c>
      <c r="AA97" s="119">
        <v>0</v>
      </c>
      <c r="AB97" s="119">
        <v>0</v>
      </c>
      <c r="AC97" s="119">
        <v>0</v>
      </c>
      <c r="AD97" s="119">
        <v>0</v>
      </c>
      <c r="AE97" s="119">
        <v>0</v>
      </c>
      <c r="AF97" s="119">
        <f t="shared" ref="AF97:AF100" si="19">ROUND(Q97*2.14%,2)+ROUND(H97*2.14%,2)+ROUND(I97*2.14%,2)+ROUND(J97*2.14%,2)+ROUND(K97*2.14%,2)+ROUND(L97*2.14%,2)+ROUND(M97*2.14%,2)+ROUND(O97*2.14%,2)+ROUND(S97*2.14%,2)+ROUND(U97*2.14%,2)+ROUND(W97*2.14%,2)+ROUND(X97*2.14%,2)+ROUND(Y97*2.14%,2)+ROUND(Z97*2.14%,2)+ROUND(AA97*2.14%,2)+ROUND(AB97*2.14%,2)+ROUND(AC97*2.14%,2)+ROUND(AD97*2.14%,2)+ROUND(AE97*2.14%,2)</f>
        <v>124571.25</v>
      </c>
      <c r="AG97" s="126">
        <v>0</v>
      </c>
      <c r="AH97" s="119">
        <v>0</v>
      </c>
      <c r="AI97" s="121" t="s">
        <v>17316</v>
      </c>
      <c r="AJ97" s="121">
        <v>2023</v>
      </c>
      <c r="AK97" s="121">
        <v>2023</v>
      </c>
      <c r="BZ97" s="124"/>
      <c r="CK97" s="103">
        <f t="shared" si="17"/>
        <v>0</v>
      </c>
    </row>
    <row r="98" spans="1:89" s="123" customFormat="1" x14ac:dyDescent="0.3">
      <c r="A98" s="52">
        <v>1</v>
      </c>
      <c r="B98" s="110">
        <f>SUBTOTAL(9,$A$22:A98)</f>
        <v>77</v>
      </c>
      <c r="C98" s="99" t="s">
        <v>5050</v>
      </c>
      <c r="D98" s="99"/>
      <c r="E98" s="99"/>
      <c r="F98" s="99"/>
      <c r="G98" s="101">
        <f t="shared" si="18"/>
        <v>4726846.16</v>
      </c>
      <c r="H98" s="101">
        <v>0</v>
      </c>
      <c r="I98" s="101">
        <v>0</v>
      </c>
      <c r="J98" s="101">
        <v>0</v>
      </c>
      <c r="K98" s="101">
        <v>0</v>
      </c>
      <c r="L98" s="101">
        <v>0</v>
      </c>
      <c r="M98" s="101">
        <v>0</v>
      </c>
      <c r="N98" s="125">
        <v>0</v>
      </c>
      <c r="O98" s="101">
        <v>0</v>
      </c>
      <c r="P98" s="101">
        <v>632</v>
      </c>
      <c r="Q98" s="101">
        <v>4627811</v>
      </c>
      <c r="R98" s="101">
        <v>0</v>
      </c>
      <c r="S98" s="101">
        <v>0</v>
      </c>
      <c r="T98" s="101">
        <v>0</v>
      </c>
      <c r="U98" s="101">
        <v>0</v>
      </c>
      <c r="V98" s="101">
        <v>0</v>
      </c>
      <c r="W98" s="101">
        <v>0</v>
      </c>
      <c r="X98" s="101">
        <v>0</v>
      </c>
      <c r="Y98" s="101">
        <v>0</v>
      </c>
      <c r="Z98" s="101">
        <v>0</v>
      </c>
      <c r="AA98" s="101">
        <v>0</v>
      </c>
      <c r="AB98" s="101">
        <v>0</v>
      </c>
      <c r="AC98" s="101">
        <v>0</v>
      </c>
      <c r="AD98" s="101">
        <v>0</v>
      </c>
      <c r="AE98" s="101">
        <v>0</v>
      </c>
      <c r="AF98" s="101">
        <f t="shared" si="19"/>
        <v>99035.16</v>
      </c>
      <c r="AG98" s="101">
        <v>0</v>
      </c>
      <c r="AH98" s="101">
        <v>0</v>
      </c>
      <c r="AI98" s="93" t="s">
        <v>17316</v>
      </c>
      <c r="AJ98" s="121">
        <v>2023</v>
      </c>
      <c r="AK98" s="93">
        <v>2023</v>
      </c>
      <c r="BZ98" s="124"/>
      <c r="CK98" s="103">
        <f t="shared" si="17"/>
        <v>1.4551915228366852E-10</v>
      </c>
    </row>
    <row r="99" spans="1:89" s="123" customFormat="1" x14ac:dyDescent="0.3">
      <c r="A99" s="52">
        <v>1</v>
      </c>
      <c r="B99" s="110">
        <f>SUBTOTAL(9,$A$22:A99)</f>
        <v>78</v>
      </c>
      <c r="C99" s="99" t="s">
        <v>5458</v>
      </c>
      <c r="D99" s="99"/>
      <c r="E99" s="99"/>
      <c r="F99" s="99"/>
      <c r="G99" s="101">
        <f t="shared" si="18"/>
        <v>5663918.7600000007</v>
      </c>
      <c r="H99" s="101">
        <v>0</v>
      </c>
      <c r="I99" s="101">
        <v>0</v>
      </c>
      <c r="J99" s="101">
        <v>0</v>
      </c>
      <c r="K99" s="101">
        <v>0</v>
      </c>
      <c r="L99" s="101">
        <v>0</v>
      </c>
      <c r="M99" s="101">
        <v>0</v>
      </c>
      <c r="N99" s="125">
        <v>0</v>
      </c>
      <c r="O99" s="101">
        <v>0</v>
      </c>
      <c r="P99" s="101">
        <v>667</v>
      </c>
      <c r="Q99" s="101">
        <v>5545250.4000000004</v>
      </c>
      <c r="R99" s="101">
        <v>0</v>
      </c>
      <c r="S99" s="101">
        <v>0</v>
      </c>
      <c r="T99" s="101">
        <v>0</v>
      </c>
      <c r="U99" s="101">
        <v>0</v>
      </c>
      <c r="V99" s="101">
        <v>0</v>
      </c>
      <c r="W99" s="101">
        <v>0</v>
      </c>
      <c r="X99" s="101">
        <v>0</v>
      </c>
      <c r="Y99" s="101">
        <v>0</v>
      </c>
      <c r="Z99" s="101">
        <v>0</v>
      </c>
      <c r="AA99" s="101">
        <v>0</v>
      </c>
      <c r="AB99" s="101">
        <v>0</v>
      </c>
      <c r="AC99" s="101">
        <v>0</v>
      </c>
      <c r="AD99" s="101">
        <v>0</v>
      </c>
      <c r="AE99" s="101">
        <v>0</v>
      </c>
      <c r="AF99" s="101">
        <f t="shared" si="19"/>
        <v>118668.36</v>
      </c>
      <c r="AG99" s="101">
        <v>0</v>
      </c>
      <c r="AH99" s="101">
        <v>0</v>
      </c>
      <c r="AI99" s="93" t="s">
        <v>17316</v>
      </c>
      <c r="AJ99" s="121">
        <v>2023</v>
      </c>
      <c r="AK99" s="93">
        <v>2023</v>
      </c>
      <c r="BZ99" s="124"/>
      <c r="CK99" s="103">
        <f t="shared" si="17"/>
        <v>3.3469405025243759E-10</v>
      </c>
    </row>
    <row r="100" spans="1:89" s="123" customFormat="1" x14ac:dyDescent="0.3">
      <c r="A100" s="52">
        <v>1</v>
      </c>
      <c r="B100" s="110">
        <f>SUBTOTAL(9,$A$22:A100)</f>
        <v>79</v>
      </c>
      <c r="C100" s="99" t="s">
        <v>1318</v>
      </c>
      <c r="D100" s="99"/>
      <c r="E100" s="99"/>
      <c r="F100" s="99"/>
      <c r="G100" s="101">
        <f t="shared" si="18"/>
        <v>15284735.229999999</v>
      </c>
      <c r="H100" s="119">
        <v>0</v>
      </c>
      <c r="I100" s="119">
        <v>0</v>
      </c>
      <c r="J100" s="119">
        <v>0</v>
      </c>
      <c r="K100" s="119">
        <v>0</v>
      </c>
      <c r="L100" s="119">
        <v>0</v>
      </c>
      <c r="M100" s="119">
        <v>0</v>
      </c>
      <c r="N100" s="125">
        <v>0</v>
      </c>
      <c r="O100" s="119">
        <v>0</v>
      </c>
      <c r="P100" s="119">
        <v>1688</v>
      </c>
      <c r="Q100" s="119">
        <v>14964495.039999999</v>
      </c>
      <c r="R100" s="119">
        <v>0</v>
      </c>
      <c r="S100" s="119">
        <v>0</v>
      </c>
      <c r="T100" s="119">
        <v>0</v>
      </c>
      <c r="U100" s="119">
        <v>0</v>
      </c>
      <c r="V100" s="119">
        <v>0</v>
      </c>
      <c r="W100" s="119">
        <v>0</v>
      </c>
      <c r="X100" s="119">
        <v>0</v>
      </c>
      <c r="Y100" s="119">
        <v>0</v>
      </c>
      <c r="Z100" s="119">
        <v>0</v>
      </c>
      <c r="AA100" s="119">
        <v>0</v>
      </c>
      <c r="AB100" s="119">
        <v>0</v>
      </c>
      <c r="AC100" s="119">
        <v>0</v>
      </c>
      <c r="AD100" s="119">
        <v>0</v>
      </c>
      <c r="AE100" s="119">
        <v>0</v>
      </c>
      <c r="AF100" s="119">
        <f t="shared" si="19"/>
        <v>320240.19</v>
      </c>
      <c r="AG100" s="119">
        <v>0</v>
      </c>
      <c r="AH100" s="119">
        <v>0</v>
      </c>
      <c r="AI100" s="121" t="s">
        <v>17316</v>
      </c>
      <c r="AJ100" s="121">
        <v>2023</v>
      </c>
      <c r="AK100" s="122">
        <v>2023</v>
      </c>
      <c r="BZ100" s="124"/>
      <c r="CK100" s="103">
        <f t="shared" si="17"/>
        <v>-5.2386894822120667E-10</v>
      </c>
    </row>
    <row r="101" spans="1:89" s="123" customFormat="1" x14ac:dyDescent="0.3">
      <c r="A101" s="52">
        <v>1</v>
      </c>
      <c r="B101" s="110">
        <f>SUBTOTAL(9,$A$22:A101)</f>
        <v>80</v>
      </c>
      <c r="C101" s="99" t="s">
        <v>1379</v>
      </c>
      <c r="D101" s="99"/>
      <c r="E101" s="99"/>
      <c r="F101" s="99"/>
      <c r="G101" s="101">
        <f t="shared" si="18"/>
        <v>200000</v>
      </c>
      <c r="H101" s="119">
        <v>0</v>
      </c>
      <c r="I101" s="119">
        <v>0</v>
      </c>
      <c r="J101" s="119">
        <v>0</v>
      </c>
      <c r="K101" s="119">
        <v>0</v>
      </c>
      <c r="L101" s="119">
        <v>0</v>
      </c>
      <c r="M101" s="119">
        <v>0</v>
      </c>
      <c r="N101" s="125">
        <v>0</v>
      </c>
      <c r="O101" s="119">
        <v>0</v>
      </c>
      <c r="P101" s="119">
        <v>0</v>
      </c>
      <c r="Q101" s="119">
        <v>0</v>
      </c>
      <c r="R101" s="119">
        <v>0</v>
      </c>
      <c r="S101" s="119">
        <v>0</v>
      </c>
      <c r="T101" s="119">
        <v>0</v>
      </c>
      <c r="U101" s="119">
        <v>0</v>
      </c>
      <c r="V101" s="119">
        <v>0</v>
      </c>
      <c r="W101" s="119">
        <v>0</v>
      </c>
      <c r="X101" s="119">
        <v>0</v>
      </c>
      <c r="Y101" s="119">
        <v>0</v>
      </c>
      <c r="Z101" s="119">
        <v>0</v>
      </c>
      <c r="AA101" s="119">
        <v>0</v>
      </c>
      <c r="AB101" s="119">
        <v>0</v>
      </c>
      <c r="AC101" s="119">
        <v>0</v>
      </c>
      <c r="AD101" s="119">
        <v>0</v>
      </c>
      <c r="AE101" s="119">
        <v>0</v>
      </c>
      <c r="AF101" s="119">
        <v>0</v>
      </c>
      <c r="AG101" s="119">
        <v>200000</v>
      </c>
      <c r="AH101" s="119">
        <v>0</v>
      </c>
      <c r="AI101" s="121">
        <v>2023</v>
      </c>
      <c r="AJ101" s="121" t="s">
        <v>17316</v>
      </c>
      <c r="AK101" s="122" t="s">
        <v>17316</v>
      </c>
      <c r="BZ101" s="124"/>
      <c r="CK101" s="103"/>
    </row>
    <row r="102" spans="1:89" s="123" customFormat="1" x14ac:dyDescent="0.3">
      <c r="A102" s="52">
        <v>1</v>
      </c>
      <c r="B102" s="110">
        <f>SUBTOTAL(9,$A$22:A102)</f>
        <v>81</v>
      </c>
      <c r="C102" s="99" t="s">
        <v>6897</v>
      </c>
      <c r="D102" s="99"/>
      <c r="E102" s="99"/>
      <c r="F102" s="99"/>
      <c r="G102" s="101">
        <f t="shared" si="18"/>
        <v>3574900</v>
      </c>
      <c r="H102" s="119">
        <v>0</v>
      </c>
      <c r="I102" s="119">
        <v>0</v>
      </c>
      <c r="J102" s="119">
        <v>3500000</v>
      </c>
      <c r="K102" s="119">
        <v>0</v>
      </c>
      <c r="L102" s="119">
        <v>0</v>
      </c>
      <c r="M102" s="119">
        <v>0</v>
      </c>
      <c r="N102" s="125">
        <v>0</v>
      </c>
      <c r="O102" s="119">
        <v>0</v>
      </c>
      <c r="P102" s="119">
        <v>0</v>
      </c>
      <c r="Q102" s="119">
        <v>0</v>
      </c>
      <c r="R102" s="119">
        <v>0</v>
      </c>
      <c r="S102" s="119">
        <v>0</v>
      </c>
      <c r="T102" s="119">
        <v>0</v>
      </c>
      <c r="U102" s="119">
        <v>0</v>
      </c>
      <c r="V102" s="119">
        <v>0</v>
      </c>
      <c r="W102" s="119">
        <v>0</v>
      </c>
      <c r="X102" s="119">
        <v>0</v>
      </c>
      <c r="Y102" s="119">
        <v>0</v>
      </c>
      <c r="Z102" s="119">
        <v>0</v>
      </c>
      <c r="AA102" s="119">
        <v>0</v>
      </c>
      <c r="AB102" s="119">
        <v>0</v>
      </c>
      <c r="AC102" s="119">
        <v>0</v>
      </c>
      <c r="AD102" s="119">
        <v>0</v>
      </c>
      <c r="AE102" s="119">
        <v>0</v>
      </c>
      <c r="AF102" s="119">
        <f>ROUND(Q102*2.14%,2)+ROUND(H102*2.14%,2)+ROUND(I102*2.14%,2)+ROUND(J102*2.14%,2)+ROUND(K102*2.14%,2)+ROUND(L102*2.14%,2)+ROUND(M102*2.14%,2)+ROUND(O102*2.14%,2)+ROUND(S102*2.14%,2)+ROUND(U102*2.14%,2)+ROUND(W102*2.14%,2)+ROUND(X102*2.14%,2)+ROUND(Y102*2.14%,2)+ROUND(Z102*2.14%,2)+ROUND(AA102*2.14%,2)+ROUND(AB102*2.14%,2)+ROUND(AC102*2.14%,2)+ROUND(AD102*2.14%,2)+ROUND(AE102*2.14%,2)</f>
        <v>74900</v>
      </c>
      <c r="AG102" s="119">
        <v>0</v>
      </c>
      <c r="AH102" s="119">
        <v>0</v>
      </c>
      <c r="AI102" s="121" t="s">
        <v>17316</v>
      </c>
      <c r="AJ102" s="121">
        <v>2023</v>
      </c>
      <c r="AK102" s="122">
        <v>2023</v>
      </c>
      <c r="BZ102" s="124"/>
      <c r="CK102" s="103"/>
    </row>
    <row r="103" spans="1:89" s="123" customFormat="1" x14ac:dyDescent="0.3">
      <c r="A103" s="52">
        <v>1</v>
      </c>
      <c r="B103" s="110">
        <f>SUBTOTAL(9,$A$22:A103)</f>
        <v>82</v>
      </c>
      <c r="C103" s="99" t="s">
        <v>7065</v>
      </c>
      <c r="D103" s="99"/>
      <c r="E103" s="99"/>
      <c r="F103" s="99"/>
      <c r="G103" s="119">
        <f t="shared" si="18"/>
        <v>3220415.93</v>
      </c>
      <c r="H103" s="119">
        <v>0</v>
      </c>
      <c r="I103" s="119">
        <v>0</v>
      </c>
      <c r="J103" s="119">
        <v>0</v>
      </c>
      <c r="K103" s="119">
        <v>0</v>
      </c>
      <c r="L103" s="119">
        <v>0</v>
      </c>
      <c r="M103" s="119">
        <v>0</v>
      </c>
      <c r="N103" s="125">
        <v>0</v>
      </c>
      <c r="O103" s="119">
        <v>0</v>
      </c>
      <c r="P103" s="119">
        <v>364.8</v>
      </c>
      <c r="Q103" s="119">
        <v>3152942.95</v>
      </c>
      <c r="R103" s="119">
        <v>0</v>
      </c>
      <c r="S103" s="119">
        <v>0</v>
      </c>
      <c r="T103" s="119">
        <v>0</v>
      </c>
      <c r="U103" s="119">
        <v>0</v>
      </c>
      <c r="V103" s="119">
        <v>0</v>
      </c>
      <c r="W103" s="119">
        <v>0</v>
      </c>
      <c r="X103" s="119">
        <v>0</v>
      </c>
      <c r="Y103" s="119">
        <v>0</v>
      </c>
      <c r="Z103" s="119">
        <v>0</v>
      </c>
      <c r="AA103" s="119">
        <v>0</v>
      </c>
      <c r="AB103" s="119">
        <v>0</v>
      </c>
      <c r="AC103" s="119">
        <v>0</v>
      </c>
      <c r="AD103" s="119">
        <v>0</v>
      </c>
      <c r="AE103" s="119">
        <v>0</v>
      </c>
      <c r="AF103" s="119">
        <f t="shared" ref="AF103:AF104" si="20">ROUND(Q103*2.14%,2)+ROUND(H103*2.14%,2)+ROUND(I103*2.14%,2)+ROUND(J103*2.14%,2)+ROUND(K103*2.14%,2)+ROUND(L103*2.14%,2)+ROUND(M103*2.14%,2)+ROUND(O103*2.14%,2)+ROUND(S103*2.14%,2)+ROUND(U103*2.14%,2)+ROUND(W103*2.14%,2)+ROUND(X103*2.14%,2)+ROUND(Y103*2.14%,2)+ROUND(Z103*2.14%,2)+ROUND(AA103*2.14%,2)+ROUND(AB103*2.14%,2)+ROUND(AC103*2.14%,2)+ROUND(AD103*2.14%,2)+ROUND(AE103*2.14%,2)</f>
        <v>67472.98</v>
      </c>
      <c r="AG103" s="119">
        <v>0</v>
      </c>
      <c r="AH103" s="119">
        <v>0</v>
      </c>
      <c r="AI103" s="121" t="s">
        <v>17316</v>
      </c>
      <c r="AJ103" s="121">
        <v>2023</v>
      </c>
      <c r="AK103" s="122">
        <v>2023</v>
      </c>
      <c r="BZ103" s="124"/>
      <c r="CK103" s="103"/>
    </row>
    <row r="104" spans="1:89" s="123" customFormat="1" x14ac:dyDescent="0.3">
      <c r="A104" s="52">
        <v>1</v>
      </c>
      <c r="B104" s="110">
        <f>SUBTOTAL(9,$A$22:A104)</f>
        <v>83</v>
      </c>
      <c r="C104" s="99" t="s">
        <v>7117</v>
      </c>
      <c r="D104" s="99"/>
      <c r="E104" s="99"/>
      <c r="F104" s="99"/>
      <c r="G104" s="119">
        <f t="shared" si="18"/>
        <v>2038219.55</v>
      </c>
      <c r="H104" s="119">
        <v>0</v>
      </c>
      <c r="I104" s="119">
        <v>0</v>
      </c>
      <c r="J104" s="119">
        <v>0</v>
      </c>
      <c r="K104" s="119">
        <v>0</v>
      </c>
      <c r="L104" s="119">
        <v>0</v>
      </c>
      <c r="M104" s="119">
        <v>0</v>
      </c>
      <c r="N104" s="125">
        <v>0</v>
      </c>
      <c r="O104" s="119">
        <v>0</v>
      </c>
      <c r="P104" s="119">
        <v>235</v>
      </c>
      <c r="Q104" s="119">
        <v>1995515.52</v>
      </c>
      <c r="R104" s="119">
        <v>0</v>
      </c>
      <c r="S104" s="119">
        <v>0</v>
      </c>
      <c r="T104" s="119">
        <v>0</v>
      </c>
      <c r="U104" s="119">
        <v>0</v>
      </c>
      <c r="V104" s="119">
        <v>0</v>
      </c>
      <c r="W104" s="119">
        <v>0</v>
      </c>
      <c r="X104" s="119">
        <v>0</v>
      </c>
      <c r="Y104" s="119">
        <v>0</v>
      </c>
      <c r="Z104" s="119">
        <v>0</v>
      </c>
      <c r="AA104" s="119">
        <v>0</v>
      </c>
      <c r="AB104" s="119">
        <v>0</v>
      </c>
      <c r="AC104" s="119">
        <v>0</v>
      </c>
      <c r="AD104" s="119">
        <v>0</v>
      </c>
      <c r="AE104" s="119">
        <v>0</v>
      </c>
      <c r="AF104" s="119">
        <f t="shared" si="20"/>
        <v>42704.03</v>
      </c>
      <c r="AG104" s="119">
        <v>0</v>
      </c>
      <c r="AH104" s="119">
        <v>0</v>
      </c>
      <c r="AI104" s="121" t="s">
        <v>17316</v>
      </c>
      <c r="AJ104" s="121">
        <v>2023</v>
      </c>
      <c r="AK104" s="122">
        <v>2023</v>
      </c>
      <c r="BZ104" s="124"/>
      <c r="CK104" s="103"/>
    </row>
    <row r="105" spans="1:89" x14ac:dyDescent="0.3">
      <c r="B105" s="104" t="s">
        <v>570</v>
      </c>
      <c r="C105" s="104"/>
      <c r="D105" s="100">
        <v>51635574.170000002</v>
      </c>
      <c r="E105" s="127">
        <f>D105*3-G105-G441-G652</f>
        <v>-26043391.01000002</v>
      </c>
      <c r="F105" s="128">
        <v>72804460.900000006</v>
      </c>
      <c r="G105" s="100">
        <f>SUM(G106:G118)</f>
        <v>98847851.910000011</v>
      </c>
      <c r="H105" s="101">
        <f t="shared" ref="H105:AH105" si="21">SUM(H106:H118)</f>
        <v>0</v>
      </c>
      <c r="I105" s="101">
        <f t="shared" si="21"/>
        <v>0</v>
      </c>
      <c r="J105" s="101">
        <f t="shared" si="21"/>
        <v>0</v>
      </c>
      <c r="K105" s="101">
        <f t="shared" si="21"/>
        <v>0</v>
      </c>
      <c r="L105" s="101">
        <f t="shared" si="21"/>
        <v>0</v>
      </c>
      <c r="M105" s="101">
        <f t="shared" si="21"/>
        <v>0</v>
      </c>
      <c r="N105" s="102">
        <f t="shared" si="21"/>
        <v>0</v>
      </c>
      <c r="O105" s="101">
        <f t="shared" si="21"/>
        <v>0</v>
      </c>
      <c r="P105" s="101">
        <f t="shared" si="21"/>
        <v>11162.640000000001</v>
      </c>
      <c r="Q105" s="101">
        <f t="shared" si="21"/>
        <v>93944128.260000005</v>
      </c>
      <c r="R105" s="101">
        <f t="shared" si="21"/>
        <v>0</v>
      </c>
      <c r="S105" s="101">
        <f t="shared" si="21"/>
        <v>0</v>
      </c>
      <c r="T105" s="101">
        <f t="shared" si="21"/>
        <v>450.1</v>
      </c>
      <c r="U105" s="101">
        <f t="shared" si="21"/>
        <v>1437542.17</v>
      </c>
      <c r="V105" s="101">
        <f t="shared" si="21"/>
        <v>0</v>
      </c>
      <c r="W105" s="101">
        <f t="shared" si="21"/>
        <v>0</v>
      </c>
      <c r="X105" s="101">
        <f t="shared" si="21"/>
        <v>0</v>
      </c>
      <c r="Y105" s="101">
        <f t="shared" si="21"/>
        <v>0</v>
      </c>
      <c r="Z105" s="101">
        <f t="shared" si="21"/>
        <v>0</v>
      </c>
      <c r="AA105" s="101">
        <f t="shared" si="21"/>
        <v>0</v>
      </c>
      <c r="AB105" s="101">
        <f t="shared" si="21"/>
        <v>0</v>
      </c>
      <c r="AC105" s="101">
        <f t="shared" si="21"/>
        <v>0</v>
      </c>
      <c r="AD105" s="101">
        <f t="shared" si="21"/>
        <v>0</v>
      </c>
      <c r="AE105" s="101">
        <f t="shared" si="21"/>
        <v>0</v>
      </c>
      <c r="AF105" s="101">
        <f t="shared" si="21"/>
        <v>1836181.4799999997</v>
      </c>
      <c r="AG105" s="101">
        <f t="shared" si="21"/>
        <v>1510000</v>
      </c>
      <c r="AH105" s="101">
        <f t="shared" si="21"/>
        <v>120000</v>
      </c>
      <c r="AI105" s="93" t="s">
        <v>17075</v>
      </c>
      <c r="AJ105" s="93" t="s">
        <v>17075</v>
      </c>
      <c r="AK105" s="93" t="s">
        <v>17075</v>
      </c>
      <c r="AL105" s="105"/>
      <c r="AM105" s="105"/>
      <c r="AN105" s="105"/>
      <c r="AO105" s="105"/>
      <c r="AP105" s="106"/>
      <c r="AQ105" s="106"/>
      <c r="AR105" s="106"/>
      <c r="AS105" s="106"/>
      <c r="AT105" s="106"/>
      <c r="AU105" s="106"/>
      <c r="AV105" s="106"/>
      <c r="AW105" s="106"/>
      <c r="AX105" s="106"/>
      <c r="AY105" s="106"/>
      <c r="AZ105" s="106"/>
      <c r="BA105" s="107"/>
      <c r="BB105" s="107"/>
      <c r="BC105" s="106"/>
      <c r="BD105" s="106"/>
      <c r="BE105" s="108"/>
      <c r="BF105" s="109">
        <f t="shared" si="4"/>
        <v>-11162.640000000001</v>
      </c>
      <c r="BM105" s="52" t="e">
        <f>VLOOKUP(C105,BP:BR,3,FALSE)</f>
        <v>#N/A</v>
      </c>
      <c r="BP105" s="52" t="s">
        <v>3915</v>
      </c>
      <c r="BQ105" s="52" t="s">
        <v>664</v>
      </c>
      <c r="BR105" s="52" t="s">
        <v>778</v>
      </c>
      <c r="BX105" s="52" t="s">
        <v>3915</v>
      </c>
      <c r="BY105" s="52" t="s">
        <v>664</v>
      </c>
      <c r="BZ105" s="52" t="s">
        <v>778</v>
      </c>
      <c r="CK105" s="103">
        <f t="shared" si="17"/>
        <v>6.28642737865448E-9</v>
      </c>
    </row>
    <row r="106" spans="1:89" x14ac:dyDescent="0.3">
      <c r="A106" s="52">
        <v>1</v>
      </c>
      <c r="B106" s="110">
        <f>SUBTOTAL(9,$A$22:A106)</f>
        <v>84</v>
      </c>
      <c r="C106" s="115" t="s">
        <v>571</v>
      </c>
      <c r="D106" s="115"/>
      <c r="E106" s="115"/>
      <c r="F106" s="116">
        <v>14604033.84</v>
      </c>
      <c r="G106" s="101">
        <f t="shared" ref="G106:G118" si="22">H106+I106+J106+K106+L106+M106+O106+Q106+S106+U106+W106+X106+Y106+Z106+AA106+AB106+AC106+AD106+AE106+AF106+AG106+AH106</f>
        <v>14604033.84</v>
      </c>
      <c r="H106" s="117">
        <v>0</v>
      </c>
      <c r="I106" s="117">
        <v>0</v>
      </c>
      <c r="J106" s="117">
        <v>0</v>
      </c>
      <c r="K106" s="117">
        <v>0</v>
      </c>
      <c r="L106" s="117">
        <v>0</v>
      </c>
      <c r="M106" s="117">
        <v>0</v>
      </c>
      <c r="N106" s="118">
        <v>0</v>
      </c>
      <c r="O106" s="117">
        <v>0</v>
      </c>
      <c r="P106" s="129">
        <v>1622</v>
      </c>
      <c r="Q106" s="101">
        <v>14102245.779999999</v>
      </c>
      <c r="R106" s="117">
        <v>0</v>
      </c>
      <c r="S106" s="117">
        <v>0</v>
      </c>
      <c r="T106" s="101">
        <v>0</v>
      </c>
      <c r="U106" s="101">
        <v>0</v>
      </c>
      <c r="V106" s="117">
        <v>0</v>
      </c>
      <c r="W106" s="117">
        <v>0</v>
      </c>
      <c r="X106" s="117">
        <v>0</v>
      </c>
      <c r="Y106" s="117">
        <v>0</v>
      </c>
      <c r="Z106" s="117">
        <v>0</v>
      </c>
      <c r="AA106" s="117">
        <v>0</v>
      </c>
      <c r="AB106" s="117">
        <v>0</v>
      </c>
      <c r="AC106" s="117">
        <v>0</v>
      </c>
      <c r="AD106" s="117">
        <v>0</v>
      </c>
      <c r="AE106" s="117">
        <v>0</v>
      </c>
      <c r="AF106" s="101">
        <f>ROUND(Q106*2.14%,2)</f>
        <v>301788.06</v>
      </c>
      <c r="AG106" s="117">
        <v>200000</v>
      </c>
      <c r="AH106" s="117">
        <v>0</v>
      </c>
      <c r="AI106" s="93">
        <v>2023</v>
      </c>
      <c r="AJ106" s="93">
        <v>2023</v>
      </c>
      <c r="AK106" s="93">
        <v>2023</v>
      </c>
      <c r="AL106" s="105"/>
      <c r="AM106" s="105"/>
      <c r="AN106" s="105"/>
      <c r="AO106" s="105"/>
      <c r="AP106" s="106" t="s">
        <v>17000</v>
      </c>
      <c r="AQ106" s="106" t="s">
        <v>16996</v>
      </c>
      <c r="AR106" s="106">
        <v>0</v>
      </c>
      <c r="AS106" s="106" t="s">
        <v>17010</v>
      </c>
      <c r="AT106" s="106" t="s">
        <v>17010</v>
      </c>
      <c r="AU106" s="106" t="s">
        <v>17010</v>
      </c>
      <c r="AV106" s="106"/>
      <c r="AW106" s="106"/>
      <c r="AX106" s="106"/>
      <c r="AY106" s="106"/>
      <c r="AZ106" s="106" t="s">
        <v>643</v>
      </c>
      <c r="BA106" s="107">
        <v>6379.1</v>
      </c>
      <c r="BB106" s="107">
        <v>1622</v>
      </c>
      <c r="BC106" s="106" t="s">
        <v>3001</v>
      </c>
      <c r="BD106" s="106">
        <v>2007</v>
      </c>
      <c r="BE106" s="108"/>
      <c r="BF106" s="109">
        <f t="shared" si="4"/>
        <v>0</v>
      </c>
      <c r="BM106" s="52" t="str">
        <f>VLOOKUP(C106,BP:BR,3,FALSE)</f>
        <v>1800.000</v>
      </c>
      <c r="BP106" s="52" t="s">
        <v>3916</v>
      </c>
      <c r="BQ106" s="52" t="s">
        <v>3059</v>
      </c>
      <c r="BR106" s="52" t="s">
        <v>2993</v>
      </c>
      <c r="BX106" s="52" t="s">
        <v>3916</v>
      </c>
      <c r="BY106" s="52" t="s">
        <v>3059</v>
      </c>
      <c r="BZ106" s="52" t="s">
        <v>2993</v>
      </c>
      <c r="CK106" s="103">
        <f t="shared" si="17"/>
        <v>5.2386894822120667E-10</v>
      </c>
    </row>
    <row r="107" spans="1:89" x14ac:dyDescent="0.3">
      <c r="A107" s="52">
        <v>1</v>
      </c>
      <c r="B107" s="110">
        <f>SUBTOTAL(9,$A$22:A107)</f>
        <v>85</v>
      </c>
      <c r="C107" s="115" t="s">
        <v>572</v>
      </c>
      <c r="D107" s="115"/>
      <c r="E107" s="115"/>
      <c r="F107" s="116">
        <v>11048027.58</v>
      </c>
      <c r="G107" s="101">
        <f t="shared" si="22"/>
        <v>11048027.58</v>
      </c>
      <c r="H107" s="117">
        <v>0</v>
      </c>
      <c r="I107" s="117">
        <v>0</v>
      </c>
      <c r="J107" s="117">
        <v>0</v>
      </c>
      <c r="K107" s="117">
        <v>0</v>
      </c>
      <c r="L107" s="117">
        <v>0</v>
      </c>
      <c r="M107" s="117">
        <v>0</v>
      </c>
      <c r="N107" s="118">
        <v>0</v>
      </c>
      <c r="O107" s="117">
        <v>0</v>
      </c>
      <c r="P107" s="129">
        <v>1279</v>
      </c>
      <c r="Q107" s="101">
        <v>10620743.67</v>
      </c>
      <c r="R107" s="117">
        <v>0</v>
      </c>
      <c r="S107" s="117">
        <v>0</v>
      </c>
      <c r="T107" s="101">
        <v>0</v>
      </c>
      <c r="U107" s="101">
        <v>0</v>
      </c>
      <c r="V107" s="117">
        <v>0</v>
      </c>
      <c r="W107" s="117">
        <v>0</v>
      </c>
      <c r="X107" s="117">
        <v>0</v>
      </c>
      <c r="Y107" s="117">
        <v>0</v>
      </c>
      <c r="Z107" s="117">
        <v>0</v>
      </c>
      <c r="AA107" s="117">
        <v>0</v>
      </c>
      <c r="AB107" s="117">
        <v>0</v>
      </c>
      <c r="AC107" s="117">
        <v>0</v>
      </c>
      <c r="AD107" s="117">
        <v>0</v>
      </c>
      <c r="AE107" s="117">
        <v>0</v>
      </c>
      <c r="AF107" s="101">
        <f>ROUND(Q107*2.14%,2)</f>
        <v>227283.91</v>
      </c>
      <c r="AG107" s="117">
        <v>200000</v>
      </c>
      <c r="AH107" s="117">
        <v>0</v>
      </c>
      <c r="AI107" s="93">
        <v>2023</v>
      </c>
      <c r="AJ107" s="93">
        <v>2023</v>
      </c>
      <c r="AK107" s="93">
        <v>2023</v>
      </c>
      <c r="AL107" s="105"/>
      <c r="AM107" s="105"/>
      <c r="AN107" s="105"/>
      <c r="AO107" s="105"/>
      <c r="AP107" s="106" t="s">
        <v>17006</v>
      </c>
      <c r="AQ107" s="106" t="s">
        <v>16997</v>
      </c>
      <c r="AR107" s="106">
        <v>0</v>
      </c>
      <c r="AS107" s="106" t="s">
        <v>16996</v>
      </c>
      <c r="AT107" s="106" t="s">
        <v>17018</v>
      </c>
      <c r="AU107" s="106" t="s">
        <v>17010</v>
      </c>
      <c r="AV107" s="106"/>
      <c r="AW107" s="106"/>
      <c r="AX107" s="106"/>
      <c r="AY107" s="106"/>
      <c r="AZ107" s="106" t="s">
        <v>672</v>
      </c>
      <c r="BA107" s="107">
        <v>4014.8</v>
      </c>
      <c r="BB107" s="107">
        <v>1279</v>
      </c>
      <c r="BC107" s="106" t="s">
        <v>2975</v>
      </c>
      <c r="BD107" s="106" t="s">
        <v>17058</v>
      </c>
      <c r="BE107" s="108"/>
      <c r="BF107" s="109">
        <f t="shared" si="4"/>
        <v>0</v>
      </c>
      <c r="BM107" s="52" t="str">
        <f>VLOOKUP(C107,BP:BR,3,FALSE)</f>
        <v>1010.600</v>
      </c>
      <c r="BP107" s="52" t="s">
        <v>3918</v>
      </c>
      <c r="BQ107" s="52" t="s">
        <v>3059</v>
      </c>
      <c r="BR107" s="52" t="s">
        <v>2993</v>
      </c>
      <c r="BX107" s="52" t="s">
        <v>3918</v>
      </c>
      <c r="BY107" s="52" t="s">
        <v>3059</v>
      </c>
      <c r="BZ107" s="52" t="s">
        <v>2993</v>
      </c>
      <c r="CK107" s="103">
        <f t="shared" si="17"/>
        <v>1.4551915228366852E-10</v>
      </c>
    </row>
    <row r="108" spans="1:89" x14ac:dyDescent="0.3">
      <c r="A108" s="52">
        <v>1</v>
      </c>
      <c r="B108" s="110">
        <f>SUBTOTAL(9,$A$22:A108)</f>
        <v>86</v>
      </c>
      <c r="C108" s="115" t="s">
        <v>582</v>
      </c>
      <c r="D108" s="115"/>
      <c r="E108" s="115"/>
      <c r="F108" s="116">
        <v>11496072.060000001</v>
      </c>
      <c r="G108" s="101">
        <f t="shared" si="22"/>
        <v>11496072.060000001</v>
      </c>
      <c r="H108" s="117">
        <v>0</v>
      </c>
      <c r="I108" s="117">
        <v>0</v>
      </c>
      <c r="J108" s="117">
        <v>0</v>
      </c>
      <c r="K108" s="117">
        <v>0</v>
      </c>
      <c r="L108" s="117">
        <v>0</v>
      </c>
      <c r="M108" s="117">
        <v>0</v>
      </c>
      <c r="N108" s="118">
        <v>0</v>
      </c>
      <c r="O108" s="117">
        <v>0</v>
      </c>
      <c r="P108" s="129">
        <v>1299</v>
      </c>
      <c r="Q108" s="101">
        <v>11059400.880000001</v>
      </c>
      <c r="R108" s="117">
        <v>0</v>
      </c>
      <c r="S108" s="117">
        <v>0</v>
      </c>
      <c r="T108" s="101">
        <v>0</v>
      </c>
      <c r="U108" s="101">
        <v>0</v>
      </c>
      <c r="V108" s="117">
        <v>0</v>
      </c>
      <c r="W108" s="117">
        <v>0</v>
      </c>
      <c r="X108" s="117">
        <v>0</v>
      </c>
      <c r="Y108" s="117">
        <v>0</v>
      </c>
      <c r="Z108" s="117">
        <v>0</v>
      </c>
      <c r="AA108" s="117">
        <v>0</v>
      </c>
      <c r="AB108" s="117">
        <v>0</v>
      </c>
      <c r="AC108" s="117">
        <v>0</v>
      </c>
      <c r="AD108" s="117">
        <v>0</v>
      </c>
      <c r="AE108" s="117">
        <v>0</v>
      </c>
      <c r="AF108" s="101">
        <f>ROUND(Q108*2.14%,2)</f>
        <v>236671.18</v>
      </c>
      <c r="AG108" s="117">
        <v>200000</v>
      </c>
      <c r="AH108" s="117">
        <v>0</v>
      </c>
      <c r="AI108" s="93">
        <v>2023</v>
      </c>
      <c r="AJ108" s="93">
        <v>2023</v>
      </c>
      <c r="AK108" s="93">
        <v>2023</v>
      </c>
      <c r="AL108" s="105"/>
      <c r="AM108" s="105"/>
      <c r="AN108" s="105"/>
      <c r="AO108" s="105"/>
      <c r="AP108" s="106" t="s">
        <v>17006</v>
      </c>
      <c r="AQ108" s="106" t="s">
        <v>16997</v>
      </c>
      <c r="AR108" s="106"/>
      <c r="AS108" s="106" t="s">
        <v>17011</v>
      </c>
      <c r="AT108" s="106" t="s">
        <v>17018</v>
      </c>
      <c r="AU108" s="106" t="s">
        <v>17010</v>
      </c>
      <c r="AV108" s="106"/>
      <c r="AW108" s="106"/>
      <c r="AX108" s="106"/>
      <c r="AY108" s="106"/>
      <c r="AZ108" s="106"/>
      <c r="BA108" s="107"/>
      <c r="BB108" s="107"/>
      <c r="BC108" s="106" t="s">
        <v>2975</v>
      </c>
      <c r="BD108" s="106"/>
      <c r="BE108" s="108"/>
      <c r="BF108" s="109"/>
      <c r="CK108" s="103">
        <f t="shared" si="17"/>
        <v>-2.9103830456733704E-10</v>
      </c>
    </row>
    <row r="109" spans="1:89" x14ac:dyDescent="0.3">
      <c r="A109" s="52">
        <v>1</v>
      </c>
      <c r="B109" s="110">
        <f>SUBTOTAL(9,$A$22:A109)</f>
        <v>87</v>
      </c>
      <c r="C109" s="115" t="s">
        <v>573</v>
      </c>
      <c r="D109" s="115"/>
      <c r="E109" s="115"/>
      <c r="F109" s="116">
        <v>10230442.17</v>
      </c>
      <c r="G109" s="101">
        <f t="shared" si="22"/>
        <v>10230442.17</v>
      </c>
      <c r="H109" s="117">
        <v>0</v>
      </c>
      <c r="I109" s="117">
        <v>0</v>
      </c>
      <c r="J109" s="117">
        <v>0</v>
      </c>
      <c r="K109" s="117">
        <v>0</v>
      </c>
      <c r="L109" s="117">
        <v>0</v>
      </c>
      <c r="M109" s="117">
        <v>0</v>
      </c>
      <c r="N109" s="118">
        <v>0</v>
      </c>
      <c r="O109" s="117">
        <v>0</v>
      </c>
      <c r="P109" s="129">
        <v>1153</v>
      </c>
      <c r="Q109" s="101">
        <v>9820288.0099999998</v>
      </c>
      <c r="R109" s="117">
        <v>0</v>
      </c>
      <c r="S109" s="117">
        <v>0</v>
      </c>
      <c r="T109" s="101">
        <v>0</v>
      </c>
      <c r="U109" s="101">
        <v>0</v>
      </c>
      <c r="V109" s="117">
        <v>0</v>
      </c>
      <c r="W109" s="117">
        <v>0</v>
      </c>
      <c r="X109" s="117">
        <v>0</v>
      </c>
      <c r="Y109" s="117">
        <v>0</v>
      </c>
      <c r="Z109" s="117">
        <v>0</v>
      </c>
      <c r="AA109" s="117">
        <v>0</v>
      </c>
      <c r="AB109" s="117">
        <v>0</v>
      </c>
      <c r="AC109" s="117">
        <v>0</v>
      </c>
      <c r="AD109" s="117">
        <v>0</v>
      </c>
      <c r="AE109" s="117">
        <v>0</v>
      </c>
      <c r="AF109" s="101">
        <f>ROUND(Q109*2.14%,2)</f>
        <v>210154.16</v>
      </c>
      <c r="AG109" s="117">
        <v>200000</v>
      </c>
      <c r="AH109" s="117">
        <v>0</v>
      </c>
      <c r="AI109" s="93">
        <v>2023</v>
      </c>
      <c r="AJ109" s="93">
        <v>2023</v>
      </c>
      <c r="AK109" s="93">
        <v>2023</v>
      </c>
      <c r="AL109" s="105"/>
      <c r="AM109" s="105"/>
      <c r="AN109" s="105"/>
      <c r="AO109" s="105"/>
      <c r="AP109" s="106" t="s">
        <v>17006</v>
      </c>
      <c r="AQ109" s="106" t="s">
        <v>16997</v>
      </c>
      <c r="AR109" s="106">
        <v>0</v>
      </c>
      <c r="AS109" s="106" t="s">
        <v>17017</v>
      </c>
      <c r="AT109" s="106" t="s">
        <v>17018</v>
      </c>
      <c r="AU109" s="106" t="s">
        <v>17010</v>
      </c>
      <c r="AV109" s="106"/>
      <c r="AW109" s="106"/>
      <c r="AX109" s="106"/>
      <c r="AY109" s="106"/>
      <c r="AZ109" s="106" t="s">
        <v>786</v>
      </c>
      <c r="BA109" s="107">
        <v>4446.8999999999996</v>
      </c>
      <c r="BB109" s="107">
        <v>1153</v>
      </c>
      <c r="BC109" s="106" t="s">
        <v>2975</v>
      </c>
      <c r="BD109" s="106" t="s">
        <v>17058</v>
      </c>
      <c r="BE109" s="108"/>
      <c r="BF109" s="109">
        <f>BB109-P109</f>
        <v>0</v>
      </c>
      <c r="BM109" s="52" t="str">
        <f>VLOOKUP(C109,BP:BR,3,FALSE)</f>
        <v>1594.000</v>
      </c>
      <c r="BP109" s="52" t="s">
        <v>759</v>
      </c>
      <c r="BQ109" s="52" t="s">
        <v>1350</v>
      </c>
      <c r="BR109" s="52" t="s">
        <v>3919</v>
      </c>
      <c r="BX109" s="52" t="s">
        <v>759</v>
      </c>
      <c r="BY109" s="52" t="s">
        <v>1350</v>
      </c>
      <c r="BZ109" s="52" t="s">
        <v>3919</v>
      </c>
      <c r="CK109" s="103">
        <f t="shared" si="17"/>
        <v>1.4551915228366852E-10</v>
      </c>
    </row>
    <row r="110" spans="1:89" x14ac:dyDescent="0.3">
      <c r="A110" s="52">
        <v>1</v>
      </c>
      <c r="B110" s="110">
        <f>SUBTOTAL(9,$A$22:A110)</f>
        <v>88</v>
      </c>
      <c r="C110" s="115" t="s">
        <v>584</v>
      </c>
      <c r="D110" s="115"/>
      <c r="E110" s="115"/>
      <c r="F110" s="116">
        <v>7928806.7800000003</v>
      </c>
      <c r="G110" s="101">
        <f t="shared" si="22"/>
        <v>7928806.7800000003</v>
      </c>
      <c r="H110" s="117">
        <v>0</v>
      </c>
      <c r="I110" s="117">
        <v>0</v>
      </c>
      <c r="J110" s="117">
        <v>0</v>
      </c>
      <c r="K110" s="117">
        <v>0</v>
      </c>
      <c r="L110" s="117">
        <v>0</v>
      </c>
      <c r="M110" s="117">
        <v>0</v>
      </c>
      <c r="N110" s="118">
        <v>0</v>
      </c>
      <c r="O110" s="117">
        <v>0</v>
      </c>
      <c r="P110" s="129">
        <v>868</v>
      </c>
      <c r="Q110" s="101">
        <v>7586456.6100000003</v>
      </c>
      <c r="R110" s="117">
        <v>0</v>
      </c>
      <c r="S110" s="117">
        <v>0</v>
      </c>
      <c r="T110" s="101">
        <v>0</v>
      </c>
      <c r="U110" s="101">
        <v>0</v>
      </c>
      <c r="V110" s="117">
        <v>0</v>
      </c>
      <c r="W110" s="117">
        <v>0</v>
      </c>
      <c r="X110" s="117">
        <v>0</v>
      </c>
      <c r="Y110" s="117">
        <v>0</v>
      </c>
      <c r="Z110" s="117">
        <v>0</v>
      </c>
      <c r="AA110" s="117">
        <v>0</v>
      </c>
      <c r="AB110" s="117">
        <v>0</v>
      </c>
      <c r="AC110" s="117">
        <v>0</v>
      </c>
      <c r="AD110" s="117">
        <v>0</v>
      </c>
      <c r="AE110" s="117">
        <v>0</v>
      </c>
      <c r="AF110" s="101">
        <f>ROUND(Q110*2.14%,2)</f>
        <v>162350.17000000001</v>
      </c>
      <c r="AG110" s="101">
        <v>180000</v>
      </c>
      <c r="AH110" s="117">
        <v>0</v>
      </c>
      <c r="AI110" s="93">
        <v>2023</v>
      </c>
      <c r="AJ110" s="93">
        <v>2023</v>
      </c>
      <c r="AK110" s="93">
        <v>2023</v>
      </c>
      <c r="AL110" s="105"/>
      <c r="AM110" s="105"/>
      <c r="AN110" s="105"/>
      <c r="AO110" s="105"/>
      <c r="AP110" s="106" t="s">
        <v>17006</v>
      </c>
      <c r="AQ110" s="106" t="s">
        <v>16997</v>
      </c>
      <c r="AR110" s="106"/>
      <c r="AS110" s="106" t="s">
        <v>16996</v>
      </c>
      <c r="AT110" s="106" t="s">
        <v>17018</v>
      </c>
      <c r="AU110" s="106"/>
      <c r="AV110" s="106"/>
      <c r="AW110" s="106"/>
      <c r="AX110" s="106"/>
      <c r="AY110" s="106"/>
      <c r="AZ110" s="106"/>
      <c r="BA110" s="107"/>
      <c r="BB110" s="107"/>
      <c r="BC110" s="106" t="s">
        <v>2975</v>
      </c>
      <c r="BD110" s="106"/>
      <c r="BE110" s="108"/>
      <c r="BF110" s="109"/>
      <c r="CK110" s="103">
        <f t="shared" si="17"/>
        <v>-8.7311491370201111E-11</v>
      </c>
    </row>
    <row r="111" spans="1:89" x14ac:dyDescent="0.3">
      <c r="A111" s="52">
        <v>1</v>
      </c>
      <c r="B111" s="110">
        <f>SUBTOTAL(9,$A$22:A111)</f>
        <v>89</v>
      </c>
      <c r="C111" s="115" t="s">
        <v>576</v>
      </c>
      <c r="D111" s="115"/>
      <c r="E111" s="115"/>
      <c r="F111" s="116">
        <v>6779801.1600000001</v>
      </c>
      <c r="G111" s="101">
        <f t="shared" si="22"/>
        <v>6779801.1600000001</v>
      </c>
      <c r="H111" s="117">
        <v>0</v>
      </c>
      <c r="I111" s="117">
        <v>0</v>
      </c>
      <c r="J111" s="117">
        <v>0</v>
      </c>
      <c r="K111" s="117">
        <v>0</v>
      </c>
      <c r="L111" s="117">
        <v>0</v>
      </c>
      <c r="M111" s="117">
        <v>0</v>
      </c>
      <c r="N111" s="118">
        <v>0</v>
      </c>
      <c r="O111" s="117">
        <v>0</v>
      </c>
      <c r="P111" s="129">
        <v>753</v>
      </c>
      <c r="Q111" s="101">
        <v>6461524.5300000003</v>
      </c>
      <c r="R111" s="117">
        <v>0</v>
      </c>
      <c r="S111" s="117">
        <v>0</v>
      </c>
      <c r="T111" s="101">
        <v>0</v>
      </c>
      <c r="U111" s="101">
        <v>0</v>
      </c>
      <c r="V111" s="117">
        <v>0</v>
      </c>
      <c r="W111" s="117">
        <v>0</v>
      </c>
      <c r="X111" s="117">
        <v>0</v>
      </c>
      <c r="Y111" s="117">
        <v>0</v>
      </c>
      <c r="Z111" s="117">
        <v>0</v>
      </c>
      <c r="AA111" s="117">
        <v>0</v>
      </c>
      <c r="AB111" s="117">
        <v>0</v>
      </c>
      <c r="AC111" s="117">
        <v>0</v>
      </c>
      <c r="AD111" s="117">
        <v>0</v>
      </c>
      <c r="AE111" s="117">
        <v>0</v>
      </c>
      <c r="AF111" s="101">
        <f>ROUND(Q111*2.14%,2)+0.01</f>
        <v>138276.63</v>
      </c>
      <c r="AG111" s="101">
        <v>180000</v>
      </c>
      <c r="AH111" s="117">
        <v>0</v>
      </c>
      <c r="AI111" s="93">
        <v>2023</v>
      </c>
      <c r="AJ111" s="93">
        <v>2023</v>
      </c>
      <c r="AK111" s="93">
        <v>2023</v>
      </c>
      <c r="AL111" s="105"/>
      <c r="AM111" s="105"/>
      <c r="AN111" s="105"/>
      <c r="AO111" s="105"/>
      <c r="AP111" s="106" t="s">
        <v>17013</v>
      </c>
      <c r="AQ111" s="106" t="s">
        <v>17002</v>
      </c>
      <c r="AR111" s="106">
        <v>0</v>
      </c>
      <c r="AS111" s="106" t="s">
        <v>17010</v>
      </c>
      <c r="AT111" s="106" t="s">
        <v>16998</v>
      </c>
      <c r="AU111" s="106" t="s">
        <v>17010</v>
      </c>
      <c r="AV111" s="106"/>
      <c r="AW111" s="106"/>
      <c r="AX111" s="106"/>
      <c r="AY111" s="106"/>
      <c r="AZ111" s="106" t="s">
        <v>791</v>
      </c>
      <c r="BA111" s="107">
        <v>2422.1</v>
      </c>
      <c r="BB111" s="107">
        <v>753</v>
      </c>
      <c r="BC111" s="106" t="s">
        <v>3001</v>
      </c>
      <c r="BD111" s="106">
        <v>2008</v>
      </c>
      <c r="BE111" s="108"/>
      <c r="BF111" s="109">
        <f t="shared" ref="BF111:BF129" si="23">BB111-P111</f>
        <v>0</v>
      </c>
      <c r="BM111" s="52" t="str">
        <f>VLOOKUP(C111,BP:BR,3,FALSE)</f>
        <v>654.200</v>
      </c>
      <c r="BP111" s="52" t="s">
        <v>3920</v>
      </c>
      <c r="BQ111" s="52" t="s">
        <v>1350</v>
      </c>
      <c r="BR111" s="52" t="s">
        <v>2993</v>
      </c>
      <c r="BX111" s="52" t="s">
        <v>3920</v>
      </c>
      <c r="BY111" s="52" t="s">
        <v>1350</v>
      </c>
      <c r="BZ111" s="52" t="s">
        <v>2993</v>
      </c>
      <c r="CK111" s="103">
        <f t="shared" si="17"/>
        <v>-1.1641532182693481E-10</v>
      </c>
    </row>
    <row r="112" spans="1:89" x14ac:dyDescent="0.3">
      <c r="A112" s="52">
        <v>1</v>
      </c>
      <c r="B112" s="110">
        <f>SUBTOTAL(9,$A$22:A112)</f>
        <v>90</v>
      </c>
      <c r="C112" s="115" t="s">
        <v>577</v>
      </c>
      <c r="D112" s="115"/>
      <c r="E112" s="115"/>
      <c r="F112" s="116">
        <v>10717277.310000001</v>
      </c>
      <c r="G112" s="101">
        <f t="shared" si="22"/>
        <v>10717277.310000001</v>
      </c>
      <c r="H112" s="117">
        <v>0</v>
      </c>
      <c r="I112" s="117">
        <v>0</v>
      </c>
      <c r="J112" s="117">
        <v>0</v>
      </c>
      <c r="K112" s="117">
        <v>0</v>
      </c>
      <c r="L112" s="117">
        <v>0</v>
      </c>
      <c r="M112" s="117">
        <v>0</v>
      </c>
      <c r="N112" s="118">
        <v>0</v>
      </c>
      <c r="O112" s="117">
        <v>0</v>
      </c>
      <c r="P112" s="129">
        <v>1211</v>
      </c>
      <c r="Q112" s="101">
        <v>10296923.15</v>
      </c>
      <c r="R112" s="117">
        <v>0</v>
      </c>
      <c r="S112" s="117">
        <v>0</v>
      </c>
      <c r="T112" s="101">
        <v>0</v>
      </c>
      <c r="U112" s="101">
        <v>0</v>
      </c>
      <c r="V112" s="117">
        <v>0</v>
      </c>
      <c r="W112" s="117">
        <v>0</v>
      </c>
      <c r="X112" s="117">
        <v>0</v>
      </c>
      <c r="Y112" s="117">
        <v>0</v>
      </c>
      <c r="Z112" s="117">
        <v>0</v>
      </c>
      <c r="AA112" s="117">
        <v>0</v>
      </c>
      <c r="AB112" s="117">
        <v>0</v>
      </c>
      <c r="AC112" s="117">
        <v>0</v>
      </c>
      <c r="AD112" s="117">
        <v>0</v>
      </c>
      <c r="AE112" s="117">
        <v>0</v>
      </c>
      <c r="AF112" s="101">
        <f>ROUND(Q112*2.14%,2)</f>
        <v>220354.16</v>
      </c>
      <c r="AG112" s="117">
        <v>200000</v>
      </c>
      <c r="AH112" s="117">
        <v>0</v>
      </c>
      <c r="AI112" s="93">
        <v>2023</v>
      </c>
      <c r="AJ112" s="93">
        <v>2023</v>
      </c>
      <c r="AK112" s="93">
        <v>2023</v>
      </c>
      <c r="AL112" s="105"/>
      <c r="AM112" s="105"/>
      <c r="AN112" s="105"/>
      <c r="AO112" s="105"/>
      <c r="AP112" s="106" t="s">
        <v>17006</v>
      </c>
      <c r="AQ112" s="106" t="s">
        <v>16997</v>
      </c>
      <c r="AR112" s="106">
        <v>0</v>
      </c>
      <c r="AS112" s="106" t="s">
        <v>17017</v>
      </c>
      <c r="AT112" s="106" t="s">
        <v>17018</v>
      </c>
      <c r="AU112" s="106" t="s">
        <v>17010</v>
      </c>
      <c r="AV112" s="106"/>
      <c r="AW112" s="106"/>
      <c r="AX112" s="106"/>
      <c r="AY112" s="106"/>
      <c r="AZ112" s="106" t="s">
        <v>786</v>
      </c>
      <c r="BA112" s="107">
        <v>4053.8</v>
      </c>
      <c r="BB112" s="107">
        <v>1211</v>
      </c>
      <c r="BC112" s="106" t="s">
        <v>2975</v>
      </c>
      <c r="BD112" s="106" t="s">
        <v>17058</v>
      </c>
      <c r="BE112" s="108"/>
      <c r="BF112" s="109">
        <f t="shared" si="23"/>
        <v>0</v>
      </c>
      <c r="BM112" s="52" t="str">
        <f>VLOOKUP(C112,BP:BR,3,FALSE)</f>
        <v>994.300</v>
      </c>
      <c r="BP112" s="52" t="s">
        <v>3922</v>
      </c>
      <c r="BQ112" s="52" t="s">
        <v>3059</v>
      </c>
      <c r="BR112" s="52" t="s">
        <v>2993</v>
      </c>
      <c r="BX112" s="52" t="s">
        <v>3922</v>
      </c>
      <c r="BY112" s="52" t="s">
        <v>3059</v>
      </c>
      <c r="BZ112" s="52" t="s">
        <v>2993</v>
      </c>
      <c r="CK112" s="103">
        <f t="shared" si="17"/>
        <v>1.4551915228366852E-10</v>
      </c>
    </row>
    <row r="113" spans="1:89" x14ac:dyDescent="0.3">
      <c r="A113" s="52">
        <v>1</v>
      </c>
      <c r="B113" s="110">
        <f>SUBTOTAL(9,$A$22:A113)</f>
        <v>91</v>
      </c>
      <c r="C113" s="115" t="s">
        <v>9465</v>
      </c>
      <c r="D113" s="115"/>
      <c r="E113" s="115"/>
      <c r="F113" s="116"/>
      <c r="G113" s="101">
        <f t="shared" si="22"/>
        <v>5286242.1500000004</v>
      </c>
      <c r="H113" s="117">
        <v>0</v>
      </c>
      <c r="I113" s="117">
        <v>0</v>
      </c>
      <c r="J113" s="117">
        <v>0</v>
      </c>
      <c r="K113" s="117">
        <v>0</v>
      </c>
      <c r="L113" s="117">
        <v>0</v>
      </c>
      <c r="M113" s="117">
        <v>0</v>
      </c>
      <c r="N113" s="118">
        <v>0</v>
      </c>
      <c r="O113" s="117">
        <v>0</v>
      </c>
      <c r="P113" s="129">
        <v>615.44000000000005</v>
      </c>
      <c r="Q113" s="101">
        <v>5028629.4800000004</v>
      </c>
      <c r="R113" s="117">
        <v>0</v>
      </c>
      <c r="S113" s="117">
        <v>0</v>
      </c>
      <c r="T113" s="101">
        <v>0</v>
      </c>
      <c r="U113" s="101">
        <v>0</v>
      </c>
      <c r="V113" s="117">
        <v>0</v>
      </c>
      <c r="W113" s="117">
        <v>0</v>
      </c>
      <c r="X113" s="117">
        <v>0</v>
      </c>
      <c r="Y113" s="117">
        <v>0</v>
      </c>
      <c r="Z113" s="117">
        <v>0</v>
      </c>
      <c r="AA113" s="117">
        <v>0</v>
      </c>
      <c r="AB113" s="117">
        <v>0</v>
      </c>
      <c r="AC113" s="117">
        <v>0</v>
      </c>
      <c r="AD113" s="117">
        <v>0</v>
      </c>
      <c r="AE113" s="117">
        <v>0</v>
      </c>
      <c r="AF113" s="101">
        <f t="shared" ref="AF113" si="24">ROUND(Q113*2.14%,2)+ROUND(H113*2.14%,2)+ROUND(I113*2.14%,2)+ROUND(J113*2.14%,2)+ROUND(K113*2.14%,2)+ROUND(L113*2.14%,2)+ROUND(M113*2.14%,2)+ROUND(O113*2.14%,2)+ROUND(S113*2.14%,2)+ROUND(U113*2.14%,2)+ROUND(W113*2.14%,2)+ROUND(X113*2.14%,2)+ROUND(Y113*2.14%,2)+ROUND(Z113*2.14%,2)+ROUND(AA113*2.14%,2)+ROUND(AB113*2.14%,2)+ROUND(AC113*2.14%,2)+ROUND(AD113*2.14%,2)+ROUND(AE113*2.14%,2)</f>
        <v>107612.67</v>
      </c>
      <c r="AG113" s="117">
        <v>150000</v>
      </c>
      <c r="AH113" s="117">
        <v>0</v>
      </c>
      <c r="AI113" s="93">
        <v>2023</v>
      </c>
      <c r="AJ113" s="93">
        <v>2023</v>
      </c>
      <c r="AK113" s="93">
        <v>2023</v>
      </c>
      <c r="AL113" s="105"/>
      <c r="AM113" s="105"/>
      <c r="AN113" s="105"/>
      <c r="AO113" s="105"/>
      <c r="AP113" s="106"/>
      <c r="AQ113" s="106"/>
      <c r="AR113" s="106"/>
      <c r="AS113" s="106"/>
      <c r="AT113" s="106"/>
      <c r="AU113" s="106"/>
      <c r="AV113" s="106"/>
      <c r="AW113" s="106"/>
      <c r="AX113" s="106"/>
      <c r="AY113" s="106"/>
      <c r="AZ113" s="106"/>
      <c r="BA113" s="107"/>
      <c r="BB113" s="107"/>
      <c r="BC113" s="106"/>
      <c r="BD113" s="106"/>
      <c r="BE113" s="108"/>
      <c r="BF113" s="109"/>
      <c r="CK113" s="103">
        <f t="shared" si="17"/>
        <v>-5.8207660913467407E-11</v>
      </c>
    </row>
    <row r="114" spans="1:89" x14ac:dyDescent="0.3">
      <c r="A114" s="52">
        <v>1</v>
      </c>
      <c r="B114" s="110">
        <f>SUBTOTAL(9,$A$22:A114)</f>
        <v>92</v>
      </c>
      <c r="C114" s="115" t="s">
        <v>9911</v>
      </c>
      <c r="D114" s="115"/>
      <c r="E114" s="115"/>
      <c r="F114" s="116"/>
      <c r="G114" s="101">
        <f t="shared" si="22"/>
        <v>1588305.5699999998</v>
      </c>
      <c r="H114" s="117">
        <v>0</v>
      </c>
      <c r="I114" s="117">
        <v>0</v>
      </c>
      <c r="J114" s="117">
        <v>0</v>
      </c>
      <c r="K114" s="117">
        <v>0</v>
      </c>
      <c r="L114" s="117">
        <v>0</v>
      </c>
      <c r="M114" s="117">
        <v>0</v>
      </c>
      <c r="N114" s="118">
        <v>0</v>
      </c>
      <c r="O114" s="117">
        <v>0</v>
      </c>
      <c r="P114" s="129">
        <v>0</v>
      </c>
      <c r="Q114" s="101">
        <v>0</v>
      </c>
      <c r="R114" s="117">
        <v>0</v>
      </c>
      <c r="S114" s="117">
        <v>0</v>
      </c>
      <c r="T114" s="101">
        <v>450.1</v>
      </c>
      <c r="U114" s="101">
        <v>1437542.17</v>
      </c>
      <c r="V114" s="117">
        <v>0</v>
      </c>
      <c r="W114" s="117">
        <v>0</v>
      </c>
      <c r="X114" s="117">
        <v>0</v>
      </c>
      <c r="Y114" s="117">
        <v>0</v>
      </c>
      <c r="Z114" s="117">
        <v>0</v>
      </c>
      <c r="AA114" s="117">
        <v>0</v>
      </c>
      <c r="AB114" s="117">
        <v>0</v>
      </c>
      <c r="AC114" s="117">
        <v>0</v>
      </c>
      <c r="AD114" s="117">
        <v>0</v>
      </c>
      <c r="AE114" s="117">
        <v>0</v>
      </c>
      <c r="AF114" s="101">
        <v>30763.4</v>
      </c>
      <c r="AG114" s="117">
        <v>0</v>
      </c>
      <c r="AH114" s="117">
        <v>120000</v>
      </c>
      <c r="AI114" s="93" t="s">
        <v>17316</v>
      </c>
      <c r="AJ114" s="93">
        <v>2023</v>
      </c>
      <c r="AK114" s="93">
        <v>2023</v>
      </c>
      <c r="AL114" s="105"/>
      <c r="AM114" s="105"/>
      <c r="AN114" s="105"/>
      <c r="AO114" s="105"/>
      <c r="AP114" s="106"/>
      <c r="AQ114" s="106"/>
      <c r="AR114" s="106"/>
      <c r="AS114" s="106"/>
      <c r="AT114" s="106"/>
      <c r="AU114" s="106"/>
      <c r="AV114" s="106"/>
      <c r="AW114" s="106"/>
      <c r="AX114" s="106"/>
      <c r="AY114" s="106"/>
      <c r="AZ114" s="106"/>
      <c r="BA114" s="107"/>
      <c r="BB114" s="107"/>
      <c r="BC114" s="106"/>
      <c r="BD114" s="106"/>
      <c r="BE114" s="108"/>
      <c r="BF114" s="109"/>
      <c r="CK114" s="103">
        <f t="shared" si="17"/>
        <v>0</v>
      </c>
    </row>
    <row r="115" spans="1:89" x14ac:dyDescent="0.3">
      <c r="A115" s="52">
        <v>1</v>
      </c>
      <c r="B115" s="110">
        <f>SUBTOTAL(9,$A$22:A115)</f>
        <v>93</v>
      </c>
      <c r="C115" s="115" t="s">
        <v>1725</v>
      </c>
      <c r="D115" s="115"/>
      <c r="E115" s="115"/>
      <c r="F115" s="116"/>
      <c r="G115" s="101">
        <f t="shared" si="22"/>
        <v>7004824.3799999999</v>
      </c>
      <c r="H115" s="117">
        <v>0</v>
      </c>
      <c r="I115" s="117">
        <v>0</v>
      </c>
      <c r="J115" s="117">
        <v>0</v>
      </c>
      <c r="K115" s="117">
        <v>0</v>
      </c>
      <c r="L115" s="117">
        <v>0</v>
      </c>
      <c r="M115" s="117">
        <v>0</v>
      </c>
      <c r="N115" s="118">
        <v>0</v>
      </c>
      <c r="O115" s="117">
        <v>0</v>
      </c>
      <c r="P115" s="119">
        <v>864</v>
      </c>
      <c r="Q115" s="119">
        <v>6931400.0599999996</v>
      </c>
      <c r="R115" s="129">
        <v>0</v>
      </c>
      <c r="S115" s="129">
        <v>0</v>
      </c>
      <c r="T115" s="129">
        <v>0</v>
      </c>
      <c r="U115" s="129">
        <v>0</v>
      </c>
      <c r="V115" s="129">
        <v>0</v>
      </c>
      <c r="W115" s="129">
        <v>0</v>
      </c>
      <c r="X115" s="129">
        <v>0</v>
      </c>
      <c r="Y115" s="129">
        <v>0</v>
      </c>
      <c r="Z115" s="129">
        <v>0</v>
      </c>
      <c r="AA115" s="129">
        <v>0</v>
      </c>
      <c r="AB115" s="129">
        <v>0</v>
      </c>
      <c r="AC115" s="129">
        <v>0</v>
      </c>
      <c r="AD115" s="129">
        <v>0</v>
      </c>
      <c r="AE115" s="129">
        <v>0</v>
      </c>
      <c r="AF115" s="119">
        <f t="shared" ref="AF115" si="25">ROUND(Q115*1.0593%,2)+ROUND(H115*1.0593%,2)+ROUND(I115*1.0593%,2)+ROUND(J115*1.0593%,2)+ROUND(K115*1.0593%,2)+ROUND(L115*1.0593%,2)+ROUND(M115*1.0593%,2)+ROUND(O115*1.0593%,2)+ROUND(S115*1.0593%,2)+ROUND(U115*1.0593%,2)+ROUND(W115*1.0593%,2)+ROUND(X115*1.0593%,2)+ROUND(Y115*1.0593%,2)+ROUND(Z115*1.0593%,2)+ROUND(AA115*1.0593%,2)+ROUND(AB115*1.0593%,2)+ROUND(AC115*1.0593%,2)+ROUND(AD115*1.0593%,2)+ROUND(AE115*1.0593%,2)</f>
        <v>73424.320000000007</v>
      </c>
      <c r="AG115" s="117">
        <v>0</v>
      </c>
      <c r="AH115" s="117">
        <v>0</v>
      </c>
      <c r="AI115" s="93" t="s">
        <v>17316</v>
      </c>
      <c r="AJ115" s="93">
        <v>2023</v>
      </c>
      <c r="AK115" s="93">
        <v>2023</v>
      </c>
      <c r="AL115" s="105"/>
      <c r="AM115" s="105"/>
      <c r="AN115" s="105"/>
      <c r="AO115" s="105"/>
      <c r="AP115" s="106"/>
      <c r="AQ115" s="106"/>
      <c r="AR115" s="106"/>
      <c r="AS115" s="106"/>
      <c r="AT115" s="106"/>
      <c r="AU115" s="106"/>
      <c r="AV115" s="106"/>
      <c r="AW115" s="106"/>
      <c r="AX115" s="106"/>
      <c r="AY115" s="106"/>
      <c r="AZ115" s="106"/>
      <c r="BA115" s="107"/>
      <c r="BB115" s="107"/>
      <c r="BC115" s="106"/>
      <c r="BD115" s="106"/>
      <c r="BE115" s="108"/>
      <c r="BF115" s="109"/>
      <c r="CK115" s="103">
        <f t="shared" si="17"/>
        <v>2.9103830456733704E-10</v>
      </c>
    </row>
    <row r="116" spans="1:89" x14ac:dyDescent="0.3">
      <c r="A116" s="52">
        <v>1</v>
      </c>
      <c r="B116" s="110">
        <f>SUBTOTAL(9,$A$22:A116)</f>
        <v>94</v>
      </c>
      <c r="C116" s="115" t="s">
        <v>1690</v>
      </c>
      <c r="D116" s="115"/>
      <c r="E116" s="115"/>
      <c r="F116" s="116"/>
      <c r="G116" s="101">
        <f t="shared" si="22"/>
        <v>4480463.1499999994</v>
      </c>
      <c r="H116" s="130">
        <v>0</v>
      </c>
      <c r="I116" s="130">
        <v>0</v>
      </c>
      <c r="J116" s="130">
        <v>0</v>
      </c>
      <c r="K116" s="130">
        <v>0</v>
      </c>
      <c r="L116" s="130">
        <v>0</v>
      </c>
      <c r="M116" s="130">
        <v>0</v>
      </c>
      <c r="N116" s="125">
        <v>0</v>
      </c>
      <c r="O116" s="130">
        <v>0</v>
      </c>
      <c r="P116" s="119">
        <v>547</v>
      </c>
      <c r="Q116" s="119">
        <v>4433499.09</v>
      </c>
      <c r="R116" s="130">
        <v>0</v>
      </c>
      <c r="S116" s="130">
        <v>0</v>
      </c>
      <c r="T116" s="130">
        <v>0</v>
      </c>
      <c r="U116" s="130">
        <v>0</v>
      </c>
      <c r="V116" s="130">
        <v>0</v>
      </c>
      <c r="W116" s="130">
        <v>0</v>
      </c>
      <c r="X116" s="130">
        <v>0</v>
      </c>
      <c r="Y116" s="130">
        <v>0</v>
      </c>
      <c r="Z116" s="130">
        <v>0</v>
      </c>
      <c r="AA116" s="130">
        <v>0</v>
      </c>
      <c r="AB116" s="130">
        <v>0</v>
      </c>
      <c r="AC116" s="130">
        <v>0</v>
      </c>
      <c r="AD116" s="119">
        <v>0</v>
      </c>
      <c r="AE116" s="119">
        <v>0</v>
      </c>
      <c r="AF116" s="119">
        <v>46964.06</v>
      </c>
      <c r="AG116" s="119">
        <v>0</v>
      </c>
      <c r="AH116" s="119">
        <v>0</v>
      </c>
      <c r="AI116" s="121" t="s">
        <v>17316</v>
      </c>
      <c r="AJ116" s="93">
        <v>2023</v>
      </c>
      <c r="AK116" s="93">
        <v>2023</v>
      </c>
      <c r="AL116" s="105"/>
      <c r="AM116" s="105"/>
      <c r="AN116" s="105"/>
      <c r="AO116" s="105"/>
      <c r="AP116" s="106"/>
      <c r="AQ116" s="106"/>
      <c r="AR116" s="106"/>
      <c r="AS116" s="106"/>
      <c r="AT116" s="106"/>
      <c r="AU116" s="106"/>
      <c r="AV116" s="106"/>
      <c r="AW116" s="106"/>
      <c r="AX116" s="106"/>
      <c r="AY116" s="106"/>
      <c r="AZ116" s="106"/>
      <c r="BA116" s="107"/>
      <c r="BB116" s="107"/>
      <c r="BC116" s="106"/>
      <c r="BD116" s="106"/>
      <c r="BE116" s="108"/>
      <c r="BF116" s="109"/>
      <c r="CK116" s="103">
        <f t="shared" si="17"/>
        <v>-4.0745362639427185E-10</v>
      </c>
    </row>
    <row r="117" spans="1:89" x14ac:dyDescent="0.3">
      <c r="A117" s="52">
        <v>1</v>
      </c>
      <c r="B117" s="110">
        <f>SUBTOTAL(9,$A$22:A117)</f>
        <v>95</v>
      </c>
      <c r="C117" s="115" t="s">
        <v>9390</v>
      </c>
      <c r="D117" s="115"/>
      <c r="E117" s="115"/>
      <c r="F117" s="116"/>
      <c r="G117" s="101">
        <f t="shared" si="22"/>
        <v>4371709.1999999993</v>
      </c>
      <c r="H117" s="130">
        <v>0</v>
      </c>
      <c r="I117" s="130">
        <v>0</v>
      </c>
      <c r="J117" s="130">
        <v>0</v>
      </c>
      <c r="K117" s="130">
        <v>0</v>
      </c>
      <c r="L117" s="130">
        <v>0</v>
      </c>
      <c r="M117" s="130">
        <v>0</v>
      </c>
      <c r="N117" s="125">
        <v>0</v>
      </c>
      <c r="O117" s="130">
        <v>0</v>
      </c>
      <c r="P117" s="119">
        <v>547</v>
      </c>
      <c r="Q117" s="119">
        <v>4325885.0999999996</v>
      </c>
      <c r="R117" s="130">
        <v>0</v>
      </c>
      <c r="S117" s="130">
        <v>0</v>
      </c>
      <c r="T117" s="130">
        <v>0</v>
      </c>
      <c r="U117" s="130">
        <v>0</v>
      </c>
      <c r="V117" s="130">
        <v>0</v>
      </c>
      <c r="W117" s="119">
        <v>0</v>
      </c>
      <c r="X117" s="130">
        <v>0</v>
      </c>
      <c r="Y117" s="130">
        <v>0</v>
      </c>
      <c r="Z117" s="130">
        <v>0</v>
      </c>
      <c r="AA117" s="130">
        <v>0</v>
      </c>
      <c r="AB117" s="130">
        <v>0</v>
      </c>
      <c r="AC117" s="130">
        <v>0</v>
      </c>
      <c r="AD117" s="119">
        <v>0</v>
      </c>
      <c r="AE117" s="119">
        <v>0</v>
      </c>
      <c r="AF117" s="119">
        <v>45824.1</v>
      </c>
      <c r="AG117" s="119">
        <v>0</v>
      </c>
      <c r="AH117" s="119">
        <v>0</v>
      </c>
      <c r="AI117" s="121" t="s">
        <v>17316</v>
      </c>
      <c r="AJ117" s="93">
        <v>2023</v>
      </c>
      <c r="AK117" s="93">
        <v>2023</v>
      </c>
      <c r="AL117" s="105"/>
      <c r="AM117" s="105"/>
      <c r="AN117" s="105"/>
      <c r="AO117" s="105"/>
      <c r="AP117" s="106"/>
      <c r="AQ117" s="106"/>
      <c r="AR117" s="106"/>
      <c r="AS117" s="106"/>
      <c r="AT117" s="106"/>
      <c r="AU117" s="106"/>
      <c r="AV117" s="106"/>
      <c r="AW117" s="106"/>
      <c r="AX117" s="106"/>
      <c r="AY117" s="106"/>
      <c r="AZ117" s="106"/>
      <c r="BA117" s="107"/>
      <c r="BB117" s="107"/>
      <c r="BC117" s="106"/>
      <c r="BD117" s="106"/>
      <c r="BE117" s="108"/>
      <c r="BF117" s="109"/>
      <c r="CK117" s="103">
        <f t="shared" si="17"/>
        <v>-3.7107383832335472E-10</v>
      </c>
    </row>
    <row r="118" spans="1:89" x14ac:dyDescent="0.3">
      <c r="A118" s="52">
        <v>1</v>
      </c>
      <c r="B118" s="110">
        <f>SUBTOTAL(9,$A$22:A118)</f>
        <v>96</v>
      </c>
      <c r="C118" s="115" t="s">
        <v>9822</v>
      </c>
      <c r="D118" s="115"/>
      <c r="E118" s="115"/>
      <c r="F118" s="116"/>
      <c r="G118" s="101">
        <f t="shared" si="22"/>
        <v>3311846.56</v>
      </c>
      <c r="H118" s="130">
        <v>0</v>
      </c>
      <c r="I118" s="130">
        <v>0</v>
      </c>
      <c r="J118" s="130">
        <v>0</v>
      </c>
      <c r="K118" s="130">
        <v>0</v>
      </c>
      <c r="L118" s="130">
        <v>0</v>
      </c>
      <c r="M118" s="130">
        <v>0</v>
      </c>
      <c r="N118" s="125">
        <v>0</v>
      </c>
      <c r="O118" s="130">
        <v>0</v>
      </c>
      <c r="P118" s="119">
        <v>404.2</v>
      </c>
      <c r="Q118" s="119">
        <v>3277131.9</v>
      </c>
      <c r="R118" s="130">
        <v>0</v>
      </c>
      <c r="S118" s="130">
        <v>0</v>
      </c>
      <c r="T118" s="130">
        <v>0</v>
      </c>
      <c r="U118" s="130">
        <v>0</v>
      </c>
      <c r="V118" s="130">
        <v>0</v>
      </c>
      <c r="W118" s="130">
        <v>0</v>
      </c>
      <c r="X118" s="130">
        <v>0</v>
      </c>
      <c r="Y118" s="130">
        <v>0</v>
      </c>
      <c r="Z118" s="130">
        <v>0</v>
      </c>
      <c r="AA118" s="130">
        <v>0</v>
      </c>
      <c r="AB118" s="130">
        <v>0</v>
      </c>
      <c r="AC118" s="130">
        <v>0</v>
      </c>
      <c r="AD118" s="119">
        <v>0</v>
      </c>
      <c r="AE118" s="119">
        <v>0</v>
      </c>
      <c r="AF118" s="119">
        <f t="shared" ref="AF118" si="26">ROUND(Q118*1.0593%,2)+ROUND(H118*1.0593%,2)+ROUND(I118*1.0593%,2)+ROUND(J118*1.0593%,2)+ROUND(K118*1.0593%,2)+ROUND(L118*1.0593%,2)+ROUND(M118*1.0593%,2)+ROUND(O118*1.0593%,2)+ROUND(S118*1.0593%,2)+ROUND(U118*1.0593%,2)+ROUND(W118*1.0593%,2)+ROUND(X118*1.0593%,2)+ROUND(Y118*1.0593%,2)+ROUND(Z118*1.0593%,2)+ROUND(AA118*1.0593%,2)+ROUND(AB118*1.0593%,2)+ROUND(AC118*1.0593%,2)+ROUND(AD118*1.0593%,2)+ROUND(AE118*1.0593%,2)</f>
        <v>34714.660000000003</v>
      </c>
      <c r="AG118" s="119">
        <v>0</v>
      </c>
      <c r="AH118" s="119">
        <v>0</v>
      </c>
      <c r="AI118" s="121" t="s">
        <v>17316</v>
      </c>
      <c r="AJ118" s="121">
        <v>2023</v>
      </c>
      <c r="AK118" s="122">
        <v>2023</v>
      </c>
      <c r="AL118" s="105"/>
      <c r="AM118" s="105"/>
      <c r="AN118" s="105"/>
      <c r="AO118" s="105"/>
      <c r="AP118" s="106"/>
      <c r="AQ118" s="106"/>
      <c r="AR118" s="106"/>
      <c r="AS118" s="106"/>
      <c r="AT118" s="106"/>
      <c r="AU118" s="106"/>
      <c r="AV118" s="106"/>
      <c r="AW118" s="106"/>
      <c r="AX118" s="106"/>
      <c r="AY118" s="106"/>
      <c r="AZ118" s="106"/>
      <c r="BA118" s="107"/>
      <c r="BB118" s="107"/>
      <c r="BC118" s="106"/>
      <c r="BD118" s="106"/>
      <c r="BE118" s="108"/>
      <c r="BF118" s="109"/>
      <c r="CK118" s="103">
        <f t="shared" si="17"/>
        <v>1.4551915228366852E-10</v>
      </c>
    </row>
    <row r="119" spans="1:89" x14ac:dyDescent="0.3">
      <c r="B119" s="104" t="s">
        <v>381</v>
      </c>
      <c r="C119" s="104"/>
      <c r="D119" s="100">
        <v>271509640.71000004</v>
      </c>
      <c r="E119" s="100">
        <f>D119+D448+D660-G119-G448-G660</f>
        <v>100074487.28000015</v>
      </c>
      <c r="F119" s="100">
        <v>282578666.10000002</v>
      </c>
      <c r="G119" s="100">
        <f>SUM(G120:G163)</f>
        <v>190797026.01999995</v>
      </c>
      <c r="H119" s="101">
        <f t="shared" ref="H119:AH119" si="27">SUM(H120:H163)</f>
        <v>172823.19</v>
      </c>
      <c r="I119" s="101">
        <f t="shared" si="27"/>
        <v>0</v>
      </c>
      <c r="J119" s="101">
        <f t="shared" si="27"/>
        <v>5401466.4000000004</v>
      </c>
      <c r="K119" s="101">
        <f t="shared" si="27"/>
        <v>248868</v>
      </c>
      <c r="L119" s="101">
        <f t="shared" si="27"/>
        <v>1694890.44</v>
      </c>
      <c r="M119" s="101">
        <f t="shared" si="27"/>
        <v>0</v>
      </c>
      <c r="N119" s="102">
        <f t="shared" si="27"/>
        <v>0</v>
      </c>
      <c r="O119" s="101">
        <f t="shared" si="27"/>
        <v>0</v>
      </c>
      <c r="P119" s="101">
        <f t="shared" si="27"/>
        <v>18233.5</v>
      </c>
      <c r="Q119" s="101">
        <f t="shared" si="27"/>
        <v>147256607.12000003</v>
      </c>
      <c r="R119" s="101">
        <f t="shared" si="27"/>
        <v>0</v>
      </c>
      <c r="S119" s="101">
        <f t="shared" si="27"/>
        <v>0</v>
      </c>
      <c r="T119" s="101">
        <f t="shared" si="27"/>
        <v>5685.1</v>
      </c>
      <c r="U119" s="101">
        <f t="shared" si="27"/>
        <v>25963282.709999997</v>
      </c>
      <c r="V119" s="101">
        <f t="shared" si="27"/>
        <v>0</v>
      </c>
      <c r="W119" s="101">
        <f t="shared" si="27"/>
        <v>0</v>
      </c>
      <c r="X119" s="101">
        <f t="shared" si="27"/>
        <v>0</v>
      </c>
      <c r="Y119" s="101">
        <f t="shared" si="27"/>
        <v>146242.79999999999</v>
      </c>
      <c r="Z119" s="101">
        <f t="shared" si="27"/>
        <v>0</v>
      </c>
      <c r="AA119" s="101">
        <f t="shared" si="27"/>
        <v>0</v>
      </c>
      <c r="AB119" s="101">
        <f t="shared" si="27"/>
        <v>0</v>
      </c>
      <c r="AC119" s="101">
        <f t="shared" si="27"/>
        <v>0</v>
      </c>
      <c r="AD119" s="101">
        <f t="shared" si="27"/>
        <v>0</v>
      </c>
      <c r="AE119" s="101">
        <f t="shared" si="27"/>
        <v>0</v>
      </c>
      <c r="AF119" s="101">
        <f t="shared" si="27"/>
        <v>3632845.3599999989</v>
      </c>
      <c r="AG119" s="101">
        <f t="shared" si="27"/>
        <v>6040000</v>
      </c>
      <c r="AH119" s="101">
        <f t="shared" si="27"/>
        <v>240000</v>
      </c>
      <c r="AI119" s="93" t="s">
        <v>17075</v>
      </c>
      <c r="AJ119" s="93" t="s">
        <v>17075</v>
      </c>
      <c r="AK119" s="93" t="s">
        <v>17075</v>
      </c>
      <c r="AL119" s="105"/>
      <c r="AM119" s="105"/>
      <c r="AN119" s="105"/>
      <c r="AO119" s="105"/>
      <c r="AP119" s="106"/>
      <c r="AQ119" s="106"/>
      <c r="AR119" s="106"/>
      <c r="AS119" s="106"/>
      <c r="AT119" s="106"/>
      <c r="AU119" s="106"/>
      <c r="AV119" s="106"/>
      <c r="AW119" s="106"/>
      <c r="AX119" s="106"/>
      <c r="AY119" s="106"/>
      <c r="AZ119" s="106"/>
      <c r="BA119" s="107"/>
      <c r="BB119" s="107"/>
      <c r="BC119" s="106"/>
      <c r="BD119" s="106"/>
      <c r="BE119" s="108"/>
      <c r="BF119" s="109">
        <f t="shared" si="23"/>
        <v>-18233.5</v>
      </c>
      <c r="BM119" s="52" t="e">
        <f t="shared" ref="BM119:BM130" si="28">VLOOKUP(C119,BP:BR,3,FALSE)</f>
        <v>#N/A</v>
      </c>
      <c r="BP119" s="52" t="s">
        <v>3594</v>
      </c>
      <c r="BQ119" s="52" t="s">
        <v>2993</v>
      </c>
      <c r="BR119" s="52" t="s">
        <v>2993</v>
      </c>
      <c r="BX119" s="52" t="s">
        <v>3594</v>
      </c>
      <c r="BY119" s="52" t="s">
        <v>2993</v>
      </c>
      <c r="BZ119" s="52" t="s">
        <v>2993</v>
      </c>
      <c r="CK119" s="103">
        <f t="shared" si="17"/>
        <v>-8.1956386566162109E-8</v>
      </c>
    </row>
    <row r="120" spans="1:89" x14ac:dyDescent="0.3">
      <c r="A120" s="52">
        <v>1</v>
      </c>
      <c r="B120" s="110">
        <f>SUBTOTAL(9,$A$22:A120)</f>
        <v>97</v>
      </c>
      <c r="C120" s="115" t="s">
        <v>384</v>
      </c>
      <c r="D120" s="115"/>
      <c r="E120" s="115"/>
      <c r="F120" s="116">
        <v>6527273.2800000003</v>
      </c>
      <c r="G120" s="101">
        <f t="shared" ref="G120:G136" si="29">H120+I120+J120+K120+L120+M120+O120+Q120+S120+U120+W120+X120+Y120+Z120+AA120+AB120+AC120+AD120+AE120+AF120+AG120+AH120</f>
        <v>6527273.2800000003</v>
      </c>
      <c r="H120" s="117">
        <v>0</v>
      </c>
      <c r="I120" s="117">
        <v>0</v>
      </c>
      <c r="J120" s="117">
        <v>0</v>
      </c>
      <c r="K120" s="117">
        <v>0</v>
      </c>
      <c r="L120" s="117">
        <v>0</v>
      </c>
      <c r="M120" s="117">
        <v>0</v>
      </c>
      <c r="N120" s="118">
        <v>0</v>
      </c>
      <c r="O120" s="117">
        <v>0</v>
      </c>
      <c r="P120" s="129">
        <v>732</v>
      </c>
      <c r="Q120" s="101">
        <v>6214287.5300000003</v>
      </c>
      <c r="R120" s="117">
        <v>0</v>
      </c>
      <c r="S120" s="117">
        <v>0</v>
      </c>
      <c r="T120" s="101">
        <v>0</v>
      </c>
      <c r="U120" s="101">
        <v>0</v>
      </c>
      <c r="V120" s="117">
        <v>0</v>
      </c>
      <c r="W120" s="117">
        <v>0</v>
      </c>
      <c r="X120" s="117">
        <v>0</v>
      </c>
      <c r="Y120" s="117">
        <v>0</v>
      </c>
      <c r="Z120" s="117">
        <v>0</v>
      </c>
      <c r="AA120" s="117">
        <v>0</v>
      </c>
      <c r="AB120" s="117">
        <v>0</v>
      </c>
      <c r="AC120" s="117">
        <v>0</v>
      </c>
      <c r="AD120" s="117">
        <v>0</v>
      </c>
      <c r="AE120" s="117">
        <v>0</v>
      </c>
      <c r="AF120" s="101">
        <f t="shared" ref="AF120:AF121" si="30">ROUND(Q120*2.14%,2)</f>
        <v>132985.75</v>
      </c>
      <c r="AG120" s="101">
        <v>180000</v>
      </c>
      <c r="AH120" s="117">
        <v>0</v>
      </c>
      <c r="AI120" s="93">
        <v>2023</v>
      </c>
      <c r="AJ120" s="93">
        <v>2023</v>
      </c>
      <c r="AK120" s="93">
        <v>2023</v>
      </c>
      <c r="AL120" s="105"/>
      <c r="AM120" s="105"/>
      <c r="AN120" s="105"/>
      <c r="AO120" s="105"/>
      <c r="AP120" s="106" t="s">
        <v>17000</v>
      </c>
      <c r="AQ120" s="106" t="s">
        <v>16997</v>
      </c>
      <c r="AR120" s="106">
        <v>0</v>
      </c>
      <c r="AS120" s="106" t="s">
        <v>17010</v>
      </c>
      <c r="AT120" s="106" t="s">
        <v>16998</v>
      </c>
      <c r="AU120" s="106" t="s">
        <v>17010</v>
      </c>
      <c r="AV120" s="106"/>
      <c r="AW120" s="106"/>
      <c r="AX120" s="106"/>
      <c r="AY120" s="106"/>
      <c r="AZ120" s="106" t="s">
        <v>673</v>
      </c>
      <c r="BA120" s="107">
        <v>2642.8</v>
      </c>
      <c r="BB120" s="107">
        <v>732</v>
      </c>
      <c r="BC120" s="106" t="s">
        <v>3001</v>
      </c>
      <c r="BD120" s="106" t="s">
        <v>17058</v>
      </c>
      <c r="BE120" s="108"/>
      <c r="BF120" s="109">
        <f t="shared" si="23"/>
        <v>0</v>
      </c>
      <c r="BM120" s="52" t="str">
        <f t="shared" si="28"/>
        <v>582.000</v>
      </c>
      <c r="BP120" s="52" t="s">
        <v>3597</v>
      </c>
      <c r="BQ120" s="52" t="s">
        <v>2993</v>
      </c>
      <c r="BR120" s="52" t="s">
        <v>2993</v>
      </c>
      <c r="BX120" s="52" t="s">
        <v>3597</v>
      </c>
      <c r="BY120" s="52" t="s">
        <v>2993</v>
      </c>
      <c r="BZ120" s="52" t="s">
        <v>2993</v>
      </c>
      <c r="CK120" s="103">
        <f t="shared" si="17"/>
        <v>0</v>
      </c>
    </row>
    <row r="121" spans="1:89" x14ac:dyDescent="0.3">
      <c r="A121" s="52">
        <v>1</v>
      </c>
      <c r="B121" s="110">
        <f>SUBTOTAL(9,$A$22:A121)</f>
        <v>98</v>
      </c>
      <c r="C121" s="115" t="s">
        <v>386</v>
      </c>
      <c r="D121" s="115"/>
      <c r="E121" s="115"/>
      <c r="F121" s="116">
        <v>4297056</v>
      </c>
      <c r="G121" s="101">
        <f t="shared" si="29"/>
        <v>4297056</v>
      </c>
      <c r="H121" s="117">
        <v>0</v>
      </c>
      <c r="I121" s="117">
        <v>0</v>
      </c>
      <c r="J121" s="117">
        <v>0</v>
      </c>
      <c r="K121" s="117">
        <v>0</v>
      </c>
      <c r="L121" s="117">
        <v>0</v>
      </c>
      <c r="M121" s="117">
        <v>0</v>
      </c>
      <c r="N121" s="118">
        <v>0</v>
      </c>
      <c r="O121" s="117">
        <v>0</v>
      </c>
      <c r="P121" s="129">
        <v>510</v>
      </c>
      <c r="Q121" s="101">
        <v>4030796.95</v>
      </c>
      <c r="R121" s="117">
        <v>0</v>
      </c>
      <c r="S121" s="117">
        <v>0</v>
      </c>
      <c r="T121" s="101">
        <v>0</v>
      </c>
      <c r="U121" s="101">
        <v>0</v>
      </c>
      <c r="V121" s="117">
        <v>0</v>
      </c>
      <c r="W121" s="117">
        <v>0</v>
      </c>
      <c r="X121" s="117">
        <v>0</v>
      </c>
      <c r="Y121" s="117">
        <v>0</v>
      </c>
      <c r="Z121" s="117">
        <v>0</v>
      </c>
      <c r="AA121" s="117">
        <v>0</v>
      </c>
      <c r="AB121" s="117">
        <v>0</v>
      </c>
      <c r="AC121" s="117">
        <v>0</v>
      </c>
      <c r="AD121" s="117">
        <v>0</v>
      </c>
      <c r="AE121" s="117">
        <v>0</v>
      </c>
      <c r="AF121" s="101">
        <f t="shared" si="30"/>
        <v>86259.05</v>
      </c>
      <c r="AG121" s="101">
        <v>180000</v>
      </c>
      <c r="AH121" s="117">
        <v>0</v>
      </c>
      <c r="AI121" s="93">
        <v>2023</v>
      </c>
      <c r="AJ121" s="93">
        <v>2023</v>
      </c>
      <c r="AK121" s="93">
        <v>2023</v>
      </c>
      <c r="AL121" s="105"/>
      <c r="AM121" s="105"/>
      <c r="AN121" s="105"/>
      <c r="AO121" s="105"/>
      <c r="AP121" s="106" t="s">
        <v>17006</v>
      </c>
      <c r="AQ121" s="106" t="s">
        <v>17008</v>
      </c>
      <c r="AR121" s="106">
        <v>0</v>
      </c>
      <c r="AS121" s="106" t="s">
        <v>17017</v>
      </c>
      <c r="AT121" s="106" t="s">
        <v>17018</v>
      </c>
      <c r="AU121" s="106" t="s">
        <v>17010</v>
      </c>
      <c r="AV121" s="106"/>
      <c r="AW121" s="106"/>
      <c r="AX121" s="106"/>
      <c r="AY121" s="106"/>
      <c r="AZ121" s="106" t="s">
        <v>849</v>
      </c>
      <c r="BA121" s="107">
        <v>1595</v>
      </c>
      <c r="BB121" s="107">
        <v>510</v>
      </c>
      <c r="BC121" s="106" t="s">
        <v>2975</v>
      </c>
      <c r="BD121" s="106" t="s">
        <v>17058</v>
      </c>
      <c r="BE121" s="108"/>
      <c r="BF121" s="109">
        <f t="shared" si="23"/>
        <v>0</v>
      </c>
      <c r="BM121" s="52" t="str">
        <f t="shared" si="28"/>
        <v>449.000</v>
      </c>
      <c r="BP121" s="52" t="s">
        <v>3598</v>
      </c>
      <c r="BQ121" s="52" t="s">
        <v>2993</v>
      </c>
      <c r="BR121" s="52" t="s">
        <v>2993</v>
      </c>
      <c r="BX121" s="52" t="s">
        <v>3598</v>
      </c>
      <c r="BY121" s="52" t="s">
        <v>2993</v>
      </c>
      <c r="BZ121" s="52" t="s">
        <v>2993</v>
      </c>
      <c r="CK121" s="103">
        <f t="shared" si="17"/>
        <v>-1.7462298274040222E-10</v>
      </c>
    </row>
    <row r="122" spans="1:89" x14ac:dyDescent="0.3">
      <c r="A122" s="52">
        <v>1</v>
      </c>
      <c r="B122" s="110">
        <f>SUBTOTAL(9,$A$22:A122)</f>
        <v>99</v>
      </c>
      <c r="C122" s="115" t="s">
        <v>391</v>
      </c>
      <c r="D122" s="115"/>
      <c r="E122" s="115"/>
      <c r="F122" s="116">
        <v>5308128</v>
      </c>
      <c r="G122" s="101">
        <f t="shared" si="29"/>
        <v>5308128</v>
      </c>
      <c r="H122" s="117">
        <v>0</v>
      </c>
      <c r="I122" s="117">
        <v>0</v>
      </c>
      <c r="J122" s="117">
        <v>0</v>
      </c>
      <c r="K122" s="117">
        <v>0</v>
      </c>
      <c r="L122" s="117">
        <v>0</v>
      </c>
      <c r="M122" s="117">
        <v>0</v>
      </c>
      <c r="N122" s="118">
        <v>0</v>
      </c>
      <c r="O122" s="117">
        <v>0</v>
      </c>
      <c r="P122" s="129">
        <v>630</v>
      </c>
      <c r="Q122" s="101">
        <v>5020685.33</v>
      </c>
      <c r="R122" s="117">
        <v>0</v>
      </c>
      <c r="S122" s="117">
        <v>0</v>
      </c>
      <c r="T122" s="101">
        <v>0</v>
      </c>
      <c r="U122" s="101">
        <v>0</v>
      </c>
      <c r="V122" s="117">
        <v>0</v>
      </c>
      <c r="W122" s="117">
        <v>0</v>
      </c>
      <c r="X122" s="117">
        <v>0</v>
      </c>
      <c r="Y122" s="117">
        <v>0</v>
      </c>
      <c r="Z122" s="117">
        <v>0</v>
      </c>
      <c r="AA122" s="117">
        <v>0</v>
      </c>
      <c r="AB122" s="117">
        <v>0</v>
      </c>
      <c r="AC122" s="117">
        <v>0</v>
      </c>
      <c r="AD122" s="117">
        <v>0</v>
      </c>
      <c r="AE122" s="117">
        <v>0</v>
      </c>
      <c r="AF122" s="101">
        <f>ROUND(Q122*2.14%,2)</f>
        <v>107442.67</v>
      </c>
      <c r="AG122" s="101">
        <v>180000</v>
      </c>
      <c r="AH122" s="117">
        <v>0</v>
      </c>
      <c r="AI122" s="93">
        <v>2023</v>
      </c>
      <c r="AJ122" s="93">
        <v>2023</v>
      </c>
      <c r="AK122" s="93">
        <v>2023</v>
      </c>
      <c r="AL122" s="105"/>
      <c r="AM122" s="105"/>
      <c r="AN122" s="105"/>
      <c r="AO122" s="105"/>
      <c r="AP122" s="106" t="s">
        <v>16997</v>
      </c>
      <c r="AQ122" s="106" t="s">
        <v>17016</v>
      </c>
      <c r="AR122" s="106">
        <v>0</v>
      </c>
      <c r="AS122" s="106" t="s">
        <v>17004</v>
      </c>
      <c r="AT122" s="106" t="s">
        <v>17003</v>
      </c>
      <c r="AU122" s="106" t="s">
        <v>17010</v>
      </c>
      <c r="AV122" s="106" t="s">
        <v>17026</v>
      </c>
      <c r="AW122" s="106"/>
      <c r="AX122" s="106"/>
      <c r="AY122" s="106"/>
      <c r="AZ122" s="106" t="s">
        <v>783</v>
      </c>
      <c r="BA122" s="107">
        <v>1918.8</v>
      </c>
      <c r="BB122" s="107">
        <v>582</v>
      </c>
      <c r="BC122" s="106" t="s">
        <v>2975</v>
      </c>
      <c r="BD122" s="106">
        <v>2012</v>
      </c>
      <c r="BE122" s="108"/>
      <c r="BF122" s="109">
        <f t="shared" si="23"/>
        <v>-48</v>
      </c>
      <c r="BM122" s="52" t="str">
        <f t="shared" si="28"/>
        <v>501.800</v>
      </c>
      <c r="BP122" s="52" t="s">
        <v>3604</v>
      </c>
      <c r="BQ122" s="52" t="s">
        <v>2993</v>
      </c>
      <c r="BR122" s="52" t="s">
        <v>3606</v>
      </c>
      <c r="BX122" s="52" t="s">
        <v>3604</v>
      </c>
      <c r="BY122" s="52" t="s">
        <v>2993</v>
      </c>
      <c r="BZ122" s="52" t="s">
        <v>3606</v>
      </c>
      <c r="CK122" s="103">
        <f t="shared" si="17"/>
        <v>-5.8207660913467407E-11</v>
      </c>
    </row>
    <row r="123" spans="1:89" x14ac:dyDescent="0.3">
      <c r="A123" s="52">
        <v>1</v>
      </c>
      <c r="B123" s="110">
        <f>SUBTOTAL(9,$A$22:A123)</f>
        <v>100</v>
      </c>
      <c r="C123" s="115" t="s">
        <v>400</v>
      </c>
      <c r="D123" s="115"/>
      <c r="E123" s="115"/>
      <c r="F123" s="116">
        <v>13197219.199999999</v>
      </c>
      <c r="G123" s="101">
        <f t="shared" si="29"/>
        <v>13197219.200000001</v>
      </c>
      <c r="H123" s="117">
        <v>0</v>
      </c>
      <c r="I123" s="117">
        <v>0</v>
      </c>
      <c r="J123" s="117">
        <v>0</v>
      </c>
      <c r="K123" s="117">
        <v>0</v>
      </c>
      <c r="L123" s="117">
        <v>0</v>
      </c>
      <c r="M123" s="117">
        <v>0</v>
      </c>
      <c r="N123" s="118">
        <v>0</v>
      </c>
      <c r="O123" s="117">
        <v>0</v>
      </c>
      <c r="P123" s="129">
        <v>1480</v>
      </c>
      <c r="Q123" s="101">
        <v>12724906.210000001</v>
      </c>
      <c r="R123" s="117">
        <v>0</v>
      </c>
      <c r="S123" s="117">
        <v>0</v>
      </c>
      <c r="T123" s="101">
        <v>0</v>
      </c>
      <c r="U123" s="101">
        <v>0</v>
      </c>
      <c r="V123" s="117">
        <v>0</v>
      </c>
      <c r="W123" s="117">
        <v>0</v>
      </c>
      <c r="X123" s="117">
        <v>0</v>
      </c>
      <c r="Y123" s="117">
        <v>0</v>
      </c>
      <c r="Z123" s="117">
        <v>0</v>
      </c>
      <c r="AA123" s="117">
        <v>0</v>
      </c>
      <c r="AB123" s="117">
        <v>0</v>
      </c>
      <c r="AC123" s="117">
        <v>0</v>
      </c>
      <c r="AD123" s="117">
        <v>0</v>
      </c>
      <c r="AE123" s="117">
        <v>0</v>
      </c>
      <c r="AF123" s="101">
        <f>ROUND(Q123*2.14%,2)</f>
        <v>272312.99</v>
      </c>
      <c r="AG123" s="117">
        <v>200000</v>
      </c>
      <c r="AH123" s="117">
        <v>0</v>
      </c>
      <c r="AI123" s="93">
        <v>2023</v>
      </c>
      <c r="AJ123" s="93">
        <v>2023</v>
      </c>
      <c r="AK123" s="93">
        <v>2023</v>
      </c>
      <c r="AL123" s="105"/>
      <c r="AM123" s="105"/>
      <c r="AN123" s="105"/>
      <c r="AO123" s="105"/>
      <c r="AP123" s="106" t="s">
        <v>17001</v>
      </c>
      <c r="AQ123" s="106" t="s">
        <v>17011</v>
      </c>
      <c r="AR123" s="106">
        <v>0</v>
      </c>
      <c r="AS123" s="106" t="s">
        <v>17010</v>
      </c>
      <c r="AT123" s="106" t="s">
        <v>16998</v>
      </c>
      <c r="AU123" s="106" t="s">
        <v>17014</v>
      </c>
      <c r="AV123" s="106" t="s">
        <v>17029</v>
      </c>
      <c r="AW123" s="106"/>
      <c r="AX123" s="106"/>
      <c r="AY123" s="106"/>
      <c r="AZ123" s="106" t="s">
        <v>622</v>
      </c>
      <c r="BA123" s="107">
        <v>4539.8999999999996</v>
      </c>
      <c r="BB123" s="107">
        <v>1510</v>
      </c>
      <c r="BC123" s="106" t="s">
        <v>3053</v>
      </c>
      <c r="BD123" s="106" t="s">
        <v>17058</v>
      </c>
      <c r="BE123" s="108"/>
      <c r="BF123" s="109">
        <f t="shared" si="23"/>
        <v>30</v>
      </c>
      <c r="BM123" s="52" t="str">
        <f t="shared" si="28"/>
        <v>1258.400</v>
      </c>
      <c r="BP123" s="52" t="s">
        <v>3612</v>
      </c>
      <c r="BQ123" s="52" t="s">
        <v>633</v>
      </c>
      <c r="BR123" s="52" t="s">
        <v>3613</v>
      </c>
      <c r="BX123" s="52" t="s">
        <v>3612</v>
      </c>
      <c r="BY123" s="52" t="s">
        <v>633</v>
      </c>
      <c r="BZ123" s="52" t="s">
        <v>3613</v>
      </c>
      <c r="CK123" s="103">
        <f t="shared" si="17"/>
        <v>2.3283064365386963E-10</v>
      </c>
    </row>
    <row r="124" spans="1:89" x14ac:dyDescent="0.3">
      <c r="A124" s="52">
        <v>1</v>
      </c>
      <c r="B124" s="110">
        <f>SUBTOTAL(9,$A$22:A124)</f>
        <v>101</v>
      </c>
      <c r="C124" s="115" t="s">
        <v>434</v>
      </c>
      <c r="D124" s="115"/>
      <c r="E124" s="115"/>
      <c r="F124" s="116">
        <v>9773696</v>
      </c>
      <c r="G124" s="101">
        <f t="shared" si="29"/>
        <v>9773696</v>
      </c>
      <c r="H124" s="117">
        <v>0</v>
      </c>
      <c r="I124" s="117">
        <v>0</v>
      </c>
      <c r="J124" s="117">
        <v>0</v>
      </c>
      <c r="K124" s="117">
        <v>0</v>
      </c>
      <c r="L124" s="117">
        <v>0</v>
      </c>
      <c r="M124" s="117">
        <v>0</v>
      </c>
      <c r="N124" s="118">
        <v>0</v>
      </c>
      <c r="O124" s="117">
        <v>0</v>
      </c>
      <c r="P124" s="129">
        <v>1160</v>
      </c>
      <c r="Q124" s="101">
        <v>9373111.4199999999</v>
      </c>
      <c r="R124" s="117">
        <v>0</v>
      </c>
      <c r="S124" s="117">
        <v>0</v>
      </c>
      <c r="T124" s="101">
        <v>0</v>
      </c>
      <c r="U124" s="101">
        <v>0</v>
      </c>
      <c r="V124" s="117">
        <v>0</v>
      </c>
      <c r="W124" s="117">
        <v>0</v>
      </c>
      <c r="X124" s="117">
        <v>0</v>
      </c>
      <c r="Y124" s="117">
        <v>0</v>
      </c>
      <c r="Z124" s="117">
        <v>0</v>
      </c>
      <c r="AA124" s="117">
        <v>0</v>
      </c>
      <c r="AB124" s="117">
        <v>0</v>
      </c>
      <c r="AC124" s="117">
        <v>0</v>
      </c>
      <c r="AD124" s="117">
        <v>0</v>
      </c>
      <c r="AE124" s="117">
        <v>0</v>
      </c>
      <c r="AF124" s="101">
        <f>ROUND(Q124*2.14%,2)</f>
        <v>200584.58</v>
      </c>
      <c r="AG124" s="117">
        <v>200000</v>
      </c>
      <c r="AH124" s="117">
        <v>0</v>
      </c>
      <c r="AI124" s="93">
        <v>2023</v>
      </c>
      <c r="AJ124" s="93">
        <v>2023</v>
      </c>
      <c r="AK124" s="93">
        <v>2023</v>
      </c>
      <c r="AL124" s="105"/>
      <c r="AM124" s="105"/>
      <c r="AN124" s="105"/>
      <c r="AO124" s="105"/>
      <c r="AP124" s="106" t="s">
        <v>16999</v>
      </c>
      <c r="AQ124" s="106" t="s">
        <v>17011</v>
      </c>
      <c r="AR124" s="106">
        <v>0</v>
      </c>
      <c r="AS124" s="106" t="s">
        <v>17020</v>
      </c>
      <c r="AT124" s="106" t="s">
        <v>17012</v>
      </c>
      <c r="AU124" s="106" t="s">
        <v>17010</v>
      </c>
      <c r="AV124" s="106"/>
      <c r="AW124" s="106"/>
      <c r="AX124" s="106"/>
      <c r="AY124" s="106"/>
      <c r="AZ124" s="106" t="s">
        <v>642</v>
      </c>
      <c r="BA124" s="107">
        <v>1601.3</v>
      </c>
      <c r="BB124" s="107">
        <v>700</v>
      </c>
      <c r="BC124" s="106" t="s">
        <v>2975</v>
      </c>
      <c r="BD124" s="106" t="s">
        <v>17058</v>
      </c>
      <c r="BE124" s="108"/>
      <c r="BF124" s="109">
        <f t="shared" si="23"/>
        <v>-460</v>
      </c>
      <c r="BG124" s="52" t="s">
        <v>16992</v>
      </c>
      <c r="BM124" s="52" t="str">
        <f t="shared" si="28"/>
        <v>нет данных</v>
      </c>
      <c r="BP124" s="52" t="s">
        <v>3666</v>
      </c>
      <c r="BQ124" s="52" t="s">
        <v>2993</v>
      </c>
      <c r="BR124" s="52" t="s">
        <v>2993</v>
      </c>
      <c r="BX124" s="52" t="s">
        <v>3666</v>
      </c>
      <c r="BY124" s="52" t="s">
        <v>2993</v>
      </c>
      <c r="BZ124" s="52" t="s">
        <v>2993</v>
      </c>
      <c r="CK124" s="103">
        <f t="shared" si="17"/>
        <v>8.7311491370201111E-11</v>
      </c>
    </row>
    <row r="125" spans="1:89" x14ac:dyDescent="0.3">
      <c r="A125" s="52">
        <v>1</v>
      </c>
      <c r="B125" s="110">
        <f>SUBTOTAL(9,$A$22:A125)</f>
        <v>102</v>
      </c>
      <c r="C125" s="115" t="s">
        <v>402</v>
      </c>
      <c r="D125" s="115"/>
      <c r="E125" s="115"/>
      <c r="F125" s="116">
        <v>2546532.12</v>
      </c>
      <c r="G125" s="101">
        <f t="shared" si="29"/>
        <v>2546532.12</v>
      </c>
      <c r="H125" s="117">
        <v>0</v>
      </c>
      <c r="I125" s="117">
        <v>0</v>
      </c>
      <c r="J125" s="117">
        <v>0</v>
      </c>
      <c r="K125" s="117">
        <v>0</v>
      </c>
      <c r="L125" s="117">
        <v>0</v>
      </c>
      <c r="M125" s="117">
        <v>0</v>
      </c>
      <c r="N125" s="118">
        <v>0</v>
      </c>
      <c r="O125" s="117">
        <v>0</v>
      </c>
      <c r="P125" s="129">
        <v>0</v>
      </c>
      <c r="Q125" s="101">
        <v>0</v>
      </c>
      <c r="R125" s="117">
        <v>0</v>
      </c>
      <c r="S125" s="117">
        <v>0</v>
      </c>
      <c r="T125" s="101">
        <v>363</v>
      </c>
      <c r="U125" s="101">
        <v>2346320.85</v>
      </c>
      <c r="V125" s="117">
        <v>0</v>
      </c>
      <c r="W125" s="117">
        <v>0</v>
      </c>
      <c r="X125" s="117">
        <v>0</v>
      </c>
      <c r="Y125" s="117">
        <v>0</v>
      </c>
      <c r="Z125" s="117">
        <v>0</v>
      </c>
      <c r="AA125" s="117">
        <v>0</v>
      </c>
      <c r="AB125" s="117">
        <v>0</v>
      </c>
      <c r="AC125" s="117">
        <v>0</v>
      </c>
      <c r="AD125" s="117">
        <v>0</v>
      </c>
      <c r="AE125" s="117">
        <v>0</v>
      </c>
      <c r="AF125" s="101">
        <f>ROUND(U125*2.14%,2)</f>
        <v>50211.27</v>
      </c>
      <c r="AG125" s="117">
        <v>150000</v>
      </c>
      <c r="AH125" s="117">
        <v>0</v>
      </c>
      <c r="AI125" s="93">
        <v>2023</v>
      </c>
      <c r="AJ125" s="93">
        <v>2023</v>
      </c>
      <c r="AK125" s="93">
        <v>2023</v>
      </c>
      <c r="AL125" s="105"/>
      <c r="AM125" s="105"/>
      <c r="AN125" s="105"/>
      <c r="AO125" s="105"/>
      <c r="AP125" s="106" t="s">
        <v>17002</v>
      </c>
      <c r="AQ125" s="106" t="s">
        <v>17005</v>
      </c>
      <c r="AR125" s="106">
        <v>0</v>
      </c>
      <c r="AS125" s="106" t="s">
        <v>17000</v>
      </c>
      <c r="AT125" s="106" t="s">
        <v>17003</v>
      </c>
      <c r="AU125" s="106">
        <v>0</v>
      </c>
      <c r="AV125" s="106"/>
      <c r="AW125" s="106"/>
      <c r="AX125" s="106"/>
      <c r="AY125" s="106"/>
      <c r="AZ125" s="106" t="s">
        <v>668</v>
      </c>
      <c r="BA125" s="107">
        <v>307.2</v>
      </c>
      <c r="BB125" s="107">
        <v>236.2</v>
      </c>
      <c r="BC125" s="106" t="s">
        <v>2975</v>
      </c>
      <c r="BD125" s="106" t="s">
        <v>743</v>
      </c>
      <c r="BE125" s="108"/>
      <c r="BF125" s="109">
        <f t="shared" si="23"/>
        <v>236.2</v>
      </c>
      <c r="BM125" s="52" t="str">
        <f t="shared" si="28"/>
        <v>307.100</v>
      </c>
      <c r="BP125" s="52" t="s">
        <v>728</v>
      </c>
      <c r="BQ125" s="52" t="s">
        <v>626</v>
      </c>
      <c r="BR125" s="52" t="s">
        <v>3616</v>
      </c>
      <c r="BX125" s="52" t="s">
        <v>728</v>
      </c>
      <c r="BY125" s="52" t="s">
        <v>626</v>
      </c>
      <c r="BZ125" s="52" t="s">
        <v>3616</v>
      </c>
      <c r="CK125" s="103">
        <f t="shared" si="17"/>
        <v>2.9103830456733704E-11</v>
      </c>
    </row>
    <row r="126" spans="1:89" x14ac:dyDescent="0.3">
      <c r="A126" s="52">
        <v>1</v>
      </c>
      <c r="B126" s="110">
        <f>SUBTOTAL(9,$A$22:A126)</f>
        <v>103</v>
      </c>
      <c r="C126" s="115" t="s">
        <v>404</v>
      </c>
      <c r="D126" s="115"/>
      <c r="E126" s="115"/>
      <c r="F126" s="116">
        <v>8418288</v>
      </c>
      <c r="G126" s="101">
        <f t="shared" si="29"/>
        <v>8418288</v>
      </c>
      <c r="H126" s="117">
        <v>0</v>
      </c>
      <c r="I126" s="117">
        <v>0</v>
      </c>
      <c r="J126" s="117">
        <v>0</v>
      </c>
      <c r="K126" s="117">
        <v>0</v>
      </c>
      <c r="L126" s="117">
        <v>0</v>
      </c>
      <c r="M126" s="117">
        <v>0</v>
      </c>
      <c r="N126" s="118">
        <v>0</v>
      </c>
      <c r="O126" s="117">
        <v>0</v>
      </c>
      <c r="P126" s="129">
        <v>0</v>
      </c>
      <c r="Q126" s="101">
        <v>0</v>
      </c>
      <c r="R126" s="117">
        <v>0</v>
      </c>
      <c r="S126" s="117">
        <v>0</v>
      </c>
      <c r="T126" s="101">
        <v>1200</v>
      </c>
      <c r="U126" s="101">
        <v>7997149.0099999998</v>
      </c>
      <c r="V126" s="117">
        <v>0</v>
      </c>
      <c r="W126" s="117">
        <v>0</v>
      </c>
      <c r="X126" s="117">
        <v>0</v>
      </c>
      <c r="Y126" s="117">
        <v>0</v>
      </c>
      <c r="Z126" s="117">
        <v>0</v>
      </c>
      <c r="AA126" s="117">
        <v>0</v>
      </c>
      <c r="AB126" s="117">
        <v>0</v>
      </c>
      <c r="AC126" s="117">
        <v>0</v>
      </c>
      <c r="AD126" s="117">
        <v>0</v>
      </c>
      <c r="AE126" s="117">
        <v>0</v>
      </c>
      <c r="AF126" s="101">
        <f>ROUND(U126*2.14%,2)</f>
        <v>171138.99</v>
      </c>
      <c r="AG126" s="117">
        <v>250000</v>
      </c>
      <c r="AH126" s="117">
        <v>0</v>
      </c>
      <c r="AI126" s="93">
        <v>2023</v>
      </c>
      <c r="AJ126" s="93">
        <v>2023</v>
      </c>
      <c r="AK126" s="93">
        <v>2023</v>
      </c>
      <c r="AL126" s="105"/>
      <c r="AM126" s="105"/>
      <c r="AN126" s="105"/>
      <c r="AO126" s="105"/>
      <c r="AP126" s="106" t="s">
        <v>16999</v>
      </c>
      <c r="AQ126" s="106" t="s">
        <v>17011</v>
      </c>
      <c r="AR126" s="106">
        <v>0</v>
      </c>
      <c r="AS126" s="106" t="s">
        <v>17001</v>
      </c>
      <c r="AT126" s="106" t="s">
        <v>17012</v>
      </c>
      <c r="AU126" s="106" t="s">
        <v>17010</v>
      </c>
      <c r="AV126" s="106" t="s">
        <v>17032</v>
      </c>
      <c r="AW126" s="106"/>
      <c r="AX126" s="106"/>
      <c r="AY126" s="106"/>
      <c r="AZ126" s="106" t="s">
        <v>668</v>
      </c>
      <c r="BA126" s="107">
        <v>3827.7</v>
      </c>
      <c r="BB126" s="107">
        <v>560</v>
      </c>
      <c r="BC126" s="106" t="s">
        <v>2975</v>
      </c>
      <c r="BD126" s="106" t="s">
        <v>668</v>
      </c>
      <c r="BE126" s="108"/>
      <c r="BF126" s="109">
        <f t="shared" si="23"/>
        <v>560</v>
      </c>
      <c r="BM126" s="52" t="str">
        <f t="shared" si="28"/>
        <v>1200.000</v>
      </c>
      <c r="BP126" s="52" t="s">
        <v>3618</v>
      </c>
      <c r="BQ126" s="52" t="s">
        <v>2993</v>
      </c>
      <c r="BR126" s="52" t="s">
        <v>2993</v>
      </c>
      <c r="BX126" s="52" t="s">
        <v>3618</v>
      </c>
      <c r="BY126" s="52" t="s">
        <v>2993</v>
      </c>
      <c r="BZ126" s="52" t="s">
        <v>2993</v>
      </c>
      <c r="CK126" s="103">
        <f t="shared" si="17"/>
        <v>2.3283064365386963E-10</v>
      </c>
    </row>
    <row r="127" spans="1:89" x14ac:dyDescent="0.3">
      <c r="A127" s="52">
        <v>1</v>
      </c>
      <c r="B127" s="110">
        <f>SUBTOTAL(9,$A$22:A127)</f>
        <v>104</v>
      </c>
      <c r="C127" s="115" t="s">
        <v>406</v>
      </c>
      <c r="D127" s="115"/>
      <c r="E127" s="115"/>
      <c r="F127" s="116">
        <v>3560537.12</v>
      </c>
      <c r="G127" s="101">
        <f t="shared" si="29"/>
        <v>3560537.12</v>
      </c>
      <c r="H127" s="117">
        <v>105405.99</v>
      </c>
      <c r="I127" s="117">
        <v>0</v>
      </c>
      <c r="J127" s="117">
        <v>3233674.8</v>
      </c>
      <c r="K127" s="117">
        <v>0</v>
      </c>
      <c r="L127" s="117">
        <v>0</v>
      </c>
      <c r="M127" s="117">
        <v>0</v>
      </c>
      <c r="N127" s="118">
        <v>0</v>
      </c>
      <c r="O127" s="117">
        <v>0</v>
      </c>
      <c r="P127" s="129">
        <v>0</v>
      </c>
      <c r="Q127" s="101">
        <v>0</v>
      </c>
      <c r="R127" s="117">
        <v>0</v>
      </c>
      <c r="S127" s="117">
        <v>0</v>
      </c>
      <c r="T127" s="101">
        <v>0</v>
      </c>
      <c r="U127" s="101">
        <v>0</v>
      </c>
      <c r="V127" s="117">
        <v>0</v>
      </c>
      <c r="W127" s="117">
        <v>0</v>
      </c>
      <c r="X127" s="117">
        <v>0</v>
      </c>
      <c r="Y127" s="117">
        <v>0</v>
      </c>
      <c r="Z127" s="117">
        <v>0</v>
      </c>
      <c r="AA127" s="117">
        <v>0</v>
      </c>
      <c r="AB127" s="117">
        <v>0</v>
      </c>
      <c r="AC127" s="117">
        <v>0</v>
      </c>
      <c r="AD127" s="117">
        <v>0</v>
      </c>
      <c r="AE127" s="117">
        <v>0</v>
      </c>
      <c r="AF127" s="117">
        <f>ROUND(H127*2.14%,2)+ROUND(J127*2.14%,2)</f>
        <v>71456.33</v>
      </c>
      <c r="AG127" s="117">
        <v>150000</v>
      </c>
      <c r="AH127" s="117">
        <v>0</v>
      </c>
      <c r="AI127" s="93">
        <v>2023</v>
      </c>
      <c r="AJ127" s="93">
        <v>2023</v>
      </c>
      <c r="AK127" s="93">
        <v>2023</v>
      </c>
      <c r="AL127" s="105"/>
      <c r="AM127" s="105"/>
      <c r="AN127" s="105"/>
      <c r="AO127" s="105"/>
      <c r="AP127" s="106" t="s">
        <v>17020</v>
      </c>
      <c r="AQ127" s="106" t="s">
        <v>17013</v>
      </c>
      <c r="AR127" s="106">
        <v>0</v>
      </c>
      <c r="AS127" s="106" t="s">
        <v>17017</v>
      </c>
      <c r="AT127" s="106" t="s">
        <v>17007</v>
      </c>
      <c r="AU127" s="106">
        <v>0</v>
      </c>
      <c r="AV127" s="106"/>
      <c r="AW127" s="106"/>
      <c r="AX127" s="106"/>
      <c r="AY127" s="106"/>
      <c r="AZ127" s="106" t="s">
        <v>642</v>
      </c>
      <c r="BA127" s="107">
        <v>1025.5</v>
      </c>
      <c r="BB127" s="107">
        <v>587</v>
      </c>
      <c r="BC127" s="106" t="s">
        <v>2975</v>
      </c>
      <c r="BD127" s="106" t="s">
        <v>642</v>
      </c>
      <c r="BE127" s="108"/>
      <c r="BF127" s="109">
        <f t="shared" si="23"/>
        <v>587</v>
      </c>
      <c r="BM127" s="52" t="str">
        <f t="shared" si="28"/>
        <v>451.000</v>
      </c>
      <c r="BP127" s="52" t="s">
        <v>3621</v>
      </c>
      <c r="BQ127" s="52" t="s">
        <v>2988</v>
      </c>
      <c r="BR127" s="52" t="s">
        <v>3622</v>
      </c>
      <c r="BX127" s="52" t="s">
        <v>3621</v>
      </c>
      <c r="BY127" s="52" t="s">
        <v>2988</v>
      </c>
      <c r="BZ127" s="52" t="s">
        <v>3622</v>
      </c>
      <c r="CK127" s="103">
        <f t="shared" si="17"/>
        <v>5.8207660913467407E-11</v>
      </c>
    </row>
    <row r="128" spans="1:89" x14ac:dyDescent="0.3">
      <c r="A128" s="52">
        <v>1</v>
      </c>
      <c r="B128" s="110">
        <f>SUBTOTAL(9,$A$22:A128)</f>
        <v>105</v>
      </c>
      <c r="C128" s="115" t="s">
        <v>414</v>
      </c>
      <c r="D128" s="115"/>
      <c r="E128" s="115"/>
      <c r="F128" s="116">
        <v>4547690.4000000004</v>
      </c>
      <c r="G128" s="101">
        <f t="shared" si="29"/>
        <v>4547690.3999999994</v>
      </c>
      <c r="H128" s="117">
        <v>0</v>
      </c>
      <c r="I128" s="117">
        <v>0</v>
      </c>
      <c r="J128" s="117">
        <v>0</v>
      </c>
      <c r="K128" s="117">
        <v>0</v>
      </c>
      <c r="L128" s="117">
        <v>0</v>
      </c>
      <c r="M128" s="117">
        <v>0</v>
      </c>
      <c r="N128" s="118">
        <v>0</v>
      </c>
      <c r="O128" s="117">
        <v>0</v>
      </c>
      <c r="P128" s="129">
        <v>510</v>
      </c>
      <c r="Q128" s="101">
        <v>4276180.1399999997</v>
      </c>
      <c r="R128" s="117">
        <v>0</v>
      </c>
      <c r="S128" s="117">
        <v>0</v>
      </c>
      <c r="T128" s="101">
        <v>0</v>
      </c>
      <c r="U128" s="101">
        <v>0</v>
      </c>
      <c r="V128" s="117">
        <v>0</v>
      </c>
      <c r="W128" s="117">
        <v>0</v>
      </c>
      <c r="X128" s="117">
        <v>0</v>
      </c>
      <c r="Y128" s="117">
        <v>0</v>
      </c>
      <c r="Z128" s="117">
        <v>0</v>
      </c>
      <c r="AA128" s="117">
        <v>0</v>
      </c>
      <c r="AB128" s="117">
        <v>0</v>
      </c>
      <c r="AC128" s="117">
        <v>0</v>
      </c>
      <c r="AD128" s="117">
        <v>0</v>
      </c>
      <c r="AE128" s="117">
        <v>0</v>
      </c>
      <c r="AF128" s="101">
        <f>ROUND(Q128*2.14%,2)+0.01</f>
        <v>91510.26</v>
      </c>
      <c r="AG128" s="101">
        <v>180000</v>
      </c>
      <c r="AH128" s="117">
        <v>0</v>
      </c>
      <c r="AI128" s="93">
        <v>2023</v>
      </c>
      <c r="AJ128" s="93">
        <v>2023</v>
      </c>
      <c r="AK128" s="93">
        <v>2023</v>
      </c>
      <c r="AL128" s="105"/>
      <c r="AM128" s="105"/>
      <c r="AN128" s="105"/>
      <c r="AO128" s="105"/>
      <c r="AP128" s="106" t="s">
        <v>17000</v>
      </c>
      <c r="AQ128" s="106" t="s">
        <v>17009</v>
      </c>
      <c r="AR128" s="106">
        <v>0</v>
      </c>
      <c r="AS128" s="106" t="s">
        <v>17010</v>
      </c>
      <c r="AT128" s="106" t="s">
        <v>16998</v>
      </c>
      <c r="AU128" s="106" t="s">
        <v>17010</v>
      </c>
      <c r="AV128" s="106"/>
      <c r="AW128" s="106"/>
      <c r="AX128" s="106"/>
      <c r="AY128" s="106"/>
      <c r="AZ128" s="106" t="s">
        <v>738</v>
      </c>
      <c r="BA128" s="107">
        <v>1035.8</v>
      </c>
      <c r="BB128" s="107">
        <v>510.3</v>
      </c>
      <c r="BC128" s="106" t="s">
        <v>3001</v>
      </c>
      <c r="BD128" s="106" t="s">
        <v>17058</v>
      </c>
      <c r="BE128" s="108"/>
      <c r="BF128" s="109">
        <f t="shared" si="23"/>
        <v>0.30000000000001137</v>
      </c>
      <c r="BM128" s="52" t="str">
        <f t="shared" si="28"/>
        <v>546.500</v>
      </c>
      <c r="BP128" s="52" t="s">
        <v>3629</v>
      </c>
      <c r="BQ128" s="52" t="s">
        <v>17035</v>
      </c>
      <c r="BR128" s="52" t="s">
        <v>3630</v>
      </c>
      <c r="BX128" s="52" t="s">
        <v>3629</v>
      </c>
      <c r="BY128" s="52" t="s">
        <v>17035</v>
      </c>
      <c r="BZ128" s="52" t="s">
        <v>3630</v>
      </c>
      <c r="CK128" s="103">
        <f t="shared" si="17"/>
        <v>-2.3283064365386963E-10</v>
      </c>
    </row>
    <row r="129" spans="1:118" x14ac:dyDescent="0.3">
      <c r="A129" s="52">
        <v>1</v>
      </c>
      <c r="B129" s="110">
        <f>SUBTOTAL(9,$A$22:A129)</f>
        <v>106</v>
      </c>
      <c r="C129" s="115" t="s">
        <v>416</v>
      </c>
      <c r="D129" s="115"/>
      <c r="E129" s="115"/>
      <c r="F129" s="116">
        <v>2957385.6</v>
      </c>
      <c r="G129" s="101">
        <f t="shared" si="29"/>
        <v>2957385.5999999996</v>
      </c>
      <c r="H129" s="117">
        <v>0</v>
      </c>
      <c r="I129" s="117">
        <v>0</v>
      </c>
      <c r="J129" s="117">
        <v>0</v>
      </c>
      <c r="K129" s="117">
        <v>0</v>
      </c>
      <c r="L129" s="117">
        <v>0</v>
      </c>
      <c r="M129" s="117">
        <v>0</v>
      </c>
      <c r="N129" s="118">
        <v>0</v>
      </c>
      <c r="O129" s="117">
        <v>0</v>
      </c>
      <c r="P129" s="129">
        <v>351</v>
      </c>
      <c r="Q129" s="101">
        <v>2748566.28</v>
      </c>
      <c r="R129" s="117">
        <v>0</v>
      </c>
      <c r="S129" s="117">
        <v>0</v>
      </c>
      <c r="T129" s="101">
        <v>0</v>
      </c>
      <c r="U129" s="101">
        <v>0</v>
      </c>
      <c r="V129" s="117">
        <v>0</v>
      </c>
      <c r="W129" s="117">
        <v>0</v>
      </c>
      <c r="X129" s="117">
        <v>0</v>
      </c>
      <c r="Y129" s="117">
        <v>0</v>
      </c>
      <c r="Z129" s="117">
        <v>0</v>
      </c>
      <c r="AA129" s="117">
        <v>0</v>
      </c>
      <c r="AB129" s="117">
        <v>0</v>
      </c>
      <c r="AC129" s="117">
        <v>0</v>
      </c>
      <c r="AD129" s="117">
        <v>0</v>
      </c>
      <c r="AE129" s="117">
        <v>0</v>
      </c>
      <c r="AF129" s="101">
        <f>ROUND(Q129*2.14%,2)</f>
        <v>58819.32</v>
      </c>
      <c r="AG129" s="101">
        <v>150000</v>
      </c>
      <c r="AH129" s="117">
        <v>0</v>
      </c>
      <c r="AI129" s="93">
        <v>2023</v>
      </c>
      <c r="AJ129" s="93">
        <v>2023</v>
      </c>
      <c r="AK129" s="93">
        <v>2023</v>
      </c>
      <c r="AL129" s="105"/>
      <c r="AM129" s="105"/>
      <c r="AN129" s="105"/>
      <c r="AO129" s="105"/>
      <c r="AP129" s="106" t="s">
        <v>17000</v>
      </c>
      <c r="AQ129" s="106" t="s">
        <v>17002</v>
      </c>
      <c r="AR129" s="106">
        <v>0</v>
      </c>
      <c r="AS129" s="106" t="s">
        <v>17003</v>
      </c>
      <c r="AT129" s="106" t="s">
        <v>16998</v>
      </c>
      <c r="AU129" s="106">
        <v>0</v>
      </c>
      <c r="AV129" s="106"/>
      <c r="AW129" s="106"/>
      <c r="AX129" s="106"/>
      <c r="AY129" s="106"/>
      <c r="AZ129" s="106" t="s">
        <v>779</v>
      </c>
      <c r="BA129" s="107">
        <v>408</v>
      </c>
      <c r="BB129" s="107">
        <v>350.58</v>
      </c>
      <c r="BC129" s="106" t="s">
        <v>2975</v>
      </c>
      <c r="BD129" s="106" t="s">
        <v>17058</v>
      </c>
      <c r="BE129" s="108"/>
      <c r="BF129" s="109">
        <f t="shared" si="23"/>
        <v>-0.42000000000001592</v>
      </c>
      <c r="BM129" s="52" t="str">
        <f t="shared" si="28"/>
        <v>275.900</v>
      </c>
      <c r="BP129" s="52" t="s">
        <v>3637</v>
      </c>
      <c r="BQ129" s="52" t="s">
        <v>3016</v>
      </c>
      <c r="BR129" s="52" t="s">
        <v>2993</v>
      </c>
      <c r="BX129" s="52" t="s">
        <v>3637</v>
      </c>
      <c r="BY129" s="52" t="s">
        <v>3016</v>
      </c>
      <c r="BZ129" s="52" t="s">
        <v>2993</v>
      </c>
      <c r="CK129" s="103">
        <f t="shared" si="17"/>
        <v>-1.7462298274040222E-10</v>
      </c>
    </row>
    <row r="130" spans="1:118" x14ac:dyDescent="0.3">
      <c r="A130" s="52">
        <v>1</v>
      </c>
      <c r="B130" s="110">
        <f>SUBTOTAL(9,$A$22:A130)</f>
        <v>107</v>
      </c>
      <c r="C130" s="115" t="s">
        <v>423</v>
      </c>
      <c r="D130" s="115"/>
      <c r="E130" s="115"/>
      <c r="F130" s="116">
        <v>9541232.8000000007</v>
      </c>
      <c r="G130" s="101">
        <f t="shared" si="29"/>
        <v>9541232.7999999989</v>
      </c>
      <c r="H130" s="117">
        <v>0</v>
      </c>
      <c r="I130" s="117">
        <v>0</v>
      </c>
      <c r="J130" s="117">
        <v>0</v>
      </c>
      <c r="K130" s="117">
        <v>0</v>
      </c>
      <c r="L130" s="117">
        <v>0</v>
      </c>
      <c r="M130" s="117">
        <v>0</v>
      </c>
      <c r="N130" s="118">
        <v>0</v>
      </c>
      <c r="O130" s="117">
        <v>0</v>
      </c>
      <c r="P130" s="129">
        <v>1070</v>
      </c>
      <c r="Q130" s="101">
        <v>9145518.6999999993</v>
      </c>
      <c r="R130" s="117">
        <v>0</v>
      </c>
      <c r="S130" s="117">
        <v>0</v>
      </c>
      <c r="T130" s="101">
        <v>0</v>
      </c>
      <c r="U130" s="101">
        <v>0</v>
      </c>
      <c r="V130" s="117">
        <v>0</v>
      </c>
      <c r="W130" s="117">
        <v>0</v>
      </c>
      <c r="X130" s="117">
        <v>0</v>
      </c>
      <c r="Y130" s="117">
        <v>0</v>
      </c>
      <c r="Z130" s="117">
        <v>0</v>
      </c>
      <c r="AA130" s="117">
        <v>0</v>
      </c>
      <c r="AB130" s="117">
        <v>0</v>
      </c>
      <c r="AC130" s="117">
        <v>0</v>
      </c>
      <c r="AD130" s="117">
        <v>0</v>
      </c>
      <c r="AE130" s="117">
        <v>0</v>
      </c>
      <c r="AF130" s="101">
        <f>ROUND(Q130*2.14%,2)</f>
        <v>195714.1</v>
      </c>
      <c r="AG130" s="117">
        <v>200000</v>
      </c>
      <c r="AH130" s="117">
        <v>0</v>
      </c>
      <c r="AI130" s="93">
        <v>2023</v>
      </c>
      <c r="AJ130" s="93">
        <v>2023</v>
      </c>
      <c r="AK130" s="93">
        <v>2023</v>
      </c>
      <c r="AL130" s="105"/>
      <c r="AM130" s="105"/>
      <c r="AN130" s="105"/>
      <c r="AO130" s="105"/>
      <c r="AP130" s="106" t="s">
        <v>17000</v>
      </c>
      <c r="AQ130" s="106" t="s">
        <v>17002</v>
      </c>
      <c r="AR130" s="106">
        <v>0</v>
      </c>
      <c r="AS130" s="106" t="s">
        <v>17010</v>
      </c>
      <c r="AT130" s="106" t="s">
        <v>16998</v>
      </c>
      <c r="AU130" s="106" t="s">
        <v>17010</v>
      </c>
      <c r="AV130" s="106"/>
      <c r="AW130" s="106"/>
      <c r="AX130" s="106"/>
      <c r="AY130" s="106"/>
      <c r="AZ130" s="106" t="s">
        <v>710</v>
      </c>
      <c r="BA130" s="107">
        <v>4864.1000000000004</v>
      </c>
      <c r="BB130" s="107">
        <v>1070</v>
      </c>
      <c r="BC130" s="106" t="s">
        <v>3001</v>
      </c>
      <c r="BD130" s="106" t="s">
        <v>17058</v>
      </c>
      <c r="BE130" s="108"/>
      <c r="BF130" s="109">
        <f t="shared" ref="BF130:BF184" si="31">BB130-P130</f>
        <v>0</v>
      </c>
      <c r="BM130" s="52" t="str">
        <f t="shared" si="28"/>
        <v>3977.170</v>
      </c>
      <c r="BP130" s="52" t="s">
        <v>3645</v>
      </c>
      <c r="BQ130" s="52" t="s">
        <v>626</v>
      </c>
      <c r="BR130" s="52" t="s">
        <v>3647</v>
      </c>
      <c r="BX130" s="52" t="s">
        <v>3645</v>
      </c>
      <c r="BY130" s="52" t="s">
        <v>626</v>
      </c>
      <c r="BZ130" s="52" t="s">
        <v>3647</v>
      </c>
      <c r="CK130" s="103">
        <f t="shared" si="17"/>
        <v>-3.7834979593753815E-10</v>
      </c>
    </row>
    <row r="131" spans="1:118" x14ac:dyDescent="0.3">
      <c r="A131" s="52">
        <v>1</v>
      </c>
      <c r="B131" s="110">
        <f>SUBTOTAL(9,$A$22:A131)</f>
        <v>108</v>
      </c>
      <c r="C131" s="115" t="s">
        <v>11203</v>
      </c>
      <c r="D131" s="115"/>
      <c r="E131" s="115"/>
      <c r="F131" s="116"/>
      <c r="G131" s="101">
        <f t="shared" si="29"/>
        <v>10185538.860000001</v>
      </c>
      <c r="H131" s="117">
        <v>0</v>
      </c>
      <c r="I131" s="117">
        <v>0</v>
      </c>
      <c r="J131" s="117">
        <v>0</v>
      </c>
      <c r="K131" s="117">
        <v>0</v>
      </c>
      <c r="L131" s="117">
        <v>0</v>
      </c>
      <c r="M131" s="117">
        <v>0</v>
      </c>
      <c r="N131" s="118">
        <v>0</v>
      </c>
      <c r="O131" s="117">
        <v>0</v>
      </c>
      <c r="P131" s="129">
        <v>750</v>
      </c>
      <c r="Q131" s="101">
        <v>6000000</v>
      </c>
      <c r="R131" s="117">
        <v>0</v>
      </c>
      <c r="S131" s="117">
        <v>0</v>
      </c>
      <c r="T131" s="101">
        <v>2058.1</v>
      </c>
      <c r="U131" s="101">
        <v>3737163.56</v>
      </c>
      <c r="V131" s="117">
        <v>0</v>
      </c>
      <c r="W131" s="117">
        <v>0</v>
      </c>
      <c r="X131" s="117">
        <v>0</v>
      </c>
      <c r="Y131" s="117">
        <v>0</v>
      </c>
      <c r="Z131" s="117">
        <v>0</v>
      </c>
      <c r="AA131" s="117">
        <v>0</v>
      </c>
      <c r="AB131" s="117">
        <v>0</v>
      </c>
      <c r="AC131" s="117">
        <v>0</v>
      </c>
      <c r="AD131" s="117">
        <v>0</v>
      </c>
      <c r="AE131" s="117">
        <v>0</v>
      </c>
      <c r="AF131" s="101">
        <f t="shared" ref="AF131:AF132" si="32">ROUND(Q131*2.14%,2)+ROUND(H131*2.14%,2)+ROUND(I131*2.14%,2)+ROUND(J131*2.14%,2)+ROUND(K131*2.14%,2)+ROUND(L131*2.14%,2)+ROUND(M131*2.14%,2)+ROUND(O131*2.14%,2)+ROUND(S131*2.14%,2)+ROUND(U131*2.14%,2)+ROUND(W131*2.14%,2)+ROUND(X131*2.14%,2)+ROUND(Y131*2.14%,2)+ROUND(Z131*2.14%,2)+ROUND(AA131*2.14%,2)+ROUND(AB131*2.14%,2)+ROUND(AC131*2.14%,2)+ROUND(AD131*2.14%,2)+ROUND(AE131*2.14%,2)</f>
        <v>208375.3</v>
      </c>
      <c r="AG131" s="101">
        <v>0</v>
      </c>
      <c r="AH131" s="117">
        <v>240000</v>
      </c>
      <c r="AI131" s="93" t="s">
        <v>17316</v>
      </c>
      <c r="AJ131" s="93">
        <v>2023</v>
      </c>
      <c r="AK131" s="93">
        <v>2023</v>
      </c>
      <c r="AL131" s="105"/>
      <c r="AM131" s="105"/>
      <c r="AN131" s="105"/>
      <c r="AO131" s="105"/>
      <c r="AP131" s="106"/>
      <c r="AQ131" s="106"/>
      <c r="AR131" s="106"/>
      <c r="AS131" s="106"/>
      <c r="AT131" s="106"/>
      <c r="AU131" s="106"/>
      <c r="AV131" s="106"/>
      <c r="AW131" s="106"/>
      <c r="AX131" s="106"/>
      <c r="AY131" s="106"/>
      <c r="AZ131" s="106"/>
      <c r="BA131" s="107"/>
      <c r="BB131" s="107"/>
      <c r="BC131" s="106"/>
      <c r="BD131" s="106"/>
      <c r="BE131" s="108"/>
      <c r="BF131" s="109"/>
      <c r="CK131" s="103">
        <f t="shared" si="17"/>
        <v>1.2223608791828156E-9</v>
      </c>
    </row>
    <row r="132" spans="1:118" s="123" customFormat="1" x14ac:dyDescent="0.3">
      <c r="A132" s="52">
        <v>1</v>
      </c>
      <c r="B132" s="110">
        <f>SUBTOTAL(9,$A$22:A132)</f>
        <v>109</v>
      </c>
      <c r="C132" s="99" t="s">
        <v>18113</v>
      </c>
      <c r="D132" s="99"/>
      <c r="E132" s="99"/>
      <c r="F132" s="99"/>
      <c r="G132" s="101">
        <f t="shared" si="29"/>
        <v>149372.4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20">
        <v>0</v>
      </c>
      <c r="O132" s="119">
        <v>0</v>
      </c>
      <c r="P132" s="119">
        <v>0</v>
      </c>
      <c r="Q132" s="119">
        <v>0</v>
      </c>
      <c r="R132" s="119">
        <v>0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7">
        <v>146242.79999999999</v>
      </c>
      <c r="Z132" s="119">
        <v>0</v>
      </c>
      <c r="AA132" s="119">
        <v>0</v>
      </c>
      <c r="AB132" s="119">
        <v>0</v>
      </c>
      <c r="AC132" s="119">
        <v>0</v>
      </c>
      <c r="AD132" s="119">
        <v>0</v>
      </c>
      <c r="AE132" s="119">
        <v>0</v>
      </c>
      <c r="AF132" s="119">
        <f t="shared" si="32"/>
        <v>3129.6</v>
      </c>
      <c r="AG132" s="119">
        <v>0</v>
      </c>
      <c r="AH132" s="119">
        <v>0</v>
      </c>
      <c r="AI132" s="121" t="s">
        <v>17316</v>
      </c>
      <c r="AJ132" s="121">
        <v>2023</v>
      </c>
      <c r="AK132" s="122">
        <v>2023</v>
      </c>
      <c r="BZ132" s="124"/>
      <c r="CD132" s="123" t="e">
        <f>VLOOKUP(C132,CE:CF,2,FALSE)</f>
        <v>#N/A</v>
      </c>
      <c r="CH132" s="123" t="e">
        <f>VLOOKUP(C132,CI:CJ,2,FALSE)</f>
        <v>#N/A</v>
      </c>
      <c r="CK132" s="103">
        <f t="shared" si="17"/>
        <v>5.9117155615240335E-12</v>
      </c>
      <c r="CO132" s="123" t="e">
        <f>VLOOKUP(C132,CP:CQ,2,FALSE)</f>
        <v>#N/A</v>
      </c>
      <c r="DN132" s="123" t="e">
        <f>VLOOKUP(C132,DO:DP,2,FALSE)</f>
        <v>#N/A</v>
      </c>
    </row>
    <row r="133" spans="1:118" s="123" customFormat="1" x14ac:dyDescent="0.3">
      <c r="A133" s="52">
        <v>1</v>
      </c>
      <c r="B133" s="110">
        <f>SUBTOTAL(9,$A$22:A133)</f>
        <v>110</v>
      </c>
      <c r="C133" s="99" t="s">
        <v>11617</v>
      </c>
      <c r="D133" s="99"/>
      <c r="E133" s="99"/>
      <c r="F133" s="99"/>
      <c r="G133" s="101">
        <f t="shared" si="29"/>
        <v>5186133.25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20">
        <v>0</v>
      </c>
      <c r="O133" s="119">
        <v>0</v>
      </c>
      <c r="P133" s="119">
        <v>627</v>
      </c>
      <c r="Q133" s="119">
        <v>5131772.3899999997</v>
      </c>
      <c r="R133" s="119">
        <v>0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>
        <v>0</v>
      </c>
      <c r="AB133" s="119">
        <v>0</v>
      </c>
      <c r="AC133" s="119">
        <v>0</v>
      </c>
      <c r="AD133" s="119">
        <v>0</v>
      </c>
      <c r="AE133" s="119">
        <v>0</v>
      </c>
      <c r="AF133" s="119">
        <f t="shared" ref="AF133" si="33">ROUND(Q133*1.0593%,2)+ROUND(H133*1.0593%,2)+ROUND(I133*1.0593%,2)+ROUND(J133*1.0593%,2)+ROUND(K133*1.0593%,2)+ROUND(L133*1.0593%,2)+ROUND(M133*1.0593%,2)+ROUND(O133*1.0593%,2)+ROUND(S133*1.0593%,2)+ROUND(U133*1.0593%,2)+ROUND(W133*1.0593%,2)+ROUND(X133*1.0593%,2)+ROUND(Y133*1.0593%,2)+ROUND(Z133*1.0593%,2)+ROUND(AA133*1.0593%,2)+ROUND(AB133*1.0593%,2)+ROUND(AC133*1.0593%,2)+ROUND(AD133*1.0593%,2)+ROUND(AE133*1.0593%,2)</f>
        <v>54360.86</v>
      </c>
      <c r="AG133" s="119">
        <v>0</v>
      </c>
      <c r="AH133" s="119">
        <v>0</v>
      </c>
      <c r="AI133" s="121" t="s">
        <v>17316</v>
      </c>
      <c r="AJ133" s="121">
        <v>2023</v>
      </c>
      <c r="AK133" s="122">
        <v>2023</v>
      </c>
      <c r="AW133" s="123" t="e">
        <f>VLOOKUP(C133,AZ:BA,2,FALSE)</f>
        <v>#N/A</v>
      </c>
      <c r="BZ133" s="124"/>
      <c r="CH133" s="123" t="e">
        <f>VLOOKUP(C133,CI:CJ,2,FALSE)</f>
        <v>#N/A</v>
      </c>
      <c r="CK133" s="103">
        <f t="shared" si="17"/>
        <v>3.3469405025243759E-10</v>
      </c>
      <c r="CO133" s="123" t="e">
        <f>VLOOKUP(C133,CP:CQ,2,FALSE)</f>
        <v>#N/A</v>
      </c>
      <c r="DN133" s="123" t="e">
        <f>VLOOKUP(C133,DO:DP,2,FALSE)</f>
        <v>#N/A</v>
      </c>
    </row>
    <row r="134" spans="1:118" s="123" customFormat="1" x14ac:dyDescent="0.3">
      <c r="A134" s="52">
        <v>1</v>
      </c>
      <c r="B134" s="110">
        <f>SUBTOTAL(9,$A$22:A134)</f>
        <v>111</v>
      </c>
      <c r="C134" s="99" t="s">
        <v>11611</v>
      </c>
      <c r="D134" s="99"/>
      <c r="E134" s="99"/>
      <c r="F134" s="99"/>
      <c r="G134" s="101">
        <f t="shared" si="29"/>
        <v>2537236.0500000003</v>
      </c>
      <c r="H134" s="119">
        <v>67417.2</v>
      </c>
      <c r="I134" s="119">
        <v>0</v>
      </c>
      <c r="J134" s="119">
        <v>2167791.6</v>
      </c>
      <c r="K134" s="119">
        <v>248868</v>
      </c>
      <c r="L134" s="126">
        <v>0</v>
      </c>
      <c r="M134" s="119">
        <v>0</v>
      </c>
      <c r="N134" s="120">
        <v>0</v>
      </c>
      <c r="O134" s="119">
        <v>0</v>
      </c>
      <c r="P134" s="119">
        <v>0</v>
      </c>
      <c r="Q134" s="119">
        <v>0</v>
      </c>
      <c r="R134" s="119">
        <v>0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>
        <v>0</v>
      </c>
      <c r="AB134" s="119">
        <v>0</v>
      </c>
      <c r="AC134" s="119">
        <v>0</v>
      </c>
      <c r="AD134" s="119">
        <v>0</v>
      </c>
      <c r="AE134" s="119">
        <v>0</v>
      </c>
      <c r="AF134" s="119">
        <f t="shared" ref="AF134:AF135" si="34">ROUND(Q134*2.14%,2)+ROUND(H134*2.14%,2)+ROUND(I134*2.14%,2)+ROUND(J134*2.14%,2)+ROUND(K134*2.14%,2)+ROUND(L134*2.14%,2)+ROUND(M134*2.14%,2)+ROUND(O134*2.14%,2)+ROUND(S134*2.14%,2)+ROUND(U134*2.14%,2)+ROUND(W134*2.14%,2)+ROUND(X134*2.14%,2)+ROUND(Y134*2.14%,2)+ROUND(Z134*2.14%,2)+ROUND(AA134*2.14%,2)+ROUND(AB134*2.14%,2)+ROUND(AC134*2.14%,2)+ROUND(AD134*2.14%,2)+ROUND(AE134*2.14%,2)</f>
        <v>53159.25</v>
      </c>
      <c r="AG134" s="119">
        <v>0</v>
      </c>
      <c r="AH134" s="119">
        <v>0</v>
      </c>
      <c r="AI134" s="121" t="s">
        <v>17316</v>
      </c>
      <c r="AJ134" s="121">
        <v>2023</v>
      </c>
      <c r="AK134" s="122">
        <v>2023</v>
      </c>
      <c r="BZ134" s="124"/>
      <c r="CD134" s="123" t="e">
        <f>VLOOKUP(C134,CE:CF,2,FALSE)</f>
        <v>#N/A</v>
      </c>
      <c r="CH134" s="123" t="e">
        <f>VLOOKUP(C134,CI:CJ,2,FALSE)</f>
        <v>#N/A</v>
      </c>
      <c r="CK134" s="103">
        <f t="shared" si="17"/>
        <v>0</v>
      </c>
      <c r="CO134" s="123" t="e">
        <f>VLOOKUP(C134,CP:CQ,2,FALSE)</f>
        <v>#N/A</v>
      </c>
      <c r="DN134" s="123" t="e">
        <f>VLOOKUP(C134,DO:DP,2,FALSE)</f>
        <v>#N/A</v>
      </c>
    </row>
    <row r="135" spans="1:118" s="123" customFormat="1" x14ac:dyDescent="0.3">
      <c r="A135" s="52">
        <v>1</v>
      </c>
      <c r="B135" s="110">
        <f>SUBTOTAL(9,$A$22:A135)</f>
        <v>112</v>
      </c>
      <c r="C135" s="99" t="s">
        <v>2046</v>
      </c>
      <c r="D135" s="99"/>
      <c r="E135" s="99"/>
      <c r="F135" s="99"/>
      <c r="G135" s="101">
        <f t="shared" si="29"/>
        <v>1731161.0999999999</v>
      </c>
      <c r="H135" s="119">
        <v>0</v>
      </c>
      <c r="I135" s="119">
        <v>0</v>
      </c>
      <c r="J135" s="119">
        <v>0</v>
      </c>
      <c r="K135" s="119">
        <v>0</v>
      </c>
      <c r="L135" s="119">
        <v>1694890.44</v>
      </c>
      <c r="M135" s="119">
        <v>0</v>
      </c>
      <c r="N135" s="120">
        <v>0</v>
      </c>
      <c r="O135" s="119">
        <v>0</v>
      </c>
      <c r="P135" s="119">
        <v>0</v>
      </c>
      <c r="Q135" s="119">
        <v>0</v>
      </c>
      <c r="R135" s="119">
        <v>0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>
        <v>0</v>
      </c>
      <c r="AB135" s="119">
        <v>0</v>
      </c>
      <c r="AC135" s="119">
        <v>0</v>
      </c>
      <c r="AD135" s="119">
        <v>0</v>
      </c>
      <c r="AE135" s="119">
        <v>0</v>
      </c>
      <c r="AF135" s="119">
        <f t="shared" si="34"/>
        <v>36270.660000000003</v>
      </c>
      <c r="AG135" s="119">
        <v>0</v>
      </c>
      <c r="AH135" s="119">
        <v>0</v>
      </c>
      <c r="AI135" s="121" t="s">
        <v>17316</v>
      </c>
      <c r="AJ135" s="121">
        <v>2023</v>
      </c>
      <c r="AK135" s="122">
        <v>2023</v>
      </c>
      <c r="BZ135" s="124"/>
      <c r="CK135" s="103">
        <f t="shared" si="17"/>
        <v>-8.7311491370201111E-11</v>
      </c>
    </row>
    <row r="136" spans="1:118" s="123" customFormat="1" x14ac:dyDescent="0.3">
      <c r="A136" s="52">
        <v>1</v>
      </c>
      <c r="B136" s="110">
        <f>SUBTOTAL(9,$A$22:A136)</f>
        <v>113</v>
      </c>
      <c r="C136" s="99" t="s">
        <v>433</v>
      </c>
      <c r="D136" s="99"/>
      <c r="E136" s="99"/>
      <c r="F136" s="99"/>
      <c r="G136" s="101">
        <f t="shared" si="29"/>
        <v>2714704</v>
      </c>
      <c r="H136" s="117">
        <v>0</v>
      </c>
      <c r="I136" s="117">
        <v>0</v>
      </c>
      <c r="J136" s="117">
        <v>0</v>
      </c>
      <c r="K136" s="117">
        <v>0</v>
      </c>
      <c r="L136" s="117">
        <v>0</v>
      </c>
      <c r="M136" s="117">
        <v>0</v>
      </c>
      <c r="N136" s="125">
        <v>0</v>
      </c>
      <c r="O136" s="117">
        <v>0</v>
      </c>
      <c r="P136" s="129">
        <v>340</v>
      </c>
      <c r="Q136" s="101">
        <v>2657826.5099999998</v>
      </c>
      <c r="R136" s="117">
        <v>0</v>
      </c>
      <c r="S136" s="117">
        <v>0</v>
      </c>
      <c r="T136" s="101">
        <v>0</v>
      </c>
      <c r="U136" s="101">
        <v>0</v>
      </c>
      <c r="V136" s="117">
        <v>0</v>
      </c>
      <c r="W136" s="117">
        <v>0</v>
      </c>
      <c r="X136" s="117">
        <v>0</v>
      </c>
      <c r="Y136" s="117">
        <v>0</v>
      </c>
      <c r="Z136" s="117">
        <v>0</v>
      </c>
      <c r="AA136" s="117">
        <v>0</v>
      </c>
      <c r="AB136" s="117">
        <v>0</v>
      </c>
      <c r="AC136" s="117">
        <v>0</v>
      </c>
      <c r="AD136" s="117">
        <v>0</v>
      </c>
      <c r="AE136" s="117">
        <v>0</v>
      </c>
      <c r="AF136" s="101">
        <f>ROUND(Q136*2.14%,2)</f>
        <v>56877.49</v>
      </c>
      <c r="AG136" s="101">
        <v>0</v>
      </c>
      <c r="AH136" s="117">
        <v>0</v>
      </c>
      <c r="AI136" s="93" t="s">
        <v>17316</v>
      </c>
      <c r="AJ136" s="93">
        <v>2023</v>
      </c>
      <c r="AK136" s="93">
        <v>2023</v>
      </c>
      <c r="BZ136" s="124"/>
      <c r="CK136" s="103">
        <f t="shared" si="17"/>
        <v>2.255546860396862E-10</v>
      </c>
    </row>
    <row r="137" spans="1:118" x14ac:dyDescent="0.3">
      <c r="A137" s="52">
        <v>1</v>
      </c>
      <c r="B137" s="110">
        <f>SUBTOTAL(9,$A$22:A137)</f>
        <v>114</v>
      </c>
      <c r="C137" s="115" t="s">
        <v>389</v>
      </c>
      <c r="D137" s="115"/>
      <c r="E137" s="115"/>
      <c r="F137" s="116">
        <v>3647924.8</v>
      </c>
      <c r="G137" s="101">
        <f t="shared" ref="G137:G162" si="35">H137+I137+J137+K137+L137+M137+O137+Q137+S137+U137+W137+X137+Y137+Z137+AA137+AB137+AC137+AD137+AE137+AF137+AG137+AH137</f>
        <v>3647924.8</v>
      </c>
      <c r="H137" s="117">
        <v>0</v>
      </c>
      <c r="I137" s="117">
        <v>0</v>
      </c>
      <c r="J137" s="117">
        <v>0</v>
      </c>
      <c r="K137" s="117">
        <v>0</v>
      </c>
      <c r="L137" s="117">
        <v>0</v>
      </c>
      <c r="M137" s="117">
        <v>0</v>
      </c>
      <c r="N137" s="118">
        <v>0</v>
      </c>
      <c r="O137" s="117">
        <v>0</v>
      </c>
      <c r="P137" s="129">
        <v>0</v>
      </c>
      <c r="Q137" s="101">
        <v>0</v>
      </c>
      <c r="R137" s="117">
        <v>0</v>
      </c>
      <c r="S137" s="117">
        <v>0</v>
      </c>
      <c r="T137" s="101">
        <v>520</v>
      </c>
      <c r="U137" s="101">
        <v>3395266.11</v>
      </c>
      <c r="V137" s="117">
        <v>0</v>
      </c>
      <c r="W137" s="117">
        <v>0</v>
      </c>
      <c r="X137" s="117">
        <v>0</v>
      </c>
      <c r="Y137" s="117">
        <v>0</v>
      </c>
      <c r="Z137" s="117">
        <v>0</v>
      </c>
      <c r="AA137" s="117">
        <v>0</v>
      </c>
      <c r="AB137" s="117">
        <v>0</v>
      </c>
      <c r="AC137" s="117">
        <v>0</v>
      </c>
      <c r="AD137" s="117">
        <v>0</v>
      </c>
      <c r="AE137" s="117">
        <v>0</v>
      </c>
      <c r="AF137" s="101">
        <f>ROUND(U137*2.14%,2)</f>
        <v>72658.69</v>
      </c>
      <c r="AG137" s="117">
        <v>180000</v>
      </c>
      <c r="AH137" s="117">
        <v>0</v>
      </c>
      <c r="AI137" s="93">
        <v>2023</v>
      </c>
      <c r="AJ137" s="93">
        <v>2023</v>
      </c>
      <c r="AK137" s="93">
        <v>2023</v>
      </c>
      <c r="AL137" s="105"/>
      <c r="AM137" s="105"/>
      <c r="AN137" s="105"/>
      <c r="AO137" s="105"/>
      <c r="AP137" s="106" t="s">
        <v>17006</v>
      </c>
      <c r="AQ137" s="106" t="s">
        <v>16997</v>
      </c>
      <c r="AR137" s="106">
        <v>0</v>
      </c>
      <c r="AS137" s="106" t="s">
        <v>17009</v>
      </c>
      <c r="AT137" s="106" t="s">
        <v>17018</v>
      </c>
      <c r="AU137" s="106">
        <v>0</v>
      </c>
      <c r="AV137" s="106" t="s">
        <v>17026</v>
      </c>
      <c r="AW137" s="106"/>
      <c r="AX137" s="106"/>
      <c r="AY137" s="106"/>
      <c r="AZ137" s="106" t="s">
        <v>636</v>
      </c>
      <c r="BA137" s="107">
        <v>419</v>
      </c>
      <c r="BB137" s="107" t="s">
        <v>2993</v>
      </c>
      <c r="BC137" s="106" t="s">
        <v>2975</v>
      </c>
      <c r="BD137" s="106" t="s">
        <v>636</v>
      </c>
      <c r="BE137" s="108"/>
      <c r="BF137" s="109" t="e">
        <f>BB137-P137</f>
        <v>#VALUE!</v>
      </c>
      <c r="BM137" s="52" t="str">
        <f t="shared" ref="BM137:BM162" si="36">VLOOKUP(C137,BP:BR,3,FALSE)</f>
        <v>1234.000</v>
      </c>
      <c r="BP137" s="52" t="s">
        <v>3601</v>
      </c>
      <c r="BQ137" s="52" t="s">
        <v>2993</v>
      </c>
      <c r="BR137" s="52" t="s">
        <v>2993</v>
      </c>
      <c r="BX137" s="52" t="s">
        <v>3601</v>
      </c>
      <c r="BY137" s="52" t="s">
        <v>2993</v>
      </c>
      <c r="BZ137" s="52" t="s">
        <v>2993</v>
      </c>
      <c r="CK137" s="103">
        <f t="shared" ref="CK137:CK162" si="37">G137-H137-I137-J137-K137-L137-M137-O137-Q137-S137-U137-W137-X137-Y137-Z137-AA137-AB137-AC137-AD137-AE137-AF137-AG137-AH137</f>
        <v>-5.8207660913467407E-11</v>
      </c>
    </row>
    <row r="138" spans="1:118" x14ac:dyDescent="0.3">
      <c r="A138" s="52">
        <v>1</v>
      </c>
      <c r="B138" s="110">
        <f>SUBTOTAL(9,$A$22:A138)</f>
        <v>115</v>
      </c>
      <c r="C138" s="115" t="s">
        <v>446</v>
      </c>
      <c r="D138" s="115"/>
      <c r="E138" s="115"/>
      <c r="F138" s="116">
        <v>3075344</v>
      </c>
      <c r="G138" s="101">
        <f t="shared" si="35"/>
        <v>3075344</v>
      </c>
      <c r="H138" s="117">
        <v>0</v>
      </c>
      <c r="I138" s="117">
        <v>0</v>
      </c>
      <c r="J138" s="117">
        <v>0</v>
      </c>
      <c r="K138" s="117">
        <v>0</v>
      </c>
      <c r="L138" s="117">
        <v>0</v>
      </c>
      <c r="M138" s="117">
        <v>0</v>
      </c>
      <c r="N138" s="118">
        <v>0</v>
      </c>
      <c r="O138" s="117">
        <v>0</v>
      </c>
      <c r="P138" s="129">
        <v>365</v>
      </c>
      <c r="Q138" s="101">
        <v>2864053.26</v>
      </c>
      <c r="R138" s="117">
        <v>0</v>
      </c>
      <c r="S138" s="117">
        <v>0</v>
      </c>
      <c r="T138" s="101">
        <v>0</v>
      </c>
      <c r="U138" s="101">
        <v>0</v>
      </c>
      <c r="V138" s="117">
        <v>0</v>
      </c>
      <c r="W138" s="117">
        <v>0</v>
      </c>
      <c r="X138" s="117">
        <v>0</v>
      </c>
      <c r="Y138" s="117">
        <v>0</v>
      </c>
      <c r="Z138" s="117">
        <v>0</v>
      </c>
      <c r="AA138" s="117">
        <v>0</v>
      </c>
      <c r="AB138" s="117">
        <v>0</v>
      </c>
      <c r="AC138" s="117">
        <v>0</v>
      </c>
      <c r="AD138" s="117">
        <v>0</v>
      </c>
      <c r="AE138" s="117">
        <v>0</v>
      </c>
      <c r="AF138" s="101">
        <f>ROUND(Q138*2.14%,2)</f>
        <v>61290.74</v>
      </c>
      <c r="AG138" s="101">
        <v>150000</v>
      </c>
      <c r="AH138" s="117">
        <v>0</v>
      </c>
      <c r="AI138" s="93">
        <v>2023</v>
      </c>
      <c r="AJ138" s="93">
        <v>2023</v>
      </c>
      <c r="AK138" s="93">
        <v>2023</v>
      </c>
      <c r="AL138" s="105"/>
      <c r="AM138" s="105"/>
      <c r="AN138" s="105"/>
      <c r="AO138" s="105"/>
      <c r="AP138" s="106" t="s">
        <v>17001</v>
      </c>
      <c r="AQ138" s="106" t="s">
        <v>17000</v>
      </c>
      <c r="AR138" s="106">
        <v>0</v>
      </c>
      <c r="AS138" s="106" t="s">
        <v>17017</v>
      </c>
      <c r="AT138" s="106" t="s">
        <v>17007</v>
      </c>
      <c r="AU138" s="106">
        <v>0</v>
      </c>
      <c r="AV138" s="106" t="s">
        <v>17030</v>
      </c>
      <c r="AW138" s="106"/>
      <c r="AX138" s="106"/>
      <c r="AY138" s="106"/>
      <c r="AZ138" s="106" t="s">
        <v>703</v>
      </c>
      <c r="BA138" s="107">
        <v>443</v>
      </c>
      <c r="BB138" s="107" t="s">
        <v>2993</v>
      </c>
      <c r="BC138" s="106" t="s">
        <v>2975</v>
      </c>
      <c r="BD138" s="106">
        <v>2009</v>
      </c>
      <c r="BE138" s="108"/>
      <c r="BF138" s="109" t="e">
        <f>BB138-P138</f>
        <v>#VALUE!</v>
      </c>
      <c r="BM138" s="52" t="str">
        <f t="shared" si="36"/>
        <v>292.000</v>
      </c>
      <c r="BP138" s="52" t="s">
        <v>546</v>
      </c>
      <c r="BQ138" s="52" t="s">
        <v>2993</v>
      </c>
      <c r="BR138" s="52" t="s">
        <v>2993</v>
      </c>
      <c r="BX138" s="52" t="s">
        <v>546</v>
      </c>
      <c r="BY138" s="52" t="s">
        <v>2993</v>
      </c>
      <c r="BZ138" s="52" t="s">
        <v>2993</v>
      </c>
      <c r="CK138" s="103">
        <f t="shared" si="37"/>
        <v>2.3283064365386963E-10</v>
      </c>
    </row>
    <row r="139" spans="1:118" x14ac:dyDescent="0.3">
      <c r="A139" s="52">
        <v>1</v>
      </c>
      <c r="B139" s="110">
        <f>SUBTOTAL(9,$A$22:A139)</f>
        <v>116</v>
      </c>
      <c r="C139" s="115" t="s">
        <v>383</v>
      </c>
      <c r="D139" s="115"/>
      <c r="E139" s="115"/>
      <c r="F139" s="116">
        <v>3597731.2</v>
      </c>
      <c r="G139" s="101">
        <f t="shared" si="35"/>
        <v>3597731.1999999997</v>
      </c>
      <c r="H139" s="117">
        <v>0</v>
      </c>
      <c r="I139" s="117">
        <v>0</v>
      </c>
      <c r="J139" s="117">
        <v>0</v>
      </c>
      <c r="K139" s="117">
        <v>0</v>
      </c>
      <c r="L139" s="117">
        <v>0</v>
      </c>
      <c r="M139" s="117">
        <v>0</v>
      </c>
      <c r="N139" s="118">
        <v>0</v>
      </c>
      <c r="O139" s="117">
        <v>0</v>
      </c>
      <c r="P139" s="129">
        <v>427</v>
      </c>
      <c r="Q139" s="101">
        <v>3375495.59</v>
      </c>
      <c r="R139" s="117">
        <v>0</v>
      </c>
      <c r="S139" s="117">
        <v>0</v>
      </c>
      <c r="T139" s="101">
        <v>0</v>
      </c>
      <c r="U139" s="101">
        <v>0</v>
      </c>
      <c r="V139" s="117">
        <v>0</v>
      </c>
      <c r="W139" s="117">
        <v>0</v>
      </c>
      <c r="X139" s="117">
        <v>0</v>
      </c>
      <c r="Y139" s="117">
        <v>0</v>
      </c>
      <c r="Z139" s="117">
        <v>0</v>
      </c>
      <c r="AA139" s="117">
        <v>0</v>
      </c>
      <c r="AB139" s="117">
        <v>0</v>
      </c>
      <c r="AC139" s="117">
        <v>0</v>
      </c>
      <c r="AD139" s="117">
        <v>0</v>
      </c>
      <c r="AE139" s="117">
        <v>0</v>
      </c>
      <c r="AF139" s="101">
        <f>ROUND(Q139*2.14%,2)</f>
        <v>72235.61</v>
      </c>
      <c r="AG139" s="101">
        <v>150000</v>
      </c>
      <c r="AH139" s="117">
        <v>0</v>
      </c>
      <c r="AI139" s="93">
        <v>2023</v>
      </c>
      <c r="AJ139" s="93">
        <v>2023</v>
      </c>
      <c r="AK139" s="93">
        <v>2023</v>
      </c>
      <c r="AL139" s="105"/>
      <c r="AM139" s="105"/>
      <c r="AN139" s="105"/>
      <c r="AO139" s="105"/>
      <c r="AP139" s="106" t="s">
        <v>17016</v>
      </c>
      <c r="AQ139" s="106" t="s">
        <v>16996</v>
      </c>
      <c r="AR139" s="106">
        <v>0</v>
      </c>
      <c r="AS139" s="106" t="s">
        <v>17004</v>
      </c>
      <c r="AT139" s="106" t="s">
        <v>17010</v>
      </c>
      <c r="AU139" s="106">
        <v>0</v>
      </c>
      <c r="AV139" s="106"/>
      <c r="AW139" s="106"/>
      <c r="AX139" s="106"/>
      <c r="AY139" s="106"/>
      <c r="AZ139" s="106" t="s">
        <v>1504</v>
      </c>
      <c r="BA139" s="107">
        <v>628.9</v>
      </c>
      <c r="BB139" s="107">
        <v>427</v>
      </c>
      <c r="BC139" s="106" t="s">
        <v>2975</v>
      </c>
      <c r="BD139" s="106" t="s">
        <v>631</v>
      </c>
      <c r="BE139" s="108"/>
      <c r="BF139" s="109">
        <f t="shared" ref="BF139:BF161" si="38">BB139-P139</f>
        <v>0</v>
      </c>
      <c r="BM139" s="52" t="str">
        <f t="shared" si="36"/>
        <v>378.000</v>
      </c>
      <c r="BP139" s="52" t="s">
        <v>3595</v>
      </c>
      <c r="BQ139" s="52" t="s">
        <v>2993</v>
      </c>
      <c r="BR139" s="52" t="s">
        <v>2993</v>
      </c>
      <c r="BX139" s="52" t="s">
        <v>3595</v>
      </c>
      <c r="BY139" s="52" t="s">
        <v>2993</v>
      </c>
      <c r="BZ139" s="52" t="s">
        <v>2993</v>
      </c>
      <c r="CK139" s="103">
        <f t="shared" si="37"/>
        <v>-1.1641532182693481E-10</v>
      </c>
    </row>
    <row r="140" spans="1:118" x14ac:dyDescent="0.3">
      <c r="A140" s="52">
        <v>1</v>
      </c>
      <c r="B140" s="110">
        <f>SUBTOTAL(9,$A$22:A140)</f>
        <v>117</v>
      </c>
      <c r="C140" s="115" t="s">
        <v>387</v>
      </c>
      <c r="D140" s="115"/>
      <c r="E140" s="115"/>
      <c r="F140" s="116">
        <v>2274912</v>
      </c>
      <c r="G140" s="101">
        <f t="shared" si="35"/>
        <v>2274912</v>
      </c>
      <c r="H140" s="117">
        <v>0</v>
      </c>
      <c r="I140" s="117">
        <v>0</v>
      </c>
      <c r="J140" s="117">
        <v>0</v>
      </c>
      <c r="K140" s="117">
        <v>0</v>
      </c>
      <c r="L140" s="117">
        <v>0</v>
      </c>
      <c r="M140" s="117">
        <v>0</v>
      </c>
      <c r="N140" s="118">
        <v>0</v>
      </c>
      <c r="O140" s="117">
        <v>0</v>
      </c>
      <c r="P140" s="129">
        <v>270</v>
      </c>
      <c r="Q140" s="101">
        <v>2080391.62</v>
      </c>
      <c r="R140" s="117">
        <v>0</v>
      </c>
      <c r="S140" s="117">
        <v>0</v>
      </c>
      <c r="T140" s="101">
        <v>0</v>
      </c>
      <c r="U140" s="101">
        <v>0</v>
      </c>
      <c r="V140" s="117">
        <v>0</v>
      </c>
      <c r="W140" s="117">
        <v>0</v>
      </c>
      <c r="X140" s="117">
        <v>0</v>
      </c>
      <c r="Y140" s="117">
        <v>0</v>
      </c>
      <c r="Z140" s="117">
        <v>0</v>
      </c>
      <c r="AA140" s="117">
        <v>0</v>
      </c>
      <c r="AB140" s="117">
        <v>0</v>
      </c>
      <c r="AC140" s="117">
        <v>0</v>
      </c>
      <c r="AD140" s="117">
        <v>0</v>
      </c>
      <c r="AE140" s="117">
        <v>0</v>
      </c>
      <c r="AF140" s="101">
        <f>ROUND(Q140*2.14%,2)</f>
        <v>44520.38</v>
      </c>
      <c r="AG140" s="101">
        <v>150000</v>
      </c>
      <c r="AH140" s="117">
        <v>0</v>
      </c>
      <c r="AI140" s="93">
        <v>2023</v>
      </c>
      <c r="AJ140" s="93">
        <v>2023</v>
      </c>
      <c r="AK140" s="93">
        <v>2023</v>
      </c>
      <c r="AL140" s="105"/>
      <c r="AM140" s="105"/>
      <c r="AN140" s="105"/>
      <c r="AO140" s="105"/>
      <c r="AP140" s="106" t="s">
        <v>16999</v>
      </c>
      <c r="AQ140" s="106" t="s">
        <v>17006</v>
      </c>
      <c r="AR140" s="106">
        <v>0</v>
      </c>
      <c r="AS140" s="106" t="s">
        <v>17005</v>
      </c>
      <c r="AT140" s="106" t="s">
        <v>17012</v>
      </c>
      <c r="AU140" s="106">
        <v>0</v>
      </c>
      <c r="AV140" s="106"/>
      <c r="AW140" s="106"/>
      <c r="AX140" s="106"/>
      <c r="AY140" s="106"/>
      <c r="AZ140" s="106" t="s">
        <v>668</v>
      </c>
      <c r="BA140" s="107">
        <v>302.39999999999998</v>
      </c>
      <c r="BB140" s="107">
        <v>270.5</v>
      </c>
      <c r="BC140" s="106" t="s">
        <v>2975</v>
      </c>
      <c r="BD140" s="106" t="s">
        <v>17058</v>
      </c>
      <c r="BE140" s="108"/>
      <c r="BF140" s="109">
        <f t="shared" si="38"/>
        <v>0.5</v>
      </c>
      <c r="BM140" s="52" t="str">
        <f t="shared" si="36"/>
        <v>771.300</v>
      </c>
      <c r="BP140" s="52" t="s">
        <v>3599</v>
      </c>
      <c r="BQ140" s="52" t="s">
        <v>673</v>
      </c>
      <c r="BR140" s="52" t="s">
        <v>2993</v>
      </c>
      <c r="BX140" s="52" t="s">
        <v>3599</v>
      </c>
      <c r="BY140" s="52" t="s">
        <v>673</v>
      </c>
      <c r="BZ140" s="52" t="s">
        <v>2993</v>
      </c>
      <c r="CK140" s="103">
        <f t="shared" si="37"/>
        <v>-1.1641532182693481E-10</v>
      </c>
    </row>
    <row r="141" spans="1:118" x14ac:dyDescent="0.3">
      <c r="A141" s="52">
        <v>1</v>
      </c>
      <c r="B141" s="110">
        <f>SUBTOTAL(9,$A$22:A141)</f>
        <v>118</v>
      </c>
      <c r="C141" s="115" t="s">
        <v>388</v>
      </c>
      <c r="D141" s="115"/>
      <c r="E141" s="115"/>
      <c r="F141" s="116">
        <v>2696192</v>
      </c>
      <c r="G141" s="101">
        <f t="shared" si="35"/>
        <v>2696192</v>
      </c>
      <c r="H141" s="117">
        <v>0</v>
      </c>
      <c r="I141" s="117">
        <v>0</v>
      </c>
      <c r="J141" s="117">
        <v>0</v>
      </c>
      <c r="K141" s="117">
        <v>0</v>
      </c>
      <c r="L141" s="117">
        <v>0</v>
      </c>
      <c r="M141" s="117">
        <v>0</v>
      </c>
      <c r="N141" s="118">
        <v>0</v>
      </c>
      <c r="O141" s="117">
        <v>0</v>
      </c>
      <c r="P141" s="129">
        <v>320</v>
      </c>
      <c r="Q141" s="101">
        <v>2492845.11</v>
      </c>
      <c r="R141" s="117">
        <v>0</v>
      </c>
      <c r="S141" s="117">
        <v>0</v>
      </c>
      <c r="T141" s="101">
        <v>0</v>
      </c>
      <c r="U141" s="101">
        <v>0</v>
      </c>
      <c r="V141" s="117">
        <v>0</v>
      </c>
      <c r="W141" s="117">
        <v>0</v>
      </c>
      <c r="X141" s="117">
        <v>0</v>
      </c>
      <c r="Y141" s="117">
        <v>0</v>
      </c>
      <c r="Z141" s="117">
        <v>0</v>
      </c>
      <c r="AA141" s="117">
        <v>0</v>
      </c>
      <c r="AB141" s="117">
        <v>0</v>
      </c>
      <c r="AC141" s="117">
        <v>0</v>
      </c>
      <c r="AD141" s="117">
        <v>0</v>
      </c>
      <c r="AE141" s="117">
        <v>0</v>
      </c>
      <c r="AF141" s="101">
        <f>ROUND(Q141*2.14%,2)</f>
        <v>53346.89</v>
      </c>
      <c r="AG141" s="101">
        <v>150000</v>
      </c>
      <c r="AH141" s="117">
        <v>0</v>
      </c>
      <c r="AI141" s="93">
        <v>2023</v>
      </c>
      <c r="AJ141" s="93">
        <v>2023</v>
      </c>
      <c r="AK141" s="93">
        <v>2023</v>
      </c>
      <c r="AL141" s="105"/>
      <c r="AM141" s="105"/>
      <c r="AN141" s="105"/>
      <c r="AO141" s="105"/>
      <c r="AP141" s="106" t="s">
        <v>17015</v>
      </c>
      <c r="AQ141" s="106" t="s">
        <v>16996</v>
      </c>
      <c r="AR141" s="106">
        <v>0</v>
      </c>
      <c r="AS141" s="106" t="s">
        <v>17004</v>
      </c>
      <c r="AT141" s="106" t="s">
        <v>17003</v>
      </c>
      <c r="AU141" s="106">
        <v>0</v>
      </c>
      <c r="AV141" s="106"/>
      <c r="AW141" s="106"/>
      <c r="AX141" s="106"/>
      <c r="AY141" s="106"/>
      <c r="AZ141" s="106" t="s">
        <v>948</v>
      </c>
      <c r="BA141" s="107">
        <v>415.9</v>
      </c>
      <c r="BB141" s="107">
        <v>320</v>
      </c>
      <c r="BC141" s="106" t="s">
        <v>2975</v>
      </c>
      <c r="BD141" s="106" t="s">
        <v>17058</v>
      </c>
      <c r="BE141" s="108"/>
      <c r="BF141" s="109">
        <f t="shared" si="38"/>
        <v>0</v>
      </c>
      <c r="BM141" s="52" t="str">
        <f t="shared" si="36"/>
        <v>240.000</v>
      </c>
      <c r="BP141" s="52" t="s">
        <v>3600</v>
      </c>
      <c r="BQ141" s="52" t="s">
        <v>673</v>
      </c>
      <c r="BR141" s="52" t="s">
        <v>2993</v>
      </c>
      <c r="BX141" s="52" t="s">
        <v>3600</v>
      </c>
      <c r="BY141" s="52" t="s">
        <v>673</v>
      </c>
      <c r="BZ141" s="52" t="s">
        <v>2993</v>
      </c>
      <c r="CK141" s="103">
        <f t="shared" si="37"/>
        <v>1.1641532182693481E-10</v>
      </c>
    </row>
    <row r="142" spans="1:118" x14ac:dyDescent="0.3">
      <c r="A142" s="52">
        <v>1</v>
      </c>
      <c r="B142" s="110">
        <f>SUBTOTAL(9,$A$22:A142)</f>
        <v>119</v>
      </c>
      <c r="C142" s="115" t="s">
        <v>392</v>
      </c>
      <c r="D142" s="115"/>
      <c r="E142" s="115"/>
      <c r="F142" s="116">
        <v>2822576</v>
      </c>
      <c r="G142" s="101">
        <f t="shared" si="35"/>
        <v>2822576</v>
      </c>
      <c r="H142" s="117">
        <v>0</v>
      </c>
      <c r="I142" s="117">
        <v>0</v>
      </c>
      <c r="J142" s="117">
        <v>0</v>
      </c>
      <c r="K142" s="117">
        <v>0</v>
      </c>
      <c r="L142" s="117">
        <v>0</v>
      </c>
      <c r="M142" s="117">
        <v>0</v>
      </c>
      <c r="N142" s="118">
        <v>0</v>
      </c>
      <c r="O142" s="117">
        <v>0</v>
      </c>
      <c r="P142" s="129">
        <v>335</v>
      </c>
      <c r="Q142" s="101">
        <v>2616581.16</v>
      </c>
      <c r="R142" s="117">
        <v>0</v>
      </c>
      <c r="S142" s="117">
        <v>0</v>
      </c>
      <c r="T142" s="101">
        <v>0</v>
      </c>
      <c r="U142" s="101">
        <v>0</v>
      </c>
      <c r="V142" s="117">
        <v>0</v>
      </c>
      <c r="W142" s="117">
        <v>0</v>
      </c>
      <c r="X142" s="117">
        <v>0</v>
      </c>
      <c r="Y142" s="117">
        <v>0</v>
      </c>
      <c r="Z142" s="117">
        <v>0</v>
      </c>
      <c r="AA142" s="117">
        <v>0</v>
      </c>
      <c r="AB142" s="117">
        <v>0</v>
      </c>
      <c r="AC142" s="117">
        <v>0</v>
      </c>
      <c r="AD142" s="117">
        <v>0</v>
      </c>
      <c r="AE142" s="117">
        <v>0</v>
      </c>
      <c r="AF142" s="101">
        <f>ROUND(Q142*2.14%,2)</f>
        <v>55994.84</v>
      </c>
      <c r="AG142" s="101">
        <v>150000</v>
      </c>
      <c r="AH142" s="117">
        <v>0</v>
      </c>
      <c r="AI142" s="93">
        <v>2023</v>
      </c>
      <c r="AJ142" s="93">
        <v>2023</v>
      </c>
      <c r="AK142" s="93">
        <v>2023</v>
      </c>
      <c r="AL142" s="105"/>
      <c r="AM142" s="105"/>
      <c r="AN142" s="105"/>
      <c r="AO142" s="105"/>
      <c r="AP142" s="106" t="s">
        <v>17016</v>
      </c>
      <c r="AQ142" s="106" t="s">
        <v>16996</v>
      </c>
      <c r="AR142" s="106">
        <v>0</v>
      </c>
      <c r="AS142" s="106" t="s">
        <v>17004</v>
      </c>
      <c r="AT142" s="106" t="s">
        <v>17010</v>
      </c>
      <c r="AU142" s="106">
        <v>0</v>
      </c>
      <c r="AV142" s="106"/>
      <c r="AW142" s="106"/>
      <c r="AX142" s="106"/>
      <c r="AY142" s="106"/>
      <c r="AZ142" s="106" t="s">
        <v>1699</v>
      </c>
      <c r="BA142" s="107">
        <v>414.8</v>
      </c>
      <c r="BB142" s="107">
        <v>334.79</v>
      </c>
      <c r="BC142" s="106" t="s">
        <v>2975</v>
      </c>
      <c r="BD142" s="106" t="s">
        <v>17058</v>
      </c>
      <c r="BE142" s="108"/>
      <c r="BF142" s="109">
        <f t="shared" si="38"/>
        <v>-0.20999999999997954</v>
      </c>
      <c r="BM142" s="52" t="str">
        <f t="shared" si="36"/>
        <v>277.900</v>
      </c>
      <c r="BP142" s="52" t="s">
        <v>3607</v>
      </c>
      <c r="BQ142" s="52" t="s">
        <v>2993</v>
      </c>
      <c r="BR142" s="52" t="s">
        <v>2993</v>
      </c>
      <c r="BX142" s="52" t="s">
        <v>3607</v>
      </c>
      <c r="BY142" s="52" t="s">
        <v>2993</v>
      </c>
      <c r="BZ142" s="52" t="s">
        <v>2993</v>
      </c>
      <c r="CK142" s="103">
        <f t="shared" si="37"/>
        <v>-1.4551915228366852E-10</v>
      </c>
    </row>
    <row r="143" spans="1:118" x14ac:dyDescent="0.3">
      <c r="A143" s="52">
        <v>1</v>
      </c>
      <c r="B143" s="110">
        <f>SUBTOTAL(9,$A$22:A143)</f>
        <v>120</v>
      </c>
      <c r="C143" s="115" t="s">
        <v>397</v>
      </c>
      <c r="D143" s="115"/>
      <c r="E143" s="115"/>
      <c r="F143" s="116">
        <v>2525486.4</v>
      </c>
      <c r="G143" s="101">
        <f t="shared" si="35"/>
        <v>2525486.4</v>
      </c>
      <c r="H143" s="117">
        <v>0</v>
      </c>
      <c r="I143" s="117">
        <v>0</v>
      </c>
      <c r="J143" s="117">
        <v>0</v>
      </c>
      <c r="K143" s="117">
        <v>0</v>
      </c>
      <c r="L143" s="117">
        <v>0</v>
      </c>
      <c r="M143" s="117">
        <v>0</v>
      </c>
      <c r="N143" s="118">
        <v>0</v>
      </c>
      <c r="O143" s="117">
        <v>0</v>
      </c>
      <c r="P143" s="129">
        <v>0</v>
      </c>
      <c r="Q143" s="101">
        <v>0</v>
      </c>
      <c r="R143" s="117">
        <v>0</v>
      </c>
      <c r="S143" s="117">
        <v>0</v>
      </c>
      <c r="T143" s="101">
        <v>360</v>
      </c>
      <c r="U143" s="101">
        <v>2325716.08</v>
      </c>
      <c r="V143" s="117">
        <v>0</v>
      </c>
      <c r="W143" s="117">
        <v>0</v>
      </c>
      <c r="X143" s="117">
        <v>0</v>
      </c>
      <c r="Y143" s="117">
        <v>0</v>
      </c>
      <c r="Z143" s="117">
        <v>0</v>
      </c>
      <c r="AA143" s="117">
        <v>0</v>
      </c>
      <c r="AB143" s="117">
        <v>0</v>
      </c>
      <c r="AC143" s="117">
        <v>0</v>
      </c>
      <c r="AD143" s="117">
        <v>0</v>
      </c>
      <c r="AE143" s="117">
        <v>0</v>
      </c>
      <c r="AF143" s="101">
        <f>ROUND(U143*2.14%,2)</f>
        <v>49770.32</v>
      </c>
      <c r="AG143" s="117">
        <v>150000</v>
      </c>
      <c r="AH143" s="117">
        <v>0</v>
      </c>
      <c r="AI143" s="93">
        <v>2023</v>
      </c>
      <c r="AJ143" s="93">
        <v>2023</v>
      </c>
      <c r="AK143" s="93">
        <v>2023</v>
      </c>
      <c r="AL143" s="105"/>
      <c r="AM143" s="105"/>
      <c r="AN143" s="105"/>
      <c r="AO143" s="105"/>
      <c r="AP143" s="106" t="s">
        <v>16997</v>
      </c>
      <c r="AQ143" s="106" t="s">
        <v>17005</v>
      </c>
      <c r="AR143" s="106">
        <v>0</v>
      </c>
      <c r="AS143" s="106" t="s">
        <v>17000</v>
      </c>
      <c r="AT143" s="106" t="s">
        <v>17007</v>
      </c>
      <c r="AU143" s="106">
        <v>0</v>
      </c>
      <c r="AV143" s="106"/>
      <c r="AW143" s="106"/>
      <c r="AX143" s="106"/>
      <c r="AY143" s="106"/>
      <c r="AZ143" s="106" t="s">
        <v>668</v>
      </c>
      <c r="BA143" s="107">
        <v>312</v>
      </c>
      <c r="BB143" s="107">
        <v>570</v>
      </c>
      <c r="BC143" s="106" t="s">
        <v>2975</v>
      </c>
      <c r="BD143" s="106" t="s">
        <v>668</v>
      </c>
      <c r="BE143" s="108"/>
      <c r="BF143" s="109">
        <f t="shared" si="38"/>
        <v>570</v>
      </c>
      <c r="BM143" s="52" t="str">
        <f t="shared" si="36"/>
        <v>нет данных</v>
      </c>
      <c r="BP143" s="52" t="s">
        <v>3609</v>
      </c>
      <c r="BQ143" s="52" t="s">
        <v>643</v>
      </c>
      <c r="BR143" s="52" t="s">
        <v>2993</v>
      </c>
      <c r="BX143" s="52" t="s">
        <v>3609</v>
      </c>
      <c r="BY143" s="52" t="s">
        <v>643</v>
      </c>
      <c r="BZ143" s="52" t="s">
        <v>2993</v>
      </c>
      <c r="CK143" s="103">
        <f t="shared" si="37"/>
        <v>-1.7462298274040222E-10</v>
      </c>
    </row>
    <row r="144" spans="1:118" x14ac:dyDescent="0.3">
      <c r="A144" s="52">
        <v>1</v>
      </c>
      <c r="B144" s="110">
        <f>SUBTOTAL(9,$A$22:A144)</f>
        <v>121</v>
      </c>
      <c r="C144" s="115" t="s">
        <v>398</v>
      </c>
      <c r="D144" s="115"/>
      <c r="E144" s="115"/>
      <c r="F144" s="116">
        <v>2123251.2000000002</v>
      </c>
      <c r="G144" s="101">
        <f t="shared" si="35"/>
        <v>2123251.2000000002</v>
      </c>
      <c r="H144" s="117">
        <v>0</v>
      </c>
      <c r="I144" s="117">
        <v>0</v>
      </c>
      <c r="J144" s="117">
        <v>0</v>
      </c>
      <c r="K144" s="117">
        <v>0</v>
      </c>
      <c r="L144" s="117">
        <v>0</v>
      </c>
      <c r="M144" s="117">
        <v>0</v>
      </c>
      <c r="N144" s="118">
        <v>0</v>
      </c>
      <c r="O144" s="117">
        <v>0</v>
      </c>
      <c r="P144" s="129">
        <v>0</v>
      </c>
      <c r="Q144" s="101">
        <v>0</v>
      </c>
      <c r="R144" s="117">
        <v>0</v>
      </c>
      <c r="S144" s="117">
        <v>0</v>
      </c>
      <c r="T144" s="101">
        <v>351</v>
      </c>
      <c r="U144" s="101">
        <v>1931908.36</v>
      </c>
      <c r="V144" s="117">
        <v>0</v>
      </c>
      <c r="W144" s="117">
        <v>0</v>
      </c>
      <c r="X144" s="117">
        <v>0</v>
      </c>
      <c r="Y144" s="117">
        <v>0</v>
      </c>
      <c r="Z144" s="117">
        <v>0</v>
      </c>
      <c r="AA144" s="117">
        <v>0</v>
      </c>
      <c r="AB144" s="117">
        <v>0</v>
      </c>
      <c r="AC144" s="117">
        <v>0</v>
      </c>
      <c r="AD144" s="117">
        <v>0</v>
      </c>
      <c r="AE144" s="117">
        <v>0</v>
      </c>
      <c r="AF144" s="101">
        <f>ROUND(U144*2.14%,2)</f>
        <v>41342.839999999997</v>
      </c>
      <c r="AG144" s="101">
        <v>150000</v>
      </c>
      <c r="AH144" s="117">
        <v>0</v>
      </c>
      <c r="AI144" s="93">
        <v>2023</v>
      </c>
      <c r="AJ144" s="93">
        <v>2023</v>
      </c>
      <c r="AK144" s="93">
        <v>2023</v>
      </c>
      <c r="AL144" s="105"/>
      <c r="AM144" s="105"/>
      <c r="AN144" s="105"/>
      <c r="AO144" s="105"/>
      <c r="AP144" s="106" t="s">
        <v>16999</v>
      </c>
      <c r="AQ144" s="106" t="s">
        <v>17011</v>
      </c>
      <c r="AR144" s="106">
        <v>0</v>
      </c>
      <c r="AS144" s="106" t="s">
        <v>17001</v>
      </c>
      <c r="AT144" s="106" t="s">
        <v>17012</v>
      </c>
      <c r="AU144" s="106">
        <v>0</v>
      </c>
      <c r="AV144" s="106"/>
      <c r="AW144" s="106"/>
      <c r="AX144" s="106"/>
      <c r="AY144" s="106"/>
      <c r="AZ144" s="106" t="s">
        <v>668</v>
      </c>
      <c r="BA144" s="107">
        <v>313.7</v>
      </c>
      <c r="BB144" s="107">
        <v>252</v>
      </c>
      <c r="BC144" s="106" t="s">
        <v>2975</v>
      </c>
      <c r="BD144" s="106" t="s">
        <v>17058</v>
      </c>
      <c r="BE144" s="108"/>
      <c r="BF144" s="109">
        <f t="shared" si="38"/>
        <v>252</v>
      </c>
      <c r="BM144" s="52" t="str">
        <f t="shared" si="36"/>
        <v>201.500</v>
      </c>
      <c r="BP144" s="52" t="s">
        <v>3610</v>
      </c>
      <c r="BQ144" s="52" t="s">
        <v>17035</v>
      </c>
      <c r="BR144" s="52" t="s">
        <v>2993</v>
      </c>
      <c r="BX144" s="52" t="s">
        <v>3610</v>
      </c>
      <c r="BY144" s="52" t="s">
        <v>17035</v>
      </c>
      <c r="BZ144" s="52" t="s">
        <v>2993</v>
      </c>
      <c r="CK144" s="103">
        <f t="shared" si="37"/>
        <v>8.7311491370201111E-11</v>
      </c>
    </row>
    <row r="145" spans="1:89" x14ac:dyDescent="0.3">
      <c r="A145" s="52">
        <v>1</v>
      </c>
      <c r="B145" s="110">
        <f>SUBTOTAL(9,$A$22:A145)</f>
        <v>122</v>
      </c>
      <c r="C145" s="115" t="s">
        <v>399</v>
      </c>
      <c r="D145" s="115"/>
      <c r="E145" s="115"/>
      <c r="F145" s="116">
        <v>3580880</v>
      </c>
      <c r="G145" s="101">
        <f t="shared" si="35"/>
        <v>3580880</v>
      </c>
      <c r="H145" s="117">
        <v>0</v>
      </c>
      <c r="I145" s="117">
        <v>0</v>
      </c>
      <c r="J145" s="117">
        <v>0</v>
      </c>
      <c r="K145" s="117">
        <v>0</v>
      </c>
      <c r="L145" s="117">
        <v>0</v>
      </c>
      <c r="M145" s="117">
        <v>0</v>
      </c>
      <c r="N145" s="118">
        <v>0</v>
      </c>
      <c r="O145" s="117">
        <v>0</v>
      </c>
      <c r="P145" s="129">
        <v>425</v>
      </c>
      <c r="Q145" s="101">
        <v>3358997.45</v>
      </c>
      <c r="R145" s="117">
        <v>0</v>
      </c>
      <c r="S145" s="117">
        <v>0</v>
      </c>
      <c r="T145" s="101">
        <v>0</v>
      </c>
      <c r="U145" s="101">
        <v>0</v>
      </c>
      <c r="V145" s="117">
        <v>0</v>
      </c>
      <c r="W145" s="117">
        <v>0</v>
      </c>
      <c r="X145" s="117">
        <v>0</v>
      </c>
      <c r="Y145" s="117">
        <v>0</v>
      </c>
      <c r="Z145" s="117">
        <v>0</v>
      </c>
      <c r="AA145" s="117">
        <v>0</v>
      </c>
      <c r="AB145" s="117">
        <v>0</v>
      </c>
      <c r="AC145" s="117">
        <v>0</v>
      </c>
      <c r="AD145" s="117">
        <v>0</v>
      </c>
      <c r="AE145" s="117">
        <v>0</v>
      </c>
      <c r="AF145" s="101">
        <f t="shared" ref="AF145:AF153" si="39">ROUND(Q145*2.14%,2)</f>
        <v>71882.55</v>
      </c>
      <c r="AG145" s="101">
        <v>150000</v>
      </c>
      <c r="AH145" s="117">
        <v>0</v>
      </c>
      <c r="AI145" s="93">
        <v>2023</v>
      </c>
      <c r="AJ145" s="93">
        <v>2023</v>
      </c>
      <c r="AK145" s="93">
        <v>2023</v>
      </c>
      <c r="AL145" s="105"/>
      <c r="AM145" s="105"/>
      <c r="AN145" s="105"/>
      <c r="AO145" s="105"/>
      <c r="AP145" s="106" t="s">
        <v>16999</v>
      </c>
      <c r="AQ145" s="106" t="s">
        <v>17006</v>
      </c>
      <c r="AR145" s="106">
        <v>0</v>
      </c>
      <c r="AS145" s="106" t="s">
        <v>17009</v>
      </c>
      <c r="AT145" s="106" t="s">
        <v>17012</v>
      </c>
      <c r="AU145" s="106">
        <v>0</v>
      </c>
      <c r="AV145" s="106"/>
      <c r="AW145" s="106"/>
      <c r="AX145" s="106"/>
      <c r="AY145" s="106"/>
      <c r="AZ145" s="106" t="s">
        <v>645</v>
      </c>
      <c r="BA145" s="107">
        <v>492.5</v>
      </c>
      <c r="BB145" s="107">
        <v>425.1</v>
      </c>
      <c r="BC145" s="106" t="s">
        <v>2975</v>
      </c>
      <c r="BD145" s="106" t="s">
        <v>17058</v>
      </c>
      <c r="BE145" s="108"/>
      <c r="BF145" s="109">
        <f t="shared" si="38"/>
        <v>0.10000000000002274</v>
      </c>
      <c r="BM145" s="52" t="str">
        <f t="shared" si="36"/>
        <v>327.100</v>
      </c>
      <c r="BP145" s="52" t="s">
        <v>727</v>
      </c>
      <c r="BQ145" s="52" t="s">
        <v>17037</v>
      </c>
      <c r="BR145" s="52" t="s">
        <v>3611</v>
      </c>
      <c r="BX145" s="52" t="s">
        <v>727</v>
      </c>
      <c r="BY145" s="52" t="s">
        <v>17037</v>
      </c>
      <c r="BZ145" s="52" t="s">
        <v>3611</v>
      </c>
      <c r="CK145" s="103">
        <f t="shared" si="37"/>
        <v>-1.7462298274040222E-10</v>
      </c>
    </row>
    <row r="146" spans="1:89" x14ac:dyDescent="0.3">
      <c r="A146" s="52">
        <v>1</v>
      </c>
      <c r="B146" s="110">
        <f>SUBTOTAL(9,$A$22:A146)</f>
        <v>123</v>
      </c>
      <c r="C146" s="115" t="s">
        <v>409</v>
      </c>
      <c r="D146" s="115"/>
      <c r="E146" s="115"/>
      <c r="F146" s="116">
        <v>2637212.7999999998</v>
      </c>
      <c r="G146" s="101">
        <f t="shared" si="35"/>
        <v>2637212.7999999998</v>
      </c>
      <c r="H146" s="117">
        <v>0</v>
      </c>
      <c r="I146" s="117">
        <v>0</v>
      </c>
      <c r="J146" s="117">
        <v>0</v>
      </c>
      <c r="K146" s="117">
        <v>0</v>
      </c>
      <c r="L146" s="117">
        <v>0</v>
      </c>
      <c r="M146" s="117">
        <v>0</v>
      </c>
      <c r="N146" s="118">
        <v>0</v>
      </c>
      <c r="O146" s="117">
        <v>0</v>
      </c>
      <c r="P146" s="129">
        <v>313</v>
      </c>
      <c r="Q146" s="101">
        <v>2435101.63</v>
      </c>
      <c r="R146" s="117">
        <v>0</v>
      </c>
      <c r="S146" s="117">
        <v>0</v>
      </c>
      <c r="T146" s="101">
        <v>0</v>
      </c>
      <c r="U146" s="101">
        <v>0</v>
      </c>
      <c r="V146" s="117">
        <v>0</v>
      </c>
      <c r="W146" s="117">
        <v>0</v>
      </c>
      <c r="X146" s="117">
        <v>0</v>
      </c>
      <c r="Y146" s="117">
        <v>0</v>
      </c>
      <c r="Z146" s="117">
        <v>0</v>
      </c>
      <c r="AA146" s="117">
        <v>0</v>
      </c>
      <c r="AB146" s="117">
        <v>0</v>
      </c>
      <c r="AC146" s="117">
        <v>0</v>
      </c>
      <c r="AD146" s="117">
        <v>0</v>
      </c>
      <c r="AE146" s="117">
        <v>0</v>
      </c>
      <c r="AF146" s="101">
        <f t="shared" si="39"/>
        <v>52111.17</v>
      </c>
      <c r="AG146" s="101">
        <v>150000</v>
      </c>
      <c r="AH146" s="117">
        <v>0</v>
      </c>
      <c r="AI146" s="93">
        <v>2023</v>
      </c>
      <c r="AJ146" s="93">
        <v>2023</v>
      </c>
      <c r="AK146" s="93">
        <v>2023</v>
      </c>
      <c r="AL146" s="105"/>
      <c r="AM146" s="105"/>
      <c r="AN146" s="105"/>
      <c r="AO146" s="105"/>
      <c r="AP146" s="106" t="s">
        <v>17016</v>
      </c>
      <c r="AQ146" s="106" t="s">
        <v>16996</v>
      </c>
      <c r="AR146" s="106">
        <v>0</v>
      </c>
      <c r="AS146" s="106" t="s">
        <v>17004</v>
      </c>
      <c r="AT146" s="106" t="s">
        <v>17010</v>
      </c>
      <c r="AU146" s="106">
        <v>0</v>
      </c>
      <c r="AV146" s="106"/>
      <c r="AW146" s="106"/>
      <c r="AX146" s="106"/>
      <c r="AY146" s="106"/>
      <c r="AZ146" s="106" t="s">
        <v>1699</v>
      </c>
      <c r="BA146" s="107">
        <v>386.9</v>
      </c>
      <c r="BB146" s="107">
        <v>313</v>
      </c>
      <c r="BC146" s="106" t="s">
        <v>2975</v>
      </c>
      <c r="BD146" s="106" t="s">
        <v>17058</v>
      </c>
      <c r="BE146" s="108"/>
      <c r="BF146" s="109">
        <f t="shared" si="38"/>
        <v>0</v>
      </c>
      <c r="BM146" s="52" t="str">
        <f t="shared" si="36"/>
        <v>276.600</v>
      </c>
      <c r="BP146" s="52" t="s">
        <v>3614</v>
      </c>
      <c r="BQ146" s="52" t="s">
        <v>1277</v>
      </c>
      <c r="BR146" s="52" t="s">
        <v>3615</v>
      </c>
      <c r="BX146" s="52" t="s">
        <v>3614</v>
      </c>
      <c r="BY146" s="52" t="s">
        <v>1277</v>
      </c>
      <c r="BZ146" s="52" t="s">
        <v>3615</v>
      </c>
      <c r="CK146" s="103">
        <f t="shared" si="37"/>
        <v>-5.8207660913467407E-11</v>
      </c>
    </row>
    <row r="147" spans="1:89" x14ac:dyDescent="0.3">
      <c r="A147" s="52">
        <v>1</v>
      </c>
      <c r="B147" s="110">
        <f>SUBTOTAL(9,$A$22:A147)</f>
        <v>124</v>
      </c>
      <c r="C147" s="115" t="s">
        <v>410</v>
      </c>
      <c r="D147" s="115"/>
      <c r="E147" s="115"/>
      <c r="F147" s="116">
        <v>2831001.6000000001</v>
      </c>
      <c r="G147" s="101">
        <f t="shared" si="35"/>
        <v>2831001.6000000001</v>
      </c>
      <c r="H147" s="117">
        <v>0</v>
      </c>
      <c r="I147" s="117">
        <v>0</v>
      </c>
      <c r="J147" s="117">
        <v>0</v>
      </c>
      <c r="K147" s="117">
        <v>0</v>
      </c>
      <c r="L147" s="117">
        <v>0</v>
      </c>
      <c r="M147" s="117">
        <v>0</v>
      </c>
      <c r="N147" s="118">
        <v>0</v>
      </c>
      <c r="O147" s="117">
        <v>0</v>
      </c>
      <c r="P147" s="101">
        <v>336</v>
      </c>
      <c r="Q147" s="101">
        <v>2624830.23</v>
      </c>
      <c r="R147" s="117">
        <v>0</v>
      </c>
      <c r="S147" s="117">
        <v>0</v>
      </c>
      <c r="T147" s="101">
        <v>0</v>
      </c>
      <c r="U147" s="101">
        <v>0</v>
      </c>
      <c r="V147" s="117">
        <v>0</v>
      </c>
      <c r="W147" s="117">
        <v>0</v>
      </c>
      <c r="X147" s="117">
        <v>0</v>
      </c>
      <c r="Y147" s="117">
        <v>0</v>
      </c>
      <c r="Z147" s="117">
        <v>0</v>
      </c>
      <c r="AA147" s="117">
        <v>0</v>
      </c>
      <c r="AB147" s="117">
        <v>0</v>
      </c>
      <c r="AC147" s="117">
        <v>0</v>
      </c>
      <c r="AD147" s="117">
        <v>0</v>
      </c>
      <c r="AE147" s="117">
        <v>0</v>
      </c>
      <c r="AF147" s="101">
        <f t="shared" si="39"/>
        <v>56171.37</v>
      </c>
      <c r="AG147" s="101">
        <v>150000</v>
      </c>
      <c r="AH147" s="117">
        <v>0</v>
      </c>
      <c r="AI147" s="93">
        <v>2023</v>
      </c>
      <c r="AJ147" s="93">
        <v>2023</v>
      </c>
      <c r="AK147" s="93">
        <v>2023</v>
      </c>
      <c r="AL147" s="105"/>
      <c r="AM147" s="105"/>
      <c r="AN147" s="105"/>
      <c r="AO147" s="105"/>
      <c r="AP147" s="106" t="s">
        <v>16999</v>
      </c>
      <c r="AQ147" s="106" t="s">
        <v>17020</v>
      </c>
      <c r="AR147" s="106">
        <v>0</v>
      </c>
      <c r="AS147" s="106" t="s">
        <v>17001</v>
      </c>
      <c r="AT147" s="106" t="s">
        <v>17012</v>
      </c>
      <c r="AU147" s="106">
        <v>0</v>
      </c>
      <c r="AV147" s="106"/>
      <c r="AW147" s="106"/>
      <c r="AX147" s="106"/>
      <c r="AY147" s="106"/>
      <c r="AZ147" s="106" t="s">
        <v>668</v>
      </c>
      <c r="BA147" s="107">
        <v>410</v>
      </c>
      <c r="BB147" s="107">
        <v>268.39999999999998</v>
      </c>
      <c r="BC147" s="106" t="s">
        <v>2975</v>
      </c>
      <c r="BD147" s="106" t="s">
        <v>17058</v>
      </c>
      <c r="BE147" s="108"/>
      <c r="BF147" s="109">
        <f t="shared" si="38"/>
        <v>-67.600000000000023</v>
      </c>
      <c r="BG147" s="52" t="s">
        <v>17056</v>
      </c>
      <c r="BM147" s="52" t="str">
        <f t="shared" si="36"/>
        <v>268.400</v>
      </c>
      <c r="BP147" s="52" t="s">
        <v>519</v>
      </c>
      <c r="BQ147" s="52" t="s">
        <v>667</v>
      </c>
      <c r="BR147" s="52" t="s">
        <v>735</v>
      </c>
      <c r="BX147" s="52" t="s">
        <v>519</v>
      </c>
      <c r="BY147" s="52" t="s">
        <v>667</v>
      </c>
      <c r="BZ147" s="52" t="s">
        <v>735</v>
      </c>
      <c r="CK147" s="103">
        <f t="shared" si="37"/>
        <v>1.1641532182693481E-10</v>
      </c>
    </row>
    <row r="148" spans="1:89" x14ac:dyDescent="0.3">
      <c r="A148" s="52">
        <v>1</v>
      </c>
      <c r="B148" s="110">
        <f>SUBTOTAL(9,$A$22:A148)</f>
        <v>125</v>
      </c>
      <c r="C148" s="115" t="s">
        <v>436</v>
      </c>
      <c r="D148" s="115"/>
      <c r="E148" s="115"/>
      <c r="F148" s="116">
        <v>2738320</v>
      </c>
      <c r="G148" s="101">
        <f t="shared" si="35"/>
        <v>2738320</v>
      </c>
      <c r="H148" s="117">
        <v>0</v>
      </c>
      <c r="I148" s="117">
        <v>0</v>
      </c>
      <c r="J148" s="117">
        <v>0</v>
      </c>
      <c r="K148" s="117">
        <v>0</v>
      </c>
      <c r="L148" s="117">
        <v>0</v>
      </c>
      <c r="M148" s="117">
        <v>0</v>
      </c>
      <c r="N148" s="118">
        <v>0</v>
      </c>
      <c r="O148" s="117">
        <v>0</v>
      </c>
      <c r="P148" s="129">
        <v>325</v>
      </c>
      <c r="Q148" s="101">
        <v>2534090.46</v>
      </c>
      <c r="R148" s="117">
        <v>0</v>
      </c>
      <c r="S148" s="117">
        <v>0</v>
      </c>
      <c r="T148" s="101">
        <v>0</v>
      </c>
      <c r="U148" s="101">
        <v>0</v>
      </c>
      <c r="V148" s="117">
        <v>0</v>
      </c>
      <c r="W148" s="117">
        <v>0</v>
      </c>
      <c r="X148" s="117">
        <v>0</v>
      </c>
      <c r="Y148" s="117">
        <v>0</v>
      </c>
      <c r="Z148" s="117">
        <v>0</v>
      </c>
      <c r="AA148" s="117">
        <v>0</v>
      </c>
      <c r="AB148" s="117">
        <v>0</v>
      </c>
      <c r="AC148" s="117">
        <v>0</v>
      </c>
      <c r="AD148" s="117">
        <v>0</v>
      </c>
      <c r="AE148" s="117">
        <v>0</v>
      </c>
      <c r="AF148" s="101">
        <f t="shared" si="39"/>
        <v>54229.54</v>
      </c>
      <c r="AG148" s="101">
        <v>150000</v>
      </c>
      <c r="AH148" s="117">
        <v>0</v>
      </c>
      <c r="AI148" s="93">
        <v>2023</v>
      </c>
      <c r="AJ148" s="93">
        <v>2023</v>
      </c>
      <c r="AK148" s="93">
        <v>2023</v>
      </c>
      <c r="AL148" s="105"/>
      <c r="AM148" s="105"/>
      <c r="AN148" s="105"/>
      <c r="AO148" s="105"/>
      <c r="AP148" s="106" t="s">
        <v>17015</v>
      </c>
      <c r="AQ148" s="106" t="s">
        <v>16996</v>
      </c>
      <c r="AR148" s="106">
        <v>0</v>
      </c>
      <c r="AS148" s="106" t="s">
        <v>17004</v>
      </c>
      <c r="AT148" s="106" t="s">
        <v>17003</v>
      </c>
      <c r="AU148" s="106">
        <v>0</v>
      </c>
      <c r="AV148" s="106"/>
      <c r="AW148" s="106"/>
      <c r="AX148" s="106"/>
      <c r="AY148" s="106"/>
      <c r="AZ148" s="106" t="s">
        <v>7121</v>
      </c>
      <c r="BA148" s="107">
        <v>436.7</v>
      </c>
      <c r="BB148" s="107">
        <v>400</v>
      </c>
      <c r="BC148" s="106" t="s">
        <v>2975</v>
      </c>
      <c r="BD148" s="106" t="s">
        <v>17058</v>
      </c>
      <c r="BE148" s="108"/>
      <c r="BF148" s="109">
        <f t="shared" si="38"/>
        <v>75</v>
      </c>
      <c r="BM148" s="52" t="str">
        <f t="shared" si="36"/>
        <v>нет данных</v>
      </c>
      <c r="BP148" s="52" t="s">
        <v>3667</v>
      </c>
      <c r="BQ148" s="52" t="s">
        <v>2993</v>
      </c>
      <c r="BR148" s="52" t="s">
        <v>2993</v>
      </c>
      <c r="BX148" s="52" t="s">
        <v>3667</v>
      </c>
      <c r="BY148" s="52" t="s">
        <v>2993</v>
      </c>
      <c r="BZ148" s="52" t="s">
        <v>2993</v>
      </c>
      <c r="CK148" s="103">
        <f t="shared" si="37"/>
        <v>2.9103830456733704E-11</v>
      </c>
    </row>
    <row r="149" spans="1:89" x14ac:dyDescent="0.3">
      <c r="A149" s="52">
        <v>1</v>
      </c>
      <c r="B149" s="110">
        <f>SUBTOTAL(9,$A$22:A149)</f>
        <v>126</v>
      </c>
      <c r="C149" s="115" t="s">
        <v>437</v>
      </c>
      <c r="D149" s="115"/>
      <c r="E149" s="115"/>
      <c r="F149" s="116">
        <v>2738320</v>
      </c>
      <c r="G149" s="101">
        <f t="shared" si="35"/>
        <v>2738320</v>
      </c>
      <c r="H149" s="117">
        <v>0</v>
      </c>
      <c r="I149" s="117">
        <v>0</v>
      </c>
      <c r="J149" s="117">
        <v>0</v>
      </c>
      <c r="K149" s="117">
        <v>0</v>
      </c>
      <c r="L149" s="117">
        <v>0</v>
      </c>
      <c r="M149" s="117">
        <v>0</v>
      </c>
      <c r="N149" s="118">
        <v>0</v>
      </c>
      <c r="O149" s="117">
        <v>0</v>
      </c>
      <c r="P149" s="129">
        <v>325</v>
      </c>
      <c r="Q149" s="101">
        <v>2534090.46</v>
      </c>
      <c r="R149" s="117">
        <v>0</v>
      </c>
      <c r="S149" s="117">
        <v>0</v>
      </c>
      <c r="T149" s="101">
        <v>0</v>
      </c>
      <c r="U149" s="101">
        <v>0</v>
      </c>
      <c r="V149" s="117">
        <v>0</v>
      </c>
      <c r="W149" s="117">
        <v>0</v>
      </c>
      <c r="X149" s="117">
        <v>0</v>
      </c>
      <c r="Y149" s="117">
        <v>0</v>
      </c>
      <c r="Z149" s="117">
        <v>0</v>
      </c>
      <c r="AA149" s="117">
        <v>0</v>
      </c>
      <c r="AB149" s="117">
        <v>0</v>
      </c>
      <c r="AC149" s="117">
        <v>0</v>
      </c>
      <c r="AD149" s="117">
        <v>0</v>
      </c>
      <c r="AE149" s="117">
        <v>0</v>
      </c>
      <c r="AF149" s="101">
        <f t="shared" si="39"/>
        <v>54229.54</v>
      </c>
      <c r="AG149" s="101">
        <v>150000</v>
      </c>
      <c r="AH149" s="117">
        <v>0</v>
      </c>
      <c r="AI149" s="93">
        <v>2023</v>
      </c>
      <c r="AJ149" s="93">
        <v>2023</v>
      </c>
      <c r="AK149" s="93">
        <v>2023</v>
      </c>
      <c r="AL149" s="105"/>
      <c r="AM149" s="105"/>
      <c r="AN149" s="105"/>
      <c r="AO149" s="105"/>
      <c r="AP149" s="106" t="s">
        <v>17015</v>
      </c>
      <c r="AQ149" s="106" t="s">
        <v>16996</v>
      </c>
      <c r="AR149" s="106">
        <v>0</v>
      </c>
      <c r="AS149" s="106" t="s">
        <v>17004</v>
      </c>
      <c r="AT149" s="106" t="s">
        <v>17003</v>
      </c>
      <c r="AU149" s="106">
        <v>0</v>
      </c>
      <c r="AV149" s="106"/>
      <c r="AW149" s="106"/>
      <c r="AX149" s="106"/>
      <c r="AY149" s="106"/>
      <c r="AZ149" s="106" t="s">
        <v>1287</v>
      </c>
      <c r="BA149" s="107">
        <v>447.5</v>
      </c>
      <c r="BB149" s="107">
        <v>326.69</v>
      </c>
      <c r="BC149" s="106" t="s">
        <v>2975</v>
      </c>
      <c r="BD149" s="106" t="s">
        <v>17058</v>
      </c>
      <c r="BE149" s="108"/>
      <c r="BF149" s="109">
        <f t="shared" si="38"/>
        <v>1.6899999999999977</v>
      </c>
      <c r="BM149" s="52" t="str">
        <f t="shared" si="36"/>
        <v>251.300</v>
      </c>
      <c r="BP149" s="52" t="s">
        <v>3668</v>
      </c>
      <c r="BQ149" s="52" t="s">
        <v>636</v>
      </c>
      <c r="BR149" s="52" t="s">
        <v>3670</v>
      </c>
      <c r="BX149" s="52" t="s">
        <v>3668</v>
      </c>
      <c r="BY149" s="52" t="s">
        <v>636</v>
      </c>
      <c r="BZ149" s="52" t="s">
        <v>3670</v>
      </c>
      <c r="CK149" s="103">
        <f t="shared" si="37"/>
        <v>2.9103830456733704E-11</v>
      </c>
    </row>
    <row r="150" spans="1:89" x14ac:dyDescent="0.3">
      <c r="A150" s="52">
        <v>1</v>
      </c>
      <c r="B150" s="110">
        <f>SUBTOTAL(9,$A$22:A150)</f>
        <v>127</v>
      </c>
      <c r="C150" s="115" t="s">
        <v>405</v>
      </c>
      <c r="D150" s="115"/>
      <c r="E150" s="115"/>
      <c r="F150" s="116">
        <v>4819443.2</v>
      </c>
      <c r="G150" s="101">
        <f t="shared" si="35"/>
        <v>4819443.2</v>
      </c>
      <c r="H150" s="117">
        <v>0</v>
      </c>
      <c r="I150" s="117">
        <v>0</v>
      </c>
      <c r="J150" s="117">
        <v>0</v>
      </c>
      <c r="K150" s="117">
        <v>0</v>
      </c>
      <c r="L150" s="117">
        <v>0</v>
      </c>
      <c r="M150" s="117">
        <v>0</v>
      </c>
      <c r="N150" s="118">
        <v>0</v>
      </c>
      <c r="O150" s="117">
        <v>0</v>
      </c>
      <c r="P150" s="129">
        <v>572</v>
      </c>
      <c r="Q150" s="101">
        <v>4542239.28</v>
      </c>
      <c r="R150" s="117">
        <v>0</v>
      </c>
      <c r="S150" s="117">
        <v>0</v>
      </c>
      <c r="T150" s="101">
        <v>0</v>
      </c>
      <c r="U150" s="101">
        <v>0</v>
      </c>
      <c r="V150" s="117">
        <v>0</v>
      </c>
      <c r="W150" s="117">
        <v>0</v>
      </c>
      <c r="X150" s="117">
        <v>0</v>
      </c>
      <c r="Y150" s="117">
        <v>0</v>
      </c>
      <c r="Z150" s="117">
        <v>0</v>
      </c>
      <c r="AA150" s="117">
        <v>0</v>
      </c>
      <c r="AB150" s="117">
        <v>0</v>
      </c>
      <c r="AC150" s="117">
        <v>0</v>
      </c>
      <c r="AD150" s="117">
        <v>0</v>
      </c>
      <c r="AE150" s="117">
        <v>0</v>
      </c>
      <c r="AF150" s="101">
        <f t="shared" si="39"/>
        <v>97203.92</v>
      </c>
      <c r="AG150" s="101">
        <v>180000</v>
      </c>
      <c r="AH150" s="117">
        <v>0</v>
      </c>
      <c r="AI150" s="93">
        <v>2023</v>
      </c>
      <c r="AJ150" s="93">
        <v>2023</v>
      </c>
      <c r="AK150" s="93">
        <v>2023</v>
      </c>
      <c r="AL150" s="105"/>
      <c r="AM150" s="105"/>
      <c r="AN150" s="105"/>
      <c r="AO150" s="105"/>
      <c r="AP150" s="106" t="s">
        <v>16999</v>
      </c>
      <c r="AQ150" s="106" t="s">
        <v>17020</v>
      </c>
      <c r="AR150" s="106">
        <v>0</v>
      </c>
      <c r="AS150" s="106" t="s">
        <v>17009</v>
      </c>
      <c r="AT150" s="106" t="s">
        <v>17012</v>
      </c>
      <c r="AU150" s="106">
        <v>0</v>
      </c>
      <c r="AV150" s="106"/>
      <c r="AW150" s="106"/>
      <c r="AX150" s="106"/>
      <c r="AY150" s="106"/>
      <c r="AZ150" s="106" t="s">
        <v>645</v>
      </c>
      <c r="BA150" s="107">
        <v>571.4</v>
      </c>
      <c r="BB150" s="107">
        <v>560</v>
      </c>
      <c r="BC150" s="106" t="s">
        <v>2975</v>
      </c>
      <c r="BD150" s="106" t="s">
        <v>17058</v>
      </c>
      <c r="BE150" s="108"/>
      <c r="BF150" s="109">
        <f t="shared" si="38"/>
        <v>-12</v>
      </c>
      <c r="BM150" s="52" t="str">
        <f t="shared" si="36"/>
        <v>310.000</v>
      </c>
      <c r="BP150" s="52" t="s">
        <v>3619</v>
      </c>
      <c r="BQ150" s="52" t="s">
        <v>2993</v>
      </c>
      <c r="BR150" s="52" t="s">
        <v>2993</v>
      </c>
      <c r="BX150" s="52" t="s">
        <v>3619</v>
      </c>
      <c r="BY150" s="52" t="s">
        <v>2993</v>
      </c>
      <c r="BZ150" s="52" t="s">
        <v>2993</v>
      </c>
      <c r="CK150" s="103">
        <f t="shared" si="37"/>
        <v>-5.8207660913467407E-11</v>
      </c>
    </row>
    <row r="151" spans="1:89" x14ac:dyDescent="0.3">
      <c r="A151" s="52">
        <v>1</v>
      </c>
      <c r="B151" s="110">
        <f>SUBTOTAL(9,$A$22:A151)</f>
        <v>128</v>
      </c>
      <c r="C151" s="115" t="s">
        <v>412</v>
      </c>
      <c r="D151" s="115"/>
      <c r="E151" s="115"/>
      <c r="F151" s="116">
        <v>2881555.2</v>
      </c>
      <c r="G151" s="101">
        <f t="shared" si="35"/>
        <v>2881555.1999999997</v>
      </c>
      <c r="H151" s="117">
        <v>0</v>
      </c>
      <c r="I151" s="117">
        <v>0</v>
      </c>
      <c r="J151" s="117">
        <v>0</v>
      </c>
      <c r="K151" s="117">
        <v>0</v>
      </c>
      <c r="L151" s="117">
        <v>0</v>
      </c>
      <c r="M151" s="117">
        <v>0</v>
      </c>
      <c r="N151" s="118">
        <v>0</v>
      </c>
      <c r="O151" s="117">
        <v>0</v>
      </c>
      <c r="P151" s="129">
        <v>342</v>
      </c>
      <c r="Q151" s="101">
        <v>2674324.65</v>
      </c>
      <c r="R151" s="117">
        <v>0</v>
      </c>
      <c r="S151" s="117">
        <v>0</v>
      </c>
      <c r="T151" s="101">
        <v>0</v>
      </c>
      <c r="U151" s="101">
        <v>0</v>
      </c>
      <c r="V151" s="117">
        <v>0</v>
      </c>
      <c r="W151" s="117">
        <v>0</v>
      </c>
      <c r="X151" s="117">
        <v>0</v>
      </c>
      <c r="Y151" s="117">
        <v>0</v>
      </c>
      <c r="Z151" s="117">
        <v>0</v>
      </c>
      <c r="AA151" s="117">
        <v>0</v>
      </c>
      <c r="AB151" s="117">
        <v>0</v>
      </c>
      <c r="AC151" s="117">
        <v>0</v>
      </c>
      <c r="AD151" s="117">
        <v>0</v>
      </c>
      <c r="AE151" s="117">
        <v>0</v>
      </c>
      <c r="AF151" s="101">
        <f t="shared" si="39"/>
        <v>57230.55</v>
      </c>
      <c r="AG151" s="101">
        <v>150000</v>
      </c>
      <c r="AH151" s="117">
        <v>0</v>
      </c>
      <c r="AI151" s="93">
        <v>2023</v>
      </c>
      <c r="AJ151" s="93">
        <v>2023</v>
      </c>
      <c r="AK151" s="93">
        <v>2023</v>
      </c>
      <c r="AL151" s="105"/>
      <c r="AM151" s="105"/>
      <c r="AN151" s="105"/>
      <c r="AO151" s="105"/>
      <c r="AP151" s="106" t="s">
        <v>17015</v>
      </c>
      <c r="AQ151" s="106" t="s">
        <v>17009</v>
      </c>
      <c r="AR151" s="106">
        <v>0</v>
      </c>
      <c r="AS151" s="106" t="s">
        <v>16996</v>
      </c>
      <c r="AT151" s="106" t="s">
        <v>17003</v>
      </c>
      <c r="AU151" s="106">
        <v>0</v>
      </c>
      <c r="AV151" s="106"/>
      <c r="AW151" s="106"/>
      <c r="AX151" s="106"/>
      <c r="AY151" s="106"/>
      <c r="AZ151" s="106" t="s">
        <v>1011</v>
      </c>
      <c r="BA151" s="107">
        <v>428.5</v>
      </c>
      <c r="BB151" s="107">
        <v>342</v>
      </c>
      <c r="BC151" s="106" t="s">
        <v>2975</v>
      </c>
      <c r="BD151" s="106" t="s">
        <v>17058</v>
      </c>
      <c r="BE151" s="108"/>
      <c r="BF151" s="109">
        <f t="shared" si="38"/>
        <v>0</v>
      </c>
      <c r="BM151" s="52" t="str">
        <f t="shared" si="36"/>
        <v>нет данных</v>
      </c>
      <c r="BP151" s="52" t="s">
        <v>3623</v>
      </c>
      <c r="BQ151" s="52" t="s">
        <v>17035</v>
      </c>
      <c r="BR151" s="52" t="s">
        <v>2516</v>
      </c>
      <c r="BX151" s="52" t="s">
        <v>3623</v>
      </c>
      <c r="BY151" s="52" t="s">
        <v>17035</v>
      </c>
      <c r="BZ151" s="52" t="s">
        <v>2516</v>
      </c>
      <c r="CK151" s="103">
        <f t="shared" si="37"/>
        <v>-1.7462298274040222E-10</v>
      </c>
    </row>
    <row r="152" spans="1:89" x14ac:dyDescent="0.3">
      <c r="A152" s="52">
        <v>1</v>
      </c>
      <c r="B152" s="110">
        <f>SUBTOTAL(9,$A$22:A152)</f>
        <v>129</v>
      </c>
      <c r="C152" s="115" t="s">
        <v>413</v>
      </c>
      <c r="D152" s="115"/>
      <c r="E152" s="115"/>
      <c r="F152" s="116">
        <v>2881555.2</v>
      </c>
      <c r="G152" s="101">
        <f t="shared" si="35"/>
        <v>2881555.1999999997</v>
      </c>
      <c r="H152" s="117">
        <v>0</v>
      </c>
      <c r="I152" s="117">
        <v>0</v>
      </c>
      <c r="J152" s="117">
        <v>0</v>
      </c>
      <c r="K152" s="117">
        <v>0</v>
      </c>
      <c r="L152" s="117">
        <v>0</v>
      </c>
      <c r="M152" s="117">
        <v>0</v>
      </c>
      <c r="N152" s="118">
        <v>0</v>
      </c>
      <c r="O152" s="117">
        <v>0</v>
      </c>
      <c r="P152" s="129">
        <v>342</v>
      </c>
      <c r="Q152" s="101">
        <v>2674324.65</v>
      </c>
      <c r="R152" s="117">
        <v>0</v>
      </c>
      <c r="S152" s="117">
        <v>0</v>
      </c>
      <c r="T152" s="101">
        <v>0</v>
      </c>
      <c r="U152" s="101">
        <v>0</v>
      </c>
      <c r="V152" s="117">
        <v>0</v>
      </c>
      <c r="W152" s="117">
        <v>0</v>
      </c>
      <c r="X152" s="117">
        <v>0</v>
      </c>
      <c r="Y152" s="117">
        <v>0</v>
      </c>
      <c r="Z152" s="117">
        <v>0</v>
      </c>
      <c r="AA152" s="117">
        <v>0</v>
      </c>
      <c r="AB152" s="117">
        <v>0</v>
      </c>
      <c r="AC152" s="117">
        <v>0</v>
      </c>
      <c r="AD152" s="117">
        <v>0</v>
      </c>
      <c r="AE152" s="117">
        <v>0</v>
      </c>
      <c r="AF152" s="101">
        <f t="shared" si="39"/>
        <v>57230.55</v>
      </c>
      <c r="AG152" s="101">
        <v>150000</v>
      </c>
      <c r="AH152" s="117">
        <v>0</v>
      </c>
      <c r="AI152" s="93">
        <v>2023</v>
      </c>
      <c r="AJ152" s="93">
        <v>2023</v>
      </c>
      <c r="AK152" s="93">
        <v>2023</v>
      </c>
      <c r="AL152" s="105"/>
      <c r="AM152" s="105"/>
      <c r="AN152" s="105"/>
      <c r="AO152" s="105"/>
      <c r="AP152" s="106" t="s">
        <v>16999</v>
      </c>
      <c r="AQ152" s="106" t="s">
        <v>17020</v>
      </c>
      <c r="AR152" s="106">
        <v>0</v>
      </c>
      <c r="AS152" s="106" t="s">
        <v>17005</v>
      </c>
      <c r="AT152" s="106" t="s">
        <v>17012</v>
      </c>
      <c r="AU152" s="106">
        <v>0</v>
      </c>
      <c r="AV152" s="106"/>
      <c r="AW152" s="106"/>
      <c r="AX152" s="106"/>
      <c r="AY152" s="106"/>
      <c r="AZ152" s="106" t="s">
        <v>618</v>
      </c>
      <c r="BA152" s="107">
        <v>311.3</v>
      </c>
      <c r="BB152" s="107">
        <v>342</v>
      </c>
      <c r="BC152" s="106" t="s">
        <v>2975</v>
      </c>
      <c r="BD152" s="106" t="s">
        <v>17058</v>
      </c>
      <c r="BE152" s="108"/>
      <c r="BF152" s="109">
        <f t="shared" si="38"/>
        <v>0</v>
      </c>
      <c r="BM152" s="52" t="str">
        <f t="shared" si="36"/>
        <v>нет данных</v>
      </c>
      <c r="BP152" s="52" t="s">
        <v>3626</v>
      </c>
      <c r="BQ152" s="52" t="s">
        <v>795</v>
      </c>
      <c r="BR152" s="52" t="s">
        <v>3627</v>
      </c>
      <c r="BX152" s="52" t="s">
        <v>3626</v>
      </c>
      <c r="BY152" s="52" t="s">
        <v>795</v>
      </c>
      <c r="BZ152" s="52" t="s">
        <v>3627</v>
      </c>
      <c r="CK152" s="103">
        <f t="shared" si="37"/>
        <v>-1.7462298274040222E-10</v>
      </c>
    </row>
    <row r="153" spans="1:89" x14ac:dyDescent="0.3">
      <c r="A153" s="52">
        <v>1</v>
      </c>
      <c r="B153" s="110">
        <f>SUBTOTAL(9,$A$22:A153)</f>
        <v>130</v>
      </c>
      <c r="C153" s="115" t="s">
        <v>442</v>
      </c>
      <c r="D153" s="115"/>
      <c r="E153" s="115"/>
      <c r="F153" s="116">
        <v>6993248</v>
      </c>
      <c r="G153" s="101">
        <f t="shared" si="35"/>
        <v>6993248</v>
      </c>
      <c r="H153" s="117">
        <v>0</v>
      </c>
      <c r="I153" s="117">
        <v>0</v>
      </c>
      <c r="J153" s="117">
        <v>0</v>
      </c>
      <c r="K153" s="117">
        <v>0</v>
      </c>
      <c r="L153" s="117">
        <v>0</v>
      </c>
      <c r="M153" s="117">
        <v>0</v>
      </c>
      <c r="N153" s="118">
        <v>0</v>
      </c>
      <c r="O153" s="117">
        <v>0</v>
      </c>
      <c r="P153" s="129">
        <v>830</v>
      </c>
      <c r="Q153" s="101">
        <v>6670499.3099999996</v>
      </c>
      <c r="R153" s="117">
        <v>0</v>
      </c>
      <c r="S153" s="117">
        <v>0</v>
      </c>
      <c r="T153" s="101">
        <v>0</v>
      </c>
      <c r="U153" s="101">
        <v>0</v>
      </c>
      <c r="V153" s="117">
        <v>0</v>
      </c>
      <c r="W153" s="117">
        <v>0</v>
      </c>
      <c r="X153" s="117">
        <v>0</v>
      </c>
      <c r="Y153" s="117">
        <v>0</v>
      </c>
      <c r="Z153" s="117">
        <v>0</v>
      </c>
      <c r="AA153" s="117">
        <v>0</v>
      </c>
      <c r="AB153" s="117">
        <v>0</v>
      </c>
      <c r="AC153" s="117">
        <v>0</v>
      </c>
      <c r="AD153" s="117">
        <v>0</v>
      </c>
      <c r="AE153" s="117">
        <v>0</v>
      </c>
      <c r="AF153" s="101">
        <f t="shared" si="39"/>
        <v>142748.69</v>
      </c>
      <c r="AG153" s="101">
        <v>180000</v>
      </c>
      <c r="AH153" s="117">
        <v>0</v>
      </c>
      <c r="AI153" s="93">
        <v>2023</v>
      </c>
      <c r="AJ153" s="93">
        <v>2023</v>
      </c>
      <c r="AK153" s="93">
        <v>2023</v>
      </c>
      <c r="AL153" s="105"/>
      <c r="AM153" s="105"/>
      <c r="AN153" s="105"/>
      <c r="AO153" s="105"/>
      <c r="AP153" s="106" t="s">
        <v>16995</v>
      </c>
      <c r="AQ153" s="106" t="s">
        <v>17008</v>
      </c>
      <c r="AR153" s="106">
        <v>0</v>
      </c>
      <c r="AS153" s="106" t="s">
        <v>17011</v>
      </c>
      <c r="AT153" s="106" t="s">
        <v>17012</v>
      </c>
      <c r="AU153" s="106">
        <v>0</v>
      </c>
      <c r="AV153" s="106"/>
      <c r="AW153" s="106"/>
      <c r="AX153" s="106"/>
      <c r="AY153" s="106"/>
      <c r="AZ153" s="106" t="s">
        <v>701</v>
      </c>
      <c r="BA153" s="107">
        <v>890.5</v>
      </c>
      <c r="BB153" s="107">
        <v>683</v>
      </c>
      <c r="BC153" s="106" t="s">
        <v>2975</v>
      </c>
      <c r="BD153" s="106" t="s">
        <v>17058</v>
      </c>
      <c r="BE153" s="108"/>
      <c r="BF153" s="109">
        <f t="shared" si="38"/>
        <v>-147</v>
      </c>
      <c r="BM153" s="52" t="str">
        <f t="shared" si="36"/>
        <v>552.000</v>
      </c>
      <c r="BP153" s="52" t="s">
        <v>3679</v>
      </c>
      <c r="BQ153" s="52" t="s">
        <v>3019</v>
      </c>
      <c r="BR153" s="52" t="s">
        <v>3681</v>
      </c>
      <c r="BX153" s="52" t="s">
        <v>3679</v>
      </c>
      <c r="BY153" s="52" t="s">
        <v>3019</v>
      </c>
      <c r="BZ153" s="52" t="s">
        <v>3681</v>
      </c>
      <c r="CK153" s="103">
        <f t="shared" si="37"/>
        <v>4.0745362639427185E-10</v>
      </c>
    </row>
    <row r="154" spans="1:89" x14ac:dyDescent="0.3">
      <c r="A154" s="52">
        <v>1</v>
      </c>
      <c r="B154" s="110">
        <f>SUBTOTAL(9,$A$22:A154)</f>
        <v>131</v>
      </c>
      <c r="C154" s="115" t="s">
        <v>407</v>
      </c>
      <c r="D154" s="115"/>
      <c r="E154" s="115"/>
      <c r="F154" s="116">
        <v>3016553.2</v>
      </c>
      <c r="G154" s="101">
        <f t="shared" si="35"/>
        <v>3016553.2</v>
      </c>
      <c r="H154" s="117">
        <v>0</v>
      </c>
      <c r="I154" s="117">
        <v>0</v>
      </c>
      <c r="J154" s="117">
        <v>0</v>
      </c>
      <c r="K154" s="117">
        <v>0</v>
      </c>
      <c r="L154" s="117">
        <v>0</v>
      </c>
      <c r="M154" s="117">
        <v>0</v>
      </c>
      <c r="N154" s="118">
        <v>0</v>
      </c>
      <c r="O154" s="117">
        <v>0</v>
      </c>
      <c r="P154" s="129">
        <v>0</v>
      </c>
      <c r="Q154" s="101">
        <v>0</v>
      </c>
      <c r="R154" s="117">
        <v>0</v>
      </c>
      <c r="S154" s="117">
        <v>0</v>
      </c>
      <c r="T154" s="101">
        <v>430</v>
      </c>
      <c r="U154" s="101">
        <v>2806494.22</v>
      </c>
      <c r="V154" s="117">
        <v>0</v>
      </c>
      <c r="W154" s="117">
        <v>0</v>
      </c>
      <c r="X154" s="117">
        <v>0</v>
      </c>
      <c r="Y154" s="117">
        <v>0</v>
      </c>
      <c r="Z154" s="117">
        <v>0</v>
      </c>
      <c r="AA154" s="117">
        <v>0</v>
      </c>
      <c r="AB154" s="117">
        <v>0</v>
      </c>
      <c r="AC154" s="117">
        <v>0</v>
      </c>
      <c r="AD154" s="117">
        <v>0</v>
      </c>
      <c r="AE154" s="117">
        <v>0</v>
      </c>
      <c r="AF154" s="101">
        <f>ROUND(U154*2.14%,2)</f>
        <v>60058.98</v>
      </c>
      <c r="AG154" s="117">
        <v>150000</v>
      </c>
      <c r="AH154" s="117">
        <v>0</v>
      </c>
      <c r="AI154" s="93">
        <v>2023</v>
      </c>
      <c r="AJ154" s="93">
        <v>2023</v>
      </c>
      <c r="AK154" s="93">
        <v>2023</v>
      </c>
      <c r="AL154" s="105"/>
      <c r="AM154" s="105"/>
      <c r="AN154" s="105"/>
      <c r="AO154" s="105"/>
      <c r="AP154" s="106" t="s">
        <v>16997</v>
      </c>
      <c r="AQ154" s="106" t="s">
        <v>17005</v>
      </c>
      <c r="AR154" s="106">
        <v>0</v>
      </c>
      <c r="AS154" s="106" t="s">
        <v>17000</v>
      </c>
      <c r="AT154" s="106" t="s">
        <v>17007</v>
      </c>
      <c r="AU154" s="106">
        <v>0</v>
      </c>
      <c r="AV154" s="106"/>
      <c r="AW154" s="106"/>
      <c r="AX154" s="106"/>
      <c r="AY154" s="106"/>
      <c r="AZ154" s="106" t="s">
        <v>920</v>
      </c>
      <c r="BA154" s="107">
        <v>362.3</v>
      </c>
      <c r="BB154" s="107">
        <v>297</v>
      </c>
      <c r="BC154" s="106" t="s">
        <v>2975</v>
      </c>
      <c r="BD154" s="106" t="s">
        <v>2988</v>
      </c>
      <c r="BE154" s="108"/>
      <c r="BF154" s="109">
        <f t="shared" si="38"/>
        <v>297</v>
      </c>
      <c r="BM154" s="52" t="str">
        <f t="shared" si="36"/>
        <v>280.000</v>
      </c>
      <c r="BP154" s="52" t="s">
        <v>3632</v>
      </c>
      <c r="BQ154" s="52" t="s">
        <v>17035</v>
      </c>
      <c r="BR154" s="52" t="s">
        <v>3633</v>
      </c>
      <c r="BX154" s="52" t="s">
        <v>3632</v>
      </c>
      <c r="BY154" s="52" t="s">
        <v>17035</v>
      </c>
      <c r="BZ154" s="52" t="s">
        <v>3633</v>
      </c>
      <c r="CK154" s="103">
        <f t="shared" si="37"/>
        <v>-2.9103830456733704E-11</v>
      </c>
    </row>
    <row r="155" spans="1:89" x14ac:dyDescent="0.3">
      <c r="A155" s="52">
        <v>1</v>
      </c>
      <c r="B155" s="110">
        <f>SUBTOTAL(9,$A$22:A155)</f>
        <v>132</v>
      </c>
      <c r="C155" s="115" t="s">
        <v>415</v>
      </c>
      <c r="D155" s="115"/>
      <c r="E155" s="115"/>
      <c r="F155" s="116">
        <v>4802592</v>
      </c>
      <c r="G155" s="101">
        <f t="shared" si="35"/>
        <v>4802592</v>
      </c>
      <c r="H155" s="117">
        <v>0</v>
      </c>
      <c r="I155" s="117">
        <v>0</v>
      </c>
      <c r="J155" s="117">
        <v>0</v>
      </c>
      <c r="K155" s="117">
        <v>0</v>
      </c>
      <c r="L155" s="117">
        <v>0</v>
      </c>
      <c r="M155" s="117">
        <v>0</v>
      </c>
      <c r="N155" s="118">
        <v>0</v>
      </c>
      <c r="O155" s="117">
        <v>0</v>
      </c>
      <c r="P155" s="129">
        <v>570</v>
      </c>
      <c r="Q155" s="101">
        <v>4525741.1399999997</v>
      </c>
      <c r="R155" s="117">
        <v>0</v>
      </c>
      <c r="S155" s="117">
        <v>0</v>
      </c>
      <c r="T155" s="101">
        <v>0</v>
      </c>
      <c r="U155" s="101">
        <v>0</v>
      </c>
      <c r="V155" s="117">
        <v>0</v>
      </c>
      <c r="W155" s="117">
        <v>0</v>
      </c>
      <c r="X155" s="117">
        <v>0</v>
      </c>
      <c r="Y155" s="117">
        <v>0</v>
      </c>
      <c r="Z155" s="117">
        <v>0</v>
      </c>
      <c r="AA155" s="117">
        <v>0</v>
      </c>
      <c r="AB155" s="117">
        <v>0</v>
      </c>
      <c r="AC155" s="117">
        <v>0</v>
      </c>
      <c r="AD155" s="117">
        <v>0</v>
      </c>
      <c r="AE155" s="117">
        <v>0</v>
      </c>
      <c r="AF155" s="101">
        <f>ROUND(Q155*2.14%,2)</f>
        <v>96850.86</v>
      </c>
      <c r="AG155" s="101">
        <v>180000</v>
      </c>
      <c r="AH155" s="117">
        <v>0</v>
      </c>
      <c r="AI155" s="93">
        <v>2023</v>
      </c>
      <c r="AJ155" s="93">
        <v>2023</v>
      </c>
      <c r="AK155" s="93">
        <v>2023</v>
      </c>
      <c r="AL155" s="105"/>
      <c r="AM155" s="105"/>
      <c r="AN155" s="105"/>
      <c r="AO155" s="105"/>
      <c r="AP155" s="106" t="s">
        <v>16999</v>
      </c>
      <c r="AQ155" s="106" t="s">
        <v>17011</v>
      </c>
      <c r="AR155" s="106">
        <v>0</v>
      </c>
      <c r="AS155" s="106" t="s">
        <v>17001</v>
      </c>
      <c r="AT155" s="106" t="s">
        <v>17012</v>
      </c>
      <c r="AU155" s="106" t="s">
        <v>17010</v>
      </c>
      <c r="AV155" s="106"/>
      <c r="AW155" s="106"/>
      <c r="AX155" s="106"/>
      <c r="AY155" s="106"/>
      <c r="AZ155" s="106" t="s">
        <v>668</v>
      </c>
      <c r="BA155" s="107">
        <v>1104.7</v>
      </c>
      <c r="BB155" s="107">
        <v>570</v>
      </c>
      <c r="BC155" s="106" t="s">
        <v>2975</v>
      </c>
      <c r="BD155" s="106" t="s">
        <v>17058</v>
      </c>
      <c r="BE155" s="108"/>
      <c r="BF155" s="109">
        <f t="shared" si="38"/>
        <v>0</v>
      </c>
      <c r="BM155" s="52" t="str">
        <f t="shared" si="36"/>
        <v>444.000</v>
      </c>
      <c r="BP155" s="52" t="s">
        <v>3635</v>
      </c>
      <c r="BQ155" s="52" t="s">
        <v>3016</v>
      </c>
      <c r="BR155" s="52" t="s">
        <v>3636</v>
      </c>
      <c r="BX155" s="52" t="s">
        <v>3635</v>
      </c>
      <c r="BY155" s="52" t="s">
        <v>3016</v>
      </c>
      <c r="BZ155" s="52" t="s">
        <v>3636</v>
      </c>
      <c r="CK155" s="103">
        <f t="shared" si="37"/>
        <v>3.4924596548080444E-10</v>
      </c>
    </row>
    <row r="156" spans="1:89" x14ac:dyDescent="0.3">
      <c r="A156" s="52">
        <v>1</v>
      </c>
      <c r="B156" s="110">
        <f>SUBTOTAL(9,$A$22:A156)</f>
        <v>133</v>
      </c>
      <c r="C156" s="115" t="s">
        <v>419</v>
      </c>
      <c r="D156" s="115"/>
      <c r="E156" s="115"/>
      <c r="F156" s="116">
        <v>2822576</v>
      </c>
      <c r="G156" s="101">
        <f t="shared" si="35"/>
        <v>2822576</v>
      </c>
      <c r="H156" s="117">
        <v>0</v>
      </c>
      <c r="I156" s="117">
        <v>0</v>
      </c>
      <c r="J156" s="117">
        <v>0</v>
      </c>
      <c r="K156" s="117">
        <v>0</v>
      </c>
      <c r="L156" s="117">
        <v>0</v>
      </c>
      <c r="M156" s="117">
        <v>0</v>
      </c>
      <c r="N156" s="118">
        <v>0</v>
      </c>
      <c r="O156" s="117">
        <v>0</v>
      </c>
      <c r="P156" s="129">
        <v>335</v>
      </c>
      <c r="Q156" s="101">
        <v>2616581.16</v>
      </c>
      <c r="R156" s="117">
        <v>0</v>
      </c>
      <c r="S156" s="117">
        <v>0</v>
      </c>
      <c r="T156" s="101">
        <v>0</v>
      </c>
      <c r="U156" s="101">
        <v>0</v>
      </c>
      <c r="V156" s="117">
        <v>0</v>
      </c>
      <c r="W156" s="117">
        <v>0</v>
      </c>
      <c r="X156" s="117">
        <v>0</v>
      </c>
      <c r="Y156" s="117">
        <v>0</v>
      </c>
      <c r="Z156" s="117">
        <v>0</v>
      </c>
      <c r="AA156" s="117">
        <v>0</v>
      </c>
      <c r="AB156" s="117">
        <v>0</v>
      </c>
      <c r="AC156" s="117">
        <v>0</v>
      </c>
      <c r="AD156" s="117">
        <v>0</v>
      </c>
      <c r="AE156" s="117">
        <v>0</v>
      </c>
      <c r="AF156" s="101">
        <f>ROUND(Q156*2.14%,2)</f>
        <v>55994.84</v>
      </c>
      <c r="AG156" s="101">
        <v>150000</v>
      </c>
      <c r="AH156" s="117">
        <v>0</v>
      </c>
      <c r="AI156" s="93">
        <v>2023</v>
      </c>
      <c r="AJ156" s="93">
        <v>2023</v>
      </c>
      <c r="AK156" s="93">
        <v>2023</v>
      </c>
      <c r="AL156" s="105"/>
      <c r="AM156" s="105"/>
      <c r="AN156" s="105"/>
      <c r="AO156" s="105"/>
      <c r="AP156" s="106" t="s">
        <v>17015</v>
      </c>
      <c r="AQ156" s="106" t="s">
        <v>17020</v>
      </c>
      <c r="AR156" s="106">
        <v>0</v>
      </c>
      <c r="AS156" s="106" t="s">
        <v>16999</v>
      </c>
      <c r="AT156" s="106" t="s">
        <v>17018</v>
      </c>
      <c r="AU156" s="106">
        <v>0</v>
      </c>
      <c r="AV156" s="106"/>
      <c r="AW156" s="106"/>
      <c r="AX156" s="106"/>
      <c r="AY156" s="106"/>
      <c r="AZ156" s="106" t="s">
        <v>1287</v>
      </c>
      <c r="BA156" s="107">
        <v>271.89999999999998</v>
      </c>
      <c r="BB156" s="107">
        <v>252</v>
      </c>
      <c r="BC156" s="106" t="s">
        <v>2975</v>
      </c>
      <c r="BD156" s="106" t="s">
        <v>17058</v>
      </c>
      <c r="BE156" s="108"/>
      <c r="BF156" s="109">
        <f t="shared" si="38"/>
        <v>-83</v>
      </c>
      <c r="BM156" s="52" t="str">
        <f t="shared" si="36"/>
        <v>219.500</v>
      </c>
      <c r="BP156" s="52" t="s">
        <v>3639</v>
      </c>
      <c r="BQ156" s="52" t="s">
        <v>726</v>
      </c>
      <c r="BR156" s="52" t="s">
        <v>3640</v>
      </c>
      <c r="BX156" s="52" t="s">
        <v>3639</v>
      </c>
      <c r="BY156" s="52" t="s">
        <v>726</v>
      </c>
      <c r="BZ156" s="52" t="s">
        <v>3640</v>
      </c>
      <c r="CK156" s="103">
        <f t="shared" si="37"/>
        <v>-1.4551915228366852E-10</v>
      </c>
    </row>
    <row r="157" spans="1:89" x14ac:dyDescent="0.3">
      <c r="A157" s="52">
        <v>1</v>
      </c>
      <c r="B157" s="110">
        <f>SUBTOTAL(9,$A$22:A157)</f>
        <v>134</v>
      </c>
      <c r="C157" s="115" t="s">
        <v>448</v>
      </c>
      <c r="D157" s="115"/>
      <c r="E157" s="115"/>
      <c r="F157" s="116">
        <v>2822576</v>
      </c>
      <c r="G157" s="101">
        <f t="shared" si="35"/>
        <v>2822576</v>
      </c>
      <c r="H157" s="117">
        <v>0</v>
      </c>
      <c r="I157" s="117">
        <v>0</v>
      </c>
      <c r="J157" s="117">
        <v>0</v>
      </c>
      <c r="K157" s="117">
        <v>0</v>
      </c>
      <c r="L157" s="117">
        <v>0</v>
      </c>
      <c r="M157" s="117">
        <v>0</v>
      </c>
      <c r="N157" s="118">
        <v>0</v>
      </c>
      <c r="O157" s="117">
        <v>0</v>
      </c>
      <c r="P157" s="129">
        <v>335</v>
      </c>
      <c r="Q157" s="101">
        <v>2616581.16</v>
      </c>
      <c r="R157" s="117">
        <v>0</v>
      </c>
      <c r="S157" s="117">
        <v>0</v>
      </c>
      <c r="T157" s="101">
        <v>0</v>
      </c>
      <c r="U157" s="101">
        <v>0</v>
      </c>
      <c r="V157" s="117">
        <v>0</v>
      </c>
      <c r="W157" s="117">
        <v>0</v>
      </c>
      <c r="X157" s="117">
        <v>0</v>
      </c>
      <c r="Y157" s="117">
        <v>0</v>
      </c>
      <c r="Z157" s="117">
        <v>0</v>
      </c>
      <c r="AA157" s="117">
        <v>0</v>
      </c>
      <c r="AB157" s="117">
        <v>0</v>
      </c>
      <c r="AC157" s="117">
        <v>0</v>
      </c>
      <c r="AD157" s="117">
        <v>0</v>
      </c>
      <c r="AE157" s="117">
        <v>0</v>
      </c>
      <c r="AF157" s="101">
        <f>ROUND(Q157*2.14%,2)</f>
        <v>55994.84</v>
      </c>
      <c r="AG157" s="101">
        <v>150000</v>
      </c>
      <c r="AH157" s="117">
        <v>0</v>
      </c>
      <c r="AI157" s="93">
        <v>2023</v>
      </c>
      <c r="AJ157" s="93">
        <v>2023</v>
      </c>
      <c r="AK157" s="93">
        <v>2023</v>
      </c>
      <c r="AL157" s="105"/>
      <c r="AM157" s="105"/>
      <c r="AN157" s="105"/>
      <c r="AO157" s="105"/>
      <c r="AP157" s="106" t="s">
        <v>17015</v>
      </c>
      <c r="AQ157" s="106" t="s">
        <v>16996</v>
      </c>
      <c r="AR157" s="106">
        <v>0</v>
      </c>
      <c r="AS157" s="106" t="s">
        <v>17004</v>
      </c>
      <c r="AT157" s="106" t="s">
        <v>17003</v>
      </c>
      <c r="AU157" s="106">
        <v>0</v>
      </c>
      <c r="AV157" s="106"/>
      <c r="AW157" s="106"/>
      <c r="AX157" s="106"/>
      <c r="AY157" s="106"/>
      <c r="AZ157" s="106" t="s">
        <v>1741</v>
      </c>
      <c r="BA157" s="107">
        <v>456.6</v>
      </c>
      <c r="BB157" s="107">
        <v>313</v>
      </c>
      <c r="BC157" s="106" t="s">
        <v>2975</v>
      </c>
      <c r="BD157" s="106" t="s">
        <v>17058</v>
      </c>
      <c r="BE157" s="108"/>
      <c r="BF157" s="109">
        <f t="shared" si="38"/>
        <v>-22</v>
      </c>
      <c r="BM157" s="52" t="str">
        <f t="shared" si="36"/>
        <v>264.600</v>
      </c>
      <c r="BP157" s="52" t="s">
        <v>3683</v>
      </c>
      <c r="BQ157" s="52" t="s">
        <v>2988</v>
      </c>
      <c r="BR157" s="52" t="s">
        <v>1028</v>
      </c>
      <c r="BX157" s="52" t="s">
        <v>3683</v>
      </c>
      <c r="BY157" s="52" t="s">
        <v>2988</v>
      </c>
      <c r="BZ157" s="52" t="s">
        <v>1028</v>
      </c>
      <c r="CK157" s="103">
        <f t="shared" si="37"/>
        <v>-1.4551915228366852E-10</v>
      </c>
    </row>
    <row r="158" spans="1:89" x14ac:dyDescent="0.3">
      <c r="A158" s="52">
        <v>1</v>
      </c>
      <c r="B158" s="110">
        <f>SUBTOTAL(9,$A$22:A158)</f>
        <v>135</v>
      </c>
      <c r="C158" s="115" t="s">
        <v>421</v>
      </c>
      <c r="D158" s="115"/>
      <c r="E158" s="115"/>
      <c r="F158" s="116">
        <v>1603722.38</v>
      </c>
      <c r="G158" s="101">
        <f t="shared" si="35"/>
        <v>1603722.3800000001</v>
      </c>
      <c r="H158" s="117">
        <v>0</v>
      </c>
      <c r="I158" s="117">
        <v>0</v>
      </c>
      <c r="J158" s="117">
        <v>0</v>
      </c>
      <c r="K158" s="117">
        <v>0</v>
      </c>
      <c r="L158" s="117">
        <v>0</v>
      </c>
      <c r="M158" s="117">
        <v>0</v>
      </c>
      <c r="N158" s="118">
        <v>0</v>
      </c>
      <c r="O158" s="117">
        <v>0</v>
      </c>
      <c r="P158" s="129">
        <v>0</v>
      </c>
      <c r="Q158" s="101">
        <v>0</v>
      </c>
      <c r="R158" s="117">
        <v>0</v>
      </c>
      <c r="S158" s="117">
        <v>0</v>
      </c>
      <c r="T158" s="129">
        <v>403</v>
      </c>
      <c r="U158" s="101">
        <v>1423264.52</v>
      </c>
      <c r="V158" s="117">
        <v>0</v>
      </c>
      <c r="W158" s="117">
        <v>0</v>
      </c>
      <c r="X158" s="117">
        <v>0</v>
      </c>
      <c r="Y158" s="117">
        <v>0</v>
      </c>
      <c r="Z158" s="117">
        <v>0</v>
      </c>
      <c r="AA158" s="117">
        <v>0</v>
      </c>
      <c r="AB158" s="117">
        <v>0</v>
      </c>
      <c r="AC158" s="117">
        <v>0</v>
      </c>
      <c r="AD158" s="117">
        <v>0</v>
      </c>
      <c r="AE158" s="117">
        <v>0</v>
      </c>
      <c r="AF158" s="101">
        <f>ROUND(U158*2.14%,2)</f>
        <v>30457.86</v>
      </c>
      <c r="AG158" s="117">
        <v>150000</v>
      </c>
      <c r="AH158" s="117">
        <v>0</v>
      </c>
      <c r="AI158" s="93">
        <v>2023</v>
      </c>
      <c r="AJ158" s="93">
        <v>2023</v>
      </c>
      <c r="AK158" s="93">
        <v>2023</v>
      </c>
      <c r="AL158" s="105"/>
      <c r="AM158" s="105"/>
      <c r="AN158" s="105"/>
      <c r="AO158" s="105"/>
      <c r="AP158" s="106" t="s">
        <v>17016</v>
      </c>
      <c r="AQ158" s="106" t="s">
        <v>16996</v>
      </c>
      <c r="AR158" s="106">
        <v>0</v>
      </c>
      <c r="AS158" s="106" t="s">
        <v>17004</v>
      </c>
      <c r="AT158" s="106" t="s">
        <v>17010</v>
      </c>
      <c r="AU158" s="106">
        <v>0</v>
      </c>
      <c r="AV158" s="106" t="s">
        <v>17026</v>
      </c>
      <c r="AW158" s="106"/>
      <c r="AX158" s="106"/>
      <c r="AY158" s="106"/>
      <c r="AZ158" s="106" t="s">
        <v>1741</v>
      </c>
      <c r="BA158" s="107">
        <v>391.7</v>
      </c>
      <c r="BB158" s="107">
        <v>342</v>
      </c>
      <c r="BC158" s="106" t="s">
        <v>2975</v>
      </c>
      <c r="BD158" s="106" t="s">
        <v>1741</v>
      </c>
      <c r="BE158" s="108"/>
      <c r="BF158" s="109">
        <f t="shared" si="38"/>
        <v>342</v>
      </c>
      <c r="BM158" s="52" t="str">
        <f t="shared" si="36"/>
        <v>нет данных</v>
      </c>
      <c r="BP158" s="52" t="s">
        <v>3641</v>
      </c>
      <c r="BQ158" s="52" t="s">
        <v>2993</v>
      </c>
      <c r="BR158" s="52" t="s">
        <v>3642</v>
      </c>
      <c r="BX158" s="52" t="s">
        <v>3641</v>
      </c>
      <c r="BY158" s="52" t="s">
        <v>2993</v>
      </c>
      <c r="BZ158" s="52" t="s">
        <v>3642</v>
      </c>
      <c r="CK158" s="103">
        <f t="shared" si="37"/>
        <v>1.1641532182693481E-10</v>
      </c>
    </row>
    <row r="159" spans="1:89" x14ac:dyDescent="0.3">
      <c r="A159" s="52">
        <v>1</v>
      </c>
      <c r="B159" s="110">
        <f>SUBTOTAL(9,$A$22:A159)</f>
        <v>136</v>
      </c>
      <c r="C159" s="115" t="s">
        <v>422</v>
      </c>
      <c r="D159" s="115"/>
      <c r="E159" s="115"/>
      <c r="F159" s="116">
        <v>2055846.4</v>
      </c>
      <c r="G159" s="101">
        <f t="shared" si="35"/>
        <v>2055846.4000000001</v>
      </c>
      <c r="H159" s="117">
        <v>0</v>
      </c>
      <c r="I159" s="117">
        <v>0</v>
      </c>
      <c r="J159" s="117">
        <v>0</v>
      </c>
      <c r="K159" s="117">
        <v>0</v>
      </c>
      <c r="L159" s="117">
        <v>0</v>
      </c>
      <c r="M159" s="117">
        <v>0</v>
      </c>
      <c r="N159" s="118">
        <v>0</v>
      </c>
      <c r="O159" s="117">
        <v>0</v>
      </c>
      <c r="P159" s="129">
        <v>244</v>
      </c>
      <c r="Q159" s="101">
        <v>1865915.8</v>
      </c>
      <c r="R159" s="117">
        <v>0</v>
      </c>
      <c r="S159" s="117">
        <v>0</v>
      </c>
      <c r="T159" s="101">
        <v>0</v>
      </c>
      <c r="U159" s="101">
        <v>0</v>
      </c>
      <c r="V159" s="117">
        <v>0</v>
      </c>
      <c r="W159" s="117">
        <v>0</v>
      </c>
      <c r="X159" s="117">
        <v>0</v>
      </c>
      <c r="Y159" s="117">
        <v>0</v>
      </c>
      <c r="Z159" s="117">
        <v>0</v>
      </c>
      <c r="AA159" s="117">
        <v>0</v>
      </c>
      <c r="AB159" s="117">
        <v>0</v>
      </c>
      <c r="AC159" s="117">
        <v>0</v>
      </c>
      <c r="AD159" s="117">
        <v>0</v>
      </c>
      <c r="AE159" s="117">
        <v>0</v>
      </c>
      <c r="AF159" s="101">
        <f>ROUND(Q159*2.14%,2)</f>
        <v>39930.6</v>
      </c>
      <c r="AG159" s="101">
        <v>150000</v>
      </c>
      <c r="AH159" s="117">
        <v>0</v>
      </c>
      <c r="AI159" s="93">
        <v>2023</v>
      </c>
      <c r="AJ159" s="93">
        <v>2023</v>
      </c>
      <c r="AK159" s="93">
        <v>2023</v>
      </c>
      <c r="AL159" s="105"/>
      <c r="AM159" s="105"/>
      <c r="AN159" s="105"/>
      <c r="AO159" s="105"/>
      <c r="AP159" s="106" t="s">
        <v>17013</v>
      </c>
      <c r="AQ159" s="106" t="s">
        <v>17005</v>
      </c>
      <c r="AR159" s="106">
        <v>0</v>
      </c>
      <c r="AS159" s="106" t="s">
        <v>16997</v>
      </c>
      <c r="AT159" s="106" t="s">
        <v>17003</v>
      </c>
      <c r="AU159" s="106" t="s">
        <v>17010</v>
      </c>
      <c r="AV159" s="106"/>
      <c r="AW159" s="106"/>
      <c r="AX159" s="106"/>
      <c r="AY159" s="106"/>
      <c r="AZ159" s="106" t="s">
        <v>2148</v>
      </c>
      <c r="BA159" s="107">
        <v>255.8</v>
      </c>
      <c r="BB159" s="107">
        <v>244</v>
      </c>
      <c r="BC159" s="106" t="s">
        <v>2975</v>
      </c>
      <c r="BD159" s="106" t="s">
        <v>17058</v>
      </c>
      <c r="BE159" s="108"/>
      <c r="BF159" s="109">
        <f t="shared" si="38"/>
        <v>0</v>
      </c>
      <c r="BM159" s="52" t="str">
        <f t="shared" si="36"/>
        <v>178.400</v>
      </c>
      <c r="BP159" s="52" t="s">
        <v>3643</v>
      </c>
      <c r="BQ159" s="52" t="s">
        <v>1350</v>
      </c>
      <c r="BR159" s="52" t="s">
        <v>3644</v>
      </c>
      <c r="BX159" s="52" t="s">
        <v>3643</v>
      </c>
      <c r="BY159" s="52" t="s">
        <v>1350</v>
      </c>
      <c r="BZ159" s="52" t="s">
        <v>3644</v>
      </c>
      <c r="CK159" s="103">
        <f t="shared" si="37"/>
        <v>8.7311491370201111E-11</v>
      </c>
    </row>
    <row r="160" spans="1:89" x14ac:dyDescent="0.3">
      <c r="A160" s="52">
        <v>1</v>
      </c>
      <c r="B160" s="110">
        <f>SUBTOTAL(9,$A$22:A160)</f>
        <v>137</v>
      </c>
      <c r="C160" s="115" t="s">
        <v>425</v>
      </c>
      <c r="D160" s="115"/>
      <c r="E160" s="115"/>
      <c r="F160" s="116">
        <v>3201728</v>
      </c>
      <c r="G160" s="101">
        <f t="shared" si="35"/>
        <v>3201728</v>
      </c>
      <c r="H160" s="117">
        <v>0</v>
      </c>
      <c r="I160" s="117">
        <v>0</v>
      </c>
      <c r="J160" s="117">
        <v>0</v>
      </c>
      <c r="K160" s="117">
        <v>0</v>
      </c>
      <c r="L160" s="117">
        <v>0</v>
      </c>
      <c r="M160" s="117">
        <v>0</v>
      </c>
      <c r="N160" s="118">
        <v>0</v>
      </c>
      <c r="O160" s="117">
        <v>0</v>
      </c>
      <c r="P160" s="129">
        <v>380</v>
      </c>
      <c r="Q160" s="101">
        <v>2987789.31</v>
      </c>
      <c r="R160" s="117">
        <v>0</v>
      </c>
      <c r="S160" s="117">
        <v>0</v>
      </c>
      <c r="T160" s="101">
        <v>0</v>
      </c>
      <c r="U160" s="101">
        <v>0</v>
      </c>
      <c r="V160" s="117">
        <v>0</v>
      </c>
      <c r="W160" s="117">
        <v>0</v>
      </c>
      <c r="X160" s="117">
        <v>0</v>
      </c>
      <c r="Y160" s="117">
        <v>0</v>
      </c>
      <c r="Z160" s="117">
        <v>0</v>
      </c>
      <c r="AA160" s="117">
        <v>0</v>
      </c>
      <c r="AB160" s="117">
        <v>0</v>
      </c>
      <c r="AC160" s="117">
        <v>0</v>
      </c>
      <c r="AD160" s="117">
        <v>0</v>
      </c>
      <c r="AE160" s="117">
        <v>0</v>
      </c>
      <c r="AF160" s="101">
        <f>ROUND(Q160*2.14%,2)</f>
        <v>63938.69</v>
      </c>
      <c r="AG160" s="101">
        <v>150000</v>
      </c>
      <c r="AH160" s="117">
        <v>0</v>
      </c>
      <c r="AI160" s="93">
        <v>2023</v>
      </c>
      <c r="AJ160" s="93">
        <v>2023</v>
      </c>
      <c r="AK160" s="93">
        <v>2023</v>
      </c>
      <c r="AL160" s="105"/>
      <c r="AM160" s="105"/>
      <c r="AN160" s="105"/>
      <c r="AO160" s="105"/>
      <c r="AP160" s="106" t="s">
        <v>17016</v>
      </c>
      <c r="AQ160" s="106" t="s">
        <v>16996</v>
      </c>
      <c r="AR160" s="106">
        <v>0</v>
      </c>
      <c r="AS160" s="106" t="s">
        <v>17004</v>
      </c>
      <c r="AT160" s="106" t="s">
        <v>17010</v>
      </c>
      <c r="AU160" s="106">
        <v>0</v>
      </c>
      <c r="AV160" s="106"/>
      <c r="AW160" s="106"/>
      <c r="AX160" s="106"/>
      <c r="AY160" s="106"/>
      <c r="AZ160" s="106" t="s">
        <v>1017</v>
      </c>
      <c r="BA160" s="107">
        <v>383.6</v>
      </c>
      <c r="BB160" s="107">
        <v>380</v>
      </c>
      <c r="BC160" s="106" t="s">
        <v>2975</v>
      </c>
      <c r="BD160" s="106" t="s">
        <v>17058</v>
      </c>
      <c r="BE160" s="108"/>
      <c r="BF160" s="109">
        <f t="shared" si="38"/>
        <v>0</v>
      </c>
      <c r="BM160" s="52" t="str">
        <f t="shared" si="36"/>
        <v>216.000</v>
      </c>
      <c r="BP160" s="52" t="s">
        <v>3649</v>
      </c>
      <c r="BQ160" s="52" t="s">
        <v>2988</v>
      </c>
      <c r="BR160" s="52" t="s">
        <v>3650</v>
      </c>
      <c r="BX160" s="52" t="s">
        <v>3649</v>
      </c>
      <c r="BY160" s="52" t="s">
        <v>2988</v>
      </c>
      <c r="BZ160" s="52" t="s">
        <v>3650</v>
      </c>
      <c r="CK160" s="103">
        <f t="shared" si="37"/>
        <v>-5.8207660913467407E-11</v>
      </c>
    </row>
    <row r="161" spans="1:118" x14ac:dyDescent="0.3">
      <c r="A161" s="52">
        <v>1</v>
      </c>
      <c r="B161" s="110">
        <f>SUBTOTAL(9,$A$22:A161)</f>
        <v>138</v>
      </c>
      <c r="C161" s="115" t="s">
        <v>427</v>
      </c>
      <c r="D161" s="115"/>
      <c r="E161" s="115"/>
      <c r="F161" s="116">
        <v>2864704</v>
      </c>
      <c r="G161" s="101">
        <f t="shared" si="35"/>
        <v>2864704</v>
      </c>
      <c r="H161" s="117">
        <v>0</v>
      </c>
      <c r="I161" s="117">
        <v>0</v>
      </c>
      <c r="J161" s="117">
        <v>0</v>
      </c>
      <c r="K161" s="117">
        <v>0</v>
      </c>
      <c r="L161" s="117">
        <v>0</v>
      </c>
      <c r="M161" s="117">
        <v>0</v>
      </c>
      <c r="N161" s="118">
        <v>0</v>
      </c>
      <c r="O161" s="117">
        <v>0</v>
      </c>
      <c r="P161" s="129">
        <v>340</v>
      </c>
      <c r="Q161" s="101">
        <v>2657826.5099999998</v>
      </c>
      <c r="R161" s="117">
        <v>0</v>
      </c>
      <c r="S161" s="117">
        <v>0</v>
      </c>
      <c r="T161" s="101">
        <v>0</v>
      </c>
      <c r="U161" s="101">
        <v>0</v>
      </c>
      <c r="V161" s="117">
        <v>0</v>
      </c>
      <c r="W161" s="117">
        <v>0</v>
      </c>
      <c r="X161" s="117">
        <v>0</v>
      </c>
      <c r="Y161" s="117">
        <v>0</v>
      </c>
      <c r="Z161" s="117">
        <v>0</v>
      </c>
      <c r="AA161" s="117">
        <v>0</v>
      </c>
      <c r="AB161" s="117">
        <v>0</v>
      </c>
      <c r="AC161" s="117">
        <v>0</v>
      </c>
      <c r="AD161" s="117">
        <v>0</v>
      </c>
      <c r="AE161" s="117">
        <v>0</v>
      </c>
      <c r="AF161" s="101">
        <f>ROUND(Q161*2.14%,2)</f>
        <v>56877.49</v>
      </c>
      <c r="AG161" s="101">
        <v>150000</v>
      </c>
      <c r="AH161" s="117">
        <v>0</v>
      </c>
      <c r="AI161" s="93">
        <v>2023</v>
      </c>
      <c r="AJ161" s="93">
        <v>2023</v>
      </c>
      <c r="AK161" s="93">
        <v>2023</v>
      </c>
      <c r="AL161" s="105"/>
      <c r="AM161" s="105"/>
      <c r="AN161" s="105"/>
      <c r="AO161" s="105"/>
      <c r="AP161" s="106" t="s">
        <v>17013</v>
      </c>
      <c r="AQ161" s="106" t="s">
        <v>17002</v>
      </c>
      <c r="AR161" s="106">
        <v>0</v>
      </c>
      <c r="AS161" s="106" t="s">
        <v>17017</v>
      </c>
      <c r="AT161" s="106" t="s">
        <v>17003</v>
      </c>
      <c r="AU161" s="106">
        <v>0</v>
      </c>
      <c r="AV161" s="106"/>
      <c r="AW161" s="106"/>
      <c r="AX161" s="106"/>
      <c r="AY161" s="106"/>
      <c r="AZ161" s="106" t="s">
        <v>2150</v>
      </c>
      <c r="BA161" s="107">
        <v>404.7</v>
      </c>
      <c r="BB161" s="107">
        <v>343.95</v>
      </c>
      <c r="BC161" s="106" t="s">
        <v>2975</v>
      </c>
      <c r="BD161" s="106" t="s">
        <v>17058</v>
      </c>
      <c r="BE161" s="108"/>
      <c r="BF161" s="109">
        <f t="shared" si="38"/>
        <v>3.9499999999999886</v>
      </c>
      <c r="BM161" s="52" t="str">
        <f t="shared" si="36"/>
        <v>404.700</v>
      </c>
      <c r="BP161" s="52" t="s">
        <v>3655</v>
      </c>
      <c r="BQ161" s="52" t="s">
        <v>788</v>
      </c>
      <c r="BR161" s="52" t="s">
        <v>3656</v>
      </c>
      <c r="BX161" s="52" t="s">
        <v>3655</v>
      </c>
      <c r="BY161" s="52" t="s">
        <v>788</v>
      </c>
      <c r="BZ161" s="52" t="s">
        <v>3656</v>
      </c>
      <c r="CK161" s="103">
        <f t="shared" si="37"/>
        <v>2.3283064365386963E-10</v>
      </c>
    </row>
    <row r="162" spans="1:118" x14ac:dyDescent="0.3">
      <c r="A162" s="52">
        <v>1</v>
      </c>
      <c r="B162" s="110">
        <f>SUBTOTAL(9,$A$22:A162)</f>
        <v>139</v>
      </c>
      <c r="C162" s="115" t="s">
        <v>382</v>
      </c>
      <c r="D162" s="115"/>
      <c r="E162" s="115"/>
      <c r="F162" s="116">
        <v>2485552</v>
      </c>
      <c r="G162" s="101">
        <f t="shared" si="35"/>
        <v>2485552</v>
      </c>
      <c r="H162" s="117">
        <v>0</v>
      </c>
      <c r="I162" s="117">
        <v>0</v>
      </c>
      <c r="J162" s="117">
        <v>0</v>
      </c>
      <c r="K162" s="117">
        <v>0</v>
      </c>
      <c r="L162" s="117">
        <v>0</v>
      </c>
      <c r="M162" s="117">
        <v>0</v>
      </c>
      <c r="N162" s="118">
        <v>0</v>
      </c>
      <c r="O162" s="117">
        <v>0</v>
      </c>
      <c r="P162" s="129">
        <v>295</v>
      </c>
      <c r="Q162" s="101">
        <v>2286618.37</v>
      </c>
      <c r="R162" s="117">
        <v>0</v>
      </c>
      <c r="S162" s="117">
        <v>0</v>
      </c>
      <c r="T162" s="101">
        <v>0</v>
      </c>
      <c r="U162" s="101">
        <v>0</v>
      </c>
      <c r="V162" s="117">
        <v>0</v>
      </c>
      <c r="W162" s="117">
        <v>0</v>
      </c>
      <c r="X162" s="117">
        <v>0</v>
      </c>
      <c r="Y162" s="117">
        <v>0</v>
      </c>
      <c r="Z162" s="117">
        <v>0</v>
      </c>
      <c r="AA162" s="117">
        <v>0</v>
      </c>
      <c r="AB162" s="117">
        <v>0</v>
      </c>
      <c r="AC162" s="117">
        <v>0</v>
      </c>
      <c r="AD162" s="117">
        <v>0</v>
      </c>
      <c r="AE162" s="117">
        <v>0</v>
      </c>
      <c r="AF162" s="101">
        <f>ROUND(Q162*2.14%,2)</f>
        <v>48933.63</v>
      </c>
      <c r="AG162" s="101">
        <v>150000</v>
      </c>
      <c r="AH162" s="117">
        <v>0</v>
      </c>
      <c r="AI162" s="93">
        <v>2023</v>
      </c>
      <c r="AJ162" s="93">
        <v>2023</v>
      </c>
      <c r="AK162" s="93">
        <v>2023</v>
      </c>
      <c r="AL162" s="105"/>
      <c r="AM162" s="105"/>
      <c r="AN162" s="105"/>
      <c r="AO162" s="105"/>
      <c r="AP162" s="106" t="s">
        <v>17006</v>
      </c>
      <c r="AQ162" s="106" t="s">
        <v>16997</v>
      </c>
      <c r="AR162" s="106">
        <v>0</v>
      </c>
      <c r="AS162" s="106" t="s">
        <v>17017</v>
      </c>
      <c r="AT162" s="106" t="s">
        <v>17018</v>
      </c>
      <c r="AU162" s="106">
        <v>0</v>
      </c>
      <c r="AV162" s="106"/>
      <c r="AW162" s="106"/>
      <c r="AX162" s="106"/>
      <c r="AY162" s="106"/>
      <c r="AZ162" s="106" t="s">
        <v>788</v>
      </c>
      <c r="BA162" s="107">
        <v>275.3</v>
      </c>
      <c r="BB162" s="107">
        <v>321.3</v>
      </c>
      <c r="BC162" s="106" t="s">
        <v>2975</v>
      </c>
      <c r="BD162" s="106" t="s">
        <v>17058</v>
      </c>
      <c r="BE162" s="108"/>
      <c r="BF162" s="109">
        <f>BB162-P162</f>
        <v>26.300000000000011</v>
      </c>
      <c r="BM162" s="52" t="str">
        <f t="shared" si="36"/>
        <v>208.500</v>
      </c>
      <c r="BP162" s="52" t="s">
        <v>563</v>
      </c>
      <c r="BQ162" s="52" t="s">
        <v>811</v>
      </c>
      <c r="BR162" s="52" t="s">
        <v>737</v>
      </c>
      <c r="BX162" s="52" t="s">
        <v>563</v>
      </c>
      <c r="BY162" s="52" t="s">
        <v>811</v>
      </c>
      <c r="BZ162" s="52" t="s">
        <v>737</v>
      </c>
      <c r="CK162" s="103">
        <f t="shared" si="37"/>
        <v>-1.1641532182693481E-10</v>
      </c>
    </row>
    <row r="163" spans="1:118" x14ac:dyDescent="0.3">
      <c r="A163" s="52">
        <v>1</v>
      </c>
      <c r="B163" s="110">
        <f>SUBTOTAL(9,$A$22:A163)</f>
        <v>140</v>
      </c>
      <c r="C163" s="115" t="s">
        <v>2140</v>
      </c>
      <c r="D163" s="115"/>
      <c r="E163" s="115"/>
      <c r="F163" s="116"/>
      <c r="G163" s="119">
        <f t="shared" ref="G163" si="40">H163+I163+J163+K163+L163+M163+O163+Q163+S163+U163+W163+X163+Y163+Z163+AA163+AB163+AC163+AD163+AE163+AF163+AG163+AH163</f>
        <v>17077038.260000002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25">
        <v>0</v>
      </c>
      <c r="O163" s="119">
        <v>0</v>
      </c>
      <c r="P163" s="119">
        <v>2047.5</v>
      </c>
      <c r="Q163" s="119">
        <v>16898037.350000001</v>
      </c>
      <c r="R163" s="119">
        <v>0</v>
      </c>
      <c r="S163" s="119">
        <v>0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>
        <v>0</v>
      </c>
      <c r="AB163" s="119">
        <v>0</v>
      </c>
      <c r="AC163" s="119">
        <v>0</v>
      </c>
      <c r="AD163" s="119">
        <v>0</v>
      </c>
      <c r="AE163" s="119">
        <v>0</v>
      </c>
      <c r="AF163" s="119">
        <f t="shared" ref="AF163" si="41">ROUND(Q163*1.0593%,2)+ROUND(H163*1.0593%,2)+ROUND(I163*1.0593%,2)+ROUND(J163*1.0593%,2)+ROUND(K163*1.0593%,2)+ROUND(L163*1.0593%,2)+ROUND(M163*1.0593%,2)+ROUND(O163*1.0593%,2)+ROUND(S163*1.0593%,2)+ROUND(U163*1.0593%,2)+ROUND(W163*1.0593%,2)+ROUND(X163*1.0593%,2)+ROUND(Y163*1.0593%,2)+ROUND(Z163*1.0593%,2)+ROUND(AA163*1.0593%,2)+ROUND(AB163*1.0593%,2)+ROUND(AC163*1.0593%,2)+ROUND(AD163*1.0593%,2)+ROUND(AE163*1.0593%,2)</f>
        <v>179000.91</v>
      </c>
      <c r="AG163" s="119">
        <v>0</v>
      </c>
      <c r="AH163" s="119">
        <v>0</v>
      </c>
      <c r="AI163" s="121" t="s">
        <v>17316</v>
      </c>
      <c r="AJ163" s="121">
        <v>2023</v>
      </c>
      <c r="AK163" s="122">
        <v>2023</v>
      </c>
      <c r="AL163" s="105"/>
      <c r="AM163" s="105"/>
      <c r="AN163" s="105"/>
      <c r="AO163" s="105"/>
      <c r="AP163" s="106"/>
      <c r="AQ163" s="106"/>
      <c r="AR163" s="106"/>
      <c r="AS163" s="106"/>
      <c r="AT163" s="106"/>
      <c r="AU163" s="106"/>
      <c r="AV163" s="106"/>
      <c r="AW163" s="106"/>
      <c r="AX163" s="106"/>
      <c r="AY163" s="106"/>
      <c r="AZ163" s="106"/>
      <c r="BA163" s="107"/>
      <c r="BB163" s="107"/>
      <c r="BC163" s="106"/>
      <c r="BD163" s="106"/>
      <c r="BE163" s="108"/>
      <c r="BF163" s="109"/>
      <c r="CK163" s="103"/>
    </row>
    <row r="164" spans="1:118" x14ac:dyDescent="0.3">
      <c r="B164" s="104" t="s">
        <v>199</v>
      </c>
      <c r="C164" s="104"/>
      <c r="D164" s="100">
        <v>114968778.19</v>
      </c>
      <c r="E164" s="100">
        <f>D164+D463+D669-G164-G463-G669</f>
        <v>-36270775.179999992</v>
      </c>
      <c r="F164" s="100">
        <v>114331574.05000001</v>
      </c>
      <c r="G164" s="100">
        <f>SUM(G165:G183)</f>
        <v>150602349.22999999</v>
      </c>
      <c r="H164" s="101">
        <f t="shared" ref="H164:AH164" si="42">SUM(H165:H183)</f>
        <v>0</v>
      </c>
      <c r="I164" s="101">
        <f t="shared" si="42"/>
        <v>0</v>
      </c>
      <c r="J164" s="101">
        <f t="shared" si="42"/>
        <v>0</v>
      </c>
      <c r="K164" s="101">
        <f t="shared" si="42"/>
        <v>0</v>
      </c>
      <c r="L164" s="101">
        <f t="shared" si="42"/>
        <v>0</v>
      </c>
      <c r="M164" s="101">
        <f t="shared" si="42"/>
        <v>0</v>
      </c>
      <c r="N164" s="101">
        <f t="shared" si="42"/>
        <v>0</v>
      </c>
      <c r="O164" s="101">
        <f t="shared" si="42"/>
        <v>0</v>
      </c>
      <c r="P164" s="101">
        <f t="shared" si="42"/>
        <v>15999.5</v>
      </c>
      <c r="Q164" s="101">
        <f t="shared" si="42"/>
        <v>132062834.52000001</v>
      </c>
      <c r="R164" s="101">
        <f t="shared" si="42"/>
        <v>0</v>
      </c>
      <c r="S164" s="101">
        <f t="shared" si="42"/>
        <v>0</v>
      </c>
      <c r="T164" s="101">
        <f t="shared" si="42"/>
        <v>1983</v>
      </c>
      <c r="U164" s="101">
        <f t="shared" si="42"/>
        <v>13487924.42</v>
      </c>
      <c r="V164" s="101">
        <f t="shared" si="42"/>
        <v>0</v>
      </c>
      <c r="W164" s="101">
        <f t="shared" si="42"/>
        <v>0</v>
      </c>
      <c r="X164" s="101">
        <f t="shared" si="42"/>
        <v>0</v>
      </c>
      <c r="Y164" s="101">
        <f t="shared" si="42"/>
        <v>0</v>
      </c>
      <c r="Z164" s="101">
        <f t="shared" si="42"/>
        <v>0</v>
      </c>
      <c r="AA164" s="101">
        <f t="shared" si="42"/>
        <v>0</v>
      </c>
      <c r="AB164" s="101">
        <f t="shared" si="42"/>
        <v>0</v>
      </c>
      <c r="AC164" s="101">
        <f t="shared" si="42"/>
        <v>0</v>
      </c>
      <c r="AD164" s="101">
        <f t="shared" si="42"/>
        <v>0</v>
      </c>
      <c r="AE164" s="101">
        <f t="shared" si="42"/>
        <v>0</v>
      </c>
      <c r="AF164" s="101">
        <f t="shared" si="42"/>
        <v>2451012.1299999994</v>
      </c>
      <c r="AG164" s="101">
        <f t="shared" si="42"/>
        <v>2360578.16</v>
      </c>
      <c r="AH164" s="101">
        <f t="shared" si="42"/>
        <v>240000</v>
      </c>
      <c r="AI164" s="93" t="s">
        <v>17075</v>
      </c>
      <c r="AJ164" s="93" t="s">
        <v>17075</v>
      </c>
      <c r="AK164" s="93" t="s">
        <v>17075</v>
      </c>
      <c r="AL164" s="105"/>
      <c r="AM164" s="105"/>
      <c r="AN164" s="105"/>
      <c r="AO164" s="105"/>
      <c r="AP164" s="106"/>
      <c r="AQ164" s="106"/>
      <c r="AR164" s="106"/>
      <c r="AS164" s="106"/>
      <c r="AT164" s="106"/>
      <c r="AU164" s="106"/>
      <c r="AV164" s="106"/>
      <c r="AW164" s="106"/>
      <c r="AX164" s="106"/>
      <c r="AY164" s="106"/>
      <c r="AZ164" s="106"/>
      <c r="BA164" s="107"/>
      <c r="BB164" s="107"/>
      <c r="BC164" s="106"/>
      <c r="BD164" s="106"/>
      <c r="BE164" s="108"/>
      <c r="BF164" s="109">
        <f t="shared" si="31"/>
        <v>-15999.5</v>
      </c>
      <c r="BM164" s="52" t="e">
        <f t="shared" ref="BM164:BM175" si="43">VLOOKUP(C164,BP:BR,3,FALSE)</f>
        <v>#N/A</v>
      </c>
      <c r="BP164" s="52" t="s">
        <v>639</v>
      </c>
      <c r="BQ164" s="52" t="s">
        <v>1350</v>
      </c>
      <c r="BR164" s="52" t="s">
        <v>1684</v>
      </c>
      <c r="BX164" s="52" t="s">
        <v>639</v>
      </c>
      <c r="BY164" s="52" t="s">
        <v>1350</v>
      </c>
      <c r="BZ164" s="52" t="s">
        <v>1684</v>
      </c>
      <c r="CK164" s="103">
        <f t="shared" si="17"/>
        <v>-2.0954757928848267E-8</v>
      </c>
    </row>
    <row r="165" spans="1:118" x14ac:dyDescent="0.3">
      <c r="A165" s="52">
        <v>1</v>
      </c>
      <c r="B165" s="110">
        <f>SUBTOTAL(9,$A$22:A165)</f>
        <v>141</v>
      </c>
      <c r="C165" s="111" t="s">
        <v>190</v>
      </c>
      <c r="D165" s="111"/>
      <c r="E165" s="111"/>
      <c r="F165" s="102">
        <v>5072211.2</v>
      </c>
      <c r="G165" s="101">
        <f t="shared" ref="G165:G180" si="44">H165+I165+J165+K165+L165+M165+O165+Q165+S165+U165+W165+X165+Y165+Z165+AA165+AB165+AC165+AD165+AE165+AF165+AG165+AH165</f>
        <v>5072211.2</v>
      </c>
      <c r="H165" s="101">
        <v>0</v>
      </c>
      <c r="I165" s="101">
        <v>0</v>
      </c>
      <c r="J165" s="101">
        <v>0</v>
      </c>
      <c r="K165" s="101">
        <v>0</v>
      </c>
      <c r="L165" s="101">
        <v>0</v>
      </c>
      <c r="M165" s="101">
        <v>0</v>
      </c>
      <c r="N165" s="113">
        <v>0</v>
      </c>
      <c r="O165" s="101">
        <v>0</v>
      </c>
      <c r="P165" s="101">
        <v>602</v>
      </c>
      <c r="Q165" s="101">
        <v>4789711.38</v>
      </c>
      <c r="R165" s="101">
        <v>0</v>
      </c>
      <c r="S165" s="101">
        <v>0</v>
      </c>
      <c r="T165" s="101">
        <v>0</v>
      </c>
      <c r="U165" s="101">
        <v>0</v>
      </c>
      <c r="V165" s="101">
        <v>0</v>
      </c>
      <c r="W165" s="101">
        <v>0</v>
      </c>
      <c r="X165" s="101">
        <v>0</v>
      </c>
      <c r="Y165" s="101">
        <v>0</v>
      </c>
      <c r="Z165" s="101">
        <v>0</v>
      </c>
      <c r="AA165" s="101">
        <v>0</v>
      </c>
      <c r="AB165" s="101">
        <v>0</v>
      </c>
      <c r="AC165" s="101">
        <v>0</v>
      </c>
      <c r="AD165" s="101">
        <v>0</v>
      </c>
      <c r="AE165" s="101">
        <v>0</v>
      </c>
      <c r="AF165" s="101">
        <f t="shared" ref="AF165:AF175" si="45">ROUND(Q165*2.14%,2)</f>
        <v>102499.82</v>
      </c>
      <c r="AG165" s="101">
        <v>180000</v>
      </c>
      <c r="AH165" s="101">
        <v>0</v>
      </c>
      <c r="AI165" s="93">
        <v>2023</v>
      </c>
      <c r="AJ165" s="93">
        <v>2023</v>
      </c>
      <c r="AK165" s="93">
        <v>2023</v>
      </c>
      <c r="AL165" s="105"/>
      <c r="AM165" s="105"/>
      <c r="AN165" s="105"/>
      <c r="AO165" s="105"/>
      <c r="AP165" s="106" t="s">
        <v>16999</v>
      </c>
      <c r="AQ165" s="106" t="s">
        <v>17011</v>
      </c>
      <c r="AR165" s="106">
        <v>0</v>
      </c>
      <c r="AS165" s="106" t="s">
        <v>17008</v>
      </c>
      <c r="AT165" s="106" t="s">
        <v>17012</v>
      </c>
      <c r="AU165" s="106">
        <v>0</v>
      </c>
      <c r="AV165" s="106"/>
      <c r="AW165" s="106"/>
      <c r="AX165" s="106"/>
      <c r="AY165" s="106"/>
      <c r="AZ165" s="106" t="s">
        <v>618</v>
      </c>
      <c r="BA165" s="107">
        <v>555</v>
      </c>
      <c r="BB165" s="107">
        <v>602</v>
      </c>
      <c r="BC165" s="106" t="s">
        <v>2975</v>
      </c>
      <c r="BD165" s="106" t="s">
        <v>17058</v>
      </c>
      <c r="BE165" s="108"/>
      <c r="BF165" s="109">
        <f t="shared" si="31"/>
        <v>0</v>
      </c>
      <c r="BM165" s="52" t="str">
        <f t="shared" si="43"/>
        <v>605.800</v>
      </c>
      <c r="BP165" s="52" t="s">
        <v>640</v>
      </c>
      <c r="BQ165" s="52" t="s">
        <v>1147</v>
      </c>
      <c r="BR165" s="52" t="s">
        <v>3249</v>
      </c>
      <c r="BX165" s="52" t="s">
        <v>640</v>
      </c>
      <c r="BY165" s="52" t="s">
        <v>1147</v>
      </c>
      <c r="BZ165" s="52" t="s">
        <v>3249</v>
      </c>
      <c r="CK165" s="103">
        <f t="shared" si="17"/>
        <v>2.9103830456733704E-10</v>
      </c>
    </row>
    <row r="166" spans="1:118" x14ac:dyDescent="0.3">
      <c r="A166" s="52">
        <v>1</v>
      </c>
      <c r="B166" s="110">
        <f>SUBTOTAL(9,$A$22:A166)</f>
        <v>142</v>
      </c>
      <c r="C166" s="111" t="s">
        <v>191</v>
      </c>
      <c r="D166" s="111"/>
      <c r="E166" s="111"/>
      <c r="F166" s="102">
        <v>8883110.0800000001</v>
      </c>
      <c r="G166" s="101">
        <f t="shared" si="44"/>
        <v>8883110.0800000001</v>
      </c>
      <c r="H166" s="101">
        <v>0</v>
      </c>
      <c r="I166" s="101">
        <v>0</v>
      </c>
      <c r="J166" s="101">
        <v>0</v>
      </c>
      <c r="K166" s="101">
        <v>0</v>
      </c>
      <c r="L166" s="101">
        <v>0</v>
      </c>
      <c r="M166" s="101">
        <v>0</v>
      </c>
      <c r="N166" s="113">
        <v>0</v>
      </c>
      <c r="O166" s="101">
        <v>0</v>
      </c>
      <c r="P166" s="101">
        <v>1054.3</v>
      </c>
      <c r="Q166" s="101">
        <v>8501184.7300000004</v>
      </c>
      <c r="R166" s="101">
        <v>0</v>
      </c>
      <c r="S166" s="101">
        <v>0</v>
      </c>
      <c r="T166" s="101">
        <v>0</v>
      </c>
      <c r="U166" s="101">
        <v>0</v>
      </c>
      <c r="V166" s="101">
        <v>0</v>
      </c>
      <c r="W166" s="101">
        <v>0</v>
      </c>
      <c r="X166" s="101">
        <v>0</v>
      </c>
      <c r="Y166" s="101">
        <v>0</v>
      </c>
      <c r="Z166" s="101">
        <v>0</v>
      </c>
      <c r="AA166" s="101">
        <v>0</v>
      </c>
      <c r="AB166" s="101">
        <v>0</v>
      </c>
      <c r="AC166" s="101">
        <v>0</v>
      </c>
      <c r="AD166" s="101">
        <v>0</v>
      </c>
      <c r="AE166" s="101">
        <v>0</v>
      </c>
      <c r="AF166" s="101">
        <f t="shared" si="45"/>
        <v>181925.35</v>
      </c>
      <c r="AG166" s="117">
        <v>200000</v>
      </c>
      <c r="AH166" s="101">
        <v>0</v>
      </c>
      <c r="AI166" s="93">
        <v>2023</v>
      </c>
      <c r="AJ166" s="93">
        <v>2023</v>
      </c>
      <c r="AK166" s="93">
        <v>2023</v>
      </c>
      <c r="AL166" s="105"/>
      <c r="AM166" s="105"/>
      <c r="AN166" s="105"/>
      <c r="AO166" s="105"/>
      <c r="AP166" s="106" t="s">
        <v>17001</v>
      </c>
      <c r="AQ166" s="106" t="s">
        <v>17006</v>
      </c>
      <c r="AR166" s="106">
        <v>0</v>
      </c>
      <c r="AS166" s="106" t="s">
        <v>17017</v>
      </c>
      <c r="AT166" s="106" t="s">
        <v>17018</v>
      </c>
      <c r="AU166" s="106" t="s">
        <v>17010</v>
      </c>
      <c r="AV166" s="106" t="s">
        <v>17028</v>
      </c>
      <c r="AW166" s="106"/>
      <c r="AX166" s="106"/>
      <c r="AY166" s="106"/>
      <c r="AZ166" s="106" t="s">
        <v>624</v>
      </c>
      <c r="BA166" s="107">
        <v>2576.3000000000002</v>
      </c>
      <c r="BB166" s="107">
        <v>1054.3</v>
      </c>
      <c r="BC166" s="106" t="s">
        <v>2975</v>
      </c>
      <c r="BD166" s="106" t="s">
        <v>1350</v>
      </c>
      <c r="BE166" s="108"/>
      <c r="BF166" s="109">
        <f t="shared" si="31"/>
        <v>0</v>
      </c>
      <c r="BM166" s="52" t="str">
        <f t="shared" si="43"/>
        <v>821.000</v>
      </c>
      <c r="BP166" s="52" t="s">
        <v>3250</v>
      </c>
      <c r="BQ166" s="52" t="s">
        <v>2993</v>
      </c>
      <c r="BR166" s="52" t="s">
        <v>2993</v>
      </c>
      <c r="BX166" s="52" t="s">
        <v>3250</v>
      </c>
      <c r="BY166" s="52" t="s">
        <v>2993</v>
      </c>
      <c r="BZ166" s="52" t="s">
        <v>2993</v>
      </c>
      <c r="CK166" s="103">
        <f t="shared" si="17"/>
        <v>-3.7834979593753815E-10</v>
      </c>
    </row>
    <row r="167" spans="1:118" x14ac:dyDescent="0.3">
      <c r="A167" s="52">
        <v>1</v>
      </c>
      <c r="B167" s="110">
        <f>SUBTOTAL(9,$A$22:A167)</f>
        <v>143</v>
      </c>
      <c r="C167" s="111" t="s">
        <v>13877</v>
      </c>
      <c r="D167" s="111"/>
      <c r="E167" s="111"/>
      <c r="F167" s="102">
        <v>5830515.2000000002</v>
      </c>
      <c r="G167" s="101">
        <f t="shared" si="44"/>
        <v>5830515.2000000002</v>
      </c>
      <c r="H167" s="101">
        <v>0</v>
      </c>
      <c r="I167" s="101">
        <v>0</v>
      </c>
      <c r="J167" s="101">
        <v>0</v>
      </c>
      <c r="K167" s="101">
        <v>0</v>
      </c>
      <c r="L167" s="101">
        <v>0</v>
      </c>
      <c r="M167" s="101">
        <v>0</v>
      </c>
      <c r="N167" s="113">
        <v>0</v>
      </c>
      <c r="O167" s="101">
        <v>0</v>
      </c>
      <c r="P167" s="101">
        <v>692</v>
      </c>
      <c r="Q167" s="101">
        <v>5532127.6699999999</v>
      </c>
      <c r="R167" s="101">
        <v>0</v>
      </c>
      <c r="S167" s="101">
        <v>0</v>
      </c>
      <c r="T167" s="101">
        <v>0</v>
      </c>
      <c r="U167" s="101">
        <v>0</v>
      </c>
      <c r="V167" s="101">
        <v>0</v>
      </c>
      <c r="W167" s="101">
        <v>0</v>
      </c>
      <c r="X167" s="101">
        <v>0</v>
      </c>
      <c r="Y167" s="101">
        <v>0</v>
      </c>
      <c r="Z167" s="101">
        <v>0</v>
      </c>
      <c r="AA167" s="101">
        <v>0</v>
      </c>
      <c r="AB167" s="101">
        <v>0</v>
      </c>
      <c r="AC167" s="101">
        <v>0</v>
      </c>
      <c r="AD167" s="101">
        <v>0</v>
      </c>
      <c r="AE167" s="101">
        <v>0</v>
      </c>
      <c r="AF167" s="101">
        <f t="shared" si="45"/>
        <v>118387.53</v>
      </c>
      <c r="AG167" s="101">
        <v>180000</v>
      </c>
      <c r="AH167" s="101">
        <v>0</v>
      </c>
      <c r="AI167" s="93">
        <v>2023</v>
      </c>
      <c r="AJ167" s="93">
        <v>2023</v>
      </c>
      <c r="AK167" s="93">
        <v>2023</v>
      </c>
      <c r="AL167" s="105"/>
      <c r="AM167" s="105"/>
      <c r="AN167" s="105"/>
      <c r="AO167" s="105"/>
      <c r="AP167" s="106" t="s">
        <v>16999</v>
      </c>
      <c r="AQ167" s="106" t="s">
        <v>17020</v>
      </c>
      <c r="AR167" s="106">
        <v>0</v>
      </c>
      <c r="AS167" s="106" t="s">
        <v>17005</v>
      </c>
      <c r="AT167" s="106" t="s">
        <v>17012</v>
      </c>
      <c r="AU167" s="106">
        <v>0</v>
      </c>
      <c r="AV167" s="106"/>
      <c r="AW167" s="106"/>
      <c r="AX167" s="106"/>
      <c r="AY167" s="106"/>
      <c r="AZ167" s="106">
        <v>1967</v>
      </c>
      <c r="BA167" s="107">
        <v>777.9</v>
      </c>
      <c r="BB167" s="107">
        <v>692</v>
      </c>
      <c r="BC167" s="106" t="s">
        <v>2975</v>
      </c>
      <c r="BD167" s="106" t="s">
        <v>17058</v>
      </c>
      <c r="BE167" s="108"/>
      <c r="BF167" s="109">
        <f t="shared" si="31"/>
        <v>0</v>
      </c>
      <c r="BM167" s="52" t="str">
        <f t="shared" si="43"/>
        <v>444.800</v>
      </c>
      <c r="BP167" s="52" t="s">
        <v>3253</v>
      </c>
      <c r="BQ167" s="52" t="s">
        <v>2993</v>
      </c>
      <c r="BR167" s="52" t="s">
        <v>2993</v>
      </c>
      <c r="BX167" s="52" t="s">
        <v>3253</v>
      </c>
      <c r="BY167" s="52" t="s">
        <v>2993</v>
      </c>
      <c r="BZ167" s="52" t="s">
        <v>2993</v>
      </c>
      <c r="CK167" s="103">
        <f t="shared" si="17"/>
        <v>2.6193447411060333E-10</v>
      </c>
    </row>
    <row r="168" spans="1:118" x14ac:dyDescent="0.3">
      <c r="A168" s="52">
        <v>1</v>
      </c>
      <c r="B168" s="110">
        <f>SUBTOTAL(9,$A$22:A168)</f>
        <v>144</v>
      </c>
      <c r="C168" s="111" t="s">
        <v>193</v>
      </c>
      <c r="D168" s="111"/>
      <c r="E168" s="111"/>
      <c r="F168" s="102">
        <v>9697865.5999999996</v>
      </c>
      <c r="G168" s="101">
        <f t="shared" si="44"/>
        <v>9697865.5999999996</v>
      </c>
      <c r="H168" s="101">
        <v>0</v>
      </c>
      <c r="I168" s="101">
        <v>0</v>
      </c>
      <c r="J168" s="101">
        <v>0</v>
      </c>
      <c r="K168" s="101">
        <v>0</v>
      </c>
      <c r="L168" s="101">
        <v>0</v>
      </c>
      <c r="M168" s="101">
        <v>0</v>
      </c>
      <c r="N168" s="113">
        <v>0</v>
      </c>
      <c r="O168" s="101">
        <v>0</v>
      </c>
      <c r="P168" s="101">
        <v>1151</v>
      </c>
      <c r="Q168" s="101">
        <v>9298869.7899999991</v>
      </c>
      <c r="R168" s="101">
        <v>0</v>
      </c>
      <c r="S168" s="101">
        <v>0</v>
      </c>
      <c r="T168" s="101">
        <v>0</v>
      </c>
      <c r="U168" s="101">
        <v>0</v>
      </c>
      <c r="V168" s="101">
        <v>0</v>
      </c>
      <c r="W168" s="101">
        <v>0</v>
      </c>
      <c r="X168" s="101">
        <v>0</v>
      </c>
      <c r="Y168" s="101">
        <v>0</v>
      </c>
      <c r="Z168" s="101">
        <v>0</v>
      </c>
      <c r="AA168" s="101">
        <v>0</v>
      </c>
      <c r="AB168" s="101">
        <v>0</v>
      </c>
      <c r="AC168" s="101">
        <v>0</v>
      </c>
      <c r="AD168" s="101">
        <v>0</v>
      </c>
      <c r="AE168" s="101">
        <v>0</v>
      </c>
      <c r="AF168" s="101">
        <f t="shared" si="45"/>
        <v>198995.81</v>
      </c>
      <c r="AG168" s="117">
        <v>200000</v>
      </c>
      <c r="AH168" s="101">
        <v>0</v>
      </c>
      <c r="AI168" s="93">
        <v>2023</v>
      </c>
      <c r="AJ168" s="93">
        <v>2023</v>
      </c>
      <c r="AK168" s="93">
        <v>2023</v>
      </c>
      <c r="AL168" s="105"/>
      <c r="AM168" s="105"/>
      <c r="AN168" s="105"/>
      <c r="AO168" s="105"/>
      <c r="AP168" s="106" t="s">
        <v>16999</v>
      </c>
      <c r="AQ168" s="106" t="s">
        <v>17013</v>
      </c>
      <c r="AR168" s="106">
        <v>0</v>
      </c>
      <c r="AS168" s="106" t="s">
        <v>17016</v>
      </c>
      <c r="AT168" s="106" t="s">
        <v>17012</v>
      </c>
      <c r="AU168" s="106" t="s">
        <v>17010</v>
      </c>
      <c r="AV168" s="106"/>
      <c r="AW168" s="106"/>
      <c r="AX168" s="106"/>
      <c r="AY168" s="106"/>
      <c r="AZ168" s="106" t="s">
        <v>636</v>
      </c>
      <c r="BA168" s="107">
        <v>2904.4</v>
      </c>
      <c r="BB168" s="107">
        <v>1151</v>
      </c>
      <c r="BC168" s="106" t="s">
        <v>2975</v>
      </c>
      <c r="BD168" s="106" t="s">
        <v>17058</v>
      </c>
      <c r="BE168" s="108"/>
      <c r="BF168" s="109">
        <f t="shared" si="31"/>
        <v>0</v>
      </c>
      <c r="BM168" s="52" t="str">
        <f t="shared" si="43"/>
        <v>885.600</v>
      </c>
      <c r="BP168" s="52" t="s">
        <v>3255</v>
      </c>
      <c r="BQ168" s="52" t="s">
        <v>2993</v>
      </c>
      <c r="BR168" s="52" t="s">
        <v>2993</v>
      </c>
      <c r="BX168" s="52" t="s">
        <v>3255</v>
      </c>
      <c r="BY168" s="52" t="s">
        <v>2993</v>
      </c>
      <c r="BZ168" s="52" t="s">
        <v>2993</v>
      </c>
      <c r="CK168" s="103">
        <f t="shared" si="17"/>
        <v>5.2386894822120667E-10</v>
      </c>
    </row>
    <row r="169" spans="1:118" x14ac:dyDescent="0.3">
      <c r="A169" s="52">
        <v>1</v>
      </c>
      <c r="B169" s="110">
        <f>SUBTOTAL(9,$A$22:A169)</f>
        <v>145</v>
      </c>
      <c r="C169" s="111" t="s">
        <v>194</v>
      </c>
      <c r="D169" s="111"/>
      <c r="E169" s="111"/>
      <c r="F169" s="102">
        <v>4869996.8</v>
      </c>
      <c r="G169" s="101">
        <f t="shared" si="44"/>
        <v>4869996.8</v>
      </c>
      <c r="H169" s="101">
        <v>0</v>
      </c>
      <c r="I169" s="101">
        <v>0</v>
      </c>
      <c r="J169" s="101">
        <v>0</v>
      </c>
      <c r="K169" s="101">
        <v>0</v>
      </c>
      <c r="L169" s="101">
        <v>0</v>
      </c>
      <c r="M169" s="101">
        <v>0</v>
      </c>
      <c r="N169" s="113">
        <v>0</v>
      </c>
      <c r="O169" s="101">
        <v>0</v>
      </c>
      <c r="P169" s="101">
        <v>578</v>
      </c>
      <c r="Q169" s="101">
        <v>4591733.7</v>
      </c>
      <c r="R169" s="101">
        <v>0</v>
      </c>
      <c r="S169" s="101">
        <v>0</v>
      </c>
      <c r="T169" s="101">
        <v>0</v>
      </c>
      <c r="U169" s="101">
        <v>0</v>
      </c>
      <c r="V169" s="101">
        <v>0</v>
      </c>
      <c r="W169" s="101">
        <v>0</v>
      </c>
      <c r="X169" s="101">
        <v>0</v>
      </c>
      <c r="Y169" s="101">
        <v>0</v>
      </c>
      <c r="Z169" s="101">
        <v>0</v>
      </c>
      <c r="AA169" s="101">
        <v>0</v>
      </c>
      <c r="AB169" s="101">
        <v>0</v>
      </c>
      <c r="AC169" s="101">
        <v>0</v>
      </c>
      <c r="AD169" s="101">
        <v>0</v>
      </c>
      <c r="AE169" s="101">
        <v>0</v>
      </c>
      <c r="AF169" s="101">
        <f t="shared" si="45"/>
        <v>98263.1</v>
      </c>
      <c r="AG169" s="101">
        <v>180000</v>
      </c>
      <c r="AH169" s="101">
        <v>0</v>
      </c>
      <c r="AI169" s="93">
        <v>2023</v>
      </c>
      <c r="AJ169" s="93">
        <v>2023</v>
      </c>
      <c r="AK169" s="93">
        <v>2023</v>
      </c>
      <c r="AL169" s="105"/>
      <c r="AM169" s="105"/>
      <c r="AN169" s="105"/>
      <c r="AO169" s="105"/>
      <c r="AP169" s="106" t="s">
        <v>16999</v>
      </c>
      <c r="AQ169" s="106" t="s">
        <v>17000</v>
      </c>
      <c r="AR169" s="106">
        <v>0</v>
      </c>
      <c r="AS169" s="106" t="s">
        <v>17016</v>
      </c>
      <c r="AT169" s="106" t="s">
        <v>17012</v>
      </c>
      <c r="AU169" s="106" t="s">
        <v>17010</v>
      </c>
      <c r="AV169" s="106"/>
      <c r="AW169" s="106"/>
      <c r="AX169" s="106"/>
      <c r="AY169" s="106"/>
      <c r="AZ169" s="106" t="s">
        <v>642</v>
      </c>
      <c r="BA169" s="107">
        <v>1341.2</v>
      </c>
      <c r="BB169" s="107">
        <v>578</v>
      </c>
      <c r="BC169" s="106" t="s">
        <v>2975</v>
      </c>
      <c r="BD169" s="106" t="s">
        <v>17058</v>
      </c>
      <c r="BE169" s="108"/>
      <c r="BF169" s="109">
        <f t="shared" si="31"/>
        <v>0</v>
      </c>
      <c r="BM169" s="52" t="str">
        <f t="shared" si="43"/>
        <v>560.300</v>
      </c>
      <c r="BP169" s="52" t="s">
        <v>3256</v>
      </c>
      <c r="BQ169" s="52" t="s">
        <v>2993</v>
      </c>
      <c r="BR169" s="52" t="s">
        <v>2993</v>
      </c>
      <c r="BX169" s="52" t="s">
        <v>3256</v>
      </c>
      <c r="BY169" s="52" t="s">
        <v>2993</v>
      </c>
      <c r="BZ169" s="52" t="s">
        <v>2993</v>
      </c>
      <c r="CK169" s="103">
        <f t="shared" si="17"/>
        <v>-3.7834979593753815E-10</v>
      </c>
    </row>
    <row r="170" spans="1:118" x14ac:dyDescent="0.3">
      <c r="A170" s="52">
        <v>1</v>
      </c>
      <c r="B170" s="110">
        <f>SUBTOTAL(9,$A$22:A170)</f>
        <v>146</v>
      </c>
      <c r="C170" s="111" t="s">
        <v>195</v>
      </c>
      <c r="D170" s="111"/>
      <c r="E170" s="111"/>
      <c r="F170" s="102">
        <v>7709424</v>
      </c>
      <c r="G170" s="101">
        <f t="shared" si="44"/>
        <v>7709424</v>
      </c>
      <c r="H170" s="101">
        <v>0</v>
      </c>
      <c r="I170" s="101">
        <v>0</v>
      </c>
      <c r="J170" s="101">
        <v>0</v>
      </c>
      <c r="K170" s="101">
        <v>0</v>
      </c>
      <c r="L170" s="101">
        <v>0</v>
      </c>
      <c r="M170" s="101">
        <v>0</v>
      </c>
      <c r="N170" s="113">
        <v>0</v>
      </c>
      <c r="O170" s="101">
        <v>0</v>
      </c>
      <c r="P170" s="101">
        <v>915</v>
      </c>
      <c r="Q170" s="101">
        <v>7371670.2599999998</v>
      </c>
      <c r="R170" s="101">
        <v>0</v>
      </c>
      <c r="S170" s="101">
        <v>0</v>
      </c>
      <c r="T170" s="101">
        <v>0</v>
      </c>
      <c r="U170" s="101">
        <v>0</v>
      </c>
      <c r="V170" s="101">
        <v>0</v>
      </c>
      <c r="W170" s="101">
        <v>0</v>
      </c>
      <c r="X170" s="101">
        <v>0</v>
      </c>
      <c r="Y170" s="101">
        <v>0</v>
      </c>
      <c r="Z170" s="101">
        <v>0</v>
      </c>
      <c r="AA170" s="101">
        <v>0</v>
      </c>
      <c r="AB170" s="101">
        <v>0</v>
      </c>
      <c r="AC170" s="101">
        <v>0</v>
      </c>
      <c r="AD170" s="101">
        <v>0</v>
      </c>
      <c r="AE170" s="101">
        <v>0</v>
      </c>
      <c r="AF170" s="101">
        <f t="shared" si="45"/>
        <v>157753.74</v>
      </c>
      <c r="AG170" s="101">
        <v>180000</v>
      </c>
      <c r="AH170" s="101">
        <v>0</v>
      </c>
      <c r="AI170" s="93">
        <v>2023</v>
      </c>
      <c r="AJ170" s="93">
        <v>2023</v>
      </c>
      <c r="AK170" s="93">
        <v>2023</v>
      </c>
      <c r="AL170" s="105"/>
      <c r="AM170" s="105"/>
      <c r="AN170" s="105"/>
      <c r="AO170" s="105"/>
      <c r="AP170" s="106" t="s">
        <v>17008</v>
      </c>
      <c r="AQ170" s="106" t="s">
        <v>17006</v>
      </c>
      <c r="AR170" s="106">
        <v>0</v>
      </c>
      <c r="AS170" s="106" t="s">
        <v>17009</v>
      </c>
      <c r="AT170" s="106" t="s">
        <v>17018</v>
      </c>
      <c r="AU170" s="106" t="s">
        <v>16998</v>
      </c>
      <c r="AV170" s="106" t="s">
        <v>17027</v>
      </c>
      <c r="AW170" s="106"/>
      <c r="AX170" s="106"/>
      <c r="AY170" s="106"/>
      <c r="AZ170" s="106" t="s">
        <v>636</v>
      </c>
      <c r="BA170" s="107">
        <v>2032</v>
      </c>
      <c r="BB170" s="107" t="s">
        <v>2993</v>
      </c>
      <c r="BC170" s="106" t="s">
        <v>2975</v>
      </c>
      <c r="BD170" s="106">
        <v>2003</v>
      </c>
      <c r="BE170" s="108"/>
      <c r="BF170" s="109" t="e">
        <f t="shared" si="31"/>
        <v>#VALUE!</v>
      </c>
      <c r="BM170" s="52" t="str">
        <f t="shared" si="43"/>
        <v>нет данных</v>
      </c>
      <c r="BP170" s="52" t="s">
        <v>3257</v>
      </c>
      <c r="BQ170" s="52" t="s">
        <v>786</v>
      </c>
      <c r="BR170" s="52" t="s">
        <v>2993</v>
      </c>
      <c r="BX170" s="52" t="s">
        <v>3257</v>
      </c>
      <c r="BY170" s="52" t="s">
        <v>786</v>
      </c>
      <c r="BZ170" s="52" t="s">
        <v>2993</v>
      </c>
      <c r="CK170" s="103">
        <f t="shared" si="17"/>
        <v>2.3283064365386963E-10</v>
      </c>
    </row>
    <row r="171" spans="1:118" x14ac:dyDescent="0.3">
      <c r="A171" s="52">
        <v>1</v>
      </c>
      <c r="B171" s="110">
        <f>SUBTOTAL(9,$A$22:A171)</f>
        <v>147</v>
      </c>
      <c r="C171" s="111" t="s">
        <v>196</v>
      </c>
      <c r="D171" s="111"/>
      <c r="E171" s="111"/>
      <c r="F171" s="102">
        <v>6293923.2000000002</v>
      </c>
      <c r="G171" s="101">
        <f t="shared" si="44"/>
        <v>6293923.2000000002</v>
      </c>
      <c r="H171" s="101">
        <v>0</v>
      </c>
      <c r="I171" s="101">
        <v>0</v>
      </c>
      <c r="J171" s="101">
        <v>0</v>
      </c>
      <c r="K171" s="101">
        <v>0</v>
      </c>
      <c r="L171" s="101">
        <v>0</v>
      </c>
      <c r="M171" s="101">
        <v>0</v>
      </c>
      <c r="N171" s="113">
        <v>0</v>
      </c>
      <c r="O171" s="101">
        <v>0</v>
      </c>
      <c r="P171" s="101">
        <v>747</v>
      </c>
      <c r="Q171" s="101">
        <v>5985826.5099999998</v>
      </c>
      <c r="R171" s="101">
        <v>0</v>
      </c>
      <c r="S171" s="101">
        <v>0</v>
      </c>
      <c r="T171" s="101">
        <v>0</v>
      </c>
      <c r="U171" s="101">
        <v>0</v>
      </c>
      <c r="V171" s="101">
        <v>0</v>
      </c>
      <c r="W171" s="101">
        <v>0</v>
      </c>
      <c r="X171" s="101">
        <v>0</v>
      </c>
      <c r="Y171" s="101">
        <v>0</v>
      </c>
      <c r="Z171" s="101">
        <v>0</v>
      </c>
      <c r="AA171" s="101">
        <v>0</v>
      </c>
      <c r="AB171" s="101">
        <v>0</v>
      </c>
      <c r="AC171" s="101">
        <v>0</v>
      </c>
      <c r="AD171" s="101">
        <v>0</v>
      </c>
      <c r="AE171" s="101">
        <v>0</v>
      </c>
      <c r="AF171" s="101">
        <f t="shared" si="45"/>
        <v>128096.69</v>
      </c>
      <c r="AG171" s="101">
        <v>180000</v>
      </c>
      <c r="AH171" s="101">
        <v>0</v>
      </c>
      <c r="AI171" s="93">
        <v>2023</v>
      </c>
      <c r="AJ171" s="93">
        <v>2023</v>
      </c>
      <c r="AK171" s="93">
        <v>2023</v>
      </c>
      <c r="AL171" s="105"/>
      <c r="AM171" s="105"/>
      <c r="AN171" s="105"/>
      <c r="AO171" s="105"/>
      <c r="AP171" s="106" t="s">
        <v>17015</v>
      </c>
      <c r="AQ171" s="106" t="s">
        <v>17002</v>
      </c>
      <c r="AR171" s="106">
        <v>0</v>
      </c>
      <c r="AS171" s="106" t="s">
        <v>17004</v>
      </c>
      <c r="AT171" s="106" t="s">
        <v>17003</v>
      </c>
      <c r="AU171" s="106">
        <v>0</v>
      </c>
      <c r="AV171" s="106"/>
      <c r="AW171" s="106"/>
      <c r="AX171" s="106"/>
      <c r="AY171" s="106"/>
      <c r="AZ171" s="106" t="s">
        <v>703</v>
      </c>
      <c r="BA171" s="107">
        <v>1131.5999999999999</v>
      </c>
      <c r="BB171" s="107">
        <v>747</v>
      </c>
      <c r="BC171" s="106" t="s">
        <v>2975</v>
      </c>
      <c r="BD171" s="106" t="s">
        <v>17058</v>
      </c>
      <c r="BE171" s="108"/>
      <c r="BF171" s="109">
        <f t="shared" si="31"/>
        <v>0</v>
      </c>
      <c r="BM171" s="52" t="str">
        <f t="shared" si="43"/>
        <v>670.400</v>
      </c>
      <c r="BP171" s="52" t="s">
        <v>3259</v>
      </c>
      <c r="BQ171" s="52" t="s">
        <v>795</v>
      </c>
      <c r="BR171" s="52" t="s">
        <v>2993</v>
      </c>
      <c r="BX171" s="52" t="s">
        <v>3259</v>
      </c>
      <c r="BY171" s="52" t="s">
        <v>795</v>
      </c>
      <c r="BZ171" s="52" t="s">
        <v>2993</v>
      </c>
      <c r="CK171" s="103">
        <f t="shared" si="17"/>
        <v>4.0745362639427185E-10</v>
      </c>
    </row>
    <row r="172" spans="1:118" x14ac:dyDescent="0.3">
      <c r="A172" s="52">
        <v>1</v>
      </c>
      <c r="B172" s="110">
        <f>SUBTOTAL(9,$A$22:A172)</f>
        <v>148</v>
      </c>
      <c r="C172" s="111" t="s">
        <v>197</v>
      </c>
      <c r="D172" s="111"/>
      <c r="E172" s="111"/>
      <c r="F172" s="102">
        <v>10312934.4</v>
      </c>
      <c r="G172" s="101">
        <f t="shared" si="44"/>
        <v>10312934.4</v>
      </c>
      <c r="H172" s="101">
        <v>0</v>
      </c>
      <c r="I172" s="101">
        <v>0</v>
      </c>
      <c r="J172" s="101">
        <v>0</v>
      </c>
      <c r="K172" s="101">
        <v>0</v>
      </c>
      <c r="L172" s="101">
        <v>0</v>
      </c>
      <c r="M172" s="101">
        <v>0</v>
      </c>
      <c r="N172" s="113">
        <v>0</v>
      </c>
      <c r="O172" s="101">
        <v>0</v>
      </c>
      <c r="P172" s="101">
        <v>1224</v>
      </c>
      <c r="Q172" s="101">
        <v>9901051.8900000006</v>
      </c>
      <c r="R172" s="101">
        <v>0</v>
      </c>
      <c r="S172" s="101">
        <v>0</v>
      </c>
      <c r="T172" s="101">
        <v>0</v>
      </c>
      <c r="U172" s="101">
        <v>0</v>
      </c>
      <c r="V172" s="101">
        <v>0</v>
      </c>
      <c r="W172" s="101">
        <v>0</v>
      </c>
      <c r="X172" s="101">
        <v>0</v>
      </c>
      <c r="Y172" s="101">
        <v>0</v>
      </c>
      <c r="Z172" s="101">
        <v>0</v>
      </c>
      <c r="AA172" s="101">
        <v>0</v>
      </c>
      <c r="AB172" s="101">
        <v>0</v>
      </c>
      <c r="AC172" s="101">
        <v>0</v>
      </c>
      <c r="AD172" s="101">
        <v>0</v>
      </c>
      <c r="AE172" s="101">
        <v>0</v>
      </c>
      <c r="AF172" s="101">
        <f t="shared" si="45"/>
        <v>211882.51</v>
      </c>
      <c r="AG172" s="117">
        <v>200000</v>
      </c>
      <c r="AH172" s="101">
        <v>0</v>
      </c>
      <c r="AI172" s="93">
        <v>2023</v>
      </c>
      <c r="AJ172" s="93">
        <v>2023</v>
      </c>
      <c r="AK172" s="93">
        <v>2023</v>
      </c>
      <c r="AL172" s="105"/>
      <c r="AM172" s="105"/>
      <c r="AN172" s="105"/>
      <c r="AO172" s="105"/>
      <c r="AP172" s="106" t="s">
        <v>17015</v>
      </c>
      <c r="AQ172" s="106" t="s">
        <v>16999</v>
      </c>
      <c r="AR172" s="106">
        <v>0</v>
      </c>
      <c r="AS172" s="106" t="s">
        <v>17009</v>
      </c>
      <c r="AT172" s="106" t="s">
        <v>17018</v>
      </c>
      <c r="AU172" s="106" t="s">
        <v>17010</v>
      </c>
      <c r="AV172" s="106"/>
      <c r="AW172" s="106"/>
      <c r="AX172" s="106"/>
      <c r="AY172" s="106"/>
      <c r="AZ172" s="106" t="s">
        <v>672</v>
      </c>
      <c r="BA172" s="107">
        <v>3397</v>
      </c>
      <c r="BB172" s="107">
        <v>1224</v>
      </c>
      <c r="BC172" s="106" t="s">
        <v>2975</v>
      </c>
      <c r="BD172" s="106" t="s">
        <v>17058</v>
      </c>
      <c r="BE172" s="108"/>
      <c r="BF172" s="109">
        <f t="shared" si="31"/>
        <v>0</v>
      </c>
      <c r="BM172" s="52" t="str">
        <f t="shared" si="43"/>
        <v>1224.000</v>
      </c>
      <c r="BP172" s="52" t="s">
        <v>3260</v>
      </c>
      <c r="BQ172" s="52" t="s">
        <v>1147</v>
      </c>
      <c r="BR172" s="52" t="s">
        <v>3261</v>
      </c>
      <c r="BX172" s="52" t="s">
        <v>3260</v>
      </c>
      <c r="BY172" s="52" t="s">
        <v>1147</v>
      </c>
      <c r="BZ172" s="52" t="s">
        <v>3261</v>
      </c>
      <c r="CK172" s="103">
        <f t="shared" si="17"/>
        <v>-2.3283064365386963E-10</v>
      </c>
    </row>
    <row r="173" spans="1:118" x14ac:dyDescent="0.3">
      <c r="A173" s="52">
        <v>1</v>
      </c>
      <c r="B173" s="110">
        <f>SUBTOTAL(9,$A$22:A173)</f>
        <v>149</v>
      </c>
      <c r="C173" s="111" t="s">
        <v>13771</v>
      </c>
      <c r="D173" s="111"/>
      <c r="E173" s="111"/>
      <c r="F173" s="102">
        <v>6875289.5999999996</v>
      </c>
      <c r="G173" s="101">
        <f t="shared" si="44"/>
        <v>6875289.5999999996</v>
      </c>
      <c r="H173" s="101">
        <v>0</v>
      </c>
      <c r="I173" s="101">
        <v>0</v>
      </c>
      <c r="J173" s="101">
        <v>0</v>
      </c>
      <c r="K173" s="101">
        <v>0</v>
      </c>
      <c r="L173" s="101">
        <v>0</v>
      </c>
      <c r="M173" s="101">
        <v>0</v>
      </c>
      <c r="N173" s="113">
        <v>0</v>
      </c>
      <c r="O173" s="101">
        <v>0</v>
      </c>
      <c r="P173" s="101">
        <v>816</v>
      </c>
      <c r="Q173" s="101">
        <v>6555012.3399999999</v>
      </c>
      <c r="R173" s="101">
        <v>0</v>
      </c>
      <c r="S173" s="101">
        <v>0</v>
      </c>
      <c r="T173" s="101">
        <v>0</v>
      </c>
      <c r="U173" s="101">
        <v>0</v>
      </c>
      <c r="V173" s="101">
        <v>0</v>
      </c>
      <c r="W173" s="101">
        <v>0</v>
      </c>
      <c r="X173" s="101">
        <v>0</v>
      </c>
      <c r="Y173" s="101">
        <v>0</v>
      </c>
      <c r="Z173" s="101">
        <v>0</v>
      </c>
      <c r="AA173" s="101">
        <v>0</v>
      </c>
      <c r="AB173" s="101">
        <v>0</v>
      </c>
      <c r="AC173" s="101">
        <v>0</v>
      </c>
      <c r="AD173" s="101">
        <v>0</v>
      </c>
      <c r="AE173" s="101">
        <v>0</v>
      </c>
      <c r="AF173" s="101">
        <f t="shared" si="45"/>
        <v>140277.26</v>
      </c>
      <c r="AG173" s="101">
        <v>180000</v>
      </c>
      <c r="AH173" s="101">
        <v>0</v>
      </c>
      <c r="AI173" s="93">
        <v>2023</v>
      </c>
      <c r="AJ173" s="93">
        <v>2023</v>
      </c>
      <c r="AK173" s="93">
        <v>2023</v>
      </c>
      <c r="AL173" s="105"/>
      <c r="AM173" s="105"/>
      <c r="AN173" s="105"/>
      <c r="AO173" s="105"/>
      <c r="AP173" s="106" t="s">
        <v>17006</v>
      </c>
      <c r="AQ173" s="106" t="s">
        <v>16997</v>
      </c>
      <c r="AR173" s="106">
        <v>0</v>
      </c>
      <c r="AS173" s="106" t="s">
        <v>17010</v>
      </c>
      <c r="AT173" s="106" t="s">
        <v>16998</v>
      </c>
      <c r="AU173" s="106" t="s">
        <v>17010</v>
      </c>
      <c r="AV173" s="106"/>
      <c r="AW173" s="106"/>
      <c r="AX173" s="106"/>
      <c r="AY173" s="106"/>
      <c r="AZ173" s="106">
        <v>1981</v>
      </c>
      <c r="BA173" s="107">
        <v>2280.8000000000002</v>
      </c>
      <c r="BB173" s="107">
        <v>816</v>
      </c>
      <c r="BC173" s="106" t="s">
        <v>2975</v>
      </c>
      <c r="BD173" s="106" t="s">
        <v>17058</v>
      </c>
      <c r="BE173" s="108"/>
      <c r="BF173" s="109">
        <f t="shared" si="31"/>
        <v>0</v>
      </c>
      <c r="BM173" s="52" t="str">
        <f t="shared" si="43"/>
        <v>500.500</v>
      </c>
      <c r="BP173" s="52" t="s">
        <v>3262</v>
      </c>
      <c r="BQ173" s="52" t="s">
        <v>2993</v>
      </c>
      <c r="BR173" s="52" t="s">
        <v>2993</v>
      </c>
      <c r="BX173" s="52" t="s">
        <v>3262</v>
      </c>
      <c r="BY173" s="52" t="s">
        <v>2993</v>
      </c>
      <c r="BZ173" s="52" t="s">
        <v>2993</v>
      </c>
      <c r="CK173" s="103">
        <f t="shared" si="17"/>
        <v>-2.3283064365386963E-10</v>
      </c>
    </row>
    <row r="174" spans="1:118" x14ac:dyDescent="0.3">
      <c r="A174" s="52">
        <v>1</v>
      </c>
      <c r="B174" s="110">
        <f>SUBTOTAL(9,$A$22:A174)</f>
        <v>150</v>
      </c>
      <c r="C174" s="111" t="s">
        <v>198</v>
      </c>
      <c r="D174" s="111"/>
      <c r="E174" s="111"/>
      <c r="F174" s="102">
        <v>5788942.3700000001</v>
      </c>
      <c r="G174" s="101">
        <f t="shared" si="44"/>
        <v>5788942.3700000001</v>
      </c>
      <c r="H174" s="101">
        <v>0</v>
      </c>
      <c r="I174" s="101">
        <v>0</v>
      </c>
      <c r="J174" s="101">
        <v>0</v>
      </c>
      <c r="K174" s="101">
        <v>0</v>
      </c>
      <c r="L174" s="101">
        <v>0</v>
      </c>
      <c r="M174" s="101">
        <v>0</v>
      </c>
      <c r="N174" s="113">
        <v>0</v>
      </c>
      <c r="O174" s="101">
        <v>0</v>
      </c>
      <c r="P174" s="101">
        <v>649.20000000000005</v>
      </c>
      <c r="Q174" s="101">
        <v>5491425.8600000003</v>
      </c>
      <c r="R174" s="101">
        <v>0</v>
      </c>
      <c r="S174" s="101">
        <v>0</v>
      </c>
      <c r="T174" s="101">
        <v>0</v>
      </c>
      <c r="U174" s="101">
        <v>0</v>
      </c>
      <c r="V174" s="101">
        <v>0</v>
      </c>
      <c r="W174" s="101">
        <v>0</v>
      </c>
      <c r="X174" s="101">
        <v>0</v>
      </c>
      <c r="Y174" s="101">
        <v>0</v>
      </c>
      <c r="Z174" s="101">
        <v>0</v>
      </c>
      <c r="AA174" s="101">
        <v>0</v>
      </c>
      <c r="AB174" s="101">
        <v>0</v>
      </c>
      <c r="AC174" s="101">
        <v>0</v>
      </c>
      <c r="AD174" s="101">
        <v>0</v>
      </c>
      <c r="AE174" s="101">
        <v>0</v>
      </c>
      <c r="AF174" s="101">
        <f t="shared" si="45"/>
        <v>117516.51</v>
      </c>
      <c r="AG174" s="101">
        <v>180000</v>
      </c>
      <c r="AH174" s="101">
        <v>0</v>
      </c>
      <c r="AI174" s="93">
        <v>2023</v>
      </c>
      <c r="AJ174" s="93">
        <v>2023</v>
      </c>
      <c r="AK174" s="93">
        <v>2023</v>
      </c>
      <c r="AL174" s="105"/>
      <c r="AM174" s="105"/>
      <c r="AN174" s="105"/>
      <c r="AO174" s="105"/>
      <c r="AP174" s="106" t="s">
        <v>17000</v>
      </c>
      <c r="AQ174" s="106" t="s">
        <v>16996</v>
      </c>
      <c r="AR174" s="106">
        <v>0</v>
      </c>
      <c r="AS174" s="106" t="s">
        <v>17003</v>
      </c>
      <c r="AT174" s="106" t="s">
        <v>16998</v>
      </c>
      <c r="AU174" s="106">
        <v>0</v>
      </c>
      <c r="AV174" s="106"/>
      <c r="AW174" s="106"/>
      <c r="AX174" s="106"/>
      <c r="AY174" s="106"/>
      <c r="AZ174" s="106" t="s">
        <v>779</v>
      </c>
      <c r="BA174" s="107">
        <v>868.7</v>
      </c>
      <c r="BB174" s="107">
        <v>649.20000000000005</v>
      </c>
      <c r="BC174" s="106" t="s">
        <v>3001</v>
      </c>
      <c r="BD174" s="106" t="s">
        <v>17058</v>
      </c>
      <c r="BE174" s="108"/>
      <c r="BF174" s="109">
        <f t="shared" si="31"/>
        <v>0</v>
      </c>
      <c r="BM174" s="52" t="str">
        <f t="shared" si="43"/>
        <v>649.200</v>
      </c>
      <c r="BP174" s="52" t="s">
        <v>3263</v>
      </c>
      <c r="BQ174" s="52" t="s">
        <v>2993</v>
      </c>
      <c r="BR174" s="52" t="s">
        <v>3264</v>
      </c>
      <c r="BX174" s="52" t="s">
        <v>3263</v>
      </c>
      <c r="BY174" s="52" t="s">
        <v>2993</v>
      </c>
      <c r="BZ174" s="52" t="s">
        <v>3264</v>
      </c>
      <c r="CK174" s="103">
        <f t="shared" si="17"/>
        <v>-2.3283064365386963E-10</v>
      </c>
    </row>
    <row r="175" spans="1:118" x14ac:dyDescent="0.3">
      <c r="A175" s="52">
        <v>1</v>
      </c>
      <c r="B175" s="110">
        <f>SUBTOTAL(9,$A$22:A175)</f>
        <v>151</v>
      </c>
      <c r="C175" s="111" t="s">
        <v>14428</v>
      </c>
      <c r="D175" s="111"/>
      <c r="E175" s="111"/>
      <c r="F175" s="102">
        <v>5864217.5999999996</v>
      </c>
      <c r="G175" s="101">
        <f t="shared" si="44"/>
        <v>5864217.6000000006</v>
      </c>
      <c r="H175" s="101">
        <v>0</v>
      </c>
      <c r="I175" s="101">
        <v>0</v>
      </c>
      <c r="J175" s="101">
        <v>0</v>
      </c>
      <c r="K175" s="101">
        <v>0</v>
      </c>
      <c r="L175" s="101">
        <v>0</v>
      </c>
      <c r="M175" s="101">
        <v>0</v>
      </c>
      <c r="N175" s="113">
        <v>0</v>
      </c>
      <c r="O175" s="101">
        <v>0</v>
      </c>
      <c r="P175" s="101">
        <v>696</v>
      </c>
      <c r="Q175" s="101">
        <v>5565123.9500000002</v>
      </c>
      <c r="R175" s="101">
        <v>0</v>
      </c>
      <c r="S175" s="101">
        <v>0</v>
      </c>
      <c r="T175" s="101">
        <v>0</v>
      </c>
      <c r="U175" s="101">
        <v>0</v>
      </c>
      <c r="V175" s="101">
        <v>0</v>
      </c>
      <c r="W175" s="101">
        <v>0</v>
      </c>
      <c r="X175" s="101">
        <v>0</v>
      </c>
      <c r="Y175" s="101">
        <v>0</v>
      </c>
      <c r="Z175" s="101">
        <v>0</v>
      </c>
      <c r="AA175" s="101">
        <v>0</v>
      </c>
      <c r="AB175" s="101">
        <v>0</v>
      </c>
      <c r="AC175" s="101">
        <v>0</v>
      </c>
      <c r="AD175" s="101">
        <v>0</v>
      </c>
      <c r="AE175" s="101">
        <v>0</v>
      </c>
      <c r="AF175" s="101">
        <f t="shared" si="45"/>
        <v>119093.65</v>
      </c>
      <c r="AG175" s="101">
        <v>180000</v>
      </c>
      <c r="AH175" s="101">
        <v>0</v>
      </c>
      <c r="AI175" s="93">
        <v>2023</v>
      </c>
      <c r="AJ175" s="93">
        <v>2023</v>
      </c>
      <c r="AK175" s="93">
        <v>2023</v>
      </c>
      <c r="AL175" s="105"/>
      <c r="AM175" s="105"/>
      <c r="AN175" s="105"/>
      <c r="AO175" s="105"/>
      <c r="AP175" s="106" t="s">
        <v>16999</v>
      </c>
      <c r="AQ175" s="106" t="s">
        <v>16997</v>
      </c>
      <c r="AR175" s="106">
        <v>0</v>
      </c>
      <c r="AS175" s="106" t="s">
        <v>17009</v>
      </c>
      <c r="AT175" s="106" t="s">
        <v>17018</v>
      </c>
      <c r="AU175" s="106">
        <v>0</v>
      </c>
      <c r="AV175" s="106"/>
      <c r="AW175" s="106"/>
      <c r="AX175" s="106"/>
      <c r="AY175" s="106"/>
      <c r="AZ175" s="106">
        <v>1967</v>
      </c>
      <c r="BA175" s="107">
        <v>629.79999999999995</v>
      </c>
      <c r="BB175" s="107">
        <v>696</v>
      </c>
      <c r="BC175" s="106" t="s">
        <v>2975</v>
      </c>
      <c r="BD175" s="106" t="s">
        <v>17058</v>
      </c>
      <c r="BE175" s="108"/>
      <c r="BF175" s="109">
        <f t="shared" si="31"/>
        <v>0</v>
      </c>
      <c r="BM175" s="52" t="str">
        <f t="shared" si="43"/>
        <v>433.900</v>
      </c>
      <c r="BP175" s="52" t="s">
        <v>3265</v>
      </c>
      <c r="BQ175" s="52" t="s">
        <v>3099</v>
      </c>
      <c r="BR175" s="52" t="s">
        <v>2993</v>
      </c>
      <c r="BX175" s="52" t="s">
        <v>3265</v>
      </c>
      <c r="BY175" s="52" t="s">
        <v>3099</v>
      </c>
      <c r="BZ175" s="52" t="s">
        <v>2993</v>
      </c>
      <c r="CK175" s="103">
        <f t="shared" si="17"/>
        <v>3.7834979593753815E-10</v>
      </c>
    </row>
    <row r="176" spans="1:118" s="123" customFormat="1" x14ac:dyDescent="0.3">
      <c r="A176" s="52">
        <v>1</v>
      </c>
      <c r="B176" s="110">
        <f>SUBTOTAL(9,$A$22:A176)</f>
        <v>152</v>
      </c>
      <c r="C176" s="99" t="s">
        <v>13565</v>
      </c>
      <c r="D176" s="99"/>
      <c r="E176" s="99"/>
      <c r="F176" s="99"/>
      <c r="G176" s="101">
        <f t="shared" si="44"/>
        <v>5890214.5099999998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20">
        <v>0</v>
      </c>
      <c r="O176" s="119">
        <v>0</v>
      </c>
      <c r="P176" s="119">
        <v>734</v>
      </c>
      <c r="Q176" s="119">
        <v>5649319.0800000001</v>
      </c>
      <c r="R176" s="119">
        <v>0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>
        <v>0</v>
      </c>
      <c r="AB176" s="119">
        <v>0</v>
      </c>
      <c r="AC176" s="119">
        <v>0</v>
      </c>
      <c r="AD176" s="119">
        <v>0</v>
      </c>
      <c r="AE176" s="119">
        <v>0</v>
      </c>
      <c r="AF176" s="119">
        <f t="shared" ref="AF176" si="46">ROUND(Q176*2.14%,2)+ROUND(H176*2.14%,2)+ROUND(I176*2.14%,2)+ROUND(J176*2.14%,2)+ROUND(K176*2.14%,2)+ROUND(L176*2.14%,2)+ROUND(M176*2.14%,2)+ROUND(O176*2.14%,2)+ROUND(S176*2.14%,2)+ROUND(U176*2.14%,2)+ROUND(W176*2.14%,2)+ROUND(X176*2.14%,2)+ROUND(Y176*2.14%,2)+ROUND(Z176*2.14%,2)+ROUND(AA176*2.14%,2)+ROUND(AB176*2.14%,2)+ROUND(AC176*2.14%,2)+ROUND(AD176*2.14%,2)+ROUND(AE176*2.14%,2)</f>
        <v>120895.43</v>
      </c>
      <c r="AG176" s="119">
        <v>0</v>
      </c>
      <c r="AH176" s="119">
        <v>120000</v>
      </c>
      <c r="AI176" s="121" t="s">
        <v>17316</v>
      </c>
      <c r="AJ176" s="121">
        <v>2023</v>
      </c>
      <c r="AK176" s="122">
        <v>2023</v>
      </c>
      <c r="BZ176" s="124"/>
      <c r="CK176" s="103">
        <f t="shared" ref="CK176:CK242" si="47">G176-H176-I176-J176-K176-L176-M176-O176-Q176-S176-U176-W176-X176-Y176-Z176-AA176-AB176-AC176-AD176-AE176-AF176-AG176-AH176</f>
        <v>-2.9103830456733704E-10</v>
      </c>
      <c r="DN176" s="123" t="e">
        <f>VLOOKUP(C176,DO:DP,2,FALSE)</f>
        <v>#N/A</v>
      </c>
    </row>
    <row r="177" spans="1:118" s="123" customFormat="1" x14ac:dyDescent="0.3">
      <c r="A177" s="52">
        <v>1</v>
      </c>
      <c r="B177" s="110">
        <f>SUBTOTAL(9,$A$22:A177)</f>
        <v>153</v>
      </c>
      <c r="C177" s="99" t="s">
        <v>14115</v>
      </c>
      <c r="D177" s="99"/>
      <c r="E177" s="99"/>
      <c r="F177" s="99"/>
      <c r="G177" s="101">
        <f t="shared" si="44"/>
        <v>12315155.389999999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25">
        <v>0</v>
      </c>
      <c r="O177" s="119">
        <v>0</v>
      </c>
      <c r="P177" s="119">
        <v>1501</v>
      </c>
      <c r="Q177" s="119">
        <v>12186068.369999999</v>
      </c>
      <c r="R177" s="119">
        <v>0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>
        <v>0</v>
      </c>
      <c r="AB177" s="119">
        <v>0</v>
      </c>
      <c r="AC177" s="119">
        <v>0</v>
      </c>
      <c r="AD177" s="119">
        <v>0</v>
      </c>
      <c r="AE177" s="119">
        <v>0</v>
      </c>
      <c r="AF177" s="119">
        <v>129087.02</v>
      </c>
      <c r="AG177" s="119">
        <v>0</v>
      </c>
      <c r="AH177" s="119">
        <v>0</v>
      </c>
      <c r="AI177" s="121" t="s">
        <v>17316</v>
      </c>
      <c r="AJ177" s="121">
        <v>2023</v>
      </c>
      <c r="AK177" s="122">
        <v>2023</v>
      </c>
      <c r="BZ177" s="124"/>
      <c r="CK177" s="103">
        <f t="shared" si="47"/>
        <v>-4.5110937207937241E-10</v>
      </c>
    </row>
    <row r="178" spans="1:118" s="123" customFormat="1" x14ac:dyDescent="0.3">
      <c r="A178" s="52">
        <v>1</v>
      </c>
      <c r="B178" s="110">
        <f>SUBTOTAL(9,$A$22:A178)</f>
        <v>154</v>
      </c>
      <c r="C178" s="99" t="s">
        <v>14016</v>
      </c>
      <c r="D178" s="99"/>
      <c r="E178" s="99"/>
      <c r="F178" s="99"/>
      <c r="G178" s="101">
        <f t="shared" si="44"/>
        <v>2998883.4699999997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25">
        <v>0</v>
      </c>
      <c r="O178" s="119">
        <v>0</v>
      </c>
      <c r="P178" s="119">
        <v>367</v>
      </c>
      <c r="Q178" s="119">
        <v>2967449.28</v>
      </c>
      <c r="R178" s="119">
        <v>0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>
        <v>0</v>
      </c>
      <c r="AB178" s="119">
        <v>0</v>
      </c>
      <c r="AC178" s="119">
        <v>0</v>
      </c>
      <c r="AD178" s="119">
        <v>0</v>
      </c>
      <c r="AE178" s="119">
        <v>0</v>
      </c>
      <c r="AF178" s="119">
        <v>31434.19</v>
      </c>
      <c r="AG178" s="119">
        <v>0</v>
      </c>
      <c r="AH178" s="119">
        <v>0</v>
      </c>
      <c r="AI178" s="121" t="s">
        <v>17316</v>
      </c>
      <c r="AJ178" s="121">
        <v>2023</v>
      </c>
      <c r="AK178" s="122">
        <v>2023</v>
      </c>
      <c r="BZ178" s="124"/>
      <c r="CK178" s="103">
        <f t="shared" si="47"/>
        <v>-5.4569682106375694E-11</v>
      </c>
    </row>
    <row r="179" spans="1:118" s="123" customFormat="1" x14ac:dyDescent="0.3">
      <c r="A179" s="52">
        <v>1</v>
      </c>
      <c r="B179" s="110">
        <f>SUBTOTAL(9,$A$22:A179)</f>
        <v>155</v>
      </c>
      <c r="C179" s="99" t="s">
        <v>13458</v>
      </c>
      <c r="D179" s="99"/>
      <c r="E179" s="99"/>
      <c r="F179" s="99"/>
      <c r="G179" s="101">
        <f t="shared" si="44"/>
        <v>25854256.839999996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25">
        <v>0</v>
      </c>
      <c r="O179" s="119">
        <v>0</v>
      </c>
      <c r="P179" s="119">
        <v>1490</v>
      </c>
      <c r="Q179" s="119">
        <v>12095329.02</v>
      </c>
      <c r="R179" s="119">
        <v>0</v>
      </c>
      <c r="S179" s="119">
        <v>0</v>
      </c>
      <c r="T179" s="119">
        <v>1983</v>
      </c>
      <c r="U179" s="119">
        <v>13487924.42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>
        <v>0</v>
      </c>
      <c r="AB179" s="119">
        <v>0</v>
      </c>
      <c r="AC179" s="119">
        <v>0</v>
      </c>
      <c r="AD179" s="119">
        <v>0</v>
      </c>
      <c r="AE179" s="119">
        <v>0</v>
      </c>
      <c r="AF179" s="119">
        <f t="shared" ref="AF179:AF181" si="48">ROUND(Q179*1.0593%,2)+ROUND(H179*1.0593%,2)+ROUND(I179*1.0593%,2)+ROUND(J179*1.0593%,2)+ROUND(K179*1.0593%,2)+ROUND(L179*1.0593%,2)+ROUND(M179*1.0593%,2)+ROUND(O179*1.0593%,2)+ROUND(S179*1.0593%,2)+ROUND(U179*1.0593%,2)+ROUND(W179*1.0593%,2)+ROUND(X179*1.0593%,2)+ROUND(Y179*1.0593%,2)+ROUND(Z179*1.0593%,2)+ROUND(AA179*1.0593%,2)+ROUND(AB179*1.0593%,2)+ROUND(AC179*1.0593%,2)+ROUND(AD179*1.0593%,2)+ROUND(AE179*1.0593%,2)</f>
        <v>271003.40000000002</v>
      </c>
      <c r="AG179" s="119">
        <v>0</v>
      </c>
      <c r="AH179" s="119">
        <v>0</v>
      </c>
      <c r="AI179" s="121" t="s">
        <v>17316</v>
      </c>
      <c r="AJ179" s="121">
        <v>2023</v>
      </c>
      <c r="AK179" s="122">
        <v>2023</v>
      </c>
      <c r="BZ179" s="124"/>
      <c r="CK179" s="103">
        <f t="shared" si="47"/>
        <v>-3.3760443329811096E-9</v>
      </c>
    </row>
    <row r="180" spans="1:118" s="123" customFormat="1" x14ac:dyDescent="0.3">
      <c r="A180" s="52">
        <v>1</v>
      </c>
      <c r="B180" s="110">
        <f>SUBTOTAL(9,$A$22:A180)</f>
        <v>156</v>
      </c>
      <c r="C180" s="99" t="s">
        <v>14071</v>
      </c>
      <c r="D180" s="99"/>
      <c r="E180" s="99"/>
      <c r="F180" s="99"/>
      <c r="G180" s="101">
        <f t="shared" si="44"/>
        <v>4000331.6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25">
        <v>0</v>
      </c>
      <c r="O180" s="119">
        <v>0</v>
      </c>
      <c r="P180" s="119">
        <v>483</v>
      </c>
      <c r="Q180" s="119">
        <v>3958400.27</v>
      </c>
      <c r="R180" s="119">
        <v>0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>
        <v>0</v>
      </c>
      <c r="AB180" s="119">
        <v>0</v>
      </c>
      <c r="AC180" s="119">
        <v>0</v>
      </c>
      <c r="AD180" s="119">
        <v>0</v>
      </c>
      <c r="AE180" s="119">
        <v>0</v>
      </c>
      <c r="AF180" s="119">
        <f t="shared" si="48"/>
        <v>41931.33</v>
      </c>
      <c r="AG180" s="119">
        <v>0</v>
      </c>
      <c r="AH180" s="119">
        <v>0</v>
      </c>
      <c r="AI180" s="121" t="s">
        <v>17316</v>
      </c>
      <c r="AJ180" s="121">
        <v>2023</v>
      </c>
      <c r="AK180" s="122">
        <v>2023</v>
      </c>
      <c r="BZ180" s="124"/>
      <c r="CK180" s="103">
        <f t="shared" si="47"/>
        <v>7.2759576141834259E-11</v>
      </c>
    </row>
    <row r="181" spans="1:118" s="123" customFormat="1" x14ac:dyDescent="0.3">
      <c r="A181" s="52">
        <v>1</v>
      </c>
      <c r="B181" s="110">
        <f>SUBTOTAL(9,$A$22:A181)</f>
        <v>157</v>
      </c>
      <c r="C181" s="99" t="s">
        <v>14136</v>
      </c>
      <c r="D181" s="99"/>
      <c r="E181" s="99"/>
      <c r="F181" s="99"/>
      <c r="G181" s="119">
        <f>H181+I181+J181+K181+L181+M181+O181+Q181+S181+U181+W181+X181+Y181+Z181+AA181+AB181+AC181+AD181+AE181+AF181+AG181+AH181</f>
        <v>13980731.74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25">
        <v>0</v>
      </c>
      <c r="O181" s="119">
        <v>0</v>
      </c>
      <c r="P181" s="119">
        <v>1320</v>
      </c>
      <c r="Q181" s="119">
        <v>13834186.210000001</v>
      </c>
      <c r="R181" s="119">
        <v>0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>
        <v>0</v>
      </c>
      <c r="AB181" s="119">
        <v>0</v>
      </c>
      <c r="AC181" s="119">
        <v>0</v>
      </c>
      <c r="AD181" s="119">
        <v>0</v>
      </c>
      <c r="AE181" s="119">
        <v>0</v>
      </c>
      <c r="AF181" s="119">
        <f t="shared" si="48"/>
        <v>146545.53</v>
      </c>
      <c r="AG181" s="119">
        <v>0</v>
      </c>
      <c r="AH181" s="119">
        <v>0</v>
      </c>
      <c r="AI181" s="121" t="s">
        <v>17316</v>
      </c>
      <c r="AJ181" s="121">
        <v>2023</v>
      </c>
      <c r="AK181" s="122">
        <v>2023</v>
      </c>
      <c r="BZ181" s="124"/>
      <c r="CK181" s="103"/>
    </row>
    <row r="182" spans="1:118" x14ac:dyDescent="0.3">
      <c r="A182" s="52">
        <v>1</v>
      </c>
      <c r="B182" s="110">
        <f>SUBTOTAL(9,$A$22:A182)</f>
        <v>158</v>
      </c>
      <c r="C182" s="111" t="s">
        <v>192</v>
      </c>
      <c r="D182" s="111"/>
      <c r="E182" s="111"/>
      <c r="F182" s="102">
        <v>5181744</v>
      </c>
      <c r="G182" s="101">
        <f>H182+I182+J182+K182+L182+M182+O182+Q182+S182+U182+W182+X182+Y182+Z182+AA182+AB182+AC182+AD182+AE182+AF182+AG182+AH182</f>
        <v>5181744</v>
      </c>
      <c r="H182" s="101">
        <v>0</v>
      </c>
      <c r="I182" s="101">
        <v>0</v>
      </c>
      <c r="J182" s="101">
        <v>0</v>
      </c>
      <c r="K182" s="101">
        <v>0</v>
      </c>
      <c r="L182" s="101">
        <v>0</v>
      </c>
      <c r="M182" s="101">
        <v>0</v>
      </c>
      <c r="N182" s="113">
        <v>0</v>
      </c>
      <c r="O182" s="101">
        <v>0</v>
      </c>
      <c r="P182" s="101">
        <v>615</v>
      </c>
      <c r="Q182" s="101">
        <v>4896949.29</v>
      </c>
      <c r="R182" s="101">
        <v>0</v>
      </c>
      <c r="S182" s="101">
        <v>0</v>
      </c>
      <c r="T182" s="101">
        <v>0</v>
      </c>
      <c r="U182" s="101">
        <v>0</v>
      </c>
      <c r="V182" s="101">
        <v>0</v>
      </c>
      <c r="W182" s="101">
        <v>0</v>
      </c>
      <c r="X182" s="101">
        <v>0</v>
      </c>
      <c r="Y182" s="101">
        <v>0</v>
      </c>
      <c r="Z182" s="101">
        <v>0</v>
      </c>
      <c r="AA182" s="101">
        <v>0</v>
      </c>
      <c r="AB182" s="101">
        <v>0</v>
      </c>
      <c r="AC182" s="101">
        <v>0</v>
      </c>
      <c r="AD182" s="101">
        <v>0</v>
      </c>
      <c r="AE182" s="101">
        <v>0</v>
      </c>
      <c r="AF182" s="101">
        <f>ROUND(Q182*2.14%,2)</f>
        <v>104794.71</v>
      </c>
      <c r="AG182" s="101">
        <v>180000</v>
      </c>
      <c r="AH182" s="101">
        <v>0</v>
      </c>
      <c r="AI182" s="93">
        <v>2023</v>
      </c>
      <c r="AJ182" s="93">
        <v>2023</v>
      </c>
      <c r="AK182" s="93">
        <v>2023</v>
      </c>
      <c r="AL182" s="105"/>
      <c r="AM182" s="105"/>
      <c r="AN182" s="105"/>
      <c r="AO182" s="105"/>
      <c r="AP182" s="106" t="s">
        <v>16999</v>
      </c>
      <c r="AQ182" s="106" t="s">
        <v>17011</v>
      </c>
      <c r="AR182" s="106">
        <v>0</v>
      </c>
      <c r="AS182" s="106" t="s">
        <v>17001</v>
      </c>
      <c r="AT182" s="106" t="s">
        <v>17012</v>
      </c>
      <c r="AU182" s="106">
        <v>0</v>
      </c>
      <c r="AV182" s="106"/>
      <c r="AW182" s="106"/>
      <c r="AX182" s="106"/>
      <c r="AY182" s="106"/>
      <c r="AZ182" s="106" t="s">
        <v>624</v>
      </c>
      <c r="BA182" s="107">
        <v>555</v>
      </c>
      <c r="BB182" s="107">
        <v>615</v>
      </c>
      <c r="BC182" s="106" t="s">
        <v>2975</v>
      </c>
      <c r="BD182" s="106" t="s">
        <v>17058</v>
      </c>
      <c r="BE182" s="108"/>
      <c r="BF182" s="109">
        <f>BB182-P182</f>
        <v>0</v>
      </c>
      <c r="BM182" s="52" t="str">
        <f>VLOOKUP(C182,BP:BR,3,FALSE)</f>
        <v>348.000</v>
      </c>
      <c r="BP182" s="52" t="s">
        <v>3251</v>
      </c>
      <c r="BQ182" s="52" t="s">
        <v>3019</v>
      </c>
      <c r="BR182" s="52" t="s">
        <v>2993</v>
      </c>
      <c r="BX182" s="52" t="s">
        <v>3251</v>
      </c>
      <c r="BY182" s="52" t="s">
        <v>3019</v>
      </c>
      <c r="BZ182" s="52" t="s">
        <v>2993</v>
      </c>
      <c r="CK182" s="103">
        <f>G182-H182-I182-J182-K182-L182-M182-O182-Q182-S182-U182-W182-X182-Y182-Z182-AA182-AB182-AC182-AD182-AE182-AF182-AG182-AH182</f>
        <v>-5.8207660913467407E-11</v>
      </c>
    </row>
    <row r="183" spans="1:118" x14ac:dyDescent="0.3">
      <c r="A183" s="52">
        <v>1</v>
      </c>
      <c r="B183" s="110">
        <f>SUBTOTAL(9,$A$22:A183)</f>
        <v>159</v>
      </c>
      <c r="C183" s="111" t="s">
        <v>14055</v>
      </c>
      <c r="D183" s="111"/>
      <c r="E183" s="111"/>
      <c r="F183" s="102"/>
      <c r="G183" s="101">
        <f>H183+I183+J183+K183+L183+M183+O183+Q183+S183+U183+W183+X183+Y183+Z183+AA183+AB183+AC183+AD183+AE183+AF183+AG183+AH183</f>
        <v>3182601.63</v>
      </c>
      <c r="H183" s="101">
        <v>0</v>
      </c>
      <c r="I183" s="101">
        <v>0</v>
      </c>
      <c r="J183" s="101">
        <v>0</v>
      </c>
      <c r="K183" s="101">
        <v>0</v>
      </c>
      <c r="L183" s="101">
        <v>0</v>
      </c>
      <c r="M183" s="101">
        <v>0</v>
      </c>
      <c r="N183" s="113">
        <v>0</v>
      </c>
      <c r="O183" s="101">
        <v>0</v>
      </c>
      <c r="P183" s="101">
        <v>365</v>
      </c>
      <c r="Q183" s="101">
        <v>2891394.92</v>
      </c>
      <c r="R183" s="101">
        <v>0</v>
      </c>
      <c r="S183" s="101">
        <v>0</v>
      </c>
      <c r="T183" s="101">
        <v>0</v>
      </c>
      <c r="U183" s="101">
        <v>0</v>
      </c>
      <c r="V183" s="101">
        <v>0</v>
      </c>
      <c r="W183" s="101">
        <v>0</v>
      </c>
      <c r="X183" s="101">
        <v>0</v>
      </c>
      <c r="Y183" s="101">
        <v>0</v>
      </c>
      <c r="Z183" s="101">
        <v>0</v>
      </c>
      <c r="AA183" s="101">
        <v>0</v>
      </c>
      <c r="AB183" s="101">
        <v>0</v>
      </c>
      <c r="AC183" s="101">
        <v>0</v>
      </c>
      <c r="AD183" s="101">
        <v>0</v>
      </c>
      <c r="AE183" s="101">
        <v>0</v>
      </c>
      <c r="AF183" s="101">
        <v>30628.55</v>
      </c>
      <c r="AG183" s="101">
        <v>140578.16</v>
      </c>
      <c r="AH183" s="101">
        <v>120000</v>
      </c>
      <c r="AI183" s="93">
        <v>2023</v>
      </c>
      <c r="AJ183" s="93">
        <v>2023</v>
      </c>
      <c r="AK183" s="93">
        <v>2023</v>
      </c>
      <c r="AL183" s="105"/>
      <c r="AM183" s="105"/>
      <c r="AN183" s="105"/>
      <c r="AO183" s="105"/>
      <c r="AP183" s="106"/>
      <c r="AQ183" s="106"/>
      <c r="AR183" s="106"/>
      <c r="AS183" s="106"/>
      <c r="AT183" s="106"/>
      <c r="AU183" s="106"/>
      <c r="AV183" s="106"/>
      <c r="AW183" s="106"/>
      <c r="AX183" s="106"/>
      <c r="AY183" s="106"/>
      <c r="AZ183" s="106"/>
      <c r="BA183" s="107"/>
      <c r="BB183" s="107"/>
      <c r="BC183" s="106"/>
      <c r="BD183" s="106"/>
      <c r="BE183" s="108"/>
      <c r="BF183" s="109"/>
      <c r="CK183" s="103">
        <f>G183-H183-I183-J183-K183-L183-M183-O183-Q183-S183-U183-W183-X183-Y183-Z183-AA183-AB183-AC183-AD183-AE183-AF183-AG183-AH183</f>
        <v>0</v>
      </c>
    </row>
    <row r="184" spans="1:118" x14ac:dyDescent="0.3">
      <c r="B184" s="104" t="s">
        <v>326</v>
      </c>
      <c r="C184" s="104"/>
      <c r="D184" s="100">
        <f>31564954.08+17164954.08+17164954.08</f>
        <v>65894862.239999995</v>
      </c>
      <c r="E184" s="100">
        <f>D184-G184</f>
        <v>3091165.4900000021</v>
      </c>
      <c r="F184" s="100">
        <v>91934677</v>
      </c>
      <c r="G184" s="100">
        <f>SUM(G185:G188)</f>
        <v>62803696.749999993</v>
      </c>
      <c r="H184" s="101">
        <f t="shared" ref="H184:AH184" si="49">SUM(H185:H188)</f>
        <v>2916561.33</v>
      </c>
      <c r="I184" s="101">
        <f t="shared" si="49"/>
        <v>5384297.8200000003</v>
      </c>
      <c r="J184" s="101">
        <f t="shared" si="49"/>
        <v>24082718.190000001</v>
      </c>
      <c r="K184" s="101">
        <f t="shared" si="49"/>
        <v>3257438.12</v>
      </c>
      <c r="L184" s="101">
        <f t="shared" si="49"/>
        <v>4735397.5</v>
      </c>
      <c r="M184" s="101">
        <f t="shared" si="49"/>
        <v>0</v>
      </c>
      <c r="N184" s="102">
        <f t="shared" si="49"/>
        <v>0</v>
      </c>
      <c r="O184" s="101">
        <f t="shared" si="49"/>
        <v>0</v>
      </c>
      <c r="P184" s="101">
        <f t="shared" si="49"/>
        <v>0</v>
      </c>
      <c r="Q184" s="101">
        <f t="shared" si="49"/>
        <v>0</v>
      </c>
      <c r="R184" s="101">
        <f t="shared" si="49"/>
        <v>0</v>
      </c>
      <c r="S184" s="101">
        <f t="shared" si="49"/>
        <v>0</v>
      </c>
      <c r="T184" s="101">
        <f t="shared" si="49"/>
        <v>10519.22</v>
      </c>
      <c r="U184" s="101">
        <f t="shared" si="49"/>
        <v>21231532.800000001</v>
      </c>
      <c r="V184" s="101">
        <f t="shared" si="49"/>
        <v>0</v>
      </c>
      <c r="W184" s="101">
        <f t="shared" si="49"/>
        <v>0</v>
      </c>
      <c r="X184" s="101">
        <f t="shared" si="49"/>
        <v>0</v>
      </c>
      <c r="Y184" s="101">
        <f t="shared" si="49"/>
        <v>0</v>
      </c>
      <c r="Z184" s="101">
        <f t="shared" si="49"/>
        <v>0</v>
      </c>
      <c r="AA184" s="101">
        <f t="shared" si="49"/>
        <v>0</v>
      </c>
      <c r="AB184" s="101">
        <f t="shared" si="49"/>
        <v>0</v>
      </c>
      <c r="AC184" s="101">
        <f t="shared" si="49"/>
        <v>0</v>
      </c>
      <c r="AD184" s="101">
        <f t="shared" si="49"/>
        <v>0</v>
      </c>
      <c r="AE184" s="101">
        <f t="shared" si="49"/>
        <v>0</v>
      </c>
      <c r="AF184" s="101">
        <f t="shared" si="49"/>
        <v>845759.1100000001</v>
      </c>
      <c r="AG184" s="101">
        <f t="shared" si="49"/>
        <v>349991.88</v>
      </c>
      <c r="AH184" s="101">
        <f t="shared" si="49"/>
        <v>0</v>
      </c>
      <c r="AI184" s="93" t="s">
        <v>17075</v>
      </c>
      <c r="AJ184" s="93" t="s">
        <v>17075</v>
      </c>
      <c r="AK184" s="93" t="s">
        <v>17075</v>
      </c>
      <c r="AL184" s="105"/>
      <c r="AM184" s="105"/>
      <c r="AN184" s="105"/>
      <c r="AO184" s="105"/>
      <c r="AP184" s="106"/>
      <c r="AQ184" s="106"/>
      <c r="AR184" s="106"/>
      <c r="AS184" s="106"/>
      <c r="AT184" s="106"/>
      <c r="AU184" s="106"/>
      <c r="AV184" s="106"/>
      <c r="AW184" s="106"/>
      <c r="AX184" s="106"/>
      <c r="AY184" s="106"/>
      <c r="AZ184" s="106"/>
      <c r="BA184" s="107"/>
      <c r="BB184" s="107"/>
      <c r="BC184" s="106"/>
      <c r="BD184" s="106"/>
      <c r="BE184" s="108"/>
      <c r="BF184" s="109">
        <f t="shared" si="31"/>
        <v>0</v>
      </c>
      <c r="BM184" s="52" t="e">
        <f>VLOOKUP(C184,BP:BR,3,FALSE)</f>
        <v>#N/A</v>
      </c>
      <c r="BP184" s="52" t="s">
        <v>687</v>
      </c>
      <c r="BQ184" s="52" t="s">
        <v>663</v>
      </c>
      <c r="BR184" s="52" t="s">
        <v>2993</v>
      </c>
      <c r="BX184" s="52" t="s">
        <v>687</v>
      </c>
      <c r="BY184" s="52" t="s">
        <v>663</v>
      </c>
      <c r="BZ184" s="52" t="s">
        <v>2993</v>
      </c>
      <c r="CK184" s="103">
        <f t="shared" si="47"/>
        <v>-9.1968104243278503E-9</v>
      </c>
    </row>
    <row r="185" spans="1:118" s="123" customFormat="1" x14ac:dyDescent="0.3">
      <c r="A185" s="52">
        <v>1</v>
      </c>
      <c r="B185" s="110">
        <f>SUBTOTAL(9,$A$22:A185)</f>
        <v>160</v>
      </c>
      <c r="C185" s="99" t="s">
        <v>2622</v>
      </c>
      <c r="D185" s="99"/>
      <c r="E185" s="99"/>
      <c r="F185" s="99"/>
      <c r="G185" s="101">
        <f t="shared" ref="G185:G188" si="50">H185+I185+J185+K185+L185+M185+O185+Q185+S185+U185+W185+X185+Y185+Z185+AA185+AB185+AC185+AD185+AE185+AF185+AG185+AH185</f>
        <v>29636300.269999996</v>
      </c>
      <c r="H185" s="119">
        <v>2110804.58</v>
      </c>
      <c r="I185" s="119">
        <v>3307357.09</v>
      </c>
      <c r="J185" s="119">
        <v>18553352.050000001</v>
      </c>
      <c r="K185" s="119">
        <v>2004830.79</v>
      </c>
      <c r="L185" s="119">
        <v>3002985.84</v>
      </c>
      <c r="M185" s="119">
        <v>0</v>
      </c>
      <c r="N185" s="120">
        <v>0</v>
      </c>
      <c r="O185" s="119">
        <v>0</v>
      </c>
      <c r="P185" s="119">
        <v>0</v>
      </c>
      <c r="Q185" s="119">
        <v>0</v>
      </c>
      <c r="R185" s="119">
        <v>0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>
        <v>0</v>
      </c>
      <c r="AB185" s="119">
        <v>0</v>
      </c>
      <c r="AC185" s="119">
        <v>0</v>
      </c>
      <c r="AD185" s="119">
        <v>0</v>
      </c>
      <c r="AE185" s="119">
        <v>0</v>
      </c>
      <c r="AF185" s="119">
        <f t="shared" ref="AF185" si="51">ROUND(Q185*1.0593%,2)+ROUND(H185*1.0593%,2)+ROUND(I185*1.0593%,2)+ROUND(J185*1.0593%,2)+ROUND(K185*1.0593%,2)+ROUND(L185*1.0593%,2)+ROUND(M185*1.0593%,2)+ROUND(O185*1.0593%,2)+ROUND(S185*1.0593%,2)+ROUND(U185*1.0593%,2)+ROUND(W185*1.0593%,2)+ROUND(X185*1.0593%,2)+ROUND(Y185*1.0593%,2)+ROUND(Z185*1.0593%,2)+ROUND(AA185*1.0593%,2)+ROUND(AB185*1.0593%,2)+ROUND(AC185*1.0593%,2)+ROUND(AD185*1.0593%,2)+ROUND(AE185*1.0593%,2)</f>
        <v>306978.03999999998</v>
      </c>
      <c r="AG185" s="119">
        <v>349991.88</v>
      </c>
      <c r="AH185" s="119">
        <v>0</v>
      </c>
      <c r="AI185" s="121">
        <v>2023</v>
      </c>
      <c r="AJ185" s="121">
        <v>2023</v>
      </c>
      <c r="AK185" s="122">
        <v>2023</v>
      </c>
      <c r="AW185" s="123" t="e">
        <f>VLOOKUP(C185,AZ:BA,2,FALSE)</f>
        <v>#N/A</v>
      </c>
      <c r="BZ185" s="124"/>
      <c r="CH185" s="123" t="e">
        <f>VLOOKUP(C185,CI:CJ,2,FALSE)</f>
        <v>#N/A</v>
      </c>
      <c r="CK185" s="103">
        <f t="shared" si="47"/>
        <v>-2.852175384759903E-9</v>
      </c>
      <c r="CO185" s="123" t="e">
        <f>VLOOKUP(C185,CP:CQ,2,FALSE)</f>
        <v>#N/A</v>
      </c>
      <c r="DN185" s="123" t="e">
        <f>VLOOKUP(C185,DO:DP,2,FALSE)</f>
        <v>#N/A</v>
      </c>
    </row>
    <row r="186" spans="1:118" s="123" customFormat="1" x14ac:dyDescent="0.3">
      <c r="A186" s="52">
        <v>1</v>
      </c>
      <c r="B186" s="110">
        <f>SUBTOTAL(9,$A$22:A186)</f>
        <v>161</v>
      </c>
      <c r="C186" s="99" t="s">
        <v>15162</v>
      </c>
      <c r="D186" s="99"/>
      <c r="E186" s="99"/>
      <c r="F186" s="99"/>
      <c r="G186" s="101">
        <f t="shared" si="50"/>
        <v>6613806.0499999998</v>
      </c>
      <c r="H186" s="131">
        <v>0</v>
      </c>
      <c r="I186" s="131">
        <v>0</v>
      </c>
      <c r="J186" s="131">
        <v>0</v>
      </c>
      <c r="K186" s="131">
        <v>0</v>
      </c>
      <c r="L186" s="131">
        <v>0</v>
      </c>
      <c r="M186" s="131">
        <v>0</v>
      </c>
      <c r="N186" s="120">
        <v>0</v>
      </c>
      <c r="O186" s="119">
        <v>0</v>
      </c>
      <c r="P186" s="119">
        <v>0</v>
      </c>
      <c r="Q186" s="119">
        <v>0</v>
      </c>
      <c r="R186" s="119">
        <v>0</v>
      </c>
      <c r="S186" s="119">
        <v>0</v>
      </c>
      <c r="T186" s="119">
        <v>3083.72</v>
      </c>
      <c r="U186" s="119">
        <v>6475236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>
        <v>0</v>
      </c>
      <c r="AB186" s="119">
        <v>0</v>
      </c>
      <c r="AC186" s="119">
        <v>0</v>
      </c>
      <c r="AD186" s="119">
        <v>0</v>
      </c>
      <c r="AE186" s="119">
        <v>0</v>
      </c>
      <c r="AF186" s="119">
        <f t="shared" ref="AF186" si="52">ROUND(Q186*2.14%,2)+ROUND(H186*2.14%,2)+ROUND(I186*2.14%,2)+ROUND(J186*2.14%,2)+ROUND(K186*2.14%,2)+ROUND(L186*2.14%,2)+ROUND(M186*2.14%,2)+ROUND(O186*2.14%,2)+ROUND(S186*2.14%,2)+ROUND(U186*2.14%,2)+ROUND(W186*2.14%,2)+ROUND(X186*2.14%,2)+ROUND(Y186*2.14%,2)+ROUND(Z186*2.14%,2)+ROUND(AA186*2.14%,2)+ROUND(AB186*2.14%,2)+ROUND(AC186*2.14%,2)+ROUND(AD186*2.14%,2)+ROUND(AE186*2.14%,2)</f>
        <v>138570.04999999999</v>
      </c>
      <c r="AG186" s="126">
        <v>0</v>
      </c>
      <c r="AH186" s="119">
        <v>0</v>
      </c>
      <c r="AI186" s="122" t="s">
        <v>17316</v>
      </c>
      <c r="AJ186" s="121">
        <v>2023</v>
      </c>
      <c r="AK186" s="122">
        <v>2023</v>
      </c>
      <c r="AW186" s="123" t="e">
        <f>VLOOKUP(C186,AZ:BA,2,FALSE)</f>
        <v>#N/A</v>
      </c>
      <c r="BZ186" s="124"/>
      <c r="CD186" s="123" t="e">
        <f>VLOOKUP(C186,CE:CF,2,FALSE)</f>
        <v>#N/A</v>
      </c>
      <c r="CH186" s="123" t="e">
        <f>VLOOKUP(C186,CI:CJ,2,FALSE)</f>
        <v>#N/A</v>
      </c>
      <c r="CK186" s="103">
        <f t="shared" si="47"/>
        <v>-1.7462298274040222E-10</v>
      </c>
      <c r="CO186" s="123" t="e">
        <f>VLOOKUP(C186,CP:CQ,2,FALSE)</f>
        <v>#N/A</v>
      </c>
      <c r="DN186" s="123" t="e">
        <f>VLOOKUP(C186,DO:DP,2,FALSE)</f>
        <v>#N/A</v>
      </c>
    </row>
    <row r="187" spans="1:118" s="123" customFormat="1" x14ac:dyDescent="0.3">
      <c r="A187" s="52">
        <v>1</v>
      </c>
      <c r="B187" s="110">
        <f>SUBTOTAL(9,$A$22:A187)</f>
        <v>162</v>
      </c>
      <c r="C187" s="99" t="s">
        <v>320</v>
      </c>
      <c r="D187" s="99"/>
      <c r="E187" s="99"/>
      <c r="F187" s="99"/>
      <c r="G187" s="101">
        <f t="shared" si="50"/>
        <v>14912610.25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20">
        <v>0</v>
      </c>
      <c r="O187" s="119">
        <v>0</v>
      </c>
      <c r="P187" s="119">
        <v>0</v>
      </c>
      <c r="Q187" s="119">
        <v>0</v>
      </c>
      <c r="R187" s="119">
        <v>0</v>
      </c>
      <c r="S187" s="119">
        <v>0</v>
      </c>
      <c r="T187" s="119">
        <v>7435.5</v>
      </c>
      <c r="U187" s="119">
        <v>14756296.800000001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>
        <v>0</v>
      </c>
      <c r="AB187" s="119">
        <v>0</v>
      </c>
      <c r="AC187" s="119">
        <v>0</v>
      </c>
      <c r="AD187" s="119">
        <v>0</v>
      </c>
      <c r="AE187" s="119">
        <v>0</v>
      </c>
      <c r="AF187" s="119">
        <f t="shared" ref="AF187" si="53">ROUND(Q187*1.0593%,2)+ROUND(H187*1.0593%,2)+ROUND(I187*1.0593%,2)+ROUND(J187*1.0593%,2)+ROUND(K187*1.0593%,2)+ROUND(L187*1.0593%,2)+ROUND(M187*1.0593%,2)+ROUND(O187*1.0593%,2)+ROUND(S187*1.0593%,2)+ROUND(U187*1.0593%,2)+ROUND(W187*1.0593%,2)+ROUND(X187*1.0593%,2)+ROUND(Y187*1.0593%,2)+ROUND(Z187*1.0593%,2)+ROUND(AA187*1.0593%,2)+ROUND(AB187*1.0593%,2)+ROUND(AC187*1.0593%,2)+ROUND(AD187*1.0593%,2)+ROUND(AE187*1.0593%,2)</f>
        <v>156313.45000000001</v>
      </c>
      <c r="AG187" s="119">
        <v>0</v>
      </c>
      <c r="AH187" s="119">
        <v>0</v>
      </c>
      <c r="AI187" s="121" t="s">
        <v>17316</v>
      </c>
      <c r="AJ187" s="121">
        <v>2023</v>
      </c>
      <c r="AK187" s="122">
        <v>2023</v>
      </c>
      <c r="AW187" s="123" t="e">
        <f>VLOOKUP(C187,AZ:BA,2,FALSE)</f>
        <v>#N/A</v>
      </c>
      <c r="BZ187" s="124"/>
      <c r="CH187" s="123">
        <f>VLOOKUP(C187,CI:CJ,2,FALSE)</f>
        <v>1</v>
      </c>
      <c r="CK187" s="103">
        <f t="shared" si="47"/>
        <v>-7.5669959187507629E-10</v>
      </c>
      <c r="CO187" s="123" t="e">
        <f>VLOOKUP(C187,CP:CQ,2,FALSE)</f>
        <v>#N/A</v>
      </c>
      <c r="DN187" s="123" t="e">
        <f>VLOOKUP(C187,DO:DP,2,FALSE)</f>
        <v>#N/A</v>
      </c>
    </row>
    <row r="188" spans="1:118" s="123" customFormat="1" x14ac:dyDescent="0.3">
      <c r="A188" s="52">
        <v>1</v>
      </c>
      <c r="B188" s="110">
        <f>SUBTOTAL(9,$A$22:A188)</f>
        <v>163</v>
      </c>
      <c r="C188" s="99" t="s">
        <v>2626</v>
      </c>
      <c r="D188" s="99"/>
      <c r="E188" s="99"/>
      <c r="F188" s="99"/>
      <c r="G188" s="101">
        <f t="shared" si="50"/>
        <v>11640980.18</v>
      </c>
      <c r="H188" s="119">
        <v>805756.75</v>
      </c>
      <c r="I188" s="119">
        <v>2076940.73</v>
      </c>
      <c r="J188" s="119">
        <v>5529366.1399999997</v>
      </c>
      <c r="K188" s="119">
        <v>1252607.33</v>
      </c>
      <c r="L188" s="119">
        <v>1732411.66</v>
      </c>
      <c r="M188" s="119">
        <v>0</v>
      </c>
      <c r="N188" s="125">
        <v>0</v>
      </c>
      <c r="O188" s="119">
        <v>0</v>
      </c>
      <c r="P188" s="119">
        <v>0</v>
      </c>
      <c r="Q188" s="119">
        <v>0</v>
      </c>
      <c r="R188" s="119">
        <v>0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>
        <v>0</v>
      </c>
      <c r="AB188" s="119">
        <v>0</v>
      </c>
      <c r="AC188" s="119">
        <v>0</v>
      </c>
      <c r="AD188" s="119">
        <v>0</v>
      </c>
      <c r="AE188" s="119">
        <v>0</v>
      </c>
      <c r="AF188" s="119">
        <f t="shared" ref="AF188" si="54">ROUND(Q188*2.14%,2)+ROUND(H188*2.14%,2)+ROUND(I188*2.14%,2)+ROUND(J188*2.14%,2)+ROUND(K188*2.14%,2)+ROUND(L188*2.14%,2)+ROUND(M188*2.14%,2)+ROUND(O188*2.14%,2)+ROUND(S188*2.14%,2)+ROUND(U188*2.14%,2)+ROUND(W188*2.14%,2)+ROUND(X188*2.14%,2)+ROUND(Y188*2.14%,2)+ROUND(Z188*2.14%,2)+ROUND(AA188*2.14%,2)+ROUND(AB188*2.14%,2)+ROUND(AC188*2.14%,2)+ROUND(AD188*2.14%,2)+ROUND(AE188*2.14%,2)</f>
        <v>243897.57</v>
      </c>
      <c r="AG188" s="126">
        <v>0</v>
      </c>
      <c r="AH188" s="119">
        <v>0</v>
      </c>
      <c r="AI188" s="122" t="s">
        <v>17316</v>
      </c>
      <c r="AJ188" s="121">
        <v>2023</v>
      </c>
      <c r="AK188" s="122">
        <v>2023</v>
      </c>
      <c r="BZ188" s="124"/>
      <c r="CK188" s="103">
        <f t="shared" si="47"/>
        <v>-4.0745362639427185E-10</v>
      </c>
    </row>
    <row r="189" spans="1:118" x14ac:dyDescent="0.3">
      <c r="B189" s="104" t="s">
        <v>510</v>
      </c>
      <c r="C189" s="104"/>
      <c r="D189" s="100">
        <f>126864494.21+12000000</f>
        <v>138864494.20999998</v>
      </c>
      <c r="E189" s="100">
        <f>D189+D474+D679-G189-G204-G211-G217-G224-G474-G487-G491-G494-G679-G687-G690-G693-G697</f>
        <v>-72262080.950000107</v>
      </c>
      <c r="F189" s="100">
        <v>91795193.720000014</v>
      </c>
      <c r="G189" s="100">
        <f t="shared" ref="G189:AH189" si="55">SUM(G190:G203)</f>
        <v>119471031.47000001</v>
      </c>
      <c r="H189" s="101">
        <f t="shared" si="55"/>
        <v>0</v>
      </c>
      <c r="I189" s="101">
        <f t="shared" si="55"/>
        <v>3132244.09</v>
      </c>
      <c r="J189" s="101">
        <f t="shared" si="55"/>
        <v>0</v>
      </c>
      <c r="K189" s="101">
        <f t="shared" si="55"/>
        <v>0</v>
      </c>
      <c r="L189" s="101">
        <f t="shared" si="55"/>
        <v>0</v>
      </c>
      <c r="M189" s="101">
        <f t="shared" si="55"/>
        <v>0</v>
      </c>
      <c r="N189" s="102">
        <f t="shared" si="55"/>
        <v>0</v>
      </c>
      <c r="O189" s="101">
        <f t="shared" si="55"/>
        <v>0</v>
      </c>
      <c r="P189" s="101">
        <f t="shared" si="55"/>
        <v>10957.43</v>
      </c>
      <c r="Q189" s="101">
        <f t="shared" si="55"/>
        <v>90930786.699999988</v>
      </c>
      <c r="R189" s="101">
        <f t="shared" si="55"/>
        <v>0</v>
      </c>
      <c r="S189" s="101">
        <f t="shared" si="55"/>
        <v>0</v>
      </c>
      <c r="T189" s="101">
        <f t="shared" si="55"/>
        <v>0</v>
      </c>
      <c r="U189" s="101">
        <f t="shared" si="55"/>
        <v>0</v>
      </c>
      <c r="V189" s="101">
        <f t="shared" si="55"/>
        <v>209</v>
      </c>
      <c r="W189" s="101">
        <f t="shared" si="55"/>
        <v>6871038.0499999998</v>
      </c>
      <c r="X189" s="101">
        <f t="shared" si="55"/>
        <v>14349892.300000001</v>
      </c>
      <c r="Y189" s="101">
        <f t="shared" si="55"/>
        <v>0</v>
      </c>
      <c r="Z189" s="101">
        <f t="shared" si="55"/>
        <v>0</v>
      </c>
      <c r="AA189" s="101">
        <f t="shared" si="55"/>
        <v>0</v>
      </c>
      <c r="AB189" s="101">
        <f t="shared" si="55"/>
        <v>0</v>
      </c>
      <c r="AC189" s="101">
        <f t="shared" si="55"/>
        <v>0</v>
      </c>
      <c r="AD189" s="101">
        <f t="shared" si="55"/>
        <v>0</v>
      </c>
      <c r="AE189" s="101">
        <f t="shared" si="55"/>
        <v>0</v>
      </c>
      <c r="AF189" s="101">
        <f t="shared" si="55"/>
        <v>2467076.7799999998</v>
      </c>
      <c r="AG189" s="101">
        <f t="shared" si="55"/>
        <v>1719993.55</v>
      </c>
      <c r="AH189" s="101">
        <f t="shared" si="55"/>
        <v>0</v>
      </c>
      <c r="AI189" s="93" t="s">
        <v>17075</v>
      </c>
      <c r="AJ189" s="93" t="s">
        <v>17075</v>
      </c>
      <c r="AK189" s="93" t="s">
        <v>17075</v>
      </c>
      <c r="AL189" s="105"/>
      <c r="AM189" s="105"/>
      <c r="AN189" s="105"/>
      <c r="AO189" s="105"/>
      <c r="AP189" s="106"/>
      <c r="AQ189" s="106"/>
      <c r="AR189" s="106"/>
      <c r="AS189" s="106"/>
      <c r="AT189" s="106"/>
      <c r="AU189" s="106"/>
      <c r="AV189" s="106"/>
      <c r="AW189" s="106"/>
      <c r="AX189" s="106"/>
      <c r="AY189" s="106"/>
      <c r="AZ189" s="106"/>
      <c r="BA189" s="107"/>
      <c r="BB189" s="107"/>
      <c r="BC189" s="106"/>
      <c r="BD189" s="106"/>
      <c r="BE189" s="108"/>
      <c r="BF189" s="109">
        <f t="shared" ref="BF189:BF221" si="56">BB189-P189</f>
        <v>-10957.43</v>
      </c>
      <c r="BM189" s="52" t="e">
        <f>VLOOKUP(C189,BP:BR,3,FALSE)</f>
        <v>#N/A</v>
      </c>
      <c r="BP189" s="52" t="s">
        <v>3811</v>
      </c>
      <c r="BQ189" s="52" t="s">
        <v>3276</v>
      </c>
      <c r="BR189" s="52" t="s">
        <v>3812</v>
      </c>
      <c r="BX189" s="52" t="s">
        <v>3811</v>
      </c>
      <c r="BY189" s="52" t="s">
        <v>3276</v>
      </c>
      <c r="BZ189" s="52" t="s">
        <v>3812</v>
      </c>
      <c r="CK189" s="103">
        <f t="shared" si="47"/>
        <v>2.0721927285194397E-8</v>
      </c>
    </row>
    <row r="190" spans="1:118" x14ac:dyDescent="0.3">
      <c r="A190" s="52">
        <v>1</v>
      </c>
      <c r="B190" s="110">
        <f>SUBTOTAL(9,$A$22:A190)</f>
        <v>164</v>
      </c>
      <c r="C190" s="115" t="s">
        <v>515</v>
      </c>
      <c r="D190" s="115"/>
      <c r="E190" s="115"/>
      <c r="F190" s="116">
        <v>8695500</v>
      </c>
      <c r="G190" s="101">
        <f t="shared" ref="G190:G203" si="57">H190+I190+J190+K190+L190+M190+O190+Q190+S190+U190+W190+X190+Y190+Z190+AA190+AB190+AC190+AD190+AE190+AF190+AG190+AH190</f>
        <v>8695500</v>
      </c>
      <c r="H190" s="117">
        <v>0</v>
      </c>
      <c r="I190" s="117">
        <v>0</v>
      </c>
      <c r="J190" s="117">
        <v>0</v>
      </c>
      <c r="K190" s="117">
        <v>0</v>
      </c>
      <c r="L190" s="117">
        <v>0</v>
      </c>
      <c r="M190" s="117">
        <v>0</v>
      </c>
      <c r="N190" s="132">
        <v>0</v>
      </c>
      <c r="O190" s="133">
        <v>0</v>
      </c>
      <c r="P190" s="134">
        <v>1023</v>
      </c>
      <c r="Q190" s="101">
        <v>8317505.3799999999</v>
      </c>
      <c r="R190" s="117">
        <v>0</v>
      </c>
      <c r="S190" s="117">
        <v>0</v>
      </c>
      <c r="T190" s="101">
        <v>0</v>
      </c>
      <c r="U190" s="101">
        <v>0</v>
      </c>
      <c r="V190" s="117">
        <v>0</v>
      </c>
      <c r="W190" s="117">
        <v>0</v>
      </c>
      <c r="X190" s="117">
        <v>0</v>
      </c>
      <c r="Y190" s="117">
        <v>0</v>
      </c>
      <c r="Z190" s="117">
        <v>0</v>
      </c>
      <c r="AA190" s="117">
        <v>0</v>
      </c>
      <c r="AB190" s="117">
        <v>0</v>
      </c>
      <c r="AC190" s="117">
        <v>0</v>
      </c>
      <c r="AD190" s="117">
        <v>0</v>
      </c>
      <c r="AE190" s="117">
        <v>0</v>
      </c>
      <c r="AF190" s="101">
        <f>ROUND(Q190*2.14%,2)</f>
        <v>177994.62</v>
      </c>
      <c r="AG190" s="117">
        <v>200000</v>
      </c>
      <c r="AH190" s="117">
        <v>0</v>
      </c>
      <c r="AI190" s="93">
        <v>2023</v>
      </c>
      <c r="AJ190" s="93">
        <v>2023</v>
      </c>
      <c r="AK190" s="93">
        <v>2023</v>
      </c>
      <c r="AL190" s="105"/>
      <c r="AM190" s="105"/>
      <c r="AN190" s="105"/>
      <c r="AO190" s="105"/>
      <c r="AP190" s="106" t="s">
        <v>17000</v>
      </c>
      <c r="AQ190" s="106" t="s">
        <v>16999</v>
      </c>
      <c r="AR190" s="106">
        <v>0</v>
      </c>
      <c r="AS190" s="106" t="s">
        <v>17019</v>
      </c>
      <c r="AT190" s="106" t="s">
        <v>17004</v>
      </c>
      <c r="AU190" s="106" t="s">
        <v>17010</v>
      </c>
      <c r="AV190" s="106"/>
      <c r="AW190" s="106"/>
      <c r="AX190" s="106"/>
      <c r="AY190" s="106"/>
      <c r="AZ190" s="106" t="s">
        <v>621</v>
      </c>
      <c r="BA190" s="107">
        <v>3917.4</v>
      </c>
      <c r="BB190" s="107">
        <v>1055</v>
      </c>
      <c r="BC190" s="106" t="s">
        <v>3001</v>
      </c>
      <c r="BD190" s="106" t="s">
        <v>17058</v>
      </c>
      <c r="BE190" s="108"/>
      <c r="BF190" s="109">
        <f t="shared" si="56"/>
        <v>32</v>
      </c>
      <c r="BM190" s="52" t="str">
        <f>VLOOKUP(C190,BP:BR,3,FALSE)</f>
        <v>899.100</v>
      </c>
      <c r="BP190" s="52" t="s">
        <v>3816</v>
      </c>
      <c r="BQ190" s="52" t="s">
        <v>2988</v>
      </c>
      <c r="BR190" s="52" t="s">
        <v>3817</v>
      </c>
      <c r="BX190" s="52" t="s">
        <v>3816</v>
      </c>
      <c r="BY190" s="52" t="s">
        <v>2988</v>
      </c>
      <c r="BZ190" s="52" t="s">
        <v>3817</v>
      </c>
      <c r="CK190" s="103">
        <f t="shared" si="47"/>
        <v>1.1641532182693481E-10</v>
      </c>
    </row>
    <row r="191" spans="1:118" x14ac:dyDescent="0.3">
      <c r="A191" s="52">
        <v>1</v>
      </c>
      <c r="B191" s="110">
        <f>SUBTOTAL(9,$A$22:A191)</f>
        <v>165</v>
      </c>
      <c r="C191" s="115" t="s">
        <v>516</v>
      </c>
      <c r="D191" s="115"/>
      <c r="E191" s="115"/>
      <c r="F191" s="116">
        <v>6060187.2000000002</v>
      </c>
      <c r="G191" s="101">
        <f t="shared" si="57"/>
        <v>6060187.2000000002</v>
      </c>
      <c r="H191" s="117">
        <v>0</v>
      </c>
      <c r="I191" s="117">
        <v>0</v>
      </c>
      <c r="J191" s="117">
        <v>0</v>
      </c>
      <c r="K191" s="117">
        <v>0</v>
      </c>
      <c r="L191" s="117">
        <v>0</v>
      </c>
      <c r="M191" s="117">
        <v>0</v>
      </c>
      <c r="N191" s="132">
        <v>0</v>
      </c>
      <c r="O191" s="133">
        <v>0</v>
      </c>
      <c r="P191" s="135">
        <v>680</v>
      </c>
      <c r="Q191" s="101">
        <v>5756987.6600000001</v>
      </c>
      <c r="R191" s="117">
        <v>0</v>
      </c>
      <c r="S191" s="117">
        <v>0</v>
      </c>
      <c r="T191" s="101">
        <v>0</v>
      </c>
      <c r="U191" s="101">
        <v>0</v>
      </c>
      <c r="V191" s="117">
        <v>0</v>
      </c>
      <c r="W191" s="117">
        <v>0</v>
      </c>
      <c r="X191" s="117">
        <v>0</v>
      </c>
      <c r="Y191" s="117">
        <v>0</v>
      </c>
      <c r="Z191" s="117">
        <v>0</v>
      </c>
      <c r="AA191" s="117">
        <v>0</v>
      </c>
      <c r="AB191" s="117">
        <v>0</v>
      </c>
      <c r="AC191" s="117">
        <v>0</v>
      </c>
      <c r="AD191" s="117">
        <v>0</v>
      </c>
      <c r="AE191" s="117">
        <v>0</v>
      </c>
      <c r="AF191" s="101">
        <f>ROUND(Q191*2.14%,2)</f>
        <v>123199.54</v>
      </c>
      <c r="AG191" s="101">
        <v>180000</v>
      </c>
      <c r="AH191" s="117">
        <v>0</v>
      </c>
      <c r="AI191" s="93">
        <v>2023</v>
      </c>
      <c r="AJ191" s="93">
        <v>2023</v>
      </c>
      <c r="AK191" s="93">
        <v>2023</v>
      </c>
      <c r="AL191" s="105"/>
      <c r="AM191" s="105"/>
      <c r="AN191" s="105"/>
      <c r="AO191" s="105"/>
      <c r="AP191" s="106" t="s">
        <v>17006</v>
      </c>
      <c r="AQ191" s="106" t="s">
        <v>16997</v>
      </c>
      <c r="AR191" s="106">
        <v>0</v>
      </c>
      <c r="AS191" s="106" t="s">
        <v>17010</v>
      </c>
      <c r="AT191" s="106" t="s">
        <v>17004</v>
      </c>
      <c r="AU191" s="106" t="s">
        <v>17009</v>
      </c>
      <c r="AV191" s="106"/>
      <c r="AW191" s="106"/>
      <c r="AX191" s="106"/>
      <c r="AY191" s="106"/>
      <c r="AZ191" s="106" t="s">
        <v>849</v>
      </c>
      <c r="BA191" s="107">
        <v>2900.26</v>
      </c>
      <c r="BB191" s="107">
        <v>680</v>
      </c>
      <c r="BC191" s="106" t="s">
        <v>3001</v>
      </c>
      <c r="BD191" s="106" t="s">
        <v>17058</v>
      </c>
      <c r="BE191" s="108"/>
      <c r="BF191" s="109">
        <f t="shared" si="56"/>
        <v>0</v>
      </c>
      <c r="BM191" s="52" t="str">
        <f>VLOOKUP(C191,BP:BR,3,FALSE)</f>
        <v>679.350</v>
      </c>
      <c r="BP191" s="52" t="s">
        <v>3818</v>
      </c>
      <c r="BQ191" s="52" t="s">
        <v>1147</v>
      </c>
      <c r="BR191" s="52" t="s">
        <v>3819</v>
      </c>
      <c r="BX191" s="52" t="s">
        <v>3818</v>
      </c>
      <c r="BY191" s="52" t="s">
        <v>1147</v>
      </c>
      <c r="BZ191" s="52" t="s">
        <v>3819</v>
      </c>
      <c r="CK191" s="103">
        <f t="shared" si="47"/>
        <v>5.8207660913467407E-11</v>
      </c>
    </row>
    <row r="192" spans="1:118" x14ac:dyDescent="0.3">
      <c r="A192" s="52">
        <v>1</v>
      </c>
      <c r="B192" s="110">
        <f>SUBTOTAL(9,$A$22:A192)</f>
        <v>166</v>
      </c>
      <c r="C192" s="115" t="s">
        <v>3304</v>
      </c>
      <c r="D192" s="115"/>
      <c r="E192" s="115"/>
      <c r="F192" s="116">
        <v>14906980</v>
      </c>
      <c r="G192" s="101">
        <f t="shared" si="57"/>
        <v>14906980</v>
      </c>
      <c r="H192" s="117">
        <v>0</v>
      </c>
      <c r="I192" s="117">
        <v>0</v>
      </c>
      <c r="J192" s="117">
        <v>0</v>
      </c>
      <c r="K192" s="117">
        <v>0</v>
      </c>
      <c r="L192" s="117">
        <v>0</v>
      </c>
      <c r="M192" s="117">
        <v>0</v>
      </c>
      <c r="N192" s="132">
        <v>0</v>
      </c>
      <c r="O192" s="133">
        <v>0</v>
      </c>
      <c r="P192" s="135">
        <v>0</v>
      </c>
      <c r="Q192" s="134">
        <v>0</v>
      </c>
      <c r="R192" s="117">
        <v>0</v>
      </c>
      <c r="S192" s="117">
        <v>0</v>
      </c>
      <c r="T192" s="101">
        <v>0</v>
      </c>
      <c r="U192" s="101">
        <v>0</v>
      </c>
      <c r="V192" s="117">
        <v>0</v>
      </c>
      <c r="W192" s="117">
        <v>0</v>
      </c>
      <c r="X192" s="101">
        <v>14349892.300000001</v>
      </c>
      <c r="Y192" s="117">
        <v>0</v>
      </c>
      <c r="Z192" s="117">
        <v>0</v>
      </c>
      <c r="AA192" s="117">
        <v>0</v>
      </c>
      <c r="AB192" s="117">
        <v>0</v>
      </c>
      <c r="AC192" s="117">
        <v>0</v>
      </c>
      <c r="AD192" s="117">
        <v>0</v>
      </c>
      <c r="AE192" s="117">
        <v>0</v>
      </c>
      <c r="AF192" s="117">
        <f>ROUND(X192*2.14%,2)</f>
        <v>307087.7</v>
      </c>
      <c r="AG192" s="117">
        <v>250000</v>
      </c>
      <c r="AH192" s="117">
        <v>0</v>
      </c>
      <c r="AI192" s="93">
        <v>2023</v>
      </c>
      <c r="AJ192" s="93">
        <v>2023</v>
      </c>
      <c r="AK192" s="93">
        <v>2023</v>
      </c>
      <c r="AL192" s="105"/>
      <c r="AM192" s="105"/>
      <c r="AN192" s="105"/>
      <c r="AO192" s="105"/>
      <c r="AP192" s="106" t="s">
        <v>17015</v>
      </c>
      <c r="AQ192" s="106" t="s">
        <v>17006</v>
      </c>
      <c r="AR192" s="106"/>
      <c r="AS192" s="106" t="s">
        <v>17004</v>
      </c>
      <c r="AT192" s="106" t="s">
        <v>17018</v>
      </c>
      <c r="AU192" s="106" t="s">
        <v>17010</v>
      </c>
      <c r="AV192" s="106"/>
      <c r="AW192" s="106"/>
      <c r="AX192" s="106"/>
      <c r="AY192" s="106"/>
      <c r="AZ192" s="106">
        <v>1974</v>
      </c>
      <c r="BA192" s="107">
        <v>4926.6000000000004</v>
      </c>
      <c r="BB192" s="107">
        <v>1710</v>
      </c>
      <c r="BC192" s="106" t="s">
        <v>3001</v>
      </c>
      <c r="BD192" s="106" t="s">
        <v>17058</v>
      </c>
      <c r="BE192" s="108"/>
      <c r="BF192" s="109">
        <f t="shared" si="56"/>
        <v>1710</v>
      </c>
      <c r="CK192" s="103">
        <f t="shared" si="47"/>
        <v>-7.5669959187507629E-10</v>
      </c>
    </row>
    <row r="193" spans="1:118" x14ac:dyDescent="0.3">
      <c r="A193" s="52">
        <v>1</v>
      </c>
      <c r="B193" s="110">
        <f>SUBTOTAL(9,$A$22:A193)</f>
        <v>167</v>
      </c>
      <c r="C193" s="115" t="s">
        <v>518</v>
      </c>
      <c r="D193" s="115"/>
      <c r="E193" s="115"/>
      <c r="F193" s="116">
        <v>3538752</v>
      </c>
      <c r="G193" s="101">
        <f t="shared" si="57"/>
        <v>3538752</v>
      </c>
      <c r="H193" s="117">
        <v>0</v>
      </c>
      <c r="I193" s="117">
        <v>0</v>
      </c>
      <c r="J193" s="117">
        <v>0</v>
      </c>
      <c r="K193" s="117">
        <v>0</v>
      </c>
      <c r="L193" s="117">
        <v>0</v>
      </c>
      <c r="M193" s="117">
        <v>0</v>
      </c>
      <c r="N193" s="132">
        <v>0</v>
      </c>
      <c r="O193" s="133">
        <v>0</v>
      </c>
      <c r="P193" s="134">
        <v>420</v>
      </c>
      <c r="Q193" s="101">
        <v>3317752.1</v>
      </c>
      <c r="R193" s="117">
        <v>0</v>
      </c>
      <c r="S193" s="117">
        <v>0</v>
      </c>
      <c r="T193" s="101">
        <v>0</v>
      </c>
      <c r="U193" s="101">
        <v>0</v>
      </c>
      <c r="V193" s="117">
        <v>0</v>
      </c>
      <c r="W193" s="117">
        <v>0</v>
      </c>
      <c r="X193" s="117">
        <v>0</v>
      </c>
      <c r="Y193" s="117">
        <v>0</v>
      </c>
      <c r="Z193" s="117">
        <v>0</v>
      </c>
      <c r="AA193" s="117">
        <v>0</v>
      </c>
      <c r="AB193" s="117">
        <v>0</v>
      </c>
      <c r="AC193" s="117">
        <v>0</v>
      </c>
      <c r="AD193" s="117">
        <v>0</v>
      </c>
      <c r="AE193" s="117">
        <v>0</v>
      </c>
      <c r="AF193" s="101">
        <f>ROUND(Q193*2.14%,2)+0.01</f>
        <v>70999.899999999994</v>
      </c>
      <c r="AG193" s="101">
        <v>150000</v>
      </c>
      <c r="AH193" s="117">
        <v>0</v>
      </c>
      <c r="AI193" s="93">
        <v>2023</v>
      </c>
      <c r="AJ193" s="93">
        <v>2023</v>
      </c>
      <c r="AK193" s="93">
        <v>2023</v>
      </c>
      <c r="AL193" s="105"/>
      <c r="AM193" s="105"/>
      <c r="AN193" s="105"/>
      <c r="AO193" s="105"/>
      <c r="AP193" s="106" t="s">
        <v>17016</v>
      </c>
      <c r="AQ193" s="106" t="s">
        <v>17009</v>
      </c>
      <c r="AR193" s="106">
        <v>0</v>
      </c>
      <c r="AS193" s="106" t="s">
        <v>17002</v>
      </c>
      <c r="AT193" s="106" t="s">
        <v>17003</v>
      </c>
      <c r="AU193" s="106">
        <v>0</v>
      </c>
      <c r="AV193" s="106"/>
      <c r="AW193" s="106"/>
      <c r="AX193" s="106"/>
      <c r="AY193" s="106"/>
      <c r="AZ193" s="106" t="s">
        <v>636</v>
      </c>
      <c r="BA193" s="107">
        <v>396.6</v>
      </c>
      <c r="BB193" s="107" t="s">
        <v>2993</v>
      </c>
      <c r="BC193" s="106" t="s">
        <v>2975</v>
      </c>
      <c r="BD193" s="106" t="s">
        <v>17058</v>
      </c>
      <c r="BE193" s="108"/>
      <c r="BF193" s="109" t="e">
        <f t="shared" si="56"/>
        <v>#VALUE!</v>
      </c>
      <c r="BM193" s="52" t="str">
        <f>VLOOKUP(C193,BP:BR,3,FALSE)</f>
        <v>нет данных</v>
      </c>
      <c r="BP193" s="52" t="s">
        <v>751</v>
      </c>
      <c r="BQ193" s="52" t="s">
        <v>1350</v>
      </c>
      <c r="BR193" s="52" t="s">
        <v>3822</v>
      </c>
      <c r="BX193" s="52" t="s">
        <v>751</v>
      </c>
      <c r="BY193" s="52" t="s">
        <v>1350</v>
      </c>
      <c r="BZ193" s="52" t="s">
        <v>3822</v>
      </c>
      <c r="CK193" s="103">
        <f t="shared" si="47"/>
        <v>-8.7311491370201111E-11</v>
      </c>
    </row>
    <row r="194" spans="1:118" x14ac:dyDescent="0.3">
      <c r="A194" s="52">
        <v>1</v>
      </c>
      <c r="B194" s="110">
        <f>SUBTOTAL(9,$A$22:A194)</f>
        <v>168</v>
      </c>
      <c r="C194" s="115" t="s">
        <v>519</v>
      </c>
      <c r="D194" s="115"/>
      <c r="E194" s="115"/>
      <c r="F194" s="116">
        <v>7427894.3200000003</v>
      </c>
      <c r="G194" s="101">
        <f t="shared" si="57"/>
        <v>7427894.3200000003</v>
      </c>
      <c r="H194" s="117">
        <v>0</v>
      </c>
      <c r="I194" s="117">
        <v>0</v>
      </c>
      <c r="J194" s="117">
        <v>0</v>
      </c>
      <c r="K194" s="117">
        <v>0</v>
      </c>
      <c r="L194" s="117">
        <v>0</v>
      </c>
      <c r="M194" s="117">
        <v>0</v>
      </c>
      <c r="N194" s="132">
        <v>0</v>
      </c>
      <c r="O194" s="133">
        <v>0</v>
      </c>
      <c r="P194" s="134">
        <v>833</v>
      </c>
      <c r="Q194" s="101">
        <v>7096039.0800000001</v>
      </c>
      <c r="R194" s="117">
        <v>0</v>
      </c>
      <c r="S194" s="117">
        <v>0</v>
      </c>
      <c r="T194" s="101">
        <v>0</v>
      </c>
      <c r="U194" s="101">
        <v>0</v>
      </c>
      <c r="V194" s="117">
        <v>0</v>
      </c>
      <c r="W194" s="117">
        <v>0</v>
      </c>
      <c r="X194" s="117">
        <v>0</v>
      </c>
      <c r="Y194" s="117">
        <v>0</v>
      </c>
      <c r="Z194" s="117">
        <v>0</v>
      </c>
      <c r="AA194" s="117">
        <v>0</v>
      </c>
      <c r="AB194" s="117">
        <v>0</v>
      </c>
      <c r="AC194" s="117">
        <v>0</v>
      </c>
      <c r="AD194" s="117">
        <v>0</v>
      </c>
      <c r="AE194" s="117">
        <v>0</v>
      </c>
      <c r="AF194" s="101">
        <f>ROUND(Q194*2.14%,2)</f>
        <v>151855.24</v>
      </c>
      <c r="AG194" s="101">
        <v>180000</v>
      </c>
      <c r="AH194" s="117">
        <v>0</v>
      </c>
      <c r="AI194" s="93">
        <v>2023</v>
      </c>
      <c r="AJ194" s="93">
        <v>2023</v>
      </c>
      <c r="AK194" s="93">
        <v>2023</v>
      </c>
      <c r="AL194" s="105"/>
      <c r="AM194" s="105"/>
      <c r="AN194" s="105"/>
      <c r="AO194" s="105"/>
      <c r="AP194" s="106" t="s">
        <v>17013</v>
      </c>
      <c r="AQ194" s="106" t="s">
        <v>17011</v>
      </c>
      <c r="AR194" s="106">
        <v>0</v>
      </c>
      <c r="AS194" s="106" t="s">
        <v>17010</v>
      </c>
      <c r="AT194" s="106" t="s">
        <v>17014</v>
      </c>
      <c r="AU194" s="106" t="s">
        <v>17010</v>
      </c>
      <c r="AV194" s="106"/>
      <c r="AW194" s="106"/>
      <c r="AX194" s="106"/>
      <c r="AY194" s="106"/>
      <c r="AZ194" s="106" t="s">
        <v>667</v>
      </c>
      <c r="BA194" s="107">
        <v>4381.5</v>
      </c>
      <c r="BB194" s="107">
        <v>822.4</v>
      </c>
      <c r="BC194" s="106" t="s">
        <v>3053</v>
      </c>
      <c r="BD194" s="106" t="s">
        <v>17058</v>
      </c>
      <c r="BE194" s="108"/>
      <c r="BF194" s="109">
        <f t="shared" si="56"/>
        <v>-10.600000000000023</v>
      </c>
      <c r="BM194" s="52" t="str">
        <f>VLOOKUP(C194,BP:BR,3,FALSE)</f>
        <v>822.400</v>
      </c>
      <c r="BP194" s="52" t="s">
        <v>524</v>
      </c>
      <c r="BQ194" s="52" t="s">
        <v>2988</v>
      </c>
      <c r="BR194" s="52" t="s">
        <v>3823</v>
      </c>
      <c r="BX194" s="52" t="s">
        <v>524</v>
      </c>
      <c r="BY194" s="52" t="s">
        <v>2988</v>
      </c>
      <c r="BZ194" s="52" t="s">
        <v>3823</v>
      </c>
      <c r="CK194" s="103">
        <f t="shared" si="47"/>
        <v>2.3283064365386963E-10</v>
      </c>
    </row>
    <row r="195" spans="1:118" x14ac:dyDescent="0.3">
      <c r="A195" s="52">
        <v>1</v>
      </c>
      <c r="B195" s="110">
        <f>SUBTOTAL(9,$A$22:A195)</f>
        <v>169</v>
      </c>
      <c r="C195" s="115" t="s">
        <v>520</v>
      </c>
      <c r="D195" s="115"/>
      <c r="E195" s="115"/>
      <c r="F195" s="116">
        <v>5476640</v>
      </c>
      <c r="G195" s="101">
        <f t="shared" si="57"/>
        <v>5476640</v>
      </c>
      <c r="H195" s="117">
        <v>0</v>
      </c>
      <c r="I195" s="117">
        <v>0</v>
      </c>
      <c r="J195" s="117">
        <v>0</v>
      </c>
      <c r="K195" s="117">
        <v>0</v>
      </c>
      <c r="L195" s="117">
        <v>0</v>
      </c>
      <c r="M195" s="117">
        <v>0</v>
      </c>
      <c r="N195" s="132">
        <v>0</v>
      </c>
      <c r="O195" s="133">
        <v>0</v>
      </c>
      <c r="P195" s="136">
        <v>650</v>
      </c>
      <c r="Q195" s="101">
        <v>5185666.7300000004</v>
      </c>
      <c r="R195" s="117">
        <v>0</v>
      </c>
      <c r="S195" s="117">
        <v>0</v>
      </c>
      <c r="T195" s="101">
        <v>0</v>
      </c>
      <c r="U195" s="101">
        <v>0</v>
      </c>
      <c r="V195" s="117">
        <v>0</v>
      </c>
      <c r="W195" s="117">
        <v>0</v>
      </c>
      <c r="X195" s="117">
        <v>0</v>
      </c>
      <c r="Y195" s="117">
        <v>0</v>
      </c>
      <c r="Z195" s="117">
        <v>0</v>
      </c>
      <c r="AA195" s="117">
        <v>0</v>
      </c>
      <c r="AB195" s="117">
        <v>0</v>
      </c>
      <c r="AC195" s="117">
        <v>0</v>
      </c>
      <c r="AD195" s="117">
        <v>0</v>
      </c>
      <c r="AE195" s="117">
        <v>0</v>
      </c>
      <c r="AF195" s="101">
        <f>ROUND(Q195*2.14%,2)</f>
        <v>110973.27</v>
      </c>
      <c r="AG195" s="101">
        <v>180000</v>
      </c>
      <c r="AH195" s="117">
        <v>0</v>
      </c>
      <c r="AI195" s="93">
        <v>2023</v>
      </c>
      <c r="AJ195" s="93">
        <v>2023</v>
      </c>
      <c r="AK195" s="93">
        <v>2023</v>
      </c>
      <c r="AL195" s="105"/>
      <c r="AM195" s="105"/>
      <c r="AN195" s="105"/>
      <c r="AO195" s="105"/>
      <c r="AP195" s="106" t="s">
        <v>17013</v>
      </c>
      <c r="AQ195" s="106" t="s">
        <v>17002</v>
      </c>
      <c r="AR195" s="106">
        <v>0</v>
      </c>
      <c r="AS195" s="106" t="s">
        <v>17010</v>
      </c>
      <c r="AT195" s="106" t="s">
        <v>17010</v>
      </c>
      <c r="AU195" s="106">
        <v>0</v>
      </c>
      <c r="AV195" s="106"/>
      <c r="AW195" s="106"/>
      <c r="AX195" s="106"/>
      <c r="AY195" s="106"/>
      <c r="AZ195" s="106" t="s">
        <v>722</v>
      </c>
      <c r="BA195" s="107">
        <v>1468.2</v>
      </c>
      <c r="BB195" s="107">
        <v>726</v>
      </c>
      <c r="BC195" s="106" t="s">
        <v>2975</v>
      </c>
      <c r="BD195" s="106" t="s">
        <v>722</v>
      </c>
      <c r="BE195" s="108"/>
      <c r="BF195" s="109">
        <f t="shared" si="56"/>
        <v>76</v>
      </c>
      <c r="BM195" s="52" t="str">
        <f>VLOOKUP(C195,BP:BR,3,FALSE)</f>
        <v>596.000</v>
      </c>
      <c r="BP195" s="52" t="s">
        <v>564</v>
      </c>
      <c r="BQ195" s="52" t="s">
        <v>3223</v>
      </c>
      <c r="BR195" s="52" t="s">
        <v>3825</v>
      </c>
      <c r="BX195" s="52" t="s">
        <v>564</v>
      </c>
      <c r="BY195" s="52" t="s">
        <v>3223</v>
      </c>
      <c r="BZ195" s="52" t="s">
        <v>3825</v>
      </c>
      <c r="CK195" s="103">
        <f t="shared" si="47"/>
        <v>-4.6566128730773926E-10</v>
      </c>
    </row>
    <row r="196" spans="1:118" x14ac:dyDescent="0.3">
      <c r="A196" s="52">
        <v>1</v>
      </c>
      <c r="B196" s="110">
        <f>SUBTOTAL(9,$A$22:A196)</f>
        <v>170</v>
      </c>
      <c r="C196" s="115" t="s">
        <v>521</v>
      </c>
      <c r="D196" s="115"/>
      <c r="E196" s="115"/>
      <c r="F196" s="116">
        <v>6293923.2000000002</v>
      </c>
      <c r="G196" s="101">
        <f t="shared" si="57"/>
        <v>6293923.2000000002</v>
      </c>
      <c r="H196" s="117">
        <v>0</v>
      </c>
      <c r="I196" s="117">
        <v>0</v>
      </c>
      <c r="J196" s="117">
        <v>0</v>
      </c>
      <c r="K196" s="117">
        <v>0</v>
      </c>
      <c r="L196" s="117">
        <v>0</v>
      </c>
      <c r="M196" s="117">
        <v>0</v>
      </c>
      <c r="N196" s="132">
        <v>0</v>
      </c>
      <c r="O196" s="133">
        <v>0</v>
      </c>
      <c r="P196" s="134">
        <v>747</v>
      </c>
      <c r="Q196" s="101">
        <v>5985826.5099999998</v>
      </c>
      <c r="R196" s="117">
        <v>0</v>
      </c>
      <c r="S196" s="117">
        <v>0</v>
      </c>
      <c r="T196" s="101">
        <v>0</v>
      </c>
      <c r="U196" s="101">
        <v>0</v>
      </c>
      <c r="V196" s="117">
        <v>0</v>
      </c>
      <c r="W196" s="117">
        <v>0</v>
      </c>
      <c r="X196" s="117">
        <v>0</v>
      </c>
      <c r="Y196" s="117">
        <v>0</v>
      </c>
      <c r="Z196" s="117">
        <v>0</v>
      </c>
      <c r="AA196" s="117">
        <v>0</v>
      </c>
      <c r="AB196" s="117">
        <v>0</v>
      </c>
      <c r="AC196" s="117">
        <v>0</v>
      </c>
      <c r="AD196" s="117">
        <v>0</v>
      </c>
      <c r="AE196" s="117">
        <v>0</v>
      </c>
      <c r="AF196" s="101">
        <f>ROUND(Q196*2.14%,2)</f>
        <v>128096.69</v>
      </c>
      <c r="AG196" s="101">
        <v>180000</v>
      </c>
      <c r="AH196" s="117">
        <v>0</v>
      </c>
      <c r="AI196" s="93">
        <v>2023</v>
      </c>
      <c r="AJ196" s="93">
        <v>2023</v>
      </c>
      <c r="AK196" s="93">
        <v>2023</v>
      </c>
      <c r="AL196" s="105"/>
      <c r="AM196" s="105"/>
      <c r="AN196" s="105"/>
      <c r="AO196" s="105"/>
      <c r="AP196" s="106" t="s">
        <v>17006</v>
      </c>
      <c r="AQ196" s="106" t="s">
        <v>16997</v>
      </c>
      <c r="AR196" s="106">
        <v>0</v>
      </c>
      <c r="AS196" s="106" t="s">
        <v>17009</v>
      </c>
      <c r="AT196" s="106" t="s">
        <v>17018</v>
      </c>
      <c r="AU196" s="106" t="s">
        <v>17009</v>
      </c>
      <c r="AV196" s="106"/>
      <c r="AW196" s="106"/>
      <c r="AX196" s="106"/>
      <c r="AY196" s="106"/>
      <c r="AZ196" s="106" t="s">
        <v>849</v>
      </c>
      <c r="BA196" s="107">
        <v>2458</v>
      </c>
      <c r="BB196" s="107">
        <v>747</v>
      </c>
      <c r="BC196" s="106" t="s">
        <v>2975</v>
      </c>
      <c r="BD196" s="106" t="s">
        <v>17058</v>
      </c>
      <c r="BE196" s="108"/>
      <c r="BF196" s="109">
        <f t="shared" si="56"/>
        <v>0</v>
      </c>
      <c r="BM196" s="52" t="str">
        <f>VLOOKUP(C196,BP:BR,3,FALSE)</f>
        <v>505.600</v>
      </c>
      <c r="BP196" s="52" t="s">
        <v>3826</v>
      </c>
      <c r="BQ196" s="52" t="s">
        <v>1350</v>
      </c>
      <c r="BR196" s="52" t="s">
        <v>3828</v>
      </c>
      <c r="BX196" s="52" t="s">
        <v>3826</v>
      </c>
      <c r="BY196" s="52" t="s">
        <v>1350</v>
      </c>
      <c r="BZ196" s="52" t="s">
        <v>3828</v>
      </c>
      <c r="CK196" s="103">
        <f t="shared" si="47"/>
        <v>4.0745362639427185E-10</v>
      </c>
    </row>
    <row r="197" spans="1:118" x14ac:dyDescent="0.3">
      <c r="A197" s="52">
        <v>1</v>
      </c>
      <c r="B197" s="110">
        <f>SUBTOTAL(9,$A$22:A197)</f>
        <v>171</v>
      </c>
      <c r="C197" s="115" t="s">
        <v>523</v>
      </c>
      <c r="D197" s="115"/>
      <c r="E197" s="115"/>
      <c r="F197" s="116">
        <v>10632055</v>
      </c>
      <c r="G197" s="101">
        <f t="shared" si="57"/>
        <v>10632055</v>
      </c>
      <c r="H197" s="117">
        <v>0</v>
      </c>
      <c r="I197" s="117">
        <v>0</v>
      </c>
      <c r="J197" s="117">
        <v>0</v>
      </c>
      <c r="K197" s="117">
        <v>0</v>
      </c>
      <c r="L197" s="117">
        <v>0</v>
      </c>
      <c r="M197" s="117">
        <v>0</v>
      </c>
      <c r="N197" s="132">
        <v>0</v>
      </c>
      <c r="O197" s="133">
        <v>0</v>
      </c>
      <c r="P197" s="134">
        <v>1250.83</v>
      </c>
      <c r="Q197" s="101">
        <v>10213486.390000001</v>
      </c>
      <c r="R197" s="117">
        <v>0</v>
      </c>
      <c r="S197" s="117">
        <v>0</v>
      </c>
      <c r="T197" s="101">
        <v>0</v>
      </c>
      <c r="U197" s="101">
        <v>0</v>
      </c>
      <c r="V197" s="117">
        <v>0</v>
      </c>
      <c r="W197" s="117">
        <v>0</v>
      </c>
      <c r="X197" s="117">
        <v>0</v>
      </c>
      <c r="Y197" s="117">
        <v>0</v>
      </c>
      <c r="Z197" s="117">
        <v>0</v>
      </c>
      <c r="AA197" s="117">
        <v>0</v>
      </c>
      <c r="AB197" s="117">
        <v>0</v>
      </c>
      <c r="AC197" s="117">
        <v>0</v>
      </c>
      <c r="AD197" s="117">
        <v>0</v>
      </c>
      <c r="AE197" s="117">
        <v>0</v>
      </c>
      <c r="AF197" s="101">
        <f>ROUND(Q197*2.14%,2)</f>
        <v>218568.61</v>
      </c>
      <c r="AG197" s="117">
        <v>200000</v>
      </c>
      <c r="AH197" s="117">
        <v>0</v>
      </c>
      <c r="AI197" s="93">
        <v>2023</v>
      </c>
      <c r="AJ197" s="93">
        <v>2023</v>
      </c>
      <c r="AK197" s="93">
        <v>2023</v>
      </c>
      <c r="AL197" s="105"/>
      <c r="AM197" s="105"/>
      <c r="AN197" s="105"/>
      <c r="AO197" s="105"/>
      <c r="AP197" s="106" t="s">
        <v>17006</v>
      </c>
      <c r="AQ197" s="106" t="s">
        <v>16997</v>
      </c>
      <c r="AR197" s="106">
        <v>0</v>
      </c>
      <c r="AS197" s="106" t="s">
        <v>17010</v>
      </c>
      <c r="AT197" s="106" t="s">
        <v>17014</v>
      </c>
      <c r="AU197" s="106" t="s">
        <v>17010</v>
      </c>
      <c r="AV197" s="106"/>
      <c r="AW197" s="106"/>
      <c r="AX197" s="106"/>
      <c r="AY197" s="106"/>
      <c r="AZ197" s="106" t="s">
        <v>786</v>
      </c>
      <c r="BA197" s="107">
        <v>6873.1</v>
      </c>
      <c r="BB197" s="107">
        <v>1286.23</v>
      </c>
      <c r="BC197" s="106" t="s">
        <v>3001</v>
      </c>
      <c r="BD197" s="106" t="s">
        <v>17058</v>
      </c>
      <c r="BE197" s="108"/>
      <c r="BF197" s="109">
        <f t="shared" si="56"/>
        <v>35.400000000000091</v>
      </c>
      <c r="BM197" s="52" t="str">
        <f>VLOOKUP(C197,BP:BR,3,FALSE)</f>
        <v>1169.300</v>
      </c>
      <c r="BP197" s="52" t="s">
        <v>3831</v>
      </c>
      <c r="BQ197" s="52" t="s">
        <v>624</v>
      </c>
      <c r="BR197" s="52" t="s">
        <v>1405</v>
      </c>
      <c r="BX197" s="52" t="s">
        <v>3831</v>
      </c>
      <c r="BY197" s="52" t="s">
        <v>624</v>
      </c>
      <c r="BZ197" s="52" t="s">
        <v>1405</v>
      </c>
      <c r="CK197" s="103">
        <f t="shared" si="47"/>
        <v>-5.8207660913467407E-10</v>
      </c>
    </row>
    <row r="198" spans="1:118" s="123" customFormat="1" x14ac:dyDescent="0.3">
      <c r="A198" s="52">
        <v>1</v>
      </c>
      <c r="B198" s="110">
        <f>SUBTOTAL(9,$A$22:A198)</f>
        <v>172</v>
      </c>
      <c r="C198" s="99" t="s">
        <v>3557</v>
      </c>
      <c r="D198" s="99"/>
      <c r="E198" s="99"/>
      <c r="F198" s="99"/>
      <c r="G198" s="101">
        <f t="shared" si="57"/>
        <v>7018078.2599999998</v>
      </c>
      <c r="H198" s="137">
        <v>0</v>
      </c>
      <c r="I198" s="137">
        <v>0</v>
      </c>
      <c r="J198" s="137">
        <v>0</v>
      </c>
      <c r="K198" s="137">
        <v>0</v>
      </c>
      <c r="L198" s="137">
        <v>0</v>
      </c>
      <c r="M198" s="137">
        <v>0</v>
      </c>
      <c r="N198" s="138">
        <v>0</v>
      </c>
      <c r="O198" s="137">
        <v>0</v>
      </c>
      <c r="P198" s="119">
        <v>0</v>
      </c>
      <c r="Q198" s="119">
        <v>0</v>
      </c>
      <c r="R198" s="119">
        <v>0</v>
      </c>
      <c r="S198" s="119">
        <v>0</v>
      </c>
      <c r="T198" s="119">
        <v>0</v>
      </c>
      <c r="U198" s="119">
        <v>0</v>
      </c>
      <c r="V198" s="119">
        <v>209</v>
      </c>
      <c r="W198" s="119">
        <v>6871038.0499999998</v>
      </c>
      <c r="X198" s="119">
        <v>0</v>
      </c>
      <c r="Y198" s="119">
        <v>0</v>
      </c>
      <c r="Z198" s="119">
        <v>0</v>
      </c>
      <c r="AA198" s="119">
        <v>0</v>
      </c>
      <c r="AB198" s="119">
        <v>0</v>
      </c>
      <c r="AC198" s="119">
        <v>0</v>
      </c>
      <c r="AD198" s="119">
        <v>0</v>
      </c>
      <c r="AE198" s="119">
        <v>0</v>
      </c>
      <c r="AF198" s="119">
        <f t="shared" ref="AF198:AF203" si="58">ROUND(Q198*2.14%,2)+ROUND(H198*2.14%,2)+ROUND(I198*2.14%,2)+ROUND(J198*2.14%,2)+ROUND(K198*2.14%,2)+ROUND(L198*2.14%,2)+ROUND(M198*2.14%,2)+ROUND(O198*2.14%,2)+ROUND(S198*2.14%,2)+ROUND(U198*2.14%,2)+ROUND(W198*2.14%,2)+ROUND(X198*2.14%,2)+ROUND(Y198*2.14%,2)+ROUND(Z198*2.14%,2)+ROUND(AA198*2.14%,2)+ROUND(AB198*2.14%,2)+ROUND(AC198*2.14%,2)+ROUND(AD198*2.14%,2)+ROUND(AE198*2.14%,2)</f>
        <v>147040.21</v>
      </c>
      <c r="AG198" s="119">
        <v>0</v>
      </c>
      <c r="AH198" s="119">
        <v>0</v>
      </c>
      <c r="AI198" s="121" t="s">
        <v>17316</v>
      </c>
      <c r="AJ198" s="121">
        <v>2023</v>
      </c>
      <c r="AK198" s="122">
        <v>2023</v>
      </c>
      <c r="AW198" s="123" t="e">
        <f>VLOOKUP(C198,AZ:BA,2,FALSE)</f>
        <v>#N/A</v>
      </c>
      <c r="BZ198" s="124"/>
      <c r="CH198" s="123" t="e">
        <f t="shared" ref="CH198:CH203" si="59">VLOOKUP(C198,CI:CJ,2,FALSE)</f>
        <v>#N/A</v>
      </c>
      <c r="CK198" s="103">
        <f t="shared" si="47"/>
        <v>-2.9103830456733704E-11</v>
      </c>
      <c r="CO198" s="123" t="e">
        <f t="shared" ref="CO198:CO203" si="60">VLOOKUP(C198,CP:CQ,2,FALSE)</f>
        <v>#N/A</v>
      </c>
      <c r="DN198" s="123" t="e">
        <f t="shared" ref="DN198:DN203" si="61">VLOOKUP(C198,DO:DP,2,FALSE)</f>
        <v>#N/A</v>
      </c>
    </row>
    <row r="199" spans="1:118" s="123" customFormat="1" x14ac:dyDescent="0.3">
      <c r="A199" s="52">
        <v>1</v>
      </c>
      <c r="B199" s="110">
        <f>SUBTOTAL(9,$A$22:A199)</f>
        <v>173</v>
      </c>
      <c r="C199" s="99" t="s">
        <v>3712</v>
      </c>
      <c r="D199" s="99"/>
      <c r="E199" s="99"/>
      <c r="F199" s="99"/>
      <c r="G199" s="101">
        <f t="shared" si="57"/>
        <v>3399267.6599999997</v>
      </c>
      <c r="H199" s="119">
        <v>0</v>
      </c>
      <c r="I199" s="119">
        <v>3132244.09</v>
      </c>
      <c r="J199" s="119">
        <v>0</v>
      </c>
      <c r="K199" s="119">
        <v>0</v>
      </c>
      <c r="L199" s="119">
        <v>0</v>
      </c>
      <c r="M199" s="119">
        <v>0</v>
      </c>
      <c r="N199" s="120">
        <v>0</v>
      </c>
      <c r="O199" s="119">
        <v>0</v>
      </c>
      <c r="P199" s="119">
        <v>0</v>
      </c>
      <c r="Q199" s="119">
        <v>0</v>
      </c>
      <c r="R199" s="119">
        <v>0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>
        <v>0</v>
      </c>
      <c r="AB199" s="119">
        <v>0</v>
      </c>
      <c r="AC199" s="119">
        <v>0</v>
      </c>
      <c r="AD199" s="119">
        <v>0</v>
      </c>
      <c r="AE199" s="119">
        <v>0</v>
      </c>
      <c r="AF199" s="119">
        <f t="shared" si="58"/>
        <v>67030.02</v>
      </c>
      <c r="AG199" s="119">
        <v>199993.55</v>
      </c>
      <c r="AH199" s="119">
        <v>0</v>
      </c>
      <c r="AI199" s="121">
        <v>2023</v>
      </c>
      <c r="AJ199" s="121">
        <v>2023</v>
      </c>
      <c r="AK199" s="122">
        <v>2023</v>
      </c>
      <c r="BZ199" s="124"/>
      <c r="CD199" s="123" t="e">
        <f>VLOOKUP(C199,CE:CF,2,FALSE)</f>
        <v>#N/A</v>
      </c>
      <c r="CH199" s="123" t="e">
        <f t="shared" si="59"/>
        <v>#N/A</v>
      </c>
      <c r="CK199" s="103">
        <f t="shared" si="47"/>
        <v>-1.7462298274040222E-10</v>
      </c>
      <c r="CO199" s="123" t="e">
        <f t="shared" si="60"/>
        <v>#N/A</v>
      </c>
      <c r="DN199" s="123" t="e">
        <f t="shared" si="61"/>
        <v>#N/A</v>
      </c>
    </row>
    <row r="200" spans="1:118" s="123" customFormat="1" x14ac:dyDescent="0.3">
      <c r="A200" s="52">
        <v>1</v>
      </c>
      <c r="B200" s="110">
        <f>SUBTOTAL(9,$A$22:A200)</f>
        <v>174</v>
      </c>
      <c r="C200" s="99" t="s">
        <v>3577</v>
      </c>
      <c r="D200" s="99"/>
      <c r="E200" s="99"/>
      <c r="F200" s="99"/>
      <c r="G200" s="101">
        <f t="shared" si="57"/>
        <v>18809755.130000003</v>
      </c>
      <c r="H200" s="137">
        <v>0</v>
      </c>
      <c r="I200" s="137">
        <v>0</v>
      </c>
      <c r="J200" s="137">
        <v>0</v>
      </c>
      <c r="K200" s="137">
        <v>0</v>
      </c>
      <c r="L200" s="137">
        <v>0</v>
      </c>
      <c r="M200" s="137">
        <v>0</v>
      </c>
      <c r="N200" s="138">
        <v>0</v>
      </c>
      <c r="O200" s="137">
        <v>0</v>
      </c>
      <c r="P200" s="119">
        <v>2129.6</v>
      </c>
      <c r="Q200" s="119">
        <v>18415660.010000002</v>
      </c>
      <c r="R200" s="119">
        <v>0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>
        <v>0</v>
      </c>
      <c r="AB200" s="119">
        <v>0</v>
      </c>
      <c r="AC200" s="119">
        <v>0</v>
      </c>
      <c r="AD200" s="119">
        <v>0</v>
      </c>
      <c r="AE200" s="119">
        <v>0</v>
      </c>
      <c r="AF200" s="119">
        <f t="shared" si="58"/>
        <v>394095.12</v>
      </c>
      <c r="AG200" s="119">
        <v>0</v>
      </c>
      <c r="AH200" s="119">
        <v>0</v>
      </c>
      <c r="AI200" s="121" t="s">
        <v>17316</v>
      </c>
      <c r="AJ200" s="121">
        <v>2023</v>
      </c>
      <c r="AK200" s="122">
        <v>2023</v>
      </c>
      <c r="AW200" s="123" t="e">
        <f>VLOOKUP(C200,AZ:BA,2,FALSE)</f>
        <v>#N/A</v>
      </c>
      <c r="BZ200" s="124"/>
      <c r="CH200" s="123" t="e">
        <f t="shared" si="59"/>
        <v>#N/A</v>
      </c>
      <c r="CK200" s="103">
        <f t="shared" si="47"/>
        <v>1.0477378964424133E-9</v>
      </c>
      <c r="CO200" s="123" t="e">
        <f t="shared" si="60"/>
        <v>#N/A</v>
      </c>
      <c r="DN200" s="123" t="e">
        <f t="shared" si="61"/>
        <v>#N/A</v>
      </c>
    </row>
    <row r="201" spans="1:118" s="123" customFormat="1" x14ac:dyDescent="0.3">
      <c r="A201" s="52">
        <v>1</v>
      </c>
      <c r="B201" s="110">
        <f>SUBTOTAL(9,$A$22:A201)</f>
        <v>175</v>
      </c>
      <c r="C201" s="99" t="s">
        <v>646</v>
      </c>
      <c r="D201" s="99"/>
      <c r="E201" s="99"/>
      <c r="F201" s="99"/>
      <c r="G201" s="101">
        <f t="shared" si="57"/>
        <v>8453107.5500000007</v>
      </c>
      <c r="H201" s="131">
        <v>0</v>
      </c>
      <c r="I201" s="131">
        <v>0</v>
      </c>
      <c r="J201" s="131">
        <v>0</v>
      </c>
      <c r="K201" s="131">
        <v>0</v>
      </c>
      <c r="L201" s="131">
        <v>0</v>
      </c>
      <c r="M201" s="131">
        <v>0</v>
      </c>
      <c r="N201" s="120">
        <v>0</v>
      </c>
      <c r="O201" s="119">
        <v>0</v>
      </c>
      <c r="P201" s="119">
        <v>1027</v>
      </c>
      <c r="Q201" s="119">
        <v>8276001.1299999999</v>
      </c>
      <c r="R201" s="119">
        <v>0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>
        <v>0</v>
      </c>
      <c r="AB201" s="119">
        <v>0</v>
      </c>
      <c r="AC201" s="119">
        <v>0</v>
      </c>
      <c r="AD201" s="119">
        <v>0</v>
      </c>
      <c r="AE201" s="119">
        <v>0</v>
      </c>
      <c r="AF201" s="119">
        <f t="shared" si="58"/>
        <v>177106.42</v>
      </c>
      <c r="AG201" s="139">
        <v>0</v>
      </c>
      <c r="AH201" s="119">
        <v>0</v>
      </c>
      <c r="AI201" s="121" t="s">
        <v>17316</v>
      </c>
      <c r="AJ201" s="121">
        <v>2023</v>
      </c>
      <c r="AK201" s="122">
        <v>2023</v>
      </c>
      <c r="AW201" s="123" t="e">
        <f>VLOOKUP(C201,AZ:BA,2,FALSE)</f>
        <v>#N/A</v>
      </c>
      <c r="BZ201" s="124"/>
      <c r="CD201" s="123" t="e">
        <f>VLOOKUP(C201,CE:CF,2,FALSE)</f>
        <v>#N/A</v>
      </c>
      <c r="CH201" s="123" t="e">
        <f t="shared" si="59"/>
        <v>#N/A</v>
      </c>
      <c r="CK201" s="103">
        <f t="shared" si="47"/>
        <v>8.440110832452774E-10</v>
      </c>
      <c r="CO201" s="123" t="e">
        <f t="shared" si="60"/>
        <v>#N/A</v>
      </c>
      <c r="DN201" s="123" t="e">
        <f t="shared" si="61"/>
        <v>#N/A</v>
      </c>
    </row>
    <row r="202" spans="1:118" s="123" customFormat="1" x14ac:dyDescent="0.3">
      <c r="A202" s="52">
        <v>1</v>
      </c>
      <c r="B202" s="110">
        <f>SUBTOTAL(9,$A$22:A202)</f>
        <v>176</v>
      </c>
      <c r="C202" s="99" t="s">
        <v>17118</v>
      </c>
      <c r="D202" s="99"/>
      <c r="E202" s="99"/>
      <c r="F202" s="99"/>
      <c r="G202" s="101">
        <f t="shared" si="57"/>
        <v>9655445.5599999987</v>
      </c>
      <c r="H202" s="131">
        <v>0</v>
      </c>
      <c r="I202" s="131">
        <v>0</v>
      </c>
      <c r="J202" s="131">
        <v>0</v>
      </c>
      <c r="K202" s="131">
        <v>0</v>
      </c>
      <c r="L202" s="131">
        <v>0</v>
      </c>
      <c r="M202" s="131">
        <v>0</v>
      </c>
      <c r="N202" s="120">
        <v>0</v>
      </c>
      <c r="O202" s="119">
        <v>0</v>
      </c>
      <c r="P202" s="119">
        <v>1100</v>
      </c>
      <c r="Q202" s="119">
        <v>9453148.1899999995</v>
      </c>
      <c r="R202" s="119">
        <v>0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>
        <v>0</v>
      </c>
      <c r="AB202" s="119">
        <v>0</v>
      </c>
      <c r="AC202" s="119">
        <v>0</v>
      </c>
      <c r="AD202" s="119">
        <v>0</v>
      </c>
      <c r="AE202" s="119">
        <v>0</v>
      </c>
      <c r="AF202" s="119">
        <f t="shared" si="58"/>
        <v>202297.37</v>
      </c>
      <c r="AG202" s="139">
        <v>0</v>
      </c>
      <c r="AH202" s="119">
        <v>0</v>
      </c>
      <c r="AI202" s="121" t="s">
        <v>17316</v>
      </c>
      <c r="AJ202" s="121">
        <v>2023</v>
      </c>
      <c r="AK202" s="122">
        <v>2023</v>
      </c>
      <c r="AW202" s="123" t="e">
        <f>VLOOKUP(C202,AZ:BA,2,FALSE)</f>
        <v>#N/A</v>
      </c>
      <c r="BZ202" s="124"/>
      <c r="CD202" s="123" t="e">
        <f>VLOOKUP(C202,CE:CF,2,FALSE)</f>
        <v>#N/A</v>
      </c>
      <c r="CH202" s="123" t="e">
        <f t="shared" si="59"/>
        <v>#N/A</v>
      </c>
      <c r="CK202" s="103">
        <f t="shared" si="47"/>
        <v>-8.149072527885437E-10</v>
      </c>
      <c r="CO202" s="123" t="e">
        <f t="shared" si="60"/>
        <v>#N/A</v>
      </c>
      <c r="DN202" s="123" t="e">
        <f t="shared" si="61"/>
        <v>#N/A</v>
      </c>
    </row>
    <row r="203" spans="1:118" s="123" customFormat="1" x14ac:dyDescent="0.3">
      <c r="A203" s="52">
        <v>1</v>
      </c>
      <c r="B203" s="110">
        <f>SUBTOTAL(9,$A$22:A203)</f>
        <v>177</v>
      </c>
      <c r="C203" s="99" t="s">
        <v>18114</v>
      </c>
      <c r="D203" s="99"/>
      <c r="E203" s="99"/>
      <c r="F203" s="99"/>
      <c r="G203" s="101">
        <f t="shared" si="57"/>
        <v>9103445.5899999999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20">
        <v>0</v>
      </c>
      <c r="O203" s="119">
        <v>0</v>
      </c>
      <c r="P203" s="119">
        <v>1097</v>
      </c>
      <c r="Q203" s="119">
        <v>8912713.5199999996</v>
      </c>
      <c r="R203" s="119">
        <v>0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>
        <v>0</v>
      </c>
      <c r="AB203" s="119">
        <v>0</v>
      </c>
      <c r="AC203" s="119">
        <v>0</v>
      </c>
      <c r="AD203" s="119">
        <v>0</v>
      </c>
      <c r="AE203" s="119">
        <v>0</v>
      </c>
      <c r="AF203" s="119">
        <f t="shared" si="58"/>
        <v>190732.07</v>
      </c>
      <c r="AG203" s="119">
        <v>0</v>
      </c>
      <c r="AH203" s="119">
        <v>0</v>
      </c>
      <c r="AI203" s="121" t="s">
        <v>17316</v>
      </c>
      <c r="AJ203" s="121">
        <v>2023</v>
      </c>
      <c r="AK203" s="122">
        <v>2023</v>
      </c>
      <c r="BZ203" s="124"/>
      <c r="CD203" s="123" t="e">
        <f>VLOOKUP(C203,CE:CF,2,FALSE)</f>
        <v>#N/A</v>
      </c>
      <c r="CH203" s="123" t="e">
        <f t="shared" si="59"/>
        <v>#N/A</v>
      </c>
      <c r="CK203" s="103">
        <f t="shared" si="47"/>
        <v>2.9103830456733704E-10</v>
      </c>
      <c r="CO203" s="123" t="e">
        <f t="shared" si="60"/>
        <v>#N/A</v>
      </c>
      <c r="DN203" s="123" t="e">
        <f t="shared" si="61"/>
        <v>#N/A</v>
      </c>
    </row>
    <row r="204" spans="1:118" x14ac:dyDescent="0.3">
      <c r="B204" s="104" t="s">
        <v>535</v>
      </c>
      <c r="C204" s="104"/>
      <c r="D204" s="104"/>
      <c r="E204" s="104"/>
      <c r="F204" s="140">
        <v>12756066.066</v>
      </c>
      <c r="G204" s="100">
        <f t="shared" ref="G204:AH204" si="62">SUM(G205:G210)</f>
        <v>24585227.710000001</v>
      </c>
      <c r="H204" s="101">
        <f t="shared" si="62"/>
        <v>247395.82</v>
      </c>
      <c r="I204" s="101">
        <f t="shared" si="62"/>
        <v>0</v>
      </c>
      <c r="J204" s="101">
        <f t="shared" si="62"/>
        <v>0</v>
      </c>
      <c r="K204" s="101">
        <f t="shared" si="62"/>
        <v>0</v>
      </c>
      <c r="L204" s="101">
        <f t="shared" si="62"/>
        <v>0</v>
      </c>
      <c r="M204" s="101">
        <f t="shared" si="62"/>
        <v>0</v>
      </c>
      <c r="N204" s="102">
        <f t="shared" si="62"/>
        <v>0</v>
      </c>
      <c r="O204" s="101">
        <f t="shared" si="62"/>
        <v>0</v>
      </c>
      <c r="P204" s="101">
        <f t="shared" si="62"/>
        <v>3463.3940000000002</v>
      </c>
      <c r="Q204" s="101">
        <f t="shared" si="62"/>
        <v>23421321.350000001</v>
      </c>
      <c r="R204" s="101">
        <f t="shared" si="62"/>
        <v>0</v>
      </c>
      <c r="S204" s="101">
        <f t="shared" si="62"/>
        <v>0</v>
      </c>
      <c r="T204" s="101">
        <f t="shared" si="62"/>
        <v>0</v>
      </c>
      <c r="U204" s="101">
        <f t="shared" si="62"/>
        <v>0</v>
      </c>
      <c r="V204" s="101">
        <f t="shared" si="62"/>
        <v>0</v>
      </c>
      <c r="W204" s="101">
        <f t="shared" si="62"/>
        <v>0</v>
      </c>
      <c r="X204" s="101">
        <f t="shared" si="62"/>
        <v>0</v>
      </c>
      <c r="Y204" s="101">
        <f t="shared" si="62"/>
        <v>0</v>
      </c>
      <c r="Z204" s="101">
        <f t="shared" si="62"/>
        <v>0</v>
      </c>
      <c r="AA204" s="101">
        <f t="shared" si="62"/>
        <v>0</v>
      </c>
      <c r="AB204" s="101">
        <f t="shared" si="62"/>
        <v>0</v>
      </c>
      <c r="AC204" s="101">
        <f t="shared" si="62"/>
        <v>0</v>
      </c>
      <c r="AD204" s="101">
        <f t="shared" si="62"/>
        <v>0</v>
      </c>
      <c r="AE204" s="101">
        <f t="shared" si="62"/>
        <v>0</v>
      </c>
      <c r="AF204" s="101">
        <f t="shared" si="62"/>
        <v>506510.53999999992</v>
      </c>
      <c r="AG204" s="101">
        <f t="shared" si="62"/>
        <v>410000</v>
      </c>
      <c r="AH204" s="101">
        <f t="shared" si="62"/>
        <v>0</v>
      </c>
      <c r="AI204" s="93" t="s">
        <v>17075</v>
      </c>
      <c r="AJ204" s="93" t="s">
        <v>17075</v>
      </c>
      <c r="AK204" s="93" t="s">
        <v>17075</v>
      </c>
      <c r="AL204" s="105"/>
      <c r="AM204" s="105"/>
      <c r="AN204" s="105"/>
      <c r="AO204" s="105"/>
      <c r="AP204" s="106"/>
      <c r="AQ204" s="106"/>
      <c r="AR204" s="106"/>
      <c r="AS204" s="106"/>
      <c r="AT204" s="106"/>
      <c r="AU204" s="106"/>
      <c r="AV204" s="106"/>
      <c r="AW204" s="106"/>
      <c r="AX204" s="106"/>
      <c r="AY204" s="106"/>
      <c r="AZ204" s="106"/>
      <c r="BA204" s="107"/>
      <c r="BB204" s="107"/>
      <c r="BC204" s="106"/>
      <c r="BD204" s="106"/>
      <c r="BE204" s="108"/>
      <c r="BF204" s="109">
        <f t="shared" si="56"/>
        <v>-3463.3940000000002</v>
      </c>
      <c r="BM204" s="52" t="e">
        <f>VLOOKUP(C204,BP:BR,3,FALSE)</f>
        <v>#N/A</v>
      </c>
      <c r="BP204" s="52" t="s">
        <v>525</v>
      </c>
      <c r="BQ204" s="52" t="s">
        <v>870</v>
      </c>
      <c r="BR204" s="52" t="s">
        <v>3138</v>
      </c>
      <c r="BX204" s="52" t="s">
        <v>525</v>
      </c>
      <c r="BY204" s="52" t="s">
        <v>870</v>
      </c>
      <c r="BZ204" s="52" t="s">
        <v>3138</v>
      </c>
      <c r="CK204" s="103">
        <f t="shared" si="47"/>
        <v>-8.149072527885437E-10</v>
      </c>
    </row>
    <row r="205" spans="1:118" x14ac:dyDescent="0.3">
      <c r="A205" s="52">
        <v>1</v>
      </c>
      <c r="B205" s="110">
        <f>SUBTOTAL(9,$A$22:A205)</f>
        <v>178</v>
      </c>
      <c r="C205" s="115" t="s">
        <v>524</v>
      </c>
      <c r="D205" s="115"/>
      <c r="E205" s="115"/>
      <c r="F205" s="116">
        <v>5509839.0099999998</v>
      </c>
      <c r="G205" s="101">
        <f t="shared" ref="G205:G210" si="63">H205+I205+J205+K205+L205+M205+O205+Q205+S205+U205+W205+X205+Y205+Z205+AA205+AB205+AC205+AD205+AE205+AF205+AG205+AH205</f>
        <v>5509839.0099999998</v>
      </c>
      <c r="H205" s="117">
        <v>0</v>
      </c>
      <c r="I205" s="117">
        <v>0</v>
      </c>
      <c r="J205" s="117">
        <v>0</v>
      </c>
      <c r="K205" s="117">
        <v>0</v>
      </c>
      <c r="L205" s="117">
        <v>0</v>
      </c>
      <c r="M205" s="117">
        <v>0</v>
      </c>
      <c r="N205" s="118">
        <v>0</v>
      </c>
      <c r="O205" s="117">
        <v>0</v>
      </c>
      <c r="P205" s="129">
        <v>617.9</v>
      </c>
      <c r="Q205" s="101">
        <v>5218170.17</v>
      </c>
      <c r="R205" s="117">
        <v>0</v>
      </c>
      <c r="S205" s="117">
        <v>0</v>
      </c>
      <c r="T205" s="101">
        <v>0</v>
      </c>
      <c r="U205" s="101">
        <v>0</v>
      </c>
      <c r="V205" s="117">
        <v>0</v>
      </c>
      <c r="W205" s="117">
        <v>0</v>
      </c>
      <c r="X205" s="117">
        <v>0</v>
      </c>
      <c r="Y205" s="117">
        <v>0</v>
      </c>
      <c r="Z205" s="117">
        <v>0</v>
      </c>
      <c r="AA205" s="117">
        <v>0</v>
      </c>
      <c r="AB205" s="117">
        <v>0</v>
      </c>
      <c r="AC205" s="117">
        <v>0</v>
      </c>
      <c r="AD205" s="117">
        <v>0</v>
      </c>
      <c r="AE205" s="117">
        <v>0</v>
      </c>
      <c r="AF205" s="101">
        <f>ROUND(Q205*2.14%,2)</f>
        <v>111668.84</v>
      </c>
      <c r="AG205" s="101">
        <v>180000</v>
      </c>
      <c r="AH205" s="117">
        <v>0</v>
      </c>
      <c r="AI205" s="93">
        <v>2023</v>
      </c>
      <c r="AJ205" s="93">
        <v>2023</v>
      </c>
      <c r="AK205" s="93">
        <v>2023</v>
      </c>
      <c r="AL205" s="105"/>
      <c r="AM205" s="105"/>
      <c r="AN205" s="105"/>
      <c r="AO205" s="105"/>
      <c r="AP205" s="106" t="s">
        <v>17015</v>
      </c>
      <c r="AQ205" s="106" t="s">
        <v>17009</v>
      </c>
      <c r="AR205" s="106" t="s">
        <v>17014</v>
      </c>
      <c r="AS205" s="106" t="s">
        <v>17010</v>
      </c>
      <c r="AT205" s="106" t="s">
        <v>17007</v>
      </c>
      <c r="AU205" s="106" t="s">
        <v>17010</v>
      </c>
      <c r="AV205" s="106"/>
      <c r="AW205" s="106"/>
      <c r="AX205" s="106"/>
      <c r="AY205" s="106"/>
      <c r="AZ205" s="106" t="s">
        <v>1275</v>
      </c>
      <c r="BA205" s="107">
        <v>5594.5</v>
      </c>
      <c r="BB205" s="107">
        <v>617.9</v>
      </c>
      <c r="BC205" s="106" t="s">
        <v>3001</v>
      </c>
      <c r="BD205" s="106">
        <v>2010</v>
      </c>
      <c r="BE205" s="108"/>
      <c r="BF205" s="109">
        <f t="shared" si="56"/>
        <v>0</v>
      </c>
      <c r="BM205" s="52" t="str">
        <f>VLOOKUP(C205,BP:BR,3,FALSE)</f>
        <v>617.900</v>
      </c>
      <c r="BP205" s="52" t="s">
        <v>3833</v>
      </c>
      <c r="BQ205" s="52" t="s">
        <v>1350</v>
      </c>
      <c r="BR205" s="52" t="s">
        <v>1065</v>
      </c>
      <c r="BX205" s="52" t="s">
        <v>3833</v>
      </c>
      <c r="BY205" s="52" t="s">
        <v>1350</v>
      </c>
      <c r="BZ205" s="52" t="s">
        <v>1065</v>
      </c>
      <c r="CK205" s="103">
        <f t="shared" si="47"/>
        <v>-1.4551915228366852E-10</v>
      </c>
    </row>
    <row r="206" spans="1:118" x14ac:dyDescent="0.3">
      <c r="A206" s="52">
        <v>1</v>
      </c>
      <c r="B206" s="110">
        <f>SUBTOTAL(9,$A$22:A206)</f>
        <v>179</v>
      </c>
      <c r="C206" s="115" t="s">
        <v>526</v>
      </c>
      <c r="D206" s="115"/>
      <c r="E206" s="115"/>
      <c r="F206" s="116">
        <v>4409116.4799999995</v>
      </c>
      <c r="G206" s="101">
        <f t="shared" si="63"/>
        <v>4409116.4800000004</v>
      </c>
      <c r="H206" s="117">
        <v>0</v>
      </c>
      <c r="I206" s="117">
        <v>0</v>
      </c>
      <c r="J206" s="117">
        <v>0</v>
      </c>
      <c r="K206" s="117">
        <v>0</v>
      </c>
      <c r="L206" s="117">
        <v>0</v>
      </c>
      <c r="M206" s="117">
        <v>0</v>
      </c>
      <c r="N206" s="118">
        <v>0</v>
      </c>
      <c r="O206" s="117">
        <v>0</v>
      </c>
      <c r="P206" s="129">
        <v>523.29999999999995</v>
      </c>
      <c r="Q206" s="101">
        <v>4140509.58</v>
      </c>
      <c r="R206" s="117">
        <v>0</v>
      </c>
      <c r="S206" s="117">
        <v>0</v>
      </c>
      <c r="T206" s="101">
        <v>0</v>
      </c>
      <c r="U206" s="101">
        <v>0</v>
      </c>
      <c r="V206" s="117">
        <v>0</v>
      </c>
      <c r="W206" s="117">
        <v>0</v>
      </c>
      <c r="X206" s="117">
        <v>0</v>
      </c>
      <c r="Y206" s="117">
        <v>0</v>
      </c>
      <c r="Z206" s="117">
        <v>0</v>
      </c>
      <c r="AA206" s="117">
        <v>0</v>
      </c>
      <c r="AB206" s="117">
        <v>0</v>
      </c>
      <c r="AC206" s="117">
        <v>0</v>
      </c>
      <c r="AD206" s="117">
        <v>0</v>
      </c>
      <c r="AE206" s="117">
        <v>0</v>
      </c>
      <c r="AF206" s="101">
        <f>ROUND(Q206*2.14%,2)-0.01</f>
        <v>88606.900000000009</v>
      </c>
      <c r="AG206" s="101">
        <v>180000</v>
      </c>
      <c r="AH206" s="117">
        <v>0</v>
      </c>
      <c r="AI206" s="93">
        <v>2023</v>
      </c>
      <c r="AJ206" s="93">
        <v>2023</v>
      </c>
      <c r="AK206" s="93">
        <v>2023</v>
      </c>
      <c r="AL206" s="105"/>
      <c r="AM206" s="105"/>
      <c r="AN206" s="105"/>
      <c r="AO206" s="105"/>
      <c r="AP206" s="106" t="s">
        <v>17001</v>
      </c>
      <c r="AQ206" s="106" t="s">
        <v>17013</v>
      </c>
      <c r="AR206" s="106">
        <v>0</v>
      </c>
      <c r="AS206" s="106" t="s">
        <v>17017</v>
      </c>
      <c r="AT206" s="106" t="s">
        <v>17007</v>
      </c>
      <c r="AU206" s="106" t="s">
        <v>17010</v>
      </c>
      <c r="AV206" s="106" t="s">
        <v>17028</v>
      </c>
      <c r="AW206" s="106"/>
      <c r="AX206" s="106"/>
      <c r="AY206" s="106"/>
      <c r="AZ206" s="106" t="s">
        <v>788</v>
      </c>
      <c r="BA206" s="107">
        <v>2061.3000000000002</v>
      </c>
      <c r="BB206" s="107">
        <v>523.29999999999995</v>
      </c>
      <c r="BC206" s="106" t="s">
        <v>2975</v>
      </c>
      <c r="BD206" s="106" t="s">
        <v>3223</v>
      </c>
      <c r="BE206" s="108"/>
      <c r="BF206" s="109">
        <f t="shared" si="56"/>
        <v>0</v>
      </c>
      <c r="BM206" s="52" t="str">
        <f>VLOOKUP(C206,BP:BR,3,FALSE)</f>
        <v>643.000</v>
      </c>
      <c r="BP206" s="52" t="s">
        <v>3839</v>
      </c>
      <c r="BQ206" s="52" t="s">
        <v>1350</v>
      </c>
      <c r="BR206" s="52" t="s">
        <v>2400</v>
      </c>
      <c r="BX206" s="52" t="s">
        <v>3839</v>
      </c>
      <c r="BY206" s="52" t="s">
        <v>1350</v>
      </c>
      <c r="BZ206" s="52" t="s">
        <v>2400</v>
      </c>
      <c r="CK206" s="103">
        <f t="shared" si="47"/>
        <v>3.4924596548080444E-10</v>
      </c>
    </row>
    <row r="207" spans="1:118" x14ac:dyDescent="0.3">
      <c r="A207" s="52">
        <v>1</v>
      </c>
      <c r="B207" s="110">
        <f>SUBTOTAL(9,$A$22:A207)</f>
        <v>180</v>
      </c>
      <c r="C207" s="115" t="s">
        <v>527</v>
      </c>
      <c r="D207" s="115"/>
      <c r="E207" s="115"/>
      <c r="F207" s="116">
        <v>302690.09000000003</v>
      </c>
      <c r="G207" s="101">
        <f t="shared" si="63"/>
        <v>302690.08999999997</v>
      </c>
      <c r="H207" s="117">
        <v>247395.82</v>
      </c>
      <c r="I207" s="117">
        <v>0</v>
      </c>
      <c r="J207" s="117">
        <v>0</v>
      </c>
      <c r="K207" s="117">
        <v>0</v>
      </c>
      <c r="L207" s="117">
        <v>0</v>
      </c>
      <c r="M207" s="117">
        <v>0</v>
      </c>
      <c r="N207" s="118">
        <v>0</v>
      </c>
      <c r="O207" s="117">
        <v>0</v>
      </c>
      <c r="P207" s="129">
        <v>0</v>
      </c>
      <c r="Q207" s="101">
        <v>0</v>
      </c>
      <c r="R207" s="117">
        <v>0</v>
      </c>
      <c r="S207" s="117">
        <v>0</v>
      </c>
      <c r="T207" s="101">
        <v>0</v>
      </c>
      <c r="U207" s="101">
        <v>0</v>
      </c>
      <c r="V207" s="117">
        <v>0</v>
      </c>
      <c r="W207" s="117">
        <v>0</v>
      </c>
      <c r="X207" s="117">
        <v>0</v>
      </c>
      <c r="Y207" s="117">
        <v>0</v>
      </c>
      <c r="Z207" s="117">
        <v>0</v>
      </c>
      <c r="AA207" s="117">
        <v>0</v>
      </c>
      <c r="AB207" s="117">
        <v>0</v>
      </c>
      <c r="AC207" s="117">
        <v>0</v>
      </c>
      <c r="AD207" s="117">
        <v>0</v>
      </c>
      <c r="AE207" s="117">
        <v>0</v>
      </c>
      <c r="AF207" s="117">
        <f>ROUND(H207*2.14%,2)</f>
        <v>5294.27</v>
      </c>
      <c r="AG207" s="117">
        <v>50000</v>
      </c>
      <c r="AH207" s="117">
        <v>0</v>
      </c>
      <c r="AI207" s="93">
        <v>2023</v>
      </c>
      <c r="AJ207" s="93">
        <v>2023</v>
      </c>
      <c r="AK207" s="93">
        <v>2023</v>
      </c>
      <c r="AL207" s="105"/>
      <c r="AM207" s="105"/>
      <c r="AN207" s="105"/>
      <c r="AO207" s="105"/>
      <c r="AP207" s="106" t="s">
        <v>17016</v>
      </c>
      <c r="AQ207" s="106" t="s">
        <v>16996</v>
      </c>
      <c r="AR207" s="106">
        <v>0</v>
      </c>
      <c r="AS207" s="106" t="s">
        <v>17010</v>
      </c>
      <c r="AT207" s="106" t="s">
        <v>16998</v>
      </c>
      <c r="AU207" s="106" t="s">
        <v>17010</v>
      </c>
      <c r="AV207" s="106" t="s">
        <v>17026</v>
      </c>
      <c r="AW207" s="106"/>
      <c r="AX207" s="106"/>
      <c r="AY207" s="106"/>
      <c r="AZ207" s="106" t="s">
        <v>936</v>
      </c>
      <c r="BA207" s="107">
        <v>3798.1</v>
      </c>
      <c r="BB207" s="107">
        <v>690</v>
      </c>
      <c r="BC207" s="106" t="s">
        <v>3001</v>
      </c>
      <c r="BD207" s="106" t="s">
        <v>1147</v>
      </c>
      <c r="BE207" s="108"/>
      <c r="BF207" s="109">
        <f t="shared" si="56"/>
        <v>690</v>
      </c>
      <c r="BM207" s="52" t="str">
        <f>VLOOKUP(C207,BP:BR,3,FALSE)</f>
        <v>690.000</v>
      </c>
      <c r="BP207" s="52" t="s">
        <v>752</v>
      </c>
      <c r="BQ207" s="52" t="s">
        <v>3059</v>
      </c>
      <c r="BR207" s="52" t="s">
        <v>3842</v>
      </c>
      <c r="BX207" s="52" t="s">
        <v>752</v>
      </c>
      <c r="BY207" s="52" t="s">
        <v>3059</v>
      </c>
      <c r="BZ207" s="52" t="s">
        <v>3842</v>
      </c>
      <c r="CK207" s="103">
        <f t="shared" si="47"/>
        <v>-4.3655745685100555E-11</v>
      </c>
    </row>
    <row r="208" spans="1:118" s="123" customFormat="1" x14ac:dyDescent="0.3">
      <c r="A208" s="52">
        <v>1</v>
      </c>
      <c r="B208" s="110">
        <f>SUBTOTAL(9,$A$22:A208)</f>
        <v>181</v>
      </c>
      <c r="C208" s="99" t="s">
        <v>17351</v>
      </c>
      <c r="D208" s="99"/>
      <c r="E208" s="99"/>
      <c r="F208" s="99"/>
      <c r="G208" s="101">
        <f t="shared" si="63"/>
        <v>5641615.0599999996</v>
      </c>
      <c r="H208" s="137">
        <v>0</v>
      </c>
      <c r="I208" s="137">
        <v>0</v>
      </c>
      <c r="J208" s="137">
        <v>0</v>
      </c>
      <c r="K208" s="137">
        <v>0</v>
      </c>
      <c r="L208" s="137">
        <v>0</v>
      </c>
      <c r="M208" s="137">
        <v>0</v>
      </c>
      <c r="N208" s="138">
        <v>0</v>
      </c>
      <c r="O208" s="137">
        <v>0</v>
      </c>
      <c r="P208" s="119">
        <v>1026.1300000000001</v>
      </c>
      <c r="Q208" s="119">
        <v>5523414</v>
      </c>
      <c r="R208" s="119">
        <v>0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>
        <v>0</v>
      </c>
      <c r="AB208" s="119">
        <v>0</v>
      </c>
      <c r="AC208" s="119">
        <v>0</v>
      </c>
      <c r="AD208" s="119">
        <v>0</v>
      </c>
      <c r="AE208" s="119">
        <v>0</v>
      </c>
      <c r="AF208" s="119">
        <f t="shared" ref="AF208:AF210" si="64">ROUND(Q208*2.14%,2)+ROUND(H208*2.14%,2)+ROUND(I208*2.14%,2)+ROUND(J208*2.14%,2)+ROUND(K208*2.14%,2)+ROUND(L208*2.14%,2)+ROUND(M208*2.14%,2)+ROUND(O208*2.14%,2)+ROUND(S208*2.14%,2)+ROUND(U208*2.14%,2)+ROUND(W208*2.14%,2)+ROUND(X208*2.14%,2)+ROUND(Y208*2.14%,2)+ROUND(Z208*2.14%,2)+ROUND(AA208*2.14%,2)+ROUND(AB208*2.14%,2)+ROUND(AC208*2.14%,2)+ROUND(AD208*2.14%,2)+ROUND(AE208*2.14%,2)</f>
        <v>118201.06</v>
      </c>
      <c r="AG208" s="119">
        <v>0</v>
      </c>
      <c r="AH208" s="119">
        <v>0</v>
      </c>
      <c r="AI208" s="121" t="s">
        <v>17316</v>
      </c>
      <c r="AJ208" s="121">
        <v>2023</v>
      </c>
      <c r="AK208" s="122">
        <v>2023</v>
      </c>
      <c r="AW208" s="123" t="e">
        <f>VLOOKUP(C208,AZ:BA,2,FALSE)</f>
        <v>#N/A</v>
      </c>
      <c r="BZ208" s="124"/>
      <c r="CH208" s="123" t="e">
        <f>VLOOKUP(C208,CI:CJ,2,FALSE)</f>
        <v>#N/A</v>
      </c>
      <c r="CK208" s="103">
        <f t="shared" si="47"/>
        <v>-4.0745362639427185E-10</v>
      </c>
      <c r="CO208" s="123" t="e">
        <f>VLOOKUP(C208,CP:CQ,2,FALSE)</f>
        <v>#N/A</v>
      </c>
      <c r="DN208" s="123" t="e">
        <f>VLOOKUP(C208,DO:DP,2,FALSE)</f>
        <v>#N/A</v>
      </c>
    </row>
    <row r="209" spans="1:118" s="123" customFormat="1" x14ac:dyDescent="0.3">
      <c r="A209" s="52">
        <v>1</v>
      </c>
      <c r="B209" s="110">
        <f>SUBTOTAL(9,$A$22:A209)</f>
        <v>182</v>
      </c>
      <c r="C209" s="99" t="s">
        <v>17350</v>
      </c>
      <c r="D209" s="99"/>
      <c r="E209" s="99"/>
      <c r="F209" s="99"/>
      <c r="G209" s="101">
        <f t="shared" si="63"/>
        <v>1695754.02</v>
      </c>
      <c r="H209" s="137">
        <v>0</v>
      </c>
      <c r="I209" s="137">
        <v>0</v>
      </c>
      <c r="J209" s="137">
        <v>0</v>
      </c>
      <c r="K209" s="137">
        <v>0</v>
      </c>
      <c r="L209" s="137">
        <v>0</v>
      </c>
      <c r="M209" s="137">
        <v>0</v>
      </c>
      <c r="N209" s="138">
        <v>0</v>
      </c>
      <c r="O209" s="137">
        <v>0</v>
      </c>
      <c r="P209" s="119">
        <v>361.28399999999999</v>
      </c>
      <c r="Q209" s="119">
        <v>1660225.2</v>
      </c>
      <c r="R209" s="119">
        <v>0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>
        <v>0</v>
      </c>
      <c r="AB209" s="119">
        <v>0</v>
      </c>
      <c r="AC209" s="119">
        <v>0</v>
      </c>
      <c r="AD209" s="119">
        <v>0</v>
      </c>
      <c r="AE209" s="119">
        <v>0</v>
      </c>
      <c r="AF209" s="119">
        <f t="shared" si="64"/>
        <v>35528.82</v>
      </c>
      <c r="AG209" s="119">
        <v>0</v>
      </c>
      <c r="AH209" s="119">
        <v>0</v>
      </c>
      <c r="AI209" s="121" t="s">
        <v>17316</v>
      </c>
      <c r="AJ209" s="121">
        <v>2023</v>
      </c>
      <c r="AK209" s="122">
        <v>2023</v>
      </c>
      <c r="AW209" s="123" t="e">
        <f>VLOOKUP(C209,AZ:BA,2,FALSE)</f>
        <v>#N/A</v>
      </c>
      <c r="BZ209" s="124"/>
      <c r="CH209" s="123" t="e">
        <f>VLOOKUP(C209,CI:CJ,2,FALSE)</f>
        <v>#N/A</v>
      </c>
      <c r="CK209" s="103">
        <f t="shared" si="47"/>
        <v>6.5483618527650833E-11</v>
      </c>
      <c r="CO209" s="123" t="e">
        <f>VLOOKUP(C209,CP:CQ,2,FALSE)</f>
        <v>#N/A</v>
      </c>
      <c r="DN209" s="123" t="e">
        <f>VLOOKUP(C209,DO:DP,2,FALSE)</f>
        <v>#N/A</v>
      </c>
    </row>
    <row r="210" spans="1:118" s="123" customFormat="1" x14ac:dyDescent="0.3">
      <c r="A210" s="52">
        <v>1</v>
      </c>
      <c r="B210" s="110">
        <f>SUBTOTAL(9,$A$22:A210)</f>
        <v>183</v>
      </c>
      <c r="C210" s="99" t="s">
        <v>3872</v>
      </c>
      <c r="D210" s="99"/>
      <c r="E210" s="99"/>
      <c r="F210" s="99"/>
      <c r="G210" s="101">
        <f t="shared" si="63"/>
        <v>7026213.0500000007</v>
      </c>
      <c r="H210" s="131">
        <v>0</v>
      </c>
      <c r="I210" s="131">
        <v>0</v>
      </c>
      <c r="J210" s="131">
        <v>0</v>
      </c>
      <c r="K210" s="131">
        <v>0</v>
      </c>
      <c r="L210" s="131">
        <v>0</v>
      </c>
      <c r="M210" s="131">
        <v>0</v>
      </c>
      <c r="N210" s="120">
        <v>0</v>
      </c>
      <c r="O210" s="119">
        <v>0</v>
      </c>
      <c r="P210" s="119">
        <v>934.78</v>
      </c>
      <c r="Q210" s="119">
        <v>6879002.4000000004</v>
      </c>
      <c r="R210" s="119">
        <v>0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>
        <v>0</v>
      </c>
      <c r="AB210" s="119">
        <v>0</v>
      </c>
      <c r="AC210" s="119">
        <v>0</v>
      </c>
      <c r="AD210" s="119">
        <v>0</v>
      </c>
      <c r="AE210" s="119">
        <v>0</v>
      </c>
      <c r="AF210" s="119">
        <f t="shared" si="64"/>
        <v>147210.65</v>
      </c>
      <c r="AG210" s="119">
        <v>0</v>
      </c>
      <c r="AH210" s="119">
        <v>0</v>
      </c>
      <c r="AI210" s="121" t="s">
        <v>17316</v>
      </c>
      <c r="AJ210" s="121">
        <v>2023</v>
      </c>
      <c r="AK210" s="122">
        <v>2023</v>
      </c>
      <c r="AW210" s="123" t="e">
        <f>VLOOKUP(C210,AZ:BA,2,FALSE)</f>
        <v>#N/A</v>
      </c>
      <c r="BZ210" s="124"/>
      <c r="CD210" s="123" t="e">
        <f>VLOOKUP(C210,CE:CF,2,FALSE)</f>
        <v>#N/A</v>
      </c>
      <c r="CH210" s="123" t="e">
        <f>VLOOKUP(C210,CI:CJ,2,FALSE)</f>
        <v>#N/A</v>
      </c>
      <c r="CK210" s="103">
        <f t="shared" si="47"/>
        <v>3.7834979593753815E-10</v>
      </c>
      <c r="CO210" s="123" t="e">
        <f>VLOOKUP(C210,CP:CQ,2,FALSE)</f>
        <v>#N/A</v>
      </c>
      <c r="DN210" s="123" t="e">
        <f>VLOOKUP(C210,DO:DP,2,FALSE)</f>
        <v>#N/A</v>
      </c>
    </row>
    <row r="211" spans="1:118" x14ac:dyDescent="0.3">
      <c r="B211" s="104" t="s">
        <v>536</v>
      </c>
      <c r="C211" s="104"/>
      <c r="D211" s="104"/>
      <c r="E211" s="104"/>
      <c r="F211" s="140">
        <v>13146463.68</v>
      </c>
      <c r="G211" s="100">
        <f>SUM(G212:G216)</f>
        <v>23320175.170000002</v>
      </c>
      <c r="H211" s="101">
        <f t="shared" ref="H211:AH211" si="65">SUM(H212:H216)</f>
        <v>0</v>
      </c>
      <c r="I211" s="101">
        <f t="shared" si="65"/>
        <v>0</v>
      </c>
      <c r="J211" s="101">
        <f t="shared" si="65"/>
        <v>6628654.7999999998</v>
      </c>
      <c r="K211" s="101">
        <f t="shared" si="65"/>
        <v>1233783.6000000001</v>
      </c>
      <c r="L211" s="101">
        <f t="shared" si="65"/>
        <v>0</v>
      </c>
      <c r="M211" s="101">
        <f t="shared" si="65"/>
        <v>0</v>
      </c>
      <c r="N211" s="102">
        <f t="shared" si="65"/>
        <v>0</v>
      </c>
      <c r="O211" s="101">
        <f t="shared" si="65"/>
        <v>0</v>
      </c>
      <c r="P211" s="101">
        <f t="shared" si="65"/>
        <v>1901.56</v>
      </c>
      <c r="Q211" s="101">
        <f t="shared" si="65"/>
        <v>14626474.040000003</v>
      </c>
      <c r="R211" s="101">
        <f t="shared" si="65"/>
        <v>0</v>
      </c>
      <c r="S211" s="101">
        <f t="shared" si="65"/>
        <v>0</v>
      </c>
      <c r="T211" s="101">
        <f t="shared" si="65"/>
        <v>0</v>
      </c>
      <c r="U211" s="101">
        <f t="shared" si="65"/>
        <v>0</v>
      </c>
      <c r="V211" s="101">
        <f t="shared" si="65"/>
        <v>0</v>
      </c>
      <c r="W211" s="101">
        <f t="shared" si="65"/>
        <v>0</v>
      </c>
      <c r="X211" s="101">
        <f t="shared" si="65"/>
        <v>0</v>
      </c>
      <c r="Y211" s="101">
        <f t="shared" si="65"/>
        <v>0</v>
      </c>
      <c r="Z211" s="101">
        <f t="shared" si="65"/>
        <v>0</v>
      </c>
      <c r="AA211" s="101">
        <f t="shared" si="65"/>
        <v>0</v>
      </c>
      <c r="AB211" s="101">
        <f t="shared" si="65"/>
        <v>0</v>
      </c>
      <c r="AC211" s="101">
        <f t="shared" si="65"/>
        <v>0</v>
      </c>
      <c r="AD211" s="101">
        <f t="shared" si="65"/>
        <v>0</v>
      </c>
      <c r="AE211" s="101">
        <f t="shared" si="65"/>
        <v>0</v>
      </c>
      <c r="AF211" s="101">
        <f t="shared" si="65"/>
        <v>481262.73</v>
      </c>
      <c r="AG211" s="101">
        <f t="shared" si="65"/>
        <v>350000</v>
      </c>
      <c r="AH211" s="101">
        <f t="shared" si="65"/>
        <v>0</v>
      </c>
      <c r="AI211" s="93" t="s">
        <v>17075</v>
      </c>
      <c r="AJ211" s="93" t="s">
        <v>17075</v>
      </c>
      <c r="AK211" s="93" t="s">
        <v>17075</v>
      </c>
      <c r="AL211" s="105"/>
      <c r="AM211" s="105"/>
      <c r="AN211" s="105"/>
      <c r="AO211" s="105"/>
      <c r="AP211" s="106"/>
      <c r="AQ211" s="106"/>
      <c r="AR211" s="106"/>
      <c r="AS211" s="106"/>
      <c r="AT211" s="106"/>
      <c r="AU211" s="106"/>
      <c r="AV211" s="106"/>
      <c r="AW211" s="106"/>
      <c r="AX211" s="106"/>
      <c r="AY211" s="106"/>
      <c r="AZ211" s="106"/>
      <c r="BA211" s="107"/>
      <c r="BB211" s="107"/>
      <c r="BC211" s="106"/>
      <c r="BD211" s="106"/>
      <c r="BE211" s="108"/>
      <c r="BF211" s="109">
        <f t="shared" si="56"/>
        <v>-1901.56</v>
      </c>
      <c r="BM211" s="52" t="e">
        <f>VLOOKUP(C211,BP:BR,3,FALSE)</f>
        <v>#N/A</v>
      </c>
      <c r="BP211" s="52" t="s">
        <v>3843</v>
      </c>
      <c r="BQ211" s="52" t="s">
        <v>870</v>
      </c>
      <c r="BR211" s="52" t="s">
        <v>3844</v>
      </c>
      <c r="BX211" s="52" t="s">
        <v>3843</v>
      </c>
      <c r="BY211" s="52" t="s">
        <v>870</v>
      </c>
      <c r="BZ211" s="52" t="s">
        <v>3844</v>
      </c>
      <c r="CK211" s="103">
        <f t="shared" si="47"/>
        <v>-1.3969838619232178E-9</v>
      </c>
    </row>
    <row r="212" spans="1:118" x14ac:dyDescent="0.3">
      <c r="A212" s="52">
        <v>1</v>
      </c>
      <c r="B212" s="110">
        <f>SUBTOTAL(9,$A$22:A212)</f>
        <v>184</v>
      </c>
      <c r="C212" s="115" t="s">
        <v>528</v>
      </c>
      <c r="D212" s="115"/>
      <c r="E212" s="115"/>
      <c r="F212" s="116">
        <v>10197503.68</v>
      </c>
      <c r="G212" s="101">
        <f t="shared" ref="G212:G215" si="66">H212+I212+J212+K212+L212+M212+O212+Q212+S212+U212+W212+X212+Y212+Z212+AA212+AB212+AC212+AD212+AE212+AF212+AG212+AH212</f>
        <v>10197503.680000002</v>
      </c>
      <c r="H212" s="117">
        <v>0</v>
      </c>
      <c r="I212" s="117">
        <v>0</v>
      </c>
      <c r="J212" s="117">
        <v>0</v>
      </c>
      <c r="K212" s="117">
        <v>0</v>
      </c>
      <c r="L212" s="117">
        <v>0</v>
      </c>
      <c r="M212" s="117">
        <v>0</v>
      </c>
      <c r="N212" s="118">
        <v>0</v>
      </c>
      <c r="O212" s="117">
        <v>0</v>
      </c>
      <c r="P212" s="129">
        <v>1210.3</v>
      </c>
      <c r="Q212" s="101">
        <v>9788039.6300000008</v>
      </c>
      <c r="R212" s="117">
        <v>0</v>
      </c>
      <c r="S212" s="117">
        <v>0</v>
      </c>
      <c r="T212" s="101">
        <v>0</v>
      </c>
      <c r="U212" s="101">
        <v>0</v>
      </c>
      <c r="V212" s="117">
        <v>0</v>
      </c>
      <c r="W212" s="117">
        <v>0</v>
      </c>
      <c r="X212" s="117">
        <v>0</v>
      </c>
      <c r="Y212" s="117">
        <v>0</v>
      </c>
      <c r="Z212" s="117">
        <v>0</v>
      </c>
      <c r="AA212" s="117">
        <v>0</v>
      </c>
      <c r="AB212" s="117">
        <v>0</v>
      </c>
      <c r="AC212" s="117">
        <v>0</v>
      </c>
      <c r="AD212" s="117">
        <v>0</v>
      </c>
      <c r="AE212" s="117">
        <v>0</v>
      </c>
      <c r="AF212" s="101">
        <f>ROUND(Q212*2.14%,2)</f>
        <v>209464.05</v>
      </c>
      <c r="AG212" s="117">
        <v>200000</v>
      </c>
      <c r="AH212" s="117">
        <v>0</v>
      </c>
      <c r="AI212" s="93">
        <v>2023</v>
      </c>
      <c r="AJ212" s="93">
        <v>2023</v>
      </c>
      <c r="AK212" s="93">
        <v>2023</v>
      </c>
      <c r="AL212" s="105"/>
      <c r="AM212" s="105"/>
      <c r="AN212" s="105"/>
      <c r="AO212" s="105"/>
      <c r="AP212" s="106" t="s">
        <v>17001</v>
      </c>
      <c r="AQ212" s="106" t="s">
        <v>17005</v>
      </c>
      <c r="AR212" s="106">
        <v>0</v>
      </c>
      <c r="AS212" s="106" t="s">
        <v>17006</v>
      </c>
      <c r="AT212" s="106" t="s">
        <v>17007</v>
      </c>
      <c r="AU212" s="106" t="s">
        <v>17010</v>
      </c>
      <c r="AV212" s="106" t="s">
        <v>17028</v>
      </c>
      <c r="AW212" s="106"/>
      <c r="AX212" s="106"/>
      <c r="AY212" s="106"/>
      <c r="AZ212" s="106" t="s">
        <v>617</v>
      </c>
      <c r="BA212" s="107">
        <v>1914.1</v>
      </c>
      <c r="BB212" s="107">
        <v>1210.3</v>
      </c>
      <c r="BC212" s="106" t="s">
        <v>2975</v>
      </c>
      <c r="BD212" s="106">
        <v>2009</v>
      </c>
      <c r="BE212" s="108"/>
      <c r="BF212" s="109">
        <f t="shared" si="56"/>
        <v>0</v>
      </c>
      <c r="BM212" s="52" t="str">
        <f>VLOOKUP(C212,BP:BR,3,FALSE)</f>
        <v>889.900</v>
      </c>
      <c r="BP212" s="52" t="s">
        <v>3845</v>
      </c>
      <c r="BQ212" s="52" t="s">
        <v>2988</v>
      </c>
      <c r="BR212" s="52" t="s">
        <v>915</v>
      </c>
      <c r="BX212" s="52" t="s">
        <v>3845</v>
      </c>
      <c r="BY212" s="52" t="s">
        <v>2988</v>
      </c>
      <c r="BZ212" s="52" t="s">
        <v>915</v>
      </c>
      <c r="CK212" s="103">
        <f t="shared" si="47"/>
        <v>7.5669959187507629E-10</v>
      </c>
    </row>
    <row r="213" spans="1:118" s="123" customFormat="1" x14ac:dyDescent="0.3">
      <c r="A213" s="52">
        <v>1</v>
      </c>
      <c r="B213" s="110">
        <f>SUBTOTAL(9,$A$22:A213)</f>
        <v>185</v>
      </c>
      <c r="C213" s="99" t="s">
        <v>3929</v>
      </c>
      <c r="D213" s="99"/>
      <c r="E213" s="99"/>
      <c r="F213" s="99"/>
      <c r="G213" s="101">
        <f t="shared" si="66"/>
        <v>6770508.0099999998</v>
      </c>
      <c r="H213" s="137">
        <v>0</v>
      </c>
      <c r="I213" s="137">
        <v>0</v>
      </c>
      <c r="J213" s="119">
        <v>6628654.7999999998</v>
      </c>
      <c r="K213" s="137">
        <v>0</v>
      </c>
      <c r="L213" s="137">
        <v>0</v>
      </c>
      <c r="M213" s="137">
        <v>0</v>
      </c>
      <c r="N213" s="138">
        <v>0</v>
      </c>
      <c r="O213" s="137">
        <v>0</v>
      </c>
      <c r="P213" s="119">
        <v>0</v>
      </c>
      <c r="Q213" s="119">
        <v>0</v>
      </c>
      <c r="R213" s="119">
        <v>0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>
        <v>0</v>
      </c>
      <c r="AB213" s="119">
        <v>0</v>
      </c>
      <c r="AC213" s="119">
        <v>0</v>
      </c>
      <c r="AD213" s="119">
        <v>0</v>
      </c>
      <c r="AE213" s="119">
        <v>0</v>
      </c>
      <c r="AF213" s="119">
        <f t="shared" ref="AF213:AF215" si="67">ROUND(Q213*2.14%,2)+ROUND(H213*2.14%,2)+ROUND(I213*2.14%,2)+ROUND(J213*2.14%,2)+ROUND(K213*2.14%,2)+ROUND(L213*2.14%,2)+ROUND(M213*2.14%,2)+ROUND(O213*2.14%,2)+ROUND(S213*2.14%,2)+ROUND(U213*2.14%,2)+ROUND(W213*2.14%,2)+ROUND(X213*2.14%,2)+ROUND(Y213*2.14%,2)+ROUND(Z213*2.14%,2)+ROUND(AA213*2.14%,2)+ROUND(AB213*2.14%,2)+ROUND(AC213*2.14%,2)+ROUND(AD213*2.14%,2)+ROUND(AE213*2.14%,2)</f>
        <v>141853.21</v>
      </c>
      <c r="AG213" s="119">
        <v>0</v>
      </c>
      <c r="AH213" s="119">
        <v>0</v>
      </c>
      <c r="AI213" s="121" t="s">
        <v>17316</v>
      </c>
      <c r="AJ213" s="121">
        <v>2023</v>
      </c>
      <c r="AK213" s="122">
        <v>2023</v>
      </c>
      <c r="AW213" s="123" t="e">
        <f>VLOOKUP(C213,AZ:BA,2,FALSE)</f>
        <v>#N/A</v>
      </c>
      <c r="BZ213" s="124"/>
      <c r="CH213" s="123" t="e">
        <f>VLOOKUP(C213,CI:CJ,2,FALSE)</f>
        <v>#N/A</v>
      </c>
      <c r="CK213" s="103">
        <f t="shared" si="47"/>
        <v>-2.9103830456733704E-11</v>
      </c>
      <c r="CO213" s="123">
        <f>VLOOKUP(C213,CP:CQ,2,FALSE)</f>
        <v>147800.44</v>
      </c>
      <c r="DN213" s="123" t="e">
        <f>VLOOKUP(C213,DO:DP,2,FALSE)</f>
        <v>#N/A</v>
      </c>
    </row>
    <row r="214" spans="1:118" s="123" customFormat="1" x14ac:dyDescent="0.3">
      <c r="A214" s="52">
        <v>1</v>
      </c>
      <c r="B214" s="110">
        <f>SUBTOTAL(9,$A$22:A214)</f>
        <v>186</v>
      </c>
      <c r="C214" s="99" t="s">
        <v>3955</v>
      </c>
      <c r="D214" s="99"/>
      <c r="E214" s="99"/>
      <c r="F214" s="99"/>
      <c r="G214" s="101">
        <f t="shared" si="66"/>
        <v>1260186.57</v>
      </c>
      <c r="H214" s="137">
        <v>0</v>
      </c>
      <c r="I214" s="137">
        <v>0</v>
      </c>
      <c r="J214" s="119">
        <v>0</v>
      </c>
      <c r="K214" s="137">
        <v>1233783.6000000001</v>
      </c>
      <c r="L214" s="137">
        <v>0</v>
      </c>
      <c r="M214" s="137">
        <v>0</v>
      </c>
      <c r="N214" s="138">
        <v>0</v>
      </c>
      <c r="O214" s="137">
        <v>0</v>
      </c>
      <c r="P214" s="119">
        <v>0</v>
      </c>
      <c r="Q214" s="119">
        <v>0</v>
      </c>
      <c r="R214" s="119">
        <v>0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>
        <v>0</v>
      </c>
      <c r="AB214" s="119">
        <v>0</v>
      </c>
      <c r="AC214" s="119">
        <v>0</v>
      </c>
      <c r="AD214" s="119">
        <v>0</v>
      </c>
      <c r="AE214" s="119">
        <v>0</v>
      </c>
      <c r="AF214" s="119">
        <f t="shared" si="67"/>
        <v>26402.97</v>
      </c>
      <c r="AG214" s="119">
        <v>0</v>
      </c>
      <c r="AH214" s="119">
        <v>0</v>
      </c>
      <c r="AI214" s="121" t="s">
        <v>17316</v>
      </c>
      <c r="AJ214" s="121">
        <v>2023</v>
      </c>
      <c r="AK214" s="122">
        <v>2023</v>
      </c>
      <c r="AW214" s="123" t="e">
        <f>VLOOKUP(C214,AZ:BA,2,FALSE)</f>
        <v>#N/A</v>
      </c>
      <c r="BZ214" s="124"/>
      <c r="CD214" s="123" t="e">
        <f>VLOOKUP(C214,CE:CF,2,FALSE)</f>
        <v>#N/A</v>
      </c>
      <c r="CH214" s="123" t="e">
        <f>VLOOKUP(C214,CI:CJ,2,FALSE)</f>
        <v>#N/A</v>
      </c>
      <c r="CK214" s="103">
        <f t="shared" si="47"/>
        <v>-2.9103830456733704E-11</v>
      </c>
      <c r="CO214" s="123" t="e">
        <f>VLOOKUP(C214,CP:CQ,2,FALSE)</f>
        <v>#N/A</v>
      </c>
      <c r="DN214" s="123" t="e">
        <f>VLOOKUP(C214,DO:DP,2,FALSE)</f>
        <v>#N/A</v>
      </c>
    </row>
    <row r="215" spans="1:118" s="123" customFormat="1" x14ac:dyDescent="0.3">
      <c r="A215" s="52">
        <v>1</v>
      </c>
      <c r="B215" s="110">
        <f>SUBTOTAL(9,$A$22:A215)</f>
        <v>187</v>
      </c>
      <c r="C215" s="99" t="s">
        <v>773</v>
      </c>
      <c r="D215" s="99"/>
      <c r="E215" s="99"/>
      <c r="F215" s="99"/>
      <c r="G215" s="101">
        <f t="shared" si="66"/>
        <v>2143016.91</v>
      </c>
      <c r="H215" s="131">
        <v>0</v>
      </c>
      <c r="I215" s="131">
        <v>0</v>
      </c>
      <c r="J215" s="131">
        <v>0</v>
      </c>
      <c r="K215" s="131">
        <v>0</v>
      </c>
      <c r="L215" s="131">
        <v>0</v>
      </c>
      <c r="M215" s="131">
        <v>0</v>
      </c>
      <c r="N215" s="120">
        <v>0</v>
      </c>
      <c r="O215" s="119">
        <v>0</v>
      </c>
      <c r="P215" s="119">
        <v>341.26</v>
      </c>
      <c r="Q215" s="119">
        <v>2098117.2000000002</v>
      </c>
      <c r="R215" s="119">
        <v>0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>
        <v>0</v>
      </c>
      <c r="AB215" s="119">
        <v>0</v>
      </c>
      <c r="AC215" s="119">
        <v>0</v>
      </c>
      <c r="AD215" s="119">
        <v>0</v>
      </c>
      <c r="AE215" s="119">
        <v>0</v>
      </c>
      <c r="AF215" s="119">
        <f t="shared" si="67"/>
        <v>44899.71</v>
      </c>
      <c r="AG215" s="119">
        <v>0</v>
      </c>
      <c r="AH215" s="119">
        <v>0</v>
      </c>
      <c r="AI215" s="121" t="s">
        <v>17316</v>
      </c>
      <c r="AJ215" s="121">
        <v>2023</v>
      </c>
      <c r="AK215" s="122">
        <v>2023</v>
      </c>
      <c r="AW215" s="123" t="e">
        <f>VLOOKUP(C215,AZ:BA,2,FALSE)</f>
        <v>#N/A</v>
      </c>
      <c r="BZ215" s="124"/>
      <c r="CD215" s="123" t="e">
        <f>VLOOKUP(C215,CE:CF,2,FALSE)</f>
        <v>#N/A</v>
      </c>
      <c r="CH215" s="123" t="e">
        <f>VLOOKUP(C215,CI:CJ,2,FALSE)</f>
        <v>#N/A</v>
      </c>
      <c r="CK215" s="103">
        <f t="shared" si="47"/>
        <v>-3.637978807091713E-11</v>
      </c>
      <c r="CO215" s="123" t="e">
        <f>VLOOKUP(C215,CP:CQ,2,FALSE)</f>
        <v>#N/A</v>
      </c>
      <c r="DN215" s="123" t="e">
        <f>VLOOKUP(C215,DO:DP,2,FALSE)</f>
        <v>#N/A</v>
      </c>
    </row>
    <row r="216" spans="1:118" x14ac:dyDescent="0.3">
      <c r="A216" s="52">
        <v>1</v>
      </c>
      <c r="B216" s="110">
        <f>SUBTOTAL(9,$A$22:A216)</f>
        <v>188</v>
      </c>
      <c r="C216" s="115" t="s">
        <v>529</v>
      </c>
      <c r="D216" s="115"/>
      <c r="E216" s="115"/>
      <c r="F216" s="116">
        <v>2948960</v>
      </c>
      <c r="G216" s="101">
        <f>H216+I216+J216+K216+L216+M216+O216+Q216+S216+U216+W216+X216+Y216+Z216+AA216+AB216+AC216+AD216+AE216+AF216+AG216+AH216</f>
        <v>2948960</v>
      </c>
      <c r="H216" s="117">
        <v>0</v>
      </c>
      <c r="I216" s="117">
        <v>0</v>
      </c>
      <c r="J216" s="117">
        <v>0</v>
      </c>
      <c r="K216" s="117">
        <v>0</v>
      </c>
      <c r="L216" s="117">
        <v>0</v>
      </c>
      <c r="M216" s="117">
        <v>0</v>
      </c>
      <c r="N216" s="118">
        <v>0</v>
      </c>
      <c r="O216" s="117">
        <v>0</v>
      </c>
      <c r="P216" s="129">
        <v>350</v>
      </c>
      <c r="Q216" s="101">
        <v>2740317.21</v>
      </c>
      <c r="R216" s="117">
        <v>0</v>
      </c>
      <c r="S216" s="117">
        <v>0</v>
      </c>
      <c r="T216" s="101">
        <v>0</v>
      </c>
      <c r="U216" s="101">
        <v>0</v>
      </c>
      <c r="V216" s="117">
        <v>0</v>
      </c>
      <c r="W216" s="117">
        <v>0</v>
      </c>
      <c r="X216" s="117">
        <v>0</v>
      </c>
      <c r="Y216" s="117">
        <v>0</v>
      </c>
      <c r="Z216" s="117">
        <v>0</v>
      </c>
      <c r="AA216" s="117">
        <v>0</v>
      </c>
      <c r="AB216" s="117">
        <v>0</v>
      </c>
      <c r="AC216" s="117">
        <v>0</v>
      </c>
      <c r="AD216" s="117">
        <v>0</v>
      </c>
      <c r="AE216" s="117">
        <v>0</v>
      </c>
      <c r="AF216" s="101">
        <f>ROUND(Q216*2.14%,2)</f>
        <v>58642.79</v>
      </c>
      <c r="AG216" s="101">
        <v>150000</v>
      </c>
      <c r="AH216" s="117">
        <v>0</v>
      </c>
      <c r="AI216" s="93">
        <v>2023</v>
      </c>
      <c r="AJ216" s="93">
        <v>2023</v>
      </c>
      <c r="AK216" s="93">
        <v>2023</v>
      </c>
      <c r="AL216" s="105"/>
      <c r="AM216" s="105"/>
      <c r="AN216" s="105"/>
      <c r="AO216" s="105"/>
      <c r="AP216" s="106" t="s">
        <v>17020</v>
      </c>
      <c r="AQ216" s="106" t="s">
        <v>17005</v>
      </c>
      <c r="AR216" s="106">
        <v>0</v>
      </c>
      <c r="AS216" s="106" t="s">
        <v>17000</v>
      </c>
      <c r="AT216" s="106" t="s">
        <v>17003</v>
      </c>
      <c r="AU216" s="106">
        <v>0</v>
      </c>
      <c r="AV216" s="106" t="s">
        <v>17026</v>
      </c>
      <c r="AW216" s="106"/>
      <c r="AX216" s="106"/>
      <c r="AY216" s="106"/>
      <c r="AZ216" s="106" t="s">
        <v>799</v>
      </c>
      <c r="BA216" s="107">
        <v>422.8</v>
      </c>
      <c r="BB216" s="107">
        <v>350</v>
      </c>
      <c r="BC216" s="106" t="s">
        <v>2975</v>
      </c>
      <c r="BD216" s="106" t="s">
        <v>17058</v>
      </c>
      <c r="BE216" s="108"/>
      <c r="BF216" s="109">
        <f>BB216-P216</f>
        <v>0</v>
      </c>
      <c r="BM216" s="52" t="str">
        <f t="shared" ref="BM216:BM221" si="68">VLOOKUP(C216,BP:BR,3,FALSE)</f>
        <v>265.950</v>
      </c>
      <c r="BP216" s="52" t="s">
        <v>3846</v>
      </c>
      <c r="BQ216" s="52" t="s">
        <v>1277</v>
      </c>
      <c r="BR216" s="52" t="s">
        <v>3847</v>
      </c>
      <c r="BX216" s="52" t="s">
        <v>3846</v>
      </c>
      <c r="BY216" s="52" t="s">
        <v>1277</v>
      </c>
      <c r="BZ216" s="52" t="s">
        <v>3847</v>
      </c>
      <c r="CK216" s="103">
        <f>G216-H216-I216-J216-K216-L216-M216-O216-Q216-S216-U216-W216-X216-Y216-Z216-AA216-AB216-AC216-AD216-AE216-AF216-AG216-AH216</f>
        <v>2.9103830456733704E-11</v>
      </c>
    </row>
    <row r="217" spans="1:118" x14ac:dyDescent="0.3">
      <c r="B217" s="104" t="s">
        <v>537</v>
      </c>
      <c r="C217" s="104"/>
      <c r="D217" s="104"/>
      <c r="E217" s="104"/>
      <c r="F217" s="140">
        <v>18253906.280000001</v>
      </c>
      <c r="G217" s="100">
        <f t="shared" ref="G217:AH217" si="69">SUM(G218:G223)</f>
        <v>32067911.869999997</v>
      </c>
      <c r="H217" s="101">
        <f t="shared" si="69"/>
        <v>220382.4</v>
      </c>
      <c r="I217" s="101">
        <f t="shared" si="69"/>
        <v>0</v>
      </c>
      <c r="J217" s="101">
        <f t="shared" si="69"/>
        <v>5185533.5999999996</v>
      </c>
      <c r="K217" s="101">
        <f t="shared" si="69"/>
        <v>303207.59999999998</v>
      </c>
      <c r="L217" s="101">
        <f t="shared" si="69"/>
        <v>3558034.8</v>
      </c>
      <c r="M217" s="101">
        <f t="shared" si="69"/>
        <v>0</v>
      </c>
      <c r="N217" s="102">
        <f t="shared" si="69"/>
        <v>0</v>
      </c>
      <c r="O217" s="101">
        <f t="shared" si="69"/>
        <v>0</v>
      </c>
      <c r="P217" s="101">
        <f t="shared" si="69"/>
        <v>2934.1400000000003</v>
      </c>
      <c r="Q217" s="101">
        <f t="shared" si="69"/>
        <v>20815775.979999997</v>
      </c>
      <c r="R217" s="101">
        <f t="shared" si="69"/>
        <v>230</v>
      </c>
      <c r="S217" s="101">
        <f t="shared" si="69"/>
        <v>686511.36</v>
      </c>
      <c r="T217" s="101">
        <f t="shared" si="69"/>
        <v>0</v>
      </c>
      <c r="U217" s="101">
        <f t="shared" si="69"/>
        <v>0</v>
      </c>
      <c r="V217" s="101">
        <f t="shared" si="69"/>
        <v>0</v>
      </c>
      <c r="W217" s="101">
        <f t="shared" si="69"/>
        <v>0</v>
      </c>
      <c r="X217" s="101">
        <f t="shared" si="69"/>
        <v>0</v>
      </c>
      <c r="Y217" s="101">
        <f t="shared" si="69"/>
        <v>0</v>
      </c>
      <c r="Z217" s="101">
        <f t="shared" si="69"/>
        <v>0</v>
      </c>
      <c r="AA217" s="101">
        <f t="shared" si="69"/>
        <v>0</v>
      </c>
      <c r="AB217" s="101">
        <f t="shared" si="69"/>
        <v>0</v>
      </c>
      <c r="AC217" s="101">
        <f t="shared" si="69"/>
        <v>0</v>
      </c>
      <c r="AD217" s="101">
        <f t="shared" si="69"/>
        <v>0</v>
      </c>
      <c r="AE217" s="101">
        <f t="shared" si="69"/>
        <v>0</v>
      </c>
      <c r="AF217" s="101">
        <f t="shared" si="69"/>
        <v>658466.13</v>
      </c>
      <c r="AG217" s="101">
        <f t="shared" si="69"/>
        <v>640000</v>
      </c>
      <c r="AH217" s="101">
        <f t="shared" si="69"/>
        <v>0</v>
      </c>
      <c r="AI217" s="93" t="s">
        <v>17075</v>
      </c>
      <c r="AJ217" s="93" t="s">
        <v>17075</v>
      </c>
      <c r="AK217" s="93" t="s">
        <v>17075</v>
      </c>
      <c r="AL217" s="105"/>
      <c r="AM217" s="105"/>
      <c r="AN217" s="105"/>
      <c r="AO217" s="105"/>
      <c r="AP217" s="106"/>
      <c r="AQ217" s="106"/>
      <c r="AR217" s="106"/>
      <c r="AS217" s="106"/>
      <c r="AT217" s="106"/>
      <c r="AU217" s="106"/>
      <c r="AV217" s="106"/>
      <c r="AW217" s="106"/>
      <c r="AX217" s="106"/>
      <c r="AY217" s="106"/>
      <c r="AZ217" s="106"/>
      <c r="BA217" s="107"/>
      <c r="BB217" s="107"/>
      <c r="BC217" s="106"/>
      <c r="BD217" s="106"/>
      <c r="BE217" s="108"/>
      <c r="BF217" s="109">
        <f t="shared" si="56"/>
        <v>-2934.1400000000003</v>
      </c>
      <c r="BM217" s="52" t="e">
        <f t="shared" si="68"/>
        <v>#N/A</v>
      </c>
      <c r="BP217" s="52" t="s">
        <v>753</v>
      </c>
      <c r="BQ217" s="52" t="s">
        <v>870</v>
      </c>
      <c r="BR217" s="52" t="s">
        <v>3848</v>
      </c>
      <c r="BX217" s="52" t="s">
        <v>753</v>
      </c>
      <c r="BY217" s="52" t="s">
        <v>870</v>
      </c>
      <c r="BZ217" s="52" t="s">
        <v>3848</v>
      </c>
      <c r="CK217" s="103">
        <f t="shared" si="47"/>
        <v>-1.5133991837501526E-9</v>
      </c>
    </row>
    <row r="218" spans="1:118" x14ac:dyDescent="0.3">
      <c r="A218" s="52">
        <v>1</v>
      </c>
      <c r="B218" s="110">
        <f>SUBTOTAL(9,$A$22:A218)</f>
        <v>189</v>
      </c>
      <c r="C218" s="115" t="s">
        <v>530</v>
      </c>
      <c r="D218" s="115"/>
      <c r="E218" s="115"/>
      <c r="F218" s="116">
        <v>7564503.6799999997</v>
      </c>
      <c r="G218" s="101">
        <f t="shared" ref="G218:G223" si="70">H218+I218+J218+K218+L218+M218+O218+Q218+S218+U218+W218+X218+Y218+Z218+AA218+AB218+AC218+AD218+AE218+AF218+AG218+AH218</f>
        <v>7564503.6799999997</v>
      </c>
      <c r="H218" s="117">
        <v>0</v>
      </c>
      <c r="I218" s="117">
        <v>0</v>
      </c>
      <c r="J218" s="117">
        <v>0</v>
      </c>
      <c r="K218" s="117">
        <v>0</v>
      </c>
      <c r="L218" s="117">
        <v>0</v>
      </c>
      <c r="M218" s="117">
        <v>0</v>
      </c>
      <c r="N218" s="118">
        <v>0</v>
      </c>
      <c r="O218" s="117">
        <v>0</v>
      </c>
      <c r="P218" s="129">
        <v>897.8</v>
      </c>
      <c r="Q218" s="101">
        <v>7229786.25</v>
      </c>
      <c r="R218" s="117">
        <v>0</v>
      </c>
      <c r="S218" s="117">
        <v>0</v>
      </c>
      <c r="T218" s="101">
        <v>0</v>
      </c>
      <c r="U218" s="101">
        <v>0</v>
      </c>
      <c r="V218" s="117">
        <v>0</v>
      </c>
      <c r="W218" s="117">
        <v>0</v>
      </c>
      <c r="X218" s="117">
        <v>0</v>
      </c>
      <c r="Y218" s="117">
        <v>0</v>
      </c>
      <c r="Z218" s="117">
        <v>0</v>
      </c>
      <c r="AA218" s="117">
        <v>0</v>
      </c>
      <c r="AB218" s="117">
        <v>0</v>
      </c>
      <c r="AC218" s="117">
        <v>0</v>
      </c>
      <c r="AD218" s="117">
        <v>0</v>
      </c>
      <c r="AE218" s="117">
        <v>0</v>
      </c>
      <c r="AF218" s="101">
        <f>ROUND(Q218*2.14%,2)</f>
        <v>154717.43</v>
      </c>
      <c r="AG218" s="101">
        <v>180000</v>
      </c>
      <c r="AH218" s="117">
        <v>0</v>
      </c>
      <c r="AI218" s="93">
        <v>2023</v>
      </c>
      <c r="AJ218" s="93">
        <v>2023</v>
      </c>
      <c r="AK218" s="93">
        <v>2023</v>
      </c>
      <c r="AL218" s="105"/>
      <c r="AM218" s="105"/>
      <c r="AN218" s="105"/>
      <c r="AO218" s="105"/>
      <c r="AP218" s="106" t="s">
        <v>17000</v>
      </c>
      <c r="AQ218" s="106" t="s">
        <v>16999</v>
      </c>
      <c r="AR218" s="106">
        <v>0</v>
      </c>
      <c r="AS218" s="106" t="s">
        <v>17010</v>
      </c>
      <c r="AT218" s="106" t="s">
        <v>17004</v>
      </c>
      <c r="AU218" s="106" t="s">
        <v>17010</v>
      </c>
      <c r="AV218" s="106"/>
      <c r="AW218" s="106"/>
      <c r="AX218" s="106"/>
      <c r="AY218" s="106"/>
      <c r="AZ218" s="106" t="s">
        <v>621</v>
      </c>
      <c r="BA218" s="107">
        <v>2685.45</v>
      </c>
      <c r="BB218" s="107">
        <v>943.23</v>
      </c>
      <c r="BC218" s="106" t="s">
        <v>2975</v>
      </c>
      <c r="BD218" s="106" t="s">
        <v>17058</v>
      </c>
      <c r="BE218" s="108"/>
      <c r="BF218" s="109">
        <f t="shared" si="56"/>
        <v>45.430000000000064</v>
      </c>
      <c r="BM218" s="52" t="str">
        <f t="shared" si="68"/>
        <v>690.610</v>
      </c>
      <c r="BP218" s="52" t="s">
        <v>3850</v>
      </c>
      <c r="BQ218" s="52" t="s">
        <v>1147</v>
      </c>
      <c r="BR218" s="52" t="s">
        <v>3445</v>
      </c>
      <c r="BX218" s="52" t="s">
        <v>3850</v>
      </c>
      <c r="BY218" s="52" t="s">
        <v>1147</v>
      </c>
      <c r="BZ218" s="52" t="s">
        <v>3445</v>
      </c>
      <c r="CK218" s="103">
        <f t="shared" si="47"/>
        <v>-2.9103830456733704E-10</v>
      </c>
    </row>
    <row r="219" spans="1:118" x14ac:dyDescent="0.3">
      <c r="A219" s="52">
        <v>1</v>
      </c>
      <c r="B219" s="110">
        <f>SUBTOTAL(9,$A$22:A219)</f>
        <v>190</v>
      </c>
      <c r="C219" s="115" t="s">
        <v>531</v>
      </c>
      <c r="D219" s="115"/>
      <c r="E219" s="115"/>
      <c r="F219" s="116">
        <v>5016180.96</v>
      </c>
      <c r="G219" s="101">
        <f t="shared" si="70"/>
        <v>5016180.96</v>
      </c>
      <c r="H219" s="117">
        <v>0</v>
      </c>
      <c r="I219" s="117">
        <v>0</v>
      </c>
      <c r="J219" s="117">
        <v>0</v>
      </c>
      <c r="K219" s="117">
        <v>0</v>
      </c>
      <c r="L219" s="117">
        <v>0</v>
      </c>
      <c r="M219" s="117">
        <v>0</v>
      </c>
      <c r="N219" s="118">
        <v>0</v>
      </c>
      <c r="O219" s="117">
        <v>0</v>
      </c>
      <c r="P219" s="129">
        <v>595.35</v>
      </c>
      <c r="Q219" s="101">
        <v>4734855.0599999996</v>
      </c>
      <c r="R219" s="117">
        <v>0</v>
      </c>
      <c r="S219" s="117">
        <v>0</v>
      </c>
      <c r="T219" s="101">
        <v>0</v>
      </c>
      <c r="U219" s="101">
        <v>0</v>
      </c>
      <c r="V219" s="117">
        <v>0</v>
      </c>
      <c r="W219" s="117">
        <v>0</v>
      </c>
      <c r="X219" s="117">
        <v>0</v>
      </c>
      <c r="Y219" s="117">
        <v>0</v>
      </c>
      <c r="Z219" s="117">
        <v>0</v>
      </c>
      <c r="AA219" s="117">
        <v>0</v>
      </c>
      <c r="AB219" s="117">
        <v>0</v>
      </c>
      <c r="AC219" s="117">
        <v>0</v>
      </c>
      <c r="AD219" s="117">
        <v>0</v>
      </c>
      <c r="AE219" s="117">
        <v>0</v>
      </c>
      <c r="AF219" s="101">
        <f>ROUND(Q219*2.14%,2)</f>
        <v>101325.9</v>
      </c>
      <c r="AG219" s="101">
        <v>180000</v>
      </c>
      <c r="AH219" s="117">
        <v>0</v>
      </c>
      <c r="AI219" s="93">
        <v>2023</v>
      </c>
      <c r="AJ219" s="93">
        <v>2023</v>
      </c>
      <c r="AK219" s="93">
        <v>2023</v>
      </c>
      <c r="AL219" s="105"/>
      <c r="AM219" s="105"/>
      <c r="AN219" s="105"/>
      <c r="AO219" s="105"/>
      <c r="AP219" s="106" t="s">
        <v>16999</v>
      </c>
      <c r="AQ219" s="106" t="s">
        <v>17013</v>
      </c>
      <c r="AR219" s="106">
        <v>0</v>
      </c>
      <c r="AS219" s="106" t="s">
        <v>17016</v>
      </c>
      <c r="AT219" s="106" t="s">
        <v>17012</v>
      </c>
      <c r="AU219" s="106" t="s">
        <v>17010</v>
      </c>
      <c r="AV219" s="106"/>
      <c r="AW219" s="106"/>
      <c r="AX219" s="106"/>
      <c r="AY219" s="106"/>
      <c r="AZ219" s="106" t="s">
        <v>642</v>
      </c>
      <c r="BA219" s="107">
        <v>1347.34</v>
      </c>
      <c r="BB219" s="107">
        <v>595.35</v>
      </c>
      <c r="BC219" s="106" t="s">
        <v>2975</v>
      </c>
      <c r="BD219" s="106" t="s">
        <v>17058</v>
      </c>
      <c r="BE219" s="108"/>
      <c r="BF219" s="109">
        <f t="shared" si="56"/>
        <v>0</v>
      </c>
      <c r="BM219" s="52" t="str">
        <f t="shared" si="68"/>
        <v>441.000</v>
      </c>
      <c r="BP219" s="52" t="s">
        <v>526</v>
      </c>
      <c r="BQ219" s="52" t="s">
        <v>3223</v>
      </c>
      <c r="BR219" s="52" t="s">
        <v>2943</v>
      </c>
      <c r="BX219" s="52" t="s">
        <v>526</v>
      </c>
      <c r="BY219" s="52" t="s">
        <v>3223</v>
      </c>
      <c r="BZ219" s="52" t="s">
        <v>2943</v>
      </c>
      <c r="CK219" s="103">
        <f t="shared" si="47"/>
        <v>3.7834979593753815E-10</v>
      </c>
    </row>
    <row r="220" spans="1:118" x14ac:dyDescent="0.3">
      <c r="A220" s="52">
        <v>1</v>
      </c>
      <c r="B220" s="110">
        <f>SUBTOTAL(9,$A$22:A220)</f>
        <v>191</v>
      </c>
      <c r="C220" s="115" t="s">
        <v>532</v>
      </c>
      <c r="D220" s="115"/>
      <c r="E220" s="115"/>
      <c r="F220" s="116">
        <v>4872018.9400000004</v>
      </c>
      <c r="G220" s="101">
        <f t="shared" si="70"/>
        <v>4872018.9399999995</v>
      </c>
      <c r="H220" s="117">
        <v>0</v>
      </c>
      <c r="I220" s="117">
        <v>0</v>
      </c>
      <c r="J220" s="117">
        <v>0</v>
      </c>
      <c r="K220" s="117">
        <v>0</v>
      </c>
      <c r="L220" s="117">
        <v>0</v>
      </c>
      <c r="M220" s="117">
        <v>0</v>
      </c>
      <c r="N220" s="118">
        <v>0</v>
      </c>
      <c r="O220" s="117">
        <v>0</v>
      </c>
      <c r="P220" s="129">
        <v>578.24</v>
      </c>
      <c r="Q220" s="101">
        <v>4593713.47</v>
      </c>
      <c r="R220" s="117">
        <v>0</v>
      </c>
      <c r="S220" s="117">
        <v>0</v>
      </c>
      <c r="T220" s="101">
        <v>0</v>
      </c>
      <c r="U220" s="101">
        <v>0</v>
      </c>
      <c r="V220" s="117">
        <v>0</v>
      </c>
      <c r="W220" s="117">
        <v>0</v>
      </c>
      <c r="X220" s="117">
        <v>0</v>
      </c>
      <c r="Y220" s="117">
        <v>0</v>
      </c>
      <c r="Z220" s="117">
        <v>0</v>
      </c>
      <c r="AA220" s="117">
        <v>0</v>
      </c>
      <c r="AB220" s="117">
        <v>0</v>
      </c>
      <c r="AC220" s="117">
        <v>0</v>
      </c>
      <c r="AD220" s="117">
        <v>0</v>
      </c>
      <c r="AE220" s="117">
        <v>0</v>
      </c>
      <c r="AF220" s="101">
        <f>ROUND(Q220*2.14%,2)</f>
        <v>98305.47</v>
      </c>
      <c r="AG220" s="101">
        <v>180000</v>
      </c>
      <c r="AH220" s="117">
        <v>0</v>
      </c>
      <c r="AI220" s="93">
        <v>2023</v>
      </c>
      <c r="AJ220" s="93">
        <v>2023</v>
      </c>
      <c r="AK220" s="93">
        <v>2023</v>
      </c>
      <c r="AL220" s="105"/>
      <c r="AM220" s="105"/>
      <c r="AN220" s="105"/>
      <c r="AO220" s="105"/>
      <c r="AP220" s="106" t="s">
        <v>16999</v>
      </c>
      <c r="AQ220" s="106" t="s">
        <v>17013</v>
      </c>
      <c r="AR220" s="106">
        <v>0</v>
      </c>
      <c r="AS220" s="106" t="s">
        <v>17008</v>
      </c>
      <c r="AT220" s="106" t="s">
        <v>17012</v>
      </c>
      <c r="AU220" s="106" t="s">
        <v>17010</v>
      </c>
      <c r="AV220" s="106"/>
      <c r="AW220" s="106"/>
      <c r="AX220" s="106"/>
      <c r="AY220" s="106"/>
      <c r="AZ220" s="106" t="s">
        <v>642</v>
      </c>
      <c r="BA220" s="107">
        <v>1392.88</v>
      </c>
      <c r="BB220" s="107">
        <v>600.5</v>
      </c>
      <c r="BC220" s="106" t="s">
        <v>2975</v>
      </c>
      <c r="BD220" s="106" t="s">
        <v>17058</v>
      </c>
      <c r="BE220" s="108"/>
      <c r="BF220" s="109">
        <f t="shared" si="56"/>
        <v>22.259999999999991</v>
      </c>
      <c r="BM220" s="52" t="str">
        <f t="shared" si="68"/>
        <v>444.800</v>
      </c>
      <c r="BP220" s="52" t="s">
        <v>3851</v>
      </c>
      <c r="BQ220" s="52" t="s">
        <v>3059</v>
      </c>
      <c r="BR220" s="52" t="s">
        <v>3852</v>
      </c>
      <c r="BX220" s="52" t="s">
        <v>3851</v>
      </c>
      <c r="BY220" s="52" t="s">
        <v>3059</v>
      </c>
      <c r="BZ220" s="52" t="s">
        <v>3852</v>
      </c>
      <c r="CK220" s="103">
        <f t="shared" si="47"/>
        <v>-2.6193447411060333E-10</v>
      </c>
    </row>
    <row r="221" spans="1:118" x14ac:dyDescent="0.3">
      <c r="A221" s="52">
        <v>1</v>
      </c>
      <c r="B221" s="110">
        <f>SUBTOTAL(9,$A$22:A221)</f>
        <v>192</v>
      </c>
      <c r="C221" s="115" t="s">
        <v>533</v>
      </c>
      <c r="D221" s="115"/>
      <c r="E221" s="115"/>
      <c r="F221" s="116">
        <v>801202.7</v>
      </c>
      <c r="G221" s="101">
        <f t="shared" si="70"/>
        <v>801202.7</v>
      </c>
      <c r="H221" s="117">
        <v>0</v>
      </c>
      <c r="I221" s="117">
        <v>0</v>
      </c>
      <c r="J221" s="117">
        <v>0</v>
      </c>
      <c r="K221" s="117">
        <v>0</v>
      </c>
      <c r="L221" s="117">
        <v>0</v>
      </c>
      <c r="M221" s="117">
        <v>0</v>
      </c>
      <c r="N221" s="118">
        <v>0</v>
      </c>
      <c r="O221" s="117">
        <v>0</v>
      </c>
      <c r="P221" s="129">
        <v>0</v>
      </c>
      <c r="Q221" s="101">
        <v>0</v>
      </c>
      <c r="R221" s="117">
        <v>230</v>
      </c>
      <c r="S221" s="117">
        <v>686511.36</v>
      </c>
      <c r="T221" s="101">
        <v>0</v>
      </c>
      <c r="U221" s="101">
        <v>0</v>
      </c>
      <c r="V221" s="117">
        <v>0</v>
      </c>
      <c r="W221" s="117">
        <v>0</v>
      </c>
      <c r="X221" s="117">
        <v>0</v>
      </c>
      <c r="Y221" s="117">
        <v>0</v>
      </c>
      <c r="Z221" s="117">
        <v>0</v>
      </c>
      <c r="AA221" s="117">
        <v>0</v>
      </c>
      <c r="AB221" s="117">
        <v>0</v>
      </c>
      <c r="AC221" s="117">
        <v>0</v>
      </c>
      <c r="AD221" s="117">
        <v>0</v>
      </c>
      <c r="AE221" s="117">
        <v>0</v>
      </c>
      <c r="AF221" s="117">
        <f>ROUND(S221*2.14%,2)</f>
        <v>14691.34</v>
      </c>
      <c r="AG221" s="117">
        <v>100000</v>
      </c>
      <c r="AH221" s="117">
        <v>0</v>
      </c>
      <c r="AI221" s="93">
        <v>2023</v>
      </c>
      <c r="AJ221" s="93">
        <v>2023</v>
      </c>
      <c r="AK221" s="93">
        <v>2023</v>
      </c>
      <c r="AL221" s="105"/>
      <c r="AM221" s="105"/>
      <c r="AN221" s="105"/>
      <c r="AO221" s="105"/>
      <c r="AP221" s="106">
        <v>2016</v>
      </c>
      <c r="AQ221" s="106">
        <v>2015</v>
      </c>
      <c r="AR221" s="106">
        <v>0</v>
      </c>
      <c r="AS221" s="106" t="s">
        <v>16997</v>
      </c>
      <c r="AT221" s="106" t="s">
        <v>17004</v>
      </c>
      <c r="AU221" s="106" t="s">
        <v>17006</v>
      </c>
      <c r="AV221" s="106"/>
      <c r="AW221" s="106" t="s">
        <v>17022</v>
      </c>
      <c r="AX221" s="114">
        <f>3641453.11+134774.43</f>
        <v>3776227.54</v>
      </c>
      <c r="AY221" s="114">
        <v>3471857.74</v>
      </c>
      <c r="AZ221" s="106" t="s">
        <v>669</v>
      </c>
      <c r="BA221" s="107">
        <v>7915.48</v>
      </c>
      <c r="BB221" s="107">
        <v>2236.5</v>
      </c>
      <c r="BC221" s="106" t="s">
        <v>2975</v>
      </c>
      <c r="BD221" s="106" t="s">
        <v>3276</v>
      </c>
      <c r="BE221" s="108"/>
      <c r="BF221" s="109">
        <f t="shared" si="56"/>
        <v>2236.5</v>
      </c>
      <c r="BM221" s="52" t="str">
        <f t="shared" si="68"/>
        <v>1669.800</v>
      </c>
      <c r="BP221" s="52" t="s">
        <v>3853</v>
      </c>
      <c r="BQ221" s="52" t="s">
        <v>3019</v>
      </c>
      <c r="BR221" s="52" t="s">
        <v>3854</v>
      </c>
      <c r="BX221" s="52" t="s">
        <v>3853</v>
      </c>
      <c r="BY221" s="52" t="s">
        <v>3019</v>
      </c>
      <c r="BZ221" s="52" t="s">
        <v>3854</v>
      </c>
      <c r="CK221" s="103">
        <f t="shared" si="47"/>
        <v>-2.9103830456733704E-11</v>
      </c>
    </row>
    <row r="222" spans="1:118" s="123" customFormat="1" x14ac:dyDescent="0.3">
      <c r="A222" s="52">
        <v>1</v>
      </c>
      <c r="B222" s="110">
        <f>SUBTOTAL(9,$A$22:A222)</f>
        <v>193</v>
      </c>
      <c r="C222" s="99" t="s">
        <v>4227</v>
      </c>
      <c r="D222" s="99"/>
      <c r="E222" s="99"/>
      <c r="F222" s="99"/>
      <c r="G222" s="101">
        <f t="shared" si="70"/>
        <v>4348530.01</v>
      </c>
      <c r="H222" s="131">
        <v>0</v>
      </c>
      <c r="I222" s="131">
        <v>0</v>
      </c>
      <c r="J222" s="131">
        <v>0</v>
      </c>
      <c r="K222" s="131">
        <v>0</v>
      </c>
      <c r="L222" s="131">
        <v>0</v>
      </c>
      <c r="M222" s="131">
        <v>0</v>
      </c>
      <c r="N222" s="120">
        <v>0</v>
      </c>
      <c r="O222" s="119">
        <v>0</v>
      </c>
      <c r="P222" s="119">
        <v>862.75</v>
      </c>
      <c r="Q222" s="119">
        <v>4257421.2</v>
      </c>
      <c r="R222" s="119">
        <v>0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>
        <v>0</v>
      </c>
      <c r="AB222" s="119">
        <v>0</v>
      </c>
      <c r="AC222" s="119">
        <v>0</v>
      </c>
      <c r="AD222" s="119">
        <v>0</v>
      </c>
      <c r="AE222" s="119">
        <v>0</v>
      </c>
      <c r="AF222" s="119">
        <f t="shared" ref="AF222:AF223" si="71">ROUND(Q222*2.14%,2)+ROUND(H222*2.14%,2)+ROUND(I222*2.14%,2)+ROUND(J222*2.14%,2)+ROUND(K222*2.14%,2)+ROUND(L222*2.14%,2)+ROUND(M222*2.14%,2)+ROUND(O222*2.14%,2)+ROUND(S222*2.14%,2)+ROUND(U222*2.14%,2)+ROUND(W222*2.14%,2)+ROUND(X222*2.14%,2)+ROUND(Y222*2.14%,2)+ROUND(Z222*2.14%,2)+ROUND(AA222*2.14%,2)+ROUND(AB222*2.14%,2)+ROUND(AC222*2.14%,2)+ROUND(AD222*2.14%,2)+ROUND(AE222*2.14%,2)</f>
        <v>91108.81</v>
      </c>
      <c r="AG222" s="119">
        <v>0</v>
      </c>
      <c r="AH222" s="119">
        <v>0</v>
      </c>
      <c r="AI222" s="121" t="s">
        <v>17316</v>
      </c>
      <c r="AJ222" s="121">
        <v>2023</v>
      </c>
      <c r="AK222" s="122">
        <v>2023</v>
      </c>
      <c r="AW222" s="123" t="e">
        <f>VLOOKUP(C222,AZ:BA,2,FALSE)</f>
        <v>#N/A</v>
      </c>
      <c r="BZ222" s="124"/>
      <c r="CH222" s="123" t="e">
        <f>VLOOKUP(C222,CI:CJ,2,FALSE)</f>
        <v>#N/A</v>
      </c>
      <c r="CK222" s="103">
        <f t="shared" si="47"/>
        <v>-4.0745362639427185E-10</v>
      </c>
      <c r="CO222" s="123" t="e">
        <f>VLOOKUP(C222,CP:CQ,2,FALSE)</f>
        <v>#N/A</v>
      </c>
      <c r="DN222" s="123" t="e">
        <f>VLOOKUP(C222,DO:DP,2,FALSE)</f>
        <v>#N/A</v>
      </c>
    </row>
    <row r="223" spans="1:118" s="123" customFormat="1" x14ac:dyDescent="0.3">
      <c r="A223" s="52">
        <v>1</v>
      </c>
      <c r="B223" s="110">
        <f>SUBTOTAL(9,$A$22:A223)</f>
        <v>194</v>
      </c>
      <c r="C223" s="99" t="s">
        <v>4267</v>
      </c>
      <c r="D223" s="99"/>
      <c r="E223" s="99"/>
      <c r="F223" s="99"/>
      <c r="G223" s="101">
        <f t="shared" si="70"/>
        <v>9465475.5799999982</v>
      </c>
      <c r="H223" s="137">
        <v>220382.4</v>
      </c>
      <c r="I223" s="137">
        <v>0</v>
      </c>
      <c r="J223" s="137">
        <v>5185533.5999999996</v>
      </c>
      <c r="K223" s="137">
        <v>303207.59999999998</v>
      </c>
      <c r="L223" s="137">
        <v>3558034.8</v>
      </c>
      <c r="M223" s="137">
        <v>0</v>
      </c>
      <c r="N223" s="138">
        <v>0</v>
      </c>
      <c r="O223" s="137">
        <v>0</v>
      </c>
      <c r="P223" s="119">
        <v>0</v>
      </c>
      <c r="Q223" s="119">
        <v>0</v>
      </c>
      <c r="R223" s="119">
        <v>0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>
        <v>0</v>
      </c>
      <c r="AB223" s="119">
        <v>0</v>
      </c>
      <c r="AC223" s="119">
        <v>0</v>
      </c>
      <c r="AD223" s="119">
        <v>0</v>
      </c>
      <c r="AE223" s="119">
        <v>0</v>
      </c>
      <c r="AF223" s="119">
        <f t="shared" si="71"/>
        <v>198317.18</v>
      </c>
      <c r="AG223" s="119">
        <v>0</v>
      </c>
      <c r="AH223" s="119">
        <v>0</v>
      </c>
      <c r="AI223" s="121" t="s">
        <v>17316</v>
      </c>
      <c r="AJ223" s="121">
        <v>2023</v>
      </c>
      <c r="AK223" s="122">
        <v>2023</v>
      </c>
      <c r="AW223" s="123" t="e">
        <f>VLOOKUP(C223,AZ:BA,2,FALSE)</f>
        <v>#N/A</v>
      </c>
      <c r="BZ223" s="124"/>
      <c r="CD223" s="123" t="e">
        <f>VLOOKUP(C223,CE:CF,2,FALSE)</f>
        <v>#N/A</v>
      </c>
      <c r="CH223" s="123" t="e">
        <f>VLOOKUP(C223,CI:CJ,2,FALSE)</f>
        <v>#N/A</v>
      </c>
      <c r="CK223" s="103">
        <f t="shared" si="47"/>
        <v>-1.6880221664905548E-9</v>
      </c>
      <c r="CO223" s="123" t="e">
        <f>VLOOKUP(C223,CP:CQ,2,FALSE)</f>
        <v>#N/A</v>
      </c>
      <c r="DN223" s="123" t="e">
        <f>VLOOKUP(C223,DO:DP,2,FALSE)</f>
        <v>#N/A</v>
      </c>
    </row>
    <row r="224" spans="1:118" x14ac:dyDescent="0.3">
      <c r="B224" s="104" t="s">
        <v>538</v>
      </c>
      <c r="C224" s="104"/>
      <c r="D224" s="104"/>
      <c r="E224" s="104"/>
      <c r="F224" s="140">
        <v>7085425</v>
      </c>
      <c r="G224" s="100">
        <f>G225</f>
        <v>7085425</v>
      </c>
      <c r="H224" s="101">
        <f t="shared" ref="H224:AH224" si="72">H225</f>
        <v>0</v>
      </c>
      <c r="I224" s="101">
        <f t="shared" si="72"/>
        <v>0</v>
      </c>
      <c r="J224" s="101">
        <f t="shared" si="72"/>
        <v>0</v>
      </c>
      <c r="K224" s="101">
        <f t="shared" si="72"/>
        <v>0</v>
      </c>
      <c r="L224" s="101">
        <f t="shared" si="72"/>
        <v>0</v>
      </c>
      <c r="M224" s="101">
        <f t="shared" si="72"/>
        <v>0</v>
      </c>
      <c r="N224" s="102">
        <f t="shared" si="72"/>
        <v>0</v>
      </c>
      <c r="O224" s="101">
        <f t="shared" si="72"/>
        <v>0</v>
      </c>
      <c r="P224" s="101">
        <f t="shared" si="72"/>
        <v>841</v>
      </c>
      <c r="Q224" s="101">
        <f t="shared" si="72"/>
        <v>6760745.0599999996</v>
      </c>
      <c r="R224" s="101">
        <f t="shared" si="72"/>
        <v>0</v>
      </c>
      <c r="S224" s="101">
        <f t="shared" si="72"/>
        <v>0</v>
      </c>
      <c r="T224" s="101">
        <f t="shared" si="72"/>
        <v>0</v>
      </c>
      <c r="U224" s="101">
        <f t="shared" si="72"/>
        <v>0</v>
      </c>
      <c r="V224" s="101">
        <f t="shared" si="72"/>
        <v>0</v>
      </c>
      <c r="W224" s="101">
        <f t="shared" si="72"/>
        <v>0</v>
      </c>
      <c r="X224" s="101">
        <f t="shared" si="72"/>
        <v>0</v>
      </c>
      <c r="Y224" s="101">
        <f t="shared" si="72"/>
        <v>0</v>
      </c>
      <c r="Z224" s="101">
        <f t="shared" si="72"/>
        <v>0</v>
      </c>
      <c r="AA224" s="101">
        <f t="shared" si="72"/>
        <v>0</v>
      </c>
      <c r="AB224" s="101">
        <f t="shared" si="72"/>
        <v>0</v>
      </c>
      <c r="AC224" s="101">
        <f t="shared" si="72"/>
        <v>0</v>
      </c>
      <c r="AD224" s="101">
        <f t="shared" si="72"/>
        <v>0</v>
      </c>
      <c r="AE224" s="101">
        <f t="shared" si="72"/>
        <v>0</v>
      </c>
      <c r="AF224" s="101">
        <f t="shared" si="72"/>
        <v>144679.94</v>
      </c>
      <c r="AG224" s="101">
        <f t="shared" si="72"/>
        <v>180000</v>
      </c>
      <c r="AH224" s="101">
        <f t="shared" si="72"/>
        <v>0</v>
      </c>
      <c r="AI224" s="93" t="s">
        <v>17075</v>
      </c>
      <c r="AJ224" s="93" t="s">
        <v>17075</v>
      </c>
      <c r="AK224" s="93" t="s">
        <v>17075</v>
      </c>
      <c r="AL224" s="105"/>
      <c r="AM224" s="105"/>
      <c r="AN224" s="105"/>
      <c r="AO224" s="105"/>
      <c r="AP224" s="106"/>
      <c r="AQ224" s="106"/>
      <c r="AR224" s="106"/>
      <c r="AS224" s="106"/>
      <c r="AT224" s="106"/>
      <c r="AU224" s="106"/>
      <c r="AV224" s="106"/>
      <c r="AW224" s="106"/>
      <c r="AX224" s="106"/>
      <c r="AY224" s="106"/>
      <c r="AZ224" s="106"/>
      <c r="BA224" s="107"/>
      <c r="BB224" s="107"/>
      <c r="BC224" s="106"/>
      <c r="BD224" s="106"/>
      <c r="BE224" s="108"/>
      <c r="BF224" s="109">
        <f t="shared" ref="BF224:BF257" si="73">BB224-P224</f>
        <v>-841</v>
      </c>
      <c r="BM224" s="52" t="e">
        <f t="shared" ref="BM224:BM230" si="74">VLOOKUP(C224,BP:BR,3,FALSE)</f>
        <v>#N/A</v>
      </c>
      <c r="BP224" s="52" t="s">
        <v>3855</v>
      </c>
      <c r="BQ224" s="52" t="s">
        <v>2988</v>
      </c>
      <c r="BR224" s="52" t="s">
        <v>3856</v>
      </c>
      <c r="BX224" s="52" t="s">
        <v>3855</v>
      </c>
      <c r="BY224" s="52" t="s">
        <v>2988</v>
      </c>
      <c r="BZ224" s="52" t="s">
        <v>3856</v>
      </c>
      <c r="CK224" s="103">
        <f t="shared" si="47"/>
        <v>4.0745362639427185E-10</v>
      </c>
    </row>
    <row r="225" spans="1:118" x14ac:dyDescent="0.3">
      <c r="A225" s="52">
        <v>1</v>
      </c>
      <c r="B225" s="110">
        <f>SUBTOTAL(9,$A$22:A225)</f>
        <v>195</v>
      </c>
      <c r="C225" s="115" t="s">
        <v>534</v>
      </c>
      <c r="D225" s="115"/>
      <c r="E225" s="115"/>
      <c r="F225" s="116">
        <v>7085425</v>
      </c>
      <c r="G225" s="101">
        <f>H225+I225+J225+K225+L225+M225+O225+Q225+S225+U225+W225+X225+Y225+Z225+AA225+AB225+AC225+AD225+AE225+AF225+AG225+AH225</f>
        <v>7085425</v>
      </c>
      <c r="H225" s="117">
        <v>0</v>
      </c>
      <c r="I225" s="117">
        <v>0</v>
      </c>
      <c r="J225" s="117">
        <v>0</v>
      </c>
      <c r="K225" s="117">
        <v>0</v>
      </c>
      <c r="L225" s="117">
        <v>0</v>
      </c>
      <c r="M225" s="117">
        <v>0</v>
      </c>
      <c r="N225" s="118">
        <v>0</v>
      </c>
      <c r="O225" s="117">
        <v>0</v>
      </c>
      <c r="P225" s="129">
        <v>841</v>
      </c>
      <c r="Q225" s="101">
        <v>6760745.0599999996</v>
      </c>
      <c r="R225" s="117">
        <v>0</v>
      </c>
      <c r="S225" s="117">
        <v>0</v>
      </c>
      <c r="T225" s="101">
        <v>0</v>
      </c>
      <c r="U225" s="101">
        <v>0</v>
      </c>
      <c r="V225" s="117">
        <v>0</v>
      </c>
      <c r="W225" s="117">
        <v>0</v>
      </c>
      <c r="X225" s="117">
        <v>0</v>
      </c>
      <c r="Y225" s="117">
        <v>0</v>
      </c>
      <c r="Z225" s="117">
        <v>0</v>
      </c>
      <c r="AA225" s="117">
        <v>0</v>
      </c>
      <c r="AB225" s="117">
        <v>0</v>
      </c>
      <c r="AC225" s="117">
        <v>0</v>
      </c>
      <c r="AD225" s="117">
        <v>0</v>
      </c>
      <c r="AE225" s="117">
        <v>0</v>
      </c>
      <c r="AF225" s="101">
        <f>ROUND(Q225*2.14%,2)</f>
        <v>144679.94</v>
      </c>
      <c r="AG225" s="101">
        <v>180000</v>
      </c>
      <c r="AH225" s="117">
        <v>0</v>
      </c>
      <c r="AI225" s="93">
        <v>2023</v>
      </c>
      <c r="AJ225" s="93">
        <v>2023</v>
      </c>
      <c r="AK225" s="93">
        <v>2023</v>
      </c>
      <c r="AL225" s="105"/>
      <c r="AM225" s="105"/>
      <c r="AN225" s="105"/>
      <c r="AO225" s="105"/>
      <c r="AP225" s="106" t="s">
        <v>17015</v>
      </c>
      <c r="AQ225" s="106" t="s">
        <v>16996</v>
      </c>
      <c r="AR225" s="106">
        <v>0</v>
      </c>
      <c r="AS225" s="106" t="s">
        <v>16998</v>
      </c>
      <c r="AT225" s="106" t="s">
        <v>17010</v>
      </c>
      <c r="AU225" s="106">
        <v>0</v>
      </c>
      <c r="AV225" s="106"/>
      <c r="AW225" s="106"/>
      <c r="AX225" s="106"/>
      <c r="AY225" s="106"/>
      <c r="AZ225" s="106" t="s">
        <v>811</v>
      </c>
      <c r="BA225" s="107">
        <v>936.95</v>
      </c>
      <c r="BB225" s="107">
        <v>924</v>
      </c>
      <c r="BC225" s="106" t="s">
        <v>2975</v>
      </c>
      <c r="BD225" s="106">
        <v>2007</v>
      </c>
      <c r="BE225" s="108"/>
      <c r="BF225" s="109">
        <f t="shared" si="73"/>
        <v>83</v>
      </c>
      <c r="BM225" s="52" t="str">
        <f t="shared" si="74"/>
        <v>0.000</v>
      </c>
      <c r="BP225" s="52" t="s">
        <v>3857</v>
      </c>
      <c r="BQ225" s="52" t="s">
        <v>3276</v>
      </c>
      <c r="BR225" s="52" t="s">
        <v>3858</v>
      </c>
      <c r="BX225" s="52" t="s">
        <v>3857</v>
      </c>
      <c r="BY225" s="52" t="s">
        <v>3276</v>
      </c>
      <c r="BZ225" s="52" t="s">
        <v>3858</v>
      </c>
      <c r="CK225" s="103">
        <f t="shared" si="47"/>
        <v>4.0745362639427185E-10</v>
      </c>
    </row>
    <row r="226" spans="1:118" x14ac:dyDescent="0.3">
      <c r="B226" s="104" t="s">
        <v>460</v>
      </c>
      <c r="C226" s="104"/>
      <c r="D226" s="100">
        <v>61770831.539999999</v>
      </c>
      <c r="E226" s="100">
        <f>D226+D497+D699-G226-G235-G237-G239-G241-G244-G497-G506-G508-G510-G512-G514-G516-G699-G703-G705-G707-G709-G711</f>
        <v>-57423783.499999985</v>
      </c>
      <c r="F226" s="100">
        <v>36890207.539999999</v>
      </c>
      <c r="G226" s="100">
        <f>SUM(G227:G234)</f>
        <v>54023730.149999991</v>
      </c>
      <c r="H226" s="101">
        <f t="shared" ref="H226:AH226" si="75">SUM(H227:H234)</f>
        <v>0</v>
      </c>
      <c r="I226" s="101">
        <f t="shared" si="75"/>
        <v>0</v>
      </c>
      <c r="J226" s="101">
        <f t="shared" si="75"/>
        <v>0</v>
      </c>
      <c r="K226" s="101">
        <f t="shared" si="75"/>
        <v>0</v>
      </c>
      <c r="L226" s="101">
        <f t="shared" si="75"/>
        <v>0</v>
      </c>
      <c r="M226" s="101">
        <f t="shared" si="75"/>
        <v>0</v>
      </c>
      <c r="N226" s="102">
        <f t="shared" si="75"/>
        <v>0</v>
      </c>
      <c r="O226" s="101">
        <f t="shared" si="75"/>
        <v>0</v>
      </c>
      <c r="P226" s="101">
        <f t="shared" si="75"/>
        <v>3164</v>
      </c>
      <c r="Q226" s="101">
        <f t="shared" si="75"/>
        <v>27903047.050000001</v>
      </c>
      <c r="R226" s="101">
        <f t="shared" si="75"/>
        <v>0</v>
      </c>
      <c r="S226" s="101">
        <f t="shared" si="75"/>
        <v>0</v>
      </c>
      <c r="T226" s="101">
        <f t="shared" si="75"/>
        <v>3218.5</v>
      </c>
      <c r="U226" s="101">
        <f t="shared" si="75"/>
        <v>24272949.739999998</v>
      </c>
      <c r="V226" s="101">
        <f t="shared" si="75"/>
        <v>0</v>
      </c>
      <c r="W226" s="101">
        <f t="shared" si="75"/>
        <v>0</v>
      </c>
      <c r="X226" s="101">
        <f t="shared" si="75"/>
        <v>0</v>
      </c>
      <c r="Y226" s="101">
        <f t="shared" si="75"/>
        <v>0</v>
      </c>
      <c r="Z226" s="101">
        <f t="shared" si="75"/>
        <v>0</v>
      </c>
      <c r="AA226" s="101">
        <f t="shared" si="75"/>
        <v>0</v>
      </c>
      <c r="AB226" s="101">
        <f t="shared" si="75"/>
        <v>0</v>
      </c>
      <c r="AC226" s="101">
        <f t="shared" si="75"/>
        <v>0</v>
      </c>
      <c r="AD226" s="101">
        <f t="shared" si="75"/>
        <v>0</v>
      </c>
      <c r="AE226" s="101">
        <f t="shared" si="75"/>
        <v>0</v>
      </c>
      <c r="AF226" s="101">
        <f t="shared" si="75"/>
        <v>725697.51</v>
      </c>
      <c r="AG226" s="101">
        <f t="shared" si="75"/>
        <v>1122035.8500000001</v>
      </c>
      <c r="AH226" s="101">
        <f t="shared" si="75"/>
        <v>0</v>
      </c>
      <c r="AI226" s="93" t="s">
        <v>17075</v>
      </c>
      <c r="AJ226" s="93" t="s">
        <v>17075</v>
      </c>
      <c r="AK226" s="93" t="s">
        <v>17075</v>
      </c>
      <c r="AL226" s="105"/>
      <c r="AM226" s="105"/>
      <c r="AN226" s="105"/>
      <c r="AO226" s="105"/>
      <c r="AP226" s="106"/>
      <c r="AQ226" s="106"/>
      <c r="AR226" s="106"/>
      <c r="AS226" s="106"/>
      <c r="AT226" s="106"/>
      <c r="AU226" s="106"/>
      <c r="AV226" s="106"/>
      <c r="AW226" s="106"/>
      <c r="AX226" s="106"/>
      <c r="AY226" s="106"/>
      <c r="AZ226" s="106"/>
      <c r="BA226" s="107"/>
      <c r="BB226" s="107"/>
      <c r="BC226" s="106"/>
      <c r="BD226" s="106"/>
      <c r="BE226" s="108"/>
      <c r="BF226" s="109">
        <f t="shared" si="73"/>
        <v>-3164</v>
      </c>
      <c r="BM226" s="52" t="e">
        <f t="shared" si="74"/>
        <v>#N/A</v>
      </c>
      <c r="BP226" s="52" t="s">
        <v>3700</v>
      </c>
      <c r="BQ226" s="52" t="s">
        <v>3114</v>
      </c>
      <c r="BR226" s="52" t="s">
        <v>3701</v>
      </c>
      <c r="BX226" s="52" t="s">
        <v>3700</v>
      </c>
      <c r="BY226" s="52" t="s">
        <v>3114</v>
      </c>
      <c r="BZ226" s="52" t="s">
        <v>3701</v>
      </c>
      <c r="CK226" s="103">
        <f t="shared" si="47"/>
        <v>-8.149072527885437E-9</v>
      </c>
    </row>
    <row r="227" spans="1:118" x14ac:dyDescent="0.3">
      <c r="A227" s="52">
        <v>1</v>
      </c>
      <c r="B227" s="110">
        <f>SUBTOTAL(9,$A$22:A227)</f>
        <v>196</v>
      </c>
      <c r="C227" s="115" t="s">
        <v>462</v>
      </c>
      <c r="D227" s="115"/>
      <c r="E227" s="115"/>
      <c r="F227" s="116">
        <v>3082887</v>
      </c>
      <c r="G227" s="101">
        <f t="shared" ref="G227:G234" si="76">H227+I227+J227+K227+L227+M227+O227+Q227+S227+U227+W227+X227+Y227+Z227+AA227+AB227+AC227+AD227+AE227+AF227+AG227+AH227</f>
        <v>3082887</v>
      </c>
      <c r="H227" s="117">
        <v>0</v>
      </c>
      <c r="I227" s="117">
        <v>0</v>
      </c>
      <c r="J227" s="117">
        <v>0</v>
      </c>
      <c r="K227" s="117">
        <v>0</v>
      </c>
      <c r="L227" s="117">
        <v>0</v>
      </c>
      <c r="M227" s="117">
        <v>0</v>
      </c>
      <c r="N227" s="118">
        <v>0</v>
      </c>
      <c r="O227" s="117">
        <v>0</v>
      </c>
      <c r="P227" s="129">
        <v>0</v>
      </c>
      <c r="Q227" s="101">
        <v>0</v>
      </c>
      <c r="R227" s="117">
        <v>0</v>
      </c>
      <c r="S227" s="117">
        <v>0</v>
      </c>
      <c r="T227" s="101">
        <v>450</v>
      </c>
      <c r="U227" s="101">
        <v>2871438.22</v>
      </c>
      <c r="V227" s="117">
        <v>0</v>
      </c>
      <c r="W227" s="117">
        <v>0</v>
      </c>
      <c r="X227" s="117">
        <v>0</v>
      </c>
      <c r="Y227" s="117">
        <v>0</v>
      </c>
      <c r="Z227" s="117">
        <v>0</v>
      </c>
      <c r="AA227" s="117">
        <v>0</v>
      </c>
      <c r="AB227" s="117">
        <v>0</v>
      </c>
      <c r="AC227" s="117">
        <v>0</v>
      </c>
      <c r="AD227" s="117">
        <v>0</v>
      </c>
      <c r="AE227" s="117">
        <v>0</v>
      </c>
      <c r="AF227" s="101">
        <f>ROUND(U227*2.14%,2)</f>
        <v>61448.78</v>
      </c>
      <c r="AG227" s="117">
        <v>150000</v>
      </c>
      <c r="AH227" s="117">
        <v>0</v>
      </c>
      <c r="AI227" s="93">
        <v>2023</v>
      </c>
      <c r="AJ227" s="93">
        <v>2023</v>
      </c>
      <c r="AK227" s="93">
        <v>2023</v>
      </c>
      <c r="AL227" s="105"/>
      <c r="AM227" s="105"/>
      <c r="AN227" s="105"/>
      <c r="AO227" s="105"/>
      <c r="AP227" s="106" t="s">
        <v>16999</v>
      </c>
      <c r="AQ227" s="106" t="s">
        <v>16997</v>
      </c>
      <c r="AR227" s="106">
        <v>0</v>
      </c>
      <c r="AS227" s="106" t="s">
        <v>17001</v>
      </c>
      <c r="AT227" s="106" t="s">
        <v>17018</v>
      </c>
      <c r="AU227" s="106">
        <v>0</v>
      </c>
      <c r="AV227" s="106" t="s">
        <v>17032</v>
      </c>
      <c r="AW227" s="106"/>
      <c r="AX227" s="106"/>
      <c r="AY227" s="106"/>
      <c r="AZ227" s="106" t="s">
        <v>645</v>
      </c>
      <c r="BA227" s="107">
        <v>559.20000000000005</v>
      </c>
      <c r="BB227" s="107" t="s">
        <v>2993</v>
      </c>
      <c r="BC227" s="106" t="s">
        <v>2975</v>
      </c>
      <c r="BD227" s="106" t="s">
        <v>2993</v>
      </c>
      <c r="BE227" s="108"/>
      <c r="BF227" s="109" t="e">
        <f t="shared" si="73"/>
        <v>#VALUE!</v>
      </c>
      <c r="BM227" s="52" t="str">
        <f t="shared" si="74"/>
        <v>нет данных</v>
      </c>
      <c r="BP227" s="52" t="s">
        <v>3704</v>
      </c>
      <c r="BQ227" s="52" t="s">
        <v>2993</v>
      </c>
      <c r="BR227" s="52" t="s">
        <v>2993</v>
      </c>
      <c r="BX227" s="52" t="s">
        <v>3704</v>
      </c>
      <c r="BY227" s="52" t="s">
        <v>2993</v>
      </c>
      <c r="BZ227" s="52" t="s">
        <v>2993</v>
      </c>
      <c r="CK227" s="103">
        <f t="shared" si="47"/>
        <v>-2.0372681319713593E-10</v>
      </c>
    </row>
    <row r="228" spans="1:118" x14ac:dyDescent="0.3">
      <c r="A228" s="52">
        <v>1</v>
      </c>
      <c r="B228" s="110">
        <f>SUBTOTAL(9,$A$22:A228)</f>
        <v>197</v>
      </c>
      <c r="C228" s="115" t="s">
        <v>463</v>
      </c>
      <c r="D228" s="115"/>
      <c r="E228" s="115"/>
      <c r="F228" s="116">
        <v>3496624</v>
      </c>
      <c r="G228" s="101">
        <f t="shared" si="76"/>
        <v>3496624</v>
      </c>
      <c r="H228" s="117">
        <v>0</v>
      </c>
      <c r="I228" s="117">
        <v>0</v>
      </c>
      <c r="J228" s="117">
        <v>0</v>
      </c>
      <c r="K228" s="117">
        <v>0</v>
      </c>
      <c r="L228" s="117">
        <v>0</v>
      </c>
      <c r="M228" s="117">
        <v>0</v>
      </c>
      <c r="N228" s="118">
        <v>0</v>
      </c>
      <c r="O228" s="117">
        <v>0</v>
      </c>
      <c r="P228" s="129">
        <v>415</v>
      </c>
      <c r="Q228" s="101">
        <v>3276506.76</v>
      </c>
      <c r="R228" s="117">
        <v>0</v>
      </c>
      <c r="S228" s="117">
        <v>0</v>
      </c>
      <c r="T228" s="101">
        <v>0</v>
      </c>
      <c r="U228" s="101">
        <v>0</v>
      </c>
      <c r="V228" s="117">
        <v>0</v>
      </c>
      <c r="W228" s="117">
        <v>0</v>
      </c>
      <c r="X228" s="117">
        <v>0</v>
      </c>
      <c r="Y228" s="117">
        <v>0</v>
      </c>
      <c r="Z228" s="117">
        <v>0</v>
      </c>
      <c r="AA228" s="117">
        <v>0</v>
      </c>
      <c r="AB228" s="117">
        <v>0</v>
      </c>
      <c r="AC228" s="117">
        <v>0</v>
      </c>
      <c r="AD228" s="117">
        <v>0</v>
      </c>
      <c r="AE228" s="117">
        <v>0</v>
      </c>
      <c r="AF228" s="101">
        <f>ROUND(Q228*2.14%,2)</f>
        <v>70117.240000000005</v>
      </c>
      <c r="AG228" s="101">
        <v>150000</v>
      </c>
      <c r="AH228" s="117">
        <v>0</v>
      </c>
      <c r="AI228" s="93">
        <v>2023</v>
      </c>
      <c r="AJ228" s="93">
        <v>2023</v>
      </c>
      <c r="AK228" s="93">
        <v>2023</v>
      </c>
      <c r="AL228" s="105"/>
      <c r="AM228" s="105"/>
      <c r="AN228" s="105"/>
      <c r="AO228" s="105"/>
      <c r="AP228" s="106" t="s">
        <v>16995</v>
      </c>
      <c r="AQ228" s="106" t="s">
        <v>17008</v>
      </c>
      <c r="AR228" s="106">
        <v>0</v>
      </c>
      <c r="AS228" s="106" t="s">
        <v>17011</v>
      </c>
      <c r="AT228" s="106" t="s">
        <v>17012</v>
      </c>
      <c r="AU228" s="106">
        <v>0</v>
      </c>
      <c r="AV228" s="106"/>
      <c r="AW228" s="106"/>
      <c r="AX228" s="106"/>
      <c r="AY228" s="106"/>
      <c r="AZ228" s="106" t="s">
        <v>1002</v>
      </c>
      <c r="BA228" s="107">
        <v>481.1</v>
      </c>
      <c r="BB228" s="107" t="s">
        <v>2993</v>
      </c>
      <c r="BC228" s="106" t="s">
        <v>2975</v>
      </c>
      <c r="BD228" s="106" t="s">
        <v>17058</v>
      </c>
      <c r="BE228" s="108"/>
      <c r="BF228" s="109" t="e">
        <f t="shared" si="73"/>
        <v>#VALUE!</v>
      </c>
      <c r="BM228" s="52" t="str">
        <f t="shared" si="74"/>
        <v>нет данных</v>
      </c>
      <c r="BP228" s="52" t="s">
        <v>3705</v>
      </c>
      <c r="BQ228" s="52" t="s">
        <v>2993</v>
      </c>
      <c r="BR228" s="52" t="s">
        <v>1069</v>
      </c>
      <c r="BX228" s="52" t="s">
        <v>3705</v>
      </c>
      <c r="BY228" s="52" t="s">
        <v>2993</v>
      </c>
      <c r="BZ228" s="52" t="s">
        <v>1069</v>
      </c>
      <c r="CK228" s="103">
        <f t="shared" si="47"/>
        <v>2.3283064365386963E-10</v>
      </c>
    </row>
    <row r="229" spans="1:118" x14ac:dyDescent="0.3">
      <c r="A229" s="52">
        <v>1</v>
      </c>
      <c r="B229" s="110">
        <f>SUBTOTAL(9,$A$22:A229)</f>
        <v>198</v>
      </c>
      <c r="C229" s="115" t="s">
        <v>464</v>
      </c>
      <c r="D229" s="115"/>
      <c r="E229" s="115"/>
      <c r="F229" s="116">
        <v>4012668</v>
      </c>
      <c r="G229" s="101">
        <f t="shared" si="76"/>
        <v>4012668</v>
      </c>
      <c r="H229" s="117">
        <v>0</v>
      </c>
      <c r="I229" s="117">
        <v>0</v>
      </c>
      <c r="J229" s="117">
        <v>0</v>
      </c>
      <c r="K229" s="117">
        <v>0</v>
      </c>
      <c r="L229" s="117">
        <v>0</v>
      </c>
      <c r="M229" s="117">
        <v>0</v>
      </c>
      <c r="N229" s="118">
        <v>0</v>
      </c>
      <c r="O229" s="117">
        <v>0</v>
      </c>
      <c r="P229" s="129">
        <v>450</v>
      </c>
      <c r="Q229" s="101">
        <v>3781738.79</v>
      </c>
      <c r="R229" s="117">
        <v>0</v>
      </c>
      <c r="S229" s="117">
        <v>0</v>
      </c>
      <c r="T229" s="101">
        <v>0</v>
      </c>
      <c r="U229" s="101">
        <v>0</v>
      </c>
      <c r="V229" s="117">
        <v>0</v>
      </c>
      <c r="W229" s="117">
        <v>0</v>
      </c>
      <c r="X229" s="117">
        <v>0</v>
      </c>
      <c r="Y229" s="117">
        <v>0</v>
      </c>
      <c r="Z229" s="117">
        <v>0</v>
      </c>
      <c r="AA229" s="117">
        <v>0</v>
      </c>
      <c r="AB229" s="117">
        <v>0</v>
      </c>
      <c r="AC229" s="117">
        <v>0</v>
      </c>
      <c r="AD229" s="117">
        <v>0</v>
      </c>
      <c r="AE229" s="117">
        <v>0</v>
      </c>
      <c r="AF229" s="101">
        <f>ROUND(Q229*2.14%,2)</f>
        <v>80929.210000000006</v>
      </c>
      <c r="AG229" s="101">
        <v>150000</v>
      </c>
      <c r="AH229" s="117">
        <v>0</v>
      </c>
      <c r="AI229" s="93">
        <v>2023</v>
      </c>
      <c r="AJ229" s="93">
        <v>2023</v>
      </c>
      <c r="AK229" s="93">
        <v>2023</v>
      </c>
      <c r="AL229" s="105"/>
      <c r="AM229" s="105"/>
      <c r="AN229" s="105"/>
      <c r="AO229" s="105"/>
      <c r="AP229" s="106" t="s">
        <v>17015</v>
      </c>
      <c r="AQ229" s="106" t="s">
        <v>16996</v>
      </c>
      <c r="AR229" s="106">
        <v>0</v>
      </c>
      <c r="AS229" s="106" t="s">
        <v>17010</v>
      </c>
      <c r="AT229" s="106" t="s">
        <v>17010</v>
      </c>
      <c r="AU229" s="106">
        <v>0</v>
      </c>
      <c r="AV229" s="106"/>
      <c r="AW229" s="106"/>
      <c r="AX229" s="106"/>
      <c r="AY229" s="106"/>
      <c r="AZ229" s="106" t="s">
        <v>1275</v>
      </c>
      <c r="BA229" s="107">
        <v>990</v>
      </c>
      <c r="BB229" s="107">
        <v>546</v>
      </c>
      <c r="BC229" s="106" t="s">
        <v>3001</v>
      </c>
      <c r="BD229" s="106">
        <v>2010</v>
      </c>
      <c r="BE229" s="108"/>
      <c r="BF229" s="109">
        <f t="shared" si="73"/>
        <v>96</v>
      </c>
      <c r="BM229" s="52" t="str">
        <f t="shared" si="74"/>
        <v>444.500</v>
      </c>
      <c r="BP229" s="52" t="s">
        <v>3707</v>
      </c>
      <c r="BQ229" s="52" t="s">
        <v>2993</v>
      </c>
      <c r="BR229" s="52" t="s">
        <v>2993</v>
      </c>
      <c r="BX229" s="52" t="s">
        <v>3707</v>
      </c>
      <c r="BY229" s="52" t="s">
        <v>2993</v>
      </c>
      <c r="BZ229" s="52" t="s">
        <v>2993</v>
      </c>
      <c r="CK229" s="103">
        <f t="shared" si="47"/>
        <v>-5.8207660913467407E-11</v>
      </c>
    </row>
    <row r="230" spans="1:118" x14ac:dyDescent="0.3">
      <c r="A230" s="52">
        <v>1</v>
      </c>
      <c r="B230" s="110">
        <f>SUBTOTAL(9,$A$22:A230)</f>
        <v>199</v>
      </c>
      <c r="C230" s="115" t="s">
        <v>466</v>
      </c>
      <c r="D230" s="115"/>
      <c r="E230" s="115"/>
      <c r="F230" s="116">
        <f>7044461.54-656189.29</f>
        <v>6388272.25</v>
      </c>
      <c r="G230" s="101">
        <f t="shared" si="76"/>
        <v>6388272.25</v>
      </c>
      <c r="H230" s="117">
        <v>0</v>
      </c>
      <c r="I230" s="117">
        <v>0</v>
      </c>
      <c r="J230" s="117">
        <v>0</v>
      </c>
      <c r="K230" s="117">
        <v>0</v>
      </c>
      <c r="L230" s="117">
        <v>0</v>
      </c>
      <c r="M230" s="117">
        <v>0</v>
      </c>
      <c r="N230" s="118">
        <v>0</v>
      </c>
      <c r="O230" s="117">
        <v>0</v>
      </c>
      <c r="P230" s="129">
        <v>790</v>
      </c>
      <c r="Q230" s="101">
        <v>6078198.7999999998</v>
      </c>
      <c r="R230" s="117">
        <v>0</v>
      </c>
      <c r="S230" s="117">
        <v>0</v>
      </c>
      <c r="T230" s="101">
        <v>0</v>
      </c>
      <c r="U230" s="101">
        <v>0</v>
      </c>
      <c r="V230" s="117">
        <v>0</v>
      </c>
      <c r="W230" s="117">
        <v>0</v>
      </c>
      <c r="X230" s="117">
        <v>0</v>
      </c>
      <c r="Y230" s="117">
        <v>0</v>
      </c>
      <c r="Z230" s="117">
        <v>0</v>
      </c>
      <c r="AA230" s="117">
        <v>0</v>
      </c>
      <c r="AB230" s="117">
        <v>0</v>
      </c>
      <c r="AC230" s="117">
        <v>0</v>
      </c>
      <c r="AD230" s="117">
        <v>0</v>
      </c>
      <c r="AE230" s="117">
        <v>0</v>
      </c>
      <c r="AF230" s="101">
        <f>ROUND(Q230*2.14%,2)</f>
        <v>130073.45</v>
      </c>
      <c r="AG230" s="101">
        <v>180000</v>
      </c>
      <c r="AH230" s="117">
        <v>0</v>
      </c>
      <c r="AI230" s="93">
        <v>2023</v>
      </c>
      <c r="AJ230" s="93">
        <v>2023</v>
      </c>
      <c r="AK230" s="93">
        <v>2023</v>
      </c>
      <c r="AL230" s="105"/>
      <c r="AM230" s="105"/>
      <c r="AN230" s="105"/>
      <c r="AO230" s="105"/>
      <c r="AP230" s="106" t="s">
        <v>17006</v>
      </c>
      <c r="AQ230" s="106" t="s">
        <v>17002</v>
      </c>
      <c r="AR230" s="106">
        <v>0</v>
      </c>
      <c r="AS230" s="106" t="s">
        <v>17014</v>
      </c>
      <c r="AT230" s="106" t="s">
        <v>17010</v>
      </c>
      <c r="AU230" s="106" t="s">
        <v>17004</v>
      </c>
      <c r="AV230" s="106"/>
      <c r="AW230" s="106"/>
      <c r="AX230" s="106"/>
      <c r="AY230" s="106"/>
      <c r="AZ230" s="106" t="s">
        <v>811</v>
      </c>
      <c r="BA230" s="107">
        <v>3009.2</v>
      </c>
      <c r="BB230" s="107">
        <v>792.4</v>
      </c>
      <c r="BC230" s="106" t="s">
        <v>3001</v>
      </c>
      <c r="BD230" s="106" t="s">
        <v>17058</v>
      </c>
      <c r="BE230" s="108"/>
      <c r="BF230" s="109">
        <f t="shared" si="73"/>
        <v>2.3999999999999773</v>
      </c>
      <c r="BM230" s="52" t="str">
        <f t="shared" si="74"/>
        <v>821.100</v>
      </c>
      <c r="BP230" s="52" t="s">
        <v>3711</v>
      </c>
      <c r="BQ230" s="52" t="s">
        <v>2993</v>
      </c>
      <c r="BR230" s="52" t="s">
        <v>2993</v>
      </c>
      <c r="BX230" s="52" t="s">
        <v>3711</v>
      </c>
      <c r="BY230" s="52" t="s">
        <v>2993</v>
      </c>
      <c r="BZ230" s="52" t="s">
        <v>2993</v>
      </c>
      <c r="CK230" s="103">
        <f t="shared" si="47"/>
        <v>1.7462298274040222E-10</v>
      </c>
    </row>
    <row r="231" spans="1:118" x14ac:dyDescent="0.3">
      <c r="A231" s="52">
        <v>1</v>
      </c>
      <c r="B231" s="110">
        <f>SUBTOTAL(9,$A$22:A231)</f>
        <v>200</v>
      </c>
      <c r="C231" s="115" t="s">
        <v>8999</v>
      </c>
      <c r="D231" s="115"/>
      <c r="E231" s="115"/>
      <c r="F231" s="116"/>
      <c r="G231" s="101">
        <f t="shared" si="76"/>
        <v>7153463.7599999998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20">
        <v>0</v>
      </c>
      <c r="O231" s="119">
        <v>0</v>
      </c>
      <c r="P231" s="119">
        <v>715</v>
      </c>
      <c r="Q231" s="119">
        <v>6930053.7000000002</v>
      </c>
      <c r="R231" s="119">
        <v>0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>
        <v>0</v>
      </c>
      <c r="AB231" s="119">
        <v>0</v>
      </c>
      <c r="AC231" s="119">
        <v>0</v>
      </c>
      <c r="AD231" s="119">
        <v>0</v>
      </c>
      <c r="AE231" s="119">
        <v>0</v>
      </c>
      <c r="AF231" s="119">
        <f t="shared" ref="AF231:AF233" si="77">ROUND(Q231*1.0593%,2)+ROUND(H231*1.0593%,2)+ROUND(I231*1.0593%,2)+ROUND(J231*1.0593%,2)+ROUND(K231*1.0593%,2)+ROUND(L231*1.0593%,2)+ROUND(M231*1.0593%,2)+ROUND(O231*1.0593%,2)+ROUND(S231*1.0593%,2)+ROUND(U231*1.0593%,2)+ROUND(W231*1.0593%,2)+ROUND(X231*1.0593%,2)+ROUND(Y231*1.0593%,2)+ROUND(Z231*1.0593%,2)+ROUND(AA231*1.0593%,2)+ROUND(AB231*1.0593%,2)+ROUND(AC231*1.0593%,2)+ROUND(AD231*1.0593%,2)+ROUND(AE231*1.0593%,2)</f>
        <v>73410.06</v>
      </c>
      <c r="AG231" s="119">
        <v>150000</v>
      </c>
      <c r="AH231" s="119">
        <v>0</v>
      </c>
      <c r="AI231" s="121">
        <v>2023</v>
      </c>
      <c r="AJ231" s="121">
        <v>2023</v>
      </c>
      <c r="AK231" s="122">
        <v>2023</v>
      </c>
      <c r="AL231" s="105"/>
      <c r="AM231" s="105"/>
      <c r="AN231" s="105"/>
      <c r="AO231" s="105"/>
      <c r="AP231" s="106"/>
      <c r="AQ231" s="106"/>
      <c r="AR231" s="106"/>
      <c r="AS231" s="106"/>
      <c r="AT231" s="106"/>
      <c r="AU231" s="106"/>
      <c r="AV231" s="106"/>
      <c r="AW231" s="106"/>
      <c r="AX231" s="106"/>
      <c r="AY231" s="106"/>
      <c r="AZ231" s="106"/>
      <c r="BA231" s="107"/>
      <c r="BB231" s="107"/>
      <c r="BC231" s="106"/>
      <c r="BD231" s="106"/>
      <c r="BE231" s="108"/>
      <c r="BF231" s="109"/>
      <c r="CK231" s="103">
        <f t="shared" si="47"/>
        <v>-4.0745362639427185E-10</v>
      </c>
    </row>
    <row r="232" spans="1:118" s="123" customFormat="1" x14ac:dyDescent="0.3">
      <c r="A232" s="52">
        <v>1</v>
      </c>
      <c r="B232" s="110">
        <f>SUBTOTAL(9,$A$22:A232)</f>
        <v>201</v>
      </c>
      <c r="C232" s="141" t="s">
        <v>8853</v>
      </c>
      <c r="D232" s="141"/>
      <c r="E232" s="141"/>
      <c r="F232" s="141"/>
      <c r="G232" s="101">
        <f t="shared" si="76"/>
        <v>7919561.5599999996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20">
        <v>0</v>
      </c>
      <c r="O232" s="119">
        <v>0</v>
      </c>
      <c r="P232" s="119">
        <v>794</v>
      </c>
      <c r="Q232" s="142">
        <v>7836549</v>
      </c>
      <c r="R232" s="119">
        <v>0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>
        <v>0</v>
      </c>
      <c r="AB232" s="119">
        <v>0</v>
      </c>
      <c r="AC232" s="119">
        <v>0</v>
      </c>
      <c r="AD232" s="119">
        <v>0</v>
      </c>
      <c r="AE232" s="119">
        <v>0</v>
      </c>
      <c r="AF232" s="119">
        <f t="shared" si="77"/>
        <v>83012.56</v>
      </c>
      <c r="AG232" s="119">
        <v>0</v>
      </c>
      <c r="AH232" s="119">
        <v>0</v>
      </c>
      <c r="AI232" s="121" t="s">
        <v>17316</v>
      </c>
      <c r="AJ232" s="121">
        <v>2023</v>
      </c>
      <c r="AK232" s="122">
        <v>2023</v>
      </c>
      <c r="AW232" s="123" t="e">
        <f>VLOOKUP(C232,AZ:BA,2,FALSE)</f>
        <v>#N/A</v>
      </c>
      <c r="BZ232" s="124"/>
      <c r="CH232" s="123" t="e">
        <f>VLOOKUP(C232,CI:CJ,2,FALSE)</f>
        <v>#N/A</v>
      </c>
      <c r="CK232" s="103">
        <f t="shared" si="47"/>
        <v>-4.0745362639427185E-10</v>
      </c>
      <c r="CO232" s="123" t="e">
        <f>VLOOKUP(C232,CP:CQ,2,FALSE)</f>
        <v>#N/A</v>
      </c>
      <c r="DN232" s="123" t="e">
        <f>VLOOKUP(C232,DO:DP,2,FALSE)</f>
        <v>#N/A</v>
      </c>
    </row>
    <row r="233" spans="1:118" s="123" customFormat="1" x14ac:dyDescent="0.3">
      <c r="A233" s="52">
        <v>1</v>
      </c>
      <c r="B233" s="110">
        <f>SUBTOTAL(9,$A$22:A233)</f>
        <v>202</v>
      </c>
      <c r="C233" s="141" t="s">
        <v>1460</v>
      </c>
      <c r="D233" s="141"/>
      <c r="E233" s="141"/>
      <c r="F233" s="141"/>
      <c r="G233" s="101">
        <f t="shared" si="76"/>
        <v>21828199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20">
        <v>0</v>
      </c>
      <c r="O233" s="119">
        <v>0</v>
      </c>
      <c r="P233" s="119">
        <v>0</v>
      </c>
      <c r="Q233" s="142">
        <v>0</v>
      </c>
      <c r="R233" s="119">
        <v>0</v>
      </c>
      <c r="S233" s="119">
        <v>0</v>
      </c>
      <c r="T233" s="119">
        <v>2768.5</v>
      </c>
      <c r="U233" s="119">
        <v>21401511.52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>
        <v>0</v>
      </c>
      <c r="AB233" s="119">
        <v>0</v>
      </c>
      <c r="AC233" s="119">
        <v>0</v>
      </c>
      <c r="AD233" s="119">
        <v>0</v>
      </c>
      <c r="AE233" s="119">
        <v>0</v>
      </c>
      <c r="AF233" s="119">
        <f t="shared" si="77"/>
        <v>226706.21</v>
      </c>
      <c r="AG233" s="119">
        <v>199981.27</v>
      </c>
      <c r="AH233" s="119">
        <v>0</v>
      </c>
      <c r="AI233" s="121">
        <v>2023</v>
      </c>
      <c r="AJ233" s="121">
        <v>2023</v>
      </c>
      <c r="AK233" s="122">
        <v>2023</v>
      </c>
      <c r="BZ233" s="124"/>
      <c r="CK233" s="103">
        <f t="shared" si="47"/>
        <v>4.6566128730773926E-10</v>
      </c>
    </row>
    <row r="234" spans="1:118" x14ac:dyDescent="0.3">
      <c r="A234" s="52">
        <v>1</v>
      </c>
      <c r="B234" s="110">
        <f>SUBTOTAL(9,$A$22:A234)</f>
        <v>203</v>
      </c>
      <c r="C234" s="115" t="s">
        <v>8426</v>
      </c>
      <c r="D234" s="115"/>
      <c r="E234" s="115"/>
      <c r="F234" s="116"/>
      <c r="G234" s="101">
        <f t="shared" si="76"/>
        <v>142054.57999999999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20">
        <v>0</v>
      </c>
      <c r="O234" s="119">
        <v>0</v>
      </c>
      <c r="P234" s="119">
        <v>0</v>
      </c>
      <c r="Q234" s="119">
        <v>0</v>
      </c>
      <c r="R234" s="119">
        <v>0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>
        <v>0</v>
      </c>
      <c r="AB234" s="119">
        <v>0</v>
      </c>
      <c r="AC234" s="119">
        <v>0</v>
      </c>
      <c r="AD234" s="119">
        <v>0</v>
      </c>
      <c r="AE234" s="119">
        <v>0</v>
      </c>
      <c r="AF234" s="119">
        <f>ROUND(U234*2.14%,2)+ROUND(Q234*2.14%,2)</f>
        <v>0</v>
      </c>
      <c r="AG234" s="119">
        <f>142054.58</f>
        <v>142054.57999999999</v>
      </c>
      <c r="AH234" s="119">
        <v>0</v>
      </c>
      <c r="AI234" s="93">
        <v>2023</v>
      </c>
      <c r="AJ234" s="93" t="s">
        <v>17316</v>
      </c>
      <c r="AK234" s="93" t="s">
        <v>17316</v>
      </c>
      <c r="AL234" s="105"/>
      <c r="AM234" s="105"/>
      <c r="AN234" s="105"/>
      <c r="AO234" s="105"/>
      <c r="AP234" s="106"/>
      <c r="AQ234" s="106"/>
      <c r="AR234" s="106"/>
      <c r="AS234" s="106"/>
      <c r="AT234" s="106"/>
      <c r="AU234" s="106"/>
      <c r="AV234" s="106"/>
      <c r="AW234" s="106"/>
      <c r="AX234" s="106"/>
      <c r="AY234" s="106"/>
      <c r="AZ234" s="106"/>
      <c r="BA234" s="107"/>
      <c r="BB234" s="107"/>
      <c r="BC234" s="106"/>
      <c r="BD234" s="106"/>
      <c r="BE234" s="108"/>
      <c r="BF234" s="109"/>
      <c r="CK234" s="103">
        <f t="shared" si="47"/>
        <v>0</v>
      </c>
    </row>
    <row r="235" spans="1:118" x14ac:dyDescent="0.3">
      <c r="B235" s="104" t="s">
        <v>467</v>
      </c>
      <c r="C235" s="104"/>
      <c r="D235" s="104"/>
      <c r="E235" s="104"/>
      <c r="F235" s="140">
        <v>7229164.7999999998</v>
      </c>
      <c r="G235" s="100">
        <f>G236</f>
        <v>7229164.7999999998</v>
      </c>
      <c r="H235" s="101">
        <f t="shared" ref="H235:AH235" si="78">H236</f>
        <v>0</v>
      </c>
      <c r="I235" s="101">
        <f t="shared" si="78"/>
        <v>0</v>
      </c>
      <c r="J235" s="101">
        <f t="shared" si="78"/>
        <v>0</v>
      </c>
      <c r="K235" s="101">
        <f t="shared" si="78"/>
        <v>0</v>
      </c>
      <c r="L235" s="101">
        <f t="shared" si="78"/>
        <v>0</v>
      </c>
      <c r="M235" s="101">
        <f t="shared" si="78"/>
        <v>0</v>
      </c>
      <c r="N235" s="102">
        <f t="shared" si="78"/>
        <v>0</v>
      </c>
      <c r="O235" s="101">
        <f t="shared" si="78"/>
        <v>0</v>
      </c>
      <c r="P235" s="101">
        <f t="shared" si="78"/>
        <v>858</v>
      </c>
      <c r="Q235" s="101">
        <f t="shared" si="78"/>
        <v>6901473.2699999996</v>
      </c>
      <c r="R235" s="101">
        <f t="shared" si="78"/>
        <v>0</v>
      </c>
      <c r="S235" s="101">
        <f t="shared" si="78"/>
        <v>0</v>
      </c>
      <c r="T235" s="101">
        <f t="shared" si="78"/>
        <v>0</v>
      </c>
      <c r="U235" s="101">
        <f t="shared" si="78"/>
        <v>0</v>
      </c>
      <c r="V235" s="101">
        <f t="shared" si="78"/>
        <v>0</v>
      </c>
      <c r="W235" s="101">
        <f t="shared" si="78"/>
        <v>0</v>
      </c>
      <c r="X235" s="101">
        <f t="shared" si="78"/>
        <v>0</v>
      </c>
      <c r="Y235" s="101">
        <f t="shared" si="78"/>
        <v>0</v>
      </c>
      <c r="Z235" s="101">
        <f t="shared" si="78"/>
        <v>0</v>
      </c>
      <c r="AA235" s="101">
        <f t="shared" si="78"/>
        <v>0</v>
      </c>
      <c r="AB235" s="101">
        <f t="shared" si="78"/>
        <v>0</v>
      </c>
      <c r="AC235" s="101">
        <f t="shared" si="78"/>
        <v>0</v>
      </c>
      <c r="AD235" s="101">
        <f t="shared" si="78"/>
        <v>0</v>
      </c>
      <c r="AE235" s="101">
        <f t="shared" si="78"/>
        <v>0</v>
      </c>
      <c r="AF235" s="101">
        <f t="shared" si="78"/>
        <v>147691.53</v>
      </c>
      <c r="AG235" s="101">
        <f t="shared" si="78"/>
        <v>180000</v>
      </c>
      <c r="AH235" s="101">
        <f t="shared" si="78"/>
        <v>0</v>
      </c>
      <c r="AI235" s="93" t="s">
        <v>17075</v>
      </c>
      <c r="AJ235" s="93" t="s">
        <v>17075</v>
      </c>
      <c r="AK235" s="93" t="s">
        <v>17075</v>
      </c>
      <c r="AL235" s="105"/>
      <c r="AM235" s="105"/>
      <c r="AN235" s="105"/>
      <c r="AO235" s="105"/>
      <c r="AP235" s="106"/>
      <c r="AQ235" s="106"/>
      <c r="AR235" s="106"/>
      <c r="AS235" s="106"/>
      <c r="AT235" s="106"/>
      <c r="AU235" s="106"/>
      <c r="AV235" s="106"/>
      <c r="AW235" s="106"/>
      <c r="AX235" s="106"/>
      <c r="AY235" s="106"/>
      <c r="AZ235" s="106"/>
      <c r="BA235" s="107"/>
      <c r="BB235" s="107"/>
      <c r="BC235" s="106"/>
      <c r="BD235" s="106"/>
      <c r="BE235" s="108"/>
      <c r="BF235" s="109">
        <f t="shared" si="73"/>
        <v>-858</v>
      </c>
      <c r="BM235" s="52" t="e">
        <f t="shared" ref="BM235:BM242" si="79">VLOOKUP(C235,BP:BR,3,FALSE)</f>
        <v>#N/A</v>
      </c>
      <c r="BP235" s="52" t="s">
        <v>3712</v>
      </c>
      <c r="BQ235" s="52" t="s">
        <v>1350</v>
      </c>
      <c r="BR235" s="52" t="s">
        <v>3713</v>
      </c>
      <c r="BX235" s="52" t="s">
        <v>3712</v>
      </c>
      <c r="BY235" s="52" t="s">
        <v>1350</v>
      </c>
      <c r="BZ235" s="52" t="s">
        <v>3713</v>
      </c>
      <c r="CK235" s="103">
        <f t="shared" si="47"/>
        <v>2.6193447411060333E-10</v>
      </c>
    </row>
    <row r="236" spans="1:118" x14ac:dyDescent="0.3">
      <c r="A236" s="52">
        <v>1</v>
      </c>
      <c r="B236" s="110">
        <f>SUBTOTAL(9,$A$22:A236)</f>
        <v>204</v>
      </c>
      <c r="C236" s="115" t="s">
        <v>468</v>
      </c>
      <c r="D236" s="115"/>
      <c r="E236" s="115"/>
      <c r="F236" s="116">
        <v>7229164.7999999998</v>
      </c>
      <c r="G236" s="101">
        <f>H236+I236+J236+K236+L236+M236+O236+Q236+S236+U236+W236+X236+Y236+Z236+AA236+AB236+AC236+AD236+AE236+AF236+AG236+AH236</f>
        <v>7229164.7999999998</v>
      </c>
      <c r="H236" s="117">
        <v>0</v>
      </c>
      <c r="I236" s="117">
        <v>0</v>
      </c>
      <c r="J236" s="117">
        <v>0</v>
      </c>
      <c r="K236" s="117">
        <v>0</v>
      </c>
      <c r="L236" s="117">
        <v>0</v>
      </c>
      <c r="M236" s="117">
        <v>0</v>
      </c>
      <c r="N236" s="118">
        <v>0</v>
      </c>
      <c r="O236" s="117">
        <v>0</v>
      </c>
      <c r="P236" s="129">
        <v>858</v>
      </c>
      <c r="Q236" s="101">
        <v>6901473.2699999996</v>
      </c>
      <c r="R236" s="117">
        <v>0</v>
      </c>
      <c r="S236" s="117">
        <v>0</v>
      </c>
      <c r="T236" s="101">
        <v>0</v>
      </c>
      <c r="U236" s="101">
        <v>0</v>
      </c>
      <c r="V236" s="117">
        <v>0</v>
      </c>
      <c r="W236" s="117">
        <v>0</v>
      </c>
      <c r="X236" s="117">
        <v>0</v>
      </c>
      <c r="Y236" s="117">
        <v>0</v>
      </c>
      <c r="Z236" s="117">
        <v>0</v>
      </c>
      <c r="AA236" s="117">
        <v>0</v>
      </c>
      <c r="AB236" s="117">
        <v>0</v>
      </c>
      <c r="AC236" s="117">
        <v>0</v>
      </c>
      <c r="AD236" s="117">
        <v>0</v>
      </c>
      <c r="AE236" s="117">
        <v>0</v>
      </c>
      <c r="AF236" s="101">
        <f>ROUND(Q236*2.14%,2)</f>
        <v>147691.53</v>
      </c>
      <c r="AG236" s="101">
        <v>180000</v>
      </c>
      <c r="AH236" s="117">
        <v>0</v>
      </c>
      <c r="AI236" s="93">
        <v>2023</v>
      </c>
      <c r="AJ236" s="93">
        <v>2023</v>
      </c>
      <c r="AK236" s="93">
        <v>2023</v>
      </c>
      <c r="AL236" s="105"/>
      <c r="AM236" s="105"/>
      <c r="AN236" s="105"/>
      <c r="AO236" s="105"/>
      <c r="AP236" s="106" t="s">
        <v>17015</v>
      </c>
      <c r="AQ236" s="106" t="s">
        <v>16996</v>
      </c>
      <c r="AR236" s="106">
        <v>0</v>
      </c>
      <c r="AS236" s="106" t="s">
        <v>17010</v>
      </c>
      <c r="AT236" s="106" t="s">
        <v>17016</v>
      </c>
      <c r="AU236" s="106">
        <v>0</v>
      </c>
      <c r="AV236" s="106"/>
      <c r="AW236" s="106"/>
      <c r="AX236" s="106"/>
      <c r="AY236" s="106"/>
      <c r="AZ236" s="106" t="s">
        <v>1275</v>
      </c>
      <c r="BA236" s="107">
        <v>871</v>
      </c>
      <c r="BB236" s="107">
        <v>360.4</v>
      </c>
      <c r="BC236" s="106" t="s">
        <v>2975</v>
      </c>
      <c r="BD236" s="106" t="s">
        <v>17058</v>
      </c>
      <c r="BE236" s="108"/>
      <c r="BF236" s="109">
        <f t="shared" si="73"/>
        <v>-497.6</v>
      </c>
      <c r="BG236" s="52" t="s">
        <v>16993</v>
      </c>
      <c r="BM236" s="52" t="str">
        <f t="shared" si="79"/>
        <v>650.000</v>
      </c>
      <c r="BP236" s="52" t="s">
        <v>3714</v>
      </c>
      <c r="BQ236" s="52" t="s">
        <v>3042</v>
      </c>
      <c r="BR236" s="52" t="s">
        <v>1352</v>
      </c>
      <c r="BX236" s="52" t="s">
        <v>3714</v>
      </c>
      <c r="BY236" s="52" t="s">
        <v>3042</v>
      </c>
      <c r="BZ236" s="52" t="s">
        <v>1352</v>
      </c>
      <c r="CK236" s="103">
        <f t="shared" si="47"/>
        <v>2.6193447411060333E-10</v>
      </c>
    </row>
    <row r="237" spans="1:118" x14ac:dyDescent="0.3">
      <c r="B237" s="104" t="s">
        <v>469</v>
      </c>
      <c r="C237" s="104"/>
      <c r="D237" s="104"/>
      <c r="E237" s="104"/>
      <c r="F237" s="140">
        <v>4458520</v>
      </c>
      <c r="G237" s="100">
        <f>G238</f>
        <v>4458520</v>
      </c>
      <c r="H237" s="101">
        <f t="shared" ref="H237:AH237" si="80">H238</f>
        <v>0</v>
      </c>
      <c r="I237" s="101">
        <f t="shared" si="80"/>
        <v>0</v>
      </c>
      <c r="J237" s="101">
        <f t="shared" si="80"/>
        <v>0</v>
      </c>
      <c r="K237" s="101">
        <f t="shared" si="80"/>
        <v>0</v>
      </c>
      <c r="L237" s="101">
        <f t="shared" si="80"/>
        <v>0</v>
      </c>
      <c r="M237" s="101">
        <f t="shared" si="80"/>
        <v>0</v>
      </c>
      <c r="N237" s="102">
        <f t="shared" si="80"/>
        <v>0</v>
      </c>
      <c r="O237" s="101">
        <f t="shared" si="80"/>
        <v>0</v>
      </c>
      <c r="P237" s="101">
        <f t="shared" si="80"/>
        <v>500</v>
      </c>
      <c r="Q237" s="101">
        <f t="shared" si="80"/>
        <v>4218249.46</v>
      </c>
      <c r="R237" s="101">
        <f t="shared" si="80"/>
        <v>0</v>
      </c>
      <c r="S237" s="101">
        <f t="shared" si="80"/>
        <v>0</v>
      </c>
      <c r="T237" s="101">
        <f t="shared" si="80"/>
        <v>0</v>
      </c>
      <c r="U237" s="101">
        <f t="shared" si="80"/>
        <v>0</v>
      </c>
      <c r="V237" s="101">
        <f t="shared" si="80"/>
        <v>0</v>
      </c>
      <c r="W237" s="101">
        <f t="shared" si="80"/>
        <v>0</v>
      </c>
      <c r="X237" s="101">
        <f t="shared" si="80"/>
        <v>0</v>
      </c>
      <c r="Y237" s="101">
        <f t="shared" si="80"/>
        <v>0</v>
      </c>
      <c r="Z237" s="101">
        <f t="shared" si="80"/>
        <v>0</v>
      </c>
      <c r="AA237" s="101">
        <f t="shared" si="80"/>
        <v>0</v>
      </c>
      <c r="AB237" s="101">
        <f t="shared" si="80"/>
        <v>0</v>
      </c>
      <c r="AC237" s="101">
        <f t="shared" si="80"/>
        <v>0</v>
      </c>
      <c r="AD237" s="101">
        <f t="shared" si="80"/>
        <v>0</v>
      </c>
      <c r="AE237" s="101">
        <f t="shared" si="80"/>
        <v>0</v>
      </c>
      <c r="AF237" s="101">
        <f t="shared" si="80"/>
        <v>90270.54</v>
      </c>
      <c r="AG237" s="101">
        <f t="shared" si="80"/>
        <v>150000</v>
      </c>
      <c r="AH237" s="101">
        <f t="shared" si="80"/>
        <v>0</v>
      </c>
      <c r="AI237" s="93" t="s">
        <v>17075</v>
      </c>
      <c r="AJ237" s="93" t="s">
        <v>17075</v>
      </c>
      <c r="AK237" s="93" t="s">
        <v>17075</v>
      </c>
      <c r="AL237" s="105"/>
      <c r="AM237" s="105"/>
      <c r="AN237" s="105"/>
      <c r="AO237" s="105"/>
      <c r="AP237" s="106"/>
      <c r="AQ237" s="106"/>
      <c r="AR237" s="106"/>
      <c r="AS237" s="106"/>
      <c r="AT237" s="106"/>
      <c r="AU237" s="106"/>
      <c r="AV237" s="106"/>
      <c r="AW237" s="106"/>
      <c r="AX237" s="106"/>
      <c r="AY237" s="106"/>
      <c r="AZ237" s="106"/>
      <c r="BA237" s="107"/>
      <c r="BB237" s="107"/>
      <c r="BC237" s="106"/>
      <c r="BD237" s="106"/>
      <c r="BE237" s="108"/>
      <c r="BF237" s="109">
        <f t="shared" si="73"/>
        <v>-500</v>
      </c>
      <c r="BM237" s="52" t="e">
        <f t="shared" si="79"/>
        <v>#N/A</v>
      </c>
      <c r="BP237" s="52" t="s">
        <v>3715</v>
      </c>
      <c r="BQ237" s="52" t="s">
        <v>3114</v>
      </c>
      <c r="BR237" s="52" t="s">
        <v>3716</v>
      </c>
      <c r="BX237" s="52" t="s">
        <v>3715</v>
      </c>
      <c r="BY237" s="52" t="s">
        <v>3114</v>
      </c>
      <c r="BZ237" s="52" t="s">
        <v>3716</v>
      </c>
      <c r="CK237" s="103">
        <f t="shared" si="47"/>
        <v>5.8207660913467407E-11</v>
      </c>
    </row>
    <row r="238" spans="1:118" x14ac:dyDescent="0.3">
      <c r="A238" s="52">
        <v>1</v>
      </c>
      <c r="B238" s="110">
        <f>SUBTOTAL(9,$A$22:A238)</f>
        <v>205</v>
      </c>
      <c r="C238" s="115" t="s">
        <v>493</v>
      </c>
      <c r="D238" s="115"/>
      <c r="E238" s="115"/>
      <c r="F238" s="116">
        <v>4458520</v>
      </c>
      <c r="G238" s="101">
        <f>H238+I238+J238+K238+L238+M238+O238+Q238+S238+U238+W238+X238+Y238+Z238+AA238+AB238+AC238+AD238+AE238+AF238+AG238+AH238</f>
        <v>4458520</v>
      </c>
      <c r="H238" s="117">
        <v>0</v>
      </c>
      <c r="I238" s="117">
        <v>0</v>
      </c>
      <c r="J238" s="117">
        <v>0</v>
      </c>
      <c r="K238" s="117">
        <v>0</v>
      </c>
      <c r="L238" s="117">
        <v>0</v>
      </c>
      <c r="M238" s="117">
        <v>0</v>
      </c>
      <c r="N238" s="118">
        <v>0</v>
      </c>
      <c r="O238" s="117">
        <v>0</v>
      </c>
      <c r="P238" s="129">
        <v>500</v>
      </c>
      <c r="Q238" s="101">
        <v>4218249.46</v>
      </c>
      <c r="R238" s="117">
        <v>0</v>
      </c>
      <c r="S238" s="117">
        <v>0</v>
      </c>
      <c r="T238" s="101">
        <v>0</v>
      </c>
      <c r="U238" s="101">
        <v>0</v>
      </c>
      <c r="V238" s="117">
        <v>0</v>
      </c>
      <c r="W238" s="117">
        <v>0</v>
      </c>
      <c r="X238" s="117">
        <v>0</v>
      </c>
      <c r="Y238" s="117">
        <v>0</v>
      </c>
      <c r="Z238" s="117">
        <v>0</v>
      </c>
      <c r="AA238" s="117">
        <v>0</v>
      </c>
      <c r="AB238" s="117">
        <v>0</v>
      </c>
      <c r="AC238" s="117">
        <v>0</v>
      </c>
      <c r="AD238" s="117">
        <v>0</v>
      </c>
      <c r="AE238" s="117">
        <v>0</v>
      </c>
      <c r="AF238" s="101">
        <f>ROUND(Q238*2.14%,2)</f>
        <v>90270.54</v>
      </c>
      <c r="AG238" s="117">
        <v>150000</v>
      </c>
      <c r="AH238" s="117">
        <v>0</v>
      </c>
      <c r="AI238" s="93">
        <v>2023</v>
      </c>
      <c r="AJ238" s="93">
        <v>2023</v>
      </c>
      <c r="AK238" s="93">
        <v>2023</v>
      </c>
      <c r="AL238" s="105"/>
      <c r="AM238" s="105"/>
      <c r="AN238" s="105"/>
      <c r="AO238" s="105"/>
      <c r="AP238" s="106" t="s">
        <v>17000</v>
      </c>
      <c r="AQ238" s="106" t="s">
        <v>17002</v>
      </c>
      <c r="AR238" s="106">
        <v>0</v>
      </c>
      <c r="AS238" s="106" t="s">
        <v>17012</v>
      </c>
      <c r="AT238" s="106" t="s">
        <v>16998</v>
      </c>
      <c r="AU238" s="106">
        <v>0</v>
      </c>
      <c r="AV238" s="106"/>
      <c r="AW238" s="106"/>
      <c r="AX238" s="106"/>
      <c r="AY238" s="106"/>
      <c r="AZ238" s="106" t="s">
        <v>619</v>
      </c>
      <c r="BA238" s="107">
        <v>739</v>
      </c>
      <c r="BB238" s="107" t="s">
        <v>2993</v>
      </c>
      <c r="BC238" s="106" t="s">
        <v>3001</v>
      </c>
      <c r="BD238" s="106" t="s">
        <v>17058</v>
      </c>
      <c r="BE238" s="108"/>
      <c r="BF238" s="109" t="e">
        <f t="shared" si="73"/>
        <v>#VALUE!</v>
      </c>
      <c r="BM238" s="52" t="str">
        <f t="shared" si="79"/>
        <v>нет данных</v>
      </c>
      <c r="BP238" s="52" t="s">
        <v>3717</v>
      </c>
      <c r="BQ238" s="52" t="s">
        <v>2988</v>
      </c>
      <c r="BR238" s="52" t="s">
        <v>3718</v>
      </c>
      <c r="BX238" s="52" t="s">
        <v>3717</v>
      </c>
      <c r="BY238" s="52" t="s">
        <v>2988</v>
      </c>
      <c r="BZ238" s="52" t="s">
        <v>3718</v>
      </c>
      <c r="CK238" s="103">
        <f t="shared" si="47"/>
        <v>5.8207660913467407E-11</v>
      </c>
    </row>
    <row r="239" spans="1:118" x14ac:dyDescent="0.3">
      <c r="B239" s="104" t="s">
        <v>471</v>
      </c>
      <c r="C239" s="104"/>
      <c r="D239" s="104"/>
      <c r="E239" s="104"/>
      <c r="F239" s="140">
        <v>5440884.4199999999</v>
      </c>
      <c r="G239" s="100">
        <f>G240</f>
        <v>10895411.23</v>
      </c>
      <c r="H239" s="101">
        <f t="shared" ref="H239:AH239" si="81">H240</f>
        <v>0</v>
      </c>
      <c r="I239" s="101">
        <f t="shared" si="81"/>
        <v>0</v>
      </c>
      <c r="J239" s="101">
        <f t="shared" si="81"/>
        <v>0</v>
      </c>
      <c r="K239" s="101">
        <f t="shared" si="81"/>
        <v>0</v>
      </c>
      <c r="L239" s="101">
        <f t="shared" si="81"/>
        <v>0</v>
      </c>
      <c r="M239" s="101">
        <f t="shared" si="81"/>
        <v>0</v>
      </c>
      <c r="N239" s="102">
        <f t="shared" si="81"/>
        <v>0</v>
      </c>
      <c r="O239" s="101">
        <f t="shared" si="81"/>
        <v>0</v>
      </c>
      <c r="P239" s="101">
        <f t="shared" si="81"/>
        <v>0</v>
      </c>
      <c r="Q239" s="101">
        <f t="shared" si="81"/>
        <v>0</v>
      </c>
      <c r="R239" s="101">
        <f t="shared" si="81"/>
        <v>0</v>
      </c>
      <c r="S239" s="101">
        <f t="shared" si="81"/>
        <v>0</v>
      </c>
      <c r="T239" s="101">
        <f t="shared" si="81"/>
        <v>787</v>
      </c>
      <c r="U239" s="101">
        <f t="shared" si="81"/>
        <v>5340245.5599999996</v>
      </c>
      <c r="V239" s="101">
        <f t="shared" si="81"/>
        <v>71</v>
      </c>
      <c r="W239" s="101">
        <f t="shared" si="81"/>
        <v>5180031.74</v>
      </c>
      <c r="X239" s="101">
        <f t="shared" si="81"/>
        <v>0</v>
      </c>
      <c r="Y239" s="101">
        <f t="shared" si="81"/>
        <v>0</v>
      </c>
      <c r="Z239" s="101">
        <f t="shared" si="81"/>
        <v>0</v>
      </c>
      <c r="AA239" s="101">
        <f t="shared" si="81"/>
        <v>0</v>
      </c>
      <c r="AB239" s="101">
        <f t="shared" si="81"/>
        <v>0</v>
      </c>
      <c r="AC239" s="101">
        <f t="shared" si="81"/>
        <v>0</v>
      </c>
      <c r="AD239" s="101">
        <f t="shared" si="81"/>
        <v>0</v>
      </c>
      <c r="AE239" s="101">
        <f t="shared" si="81"/>
        <v>0</v>
      </c>
      <c r="AF239" s="101">
        <f t="shared" si="81"/>
        <v>225133.93</v>
      </c>
      <c r="AG239" s="101">
        <f t="shared" si="81"/>
        <v>150000</v>
      </c>
      <c r="AH239" s="101">
        <f t="shared" si="81"/>
        <v>0</v>
      </c>
      <c r="AI239" s="93" t="s">
        <v>17075</v>
      </c>
      <c r="AJ239" s="93" t="s">
        <v>17075</v>
      </c>
      <c r="AK239" s="93" t="s">
        <v>17075</v>
      </c>
      <c r="AL239" s="105"/>
      <c r="AM239" s="105"/>
      <c r="AN239" s="105"/>
      <c r="AO239" s="105"/>
      <c r="AP239" s="106"/>
      <c r="AQ239" s="106"/>
      <c r="AR239" s="106"/>
      <c r="AS239" s="106"/>
      <c r="AT239" s="106"/>
      <c r="AU239" s="106"/>
      <c r="AV239" s="106"/>
      <c r="AW239" s="106"/>
      <c r="AX239" s="106"/>
      <c r="AY239" s="106"/>
      <c r="AZ239" s="106"/>
      <c r="BA239" s="107"/>
      <c r="BB239" s="107"/>
      <c r="BC239" s="106"/>
      <c r="BD239" s="106"/>
      <c r="BE239" s="108"/>
      <c r="BF239" s="109">
        <f t="shared" si="73"/>
        <v>0</v>
      </c>
      <c r="BM239" s="52" t="e">
        <f t="shared" si="79"/>
        <v>#N/A</v>
      </c>
      <c r="BP239" s="52" t="s">
        <v>3719</v>
      </c>
      <c r="BQ239" s="52" t="s">
        <v>870</v>
      </c>
      <c r="BR239" s="52" t="s">
        <v>3720</v>
      </c>
      <c r="BX239" s="52" t="s">
        <v>3719</v>
      </c>
      <c r="BY239" s="52" t="s">
        <v>870</v>
      </c>
      <c r="BZ239" s="52" t="s">
        <v>3720</v>
      </c>
      <c r="CK239" s="103">
        <f t="shared" si="47"/>
        <v>6.4028427004814148E-10</v>
      </c>
    </row>
    <row r="240" spans="1:118" x14ac:dyDescent="0.3">
      <c r="A240" s="52">
        <v>1</v>
      </c>
      <c r="B240" s="110">
        <f>SUBTOTAL(9,$A$22:A240)</f>
        <v>206</v>
      </c>
      <c r="C240" s="115" t="s">
        <v>470</v>
      </c>
      <c r="D240" s="115"/>
      <c r="E240" s="115"/>
      <c r="F240" s="116">
        <v>5440884.4199999999</v>
      </c>
      <c r="G240" s="101">
        <f>H240+I240+J240+K240+L240+M240+O240+Q240+S240+U240+W240+X240+Y240+Z240+AA240+AB240+AC240+AD240+AE240+AF240+AG240+AH240</f>
        <v>10895411.23</v>
      </c>
      <c r="H240" s="117">
        <v>0</v>
      </c>
      <c r="I240" s="117">
        <v>0</v>
      </c>
      <c r="J240" s="117">
        <v>0</v>
      </c>
      <c r="K240" s="117">
        <v>0</v>
      </c>
      <c r="L240" s="117">
        <v>0</v>
      </c>
      <c r="M240" s="117">
        <v>0</v>
      </c>
      <c r="N240" s="118">
        <v>0</v>
      </c>
      <c r="O240" s="117">
        <v>0</v>
      </c>
      <c r="P240" s="129">
        <v>0</v>
      </c>
      <c r="Q240" s="101">
        <v>0</v>
      </c>
      <c r="R240" s="117">
        <v>0</v>
      </c>
      <c r="S240" s="117">
        <v>0</v>
      </c>
      <c r="T240" s="119">
        <v>787</v>
      </c>
      <c r="U240" s="119">
        <v>5340245.5599999996</v>
      </c>
      <c r="V240" s="117">
        <v>71</v>
      </c>
      <c r="W240" s="117">
        <v>5180031.74</v>
      </c>
      <c r="X240" s="117">
        <v>0</v>
      </c>
      <c r="Y240" s="117">
        <v>0</v>
      </c>
      <c r="Z240" s="117">
        <v>0</v>
      </c>
      <c r="AA240" s="117">
        <v>0</v>
      </c>
      <c r="AB240" s="117">
        <v>0</v>
      </c>
      <c r="AC240" s="117">
        <v>0</v>
      </c>
      <c r="AD240" s="117">
        <v>0</v>
      </c>
      <c r="AE240" s="117">
        <v>0</v>
      </c>
      <c r="AF240" s="117">
        <f>ROUND(W240*2.14%,2)+114281.25</f>
        <v>225133.93</v>
      </c>
      <c r="AG240" s="117">
        <v>150000</v>
      </c>
      <c r="AH240" s="117">
        <v>0</v>
      </c>
      <c r="AI240" s="93">
        <v>2023</v>
      </c>
      <c r="AJ240" s="93">
        <v>2023</v>
      </c>
      <c r="AK240" s="93">
        <v>2023</v>
      </c>
      <c r="AL240" s="105"/>
      <c r="AM240" s="105"/>
      <c r="AN240" s="105"/>
      <c r="AO240" s="105"/>
      <c r="AP240" s="106" t="s">
        <v>17007</v>
      </c>
      <c r="AQ240" s="106" t="s">
        <v>17002</v>
      </c>
      <c r="AR240" s="106">
        <v>0</v>
      </c>
      <c r="AS240" s="106">
        <v>2022</v>
      </c>
      <c r="AT240" s="106" t="s">
        <v>17003</v>
      </c>
      <c r="AU240" s="106">
        <v>0</v>
      </c>
      <c r="AV240" s="106" t="s">
        <v>17031</v>
      </c>
      <c r="AW240" s="106" t="s">
        <v>17021</v>
      </c>
      <c r="AX240" s="114">
        <v>5546917.6600000001</v>
      </c>
      <c r="AY240" s="114">
        <v>529286.1</v>
      </c>
      <c r="AZ240" s="106" t="s">
        <v>1021</v>
      </c>
      <c r="BA240" s="107">
        <v>1070.8</v>
      </c>
      <c r="BB240" s="107">
        <v>1019</v>
      </c>
      <c r="BC240" s="106" t="s">
        <v>2975</v>
      </c>
      <c r="BD240" s="106" t="s">
        <v>3059</v>
      </c>
      <c r="BE240" s="108"/>
      <c r="BF240" s="109">
        <f t="shared" si="73"/>
        <v>1019</v>
      </c>
      <c r="BM240" s="52" t="str">
        <f t="shared" si="79"/>
        <v>798.400</v>
      </c>
      <c r="BP240" s="52" t="s">
        <v>3721</v>
      </c>
      <c r="BQ240" s="52" t="s">
        <v>2993</v>
      </c>
      <c r="BR240" s="52" t="s">
        <v>2993</v>
      </c>
      <c r="BX240" s="52" t="s">
        <v>3721</v>
      </c>
      <c r="BY240" s="52" t="s">
        <v>2993</v>
      </c>
      <c r="BZ240" s="52" t="s">
        <v>2993</v>
      </c>
      <c r="CK240" s="103">
        <f t="shared" si="47"/>
        <v>6.4028427004814148E-10</v>
      </c>
    </row>
    <row r="241" spans="1:118" x14ac:dyDescent="0.3">
      <c r="B241" s="104" t="s">
        <v>472</v>
      </c>
      <c r="C241" s="104"/>
      <c r="D241" s="104"/>
      <c r="E241" s="104"/>
      <c r="F241" s="140">
        <v>5329192</v>
      </c>
      <c r="G241" s="100">
        <f>G242+G243</f>
        <v>10905332.949999999</v>
      </c>
      <c r="H241" s="101">
        <f t="shared" ref="H241:AH241" si="82">H242+H243</f>
        <v>0</v>
      </c>
      <c r="I241" s="101">
        <f t="shared" si="82"/>
        <v>0</v>
      </c>
      <c r="J241" s="101">
        <f t="shared" si="82"/>
        <v>0</v>
      </c>
      <c r="K241" s="101">
        <f t="shared" si="82"/>
        <v>0</v>
      </c>
      <c r="L241" s="101">
        <f t="shared" si="82"/>
        <v>0</v>
      </c>
      <c r="M241" s="101">
        <f t="shared" si="82"/>
        <v>0</v>
      </c>
      <c r="N241" s="102">
        <f t="shared" si="82"/>
        <v>0</v>
      </c>
      <c r="O241" s="101">
        <f t="shared" si="82"/>
        <v>0</v>
      </c>
      <c r="P241" s="101">
        <f t="shared" si="82"/>
        <v>406.8</v>
      </c>
      <c r="Q241" s="101">
        <f t="shared" si="82"/>
        <v>3280581.75</v>
      </c>
      <c r="R241" s="101">
        <f t="shared" si="82"/>
        <v>0</v>
      </c>
      <c r="S241" s="101">
        <f t="shared" si="82"/>
        <v>0</v>
      </c>
      <c r="T241" s="101">
        <f t="shared" si="82"/>
        <v>0</v>
      </c>
      <c r="U241" s="101">
        <f t="shared" si="82"/>
        <v>0</v>
      </c>
      <c r="V241" s="101">
        <f t="shared" si="82"/>
        <v>0</v>
      </c>
      <c r="W241" s="101">
        <f t="shared" si="82"/>
        <v>0</v>
      </c>
      <c r="X241" s="101">
        <f t="shared" si="82"/>
        <v>7254748.3799999999</v>
      </c>
      <c r="Y241" s="101">
        <f t="shared" si="82"/>
        <v>0</v>
      </c>
      <c r="Z241" s="101">
        <f t="shared" si="82"/>
        <v>0</v>
      </c>
      <c r="AA241" s="101">
        <f t="shared" si="82"/>
        <v>0</v>
      </c>
      <c r="AB241" s="101">
        <f t="shared" si="82"/>
        <v>0</v>
      </c>
      <c r="AC241" s="101">
        <f t="shared" si="82"/>
        <v>0</v>
      </c>
      <c r="AD241" s="101">
        <f t="shared" si="82"/>
        <v>0</v>
      </c>
      <c r="AE241" s="101">
        <f t="shared" si="82"/>
        <v>0</v>
      </c>
      <c r="AF241" s="101">
        <f t="shared" si="82"/>
        <v>190002.82</v>
      </c>
      <c r="AG241" s="101">
        <f t="shared" si="82"/>
        <v>180000</v>
      </c>
      <c r="AH241" s="101">
        <f t="shared" si="82"/>
        <v>0</v>
      </c>
      <c r="AI241" s="93" t="s">
        <v>17075</v>
      </c>
      <c r="AJ241" s="93" t="s">
        <v>17075</v>
      </c>
      <c r="AK241" s="93" t="s">
        <v>17075</v>
      </c>
      <c r="AL241" s="105"/>
      <c r="AM241" s="105"/>
      <c r="AN241" s="105"/>
      <c r="AO241" s="105"/>
      <c r="AP241" s="106"/>
      <c r="AQ241" s="106"/>
      <c r="AR241" s="106"/>
      <c r="AS241" s="106"/>
      <c r="AT241" s="106"/>
      <c r="AU241" s="106"/>
      <c r="AV241" s="106"/>
      <c r="AW241" s="106"/>
      <c r="AX241" s="106"/>
      <c r="AY241" s="106"/>
      <c r="AZ241" s="106"/>
      <c r="BA241" s="107"/>
      <c r="BB241" s="107"/>
      <c r="BC241" s="106"/>
      <c r="BD241" s="106"/>
      <c r="BE241" s="108"/>
      <c r="BF241" s="109">
        <f t="shared" si="73"/>
        <v>-406.8</v>
      </c>
      <c r="BM241" s="52" t="e">
        <f t="shared" si="79"/>
        <v>#N/A</v>
      </c>
      <c r="BP241" s="52" t="s">
        <v>3722</v>
      </c>
      <c r="BQ241" s="52" t="s">
        <v>3114</v>
      </c>
      <c r="BR241" s="52" t="s">
        <v>3723</v>
      </c>
      <c r="BX241" s="52" t="s">
        <v>3722</v>
      </c>
      <c r="BY241" s="52" t="s">
        <v>3114</v>
      </c>
      <c r="BZ241" s="52" t="s">
        <v>3723</v>
      </c>
      <c r="CK241" s="103">
        <f t="shared" si="47"/>
        <v>-6.4028427004814148E-10</v>
      </c>
    </row>
    <row r="242" spans="1:118" x14ac:dyDescent="0.3">
      <c r="A242" s="52">
        <v>1</v>
      </c>
      <c r="B242" s="110">
        <f>SUBTOTAL(9,$A$22:A242)</f>
        <v>207</v>
      </c>
      <c r="C242" s="115" t="s">
        <v>473</v>
      </c>
      <c r="D242" s="115"/>
      <c r="E242" s="115"/>
      <c r="F242" s="116">
        <v>7590000</v>
      </c>
      <c r="G242" s="101">
        <f t="shared" ref="G242:G243" si="83">H242+I242+J242+K242+L242+M242+O242+Q242+S242+U242+W242+X242+Y242+Z242+AA242+AB242+AC242+AD242+AE242+AF242+AG242+AH242</f>
        <v>7590000</v>
      </c>
      <c r="H242" s="117">
        <v>0</v>
      </c>
      <c r="I242" s="117">
        <v>0</v>
      </c>
      <c r="J242" s="117">
        <v>0</v>
      </c>
      <c r="K242" s="117">
        <v>0</v>
      </c>
      <c r="L242" s="117">
        <v>0</v>
      </c>
      <c r="M242" s="117">
        <v>0</v>
      </c>
      <c r="N242" s="118">
        <v>0</v>
      </c>
      <c r="O242" s="117">
        <v>0</v>
      </c>
      <c r="P242" s="129">
        <v>0</v>
      </c>
      <c r="Q242" s="101">
        <v>0</v>
      </c>
      <c r="R242" s="117">
        <v>0</v>
      </c>
      <c r="S242" s="117">
        <v>0</v>
      </c>
      <c r="T242" s="101">
        <v>0</v>
      </c>
      <c r="U242" s="101">
        <v>0</v>
      </c>
      <c r="V242" s="117">
        <v>0</v>
      </c>
      <c r="W242" s="117">
        <v>0</v>
      </c>
      <c r="X242" s="117">
        <v>7254748.3799999999</v>
      </c>
      <c r="Y242" s="117">
        <v>0</v>
      </c>
      <c r="Z242" s="117">
        <v>0</v>
      </c>
      <c r="AA242" s="117">
        <v>0</v>
      </c>
      <c r="AB242" s="117">
        <v>0</v>
      </c>
      <c r="AC242" s="117">
        <v>0</v>
      </c>
      <c r="AD242" s="117">
        <v>0</v>
      </c>
      <c r="AE242" s="117">
        <v>0</v>
      </c>
      <c r="AF242" s="101">
        <v>155251.62</v>
      </c>
      <c r="AG242" s="101">
        <v>180000</v>
      </c>
      <c r="AH242" s="117">
        <v>0</v>
      </c>
      <c r="AI242" s="93">
        <v>2023</v>
      </c>
      <c r="AJ242" s="93">
        <v>2023</v>
      </c>
      <c r="AK242" s="93">
        <v>2023</v>
      </c>
      <c r="AL242" s="105"/>
      <c r="AM242" s="105"/>
      <c r="AN242" s="105"/>
      <c r="AO242" s="105"/>
      <c r="AP242" s="106" t="s">
        <v>17013</v>
      </c>
      <c r="AQ242" s="106" t="s">
        <v>16996</v>
      </c>
      <c r="AR242" s="106">
        <v>0</v>
      </c>
      <c r="AS242" s="106" t="s">
        <v>17010</v>
      </c>
      <c r="AT242" s="106" t="s">
        <v>17012</v>
      </c>
      <c r="AU242" s="106">
        <v>0</v>
      </c>
      <c r="AV242" s="106"/>
      <c r="AW242" s="106"/>
      <c r="AX242" s="106"/>
      <c r="AY242" s="106"/>
      <c r="AZ242" s="106" t="s">
        <v>710</v>
      </c>
      <c r="BA242" s="107">
        <v>947</v>
      </c>
      <c r="BB242" s="107">
        <v>473.7</v>
      </c>
      <c r="BC242" s="106" t="s">
        <v>3001</v>
      </c>
      <c r="BD242" s="106">
        <v>2007</v>
      </c>
      <c r="BE242" s="108"/>
      <c r="BF242" s="109">
        <f t="shared" si="73"/>
        <v>473.7</v>
      </c>
      <c r="BG242" s="52" t="s">
        <v>16993</v>
      </c>
      <c r="BM242" s="52" t="str">
        <f t="shared" si="79"/>
        <v>нет данных</v>
      </c>
      <c r="BP242" s="52" t="s">
        <v>3724</v>
      </c>
      <c r="BQ242" s="52" t="s">
        <v>2993</v>
      </c>
      <c r="BR242" s="52" t="s">
        <v>3725</v>
      </c>
      <c r="BX242" s="52" t="s">
        <v>3724</v>
      </c>
      <c r="BY242" s="52" t="s">
        <v>2993</v>
      </c>
      <c r="BZ242" s="52" t="s">
        <v>3725</v>
      </c>
      <c r="CK242" s="103">
        <f t="shared" si="47"/>
        <v>1.1641532182693481E-10</v>
      </c>
    </row>
    <row r="243" spans="1:118" x14ac:dyDescent="0.3">
      <c r="A243" s="52">
        <v>1</v>
      </c>
      <c r="B243" s="110">
        <f>SUBTOTAL(9,$A$22:A243)</f>
        <v>208</v>
      </c>
      <c r="C243" s="115" t="s">
        <v>8966</v>
      </c>
      <c r="D243" s="115"/>
      <c r="E243" s="115"/>
      <c r="F243" s="116"/>
      <c r="G243" s="101">
        <f t="shared" si="83"/>
        <v>3315332.95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25">
        <v>0</v>
      </c>
      <c r="O243" s="119">
        <v>0</v>
      </c>
      <c r="P243" s="119">
        <v>406.8</v>
      </c>
      <c r="Q243" s="119">
        <v>3280581.75</v>
      </c>
      <c r="R243" s="119">
        <v>0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>
        <v>0</v>
      </c>
      <c r="AB243" s="119">
        <v>0</v>
      </c>
      <c r="AC243" s="119">
        <v>0</v>
      </c>
      <c r="AD243" s="119">
        <v>0</v>
      </c>
      <c r="AE243" s="119">
        <v>0</v>
      </c>
      <c r="AF243" s="119">
        <f t="shared" ref="AF243" si="84">ROUND(Q243*1.0593%,2)+ROUND(H243*1.0593%,2)+ROUND(I243*1.0593%,2)+ROUND(J243*1.0593%,2)+ROUND(K243*1.0593%,2)+ROUND(L243*1.0593%,2)+ROUND(M243*1.0593%,2)+ROUND(O243*1.0593%,2)+ROUND(S243*1.0593%,2)+ROUND(U243*1.0593%,2)+ROUND(W243*1.0593%,2)+ROUND(X243*1.0593%,2)+ROUND(Y243*1.0593%,2)+ROUND(Z243*1.0593%,2)+ROUND(AA243*1.0593%,2)+ROUND(AB243*1.0593%,2)+ROUND(AC243*1.0593%,2)+ROUND(AD243*1.0593%,2)+ROUND(AE243*1.0593%,2)</f>
        <v>34751.199999999997</v>
      </c>
      <c r="AG243" s="119">
        <v>0</v>
      </c>
      <c r="AH243" s="119">
        <v>0</v>
      </c>
      <c r="AI243" s="121" t="s">
        <v>17316</v>
      </c>
      <c r="AJ243" s="121">
        <v>2023</v>
      </c>
      <c r="AK243" s="122">
        <v>2023</v>
      </c>
      <c r="AL243" s="105"/>
      <c r="AM243" s="105"/>
      <c r="AN243" s="105"/>
      <c r="AO243" s="105"/>
      <c r="AP243" s="106"/>
      <c r="AQ243" s="106"/>
      <c r="AR243" s="106"/>
      <c r="AS243" s="106"/>
      <c r="AT243" s="106"/>
      <c r="AU243" s="106"/>
      <c r="AV243" s="106"/>
      <c r="AW243" s="106"/>
      <c r="AX243" s="106"/>
      <c r="AY243" s="106"/>
      <c r="AZ243" s="106"/>
      <c r="BA243" s="107"/>
      <c r="BB243" s="107"/>
      <c r="BC243" s="106"/>
      <c r="BD243" s="106"/>
      <c r="BE243" s="108"/>
      <c r="BF243" s="109"/>
      <c r="CK243" s="103">
        <f t="shared" ref="CK243:CK303" si="85">G243-H243-I243-J243-K243-L243-M243-O243-Q243-S243-U243-W243-X243-Y243-Z243-AA243-AB243-AC243-AD243-AE243-AF243-AG243-AH243</f>
        <v>1.8917489796876907E-10</v>
      </c>
    </row>
    <row r="244" spans="1:118" x14ac:dyDescent="0.3">
      <c r="B244" s="104" t="s">
        <v>474</v>
      </c>
      <c r="C244" s="104"/>
      <c r="D244" s="104"/>
      <c r="E244" s="104"/>
      <c r="F244" s="140">
        <v>5849471.21</v>
      </c>
      <c r="G244" s="100">
        <f>SUM(G245:G247)</f>
        <v>19046312.890000001</v>
      </c>
      <c r="H244" s="101">
        <f t="shared" ref="H244:AH244" si="86">SUM(H245:H247)</f>
        <v>0</v>
      </c>
      <c r="I244" s="101">
        <f t="shared" si="86"/>
        <v>0</v>
      </c>
      <c r="J244" s="101">
        <f t="shared" si="86"/>
        <v>0</v>
      </c>
      <c r="K244" s="101">
        <f t="shared" si="86"/>
        <v>0</v>
      </c>
      <c r="L244" s="101">
        <f t="shared" si="86"/>
        <v>0</v>
      </c>
      <c r="M244" s="101">
        <f t="shared" si="86"/>
        <v>0</v>
      </c>
      <c r="N244" s="102">
        <f t="shared" si="86"/>
        <v>0</v>
      </c>
      <c r="O244" s="101">
        <f t="shared" si="86"/>
        <v>0</v>
      </c>
      <c r="P244" s="101">
        <f t="shared" si="86"/>
        <v>1898.79</v>
      </c>
      <c r="Q244" s="101">
        <f t="shared" si="86"/>
        <v>18345969.120000001</v>
      </c>
      <c r="R244" s="101">
        <f t="shared" si="86"/>
        <v>0</v>
      </c>
      <c r="S244" s="101">
        <f t="shared" si="86"/>
        <v>0</v>
      </c>
      <c r="T244" s="101">
        <f t="shared" si="86"/>
        <v>0</v>
      </c>
      <c r="U244" s="101">
        <f t="shared" si="86"/>
        <v>0</v>
      </c>
      <c r="V244" s="101">
        <f t="shared" si="86"/>
        <v>0</v>
      </c>
      <c r="W244" s="101">
        <f t="shared" si="86"/>
        <v>0</v>
      </c>
      <c r="X244" s="101">
        <f t="shared" si="86"/>
        <v>0</v>
      </c>
      <c r="Y244" s="101">
        <f t="shared" si="86"/>
        <v>0</v>
      </c>
      <c r="Z244" s="101">
        <f t="shared" si="86"/>
        <v>0</v>
      </c>
      <c r="AA244" s="101">
        <f t="shared" si="86"/>
        <v>0</v>
      </c>
      <c r="AB244" s="101">
        <f t="shared" si="86"/>
        <v>0</v>
      </c>
      <c r="AC244" s="101">
        <f t="shared" si="86"/>
        <v>0</v>
      </c>
      <c r="AD244" s="101">
        <f t="shared" si="86"/>
        <v>0</v>
      </c>
      <c r="AE244" s="101">
        <f t="shared" si="86"/>
        <v>0</v>
      </c>
      <c r="AF244" s="101">
        <f t="shared" si="86"/>
        <v>253055.46</v>
      </c>
      <c r="AG244" s="101">
        <f t="shared" si="86"/>
        <v>447288.31</v>
      </c>
      <c r="AH244" s="101">
        <f t="shared" si="86"/>
        <v>0</v>
      </c>
      <c r="AI244" s="93" t="s">
        <v>17075</v>
      </c>
      <c r="AJ244" s="93" t="s">
        <v>17075</v>
      </c>
      <c r="AK244" s="93" t="s">
        <v>17075</v>
      </c>
      <c r="AL244" s="105"/>
      <c r="AM244" s="105"/>
      <c r="AN244" s="105"/>
      <c r="AO244" s="105"/>
      <c r="AP244" s="106"/>
      <c r="AQ244" s="106"/>
      <c r="AR244" s="106"/>
      <c r="AS244" s="106"/>
      <c r="AT244" s="106"/>
      <c r="AU244" s="106"/>
      <c r="AV244" s="106"/>
      <c r="AW244" s="106"/>
      <c r="AX244" s="106"/>
      <c r="AY244" s="106"/>
      <c r="AZ244" s="106"/>
      <c r="BA244" s="107"/>
      <c r="BB244" s="107"/>
      <c r="BC244" s="106"/>
      <c r="BD244" s="106"/>
      <c r="BE244" s="108"/>
      <c r="BF244" s="109">
        <f t="shared" si="73"/>
        <v>-1898.79</v>
      </c>
      <c r="BM244" s="52" t="e">
        <f>VLOOKUP(C244,BP:BR,3,FALSE)</f>
        <v>#N/A</v>
      </c>
      <c r="BP244" s="52" t="s">
        <v>3726</v>
      </c>
      <c r="BQ244" s="52" t="s">
        <v>2993</v>
      </c>
      <c r="BR244" s="52" t="s">
        <v>3727</v>
      </c>
      <c r="BX244" s="52" t="s">
        <v>3726</v>
      </c>
      <c r="BY244" s="52" t="s">
        <v>2993</v>
      </c>
      <c r="BZ244" s="52" t="s">
        <v>3727</v>
      </c>
      <c r="CK244" s="103">
        <f t="shared" si="85"/>
        <v>-4.0745362639427185E-10</v>
      </c>
    </row>
    <row r="245" spans="1:118" x14ac:dyDescent="0.3">
      <c r="A245" s="52">
        <v>1</v>
      </c>
      <c r="B245" s="110">
        <f>SUBTOTAL(9,$A$22:A245)</f>
        <v>209</v>
      </c>
      <c r="C245" s="115" t="s">
        <v>475</v>
      </c>
      <c r="D245" s="115"/>
      <c r="E245" s="115"/>
      <c r="F245" s="116">
        <v>1705088.67</v>
      </c>
      <c r="G245" s="101">
        <f t="shared" ref="G245:G247" si="87">H245+I245+J245+K245+L245+M245+O245+Q245+S245+U245+W245+X245+Y245+Z245+AA245+AB245+AC245+AD245+AE245+AF245+AG245+AH245</f>
        <v>1705088.67</v>
      </c>
      <c r="H245" s="117">
        <v>0</v>
      </c>
      <c r="I245" s="117">
        <v>0</v>
      </c>
      <c r="J245" s="117">
        <v>0</v>
      </c>
      <c r="K245" s="117">
        <v>0</v>
      </c>
      <c r="L245" s="117">
        <v>0</v>
      </c>
      <c r="M245" s="117">
        <v>0</v>
      </c>
      <c r="N245" s="118">
        <v>0</v>
      </c>
      <c r="O245" s="117">
        <v>0</v>
      </c>
      <c r="P245" s="129">
        <v>202.37</v>
      </c>
      <c r="Q245" s="101">
        <v>1522507.02</v>
      </c>
      <c r="R245" s="117">
        <v>0</v>
      </c>
      <c r="S245" s="117">
        <v>0</v>
      </c>
      <c r="T245" s="101">
        <v>0</v>
      </c>
      <c r="U245" s="101">
        <v>0</v>
      </c>
      <c r="V245" s="117">
        <v>0</v>
      </c>
      <c r="W245" s="117">
        <v>0</v>
      </c>
      <c r="X245" s="117">
        <v>0</v>
      </c>
      <c r="Y245" s="117">
        <v>0</v>
      </c>
      <c r="Z245" s="117">
        <v>0</v>
      </c>
      <c r="AA245" s="117">
        <v>0</v>
      </c>
      <c r="AB245" s="117">
        <v>0</v>
      </c>
      <c r="AC245" s="117">
        <v>0</v>
      </c>
      <c r="AD245" s="117">
        <v>0</v>
      </c>
      <c r="AE245" s="117">
        <v>0</v>
      </c>
      <c r="AF245" s="101">
        <f>ROUND(Q245*2.14%,2)</f>
        <v>32581.65</v>
      </c>
      <c r="AG245" s="101">
        <v>150000</v>
      </c>
      <c r="AH245" s="117">
        <v>0</v>
      </c>
      <c r="AI245" s="93">
        <v>2023</v>
      </c>
      <c r="AJ245" s="93">
        <v>2023</v>
      </c>
      <c r="AK245" s="93">
        <v>2023</v>
      </c>
      <c r="AL245" s="105"/>
      <c r="AM245" s="105"/>
      <c r="AN245" s="105"/>
      <c r="AO245" s="105"/>
      <c r="AP245" s="106" t="s">
        <v>17000</v>
      </c>
      <c r="AQ245" s="106" t="s">
        <v>16996</v>
      </c>
      <c r="AR245" s="106">
        <v>0</v>
      </c>
      <c r="AS245" s="106" t="s">
        <v>17010</v>
      </c>
      <c r="AT245" s="106" t="s">
        <v>16998</v>
      </c>
      <c r="AU245" s="106">
        <v>0</v>
      </c>
      <c r="AV245" s="106"/>
      <c r="AW245" s="106"/>
      <c r="AX245" s="106"/>
      <c r="AY245" s="106"/>
      <c r="AZ245" s="106" t="s">
        <v>934</v>
      </c>
      <c r="BA245" s="107">
        <v>554.5</v>
      </c>
      <c r="BB245" s="107">
        <v>202.37</v>
      </c>
      <c r="BC245" s="106" t="s">
        <v>3053</v>
      </c>
      <c r="BD245" s="106" t="s">
        <v>17058</v>
      </c>
      <c r="BE245" s="108"/>
      <c r="BF245" s="109">
        <f t="shared" si="73"/>
        <v>0</v>
      </c>
      <c r="BM245" s="52" t="str">
        <f>VLOOKUP(C245,BP:BR,3,FALSE)</f>
        <v>нет данных</v>
      </c>
      <c r="BP245" s="52" t="s">
        <v>3728</v>
      </c>
      <c r="BQ245" s="52" t="s">
        <v>1275</v>
      </c>
      <c r="BR245" s="52" t="s">
        <v>1137</v>
      </c>
      <c r="BX245" s="52" t="s">
        <v>3728</v>
      </c>
      <c r="BY245" s="52" t="s">
        <v>1275</v>
      </c>
      <c r="BZ245" s="52" t="s">
        <v>1137</v>
      </c>
      <c r="CK245" s="103">
        <f t="shared" si="85"/>
        <v>-8.7311491370201111E-11</v>
      </c>
    </row>
    <row r="246" spans="1:118" x14ac:dyDescent="0.3">
      <c r="A246" s="52">
        <v>1</v>
      </c>
      <c r="B246" s="110">
        <f>SUBTOTAL(9,$A$22:A246)</f>
        <v>210</v>
      </c>
      <c r="C246" s="115" t="s">
        <v>476</v>
      </c>
      <c r="D246" s="115"/>
      <c r="E246" s="115"/>
      <c r="F246" s="116">
        <v>4144382.54</v>
      </c>
      <c r="G246" s="101">
        <f t="shared" si="87"/>
        <v>4144382.54</v>
      </c>
      <c r="H246" s="117">
        <v>0</v>
      </c>
      <c r="I246" s="117">
        <v>0</v>
      </c>
      <c r="J246" s="117">
        <v>0</v>
      </c>
      <c r="K246" s="117">
        <v>0</v>
      </c>
      <c r="L246" s="117">
        <v>0</v>
      </c>
      <c r="M246" s="117">
        <v>0</v>
      </c>
      <c r="N246" s="118">
        <v>0</v>
      </c>
      <c r="O246" s="117">
        <v>0</v>
      </c>
      <c r="P246" s="129">
        <v>493.42</v>
      </c>
      <c r="Q246" s="101">
        <v>3910693.69</v>
      </c>
      <c r="R246" s="117">
        <v>0</v>
      </c>
      <c r="S246" s="117">
        <v>0</v>
      </c>
      <c r="T246" s="101">
        <v>0</v>
      </c>
      <c r="U246" s="101">
        <v>0</v>
      </c>
      <c r="V246" s="117">
        <v>0</v>
      </c>
      <c r="W246" s="117">
        <v>0</v>
      </c>
      <c r="X246" s="117">
        <v>0</v>
      </c>
      <c r="Y246" s="117">
        <v>0</v>
      </c>
      <c r="Z246" s="117">
        <v>0</v>
      </c>
      <c r="AA246" s="117">
        <v>0</v>
      </c>
      <c r="AB246" s="117">
        <v>0</v>
      </c>
      <c r="AC246" s="117">
        <v>0</v>
      </c>
      <c r="AD246" s="117">
        <v>0</v>
      </c>
      <c r="AE246" s="117">
        <v>0</v>
      </c>
      <c r="AF246" s="101">
        <f>ROUND(Q246*2.14%,2)+0.01</f>
        <v>83688.849999999991</v>
      </c>
      <c r="AG246" s="101">
        <v>150000</v>
      </c>
      <c r="AH246" s="117">
        <v>0</v>
      </c>
      <c r="AI246" s="93">
        <v>2023</v>
      </c>
      <c r="AJ246" s="93">
        <v>2023</v>
      </c>
      <c r="AK246" s="93">
        <v>2023</v>
      </c>
      <c r="AL246" s="105"/>
      <c r="AM246" s="105"/>
      <c r="AN246" s="105"/>
      <c r="AO246" s="105"/>
      <c r="AP246" s="106" t="s">
        <v>17008</v>
      </c>
      <c r="AQ246" s="106" t="s">
        <v>17000</v>
      </c>
      <c r="AR246" s="106">
        <v>0</v>
      </c>
      <c r="AS246" s="106" t="s">
        <v>17010</v>
      </c>
      <c r="AT246" s="106" t="s">
        <v>16998</v>
      </c>
      <c r="AU246" s="106">
        <v>0</v>
      </c>
      <c r="AV246" s="106" t="s">
        <v>17027</v>
      </c>
      <c r="AW246" s="106"/>
      <c r="AX246" s="106"/>
      <c r="AY246" s="106"/>
      <c r="AZ246" s="106" t="s">
        <v>931</v>
      </c>
      <c r="BA246" s="107">
        <v>706.1</v>
      </c>
      <c r="BB246" s="107">
        <v>493.42</v>
      </c>
      <c r="BC246" s="106" t="s">
        <v>2975</v>
      </c>
      <c r="BD246" s="106" t="s">
        <v>17058</v>
      </c>
      <c r="BE246" s="108"/>
      <c r="BF246" s="109">
        <f t="shared" si="73"/>
        <v>0</v>
      </c>
      <c r="BM246" s="52" t="str">
        <f>VLOOKUP(C246,BP:BR,3,FALSE)</f>
        <v>502.500</v>
      </c>
      <c r="BP246" s="52" t="s">
        <v>3729</v>
      </c>
      <c r="BQ246" s="52" t="s">
        <v>643</v>
      </c>
      <c r="BR246" s="52" t="s">
        <v>3731</v>
      </c>
      <c r="BX246" s="52" t="s">
        <v>3729</v>
      </c>
      <c r="BY246" s="52" t="s">
        <v>643</v>
      </c>
      <c r="BZ246" s="52" t="s">
        <v>3731</v>
      </c>
      <c r="CK246" s="103">
        <f t="shared" si="85"/>
        <v>1.1641532182693481E-10</v>
      </c>
    </row>
    <row r="247" spans="1:118" s="123" customFormat="1" x14ac:dyDescent="0.3">
      <c r="A247" s="52">
        <v>1</v>
      </c>
      <c r="B247" s="110">
        <f>SUBTOTAL(9,$A$22:A247)</f>
        <v>211</v>
      </c>
      <c r="C247" s="141" t="s">
        <v>8676</v>
      </c>
      <c r="D247" s="141"/>
      <c r="E247" s="141"/>
      <c r="F247" s="141"/>
      <c r="G247" s="101">
        <f t="shared" si="87"/>
        <v>13196841.680000002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20">
        <v>0</v>
      </c>
      <c r="O247" s="119">
        <v>0</v>
      </c>
      <c r="P247" s="119">
        <v>1203</v>
      </c>
      <c r="Q247" s="142">
        <v>12912768.41</v>
      </c>
      <c r="R247" s="119">
        <v>0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>
        <v>0</v>
      </c>
      <c r="AB247" s="119">
        <v>0</v>
      </c>
      <c r="AC247" s="119">
        <v>0</v>
      </c>
      <c r="AD247" s="119">
        <v>0</v>
      </c>
      <c r="AE247" s="119">
        <v>0</v>
      </c>
      <c r="AF247" s="119">
        <f t="shared" ref="AF247" si="88">ROUND(Q247*1.0593%,2)+ROUND(H247*1.0593%,2)+ROUND(I247*1.0593%,2)+ROUND(J247*1.0593%,2)+ROUND(K247*1.0593%,2)+ROUND(L247*1.0593%,2)+ROUND(M247*1.0593%,2)+ROUND(O247*1.0593%,2)+ROUND(S247*1.0593%,2)+ROUND(U247*1.0593%,2)+ROUND(W247*1.0593%,2)+ROUND(X247*1.0593%,2)+ROUND(Y247*1.0593%,2)+ROUND(Z247*1.0593%,2)+ROUND(AA247*1.0593%,2)+ROUND(AB247*1.0593%,2)+ROUND(AC247*1.0593%,2)+ROUND(AD247*1.0593%,2)+ROUND(AE247*1.0593%,2)</f>
        <v>136784.95999999999</v>
      </c>
      <c r="AG247" s="119">
        <v>147288.31</v>
      </c>
      <c r="AH247" s="119">
        <v>0</v>
      </c>
      <c r="AI247" s="121">
        <v>2023</v>
      </c>
      <c r="AJ247" s="121">
        <v>2023</v>
      </c>
      <c r="AK247" s="122">
        <v>2023</v>
      </c>
      <c r="AW247" s="123" t="e">
        <f>VLOOKUP(C247,AZ:BA,2,FALSE)</f>
        <v>#N/A</v>
      </c>
      <c r="BZ247" s="124"/>
      <c r="CH247" s="123" t="e">
        <f>VLOOKUP(C247,CI:CJ,2,FALSE)</f>
        <v>#N/A</v>
      </c>
      <c r="CK247" s="103">
        <f t="shared" si="85"/>
        <v>1.4260876923799515E-9</v>
      </c>
      <c r="CO247" s="123" t="e">
        <f>VLOOKUP(C247,CP:CQ,2,FALSE)</f>
        <v>#N/A</v>
      </c>
      <c r="DN247" s="123" t="e">
        <f>VLOOKUP(C247,DO:DP,2,FALSE)</f>
        <v>#N/A</v>
      </c>
    </row>
    <row r="248" spans="1:118" x14ac:dyDescent="0.3">
      <c r="B248" s="104" t="s">
        <v>289</v>
      </c>
      <c r="C248" s="104"/>
      <c r="D248" s="100">
        <v>24117637.059999999</v>
      </c>
      <c r="E248" s="100">
        <f>D248*3-G248-G253-G518-G713-G717</f>
        <v>-17361455.239999998</v>
      </c>
      <c r="F248" s="100">
        <v>19962617.899999999</v>
      </c>
      <c r="G248" s="100">
        <f>SUM(G249:G252)</f>
        <v>15378988.970000001</v>
      </c>
      <c r="H248" s="101">
        <f t="shared" ref="H248:AH248" si="89">SUM(H249:H252)</f>
        <v>0</v>
      </c>
      <c r="I248" s="101">
        <f t="shared" si="89"/>
        <v>0</v>
      </c>
      <c r="J248" s="101">
        <f t="shared" si="89"/>
        <v>0</v>
      </c>
      <c r="K248" s="101">
        <f t="shared" si="89"/>
        <v>0</v>
      </c>
      <c r="L248" s="101">
        <f t="shared" si="89"/>
        <v>0</v>
      </c>
      <c r="M248" s="101">
        <f t="shared" si="89"/>
        <v>0</v>
      </c>
      <c r="N248" s="102">
        <f t="shared" si="89"/>
        <v>0</v>
      </c>
      <c r="O248" s="101">
        <f t="shared" si="89"/>
        <v>0</v>
      </c>
      <c r="P248" s="101">
        <f t="shared" si="89"/>
        <v>1444</v>
      </c>
      <c r="Q248" s="101">
        <f t="shared" si="89"/>
        <v>12692500.9</v>
      </c>
      <c r="R248" s="101">
        <f t="shared" si="89"/>
        <v>0</v>
      </c>
      <c r="S248" s="101">
        <f t="shared" si="89"/>
        <v>0</v>
      </c>
      <c r="T248" s="101">
        <f t="shared" si="89"/>
        <v>377.9</v>
      </c>
      <c r="U248" s="101">
        <f t="shared" si="89"/>
        <v>2032521.6</v>
      </c>
      <c r="V248" s="101">
        <f t="shared" si="89"/>
        <v>0</v>
      </c>
      <c r="W248" s="101">
        <f t="shared" si="89"/>
        <v>0</v>
      </c>
      <c r="X248" s="101">
        <f t="shared" si="89"/>
        <v>0</v>
      </c>
      <c r="Y248" s="101">
        <f t="shared" si="89"/>
        <v>0</v>
      </c>
      <c r="Z248" s="101">
        <f t="shared" si="89"/>
        <v>0</v>
      </c>
      <c r="AA248" s="101">
        <f t="shared" si="89"/>
        <v>0</v>
      </c>
      <c r="AB248" s="101">
        <f t="shared" si="89"/>
        <v>0</v>
      </c>
      <c r="AC248" s="101">
        <f t="shared" si="89"/>
        <v>0</v>
      </c>
      <c r="AD248" s="101">
        <f t="shared" si="89"/>
        <v>0</v>
      </c>
      <c r="AE248" s="101">
        <f t="shared" si="89"/>
        <v>0</v>
      </c>
      <c r="AF248" s="101">
        <f t="shared" si="89"/>
        <v>223966.47000000003</v>
      </c>
      <c r="AG248" s="101">
        <f t="shared" si="89"/>
        <v>430000</v>
      </c>
      <c r="AH248" s="101">
        <f t="shared" si="89"/>
        <v>0</v>
      </c>
      <c r="AI248" s="93" t="s">
        <v>17075</v>
      </c>
      <c r="AJ248" s="93" t="s">
        <v>17075</v>
      </c>
      <c r="AK248" s="93" t="s">
        <v>17075</v>
      </c>
      <c r="AL248" s="105"/>
      <c r="AM248" s="105"/>
      <c r="AN248" s="105"/>
      <c r="AO248" s="105"/>
      <c r="AP248" s="106"/>
      <c r="AQ248" s="106"/>
      <c r="AR248" s="106"/>
      <c r="AS248" s="106"/>
      <c r="AT248" s="106"/>
      <c r="AU248" s="106"/>
      <c r="AV248" s="106"/>
      <c r="AW248" s="106"/>
      <c r="AX248" s="106"/>
      <c r="AY248" s="106"/>
      <c r="AZ248" s="106"/>
      <c r="BA248" s="107"/>
      <c r="BB248" s="107"/>
      <c r="BC248" s="106"/>
      <c r="BD248" s="106"/>
      <c r="BE248" s="108"/>
      <c r="BF248" s="109">
        <f t="shared" si="73"/>
        <v>-1444</v>
      </c>
      <c r="BM248" s="52" t="e">
        <f>VLOOKUP(C248,BP:BR,3,FALSE)</f>
        <v>#N/A</v>
      </c>
      <c r="BP248" s="52" t="s">
        <v>3436</v>
      </c>
      <c r="BQ248" s="52" t="s">
        <v>1021</v>
      </c>
      <c r="BR248" s="52" t="s">
        <v>3437</v>
      </c>
      <c r="BX248" s="52" t="s">
        <v>3436</v>
      </c>
      <c r="BY248" s="52" t="s">
        <v>1021</v>
      </c>
      <c r="BZ248" s="52" t="s">
        <v>3437</v>
      </c>
      <c r="CK248" s="103">
        <f t="shared" si="85"/>
        <v>1.7462298274040222E-10</v>
      </c>
    </row>
    <row r="249" spans="1:118" x14ac:dyDescent="0.3">
      <c r="A249" s="52">
        <v>1</v>
      </c>
      <c r="B249" s="110">
        <f>SUBTOTAL(9,$A$22:A249)</f>
        <v>212</v>
      </c>
      <c r="C249" s="115" t="s">
        <v>291</v>
      </c>
      <c r="D249" s="115"/>
      <c r="E249" s="115"/>
      <c r="F249" s="116">
        <v>6626334.0999999996</v>
      </c>
      <c r="G249" s="101">
        <f t="shared" ref="G249:G252" si="90">H249+I249+J249+K249+L249+M249+O249+Q249+S249+U249+W249+X249+Y249+Z249+AA249+AB249+AC249+AD249+AE249+AF249+AG249+AH249</f>
        <v>6626324.1000000006</v>
      </c>
      <c r="H249" s="117">
        <v>0</v>
      </c>
      <c r="I249" s="117">
        <v>0</v>
      </c>
      <c r="J249" s="117">
        <v>0</v>
      </c>
      <c r="K249" s="117">
        <v>0</v>
      </c>
      <c r="L249" s="117">
        <v>0</v>
      </c>
      <c r="M249" s="117">
        <v>0</v>
      </c>
      <c r="N249" s="118">
        <v>0</v>
      </c>
      <c r="O249" s="117">
        <v>0</v>
      </c>
      <c r="P249" s="129">
        <v>730</v>
      </c>
      <c r="Q249" s="101">
        <v>6291691.9000000004</v>
      </c>
      <c r="R249" s="117">
        <v>0</v>
      </c>
      <c r="S249" s="117">
        <v>0</v>
      </c>
      <c r="T249" s="101">
        <v>0</v>
      </c>
      <c r="U249" s="101">
        <v>0</v>
      </c>
      <c r="V249" s="117">
        <v>0</v>
      </c>
      <c r="W249" s="117">
        <v>0</v>
      </c>
      <c r="X249" s="117">
        <v>0</v>
      </c>
      <c r="Y249" s="117">
        <v>0</v>
      </c>
      <c r="Z249" s="117">
        <v>0</v>
      </c>
      <c r="AA249" s="117">
        <v>0</v>
      </c>
      <c r="AB249" s="117">
        <v>0</v>
      </c>
      <c r="AC249" s="117">
        <v>0</v>
      </c>
      <c r="AD249" s="117">
        <v>0</v>
      </c>
      <c r="AE249" s="117">
        <v>0</v>
      </c>
      <c r="AF249" s="117">
        <v>134632.20000000001</v>
      </c>
      <c r="AG249" s="117">
        <v>200000</v>
      </c>
      <c r="AH249" s="117">
        <v>0</v>
      </c>
      <c r="AI249" s="93">
        <v>2023</v>
      </c>
      <c r="AJ249" s="93">
        <v>2023</v>
      </c>
      <c r="AK249" s="93">
        <v>2023</v>
      </c>
      <c r="AL249" s="105"/>
      <c r="AM249" s="105"/>
      <c r="AN249" s="105"/>
      <c r="AO249" s="105"/>
      <c r="AP249" s="106" t="s">
        <v>17001</v>
      </c>
      <c r="AQ249" s="106" t="s">
        <v>17005</v>
      </c>
      <c r="AR249" s="106">
        <v>0</v>
      </c>
      <c r="AS249" s="106" t="s">
        <v>17010</v>
      </c>
      <c r="AT249" s="106" t="s">
        <v>17010</v>
      </c>
      <c r="AU249" s="106" t="s">
        <v>17010</v>
      </c>
      <c r="AV249" s="106" t="s">
        <v>17029</v>
      </c>
      <c r="AW249" s="106"/>
      <c r="AX249" s="106"/>
      <c r="AY249" s="106"/>
      <c r="AZ249" s="106" t="s">
        <v>3059</v>
      </c>
      <c r="BA249" s="107">
        <v>1431.3</v>
      </c>
      <c r="BB249" s="107">
        <v>703</v>
      </c>
      <c r="BC249" s="106" t="s">
        <v>3001</v>
      </c>
      <c r="BD249" s="106" t="s">
        <v>17058</v>
      </c>
      <c r="BE249" s="108"/>
      <c r="BF249" s="109">
        <f t="shared" si="73"/>
        <v>-27</v>
      </c>
      <c r="BM249" s="52" t="str">
        <f>VLOOKUP(C249,BP:BR,3,FALSE)</f>
        <v>2547.000</v>
      </c>
      <c r="BP249" s="52" t="s">
        <v>3439</v>
      </c>
      <c r="BQ249" s="52" t="s">
        <v>2993</v>
      </c>
      <c r="BR249" s="52" t="s">
        <v>2993</v>
      </c>
      <c r="BX249" s="52" t="s">
        <v>3439</v>
      </c>
      <c r="BY249" s="52" t="s">
        <v>2993</v>
      </c>
      <c r="BZ249" s="52" t="s">
        <v>2993</v>
      </c>
      <c r="CK249" s="103">
        <f t="shared" si="85"/>
        <v>1.7462298274040222E-10</v>
      </c>
    </row>
    <row r="250" spans="1:118" s="123" customFormat="1" x14ac:dyDescent="0.3">
      <c r="A250" s="52">
        <v>1</v>
      </c>
      <c r="B250" s="110">
        <f>SUBTOTAL(9,$A$22:A250)</f>
        <v>213</v>
      </c>
      <c r="C250" s="99" t="s">
        <v>9125</v>
      </c>
      <c r="D250" s="99"/>
      <c r="E250" s="99"/>
      <c r="F250" s="99"/>
      <c r="G250" s="101">
        <f t="shared" si="90"/>
        <v>2054052.1</v>
      </c>
      <c r="H250" s="137">
        <v>0</v>
      </c>
      <c r="I250" s="137">
        <v>0</v>
      </c>
      <c r="J250" s="119">
        <v>0</v>
      </c>
      <c r="K250" s="137">
        <v>0</v>
      </c>
      <c r="L250" s="137">
        <v>0</v>
      </c>
      <c r="M250" s="137">
        <v>0</v>
      </c>
      <c r="N250" s="120">
        <v>0</v>
      </c>
      <c r="O250" s="119">
        <v>0</v>
      </c>
      <c r="P250" s="119">
        <v>0</v>
      </c>
      <c r="Q250" s="119">
        <v>0</v>
      </c>
      <c r="R250" s="137">
        <v>0</v>
      </c>
      <c r="S250" s="137">
        <v>0</v>
      </c>
      <c r="T250" s="119">
        <v>377.9</v>
      </c>
      <c r="U250" s="117">
        <v>2032521.6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>
        <v>0</v>
      </c>
      <c r="AB250" s="119">
        <v>0</v>
      </c>
      <c r="AC250" s="119">
        <v>0</v>
      </c>
      <c r="AD250" s="119">
        <v>0</v>
      </c>
      <c r="AE250" s="119">
        <v>0</v>
      </c>
      <c r="AF250" s="119">
        <f t="shared" ref="AF250:AF251" si="91">ROUND(Q250*1.0593%,2)+ROUND(H250*1.0593%,2)+ROUND(I250*1.0593%,2)+ROUND(J250*1.0593%,2)+ROUND(K250*1.0593%,2)+ROUND(L250*1.0593%,2)+ROUND(M250*1.0593%,2)+ROUND(O250*1.0593%,2)+ROUND(S250*1.0593%,2)+ROUND(U250*1.0593%,2)+ROUND(W250*1.0593%,2)+ROUND(X250*1.0593%,2)+ROUND(Y250*1.0593%,2)+ROUND(Z250*1.0593%,2)+ROUND(AA250*1.0593%,2)+ROUND(AB250*1.0593%,2)+ROUND(AC250*1.0593%,2)+ROUND(AD250*1.0593%,2)+ROUND(AE250*1.0593%,2)</f>
        <v>21530.5</v>
      </c>
      <c r="AG250" s="119">
        <v>0</v>
      </c>
      <c r="AH250" s="119">
        <v>0</v>
      </c>
      <c r="AI250" s="121" t="s">
        <v>17316</v>
      </c>
      <c r="AJ250" s="121">
        <v>2023</v>
      </c>
      <c r="AK250" s="122">
        <v>2023</v>
      </c>
      <c r="BZ250" s="124"/>
      <c r="CD250" s="123" t="e">
        <f>VLOOKUP(C250,CE:CF,2,FALSE)</f>
        <v>#N/A</v>
      </c>
      <c r="CH250" s="123" t="e">
        <f>VLOOKUP(C250,CI:CJ,2,FALSE)</f>
        <v>#N/A</v>
      </c>
      <c r="CK250" s="103">
        <f t="shared" si="85"/>
        <v>0</v>
      </c>
      <c r="CO250" s="123" t="e">
        <f>VLOOKUP(C250,CP:CQ,2,FALSE)</f>
        <v>#N/A</v>
      </c>
      <c r="DN250" s="123" t="e">
        <f>VLOOKUP(C250,DO:DP,2,FALSE)</f>
        <v>#N/A</v>
      </c>
    </row>
    <row r="251" spans="1:118" s="123" customFormat="1" x14ac:dyDescent="0.3">
      <c r="A251" s="52">
        <v>1</v>
      </c>
      <c r="B251" s="110">
        <f>SUBTOTAL(9,$A$22:A251)</f>
        <v>214</v>
      </c>
      <c r="C251" s="141" t="s">
        <v>9103</v>
      </c>
      <c r="D251" s="141"/>
      <c r="E251" s="141"/>
      <c r="F251" s="141"/>
      <c r="G251" s="101">
        <f t="shared" si="90"/>
        <v>6468612.7699999996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20">
        <v>0</v>
      </c>
      <c r="O251" s="119">
        <v>0</v>
      </c>
      <c r="P251" s="119">
        <v>714</v>
      </c>
      <c r="Q251" s="119">
        <v>6400809</v>
      </c>
      <c r="R251" s="119">
        <v>0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>
        <v>0</v>
      </c>
      <c r="AB251" s="119">
        <v>0</v>
      </c>
      <c r="AC251" s="119">
        <v>0</v>
      </c>
      <c r="AD251" s="119">
        <v>0</v>
      </c>
      <c r="AE251" s="119">
        <v>0</v>
      </c>
      <c r="AF251" s="119">
        <f t="shared" si="91"/>
        <v>67803.77</v>
      </c>
      <c r="AG251" s="119">
        <v>0</v>
      </c>
      <c r="AH251" s="119">
        <v>0</v>
      </c>
      <c r="AI251" s="121" t="s">
        <v>17316</v>
      </c>
      <c r="AJ251" s="121">
        <v>2023</v>
      </c>
      <c r="AK251" s="122">
        <v>2023</v>
      </c>
      <c r="AW251" s="123" t="e">
        <f>VLOOKUP(C251,AZ:BA,2,FALSE)</f>
        <v>#N/A</v>
      </c>
      <c r="BZ251" s="124"/>
      <c r="CH251" s="123" t="e">
        <f>VLOOKUP(C251,CI:CJ,2,FALSE)</f>
        <v>#N/A</v>
      </c>
      <c r="CK251" s="103">
        <f t="shared" si="85"/>
        <v>-4.5110937207937241E-10</v>
      </c>
      <c r="CO251" s="123" t="e">
        <f>VLOOKUP(C251,CP:CQ,2,FALSE)</f>
        <v>#N/A</v>
      </c>
      <c r="DN251" s="123" t="e">
        <f>VLOOKUP(C251,DO:DP,2,FALSE)</f>
        <v>#N/A</v>
      </c>
    </row>
    <row r="252" spans="1:118" x14ac:dyDescent="0.3">
      <c r="A252" s="52">
        <v>1</v>
      </c>
      <c r="B252" s="110">
        <f>SUBTOTAL(9,$A$22:A252)</f>
        <v>215</v>
      </c>
      <c r="C252" s="115" t="s">
        <v>290</v>
      </c>
      <c r="D252" s="115"/>
      <c r="E252" s="115"/>
      <c r="F252" s="116">
        <v>13336283.800000001</v>
      </c>
      <c r="G252" s="101">
        <f t="shared" si="90"/>
        <v>230000</v>
      </c>
      <c r="H252" s="117">
        <v>0</v>
      </c>
      <c r="I252" s="117">
        <v>0</v>
      </c>
      <c r="J252" s="117">
        <v>0</v>
      </c>
      <c r="K252" s="117">
        <v>0</v>
      </c>
      <c r="L252" s="117">
        <v>0</v>
      </c>
      <c r="M252" s="117">
        <v>0</v>
      </c>
      <c r="N252" s="118">
        <v>0</v>
      </c>
      <c r="O252" s="117">
        <v>0</v>
      </c>
      <c r="P252" s="129">
        <v>0</v>
      </c>
      <c r="Q252" s="101">
        <v>0</v>
      </c>
      <c r="R252" s="117">
        <v>0</v>
      </c>
      <c r="S252" s="117">
        <v>0</v>
      </c>
      <c r="T252" s="101">
        <v>0</v>
      </c>
      <c r="U252" s="101">
        <v>0</v>
      </c>
      <c r="V252" s="117">
        <v>0</v>
      </c>
      <c r="W252" s="117">
        <v>0</v>
      </c>
      <c r="X252" s="117">
        <v>0</v>
      </c>
      <c r="Y252" s="117">
        <v>0</v>
      </c>
      <c r="Z252" s="117">
        <v>0</v>
      </c>
      <c r="AA252" s="117">
        <v>0</v>
      </c>
      <c r="AB252" s="117">
        <v>0</v>
      </c>
      <c r="AC252" s="117">
        <v>0</v>
      </c>
      <c r="AD252" s="117">
        <v>0</v>
      </c>
      <c r="AE252" s="117">
        <v>0</v>
      </c>
      <c r="AF252" s="117">
        <v>0</v>
      </c>
      <c r="AG252" s="117">
        <v>230000</v>
      </c>
      <c r="AH252" s="117">
        <v>0</v>
      </c>
      <c r="AI252" s="93">
        <v>2023</v>
      </c>
      <c r="AJ252" s="93" t="s">
        <v>17316</v>
      </c>
      <c r="AK252" s="93" t="s">
        <v>17316</v>
      </c>
      <c r="AL252" s="105"/>
      <c r="AM252" s="105"/>
      <c r="AN252" s="105"/>
      <c r="AO252" s="105"/>
      <c r="AP252" s="106" t="s">
        <v>17015</v>
      </c>
      <c r="AQ252" s="106" t="s">
        <v>17011</v>
      </c>
      <c r="AR252" s="106">
        <v>0</v>
      </c>
      <c r="AS252" s="106" t="s">
        <v>17010</v>
      </c>
      <c r="AT252" s="106" t="s">
        <v>17010</v>
      </c>
      <c r="AU252" s="106" t="s">
        <v>17010</v>
      </c>
      <c r="AV252" s="106"/>
      <c r="AW252" s="106"/>
      <c r="AX252" s="106"/>
      <c r="AY252" s="106"/>
      <c r="AZ252" s="106" t="s">
        <v>791</v>
      </c>
      <c r="BA252" s="107">
        <v>2128.3000000000002</v>
      </c>
      <c r="BB252" s="107">
        <v>1493.5</v>
      </c>
      <c r="BC252" s="106" t="s">
        <v>3001</v>
      </c>
      <c r="BD252" s="106">
        <v>2009</v>
      </c>
      <c r="BE252" s="108"/>
      <c r="BF252" s="109">
        <f>BB252-P252</f>
        <v>1493.5</v>
      </c>
      <c r="BM252" s="52" t="str">
        <f t="shared" ref="BM252:BM260" si="92">VLOOKUP(C252,BP:BR,3,FALSE)</f>
        <v>1493.500</v>
      </c>
      <c r="BP252" s="52" t="s">
        <v>683</v>
      </c>
      <c r="BQ252" s="52" t="s">
        <v>1147</v>
      </c>
      <c r="BR252" s="52" t="s">
        <v>3438</v>
      </c>
      <c r="BX252" s="52" t="s">
        <v>683</v>
      </c>
      <c r="BY252" s="52" t="s">
        <v>1147</v>
      </c>
      <c r="BZ252" s="52" t="s">
        <v>3438</v>
      </c>
      <c r="CK252" s="103">
        <f t="shared" si="85"/>
        <v>0</v>
      </c>
    </row>
    <row r="253" spans="1:118" x14ac:dyDescent="0.3">
      <c r="B253" s="104" t="s">
        <v>292</v>
      </c>
      <c r="C253" s="104"/>
      <c r="D253" s="104"/>
      <c r="E253" s="104"/>
      <c r="F253" s="140">
        <v>4136320.6399999997</v>
      </c>
      <c r="G253" s="100">
        <f>G254</f>
        <v>4106410.62</v>
      </c>
      <c r="H253" s="101">
        <f t="shared" ref="H253:AH253" si="93">H254</f>
        <v>0</v>
      </c>
      <c r="I253" s="101">
        <f t="shared" si="93"/>
        <v>0</v>
      </c>
      <c r="J253" s="101">
        <f t="shared" si="93"/>
        <v>0</v>
      </c>
      <c r="K253" s="101">
        <f t="shared" si="93"/>
        <v>0</v>
      </c>
      <c r="L253" s="101">
        <f t="shared" si="93"/>
        <v>0</v>
      </c>
      <c r="M253" s="101">
        <f t="shared" si="93"/>
        <v>0</v>
      </c>
      <c r="N253" s="102">
        <f t="shared" si="93"/>
        <v>0</v>
      </c>
      <c r="O253" s="101">
        <f t="shared" si="93"/>
        <v>0</v>
      </c>
      <c r="P253" s="101">
        <f t="shared" si="93"/>
        <v>0</v>
      </c>
      <c r="Q253" s="101">
        <f t="shared" si="93"/>
        <v>0</v>
      </c>
      <c r="R253" s="101">
        <f t="shared" si="93"/>
        <v>0</v>
      </c>
      <c r="S253" s="101">
        <f t="shared" si="93"/>
        <v>0</v>
      </c>
      <c r="T253" s="101">
        <f t="shared" si="93"/>
        <v>0</v>
      </c>
      <c r="U253" s="101">
        <f t="shared" si="93"/>
        <v>0</v>
      </c>
      <c r="V253" s="101">
        <f t="shared" si="93"/>
        <v>0</v>
      </c>
      <c r="W253" s="101">
        <f t="shared" si="93"/>
        <v>0</v>
      </c>
      <c r="X253" s="101">
        <f t="shared" si="93"/>
        <v>3873517.35</v>
      </c>
      <c r="Y253" s="101">
        <f t="shared" si="93"/>
        <v>0</v>
      </c>
      <c r="Z253" s="101">
        <f t="shared" si="93"/>
        <v>0</v>
      </c>
      <c r="AA253" s="101">
        <f t="shared" si="93"/>
        <v>0</v>
      </c>
      <c r="AB253" s="101">
        <f t="shared" si="93"/>
        <v>0</v>
      </c>
      <c r="AC253" s="101">
        <f t="shared" si="93"/>
        <v>0</v>
      </c>
      <c r="AD253" s="101">
        <f t="shared" si="93"/>
        <v>0</v>
      </c>
      <c r="AE253" s="101">
        <f t="shared" si="93"/>
        <v>0</v>
      </c>
      <c r="AF253" s="101">
        <f t="shared" si="93"/>
        <v>82893.27</v>
      </c>
      <c r="AG253" s="101">
        <f t="shared" si="93"/>
        <v>150000</v>
      </c>
      <c r="AH253" s="101">
        <f t="shared" si="93"/>
        <v>0</v>
      </c>
      <c r="AI253" s="93" t="s">
        <v>17075</v>
      </c>
      <c r="AJ253" s="93" t="s">
        <v>17075</v>
      </c>
      <c r="AK253" s="93" t="s">
        <v>17075</v>
      </c>
      <c r="AL253" s="105"/>
      <c r="AM253" s="105"/>
      <c r="AN253" s="105"/>
      <c r="AO253" s="105"/>
      <c r="AP253" s="106"/>
      <c r="AQ253" s="106"/>
      <c r="AR253" s="106"/>
      <c r="AS253" s="106"/>
      <c r="AT253" s="106"/>
      <c r="AU253" s="106"/>
      <c r="AV253" s="106"/>
      <c r="AW253" s="106"/>
      <c r="AX253" s="106"/>
      <c r="AY253" s="106"/>
      <c r="AZ253" s="106"/>
      <c r="BA253" s="107"/>
      <c r="BB253" s="107"/>
      <c r="BC253" s="106"/>
      <c r="BD253" s="106"/>
      <c r="BE253" s="108"/>
      <c r="BF253" s="109">
        <f t="shared" si="73"/>
        <v>0</v>
      </c>
      <c r="BM253" s="52" t="e">
        <f t="shared" si="92"/>
        <v>#N/A</v>
      </c>
      <c r="BP253" s="52" t="s">
        <v>3441</v>
      </c>
      <c r="BQ253" s="52" t="s">
        <v>1350</v>
      </c>
      <c r="BR253" s="52" t="s">
        <v>3442</v>
      </c>
      <c r="BX253" s="52" t="s">
        <v>3441</v>
      </c>
      <c r="BY253" s="52" t="s">
        <v>1350</v>
      </c>
      <c r="BZ253" s="52" t="s">
        <v>3442</v>
      </c>
      <c r="CK253" s="103">
        <f t="shared" si="85"/>
        <v>0</v>
      </c>
    </row>
    <row r="254" spans="1:118" x14ac:dyDescent="0.3">
      <c r="A254" s="52">
        <v>1</v>
      </c>
      <c r="B254" s="110">
        <f>SUBTOTAL(9,$A$22:A254)</f>
        <v>216</v>
      </c>
      <c r="C254" s="115" t="s">
        <v>300</v>
      </c>
      <c r="D254" s="115"/>
      <c r="E254" s="115"/>
      <c r="F254" s="116">
        <v>2959327.59</v>
      </c>
      <c r="G254" s="101">
        <f t="shared" ref="G254" si="94">H254+I254+J254+K254+L254+M254+O254+Q254+S254+U254+W254+X254+Y254+Z254+AA254+AB254+AC254+AD254+AE254+AF254+AG254+AH254</f>
        <v>4106410.62</v>
      </c>
      <c r="H254" s="117">
        <v>0</v>
      </c>
      <c r="I254" s="117">
        <v>0</v>
      </c>
      <c r="J254" s="117">
        <v>0</v>
      </c>
      <c r="K254" s="117">
        <v>0</v>
      </c>
      <c r="L254" s="117">
        <v>0</v>
      </c>
      <c r="M254" s="117">
        <v>0</v>
      </c>
      <c r="N254" s="118">
        <v>0</v>
      </c>
      <c r="O254" s="117">
        <v>0</v>
      </c>
      <c r="P254" s="129">
        <v>0</v>
      </c>
      <c r="Q254" s="101">
        <v>0</v>
      </c>
      <c r="R254" s="117">
        <v>0</v>
      </c>
      <c r="S254" s="117">
        <v>0</v>
      </c>
      <c r="T254" s="101">
        <v>0</v>
      </c>
      <c r="U254" s="101">
        <v>0</v>
      </c>
      <c r="V254" s="117">
        <v>0</v>
      </c>
      <c r="W254" s="117">
        <v>0</v>
      </c>
      <c r="X254" s="117">
        <f>3335163.54+189631.94+348721.87</f>
        <v>3873517.35</v>
      </c>
      <c r="Y254" s="117">
        <v>0</v>
      </c>
      <c r="Z254" s="117">
        <v>0</v>
      </c>
      <c r="AA254" s="117">
        <v>0</v>
      </c>
      <c r="AB254" s="117">
        <v>0</v>
      </c>
      <c r="AC254" s="117">
        <v>0</v>
      </c>
      <c r="AD254" s="117">
        <v>0</v>
      </c>
      <c r="AE254" s="117">
        <v>0</v>
      </c>
      <c r="AF254" s="117">
        <f>ROUND(X254*2.14%,2)</f>
        <v>82893.27</v>
      </c>
      <c r="AG254" s="117">
        <v>150000</v>
      </c>
      <c r="AH254" s="117">
        <v>0</v>
      </c>
      <c r="AI254" s="93">
        <v>2023</v>
      </c>
      <c r="AJ254" s="93">
        <v>2023</v>
      </c>
      <c r="AK254" s="93">
        <v>2023</v>
      </c>
      <c r="AL254" s="105"/>
      <c r="AM254" s="105"/>
      <c r="AN254" s="105"/>
      <c r="AO254" s="105"/>
      <c r="AP254" s="106" t="s">
        <v>17015</v>
      </c>
      <c r="AQ254" s="106" t="s">
        <v>17005</v>
      </c>
      <c r="AR254" s="106">
        <v>0</v>
      </c>
      <c r="AS254" s="106" t="s">
        <v>17010</v>
      </c>
      <c r="AT254" s="106" t="s">
        <v>17003</v>
      </c>
      <c r="AU254" s="106">
        <v>0</v>
      </c>
      <c r="AV254" s="106" t="s">
        <v>17026</v>
      </c>
      <c r="AW254" s="106"/>
      <c r="AX254" s="106"/>
      <c r="AY254" s="106"/>
      <c r="AZ254" s="106" t="s">
        <v>779</v>
      </c>
      <c r="BA254" s="107">
        <v>926.3</v>
      </c>
      <c r="BB254" s="107">
        <v>412</v>
      </c>
      <c r="BC254" s="106" t="s">
        <v>3001</v>
      </c>
      <c r="BD254" s="106" t="s">
        <v>779</v>
      </c>
      <c r="BE254" s="108"/>
      <c r="BF254" s="109">
        <f t="shared" si="73"/>
        <v>412</v>
      </c>
      <c r="BM254" s="52" t="str">
        <f t="shared" si="92"/>
        <v>410.300</v>
      </c>
      <c r="BP254" s="52" t="s">
        <v>3443</v>
      </c>
      <c r="BQ254" s="52" t="s">
        <v>2993</v>
      </c>
      <c r="BR254" s="52" t="s">
        <v>2993</v>
      </c>
      <c r="BX254" s="52" t="s">
        <v>3443</v>
      </c>
      <c r="BY254" s="52" t="s">
        <v>2993</v>
      </c>
      <c r="BZ254" s="52" t="s">
        <v>2993</v>
      </c>
      <c r="CK254" s="103">
        <f t="shared" si="85"/>
        <v>0</v>
      </c>
    </row>
    <row r="255" spans="1:118" x14ac:dyDescent="0.3">
      <c r="B255" s="104" t="s">
        <v>327</v>
      </c>
      <c r="C255" s="104"/>
      <c r="D255" s="100">
        <v>8289938.4199999999</v>
      </c>
      <c r="E255" s="100">
        <f>D255*3-G255-G257-G259-G524-G526-G719-G721</f>
        <v>-3.7252902984619141E-9</v>
      </c>
      <c r="F255" s="100">
        <v>6066432</v>
      </c>
      <c r="G255" s="100">
        <f>G256</f>
        <v>6066432</v>
      </c>
      <c r="H255" s="101">
        <f t="shared" ref="H255:AH255" si="95">H256</f>
        <v>0</v>
      </c>
      <c r="I255" s="101">
        <f t="shared" si="95"/>
        <v>0</v>
      </c>
      <c r="J255" s="101">
        <f t="shared" si="95"/>
        <v>0</v>
      </c>
      <c r="K255" s="101">
        <f t="shared" si="95"/>
        <v>0</v>
      </c>
      <c r="L255" s="101">
        <f t="shared" si="95"/>
        <v>0</v>
      </c>
      <c r="M255" s="101">
        <f t="shared" si="95"/>
        <v>0</v>
      </c>
      <c r="N255" s="102">
        <f t="shared" si="95"/>
        <v>0</v>
      </c>
      <c r="O255" s="101">
        <f t="shared" si="95"/>
        <v>0</v>
      </c>
      <c r="P255" s="101">
        <f t="shared" si="95"/>
        <v>720</v>
      </c>
      <c r="Q255" s="101">
        <f t="shared" si="95"/>
        <v>5763101.6299999999</v>
      </c>
      <c r="R255" s="101">
        <f t="shared" si="95"/>
        <v>0</v>
      </c>
      <c r="S255" s="101">
        <f t="shared" si="95"/>
        <v>0</v>
      </c>
      <c r="T255" s="101">
        <f t="shared" si="95"/>
        <v>0</v>
      </c>
      <c r="U255" s="101">
        <f t="shared" si="95"/>
        <v>0</v>
      </c>
      <c r="V255" s="101">
        <f t="shared" si="95"/>
        <v>0</v>
      </c>
      <c r="W255" s="101">
        <f t="shared" si="95"/>
        <v>0</v>
      </c>
      <c r="X255" s="101">
        <f t="shared" si="95"/>
        <v>0</v>
      </c>
      <c r="Y255" s="101">
        <f t="shared" si="95"/>
        <v>0</v>
      </c>
      <c r="Z255" s="101">
        <f t="shared" si="95"/>
        <v>0</v>
      </c>
      <c r="AA255" s="101">
        <f t="shared" si="95"/>
        <v>0</v>
      </c>
      <c r="AB255" s="101">
        <f t="shared" si="95"/>
        <v>0</v>
      </c>
      <c r="AC255" s="101">
        <f t="shared" si="95"/>
        <v>0</v>
      </c>
      <c r="AD255" s="101">
        <f t="shared" si="95"/>
        <v>0</v>
      </c>
      <c r="AE255" s="101">
        <f t="shared" si="95"/>
        <v>0</v>
      </c>
      <c r="AF255" s="101">
        <f t="shared" si="95"/>
        <v>123330.37</v>
      </c>
      <c r="AG255" s="101">
        <f t="shared" si="95"/>
        <v>180000</v>
      </c>
      <c r="AH255" s="101">
        <f t="shared" si="95"/>
        <v>0</v>
      </c>
      <c r="AI255" s="93" t="s">
        <v>17075</v>
      </c>
      <c r="AJ255" s="93" t="s">
        <v>17075</v>
      </c>
      <c r="AK255" s="93" t="s">
        <v>17075</v>
      </c>
      <c r="AL255" s="105"/>
      <c r="AM255" s="105"/>
      <c r="AN255" s="105"/>
      <c r="AO255" s="105"/>
      <c r="AP255" s="106"/>
      <c r="AQ255" s="106"/>
      <c r="AR255" s="106"/>
      <c r="AS255" s="106"/>
      <c r="AT255" s="106"/>
      <c r="AU255" s="106"/>
      <c r="AV255" s="106"/>
      <c r="AW255" s="106"/>
      <c r="AX255" s="106"/>
      <c r="AY255" s="106"/>
      <c r="AZ255" s="106"/>
      <c r="BA255" s="107"/>
      <c r="BB255" s="107"/>
      <c r="BC255" s="106"/>
      <c r="BD255" s="106"/>
      <c r="BE255" s="108"/>
      <c r="BF255" s="109">
        <f t="shared" si="73"/>
        <v>-720</v>
      </c>
      <c r="BM255" s="52" t="e">
        <f t="shared" si="92"/>
        <v>#N/A</v>
      </c>
      <c r="BP255" s="52" t="s">
        <v>3494</v>
      </c>
      <c r="BQ255" s="52" t="s">
        <v>1350</v>
      </c>
      <c r="BR255" s="52" t="s">
        <v>2993</v>
      </c>
      <c r="BX255" s="52" t="s">
        <v>3494</v>
      </c>
      <c r="BY255" s="52" t="s">
        <v>1350</v>
      </c>
      <c r="BZ255" s="52" t="s">
        <v>2993</v>
      </c>
      <c r="CK255" s="103">
        <f t="shared" si="85"/>
        <v>1.1641532182693481E-10</v>
      </c>
    </row>
    <row r="256" spans="1:118" x14ac:dyDescent="0.3">
      <c r="A256" s="52">
        <v>1</v>
      </c>
      <c r="B256" s="110">
        <f>SUBTOTAL(9,$A$22:A256)</f>
        <v>217</v>
      </c>
      <c r="C256" s="115" t="s">
        <v>330</v>
      </c>
      <c r="D256" s="115"/>
      <c r="E256" s="115"/>
      <c r="F256" s="116">
        <v>6066432</v>
      </c>
      <c r="G256" s="101">
        <f>H256+I256+J256+K256+L256+M256+O256+Q256+S256+U256+W256+X256+Y256+Z256+AA256+AB256+AC256+AD256+AE256+AF256+AG256+AH256</f>
        <v>6066432</v>
      </c>
      <c r="H256" s="117">
        <v>0</v>
      </c>
      <c r="I256" s="117">
        <v>0</v>
      </c>
      <c r="J256" s="117">
        <v>0</v>
      </c>
      <c r="K256" s="117">
        <v>0</v>
      </c>
      <c r="L256" s="117">
        <v>0</v>
      </c>
      <c r="M256" s="117">
        <v>0</v>
      </c>
      <c r="N256" s="118">
        <v>0</v>
      </c>
      <c r="O256" s="117">
        <v>0</v>
      </c>
      <c r="P256" s="129">
        <v>720</v>
      </c>
      <c r="Q256" s="101">
        <v>5763101.6299999999</v>
      </c>
      <c r="R256" s="117">
        <v>0</v>
      </c>
      <c r="S256" s="117">
        <v>0</v>
      </c>
      <c r="T256" s="101">
        <v>0</v>
      </c>
      <c r="U256" s="101">
        <v>0</v>
      </c>
      <c r="V256" s="117">
        <v>0</v>
      </c>
      <c r="W256" s="117">
        <v>0</v>
      </c>
      <c r="X256" s="117">
        <v>0</v>
      </c>
      <c r="Y256" s="117">
        <v>0</v>
      </c>
      <c r="Z256" s="117">
        <v>0</v>
      </c>
      <c r="AA256" s="117">
        <v>0</v>
      </c>
      <c r="AB256" s="117">
        <v>0</v>
      </c>
      <c r="AC256" s="117">
        <v>0</v>
      </c>
      <c r="AD256" s="117">
        <v>0</v>
      </c>
      <c r="AE256" s="117">
        <v>0</v>
      </c>
      <c r="AF256" s="101">
        <f>ROUND(Q256*2.14%,2)</f>
        <v>123330.37</v>
      </c>
      <c r="AG256" s="101">
        <v>180000</v>
      </c>
      <c r="AH256" s="117">
        <v>0</v>
      </c>
      <c r="AI256" s="93">
        <v>2023</v>
      </c>
      <c r="AJ256" s="93">
        <v>2023</v>
      </c>
      <c r="AK256" s="93">
        <v>2023</v>
      </c>
      <c r="AL256" s="105"/>
      <c r="AM256" s="105"/>
      <c r="AN256" s="105"/>
      <c r="AO256" s="105"/>
      <c r="AP256" s="106" t="s">
        <v>17006</v>
      </c>
      <c r="AQ256" s="106" t="s">
        <v>17013</v>
      </c>
      <c r="AR256" s="106">
        <v>0</v>
      </c>
      <c r="AS256" s="106" t="s">
        <v>17011</v>
      </c>
      <c r="AT256" s="106" t="s">
        <v>17007</v>
      </c>
      <c r="AU256" s="106">
        <v>0</v>
      </c>
      <c r="AV256" s="106"/>
      <c r="AW256" s="106"/>
      <c r="AX256" s="106"/>
      <c r="AY256" s="106"/>
      <c r="AZ256" s="106" t="s">
        <v>672</v>
      </c>
      <c r="BA256" s="107">
        <v>786.9</v>
      </c>
      <c r="BB256" s="107">
        <v>720</v>
      </c>
      <c r="BC256" s="106" t="s">
        <v>2975</v>
      </c>
      <c r="BD256" s="106" t="s">
        <v>17058</v>
      </c>
      <c r="BE256" s="108"/>
      <c r="BF256" s="109">
        <f t="shared" si="73"/>
        <v>0</v>
      </c>
      <c r="BM256" s="52" t="str">
        <f t="shared" si="92"/>
        <v>646.900</v>
      </c>
      <c r="BP256" s="52" t="s">
        <v>688</v>
      </c>
      <c r="BQ256" s="52" t="s">
        <v>1350</v>
      </c>
      <c r="BR256" s="52" t="s">
        <v>3496</v>
      </c>
      <c r="BX256" s="52" t="s">
        <v>688</v>
      </c>
      <c r="BY256" s="52" t="s">
        <v>1350</v>
      </c>
      <c r="BZ256" s="52" t="s">
        <v>3496</v>
      </c>
      <c r="CK256" s="103">
        <f t="shared" si="85"/>
        <v>1.1641532182693481E-10</v>
      </c>
    </row>
    <row r="257" spans="1:118" x14ac:dyDescent="0.3">
      <c r="B257" s="104" t="s">
        <v>328</v>
      </c>
      <c r="C257" s="104"/>
      <c r="D257" s="104"/>
      <c r="E257" s="104"/>
      <c r="F257" s="140">
        <v>794399.19</v>
      </c>
      <c r="G257" s="100">
        <f>G258</f>
        <v>794399.19000000006</v>
      </c>
      <c r="H257" s="101">
        <f t="shared" ref="H257:AH257" si="96">H258</f>
        <v>76948.55</v>
      </c>
      <c r="I257" s="101">
        <f t="shared" si="96"/>
        <v>0</v>
      </c>
      <c r="J257" s="101">
        <f t="shared" si="96"/>
        <v>0</v>
      </c>
      <c r="K257" s="101">
        <f t="shared" si="96"/>
        <v>104285.33</v>
      </c>
      <c r="L257" s="101">
        <f t="shared" si="96"/>
        <v>498616.51</v>
      </c>
      <c r="M257" s="101">
        <f t="shared" si="96"/>
        <v>0</v>
      </c>
      <c r="N257" s="102">
        <f t="shared" si="96"/>
        <v>0</v>
      </c>
      <c r="O257" s="101">
        <f t="shared" si="96"/>
        <v>0</v>
      </c>
      <c r="P257" s="101">
        <f t="shared" si="96"/>
        <v>0</v>
      </c>
      <c r="Q257" s="101">
        <f t="shared" si="96"/>
        <v>0</v>
      </c>
      <c r="R257" s="101">
        <f t="shared" si="96"/>
        <v>0</v>
      </c>
      <c r="S257" s="101">
        <f t="shared" si="96"/>
        <v>0</v>
      </c>
      <c r="T257" s="101">
        <f t="shared" si="96"/>
        <v>0</v>
      </c>
      <c r="U257" s="101">
        <f t="shared" si="96"/>
        <v>0</v>
      </c>
      <c r="V257" s="101">
        <f t="shared" si="96"/>
        <v>0</v>
      </c>
      <c r="W257" s="101">
        <f t="shared" si="96"/>
        <v>0</v>
      </c>
      <c r="X257" s="101">
        <f t="shared" si="96"/>
        <v>0</v>
      </c>
      <c r="Y257" s="101">
        <f t="shared" si="96"/>
        <v>0</v>
      </c>
      <c r="Z257" s="101">
        <f t="shared" si="96"/>
        <v>0</v>
      </c>
      <c r="AA257" s="101">
        <f t="shared" si="96"/>
        <v>0</v>
      </c>
      <c r="AB257" s="101">
        <f t="shared" si="96"/>
        <v>0</v>
      </c>
      <c r="AC257" s="101">
        <f t="shared" si="96"/>
        <v>0</v>
      </c>
      <c r="AD257" s="101">
        <f t="shared" si="96"/>
        <v>0</v>
      </c>
      <c r="AE257" s="101">
        <f t="shared" si="96"/>
        <v>0</v>
      </c>
      <c r="AF257" s="101">
        <f t="shared" si="96"/>
        <v>14548.8</v>
      </c>
      <c r="AG257" s="101">
        <f t="shared" si="96"/>
        <v>100000</v>
      </c>
      <c r="AH257" s="101">
        <f t="shared" si="96"/>
        <v>0</v>
      </c>
      <c r="AI257" s="93" t="s">
        <v>17075</v>
      </c>
      <c r="AJ257" s="93" t="s">
        <v>17075</v>
      </c>
      <c r="AK257" s="93" t="s">
        <v>17075</v>
      </c>
      <c r="AL257" s="105"/>
      <c r="AM257" s="105"/>
      <c r="AN257" s="105"/>
      <c r="AO257" s="105"/>
      <c r="AP257" s="106"/>
      <c r="AQ257" s="106"/>
      <c r="AR257" s="106"/>
      <c r="AS257" s="106"/>
      <c r="AT257" s="106"/>
      <c r="AU257" s="106"/>
      <c r="AV257" s="106"/>
      <c r="AW257" s="106"/>
      <c r="AX257" s="106"/>
      <c r="AY257" s="106"/>
      <c r="AZ257" s="106"/>
      <c r="BA257" s="107"/>
      <c r="BB257" s="107"/>
      <c r="BC257" s="106"/>
      <c r="BD257" s="106"/>
      <c r="BE257" s="108"/>
      <c r="BF257" s="109">
        <f t="shared" si="73"/>
        <v>0</v>
      </c>
      <c r="BM257" s="52" t="e">
        <f t="shared" si="92"/>
        <v>#N/A</v>
      </c>
      <c r="BP257" s="52" t="s">
        <v>3497</v>
      </c>
      <c r="BQ257" s="52" t="s">
        <v>3016</v>
      </c>
      <c r="BR257" s="52" t="s">
        <v>2812</v>
      </c>
      <c r="BX257" s="52" t="s">
        <v>3497</v>
      </c>
      <c r="BY257" s="52" t="s">
        <v>3016</v>
      </c>
      <c r="BZ257" s="52" t="s">
        <v>2812</v>
      </c>
      <c r="CK257" s="103">
        <f t="shared" si="85"/>
        <v>4.3655745685100555E-11</v>
      </c>
    </row>
    <row r="258" spans="1:118" x14ac:dyDescent="0.3">
      <c r="A258" s="52">
        <v>1</v>
      </c>
      <c r="B258" s="110">
        <f>SUBTOTAL(9,$A$22:A258)</f>
        <v>218</v>
      </c>
      <c r="C258" s="115" t="s">
        <v>331</v>
      </c>
      <c r="D258" s="115"/>
      <c r="E258" s="115"/>
      <c r="F258" s="116">
        <v>794399.19</v>
      </c>
      <c r="G258" s="101">
        <f>H258+I258+J258+K258+L258+M258+O258+Q258+S258+U258+W258+X258+Y258+Z258+AA258+AB258+AC258+AD258+AE258+AF258+AG258+AH258</f>
        <v>794399.19000000006</v>
      </c>
      <c r="H258" s="117">
        <v>76948.55</v>
      </c>
      <c r="I258" s="117">
        <v>0</v>
      </c>
      <c r="J258" s="117">
        <v>0</v>
      </c>
      <c r="K258" s="117">
        <v>104285.33</v>
      </c>
      <c r="L258" s="117">
        <v>498616.51</v>
      </c>
      <c r="M258" s="117">
        <v>0</v>
      </c>
      <c r="N258" s="118">
        <v>0</v>
      </c>
      <c r="O258" s="117">
        <v>0</v>
      </c>
      <c r="P258" s="129">
        <v>0</v>
      </c>
      <c r="Q258" s="101">
        <v>0</v>
      </c>
      <c r="R258" s="117">
        <v>0</v>
      </c>
      <c r="S258" s="117">
        <v>0</v>
      </c>
      <c r="T258" s="101">
        <v>0</v>
      </c>
      <c r="U258" s="101">
        <v>0</v>
      </c>
      <c r="V258" s="117">
        <v>0</v>
      </c>
      <c r="W258" s="117">
        <v>0</v>
      </c>
      <c r="X258" s="117">
        <v>0</v>
      </c>
      <c r="Y258" s="117">
        <v>0</v>
      </c>
      <c r="Z258" s="117">
        <v>0</v>
      </c>
      <c r="AA258" s="117">
        <v>0</v>
      </c>
      <c r="AB258" s="117">
        <v>0</v>
      </c>
      <c r="AC258" s="117">
        <v>0</v>
      </c>
      <c r="AD258" s="117">
        <v>0</v>
      </c>
      <c r="AE258" s="117">
        <v>0</v>
      </c>
      <c r="AF258" s="117">
        <f>ROUND(H258*2.14%,2)+ROUND(K258*2.14%,2)+ROUND(L258*2.14%,2)</f>
        <v>14548.8</v>
      </c>
      <c r="AG258" s="117">
        <v>100000</v>
      </c>
      <c r="AH258" s="117">
        <v>0</v>
      </c>
      <c r="AI258" s="93">
        <v>2023</v>
      </c>
      <c r="AJ258" s="93">
        <v>2023</v>
      </c>
      <c r="AK258" s="93">
        <v>2023</v>
      </c>
      <c r="AL258" s="105"/>
      <c r="AM258" s="105"/>
      <c r="AN258" s="105"/>
      <c r="AO258" s="105"/>
      <c r="AP258" s="106" t="s">
        <v>17008</v>
      </c>
      <c r="AQ258" s="106" t="s">
        <v>17006</v>
      </c>
      <c r="AR258" s="106">
        <v>0</v>
      </c>
      <c r="AS258" s="106" t="s">
        <v>17010</v>
      </c>
      <c r="AT258" s="106" t="s">
        <v>17004</v>
      </c>
      <c r="AU258" s="106">
        <v>0</v>
      </c>
      <c r="AV258" s="106"/>
      <c r="AW258" s="106"/>
      <c r="AX258" s="106"/>
      <c r="AY258" s="106"/>
      <c r="AZ258" s="106" t="s">
        <v>786</v>
      </c>
      <c r="BA258" s="107">
        <v>766.1</v>
      </c>
      <c r="BB258" s="107">
        <v>850</v>
      </c>
      <c r="BC258" s="106" t="s">
        <v>2975</v>
      </c>
      <c r="BD258" s="106" t="s">
        <v>2993</v>
      </c>
      <c r="BE258" s="108"/>
      <c r="BF258" s="109">
        <f t="shared" ref="BF258:BF266" si="97">BB258-P258</f>
        <v>850</v>
      </c>
      <c r="BM258" s="52" t="str">
        <f t="shared" si="92"/>
        <v>нет данных</v>
      </c>
      <c r="BP258" s="52" t="s">
        <v>3498</v>
      </c>
      <c r="BQ258" s="52" t="s">
        <v>948</v>
      </c>
      <c r="BR258" s="52" t="s">
        <v>3499</v>
      </c>
      <c r="BX258" s="52" t="s">
        <v>3498</v>
      </c>
      <c r="BY258" s="52" t="s">
        <v>948</v>
      </c>
      <c r="BZ258" s="52" t="s">
        <v>3499</v>
      </c>
      <c r="CK258" s="103">
        <f t="shared" si="85"/>
        <v>4.3655745685100555E-11</v>
      </c>
    </row>
    <row r="259" spans="1:118" x14ac:dyDescent="0.3">
      <c r="B259" s="104" t="s">
        <v>329</v>
      </c>
      <c r="C259" s="104"/>
      <c r="D259" s="104"/>
      <c r="E259" s="104"/>
      <c r="F259" s="140">
        <v>1428981.76</v>
      </c>
      <c r="G259" s="100">
        <f>G260</f>
        <v>1428981.76</v>
      </c>
      <c r="H259" s="101">
        <f t="shared" ref="H259:AH259" si="98">H260</f>
        <v>0</v>
      </c>
      <c r="I259" s="101">
        <f t="shared" si="98"/>
        <v>0</v>
      </c>
      <c r="J259" s="101">
        <f t="shared" si="98"/>
        <v>0</v>
      </c>
      <c r="K259" s="101">
        <f t="shared" si="98"/>
        <v>0</v>
      </c>
      <c r="L259" s="101">
        <f t="shared" si="98"/>
        <v>0</v>
      </c>
      <c r="M259" s="101">
        <f t="shared" si="98"/>
        <v>0</v>
      </c>
      <c r="N259" s="102">
        <f t="shared" si="98"/>
        <v>0</v>
      </c>
      <c r="O259" s="101">
        <f t="shared" si="98"/>
        <v>0</v>
      </c>
      <c r="P259" s="101">
        <f t="shared" si="98"/>
        <v>169.6</v>
      </c>
      <c r="Q259" s="101">
        <f t="shared" si="98"/>
        <v>1252185</v>
      </c>
      <c r="R259" s="101">
        <f t="shared" si="98"/>
        <v>0</v>
      </c>
      <c r="S259" s="101">
        <f t="shared" si="98"/>
        <v>0</v>
      </c>
      <c r="T259" s="101">
        <f t="shared" si="98"/>
        <v>0</v>
      </c>
      <c r="U259" s="101">
        <f t="shared" si="98"/>
        <v>0</v>
      </c>
      <c r="V259" s="101">
        <f t="shared" si="98"/>
        <v>0</v>
      </c>
      <c r="W259" s="101">
        <f t="shared" si="98"/>
        <v>0</v>
      </c>
      <c r="X259" s="101">
        <f t="shared" si="98"/>
        <v>0</v>
      </c>
      <c r="Y259" s="101">
        <f t="shared" si="98"/>
        <v>0</v>
      </c>
      <c r="Z259" s="101">
        <f t="shared" si="98"/>
        <v>0</v>
      </c>
      <c r="AA259" s="101">
        <f t="shared" si="98"/>
        <v>0</v>
      </c>
      <c r="AB259" s="101">
        <f t="shared" si="98"/>
        <v>0</v>
      </c>
      <c r="AC259" s="101">
        <f t="shared" si="98"/>
        <v>0</v>
      </c>
      <c r="AD259" s="101">
        <f t="shared" si="98"/>
        <v>0</v>
      </c>
      <c r="AE259" s="101">
        <f t="shared" si="98"/>
        <v>0</v>
      </c>
      <c r="AF259" s="101">
        <f t="shared" si="98"/>
        <v>26796.76</v>
      </c>
      <c r="AG259" s="101">
        <f t="shared" si="98"/>
        <v>150000</v>
      </c>
      <c r="AH259" s="101">
        <f t="shared" si="98"/>
        <v>0</v>
      </c>
      <c r="AI259" s="93" t="s">
        <v>17075</v>
      </c>
      <c r="AJ259" s="93" t="s">
        <v>17075</v>
      </c>
      <c r="AK259" s="93" t="s">
        <v>17075</v>
      </c>
      <c r="AL259" s="105"/>
      <c r="AM259" s="105"/>
      <c r="AN259" s="105"/>
      <c r="AO259" s="105"/>
      <c r="AP259" s="106"/>
      <c r="AQ259" s="106"/>
      <c r="AR259" s="106"/>
      <c r="AS259" s="106"/>
      <c r="AT259" s="106"/>
      <c r="AU259" s="106"/>
      <c r="AV259" s="106"/>
      <c r="AW259" s="106"/>
      <c r="AX259" s="106"/>
      <c r="AY259" s="106"/>
      <c r="AZ259" s="106"/>
      <c r="BA259" s="107"/>
      <c r="BB259" s="107"/>
      <c r="BC259" s="106"/>
      <c r="BD259" s="106"/>
      <c r="BE259" s="108"/>
      <c r="BF259" s="109">
        <f t="shared" si="97"/>
        <v>-169.6</v>
      </c>
      <c r="BM259" s="52" t="e">
        <f t="shared" si="92"/>
        <v>#N/A</v>
      </c>
      <c r="BP259" s="52" t="s">
        <v>689</v>
      </c>
      <c r="BQ259" s="52" t="s">
        <v>1275</v>
      </c>
      <c r="BR259" s="52" t="s">
        <v>1345</v>
      </c>
      <c r="BX259" s="52" t="s">
        <v>689</v>
      </c>
      <c r="BY259" s="52" t="s">
        <v>1275</v>
      </c>
      <c r="BZ259" s="52" t="s">
        <v>1345</v>
      </c>
      <c r="CK259" s="103">
        <f t="shared" si="85"/>
        <v>0</v>
      </c>
    </row>
    <row r="260" spans="1:118" x14ac:dyDescent="0.3">
      <c r="A260" s="52">
        <v>1</v>
      </c>
      <c r="B260" s="110">
        <f>SUBTOTAL(9,$A$22:A260)</f>
        <v>219</v>
      </c>
      <c r="C260" s="115" t="s">
        <v>332</v>
      </c>
      <c r="D260" s="115"/>
      <c r="E260" s="115"/>
      <c r="F260" s="116">
        <v>1428981.76</v>
      </c>
      <c r="G260" s="101">
        <f>H260+I260+J260+K260+L260+M260+O260+Q260+S260+U260+W260+X260+Y260+Z260+AA260+AB260+AC260+AD260+AE260+AF260+AG260+AH260</f>
        <v>1428981.76</v>
      </c>
      <c r="H260" s="117">
        <v>0</v>
      </c>
      <c r="I260" s="117">
        <v>0</v>
      </c>
      <c r="J260" s="117">
        <v>0</v>
      </c>
      <c r="K260" s="117">
        <v>0</v>
      </c>
      <c r="L260" s="117">
        <v>0</v>
      </c>
      <c r="M260" s="117">
        <v>0</v>
      </c>
      <c r="N260" s="118">
        <v>0</v>
      </c>
      <c r="O260" s="117">
        <v>0</v>
      </c>
      <c r="P260" s="129">
        <v>169.6</v>
      </c>
      <c r="Q260" s="101">
        <v>1252185</v>
      </c>
      <c r="R260" s="117">
        <v>0</v>
      </c>
      <c r="S260" s="117">
        <v>0</v>
      </c>
      <c r="T260" s="101">
        <v>0</v>
      </c>
      <c r="U260" s="101">
        <v>0</v>
      </c>
      <c r="V260" s="117">
        <v>0</v>
      </c>
      <c r="W260" s="117">
        <v>0</v>
      </c>
      <c r="X260" s="117">
        <v>0</v>
      </c>
      <c r="Y260" s="117">
        <v>0</v>
      </c>
      <c r="Z260" s="117">
        <v>0</v>
      </c>
      <c r="AA260" s="117">
        <v>0</v>
      </c>
      <c r="AB260" s="117">
        <v>0</v>
      </c>
      <c r="AC260" s="117">
        <v>0</v>
      </c>
      <c r="AD260" s="117">
        <v>0</v>
      </c>
      <c r="AE260" s="117">
        <v>0</v>
      </c>
      <c r="AF260" s="101">
        <f>ROUND(Q260*2.14%,2)</f>
        <v>26796.76</v>
      </c>
      <c r="AG260" s="101">
        <v>150000</v>
      </c>
      <c r="AH260" s="117">
        <v>0</v>
      </c>
      <c r="AI260" s="93">
        <v>2023</v>
      </c>
      <c r="AJ260" s="93">
        <v>2023</v>
      </c>
      <c r="AK260" s="93">
        <v>2023</v>
      </c>
      <c r="AL260" s="105"/>
      <c r="AM260" s="105"/>
      <c r="AN260" s="105"/>
      <c r="AO260" s="105"/>
      <c r="AP260" s="106" t="s">
        <v>17000</v>
      </c>
      <c r="AQ260" s="106" t="s">
        <v>16996</v>
      </c>
      <c r="AR260" s="106">
        <v>0</v>
      </c>
      <c r="AS260" s="106" t="s">
        <v>17007</v>
      </c>
      <c r="AT260" s="106" t="s">
        <v>17014</v>
      </c>
      <c r="AU260" s="106">
        <v>0</v>
      </c>
      <c r="AV260" s="106"/>
      <c r="AW260" s="106"/>
      <c r="AX260" s="106"/>
      <c r="AY260" s="106"/>
      <c r="AZ260" s="106" t="s">
        <v>1021</v>
      </c>
      <c r="BA260" s="107">
        <v>365.1</v>
      </c>
      <c r="BB260" s="107" t="s">
        <v>2993</v>
      </c>
      <c r="BC260" s="106" t="s">
        <v>2975</v>
      </c>
      <c r="BD260" s="106" t="s">
        <v>17058</v>
      </c>
      <c r="BE260" s="108"/>
      <c r="BF260" s="109" t="e">
        <f t="shared" si="97"/>
        <v>#VALUE!</v>
      </c>
      <c r="BM260" s="52" t="str">
        <f t="shared" si="92"/>
        <v>нет данных</v>
      </c>
      <c r="BP260" s="52" t="s">
        <v>690</v>
      </c>
      <c r="BQ260" s="52" t="s">
        <v>712</v>
      </c>
      <c r="BR260" s="52" t="s">
        <v>2180</v>
      </c>
      <c r="BX260" s="52" t="s">
        <v>690</v>
      </c>
      <c r="BY260" s="52" t="s">
        <v>712</v>
      </c>
      <c r="BZ260" s="52" t="s">
        <v>2180</v>
      </c>
      <c r="CK260" s="103">
        <f t="shared" si="85"/>
        <v>0</v>
      </c>
    </row>
    <row r="261" spans="1:118" x14ac:dyDescent="0.3">
      <c r="B261" s="104" t="s">
        <v>334</v>
      </c>
      <c r="C261" s="115"/>
      <c r="D261" s="115"/>
      <c r="E261" s="115"/>
      <c r="F261" s="116"/>
      <c r="G261" s="100">
        <f>G262+G263</f>
        <v>7369752.5899999999</v>
      </c>
      <c r="H261" s="101">
        <f t="shared" ref="H261:AH261" si="99">H262+H263</f>
        <v>0</v>
      </c>
      <c r="I261" s="101">
        <f t="shared" si="99"/>
        <v>0</v>
      </c>
      <c r="J261" s="101">
        <f t="shared" si="99"/>
        <v>0</v>
      </c>
      <c r="K261" s="101">
        <f t="shared" si="99"/>
        <v>0</v>
      </c>
      <c r="L261" s="101">
        <f t="shared" si="99"/>
        <v>0</v>
      </c>
      <c r="M261" s="101">
        <f t="shared" si="99"/>
        <v>0</v>
      </c>
      <c r="N261" s="102">
        <f t="shared" si="99"/>
        <v>0</v>
      </c>
      <c r="O261" s="101">
        <f t="shared" si="99"/>
        <v>0</v>
      </c>
      <c r="P261" s="101">
        <f t="shared" si="99"/>
        <v>897</v>
      </c>
      <c r="Q261" s="101">
        <f t="shared" si="99"/>
        <v>7292503.0999999996</v>
      </c>
      <c r="R261" s="101">
        <f t="shared" si="99"/>
        <v>0</v>
      </c>
      <c r="S261" s="101">
        <f t="shared" si="99"/>
        <v>0</v>
      </c>
      <c r="T261" s="101">
        <f t="shared" si="99"/>
        <v>0</v>
      </c>
      <c r="U261" s="101">
        <f t="shared" si="99"/>
        <v>0</v>
      </c>
      <c r="V261" s="101">
        <f t="shared" si="99"/>
        <v>0</v>
      </c>
      <c r="W261" s="101">
        <f t="shared" si="99"/>
        <v>0</v>
      </c>
      <c r="X261" s="101">
        <f t="shared" si="99"/>
        <v>0</v>
      </c>
      <c r="Y261" s="101">
        <f t="shared" si="99"/>
        <v>0</v>
      </c>
      <c r="Z261" s="101">
        <f t="shared" si="99"/>
        <v>0</v>
      </c>
      <c r="AA261" s="101">
        <f t="shared" si="99"/>
        <v>0</v>
      </c>
      <c r="AB261" s="101">
        <f t="shared" si="99"/>
        <v>0</v>
      </c>
      <c r="AC261" s="101">
        <f t="shared" si="99"/>
        <v>0</v>
      </c>
      <c r="AD261" s="101">
        <f t="shared" si="99"/>
        <v>0</v>
      </c>
      <c r="AE261" s="101">
        <f t="shared" si="99"/>
        <v>0</v>
      </c>
      <c r="AF261" s="101">
        <f t="shared" si="99"/>
        <v>77249.489999999991</v>
      </c>
      <c r="AG261" s="101">
        <f t="shared" si="99"/>
        <v>0</v>
      </c>
      <c r="AH261" s="101">
        <f t="shared" si="99"/>
        <v>0</v>
      </c>
      <c r="AI261" s="93" t="s">
        <v>17075</v>
      </c>
      <c r="AJ261" s="93" t="s">
        <v>17075</v>
      </c>
      <c r="AK261" s="93" t="s">
        <v>17075</v>
      </c>
      <c r="AL261" s="105"/>
      <c r="AM261" s="105"/>
      <c r="AN261" s="105"/>
      <c r="AO261" s="105"/>
      <c r="AP261" s="106"/>
      <c r="AQ261" s="106"/>
      <c r="AR261" s="106"/>
      <c r="AS261" s="106"/>
      <c r="AT261" s="106"/>
      <c r="AU261" s="106"/>
      <c r="AV261" s="106"/>
      <c r="AW261" s="106"/>
      <c r="AX261" s="106"/>
      <c r="AY261" s="106"/>
      <c r="AZ261" s="106"/>
      <c r="BA261" s="107"/>
      <c r="BB261" s="107"/>
      <c r="BC261" s="106"/>
      <c r="BD261" s="106"/>
      <c r="BE261" s="108"/>
      <c r="BF261" s="109"/>
      <c r="CK261" s="103">
        <f t="shared" si="85"/>
        <v>2.3283064365386963E-10</v>
      </c>
    </row>
    <row r="262" spans="1:118" x14ac:dyDescent="0.3">
      <c r="A262" s="52">
        <v>1</v>
      </c>
      <c r="B262" s="110">
        <f>SUBTOTAL(9,$A$22:A262)</f>
        <v>220</v>
      </c>
      <c r="C262" s="115" t="s">
        <v>1830</v>
      </c>
      <c r="D262" s="115"/>
      <c r="E262" s="115"/>
      <c r="F262" s="116"/>
      <c r="G262" s="101">
        <f t="shared" ref="G262:G263" si="100">H262+I262+J262+K262+L262+M262+O262+Q262+S262+U262+W262+X262+Y262+Z262+AA262+AB262+AC262+AD262+AE262+AF262+AG262+AH262</f>
        <v>3516930.03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25">
        <v>0</v>
      </c>
      <c r="O262" s="119">
        <v>0</v>
      </c>
      <c r="P262" s="119">
        <v>429</v>
      </c>
      <c r="Q262" s="119">
        <v>3480065.69</v>
      </c>
      <c r="R262" s="119">
        <v>0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>
        <v>0</v>
      </c>
      <c r="AB262" s="119">
        <v>0</v>
      </c>
      <c r="AC262" s="119">
        <v>0</v>
      </c>
      <c r="AD262" s="119">
        <v>0</v>
      </c>
      <c r="AE262" s="119">
        <v>0</v>
      </c>
      <c r="AF262" s="119">
        <f t="shared" ref="AF262:AF263" si="101">ROUND(Q262*1.0593%,2)+ROUND(H262*1.0593%,2)+ROUND(I262*1.0593%,2)+ROUND(J262*1.0593%,2)+ROUND(K262*1.0593%,2)+ROUND(L262*1.0593%,2)+ROUND(M262*1.0593%,2)+ROUND(O262*1.0593%,2)+ROUND(S262*1.0593%,2)+ROUND(U262*1.0593%,2)+ROUND(W262*1.0593%,2)+ROUND(X262*1.0593%,2)+ROUND(Y262*1.0593%,2)+ROUND(Z262*1.0593%,2)+ROUND(AA262*1.0593%,2)+ROUND(AB262*1.0593%,2)+ROUND(AC262*1.0593%,2)+ROUND(AD262*1.0593%,2)+ROUND(AE262*1.0593%,2)</f>
        <v>36864.339999999997</v>
      </c>
      <c r="AG262" s="119">
        <v>0</v>
      </c>
      <c r="AH262" s="119">
        <v>0</v>
      </c>
      <c r="AI262" s="121" t="s">
        <v>17316</v>
      </c>
      <c r="AJ262" s="121">
        <v>2023</v>
      </c>
      <c r="AK262" s="122">
        <v>2023</v>
      </c>
      <c r="AL262" s="105"/>
      <c r="AM262" s="105"/>
      <c r="AN262" s="105"/>
      <c r="AO262" s="105"/>
      <c r="AP262" s="106"/>
      <c r="AQ262" s="106"/>
      <c r="AR262" s="106"/>
      <c r="AS262" s="106"/>
      <c r="AT262" s="106"/>
      <c r="AU262" s="106"/>
      <c r="AV262" s="106"/>
      <c r="AW262" s="106"/>
      <c r="AX262" s="106"/>
      <c r="AY262" s="106"/>
      <c r="AZ262" s="106"/>
      <c r="BA262" s="107"/>
      <c r="BB262" s="107"/>
      <c r="BC262" s="106"/>
      <c r="BD262" s="106"/>
      <c r="BE262" s="108"/>
      <c r="BF262" s="109"/>
      <c r="CK262" s="103">
        <f t="shared" si="85"/>
        <v>-1.4551915228366852E-10</v>
      </c>
    </row>
    <row r="263" spans="1:118" x14ac:dyDescent="0.3">
      <c r="A263" s="52">
        <v>1</v>
      </c>
      <c r="B263" s="110">
        <f>SUBTOTAL(9,$A$22:A263)</f>
        <v>221</v>
      </c>
      <c r="C263" s="115" t="s">
        <v>1829</v>
      </c>
      <c r="D263" s="115"/>
      <c r="E263" s="115"/>
      <c r="F263" s="116"/>
      <c r="G263" s="101">
        <f t="shared" si="100"/>
        <v>3852822.56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25">
        <v>0</v>
      </c>
      <c r="O263" s="119">
        <v>0</v>
      </c>
      <c r="P263" s="119">
        <v>468</v>
      </c>
      <c r="Q263" s="119">
        <v>3812437.41</v>
      </c>
      <c r="R263" s="119">
        <v>0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>
        <v>0</v>
      </c>
      <c r="AB263" s="119">
        <v>0</v>
      </c>
      <c r="AC263" s="119">
        <v>0</v>
      </c>
      <c r="AD263" s="119">
        <v>0</v>
      </c>
      <c r="AE263" s="119">
        <v>0</v>
      </c>
      <c r="AF263" s="119">
        <f t="shared" si="101"/>
        <v>40385.15</v>
      </c>
      <c r="AG263" s="119">
        <v>0</v>
      </c>
      <c r="AH263" s="119">
        <v>0</v>
      </c>
      <c r="AI263" s="121" t="s">
        <v>17316</v>
      </c>
      <c r="AJ263" s="121">
        <v>2023</v>
      </c>
      <c r="AK263" s="122">
        <v>2023</v>
      </c>
      <c r="AL263" s="105"/>
      <c r="AM263" s="105"/>
      <c r="AN263" s="105"/>
      <c r="AO263" s="105"/>
      <c r="AP263" s="106"/>
      <c r="AQ263" s="106"/>
      <c r="AR263" s="106"/>
      <c r="AS263" s="106"/>
      <c r="AT263" s="106"/>
      <c r="AU263" s="106"/>
      <c r="AV263" s="106"/>
      <c r="AW263" s="106"/>
      <c r="AX263" s="106"/>
      <c r="AY263" s="106"/>
      <c r="AZ263" s="106"/>
      <c r="BA263" s="107"/>
      <c r="BB263" s="107"/>
      <c r="BC263" s="106"/>
      <c r="BD263" s="106"/>
      <c r="BE263" s="108"/>
      <c r="BF263" s="109"/>
      <c r="CK263" s="103">
        <f t="shared" si="85"/>
        <v>-9.4587448984384537E-11</v>
      </c>
    </row>
    <row r="264" spans="1:118" x14ac:dyDescent="0.3">
      <c r="B264" s="104" t="s">
        <v>356</v>
      </c>
      <c r="C264" s="104"/>
      <c r="D264" s="100">
        <v>9814013.0399999991</v>
      </c>
      <c r="E264" s="100">
        <f>D264*3-G264-G528-G530-G723-G725</f>
        <v>0</v>
      </c>
      <c r="F264" s="100">
        <v>7618035.8099999996</v>
      </c>
      <c r="G264" s="100">
        <f>G265</f>
        <v>7618035.8099999996</v>
      </c>
      <c r="H264" s="101">
        <f t="shared" ref="H264:AH264" si="102">H265</f>
        <v>0</v>
      </c>
      <c r="I264" s="101">
        <f t="shared" si="102"/>
        <v>0</v>
      </c>
      <c r="J264" s="101">
        <f t="shared" si="102"/>
        <v>7331149.2199999997</v>
      </c>
      <c r="K264" s="101">
        <f t="shared" si="102"/>
        <v>0</v>
      </c>
      <c r="L264" s="101">
        <f t="shared" si="102"/>
        <v>0</v>
      </c>
      <c r="M264" s="101">
        <f t="shared" si="102"/>
        <v>0</v>
      </c>
      <c r="N264" s="102">
        <f t="shared" si="102"/>
        <v>0</v>
      </c>
      <c r="O264" s="101">
        <f t="shared" si="102"/>
        <v>0</v>
      </c>
      <c r="P264" s="101">
        <f t="shared" si="102"/>
        <v>0</v>
      </c>
      <c r="Q264" s="101">
        <f t="shared" si="102"/>
        <v>0</v>
      </c>
      <c r="R264" s="101">
        <f t="shared" si="102"/>
        <v>0</v>
      </c>
      <c r="S264" s="101">
        <f t="shared" si="102"/>
        <v>0</v>
      </c>
      <c r="T264" s="101">
        <f t="shared" si="102"/>
        <v>0</v>
      </c>
      <c r="U264" s="101">
        <f t="shared" si="102"/>
        <v>0</v>
      </c>
      <c r="V264" s="101">
        <f t="shared" si="102"/>
        <v>0</v>
      </c>
      <c r="W264" s="101">
        <f t="shared" si="102"/>
        <v>0</v>
      </c>
      <c r="X264" s="101">
        <f t="shared" si="102"/>
        <v>0</v>
      </c>
      <c r="Y264" s="101">
        <f t="shared" si="102"/>
        <v>0</v>
      </c>
      <c r="Z264" s="101">
        <f t="shared" si="102"/>
        <v>0</v>
      </c>
      <c r="AA264" s="101">
        <f t="shared" si="102"/>
        <v>0</v>
      </c>
      <c r="AB264" s="101">
        <f t="shared" si="102"/>
        <v>0</v>
      </c>
      <c r="AC264" s="101">
        <f t="shared" si="102"/>
        <v>0</v>
      </c>
      <c r="AD264" s="101">
        <f t="shared" si="102"/>
        <v>0</v>
      </c>
      <c r="AE264" s="101">
        <f t="shared" si="102"/>
        <v>0</v>
      </c>
      <c r="AF264" s="101">
        <f t="shared" si="102"/>
        <v>156886.59</v>
      </c>
      <c r="AG264" s="101">
        <f t="shared" si="102"/>
        <v>130000</v>
      </c>
      <c r="AH264" s="101">
        <f t="shared" si="102"/>
        <v>0</v>
      </c>
      <c r="AI264" s="93" t="s">
        <v>17075</v>
      </c>
      <c r="AJ264" s="93" t="s">
        <v>17075</v>
      </c>
      <c r="AK264" s="93" t="s">
        <v>17075</v>
      </c>
      <c r="AL264" s="105"/>
      <c r="AM264" s="105"/>
      <c r="AN264" s="105"/>
      <c r="AO264" s="105"/>
      <c r="AP264" s="106"/>
      <c r="AQ264" s="106"/>
      <c r="AR264" s="106"/>
      <c r="AS264" s="106"/>
      <c r="AT264" s="106"/>
      <c r="AU264" s="106"/>
      <c r="AV264" s="106"/>
      <c r="AW264" s="106"/>
      <c r="AX264" s="106"/>
      <c r="AY264" s="106"/>
      <c r="AZ264" s="106"/>
      <c r="BA264" s="107"/>
      <c r="BB264" s="107"/>
      <c r="BC264" s="106"/>
      <c r="BD264" s="106"/>
      <c r="BE264" s="108"/>
      <c r="BF264" s="109">
        <f t="shared" si="97"/>
        <v>0</v>
      </c>
      <c r="BM264" s="52" t="e">
        <f>VLOOKUP(C264,BP:BR,3,FALSE)</f>
        <v>#N/A</v>
      </c>
      <c r="BP264" s="52" t="s">
        <v>694</v>
      </c>
      <c r="BQ264" s="52" t="s">
        <v>17038</v>
      </c>
      <c r="BR264" s="52" t="s">
        <v>2993</v>
      </c>
      <c r="BX264" s="52" t="s">
        <v>694</v>
      </c>
      <c r="BY264" s="52" t="s">
        <v>17038</v>
      </c>
      <c r="BZ264" s="52" t="s">
        <v>2993</v>
      </c>
      <c r="CK264" s="103">
        <f t="shared" si="85"/>
        <v>-1.4551915228366852E-10</v>
      </c>
    </row>
    <row r="265" spans="1:118" x14ac:dyDescent="0.3">
      <c r="A265" s="52">
        <v>1</v>
      </c>
      <c r="B265" s="110">
        <f>SUBTOTAL(9,$A$22:A265)</f>
        <v>222</v>
      </c>
      <c r="C265" s="115" t="s">
        <v>357</v>
      </c>
      <c r="D265" s="115"/>
      <c r="E265" s="115"/>
      <c r="F265" s="116">
        <v>7618035.8099999996</v>
      </c>
      <c r="G265" s="101">
        <f>H265+I265+J265+K265+L265+M265+O265+Q265+S265+U265+W265+X265+Y265+Z265+AA265+AB265+AC265+AD265+AE265+AF265+AG265+AH265</f>
        <v>7618035.8099999996</v>
      </c>
      <c r="H265" s="117">
        <v>0</v>
      </c>
      <c r="I265" s="117">
        <v>0</v>
      </c>
      <c r="J265" s="117">
        <v>7331149.2199999997</v>
      </c>
      <c r="K265" s="117">
        <v>0</v>
      </c>
      <c r="L265" s="117">
        <v>0</v>
      </c>
      <c r="M265" s="117">
        <v>0</v>
      </c>
      <c r="N265" s="118">
        <v>0</v>
      </c>
      <c r="O265" s="117">
        <v>0</v>
      </c>
      <c r="P265" s="129">
        <v>0</v>
      </c>
      <c r="Q265" s="101">
        <v>0</v>
      </c>
      <c r="R265" s="117">
        <v>0</v>
      </c>
      <c r="S265" s="117">
        <v>0</v>
      </c>
      <c r="T265" s="101">
        <v>0</v>
      </c>
      <c r="U265" s="101">
        <v>0</v>
      </c>
      <c r="V265" s="117">
        <v>0</v>
      </c>
      <c r="W265" s="117">
        <v>0</v>
      </c>
      <c r="X265" s="117">
        <v>0</v>
      </c>
      <c r="Y265" s="117">
        <v>0</v>
      </c>
      <c r="Z265" s="117">
        <v>0</v>
      </c>
      <c r="AA265" s="117">
        <v>0</v>
      </c>
      <c r="AB265" s="117">
        <v>0</v>
      </c>
      <c r="AC265" s="117">
        <v>0</v>
      </c>
      <c r="AD265" s="117">
        <v>0</v>
      </c>
      <c r="AE265" s="117">
        <v>0</v>
      </c>
      <c r="AF265" s="117">
        <f>ROUND(J265*2.14%,2)</f>
        <v>156886.59</v>
      </c>
      <c r="AG265" s="117">
        <v>130000</v>
      </c>
      <c r="AH265" s="117">
        <v>0</v>
      </c>
      <c r="AI265" s="93">
        <v>2023</v>
      </c>
      <c r="AJ265" s="93">
        <v>2023</v>
      </c>
      <c r="AK265" s="93">
        <v>2023</v>
      </c>
      <c r="AL265" s="105"/>
      <c r="AM265" s="105"/>
      <c r="AN265" s="105"/>
      <c r="AO265" s="105"/>
      <c r="AP265" s="106" t="s">
        <v>16999</v>
      </c>
      <c r="AQ265" s="106" t="s">
        <v>16997</v>
      </c>
      <c r="AR265" s="106">
        <v>0</v>
      </c>
      <c r="AS265" s="106" t="s">
        <v>17004</v>
      </c>
      <c r="AT265" s="106" t="s">
        <v>17009</v>
      </c>
      <c r="AU265" s="106" t="s">
        <v>17011</v>
      </c>
      <c r="AV265" s="106" t="s">
        <v>17026</v>
      </c>
      <c r="AW265" s="106"/>
      <c r="AX265" s="106"/>
      <c r="AY265" s="106"/>
      <c r="AZ265" s="106" t="s">
        <v>783</v>
      </c>
      <c r="BA265" s="107">
        <v>3379.8</v>
      </c>
      <c r="BB265" s="107">
        <v>978</v>
      </c>
      <c r="BC265" s="106" t="s">
        <v>2975</v>
      </c>
      <c r="BD265" s="106" t="s">
        <v>783</v>
      </c>
      <c r="BE265" s="108"/>
      <c r="BF265" s="109">
        <f t="shared" si="97"/>
        <v>978</v>
      </c>
      <c r="BM265" s="52" t="str">
        <f>VLOOKUP(C265,BP:BR,3,FALSE)</f>
        <v>801.900</v>
      </c>
      <c r="BP265" s="52" t="s">
        <v>3554</v>
      </c>
      <c r="BQ265" s="52" t="s">
        <v>633</v>
      </c>
      <c r="BR265" s="52" t="s">
        <v>3555</v>
      </c>
      <c r="BX265" s="52" t="s">
        <v>3554</v>
      </c>
      <c r="BY265" s="52" t="s">
        <v>633</v>
      </c>
      <c r="BZ265" s="52" t="s">
        <v>3555</v>
      </c>
      <c r="CK265" s="103">
        <f t="shared" si="85"/>
        <v>-1.4551915228366852E-10</v>
      </c>
    </row>
    <row r="266" spans="1:118" x14ac:dyDescent="0.3">
      <c r="B266" s="104" t="s">
        <v>2955</v>
      </c>
      <c r="C266" s="104"/>
      <c r="D266" s="100">
        <v>38679130.789999999</v>
      </c>
      <c r="E266" s="127" t="e">
        <f>D266*3-G266-G272-G274-G532-G538-G540-#REF!</f>
        <v>#REF!</v>
      </c>
      <c r="F266" s="128">
        <v>33582063.909999996</v>
      </c>
      <c r="G266" s="100">
        <f t="shared" ref="G266:AH266" si="103">SUM(G267:G271)</f>
        <v>41565685.990000002</v>
      </c>
      <c r="H266" s="101">
        <f t="shared" si="103"/>
        <v>0</v>
      </c>
      <c r="I266" s="101">
        <f t="shared" si="103"/>
        <v>0</v>
      </c>
      <c r="J266" s="101">
        <f t="shared" si="103"/>
        <v>0</v>
      </c>
      <c r="K266" s="101">
        <f t="shared" si="103"/>
        <v>0</v>
      </c>
      <c r="L266" s="101">
        <f t="shared" si="103"/>
        <v>0</v>
      </c>
      <c r="M266" s="101">
        <f t="shared" si="103"/>
        <v>0</v>
      </c>
      <c r="N266" s="102">
        <f t="shared" si="103"/>
        <v>0</v>
      </c>
      <c r="O266" s="101">
        <f t="shared" si="103"/>
        <v>0</v>
      </c>
      <c r="P266" s="101">
        <f t="shared" si="103"/>
        <v>4792.3900000000003</v>
      </c>
      <c r="Q266" s="101">
        <f t="shared" si="103"/>
        <v>37674640.510000005</v>
      </c>
      <c r="R266" s="101">
        <f t="shared" si="103"/>
        <v>0</v>
      </c>
      <c r="S266" s="101">
        <f t="shared" si="103"/>
        <v>0</v>
      </c>
      <c r="T266" s="101">
        <f t="shared" si="103"/>
        <v>1327.14</v>
      </c>
      <c r="U266" s="101">
        <f t="shared" si="103"/>
        <v>3020176.4</v>
      </c>
      <c r="V266" s="101">
        <f t="shared" si="103"/>
        <v>0</v>
      </c>
      <c r="W266" s="101">
        <f t="shared" si="103"/>
        <v>0</v>
      </c>
      <c r="X266" s="101">
        <f t="shared" si="103"/>
        <v>0</v>
      </c>
      <c r="Y266" s="101">
        <f t="shared" si="103"/>
        <v>0</v>
      </c>
      <c r="Z266" s="101">
        <f t="shared" si="103"/>
        <v>0</v>
      </c>
      <c r="AA266" s="101">
        <f t="shared" si="103"/>
        <v>0</v>
      </c>
      <c r="AB266" s="101">
        <f t="shared" si="103"/>
        <v>0</v>
      </c>
      <c r="AC266" s="101">
        <f t="shared" si="103"/>
        <v>0</v>
      </c>
      <c r="AD266" s="101">
        <f t="shared" si="103"/>
        <v>0</v>
      </c>
      <c r="AE266" s="101">
        <f t="shared" si="103"/>
        <v>0</v>
      </c>
      <c r="AF266" s="101">
        <f t="shared" si="103"/>
        <v>870869.08</v>
      </c>
      <c r="AG266" s="101">
        <f t="shared" si="103"/>
        <v>0</v>
      </c>
      <c r="AH266" s="101">
        <f t="shared" si="103"/>
        <v>0</v>
      </c>
      <c r="AI266" s="93" t="s">
        <v>17075</v>
      </c>
      <c r="AJ266" s="93" t="s">
        <v>17075</v>
      </c>
      <c r="AK266" s="93" t="s">
        <v>17075</v>
      </c>
      <c r="AL266" s="105"/>
      <c r="AM266" s="105"/>
      <c r="AN266" s="105"/>
      <c r="AO266" s="105"/>
      <c r="AP266" s="106"/>
      <c r="AQ266" s="106"/>
      <c r="AR266" s="106"/>
      <c r="AS266" s="106"/>
      <c r="AT266" s="106"/>
      <c r="AU266" s="106"/>
      <c r="AV266" s="106"/>
      <c r="AW266" s="106"/>
      <c r="AX266" s="106"/>
      <c r="AY266" s="106"/>
      <c r="AZ266" s="106"/>
      <c r="BA266" s="107"/>
      <c r="BB266" s="107"/>
      <c r="BC266" s="106"/>
      <c r="BD266" s="106"/>
      <c r="BE266" s="108"/>
      <c r="BF266" s="109">
        <f t="shared" si="97"/>
        <v>-4792.3900000000003</v>
      </c>
      <c r="BM266" s="52" t="e">
        <f>VLOOKUP(C266,BP:BR,3,FALSE)</f>
        <v>#N/A</v>
      </c>
      <c r="BP266" s="52" t="s">
        <v>3935</v>
      </c>
      <c r="BQ266" s="52" t="s">
        <v>3276</v>
      </c>
      <c r="BR266" s="52" t="s">
        <v>2993</v>
      </c>
      <c r="BX266" s="52" t="s">
        <v>3935</v>
      </c>
      <c r="BY266" s="52" t="s">
        <v>3276</v>
      </c>
      <c r="BZ266" s="52" t="s">
        <v>2993</v>
      </c>
      <c r="CK266" s="103">
        <f t="shared" si="85"/>
        <v>-3.14321368932724E-9</v>
      </c>
    </row>
    <row r="267" spans="1:118" x14ac:dyDescent="0.3">
      <c r="A267" s="52">
        <v>1</v>
      </c>
      <c r="B267" s="110">
        <f>SUBTOTAL(9,$A$22:A267)</f>
        <v>223</v>
      </c>
      <c r="C267" s="104" t="s">
        <v>2951</v>
      </c>
      <c r="D267" s="100"/>
      <c r="E267" s="127"/>
      <c r="F267" s="128">
        <v>10757499.289999999</v>
      </c>
      <c r="G267" s="101">
        <f t="shared" ref="G267:G271" si="104">H267+I267+J267+K267+L267+M267+O267+Q267+S267+U267+W267+X267+Y267+Z267+AA267+AB267+AC267+AD267+AE267+AF267+AG267+AH267</f>
        <v>10557499.289999999</v>
      </c>
      <c r="H267" s="117">
        <v>0</v>
      </c>
      <c r="I267" s="117">
        <v>0</v>
      </c>
      <c r="J267" s="117">
        <v>0</v>
      </c>
      <c r="K267" s="117">
        <v>0</v>
      </c>
      <c r="L267" s="117">
        <v>0</v>
      </c>
      <c r="M267" s="117">
        <v>0</v>
      </c>
      <c r="N267" s="118">
        <v>0</v>
      </c>
      <c r="O267" s="117">
        <v>0</v>
      </c>
      <c r="P267" s="143">
        <v>1241</v>
      </c>
      <c r="Q267" s="101">
        <v>10336302.42</v>
      </c>
      <c r="R267" s="117">
        <v>0</v>
      </c>
      <c r="S267" s="117">
        <v>0</v>
      </c>
      <c r="T267" s="101">
        <v>0</v>
      </c>
      <c r="U267" s="101">
        <v>0</v>
      </c>
      <c r="V267" s="117">
        <v>0</v>
      </c>
      <c r="W267" s="117">
        <v>0</v>
      </c>
      <c r="X267" s="117">
        <v>0</v>
      </c>
      <c r="Y267" s="117">
        <v>0</v>
      </c>
      <c r="Z267" s="117">
        <v>0</v>
      </c>
      <c r="AA267" s="117">
        <v>0</v>
      </c>
      <c r="AB267" s="117">
        <v>0</v>
      </c>
      <c r="AC267" s="117">
        <v>0</v>
      </c>
      <c r="AD267" s="117">
        <v>0</v>
      </c>
      <c r="AE267" s="117">
        <v>0</v>
      </c>
      <c r="AF267" s="101">
        <f>ROUND(Q267*2.14%,2)</f>
        <v>221196.87</v>
      </c>
      <c r="AG267" s="117">
        <v>0</v>
      </c>
      <c r="AH267" s="117">
        <v>0</v>
      </c>
      <c r="AI267" s="93" t="s">
        <v>17316</v>
      </c>
      <c r="AJ267" s="93">
        <v>2023</v>
      </c>
      <c r="AK267" s="93">
        <v>2023</v>
      </c>
      <c r="AL267" s="105"/>
      <c r="AM267" s="105"/>
      <c r="AN267" s="105"/>
      <c r="AO267" s="105"/>
      <c r="AP267" s="106" t="s">
        <v>17016</v>
      </c>
      <c r="AQ267" s="106" t="s">
        <v>17011</v>
      </c>
      <c r="AR267" s="106"/>
      <c r="AS267" s="106" t="s">
        <v>17010</v>
      </c>
      <c r="AT267" s="106" t="s">
        <v>16998</v>
      </c>
      <c r="AU267" s="106" t="s">
        <v>17010</v>
      </c>
      <c r="AV267" s="106"/>
      <c r="AW267" s="106"/>
      <c r="AX267" s="106"/>
      <c r="AY267" s="106"/>
      <c r="AZ267" s="106">
        <v>1971</v>
      </c>
      <c r="BA267" s="107"/>
      <c r="BB267" s="107"/>
      <c r="BC267" s="106" t="s">
        <v>3001</v>
      </c>
      <c r="BD267" s="106" t="s">
        <v>17058</v>
      </c>
      <c r="BE267" s="108"/>
      <c r="BF267" s="109"/>
      <c r="CK267" s="103">
        <f t="shared" si="85"/>
        <v>-8.149072527885437E-10</v>
      </c>
    </row>
    <row r="268" spans="1:118" x14ac:dyDescent="0.3">
      <c r="A268" s="52">
        <v>1</v>
      </c>
      <c r="B268" s="110">
        <f>SUBTOTAL(9,$A$22:A268)</f>
        <v>224</v>
      </c>
      <c r="C268" s="115" t="s">
        <v>1946</v>
      </c>
      <c r="D268" s="115"/>
      <c r="E268" s="115"/>
      <c r="F268" s="116">
        <v>10554662.1</v>
      </c>
      <c r="G268" s="101">
        <f t="shared" si="104"/>
        <v>10354662.1</v>
      </c>
      <c r="H268" s="117">
        <v>0</v>
      </c>
      <c r="I268" s="117">
        <v>0</v>
      </c>
      <c r="J268" s="117">
        <v>0</v>
      </c>
      <c r="K268" s="117">
        <v>0</v>
      </c>
      <c r="L268" s="117">
        <v>0</v>
      </c>
      <c r="M268" s="117">
        <v>0</v>
      </c>
      <c r="N268" s="118">
        <v>0</v>
      </c>
      <c r="O268" s="117">
        <v>0</v>
      </c>
      <c r="P268" s="143">
        <v>1217.5999999999999</v>
      </c>
      <c r="Q268" s="101">
        <v>10137715</v>
      </c>
      <c r="R268" s="117">
        <v>0</v>
      </c>
      <c r="S268" s="117">
        <v>0</v>
      </c>
      <c r="T268" s="101">
        <v>0</v>
      </c>
      <c r="U268" s="101">
        <v>0</v>
      </c>
      <c r="V268" s="117">
        <v>0</v>
      </c>
      <c r="W268" s="117">
        <v>0</v>
      </c>
      <c r="X268" s="117">
        <v>0</v>
      </c>
      <c r="Y268" s="117">
        <v>0</v>
      </c>
      <c r="Z268" s="117">
        <v>0</v>
      </c>
      <c r="AA268" s="117">
        <v>0</v>
      </c>
      <c r="AB268" s="117">
        <v>0</v>
      </c>
      <c r="AC268" s="117">
        <v>0</v>
      </c>
      <c r="AD268" s="117">
        <v>0</v>
      </c>
      <c r="AE268" s="117">
        <v>0</v>
      </c>
      <c r="AF268" s="101">
        <f>ROUND(Q268*2.14%,2)</f>
        <v>216947.1</v>
      </c>
      <c r="AG268" s="117">
        <v>0</v>
      </c>
      <c r="AH268" s="117">
        <v>0</v>
      </c>
      <c r="AI268" s="93" t="s">
        <v>17316</v>
      </c>
      <c r="AJ268" s="93">
        <v>2023</v>
      </c>
      <c r="AK268" s="93">
        <v>2023</v>
      </c>
      <c r="AL268" s="105"/>
      <c r="AM268" s="105"/>
      <c r="AN268" s="105"/>
      <c r="AO268" s="105"/>
      <c r="AP268" s="106" t="s">
        <v>17013</v>
      </c>
      <c r="AQ268" s="106" t="s">
        <v>16996</v>
      </c>
      <c r="AR268" s="106">
        <v>0</v>
      </c>
      <c r="AS268" s="106" t="s">
        <v>17010</v>
      </c>
      <c r="AT268" s="106" t="s">
        <v>17014</v>
      </c>
      <c r="AU268" s="106" t="s">
        <v>17010</v>
      </c>
      <c r="AV268" s="106"/>
      <c r="AW268" s="106"/>
      <c r="AX268" s="106"/>
      <c r="AY268" s="106"/>
      <c r="AZ268" s="106" t="s">
        <v>931</v>
      </c>
      <c r="BA268" s="107">
        <v>4859.7</v>
      </c>
      <c r="BB268" s="107">
        <v>1217.5999999999999</v>
      </c>
      <c r="BC268" s="106" t="s">
        <v>3001</v>
      </c>
      <c r="BD268" s="106" t="s">
        <v>17058</v>
      </c>
      <c r="BE268" s="108"/>
      <c r="BF268" s="109">
        <f>BB268-P268</f>
        <v>0</v>
      </c>
      <c r="BM268" s="52" t="str">
        <f>VLOOKUP(C268,BP:BR,3,FALSE)</f>
        <v>1273.000</v>
      </c>
      <c r="BP268" s="52" t="s">
        <v>3938</v>
      </c>
      <c r="BQ268" s="52" t="s">
        <v>3276</v>
      </c>
      <c r="BR268" s="52" t="s">
        <v>2993</v>
      </c>
      <c r="BX268" s="52" t="s">
        <v>3938</v>
      </c>
      <c r="BY268" s="52" t="s">
        <v>3276</v>
      </c>
      <c r="BZ268" s="52" t="s">
        <v>2993</v>
      </c>
      <c r="CK268" s="103">
        <f t="shared" si="85"/>
        <v>-3.7834979593753815E-10</v>
      </c>
    </row>
    <row r="269" spans="1:118" x14ac:dyDescent="0.3">
      <c r="A269" s="52">
        <v>1</v>
      </c>
      <c r="B269" s="110">
        <f>SUBTOTAL(9,$A$22:A269)</f>
        <v>225</v>
      </c>
      <c r="C269" s="115" t="s">
        <v>1958</v>
      </c>
      <c r="D269" s="115"/>
      <c r="E269" s="115"/>
      <c r="F269" s="116">
        <v>7009631.9300000006</v>
      </c>
      <c r="G269" s="101">
        <f t="shared" si="104"/>
        <v>6829631.9299999997</v>
      </c>
      <c r="H269" s="117">
        <v>0</v>
      </c>
      <c r="I269" s="117">
        <v>0</v>
      </c>
      <c r="J269" s="117">
        <v>0</v>
      </c>
      <c r="K269" s="117">
        <v>0</v>
      </c>
      <c r="L269" s="117">
        <v>0</v>
      </c>
      <c r="M269" s="117">
        <v>0</v>
      </c>
      <c r="N269" s="118">
        <v>0</v>
      </c>
      <c r="O269" s="117">
        <v>0</v>
      </c>
      <c r="P269" s="129">
        <v>808.64</v>
      </c>
      <c r="Q269" s="101">
        <v>6686539.9699999997</v>
      </c>
      <c r="R269" s="117">
        <v>0</v>
      </c>
      <c r="S269" s="117">
        <v>0</v>
      </c>
      <c r="T269" s="101">
        <v>0</v>
      </c>
      <c r="U269" s="101">
        <v>0</v>
      </c>
      <c r="V269" s="117">
        <v>0</v>
      </c>
      <c r="W269" s="117">
        <v>0</v>
      </c>
      <c r="X269" s="117">
        <v>0</v>
      </c>
      <c r="Y269" s="117">
        <v>0</v>
      </c>
      <c r="Z269" s="117">
        <v>0</v>
      </c>
      <c r="AA269" s="117">
        <v>0</v>
      </c>
      <c r="AB269" s="117">
        <v>0</v>
      </c>
      <c r="AC269" s="117">
        <v>0</v>
      </c>
      <c r="AD269" s="117">
        <v>0</v>
      </c>
      <c r="AE269" s="117">
        <v>0</v>
      </c>
      <c r="AF269" s="101">
        <f>ROUND(Q269*2.14%,2)</f>
        <v>143091.96</v>
      </c>
      <c r="AG269" s="101">
        <v>0</v>
      </c>
      <c r="AH269" s="117">
        <v>0</v>
      </c>
      <c r="AI269" s="93" t="s">
        <v>17316</v>
      </c>
      <c r="AJ269" s="93">
        <v>2023</v>
      </c>
      <c r="AK269" s="93">
        <v>2023</v>
      </c>
      <c r="AL269" s="105"/>
      <c r="AM269" s="105"/>
      <c r="AN269" s="105"/>
      <c r="AO269" s="105"/>
      <c r="AP269" s="106" t="s">
        <v>17008</v>
      </c>
      <c r="AQ269" s="106" t="s">
        <v>17013</v>
      </c>
      <c r="AR269" s="106">
        <v>0</v>
      </c>
      <c r="AS269" s="106" t="s">
        <v>17010</v>
      </c>
      <c r="AT269" s="106" t="s">
        <v>17014</v>
      </c>
      <c r="AU269" s="106" t="s">
        <v>17010</v>
      </c>
      <c r="AV269" s="106" t="s">
        <v>17027</v>
      </c>
      <c r="AW269" s="106"/>
      <c r="AX269" s="106"/>
      <c r="AY269" s="106"/>
      <c r="AZ269" s="106" t="s">
        <v>788</v>
      </c>
      <c r="BA269" s="107">
        <v>3517</v>
      </c>
      <c r="BB269" s="107">
        <v>1184</v>
      </c>
      <c r="BC269" s="106" t="s">
        <v>3001</v>
      </c>
      <c r="BD269" s="106">
        <v>2001</v>
      </c>
      <c r="BE269" s="108"/>
      <c r="BF269" s="109">
        <f>BB269-P269</f>
        <v>375.36</v>
      </c>
      <c r="BM269" s="52" t="str">
        <f>VLOOKUP(C269,BP:BR,3,FALSE)</f>
        <v>859.000</v>
      </c>
      <c r="BP269" s="52" t="s">
        <v>3939</v>
      </c>
      <c r="BQ269" s="52" t="s">
        <v>3276</v>
      </c>
      <c r="BR269" s="52" t="s">
        <v>2993</v>
      </c>
      <c r="BX269" s="52" t="s">
        <v>3939</v>
      </c>
      <c r="BY269" s="52" t="s">
        <v>3276</v>
      </c>
      <c r="BZ269" s="52" t="s">
        <v>2993</v>
      </c>
      <c r="CK269" s="103">
        <f t="shared" si="85"/>
        <v>-2.9103830456733704E-11</v>
      </c>
    </row>
    <row r="270" spans="1:118" s="123" customFormat="1" x14ac:dyDescent="0.3">
      <c r="A270" s="52">
        <v>1</v>
      </c>
      <c r="B270" s="110">
        <f>SUBTOTAL(9,$A$22:A270)</f>
        <v>226</v>
      </c>
      <c r="C270" s="99" t="s">
        <v>10995</v>
      </c>
      <c r="D270" s="99"/>
      <c r="E270" s="99"/>
      <c r="F270" s="99"/>
      <c r="G270" s="101">
        <f t="shared" si="104"/>
        <v>6935199.7699999996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20">
        <v>0</v>
      </c>
      <c r="O270" s="119">
        <v>0</v>
      </c>
      <c r="P270" s="119">
        <v>752.55</v>
      </c>
      <c r="Q270" s="119">
        <v>3769719.6</v>
      </c>
      <c r="R270" s="119">
        <v>0</v>
      </c>
      <c r="S270" s="119">
        <v>0</v>
      </c>
      <c r="T270" s="119">
        <v>1327.14</v>
      </c>
      <c r="U270" s="119">
        <v>3020176.4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>
        <v>0</v>
      </c>
      <c r="AB270" s="119">
        <v>0</v>
      </c>
      <c r="AC270" s="119">
        <v>0</v>
      </c>
      <c r="AD270" s="119">
        <v>0</v>
      </c>
      <c r="AE270" s="119">
        <v>0</v>
      </c>
      <c r="AF270" s="119">
        <f t="shared" ref="AF270:AF271" si="105">ROUND(Q270*2.14%,2)+ROUND(H270*2.14%,2)+ROUND(I270*2.14%,2)+ROUND(J270*2.14%,2)+ROUND(K270*2.14%,2)+ROUND(L270*2.14%,2)+ROUND(M270*2.14%,2)+ROUND(O270*2.14%,2)+ROUND(S270*2.14%,2)+ROUND(U270*2.14%,2)+ROUND(W270*2.14%,2)+ROUND(X270*2.14%,2)+ROUND(Y270*2.14%,2)+ROUND(Z270*2.14%,2)+ROUND(AA270*2.14%,2)+ROUND(AB270*2.14%,2)+ROUND(AC270*2.14%,2)+ROUND(AD270*2.14%,2)+ROUND(AE270*2.14%,2)</f>
        <v>145303.76999999999</v>
      </c>
      <c r="AG270" s="119">
        <v>0</v>
      </c>
      <c r="AH270" s="119">
        <v>0</v>
      </c>
      <c r="AI270" s="121" t="s">
        <v>17316</v>
      </c>
      <c r="AJ270" s="121">
        <v>2023</v>
      </c>
      <c r="AK270" s="122">
        <v>2023</v>
      </c>
      <c r="AW270" s="123" t="e">
        <f>VLOOKUP(C270,AZ:BA,2,FALSE)</f>
        <v>#N/A</v>
      </c>
      <c r="BZ270" s="124"/>
      <c r="CD270" s="123" t="e">
        <f>VLOOKUP(C270,CE:CF,2,FALSE)</f>
        <v>#N/A</v>
      </c>
      <c r="CH270" s="123" t="e">
        <f>VLOOKUP(C270,CI:CJ,2,FALSE)</f>
        <v>#N/A</v>
      </c>
      <c r="CK270" s="103">
        <f t="shared" si="85"/>
        <v>-4.3655745685100555E-10</v>
      </c>
      <c r="CO270" s="123" t="e">
        <f>VLOOKUP(C270,CP:CQ,2,FALSE)</f>
        <v>#N/A</v>
      </c>
      <c r="DN270" s="123" t="e">
        <f>VLOOKUP(C270,DO:DP,2,FALSE)</f>
        <v>#N/A</v>
      </c>
    </row>
    <row r="271" spans="1:118" s="123" customFormat="1" x14ac:dyDescent="0.3">
      <c r="A271" s="52">
        <v>1</v>
      </c>
      <c r="B271" s="110">
        <f>SUBTOTAL(9,$A$22:A271)</f>
        <v>227</v>
      </c>
      <c r="C271" s="141" t="s">
        <v>10857</v>
      </c>
      <c r="D271" s="141"/>
      <c r="E271" s="141"/>
      <c r="F271" s="141"/>
      <c r="G271" s="101">
        <f t="shared" si="104"/>
        <v>6888692.8999999994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20">
        <v>0</v>
      </c>
      <c r="O271" s="119">
        <v>0</v>
      </c>
      <c r="P271" s="119">
        <v>772.6</v>
      </c>
      <c r="Q271" s="119">
        <v>6744363.5199999996</v>
      </c>
      <c r="R271" s="119">
        <v>0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>
        <v>0</v>
      </c>
      <c r="AB271" s="119">
        <v>0</v>
      </c>
      <c r="AC271" s="119">
        <v>0</v>
      </c>
      <c r="AD271" s="119">
        <v>0</v>
      </c>
      <c r="AE271" s="119">
        <v>0</v>
      </c>
      <c r="AF271" s="119">
        <f t="shared" si="105"/>
        <v>144329.38</v>
      </c>
      <c r="AG271" s="119">
        <v>0</v>
      </c>
      <c r="AH271" s="119">
        <v>0</v>
      </c>
      <c r="AI271" s="121" t="s">
        <v>17316</v>
      </c>
      <c r="AJ271" s="121">
        <v>2023</v>
      </c>
      <c r="AK271" s="122">
        <v>2023</v>
      </c>
      <c r="AW271" s="123" t="e">
        <f>VLOOKUP(C271,AZ:BA,2,FALSE)</f>
        <v>#N/A</v>
      </c>
      <c r="BZ271" s="124"/>
      <c r="CH271" s="123" t="e">
        <f>VLOOKUP(C271,CI:CJ,2,FALSE)</f>
        <v>#N/A</v>
      </c>
      <c r="CK271" s="103">
        <f t="shared" si="85"/>
        <v>-1.1641532182693481E-10</v>
      </c>
      <c r="CO271" s="123" t="e">
        <f>VLOOKUP(C271,CP:CQ,2,FALSE)</f>
        <v>#N/A</v>
      </c>
      <c r="DN271" s="123" t="e">
        <f>VLOOKUP(C271,DO:DP,2,FALSE)</f>
        <v>#N/A</v>
      </c>
    </row>
    <row r="272" spans="1:118" x14ac:dyDescent="0.3">
      <c r="B272" s="104" t="s">
        <v>2965</v>
      </c>
      <c r="C272" s="104"/>
      <c r="D272" s="100"/>
      <c r="E272" s="127"/>
      <c r="F272" s="128">
        <v>5459400</v>
      </c>
      <c r="G272" s="100">
        <f>G273</f>
        <v>5279400</v>
      </c>
      <c r="H272" s="101">
        <f t="shared" ref="H272:AH272" si="106">H273</f>
        <v>0</v>
      </c>
      <c r="I272" s="101">
        <f t="shared" si="106"/>
        <v>0</v>
      </c>
      <c r="J272" s="101">
        <f t="shared" si="106"/>
        <v>0</v>
      </c>
      <c r="K272" s="101">
        <f t="shared" si="106"/>
        <v>0</v>
      </c>
      <c r="L272" s="101">
        <f t="shared" si="106"/>
        <v>0</v>
      </c>
      <c r="M272" s="101">
        <f t="shared" si="106"/>
        <v>0</v>
      </c>
      <c r="N272" s="102">
        <f t="shared" si="106"/>
        <v>0</v>
      </c>
      <c r="O272" s="101">
        <f t="shared" si="106"/>
        <v>0</v>
      </c>
      <c r="P272" s="101">
        <f t="shared" si="106"/>
        <v>648</v>
      </c>
      <c r="Q272" s="101">
        <f t="shared" si="106"/>
        <v>5168787.9400000004</v>
      </c>
      <c r="R272" s="101">
        <f t="shared" si="106"/>
        <v>0</v>
      </c>
      <c r="S272" s="101">
        <f t="shared" si="106"/>
        <v>0</v>
      </c>
      <c r="T272" s="101">
        <f t="shared" si="106"/>
        <v>0</v>
      </c>
      <c r="U272" s="101">
        <f t="shared" si="106"/>
        <v>0</v>
      </c>
      <c r="V272" s="101">
        <f t="shared" si="106"/>
        <v>0</v>
      </c>
      <c r="W272" s="101">
        <f t="shared" si="106"/>
        <v>0</v>
      </c>
      <c r="X272" s="101">
        <f t="shared" si="106"/>
        <v>0</v>
      </c>
      <c r="Y272" s="101">
        <f t="shared" si="106"/>
        <v>0</v>
      </c>
      <c r="Z272" s="101">
        <f t="shared" si="106"/>
        <v>0</v>
      </c>
      <c r="AA272" s="101">
        <f t="shared" si="106"/>
        <v>0</v>
      </c>
      <c r="AB272" s="101">
        <f t="shared" si="106"/>
        <v>0</v>
      </c>
      <c r="AC272" s="101">
        <f t="shared" si="106"/>
        <v>0</v>
      </c>
      <c r="AD272" s="101">
        <f t="shared" si="106"/>
        <v>0</v>
      </c>
      <c r="AE272" s="101">
        <f t="shared" si="106"/>
        <v>0</v>
      </c>
      <c r="AF272" s="101">
        <f t="shared" si="106"/>
        <v>110612.06</v>
      </c>
      <c r="AG272" s="101">
        <f t="shared" si="106"/>
        <v>0</v>
      </c>
      <c r="AH272" s="101">
        <f t="shared" si="106"/>
        <v>0</v>
      </c>
      <c r="AI272" s="93" t="s">
        <v>17075</v>
      </c>
      <c r="AJ272" s="93" t="s">
        <v>17075</v>
      </c>
      <c r="AK272" s="93" t="s">
        <v>17075</v>
      </c>
      <c r="AL272" s="105"/>
      <c r="AM272" s="105"/>
      <c r="AN272" s="105"/>
      <c r="AO272" s="105"/>
      <c r="AP272" s="106"/>
      <c r="AQ272" s="106"/>
      <c r="AR272" s="106"/>
      <c r="AS272" s="106"/>
      <c r="AT272" s="106"/>
      <c r="AU272" s="106"/>
      <c r="AV272" s="106"/>
      <c r="AW272" s="106"/>
      <c r="AX272" s="106"/>
      <c r="AY272" s="106"/>
      <c r="AZ272" s="106"/>
      <c r="BA272" s="107"/>
      <c r="BB272" s="107"/>
      <c r="BC272" s="106"/>
      <c r="BD272" s="106"/>
      <c r="BE272" s="108"/>
      <c r="BF272" s="109">
        <f>BB272-P272</f>
        <v>-648</v>
      </c>
      <c r="BM272" s="52" t="e">
        <f>VLOOKUP(C272,BP:BR,3,FALSE)</f>
        <v>#N/A</v>
      </c>
      <c r="BP272" s="52" t="s">
        <v>764</v>
      </c>
      <c r="BQ272" s="52" t="s">
        <v>799</v>
      </c>
      <c r="BR272" s="52" t="s">
        <v>2993</v>
      </c>
      <c r="BX272" s="52" t="s">
        <v>764</v>
      </c>
      <c r="BY272" s="52" t="s">
        <v>799</v>
      </c>
      <c r="BZ272" s="52" t="s">
        <v>2993</v>
      </c>
      <c r="CK272" s="103">
        <f t="shared" si="85"/>
        <v>-4.0745362639427185E-10</v>
      </c>
    </row>
    <row r="273" spans="1:118" x14ac:dyDescent="0.3">
      <c r="A273" s="52">
        <v>1</v>
      </c>
      <c r="B273" s="110">
        <f>SUBTOTAL(9,$A$22:A273)</f>
        <v>228</v>
      </c>
      <c r="C273" s="115" t="s">
        <v>2954</v>
      </c>
      <c r="D273" s="115"/>
      <c r="E273" s="115"/>
      <c r="F273" s="116">
        <v>5459400</v>
      </c>
      <c r="G273" s="101">
        <f>H273+I273+J273+K273+L273+M273+O273+Q273+S273+U273+W273+X273+Y273+Z273+AA273+AB273+AC273+AD273+AE273+AF273+AG273+AH273</f>
        <v>5279400</v>
      </c>
      <c r="H273" s="117">
        <v>0</v>
      </c>
      <c r="I273" s="117">
        <v>0</v>
      </c>
      <c r="J273" s="117">
        <v>0</v>
      </c>
      <c r="K273" s="117">
        <v>0</v>
      </c>
      <c r="L273" s="117">
        <v>0</v>
      </c>
      <c r="M273" s="117">
        <v>0</v>
      </c>
      <c r="N273" s="118">
        <v>0</v>
      </c>
      <c r="O273" s="117">
        <v>0</v>
      </c>
      <c r="P273" s="143">
        <v>648</v>
      </c>
      <c r="Q273" s="101">
        <v>5168787.9400000004</v>
      </c>
      <c r="R273" s="117">
        <v>0</v>
      </c>
      <c r="S273" s="117">
        <v>0</v>
      </c>
      <c r="T273" s="101">
        <v>0</v>
      </c>
      <c r="U273" s="101">
        <v>0</v>
      </c>
      <c r="V273" s="117">
        <v>0</v>
      </c>
      <c r="W273" s="117">
        <v>0</v>
      </c>
      <c r="X273" s="117">
        <v>0</v>
      </c>
      <c r="Y273" s="117">
        <v>0</v>
      </c>
      <c r="Z273" s="117">
        <v>0</v>
      </c>
      <c r="AA273" s="117">
        <v>0</v>
      </c>
      <c r="AB273" s="117">
        <v>0</v>
      </c>
      <c r="AC273" s="117">
        <v>0</v>
      </c>
      <c r="AD273" s="117">
        <v>0</v>
      </c>
      <c r="AE273" s="117">
        <v>0</v>
      </c>
      <c r="AF273" s="101">
        <f>ROUND(Q273*2.14%,2)</f>
        <v>110612.06</v>
      </c>
      <c r="AG273" s="101">
        <v>0</v>
      </c>
      <c r="AH273" s="117">
        <v>0</v>
      </c>
      <c r="AI273" s="93" t="s">
        <v>17316</v>
      </c>
      <c r="AJ273" s="93">
        <v>2023</v>
      </c>
      <c r="AK273" s="93">
        <v>2023</v>
      </c>
      <c r="AL273" s="105"/>
      <c r="AM273" s="105"/>
      <c r="AN273" s="105"/>
      <c r="AO273" s="105"/>
      <c r="AP273" s="106" t="s">
        <v>16999</v>
      </c>
      <c r="AQ273" s="106" t="s">
        <v>17001</v>
      </c>
      <c r="AR273" s="106">
        <v>0</v>
      </c>
      <c r="AS273" s="106" t="s">
        <v>16996</v>
      </c>
      <c r="AT273" s="106" t="s">
        <v>17018</v>
      </c>
      <c r="AU273" s="106">
        <v>0</v>
      </c>
      <c r="AV273" s="106"/>
      <c r="AW273" s="106"/>
      <c r="AX273" s="106"/>
      <c r="AY273" s="106"/>
      <c r="AZ273" s="106" t="s">
        <v>672</v>
      </c>
      <c r="BA273" s="107">
        <v>460</v>
      </c>
      <c r="BB273" s="107" t="s">
        <v>2993</v>
      </c>
      <c r="BC273" s="106" t="s">
        <v>2975</v>
      </c>
      <c r="BD273" s="106" t="s">
        <v>17058</v>
      </c>
      <c r="BE273" s="108"/>
      <c r="BF273" s="109" t="e">
        <f>BB273-P273</f>
        <v>#VALUE!</v>
      </c>
      <c r="BM273" s="52" t="str">
        <f>VLOOKUP(C273,BP:BR,3,FALSE)</f>
        <v>нет данных</v>
      </c>
      <c r="BP273" s="52" t="s">
        <v>3943</v>
      </c>
      <c r="BQ273" s="52" t="s">
        <v>795</v>
      </c>
      <c r="BR273" s="52" t="s">
        <v>3944</v>
      </c>
      <c r="BX273" s="52" t="s">
        <v>3943</v>
      </c>
      <c r="BY273" s="52" t="s">
        <v>795</v>
      </c>
      <c r="BZ273" s="52" t="s">
        <v>3944</v>
      </c>
      <c r="CK273" s="103">
        <f t="shared" si="85"/>
        <v>-4.0745362639427185E-10</v>
      </c>
    </row>
    <row r="274" spans="1:118" x14ac:dyDescent="0.3">
      <c r="B274" s="104" t="s">
        <v>2956</v>
      </c>
      <c r="C274" s="104"/>
      <c r="D274" s="100"/>
      <c r="E274" s="127"/>
      <c r="F274" s="128">
        <v>6858438.4000000004</v>
      </c>
      <c r="G274" s="100">
        <f>G275</f>
        <v>6678438.4000000004</v>
      </c>
      <c r="H274" s="101">
        <f t="shared" ref="H274:AH274" si="107">H275</f>
        <v>0</v>
      </c>
      <c r="I274" s="101">
        <f t="shared" si="107"/>
        <v>0</v>
      </c>
      <c r="J274" s="101">
        <f t="shared" si="107"/>
        <v>0</v>
      </c>
      <c r="K274" s="101">
        <f t="shared" si="107"/>
        <v>0</v>
      </c>
      <c r="L274" s="101">
        <f t="shared" si="107"/>
        <v>0</v>
      </c>
      <c r="M274" s="101">
        <f t="shared" si="107"/>
        <v>0</v>
      </c>
      <c r="N274" s="102">
        <f t="shared" si="107"/>
        <v>0</v>
      </c>
      <c r="O274" s="101">
        <f t="shared" si="107"/>
        <v>0</v>
      </c>
      <c r="P274" s="101">
        <f t="shared" si="107"/>
        <v>814</v>
      </c>
      <c r="Q274" s="101">
        <f t="shared" si="107"/>
        <v>6538514.2000000002</v>
      </c>
      <c r="R274" s="101">
        <f t="shared" si="107"/>
        <v>0</v>
      </c>
      <c r="S274" s="101">
        <f t="shared" si="107"/>
        <v>0</v>
      </c>
      <c r="T274" s="101">
        <f t="shared" si="107"/>
        <v>0</v>
      </c>
      <c r="U274" s="101">
        <f t="shared" si="107"/>
        <v>0</v>
      </c>
      <c r="V274" s="101">
        <f t="shared" si="107"/>
        <v>0</v>
      </c>
      <c r="W274" s="101">
        <f t="shared" si="107"/>
        <v>0</v>
      </c>
      <c r="X274" s="101">
        <f t="shared" si="107"/>
        <v>0</v>
      </c>
      <c r="Y274" s="101">
        <f t="shared" si="107"/>
        <v>0</v>
      </c>
      <c r="Z274" s="101">
        <f t="shared" si="107"/>
        <v>0</v>
      </c>
      <c r="AA274" s="101">
        <f t="shared" si="107"/>
        <v>0</v>
      </c>
      <c r="AB274" s="101">
        <f t="shared" si="107"/>
        <v>0</v>
      </c>
      <c r="AC274" s="101">
        <f t="shared" si="107"/>
        <v>0</v>
      </c>
      <c r="AD274" s="101">
        <f t="shared" si="107"/>
        <v>0</v>
      </c>
      <c r="AE274" s="101">
        <f t="shared" si="107"/>
        <v>0</v>
      </c>
      <c r="AF274" s="101">
        <f t="shared" si="107"/>
        <v>139924.20000000001</v>
      </c>
      <c r="AG274" s="101">
        <f t="shared" si="107"/>
        <v>0</v>
      </c>
      <c r="AH274" s="101">
        <f t="shared" si="107"/>
        <v>0</v>
      </c>
      <c r="AI274" s="93" t="s">
        <v>17075</v>
      </c>
      <c r="AJ274" s="93" t="s">
        <v>17075</v>
      </c>
      <c r="AK274" s="93" t="s">
        <v>17075</v>
      </c>
      <c r="AL274" s="105"/>
      <c r="AM274" s="105"/>
      <c r="AN274" s="105"/>
      <c r="AO274" s="105"/>
      <c r="AP274" s="106"/>
      <c r="AQ274" s="106"/>
      <c r="AR274" s="106"/>
      <c r="AS274" s="106"/>
      <c r="AT274" s="106"/>
      <c r="AU274" s="106"/>
      <c r="AV274" s="106"/>
      <c r="AW274" s="106"/>
      <c r="AX274" s="106"/>
      <c r="AY274" s="106"/>
      <c r="AZ274" s="106"/>
      <c r="BA274" s="107"/>
      <c r="BB274" s="107"/>
      <c r="BC274" s="106"/>
      <c r="BD274" s="106"/>
      <c r="BE274" s="108"/>
      <c r="BF274" s="109">
        <f>BB274-P274</f>
        <v>-814</v>
      </c>
      <c r="BM274" s="52" t="e">
        <f>VLOOKUP(C274,BP:BR,3,FALSE)</f>
        <v>#N/A</v>
      </c>
      <c r="BP274" s="52" t="s">
        <v>3945</v>
      </c>
      <c r="BQ274" s="52" t="s">
        <v>931</v>
      </c>
      <c r="BR274" s="52" t="s">
        <v>3947</v>
      </c>
      <c r="BX274" s="52" t="s">
        <v>3945</v>
      </c>
      <c r="BY274" s="52" t="s">
        <v>931</v>
      </c>
      <c r="BZ274" s="52" t="s">
        <v>3947</v>
      </c>
      <c r="CK274" s="103">
        <f t="shared" si="85"/>
        <v>1.7462298274040222E-10</v>
      </c>
    </row>
    <row r="275" spans="1:118" x14ac:dyDescent="0.3">
      <c r="A275" s="52">
        <v>1</v>
      </c>
      <c r="B275" s="110">
        <f>SUBTOTAL(9,$A$22:A275)</f>
        <v>229</v>
      </c>
      <c r="C275" s="115" t="s">
        <v>1991</v>
      </c>
      <c r="D275" s="115"/>
      <c r="E275" s="115"/>
      <c r="F275" s="116">
        <v>6858438.4000000004</v>
      </c>
      <c r="G275" s="101">
        <f>H275+I275+J275+K275+L275+M275+O275+Q275+S275+U275+W275+X275+Y275+Z275+AA275+AB275+AC275+AD275+AE275+AF275+AG275+AH275</f>
        <v>6678438.4000000004</v>
      </c>
      <c r="H275" s="117">
        <v>0</v>
      </c>
      <c r="I275" s="117">
        <v>0</v>
      </c>
      <c r="J275" s="117">
        <v>0</v>
      </c>
      <c r="K275" s="117">
        <v>0</v>
      </c>
      <c r="L275" s="117">
        <v>0</v>
      </c>
      <c r="M275" s="117">
        <v>0</v>
      </c>
      <c r="N275" s="118">
        <v>0</v>
      </c>
      <c r="O275" s="117">
        <v>0</v>
      </c>
      <c r="P275" s="143">
        <v>814</v>
      </c>
      <c r="Q275" s="101">
        <v>6538514.2000000002</v>
      </c>
      <c r="R275" s="117">
        <v>0</v>
      </c>
      <c r="S275" s="117">
        <v>0</v>
      </c>
      <c r="T275" s="101">
        <v>0</v>
      </c>
      <c r="U275" s="101">
        <v>0</v>
      </c>
      <c r="V275" s="117">
        <v>0</v>
      </c>
      <c r="W275" s="117">
        <v>0</v>
      </c>
      <c r="X275" s="117">
        <v>0</v>
      </c>
      <c r="Y275" s="117">
        <v>0</v>
      </c>
      <c r="Z275" s="117">
        <v>0</v>
      </c>
      <c r="AA275" s="117">
        <v>0</v>
      </c>
      <c r="AB275" s="117">
        <v>0</v>
      </c>
      <c r="AC275" s="117">
        <v>0</v>
      </c>
      <c r="AD275" s="117">
        <v>0</v>
      </c>
      <c r="AE275" s="117">
        <v>0</v>
      </c>
      <c r="AF275" s="101">
        <f>ROUND(Q275*2.14%,2)</f>
        <v>139924.20000000001</v>
      </c>
      <c r="AG275" s="101">
        <v>0</v>
      </c>
      <c r="AH275" s="117">
        <v>0</v>
      </c>
      <c r="AI275" s="93" t="s">
        <v>17316</v>
      </c>
      <c r="AJ275" s="93">
        <v>2023</v>
      </c>
      <c r="AK275" s="93">
        <v>2023</v>
      </c>
      <c r="AL275" s="105"/>
      <c r="AM275" s="105"/>
      <c r="AN275" s="105"/>
      <c r="AO275" s="105"/>
      <c r="AP275" s="106" t="s">
        <v>17013</v>
      </c>
      <c r="AQ275" s="106" t="s">
        <v>16996</v>
      </c>
      <c r="AR275" s="106">
        <v>0</v>
      </c>
      <c r="AS275" s="106" t="s">
        <v>17010</v>
      </c>
      <c r="AT275" s="106" t="s">
        <v>17007</v>
      </c>
      <c r="AU275" s="106">
        <v>0</v>
      </c>
      <c r="AV275" s="106"/>
      <c r="AW275" s="106"/>
      <c r="AX275" s="106"/>
      <c r="AY275" s="106"/>
      <c r="AZ275" s="106" t="s">
        <v>1275</v>
      </c>
      <c r="BA275" s="107">
        <v>896.41</v>
      </c>
      <c r="BB275" s="107">
        <v>814</v>
      </c>
      <c r="BC275" s="106" t="s">
        <v>2975</v>
      </c>
      <c r="BD275" s="106" t="s">
        <v>17058</v>
      </c>
      <c r="BE275" s="108"/>
      <c r="BF275" s="109">
        <f>BB275-P275</f>
        <v>0</v>
      </c>
      <c r="BM275" s="52" t="str">
        <f>VLOOKUP(C275,BP:BR,3,FALSE)</f>
        <v>706.900</v>
      </c>
      <c r="BP275" s="52" t="s">
        <v>3949</v>
      </c>
      <c r="BQ275" s="52" t="s">
        <v>3019</v>
      </c>
      <c r="BR275" s="52" t="s">
        <v>2993</v>
      </c>
      <c r="BX275" s="52" t="s">
        <v>3949</v>
      </c>
      <c r="BY275" s="52" t="s">
        <v>3019</v>
      </c>
      <c r="BZ275" s="52" t="s">
        <v>2993</v>
      </c>
      <c r="CK275" s="103">
        <f t="shared" si="85"/>
        <v>1.7462298274040222E-10</v>
      </c>
    </row>
    <row r="276" spans="1:118" x14ac:dyDescent="0.3">
      <c r="B276" s="99" t="s">
        <v>36</v>
      </c>
      <c r="C276" s="93"/>
      <c r="D276" s="100">
        <v>19127573.050000001</v>
      </c>
      <c r="E276" s="100">
        <f>D276*3-G276-G280-G284-G542-G546-G548-G727-G730</f>
        <v>-17158529.749999993</v>
      </c>
      <c r="F276" s="100">
        <v>8155980.7999999998</v>
      </c>
      <c r="G276" s="100">
        <f>SUM(G277:G279)</f>
        <v>12309487.77</v>
      </c>
      <c r="H276" s="101">
        <f t="shared" ref="H276:AH276" si="108">SUM(H277:H279)</f>
        <v>0</v>
      </c>
      <c r="I276" s="101">
        <f t="shared" si="108"/>
        <v>0</v>
      </c>
      <c r="J276" s="101">
        <f t="shared" si="108"/>
        <v>0</v>
      </c>
      <c r="K276" s="101">
        <f t="shared" si="108"/>
        <v>0</v>
      </c>
      <c r="L276" s="101">
        <f t="shared" si="108"/>
        <v>0</v>
      </c>
      <c r="M276" s="101">
        <f t="shared" si="108"/>
        <v>0</v>
      </c>
      <c r="N276" s="102">
        <f t="shared" si="108"/>
        <v>0</v>
      </c>
      <c r="O276" s="101">
        <f t="shared" si="108"/>
        <v>0</v>
      </c>
      <c r="P276" s="101">
        <f t="shared" si="108"/>
        <v>968</v>
      </c>
      <c r="Q276" s="101">
        <f t="shared" si="108"/>
        <v>7662013.6999999993</v>
      </c>
      <c r="R276" s="101">
        <f t="shared" si="108"/>
        <v>0</v>
      </c>
      <c r="S276" s="101">
        <f t="shared" si="108"/>
        <v>0</v>
      </c>
      <c r="T276" s="101">
        <f t="shared" si="108"/>
        <v>437</v>
      </c>
      <c r="U276" s="101">
        <f t="shared" si="108"/>
        <v>4041547.63</v>
      </c>
      <c r="V276" s="101">
        <f t="shared" si="108"/>
        <v>0</v>
      </c>
      <c r="W276" s="101">
        <f t="shared" si="108"/>
        <v>0</v>
      </c>
      <c r="X276" s="101">
        <f t="shared" si="108"/>
        <v>0</v>
      </c>
      <c r="Y276" s="101">
        <f t="shared" si="108"/>
        <v>0</v>
      </c>
      <c r="Z276" s="101">
        <f t="shared" si="108"/>
        <v>0</v>
      </c>
      <c r="AA276" s="101">
        <f t="shared" si="108"/>
        <v>0</v>
      </c>
      <c r="AB276" s="101">
        <f t="shared" si="108"/>
        <v>0</v>
      </c>
      <c r="AC276" s="101">
        <f t="shared" si="108"/>
        <v>0</v>
      </c>
      <c r="AD276" s="101">
        <f t="shared" si="108"/>
        <v>0</v>
      </c>
      <c r="AE276" s="101">
        <f t="shared" si="108"/>
        <v>0</v>
      </c>
      <c r="AF276" s="101">
        <f t="shared" si="108"/>
        <v>206779.21000000002</v>
      </c>
      <c r="AG276" s="101">
        <f t="shared" si="108"/>
        <v>399147.23</v>
      </c>
      <c r="AH276" s="101">
        <f t="shared" si="108"/>
        <v>0</v>
      </c>
      <c r="AI276" s="93" t="s">
        <v>17075</v>
      </c>
      <c r="AJ276" s="93" t="s">
        <v>17075</v>
      </c>
      <c r="AK276" s="93" t="s">
        <v>17075</v>
      </c>
      <c r="AL276" s="105"/>
      <c r="AM276" s="105"/>
      <c r="AN276" s="105"/>
      <c r="AO276" s="105"/>
      <c r="AP276" s="105"/>
      <c r="AQ276" s="105"/>
      <c r="AR276" s="105"/>
      <c r="AS276" s="105"/>
      <c r="AT276" s="105"/>
      <c r="AU276" s="105"/>
      <c r="AV276" s="105"/>
      <c r="AW276" s="105"/>
      <c r="AX276" s="105"/>
      <c r="AY276" s="105"/>
      <c r="AZ276" s="144"/>
      <c r="BA276" s="144"/>
      <c r="BB276" s="144"/>
      <c r="BC276" s="144"/>
      <c r="BD276" s="144"/>
      <c r="BE276" s="145"/>
      <c r="CK276" s="103">
        <f t="shared" si="85"/>
        <v>4.0745362639427185E-10</v>
      </c>
    </row>
    <row r="277" spans="1:118" x14ac:dyDescent="0.3">
      <c r="A277" s="52">
        <v>1</v>
      </c>
      <c r="B277" s="110">
        <f>SUBTOTAL(9,$A$22:A277)</f>
        <v>230</v>
      </c>
      <c r="C277" s="111" t="s">
        <v>42</v>
      </c>
      <c r="D277" s="111"/>
      <c r="E277" s="111"/>
      <c r="F277" s="102">
        <v>2721468.8</v>
      </c>
      <c r="G277" s="101">
        <f t="shared" ref="G277:G279" si="109">H277+I277+J277+K277+L277+M277+O277+Q277+S277+U277+W277+X277+Y277+Z277+AA277+AB277+AC277+AD277+AE277+AF277+AG277+AH277</f>
        <v>2721468.8</v>
      </c>
      <c r="H277" s="101">
        <v>0</v>
      </c>
      <c r="I277" s="101">
        <v>0</v>
      </c>
      <c r="J277" s="101">
        <v>0</v>
      </c>
      <c r="K277" s="101">
        <v>0</v>
      </c>
      <c r="L277" s="101">
        <v>0</v>
      </c>
      <c r="M277" s="101">
        <v>0</v>
      </c>
      <c r="N277" s="113">
        <v>0</v>
      </c>
      <c r="O277" s="101">
        <v>0</v>
      </c>
      <c r="P277" s="101">
        <v>323</v>
      </c>
      <c r="Q277" s="101">
        <v>2517592.3199999998</v>
      </c>
      <c r="R277" s="101">
        <v>0</v>
      </c>
      <c r="S277" s="101">
        <v>0</v>
      </c>
      <c r="T277" s="101">
        <v>0</v>
      </c>
      <c r="U277" s="101">
        <v>0</v>
      </c>
      <c r="V277" s="101">
        <v>0</v>
      </c>
      <c r="W277" s="101">
        <v>0</v>
      </c>
      <c r="X277" s="101">
        <v>0</v>
      </c>
      <c r="Y277" s="101">
        <v>0</v>
      </c>
      <c r="Z277" s="101">
        <v>0</v>
      </c>
      <c r="AA277" s="101">
        <v>0</v>
      </c>
      <c r="AB277" s="101">
        <v>0</v>
      </c>
      <c r="AC277" s="101">
        <v>0</v>
      </c>
      <c r="AD277" s="101">
        <v>0</v>
      </c>
      <c r="AE277" s="101">
        <v>0</v>
      </c>
      <c r="AF277" s="101">
        <f>ROUND(Q277*2.14%,2)</f>
        <v>53876.480000000003</v>
      </c>
      <c r="AG277" s="101">
        <v>150000</v>
      </c>
      <c r="AH277" s="101">
        <v>0</v>
      </c>
      <c r="AI277" s="93">
        <v>2023</v>
      </c>
      <c r="AJ277" s="93">
        <v>2023</v>
      </c>
      <c r="AK277" s="93">
        <v>2023</v>
      </c>
      <c r="AL277" s="105"/>
      <c r="AM277" s="105"/>
      <c r="AN277" s="105"/>
      <c r="AO277" s="105"/>
      <c r="AP277" s="106" t="s">
        <v>17006</v>
      </c>
      <c r="AQ277" s="106" t="s">
        <v>16997</v>
      </c>
      <c r="AR277" s="106"/>
      <c r="AS277" s="106" t="s">
        <v>16996</v>
      </c>
      <c r="AT277" s="106" t="s">
        <v>17003</v>
      </c>
      <c r="AU277" s="106"/>
      <c r="AV277" s="106"/>
      <c r="AW277" s="106"/>
      <c r="AX277" s="106"/>
      <c r="AY277" s="106"/>
      <c r="AZ277" s="106">
        <v>1969</v>
      </c>
      <c r="BA277" s="107">
        <v>351.2</v>
      </c>
      <c r="BB277" s="107">
        <v>214</v>
      </c>
      <c r="BC277" s="106" t="s">
        <v>2975</v>
      </c>
      <c r="BD277" s="106">
        <v>2009</v>
      </c>
      <c r="BE277" s="108"/>
      <c r="BF277" s="109"/>
      <c r="CK277" s="103">
        <f t="shared" si="85"/>
        <v>-2.9103830456733704E-11</v>
      </c>
    </row>
    <row r="278" spans="1:118" ht="24" customHeight="1" x14ac:dyDescent="0.3">
      <c r="A278" s="52">
        <v>1</v>
      </c>
      <c r="B278" s="110">
        <f>SUBTOTAL(9,$A$22:A278)</f>
        <v>231</v>
      </c>
      <c r="C278" s="111" t="s">
        <v>35</v>
      </c>
      <c r="D278" s="111"/>
      <c r="E278" s="111"/>
      <c r="F278" s="102">
        <v>5434512</v>
      </c>
      <c r="G278" s="101">
        <f t="shared" si="109"/>
        <v>5434512</v>
      </c>
      <c r="H278" s="101">
        <v>0</v>
      </c>
      <c r="I278" s="101">
        <v>0</v>
      </c>
      <c r="J278" s="101">
        <v>0</v>
      </c>
      <c r="K278" s="101">
        <v>0</v>
      </c>
      <c r="L278" s="101">
        <v>0</v>
      </c>
      <c r="M278" s="101">
        <v>0</v>
      </c>
      <c r="N278" s="113">
        <v>0</v>
      </c>
      <c r="O278" s="101">
        <v>0</v>
      </c>
      <c r="P278" s="101">
        <v>645</v>
      </c>
      <c r="Q278" s="101">
        <v>5144421.38</v>
      </c>
      <c r="R278" s="101">
        <v>0</v>
      </c>
      <c r="S278" s="101">
        <v>0</v>
      </c>
      <c r="T278" s="101">
        <v>0</v>
      </c>
      <c r="U278" s="101">
        <v>0</v>
      </c>
      <c r="V278" s="101">
        <v>0</v>
      </c>
      <c r="W278" s="101">
        <v>0</v>
      </c>
      <c r="X278" s="101">
        <v>0</v>
      </c>
      <c r="Y278" s="101">
        <v>0</v>
      </c>
      <c r="Z278" s="101">
        <v>0</v>
      </c>
      <c r="AA278" s="101">
        <v>0</v>
      </c>
      <c r="AB278" s="101">
        <v>0</v>
      </c>
      <c r="AC278" s="101">
        <v>0</v>
      </c>
      <c r="AD278" s="101">
        <v>0</v>
      </c>
      <c r="AE278" s="101">
        <v>0</v>
      </c>
      <c r="AF278" s="101">
        <f>ROUND(Q278*2.14%,2)</f>
        <v>110090.62</v>
      </c>
      <c r="AG278" s="101">
        <v>180000</v>
      </c>
      <c r="AH278" s="101">
        <v>0</v>
      </c>
      <c r="AI278" s="93">
        <v>2023</v>
      </c>
      <c r="AJ278" s="93">
        <v>2023</v>
      </c>
      <c r="AK278" s="93">
        <v>2023</v>
      </c>
      <c r="AL278" s="105"/>
      <c r="AM278" s="105"/>
      <c r="AN278" s="105"/>
      <c r="AO278" s="105"/>
      <c r="AP278" s="106" t="s">
        <v>17013</v>
      </c>
      <c r="AQ278" s="106" t="s">
        <v>16996</v>
      </c>
      <c r="AR278" s="106">
        <v>0</v>
      </c>
      <c r="AS278" s="106" t="s">
        <v>17018</v>
      </c>
      <c r="AT278" s="106" t="s">
        <v>17014</v>
      </c>
      <c r="AU278" s="106">
        <v>0</v>
      </c>
      <c r="AV278" s="106"/>
      <c r="AW278" s="106"/>
      <c r="AX278" s="106"/>
      <c r="AY278" s="106"/>
      <c r="AZ278" s="106" t="s">
        <v>743</v>
      </c>
      <c r="BA278" s="107">
        <v>841</v>
      </c>
      <c r="BB278" s="107">
        <v>645</v>
      </c>
      <c r="BC278" s="106" t="s">
        <v>2975</v>
      </c>
      <c r="BD278" s="106" t="s">
        <v>17058</v>
      </c>
      <c r="BE278" s="108"/>
      <c r="BF278" s="109">
        <f t="shared" ref="BF278:BF329" si="110">BB278-P278</f>
        <v>0</v>
      </c>
      <c r="BM278" s="52" t="str">
        <f>VLOOKUP(C278,BP:BR,3,FALSE)</f>
        <v>600.600</v>
      </c>
      <c r="BP278" s="52" t="s">
        <v>2974</v>
      </c>
      <c r="BQ278" s="52" t="s">
        <v>664</v>
      </c>
      <c r="BR278" s="52" t="s">
        <v>1696</v>
      </c>
      <c r="BX278" s="52" t="s">
        <v>2974</v>
      </c>
      <c r="BY278" s="52" t="s">
        <v>664</v>
      </c>
      <c r="BZ278" s="52" t="s">
        <v>1696</v>
      </c>
      <c r="CK278" s="103">
        <f t="shared" si="85"/>
        <v>1.1641532182693481E-10</v>
      </c>
    </row>
    <row r="279" spans="1:118" s="123" customFormat="1" x14ac:dyDescent="0.3">
      <c r="A279" s="52">
        <v>1</v>
      </c>
      <c r="B279" s="110">
        <f>SUBTOTAL(9,$A$22:A279)</f>
        <v>232</v>
      </c>
      <c r="C279" s="141" t="s">
        <v>12406</v>
      </c>
      <c r="D279" s="141"/>
      <c r="E279" s="141"/>
      <c r="F279" s="141"/>
      <c r="G279" s="101">
        <f t="shared" si="109"/>
        <v>4153506.9699999997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20">
        <v>0</v>
      </c>
      <c r="O279" s="119">
        <v>0</v>
      </c>
      <c r="P279" s="119">
        <v>0</v>
      </c>
      <c r="Q279" s="119">
        <v>0</v>
      </c>
      <c r="R279" s="119">
        <v>0</v>
      </c>
      <c r="S279" s="119">
        <v>0</v>
      </c>
      <c r="T279" s="119">
        <v>437</v>
      </c>
      <c r="U279" s="119">
        <v>4041547.63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>
        <v>0</v>
      </c>
      <c r="AB279" s="119">
        <v>0</v>
      </c>
      <c r="AC279" s="119">
        <v>0</v>
      </c>
      <c r="AD279" s="119">
        <v>0</v>
      </c>
      <c r="AE279" s="119">
        <v>0</v>
      </c>
      <c r="AF279" s="119">
        <f t="shared" ref="AF279" si="111">ROUND(Q279*1.0593%,2)+ROUND(H279*1.0593%,2)+ROUND(I279*1.0593%,2)+ROUND(J279*1.0593%,2)+ROUND(K279*1.0593%,2)+ROUND(L279*1.0593%,2)+ROUND(M279*1.0593%,2)+ROUND(O279*1.0593%,2)+ROUND(S279*1.0593%,2)+ROUND(U279*1.0593%,2)+ROUND(W279*1.0593%,2)+ROUND(X279*1.0593%,2)+ROUND(Y279*1.0593%,2)+ROUND(Z279*1.0593%,2)+ROUND(AA279*1.0593%,2)+ROUND(AB279*1.0593%,2)+ROUND(AC279*1.0593%,2)+ROUND(AD279*1.0593%,2)+ROUND(AE279*1.0593%,2)</f>
        <v>42812.11</v>
      </c>
      <c r="AG279" s="119">
        <v>69147.23</v>
      </c>
      <c r="AH279" s="119">
        <v>0</v>
      </c>
      <c r="AI279" s="121">
        <v>2023</v>
      </c>
      <c r="AJ279" s="121">
        <v>2023</v>
      </c>
      <c r="AK279" s="122">
        <v>2023</v>
      </c>
      <c r="AW279" s="123" t="e">
        <f>VLOOKUP(C279,AZ:BA,2,FALSE)</f>
        <v>#N/A</v>
      </c>
      <c r="BZ279" s="124"/>
      <c r="CH279" s="123" t="e">
        <f>VLOOKUP(C279,CI:CJ,2,FALSE)</f>
        <v>#N/A</v>
      </c>
      <c r="CK279" s="103">
        <f t="shared" si="85"/>
        <v>-1.4551915228366852E-10</v>
      </c>
      <c r="CO279" s="123" t="e">
        <f>VLOOKUP(C279,CP:CQ,2,FALSE)</f>
        <v>#N/A</v>
      </c>
      <c r="DN279" s="123" t="e">
        <f>VLOOKUP(C279,DO:DP,2,FALSE)</f>
        <v>#N/A</v>
      </c>
    </row>
    <row r="280" spans="1:118" x14ac:dyDescent="0.3">
      <c r="B280" s="99" t="s">
        <v>38</v>
      </c>
      <c r="C280" s="111"/>
      <c r="D280" s="111"/>
      <c r="E280" s="111"/>
      <c r="F280" s="102">
        <v>5695705.5999999996</v>
      </c>
      <c r="G280" s="100">
        <f t="shared" ref="G280:AH280" si="112">SUM(G281:G283)</f>
        <v>8269398.5200000005</v>
      </c>
      <c r="H280" s="101">
        <f t="shared" si="112"/>
        <v>0</v>
      </c>
      <c r="I280" s="101">
        <f t="shared" si="112"/>
        <v>0</v>
      </c>
      <c r="J280" s="101">
        <f t="shared" si="112"/>
        <v>0</v>
      </c>
      <c r="K280" s="101">
        <f t="shared" si="112"/>
        <v>0</v>
      </c>
      <c r="L280" s="101">
        <f t="shared" si="112"/>
        <v>0</v>
      </c>
      <c r="M280" s="101">
        <f t="shared" si="112"/>
        <v>0</v>
      </c>
      <c r="N280" s="102">
        <f t="shared" si="112"/>
        <v>0</v>
      </c>
      <c r="O280" s="101">
        <f t="shared" si="112"/>
        <v>0</v>
      </c>
      <c r="P280" s="101">
        <f t="shared" si="112"/>
        <v>637.9</v>
      </c>
      <c r="Q280" s="101">
        <f t="shared" si="112"/>
        <v>4443851.93</v>
      </c>
      <c r="R280" s="101">
        <f t="shared" si="112"/>
        <v>0</v>
      </c>
      <c r="S280" s="101">
        <f t="shared" si="112"/>
        <v>0</v>
      </c>
      <c r="T280" s="101">
        <f t="shared" si="112"/>
        <v>322</v>
      </c>
      <c r="U280" s="101">
        <f t="shared" si="112"/>
        <v>3611358.9</v>
      </c>
      <c r="V280" s="101">
        <f t="shared" si="112"/>
        <v>0</v>
      </c>
      <c r="W280" s="101">
        <f t="shared" si="112"/>
        <v>0</v>
      </c>
      <c r="X280" s="101">
        <f t="shared" si="112"/>
        <v>0</v>
      </c>
      <c r="Y280" s="101">
        <f t="shared" si="112"/>
        <v>0</v>
      </c>
      <c r="Z280" s="101">
        <f t="shared" si="112"/>
        <v>0</v>
      </c>
      <c r="AA280" s="101">
        <f t="shared" si="112"/>
        <v>0</v>
      </c>
      <c r="AB280" s="101">
        <f t="shared" si="112"/>
        <v>0</v>
      </c>
      <c r="AC280" s="101">
        <f t="shared" si="112"/>
        <v>0</v>
      </c>
      <c r="AD280" s="101">
        <f t="shared" si="112"/>
        <v>0</v>
      </c>
      <c r="AE280" s="101">
        <f t="shared" si="112"/>
        <v>0</v>
      </c>
      <c r="AF280" s="101">
        <f t="shared" si="112"/>
        <v>85328.85</v>
      </c>
      <c r="AG280" s="101">
        <f t="shared" si="112"/>
        <v>128858.84</v>
      </c>
      <c r="AH280" s="101">
        <f t="shared" si="112"/>
        <v>0</v>
      </c>
      <c r="AI280" s="93" t="s">
        <v>17075</v>
      </c>
      <c r="AJ280" s="93" t="s">
        <v>17075</v>
      </c>
      <c r="AK280" s="93" t="s">
        <v>17075</v>
      </c>
      <c r="AL280" s="105"/>
      <c r="AM280" s="105"/>
      <c r="AN280" s="105"/>
      <c r="AO280" s="105"/>
      <c r="AP280" s="106"/>
      <c r="AQ280" s="106"/>
      <c r="AR280" s="106"/>
      <c r="AS280" s="106"/>
      <c r="AT280" s="106"/>
      <c r="AU280" s="106"/>
      <c r="AV280" s="106"/>
      <c r="AW280" s="106"/>
      <c r="AX280" s="106"/>
      <c r="AY280" s="106"/>
      <c r="AZ280" s="106"/>
      <c r="BA280" s="107"/>
      <c r="BB280" s="107"/>
      <c r="BC280" s="106"/>
      <c r="BD280" s="106"/>
      <c r="BE280" s="108"/>
      <c r="BF280" s="109">
        <f t="shared" si="110"/>
        <v>-637.9</v>
      </c>
      <c r="BM280" s="52" t="e">
        <f>VLOOKUP(C280,BP:BR,3,FALSE)</f>
        <v>#N/A</v>
      </c>
      <c r="BP280" s="52" t="s">
        <v>604</v>
      </c>
      <c r="BQ280" s="52" t="s">
        <v>664</v>
      </c>
      <c r="BR280" s="52" t="s">
        <v>2977</v>
      </c>
      <c r="BX280" s="52" t="s">
        <v>604</v>
      </c>
      <c r="BY280" s="52" t="s">
        <v>664</v>
      </c>
      <c r="BZ280" s="52" t="s">
        <v>2977</v>
      </c>
      <c r="CK280" s="103">
        <f t="shared" si="85"/>
        <v>8.7311491370201111E-10</v>
      </c>
    </row>
    <row r="281" spans="1:118" s="123" customFormat="1" x14ac:dyDescent="0.3">
      <c r="A281" s="52">
        <v>1</v>
      </c>
      <c r="B281" s="110">
        <f>SUBTOTAL(9,$A$22:A281)</f>
        <v>233</v>
      </c>
      <c r="C281" s="141" t="s">
        <v>2166</v>
      </c>
      <c r="D281" s="141"/>
      <c r="E281" s="141"/>
      <c r="F281" s="141"/>
      <c r="G281" s="101">
        <f t="shared" ref="G281:G283" si="113">H281+I281+J281+K281+L281+M281+O281+Q281+S281+U281+W281+X281+Y281+Z281+AA281+AB281+AC281+AD281+AE281+AF281+AG281+AH281</f>
        <v>3710235.2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20">
        <v>0</v>
      </c>
      <c r="O281" s="119">
        <v>0</v>
      </c>
      <c r="P281" s="119">
        <v>0</v>
      </c>
      <c r="Q281" s="119">
        <v>0</v>
      </c>
      <c r="R281" s="119">
        <v>0</v>
      </c>
      <c r="S281" s="119">
        <v>0</v>
      </c>
      <c r="T281" s="119">
        <v>322</v>
      </c>
      <c r="U281" s="119">
        <v>3611358.9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>
        <v>0</v>
      </c>
      <c r="AB281" s="119">
        <v>0</v>
      </c>
      <c r="AC281" s="119">
        <v>0</v>
      </c>
      <c r="AD281" s="119">
        <v>0</v>
      </c>
      <c r="AE281" s="119">
        <v>0</v>
      </c>
      <c r="AF281" s="119">
        <f t="shared" ref="AF281:AF283" si="114">ROUND(Q281*1.0593%,2)+ROUND(H281*1.0593%,2)+ROUND(I281*1.0593%,2)+ROUND(J281*1.0593%,2)+ROUND(K281*1.0593%,2)+ROUND(L281*1.0593%,2)+ROUND(M281*1.0593%,2)+ROUND(O281*1.0593%,2)+ROUND(S281*1.0593%,2)+ROUND(U281*1.0593%,2)+ROUND(W281*1.0593%,2)+ROUND(X281*1.0593%,2)+ROUND(Y281*1.0593%,2)+ROUND(Z281*1.0593%,2)+ROUND(AA281*1.0593%,2)+ROUND(AB281*1.0593%,2)+ROUND(AC281*1.0593%,2)+ROUND(AD281*1.0593%,2)+ROUND(AE281*1.0593%,2)</f>
        <v>38255.120000000003</v>
      </c>
      <c r="AG281" s="119">
        <v>60621.18</v>
      </c>
      <c r="AH281" s="119">
        <v>0</v>
      </c>
      <c r="AI281" s="121">
        <v>2023</v>
      </c>
      <c r="AJ281" s="121">
        <v>2023</v>
      </c>
      <c r="AK281" s="122">
        <v>2023</v>
      </c>
      <c r="AW281" s="123" t="e">
        <f>VLOOKUP(C281,AZ:BA,2,FALSE)</f>
        <v>#N/A</v>
      </c>
      <c r="BZ281" s="124"/>
      <c r="CH281" s="123" t="e">
        <f>VLOOKUP(C281,CI:CJ,2,FALSE)</f>
        <v>#N/A</v>
      </c>
      <c r="CK281" s="103">
        <f t="shared" si="85"/>
        <v>2.7648638933897018E-10</v>
      </c>
      <c r="CO281" s="123">
        <f>VLOOKUP(C281,CP:CQ,2,FALSE)</f>
        <v>74041.06</v>
      </c>
      <c r="DN281" s="123" t="e">
        <f>VLOOKUP(C281,DO:DP,2,FALSE)</f>
        <v>#N/A</v>
      </c>
    </row>
    <row r="282" spans="1:118" s="123" customFormat="1" x14ac:dyDescent="0.3">
      <c r="A282" s="52">
        <v>1</v>
      </c>
      <c r="B282" s="110">
        <f>SUBTOTAL(9,$A$22:A282)</f>
        <v>234</v>
      </c>
      <c r="C282" s="141" t="s">
        <v>12551</v>
      </c>
      <c r="D282" s="141"/>
      <c r="E282" s="141"/>
      <c r="F282" s="141"/>
      <c r="G282" s="101">
        <f t="shared" si="113"/>
        <v>2213138.7799999998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20">
        <v>0</v>
      </c>
      <c r="O282" s="119">
        <v>0</v>
      </c>
      <c r="P282" s="119">
        <v>354.9</v>
      </c>
      <c r="Q282" s="119">
        <v>2122418.34</v>
      </c>
      <c r="R282" s="119">
        <v>0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>
        <v>0</v>
      </c>
      <c r="AB282" s="119">
        <v>0</v>
      </c>
      <c r="AC282" s="119">
        <v>0</v>
      </c>
      <c r="AD282" s="119">
        <v>0</v>
      </c>
      <c r="AE282" s="119">
        <v>0</v>
      </c>
      <c r="AF282" s="119">
        <f t="shared" si="114"/>
        <v>22482.78</v>
      </c>
      <c r="AG282" s="119">
        <v>68237.66</v>
      </c>
      <c r="AH282" s="119">
        <v>0</v>
      </c>
      <c r="AI282" s="121">
        <v>2023</v>
      </c>
      <c r="AJ282" s="121">
        <v>2023</v>
      </c>
      <c r="AK282" s="122">
        <v>2023</v>
      </c>
      <c r="AW282" s="123" t="e">
        <f>VLOOKUP(C282,AZ:BA,2,FALSE)</f>
        <v>#N/A</v>
      </c>
      <c r="BZ282" s="124"/>
      <c r="CH282" s="123" t="e">
        <f>VLOOKUP(C282,CI:CJ,2,FALSE)</f>
        <v>#N/A</v>
      </c>
      <c r="CK282" s="103">
        <f t="shared" si="85"/>
        <v>-5.8207660913467407E-11</v>
      </c>
      <c r="CO282" s="123" t="e">
        <f>VLOOKUP(C282,CP:CQ,2,FALSE)</f>
        <v>#N/A</v>
      </c>
      <c r="DN282" s="123" t="e">
        <f>VLOOKUP(C282,DO:DP,2,FALSE)</f>
        <v>#N/A</v>
      </c>
    </row>
    <row r="283" spans="1:118" s="123" customFormat="1" x14ac:dyDescent="0.3">
      <c r="A283" s="52">
        <v>1</v>
      </c>
      <c r="B283" s="110">
        <f>SUBTOTAL(9,$A$22:A283)</f>
        <v>235</v>
      </c>
      <c r="C283" s="141" t="s">
        <v>12543</v>
      </c>
      <c r="D283" s="141"/>
      <c r="E283" s="141"/>
      <c r="F283" s="141"/>
      <c r="G283" s="101">
        <f t="shared" si="113"/>
        <v>2346024.54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20">
        <v>0</v>
      </c>
      <c r="O283" s="119">
        <v>0</v>
      </c>
      <c r="P283" s="119">
        <v>283</v>
      </c>
      <c r="Q283" s="119">
        <v>2321433.59</v>
      </c>
      <c r="R283" s="119">
        <v>0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>
        <v>0</v>
      </c>
      <c r="AB283" s="119">
        <v>0</v>
      </c>
      <c r="AC283" s="119">
        <v>0</v>
      </c>
      <c r="AD283" s="119">
        <v>0</v>
      </c>
      <c r="AE283" s="119">
        <v>0</v>
      </c>
      <c r="AF283" s="119">
        <f t="shared" si="114"/>
        <v>24590.95</v>
      </c>
      <c r="AG283" s="119">
        <v>0</v>
      </c>
      <c r="AH283" s="119">
        <v>0</v>
      </c>
      <c r="AI283" s="121" t="s">
        <v>17316</v>
      </c>
      <c r="AJ283" s="121">
        <v>2023</v>
      </c>
      <c r="AK283" s="122">
        <v>2023</v>
      </c>
      <c r="AW283" s="123" t="e">
        <f>VLOOKUP(C283,AZ:BA,2,FALSE)</f>
        <v>#N/A</v>
      </c>
      <c r="BZ283" s="124"/>
      <c r="CH283" s="123" t="e">
        <f>VLOOKUP(C283,CI:CJ,2,FALSE)</f>
        <v>#N/A</v>
      </c>
      <c r="CK283" s="103">
        <f t="shared" si="85"/>
        <v>1.8553691916167736E-10</v>
      </c>
      <c r="CO283" s="123" t="e">
        <f>VLOOKUP(C283,CP:CQ,2,FALSE)</f>
        <v>#N/A</v>
      </c>
      <c r="DN283" s="123" t="e">
        <f>VLOOKUP(C283,DO:DP,2,FALSE)</f>
        <v>#N/A</v>
      </c>
    </row>
    <row r="284" spans="1:118" x14ac:dyDescent="0.3">
      <c r="B284" s="99" t="s">
        <v>40</v>
      </c>
      <c r="C284" s="111"/>
      <c r="D284" s="111"/>
      <c r="E284" s="111"/>
      <c r="F284" s="102">
        <v>7133112.96</v>
      </c>
      <c r="G284" s="100">
        <f>SUM(G285:G287)</f>
        <v>11868737.219999999</v>
      </c>
      <c r="H284" s="101">
        <f t="shared" ref="H284:AH284" si="115">SUM(H285:H287)</f>
        <v>0</v>
      </c>
      <c r="I284" s="101">
        <f t="shared" si="115"/>
        <v>0</v>
      </c>
      <c r="J284" s="101">
        <f t="shared" si="115"/>
        <v>0</v>
      </c>
      <c r="K284" s="101">
        <f t="shared" si="115"/>
        <v>0</v>
      </c>
      <c r="L284" s="101">
        <f t="shared" si="115"/>
        <v>0</v>
      </c>
      <c r="M284" s="101">
        <f t="shared" si="115"/>
        <v>0</v>
      </c>
      <c r="N284" s="102">
        <f t="shared" si="115"/>
        <v>0</v>
      </c>
      <c r="O284" s="101">
        <f t="shared" si="115"/>
        <v>0</v>
      </c>
      <c r="P284" s="101">
        <f t="shared" si="115"/>
        <v>1088.5999999999999</v>
      </c>
      <c r="Q284" s="101">
        <f t="shared" si="115"/>
        <v>8785737.0800000001</v>
      </c>
      <c r="R284" s="101">
        <f t="shared" si="115"/>
        <v>0</v>
      </c>
      <c r="S284" s="101">
        <f t="shared" si="115"/>
        <v>0</v>
      </c>
      <c r="T284" s="101">
        <f t="shared" si="115"/>
        <v>378.8</v>
      </c>
      <c r="U284" s="101">
        <f t="shared" si="115"/>
        <v>2707682.41</v>
      </c>
      <c r="V284" s="101">
        <f t="shared" si="115"/>
        <v>0</v>
      </c>
      <c r="W284" s="101">
        <f t="shared" si="115"/>
        <v>0</v>
      </c>
      <c r="X284" s="101">
        <f t="shared" si="115"/>
        <v>0</v>
      </c>
      <c r="Y284" s="101">
        <f t="shared" si="115"/>
        <v>0</v>
      </c>
      <c r="Z284" s="101">
        <f t="shared" si="115"/>
        <v>0</v>
      </c>
      <c r="AA284" s="101">
        <f t="shared" si="115"/>
        <v>0</v>
      </c>
      <c r="AB284" s="101">
        <f t="shared" si="115"/>
        <v>0</v>
      </c>
      <c r="AC284" s="101">
        <f t="shared" si="115"/>
        <v>0</v>
      </c>
      <c r="AD284" s="101">
        <f t="shared" si="115"/>
        <v>0</v>
      </c>
      <c r="AE284" s="101">
        <f t="shared" si="115"/>
        <v>0</v>
      </c>
      <c r="AF284" s="101">
        <f t="shared" si="115"/>
        <v>195317.72999999998</v>
      </c>
      <c r="AG284" s="101">
        <f t="shared" si="115"/>
        <v>180000</v>
      </c>
      <c r="AH284" s="101">
        <f t="shared" si="115"/>
        <v>0</v>
      </c>
      <c r="AI284" s="93" t="s">
        <v>17075</v>
      </c>
      <c r="AJ284" s="93" t="s">
        <v>17075</v>
      </c>
      <c r="AK284" s="93" t="s">
        <v>17075</v>
      </c>
      <c r="AL284" s="105"/>
      <c r="AM284" s="105"/>
      <c r="AN284" s="105"/>
      <c r="AO284" s="105"/>
      <c r="AP284" s="106"/>
      <c r="AQ284" s="106"/>
      <c r="AR284" s="106"/>
      <c r="AS284" s="106"/>
      <c r="AT284" s="106"/>
      <c r="AU284" s="106"/>
      <c r="AV284" s="106"/>
      <c r="AW284" s="106"/>
      <c r="AX284" s="106"/>
      <c r="AY284" s="106"/>
      <c r="AZ284" s="106"/>
      <c r="BA284" s="107"/>
      <c r="BB284" s="107"/>
      <c r="BC284" s="106"/>
      <c r="BD284" s="106"/>
      <c r="BE284" s="108"/>
      <c r="BF284" s="109">
        <f t="shared" si="110"/>
        <v>-1088.5999999999999</v>
      </c>
      <c r="BM284" s="52" t="e">
        <f>VLOOKUP(C284,BP:BR,3,FALSE)</f>
        <v>#N/A</v>
      </c>
      <c r="BP284" s="52" t="s">
        <v>2982</v>
      </c>
      <c r="BQ284" s="52" t="s">
        <v>664</v>
      </c>
      <c r="BR284" s="52" t="s">
        <v>2984</v>
      </c>
      <c r="BX284" s="52" t="s">
        <v>2982</v>
      </c>
      <c r="BY284" s="52" t="s">
        <v>664</v>
      </c>
      <c r="BZ284" s="52" t="s">
        <v>2984</v>
      </c>
      <c r="CK284" s="103">
        <f t="shared" si="85"/>
        <v>-1.3969838619232178E-9</v>
      </c>
    </row>
    <row r="285" spans="1:118" x14ac:dyDescent="0.3">
      <c r="A285" s="52">
        <v>1</v>
      </c>
      <c r="B285" s="110">
        <f>SUBTOTAL(9,$A$22:A285)</f>
        <v>236</v>
      </c>
      <c r="C285" s="111" t="s">
        <v>41</v>
      </c>
      <c r="D285" s="111"/>
      <c r="E285" s="111"/>
      <c r="F285" s="102">
        <v>7133112.96</v>
      </c>
      <c r="G285" s="101">
        <f t="shared" ref="G285:G287" si="116">H285+I285+J285+K285+L285+M285+O285+Q285+S285+U285+W285+X285+Y285+Z285+AA285+AB285+AC285+AD285+AE285+AF285+AG285+AH285</f>
        <v>7133112.96</v>
      </c>
      <c r="H285" s="101">
        <v>0</v>
      </c>
      <c r="I285" s="101">
        <v>0</v>
      </c>
      <c r="J285" s="101">
        <v>0</v>
      </c>
      <c r="K285" s="101">
        <v>0</v>
      </c>
      <c r="L285" s="101">
        <v>0</v>
      </c>
      <c r="M285" s="101">
        <v>0</v>
      </c>
      <c r="N285" s="113">
        <v>0</v>
      </c>
      <c r="O285" s="101">
        <v>0</v>
      </c>
      <c r="P285" s="101">
        <v>846.6</v>
      </c>
      <c r="Q285" s="101">
        <v>6807433.8799999999</v>
      </c>
      <c r="R285" s="101">
        <v>0</v>
      </c>
      <c r="S285" s="101">
        <v>0</v>
      </c>
      <c r="T285" s="101">
        <v>0</v>
      </c>
      <c r="U285" s="101">
        <v>0</v>
      </c>
      <c r="V285" s="101">
        <v>0</v>
      </c>
      <c r="W285" s="101">
        <v>0</v>
      </c>
      <c r="X285" s="101">
        <v>0</v>
      </c>
      <c r="Y285" s="101">
        <v>0</v>
      </c>
      <c r="Z285" s="101">
        <v>0</v>
      </c>
      <c r="AA285" s="101">
        <v>0</v>
      </c>
      <c r="AB285" s="101">
        <v>0</v>
      </c>
      <c r="AC285" s="101">
        <v>0</v>
      </c>
      <c r="AD285" s="101">
        <v>0</v>
      </c>
      <c r="AE285" s="101">
        <v>0</v>
      </c>
      <c r="AF285" s="101">
        <f>ROUND(Q285*2.14%,2)-0.01</f>
        <v>145679.07999999999</v>
      </c>
      <c r="AG285" s="101">
        <v>180000</v>
      </c>
      <c r="AH285" s="101">
        <v>0</v>
      </c>
      <c r="AI285" s="93">
        <v>2023</v>
      </c>
      <c r="AJ285" s="93">
        <v>2023</v>
      </c>
      <c r="AK285" s="93">
        <v>2023</v>
      </c>
      <c r="AL285" s="105"/>
      <c r="AM285" s="105"/>
      <c r="AN285" s="105"/>
      <c r="AO285" s="105"/>
      <c r="AP285" s="106" t="s">
        <v>17002</v>
      </c>
      <c r="AQ285" s="106" t="s">
        <v>17013</v>
      </c>
      <c r="AR285" s="106">
        <v>0</v>
      </c>
      <c r="AS285" s="106" t="s">
        <v>17008</v>
      </c>
      <c r="AT285" s="106" t="s">
        <v>17010</v>
      </c>
      <c r="AU285" s="106">
        <v>0</v>
      </c>
      <c r="AV285" s="106" t="s">
        <v>17026</v>
      </c>
      <c r="AW285" s="106"/>
      <c r="AX285" s="106"/>
      <c r="AY285" s="106"/>
      <c r="AZ285" s="106" t="s">
        <v>624</v>
      </c>
      <c r="BA285" s="107">
        <v>1543.2</v>
      </c>
      <c r="BB285" s="107">
        <v>936</v>
      </c>
      <c r="BC285" s="106" t="s">
        <v>2975</v>
      </c>
      <c r="BD285" s="106">
        <v>2009</v>
      </c>
      <c r="BE285" s="108"/>
      <c r="BF285" s="109">
        <f t="shared" si="110"/>
        <v>89.399999999999977</v>
      </c>
      <c r="BM285" s="52" t="str">
        <f>VLOOKUP(C285,BP:BR,3,FALSE)</f>
        <v>680.000</v>
      </c>
      <c r="BP285" s="52" t="s">
        <v>2985</v>
      </c>
      <c r="BQ285" s="52" t="s">
        <v>1350</v>
      </c>
      <c r="BR285" s="52" t="s">
        <v>2986</v>
      </c>
      <c r="BX285" s="52" t="s">
        <v>2985</v>
      </c>
      <c r="BY285" s="52" t="s">
        <v>1350</v>
      </c>
      <c r="BZ285" s="52" t="s">
        <v>2986</v>
      </c>
      <c r="CK285" s="103">
        <f t="shared" si="85"/>
        <v>8.7311491370201111E-11</v>
      </c>
    </row>
    <row r="286" spans="1:118" s="123" customFormat="1" x14ac:dyDescent="0.3">
      <c r="A286" s="52">
        <v>1</v>
      </c>
      <c r="B286" s="110">
        <f>SUBTOTAL(9,$A$22:A286)</f>
        <v>237</v>
      </c>
      <c r="C286" s="141" t="s">
        <v>12386</v>
      </c>
      <c r="D286" s="141"/>
      <c r="E286" s="141"/>
      <c r="F286" s="141"/>
      <c r="G286" s="101">
        <f t="shared" si="116"/>
        <v>2736364.89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20">
        <v>0</v>
      </c>
      <c r="O286" s="119">
        <v>0</v>
      </c>
      <c r="P286" s="119">
        <v>0</v>
      </c>
      <c r="Q286" s="119">
        <v>0</v>
      </c>
      <c r="R286" s="119">
        <v>0</v>
      </c>
      <c r="S286" s="119">
        <v>0</v>
      </c>
      <c r="T286" s="119">
        <v>378.8</v>
      </c>
      <c r="U286" s="119">
        <v>2707682.41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>
        <v>0</v>
      </c>
      <c r="AB286" s="119">
        <v>0</v>
      </c>
      <c r="AC286" s="119">
        <v>0</v>
      </c>
      <c r="AD286" s="119">
        <v>0</v>
      </c>
      <c r="AE286" s="119">
        <v>0</v>
      </c>
      <c r="AF286" s="119">
        <f t="shared" ref="AF286:AF287" si="117">ROUND(Q286*1.0593%,2)+ROUND(H286*1.0593%,2)+ROUND(I286*1.0593%,2)+ROUND(J286*1.0593%,2)+ROUND(K286*1.0593%,2)+ROUND(L286*1.0593%,2)+ROUND(M286*1.0593%,2)+ROUND(O286*1.0593%,2)+ROUND(S286*1.0593%,2)+ROUND(U286*1.0593%,2)+ROUND(W286*1.0593%,2)+ROUND(X286*1.0593%,2)+ROUND(Y286*1.0593%,2)+ROUND(Z286*1.0593%,2)+ROUND(AA286*1.0593%,2)+ROUND(AB286*1.0593%,2)+ROUND(AC286*1.0593%,2)+ROUND(AD286*1.0593%,2)+ROUND(AE286*1.0593%,2)</f>
        <v>28682.48</v>
      </c>
      <c r="AG286" s="119">
        <v>0</v>
      </c>
      <c r="AH286" s="119">
        <v>0</v>
      </c>
      <c r="AI286" s="121" t="s">
        <v>17316</v>
      </c>
      <c r="AJ286" s="121">
        <v>2023</v>
      </c>
      <c r="AK286" s="122">
        <v>2023</v>
      </c>
      <c r="AW286" s="123" t="e">
        <f>VLOOKUP(C286,AZ:BA,2,FALSE)</f>
        <v>#N/A</v>
      </c>
      <c r="BZ286" s="124"/>
      <c r="CH286" s="123">
        <f>VLOOKUP(C286,CI:CJ,2,FALSE)</f>
        <v>1</v>
      </c>
      <c r="CK286" s="103">
        <f t="shared" si="85"/>
        <v>-1.8189894035458565E-11</v>
      </c>
      <c r="CO286" s="123" t="e">
        <f>VLOOKUP(C286,CP:CQ,2,FALSE)</f>
        <v>#N/A</v>
      </c>
      <c r="DN286" s="123" t="e">
        <f>VLOOKUP(C286,DO:DP,2,FALSE)</f>
        <v>#N/A</v>
      </c>
    </row>
    <row r="287" spans="1:118" x14ac:dyDescent="0.3">
      <c r="A287" s="52">
        <v>1</v>
      </c>
      <c r="B287" s="110">
        <f>SUBTOTAL(9,$A$22:A287)</f>
        <v>238</v>
      </c>
      <c r="C287" s="111" t="s">
        <v>12387</v>
      </c>
      <c r="D287" s="111"/>
      <c r="E287" s="111"/>
      <c r="F287" s="102"/>
      <c r="G287" s="101">
        <f t="shared" si="116"/>
        <v>1999259.3699999999</v>
      </c>
      <c r="H287" s="101">
        <v>0</v>
      </c>
      <c r="I287" s="101">
        <v>0</v>
      </c>
      <c r="J287" s="101">
        <v>0</v>
      </c>
      <c r="K287" s="101">
        <v>0</v>
      </c>
      <c r="L287" s="101">
        <v>0</v>
      </c>
      <c r="M287" s="101">
        <v>0</v>
      </c>
      <c r="N287" s="113">
        <v>0</v>
      </c>
      <c r="O287" s="101">
        <v>0</v>
      </c>
      <c r="P287" s="101">
        <v>242</v>
      </c>
      <c r="Q287" s="101">
        <v>1978303.2</v>
      </c>
      <c r="R287" s="101">
        <v>0</v>
      </c>
      <c r="S287" s="101">
        <v>0</v>
      </c>
      <c r="T287" s="101">
        <v>0</v>
      </c>
      <c r="U287" s="101">
        <v>0</v>
      </c>
      <c r="V287" s="101">
        <v>0</v>
      </c>
      <c r="W287" s="101">
        <v>0</v>
      </c>
      <c r="X287" s="101">
        <v>0</v>
      </c>
      <c r="Y287" s="101">
        <v>0</v>
      </c>
      <c r="Z287" s="101">
        <v>0</v>
      </c>
      <c r="AA287" s="101">
        <v>0</v>
      </c>
      <c r="AB287" s="101">
        <v>0</v>
      </c>
      <c r="AC287" s="101">
        <v>0</v>
      </c>
      <c r="AD287" s="101">
        <v>0</v>
      </c>
      <c r="AE287" s="101">
        <v>0</v>
      </c>
      <c r="AF287" s="119">
        <f t="shared" si="117"/>
        <v>20956.169999999998</v>
      </c>
      <c r="AG287" s="101">
        <v>0</v>
      </c>
      <c r="AH287" s="101">
        <v>0</v>
      </c>
      <c r="AI287" s="93" t="s">
        <v>17316</v>
      </c>
      <c r="AJ287" s="93">
        <v>2023</v>
      </c>
      <c r="AK287" s="93">
        <v>2023</v>
      </c>
      <c r="AL287" s="105"/>
      <c r="AM287" s="105"/>
      <c r="AN287" s="105"/>
      <c r="AO287" s="105"/>
      <c r="AP287" s="106"/>
      <c r="AQ287" s="106"/>
      <c r="AR287" s="106"/>
      <c r="AS287" s="106"/>
      <c r="AT287" s="106"/>
      <c r="AU287" s="106"/>
      <c r="AV287" s="106"/>
      <c r="AW287" s="106"/>
      <c r="AX287" s="106"/>
      <c r="AY287" s="106"/>
      <c r="AZ287" s="106"/>
      <c r="BA287" s="107"/>
      <c r="BB287" s="107"/>
      <c r="BC287" s="106"/>
      <c r="BD287" s="106"/>
      <c r="BE287" s="108"/>
      <c r="BF287" s="109"/>
      <c r="CK287" s="103"/>
    </row>
    <row r="288" spans="1:118" x14ac:dyDescent="0.3">
      <c r="B288" s="99" t="s">
        <v>18004</v>
      </c>
      <c r="C288" s="111"/>
      <c r="D288" s="111"/>
      <c r="E288" s="111"/>
      <c r="F288" s="102"/>
      <c r="G288" s="100">
        <f>G289</f>
        <v>2425889.1399999997</v>
      </c>
      <c r="H288" s="101">
        <f t="shared" ref="H288:AH288" si="118">H289</f>
        <v>0</v>
      </c>
      <c r="I288" s="101">
        <f t="shared" si="118"/>
        <v>0</v>
      </c>
      <c r="J288" s="101">
        <f t="shared" si="118"/>
        <v>0</v>
      </c>
      <c r="K288" s="101">
        <f t="shared" si="118"/>
        <v>0</v>
      </c>
      <c r="L288" s="101">
        <f t="shared" si="118"/>
        <v>0</v>
      </c>
      <c r="M288" s="101">
        <f t="shared" si="118"/>
        <v>0</v>
      </c>
      <c r="N288" s="102">
        <f t="shared" si="118"/>
        <v>0</v>
      </c>
      <c r="O288" s="101">
        <f t="shared" si="118"/>
        <v>0</v>
      </c>
      <c r="P288" s="101">
        <f t="shared" si="118"/>
        <v>0</v>
      </c>
      <c r="Q288" s="101">
        <f t="shared" si="118"/>
        <v>0</v>
      </c>
      <c r="R288" s="101">
        <f t="shared" si="118"/>
        <v>0</v>
      </c>
      <c r="S288" s="101">
        <f t="shared" si="118"/>
        <v>0</v>
      </c>
      <c r="T288" s="101">
        <f t="shared" si="118"/>
        <v>420.76</v>
      </c>
      <c r="U288" s="101">
        <f t="shared" si="118"/>
        <v>2375062.7999999998</v>
      </c>
      <c r="V288" s="101">
        <f t="shared" si="118"/>
        <v>0</v>
      </c>
      <c r="W288" s="101">
        <f t="shared" si="118"/>
        <v>0</v>
      </c>
      <c r="X288" s="101">
        <f t="shared" si="118"/>
        <v>0</v>
      </c>
      <c r="Y288" s="101">
        <f t="shared" si="118"/>
        <v>0</v>
      </c>
      <c r="Z288" s="101">
        <f t="shared" si="118"/>
        <v>0</v>
      </c>
      <c r="AA288" s="101">
        <f t="shared" si="118"/>
        <v>0</v>
      </c>
      <c r="AB288" s="101">
        <f t="shared" si="118"/>
        <v>0</v>
      </c>
      <c r="AC288" s="101">
        <f t="shared" si="118"/>
        <v>0</v>
      </c>
      <c r="AD288" s="101">
        <f t="shared" si="118"/>
        <v>0</v>
      </c>
      <c r="AE288" s="101">
        <f t="shared" si="118"/>
        <v>0</v>
      </c>
      <c r="AF288" s="101">
        <f t="shared" si="118"/>
        <v>50826.34</v>
      </c>
      <c r="AG288" s="101">
        <f t="shared" si="118"/>
        <v>0</v>
      </c>
      <c r="AH288" s="101">
        <f t="shared" si="118"/>
        <v>0</v>
      </c>
      <c r="AI288" s="93" t="s">
        <v>17075</v>
      </c>
      <c r="AJ288" s="93" t="s">
        <v>17075</v>
      </c>
      <c r="AK288" s="93" t="s">
        <v>17075</v>
      </c>
      <c r="AL288" s="105"/>
      <c r="AM288" s="105"/>
      <c r="AN288" s="105"/>
      <c r="AO288" s="105"/>
      <c r="AP288" s="106"/>
      <c r="AQ288" s="106"/>
      <c r="AR288" s="106"/>
      <c r="AS288" s="106"/>
      <c r="AT288" s="106"/>
      <c r="AU288" s="106"/>
      <c r="AV288" s="106"/>
      <c r="AW288" s="106"/>
      <c r="AX288" s="106"/>
      <c r="AY288" s="106"/>
      <c r="AZ288" s="106"/>
      <c r="BA288" s="107"/>
      <c r="BB288" s="107"/>
      <c r="BC288" s="106"/>
      <c r="BD288" s="106"/>
      <c r="BE288" s="108"/>
      <c r="BF288" s="109"/>
      <c r="CK288" s="103">
        <f t="shared" si="85"/>
        <v>-1.4551915228366852E-10</v>
      </c>
    </row>
    <row r="289" spans="1:118" s="123" customFormat="1" x14ac:dyDescent="0.3">
      <c r="A289" s="52">
        <v>1</v>
      </c>
      <c r="B289" s="110">
        <f>SUBTOTAL(9,$A$22:A289)</f>
        <v>239</v>
      </c>
      <c r="C289" s="99" t="s">
        <v>2155</v>
      </c>
      <c r="D289" s="99"/>
      <c r="E289" s="99"/>
      <c r="F289" s="99"/>
      <c r="G289" s="101">
        <f>H289+I289+J289+K289+L289+M289+O289+Q289+S289+U289+W289+X289+Y289+Z289+AA289+AB289+AC289+AD289+AE289+AF289+AG289+AH289</f>
        <v>2425889.1399999997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20">
        <v>0</v>
      </c>
      <c r="O289" s="119">
        <v>0</v>
      </c>
      <c r="P289" s="119">
        <v>0</v>
      </c>
      <c r="Q289" s="119">
        <v>0</v>
      </c>
      <c r="R289" s="119">
        <v>0</v>
      </c>
      <c r="S289" s="119">
        <v>0</v>
      </c>
      <c r="T289" s="119">
        <v>420.76</v>
      </c>
      <c r="U289" s="119">
        <v>2375062.7999999998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>
        <v>0</v>
      </c>
      <c r="AB289" s="119">
        <v>0</v>
      </c>
      <c r="AC289" s="119">
        <v>0</v>
      </c>
      <c r="AD289" s="119">
        <v>0</v>
      </c>
      <c r="AE289" s="119">
        <v>0</v>
      </c>
      <c r="AF289" s="119">
        <f t="shared" ref="AF289" si="119">ROUND(Q289*2.14%,2)+ROUND(H289*2.14%,2)+ROUND(I289*2.14%,2)+ROUND(J289*2.14%,2)+ROUND(K289*2.14%,2)+ROUND(L289*2.14%,2)+ROUND(M289*2.14%,2)+ROUND(O289*2.14%,2)+ROUND(S289*2.14%,2)+ROUND(U289*2.14%,2)+ROUND(W289*2.14%,2)+ROUND(X289*2.14%,2)+ROUND(Y289*2.14%,2)+ROUND(Z289*2.14%,2)+ROUND(AA289*2.14%,2)+ROUND(AB289*2.14%,2)+ROUND(AC289*2.14%,2)+ROUND(AD289*2.14%,2)+ROUND(AE289*2.14%,2)</f>
        <v>50826.34</v>
      </c>
      <c r="AG289" s="119">
        <v>0</v>
      </c>
      <c r="AH289" s="119">
        <v>0</v>
      </c>
      <c r="AI289" s="121" t="s">
        <v>17316</v>
      </c>
      <c r="AJ289" s="121">
        <v>2023</v>
      </c>
      <c r="AK289" s="122">
        <v>2023</v>
      </c>
      <c r="AW289" s="123" t="e">
        <f>VLOOKUP(C289,AZ:BA,2,FALSE)</f>
        <v>#N/A</v>
      </c>
      <c r="BZ289" s="124"/>
      <c r="CD289" s="123" t="e">
        <f>VLOOKUP(C289,CE:CF,2,FALSE)</f>
        <v>#N/A</v>
      </c>
      <c r="CH289" s="123" t="e">
        <f>VLOOKUP(C289,CI:CJ,2,FALSE)</f>
        <v>#N/A</v>
      </c>
      <c r="CK289" s="103">
        <f t="shared" si="85"/>
        <v>-1.4551915228366852E-10</v>
      </c>
      <c r="CO289" s="123" t="e">
        <f>VLOOKUP(C289,CP:CQ,2,FALSE)</f>
        <v>#N/A</v>
      </c>
      <c r="DN289" s="123" t="e">
        <f>VLOOKUP(C289,DO:DP,2,FALSE)</f>
        <v>#N/A</v>
      </c>
    </row>
    <row r="290" spans="1:118" x14ac:dyDescent="0.3">
      <c r="B290" s="99" t="s">
        <v>45</v>
      </c>
      <c r="C290" s="111"/>
      <c r="D290" s="111"/>
      <c r="E290" s="111"/>
      <c r="F290" s="102"/>
      <c r="G290" s="100">
        <f>G291</f>
        <v>2383045.9500000002</v>
      </c>
      <c r="H290" s="101">
        <f t="shared" ref="H290:AH290" si="120">H291</f>
        <v>0</v>
      </c>
      <c r="I290" s="101">
        <f t="shared" si="120"/>
        <v>0</v>
      </c>
      <c r="J290" s="101">
        <f t="shared" si="120"/>
        <v>0</v>
      </c>
      <c r="K290" s="101">
        <f t="shared" si="120"/>
        <v>0</v>
      </c>
      <c r="L290" s="101">
        <f t="shared" si="120"/>
        <v>0</v>
      </c>
      <c r="M290" s="101">
        <f t="shared" si="120"/>
        <v>0</v>
      </c>
      <c r="N290" s="102">
        <f t="shared" si="120"/>
        <v>0</v>
      </c>
      <c r="O290" s="101">
        <f t="shared" si="120"/>
        <v>0</v>
      </c>
      <c r="P290" s="101">
        <f t="shared" si="120"/>
        <v>829.7</v>
      </c>
      <c r="Q290" s="101">
        <f t="shared" si="120"/>
        <v>2254125.7000000002</v>
      </c>
      <c r="R290" s="101">
        <f t="shared" si="120"/>
        <v>0</v>
      </c>
      <c r="S290" s="101">
        <f t="shared" si="120"/>
        <v>0</v>
      </c>
      <c r="T290" s="101">
        <f t="shared" si="120"/>
        <v>0</v>
      </c>
      <c r="U290" s="101">
        <f t="shared" si="120"/>
        <v>0</v>
      </c>
      <c r="V290" s="101">
        <f t="shared" si="120"/>
        <v>0</v>
      </c>
      <c r="W290" s="101">
        <f t="shared" si="120"/>
        <v>0</v>
      </c>
      <c r="X290" s="101">
        <f t="shared" si="120"/>
        <v>0</v>
      </c>
      <c r="Y290" s="101">
        <f t="shared" si="120"/>
        <v>0</v>
      </c>
      <c r="Z290" s="101">
        <f t="shared" si="120"/>
        <v>0</v>
      </c>
      <c r="AA290" s="101">
        <f t="shared" si="120"/>
        <v>0</v>
      </c>
      <c r="AB290" s="101">
        <f t="shared" si="120"/>
        <v>0</v>
      </c>
      <c r="AC290" s="101">
        <f t="shared" si="120"/>
        <v>0</v>
      </c>
      <c r="AD290" s="101">
        <f t="shared" si="120"/>
        <v>0</v>
      </c>
      <c r="AE290" s="101">
        <f t="shared" si="120"/>
        <v>0</v>
      </c>
      <c r="AF290" s="101">
        <f t="shared" si="120"/>
        <v>23877.95</v>
      </c>
      <c r="AG290" s="101">
        <f t="shared" si="120"/>
        <v>105042.3</v>
      </c>
      <c r="AH290" s="101">
        <f t="shared" si="120"/>
        <v>0</v>
      </c>
      <c r="AI290" s="93" t="s">
        <v>17075</v>
      </c>
      <c r="AJ290" s="93" t="s">
        <v>17075</v>
      </c>
      <c r="AK290" s="93" t="s">
        <v>17075</v>
      </c>
      <c r="AL290" s="105"/>
      <c r="AM290" s="105"/>
      <c r="AN290" s="105"/>
      <c r="AO290" s="105"/>
      <c r="AP290" s="106"/>
      <c r="AQ290" s="106"/>
      <c r="AR290" s="106"/>
      <c r="AS290" s="106"/>
      <c r="AT290" s="106"/>
      <c r="AU290" s="106"/>
      <c r="AV290" s="106"/>
      <c r="AW290" s="106"/>
      <c r="AX290" s="106"/>
      <c r="AY290" s="106"/>
      <c r="AZ290" s="106"/>
      <c r="BA290" s="107"/>
      <c r="BB290" s="107"/>
      <c r="BC290" s="106"/>
      <c r="BD290" s="106"/>
      <c r="BE290" s="108"/>
      <c r="BF290" s="109"/>
      <c r="CK290" s="103">
        <f t="shared" si="85"/>
        <v>0</v>
      </c>
    </row>
    <row r="291" spans="1:118" s="123" customFormat="1" x14ac:dyDescent="0.3">
      <c r="A291" s="52">
        <v>1</v>
      </c>
      <c r="B291" s="110">
        <f>SUBTOTAL(9,$A$22:A291)</f>
        <v>240</v>
      </c>
      <c r="C291" s="141" t="s">
        <v>2167</v>
      </c>
      <c r="D291" s="141"/>
      <c r="E291" s="141"/>
      <c r="F291" s="141"/>
      <c r="G291" s="101">
        <f>H291+I291+J291+K291+L291+M291+O291+Q291+S291+U291+W291+X291+Y291+Z291+AA291+AB291+AC291+AD291+AE291+AF291+AG291+AH291</f>
        <v>2383045.9500000002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20">
        <v>0</v>
      </c>
      <c r="O291" s="119">
        <v>0</v>
      </c>
      <c r="P291" s="119">
        <v>829.7</v>
      </c>
      <c r="Q291" s="119">
        <v>2254125.7000000002</v>
      </c>
      <c r="R291" s="119">
        <v>0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>
        <v>0</v>
      </c>
      <c r="AB291" s="119">
        <v>0</v>
      </c>
      <c r="AC291" s="119">
        <v>0</v>
      </c>
      <c r="AD291" s="119">
        <v>0</v>
      </c>
      <c r="AE291" s="119">
        <v>0</v>
      </c>
      <c r="AF291" s="119">
        <f>ROUND(Q291*1.0593%,2)+ROUND(H291*1.0593%,2)+ROUND(I291*1.0593%,2)+ROUND(J291*1.0593%,2)+ROUND(K291*1.0593%,2)+ROUND(L291*1.0593%,2)+ROUND(M291*1.0593%,2)+ROUND(O291*1.0593%,2)+ROUND(S291*1.0593%,2)+ROUND(U291*1.0593%,2)+ROUND(W291*1.0593%,2)+ROUND(X291*1.0593%,2)+ROUND(Y291*1.0593%,2)+ROUND(Z291*1.0593%,2)+ROUND(AA291*1.0593%,2)+ROUND(AB291*1.0593%,2)+ROUND(AC291*1.0593%,2)+ROUND(AD291*1.0593%,2)+ROUND(AE291*1.0593%,2)</f>
        <v>23877.95</v>
      </c>
      <c r="AG291" s="119">
        <v>105042.3</v>
      </c>
      <c r="AH291" s="119">
        <v>0</v>
      </c>
      <c r="AI291" s="121">
        <v>2023</v>
      </c>
      <c r="AJ291" s="121">
        <v>2023</v>
      </c>
      <c r="AK291" s="122">
        <v>2023</v>
      </c>
      <c r="AW291" s="123" t="e">
        <f>VLOOKUP(C291,AZ:BA,2,FALSE)</f>
        <v>#N/A</v>
      </c>
      <c r="BZ291" s="124"/>
      <c r="CH291" s="123" t="e">
        <f>VLOOKUP(C291,CI:CJ,2,FALSE)</f>
        <v>#N/A</v>
      </c>
      <c r="CK291" s="103">
        <f t="shared" si="85"/>
        <v>0</v>
      </c>
      <c r="CO291" s="123" t="e">
        <f>VLOOKUP(C291,CP:CQ,2,FALSE)</f>
        <v>#N/A</v>
      </c>
      <c r="DN291" s="123" t="e">
        <f>VLOOKUP(C291,DO:DP,2,FALSE)</f>
        <v>#N/A</v>
      </c>
    </row>
    <row r="292" spans="1:118" x14ac:dyDescent="0.3">
      <c r="B292" s="104" t="s">
        <v>343</v>
      </c>
      <c r="C292" s="104"/>
      <c r="D292" s="100">
        <v>18544752.670000002</v>
      </c>
      <c r="E292" s="100">
        <f>D292*3-G292-G551-G732-G297-G299</f>
        <v>-33479960.729999993</v>
      </c>
      <c r="F292" s="100">
        <v>9622714.6500000004</v>
      </c>
      <c r="G292" s="100">
        <f t="shared" ref="G292:AH292" si="121">SUM(G293:G296)</f>
        <v>33495895.170000002</v>
      </c>
      <c r="H292" s="101">
        <f t="shared" si="121"/>
        <v>0</v>
      </c>
      <c r="I292" s="101">
        <f t="shared" si="121"/>
        <v>691199</v>
      </c>
      <c r="J292" s="101">
        <f t="shared" si="121"/>
        <v>10500000</v>
      </c>
      <c r="K292" s="101">
        <f t="shared" si="121"/>
        <v>0</v>
      </c>
      <c r="L292" s="101">
        <f t="shared" si="121"/>
        <v>0</v>
      </c>
      <c r="M292" s="101">
        <f t="shared" si="121"/>
        <v>0</v>
      </c>
      <c r="N292" s="102">
        <f t="shared" si="121"/>
        <v>0</v>
      </c>
      <c r="O292" s="101">
        <f t="shared" si="121"/>
        <v>0</v>
      </c>
      <c r="P292" s="101">
        <f t="shared" si="121"/>
        <v>2016.65</v>
      </c>
      <c r="Q292" s="101">
        <f t="shared" si="121"/>
        <v>21602902.399999999</v>
      </c>
      <c r="R292" s="101">
        <f t="shared" si="121"/>
        <v>0</v>
      </c>
      <c r="S292" s="101">
        <f t="shared" si="121"/>
        <v>0</v>
      </c>
      <c r="T292" s="101">
        <f t="shared" si="121"/>
        <v>0</v>
      </c>
      <c r="U292" s="101">
        <f t="shared" si="121"/>
        <v>0</v>
      </c>
      <c r="V292" s="101">
        <f t="shared" si="121"/>
        <v>0</v>
      </c>
      <c r="W292" s="101">
        <f t="shared" si="121"/>
        <v>0</v>
      </c>
      <c r="X292" s="101">
        <f t="shared" si="121"/>
        <v>0</v>
      </c>
      <c r="Y292" s="101">
        <f t="shared" si="121"/>
        <v>0</v>
      </c>
      <c r="Z292" s="101">
        <f t="shared" si="121"/>
        <v>0</v>
      </c>
      <c r="AA292" s="101">
        <f t="shared" si="121"/>
        <v>0</v>
      </c>
      <c r="AB292" s="101">
        <f t="shared" si="121"/>
        <v>0</v>
      </c>
      <c r="AC292" s="101">
        <f t="shared" si="121"/>
        <v>0</v>
      </c>
      <c r="AD292" s="101">
        <f t="shared" si="121"/>
        <v>0</v>
      </c>
      <c r="AE292" s="101">
        <f t="shared" si="121"/>
        <v>0</v>
      </c>
      <c r="AF292" s="101">
        <f t="shared" si="121"/>
        <v>701793.77</v>
      </c>
      <c r="AG292" s="101">
        <f t="shared" si="121"/>
        <v>0</v>
      </c>
      <c r="AH292" s="101">
        <f t="shared" si="121"/>
        <v>0</v>
      </c>
      <c r="AI292" s="93" t="s">
        <v>17075</v>
      </c>
      <c r="AJ292" s="93" t="s">
        <v>17075</v>
      </c>
      <c r="AK292" s="93" t="s">
        <v>17075</v>
      </c>
      <c r="AL292" s="105"/>
      <c r="AM292" s="105"/>
      <c r="AN292" s="105"/>
      <c r="AO292" s="105"/>
      <c r="AP292" s="106"/>
      <c r="AQ292" s="106"/>
      <c r="AR292" s="106"/>
      <c r="AS292" s="106"/>
      <c r="AT292" s="106"/>
      <c r="AU292" s="106"/>
      <c r="AV292" s="106"/>
      <c r="AW292" s="106"/>
      <c r="AX292" s="106"/>
      <c r="AY292" s="106"/>
      <c r="AZ292" s="106"/>
      <c r="BA292" s="107"/>
      <c r="BB292" s="107"/>
      <c r="BC292" s="106"/>
      <c r="BD292" s="106"/>
      <c r="BE292" s="108"/>
      <c r="BF292" s="109">
        <f t="shared" si="110"/>
        <v>-2016.65</v>
      </c>
      <c r="BM292" s="52" t="e">
        <f>VLOOKUP(C292,BP:BR,3,FALSE)</f>
        <v>#N/A</v>
      </c>
      <c r="BP292" s="52" t="s">
        <v>3524</v>
      </c>
      <c r="BQ292" s="52" t="s">
        <v>633</v>
      </c>
      <c r="BR292" s="52" t="s">
        <v>3526</v>
      </c>
      <c r="BX292" s="52" t="s">
        <v>3524</v>
      </c>
      <c r="BY292" s="52" t="s">
        <v>633</v>
      </c>
      <c r="BZ292" s="52" t="s">
        <v>3526</v>
      </c>
      <c r="CK292" s="103">
        <f t="shared" si="85"/>
        <v>3.2596290111541748E-9</v>
      </c>
    </row>
    <row r="293" spans="1:118" s="123" customFormat="1" x14ac:dyDescent="0.3">
      <c r="A293" s="52">
        <v>1</v>
      </c>
      <c r="B293" s="110">
        <f>SUBTOTAL(9,$A$22:A293)</f>
        <v>241</v>
      </c>
      <c r="C293" s="99" t="s">
        <v>12669</v>
      </c>
      <c r="D293" s="99"/>
      <c r="E293" s="99"/>
      <c r="F293" s="99"/>
      <c r="G293" s="101">
        <f t="shared" ref="G293:G296" si="122">H293+I293+J293+K293+L293+M293+O293+Q293+S293+U293+W293+X293+Y293+Z293+AA293+AB293+AC293+AD293+AE293+AF293+AG293+AH293</f>
        <v>2660218.3199999998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20">
        <v>0</v>
      </c>
      <c r="O293" s="119">
        <v>0</v>
      </c>
      <c r="P293" s="119">
        <v>266.64999999999998</v>
      </c>
      <c r="Q293" s="119">
        <v>2604482.4</v>
      </c>
      <c r="R293" s="119">
        <v>0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>
        <v>0</v>
      </c>
      <c r="AB293" s="119">
        <v>0</v>
      </c>
      <c r="AC293" s="119">
        <v>0</v>
      </c>
      <c r="AD293" s="119">
        <v>0</v>
      </c>
      <c r="AE293" s="119">
        <v>0</v>
      </c>
      <c r="AF293" s="146">
        <f t="shared" ref="AF293:AF296" si="123">ROUND(Q293*2.14%,2)+ROUND(H293*2.14%,2)+ROUND(I293*2.14%,2)+ROUND(J293*2.14%,2)+ROUND(K293*2.14%,2)+ROUND(L293*2.14%,2)+ROUND(M293*2.14%,2)+ROUND(O293*2.14%,2)+ROUND(S293*2.14%,2)+ROUND(U293*2.14%,2)+ROUND(W293*2.14%,2)+ROUND(X293*2.14%,2)+ROUND(Y293*2.14%,2)+ROUND(Z293*2.14%,2)+ROUND(AA293*2.14%,2)+ROUND(AB293*2.14%,2)+ROUND(AC293*2.14%,2)+ROUND(AD293*2.14%,2)+ROUND(AE293*2.14%,2)</f>
        <v>55735.92</v>
      </c>
      <c r="AG293" s="119">
        <v>0</v>
      </c>
      <c r="AH293" s="119">
        <v>0</v>
      </c>
      <c r="AI293" s="121" t="s">
        <v>17316</v>
      </c>
      <c r="AJ293" s="121">
        <v>2023</v>
      </c>
      <c r="AK293" s="122">
        <v>2023</v>
      </c>
      <c r="AW293" s="123" t="e">
        <f>VLOOKUP(C293,AZ:BA,2,FALSE)</f>
        <v>#N/A</v>
      </c>
      <c r="BZ293" s="124"/>
      <c r="CD293" s="123" t="e">
        <f>VLOOKUP(C293,CE:CF,2,FALSE)</f>
        <v>#N/A</v>
      </c>
      <c r="CH293" s="123" t="e">
        <f>VLOOKUP(C293,CI:CJ,2,FALSE)</f>
        <v>#N/A</v>
      </c>
      <c r="CK293" s="103">
        <f t="shared" si="85"/>
        <v>-7.2759576141834259E-11</v>
      </c>
      <c r="CO293" s="123" t="e">
        <f>VLOOKUP(C293,CP:CQ,2,FALSE)</f>
        <v>#N/A</v>
      </c>
      <c r="DN293" s="123" t="e">
        <f>VLOOKUP(C293,DO:DP,2,FALSE)</f>
        <v>#N/A</v>
      </c>
    </row>
    <row r="294" spans="1:118" s="123" customFormat="1" x14ac:dyDescent="0.3">
      <c r="A294" s="52">
        <v>1</v>
      </c>
      <c r="B294" s="110">
        <f>SUBTOTAL(9,$A$22:A294)</f>
        <v>242</v>
      </c>
      <c r="C294" s="99" t="s">
        <v>12717</v>
      </c>
      <c r="D294" s="99"/>
      <c r="E294" s="99"/>
      <c r="F294" s="99"/>
      <c r="G294" s="101">
        <f t="shared" si="122"/>
        <v>3574900</v>
      </c>
      <c r="H294" s="119">
        <v>0</v>
      </c>
      <c r="I294" s="119">
        <v>0</v>
      </c>
      <c r="J294" s="119">
        <v>3500000</v>
      </c>
      <c r="K294" s="119">
        <v>0</v>
      </c>
      <c r="L294" s="119">
        <v>0</v>
      </c>
      <c r="M294" s="119">
        <v>0</v>
      </c>
      <c r="N294" s="120">
        <v>0</v>
      </c>
      <c r="O294" s="119">
        <v>0</v>
      </c>
      <c r="P294" s="119">
        <v>0</v>
      </c>
      <c r="Q294" s="119">
        <v>0</v>
      </c>
      <c r="R294" s="119">
        <v>0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>
        <v>0</v>
      </c>
      <c r="AB294" s="119">
        <v>0</v>
      </c>
      <c r="AC294" s="119">
        <v>0</v>
      </c>
      <c r="AD294" s="119">
        <v>0</v>
      </c>
      <c r="AE294" s="119">
        <v>0</v>
      </c>
      <c r="AF294" s="119">
        <f t="shared" si="123"/>
        <v>74900</v>
      </c>
      <c r="AG294" s="119">
        <v>0</v>
      </c>
      <c r="AH294" s="119">
        <v>0</v>
      </c>
      <c r="AI294" s="121" t="s">
        <v>17316</v>
      </c>
      <c r="AJ294" s="121">
        <v>2023</v>
      </c>
      <c r="AK294" s="122">
        <v>2023</v>
      </c>
      <c r="BZ294" s="124"/>
      <c r="CK294" s="103">
        <f t="shared" si="85"/>
        <v>0</v>
      </c>
      <c r="DN294" s="123" t="e">
        <f>VLOOKUP(C294,DO:DP,2,FALSE)</f>
        <v>#N/A</v>
      </c>
    </row>
    <row r="295" spans="1:118" s="123" customFormat="1" x14ac:dyDescent="0.3">
      <c r="A295" s="52">
        <v>1</v>
      </c>
      <c r="B295" s="110">
        <f>SUBTOTAL(9,$A$22:A295)</f>
        <v>243</v>
      </c>
      <c r="C295" s="99" t="s">
        <v>12727</v>
      </c>
      <c r="D295" s="99"/>
      <c r="E295" s="99"/>
      <c r="F295" s="99"/>
      <c r="G295" s="101">
        <f t="shared" si="122"/>
        <v>11155800.050000001</v>
      </c>
      <c r="H295" s="119">
        <v>0</v>
      </c>
      <c r="I295" s="119">
        <v>691199</v>
      </c>
      <c r="J295" s="119">
        <v>3500000</v>
      </c>
      <c r="K295" s="119">
        <v>0</v>
      </c>
      <c r="L295" s="119">
        <v>0</v>
      </c>
      <c r="M295" s="119">
        <v>0</v>
      </c>
      <c r="N295" s="120">
        <v>0</v>
      </c>
      <c r="O295" s="119">
        <v>0</v>
      </c>
      <c r="P295" s="119">
        <v>620</v>
      </c>
      <c r="Q295" s="119">
        <v>6730868.7999999998</v>
      </c>
      <c r="R295" s="119">
        <v>0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>
        <v>0</v>
      </c>
      <c r="AB295" s="119">
        <v>0</v>
      </c>
      <c r="AC295" s="119">
        <v>0</v>
      </c>
      <c r="AD295" s="119">
        <v>0</v>
      </c>
      <c r="AE295" s="119">
        <v>0</v>
      </c>
      <c r="AF295" s="119">
        <f t="shared" si="123"/>
        <v>233732.25</v>
      </c>
      <c r="AG295" s="119">
        <v>0</v>
      </c>
      <c r="AH295" s="119">
        <v>0</v>
      </c>
      <c r="AI295" s="121" t="s">
        <v>17316</v>
      </c>
      <c r="AJ295" s="121">
        <v>2023</v>
      </c>
      <c r="AK295" s="122">
        <v>2023</v>
      </c>
      <c r="BZ295" s="124"/>
      <c r="CK295" s="103">
        <f t="shared" si="85"/>
        <v>9.3132257461547852E-10</v>
      </c>
      <c r="DN295" s="123" t="e">
        <f>VLOOKUP(C295,DO:DP,2,FALSE)</f>
        <v>#N/A</v>
      </c>
    </row>
    <row r="296" spans="1:118" s="123" customFormat="1" x14ac:dyDescent="0.3">
      <c r="A296" s="52">
        <v>1</v>
      </c>
      <c r="B296" s="110">
        <f>SUBTOTAL(9,$A$22:A296)</f>
        <v>244</v>
      </c>
      <c r="C296" s="99" t="s">
        <v>2233</v>
      </c>
      <c r="D296" s="99"/>
      <c r="E296" s="99"/>
      <c r="F296" s="99"/>
      <c r="G296" s="101">
        <f t="shared" si="122"/>
        <v>16104976.799999999</v>
      </c>
      <c r="H296" s="119">
        <v>0</v>
      </c>
      <c r="I296" s="119">
        <v>0</v>
      </c>
      <c r="J296" s="119">
        <v>3500000</v>
      </c>
      <c r="K296" s="119">
        <v>0</v>
      </c>
      <c r="L296" s="119">
        <v>0</v>
      </c>
      <c r="M296" s="119">
        <v>0</v>
      </c>
      <c r="N296" s="120">
        <v>0</v>
      </c>
      <c r="O296" s="119">
        <v>0</v>
      </c>
      <c r="P296" s="119">
        <v>1130</v>
      </c>
      <c r="Q296" s="119">
        <v>12267551.199999999</v>
      </c>
      <c r="R296" s="119">
        <v>0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>
        <v>0</v>
      </c>
      <c r="AB296" s="119">
        <v>0</v>
      </c>
      <c r="AC296" s="119">
        <v>0</v>
      </c>
      <c r="AD296" s="119">
        <v>0</v>
      </c>
      <c r="AE296" s="119">
        <v>0</v>
      </c>
      <c r="AF296" s="119">
        <f t="shared" si="123"/>
        <v>337425.6</v>
      </c>
      <c r="AG296" s="119">
        <v>0</v>
      </c>
      <c r="AH296" s="119">
        <v>0</v>
      </c>
      <c r="AI296" s="121" t="s">
        <v>17316</v>
      </c>
      <c r="AJ296" s="121">
        <v>2023</v>
      </c>
      <c r="AK296" s="122">
        <v>2023</v>
      </c>
      <c r="BZ296" s="124"/>
      <c r="CK296" s="103">
        <f t="shared" si="85"/>
        <v>-3.4924596548080444E-10</v>
      </c>
      <c r="DN296" s="123" t="e">
        <f>VLOOKUP(C296,DO:DP,2,FALSE)</f>
        <v>#N/A</v>
      </c>
    </row>
    <row r="297" spans="1:118" x14ac:dyDescent="0.3">
      <c r="B297" s="104" t="s">
        <v>344</v>
      </c>
      <c r="C297" s="104"/>
      <c r="D297" s="104"/>
      <c r="E297" s="104"/>
      <c r="F297" s="140">
        <v>2969018.49</v>
      </c>
      <c r="G297" s="100">
        <f>G298</f>
        <v>2969018.4899999998</v>
      </c>
      <c r="H297" s="101">
        <f t="shared" ref="H297:AH297" si="124">H298</f>
        <v>0</v>
      </c>
      <c r="I297" s="101">
        <f t="shared" si="124"/>
        <v>0</v>
      </c>
      <c r="J297" s="101">
        <f t="shared" si="124"/>
        <v>0</v>
      </c>
      <c r="K297" s="101">
        <f t="shared" si="124"/>
        <v>0</v>
      </c>
      <c r="L297" s="101">
        <f t="shared" si="124"/>
        <v>0</v>
      </c>
      <c r="M297" s="101">
        <f t="shared" si="124"/>
        <v>0</v>
      </c>
      <c r="N297" s="102">
        <f t="shared" si="124"/>
        <v>0</v>
      </c>
      <c r="O297" s="101">
        <f t="shared" si="124"/>
        <v>0</v>
      </c>
      <c r="P297" s="101">
        <f t="shared" si="124"/>
        <v>307</v>
      </c>
      <c r="Q297" s="101">
        <f t="shared" si="124"/>
        <v>2759955.44</v>
      </c>
      <c r="R297" s="101">
        <f t="shared" si="124"/>
        <v>0</v>
      </c>
      <c r="S297" s="101">
        <f t="shared" si="124"/>
        <v>0</v>
      </c>
      <c r="T297" s="101">
        <f t="shared" si="124"/>
        <v>0</v>
      </c>
      <c r="U297" s="101">
        <f t="shared" si="124"/>
        <v>0</v>
      </c>
      <c r="V297" s="101">
        <f t="shared" si="124"/>
        <v>0</v>
      </c>
      <c r="W297" s="101">
        <f t="shared" si="124"/>
        <v>0</v>
      </c>
      <c r="X297" s="101">
        <f t="shared" si="124"/>
        <v>0</v>
      </c>
      <c r="Y297" s="101">
        <f t="shared" si="124"/>
        <v>0</v>
      </c>
      <c r="Z297" s="101">
        <f t="shared" si="124"/>
        <v>0</v>
      </c>
      <c r="AA297" s="101">
        <f t="shared" si="124"/>
        <v>0</v>
      </c>
      <c r="AB297" s="101">
        <f t="shared" si="124"/>
        <v>0</v>
      </c>
      <c r="AC297" s="101">
        <f t="shared" si="124"/>
        <v>0</v>
      </c>
      <c r="AD297" s="101">
        <f t="shared" si="124"/>
        <v>0</v>
      </c>
      <c r="AE297" s="101">
        <f t="shared" si="124"/>
        <v>0</v>
      </c>
      <c r="AF297" s="101">
        <f t="shared" si="124"/>
        <v>59063.05</v>
      </c>
      <c r="AG297" s="101">
        <f t="shared" si="124"/>
        <v>150000</v>
      </c>
      <c r="AH297" s="101">
        <f t="shared" si="124"/>
        <v>0</v>
      </c>
      <c r="AI297" s="93" t="s">
        <v>17075</v>
      </c>
      <c r="AJ297" s="93" t="s">
        <v>17075</v>
      </c>
      <c r="AK297" s="93" t="s">
        <v>17075</v>
      </c>
      <c r="AL297" s="105"/>
      <c r="AM297" s="105"/>
      <c r="AN297" s="105"/>
      <c r="AO297" s="105"/>
      <c r="AP297" s="106"/>
      <c r="AQ297" s="106"/>
      <c r="AR297" s="106"/>
      <c r="AS297" s="106"/>
      <c r="AT297" s="106"/>
      <c r="AU297" s="106"/>
      <c r="AV297" s="106"/>
      <c r="AW297" s="106"/>
      <c r="AX297" s="106"/>
      <c r="AY297" s="106"/>
      <c r="AZ297" s="106"/>
      <c r="BA297" s="107"/>
      <c r="BB297" s="107"/>
      <c r="BC297" s="106"/>
      <c r="BD297" s="106"/>
      <c r="BE297" s="108"/>
      <c r="BF297" s="109">
        <f t="shared" si="110"/>
        <v>-307</v>
      </c>
      <c r="BM297" s="52" t="e">
        <f t="shared" ref="BM297:BM304" si="125">VLOOKUP(C297,BP:BR,3,FALSE)</f>
        <v>#N/A</v>
      </c>
      <c r="BP297" s="52" t="s">
        <v>3530</v>
      </c>
      <c r="BQ297" s="52" t="s">
        <v>663</v>
      </c>
      <c r="BR297" s="52" t="s">
        <v>1973</v>
      </c>
      <c r="BX297" s="52" t="s">
        <v>3530</v>
      </c>
      <c r="BY297" s="52" t="s">
        <v>663</v>
      </c>
      <c r="BZ297" s="52" t="s">
        <v>1973</v>
      </c>
      <c r="CK297" s="103">
        <f t="shared" si="85"/>
        <v>-1.7462298274040222E-10</v>
      </c>
    </row>
    <row r="298" spans="1:118" x14ac:dyDescent="0.3">
      <c r="A298" s="52">
        <v>1</v>
      </c>
      <c r="B298" s="110">
        <f>SUBTOTAL(9,$A$22:A298)</f>
        <v>245</v>
      </c>
      <c r="C298" s="115" t="s">
        <v>345</v>
      </c>
      <c r="D298" s="115"/>
      <c r="E298" s="115"/>
      <c r="F298" s="116">
        <v>2969018.49</v>
      </c>
      <c r="G298" s="101">
        <f>H298+I298+J298+K298+L298+M298+O298+Q298+S298+U298+W298+X298+Y298+Z298+AA298+AB298+AC298+AD298+AE298+AF298+AG298+AH298</f>
        <v>2969018.4899999998</v>
      </c>
      <c r="H298" s="117">
        <v>0</v>
      </c>
      <c r="I298" s="117">
        <v>0</v>
      </c>
      <c r="J298" s="117">
        <v>0</v>
      </c>
      <c r="K298" s="117">
        <v>0</v>
      </c>
      <c r="L298" s="117">
        <v>0</v>
      </c>
      <c r="M298" s="117">
        <v>0</v>
      </c>
      <c r="N298" s="118">
        <v>0</v>
      </c>
      <c r="O298" s="117">
        <v>0</v>
      </c>
      <c r="P298" s="129">
        <v>307</v>
      </c>
      <c r="Q298" s="101">
        <v>2759955.44</v>
      </c>
      <c r="R298" s="117">
        <v>0</v>
      </c>
      <c r="S298" s="117">
        <v>0</v>
      </c>
      <c r="T298" s="101">
        <v>0</v>
      </c>
      <c r="U298" s="101">
        <v>0</v>
      </c>
      <c r="V298" s="117">
        <v>0</v>
      </c>
      <c r="W298" s="117">
        <v>0</v>
      </c>
      <c r="X298" s="117">
        <v>0</v>
      </c>
      <c r="Y298" s="117">
        <v>0</v>
      </c>
      <c r="Z298" s="117">
        <v>0</v>
      </c>
      <c r="AA298" s="117">
        <v>0</v>
      </c>
      <c r="AB298" s="117">
        <v>0</v>
      </c>
      <c r="AC298" s="117">
        <v>0</v>
      </c>
      <c r="AD298" s="117">
        <v>0</v>
      </c>
      <c r="AE298" s="117">
        <v>0</v>
      </c>
      <c r="AF298" s="101">
        <f>ROUND(Q298*2.14%,2)</f>
        <v>59063.05</v>
      </c>
      <c r="AG298" s="101">
        <v>150000</v>
      </c>
      <c r="AH298" s="117">
        <v>0</v>
      </c>
      <c r="AI298" s="93">
        <v>2023</v>
      </c>
      <c r="AJ298" s="93">
        <v>2023</v>
      </c>
      <c r="AK298" s="93">
        <v>2023</v>
      </c>
      <c r="AL298" s="105"/>
      <c r="AM298" s="105"/>
      <c r="AN298" s="105"/>
      <c r="AO298" s="105"/>
      <c r="AP298" s="106" t="s">
        <v>16999</v>
      </c>
      <c r="AQ298" s="106" t="s">
        <v>17001</v>
      </c>
      <c r="AR298" s="106">
        <v>0</v>
      </c>
      <c r="AS298" s="106" t="s">
        <v>17002</v>
      </c>
      <c r="AT298" s="106" t="s">
        <v>16998</v>
      </c>
      <c r="AU298" s="106">
        <v>0</v>
      </c>
      <c r="AV298" s="106"/>
      <c r="AW298" s="106"/>
      <c r="AX298" s="106"/>
      <c r="AY298" s="106"/>
      <c r="AZ298" s="106" t="s">
        <v>849</v>
      </c>
      <c r="BA298" s="107">
        <v>313</v>
      </c>
      <c r="BB298" s="107" t="s">
        <v>2993</v>
      </c>
      <c r="BC298" s="106" t="s">
        <v>2975</v>
      </c>
      <c r="BD298" s="106" t="s">
        <v>17058</v>
      </c>
      <c r="BE298" s="108"/>
      <c r="BF298" s="109" t="e">
        <f t="shared" si="110"/>
        <v>#VALUE!</v>
      </c>
      <c r="BM298" s="52" t="str">
        <f t="shared" si="125"/>
        <v>312.700</v>
      </c>
      <c r="BP298" s="52" t="s">
        <v>3532</v>
      </c>
      <c r="BQ298" s="52" t="s">
        <v>722</v>
      </c>
      <c r="BR298" s="52" t="s">
        <v>3533</v>
      </c>
      <c r="BX298" s="52" t="s">
        <v>3532</v>
      </c>
      <c r="BY298" s="52" t="s">
        <v>722</v>
      </c>
      <c r="BZ298" s="52" t="s">
        <v>3533</v>
      </c>
      <c r="CK298" s="103">
        <f t="shared" si="85"/>
        <v>-1.7462298274040222E-10</v>
      </c>
    </row>
    <row r="299" spans="1:118" x14ac:dyDescent="0.3">
      <c r="B299" s="104" t="s">
        <v>346</v>
      </c>
      <c r="C299" s="104"/>
      <c r="D299" s="104"/>
      <c r="E299" s="104"/>
      <c r="F299" s="140">
        <v>5947708.0499999998</v>
      </c>
      <c r="G299" s="100">
        <f>G300</f>
        <v>5947708.0499999998</v>
      </c>
      <c r="H299" s="101">
        <f t="shared" ref="H299:AH299" si="126">H300</f>
        <v>0</v>
      </c>
      <c r="I299" s="101">
        <f t="shared" si="126"/>
        <v>0</v>
      </c>
      <c r="J299" s="101">
        <f t="shared" si="126"/>
        <v>0</v>
      </c>
      <c r="K299" s="101">
        <f t="shared" si="126"/>
        <v>0</v>
      </c>
      <c r="L299" s="101">
        <f t="shared" si="126"/>
        <v>0</v>
      </c>
      <c r="M299" s="101">
        <f t="shared" si="126"/>
        <v>0</v>
      </c>
      <c r="N299" s="102">
        <f t="shared" si="126"/>
        <v>0</v>
      </c>
      <c r="O299" s="101">
        <f t="shared" si="126"/>
        <v>0</v>
      </c>
      <c r="P299" s="101">
        <f t="shared" si="126"/>
        <v>615</v>
      </c>
      <c r="Q299" s="101">
        <f t="shared" si="126"/>
        <v>5646865.1399999997</v>
      </c>
      <c r="R299" s="101">
        <f t="shared" si="126"/>
        <v>0</v>
      </c>
      <c r="S299" s="101">
        <f t="shared" si="126"/>
        <v>0</v>
      </c>
      <c r="T299" s="101">
        <f t="shared" si="126"/>
        <v>0</v>
      </c>
      <c r="U299" s="101">
        <f t="shared" si="126"/>
        <v>0</v>
      </c>
      <c r="V299" s="101">
        <f t="shared" si="126"/>
        <v>0</v>
      </c>
      <c r="W299" s="101">
        <f t="shared" si="126"/>
        <v>0</v>
      </c>
      <c r="X299" s="101">
        <f t="shared" si="126"/>
        <v>0</v>
      </c>
      <c r="Y299" s="101">
        <f t="shared" si="126"/>
        <v>0</v>
      </c>
      <c r="Z299" s="101">
        <f t="shared" si="126"/>
        <v>0</v>
      </c>
      <c r="AA299" s="101">
        <f t="shared" si="126"/>
        <v>0</v>
      </c>
      <c r="AB299" s="101">
        <f t="shared" si="126"/>
        <v>0</v>
      </c>
      <c r="AC299" s="101">
        <f t="shared" si="126"/>
        <v>0</v>
      </c>
      <c r="AD299" s="101">
        <f t="shared" si="126"/>
        <v>0</v>
      </c>
      <c r="AE299" s="101">
        <f t="shared" si="126"/>
        <v>0</v>
      </c>
      <c r="AF299" s="101">
        <f t="shared" si="126"/>
        <v>120842.91</v>
      </c>
      <c r="AG299" s="101">
        <f t="shared" si="126"/>
        <v>180000</v>
      </c>
      <c r="AH299" s="101">
        <f t="shared" si="126"/>
        <v>0</v>
      </c>
      <c r="AI299" s="93" t="s">
        <v>17075</v>
      </c>
      <c r="AJ299" s="93" t="s">
        <v>17075</v>
      </c>
      <c r="AK299" s="93" t="s">
        <v>17075</v>
      </c>
      <c r="AL299" s="105"/>
      <c r="AM299" s="105"/>
      <c r="AN299" s="105"/>
      <c r="AO299" s="105"/>
      <c r="AP299" s="106"/>
      <c r="AQ299" s="106"/>
      <c r="AR299" s="106"/>
      <c r="AS299" s="106"/>
      <c r="AT299" s="106"/>
      <c r="AU299" s="106"/>
      <c r="AV299" s="106"/>
      <c r="AW299" s="106"/>
      <c r="AX299" s="106"/>
      <c r="AY299" s="106"/>
      <c r="AZ299" s="106"/>
      <c r="BA299" s="107"/>
      <c r="BB299" s="107"/>
      <c r="BC299" s="106"/>
      <c r="BD299" s="106"/>
      <c r="BE299" s="108"/>
      <c r="BF299" s="109">
        <f t="shared" si="110"/>
        <v>-615</v>
      </c>
      <c r="BM299" s="52" t="e">
        <f t="shared" si="125"/>
        <v>#N/A</v>
      </c>
      <c r="BP299" s="52" t="s">
        <v>3534</v>
      </c>
      <c r="BQ299" s="52" t="s">
        <v>722</v>
      </c>
      <c r="BR299" s="52" t="s">
        <v>3535</v>
      </c>
      <c r="BX299" s="52" t="s">
        <v>3534</v>
      </c>
      <c r="BY299" s="52" t="s">
        <v>722</v>
      </c>
      <c r="BZ299" s="52" t="s">
        <v>3535</v>
      </c>
      <c r="CK299" s="103">
        <f t="shared" si="85"/>
        <v>1.4551915228366852E-10</v>
      </c>
    </row>
    <row r="300" spans="1:118" x14ac:dyDescent="0.3">
      <c r="A300" s="52">
        <v>1</v>
      </c>
      <c r="B300" s="110">
        <f>SUBTOTAL(9,$A$22:A300)</f>
        <v>246</v>
      </c>
      <c r="C300" s="115" t="s">
        <v>347</v>
      </c>
      <c r="D300" s="115"/>
      <c r="E300" s="115"/>
      <c r="F300" s="116">
        <v>5947708.0499999998</v>
      </c>
      <c r="G300" s="101">
        <f>H300+I300+J300+K300+L300+M300+O300+Q300+S300+U300+W300+X300+Y300+Z300+AA300+AB300+AC300+AD300+AE300+AF300+AG300+AH300</f>
        <v>5947708.0499999998</v>
      </c>
      <c r="H300" s="117">
        <v>0</v>
      </c>
      <c r="I300" s="117">
        <v>0</v>
      </c>
      <c r="J300" s="117">
        <v>0</v>
      </c>
      <c r="K300" s="117">
        <v>0</v>
      </c>
      <c r="L300" s="117">
        <v>0</v>
      </c>
      <c r="M300" s="117">
        <v>0</v>
      </c>
      <c r="N300" s="118">
        <v>0</v>
      </c>
      <c r="O300" s="117">
        <v>0</v>
      </c>
      <c r="P300" s="129">
        <v>615</v>
      </c>
      <c r="Q300" s="101">
        <v>5646865.1399999997</v>
      </c>
      <c r="R300" s="117">
        <v>0</v>
      </c>
      <c r="S300" s="117">
        <v>0</v>
      </c>
      <c r="T300" s="101">
        <v>0</v>
      </c>
      <c r="U300" s="101">
        <v>0</v>
      </c>
      <c r="V300" s="117">
        <v>0</v>
      </c>
      <c r="W300" s="117">
        <v>0</v>
      </c>
      <c r="X300" s="117">
        <v>0</v>
      </c>
      <c r="Y300" s="117">
        <v>0</v>
      </c>
      <c r="Z300" s="117">
        <v>0</v>
      </c>
      <c r="AA300" s="117">
        <v>0</v>
      </c>
      <c r="AB300" s="117">
        <v>0</v>
      </c>
      <c r="AC300" s="117">
        <v>0</v>
      </c>
      <c r="AD300" s="117">
        <v>0</v>
      </c>
      <c r="AE300" s="117">
        <v>0</v>
      </c>
      <c r="AF300" s="101">
        <f>ROUND(Q300*2.14%,2)</f>
        <v>120842.91</v>
      </c>
      <c r="AG300" s="101">
        <v>180000</v>
      </c>
      <c r="AH300" s="117">
        <v>0</v>
      </c>
      <c r="AI300" s="93">
        <v>2023</v>
      </c>
      <c r="AJ300" s="93">
        <v>2023</v>
      </c>
      <c r="AK300" s="93">
        <v>2023</v>
      </c>
      <c r="AL300" s="105"/>
      <c r="AM300" s="105"/>
      <c r="AN300" s="105"/>
      <c r="AO300" s="105"/>
      <c r="AP300" s="106" t="s">
        <v>17000</v>
      </c>
      <c r="AQ300" s="106" t="s">
        <v>16997</v>
      </c>
      <c r="AR300" s="106">
        <v>0</v>
      </c>
      <c r="AS300" s="106" t="s">
        <v>17004</v>
      </c>
      <c r="AT300" s="106" t="s">
        <v>17017</v>
      </c>
      <c r="AU300" s="106" t="s">
        <v>17010</v>
      </c>
      <c r="AV300" s="106"/>
      <c r="AW300" s="106"/>
      <c r="AX300" s="106"/>
      <c r="AY300" s="106"/>
      <c r="AZ300" s="106" t="s">
        <v>783</v>
      </c>
      <c r="BA300" s="107">
        <v>786.2</v>
      </c>
      <c r="BB300" s="107">
        <v>481.26</v>
      </c>
      <c r="BC300" s="106" t="s">
        <v>2975</v>
      </c>
      <c r="BD300" s="106" t="s">
        <v>17058</v>
      </c>
      <c r="BE300" s="108"/>
      <c r="BF300" s="109">
        <f t="shared" si="110"/>
        <v>-133.74</v>
      </c>
      <c r="BM300" s="52" t="str">
        <f t="shared" si="125"/>
        <v>408.000</v>
      </c>
      <c r="BP300" s="52" t="s">
        <v>693</v>
      </c>
      <c r="BQ300" s="52" t="s">
        <v>3059</v>
      </c>
      <c r="BR300" s="52" t="s">
        <v>3537</v>
      </c>
      <c r="BX300" s="52" t="s">
        <v>693</v>
      </c>
      <c r="BY300" s="52" t="s">
        <v>3059</v>
      </c>
      <c r="BZ300" s="52" t="s">
        <v>3537</v>
      </c>
      <c r="CK300" s="103">
        <f t="shared" si="85"/>
        <v>1.4551915228366852E-10</v>
      </c>
    </row>
    <row r="301" spans="1:118" x14ac:dyDescent="0.3">
      <c r="B301" s="104" t="s">
        <v>372</v>
      </c>
      <c r="C301" s="104"/>
      <c r="D301" s="100">
        <v>11011984.359999999</v>
      </c>
      <c r="E301" s="100">
        <f>D301*3-G301-G303-G556-G559-G738</f>
        <v>-6862397.5699999984</v>
      </c>
      <c r="F301" s="100">
        <v>4280222.84</v>
      </c>
      <c r="G301" s="100">
        <f>G302</f>
        <v>4280222.84</v>
      </c>
      <c r="H301" s="101">
        <f t="shared" ref="H301:AH301" si="127">H302</f>
        <v>0</v>
      </c>
      <c r="I301" s="101">
        <f t="shared" si="127"/>
        <v>0</v>
      </c>
      <c r="J301" s="101">
        <f t="shared" si="127"/>
        <v>0</v>
      </c>
      <c r="K301" s="101">
        <f t="shared" si="127"/>
        <v>0</v>
      </c>
      <c r="L301" s="101">
        <f t="shared" si="127"/>
        <v>0</v>
      </c>
      <c r="M301" s="101">
        <f t="shared" si="127"/>
        <v>0</v>
      </c>
      <c r="N301" s="102">
        <f t="shared" si="127"/>
        <v>0</v>
      </c>
      <c r="O301" s="101">
        <f t="shared" si="127"/>
        <v>0</v>
      </c>
      <c r="P301" s="101">
        <f t="shared" si="127"/>
        <v>508</v>
      </c>
      <c r="Q301" s="101">
        <f t="shared" si="127"/>
        <v>4014316.47</v>
      </c>
      <c r="R301" s="101">
        <f t="shared" si="127"/>
        <v>0</v>
      </c>
      <c r="S301" s="101">
        <f t="shared" si="127"/>
        <v>0</v>
      </c>
      <c r="T301" s="101">
        <f t="shared" si="127"/>
        <v>0</v>
      </c>
      <c r="U301" s="101">
        <f t="shared" si="127"/>
        <v>0</v>
      </c>
      <c r="V301" s="101">
        <f t="shared" si="127"/>
        <v>0</v>
      </c>
      <c r="W301" s="101">
        <f t="shared" si="127"/>
        <v>0</v>
      </c>
      <c r="X301" s="101">
        <f t="shared" si="127"/>
        <v>0</v>
      </c>
      <c r="Y301" s="101">
        <f t="shared" si="127"/>
        <v>0</v>
      </c>
      <c r="Z301" s="101">
        <f t="shared" si="127"/>
        <v>0</v>
      </c>
      <c r="AA301" s="101">
        <f t="shared" si="127"/>
        <v>0</v>
      </c>
      <c r="AB301" s="101">
        <f t="shared" si="127"/>
        <v>0</v>
      </c>
      <c r="AC301" s="101">
        <f t="shared" si="127"/>
        <v>0</v>
      </c>
      <c r="AD301" s="101">
        <f t="shared" si="127"/>
        <v>0</v>
      </c>
      <c r="AE301" s="101">
        <f t="shared" si="127"/>
        <v>0</v>
      </c>
      <c r="AF301" s="101">
        <f t="shared" si="127"/>
        <v>85906.37</v>
      </c>
      <c r="AG301" s="101">
        <f t="shared" si="127"/>
        <v>180000</v>
      </c>
      <c r="AH301" s="101">
        <f t="shared" si="127"/>
        <v>0</v>
      </c>
      <c r="AI301" s="93" t="s">
        <v>17075</v>
      </c>
      <c r="AJ301" s="93" t="s">
        <v>17075</v>
      </c>
      <c r="AK301" s="93" t="s">
        <v>17075</v>
      </c>
      <c r="AL301" s="105"/>
      <c r="AM301" s="105"/>
      <c r="AN301" s="105"/>
      <c r="AO301" s="105"/>
      <c r="AP301" s="106"/>
      <c r="AQ301" s="106"/>
      <c r="AR301" s="106"/>
      <c r="AS301" s="106"/>
      <c r="AT301" s="106"/>
      <c r="AU301" s="106"/>
      <c r="AV301" s="106"/>
      <c r="AW301" s="106"/>
      <c r="AX301" s="106"/>
      <c r="AY301" s="106"/>
      <c r="AZ301" s="106"/>
      <c r="BA301" s="107"/>
      <c r="BB301" s="107"/>
      <c r="BC301" s="106"/>
      <c r="BD301" s="106"/>
      <c r="BE301" s="108"/>
      <c r="BF301" s="109">
        <f t="shared" si="110"/>
        <v>-508</v>
      </c>
      <c r="BM301" s="52" t="e">
        <f t="shared" si="125"/>
        <v>#N/A</v>
      </c>
      <c r="BP301" s="52" t="s">
        <v>3575</v>
      </c>
      <c r="BQ301" s="52" t="s">
        <v>2993</v>
      </c>
      <c r="BR301" s="52" t="s">
        <v>2993</v>
      </c>
      <c r="BX301" s="52" t="s">
        <v>3575</v>
      </c>
      <c r="BY301" s="52" t="s">
        <v>2993</v>
      </c>
      <c r="BZ301" s="52" t="s">
        <v>2993</v>
      </c>
      <c r="CK301" s="103">
        <f t="shared" si="85"/>
        <v>-3.4924596548080444E-10</v>
      </c>
    </row>
    <row r="302" spans="1:118" x14ac:dyDescent="0.3">
      <c r="A302" s="52">
        <v>1</v>
      </c>
      <c r="B302" s="110">
        <f>SUBTOTAL(9,$A$22:A302)</f>
        <v>247</v>
      </c>
      <c r="C302" s="115" t="s">
        <v>374</v>
      </c>
      <c r="D302" s="115"/>
      <c r="E302" s="115"/>
      <c r="F302" s="116">
        <v>4280222.84</v>
      </c>
      <c r="G302" s="101">
        <f>H302+I302+J302+K302+L302+M302+O302+Q302+S302+U302+W302+X302+Y302+Z302+AA302+AB302+AC302+AD302+AE302+AF302+AG302+AH302</f>
        <v>4280222.84</v>
      </c>
      <c r="H302" s="117">
        <v>0</v>
      </c>
      <c r="I302" s="117">
        <v>0</v>
      </c>
      <c r="J302" s="117">
        <v>0</v>
      </c>
      <c r="K302" s="117">
        <v>0</v>
      </c>
      <c r="L302" s="117">
        <v>0</v>
      </c>
      <c r="M302" s="117">
        <v>0</v>
      </c>
      <c r="N302" s="118">
        <v>0</v>
      </c>
      <c r="O302" s="117">
        <v>0</v>
      </c>
      <c r="P302" s="129">
        <v>508</v>
      </c>
      <c r="Q302" s="101">
        <v>4014316.47</v>
      </c>
      <c r="R302" s="117">
        <v>0</v>
      </c>
      <c r="S302" s="117">
        <v>0</v>
      </c>
      <c r="T302" s="101">
        <v>0</v>
      </c>
      <c r="U302" s="101">
        <v>0</v>
      </c>
      <c r="V302" s="117">
        <v>0</v>
      </c>
      <c r="W302" s="117">
        <v>0</v>
      </c>
      <c r="X302" s="117">
        <v>0</v>
      </c>
      <c r="Y302" s="117">
        <v>0</v>
      </c>
      <c r="Z302" s="117">
        <v>0</v>
      </c>
      <c r="AA302" s="117">
        <v>0</v>
      </c>
      <c r="AB302" s="117">
        <v>0</v>
      </c>
      <c r="AC302" s="117">
        <v>0</v>
      </c>
      <c r="AD302" s="117">
        <v>0</v>
      </c>
      <c r="AE302" s="117">
        <v>0</v>
      </c>
      <c r="AF302" s="101">
        <f>ROUND(Q302*2.14%,2)</f>
        <v>85906.37</v>
      </c>
      <c r="AG302" s="101">
        <v>180000</v>
      </c>
      <c r="AH302" s="117">
        <v>0</v>
      </c>
      <c r="AI302" s="93">
        <v>2023</v>
      </c>
      <c r="AJ302" s="93">
        <v>2023</v>
      </c>
      <c r="AK302" s="93">
        <v>2023</v>
      </c>
      <c r="AL302" s="105"/>
      <c r="AM302" s="105"/>
      <c r="AN302" s="105"/>
      <c r="AO302" s="105"/>
      <c r="AP302" s="106" t="s">
        <v>17013</v>
      </c>
      <c r="AQ302" s="106" t="s">
        <v>16996</v>
      </c>
      <c r="AR302" s="106">
        <v>0</v>
      </c>
      <c r="AS302" s="106" t="s">
        <v>17009</v>
      </c>
      <c r="AT302" s="106" t="s">
        <v>17014</v>
      </c>
      <c r="AU302" s="106" t="s">
        <v>17003</v>
      </c>
      <c r="AV302" s="106"/>
      <c r="AW302" s="106"/>
      <c r="AX302" s="106"/>
      <c r="AY302" s="106"/>
      <c r="AZ302" s="106" t="s">
        <v>931</v>
      </c>
      <c r="BA302" s="107">
        <v>569.1</v>
      </c>
      <c r="BB302" s="107">
        <v>540</v>
      </c>
      <c r="BC302" s="106" t="s">
        <v>2975</v>
      </c>
      <c r="BD302" s="106" t="s">
        <v>17058</v>
      </c>
      <c r="BE302" s="108"/>
      <c r="BF302" s="109">
        <f t="shared" si="110"/>
        <v>32</v>
      </c>
      <c r="BM302" s="52" t="str">
        <f t="shared" si="125"/>
        <v>409.090</v>
      </c>
      <c r="BP302" s="52" t="s">
        <v>3577</v>
      </c>
      <c r="BQ302" s="52" t="s">
        <v>1350</v>
      </c>
      <c r="BR302" s="52" t="s">
        <v>3578</v>
      </c>
      <c r="BX302" s="52" t="s">
        <v>3577</v>
      </c>
      <c r="BY302" s="52" t="s">
        <v>1350</v>
      </c>
      <c r="BZ302" s="52" t="s">
        <v>3578</v>
      </c>
      <c r="CK302" s="103">
        <f t="shared" si="85"/>
        <v>-3.4924596548080444E-10</v>
      </c>
    </row>
    <row r="303" spans="1:118" x14ac:dyDescent="0.3">
      <c r="B303" s="104" t="s">
        <v>373</v>
      </c>
      <c r="C303" s="104"/>
      <c r="D303" s="104"/>
      <c r="E303" s="104"/>
      <c r="F303" s="140">
        <v>8846880</v>
      </c>
      <c r="G303" s="100">
        <f t="shared" ref="G303:AH303" si="128">SUM(G304:G305)</f>
        <v>12813178.6</v>
      </c>
      <c r="H303" s="101">
        <f t="shared" si="128"/>
        <v>0</v>
      </c>
      <c r="I303" s="101">
        <f t="shared" si="128"/>
        <v>0</v>
      </c>
      <c r="J303" s="101">
        <f t="shared" si="128"/>
        <v>0</v>
      </c>
      <c r="K303" s="101">
        <f t="shared" si="128"/>
        <v>0</v>
      </c>
      <c r="L303" s="101">
        <f t="shared" si="128"/>
        <v>0</v>
      </c>
      <c r="M303" s="101">
        <f t="shared" si="128"/>
        <v>0</v>
      </c>
      <c r="N303" s="102">
        <f t="shared" si="128"/>
        <v>0</v>
      </c>
      <c r="O303" s="101">
        <f t="shared" si="128"/>
        <v>0</v>
      </c>
      <c r="P303" s="101">
        <f t="shared" si="128"/>
        <v>1658.62</v>
      </c>
      <c r="Q303" s="101">
        <f t="shared" si="128"/>
        <v>12390437.73</v>
      </c>
      <c r="R303" s="101">
        <f t="shared" si="128"/>
        <v>0</v>
      </c>
      <c r="S303" s="101">
        <f t="shared" si="128"/>
        <v>0</v>
      </c>
      <c r="T303" s="101">
        <f t="shared" si="128"/>
        <v>0</v>
      </c>
      <c r="U303" s="101">
        <f t="shared" si="128"/>
        <v>0</v>
      </c>
      <c r="V303" s="101">
        <f t="shared" si="128"/>
        <v>0</v>
      </c>
      <c r="W303" s="101">
        <f t="shared" si="128"/>
        <v>0</v>
      </c>
      <c r="X303" s="101">
        <f t="shared" si="128"/>
        <v>0</v>
      </c>
      <c r="Y303" s="101">
        <f t="shared" si="128"/>
        <v>0</v>
      </c>
      <c r="Z303" s="101">
        <f t="shared" si="128"/>
        <v>0</v>
      </c>
      <c r="AA303" s="101">
        <f t="shared" si="128"/>
        <v>0</v>
      </c>
      <c r="AB303" s="101">
        <f t="shared" si="128"/>
        <v>0</v>
      </c>
      <c r="AC303" s="101">
        <f t="shared" si="128"/>
        <v>0</v>
      </c>
      <c r="AD303" s="101">
        <f t="shared" si="128"/>
        <v>0</v>
      </c>
      <c r="AE303" s="101">
        <f t="shared" si="128"/>
        <v>0</v>
      </c>
      <c r="AF303" s="101">
        <f t="shared" si="128"/>
        <v>222740.87</v>
      </c>
      <c r="AG303" s="101">
        <f t="shared" si="128"/>
        <v>200000</v>
      </c>
      <c r="AH303" s="101">
        <f t="shared" si="128"/>
        <v>0</v>
      </c>
      <c r="AI303" s="93" t="s">
        <v>17075</v>
      </c>
      <c r="AJ303" s="93" t="s">
        <v>17075</v>
      </c>
      <c r="AK303" s="93" t="s">
        <v>17075</v>
      </c>
      <c r="AL303" s="105"/>
      <c r="AM303" s="105"/>
      <c r="AN303" s="105"/>
      <c r="AO303" s="105"/>
      <c r="AP303" s="106"/>
      <c r="AQ303" s="106"/>
      <c r="AR303" s="106"/>
      <c r="AS303" s="106"/>
      <c r="AT303" s="106"/>
      <c r="AU303" s="106"/>
      <c r="AV303" s="106"/>
      <c r="AW303" s="106"/>
      <c r="AX303" s="106"/>
      <c r="AY303" s="106"/>
      <c r="AZ303" s="106"/>
      <c r="BA303" s="107"/>
      <c r="BB303" s="107"/>
      <c r="BC303" s="106"/>
      <c r="BD303" s="106"/>
      <c r="BE303" s="108"/>
      <c r="BF303" s="109">
        <f t="shared" si="110"/>
        <v>-1658.62</v>
      </c>
      <c r="BM303" s="52" t="e">
        <f t="shared" si="125"/>
        <v>#N/A</v>
      </c>
      <c r="BP303" s="52" t="s">
        <v>3579</v>
      </c>
      <c r="BQ303" s="52" t="s">
        <v>3099</v>
      </c>
      <c r="BR303" s="52" t="s">
        <v>3581</v>
      </c>
      <c r="BX303" s="52" t="s">
        <v>3579</v>
      </c>
      <c r="BY303" s="52" t="s">
        <v>3099</v>
      </c>
      <c r="BZ303" s="52" t="s">
        <v>3581</v>
      </c>
      <c r="CK303" s="103">
        <f t="shared" si="85"/>
        <v>-8.149072527885437E-10</v>
      </c>
    </row>
    <row r="304" spans="1:118" x14ac:dyDescent="0.3">
      <c r="A304" s="52">
        <v>1</v>
      </c>
      <c r="B304" s="110">
        <f>SUBTOTAL(9,$A$22:A304)</f>
        <v>248</v>
      </c>
      <c r="C304" s="115" t="s">
        <v>375</v>
      </c>
      <c r="D304" s="115"/>
      <c r="E304" s="115"/>
      <c r="F304" s="116">
        <v>8846880</v>
      </c>
      <c r="G304" s="101">
        <f t="shared" ref="G304:G305" si="129">H304+I304+J304+K304+L304+M304+O304+Q304+S304+U304+W304+X304+Y304+Z304+AA304+AB304+AC304+AD304+AE304+AF304+AG304+AH304</f>
        <v>8846880</v>
      </c>
      <c r="H304" s="117">
        <v>0</v>
      </c>
      <c r="I304" s="117">
        <v>0</v>
      </c>
      <c r="J304" s="117">
        <v>0</v>
      </c>
      <c r="K304" s="117">
        <v>0</v>
      </c>
      <c r="L304" s="117">
        <v>0</v>
      </c>
      <c r="M304" s="117">
        <v>0</v>
      </c>
      <c r="N304" s="118">
        <v>0</v>
      </c>
      <c r="O304" s="117">
        <v>0</v>
      </c>
      <c r="P304" s="129">
        <v>1050</v>
      </c>
      <c r="Q304" s="101">
        <v>8465713.7300000004</v>
      </c>
      <c r="R304" s="117">
        <v>0</v>
      </c>
      <c r="S304" s="117">
        <v>0</v>
      </c>
      <c r="T304" s="101">
        <v>0</v>
      </c>
      <c r="U304" s="101">
        <v>0</v>
      </c>
      <c r="V304" s="117">
        <v>0</v>
      </c>
      <c r="W304" s="117">
        <v>0</v>
      </c>
      <c r="X304" s="117">
        <v>0</v>
      </c>
      <c r="Y304" s="117">
        <v>0</v>
      </c>
      <c r="Z304" s="117">
        <v>0</v>
      </c>
      <c r="AA304" s="117">
        <v>0</v>
      </c>
      <c r="AB304" s="117">
        <v>0</v>
      </c>
      <c r="AC304" s="117">
        <v>0</v>
      </c>
      <c r="AD304" s="117">
        <v>0</v>
      </c>
      <c r="AE304" s="117">
        <v>0</v>
      </c>
      <c r="AF304" s="101">
        <f>ROUND(Q304*2.14%,2)</f>
        <v>181166.27</v>
      </c>
      <c r="AG304" s="117">
        <v>200000</v>
      </c>
      <c r="AH304" s="117">
        <v>0</v>
      </c>
      <c r="AI304" s="93">
        <v>2023</v>
      </c>
      <c r="AJ304" s="93">
        <v>2023</v>
      </c>
      <c r="AK304" s="93">
        <v>2023</v>
      </c>
      <c r="AL304" s="105"/>
      <c r="AM304" s="105"/>
      <c r="AN304" s="105"/>
      <c r="AO304" s="105"/>
      <c r="AP304" s="106" t="s">
        <v>17000</v>
      </c>
      <c r="AQ304" s="106" t="s">
        <v>17002</v>
      </c>
      <c r="AR304" s="106">
        <v>0</v>
      </c>
      <c r="AS304" s="106" t="s">
        <v>17018</v>
      </c>
      <c r="AT304" s="106" t="s">
        <v>17004</v>
      </c>
      <c r="AU304" s="106" t="s">
        <v>17010</v>
      </c>
      <c r="AV304" s="106"/>
      <c r="AW304" s="106"/>
      <c r="AX304" s="106"/>
      <c r="AY304" s="106"/>
      <c r="AZ304" s="106" t="s">
        <v>743</v>
      </c>
      <c r="BA304" s="107">
        <v>3766</v>
      </c>
      <c r="BB304" s="107">
        <v>1110</v>
      </c>
      <c r="BC304" s="106" t="s">
        <v>2975</v>
      </c>
      <c r="BD304" s="106">
        <v>2006</v>
      </c>
      <c r="BE304" s="108"/>
      <c r="BF304" s="109">
        <f t="shared" si="110"/>
        <v>60</v>
      </c>
      <c r="BM304" s="52" t="str">
        <f t="shared" si="125"/>
        <v>1084.100</v>
      </c>
      <c r="BP304" s="52" t="s">
        <v>3582</v>
      </c>
      <c r="BQ304" s="52" t="s">
        <v>3276</v>
      </c>
      <c r="BR304" s="52" t="s">
        <v>2993</v>
      </c>
      <c r="BX304" s="52" t="s">
        <v>3582</v>
      </c>
      <c r="BY304" s="52" t="s">
        <v>3276</v>
      </c>
      <c r="BZ304" s="52" t="s">
        <v>2993</v>
      </c>
      <c r="CK304" s="103">
        <f t="shared" ref="CK304:CK367" si="130">G304-H304-I304-J304-K304-L304-M304-O304-Q304-S304-U304-W304-X304-Y304-Z304-AA304-AB304-AC304-AD304-AE304-AF304-AG304-AH304</f>
        <v>-4.3655745685100555E-10</v>
      </c>
    </row>
    <row r="305" spans="1:118" s="123" customFormat="1" x14ac:dyDescent="0.3">
      <c r="A305" s="52">
        <v>1</v>
      </c>
      <c r="B305" s="110">
        <f>SUBTOTAL(9,$A$22:A305)</f>
        <v>249</v>
      </c>
      <c r="C305" s="141" t="s">
        <v>13192</v>
      </c>
      <c r="D305" s="141"/>
      <c r="E305" s="141"/>
      <c r="F305" s="141"/>
      <c r="G305" s="101">
        <f t="shared" si="129"/>
        <v>3966298.6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20">
        <v>0</v>
      </c>
      <c r="O305" s="119">
        <v>0</v>
      </c>
      <c r="P305" s="119">
        <v>608.62</v>
      </c>
      <c r="Q305" s="119">
        <v>3924724</v>
      </c>
      <c r="R305" s="119">
        <v>0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>
        <v>0</v>
      </c>
      <c r="AB305" s="119">
        <v>0</v>
      </c>
      <c r="AC305" s="119">
        <v>0</v>
      </c>
      <c r="AD305" s="119">
        <v>0</v>
      </c>
      <c r="AE305" s="119">
        <v>0</v>
      </c>
      <c r="AF305" s="119">
        <f>ROUND(Q305*1.0593%,2)+ROUND(H305*1.0593%,2)+ROUND(I305*1.0593%,2)+ROUND(J305*1.0593%,2)+ROUND(K305*1.0593%,2)+ROUND(L305*1.0593%,2)+ROUND(M305*1.0593%,2)+ROUND(O305*1.0593%,2)+ROUND(S305*1.0593%,2)+ROUND(U305*1.0593%,2)+ROUND(W305*1.0593%,2)+ROUND(X305*1.0593%,2)+ROUND(Y305*1.0593%,2)+ROUND(Z305*1.0593%,2)+ROUND(AA305*1.0593%,2)+ROUND(AB305*1.0593%,2)+ROUND(AC305*1.0593%,2)+ROUND(AD305*1.0593%,2)+ROUND(AE305*1.0593%,2)</f>
        <v>41574.6</v>
      </c>
      <c r="AG305" s="117">
        <v>0</v>
      </c>
      <c r="AH305" s="119">
        <v>0</v>
      </c>
      <c r="AI305" s="121" t="s">
        <v>17316</v>
      </c>
      <c r="AJ305" s="121">
        <v>2023</v>
      </c>
      <c r="AK305" s="122">
        <v>2023</v>
      </c>
      <c r="AW305" s="123" t="e">
        <f>VLOOKUP(C305,AZ:BA,2,FALSE)</f>
        <v>#N/A</v>
      </c>
      <c r="BZ305" s="124"/>
      <c r="CH305" s="123" t="e">
        <f>VLOOKUP(C305,CI:CJ,2,FALSE)</f>
        <v>#N/A</v>
      </c>
      <c r="CK305" s="103">
        <f t="shared" si="130"/>
        <v>9.4587448984384537E-11</v>
      </c>
      <c r="CO305" s="123" t="e">
        <f>VLOOKUP(C305,CP:CQ,2,FALSE)</f>
        <v>#N/A</v>
      </c>
      <c r="DN305" s="123" t="e">
        <f>VLOOKUP(C305,DO:DP,2,FALSE)</f>
        <v>#N/A</v>
      </c>
    </row>
    <row r="306" spans="1:118" x14ac:dyDescent="0.3">
      <c r="B306" s="104" t="s">
        <v>18005</v>
      </c>
      <c r="C306" s="104"/>
      <c r="D306" s="100"/>
      <c r="E306" s="100"/>
      <c r="F306" s="100"/>
      <c r="G306" s="100">
        <f>G307</f>
        <v>6053981.6200000001</v>
      </c>
      <c r="H306" s="101">
        <f t="shared" ref="H306:AH306" si="131">H307</f>
        <v>0</v>
      </c>
      <c r="I306" s="101">
        <f t="shared" si="131"/>
        <v>0</v>
      </c>
      <c r="J306" s="101">
        <f t="shared" si="131"/>
        <v>0</v>
      </c>
      <c r="K306" s="101">
        <f t="shared" si="131"/>
        <v>0</v>
      </c>
      <c r="L306" s="101">
        <f t="shared" si="131"/>
        <v>0</v>
      </c>
      <c r="M306" s="101">
        <f t="shared" si="131"/>
        <v>0</v>
      </c>
      <c r="N306" s="102">
        <f t="shared" si="131"/>
        <v>0</v>
      </c>
      <c r="O306" s="101">
        <f t="shared" si="131"/>
        <v>0</v>
      </c>
      <c r="P306" s="101">
        <f t="shared" si="131"/>
        <v>847.6</v>
      </c>
      <c r="Q306" s="101">
        <f t="shared" si="131"/>
        <v>5990524</v>
      </c>
      <c r="R306" s="101">
        <f t="shared" si="131"/>
        <v>0</v>
      </c>
      <c r="S306" s="101">
        <f t="shared" si="131"/>
        <v>0</v>
      </c>
      <c r="T306" s="101">
        <f t="shared" si="131"/>
        <v>0</v>
      </c>
      <c r="U306" s="101">
        <f t="shared" si="131"/>
        <v>0</v>
      </c>
      <c r="V306" s="101">
        <f t="shared" si="131"/>
        <v>0</v>
      </c>
      <c r="W306" s="101">
        <f t="shared" si="131"/>
        <v>0</v>
      </c>
      <c r="X306" s="101">
        <f t="shared" si="131"/>
        <v>0</v>
      </c>
      <c r="Y306" s="101">
        <f t="shared" si="131"/>
        <v>0</v>
      </c>
      <c r="Z306" s="101">
        <f t="shared" si="131"/>
        <v>0</v>
      </c>
      <c r="AA306" s="101">
        <f t="shared" si="131"/>
        <v>0</v>
      </c>
      <c r="AB306" s="101">
        <f t="shared" si="131"/>
        <v>0</v>
      </c>
      <c r="AC306" s="101">
        <f t="shared" si="131"/>
        <v>0</v>
      </c>
      <c r="AD306" s="101">
        <f t="shared" si="131"/>
        <v>0</v>
      </c>
      <c r="AE306" s="101">
        <f t="shared" si="131"/>
        <v>0</v>
      </c>
      <c r="AF306" s="101">
        <f t="shared" si="131"/>
        <v>63457.62</v>
      </c>
      <c r="AG306" s="101">
        <f t="shared" si="131"/>
        <v>0</v>
      </c>
      <c r="AH306" s="101">
        <f t="shared" si="131"/>
        <v>0</v>
      </c>
      <c r="AI306" s="93" t="s">
        <v>17075</v>
      </c>
      <c r="AJ306" s="93" t="s">
        <v>17075</v>
      </c>
      <c r="AK306" s="93" t="s">
        <v>17075</v>
      </c>
      <c r="AL306" s="105"/>
      <c r="AM306" s="105"/>
      <c r="AN306" s="105"/>
      <c r="AO306" s="105"/>
      <c r="AP306" s="106"/>
      <c r="AQ306" s="106"/>
      <c r="AR306" s="106"/>
      <c r="AS306" s="106"/>
      <c r="AT306" s="106"/>
      <c r="AU306" s="106"/>
      <c r="AV306" s="106"/>
      <c r="AW306" s="106"/>
      <c r="AX306" s="106"/>
      <c r="AY306" s="106"/>
      <c r="AZ306" s="106"/>
      <c r="BA306" s="107"/>
      <c r="BB306" s="107"/>
      <c r="BC306" s="106"/>
      <c r="BD306" s="106"/>
      <c r="BE306" s="108"/>
      <c r="BF306" s="109"/>
      <c r="CK306" s="103">
        <f t="shared" si="130"/>
        <v>1.0913936421275139E-10</v>
      </c>
    </row>
    <row r="307" spans="1:118" s="123" customFormat="1" x14ac:dyDescent="0.3">
      <c r="A307" s="52">
        <v>1</v>
      </c>
      <c r="B307" s="110">
        <f>SUBTOTAL(9,$A$22:A307)</f>
        <v>250</v>
      </c>
      <c r="C307" s="141" t="s">
        <v>2314</v>
      </c>
      <c r="D307" s="141"/>
      <c r="E307" s="141"/>
      <c r="F307" s="141"/>
      <c r="G307" s="101">
        <f>H307+I307+J307+K307+L307+M307+O307+Q307+S307+U307+W307+X307+Y307+Z307+AA307+AB307+AC307+AD307+AE307+AF307+AG307+AH307</f>
        <v>6053981.6200000001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20">
        <v>0</v>
      </c>
      <c r="O307" s="119">
        <v>0</v>
      </c>
      <c r="P307" s="119">
        <v>847.6</v>
      </c>
      <c r="Q307" s="119">
        <v>5990524</v>
      </c>
      <c r="R307" s="119">
        <v>0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>
        <v>0</v>
      </c>
      <c r="AB307" s="119">
        <v>0</v>
      </c>
      <c r="AC307" s="119">
        <v>0</v>
      </c>
      <c r="AD307" s="119">
        <v>0</v>
      </c>
      <c r="AE307" s="119">
        <v>0</v>
      </c>
      <c r="AF307" s="119">
        <f>ROUND(Q307*1.0593%,2)+ROUND(H307*1.0593%,2)+ROUND(I307*1.0593%,2)+ROUND(J307*1.0593%,2)+ROUND(K307*1.0593%,2)+ROUND(L307*1.0593%,2)+ROUND(M307*1.0593%,2)+ROUND(O307*1.0593%,2)+ROUND(S307*1.0593%,2)+ROUND(U307*1.0593%,2)+ROUND(W307*1.0593%,2)+ROUND(X307*1.0593%,2)+ROUND(Y307*1.0593%,2)+ROUND(Z307*1.0593%,2)+ROUND(AA307*1.0593%,2)+ROUND(AB307*1.0593%,2)+ROUND(AC307*1.0593%,2)+ROUND(AD307*1.0593%,2)+ROUND(AE307*1.0593%,2)</f>
        <v>63457.62</v>
      </c>
      <c r="AG307" s="119">
        <v>0</v>
      </c>
      <c r="AH307" s="119">
        <v>0</v>
      </c>
      <c r="AI307" s="121" t="s">
        <v>17316</v>
      </c>
      <c r="AJ307" s="121">
        <v>2023</v>
      </c>
      <c r="AK307" s="122">
        <v>2023</v>
      </c>
      <c r="AW307" s="123" t="e">
        <f>VLOOKUP(C307,AZ:BA,2,FALSE)</f>
        <v>#N/A</v>
      </c>
      <c r="BZ307" s="124"/>
      <c r="CH307" s="123">
        <f>VLOOKUP(C307,CI:CJ,2,FALSE)</f>
        <v>1</v>
      </c>
      <c r="CK307" s="103">
        <f t="shared" si="130"/>
        <v>1.0913936421275139E-10</v>
      </c>
      <c r="CO307" s="123" t="e">
        <f>VLOOKUP(C307,CP:CQ,2,FALSE)</f>
        <v>#N/A</v>
      </c>
      <c r="DN307" s="123" t="e">
        <f>VLOOKUP(C307,DO:DP,2,FALSE)</f>
        <v>#N/A</v>
      </c>
    </row>
    <row r="308" spans="1:118" x14ac:dyDescent="0.3">
      <c r="B308" s="104" t="s">
        <v>219</v>
      </c>
      <c r="C308" s="104"/>
      <c r="D308" s="100">
        <v>67705839.920000002</v>
      </c>
      <c r="E308" s="100">
        <f>D308*3-G308-G311-G316-G319-G325-G328-G563-G565-G567-G570-G572-G743-G746-G749-G752-G758-G760</f>
        <v>-68192673.800000012</v>
      </c>
      <c r="F308" s="100">
        <v>4931503.68</v>
      </c>
      <c r="G308" s="100">
        <f>SUM(G309:G310)</f>
        <v>9689234.3399999999</v>
      </c>
      <c r="H308" s="101">
        <f t="shared" ref="H308:AH308" si="132">SUM(H309:H310)</f>
        <v>0</v>
      </c>
      <c r="I308" s="101">
        <f t="shared" si="132"/>
        <v>0</v>
      </c>
      <c r="J308" s="101">
        <f t="shared" si="132"/>
        <v>0</v>
      </c>
      <c r="K308" s="101">
        <f t="shared" si="132"/>
        <v>0</v>
      </c>
      <c r="L308" s="101">
        <f t="shared" si="132"/>
        <v>0</v>
      </c>
      <c r="M308" s="101">
        <f t="shared" si="132"/>
        <v>0</v>
      </c>
      <c r="N308" s="102">
        <f t="shared" si="132"/>
        <v>0</v>
      </c>
      <c r="O308" s="101">
        <f t="shared" si="132"/>
        <v>0</v>
      </c>
      <c r="P308" s="101">
        <f t="shared" si="132"/>
        <v>585.29999999999995</v>
      </c>
      <c r="Q308" s="101">
        <f t="shared" si="132"/>
        <v>4651951.91</v>
      </c>
      <c r="R308" s="101">
        <f t="shared" si="132"/>
        <v>0</v>
      </c>
      <c r="S308" s="101">
        <f t="shared" si="132"/>
        <v>0</v>
      </c>
      <c r="T308" s="101">
        <f t="shared" si="132"/>
        <v>790.6</v>
      </c>
      <c r="U308" s="101">
        <f t="shared" si="132"/>
        <v>4658048.42</v>
      </c>
      <c r="V308" s="101">
        <f t="shared" si="132"/>
        <v>0</v>
      </c>
      <c r="W308" s="101">
        <f t="shared" si="132"/>
        <v>0</v>
      </c>
      <c r="X308" s="101">
        <f t="shared" si="132"/>
        <v>0</v>
      </c>
      <c r="Y308" s="101">
        <f t="shared" si="132"/>
        <v>0</v>
      </c>
      <c r="Z308" s="101">
        <f t="shared" si="132"/>
        <v>0</v>
      </c>
      <c r="AA308" s="101">
        <f t="shared" si="132"/>
        <v>0</v>
      </c>
      <c r="AB308" s="101">
        <f t="shared" si="132"/>
        <v>0</v>
      </c>
      <c r="AC308" s="101">
        <f t="shared" si="132"/>
        <v>0</v>
      </c>
      <c r="AD308" s="101">
        <f t="shared" si="132"/>
        <v>0</v>
      </c>
      <c r="AE308" s="101">
        <f t="shared" si="132"/>
        <v>0</v>
      </c>
      <c r="AF308" s="101">
        <f t="shared" si="132"/>
        <v>199234.01</v>
      </c>
      <c r="AG308" s="101">
        <f t="shared" si="132"/>
        <v>180000</v>
      </c>
      <c r="AH308" s="101">
        <f t="shared" si="132"/>
        <v>0</v>
      </c>
      <c r="AI308" s="93" t="s">
        <v>17075</v>
      </c>
      <c r="AJ308" s="93" t="s">
        <v>17075</v>
      </c>
      <c r="AK308" s="93" t="s">
        <v>17075</v>
      </c>
      <c r="AL308" s="105"/>
      <c r="AM308" s="105"/>
      <c r="AN308" s="105"/>
      <c r="AO308" s="105"/>
      <c r="AP308" s="106"/>
      <c r="AQ308" s="106"/>
      <c r="AR308" s="106"/>
      <c r="AS308" s="106"/>
      <c r="AT308" s="106"/>
      <c r="AU308" s="106"/>
      <c r="AV308" s="106"/>
      <c r="AW308" s="106"/>
      <c r="AX308" s="106"/>
      <c r="AY308" s="106"/>
      <c r="AZ308" s="106"/>
      <c r="BA308" s="107"/>
      <c r="BB308" s="107"/>
      <c r="BC308" s="106"/>
      <c r="BD308" s="106"/>
      <c r="BE308" s="108"/>
      <c r="BF308" s="109">
        <f t="shared" si="110"/>
        <v>-585.29999999999995</v>
      </c>
      <c r="BM308" s="52" t="e">
        <f>VLOOKUP(C308,BP:BR,3,FALSE)</f>
        <v>#N/A</v>
      </c>
      <c r="BP308" s="52" t="s">
        <v>651</v>
      </c>
      <c r="BQ308" s="52" t="s">
        <v>2993</v>
      </c>
      <c r="BR308" s="52" t="s">
        <v>3293</v>
      </c>
      <c r="BX308" s="52" t="s">
        <v>651</v>
      </c>
      <c r="BY308" s="52" t="s">
        <v>2993</v>
      </c>
      <c r="BZ308" s="52" t="s">
        <v>3293</v>
      </c>
      <c r="CK308" s="103">
        <f t="shared" si="130"/>
        <v>-2.3283064365386963E-10</v>
      </c>
    </row>
    <row r="309" spans="1:118" x14ac:dyDescent="0.3">
      <c r="A309" s="52">
        <v>1</v>
      </c>
      <c r="B309" s="110">
        <f>SUBTOTAL(9,$A$22:A309)</f>
        <v>251</v>
      </c>
      <c r="C309" s="115" t="s">
        <v>227</v>
      </c>
      <c r="D309" s="115"/>
      <c r="E309" s="115"/>
      <c r="F309" s="116">
        <v>4931503.68</v>
      </c>
      <c r="G309" s="101">
        <f t="shared" ref="G309:G310" si="133">H309+I309+J309+K309+L309+M309+O309+Q309+S309+U309+W309+X309+Y309+Z309+AA309+AB309+AC309+AD309+AE309+AF309+AG309+AH309</f>
        <v>4931503.68</v>
      </c>
      <c r="H309" s="117">
        <v>0</v>
      </c>
      <c r="I309" s="117">
        <v>0</v>
      </c>
      <c r="J309" s="117">
        <v>0</v>
      </c>
      <c r="K309" s="117">
        <v>0</v>
      </c>
      <c r="L309" s="117">
        <v>0</v>
      </c>
      <c r="M309" s="117">
        <v>0</v>
      </c>
      <c r="N309" s="118">
        <v>0</v>
      </c>
      <c r="O309" s="117">
        <v>0</v>
      </c>
      <c r="P309" s="129">
        <v>585.29999999999995</v>
      </c>
      <c r="Q309" s="101">
        <v>4651951.91</v>
      </c>
      <c r="R309" s="117">
        <v>0</v>
      </c>
      <c r="S309" s="117">
        <v>0</v>
      </c>
      <c r="T309" s="101">
        <v>0</v>
      </c>
      <c r="U309" s="101">
        <v>0</v>
      </c>
      <c r="V309" s="117">
        <v>0</v>
      </c>
      <c r="W309" s="117">
        <v>0</v>
      </c>
      <c r="X309" s="117">
        <v>0</v>
      </c>
      <c r="Y309" s="117">
        <v>0</v>
      </c>
      <c r="Z309" s="117">
        <v>0</v>
      </c>
      <c r="AA309" s="117">
        <v>0</v>
      </c>
      <c r="AB309" s="117">
        <v>0</v>
      </c>
      <c r="AC309" s="117">
        <v>0</v>
      </c>
      <c r="AD309" s="117">
        <v>0</v>
      </c>
      <c r="AE309" s="117">
        <v>0</v>
      </c>
      <c r="AF309" s="101">
        <f>ROUND(Q309*2.14%,2)</f>
        <v>99551.77</v>
      </c>
      <c r="AG309" s="101">
        <v>180000</v>
      </c>
      <c r="AH309" s="117">
        <v>0</v>
      </c>
      <c r="AI309" s="93">
        <v>2023</v>
      </c>
      <c r="AJ309" s="93">
        <v>2023</v>
      </c>
      <c r="AK309" s="93">
        <v>2023</v>
      </c>
      <c r="AL309" s="105"/>
      <c r="AM309" s="105"/>
      <c r="AN309" s="105"/>
      <c r="AO309" s="105"/>
      <c r="AP309" s="106" t="s">
        <v>17008</v>
      </c>
      <c r="AQ309" s="106" t="s">
        <v>16999</v>
      </c>
      <c r="AR309" s="106">
        <v>0</v>
      </c>
      <c r="AS309" s="106" t="s">
        <v>17020</v>
      </c>
      <c r="AT309" s="106" t="s">
        <v>17012</v>
      </c>
      <c r="AU309" s="106">
        <v>0</v>
      </c>
      <c r="AV309" s="106" t="s">
        <v>17027</v>
      </c>
      <c r="AW309" s="106"/>
      <c r="AX309" s="106"/>
      <c r="AY309" s="106"/>
      <c r="AZ309" s="106" t="s">
        <v>669</v>
      </c>
      <c r="BA309" s="107">
        <v>614.5</v>
      </c>
      <c r="BB309" s="107">
        <v>585</v>
      </c>
      <c r="BC309" s="106" t="s">
        <v>2975</v>
      </c>
      <c r="BD309" s="106" t="s">
        <v>17058</v>
      </c>
      <c r="BE309" s="108"/>
      <c r="BF309" s="109">
        <f t="shared" si="110"/>
        <v>-0.29999999999995453</v>
      </c>
      <c r="BM309" s="52" t="str">
        <f>VLOOKUP(C309,BP:BR,3,FALSE)</f>
        <v>450.200</v>
      </c>
      <c r="BP309" s="52" t="s">
        <v>3294</v>
      </c>
      <c r="BQ309" s="52" t="s">
        <v>1350</v>
      </c>
      <c r="BR309" s="52" t="s">
        <v>3075</v>
      </c>
      <c r="BX309" s="52" t="s">
        <v>3294</v>
      </c>
      <c r="BY309" s="52" t="s">
        <v>1350</v>
      </c>
      <c r="BZ309" s="52" t="s">
        <v>3075</v>
      </c>
      <c r="CK309" s="103">
        <f t="shared" si="130"/>
        <v>-4.6566128730773926E-10</v>
      </c>
    </row>
    <row r="310" spans="1:118" s="123" customFormat="1" x14ac:dyDescent="0.3">
      <c r="A310" s="52">
        <v>1</v>
      </c>
      <c r="B310" s="110">
        <f>SUBTOTAL(9,$A$22:A310)</f>
        <v>252</v>
      </c>
      <c r="C310" s="141" t="s">
        <v>14721</v>
      </c>
      <c r="D310" s="141"/>
      <c r="E310" s="141"/>
      <c r="F310" s="141"/>
      <c r="G310" s="101">
        <f t="shared" si="133"/>
        <v>4757730.66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20">
        <v>0</v>
      </c>
      <c r="O310" s="119">
        <v>0</v>
      </c>
      <c r="P310" s="119">
        <v>0</v>
      </c>
      <c r="Q310" s="119">
        <v>0</v>
      </c>
      <c r="R310" s="119">
        <v>0</v>
      </c>
      <c r="S310" s="119">
        <v>0</v>
      </c>
      <c r="T310" s="119">
        <v>790.6</v>
      </c>
      <c r="U310" s="119">
        <v>4658048.42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>
        <v>0</v>
      </c>
      <c r="AB310" s="119">
        <v>0</v>
      </c>
      <c r="AC310" s="119">
        <v>0</v>
      </c>
      <c r="AD310" s="119">
        <v>0</v>
      </c>
      <c r="AE310" s="119">
        <v>0</v>
      </c>
      <c r="AF310" s="146">
        <f>ROUND(Q310*2.14%,2)+ROUND(H310*2.14%,2)+ROUND(I310*2.14%,2)+ROUND(J310*2.14%,2)+ROUND(K310*2.14%,2)+ROUND(L310*2.14%,2)+ROUND(M310*2.14%,2)+ROUND(O310*2.14%,2)+ROUND(S310*2.14%,2)+ROUND(U310*2.14%,2)+ROUND(W310*2.14%,2)+ROUND(X310*2.14%,2)+ROUND(Y310*2.14%,2)+ROUND(Z310*2.14%,2)+ROUND(AA310*2.14%,2)+ROUND(AB310*2.14%,2)+ROUND(AC310*2.14%,2)+ROUND(AD310*2.14%,2)+ROUND(AE310*2.14%,2)</f>
        <v>99682.240000000005</v>
      </c>
      <c r="AG310" s="119">
        <v>0</v>
      </c>
      <c r="AH310" s="119">
        <v>0</v>
      </c>
      <c r="AI310" s="121" t="s">
        <v>17316</v>
      </c>
      <c r="AJ310" s="121">
        <v>2023</v>
      </c>
      <c r="AK310" s="122">
        <v>2023</v>
      </c>
      <c r="AW310" s="123" t="e">
        <f>VLOOKUP(C310,AZ:BA,2,FALSE)</f>
        <v>#N/A</v>
      </c>
      <c r="BZ310" s="124"/>
      <c r="CD310" s="123" t="e">
        <f>VLOOKUP(C310,CE:CF,2,FALSE)</f>
        <v>#N/A</v>
      </c>
      <c r="CH310" s="123" t="e">
        <f>VLOOKUP(C310,CI:CJ,2,FALSE)</f>
        <v>#N/A</v>
      </c>
      <c r="CK310" s="103">
        <f t="shared" si="130"/>
        <v>2.1827872842550278E-10</v>
      </c>
      <c r="CO310" s="123" t="e">
        <f>VLOOKUP(C310,CP:CQ,2,FALSE)</f>
        <v>#N/A</v>
      </c>
      <c r="DN310" s="123" t="e">
        <f>VLOOKUP(C310,DO:DP,2,FALSE)</f>
        <v>#N/A</v>
      </c>
    </row>
    <row r="311" spans="1:118" x14ac:dyDescent="0.3">
      <c r="B311" s="104" t="s">
        <v>220</v>
      </c>
      <c r="C311" s="104"/>
      <c r="D311" s="104"/>
      <c r="E311" s="104"/>
      <c r="F311" s="140">
        <v>15507316.800000001</v>
      </c>
      <c r="G311" s="100">
        <f t="shared" ref="G311:AH311" si="134">SUM(G312:G315)</f>
        <v>42770350.480000004</v>
      </c>
      <c r="H311" s="101">
        <f t="shared" si="134"/>
        <v>1178494.68</v>
      </c>
      <c r="I311" s="101">
        <f t="shared" si="134"/>
        <v>1854773.4</v>
      </c>
      <c r="J311" s="101">
        <f t="shared" si="134"/>
        <v>10554720.130000001</v>
      </c>
      <c r="K311" s="101">
        <f t="shared" si="134"/>
        <v>1118599.43</v>
      </c>
      <c r="L311" s="101">
        <f t="shared" si="134"/>
        <v>2497063.38</v>
      </c>
      <c r="M311" s="101">
        <f t="shared" si="134"/>
        <v>0</v>
      </c>
      <c r="N311" s="102">
        <f t="shared" si="134"/>
        <v>0</v>
      </c>
      <c r="O311" s="101">
        <f t="shared" si="134"/>
        <v>0</v>
      </c>
      <c r="P311" s="101">
        <f t="shared" si="134"/>
        <v>2888.1</v>
      </c>
      <c r="Q311" s="101">
        <f t="shared" si="134"/>
        <v>23982465.120000001</v>
      </c>
      <c r="R311" s="101">
        <f t="shared" si="134"/>
        <v>0</v>
      </c>
      <c r="S311" s="101">
        <f t="shared" si="134"/>
        <v>0</v>
      </c>
      <c r="T311" s="101">
        <f t="shared" si="134"/>
        <v>0</v>
      </c>
      <c r="U311" s="101">
        <f t="shared" si="134"/>
        <v>0</v>
      </c>
      <c r="V311" s="101">
        <f t="shared" si="134"/>
        <v>0</v>
      </c>
      <c r="W311" s="101">
        <f t="shared" si="134"/>
        <v>0</v>
      </c>
      <c r="X311" s="101">
        <f t="shared" si="134"/>
        <v>0</v>
      </c>
      <c r="Y311" s="101">
        <f t="shared" si="134"/>
        <v>0</v>
      </c>
      <c r="Z311" s="101">
        <f t="shared" si="134"/>
        <v>0</v>
      </c>
      <c r="AA311" s="101">
        <f t="shared" si="134"/>
        <v>0</v>
      </c>
      <c r="AB311" s="101">
        <f t="shared" si="134"/>
        <v>0</v>
      </c>
      <c r="AC311" s="101">
        <f t="shared" si="134"/>
        <v>0</v>
      </c>
      <c r="AD311" s="101">
        <f t="shared" si="134"/>
        <v>0</v>
      </c>
      <c r="AE311" s="101">
        <f t="shared" si="134"/>
        <v>0</v>
      </c>
      <c r="AF311" s="101">
        <f t="shared" si="134"/>
        <v>881382.89</v>
      </c>
      <c r="AG311" s="101">
        <f t="shared" si="134"/>
        <v>702851.45</v>
      </c>
      <c r="AH311" s="101">
        <f t="shared" si="134"/>
        <v>0</v>
      </c>
      <c r="AI311" s="93" t="s">
        <v>17075</v>
      </c>
      <c r="AJ311" s="93" t="s">
        <v>17075</v>
      </c>
      <c r="AK311" s="93" t="s">
        <v>17075</v>
      </c>
      <c r="AL311" s="105"/>
      <c r="AM311" s="105"/>
      <c r="AN311" s="105"/>
      <c r="AO311" s="105"/>
      <c r="AP311" s="106"/>
      <c r="AQ311" s="106"/>
      <c r="AR311" s="106"/>
      <c r="AS311" s="106"/>
      <c r="AT311" s="106"/>
      <c r="AU311" s="106"/>
      <c r="AV311" s="106"/>
      <c r="AW311" s="106"/>
      <c r="AX311" s="106"/>
      <c r="AY311" s="106"/>
      <c r="AZ311" s="106"/>
      <c r="BA311" s="107"/>
      <c r="BB311" s="107"/>
      <c r="BC311" s="106"/>
      <c r="BD311" s="106"/>
      <c r="BE311" s="108"/>
      <c r="BF311" s="109">
        <f t="shared" si="110"/>
        <v>-2888.1</v>
      </c>
      <c r="BM311" s="52" t="e">
        <f>VLOOKUP(C311,BP:BR,3,FALSE)</f>
        <v>#N/A</v>
      </c>
      <c r="BP311" s="52" t="s">
        <v>3296</v>
      </c>
      <c r="BQ311" s="52" t="s">
        <v>3114</v>
      </c>
      <c r="BR311" s="52" t="s">
        <v>3297</v>
      </c>
      <c r="BX311" s="52" t="s">
        <v>3296</v>
      </c>
      <c r="BY311" s="52" t="s">
        <v>3114</v>
      </c>
      <c r="BZ311" s="52" t="s">
        <v>3297</v>
      </c>
      <c r="CK311" s="103">
        <f t="shared" si="130"/>
        <v>3.6088749766349792E-9</v>
      </c>
    </row>
    <row r="312" spans="1:118" x14ac:dyDescent="0.3">
      <c r="A312" s="52">
        <v>1</v>
      </c>
      <c r="B312" s="110">
        <f>SUBTOTAL(9,$A$22:A312)</f>
        <v>253</v>
      </c>
      <c r="C312" s="111" t="s">
        <v>225</v>
      </c>
      <c r="D312" s="111"/>
      <c r="E312" s="111"/>
      <c r="F312" s="102">
        <v>10321360</v>
      </c>
      <c r="G312" s="101">
        <f t="shared" ref="G312:G315" si="135">H312+I312+J312+K312+L312+M312+O312+Q312+S312+U312+W312+X312+Y312+Z312+AA312+AB312+AC312+AD312+AE312+AF312+AG312+AH312</f>
        <v>10321360</v>
      </c>
      <c r="H312" s="101">
        <v>0</v>
      </c>
      <c r="I312" s="101">
        <v>0</v>
      </c>
      <c r="J312" s="101">
        <v>0</v>
      </c>
      <c r="K312" s="101">
        <v>0</v>
      </c>
      <c r="L312" s="101">
        <v>0</v>
      </c>
      <c r="M312" s="101">
        <v>0</v>
      </c>
      <c r="N312" s="113">
        <v>0</v>
      </c>
      <c r="O312" s="101">
        <v>0</v>
      </c>
      <c r="P312" s="101">
        <v>1225</v>
      </c>
      <c r="Q312" s="101">
        <v>9909300.9600000009</v>
      </c>
      <c r="R312" s="101">
        <v>0</v>
      </c>
      <c r="S312" s="101">
        <v>0</v>
      </c>
      <c r="T312" s="101">
        <v>0</v>
      </c>
      <c r="U312" s="101">
        <v>0</v>
      </c>
      <c r="V312" s="101">
        <v>0</v>
      </c>
      <c r="W312" s="101">
        <v>0</v>
      </c>
      <c r="X312" s="101">
        <v>0</v>
      </c>
      <c r="Y312" s="101">
        <v>0</v>
      </c>
      <c r="Z312" s="101">
        <v>0</v>
      </c>
      <c r="AA312" s="101">
        <v>0</v>
      </c>
      <c r="AB312" s="101">
        <v>0</v>
      </c>
      <c r="AC312" s="101">
        <v>0</v>
      </c>
      <c r="AD312" s="101">
        <v>0</v>
      </c>
      <c r="AE312" s="101">
        <v>0</v>
      </c>
      <c r="AF312" s="101">
        <f>ROUND(Q312*2.14%,2)</f>
        <v>212059.04</v>
      </c>
      <c r="AG312" s="117">
        <v>200000</v>
      </c>
      <c r="AH312" s="101">
        <v>0</v>
      </c>
      <c r="AI312" s="93">
        <v>2023</v>
      </c>
      <c r="AJ312" s="93">
        <v>2023</v>
      </c>
      <c r="AK312" s="93">
        <v>2023</v>
      </c>
      <c r="AL312" s="105"/>
      <c r="AM312" s="105"/>
      <c r="AN312" s="105"/>
      <c r="AO312" s="105"/>
      <c r="AP312" s="106" t="s">
        <v>16999</v>
      </c>
      <c r="AQ312" s="106">
        <v>2015</v>
      </c>
      <c r="AR312" s="106">
        <v>0</v>
      </c>
      <c r="AS312" s="106" t="s">
        <v>17020</v>
      </c>
      <c r="AT312" s="106" t="s">
        <v>17017</v>
      </c>
      <c r="AU312" s="106">
        <v>0</v>
      </c>
      <c r="AV312" s="106"/>
      <c r="AW312" s="106" t="s">
        <v>17021</v>
      </c>
      <c r="AX312" s="114">
        <v>190491.61</v>
      </c>
      <c r="AY312" s="114">
        <v>1429982.69</v>
      </c>
      <c r="AZ312" s="106" t="s">
        <v>622</v>
      </c>
      <c r="BA312" s="107">
        <v>2484.9</v>
      </c>
      <c r="BB312" s="107">
        <v>1133.8</v>
      </c>
      <c r="BC312" s="106" t="s">
        <v>2975</v>
      </c>
      <c r="BD312" s="106" t="s">
        <v>17058</v>
      </c>
      <c r="BE312" s="108"/>
      <c r="BF312" s="109">
        <f t="shared" si="110"/>
        <v>-91.200000000000045</v>
      </c>
      <c r="BM312" s="52" t="str">
        <f>VLOOKUP(C312,BP:BR,3,FALSE)</f>
        <v>нет данных</v>
      </c>
      <c r="BP312" s="52" t="s">
        <v>3298</v>
      </c>
      <c r="BQ312" s="52" t="s">
        <v>672</v>
      </c>
      <c r="BR312" s="52" t="s">
        <v>3299</v>
      </c>
      <c r="BX312" s="52" t="s">
        <v>3298</v>
      </c>
      <c r="BY312" s="52" t="s">
        <v>672</v>
      </c>
      <c r="BZ312" s="52" t="s">
        <v>3299</v>
      </c>
      <c r="CK312" s="103">
        <f t="shared" si="130"/>
        <v>-9.0221874415874481E-10</v>
      </c>
    </row>
    <row r="313" spans="1:118" x14ac:dyDescent="0.3">
      <c r="A313" s="52">
        <v>1</v>
      </c>
      <c r="B313" s="110">
        <f>SUBTOTAL(9,$A$22:A313)</f>
        <v>254</v>
      </c>
      <c r="C313" s="115" t="s">
        <v>226</v>
      </c>
      <c r="D313" s="115"/>
      <c r="E313" s="115"/>
      <c r="F313" s="116">
        <v>5185956.8</v>
      </c>
      <c r="G313" s="101">
        <f t="shared" si="135"/>
        <v>5185956.8000000007</v>
      </c>
      <c r="H313" s="117">
        <v>0</v>
      </c>
      <c r="I313" s="117">
        <v>0</v>
      </c>
      <c r="J313" s="117">
        <v>0</v>
      </c>
      <c r="K313" s="117">
        <v>0</v>
      </c>
      <c r="L313" s="117">
        <v>0</v>
      </c>
      <c r="M313" s="117">
        <v>0</v>
      </c>
      <c r="N313" s="118">
        <v>0</v>
      </c>
      <c r="O313" s="117">
        <v>0</v>
      </c>
      <c r="P313" s="129">
        <v>615.5</v>
      </c>
      <c r="Q313" s="101">
        <v>4901073.82</v>
      </c>
      <c r="R313" s="117">
        <v>0</v>
      </c>
      <c r="S313" s="117">
        <v>0</v>
      </c>
      <c r="T313" s="101">
        <v>0</v>
      </c>
      <c r="U313" s="101">
        <v>0</v>
      </c>
      <c r="V313" s="117">
        <v>0</v>
      </c>
      <c r="W313" s="117">
        <v>0</v>
      </c>
      <c r="X313" s="117">
        <v>0</v>
      </c>
      <c r="Y313" s="117">
        <v>0</v>
      </c>
      <c r="Z313" s="117">
        <v>0</v>
      </c>
      <c r="AA313" s="117">
        <v>0</v>
      </c>
      <c r="AB313" s="117">
        <v>0</v>
      </c>
      <c r="AC313" s="117">
        <v>0</v>
      </c>
      <c r="AD313" s="117">
        <v>0</v>
      </c>
      <c r="AE313" s="117">
        <v>0</v>
      </c>
      <c r="AF313" s="101">
        <f>ROUND(Q313*2.14%,2)</f>
        <v>104882.98</v>
      </c>
      <c r="AG313" s="101">
        <v>180000</v>
      </c>
      <c r="AH313" s="117">
        <v>0</v>
      </c>
      <c r="AI313" s="93">
        <v>2023</v>
      </c>
      <c r="AJ313" s="93">
        <v>2023</v>
      </c>
      <c r="AK313" s="93">
        <v>2023</v>
      </c>
      <c r="AL313" s="105"/>
      <c r="AM313" s="105"/>
      <c r="AN313" s="105"/>
      <c r="AO313" s="105"/>
      <c r="AP313" s="106" t="s">
        <v>17008</v>
      </c>
      <c r="AQ313" s="106" t="s">
        <v>17005</v>
      </c>
      <c r="AR313" s="106">
        <v>0</v>
      </c>
      <c r="AS313" s="106" t="s">
        <v>16999</v>
      </c>
      <c r="AT313" s="106" t="s">
        <v>16998</v>
      </c>
      <c r="AU313" s="106">
        <v>0</v>
      </c>
      <c r="AV313" s="106" t="s">
        <v>17027</v>
      </c>
      <c r="AW313" s="106"/>
      <c r="AX313" s="106"/>
      <c r="AY313" s="106"/>
      <c r="AZ313" s="106" t="s">
        <v>642</v>
      </c>
      <c r="BA313" s="107">
        <v>959.9</v>
      </c>
      <c r="BB313" s="107">
        <v>628.5</v>
      </c>
      <c r="BC313" s="106" t="s">
        <v>2975</v>
      </c>
      <c r="BD313" s="106" t="s">
        <v>17058</v>
      </c>
      <c r="BE313" s="108"/>
      <c r="BF313" s="109">
        <f t="shared" si="110"/>
        <v>13</v>
      </c>
      <c r="BM313" s="52" t="str">
        <f>VLOOKUP(C313,BP:BR,3,FALSE)</f>
        <v>нет данных</v>
      </c>
      <c r="BP313" s="52" t="s">
        <v>3300</v>
      </c>
      <c r="BQ313" s="52" t="s">
        <v>788</v>
      </c>
      <c r="BR313" s="52" t="s">
        <v>3301</v>
      </c>
      <c r="BX313" s="52" t="s">
        <v>3300</v>
      </c>
      <c r="BY313" s="52" t="s">
        <v>788</v>
      </c>
      <c r="BZ313" s="52" t="s">
        <v>3301</v>
      </c>
      <c r="CK313" s="103">
        <f t="shared" si="130"/>
        <v>4.6566128730773926E-10</v>
      </c>
    </row>
    <row r="314" spans="1:118" s="123" customFormat="1" x14ac:dyDescent="0.3">
      <c r="A314" s="52">
        <v>1</v>
      </c>
      <c r="B314" s="110">
        <f>SUBTOTAL(9,$A$22:A314)</f>
        <v>255</v>
      </c>
      <c r="C314" s="141" t="s">
        <v>14776</v>
      </c>
      <c r="D314" s="141"/>
      <c r="E314" s="141"/>
      <c r="F314" s="141"/>
      <c r="G314" s="101">
        <f t="shared" si="135"/>
        <v>17894660.609999999</v>
      </c>
      <c r="H314" s="119">
        <v>1178494.68</v>
      </c>
      <c r="I314" s="119">
        <v>1854773.4</v>
      </c>
      <c r="J314" s="119">
        <v>10554720.130000001</v>
      </c>
      <c r="K314" s="119">
        <v>1118599.43</v>
      </c>
      <c r="L314" s="119">
        <v>2497063.38</v>
      </c>
      <c r="M314" s="119">
        <v>0</v>
      </c>
      <c r="N314" s="120">
        <v>0</v>
      </c>
      <c r="O314" s="119">
        <v>0</v>
      </c>
      <c r="P314" s="119">
        <v>0</v>
      </c>
      <c r="Q314" s="119">
        <v>0</v>
      </c>
      <c r="R314" s="119">
        <v>0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>
        <v>0</v>
      </c>
      <c r="AB314" s="119">
        <v>0</v>
      </c>
      <c r="AC314" s="119">
        <v>0</v>
      </c>
      <c r="AD314" s="119">
        <v>0</v>
      </c>
      <c r="AE314" s="119">
        <v>0</v>
      </c>
      <c r="AF314" s="146">
        <f>ROUND(Q314*2.14%,2)+ROUND(H314*2.14%,2)+ROUND(I314*2.14%,2)+ROUND(J314*2.14%,2)+ROUND(K314*2.14%,2)+ROUND(L314*2.14%,2)+ROUND(M314*2.14%,2)+ROUND(O314*2.14%,2)+ROUND(S314*2.14%,2)+ROUND(U314*2.14%,2)+ROUND(W314*2.14%,2)+ROUND(X314*2.14%,2)+ROUND(Y314*2.14%,2)+ROUND(Z314*2.14%,2)+ROUND(AA314*2.14%,2)+ROUND(AB314*2.14%,2)+ROUND(AC314*2.14%,2)+ROUND(AD314*2.14%,2)+ROUND(AE314*2.14%,2)</f>
        <v>368158.14</v>
      </c>
      <c r="AG314" s="119">
        <f>99988.06+222863.39</f>
        <v>322851.45</v>
      </c>
      <c r="AH314" s="119">
        <v>0</v>
      </c>
      <c r="AI314" s="121">
        <v>2023</v>
      </c>
      <c r="AJ314" s="121">
        <v>2023</v>
      </c>
      <c r="AK314" s="122">
        <v>2023</v>
      </c>
      <c r="AW314" s="123" t="e">
        <f>VLOOKUP(C314,AZ:BA,2,FALSE)</f>
        <v>#N/A</v>
      </c>
      <c r="BZ314" s="124"/>
      <c r="CH314" s="123" t="e">
        <f>VLOOKUP(C314,CI:CJ,2,FALSE)</f>
        <v>#N/A</v>
      </c>
      <c r="CK314" s="103">
        <f t="shared" si="130"/>
        <v>-1.1059455573558807E-9</v>
      </c>
      <c r="CO314" s="123" t="e">
        <f>VLOOKUP(C314,CP:CQ,2,FALSE)</f>
        <v>#N/A</v>
      </c>
      <c r="DN314" s="123" t="e">
        <f>VLOOKUP(C314,DO:DP,2,FALSE)</f>
        <v>#N/A</v>
      </c>
    </row>
    <row r="315" spans="1:118" s="123" customFormat="1" x14ac:dyDescent="0.3">
      <c r="A315" s="52">
        <v>1</v>
      </c>
      <c r="B315" s="110">
        <f>SUBTOTAL(9,$A$22:A315)</f>
        <v>256</v>
      </c>
      <c r="C315" s="141" t="s">
        <v>14868</v>
      </c>
      <c r="D315" s="141"/>
      <c r="E315" s="141"/>
      <c r="F315" s="141"/>
      <c r="G315" s="101">
        <f t="shared" si="135"/>
        <v>9368373.0700000003</v>
      </c>
      <c r="H315" s="119">
        <v>0</v>
      </c>
      <c r="I315" s="119">
        <v>0</v>
      </c>
      <c r="J315" s="119">
        <v>0</v>
      </c>
      <c r="K315" s="119">
        <v>0</v>
      </c>
      <c r="L315" s="119">
        <v>0</v>
      </c>
      <c r="M315" s="119">
        <v>0</v>
      </c>
      <c r="N315" s="120">
        <v>0</v>
      </c>
      <c r="O315" s="119">
        <v>0</v>
      </c>
      <c r="P315" s="119">
        <v>1047.5999999999999</v>
      </c>
      <c r="Q315" s="119">
        <v>9172090.3399999999</v>
      </c>
      <c r="R315" s="119">
        <v>0</v>
      </c>
      <c r="S315" s="119">
        <v>0</v>
      </c>
      <c r="T315" s="119">
        <v>0</v>
      </c>
      <c r="U315" s="119">
        <v>0</v>
      </c>
      <c r="V315" s="119">
        <v>0</v>
      </c>
      <c r="W315" s="119">
        <v>0</v>
      </c>
      <c r="X315" s="119">
        <v>0</v>
      </c>
      <c r="Y315" s="119">
        <v>0</v>
      </c>
      <c r="Z315" s="119">
        <v>0</v>
      </c>
      <c r="AA315" s="119">
        <v>0</v>
      </c>
      <c r="AB315" s="119">
        <v>0</v>
      </c>
      <c r="AC315" s="119">
        <v>0</v>
      </c>
      <c r="AD315" s="119">
        <v>0</v>
      </c>
      <c r="AE315" s="119">
        <v>0</v>
      </c>
      <c r="AF315" s="146">
        <f>ROUND(Q315*2.14%,2)+ROUND(H315*2.14%,2)+ROUND(I315*2.14%,2)+ROUND(J315*2.14%,2)+ROUND(K315*2.14%,2)+ROUND(L315*2.14%,2)+ROUND(M315*2.14%,2)+ROUND(O315*2.14%,2)+ROUND(S315*2.14%,2)+ROUND(U315*2.14%,2)+ROUND(W315*2.14%,2)+ROUND(X315*2.14%,2)+ROUND(Y315*2.14%,2)+ROUND(Z315*2.14%,2)+ROUND(AA315*2.14%,2)+ROUND(AB315*2.14%,2)+ROUND(AC315*2.14%,2)+ROUND(AD315*2.14%,2)+ROUND(AE315*2.14%,2)</f>
        <v>196282.73</v>
      </c>
      <c r="AG315" s="119">
        <v>0</v>
      </c>
      <c r="AH315" s="119">
        <v>0</v>
      </c>
      <c r="AI315" s="121" t="s">
        <v>17316</v>
      </c>
      <c r="AJ315" s="121">
        <v>2023</v>
      </c>
      <c r="AK315" s="122">
        <v>2023</v>
      </c>
      <c r="AW315" s="123" t="e">
        <f>VLOOKUP(C315,AZ:BA,2,FALSE)</f>
        <v>#N/A</v>
      </c>
      <c r="BZ315" s="124"/>
      <c r="CH315" s="123" t="e">
        <f>VLOOKUP(C315,CI:CJ,2,FALSE)</f>
        <v>#N/A</v>
      </c>
      <c r="CK315" s="103">
        <f t="shared" si="130"/>
        <v>4.3655745685100555E-10</v>
      </c>
      <c r="CO315" s="123" t="e">
        <f>VLOOKUP(C315,CP:CQ,2,FALSE)</f>
        <v>#N/A</v>
      </c>
      <c r="DN315" s="123" t="e">
        <f>VLOOKUP(C315,DO:DP,2,FALSE)</f>
        <v>#N/A</v>
      </c>
    </row>
    <row r="316" spans="1:118" x14ac:dyDescent="0.3">
      <c r="B316" s="104" t="s">
        <v>221</v>
      </c>
      <c r="C316" s="104"/>
      <c r="D316" s="104"/>
      <c r="E316" s="104"/>
      <c r="F316" s="140">
        <v>16384247.07</v>
      </c>
      <c r="G316" s="100">
        <f>SUM(G317:G318)</f>
        <v>20542836.440000001</v>
      </c>
      <c r="H316" s="101">
        <f t="shared" ref="H316:AH316" si="136">SUM(H317:H318)</f>
        <v>0</v>
      </c>
      <c r="I316" s="101">
        <f t="shared" si="136"/>
        <v>0</v>
      </c>
      <c r="J316" s="101">
        <f t="shared" si="136"/>
        <v>0</v>
      </c>
      <c r="K316" s="101">
        <f t="shared" si="136"/>
        <v>0</v>
      </c>
      <c r="L316" s="101">
        <f t="shared" si="136"/>
        <v>0</v>
      </c>
      <c r="M316" s="101">
        <f t="shared" si="136"/>
        <v>0</v>
      </c>
      <c r="N316" s="102">
        <f t="shared" si="136"/>
        <v>0</v>
      </c>
      <c r="O316" s="101">
        <f t="shared" si="136"/>
        <v>0</v>
      </c>
      <c r="P316" s="101">
        <f t="shared" si="136"/>
        <v>2589.1799999999998</v>
      </c>
      <c r="Q316" s="101">
        <f t="shared" si="136"/>
        <v>19916620.75</v>
      </c>
      <c r="R316" s="101">
        <f t="shared" si="136"/>
        <v>0</v>
      </c>
      <c r="S316" s="101">
        <f t="shared" si="136"/>
        <v>0</v>
      </c>
      <c r="T316" s="101">
        <f t="shared" si="136"/>
        <v>0</v>
      </c>
      <c r="U316" s="101">
        <f t="shared" si="136"/>
        <v>0</v>
      </c>
      <c r="V316" s="101">
        <f t="shared" si="136"/>
        <v>0</v>
      </c>
      <c r="W316" s="101">
        <f t="shared" si="136"/>
        <v>0</v>
      </c>
      <c r="X316" s="101">
        <f t="shared" si="136"/>
        <v>0</v>
      </c>
      <c r="Y316" s="101">
        <f t="shared" si="136"/>
        <v>0</v>
      </c>
      <c r="Z316" s="101">
        <f t="shared" si="136"/>
        <v>0</v>
      </c>
      <c r="AA316" s="101">
        <f t="shared" si="136"/>
        <v>0</v>
      </c>
      <c r="AB316" s="101">
        <f t="shared" si="136"/>
        <v>0</v>
      </c>
      <c r="AC316" s="101">
        <f t="shared" si="136"/>
        <v>0</v>
      </c>
      <c r="AD316" s="101">
        <f t="shared" si="136"/>
        <v>0</v>
      </c>
      <c r="AE316" s="101">
        <f t="shared" si="136"/>
        <v>0</v>
      </c>
      <c r="AF316" s="101">
        <f t="shared" si="136"/>
        <v>426215.69</v>
      </c>
      <c r="AG316" s="101">
        <f t="shared" si="136"/>
        <v>200000</v>
      </c>
      <c r="AH316" s="101">
        <f t="shared" si="136"/>
        <v>0</v>
      </c>
      <c r="AI316" s="93" t="s">
        <v>17075</v>
      </c>
      <c r="AJ316" s="93" t="s">
        <v>17075</v>
      </c>
      <c r="AK316" s="93" t="s">
        <v>17075</v>
      </c>
      <c r="AL316" s="105"/>
      <c r="AM316" s="105"/>
      <c r="AN316" s="105"/>
      <c r="AO316" s="105"/>
      <c r="AP316" s="106"/>
      <c r="AQ316" s="106"/>
      <c r="AR316" s="106"/>
      <c r="AS316" s="106"/>
      <c r="AT316" s="106"/>
      <c r="AU316" s="106"/>
      <c r="AV316" s="106"/>
      <c r="AW316" s="106"/>
      <c r="AX316" s="106"/>
      <c r="AY316" s="106"/>
      <c r="AZ316" s="106"/>
      <c r="BA316" s="107"/>
      <c r="BB316" s="107"/>
      <c r="BC316" s="106"/>
      <c r="BD316" s="106"/>
      <c r="BE316" s="108"/>
      <c r="BF316" s="109">
        <f t="shared" si="110"/>
        <v>-2589.1799999999998</v>
      </c>
      <c r="BM316" s="52" t="e">
        <f>VLOOKUP(C316,BP:BR,3,FALSE)</f>
        <v>#N/A</v>
      </c>
      <c r="BP316" s="52" t="s">
        <v>3302</v>
      </c>
      <c r="BQ316" s="52" t="s">
        <v>3019</v>
      </c>
      <c r="BR316" s="52" t="s">
        <v>3303</v>
      </c>
      <c r="BX316" s="52" t="s">
        <v>3302</v>
      </c>
      <c r="BY316" s="52" t="s">
        <v>3019</v>
      </c>
      <c r="BZ316" s="52" t="s">
        <v>3303</v>
      </c>
      <c r="CK316" s="103">
        <f t="shared" si="130"/>
        <v>1.3387762010097504E-9</v>
      </c>
    </row>
    <row r="317" spans="1:118" x14ac:dyDescent="0.3">
      <c r="A317" s="52">
        <v>1</v>
      </c>
      <c r="B317" s="110">
        <f>SUBTOTAL(9,$A$22:A317)</f>
        <v>257</v>
      </c>
      <c r="C317" s="111" t="s">
        <v>228</v>
      </c>
      <c r="D317" s="111"/>
      <c r="E317" s="111"/>
      <c r="F317" s="102">
        <v>16384247.07</v>
      </c>
      <c r="G317" s="101">
        <f t="shared" ref="G317:G318" si="137">H317+I317+J317+K317+L317+M317+O317+Q317+S317+U317+W317+X317+Y317+Z317+AA317+AB317+AC317+AD317+AE317+AF317+AG317+AH317</f>
        <v>16384247.07</v>
      </c>
      <c r="H317" s="101">
        <v>0</v>
      </c>
      <c r="I317" s="101">
        <v>0</v>
      </c>
      <c r="J317" s="101">
        <v>0</v>
      </c>
      <c r="K317" s="101">
        <v>0</v>
      </c>
      <c r="L317" s="101">
        <v>0</v>
      </c>
      <c r="M317" s="101">
        <v>0</v>
      </c>
      <c r="N317" s="113">
        <v>0</v>
      </c>
      <c r="O317" s="101">
        <v>0</v>
      </c>
      <c r="P317" s="101">
        <v>1944.58</v>
      </c>
      <c r="Q317" s="101">
        <v>15845160.630000001</v>
      </c>
      <c r="R317" s="101">
        <v>0</v>
      </c>
      <c r="S317" s="101">
        <v>0</v>
      </c>
      <c r="T317" s="101">
        <v>0</v>
      </c>
      <c r="U317" s="101">
        <v>0</v>
      </c>
      <c r="V317" s="101">
        <v>0</v>
      </c>
      <c r="W317" s="101">
        <v>0</v>
      </c>
      <c r="X317" s="101">
        <v>0</v>
      </c>
      <c r="Y317" s="101">
        <v>0</v>
      </c>
      <c r="Z317" s="101">
        <v>0</v>
      </c>
      <c r="AA317" s="101">
        <v>0</v>
      </c>
      <c r="AB317" s="101">
        <v>0</v>
      </c>
      <c r="AC317" s="101">
        <v>0</v>
      </c>
      <c r="AD317" s="101">
        <v>0</v>
      </c>
      <c r="AE317" s="101">
        <v>0</v>
      </c>
      <c r="AF317" s="101">
        <f>ROUND(Q317*2.14%,2)</f>
        <v>339086.44</v>
      </c>
      <c r="AG317" s="117">
        <v>200000</v>
      </c>
      <c r="AH317" s="101">
        <v>0</v>
      </c>
      <c r="AI317" s="93">
        <v>2023</v>
      </c>
      <c r="AJ317" s="93">
        <v>2023</v>
      </c>
      <c r="AK317" s="93">
        <v>2023</v>
      </c>
      <c r="AL317" s="105"/>
      <c r="AM317" s="105"/>
      <c r="AN317" s="105"/>
      <c r="AO317" s="105"/>
      <c r="AP317" s="106" t="s">
        <v>17008</v>
      </c>
      <c r="AQ317" s="106" t="s">
        <v>17005</v>
      </c>
      <c r="AR317" s="106">
        <v>0</v>
      </c>
      <c r="AS317" s="106" t="s">
        <v>17010</v>
      </c>
      <c r="AT317" s="106" t="s">
        <v>17018</v>
      </c>
      <c r="AU317" s="106" t="s">
        <v>17010</v>
      </c>
      <c r="AV317" s="106" t="s">
        <v>17034</v>
      </c>
      <c r="AW317" s="106"/>
      <c r="AX317" s="106"/>
      <c r="AY317" s="106"/>
      <c r="AZ317" s="106" t="s">
        <v>673</v>
      </c>
      <c r="BA317" s="107">
        <v>5975.15</v>
      </c>
      <c r="BB317" s="107">
        <v>1999</v>
      </c>
      <c r="BC317" s="106" t="s">
        <v>2975</v>
      </c>
      <c r="BD317" s="106" t="s">
        <v>17059</v>
      </c>
      <c r="BE317" s="108"/>
      <c r="BF317" s="109">
        <f t="shared" si="110"/>
        <v>54.420000000000073</v>
      </c>
      <c r="BM317" s="52" t="str">
        <f>VLOOKUP(C317,BP:BR,3,FALSE)</f>
        <v>2858.570</v>
      </c>
      <c r="BP317" s="52" t="s">
        <v>3304</v>
      </c>
      <c r="BQ317" s="52" t="s">
        <v>17037</v>
      </c>
      <c r="BR317" s="52" t="s">
        <v>2993</v>
      </c>
      <c r="BX317" s="52" t="s">
        <v>3304</v>
      </c>
      <c r="BY317" s="52" t="s">
        <v>17037</v>
      </c>
      <c r="BZ317" s="52" t="s">
        <v>2993</v>
      </c>
      <c r="CK317" s="103">
        <f t="shared" si="130"/>
        <v>-5.2386894822120667E-10</v>
      </c>
    </row>
    <row r="318" spans="1:118" s="123" customFormat="1" x14ac:dyDescent="0.3">
      <c r="A318" s="52">
        <v>1</v>
      </c>
      <c r="B318" s="110">
        <f>SUBTOTAL(9,$A$22:A318)</f>
        <v>258</v>
      </c>
      <c r="C318" s="99" t="s">
        <v>14608</v>
      </c>
      <c r="D318" s="99"/>
      <c r="E318" s="99"/>
      <c r="F318" s="99"/>
      <c r="G318" s="101">
        <f t="shared" si="137"/>
        <v>4158589.37</v>
      </c>
      <c r="H318" s="119">
        <v>0</v>
      </c>
      <c r="I318" s="119">
        <v>0</v>
      </c>
      <c r="J318" s="119">
        <v>0</v>
      </c>
      <c r="K318" s="119">
        <v>0</v>
      </c>
      <c r="L318" s="119">
        <v>0</v>
      </c>
      <c r="M318" s="119">
        <v>0</v>
      </c>
      <c r="N318" s="120">
        <v>0</v>
      </c>
      <c r="O318" s="119">
        <v>0</v>
      </c>
      <c r="P318" s="119">
        <v>644.6</v>
      </c>
      <c r="Q318" s="119">
        <v>4071460.12</v>
      </c>
      <c r="R318" s="119">
        <v>0</v>
      </c>
      <c r="S318" s="119">
        <v>0</v>
      </c>
      <c r="T318" s="119">
        <v>0</v>
      </c>
      <c r="U318" s="119">
        <v>0</v>
      </c>
      <c r="V318" s="119">
        <v>0</v>
      </c>
      <c r="W318" s="119">
        <v>0</v>
      </c>
      <c r="X318" s="119">
        <v>0</v>
      </c>
      <c r="Y318" s="119">
        <v>0</v>
      </c>
      <c r="Z318" s="119">
        <v>0</v>
      </c>
      <c r="AA318" s="119">
        <v>0</v>
      </c>
      <c r="AB318" s="119">
        <v>0</v>
      </c>
      <c r="AC318" s="119">
        <v>0</v>
      </c>
      <c r="AD318" s="119">
        <v>0</v>
      </c>
      <c r="AE318" s="119">
        <v>0</v>
      </c>
      <c r="AF318" s="146">
        <f>ROUND(Q318*2.14%,2)+ROUND(H318*2.14%,2)+ROUND(I318*2.14%,2)+ROUND(J318*2.14%,2)+ROUND(K318*2.14%,2)+ROUND(L318*2.14%,2)+ROUND(M318*2.14%,2)+ROUND(O318*2.14%,2)+ROUND(S318*2.14%,2)+ROUND(U318*2.14%,2)+ROUND(W318*2.14%,2)+ROUND(X318*2.14%,2)+ROUND(Y318*2.14%,2)+ROUND(Z318*2.14%,2)+ROUND(AA318*2.14%,2)+ROUND(AB318*2.14%,2)+ROUND(AC318*2.14%,2)+ROUND(AD318*2.14%,2)+ROUND(AE318*2.14%,2)</f>
        <v>87129.25</v>
      </c>
      <c r="AG318" s="119">
        <v>0</v>
      </c>
      <c r="AH318" s="119">
        <v>0</v>
      </c>
      <c r="AI318" s="121" t="s">
        <v>17316</v>
      </c>
      <c r="AJ318" s="121">
        <v>2023</v>
      </c>
      <c r="AK318" s="122">
        <v>2023</v>
      </c>
      <c r="AW318" s="123" t="e">
        <f>VLOOKUP(C318,AZ:BA,2,FALSE)</f>
        <v>#N/A</v>
      </c>
      <c r="BZ318" s="124"/>
      <c r="CD318" s="123" t="e">
        <f>VLOOKUP(C318,CE:CF,2,FALSE)</f>
        <v>#N/A</v>
      </c>
      <c r="CH318" s="123" t="e">
        <f>VLOOKUP(C318,CI:CJ,2,FALSE)</f>
        <v>#N/A</v>
      </c>
      <c r="CK318" s="103">
        <f t="shared" si="130"/>
        <v>0</v>
      </c>
      <c r="CO318" s="123" t="e">
        <f>VLOOKUP(C318,CP:CQ,2,FALSE)</f>
        <v>#N/A</v>
      </c>
      <c r="DN318" s="123" t="e">
        <f>VLOOKUP(C318,DO:DP,2,FALSE)</f>
        <v>#N/A</v>
      </c>
    </row>
    <row r="319" spans="1:118" x14ac:dyDescent="0.3">
      <c r="B319" s="104" t="s">
        <v>222</v>
      </c>
      <c r="C319" s="104"/>
      <c r="D319" s="104"/>
      <c r="E319" s="104"/>
      <c r="F319" s="140">
        <v>24063513.200000003</v>
      </c>
      <c r="G319" s="100">
        <f t="shared" ref="G319:AH319" si="138">SUM(G320:G324)</f>
        <v>33697992.899999999</v>
      </c>
      <c r="H319" s="101">
        <f t="shared" si="138"/>
        <v>0</v>
      </c>
      <c r="I319" s="101">
        <f t="shared" si="138"/>
        <v>0</v>
      </c>
      <c r="J319" s="101">
        <f t="shared" si="138"/>
        <v>0</v>
      </c>
      <c r="K319" s="101">
        <f t="shared" si="138"/>
        <v>0</v>
      </c>
      <c r="L319" s="101">
        <f t="shared" si="138"/>
        <v>0</v>
      </c>
      <c r="M319" s="101">
        <f t="shared" si="138"/>
        <v>0</v>
      </c>
      <c r="N319" s="102">
        <f t="shared" si="138"/>
        <v>0</v>
      </c>
      <c r="O319" s="101">
        <f t="shared" si="138"/>
        <v>0</v>
      </c>
      <c r="P319" s="101">
        <f t="shared" si="138"/>
        <v>2856</v>
      </c>
      <c r="Q319" s="101">
        <f t="shared" si="138"/>
        <v>22834847.460000001</v>
      </c>
      <c r="R319" s="101">
        <f t="shared" si="138"/>
        <v>0</v>
      </c>
      <c r="S319" s="101">
        <f t="shared" si="138"/>
        <v>0</v>
      </c>
      <c r="T319" s="101">
        <f t="shared" si="138"/>
        <v>2886.45</v>
      </c>
      <c r="U319" s="101">
        <f t="shared" si="138"/>
        <v>9432621.5999999996</v>
      </c>
      <c r="V319" s="101">
        <f t="shared" si="138"/>
        <v>0</v>
      </c>
      <c r="W319" s="101">
        <f t="shared" si="138"/>
        <v>0</v>
      </c>
      <c r="X319" s="101">
        <f t="shared" si="138"/>
        <v>0</v>
      </c>
      <c r="Y319" s="101">
        <f t="shared" si="138"/>
        <v>0</v>
      </c>
      <c r="Z319" s="101">
        <f t="shared" si="138"/>
        <v>0</v>
      </c>
      <c r="AA319" s="101">
        <f t="shared" si="138"/>
        <v>0</v>
      </c>
      <c r="AB319" s="101">
        <f t="shared" si="138"/>
        <v>0</v>
      </c>
      <c r="AC319" s="101">
        <f t="shared" si="138"/>
        <v>0</v>
      </c>
      <c r="AD319" s="101">
        <f t="shared" si="138"/>
        <v>0</v>
      </c>
      <c r="AE319" s="101">
        <f t="shared" si="138"/>
        <v>0</v>
      </c>
      <c r="AF319" s="101">
        <f t="shared" si="138"/>
        <v>690523.84</v>
      </c>
      <c r="AG319" s="101">
        <f t="shared" si="138"/>
        <v>740000</v>
      </c>
      <c r="AH319" s="101">
        <f t="shared" si="138"/>
        <v>0</v>
      </c>
      <c r="AI319" s="93" t="s">
        <v>17075</v>
      </c>
      <c r="AJ319" s="93" t="s">
        <v>17075</v>
      </c>
      <c r="AK319" s="93" t="s">
        <v>17075</v>
      </c>
      <c r="AL319" s="105"/>
      <c r="AM319" s="105"/>
      <c r="AN319" s="105"/>
      <c r="AO319" s="105"/>
      <c r="AP319" s="106"/>
      <c r="AQ319" s="106"/>
      <c r="AR319" s="106"/>
      <c r="AS319" s="106"/>
      <c r="AT319" s="106"/>
      <c r="AU319" s="106"/>
      <c r="AV319" s="106"/>
      <c r="AW319" s="106"/>
      <c r="AX319" s="106"/>
      <c r="AY319" s="106"/>
      <c r="AZ319" s="106"/>
      <c r="BA319" s="107"/>
      <c r="BB319" s="107"/>
      <c r="BC319" s="106"/>
      <c r="BD319" s="106"/>
      <c r="BE319" s="108"/>
      <c r="BF319" s="109">
        <f t="shared" si="110"/>
        <v>-2856</v>
      </c>
      <c r="BM319" s="52" t="e">
        <f>VLOOKUP(C319,BP:BR,3,FALSE)</f>
        <v>#N/A</v>
      </c>
      <c r="BP319" s="52" t="s">
        <v>3306</v>
      </c>
      <c r="BQ319" s="52" t="s">
        <v>1147</v>
      </c>
      <c r="BR319" s="52" t="s">
        <v>3307</v>
      </c>
      <c r="BX319" s="52" t="s">
        <v>3306</v>
      </c>
      <c r="BY319" s="52" t="s">
        <v>1147</v>
      </c>
      <c r="BZ319" s="52" t="s">
        <v>3307</v>
      </c>
      <c r="CK319" s="103">
        <f t="shared" si="130"/>
        <v>-1.9790604710578918E-9</v>
      </c>
    </row>
    <row r="320" spans="1:118" x14ac:dyDescent="0.3">
      <c r="A320" s="52">
        <v>1</v>
      </c>
      <c r="B320" s="110">
        <f>SUBTOTAL(9,$A$22:A320)</f>
        <v>259</v>
      </c>
      <c r="C320" s="115" t="s">
        <v>229</v>
      </c>
      <c r="D320" s="115"/>
      <c r="E320" s="115"/>
      <c r="F320" s="116">
        <v>5552470.4000000004</v>
      </c>
      <c r="G320" s="101">
        <f t="shared" ref="G320:G324" si="139">H320+I320+J320+K320+L320+M320+O320+Q320+S320+U320+W320+X320+Y320+Z320+AA320+AB320+AC320+AD320+AE320+AF320+AG320+AH320</f>
        <v>5552470.4000000004</v>
      </c>
      <c r="H320" s="117">
        <v>0</v>
      </c>
      <c r="I320" s="117">
        <v>0</v>
      </c>
      <c r="J320" s="117">
        <v>0</v>
      </c>
      <c r="K320" s="117">
        <v>0</v>
      </c>
      <c r="L320" s="117">
        <v>0</v>
      </c>
      <c r="M320" s="117">
        <v>0</v>
      </c>
      <c r="N320" s="118">
        <v>0</v>
      </c>
      <c r="O320" s="117">
        <v>0</v>
      </c>
      <c r="P320" s="129">
        <v>659</v>
      </c>
      <c r="Q320" s="101">
        <v>5259908.3600000003</v>
      </c>
      <c r="R320" s="117">
        <v>0</v>
      </c>
      <c r="S320" s="117">
        <v>0</v>
      </c>
      <c r="T320" s="101">
        <v>0</v>
      </c>
      <c r="U320" s="101">
        <v>0</v>
      </c>
      <c r="V320" s="117">
        <v>0</v>
      </c>
      <c r="W320" s="117">
        <v>0</v>
      </c>
      <c r="X320" s="117">
        <v>0</v>
      </c>
      <c r="Y320" s="117">
        <v>0</v>
      </c>
      <c r="Z320" s="117">
        <v>0</v>
      </c>
      <c r="AA320" s="117">
        <v>0</v>
      </c>
      <c r="AB320" s="117">
        <v>0</v>
      </c>
      <c r="AC320" s="117">
        <v>0</v>
      </c>
      <c r="AD320" s="117">
        <v>0</v>
      </c>
      <c r="AE320" s="117">
        <v>0</v>
      </c>
      <c r="AF320" s="101">
        <f>ROUND(Q320*2.14%,2)</f>
        <v>112562.04</v>
      </c>
      <c r="AG320" s="101">
        <v>180000</v>
      </c>
      <c r="AH320" s="117">
        <v>0</v>
      </c>
      <c r="AI320" s="93">
        <v>2023</v>
      </c>
      <c r="AJ320" s="93">
        <v>2023</v>
      </c>
      <c r="AK320" s="93">
        <v>2023</v>
      </c>
      <c r="AL320" s="105"/>
      <c r="AM320" s="105"/>
      <c r="AN320" s="105"/>
      <c r="AO320" s="105"/>
      <c r="AP320" s="106" t="s">
        <v>17008</v>
      </c>
      <c r="AQ320" s="106" t="s">
        <v>17015</v>
      </c>
      <c r="AR320" s="106">
        <v>0</v>
      </c>
      <c r="AS320" s="106" t="s">
        <v>17020</v>
      </c>
      <c r="AT320" s="106" t="s">
        <v>17018</v>
      </c>
      <c r="AU320" s="106">
        <v>0</v>
      </c>
      <c r="AV320" s="106" t="s">
        <v>17027</v>
      </c>
      <c r="AW320" s="106"/>
      <c r="AX320" s="106"/>
      <c r="AY320" s="106"/>
      <c r="AZ320" s="106" t="s">
        <v>622</v>
      </c>
      <c r="BA320" s="107">
        <v>730.5</v>
      </c>
      <c r="BB320" s="107">
        <v>667</v>
      </c>
      <c r="BC320" s="106" t="s">
        <v>2975</v>
      </c>
      <c r="BD320" s="106">
        <v>2008</v>
      </c>
      <c r="BE320" s="108"/>
      <c r="BF320" s="109">
        <f t="shared" si="110"/>
        <v>8</v>
      </c>
      <c r="BM320" s="52" t="str">
        <f>VLOOKUP(C320,BP:BR,3,FALSE)</f>
        <v>611.000</v>
      </c>
      <c r="BP320" s="52" t="s">
        <v>3308</v>
      </c>
      <c r="BQ320" s="52" t="s">
        <v>3042</v>
      </c>
      <c r="BR320" s="52" t="s">
        <v>2993</v>
      </c>
      <c r="BX320" s="52" t="s">
        <v>3308</v>
      </c>
      <c r="BY320" s="52" t="s">
        <v>3042</v>
      </c>
      <c r="BZ320" s="52" t="s">
        <v>2993</v>
      </c>
      <c r="CK320" s="103">
        <f t="shared" si="130"/>
        <v>5.8207660913467407E-11</v>
      </c>
    </row>
    <row r="321" spans="1:118" x14ac:dyDescent="0.3">
      <c r="A321" s="52">
        <v>1</v>
      </c>
      <c r="B321" s="110">
        <f>SUBTOTAL(9,$A$22:A321)</f>
        <v>260</v>
      </c>
      <c r="C321" s="115" t="s">
        <v>230</v>
      </c>
      <c r="D321" s="115"/>
      <c r="E321" s="115"/>
      <c r="F321" s="116">
        <v>4372886.4000000004</v>
      </c>
      <c r="G321" s="101">
        <f t="shared" si="139"/>
        <v>4372886.4000000004</v>
      </c>
      <c r="H321" s="117">
        <v>0</v>
      </c>
      <c r="I321" s="117">
        <v>0</v>
      </c>
      <c r="J321" s="117">
        <v>0</v>
      </c>
      <c r="K321" s="117">
        <v>0</v>
      </c>
      <c r="L321" s="117">
        <v>0</v>
      </c>
      <c r="M321" s="117">
        <v>0</v>
      </c>
      <c r="N321" s="118">
        <v>0</v>
      </c>
      <c r="O321" s="117">
        <v>0</v>
      </c>
      <c r="P321" s="129">
        <v>519</v>
      </c>
      <c r="Q321" s="101">
        <v>4105038.57</v>
      </c>
      <c r="R321" s="117">
        <v>0</v>
      </c>
      <c r="S321" s="117">
        <v>0</v>
      </c>
      <c r="T321" s="101">
        <v>0</v>
      </c>
      <c r="U321" s="101">
        <v>0</v>
      </c>
      <c r="V321" s="117">
        <v>0</v>
      </c>
      <c r="W321" s="117">
        <v>0</v>
      </c>
      <c r="X321" s="117">
        <v>0</v>
      </c>
      <c r="Y321" s="117">
        <v>0</v>
      </c>
      <c r="Z321" s="117">
        <v>0</v>
      </c>
      <c r="AA321" s="117">
        <v>0</v>
      </c>
      <c r="AB321" s="117">
        <v>0</v>
      </c>
      <c r="AC321" s="117">
        <v>0</v>
      </c>
      <c r="AD321" s="117">
        <v>0</v>
      </c>
      <c r="AE321" s="117">
        <v>0</v>
      </c>
      <c r="AF321" s="101">
        <f>ROUND(Q321*2.14%,2)</f>
        <v>87847.83</v>
      </c>
      <c r="AG321" s="101">
        <v>180000</v>
      </c>
      <c r="AH321" s="117">
        <v>0</v>
      </c>
      <c r="AI321" s="93">
        <v>2023</v>
      </c>
      <c r="AJ321" s="93">
        <v>2023</v>
      </c>
      <c r="AK321" s="93">
        <v>2023</v>
      </c>
      <c r="AL321" s="105"/>
      <c r="AM321" s="105"/>
      <c r="AN321" s="105"/>
      <c r="AO321" s="105"/>
      <c r="AP321" s="106" t="s">
        <v>17008</v>
      </c>
      <c r="AQ321" s="106" t="s">
        <v>17005</v>
      </c>
      <c r="AR321" s="106">
        <v>0</v>
      </c>
      <c r="AS321" s="106" t="s">
        <v>17006</v>
      </c>
      <c r="AT321" s="106" t="s">
        <v>17018</v>
      </c>
      <c r="AU321" s="106">
        <v>0</v>
      </c>
      <c r="AV321" s="106" t="s">
        <v>17027</v>
      </c>
      <c r="AW321" s="106"/>
      <c r="AX321" s="106"/>
      <c r="AY321" s="106"/>
      <c r="AZ321" s="106" t="s">
        <v>668</v>
      </c>
      <c r="BA321" s="107">
        <v>559</v>
      </c>
      <c r="BB321" s="107">
        <v>522</v>
      </c>
      <c r="BC321" s="106" t="s">
        <v>2975</v>
      </c>
      <c r="BD321" s="106" t="s">
        <v>3059</v>
      </c>
      <c r="BE321" s="108"/>
      <c r="BF321" s="109">
        <f t="shared" si="110"/>
        <v>3</v>
      </c>
      <c r="BM321" s="52" t="str">
        <f>VLOOKUP(C321,BP:BR,3,FALSE)</f>
        <v>590.000</v>
      </c>
      <c r="BP321" s="52" t="s">
        <v>3311</v>
      </c>
      <c r="BQ321" s="52" t="s">
        <v>2993</v>
      </c>
      <c r="BR321" s="52" t="s">
        <v>3247</v>
      </c>
      <c r="BX321" s="52" t="s">
        <v>3311</v>
      </c>
      <c r="BY321" s="52" t="s">
        <v>2993</v>
      </c>
      <c r="BZ321" s="52" t="s">
        <v>3247</v>
      </c>
      <c r="CK321" s="103">
        <f t="shared" si="130"/>
        <v>5.2386894822120667E-10</v>
      </c>
    </row>
    <row r="322" spans="1:118" x14ac:dyDescent="0.3">
      <c r="A322" s="52">
        <v>1</v>
      </c>
      <c r="B322" s="110">
        <f>SUBTOTAL(9,$A$22:A322)</f>
        <v>261</v>
      </c>
      <c r="C322" s="111" t="s">
        <v>231</v>
      </c>
      <c r="D322" s="111"/>
      <c r="E322" s="111"/>
      <c r="F322" s="102">
        <v>4878422.4000000004</v>
      </c>
      <c r="G322" s="101">
        <f t="shared" si="139"/>
        <v>4878422.3999999994</v>
      </c>
      <c r="H322" s="101">
        <v>0</v>
      </c>
      <c r="I322" s="101">
        <v>0</v>
      </c>
      <c r="J322" s="101">
        <v>0</v>
      </c>
      <c r="K322" s="101">
        <v>0</v>
      </c>
      <c r="L322" s="101">
        <v>0</v>
      </c>
      <c r="M322" s="101">
        <v>0</v>
      </c>
      <c r="N322" s="113">
        <v>0</v>
      </c>
      <c r="O322" s="101">
        <v>0</v>
      </c>
      <c r="P322" s="101">
        <v>579</v>
      </c>
      <c r="Q322" s="101">
        <v>4599982.7699999996</v>
      </c>
      <c r="R322" s="101">
        <v>0</v>
      </c>
      <c r="S322" s="101">
        <v>0</v>
      </c>
      <c r="T322" s="101">
        <v>0</v>
      </c>
      <c r="U322" s="101">
        <v>0</v>
      </c>
      <c r="V322" s="101">
        <v>0</v>
      </c>
      <c r="W322" s="101">
        <v>0</v>
      </c>
      <c r="X322" s="101">
        <v>0</v>
      </c>
      <c r="Y322" s="101">
        <v>0</v>
      </c>
      <c r="Z322" s="101">
        <v>0</v>
      </c>
      <c r="AA322" s="101">
        <v>0</v>
      </c>
      <c r="AB322" s="101">
        <v>0</v>
      </c>
      <c r="AC322" s="101">
        <v>0</v>
      </c>
      <c r="AD322" s="101">
        <v>0</v>
      </c>
      <c r="AE322" s="101">
        <v>0</v>
      </c>
      <c r="AF322" s="101">
        <f>ROUND(Q322*2.14%,2)</f>
        <v>98439.63</v>
      </c>
      <c r="AG322" s="101">
        <v>180000</v>
      </c>
      <c r="AH322" s="101">
        <v>0</v>
      </c>
      <c r="AI322" s="93">
        <v>2023</v>
      </c>
      <c r="AJ322" s="93">
        <v>2023</v>
      </c>
      <c r="AK322" s="93">
        <v>2023</v>
      </c>
      <c r="AL322" s="105"/>
      <c r="AM322" s="105"/>
      <c r="AN322" s="105"/>
      <c r="AO322" s="105"/>
      <c r="AP322" s="106" t="s">
        <v>16999</v>
      </c>
      <c r="AQ322" s="106" t="s">
        <v>17005</v>
      </c>
      <c r="AR322" s="106">
        <v>0</v>
      </c>
      <c r="AS322" s="106" t="s">
        <v>17008</v>
      </c>
      <c r="AT322" s="106" t="s">
        <v>16998</v>
      </c>
      <c r="AU322" s="106">
        <v>0</v>
      </c>
      <c r="AV322" s="106"/>
      <c r="AW322" s="106"/>
      <c r="AX322" s="106"/>
      <c r="AY322" s="106"/>
      <c r="AZ322" s="106" t="s">
        <v>636</v>
      </c>
      <c r="BA322" s="107">
        <v>634.70000000000005</v>
      </c>
      <c r="BB322" s="107">
        <v>585</v>
      </c>
      <c r="BC322" s="106" t="s">
        <v>2975</v>
      </c>
      <c r="BD322" s="106" t="s">
        <v>17058</v>
      </c>
      <c r="BE322" s="108"/>
      <c r="BF322" s="109">
        <f t="shared" si="110"/>
        <v>6</v>
      </c>
      <c r="BM322" s="52" t="str">
        <f>VLOOKUP(C322,BP:BR,3,FALSE)</f>
        <v>449.800</v>
      </c>
      <c r="BP322" s="52" t="s">
        <v>3312</v>
      </c>
      <c r="BQ322" s="52" t="s">
        <v>1350</v>
      </c>
      <c r="BR322" s="52" t="s">
        <v>2993</v>
      </c>
      <c r="BX322" s="52" t="s">
        <v>3312</v>
      </c>
      <c r="BY322" s="52" t="s">
        <v>1350</v>
      </c>
      <c r="BZ322" s="52" t="s">
        <v>2993</v>
      </c>
      <c r="CK322" s="103">
        <f t="shared" si="130"/>
        <v>-1.1641532182693481E-10</v>
      </c>
    </row>
    <row r="323" spans="1:118" x14ac:dyDescent="0.3">
      <c r="A323" s="52">
        <v>1</v>
      </c>
      <c r="B323" s="110">
        <f>SUBTOTAL(9,$A$22:A323)</f>
        <v>262</v>
      </c>
      <c r="C323" s="111" t="s">
        <v>2601</v>
      </c>
      <c r="D323" s="111"/>
      <c r="E323" s="111"/>
      <c r="F323" s="102">
        <v>9259734</v>
      </c>
      <c r="G323" s="101">
        <f t="shared" si="139"/>
        <v>9259734</v>
      </c>
      <c r="H323" s="101">
        <v>0</v>
      </c>
      <c r="I323" s="101">
        <v>0</v>
      </c>
      <c r="J323" s="101">
        <v>0</v>
      </c>
      <c r="K323" s="101">
        <v>0</v>
      </c>
      <c r="L323" s="101">
        <v>0</v>
      </c>
      <c r="M323" s="101">
        <v>0</v>
      </c>
      <c r="N323" s="113">
        <v>0</v>
      </c>
      <c r="O323" s="101">
        <v>0</v>
      </c>
      <c r="P323" s="101">
        <v>1099</v>
      </c>
      <c r="Q323" s="101">
        <v>8869917.7599999998</v>
      </c>
      <c r="R323" s="101">
        <v>0</v>
      </c>
      <c r="S323" s="101">
        <v>0</v>
      </c>
      <c r="T323" s="101">
        <v>0</v>
      </c>
      <c r="U323" s="101">
        <v>0</v>
      </c>
      <c r="V323" s="101">
        <v>0</v>
      </c>
      <c r="W323" s="101">
        <v>0</v>
      </c>
      <c r="X323" s="101">
        <v>0</v>
      </c>
      <c r="Y323" s="101">
        <v>0</v>
      </c>
      <c r="Z323" s="101">
        <v>0</v>
      </c>
      <c r="AA323" s="101">
        <v>0</v>
      </c>
      <c r="AB323" s="101">
        <v>0</v>
      </c>
      <c r="AC323" s="101">
        <v>0</v>
      </c>
      <c r="AD323" s="101">
        <v>0</v>
      </c>
      <c r="AE323" s="101">
        <v>0</v>
      </c>
      <c r="AF323" s="101">
        <f>ROUND(Q323*2.14%,2)</f>
        <v>189816.24</v>
      </c>
      <c r="AG323" s="117">
        <v>200000</v>
      </c>
      <c r="AH323" s="101">
        <v>0</v>
      </c>
      <c r="AI323" s="93">
        <v>2023</v>
      </c>
      <c r="AJ323" s="93">
        <v>2023</v>
      </c>
      <c r="AK323" s="93">
        <v>2023</v>
      </c>
      <c r="AL323" s="105"/>
      <c r="AM323" s="105"/>
      <c r="AN323" s="105"/>
      <c r="AO323" s="105"/>
      <c r="AP323" s="106" t="s">
        <v>17013</v>
      </c>
      <c r="AQ323" s="106" t="s">
        <v>17002</v>
      </c>
      <c r="AR323" s="106"/>
      <c r="AS323" s="106" t="s">
        <v>17010</v>
      </c>
      <c r="AT323" s="106" t="s">
        <v>17004</v>
      </c>
      <c r="AU323" s="106" t="s">
        <v>17010</v>
      </c>
      <c r="AV323" s="106"/>
      <c r="AW323" s="106"/>
      <c r="AX323" s="106"/>
      <c r="AY323" s="106"/>
      <c r="AZ323" s="106">
        <v>1981</v>
      </c>
      <c r="BA323" s="107">
        <v>3351.1</v>
      </c>
      <c r="BB323" s="107">
        <v>1112</v>
      </c>
      <c r="BC323" s="106" t="s">
        <v>2975</v>
      </c>
      <c r="BD323" s="106" t="s">
        <v>17058</v>
      </c>
      <c r="BE323" s="108"/>
      <c r="BF323" s="109">
        <f t="shared" si="110"/>
        <v>13</v>
      </c>
      <c r="BM323" s="52" t="str">
        <f>VLOOKUP(C323,BP:BR,3,FALSE)</f>
        <v>876.300</v>
      </c>
      <c r="BP323" s="52" t="s">
        <v>517</v>
      </c>
      <c r="BQ323" s="52" t="s">
        <v>1350</v>
      </c>
      <c r="BR323" s="52" t="s">
        <v>3314</v>
      </c>
      <c r="BX323" s="52" t="s">
        <v>517</v>
      </c>
      <c r="BY323" s="52" t="s">
        <v>1350</v>
      </c>
      <c r="BZ323" s="52" t="s">
        <v>3314</v>
      </c>
      <c r="CK323" s="103">
        <f t="shared" si="130"/>
        <v>2.3283064365386963E-10</v>
      </c>
    </row>
    <row r="324" spans="1:118" s="123" customFormat="1" x14ac:dyDescent="0.3">
      <c r="A324" s="52">
        <v>1</v>
      </c>
      <c r="B324" s="110">
        <f>SUBTOTAL(9,$A$22:A324)</f>
        <v>263</v>
      </c>
      <c r="C324" s="99" t="s">
        <v>15004</v>
      </c>
      <c r="D324" s="99"/>
      <c r="E324" s="99"/>
      <c r="F324" s="99"/>
      <c r="G324" s="101">
        <f t="shared" si="139"/>
        <v>9634479.6999999993</v>
      </c>
      <c r="H324" s="119">
        <v>0</v>
      </c>
      <c r="I324" s="119">
        <v>0</v>
      </c>
      <c r="J324" s="119">
        <v>0</v>
      </c>
      <c r="K324" s="119">
        <v>0</v>
      </c>
      <c r="L324" s="119">
        <v>0</v>
      </c>
      <c r="M324" s="119">
        <v>0</v>
      </c>
      <c r="N324" s="120">
        <v>0</v>
      </c>
      <c r="O324" s="119">
        <v>0</v>
      </c>
      <c r="P324" s="119">
        <v>0</v>
      </c>
      <c r="Q324" s="119">
        <v>0</v>
      </c>
      <c r="R324" s="119">
        <v>0</v>
      </c>
      <c r="S324" s="119">
        <v>0</v>
      </c>
      <c r="T324" s="119">
        <v>2886.45</v>
      </c>
      <c r="U324" s="117">
        <v>9432621.5999999996</v>
      </c>
      <c r="V324" s="119">
        <v>0</v>
      </c>
      <c r="W324" s="119">
        <v>0</v>
      </c>
      <c r="X324" s="119">
        <v>0</v>
      </c>
      <c r="Y324" s="119">
        <v>0</v>
      </c>
      <c r="Z324" s="119">
        <v>0</v>
      </c>
      <c r="AA324" s="119">
        <v>0</v>
      </c>
      <c r="AB324" s="119">
        <v>0</v>
      </c>
      <c r="AC324" s="119">
        <v>0</v>
      </c>
      <c r="AD324" s="119">
        <v>0</v>
      </c>
      <c r="AE324" s="119">
        <v>0</v>
      </c>
      <c r="AF324" s="146">
        <f>ROUND(Q324*2.14%,2)+ROUND(H324*2.14%,2)+ROUND(I324*2.14%,2)+ROUND(J324*2.14%,2)+ROUND(K324*2.14%,2)+ROUND(L324*2.14%,2)+ROUND(M324*2.14%,2)+ROUND(O324*2.14%,2)+ROUND(S324*2.14%,2)+ROUND(U324*2.14%,2)+ROUND(W324*2.14%,2)+ROUND(X324*2.14%,2)+ROUND(Y324*2.14%,2)+ROUND(Z324*2.14%,2)+ROUND(AA324*2.14%,2)+ROUND(AB324*2.14%,2)+ROUND(AC324*2.14%,2)+ROUND(AD324*2.14%,2)+ROUND(AE324*2.14%,2)</f>
        <v>201858.1</v>
      </c>
      <c r="AG324" s="119">
        <v>0</v>
      </c>
      <c r="AH324" s="119">
        <v>0</v>
      </c>
      <c r="AI324" s="121" t="s">
        <v>17316</v>
      </c>
      <c r="AJ324" s="121">
        <v>2023</v>
      </c>
      <c r="AK324" s="122">
        <v>2023</v>
      </c>
      <c r="BZ324" s="124"/>
      <c r="CD324" s="123" t="e">
        <f>VLOOKUP(C324,CE:CF,2,FALSE)</f>
        <v>#N/A</v>
      </c>
      <c r="CH324" s="123" t="e">
        <f>VLOOKUP(C324,CI:CJ,2,FALSE)</f>
        <v>#N/A</v>
      </c>
      <c r="CK324" s="103">
        <f t="shared" si="130"/>
        <v>-3.7834979593753815E-10</v>
      </c>
      <c r="CO324" s="123" t="e">
        <f>VLOOKUP(C324,CP:CQ,2,FALSE)</f>
        <v>#N/A</v>
      </c>
      <c r="DN324" s="123" t="e">
        <f>VLOOKUP(C324,DO:DP,2,FALSE)</f>
        <v>#N/A</v>
      </c>
    </row>
    <row r="325" spans="1:118" x14ac:dyDescent="0.3">
      <c r="B325" s="104" t="s">
        <v>223</v>
      </c>
      <c r="C325" s="104"/>
      <c r="D325" s="104"/>
      <c r="E325" s="104"/>
      <c r="F325" s="140">
        <v>5019129.92</v>
      </c>
      <c r="G325" s="100">
        <f>G326+G327</f>
        <v>9425700.5800000001</v>
      </c>
      <c r="H325" s="101">
        <f t="shared" ref="H325:AH325" si="140">H326+H327</f>
        <v>0</v>
      </c>
      <c r="I325" s="101">
        <f t="shared" si="140"/>
        <v>0</v>
      </c>
      <c r="J325" s="101">
        <f t="shared" si="140"/>
        <v>0</v>
      </c>
      <c r="K325" s="101">
        <f t="shared" si="140"/>
        <v>0</v>
      </c>
      <c r="L325" s="101">
        <f t="shared" si="140"/>
        <v>0</v>
      </c>
      <c r="M325" s="101">
        <f t="shared" si="140"/>
        <v>0</v>
      </c>
      <c r="N325" s="102">
        <f t="shared" si="140"/>
        <v>0</v>
      </c>
      <c r="O325" s="101">
        <f t="shared" si="140"/>
        <v>0</v>
      </c>
      <c r="P325" s="101">
        <f t="shared" si="140"/>
        <v>1107.5</v>
      </c>
      <c r="Q325" s="101">
        <f t="shared" si="140"/>
        <v>8934502.2400000002</v>
      </c>
      <c r="R325" s="101">
        <f t="shared" si="140"/>
        <v>0</v>
      </c>
      <c r="S325" s="101">
        <f t="shared" si="140"/>
        <v>0</v>
      </c>
      <c r="T325" s="101">
        <f t="shared" si="140"/>
        <v>0</v>
      </c>
      <c r="U325" s="101">
        <f t="shared" si="140"/>
        <v>0</v>
      </c>
      <c r="V325" s="101">
        <f t="shared" si="140"/>
        <v>0</v>
      </c>
      <c r="W325" s="101">
        <f t="shared" si="140"/>
        <v>0</v>
      </c>
      <c r="X325" s="101">
        <f t="shared" si="140"/>
        <v>0</v>
      </c>
      <c r="Y325" s="101">
        <f t="shared" si="140"/>
        <v>0</v>
      </c>
      <c r="Z325" s="101">
        <f t="shared" si="140"/>
        <v>0</v>
      </c>
      <c r="AA325" s="101">
        <f t="shared" si="140"/>
        <v>0</v>
      </c>
      <c r="AB325" s="101">
        <f t="shared" si="140"/>
        <v>0</v>
      </c>
      <c r="AC325" s="101">
        <f t="shared" si="140"/>
        <v>0</v>
      </c>
      <c r="AD325" s="101">
        <f t="shared" si="140"/>
        <v>0</v>
      </c>
      <c r="AE325" s="101">
        <f t="shared" si="140"/>
        <v>0</v>
      </c>
      <c r="AF325" s="101">
        <f t="shared" si="140"/>
        <v>191198.34</v>
      </c>
      <c r="AG325" s="101">
        <f t="shared" si="140"/>
        <v>180000</v>
      </c>
      <c r="AH325" s="101">
        <f t="shared" si="140"/>
        <v>120000</v>
      </c>
      <c r="AI325" s="93" t="s">
        <v>17075</v>
      </c>
      <c r="AJ325" s="93" t="s">
        <v>17075</v>
      </c>
      <c r="AK325" s="93" t="s">
        <v>17075</v>
      </c>
      <c r="AL325" s="105"/>
      <c r="AM325" s="105"/>
      <c r="AN325" s="105"/>
      <c r="AO325" s="105"/>
      <c r="AP325" s="106"/>
      <c r="AQ325" s="106"/>
      <c r="AR325" s="106"/>
      <c r="AS325" s="106"/>
      <c r="AT325" s="106"/>
      <c r="AU325" s="106"/>
      <c r="AV325" s="106"/>
      <c r="AW325" s="106"/>
      <c r="AX325" s="106"/>
      <c r="AY325" s="106"/>
      <c r="AZ325" s="106"/>
      <c r="BA325" s="107"/>
      <c r="BB325" s="107"/>
      <c r="BC325" s="106"/>
      <c r="BD325" s="106"/>
      <c r="BE325" s="108"/>
      <c r="BF325" s="109">
        <f t="shared" si="110"/>
        <v>-1107.5</v>
      </c>
      <c r="BM325" s="52" t="e">
        <f>VLOOKUP(C325,BP:BR,3,FALSE)</f>
        <v>#N/A</v>
      </c>
      <c r="BP325" s="52" t="s">
        <v>3315</v>
      </c>
      <c r="BQ325" s="52" t="s">
        <v>1277</v>
      </c>
      <c r="BR325" s="52" t="s">
        <v>3316</v>
      </c>
      <c r="BX325" s="52" t="s">
        <v>3315</v>
      </c>
      <c r="BY325" s="52" t="s">
        <v>1277</v>
      </c>
      <c r="BZ325" s="52" t="s">
        <v>3316</v>
      </c>
      <c r="CK325" s="103">
        <f t="shared" si="130"/>
        <v>-1.1641532182693481E-10</v>
      </c>
    </row>
    <row r="326" spans="1:118" x14ac:dyDescent="0.3">
      <c r="A326" s="52">
        <v>1</v>
      </c>
      <c r="B326" s="110">
        <f>SUBTOTAL(9,$A$22:A326)</f>
        <v>264</v>
      </c>
      <c r="C326" s="111" t="s">
        <v>233</v>
      </c>
      <c r="D326" s="111"/>
      <c r="E326" s="111"/>
      <c r="F326" s="102">
        <v>5019129.92</v>
      </c>
      <c r="G326" s="101">
        <f>H326+I326+J326+K326+L326+M326+O326+Q326+S326+U326+W326+X326+Y326+Z326+AA326+AB326+AC326+AD326+AE326+AF326+AG326+AH326</f>
        <v>5019129.92</v>
      </c>
      <c r="H326" s="101">
        <v>0</v>
      </c>
      <c r="I326" s="101">
        <v>0</v>
      </c>
      <c r="J326" s="101">
        <v>0</v>
      </c>
      <c r="K326" s="101">
        <v>0</v>
      </c>
      <c r="L326" s="101">
        <v>0</v>
      </c>
      <c r="M326" s="101">
        <v>0</v>
      </c>
      <c r="N326" s="113">
        <v>0</v>
      </c>
      <c r="O326" s="101">
        <v>0</v>
      </c>
      <c r="P326" s="101">
        <v>595.70000000000005</v>
      </c>
      <c r="Q326" s="101">
        <v>4737742.24</v>
      </c>
      <c r="R326" s="101">
        <v>0</v>
      </c>
      <c r="S326" s="101">
        <v>0</v>
      </c>
      <c r="T326" s="101">
        <v>0</v>
      </c>
      <c r="U326" s="101">
        <v>0</v>
      </c>
      <c r="V326" s="101">
        <v>0</v>
      </c>
      <c r="W326" s="101">
        <v>0</v>
      </c>
      <c r="X326" s="101">
        <v>0</v>
      </c>
      <c r="Y326" s="101">
        <v>0</v>
      </c>
      <c r="Z326" s="101">
        <v>0</v>
      </c>
      <c r="AA326" s="101">
        <v>0</v>
      </c>
      <c r="AB326" s="101">
        <v>0</v>
      </c>
      <c r="AC326" s="101">
        <v>0</v>
      </c>
      <c r="AD326" s="101">
        <v>0</v>
      </c>
      <c r="AE326" s="101">
        <v>0</v>
      </c>
      <c r="AF326" s="101">
        <f>ROUND(Q326*2.14%,2)</f>
        <v>101387.68</v>
      </c>
      <c r="AG326" s="101">
        <v>180000</v>
      </c>
      <c r="AH326" s="101">
        <v>0</v>
      </c>
      <c r="AI326" s="93">
        <v>2023</v>
      </c>
      <c r="AJ326" s="93">
        <v>2023</v>
      </c>
      <c r="AK326" s="93">
        <v>2023</v>
      </c>
      <c r="AL326" s="105"/>
      <c r="AM326" s="105"/>
      <c r="AN326" s="105"/>
      <c r="AO326" s="105"/>
      <c r="AP326" s="106" t="s">
        <v>17006</v>
      </c>
      <c r="AQ326" s="106" t="s">
        <v>17020</v>
      </c>
      <c r="AR326" s="106">
        <v>0</v>
      </c>
      <c r="AS326" s="106" t="s">
        <v>17009</v>
      </c>
      <c r="AT326" s="106" t="s">
        <v>17012</v>
      </c>
      <c r="AU326" s="106">
        <v>0</v>
      </c>
      <c r="AV326" s="106"/>
      <c r="AW326" s="106"/>
      <c r="AX326" s="106"/>
      <c r="AY326" s="106"/>
      <c r="AZ326" s="106" t="s">
        <v>788</v>
      </c>
      <c r="BA326" s="107">
        <v>764.1</v>
      </c>
      <c r="BB326" s="107">
        <v>583.70000000000005</v>
      </c>
      <c r="BC326" s="106" t="s">
        <v>2975</v>
      </c>
      <c r="BD326" s="106" t="s">
        <v>17058</v>
      </c>
      <c r="BE326" s="108"/>
      <c r="BF326" s="109">
        <f t="shared" si="110"/>
        <v>-12</v>
      </c>
      <c r="BM326" s="52" t="str">
        <f>VLOOKUP(C326,BP:BR,3,FALSE)</f>
        <v>534.980</v>
      </c>
      <c r="BP326" s="52" t="s">
        <v>3317</v>
      </c>
      <c r="BQ326" s="52" t="s">
        <v>3276</v>
      </c>
      <c r="BR326" s="52" t="s">
        <v>3318</v>
      </c>
      <c r="BX326" s="52" t="s">
        <v>3317</v>
      </c>
      <c r="BY326" s="52" t="s">
        <v>3276</v>
      </c>
      <c r="BZ326" s="52" t="s">
        <v>3318</v>
      </c>
      <c r="CK326" s="103">
        <f t="shared" si="130"/>
        <v>-2.9103830456733704E-10</v>
      </c>
    </row>
    <row r="327" spans="1:118" x14ac:dyDescent="0.3">
      <c r="A327" s="52">
        <v>1</v>
      </c>
      <c r="B327" s="110">
        <f>SUBTOTAL(9,$A$22:A327)</f>
        <v>265</v>
      </c>
      <c r="C327" s="111" t="s">
        <v>14508</v>
      </c>
      <c r="D327" s="111"/>
      <c r="E327" s="111"/>
      <c r="F327" s="102"/>
      <c r="G327" s="101">
        <f>H327+I327+J327+K327+L327+M327+O327+Q327+S327+U327+W327+X327+Y327+Z327+AA327+AB327+AC327+AD327+AE327+AF327+AG327+AH327</f>
        <v>4406570.66</v>
      </c>
      <c r="H327" s="101">
        <v>0</v>
      </c>
      <c r="I327" s="101">
        <v>0</v>
      </c>
      <c r="J327" s="101">
        <v>0</v>
      </c>
      <c r="K327" s="101">
        <v>0</v>
      </c>
      <c r="L327" s="101">
        <v>0</v>
      </c>
      <c r="M327" s="101">
        <v>0</v>
      </c>
      <c r="N327" s="113">
        <v>0</v>
      </c>
      <c r="O327" s="101">
        <v>0</v>
      </c>
      <c r="P327" s="101">
        <v>511.8</v>
      </c>
      <c r="Q327" s="101">
        <v>4196760</v>
      </c>
      <c r="R327" s="101">
        <v>0</v>
      </c>
      <c r="S327" s="101">
        <v>0</v>
      </c>
      <c r="T327" s="101">
        <v>0</v>
      </c>
      <c r="U327" s="101">
        <v>0</v>
      </c>
      <c r="V327" s="101">
        <v>0</v>
      </c>
      <c r="W327" s="101">
        <v>0</v>
      </c>
      <c r="X327" s="101">
        <v>0</v>
      </c>
      <c r="Y327" s="101">
        <v>0</v>
      </c>
      <c r="Z327" s="101">
        <v>0</v>
      </c>
      <c r="AA327" s="101">
        <v>0</v>
      </c>
      <c r="AB327" s="101">
        <v>0</v>
      </c>
      <c r="AC327" s="101">
        <v>0</v>
      </c>
      <c r="AD327" s="101">
        <v>0</v>
      </c>
      <c r="AE327" s="101">
        <v>0</v>
      </c>
      <c r="AF327" s="101">
        <v>89810.66</v>
      </c>
      <c r="AG327" s="101">
        <v>0</v>
      </c>
      <c r="AH327" s="101">
        <v>120000</v>
      </c>
      <c r="AI327" s="93" t="s">
        <v>17316</v>
      </c>
      <c r="AJ327" s="93">
        <v>2023</v>
      </c>
      <c r="AK327" s="93">
        <v>2023</v>
      </c>
      <c r="AL327" s="105"/>
      <c r="AM327" s="105"/>
      <c r="AN327" s="105"/>
      <c r="AO327" s="105"/>
      <c r="AP327" s="106"/>
      <c r="AQ327" s="106"/>
      <c r="AR327" s="106"/>
      <c r="AS327" s="106"/>
      <c r="AT327" s="106"/>
      <c r="AU327" s="106"/>
      <c r="AV327" s="106"/>
      <c r="AW327" s="106"/>
      <c r="AX327" s="106"/>
      <c r="AY327" s="106"/>
      <c r="AZ327" s="106"/>
      <c r="BA327" s="107"/>
      <c r="BB327" s="107"/>
      <c r="BC327" s="106"/>
      <c r="BD327" s="106"/>
      <c r="BE327" s="108"/>
      <c r="BF327" s="109"/>
      <c r="CK327" s="103">
        <f>G327-H327-I327-J327-K327-L327-M327-O327-Q327-S327-U327-W327-X327-Y327-Z327-AA327-AB327-AC327-AD327-AE327-AF327-AG327-AH327</f>
        <v>1.4551915228366852E-10</v>
      </c>
    </row>
    <row r="328" spans="1:118" x14ac:dyDescent="0.3">
      <c r="B328" s="104" t="s">
        <v>224</v>
      </c>
      <c r="C328" s="104"/>
      <c r="D328" s="104"/>
      <c r="E328" s="104"/>
      <c r="F328" s="140">
        <v>6614096</v>
      </c>
      <c r="G328" s="100">
        <f>G329+G330</f>
        <v>11802243.449999999</v>
      </c>
      <c r="H328" s="101">
        <f t="shared" ref="H328:AH328" si="141">H329+H330</f>
        <v>0</v>
      </c>
      <c r="I328" s="101">
        <f t="shared" si="141"/>
        <v>0</v>
      </c>
      <c r="J328" s="101">
        <f t="shared" si="141"/>
        <v>0</v>
      </c>
      <c r="K328" s="101">
        <f t="shared" si="141"/>
        <v>0</v>
      </c>
      <c r="L328" s="101">
        <f t="shared" si="141"/>
        <v>0</v>
      </c>
      <c r="M328" s="101">
        <f t="shared" si="141"/>
        <v>0</v>
      </c>
      <c r="N328" s="102">
        <f t="shared" si="141"/>
        <v>0</v>
      </c>
      <c r="O328" s="101">
        <f t="shared" si="141"/>
        <v>0</v>
      </c>
      <c r="P328" s="101">
        <f t="shared" si="141"/>
        <v>1552.3</v>
      </c>
      <c r="Q328" s="101">
        <f t="shared" si="141"/>
        <v>11231881.189999999</v>
      </c>
      <c r="R328" s="101">
        <f t="shared" si="141"/>
        <v>0</v>
      </c>
      <c r="S328" s="101">
        <f t="shared" si="141"/>
        <v>0</v>
      </c>
      <c r="T328" s="101">
        <f t="shared" si="141"/>
        <v>0</v>
      </c>
      <c r="U328" s="101">
        <f t="shared" si="141"/>
        <v>0</v>
      </c>
      <c r="V328" s="101">
        <f t="shared" si="141"/>
        <v>0</v>
      </c>
      <c r="W328" s="101">
        <f t="shared" si="141"/>
        <v>0</v>
      </c>
      <c r="X328" s="101">
        <f t="shared" si="141"/>
        <v>0</v>
      </c>
      <c r="Y328" s="101">
        <f t="shared" si="141"/>
        <v>0</v>
      </c>
      <c r="Z328" s="101">
        <f t="shared" si="141"/>
        <v>0</v>
      </c>
      <c r="AA328" s="101">
        <f t="shared" si="141"/>
        <v>0</v>
      </c>
      <c r="AB328" s="101">
        <f t="shared" si="141"/>
        <v>0</v>
      </c>
      <c r="AC328" s="101">
        <f t="shared" si="141"/>
        <v>0</v>
      </c>
      <c r="AD328" s="101">
        <f t="shared" si="141"/>
        <v>0</v>
      </c>
      <c r="AE328" s="101">
        <f t="shared" si="141"/>
        <v>0</v>
      </c>
      <c r="AF328" s="101">
        <f t="shared" si="141"/>
        <v>240362.25999999998</v>
      </c>
      <c r="AG328" s="101">
        <f t="shared" si="141"/>
        <v>330000</v>
      </c>
      <c r="AH328" s="101">
        <f t="shared" si="141"/>
        <v>0</v>
      </c>
      <c r="AI328" s="93" t="s">
        <v>17075</v>
      </c>
      <c r="AJ328" s="93" t="s">
        <v>17075</v>
      </c>
      <c r="AK328" s="93" t="s">
        <v>17075</v>
      </c>
      <c r="AL328" s="105"/>
      <c r="AM328" s="105"/>
      <c r="AN328" s="105"/>
      <c r="AO328" s="105"/>
      <c r="AP328" s="106"/>
      <c r="AQ328" s="106"/>
      <c r="AR328" s="106"/>
      <c r="AS328" s="106"/>
      <c r="AT328" s="106"/>
      <c r="AU328" s="106"/>
      <c r="AV328" s="106"/>
      <c r="AW328" s="106"/>
      <c r="AX328" s="106"/>
      <c r="AY328" s="106"/>
      <c r="AZ328" s="106"/>
      <c r="BA328" s="107"/>
      <c r="BB328" s="107"/>
      <c r="BC328" s="106"/>
      <c r="BD328" s="106"/>
      <c r="BE328" s="108"/>
      <c r="BF328" s="109">
        <f t="shared" si="110"/>
        <v>-1552.3</v>
      </c>
      <c r="BM328" s="52" t="e">
        <f>VLOOKUP(C328,BP:BR,3,FALSE)</f>
        <v>#N/A</v>
      </c>
      <c r="BP328" s="52" t="s">
        <v>3319</v>
      </c>
      <c r="BQ328" s="52" t="s">
        <v>2993</v>
      </c>
      <c r="BR328" s="52" t="s">
        <v>2560</v>
      </c>
      <c r="BX328" s="52" t="s">
        <v>3319</v>
      </c>
      <c r="BY328" s="52" t="s">
        <v>2993</v>
      </c>
      <c r="BZ328" s="52" t="s">
        <v>2560</v>
      </c>
      <c r="CK328" s="103">
        <f t="shared" si="130"/>
        <v>-2.3283064365386963E-10</v>
      </c>
    </row>
    <row r="329" spans="1:118" x14ac:dyDescent="0.3">
      <c r="A329" s="52">
        <v>1</v>
      </c>
      <c r="B329" s="110">
        <f>SUBTOTAL(9,$A$22:A329)</f>
        <v>266</v>
      </c>
      <c r="C329" s="111" t="s">
        <v>234</v>
      </c>
      <c r="D329" s="111"/>
      <c r="E329" s="111"/>
      <c r="F329" s="102">
        <v>6614096</v>
      </c>
      <c r="G329" s="101">
        <f t="shared" ref="G329:G330" si="142">H329+I329+J329+K329+L329+M329+O329+Q329+S329+U329+W329+X329+Y329+Z329+AA329+AB329+AC329+AD329+AE329+AF329+AG329+AH329</f>
        <v>6614096</v>
      </c>
      <c r="H329" s="101">
        <v>0</v>
      </c>
      <c r="I329" s="101">
        <v>0</v>
      </c>
      <c r="J329" s="101">
        <v>0</v>
      </c>
      <c r="K329" s="101">
        <v>0</v>
      </c>
      <c r="L329" s="101">
        <v>0</v>
      </c>
      <c r="M329" s="101">
        <v>0</v>
      </c>
      <c r="N329" s="113">
        <v>0</v>
      </c>
      <c r="O329" s="101">
        <v>0</v>
      </c>
      <c r="P329" s="101">
        <v>785</v>
      </c>
      <c r="Q329" s="101">
        <v>6299291.1699999999</v>
      </c>
      <c r="R329" s="101">
        <v>0</v>
      </c>
      <c r="S329" s="101">
        <v>0</v>
      </c>
      <c r="T329" s="101">
        <v>0</v>
      </c>
      <c r="U329" s="101">
        <v>0</v>
      </c>
      <c r="V329" s="101">
        <v>0</v>
      </c>
      <c r="W329" s="101">
        <v>0</v>
      </c>
      <c r="X329" s="101">
        <v>0</v>
      </c>
      <c r="Y329" s="101">
        <v>0</v>
      </c>
      <c r="Z329" s="101">
        <v>0</v>
      </c>
      <c r="AA329" s="101">
        <v>0</v>
      </c>
      <c r="AB329" s="101">
        <v>0</v>
      </c>
      <c r="AC329" s="101">
        <v>0</v>
      </c>
      <c r="AD329" s="101">
        <v>0</v>
      </c>
      <c r="AE329" s="101">
        <v>0</v>
      </c>
      <c r="AF329" s="101">
        <f>ROUND(Q329*2.14%,2)</f>
        <v>134804.82999999999</v>
      </c>
      <c r="AG329" s="101">
        <v>180000</v>
      </c>
      <c r="AH329" s="101">
        <v>0</v>
      </c>
      <c r="AI329" s="93">
        <v>2023</v>
      </c>
      <c r="AJ329" s="93">
        <v>2023</v>
      </c>
      <c r="AK329" s="93">
        <v>2023</v>
      </c>
      <c r="AL329" s="105"/>
      <c r="AM329" s="105"/>
      <c r="AN329" s="105"/>
      <c r="AO329" s="105"/>
      <c r="AP329" s="106" t="s">
        <v>16999</v>
      </c>
      <c r="AQ329" s="106" t="s">
        <v>17020</v>
      </c>
      <c r="AR329" s="106">
        <v>0</v>
      </c>
      <c r="AS329" s="106" t="s">
        <v>16997</v>
      </c>
      <c r="AT329" s="106" t="s">
        <v>17012</v>
      </c>
      <c r="AU329" s="106">
        <v>0</v>
      </c>
      <c r="AV329" s="106"/>
      <c r="AW329" s="106"/>
      <c r="AX329" s="106"/>
      <c r="AY329" s="106"/>
      <c r="AZ329" s="106" t="s">
        <v>622</v>
      </c>
      <c r="BA329" s="107">
        <v>724.81</v>
      </c>
      <c r="BB329" s="107">
        <v>793.14</v>
      </c>
      <c r="BC329" s="106" t="s">
        <v>2975</v>
      </c>
      <c r="BD329" s="106" t="s">
        <v>17058</v>
      </c>
      <c r="BE329" s="108"/>
      <c r="BF329" s="109">
        <f t="shared" si="110"/>
        <v>8.1399999999999864</v>
      </c>
      <c r="BM329" s="52" t="str">
        <f>VLOOKUP(C329,BP:BR,3,FALSE)</f>
        <v>639.760</v>
      </c>
      <c r="BP329" s="52" t="s">
        <v>3320</v>
      </c>
      <c r="BQ329" s="52" t="s">
        <v>2993</v>
      </c>
      <c r="BR329" s="52" t="s">
        <v>2993</v>
      </c>
      <c r="BX329" s="52" t="s">
        <v>3320</v>
      </c>
      <c r="BY329" s="52" t="s">
        <v>2993</v>
      </c>
      <c r="BZ329" s="52" t="s">
        <v>2993</v>
      </c>
      <c r="CK329" s="103">
        <f t="shared" si="130"/>
        <v>8.7311491370201111E-11</v>
      </c>
    </row>
    <row r="330" spans="1:118" x14ac:dyDescent="0.3">
      <c r="A330" s="52">
        <v>1</v>
      </c>
      <c r="B330" s="110">
        <f>SUBTOTAL(9,$A$22:A330)</f>
        <v>267</v>
      </c>
      <c r="C330" s="111" t="s">
        <v>14900</v>
      </c>
      <c r="D330" s="111"/>
      <c r="E330" s="111"/>
      <c r="F330" s="102"/>
      <c r="G330" s="101">
        <f t="shared" si="142"/>
        <v>5188147.4499999993</v>
      </c>
      <c r="H330" s="101">
        <v>0</v>
      </c>
      <c r="I330" s="101">
        <v>0</v>
      </c>
      <c r="J330" s="101">
        <v>0</v>
      </c>
      <c r="K330" s="101">
        <v>0</v>
      </c>
      <c r="L330" s="101">
        <v>0</v>
      </c>
      <c r="M330" s="101">
        <v>0</v>
      </c>
      <c r="N330" s="113">
        <v>0</v>
      </c>
      <c r="O330" s="101">
        <v>0</v>
      </c>
      <c r="P330" s="101">
        <v>767.3</v>
      </c>
      <c r="Q330" s="101">
        <v>4932590.0199999996</v>
      </c>
      <c r="R330" s="101">
        <v>0</v>
      </c>
      <c r="S330" s="101">
        <v>0</v>
      </c>
      <c r="T330" s="101">
        <v>0</v>
      </c>
      <c r="U330" s="101">
        <v>0</v>
      </c>
      <c r="V330" s="101">
        <v>0</v>
      </c>
      <c r="W330" s="101">
        <v>0</v>
      </c>
      <c r="X330" s="101">
        <v>0</v>
      </c>
      <c r="Y330" s="101">
        <v>0</v>
      </c>
      <c r="Z330" s="101">
        <v>0</v>
      </c>
      <c r="AA330" s="101">
        <v>0</v>
      </c>
      <c r="AB330" s="101">
        <v>0</v>
      </c>
      <c r="AC330" s="101">
        <v>0</v>
      </c>
      <c r="AD330" s="101">
        <v>0</v>
      </c>
      <c r="AE330" s="101">
        <v>0</v>
      </c>
      <c r="AF330" s="101">
        <f>ROUND(Q330*2.14%,2)</f>
        <v>105557.43</v>
      </c>
      <c r="AG330" s="101">
        <v>150000</v>
      </c>
      <c r="AH330" s="101">
        <v>0</v>
      </c>
      <c r="AI330" s="93">
        <v>2023</v>
      </c>
      <c r="AJ330" s="93">
        <v>2023</v>
      </c>
      <c r="AK330" s="93">
        <v>2023</v>
      </c>
      <c r="AL330" s="105"/>
      <c r="AM330" s="105"/>
      <c r="AN330" s="105"/>
      <c r="AO330" s="105"/>
      <c r="AP330" s="106"/>
      <c r="AQ330" s="106"/>
      <c r="AR330" s="106"/>
      <c r="AS330" s="106"/>
      <c r="AT330" s="106"/>
      <c r="AU330" s="106"/>
      <c r="AV330" s="106"/>
      <c r="AW330" s="106"/>
      <c r="AX330" s="106"/>
      <c r="AY330" s="106"/>
      <c r="AZ330" s="106"/>
      <c r="BA330" s="107"/>
      <c r="BB330" s="107"/>
      <c r="BC330" s="106"/>
      <c r="BD330" s="106"/>
      <c r="BE330" s="108"/>
      <c r="BF330" s="109"/>
      <c r="CK330" s="103">
        <f t="shared" si="130"/>
        <v>-2.9103830456733704E-10</v>
      </c>
    </row>
    <row r="331" spans="1:118" x14ac:dyDescent="0.3">
      <c r="B331" s="104" t="s">
        <v>235</v>
      </c>
      <c r="C331" s="111"/>
      <c r="D331" s="111"/>
      <c r="E331" s="111"/>
      <c r="F331" s="102"/>
      <c r="G331" s="100">
        <f t="shared" ref="G331:AH331" si="143">SUM(G332:G333)</f>
        <v>17386976.800000001</v>
      </c>
      <c r="H331" s="101">
        <f t="shared" si="143"/>
        <v>0</v>
      </c>
      <c r="I331" s="101">
        <f t="shared" si="143"/>
        <v>0</v>
      </c>
      <c r="J331" s="101">
        <f t="shared" si="143"/>
        <v>0</v>
      </c>
      <c r="K331" s="101">
        <f t="shared" si="143"/>
        <v>0</v>
      </c>
      <c r="L331" s="101">
        <f t="shared" si="143"/>
        <v>0</v>
      </c>
      <c r="M331" s="101">
        <f t="shared" si="143"/>
        <v>0</v>
      </c>
      <c r="N331" s="102">
        <f t="shared" si="143"/>
        <v>0</v>
      </c>
      <c r="O331" s="101">
        <f t="shared" si="143"/>
        <v>0</v>
      </c>
      <c r="P331" s="101">
        <f t="shared" si="143"/>
        <v>2651</v>
      </c>
      <c r="Q331" s="101">
        <f t="shared" si="143"/>
        <v>16969265.170000002</v>
      </c>
      <c r="R331" s="101">
        <f t="shared" si="143"/>
        <v>0</v>
      </c>
      <c r="S331" s="101">
        <f t="shared" si="143"/>
        <v>0</v>
      </c>
      <c r="T331" s="101">
        <f t="shared" si="143"/>
        <v>0</v>
      </c>
      <c r="U331" s="101">
        <f t="shared" si="143"/>
        <v>0</v>
      </c>
      <c r="V331" s="101">
        <f t="shared" si="143"/>
        <v>0</v>
      </c>
      <c r="W331" s="101">
        <f t="shared" si="143"/>
        <v>0</v>
      </c>
      <c r="X331" s="101">
        <f t="shared" si="143"/>
        <v>0</v>
      </c>
      <c r="Y331" s="101">
        <f t="shared" si="143"/>
        <v>0</v>
      </c>
      <c r="Z331" s="101">
        <f t="shared" si="143"/>
        <v>0</v>
      </c>
      <c r="AA331" s="101">
        <f t="shared" si="143"/>
        <v>0</v>
      </c>
      <c r="AB331" s="101">
        <f t="shared" si="143"/>
        <v>0</v>
      </c>
      <c r="AC331" s="101">
        <f t="shared" si="143"/>
        <v>0</v>
      </c>
      <c r="AD331" s="101">
        <f t="shared" si="143"/>
        <v>0</v>
      </c>
      <c r="AE331" s="101">
        <f t="shared" si="143"/>
        <v>0</v>
      </c>
      <c r="AF331" s="101">
        <f t="shared" si="143"/>
        <v>248262.33</v>
      </c>
      <c r="AG331" s="101">
        <f t="shared" si="143"/>
        <v>169449.3</v>
      </c>
      <c r="AH331" s="101">
        <f t="shared" si="143"/>
        <v>0</v>
      </c>
      <c r="AI331" s="93" t="s">
        <v>17075</v>
      </c>
      <c r="AJ331" s="93" t="s">
        <v>17075</v>
      </c>
      <c r="AK331" s="93" t="s">
        <v>17075</v>
      </c>
      <c r="AL331" s="105"/>
      <c r="AM331" s="105"/>
      <c r="AN331" s="105"/>
      <c r="AO331" s="105"/>
      <c r="AP331" s="106"/>
      <c r="AQ331" s="106"/>
      <c r="AR331" s="106"/>
      <c r="AS331" s="106"/>
      <c r="AT331" s="106"/>
      <c r="AU331" s="106"/>
      <c r="AV331" s="106"/>
      <c r="AW331" s="106"/>
      <c r="AX331" s="106"/>
      <c r="AY331" s="106"/>
      <c r="AZ331" s="106"/>
      <c r="BA331" s="107"/>
      <c r="BB331" s="107"/>
      <c r="BC331" s="106"/>
      <c r="BD331" s="106"/>
      <c r="BE331" s="108"/>
      <c r="BF331" s="109"/>
      <c r="CK331" s="103">
        <f t="shared" si="130"/>
        <v>-1.0186340659856796E-9</v>
      </c>
    </row>
    <row r="332" spans="1:118" x14ac:dyDescent="0.3">
      <c r="A332" s="52">
        <v>1</v>
      </c>
      <c r="B332" s="110">
        <f>SUBTOTAL(9,$A$22:A332)</f>
        <v>268</v>
      </c>
      <c r="C332" s="115" t="s">
        <v>14487</v>
      </c>
      <c r="D332" s="115"/>
      <c r="E332" s="115"/>
      <c r="F332" s="116"/>
      <c r="G332" s="101">
        <f t="shared" ref="G332:G333" si="144">H332+I332+J332+K332+L332+M332+O332+Q332+S332+U332+W332+X332+Y332+Z332+AA332+AB332+AC332+AD332+AE332+AF332+AG332+AH332</f>
        <v>5368221.67</v>
      </c>
      <c r="H332" s="117">
        <v>0</v>
      </c>
      <c r="I332" s="117">
        <v>0</v>
      </c>
      <c r="J332" s="117">
        <v>0</v>
      </c>
      <c r="K332" s="117">
        <v>0</v>
      </c>
      <c r="L332" s="117">
        <v>0</v>
      </c>
      <c r="M332" s="117">
        <v>0</v>
      </c>
      <c r="N332" s="118">
        <v>0</v>
      </c>
      <c r="O332" s="117">
        <v>0</v>
      </c>
      <c r="P332" s="101">
        <v>1331</v>
      </c>
      <c r="Q332" s="101">
        <v>5368221.67</v>
      </c>
      <c r="R332" s="117">
        <v>0</v>
      </c>
      <c r="S332" s="117">
        <v>0</v>
      </c>
      <c r="T332" s="101">
        <v>0</v>
      </c>
      <c r="U332" s="101">
        <v>0</v>
      </c>
      <c r="V332" s="117">
        <v>0</v>
      </c>
      <c r="W332" s="117">
        <v>0</v>
      </c>
      <c r="X332" s="117">
        <v>0</v>
      </c>
      <c r="Y332" s="117">
        <v>0</v>
      </c>
      <c r="Z332" s="117">
        <v>0</v>
      </c>
      <c r="AA332" s="117">
        <v>0</v>
      </c>
      <c r="AB332" s="117">
        <v>0</v>
      </c>
      <c r="AC332" s="117">
        <v>0</v>
      </c>
      <c r="AD332" s="117">
        <v>0</v>
      </c>
      <c r="AE332" s="117">
        <v>0</v>
      </c>
      <c r="AF332" s="101">
        <v>0</v>
      </c>
      <c r="AG332" s="117">
        <v>0</v>
      </c>
      <c r="AH332" s="117">
        <v>0</v>
      </c>
      <c r="AI332" s="93" t="s">
        <v>17316</v>
      </c>
      <c r="AJ332" s="93">
        <v>2023</v>
      </c>
      <c r="AK332" s="93" t="s">
        <v>17316</v>
      </c>
      <c r="AL332" s="105"/>
      <c r="AM332" s="105"/>
      <c r="AN332" s="105"/>
      <c r="AO332" s="105"/>
      <c r="AP332" s="106"/>
      <c r="AQ332" s="106"/>
      <c r="AR332" s="106"/>
      <c r="AS332" s="106"/>
      <c r="AT332" s="106"/>
      <c r="AU332" s="106"/>
      <c r="AV332" s="106"/>
      <c r="AW332" s="106"/>
      <c r="AX332" s="106"/>
      <c r="AY332" s="106"/>
      <c r="AZ332" s="106"/>
      <c r="BA332" s="107"/>
      <c r="BB332" s="107"/>
      <c r="BC332" s="106"/>
      <c r="BD332" s="106"/>
      <c r="BE332" s="108"/>
      <c r="BF332" s="109"/>
      <c r="CK332" s="103">
        <f t="shared" si="130"/>
        <v>0</v>
      </c>
    </row>
    <row r="333" spans="1:118" s="123" customFormat="1" x14ac:dyDescent="0.3">
      <c r="A333" s="52">
        <v>1</v>
      </c>
      <c r="B333" s="110">
        <f>SUBTOTAL(9,$A$22:A333)</f>
        <v>269</v>
      </c>
      <c r="C333" s="141" t="s">
        <v>14501</v>
      </c>
      <c r="D333" s="141"/>
      <c r="E333" s="141"/>
      <c r="F333" s="141"/>
      <c r="G333" s="101">
        <f t="shared" si="144"/>
        <v>12018755.130000001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20">
        <v>0</v>
      </c>
      <c r="O333" s="119">
        <v>0</v>
      </c>
      <c r="P333" s="119">
        <v>1320</v>
      </c>
      <c r="Q333" s="119">
        <v>11601043.5</v>
      </c>
      <c r="R333" s="119">
        <v>0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>
        <v>0</v>
      </c>
      <c r="AB333" s="119">
        <v>0</v>
      </c>
      <c r="AC333" s="119">
        <v>0</v>
      </c>
      <c r="AD333" s="119">
        <v>0</v>
      </c>
      <c r="AE333" s="119">
        <v>0</v>
      </c>
      <c r="AF333" s="146">
        <f>ROUND(Q333*2.14%,2)+ROUND(H333*2.14%,2)+ROUND(I333*2.14%,2)+ROUND(J333*2.14%,2)+ROUND(K333*2.14%,2)+ROUND(L333*2.14%,2)+ROUND(M333*2.14%,2)+ROUND(O333*2.14%,2)+ROUND(S333*2.14%,2)+ROUND(U333*2.14%,2)+ROUND(W333*2.14%,2)+ROUND(X333*2.14%,2)+ROUND(Y333*2.14%,2)+ROUND(Z333*2.14%,2)+ROUND(AA333*2.14%,2)+ROUND(AB333*2.14%,2)+ROUND(AC333*2.14%,2)+ROUND(AD333*2.14%,2)+ROUND(AE333*2.14%,2)</f>
        <v>248262.33</v>
      </c>
      <c r="AG333" s="119">
        <v>169449.3</v>
      </c>
      <c r="AH333" s="119">
        <v>0</v>
      </c>
      <c r="AI333" s="121">
        <v>2023</v>
      </c>
      <c r="AJ333" s="121">
        <v>2023</v>
      </c>
      <c r="AK333" s="122">
        <v>2023</v>
      </c>
      <c r="BZ333" s="124"/>
      <c r="CH333" s="123" t="e">
        <f>VLOOKUP(C333,CI:CJ,2,FALSE)</f>
        <v>#N/A</v>
      </c>
      <c r="CK333" s="103">
        <f t="shared" si="130"/>
        <v>8.440110832452774E-10</v>
      </c>
      <c r="CO333" s="123" t="e">
        <f>VLOOKUP(C333,CP:CQ,2,FALSE)</f>
        <v>#N/A</v>
      </c>
      <c r="DN333" s="123" t="e">
        <f>VLOOKUP(C333,DO:DP,2,FALSE)</f>
        <v>#N/A</v>
      </c>
    </row>
    <row r="334" spans="1:118" x14ac:dyDescent="0.3">
      <c r="B334" s="104" t="s">
        <v>18006</v>
      </c>
      <c r="C334" s="111"/>
      <c r="D334" s="111"/>
      <c r="E334" s="111"/>
      <c r="F334" s="102"/>
      <c r="G334" s="100">
        <f>G335</f>
        <v>5310148.74</v>
      </c>
      <c r="H334" s="101">
        <f t="shared" ref="H334:AH334" si="145">H335</f>
        <v>0</v>
      </c>
      <c r="I334" s="101">
        <f t="shared" si="145"/>
        <v>0</v>
      </c>
      <c r="J334" s="101">
        <f t="shared" si="145"/>
        <v>0</v>
      </c>
      <c r="K334" s="101">
        <f t="shared" si="145"/>
        <v>0</v>
      </c>
      <c r="L334" s="101">
        <f t="shared" si="145"/>
        <v>0</v>
      </c>
      <c r="M334" s="101">
        <f t="shared" si="145"/>
        <v>0</v>
      </c>
      <c r="N334" s="102">
        <f t="shared" si="145"/>
        <v>0</v>
      </c>
      <c r="O334" s="101">
        <f t="shared" si="145"/>
        <v>0</v>
      </c>
      <c r="P334" s="101">
        <f t="shared" si="145"/>
        <v>643.4</v>
      </c>
      <c r="Q334" s="101">
        <f t="shared" si="145"/>
        <v>5198892.4400000004</v>
      </c>
      <c r="R334" s="101">
        <f t="shared" si="145"/>
        <v>0</v>
      </c>
      <c r="S334" s="101">
        <f t="shared" si="145"/>
        <v>0</v>
      </c>
      <c r="T334" s="101">
        <f t="shared" si="145"/>
        <v>0</v>
      </c>
      <c r="U334" s="101">
        <f t="shared" si="145"/>
        <v>0</v>
      </c>
      <c r="V334" s="101">
        <f t="shared" si="145"/>
        <v>0</v>
      </c>
      <c r="W334" s="101">
        <f t="shared" si="145"/>
        <v>0</v>
      </c>
      <c r="X334" s="101">
        <f t="shared" si="145"/>
        <v>0</v>
      </c>
      <c r="Y334" s="101">
        <f t="shared" si="145"/>
        <v>0</v>
      </c>
      <c r="Z334" s="101">
        <f t="shared" si="145"/>
        <v>0</v>
      </c>
      <c r="AA334" s="101">
        <f t="shared" si="145"/>
        <v>0</v>
      </c>
      <c r="AB334" s="101">
        <f t="shared" si="145"/>
        <v>0</v>
      </c>
      <c r="AC334" s="101">
        <f t="shared" si="145"/>
        <v>0</v>
      </c>
      <c r="AD334" s="101">
        <f t="shared" si="145"/>
        <v>0</v>
      </c>
      <c r="AE334" s="101">
        <f t="shared" si="145"/>
        <v>0</v>
      </c>
      <c r="AF334" s="101">
        <f t="shared" si="145"/>
        <v>111256.3</v>
      </c>
      <c r="AG334" s="101">
        <f t="shared" si="145"/>
        <v>0</v>
      </c>
      <c r="AH334" s="101">
        <f t="shared" si="145"/>
        <v>0</v>
      </c>
      <c r="AI334" s="93" t="s">
        <v>17075</v>
      </c>
      <c r="AJ334" s="93" t="s">
        <v>17075</v>
      </c>
      <c r="AK334" s="93" t="s">
        <v>17075</v>
      </c>
      <c r="AL334" s="105"/>
      <c r="AM334" s="105"/>
      <c r="AN334" s="105"/>
      <c r="AO334" s="105"/>
      <c r="AP334" s="106"/>
      <c r="AQ334" s="106"/>
      <c r="AR334" s="106"/>
      <c r="AS334" s="106"/>
      <c r="AT334" s="106"/>
      <c r="AU334" s="106"/>
      <c r="AV334" s="106"/>
      <c r="AW334" s="106"/>
      <c r="AX334" s="106"/>
      <c r="AY334" s="106"/>
      <c r="AZ334" s="106"/>
      <c r="BA334" s="107"/>
      <c r="BB334" s="107"/>
      <c r="BC334" s="106"/>
      <c r="BD334" s="106"/>
      <c r="BE334" s="108"/>
      <c r="BF334" s="109"/>
      <c r="CK334" s="103">
        <f t="shared" si="130"/>
        <v>-1.8917489796876907E-10</v>
      </c>
    </row>
    <row r="335" spans="1:118" s="123" customFormat="1" x14ac:dyDescent="0.3">
      <c r="A335" s="52">
        <v>1</v>
      </c>
      <c r="B335" s="110">
        <f>SUBTOTAL(9,$A$22:A335)</f>
        <v>270</v>
      </c>
      <c r="C335" s="141" t="s">
        <v>14585</v>
      </c>
      <c r="D335" s="141"/>
      <c r="E335" s="141"/>
      <c r="F335" s="141"/>
      <c r="G335" s="101">
        <f>H335+I335+J335+K335+L335+M335+O335+Q335+S335+U335+W335+X335+Y335+Z335+AA335+AB335+AC335+AD335+AE335+AF335+AG335+AH335</f>
        <v>5310148.74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20">
        <v>0</v>
      </c>
      <c r="O335" s="119">
        <v>0</v>
      </c>
      <c r="P335" s="119">
        <v>643.4</v>
      </c>
      <c r="Q335" s="119">
        <v>5198892.4400000004</v>
      </c>
      <c r="R335" s="119">
        <v>0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>
        <v>0</v>
      </c>
      <c r="AB335" s="119">
        <v>0</v>
      </c>
      <c r="AC335" s="119">
        <v>0</v>
      </c>
      <c r="AD335" s="119">
        <v>0</v>
      </c>
      <c r="AE335" s="119">
        <v>0</v>
      </c>
      <c r="AF335" s="146">
        <f>ROUND(Q335*2.14%,2)+ROUND(H335*2.14%,2)+ROUND(I335*2.14%,2)+ROUND(J335*2.14%,2)+ROUND(K335*2.14%,2)+ROUND(L335*2.14%,2)+ROUND(M335*2.14%,2)+ROUND(O335*2.14%,2)+ROUND(S335*2.14%,2)+ROUND(U335*2.14%,2)+ROUND(W335*2.14%,2)+ROUND(X335*2.14%,2)+ROUND(Y335*2.14%,2)+ROUND(Z335*2.14%,2)+ROUND(AA335*2.14%,2)+ROUND(AB335*2.14%,2)+ROUND(AC335*2.14%,2)+ROUND(AD335*2.14%,2)+ROUND(AE335*2.14%,2)</f>
        <v>111256.3</v>
      </c>
      <c r="AG335" s="119">
        <v>0</v>
      </c>
      <c r="AH335" s="119">
        <v>0</v>
      </c>
      <c r="AI335" s="121" t="s">
        <v>17316</v>
      </c>
      <c r="AJ335" s="121">
        <v>2023</v>
      </c>
      <c r="AK335" s="122">
        <v>2023</v>
      </c>
      <c r="AW335" s="123" t="e">
        <f>VLOOKUP(C335,AZ:BA,2,FALSE)</f>
        <v>#N/A</v>
      </c>
      <c r="BZ335" s="124"/>
      <c r="CH335" s="123" t="e">
        <f>VLOOKUP(C335,CI:CJ,2,FALSE)</f>
        <v>#N/A</v>
      </c>
      <c r="CK335" s="103">
        <f t="shared" si="130"/>
        <v>-1.8917489796876907E-10</v>
      </c>
      <c r="CO335" s="123" t="e">
        <f>VLOOKUP(C335,CP:CQ,2,FALSE)</f>
        <v>#N/A</v>
      </c>
      <c r="DN335" s="123" t="e">
        <f>VLOOKUP(C335,DO:DP,2,FALSE)</f>
        <v>#N/A</v>
      </c>
    </row>
    <row r="336" spans="1:118" x14ac:dyDescent="0.3">
      <c r="B336" s="104" t="s">
        <v>365</v>
      </c>
      <c r="C336" s="104"/>
      <c r="D336" s="100">
        <v>8261050.21</v>
      </c>
      <c r="E336" s="100">
        <f>D336*3-G336-G575-G762</f>
        <v>0</v>
      </c>
      <c r="F336" s="100">
        <v>8814680.0299999993</v>
      </c>
      <c r="G336" s="100">
        <f>G337</f>
        <v>8814680.0299999993</v>
      </c>
      <c r="H336" s="101">
        <f t="shared" ref="H336:AH336" si="146">H337</f>
        <v>0</v>
      </c>
      <c r="I336" s="101">
        <f t="shared" si="146"/>
        <v>0</v>
      </c>
      <c r="J336" s="101">
        <f t="shared" si="146"/>
        <v>0</v>
      </c>
      <c r="K336" s="101">
        <f t="shared" si="146"/>
        <v>0</v>
      </c>
      <c r="L336" s="101">
        <f t="shared" si="146"/>
        <v>0</v>
      </c>
      <c r="M336" s="101">
        <f t="shared" si="146"/>
        <v>0</v>
      </c>
      <c r="N336" s="102">
        <f t="shared" si="146"/>
        <v>0</v>
      </c>
      <c r="O336" s="101">
        <f t="shared" si="146"/>
        <v>0</v>
      </c>
      <c r="P336" s="101">
        <f t="shared" si="146"/>
        <v>950</v>
      </c>
      <c r="Q336" s="101">
        <f t="shared" si="146"/>
        <v>8453769.3699999992</v>
      </c>
      <c r="R336" s="101">
        <f t="shared" si="146"/>
        <v>0</v>
      </c>
      <c r="S336" s="101">
        <f t="shared" si="146"/>
        <v>0</v>
      </c>
      <c r="T336" s="101">
        <f t="shared" si="146"/>
        <v>0</v>
      </c>
      <c r="U336" s="101">
        <f t="shared" si="146"/>
        <v>0</v>
      </c>
      <c r="V336" s="101">
        <f t="shared" si="146"/>
        <v>0</v>
      </c>
      <c r="W336" s="101">
        <f t="shared" si="146"/>
        <v>0</v>
      </c>
      <c r="X336" s="101">
        <f t="shared" si="146"/>
        <v>0</v>
      </c>
      <c r="Y336" s="101">
        <f t="shared" si="146"/>
        <v>0</v>
      </c>
      <c r="Z336" s="101">
        <f t="shared" si="146"/>
        <v>0</v>
      </c>
      <c r="AA336" s="101">
        <f t="shared" si="146"/>
        <v>0</v>
      </c>
      <c r="AB336" s="101">
        <f t="shared" si="146"/>
        <v>0</v>
      </c>
      <c r="AC336" s="101">
        <f t="shared" si="146"/>
        <v>0</v>
      </c>
      <c r="AD336" s="101">
        <f t="shared" si="146"/>
        <v>0</v>
      </c>
      <c r="AE336" s="101">
        <f t="shared" si="146"/>
        <v>0</v>
      </c>
      <c r="AF336" s="101">
        <f t="shared" si="146"/>
        <v>180910.66</v>
      </c>
      <c r="AG336" s="101">
        <f t="shared" si="146"/>
        <v>180000</v>
      </c>
      <c r="AH336" s="101">
        <f t="shared" si="146"/>
        <v>0</v>
      </c>
      <c r="AI336" s="93" t="s">
        <v>17075</v>
      </c>
      <c r="AJ336" s="93" t="s">
        <v>17075</v>
      </c>
      <c r="AK336" s="93" t="s">
        <v>17075</v>
      </c>
      <c r="AL336" s="105"/>
      <c r="AM336" s="105"/>
      <c r="AN336" s="105"/>
      <c r="AO336" s="105"/>
      <c r="AP336" s="106"/>
      <c r="AQ336" s="106"/>
      <c r="AR336" s="106"/>
      <c r="AS336" s="106"/>
      <c r="AT336" s="106"/>
      <c r="AU336" s="106"/>
      <c r="AV336" s="106"/>
      <c r="AW336" s="106"/>
      <c r="AX336" s="106"/>
      <c r="AY336" s="106"/>
      <c r="AZ336" s="106"/>
      <c r="BA336" s="107"/>
      <c r="BB336" s="107"/>
      <c r="BC336" s="106"/>
      <c r="BD336" s="106"/>
      <c r="BE336" s="108"/>
      <c r="BF336" s="109">
        <f t="shared" ref="BF336:BF395" si="147">BB336-P336</f>
        <v>-950</v>
      </c>
      <c r="BM336" s="52" t="e">
        <f>VLOOKUP(C336,BP:BR,3,FALSE)</f>
        <v>#N/A</v>
      </c>
      <c r="BP336" s="52" t="s">
        <v>3563</v>
      </c>
      <c r="BQ336" s="52" t="s">
        <v>950</v>
      </c>
      <c r="BR336" s="52" t="s">
        <v>3564</v>
      </c>
      <c r="BX336" s="52" t="s">
        <v>3563</v>
      </c>
      <c r="BY336" s="52" t="s">
        <v>950</v>
      </c>
      <c r="BZ336" s="52" t="s">
        <v>3564</v>
      </c>
      <c r="CK336" s="103">
        <f t="shared" si="130"/>
        <v>1.4551915228366852E-10</v>
      </c>
    </row>
    <row r="337" spans="1:118" x14ac:dyDescent="0.3">
      <c r="A337" s="52">
        <v>1</v>
      </c>
      <c r="B337" s="110">
        <f>SUBTOTAL(9,$A$22:A337)</f>
        <v>271</v>
      </c>
      <c r="C337" s="115" t="s">
        <v>366</v>
      </c>
      <c r="D337" s="115"/>
      <c r="E337" s="115"/>
      <c r="F337" s="116">
        <v>8814680.0299999993</v>
      </c>
      <c r="G337" s="101">
        <f>H337+I337+J337+K337+L337+M337+O337+Q337+S337+U337+W337+X337+Y337+Z337+AA337+AB337+AC337+AD337+AE337+AF337+AG337+AH337</f>
        <v>8814680.0299999993</v>
      </c>
      <c r="H337" s="117">
        <v>0</v>
      </c>
      <c r="I337" s="117">
        <v>0</v>
      </c>
      <c r="J337" s="117">
        <v>0</v>
      </c>
      <c r="K337" s="117">
        <v>0</v>
      </c>
      <c r="L337" s="117">
        <v>0</v>
      </c>
      <c r="M337" s="117">
        <v>0</v>
      </c>
      <c r="N337" s="118">
        <v>0</v>
      </c>
      <c r="O337" s="117">
        <v>0</v>
      </c>
      <c r="P337" s="129">
        <v>950</v>
      </c>
      <c r="Q337" s="101">
        <v>8453769.3699999992</v>
      </c>
      <c r="R337" s="117">
        <v>0</v>
      </c>
      <c r="S337" s="117">
        <v>0</v>
      </c>
      <c r="T337" s="101">
        <v>0</v>
      </c>
      <c r="U337" s="101">
        <v>0</v>
      </c>
      <c r="V337" s="117">
        <v>0</v>
      </c>
      <c r="W337" s="117">
        <v>0</v>
      </c>
      <c r="X337" s="117">
        <v>0</v>
      </c>
      <c r="Y337" s="117">
        <v>0</v>
      </c>
      <c r="Z337" s="117">
        <v>0</v>
      </c>
      <c r="AA337" s="117">
        <v>0</v>
      </c>
      <c r="AB337" s="117">
        <v>0</v>
      </c>
      <c r="AC337" s="117">
        <v>0</v>
      </c>
      <c r="AD337" s="117">
        <v>0</v>
      </c>
      <c r="AE337" s="117">
        <v>0</v>
      </c>
      <c r="AF337" s="101">
        <f>ROUND(Q337*2.14%,2)</f>
        <v>180910.66</v>
      </c>
      <c r="AG337" s="101">
        <v>180000</v>
      </c>
      <c r="AH337" s="117">
        <v>0</v>
      </c>
      <c r="AI337" s="93">
        <v>2023</v>
      </c>
      <c r="AJ337" s="93">
        <v>2023</v>
      </c>
      <c r="AK337" s="93">
        <v>2023</v>
      </c>
      <c r="AL337" s="105"/>
      <c r="AM337" s="105"/>
      <c r="AN337" s="105"/>
      <c r="AO337" s="105"/>
      <c r="AP337" s="106" t="s">
        <v>17006</v>
      </c>
      <c r="AQ337" s="106" t="s">
        <v>17001</v>
      </c>
      <c r="AR337" s="106">
        <v>0</v>
      </c>
      <c r="AS337" s="106" t="s">
        <v>17010</v>
      </c>
      <c r="AT337" s="106" t="s">
        <v>17014</v>
      </c>
      <c r="AU337" s="106">
        <v>0</v>
      </c>
      <c r="AV337" s="106"/>
      <c r="AW337" s="106"/>
      <c r="AX337" s="106"/>
      <c r="AY337" s="106"/>
      <c r="AZ337" s="106" t="s">
        <v>860</v>
      </c>
      <c r="BA337" s="107">
        <v>907</v>
      </c>
      <c r="BB337" s="107">
        <v>950</v>
      </c>
      <c r="BC337" s="106" t="s">
        <v>2975</v>
      </c>
      <c r="BD337" s="106" t="s">
        <v>17058</v>
      </c>
      <c r="BE337" s="108"/>
      <c r="BF337" s="109">
        <f t="shared" si="147"/>
        <v>0</v>
      </c>
      <c r="BM337" s="52" t="str">
        <f>VLOOKUP(C337,BP:BR,3,FALSE)</f>
        <v>нет данных</v>
      </c>
      <c r="BP337" s="52" t="s">
        <v>518</v>
      </c>
      <c r="BQ337" s="52" t="s">
        <v>2993</v>
      </c>
      <c r="BR337" s="52" t="s">
        <v>2993</v>
      </c>
      <c r="BX337" s="52" t="s">
        <v>518</v>
      </c>
      <c r="BY337" s="52" t="s">
        <v>2993</v>
      </c>
      <c r="BZ337" s="52" t="s">
        <v>2993</v>
      </c>
      <c r="CK337" s="103">
        <f t="shared" si="130"/>
        <v>1.4551915228366852E-10</v>
      </c>
    </row>
    <row r="338" spans="1:118" x14ac:dyDescent="0.3">
      <c r="B338" s="104" t="s">
        <v>18060</v>
      </c>
      <c r="C338" s="111"/>
      <c r="D338" s="111"/>
      <c r="E338" s="111"/>
      <c r="F338" s="102"/>
      <c r="G338" s="100">
        <f>G339</f>
        <v>3793574.26</v>
      </c>
      <c r="H338" s="101">
        <f t="shared" ref="H338:AH338" si="148">H339</f>
        <v>0</v>
      </c>
      <c r="I338" s="101">
        <f t="shared" si="148"/>
        <v>0</v>
      </c>
      <c r="J338" s="101">
        <f t="shared" si="148"/>
        <v>0</v>
      </c>
      <c r="K338" s="101">
        <f t="shared" si="148"/>
        <v>0</v>
      </c>
      <c r="L338" s="101">
        <f t="shared" si="148"/>
        <v>0</v>
      </c>
      <c r="M338" s="101">
        <f t="shared" si="148"/>
        <v>0</v>
      </c>
      <c r="N338" s="102">
        <f t="shared" si="148"/>
        <v>0</v>
      </c>
      <c r="O338" s="101">
        <f t="shared" si="148"/>
        <v>0</v>
      </c>
      <c r="P338" s="101">
        <f t="shared" si="148"/>
        <v>551</v>
      </c>
      <c r="Q338" s="101">
        <f t="shared" si="148"/>
        <v>3746370</v>
      </c>
      <c r="R338" s="101">
        <f t="shared" si="148"/>
        <v>0</v>
      </c>
      <c r="S338" s="101">
        <f t="shared" si="148"/>
        <v>0</v>
      </c>
      <c r="T338" s="101">
        <f t="shared" si="148"/>
        <v>0</v>
      </c>
      <c r="U338" s="101">
        <f t="shared" si="148"/>
        <v>0</v>
      </c>
      <c r="V338" s="101">
        <f t="shared" si="148"/>
        <v>0</v>
      </c>
      <c r="W338" s="101">
        <f t="shared" si="148"/>
        <v>0</v>
      </c>
      <c r="X338" s="101">
        <f t="shared" si="148"/>
        <v>0</v>
      </c>
      <c r="Y338" s="101">
        <f t="shared" si="148"/>
        <v>0</v>
      </c>
      <c r="Z338" s="101">
        <f t="shared" si="148"/>
        <v>0</v>
      </c>
      <c r="AA338" s="101">
        <f t="shared" si="148"/>
        <v>0</v>
      </c>
      <c r="AB338" s="101">
        <f t="shared" si="148"/>
        <v>0</v>
      </c>
      <c r="AC338" s="101">
        <f t="shared" si="148"/>
        <v>0</v>
      </c>
      <c r="AD338" s="101">
        <f t="shared" si="148"/>
        <v>0</v>
      </c>
      <c r="AE338" s="101">
        <f t="shared" si="148"/>
        <v>0</v>
      </c>
      <c r="AF338" s="101">
        <f t="shared" si="148"/>
        <v>47204.26</v>
      </c>
      <c r="AG338" s="101">
        <f t="shared" si="148"/>
        <v>0</v>
      </c>
      <c r="AH338" s="101">
        <f t="shared" si="148"/>
        <v>0</v>
      </c>
      <c r="AI338" s="93" t="s">
        <v>17075</v>
      </c>
      <c r="AJ338" s="93" t="s">
        <v>17075</v>
      </c>
      <c r="AK338" s="93" t="s">
        <v>17075</v>
      </c>
      <c r="AL338" s="105"/>
      <c r="AM338" s="105"/>
      <c r="AN338" s="105"/>
      <c r="AO338" s="105"/>
      <c r="AP338" s="106"/>
      <c r="AQ338" s="106"/>
      <c r="AR338" s="106"/>
      <c r="AS338" s="106"/>
      <c r="AT338" s="106"/>
      <c r="AU338" s="106"/>
      <c r="AV338" s="106"/>
      <c r="AW338" s="106"/>
      <c r="AX338" s="106"/>
      <c r="AY338" s="106"/>
      <c r="AZ338" s="106"/>
      <c r="BA338" s="107"/>
      <c r="BB338" s="107"/>
      <c r="BC338" s="106"/>
      <c r="BD338" s="106"/>
      <c r="BE338" s="108"/>
      <c r="BF338" s="109"/>
      <c r="CK338" s="103">
        <f t="shared" si="130"/>
        <v>-2.255546860396862E-10</v>
      </c>
    </row>
    <row r="339" spans="1:118" x14ac:dyDescent="0.3">
      <c r="A339" s="52">
        <v>1</v>
      </c>
      <c r="B339" s="110">
        <f>SUBTOTAL(9,$A$22:A339)</f>
        <v>272</v>
      </c>
      <c r="C339" s="115" t="s">
        <v>15290</v>
      </c>
      <c r="D339" s="115"/>
      <c r="E339" s="115"/>
      <c r="F339" s="116"/>
      <c r="G339" s="101">
        <f>H339+I339+J339+K339+L339+M339+O339+Q339+S339+U339+W339+X339+Y339+Z339+AA339+AB339+AC339+AD339+AE339+AF339+AG339+AH339</f>
        <v>3793574.26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25">
        <v>0</v>
      </c>
      <c r="O339" s="119">
        <v>0</v>
      </c>
      <c r="P339" s="119">
        <v>551</v>
      </c>
      <c r="Q339" s="119">
        <v>3746370</v>
      </c>
      <c r="R339" s="119">
        <v>0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>
        <v>0</v>
      </c>
      <c r="AB339" s="119">
        <v>0</v>
      </c>
      <c r="AC339" s="119">
        <v>0</v>
      </c>
      <c r="AD339" s="119">
        <v>0</v>
      </c>
      <c r="AE339" s="119">
        <v>0</v>
      </c>
      <c r="AF339" s="119">
        <f>ROUND(Q339*1.26%,2)</f>
        <v>47204.26</v>
      </c>
      <c r="AG339" s="119">
        <v>0</v>
      </c>
      <c r="AH339" s="119">
        <v>0</v>
      </c>
      <c r="AI339" s="121" t="s">
        <v>17316</v>
      </c>
      <c r="AJ339" s="121">
        <v>2023</v>
      </c>
      <c r="AK339" s="122">
        <v>2023</v>
      </c>
      <c r="AL339" s="105"/>
      <c r="AM339" s="105"/>
      <c r="AN339" s="105"/>
      <c r="AO339" s="105"/>
      <c r="AP339" s="106"/>
      <c r="AQ339" s="106"/>
      <c r="AR339" s="106"/>
      <c r="AS339" s="106"/>
      <c r="AT339" s="106"/>
      <c r="AU339" s="106"/>
      <c r="AV339" s="106"/>
      <c r="AW339" s="106"/>
      <c r="AX339" s="106"/>
      <c r="AY339" s="106"/>
      <c r="AZ339" s="106"/>
      <c r="BA339" s="107"/>
      <c r="BB339" s="107"/>
      <c r="BC339" s="106"/>
      <c r="BD339" s="106"/>
      <c r="BE339" s="108"/>
      <c r="BF339" s="109"/>
      <c r="CK339" s="103">
        <f t="shared" si="130"/>
        <v>-2.255546860396862E-10</v>
      </c>
    </row>
    <row r="340" spans="1:118" x14ac:dyDescent="0.3">
      <c r="B340" s="104" t="s">
        <v>257</v>
      </c>
      <c r="C340" s="104"/>
      <c r="D340" s="100">
        <v>48969318.039999999</v>
      </c>
      <c r="E340" s="100" t="e">
        <f>D340*3-G340-G342-G344-G348-G366-G577-G580-G582-G584-G586-G589-#REF!-G764-G766-G768-G770-G773</f>
        <v>#REF!</v>
      </c>
      <c r="F340" s="100">
        <v>6588819.2000000002</v>
      </c>
      <c r="G340" s="100">
        <f>G341</f>
        <v>6588819.2000000002</v>
      </c>
      <c r="H340" s="101">
        <f t="shared" ref="H340:AH340" si="149">H341</f>
        <v>0</v>
      </c>
      <c r="I340" s="101">
        <f t="shared" si="149"/>
        <v>0</v>
      </c>
      <c r="J340" s="101">
        <f t="shared" si="149"/>
        <v>0</v>
      </c>
      <c r="K340" s="101">
        <f t="shared" si="149"/>
        <v>0</v>
      </c>
      <c r="L340" s="101">
        <f t="shared" si="149"/>
        <v>0</v>
      </c>
      <c r="M340" s="101">
        <f t="shared" si="149"/>
        <v>0</v>
      </c>
      <c r="N340" s="102">
        <f t="shared" si="149"/>
        <v>0</v>
      </c>
      <c r="O340" s="101">
        <f t="shared" si="149"/>
        <v>0</v>
      </c>
      <c r="P340" s="101">
        <f t="shared" si="149"/>
        <v>782</v>
      </c>
      <c r="Q340" s="101">
        <f t="shared" si="149"/>
        <v>6274543.96</v>
      </c>
      <c r="R340" s="101">
        <f t="shared" si="149"/>
        <v>0</v>
      </c>
      <c r="S340" s="101">
        <f t="shared" si="149"/>
        <v>0</v>
      </c>
      <c r="T340" s="101">
        <f t="shared" si="149"/>
        <v>0</v>
      </c>
      <c r="U340" s="101">
        <f t="shared" si="149"/>
        <v>0</v>
      </c>
      <c r="V340" s="101">
        <f t="shared" si="149"/>
        <v>0</v>
      </c>
      <c r="W340" s="101">
        <f t="shared" si="149"/>
        <v>0</v>
      </c>
      <c r="X340" s="101">
        <f t="shared" si="149"/>
        <v>0</v>
      </c>
      <c r="Y340" s="101">
        <f t="shared" si="149"/>
        <v>0</v>
      </c>
      <c r="Z340" s="101">
        <f t="shared" si="149"/>
        <v>0</v>
      </c>
      <c r="AA340" s="101">
        <f t="shared" si="149"/>
        <v>0</v>
      </c>
      <c r="AB340" s="101">
        <f t="shared" si="149"/>
        <v>0</v>
      </c>
      <c r="AC340" s="101">
        <f t="shared" si="149"/>
        <v>0</v>
      </c>
      <c r="AD340" s="101">
        <f t="shared" si="149"/>
        <v>0</v>
      </c>
      <c r="AE340" s="101">
        <f t="shared" si="149"/>
        <v>0</v>
      </c>
      <c r="AF340" s="101">
        <f t="shared" si="149"/>
        <v>134275.24</v>
      </c>
      <c r="AG340" s="101">
        <f t="shared" si="149"/>
        <v>180000</v>
      </c>
      <c r="AH340" s="101">
        <f t="shared" si="149"/>
        <v>0</v>
      </c>
      <c r="AI340" s="93" t="s">
        <v>17075</v>
      </c>
      <c r="AJ340" s="93" t="s">
        <v>17075</v>
      </c>
      <c r="AK340" s="93" t="s">
        <v>17075</v>
      </c>
      <c r="AL340" s="105"/>
      <c r="AM340" s="105"/>
      <c r="AN340" s="105"/>
      <c r="AO340" s="105"/>
      <c r="AP340" s="106"/>
      <c r="AQ340" s="106"/>
      <c r="AR340" s="106"/>
      <c r="AS340" s="106"/>
      <c r="AT340" s="106"/>
      <c r="AU340" s="106"/>
      <c r="AV340" s="106"/>
      <c r="AW340" s="106"/>
      <c r="AX340" s="106"/>
      <c r="AY340" s="106"/>
      <c r="AZ340" s="106"/>
      <c r="BA340" s="107"/>
      <c r="BB340" s="107"/>
      <c r="BC340" s="106"/>
      <c r="BD340" s="106"/>
      <c r="BE340" s="108"/>
      <c r="BF340" s="109">
        <f t="shared" si="147"/>
        <v>-782</v>
      </c>
      <c r="BM340" s="52" t="e">
        <f t="shared" ref="BM340:BM345" si="150">VLOOKUP(C340,BP:BR,3,FALSE)</f>
        <v>#N/A</v>
      </c>
      <c r="BP340" s="52" t="s">
        <v>658</v>
      </c>
      <c r="BQ340" s="52" t="s">
        <v>631</v>
      </c>
      <c r="BR340" s="52" t="s">
        <v>3369</v>
      </c>
      <c r="BX340" s="52" t="s">
        <v>658</v>
      </c>
      <c r="BY340" s="52" t="s">
        <v>631</v>
      </c>
      <c r="BZ340" s="52" t="s">
        <v>3369</v>
      </c>
      <c r="CK340" s="103">
        <f t="shared" si="130"/>
        <v>2.3283064365386963E-10</v>
      </c>
    </row>
    <row r="341" spans="1:118" x14ac:dyDescent="0.3">
      <c r="A341" s="52">
        <v>1</v>
      </c>
      <c r="B341" s="110">
        <f>SUBTOTAL(9,$A$22:A341)</f>
        <v>273</v>
      </c>
      <c r="C341" s="115" t="s">
        <v>258</v>
      </c>
      <c r="D341" s="115"/>
      <c r="E341" s="115"/>
      <c r="F341" s="116">
        <v>6588819.2000000002</v>
      </c>
      <c r="G341" s="101">
        <f>H341+I341+J341+K341+L341+M341+O341+Q341+S341+U341+W341+X341+Y341+Z341+AA341+AB341+AC341+AD341+AE341+AF341+AG341+AH341</f>
        <v>6588819.2000000002</v>
      </c>
      <c r="H341" s="117">
        <v>0</v>
      </c>
      <c r="I341" s="117">
        <v>0</v>
      </c>
      <c r="J341" s="117">
        <v>0</v>
      </c>
      <c r="K341" s="117">
        <v>0</v>
      </c>
      <c r="L341" s="117">
        <v>0</v>
      </c>
      <c r="M341" s="117">
        <v>0</v>
      </c>
      <c r="N341" s="118">
        <v>0</v>
      </c>
      <c r="O341" s="117">
        <v>0</v>
      </c>
      <c r="P341" s="101">
        <v>782</v>
      </c>
      <c r="Q341" s="101">
        <v>6274543.96</v>
      </c>
      <c r="R341" s="117">
        <v>0</v>
      </c>
      <c r="S341" s="117">
        <v>0</v>
      </c>
      <c r="T341" s="101">
        <v>0</v>
      </c>
      <c r="U341" s="101">
        <v>0</v>
      </c>
      <c r="V341" s="117">
        <v>0</v>
      </c>
      <c r="W341" s="117">
        <v>0</v>
      </c>
      <c r="X341" s="117">
        <v>0</v>
      </c>
      <c r="Y341" s="117">
        <v>0</v>
      </c>
      <c r="Z341" s="117">
        <v>0</v>
      </c>
      <c r="AA341" s="117">
        <v>0</v>
      </c>
      <c r="AB341" s="117">
        <v>0</v>
      </c>
      <c r="AC341" s="117">
        <v>0</v>
      </c>
      <c r="AD341" s="117">
        <v>0</v>
      </c>
      <c r="AE341" s="117">
        <v>0</v>
      </c>
      <c r="AF341" s="101">
        <f>ROUND(Q341*2.14%,2)</f>
        <v>134275.24</v>
      </c>
      <c r="AG341" s="101">
        <v>180000</v>
      </c>
      <c r="AH341" s="117">
        <v>0</v>
      </c>
      <c r="AI341" s="93">
        <v>2023</v>
      </c>
      <c r="AJ341" s="93">
        <v>2023</v>
      </c>
      <c r="AK341" s="93">
        <v>2023</v>
      </c>
      <c r="AL341" s="105"/>
      <c r="AM341" s="105"/>
      <c r="AN341" s="105"/>
      <c r="AO341" s="105"/>
      <c r="AP341" s="106" t="s">
        <v>17016</v>
      </c>
      <c r="AQ341" s="106" t="s">
        <v>16997</v>
      </c>
      <c r="AR341" s="106">
        <v>0</v>
      </c>
      <c r="AS341" s="106" t="s">
        <v>17003</v>
      </c>
      <c r="AT341" s="106" t="s">
        <v>17004</v>
      </c>
      <c r="AU341" s="106" t="s">
        <v>17010</v>
      </c>
      <c r="AV341" s="106"/>
      <c r="AW341" s="106"/>
      <c r="AX341" s="106"/>
      <c r="AY341" s="106"/>
      <c r="AZ341" s="106" t="s">
        <v>779</v>
      </c>
      <c r="BA341" s="107">
        <v>879.32</v>
      </c>
      <c r="BB341" s="107">
        <v>651.38</v>
      </c>
      <c r="BC341" s="106" t="s">
        <v>2975</v>
      </c>
      <c r="BD341" s="106" t="s">
        <v>17058</v>
      </c>
      <c r="BE341" s="108"/>
      <c r="BF341" s="109">
        <f t="shared" si="147"/>
        <v>-130.62</v>
      </c>
      <c r="BM341" s="52" t="str">
        <f t="shared" si="150"/>
        <v>нет данных</v>
      </c>
      <c r="BP341" s="52" t="s">
        <v>3370</v>
      </c>
      <c r="BQ341" s="52" t="s">
        <v>860</v>
      </c>
      <c r="BR341" s="52" t="s">
        <v>3371</v>
      </c>
      <c r="BX341" s="52" t="s">
        <v>3370</v>
      </c>
      <c r="BY341" s="52" t="s">
        <v>860</v>
      </c>
      <c r="BZ341" s="52" t="s">
        <v>3371</v>
      </c>
      <c r="CK341" s="103">
        <f t="shared" si="130"/>
        <v>2.3283064365386963E-10</v>
      </c>
    </row>
    <row r="342" spans="1:118" x14ac:dyDescent="0.3">
      <c r="B342" s="104" t="s">
        <v>259</v>
      </c>
      <c r="C342" s="104"/>
      <c r="D342" s="104"/>
      <c r="E342" s="104"/>
      <c r="F342" s="140">
        <v>5667056.2000000002</v>
      </c>
      <c r="G342" s="100">
        <f>G343</f>
        <v>5667056.2000000002</v>
      </c>
      <c r="H342" s="101">
        <f t="shared" ref="H342:AH342" si="151">H343</f>
        <v>0</v>
      </c>
      <c r="I342" s="101">
        <f t="shared" si="151"/>
        <v>0</v>
      </c>
      <c r="J342" s="101">
        <f t="shared" si="151"/>
        <v>0</v>
      </c>
      <c r="K342" s="101">
        <f t="shared" si="151"/>
        <v>0</v>
      </c>
      <c r="L342" s="101">
        <f t="shared" si="151"/>
        <v>0</v>
      </c>
      <c r="M342" s="101">
        <f t="shared" si="151"/>
        <v>0</v>
      </c>
      <c r="N342" s="102">
        <f t="shared" si="151"/>
        <v>0</v>
      </c>
      <c r="O342" s="101">
        <f t="shared" si="151"/>
        <v>0</v>
      </c>
      <c r="P342" s="101">
        <f t="shared" si="151"/>
        <v>672.6</v>
      </c>
      <c r="Q342" s="101">
        <f t="shared" si="151"/>
        <v>5372093.4000000004</v>
      </c>
      <c r="R342" s="101">
        <f t="shared" si="151"/>
        <v>0</v>
      </c>
      <c r="S342" s="101">
        <f t="shared" si="151"/>
        <v>0</v>
      </c>
      <c r="T342" s="101">
        <f t="shared" si="151"/>
        <v>0</v>
      </c>
      <c r="U342" s="101">
        <f t="shared" si="151"/>
        <v>0</v>
      </c>
      <c r="V342" s="101">
        <f t="shared" si="151"/>
        <v>0</v>
      </c>
      <c r="W342" s="101">
        <f t="shared" si="151"/>
        <v>0</v>
      </c>
      <c r="X342" s="101">
        <f t="shared" si="151"/>
        <v>0</v>
      </c>
      <c r="Y342" s="101">
        <f t="shared" si="151"/>
        <v>0</v>
      </c>
      <c r="Z342" s="101">
        <f t="shared" si="151"/>
        <v>0</v>
      </c>
      <c r="AA342" s="101">
        <f t="shared" si="151"/>
        <v>0</v>
      </c>
      <c r="AB342" s="101">
        <f t="shared" si="151"/>
        <v>0</v>
      </c>
      <c r="AC342" s="101">
        <f t="shared" si="151"/>
        <v>0</v>
      </c>
      <c r="AD342" s="101">
        <f t="shared" si="151"/>
        <v>0</v>
      </c>
      <c r="AE342" s="101">
        <f t="shared" si="151"/>
        <v>0</v>
      </c>
      <c r="AF342" s="101">
        <f t="shared" si="151"/>
        <v>114962.8</v>
      </c>
      <c r="AG342" s="101">
        <f t="shared" si="151"/>
        <v>180000</v>
      </c>
      <c r="AH342" s="101">
        <f t="shared" si="151"/>
        <v>0</v>
      </c>
      <c r="AI342" s="93" t="s">
        <v>17075</v>
      </c>
      <c r="AJ342" s="93" t="s">
        <v>17075</v>
      </c>
      <c r="AK342" s="93" t="s">
        <v>17075</v>
      </c>
      <c r="AL342" s="105"/>
      <c r="AM342" s="105"/>
      <c r="AN342" s="105"/>
      <c r="AO342" s="105"/>
      <c r="AP342" s="106"/>
      <c r="AQ342" s="106"/>
      <c r="AR342" s="106"/>
      <c r="AS342" s="106"/>
      <c r="AT342" s="106"/>
      <c r="AU342" s="106"/>
      <c r="AV342" s="106"/>
      <c r="AW342" s="106"/>
      <c r="AX342" s="106"/>
      <c r="AY342" s="106"/>
      <c r="AZ342" s="106"/>
      <c r="BA342" s="107"/>
      <c r="BB342" s="107"/>
      <c r="BC342" s="106"/>
      <c r="BD342" s="106"/>
      <c r="BE342" s="108"/>
      <c r="BF342" s="109">
        <f t="shared" si="147"/>
        <v>-672.6</v>
      </c>
      <c r="BM342" s="52" t="e">
        <f t="shared" si="150"/>
        <v>#N/A</v>
      </c>
      <c r="BP342" s="52" t="s">
        <v>3372</v>
      </c>
      <c r="BQ342" s="52" t="s">
        <v>795</v>
      </c>
      <c r="BR342" s="52" t="s">
        <v>3373</v>
      </c>
      <c r="BX342" s="52" t="s">
        <v>3372</v>
      </c>
      <c r="BY342" s="52" t="s">
        <v>795</v>
      </c>
      <c r="BZ342" s="52" t="s">
        <v>3373</v>
      </c>
      <c r="CK342" s="103">
        <f t="shared" si="130"/>
        <v>-1.7462298274040222E-10</v>
      </c>
    </row>
    <row r="343" spans="1:118" x14ac:dyDescent="0.3">
      <c r="A343" s="52">
        <v>1</v>
      </c>
      <c r="B343" s="110">
        <f>SUBTOTAL(9,$A$22:A343)</f>
        <v>274</v>
      </c>
      <c r="C343" s="115" t="s">
        <v>260</v>
      </c>
      <c r="D343" s="115"/>
      <c r="E343" s="115"/>
      <c r="F343" s="116">
        <v>5667056.2000000002</v>
      </c>
      <c r="G343" s="101">
        <f>H343+I343+J343+K343+L343+M343+O343+Q343+S343+U343+W343+X343+Y343+Z343+AA343+AB343+AC343+AD343+AE343+AF343+AG343+AH343</f>
        <v>5667056.2000000002</v>
      </c>
      <c r="H343" s="117">
        <v>0</v>
      </c>
      <c r="I343" s="117">
        <v>0</v>
      </c>
      <c r="J343" s="117">
        <v>0</v>
      </c>
      <c r="K343" s="117">
        <v>0</v>
      </c>
      <c r="L343" s="117">
        <v>0</v>
      </c>
      <c r="M343" s="117">
        <v>0</v>
      </c>
      <c r="N343" s="118">
        <v>0</v>
      </c>
      <c r="O343" s="117">
        <v>0</v>
      </c>
      <c r="P343" s="129">
        <v>672.6</v>
      </c>
      <c r="Q343" s="101">
        <v>5372093.4000000004</v>
      </c>
      <c r="R343" s="117">
        <v>0</v>
      </c>
      <c r="S343" s="117">
        <v>0</v>
      </c>
      <c r="T343" s="101">
        <v>0</v>
      </c>
      <c r="U343" s="101">
        <v>0</v>
      </c>
      <c r="V343" s="117">
        <v>0</v>
      </c>
      <c r="W343" s="117">
        <v>0</v>
      </c>
      <c r="X343" s="117">
        <v>0</v>
      </c>
      <c r="Y343" s="117">
        <v>0</v>
      </c>
      <c r="Z343" s="117">
        <v>0</v>
      </c>
      <c r="AA343" s="117">
        <v>0</v>
      </c>
      <c r="AB343" s="117">
        <v>0</v>
      </c>
      <c r="AC343" s="117">
        <v>0</v>
      </c>
      <c r="AD343" s="117">
        <v>0</v>
      </c>
      <c r="AE343" s="117">
        <v>0</v>
      </c>
      <c r="AF343" s="101">
        <f>ROUND(Q343*2.14%,2)</f>
        <v>114962.8</v>
      </c>
      <c r="AG343" s="101">
        <v>180000</v>
      </c>
      <c r="AH343" s="117">
        <v>0</v>
      </c>
      <c r="AI343" s="93">
        <v>2023</v>
      </c>
      <c r="AJ343" s="93">
        <v>2023</v>
      </c>
      <c r="AK343" s="93">
        <v>2023</v>
      </c>
      <c r="AL343" s="105"/>
      <c r="AM343" s="105"/>
      <c r="AN343" s="105"/>
      <c r="AO343" s="105"/>
      <c r="AP343" s="106" t="s">
        <v>17008</v>
      </c>
      <c r="AQ343" s="106">
        <v>2015</v>
      </c>
      <c r="AR343" s="106">
        <v>0</v>
      </c>
      <c r="AS343" s="106">
        <v>2016</v>
      </c>
      <c r="AT343" s="106" t="s">
        <v>17013</v>
      </c>
      <c r="AU343" s="106">
        <v>2016</v>
      </c>
      <c r="AV343" s="106" t="s">
        <v>17027</v>
      </c>
      <c r="AW343" s="106" t="s">
        <v>17024</v>
      </c>
      <c r="AX343" s="106">
        <f>725022.07+38561.41+1604449.5</f>
        <v>2368032.98</v>
      </c>
      <c r="AY343" s="106">
        <v>343512.32000000001</v>
      </c>
      <c r="AZ343" s="106" t="s">
        <v>621</v>
      </c>
      <c r="BA343" s="107">
        <v>687</v>
      </c>
      <c r="BB343" s="107">
        <v>555.37</v>
      </c>
      <c r="BC343" s="106" t="s">
        <v>2975</v>
      </c>
      <c r="BD343" s="106">
        <v>2004</v>
      </c>
      <c r="BE343" s="108"/>
      <c r="BF343" s="109">
        <f t="shared" si="147"/>
        <v>-117.23000000000002</v>
      </c>
      <c r="BM343" s="52" t="str">
        <f t="shared" si="150"/>
        <v>483.920</v>
      </c>
      <c r="BP343" s="52" t="s">
        <v>556</v>
      </c>
      <c r="BQ343" s="52" t="s">
        <v>795</v>
      </c>
      <c r="BR343" s="52" t="s">
        <v>1132</v>
      </c>
      <c r="BX343" s="52" t="s">
        <v>556</v>
      </c>
      <c r="BY343" s="52" t="s">
        <v>795</v>
      </c>
      <c r="BZ343" s="52" t="s">
        <v>1132</v>
      </c>
      <c r="CK343" s="103">
        <f t="shared" si="130"/>
        <v>-1.7462298274040222E-10</v>
      </c>
    </row>
    <row r="344" spans="1:118" x14ac:dyDescent="0.3">
      <c r="B344" s="104" t="s">
        <v>261</v>
      </c>
      <c r="C344" s="104"/>
      <c r="D344" s="104"/>
      <c r="E344" s="104"/>
      <c r="F344" s="140">
        <v>8676261.5999999996</v>
      </c>
      <c r="G344" s="100">
        <f>G345+G346+G347</f>
        <v>18347382.370000001</v>
      </c>
      <c r="H344" s="101">
        <f t="shared" ref="H344:AH344" si="152">H345+H346+H347</f>
        <v>0</v>
      </c>
      <c r="I344" s="101">
        <f t="shared" si="152"/>
        <v>0</v>
      </c>
      <c r="J344" s="101">
        <f t="shared" si="152"/>
        <v>0</v>
      </c>
      <c r="K344" s="101">
        <f t="shared" si="152"/>
        <v>0</v>
      </c>
      <c r="L344" s="101">
        <f t="shared" si="152"/>
        <v>0</v>
      </c>
      <c r="M344" s="101">
        <f t="shared" si="152"/>
        <v>0</v>
      </c>
      <c r="N344" s="102">
        <f t="shared" si="152"/>
        <v>0</v>
      </c>
      <c r="O344" s="101">
        <f t="shared" si="152"/>
        <v>0</v>
      </c>
      <c r="P344" s="101">
        <f t="shared" si="152"/>
        <v>2107.6999999999998</v>
      </c>
      <c r="Q344" s="101">
        <f t="shared" si="152"/>
        <v>17767165.039999999</v>
      </c>
      <c r="R344" s="101">
        <f t="shared" si="152"/>
        <v>0</v>
      </c>
      <c r="S344" s="101">
        <f t="shared" si="152"/>
        <v>0</v>
      </c>
      <c r="T344" s="101">
        <f t="shared" si="152"/>
        <v>0</v>
      </c>
      <c r="U344" s="101">
        <f t="shared" si="152"/>
        <v>0</v>
      </c>
      <c r="V344" s="101">
        <f t="shared" si="152"/>
        <v>0</v>
      </c>
      <c r="W344" s="101">
        <f t="shared" si="152"/>
        <v>0</v>
      </c>
      <c r="X344" s="101">
        <f t="shared" si="152"/>
        <v>0</v>
      </c>
      <c r="Y344" s="101">
        <f t="shared" si="152"/>
        <v>0</v>
      </c>
      <c r="Z344" s="101">
        <f t="shared" si="152"/>
        <v>0</v>
      </c>
      <c r="AA344" s="101">
        <f t="shared" si="152"/>
        <v>0</v>
      </c>
      <c r="AB344" s="101">
        <f t="shared" si="152"/>
        <v>0</v>
      </c>
      <c r="AC344" s="101">
        <f t="shared" si="152"/>
        <v>0</v>
      </c>
      <c r="AD344" s="101">
        <f t="shared" si="152"/>
        <v>0</v>
      </c>
      <c r="AE344" s="101">
        <f t="shared" si="152"/>
        <v>0</v>
      </c>
      <c r="AF344" s="101">
        <f t="shared" si="152"/>
        <v>380217.32999999996</v>
      </c>
      <c r="AG344" s="101">
        <f t="shared" si="152"/>
        <v>200000</v>
      </c>
      <c r="AH344" s="101">
        <f t="shared" si="152"/>
        <v>0</v>
      </c>
      <c r="AI344" s="93" t="s">
        <v>17075</v>
      </c>
      <c r="AJ344" s="93" t="s">
        <v>17075</v>
      </c>
      <c r="AK344" s="93" t="s">
        <v>17075</v>
      </c>
      <c r="AL344" s="105"/>
      <c r="AM344" s="105"/>
      <c r="AN344" s="105"/>
      <c r="AO344" s="105"/>
      <c r="AP344" s="106"/>
      <c r="AQ344" s="106"/>
      <c r="AR344" s="106"/>
      <c r="AS344" s="106"/>
      <c r="AT344" s="106"/>
      <c r="AU344" s="106"/>
      <c r="AV344" s="106"/>
      <c r="AW344" s="106"/>
      <c r="AX344" s="106"/>
      <c r="AY344" s="106"/>
      <c r="AZ344" s="106"/>
      <c r="BA344" s="107"/>
      <c r="BB344" s="107"/>
      <c r="BC344" s="106"/>
      <c r="BD344" s="106"/>
      <c r="BE344" s="108"/>
      <c r="BF344" s="109">
        <f t="shared" si="147"/>
        <v>-2107.6999999999998</v>
      </c>
      <c r="BM344" s="52" t="e">
        <f t="shared" si="150"/>
        <v>#N/A</v>
      </c>
      <c r="BP344" s="52" t="s">
        <v>3375</v>
      </c>
      <c r="BQ344" s="52" t="s">
        <v>849</v>
      </c>
      <c r="BR344" s="52" t="s">
        <v>3376</v>
      </c>
      <c r="BX344" s="52" t="s">
        <v>3375</v>
      </c>
      <c r="BY344" s="52" t="s">
        <v>849</v>
      </c>
      <c r="BZ344" s="52" t="s">
        <v>3376</v>
      </c>
      <c r="CK344" s="103">
        <f t="shared" si="130"/>
        <v>1.9790604710578918E-9</v>
      </c>
    </row>
    <row r="345" spans="1:118" x14ac:dyDescent="0.3">
      <c r="A345" s="52">
        <v>1</v>
      </c>
      <c r="B345" s="110">
        <f>SUBTOTAL(9,$A$22:A345)</f>
        <v>275</v>
      </c>
      <c r="C345" s="115" t="s">
        <v>262</v>
      </c>
      <c r="D345" s="115"/>
      <c r="E345" s="115"/>
      <c r="F345" s="116">
        <v>8676261.5999999996</v>
      </c>
      <c r="G345" s="101">
        <f t="shared" ref="G345:G347" si="153">H345+I345+J345+K345+L345+M345+O345+Q345+S345+U345+W345+X345+Y345+Z345+AA345+AB345+AC345+AD345+AE345+AF345+AG345+AH345</f>
        <v>8676261.5999999996</v>
      </c>
      <c r="H345" s="117">
        <v>0</v>
      </c>
      <c r="I345" s="117">
        <v>0</v>
      </c>
      <c r="J345" s="117">
        <v>0</v>
      </c>
      <c r="K345" s="117">
        <v>0</v>
      </c>
      <c r="L345" s="117">
        <v>0</v>
      </c>
      <c r="M345" s="117">
        <v>0</v>
      </c>
      <c r="N345" s="118">
        <v>0</v>
      </c>
      <c r="O345" s="117">
        <v>0</v>
      </c>
      <c r="P345" s="101">
        <v>1029.8</v>
      </c>
      <c r="Q345" s="101">
        <v>8298670.0599999996</v>
      </c>
      <c r="R345" s="117">
        <v>0</v>
      </c>
      <c r="S345" s="117">
        <v>0</v>
      </c>
      <c r="T345" s="101">
        <v>0</v>
      </c>
      <c r="U345" s="101">
        <v>0</v>
      </c>
      <c r="V345" s="117">
        <v>0</v>
      </c>
      <c r="W345" s="117">
        <v>0</v>
      </c>
      <c r="X345" s="117">
        <v>0</v>
      </c>
      <c r="Y345" s="117">
        <v>0</v>
      </c>
      <c r="Z345" s="117">
        <v>0</v>
      </c>
      <c r="AA345" s="117">
        <v>0</v>
      </c>
      <c r="AB345" s="117">
        <v>0</v>
      </c>
      <c r="AC345" s="117">
        <v>0</v>
      </c>
      <c r="AD345" s="117">
        <v>0</v>
      </c>
      <c r="AE345" s="117">
        <v>0</v>
      </c>
      <c r="AF345" s="101">
        <f>ROUND(Q345*2.14%,2)</f>
        <v>177591.54</v>
      </c>
      <c r="AG345" s="117">
        <v>200000</v>
      </c>
      <c r="AH345" s="117">
        <v>0</v>
      </c>
      <c r="AI345" s="93">
        <v>2023</v>
      </c>
      <c r="AJ345" s="93">
        <v>2023</v>
      </c>
      <c r="AK345" s="93">
        <v>2023</v>
      </c>
      <c r="AL345" s="105"/>
      <c r="AM345" s="105"/>
      <c r="AN345" s="105"/>
      <c r="AO345" s="105"/>
      <c r="AP345" s="106" t="s">
        <v>17006</v>
      </c>
      <c r="AQ345" s="106" t="s">
        <v>16997</v>
      </c>
      <c r="AR345" s="106">
        <v>0</v>
      </c>
      <c r="AS345" s="106" t="s">
        <v>17018</v>
      </c>
      <c r="AT345" s="106" t="s">
        <v>17004</v>
      </c>
      <c r="AU345" s="106">
        <v>0</v>
      </c>
      <c r="AV345" s="106"/>
      <c r="AW345" s="106"/>
      <c r="AX345" s="106"/>
      <c r="AY345" s="106"/>
      <c r="AZ345" s="106" t="s">
        <v>743</v>
      </c>
      <c r="BA345" s="107">
        <v>926.8</v>
      </c>
      <c r="BB345" s="107">
        <v>722.41</v>
      </c>
      <c r="BC345" s="106" t="s">
        <v>2975</v>
      </c>
      <c r="BD345" s="106" t="s">
        <v>17058</v>
      </c>
      <c r="BE345" s="108"/>
      <c r="BF345" s="109">
        <f t="shared" si="147"/>
        <v>-307.39</v>
      </c>
      <c r="BM345" s="52" t="str">
        <f t="shared" si="150"/>
        <v>нет данных</v>
      </c>
      <c r="BP345" s="52" t="s">
        <v>3377</v>
      </c>
      <c r="BQ345" s="52" t="s">
        <v>2993</v>
      </c>
      <c r="BR345" s="52" t="s">
        <v>2993</v>
      </c>
      <c r="BX345" s="52" t="s">
        <v>3377</v>
      </c>
      <c r="BY345" s="52" t="s">
        <v>2993</v>
      </c>
      <c r="BZ345" s="52" t="s">
        <v>2993</v>
      </c>
      <c r="CK345" s="103">
        <f t="shared" si="130"/>
        <v>2.9103830456733704E-11</v>
      </c>
    </row>
    <row r="346" spans="1:118" s="123" customFormat="1" x14ac:dyDescent="0.3">
      <c r="A346" s="52">
        <v>1</v>
      </c>
      <c r="B346" s="110">
        <f>SUBTOTAL(9,$A$22:A346)</f>
        <v>276</v>
      </c>
      <c r="C346" s="141" t="s">
        <v>15762</v>
      </c>
      <c r="D346" s="141"/>
      <c r="E346" s="141"/>
      <c r="F346" s="141"/>
      <c r="G346" s="101">
        <f t="shared" si="153"/>
        <v>2597088.2200000002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20">
        <v>0</v>
      </c>
      <c r="O346" s="119">
        <v>0</v>
      </c>
      <c r="P346" s="119">
        <v>249.6</v>
      </c>
      <c r="Q346" s="119">
        <v>2542674.98</v>
      </c>
      <c r="R346" s="119">
        <v>0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>
        <v>0</v>
      </c>
      <c r="AB346" s="119">
        <v>0</v>
      </c>
      <c r="AC346" s="119">
        <v>0</v>
      </c>
      <c r="AD346" s="119">
        <v>0</v>
      </c>
      <c r="AE346" s="119">
        <v>0</v>
      </c>
      <c r="AF346" s="146">
        <f>ROUND(Q346*2.14%,2)+ROUND(H346*2.14%,2)+ROUND(I346*2.14%,2)+ROUND(J346*2.14%,2)+ROUND(K346*2.14%,2)+ROUND(L346*2.14%,2)+ROUND(M346*2.14%,2)+ROUND(O346*2.14%,2)+ROUND(S346*2.14%,2)+ROUND(U346*2.14%,2)+ROUND(W346*2.14%,2)+ROUND(X346*2.14%,2)+ROUND(Y346*2.14%,2)+ROUND(Z346*2.14%,2)+ROUND(AA346*2.14%,2)+ROUND(AB346*2.14%,2)+ROUND(AC346*2.14%,2)+ROUND(AD346*2.14%,2)+ROUND(AE346*2.14%,2)</f>
        <v>54413.24</v>
      </c>
      <c r="AG346" s="119">
        <v>0</v>
      </c>
      <c r="AH346" s="119">
        <v>0</v>
      </c>
      <c r="AI346" s="121" t="s">
        <v>17316</v>
      </c>
      <c r="AJ346" s="121">
        <v>2023</v>
      </c>
      <c r="AK346" s="122">
        <v>2023</v>
      </c>
      <c r="AW346" s="123" t="e">
        <f>VLOOKUP(C346,AZ:BA,2,FALSE)</f>
        <v>#N/A</v>
      </c>
      <c r="BZ346" s="124"/>
      <c r="CH346" s="123" t="e">
        <f>VLOOKUP(C346,CI:CJ,2,FALSE)</f>
        <v>#N/A</v>
      </c>
      <c r="CK346" s="103">
        <f t="shared" si="130"/>
        <v>2.255546860396862E-10</v>
      </c>
      <c r="CO346" s="123" t="e">
        <f>VLOOKUP(C346,CP:CQ,2,FALSE)</f>
        <v>#N/A</v>
      </c>
      <c r="DN346" s="123" t="e">
        <f>VLOOKUP(C346,DO:DP,2,FALSE)</f>
        <v>#N/A</v>
      </c>
    </row>
    <row r="347" spans="1:118" s="123" customFormat="1" x14ac:dyDescent="0.3">
      <c r="A347" s="52">
        <v>1</v>
      </c>
      <c r="B347" s="110">
        <f>SUBTOTAL(9,$A$22:A347)</f>
        <v>277</v>
      </c>
      <c r="C347" s="141" t="s">
        <v>15777</v>
      </c>
      <c r="D347" s="141"/>
      <c r="E347" s="141"/>
      <c r="F347" s="141"/>
      <c r="G347" s="101">
        <f t="shared" si="153"/>
        <v>7074032.5499999998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25">
        <v>0</v>
      </c>
      <c r="O347" s="119">
        <v>0</v>
      </c>
      <c r="P347" s="119">
        <v>828.3</v>
      </c>
      <c r="Q347" s="119">
        <v>6925820</v>
      </c>
      <c r="R347" s="119">
        <v>0</v>
      </c>
      <c r="S347" s="119">
        <v>0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>
        <v>0</v>
      </c>
      <c r="AB347" s="119">
        <v>0</v>
      </c>
      <c r="AC347" s="119">
        <v>0</v>
      </c>
      <c r="AD347" s="119">
        <v>0</v>
      </c>
      <c r="AE347" s="119">
        <v>0</v>
      </c>
      <c r="AF347" s="146">
        <f>ROUND(Q347*2.14%,2)+ROUND(H347*2.14%,2)+ROUND(I347*2.14%,2)+ROUND(J347*2.14%,2)+ROUND(K347*2.14%,2)+ROUND(L347*2.14%,2)+ROUND(M347*2.14%,2)+ROUND(O347*2.14%,2)+ROUND(S347*2.14%,2)+ROUND(U347*2.14%,2)+ROUND(W347*2.14%,2)+ROUND(X347*2.14%,2)+ROUND(Y347*2.14%,2)+ROUND(Z347*2.14%,2)+ROUND(AA347*2.14%,2)+ROUND(AB347*2.14%,2)+ROUND(AC347*2.14%,2)+ROUND(AD347*2.14%,2)+ROUND(AE347*2.14%,2)</f>
        <v>148212.54999999999</v>
      </c>
      <c r="AG347" s="119">
        <v>0</v>
      </c>
      <c r="AH347" s="119">
        <v>0</v>
      </c>
      <c r="AI347" s="121" t="s">
        <v>17316</v>
      </c>
      <c r="AJ347" s="121">
        <v>2023</v>
      </c>
      <c r="AK347" s="121">
        <v>2023</v>
      </c>
      <c r="BZ347" s="124"/>
      <c r="CK347" s="103">
        <f t="shared" si="130"/>
        <v>-1.7462298274040222E-10</v>
      </c>
    </row>
    <row r="348" spans="1:118" x14ac:dyDescent="0.3">
      <c r="B348" s="104" t="s">
        <v>263</v>
      </c>
      <c r="C348" s="104"/>
      <c r="D348" s="104"/>
      <c r="E348" s="104"/>
      <c r="F348" s="140">
        <v>16246241.92</v>
      </c>
      <c r="G348" s="100">
        <f t="shared" ref="G348:AH348" si="154">SUM(G349:G354)</f>
        <v>34184580.829999998</v>
      </c>
      <c r="H348" s="101">
        <f t="shared" si="154"/>
        <v>0</v>
      </c>
      <c r="I348" s="101">
        <f t="shared" si="154"/>
        <v>0</v>
      </c>
      <c r="J348" s="101">
        <f t="shared" si="154"/>
        <v>0</v>
      </c>
      <c r="K348" s="101">
        <f t="shared" si="154"/>
        <v>0</v>
      </c>
      <c r="L348" s="101">
        <f t="shared" si="154"/>
        <v>0</v>
      </c>
      <c r="M348" s="101">
        <f t="shared" si="154"/>
        <v>0</v>
      </c>
      <c r="N348" s="102">
        <f t="shared" si="154"/>
        <v>0</v>
      </c>
      <c r="O348" s="101">
        <f t="shared" si="154"/>
        <v>0</v>
      </c>
      <c r="P348" s="101">
        <f t="shared" si="154"/>
        <v>4257.4799999999996</v>
      </c>
      <c r="Q348" s="101">
        <f t="shared" si="154"/>
        <v>32696319.579999998</v>
      </c>
      <c r="R348" s="101">
        <f t="shared" si="154"/>
        <v>0</v>
      </c>
      <c r="S348" s="101">
        <f t="shared" si="154"/>
        <v>0</v>
      </c>
      <c r="T348" s="101">
        <f t="shared" si="154"/>
        <v>0</v>
      </c>
      <c r="U348" s="101">
        <f t="shared" si="154"/>
        <v>0</v>
      </c>
      <c r="V348" s="101">
        <f t="shared" si="154"/>
        <v>0</v>
      </c>
      <c r="W348" s="101">
        <f t="shared" si="154"/>
        <v>0</v>
      </c>
      <c r="X348" s="101">
        <f t="shared" si="154"/>
        <v>0</v>
      </c>
      <c r="Y348" s="101">
        <f t="shared" si="154"/>
        <v>0</v>
      </c>
      <c r="Z348" s="101">
        <f t="shared" si="154"/>
        <v>0</v>
      </c>
      <c r="AA348" s="101">
        <f t="shared" si="154"/>
        <v>0</v>
      </c>
      <c r="AB348" s="101">
        <f t="shared" si="154"/>
        <v>0</v>
      </c>
      <c r="AC348" s="101">
        <f t="shared" si="154"/>
        <v>0</v>
      </c>
      <c r="AD348" s="101">
        <f t="shared" si="154"/>
        <v>400000</v>
      </c>
      <c r="AE348" s="101">
        <f t="shared" si="154"/>
        <v>0</v>
      </c>
      <c r="AF348" s="101">
        <f t="shared" si="154"/>
        <v>708261.25</v>
      </c>
      <c r="AG348" s="101">
        <f t="shared" si="154"/>
        <v>380000</v>
      </c>
      <c r="AH348" s="101">
        <f t="shared" si="154"/>
        <v>0</v>
      </c>
      <c r="AI348" s="93" t="s">
        <v>17075</v>
      </c>
      <c r="AJ348" s="93" t="s">
        <v>17075</v>
      </c>
      <c r="AK348" s="93" t="s">
        <v>17075</v>
      </c>
      <c r="AL348" s="105"/>
      <c r="AM348" s="105"/>
      <c r="AN348" s="105"/>
      <c r="AO348" s="105"/>
      <c r="AP348" s="106"/>
      <c r="AQ348" s="106"/>
      <c r="AR348" s="106"/>
      <c r="AS348" s="106"/>
      <c r="AT348" s="106"/>
      <c r="AU348" s="106"/>
      <c r="AV348" s="106"/>
      <c r="AW348" s="106"/>
      <c r="AX348" s="106"/>
      <c r="AY348" s="106"/>
      <c r="AZ348" s="106"/>
      <c r="BA348" s="107"/>
      <c r="BB348" s="107"/>
      <c r="BC348" s="106"/>
      <c r="BD348" s="106"/>
      <c r="BE348" s="108"/>
      <c r="BF348" s="109">
        <f t="shared" si="147"/>
        <v>-4257.4799999999996</v>
      </c>
      <c r="BM348" s="52" t="e">
        <f>VLOOKUP(C348,BP:BR,3,FALSE)</f>
        <v>#N/A</v>
      </c>
      <c r="BP348" s="52" t="s">
        <v>3379</v>
      </c>
      <c r="BQ348" s="52" t="s">
        <v>1350</v>
      </c>
      <c r="BR348" s="52" t="s">
        <v>3381</v>
      </c>
      <c r="BX348" s="52" t="s">
        <v>3379</v>
      </c>
      <c r="BY348" s="52" t="s">
        <v>1350</v>
      </c>
      <c r="BZ348" s="52" t="s">
        <v>3381</v>
      </c>
      <c r="CK348" s="103">
        <f t="shared" si="130"/>
        <v>0</v>
      </c>
    </row>
    <row r="349" spans="1:118" x14ac:dyDescent="0.3">
      <c r="A349" s="52">
        <v>1</v>
      </c>
      <c r="B349" s="110">
        <f>SUBTOTAL(9,$A$22:A349)</f>
        <v>278</v>
      </c>
      <c r="C349" s="115" t="s">
        <v>264</v>
      </c>
      <c r="D349" s="115"/>
      <c r="E349" s="115"/>
      <c r="F349" s="116">
        <v>6304033.9199999999</v>
      </c>
      <c r="G349" s="101">
        <f t="shared" ref="G349:G354" si="155">H349+I349+J349+K349+L349+M349+O349+Q349+S349+U349+W349+X349+Y349+Z349+AA349+AB349+AC349+AD349+AE349+AF349+AG349+AH349</f>
        <v>6304033.9199999999</v>
      </c>
      <c r="H349" s="117">
        <v>0</v>
      </c>
      <c r="I349" s="117">
        <v>0</v>
      </c>
      <c r="J349" s="117">
        <v>0</v>
      </c>
      <c r="K349" s="117">
        <v>0</v>
      </c>
      <c r="L349" s="117">
        <v>0</v>
      </c>
      <c r="M349" s="117">
        <v>0</v>
      </c>
      <c r="N349" s="118">
        <v>0</v>
      </c>
      <c r="O349" s="117">
        <v>0</v>
      </c>
      <c r="P349" s="101">
        <v>748.2</v>
      </c>
      <c r="Q349" s="101">
        <v>5995725.4000000004</v>
      </c>
      <c r="R349" s="117">
        <v>0</v>
      </c>
      <c r="S349" s="117">
        <v>0</v>
      </c>
      <c r="T349" s="101">
        <v>0</v>
      </c>
      <c r="U349" s="101">
        <v>0</v>
      </c>
      <c r="V349" s="117">
        <v>0</v>
      </c>
      <c r="W349" s="117">
        <v>0</v>
      </c>
      <c r="X349" s="117">
        <v>0</v>
      </c>
      <c r="Y349" s="117">
        <v>0</v>
      </c>
      <c r="Z349" s="117">
        <v>0</v>
      </c>
      <c r="AA349" s="117">
        <v>0</v>
      </c>
      <c r="AB349" s="117">
        <v>0</v>
      </c>
      <c r="AC349" s="117">
        <v>0</v>
      </c>
      <c r="AD349" s="117">
        <v>0</v>
      </c>
      <c r="AE349" s="117">
        <v>0</v>
      </c>
      <c r="AF349" s="101">
        <f>ROUND(Q349*2.14%,2)</f>
        <v>128308.52</v>
      </c>
      <c r="AG349" s="101">
        <v>180000</v>
      </c>
      <c r="AH349" s="117">
        <v>0</v>
      </c>
      <c r="AI349" s="93">
        <v>2023</v>
      </c>
      <c r="AJ349" s="93">
        <v>2023</v>
      </c>
      <c r="AK349" s="93">
        <v>2023</v>
      </c>
      <c r="AL349" s="105"/>
      <c r="AM349" s="105"/>
      <c r="AN349" s="105"/>
      <c r="AO349" s="105"/>
      <c r="AP349" s="106" t="s">
        <v>17000</v>
      </c>
      <c r="AQ349" s="106" t="s">
        <v>16997</v>
      </c>
      <c r="AR349" s="106">
        <v>0</v>
      </c>
      <c r="AS349" s="106" t="s">
        <v>17007</v>
      </c>
      <c r="AT349" s="106" t="s">
        <v>17004</v>
      </c>
      <c r="AU349" s="106" t="s">
        <v>17010</v>
      </c>
      <c r="AV349" s="106"/>
      <c r="AW349" s="106"/>
      <c r="AX349" s="106"/>
      <c r="AY349" s="106"/>
      <c r="AZ349" s="106" t="s">
        <v>1021</v>
      </c>
      <c r="BA349" s="107">
        <v>1304.8</v>
      </c>
      <c r="BB349" s="107">
        <v>748.2</v>
      </c>
      <c r="BC349" s="106" t="s">
        <v>2975</v>
      </c>
      <c r="BD349" s="106" t="s">
        <v>17058</v>
      </c>
      <c r="BE349" s="108"/>
      <c r="BF349" s="109">
        <f t="shared" si="147"/>
        <v>0</v>
      </c>
      <c r="BM349" s="52" t="str">
        <f>VLOOKUP(C349,BP:BR,3,FALSE)</f>
        <v>709.920</v>
      </c>
      <c r="BP349" s="52" t="s">
        <v>3383</v>
      </c>
      <c r="BQ349" s="52" t="s">
        <v>2993</v>
      </c>
      <c r="BR349" s="52" t="s">
        <v>778</v>
      </c>
      <c r="BX349" s="52" t="s">
        <v>3383</v>
      </c>
      <c r="BY349" s="52" t="s">
        <v>2993</v>
      </c>
      <c r="BZ349" s="52" t="s">
        <v>778</v>
      </c>
      <c r="CK349" s="103">
        <f t="shared" si="130"/>
        <v>-4.6566128730773926E-10</v>
      </c>
    </row>
    <row r="350" spans="1:118" x14ac:dyDescent="0.3">
      <c r="A350" s="52">
        <v>1</v>
      </c>
      <c r="B350" s="110">
        <f>SUBTOTAL(9,$A$22:A350)</f>
        <v>279</v>
      </c>
      <c r="C350" s="115" t="s">
        <v>265</v>
      </c>
      <c r="D350" s="115"/>
      <c r="E350" s="115"/>
      <c r="F350" s="116">
        <v>9942208</v>
      </c>
      <c r="G350" s="101">
        <f t="shared" si="155"/>
        <v>9942208</v>
      </c>
      <c r="H350" s="117">
        <v>0</v>
      </c>
      <c r="I350" s="117">
        <v>0</v>
      </c>
      <c r="J350" s="117">
        <v>0</v>
      </c>
      <c r="K350" s="117">
        <v>0</v>
      </c>
      <c r="L350" s="117">
        <v>0</v>
      </c>
      <c r="M350" s="117">
        <v>0</v>
      </c>
      <c r="N350" s="118">
        <v>0</v>
      </c>
      <c r="O350" s="117">
        <v>0</v>
      </c>
      <c r="P350" s="101">
        <v>1180</v>
      </c>
      <c r="Q350" s="101">
        <v>9538092.8100000005</v>
      </c>
      <c r="R350" s="117">
        <v>0</v>
      </c>
      <c r="S350" s="117">
        <v>0</v>
      </c>
      <c r="T350" s="101">
        <v>0</v>
      </c>
      <c r="U350" s="101">
        <v>0</v>
      </c>
      <c r="V350" s="117">
        <v>0</v>
      </c>
      <c r="W350" s="117">
        <v>0</v>
      </c>
      <c r="X350" s="117">
        <v>0</v>
      </c>
      <c r="Y350" s="117">
        <v>0</v>
      </c>
      <c r="Z350" s="117">
        <v>0</v>
      </c>
      <c r="AA350" s="117">
        <v>0</v>
      </c>
      <c r="AB350" s="117">
        <v>0</v>
      </c>
      <c r="AC350" s="117">
        <v>0</v>
      </c>
      <c r="AD350" s="117">
        <v>0</v>
      </c>
      <c r="AE350" s="117">
        <v>0</v>
      </c>
      <c r="AF350" s="101">
        <f>ROUND(Q350*2.14%,2)</f>
        <v>204115.19</v>
      </c>
      <c r="AG350" s="117">
        <v>200000</v>
      </c>
      <c r="AH350" s="117">
        <v>0</v>
      </c>
      <c r="AI350" s="93">
        <v>2023</v>
      </c>
      <c r="AJ350" s="93">
        <v>2023</v>
      </c>
      <c r="AK350" s="93">
        <v>2023</v>
      </c>
      <c r="AL350" s="105"/>
      <c r="AM350" s="105"/>
      <c r="AN350" s="105"/>
      <c r="AO350" s="105"/>
      <c r="AP350" s="106" t="s">
        <v>17001</v>
      </c>
      <c r="AQ350" s="106" t="s">
        <v>17009</v>
      </c>
      <c r="AR350" s="106">
        <v>0</v>
      </c>
      <c r="AS350" s="106" t="s">
        <v>17000</v>
      </c>
      <c r="AT350" s="106" t="s">
        <v>17007</v>
      </c>
      <c r="AU350" s="106">
        <v>0</v>
      </c>
      <c r="AV350" s="106" t="s">
        <v>17028</v>
      </c>
      <c r="AW350" s="106"/>
      <c r="AX350" s="106"/>
      <c r="AY350" s="106"/>
      <c r="AZ350" s="106" t="s">
        <v>622</v>
      </c>
      <c r="BA350" s="107">
        <v>2156.8000000000002</v>
      </c>
      <c r="BB350" s="107">
        <v>980</v>
      </c>
      <c r="BC350" s="106" t="s">
        <v>2975</v>
      </c>
      <c r="BD350" s="106" t="s">
        <v>17058</v>
      </c>
      <c r="BE350" s="108"/>
      <c r="BF350" s="109">
        <f t="shared" si="147"/>
        <v>-200</v>
      </c>
      <c r="BM350" s="52" t="str">
        <f>VLOOKUP(C350,BP:BR,3,FALSE)</f>
        <v>нет данных</v>
      </c>
      <c r="BP350" s="52" t="s">
        <v>3385</v>
      </c>
      <c r="BQ350" s="52" t="s">
        <v>811</v>
      </c>
      <c r="BR350" s="52" t="s">
        <v>3386</v>
      </c>
      <c r="BX350" s="52" t="s">
        <v>3385</v>
      </c>
      <c r="BY350" s="52" t="s">
        <v>811</v>
      </c>
      <c r="BZ350" s="52" t="s">
        <v>3386</v>
      </c>
      <c r="CK350" s="103">
        <f t="shared" si="130"/>
        <v>-5.2386894822120667E-10</v>
      </c>
    </row>
    <row r="351" spans="1:118" x14ac:dyDescent="0.3">
      <c r="A351" s="52">
        <v>1</v>
      </c>
      <c r="B351" s="110">
        <f>SUBTOTAL(9,$A$22:A351)</f>
        <v>280</v>
      </c>
      <c r="C351" s="115" t="s">
        <v>15671</v>
      </c>
      <c r="D351" s="115"/>
      <c r="E351" s="115"/>
      <c r="F351" s="116"/>
      <c r="G351" s="101">
        <f t="shared" si="155"/>
        <v>2209743.4200000004</v>
      </c>
      <c r="H351" s="117">
        <v>0</v>
      </c>
      <c r="I351" s="117">
        <v>0</v>
      </c>
      <c r="J351" s="117">
        <v>0</v>
      </c>
      <c r="K351" s="117">
        <v>0</v>
      </c>
      <c r="L351" s="117">
        <v>0</v>
      </c>
      <c r="M351" s="117">
        <v>0</v>
      </c>
      <c r="N351" s="118">
        <v>0</v>
      </c>
      <c r="O351" s="117">
        <v>0</v>
      </c>
      <c r="P351" s="101">
        <v>500</v>
      </c>
      <c r="Q351" s="101">
        <v>2163445.6800000002</v>
      </c>
      <c r="R351" s="117">
        <v>0</v>
      </c>
      <c r="S351" s="117">
        <v>0</v>
      </c>
      <c r="T351" s="101">
        <v>0</v>
      </c>
      <c r="U351" s="101">
        <v>0</v>
      </c>
      <c r="V351" s="117">
        <v>0</v>
      </c>
      <c r="W351" s="117">
        <v>0</v>
      </c>
      <c r="X351" s="117">
        <v>0</v>
      </c>
      <c r="Y351" s="117">
        <v>0</v>
      </c>
      <c r="Z351" s="117">
        <v>0</v>
      </c>
      <c r="AA351" s="117">
        <v>0</v>
      </c>
      <c r="AB351" s="117">
        <v>0</v>
      </c>
      <c r="AC351" s="117">
        <v>0</v>
      </c>
      <c r="AD351" s="117">
        <v>0</v>
      </c>
      <c r="AE351" s="117">
        <v>0</v>
      </c>
      <c r="AF351" s="101">
        <f>ROUND(Q351*2.14%,2)+ROUND(H351*2.14%,2)+ROUND(I351*2.14%,2)+ROUND(J351*2.14%,2)+ROUND(K351*2.14%,2)+ROUND(L351*2.14%,2)+ROUND(M351*2.14%,2)+ROUND(O351*2.14%,2)+ROUND(S351*2.14%,2)+ROUND(U351*2.14%,2)+ROUND(W351*2.14%,2)+ROUND(X351*2.14%,2)+ROUND(Y351*2.14%,2)+ROUND(Z351*2.14%,2)+ROUND(AA351*2.14%,2)+ROUND(AB351*2.14%,2)+ROUND(AC351*2.14%,2)+ROUND(AD351*2.14%,2)+ROUND(AE351*2.14%,2)</f>
        <v>46297.74</v>
      </c>
      <c r="AG351" s="117">
        <v>0</v>
      </c>
      <c r="AH351" s="117">
        <v>0</v>
      </c>
      <c r="AI351" s="93" t="s">
        <v>17316</v>
      </c>
      <c r="AJ351" s="93">
        <v>2023</v>
      </c>
      <c r="AK351" s="93">
        <v>2023</v>
      </c>
      <c r="AL351" s="105"/>
      <c r="AM351" s="105"/>
      <c r="AN351" s="105"/>
      <c r="AO351" s="105"/>
      <c r="AP351" s="106"/>
      <c r="AQ351" s="106"/>
      <c r="AR351" s="106"/>
      <c r="AS351" s="106"/>
      <c r="AT351" s="106"/>
      <c r="AU351" s="106"/>
      <c r="AV351" s="106"/>
      <c r="AW351" s="106"/>
      <c r="AX351" s="106"/>
      <c r="AY351" s="106"/>
      <c r="AZ351" s="106"/>
      <c r="BA351" s="107"/>
      <c r="BB351" s="107"/>
      <c r="BC351" s="106"/>
      <c r="BD351" s="106"/>
      <c r="BE351" s="108"/>
      <c r="BF351" s="109"/>
      <c r="CK351" s="103">
        <f t="shared" si="130"/>
        <v>2.255546860396862E-10</v>
      </c>
    </row>
    <row r="352" spans="1:118" s="123" customFormat="1" x14ac:dyDescent="0.3">
      <c r="A352" s="52">
        <v>1</v>
      </c>
      <c r="B352" s="110">
        <f>SUBTOTAL(9,$A$22:A352)</f>
        <v>281</v>
      </c>
      <c r="C352" s="99" t="s">
        <v>15717</v>
      </c>
      <c r="D352" s="99"/>
      <c r="E352" s="99"/>
      <c r="F352" s="99"/>
      <c r="G352" s="101">
        <f t="shared" si="155"/>
        <v>408560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20">
        <v>0</v>
      </c>
      <c r="O352" s="119">
        <v>0</v>
      </c>
      <c r="P352" s="119">
        <v>0</v>
      </c>
      <c r="Q352" s="119">
        <v>0</v>
      </c>
      <c r="R352" s="119">
        <v>0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>
        <v>0</v>
      </c>
      <c r="AB352" s="119">
        <v>0</v>
      </c>
      <c r="AC352" s="119">
        <v>0</v>
      </c>
      <c r="AD352" s="119">
        <v>400000</v>
      </c>
      <c r="AE352" s="119">
        <v>0</v>
      </c>
      <c r="AF352" s="146">
        <f>ROUND(Q352*2.14%,2)+ROUND(H352*2.14%,2)+ROUND(I352*2.14%,2)+ROUND(J352*2.14%,2)+ROUND(K352*2.14%,2)+ROUND(L352*2.14%,2)+ROUND(M352*2.14%,2)+ROUND(O352*2.14%,2)+ROUND(S352*2.14%,2)+ROUND(U352*2.14%,2)+ROUND(W352*2.14%,2)+ROUND(X352*2.14%,2)+ROUND(Y352*2.14%,2)+ROUND(Z352*2.14%,2)+ROUND(AA352*2.14%,2)+ROUND(AB352*2.14%,2)+ROUND(AC352*2.14%,2)+ROUND(AD352*2.14%,2)+ROUND(AE352*2.14%,2)</f>
        <v>8560</v>
      </c>
      <c r="AG352" s="119">
        <v>0</v>
      </c>
      <c r="AH352" s="119">
        <v>0</v>
      </c>
      <c r="AI352" s="121" t="s">
        <v>17316</v>
      </c>
      <c r="AJ352" s="121">
        <v>2023</v>
      </c>
      <c r="AK352" s="122">
        <v>2023</v>
      </c>
      <c r="BZ352" s="124"/>
      <c r="CD352" s="123" t="e">
        <f>VLOOKUP(C352,CE:CF,2,FALSE)</f>
        <v>#N/A</v>
      </c>
      <c r="CH352" s="123" t="e">
        <f>VLOOKUP(C352,CI:CJ,2,FALSE)</f>
        <v>#N/A</v>
      </c>
      <c r="CK352" s="103">
        <f t="shared" si="130"/>
        <v>0</v>
      </c>
      <c r="CO352" s="123" t="e">
        <f>VLOOKUP(C352,CP:CQ,2,FALSE)</f>
        <v>#N/A</v>
      </c>
      <c r="DN352" s="123" t="e">
        <f>VLOOKUP(C352,DO:DP,2,FALSE)</f>
        <v>#N/A</v>
      </c>
    </row>
    <row r="353" spans="1:118" s="123" customFormat="1" x14ac:dyDescent="0.3">
      <c r="A353" s="52">
        <v>1</v>
      </c>
      <c r="B353" s="110">
        <f>SUBTOTAL(9,$A$22:A353)</f>
        <v>282</v>
      </c>
      <c r="C353" s="99" t="s">
        <v>15730</v>
      </c>
      <c r="D353" s="99"/>
      <c r="E353" s="99"/>
      <c r="F353" s="99"/>
      <c r="G353" s="101">
        <f t="shared" si="155"/>
        <v>6018249.8999999994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20">
        <v>0</v>
      </c>
      <c r="O353" s="119">
        <v>0</v>
      </c>
      <c r="P353" s="119">
        <v>958</v>
      </c>
      <c r="Q353" s="119">
        <v>5892157.7199999997</v>
      </c>
      <c r="R353" s="119">
        <v>0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>
        <v>0</v>
      </c>
      <c r="AB353" s="119">
        <v>0</v>
      </c>
      <c r="AC353" s="119">
        <v>0</v>
      </c>
      <c r="AD353" s="119">
        <v>0</v>
      </c>
      <c r="AE353" s="119">
        <v>0</v>
      </c>
      <c r="AF353" s="146">
        <f>ROUND(Q353*2.14%,2)+ROUND(H353*2.14%,2)+ROUND(I353*2.14%,2)+ROUND(J353*2.14%,2)+ROUND(K353*2.14%,2)+ROUND(L353*2.14%,2)+ROUND(M353*2.14%,2)+ROUND(O353*2.14%,2)+ROUND(S353*2.14%,2)+ROUND(U353*2.14%,2)+ROUND(W353*2.14%,2)+ROUND(X353*2.14%,2)+ROUND(Y353*2.14%,2)+ROUND(Z353*2.14%,2)+ROUND(AA353*2.14%,2)+ROUND(AB353*2.14%,2)+ROUND(AC353*2.14%,2)+ROUND(AD353*2.14%,2)+ROUND(AE353*2.14%,2)</f>
        <v>126092.18</v>
      </c>
      <c r="AG353" s="119">
        <v>0</v>
      </c>
      <c r="AH353" s="119">
        <v>0</v>
      </c>
      <c r="AI353" s="121" t="s">
        <v>17316</v>
      </c>
      <c r="AJ353" s="121">
        <v>2023</v>
      </c>
      <c r="AK353" s="122">
        <v>2023</v>
      </c>
      <c r="BZ353" s="124"/>
      <c r="CD353" s="123" t="e">
        <f>VLOOKUP(C353,CE:CF,2,FALSE)</f>
        <v>#N/A</v>
      </c>
      <c r="CH353" s="123" t="e">
        <f>VLOOKUP(C353,CI:CJ,2,FALSE)</f>
        <v>#N/A</v>
      </c>
      <c r="CK353" s="103">
        <f t="shared" si="130"/>
        <v>-2.9103830456733704E-10</v>
      </c>
      <c r="CO353" s="123" t="e">
        <f>VLOOKUP(C353,CP:CQ,2,FALSE)</f>
        <v>#N/A</v>
      </c>
      <c r="DN353" s="123" t="e">
        <f>VLOOKUP(C353,DO:DP,2,FALSE)</f>
        <v>#N/A</v>
      </c>
    </row>
    <row r="354" spans="1:118" s="123" customFormat="1" x14ac:dyDescent="0.3">
      <c r="A354" s="52">
        <v>1</v>
      </c>
      <c r="B354" s="110">
        <f>SUBTOTAL(9,$A$22:A354)</f>
        <v>283</v>
      </c>
      <c r="C354" s="141" t="s">
        <v>2730</v>
      </c>
      <c r="D354" s="141"/>
      <c r="E354" s="141"/>
      <c r="F354" s="141"/>
      <c r="G354" s="101">
        <f t="shared" si="155"/>
        <v>9301785.5899999999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20">
        <v>0</v>
      </c>
      <c r="O354" s="119">
        <v>0</v>
      </c>
      <c r="P354" s="119">
        <v>871.28</v>
      </c>
      <c r="Q354" s="119">
        <v>9106897.9700000007</v>
      </c>
      <c r="R354" s="119">
        <v>0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>
        <v>0</v>
      </c>
      <c r="AB354" s="119">
        <v>0</v>
      </c>
      <c r="AC354" s="119">
        <v>0</v>
      </c>
      <c r="AD354" s="119">
        <v>0</v>
      </c>
      <c r="AE354" s="119">
        <v>0</v>
      </c>
      <c r="AF354" s="146">
        <f>ROUND(Q354*2.14%,2)+ROUND(H354*2.14%,2)+ROUND(I354*2.14%,2)+ROUND(J354*2.14%,2)+ROUND(K354*2.14%,2)+ROUND(L354*2.14%,2)+ROUND(M354*2.14%,2)+ROUND(O354*2.14%,2)+ROUND(S354*2.14%,2)+ROUND(U354*2.14%,2)+ROUND(W354*2.14%,2)+ROUND(X354*2.14%,2)+ROUND(Y354*2.14%,2)+ROUND(Z354*2.14%,2)+ROUND(AA354*2.14%,2)+ROUND(AB354*2.14%,2)+ROUND(AC354*2.14%,2)+ROUND(AD354*2.14%,2)+ROUND(AE354*2.14%,2)</f>
        <v>194887.62</v>
      </c>
      <c r="AG354" s="119">
        <v>0</v>
      </c>
      <c r="AH354" s="119">
        <v>0</v>
      </c>
      <c r="AI354" s="121" t="s">
        <v>17316</v>
      </c>
      <c r="AJ354" s="121">
        <v>2023</v>
      </c>
      <c r="AK354" s="122">
        <v>2023</v>
      </c>
      <c r="AW354" s="123" t="e">
        <f>VLOOKUP(C354,AZ:BA,2,FALSE)</f>
        <v>#N/A</v>
      </c>
      <c r="BZ354" s="124"/>
      <c r="CH354" s="123" t="e">
        <f>VLOOKUP(C354,CI:CJ,2,FALSE)</f>
        <v>#N/A</v>
      </c>
      <c r="CK354" s="103">
        <f t="shared" si="130"/>
        <v>-8.149072527885437E-10</v>
      </c>
      <c r="CO354" s="123" t="e">
        <f>VLOOKUP(C354,CP:CQ,2,FALSE)</f>
        <v>#N/A</v>
      </c>
      <c r="DN354" s="123" t="e">
        <f>VLOOKUP(C354,DO:DP,2,FALSE)</f>
        <v>#N/A</v>
      </c>
    </row>
    <row r="355" spans="1:118" x14ac:dyDescent="0.3">
      <c r="B355" s="104" t="s">
        <v>269</v>
      </c>
      <c r="C355" s="104"/>
      <c r="D355" s="104"/>
      <c r="E355" s="104"/>
      <c r="F355" s="140"/>
      <c r="G355" s="100">
        <f>SUM(G356:G365)</f>
        <v>4853120.3899999997</v>
      </c>
      <c r="H355" s="101">
        <f t="shared" ref="H355:AH355" si="156">SUM(H356:H365)</f>
        <v>0</v>
      </c>
      <c r="I355" s="101">
        <f t="shared" si="156"/>
        <v>4384027.37</v>
      </c>
      <c r="J355" s="101">
        <f t="shared" si="156"/>
        <v>0</v>
      </c>
      <c r="K355" s="101">
        <f t="shared" si="156"/>
        <v>0</v>
      </c>
      <c r="L355" s="101">
        <f t="shared" si="156"/>
        <v>367412.22</v>
      </c>
      <c r="M355" s="101">
        <f t="shared" si="156"/>
        <v>0</v>
      </c>
      <c r="N355" s="102">
        <f t="shared" si="156"/>
        <v>0</v>
      </c>
      <c r="O355" s="101">
        <f t="shared" si="156"/>
        <v>0</v>
      </c>
      <c r="P355" s="101">
        <f t="shared" si="156"/>
        <v>0</v>
      </c>
      <c r="Q355" s="101">
        <f t="shared" si="156"/>
        <v>0</v>
      </c>
      <c r="R355" s="101">
        <f t="shared" si="156"/>
        <v>0</v>
      </c>
      <c r="S355" s="101">
        <f t="shared" si="156"/>
        <v>0</v>
      </c>
      <c r="T355" s="101">
        <f t="shared" si="156"/>
        <v>0</v>
      </c>
      <c r="U355" s="101">
        <f t="shared" si="156"/>
        <v>0</v>
      </c>
      <c r="V355" s="101">
        <f t="shared" si="156"/>
        <v>0</v>
      </c>
      <c r="W355" s="101">
        <f t="shared" si="156"/>
        <v>0</v>
      </c>
      <c r="X355" s="101">
        <f t="shared" si="156"/>
        <v>0</v>
      </c>
      <c r="Y355" s="101">
        <f t="shared" si="156"/>
        <v>0</v>
      </c>
      <c r="Z355" s="101">
        <f t="shared" si="156"/>
        <v>0</v>
      </c>
      <c r="AA355" s="101">
        <f t="shared" si="156"/>
        <v>0</v>
      </c>
      <c r="AB355" s="101">
        <f t="shared" si="156"/>
        <v>0</v>
      </c>
      <c r="AC355" s="101">
        <f t="shared" si="156"/>
        <v>0</v>
      </c>
      <c r="AD355" s="101">
        <f t="shared" si="156"/>
        <v>0</v>
      </c>
      <c r="AE355" s="101">
        <f t="shared" si="156"/>
        <v>0</v>
      </c>
      <c r="AF355" s="101">
        <f t="shared" si="156"/>
        <v>101680.79999999999</v>
      </c>
      <c r="AG355" s="101">
        <f t="shared" si="156"/>
        <v>0</v>
      </c>
      <c r="AH355" s="101">
        <f t="shared" si="156"/>
        <v>0</v>
      </c>
      <c r="AI355" s="93" t="s">
        <v>17075</v>
      </c>
      <c r="AJ355" s="93" t="s">
        <v>17075</v>
      </c>
      <c r="AK355" s="93" t="s">
        <v>17075</v>
      </c>
      <c r="AL355" s="105"/>
      <c r="AM355" s="105"/>
      <c r="AN355" s="105"/>
      <c r="AO355" s="105"/>
      <c r="AP355" s="106"/>
      <c r="AQ355" s="106"/>
      <c r="AR355" s="106"/>
      <c r="AS355" s="106"/>
      <c r="AT355" s="106"/>
      <c r="AU355" s="106"/>
      <c r="AV355" s="106"/>
      <c r="AW355" s="106"/>
      <c r="AX355" s="106"/>
      <c r="AY355" s="106"/>
      <c r="AZ355" s="106"/>
      <c r="BA355" s="107"/>
      <c r="BB355" s="107"/>
      <c r="BC355" s="106"/>
      <c r="BD355" s="106"/>
      <c r="BE355" s="108"/>
      <c r="BF355" s="109"/>
      <c r="CK355" s="103">
        <f t="shared" si="130"/>
        <v>-4.0745362639427185E-10</v>
      </c>
    </row>
    <row r="356" spans="1:118" s="123" customFormat="1" x14ac:dyDescent="0.3">
      <c r="A356" s="52">
        <v>1</v>
      </c>
      <c r="B356" s="110">
        <f>SUBTOTAL(9,$A$22:A356)</f>
        <v>284</v>
      </c>
      <c r="C356" s="99" t="s">
        <v>15543</v>
      </c>
      <c r="D356" s="99"/>
      <c r="E356" s="99"/>
      <c r="F356" s="99"/>
      <c r="G356" s="101">
        <f t="shared" ref="G356:G365" si="157">H356+I356+J356+K356+L356+M356+O356+Q356+S356+U356+W356+X356+Y356+Z356+AA356+AB356+AC356+AD356+AE356+AF356+AG356+AH356</f>
        <v>375274.83999999997</v>
      </c>
      <c r="H356" s="119">
        <v>0</v>
      </c>
      <c r="I356" s="119">
        <v>0</v>
      </c>
      <c r="J356" s="119">
        <v>0</v>
      </c>
      <c r="K356" s="119">
        <v>0</v>
      </c>
      <c r="L356" s="119">
        <v>367412.22</v>
      </c>
      <c r="M356" s="119">
        <v>0</v>
      </c>
      <c r="N356" s="120">
        <v>0</v>
      </c>
      <c r="O356" s="119">
        <v>0</v>
      </c>
      <c r="P356" s="119">
        <v>0</v>
      </c>
      <c r="Q356" s="119">
        <v>0</v>
      </c>
      <c r="R356" s="119">
        <v>0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>
        <v>0</v>
      </c>
      <c r="AB356" s="119">
        <v>0</v>
      </c>
      <c r="AC356" s="119">
        <v>0</v>
      </c>
      <c r="AD356" s="119">
        <v>0</v>
      </c>
      <c r="AE356" s="119">
        <v>0</v>
      </c>
      <c r="AF356" s="146">
        <f t="shared" ref="AF356:AF365" si="158">ROUND(Q356*2.14%,2)+ROUND(H356*2.14%,2)+ROUND(I356*2.14%,2)+ROUND(J356*2.14%,2)+ROUND(K356*2.14%,2)+ROUND(L356*2.14%,2)+ROUND(M356*2.14%,2)+ROUND(O356*2.14%,2)+ROUND(S356*2.14%,2)+ROUND(U356*2.14%,2)+ROUND(W356*2.14%,2)+ROUND(X356*2.14%,2)+ROUND(Y356*2.14%,2)+ROUND(Z356*2.14%,2)+ROUND(AA356*2.14%,2)+ROUND(AB356*2.14%,2)+ROUND(AC356*2.14%,2)+ROUND(AD356*2.14%,2)+ROUND(AE356*2.14%,2)</f>
        <v>7862.62</v>
      </c>
      <c r="AG356" s="119">
        <v>0</v>
      </c>
      <c r="AH356" s="119">
        <v>0</v>
      </c>
      <c r="AI356" s="121" t="s">
        <v>17316</v>
      </c>
      <c r="AJ356" s="121">
        <v>2023</v>
      </c>
      <c r="AK356" s="122">
        <v>2023</v>
      </c>
      <c r="AW356" s="123" t="e">
        <f>VLOOKUP(C356,AZ:BA,2,FALSE)</f>
        <v>#N/A</v>
      </c>
      <c r="BZ356" s="124"/>
      <c r="CD356" s="123" t="e">
        <f>VLOOKUP(C356,CE:CF,2,FALSE)</f>
        <v>#N/A</v>
      </c>
      <c r="CH356" s="123" t="e">
        <f>VLOOKUP(C356,CI:CJ,2,FALSE)</f>
        <v>#N/A</v>
      </c>
      <c r="CK356" s="103">
        <f t="shared" si="130"/>
        <v>-4.5474735088646412E-12</v>
      </c>
      <c r="CO356" s="123">
        <f>VLOOKUP(C356,CP:CQ,2,FALSE)</f>
        <v>82879.66</v>
      </c>
      <c r="DN356" s="123" t="e">
        <f>VLOOKUP(C356,DO:DP,2,FALSE)</f>
        <v>#N/A</v>
      </c>
    </row>
    <row r="357" spans="1:118" s="123" customFormat="1" x14ac:dyDescent="0.3">
      <c r="A357" s="52">
        <v>1</v>
      </c>
      <c r="B357" s="110">
        <f>SUBTOTAL(9,$A$22:A357)</f>
        <v>285</v>
      </c>
      <c r="C357" s="99" t="s">
        <v>15555</v>
      </c>
      <c r="D357" s="99"/>
      <c r="E357" s="99"/>
      <c r="F357" s="99"/>
      <c r="G357" s="101">
        <f t="shared" si="157"/>
        <v>464925.68</v>
      </c>
      <c r="H357" s="119">
        <v>0</v>
      </c>
      <c r="I357" s="119">
        <v>455184.73</v>
      </c>
      <c r="J357" s="119">
        <v>0</v>
      </c>
      <c r="K357" s="119">
        <v>0</v>
      </c>
      <c r="L357" s="119">
        <v>0</v>
      </c>
      <c r="M357" s="119">
        <v>0</v>
      </c>
      <c r="N357" s="125">
        <v>0</v>
      </c>
      <c r="O357" s="119">
        <v>0</v>
      </c>
      <c r="P357" s="119">
        <v>0</v>
      </c>
      <c r="Q357" s="119">
        <v>0</v>
      </c>
      <c r="R357" s="119">
        <v>0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>
        <v>0</v>
      </c>
      <c r="AB357" s="119">
        <v>0</v>
      </c>
      <c r="AC357" s="119">
        <v>0</v>
      </c>
      <c r="AD357" s="119">
        <v>0</v>
      </c>
      <c r="AE357" s="119">
        <v>0</v>
      </c>
      <c r="AF357" s="146">
        <f t="shared" si="158"/>
        <v>9740.9500000000007</v>
      </c>
      <c r="AG357" s="119">
        <v>0</v>
      </c>
      <c r="AH357" s="119">
        <v>0</v>
      </c>
      <c r="AI357" s="121" t="s">
        <v>17316</v>
      </c>
      <c r="AJ357" s="121">
        <v>2023</v>
      </c>
      <c r="AK357" s="122">
        <v>2023</v>
      </c>
      <c r="BZ357" s="124"/>
      <c r="CK357" s="103">
        <f t="shared" si="130"/>
        <v>1.0913936421275139E-11</v>
      </c>
    </row>
    <row r="358" spans="1:118" s="123" customFormat="1" x14ac:dyDescent="0.3">
      <c r="A358" s="52">
        <v>1</v>
      </c>
      <c r="B358" s="110">
        <f>SUBTOTAL(9,$A$22:A358)</f>
        <v>286</v>
      </c>
      <c r="C358" s="99" t="s">
        <v>15557</v>
      </c>
      <c r="D358" s="99"/>
      <c r="E358" s="99"/>
      <c r="F358" s="99"/>
      <c r="G358" s="101">
        <f t="shared" si="157"/>
        <v>461093.33999999997</v>
      </c>
      <c r="H358" s="119">
        <v>0</v>
      </c>
      <c r="I358" s="119">
        <v>451432.68</v>
      </c>
      <c r="J358" s="119">
        <v>0</v>
      </c>
      <c r="K358" s="119">
        <v>0</v>
      </c>
      <c r="L358" s="119">
        <v>0</v>
      </c>
      <c r="M358" s="119">
        <v>0</v>
      </c>
      <c r="N358" s="125">
        <v>0</v>
      </c>
      <c r="O358" s="119">
        <v>0</v>
      </c>
      <c r="P358" s="119">
        <v>0</v>
      </c>
      <c r="Q358" s="119">
        <v>0</v>
      </c>
      <c r="R358" s="119">
        <v>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>
        <v>0</v>
      </c>
      <c r="AB358" s="119">
        <v>0</v>
      </c>
      <c r="AC358" s="119">
        <v>0</v>
      </c>
      <c r="AD358" s="119">
        <v>0</v>
      </c>
      <c r="AE358" s="119">
        <v>0</v>
      </c>
      <c r="AF358" s="146">
        <f t="shared" si="158"/>
        <v>9660.66</v>
      </c>
      <c r="AG358" s="119">
        <v>0</v>
      </c>
      <c r="AH358" s="119">
        <v>0</v>
      </c>
      <c r="AI358" s="121" t="s">
        <v>17316</v>
      </c>
      <c r="AJ358" s="121">
        <v>2023</v>
      </c>
      <c r="AK358" s="122">
        <v>2023</v>
      </c>
      <c r="BZ358" s="124"/>
      <c r="CK358" s="103">
        <f t="shared" si="130"/>
        <v>-2.5465851649641991E-11</v>
      </c>
    </row>
    <row r="359" spans="1:118" s="123" customFormat="1" x14ac:dyDescent="0.3">
      <c r="A359" s="52">
        <v>1</v>
      </c>
      <c r="B359" s="110">
        <f>SUBTOTAL(9,$A$22:A359)</f>
        <v>287</v>
      </c>
      <c r="C359" s="99" t="s">
        <v>15558</v>
      </c>
      <c r="D359" s="99"/>
      <c r="E359" s="99"/>
      <c r="F359" s="99"/>
      <c r="G359" s="101">
        <f t="shared" si="157"/>
        <v>463252.68000000005</v>
      </c>
      <c r="H359" s="119">
        <v>0</v>
      </c>
      <c r="I359" s="119">
        <v>453546.78</v>
      </c>
      <c r="J359" s="119">
        <v>0</v>
      </c>
      <c r="K359" s="119">
        <v>0</v>
      </c>
      <c r="L359" s="119">
        <v>0</v>
      </c>
      <c r="M359" s="119">
        <v>0</v>
      </c>
      <c r="N359" s="125">
        <v>0</v>
      </c>
      <c r="O359" s="119">
        <v>0</v>
      </c>
      <c r="P359" s="119">
        <v>0</v>
      </c>
      <c r="Q359" s="119">
        <v>0</v>
      </c>
      <c r="R359" s="119">
        <v>0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>
        <v>0</v>
      </c>
      <c r="AB359" s="119">
        <v>0</v>
      </c>
      <c r="AC359" s="119">
        <v>0</v>
      </c>
      <c r="AD359" s="119">
        <v>0</v>
      </c>
      <c r="AE359" s="119">
        <v>0</v>
      </c>
      <c r="AF359" s="146">
        <f t="shared" si="158"/>
        <v>9705.9</v>
      </c>
      <c r="AG359" s="119">
        <v>0</v>
      </c>
      <c r="AH359" s="119">
        <v>0</v>
      </c>
      <c r="AI359" s="121" t="s">
        <v>17316</v>
      </c>
      <c r="AJ359" s="121">
        <v>2023</v>
      </c>
      <c r="AK359" s="122">
        <v>2023</v>
      </c>
      <c r="BZ359" s="124"/>
      <c r="CK359" s="103">
        <f t="shared" si="130"/>
        <v>2.3646862246096134E-11</v>
      </c>
    </row>
    <row r="360" spans="1:118" s="123" customFormat="1" x14ac:dyDescent="0.3">
      <c r="A360" s="52">
        <v>1</v>
      </c>
      <c r="B360" s="110">
        <f>SUBTOTAL(9,$A$22:A360)</f>
        <v>288</v>
      </c>
      <c r="C360" s="99" t="s">
        <v>15559</v>
      </c>
      <c r="D360" s="99"/>
      <c r="E360" s="99"/>
      <c r="F360" s="99"/>
      <c r="G360" s="101">
        <f t="shared" si="157"/>
        <v>461022.00999999995</v>
      </c>
      <c r="H360" s="119">
        <v>0</v>
      </c>
      <c r="I360" s="119">
        <v>451362.85</v>
      </c>
      <c r="J360" s="119">
        <v>0</v>
      </c>
      <c r="K360" s="119">
        <v>0</v>
      </c>
      <c r="L360" s="119">
        <v>0</v>
      </c>
      <c r="M360" s="119">
        <v>0</v>
      </c>
      <c r="N360" s="125">
        <v>0</v>
      </c>
      <c r="O360" s="119">
        <v>0</v>
      </c>
      <c r="P360" s="119">
        <v>0</v>
      </c>
      <c r="Q360" s="119">
        <v>0</v>
      </c>
      <c r="R360" s="119">
        <v>0</v>
      </c>
      <c r="S360" s="119">
        <v>0</v>
      </c>
      <c r="T360" s="119">
        <v>0</v>
      </c>
      <c r="U360" s="119">
        <v>0</v>
      </c>
      <c r="V360" s="119">
        <v>0</v>
      </c>
      <c r="W360" s="119">
        <v>0</v>
      </c>
      <c r="X360" s="119">
        <v>0</v>
      </c>
      <c r="Y360" s="119">
        <v>0</v>
      </c>
      <c r="Z360" s="119">
        <v>0</v>
      </c>
      <c r="AA360" s="119">
        <v>0</v>
      </c>
      <c r="AB360" s="119">
        <v>0</v>
      </c>
      <c r="AC360" s="119">
        <v>0</v>
      </c>
      <c r="AD360" s="119">
        <v>0</v>
      </c>
      <c r="AE360" s="119">
        <v>0</v>
      </c>
      <c r="AF360" s="146">
        <f t="shared" si="158"/>
        <v>9659.16</v>
      </c>
      <c r="AG360" s="119">
        <v>0</v>
      </c>
      <c r="AH360" s="119">
        <v>0</v>
      </c>
      <c r="AI360" s="121" t="s">
        <v>17316</v>
      </c>
      <c r="AJ360" s="121">
        <v>2023</v>
      </c>
      <c r="AK360" s="122">
        <v>2023</v>
      </c>
      <c r="BZ360" s="124"/>
      <c r="CK360" s="103">
        <f t="shared" si="130"/>
        <v>-2.5465851649641991E-11</v>
      </c>
    </row>
    <row r="361" spans="1:118" s="123" customFormat="1" x14ac:dyDescent="0.3">
      <c r="A361" s="52">
        <v>1</v>
      </c>
      <c r="B361" s="110">
        <f>SUBTOTAL(9,$A$22:A361)</f>
        <v>289</v>
      </c>
      <c r="C361" s="99" t="s">
        <v>15560</v>
      </c>
      <c r="D361" s="99"/>
      <c r="E361" s="99"/>
      <c r="F361" s="99"/>
      <c r="G361" s="101">
        <f t="shared" si="157"/>
        <v>470223.52</v>
      </c>
      <c r="H361" s="119">
        <v>0</v>
      </c>
      <c r="I361" s="119">
        <v>460371.57</v>
      </c>
      <c r="J361" s="119">
        <v>0</v>
      </c>
      <c r="K361" s="119">
        <v>0</v>
      </c>
      <c r="L361" s="119">
        <v>0</v>
      </c>
      <c r="M361" s="119">
        <v>0</v>
      </c>
      <c r="N361" s="125">
        <v>0</v>
      </c>
      <c r="O361" s="119">
        <v>0</v>
      </c>
      <c r="P361" s="119">
        <v>0</v>
      </c>
      <c r="Q361" s="119">
        <v>0</v>
      </c>
      <c r="R361" s="119">
        <v>0</v>
      </c>
      <c r="S361" s="119">
        <v>0</v>
      </c>
      <c r="T361" s="119">
        <v>0</v>
      </c>
      <c r="U361" s="119">
        <v>0</v>
      </c>
      <c r="V361" s="119">
        <v>0</v>
      </c>
      <c r="W361" s="119">
        <v>0</v>
      </c>
      <c r="X361" s="119">
        <v>0</v>
      </c>
      <c r="Y361" s="119">
        <v>0</v>
      </c>
      <c r="Z361" s="119">
        <v>0</v>
      </c>
      <c r="AA361" s="119">
        <v>0</v>
      </c>
      <c r="AB361" s="119">
        <v>0</v>
      </c>
      <c r="AC361" s="119">
        <v>0</v>
      </c>
      <c r="AD361" s="119">
        <v>0</v>
      </c>
      <c r="AE361" s="119">
        <v>0</v>
      </c>
      <c r="AF361" s="146">
        <f t="shared" si="158"/>
        <v>9851.9500000000007</v>
      </c>
      <c r="AG361" s="119">
        <v>0</v>
      </c>
      <c r="AH361" s="119">
        <v>0</v>
      </c>
      <c r="AI361" s="121" t="s">
        <v>17316</v>
      </c>
      <c r="AJ361" s="121">
        <v>2023</v>
      </c>
      <c r="AK361" s="122">
        <v>2023</v>
      </c>
      <c r="BZ361" s="124"/>
      <c r="CK361" s="103">
        <f t="shared" si="130"/>
        <v>1.0913936421275139E-11</v>
      </c>
    </row>
    <row r="362" spans="1:118" s="123" customFormat="1" x14ac:dyDescent="0.3">
      <c r="A362" s="52">
        <v>1</v>
      </c>
      <c r="B362" s="110">
        <f>SUBTOTAL(9,$A$22:A362)</f>
        <v>290</v>
      </c>
      <c r="C362" s="99" t="s">
        <v>15561</v>
      </c>
      <c r="D362" s="99"/>
      <c r="E362" s="99"/>
      <c r="F362" s="99"/>
      <c r="G362" s="101">
        <f t="shared" si="157"/>
        <v>483095.25</v>
      </c>
      <c r="H362" s="119">
        <v>0</v>
      </c>
      <c r="I362" s="119">
        <v>472973.61</v>
      </c>
      <c r="J362" s="119">
        <v>0</v>
      </c>
      <c r="K362" s="119">
        <v>0</v>
      </c>
      <c r="L362" s="119">
        <v>0</v>
      </c>
      <c r="M362" s="119">
        <v>0</v>
      </c>
      <c r="N362" s="125">
        <v>0</v>
      </c>
      <c r="O362" s="119">
        <v>0</v>
      </c>
      <c r="P362" s="119">
        <v>0</v>
      </c>
      <c r="Q362" s="119">
        <v>0</v>
      </c>
      <c r="R362" s="119">
        <v>0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>
        <v>0</v>
      </c>
      <c r="AB362" s="119">
        <v>0</v>
      </c>
      <c r="AC362" s="119">
        <v>0</v>
      </c>
      <c r="AD362" s="119">
        <v>0</v>
      </c>
      <c r="AE362" s="119">
        <v>0</v>
      </c>
      <c r="AF362" s="146">
        <f t="shared" si="158"/>
        <v>10121.64</v>
      </c>
      <c r="AG362" s="119">
        <v>0</v>
      </c>
      <c r="AH362" s="119">
        <v>0</v>
      </c>
      <c r="AI362" s="121" t="s">
        <v>17316</v>
      </c>
      <c r="AJ362" s="121">
        <v>2023</v>
      </c>
      <c r="AK362" s="122">
        <v>2023</v>
      </c>
      <c r="BZ362" s="124"/>
      <c r="CK362" s="103">
        <f t="shared" si="130"/>
        <v>1.4551915228366852E-11</v>
      </c>
    </row>
    <row r="363" spans="1:118" s="123" customFormat="1" x14ac:dyDescent="0.3">
      <c r="A363" s="52">
        <v>1</v>
      </c>
      <c r="B363" s="110">
        <f>SUBTOTAL(9,$A$22:A363)</f>
        <v>291</v>
      </c>
      <c r="C363" s="99" t="s">
        <v>15562</v>
      </c>
      <c r="D363" s="99"/>
      <c r="E363" s="99"/>
      <c r="F363" s="99"/>
      <c r="G363" s="101">
        <f t="shared" si="157"/>
        <v>552284.87</v>
      </c>
      <c r="H363" s="119">
        <v>0</v>
      </c>
      <c r="I363" s="119">
        <v>540713.6</v>
      </c>
      <c r="J363" s="119">
        <v>0</v>
      </c>
      <c r="K363" s="119">
        <v>0</v>
      </c>
      <c r="L363" s="119">
        <v>0</v>
      </c>
      <c r="M363" s="119">
        <v>0</v>
      </c>
      <c r="N363" s="125">
        <v>0</v>
      </c>
      <c r="O363" s="119">
        <v>0</v>
      </c>
      <c r="P363" s="119">
        <v>0</v>
      </c>
      <c r="Q363" s="119">
        <v>0</v>
      </c>
      <c r="R363" s="119">
        <v>0</v>
      </c>
      <c r="S363" s="119">
        <v>0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>
        <v>0</v>
      </c>
      <c r="AB363" s="119">
        <v>0</v>
      </c>
      <c r="AC363" s="119">
        <v>0</v>
      </c>
      <c r="AD363" s="119">
        <v>0</v>
      </c>
      <c r="AE363" s="119">
        <v>0</v>
      </c>
      <c r="AF363" s="146">
        <f t="shared" si="158"/>
        <v>11571.27</v>
      </c>
      <c r="AG363" s="119">
        <v>0</v>
      </c>
      <c r="AH363" s="119">
        <v>0</v>
      </c>
      <c r="AI363" s="121" t="s">
        <v>17316</v>
      </c>
      <c r="AJ363" s="121">
        <v>2023</v>
      </c>
      <c r="AK363" s="122">
        <v>2023</v>
      </c>
      <c r="BZ363" s="124"/>
      <c r="CK363" s="103">
        <f t="shared" si="130"/>
        <v>1.8189894035458565E-11</v>
      </c>
    </row>
    <row r="364" spans="1:118" s="123" customFormat="1" x14ac:dyDescent="0.3">
      <c r="A364" s="52">
        <v>1</v>
      </c>
      <c r="B364" s="110">
        <f>SUBTOTAL(9,$A$22:A364)</f>
        <v>292</v>
      </c>
      <c r="C364" s="99" t="s">
        <v>15563</v>
      </c>
      <c r="D364" s="99"/>
      <c r="E364" s="99"/>
      <c r="F364" s="99"/>
      <c r="G364" s="101">
        <f t="shared" si="157"/>
        <v>562400.68999999994</v>
      </c>
      <c r="H364" s="119">
        <v>0</v>
      </c>
      <c r="I364" s="119">
        <v>550617.48</v>
      </c>
      <c r="J364" s="119">
        <v>0</v>
      </c>
      <c r="K364" s="119">
        <v>0</v>
      </c>
      <c r="L364" s="119">
        <v>0</v>
      </c>
      <c r="M364" s="119">
        <v>0</v>
      </c>
      <c r="N364" s="125">
        <v>0</v>
      </c>
      <c r="O364" s="119">
        <v>0</v>
      </c>
      <c r="P364" s="119">
        <v>0</v>
      </c>
      <c r="Q364" s="119">
        <v>0</v>
      </c>
      <c r="R364" s="119">
        <v>0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>
        <v>0</v>
      </c>
      <c r="AB364" s="119">
        <v>0</v>
      </c>
      <c r="AC364" s="119">
        <v>0</v>
      </c>
      <c r="AD364" s="119">
        <v>0</v>
      </c>
      <c r="AE364" s="119">
        <v>0</v>
      </c>
      <c r="AF364" s="146">
        <f t="shared" si="158"/>
        <v>11783.21</v>
      </c>
      <c r="AG364" s="119">
        <v>0</v>
      </c>
      <c r="AH364" s="119">
        <v>0</v>
      </c>
      <c r="AI364" s="121" t="s">
        <v>17316</v>
      </c>
      <c r="AJ364" s="121">
        <v>2023</v>
      </c>
      <c r="AK364" s="122">
        <v>2023</v>
      </c>
      <c r="BZ364" s="124"/>
      <c r="CK364" s="103">
        <f t="shared" si="130"/>
        <v>-3.637978807091713E-11</v>
      </c>
    </row>
    <row r="365" spans="1:118" s="123" customFormat="1" x14ac:dyDescent="0.3">
      <c r="A365" s="52">
        <v>1</v>
      </c>
      <c r="B365" s="110">
        <f>SUBTOTAL(9,$A$22:A365)</f>
        <v>293</v>
      </c>
      <c r="C365" s="99" t="s">
        <v>15566</v>
      </c>
      <c r="D365" s="99"/>
      <c r="E365" s="99"/>
      <c r="F365" s="99"/>
      <c r="G365" s="101">
        <f t="shared" si="157"/>
        <v>559547.50999999989</v>
      </c>
      <c r="H365" s="119">
        <v>0</v>
      </c>
      <c r="I365" s="119">
        <v>547824.06999999995</v>
      </c>
      <c r="J365" s="119">
        <v>0</v>
      </c>
      <c r="K365" s="119">
        <v>0</v>
      </c>
      <c r="L365" s="119">
        <v>0</v>
      </c>
      <c r="M365" s="119">
        <v>0</v>
      </c>
      <c r="N365" s="125">
        <v>0</v>
      </c>
      <c r="O365" s="119">
        <v>0</v>
      </c>
      <c r="P365" s="119">
        <v>0</v>
      </c>
      <c r="Q365" s="119">
        <v>0</v>
      </c>
      <c r="R365" s="119">
        <v>0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>
        <v>0</v>
      </c>
      <c r="AB365" s="119">
        <v>0</v>
      </c>
      <c r="AC365" s="119">
        <v>0</v>
      </c>
      <c r="AD365" s="119">
        <v>0</v>
      </c>
      <c r="AE365" s="119">
        <v>0</v>
      </c>
      <c r="AF365" s="146">
        <f t="shared" si="158"/>
        <v>11723.44</v>
      </c>
      <c r="AG365" s="119">
        <v>0</v>
      </c>
      <c r="AH365" s="119">
        <v>0</v>
      </c>
      <c r="AI365" s="121" t="s">
        <v>17316</v>
      </c>
      <c r="AJ365" s="121">
        <v>2023</v>
      </c>
      <c r="AK365" s="122">
        <v>2023</v>
      </c>
      <c r="BZ365" s="124"/>
      <c r="CK365" s="103">
        <f t="shared" si="130"/>
        <v>-5.6388671509921551E-11</v>
      </c>
    </row>
    <row r="366" spans="1:118" x14ac:dyDescent="0.3">
      <c r="B366" s="104" t="s">
        <v>266</v>
      </c>
      <c r="C366" s="104"/>
      <c r="D366" s="104"/>
      <c r="E366" s="104"/>
      <c r="F366" s="140">
        <v>11790939.119999999</v>
      </c>
      <c r="G366" s="100">
        <f t="shared" ref="G366:AH366" si="159">SUM(G367:G369)</f>
        <v>18235848.82</v>
      </c>
      <c r="H366" s="101">
        <f t="shared" si="159"/>
        <v>0</v>
      </c>
      <c r="I366" s="101">
        <f t="shared" si="159"/>
        <v>0</v>
      </c>
      <c r="J366" s="101">
        <f t="shared" si="159"/>
        <v>0</v>
      </c>
      <c r="K366" s="101">
        <f t="shared" si="159"/>
        <v>0</v>
      </c>
      <c r="L366" s="101">
        <f t="shared" si="159"/>
        <v>2383548.62</v>
      </c>
      <c r="M366" s="101">
        <f t="shared" si="159"/>
        <v>0</v>
      </c>
      <c r="N366" s="102">
        <f t="shared" si="159"/>
        <v>0</v>
      </c>
      <c r="O366" s="101">
        <f t="shared" si="159"/>
        <v>0</v>
      </c>
      <c r="P366" s="101">
        <f t="shared" si="159"/>
        <v>1053</v>
      </c>
      <c r="Q366" s="101">
        <f t="shared" si="159"/>
        <v>8997105.0700000003</v>
      </c>
      <c r="R366" s="101">
        <f t="shared" si="159"/>
        <v>146</v>
      </c>
      <c r="S366" s="101">
        <f t="shared" si="159"/>
        <v>1766451.26</v>
      </c>
      <c r="T366" s="101">
        <f t="shared" si="159"/>
        <v>1892.17</v>
      </c>
      <c r="U366" s="101">
        <f t="shared" si="159"/>
        <v>4308220.62</v>
      </c>
      <c r="V366" s="101">
        <f t="shared" si="159"/>
        <v>0</v>
      </c>
      <c r="W366" s="101">
        <f t="shared" si="159"/>
        <v>0</v>
      </c>
      <c r="X366" s="101">
        <f t="shared" si="159"/>
        <v>0</v>
      </c>
      <c r="Y366" s="101">
        <f t="shared" si="159"/>
        <v>0</v>
      </c>
      <c r="Z366" s="101">
        <f t="shared" si="159"/>
        <v>0</v>
      </c>
      <c r="AA366" s="101">
        <f t="shared" si="159"/>
        <v>0</v>
      </c>
      <c r="AB366" s="101">
        <f t="shared" si="159"/>
        <v>0</v>
      </c>
      <c r="AC366" s="101">
        <f t="shared" si="159"/>
        <v>0</v>
      </c>
      <c r="AD366" s="101">
        <f t="shared" si="159"/>
        <v>0</v>
      </c>
      <c r="AE366" s="101">
        <f t="shared" si="159"/>
        <v>0</v>
      </c>
      <c r="AF366" s="101">
        <f t="shared" si="159"/>
        <v>373543.97</v>
      </c>
      <c r="AG366" s="101">
        <f t="shared" si="159"/>
        <v>406979.28</v>
      </c>
      <c r="AH366" s="101">
        <f t="shared" si="159"/>
        <v>0</v>
      </c>
      <c r="AI366" s="93" t="s">
        <v>17075</v>
      </c>
      <c r="AJ366" s="93" t="s">
        <v>17075</v>
      </c>
      <c r="AK366" s="93" t="s">
        <v>17075</v>
      </c>
      <c r="AL366" s="105"/>
      <c r="AM366" s="105"/>
      <c r="AN366" s="105"/>
      <c r="AO366" s="105"/>
      <c r="AP366" s="106"/>
      <c r="AQ366" s="106"/>
      <c r="AR366" s="106"/>
      <c r="AS366" s="106"/>
      <c r="AT366" s="106"/>
      <c r="AU366" s="106"/>
      <c r="AV366" s="106"/>
      <c r="AW366" s="106"/>
      <c r="AX366" s="106"/>
      <c r="AY366" s="106"/>
      <c r="AZ366" s="106"/>
      <c r="BA366" s="107"/>
      <c r="BB366" s="107"/>
      <c r="BC366" s="106"/>
      <c r="BD366" s="106"/>
      <c r="BE366" s="108"/>
      <c r="BF366" s="109">
        <f t="shared" si="147"/>
        <v>-1053</v>
      </c>
      <c r="BM366" s="52" t="e">
        <f>VLOOKUP(C366,BP:BR,3,FALSE)</f>
        <v>#N/A</v>
      </c>
      <c r="BP366" s="52" t="s">
        <v>3387</v>
      </c>
      <c r="BQ366" s="52" t="s">
        <v>811</v>
      </c>
      <c r="BR366" s="52" t="s">
        <v>3389</v>
      </c>
      <c r="BX366" s="52" t="s">
        <v>3387</v>
      </c>
      <c r="BY366" s="52" t="s">
        <v>811</v>
      </c>
      <c r="BZ366" s="52" t="s">
        <v>3389</v>
      </c>
      <c r="CK366" s="103">
        <f t="shared" si="130"/>
        <v>-9.3132257461547852E-10</v>
      </c>
    </row>
    <row r="367" spans="1:118" x14ac:dyDescent="0.3">
      <c r="A367" s="52">
        <v>1</v>
      </c>
      <c r="B367" s="110">
        <f>SUBTOTAL(9,$A$22:A367)</f>
        <v>294</v>
      </c>
      <c r="C367" s="115" t="s">
        <v>268</v>
      </c>
      <c r="D367" s="115"/>
      <c r="E367" s="115"/>
      <c r="F367" s="116">
        <v>9389643.1199999992</v>
      </c>
      <c r="G367" s="101">
        <f t="shared" ref="G367:G369" si="160">H367+I367+J367+K367+L367+M367+O367+Q367+S367+U367+W367+X367+Y367+Z367+AA367+AB367+AC367+AD367+AE367+AF367+AG367+AH367</f>
        <v>9389643.120000001</v>
      </c>
      <c r="H367" s="117">
        <v>0</v>
      </c>
      <c r="I367" s="117">
        <v>0</v>
      </c>
      <c r="J367" s="117">
        <v>0</v>
      </c>
      <c r="K367" s="117">
        <v>0</v>
      </c>
      <c r="L367" s="117">
        <v>0</v>
      </c>
      <c r="M367" s="117">
        <v>0</v>
      </c>
      <c r="N367" s="118">
        <v>0</v>
      </c>
      <c r="O367" s="117">
        <v>0</v>
      </c>
      <c r="P367" s="101">
        <v>1053</v>
      </c>
      <c r="Q367" s="101">
        <v>8997105.0700000003</v>
      </c>
      <c r="R367" s="117">
        <v>0</v>
      </c>
      <c r="S367" s="117">
        <v>0</v>
      </c>
      <c r="T367" s="101">
        <v>0</v>
      </c>
      <c r="U367" s="101">
        <v>0</v>
      </c>
      <c r="V367" s="117">
        <v>0</v>
      </c>
      <c r="W367" s="117">
        <v>0</v>
      </c>
      <c r="X367" s="117">
        <v>0</v>
      </c>
      <c r="Y367" s="117">
        <v>0</v>
      </c>
      <c r="Z367" s="117">
        <v>0</v>
      </c>
      <c r="AA367" s="117">
        <v>0</v>
      </c>
      <c r="AB367" s="117">
        <v>0</v>
      </c>
      <c r="AC367" s="117">
        <v>0</v>
      </c>
      <c r="AD367" s="117">
        <v>0</v>
      </c>
      <c r="AE367" s="117">
        <v>0</v>
      </c>
      <c r="AF367" s="101">
        <f>ROUND(Q367*2.14%,2)</f>
        <v>192538.05</v>
      </c>
      <c r="AG367" s="117">
        <v>200000</v>
      </c>
      <c r="AH367" s="117">
        <v>0</v>
      </c>
      <c r="AI367" s="93">
        <v>2023</v>
      </c>
      <c r="AJ367" s="93">
        <v>2023</v>
      </c>
      <c r="AK367" s="93">
        <v>2023</v>
      </c>
      <c r="AL367" s="105"/>
      <c r="AM367" s="105"/>
      <c r="AN367" s="105"/>
      <c r="AO367" s="105"/>
      <c r="AP367" s="106" t="s">
        <v>17000</v>
      </c>
      <c r="AQ367" s="106" t="s">
        <v>17002</v>
      </c>
      <c r="AR367" s="106">
        <v>0</v>
      </c>
      <c r="AS367" s="106" t="s">
        <v>17010</v>
      </c>
      <c r="AT367" s="106" t="s">
        <v>17014</v>
      </c>
      <c r="AU367" s="106" t="s">
        <v>17010</v>
      </c>
      <c r="AV367" s="106"/>
      <c r="AW367" s="106"/>
      <c r="AX367" s="106"/>
      <c r="AY367" s="106"/>
      <c r="AZ367" s="106" t="s">
        <v>931</v>
      </c>
      <c r="BA367" s="107">
        <v>3906.8</v>
      </c>
      <c r="BB367" s="107">
        <v>1053</v>
      </c>
      <c r="BC367" s="106" t="s">
        <v>3053</v>
      </c>
      <c r="BD367" s="106" t="s">
        <v>17058</v>
      </c>
      <c r="BE367" s="108"/>
      <c r="BF367" s="109">
        <f t="shared" si="147"/>
        <v>0</v>
      </c>
      <c r="BM367" s="52" t="str">
        <f>VLOOKUP(C367,BP:BR,3,FALSE)</f>
        <v>1105.500</v>
      </c>
      <c r="BP367" s="52" t="s">
        <v>3392</v>
      </c>
      <c r="BQ367" s="52" t="s">
        <v>1350</v>
      </c>
      <c r="BR367" s="52" t="s">
        <v>3393</v>
      </c>
      <c r="BX367" s="52" t="s">
        <v>3392</v>
      </c>
      <c r="BY367" s="52" t="s">
        <v>1350</v>
      </c>
      <c r="BZ367" s="52" t="s">
        <v>3393</v>
      </c>
      <c r="CK367" s="103">
        <f t="shared" si="130"/>
        <v>7.5669959187507629E-10</v>
      </c>
    </row>
    <row r="368" spans="1:118" s="123" customFormat="1" x14ac:dyDescent="0.3">
      <c r="A368" s="52">
        <v>1</v>
      </c>
      <c r="B368" s="110">
        <f>SUBTOTAL(9,$A$22:A368)</f>
        <v>295</v>
      </c>
      <c r="C368" s="141" t="s">
        <v>15396</v>
      </c>
      <c r="D368" s="141"/>
      <c r="E368" s="141"/>
      <c r="F368" s="141"/>
      <c r="G368" s="101">
        <f t="shared" si="160"/>
        <v>4445789.16</v>
      </c>
      <c r="H368" s="119">
        <v>0</v>
      </c>
      <c r="I368" s="119">
        <v>0</v>
      </c>
      <c r="J368" s="119">
        <v>0</v>
      </c>
      <c r="K368" s="119">
        <v>0</v>
      </c>
      <c r="L368" s="119">
        <v>2383548.62</v>
      </c>
      <c r="M368" s="119">
        <v>0</v>
      </c>
      <c r="N368" s="120">
        <v>0</v>
      </c>
      <c r="O368" s="119">
        <v>0</v>
      </c>
      <c r="P368" s="119">
        <v>0</v>
      </c>
      <c r="Q368" s="119">
        <v>0</v>
      </c>
      <c r="R368" s="119">
        <v>146</v>
      </c>
      <c r="S368" s="119">
        <v>1766451.26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>
        <v>0</v>
      </c>
      <c r="AB368" s="119">
        <v>0</v>
      </c>
      <c r="AC368" s="119">
        <v>0</v>
      </c>
      <c r="AD368" s="119">
        <v>0</v>
      </c>
      <c r="AE368" s="119">
        <v>0</v>
      </c>
      <c r="AF368" s="146">
        <f>ROUND(Q368*2.14%,2)+ROUND(H368*2.14%,2)+ROUND(I368*2.14%,2)+ROUND(J368*2.14%,2)+ROUND(K368*2.14%,2)+ROUND(L368*2.14%,2)+ROUND(M368*2.14%,2)+ROUND(O368*2.14%,2)+ROUND(S368*2.14%,2)+ROUND(U368*2.14%,2)+ROUND(W368*2.14%,2)+ROUND(X368*2.14%,2)+ROUND(Y368*2.14%,2)+ROUND(Z368*2.14%,2)+ROUND(AA368*2.14%,2)+ROUND(AB368*2.14%,2)+ROUND(AC368*2.14%,2)+ROUND(AD368*2.14%,2)+ROUND(AE368*2.14%,2)</f>
        <v>88810</v>
      </c>
      <c r="AG368" s="119">
        <v>206979.28</v>
      </c>
      <c r="AH368" s="119">
        <v>0</v>
      </c>
      <c r="AI368" s="121">
        <v>2023</v>
      </c>
      <c r="AJ368" s="121">
        <v>2023</v>
      </c>
      <c r="AK368" s="122">
        <v>2023</v>
      </c>
      <c r="AW368" s="123" t="e">
        <f>VLOOKUP(C368,AZ:BA,2,FALSE)</f>
        <v>#N/A</v>
      </c>
      <c r="BZ368" s="124"/>
      <c r="CH368" s="123" t="e">
        <f>VLOOKUP(C368,CI:CJ,2,FALSE)</f>
        <v>#N/A</v>
      </c>
      <c r="CK368" s="103">
        <f t="shared" ref="CK368:CK432" si="161">G368-H368-I368-J368-K368-L368-M368-O368-Q368-S368-U368-W368-X368-Y368-Z368-AA368-AB368-AC368-AD368-AE368-AF368-AG368-AH368</f>
        <v>2.9103830456733704E-11</v>
      </c>
      <c r="CO368" s="123" t="e">
        <f>VLOOKUP(C368,CP:CQ,2,FALSE)</f>
        <v>#N/A</v>
      </c>
      <c r="DN368" s="123" t="e">
        <f>VLOOKUP(C368,DO:DP,2,FALSE)</f>
        <v>#N/A</v>
      </c>
    </row>
    <row r="369" spans="1:118" s="123" customFormat="1" x14ac:dyDescent="0.3">
      <c r="A369" s="52">
        <v>1</v>
      </c>
      <c r="B369" s="110">
        <f>SUBTOTAL(9,$A$22:A369)</f>
        <v>296</v>
      </c>
      <c r="C369" s="99" t="s">
        <v>15518</v>
      </c>
      <c r="D369" s="99"/>
      <c r="E369" s="99"/>
      <c r="F369" s="99"/>
      <c r="G369" s="101">
        <f t="shared" si="160"/>
        <v>4400416.54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20">
        <v>0</v>
      </c>
      <c r="O369" s="119">
        <v>0</v>
      </c>
      <c r="P369" s="119">
        <v>0</v>
      </c>
      <c r="Q369" s="119">
        <v>0</v>
      </c>
      <c r="R369" s="119">
        <v>0</v>
      </c>
      <c r="S369" s="119">
        <v>0</v>
      </c>
      <c r="T369" s="119">
        <v>1892.17</v>
      </c>
      <c r="U369" s="119">
        <v>4308220.62</v>
      </c>
      <c r="V369" s="119">
        <v>0</v>
      </c>
      <c r="W369" s="119">
        <v>0</v>
      </c>
      <c r="X369" s="119">
        <v>0</v>
      </c>
      <c r="Y369" s="119">
        <v>0</v>
      </c>
      <c r="Z369" s="119">
        <v>0</v>
      </c>
      <c r="AA369" s="119">
        <v>0</v>
      </c>
      <c r="AB369" s="119">
        <v>0</v>
      </c>
      <c r="AC369" s="119">
        <v>0</v>
      </c>
      <c r="AD369" s="119">
        <v>0</v>
      </c>
      <c r="AE369" s="119">
        <v>0</v>
      </c>
      <c r="AF369" s="146">
        <f>ROUND(Q369*2.14%,2)+ROUND(H369*2.14%,2)+ROUND(I369*2.14%,2)+ROUND(J369*2.14%,2)+ROUND(K369*2.14%,2)+ROUND(L369*2.14%,2)+ROUND(M369*2.14%,2)+ROUND(O369*2.14%,2)+ROUND(S369*2.14%,2)+ROUND(U369*2.14%,2)+ROUND(W369*2.14%,2)+ROUND(X369*2.14%,2)+ROUND(Y369*2.14%,2)+ROUND(Z369*2.14%,2)+ROUND(AA369*2.14%,2)+ROUND(AB369*2.14%,2)+ROUND(AC369*2.14%,2)+ROUND(AD369*2.14%,2)+ROUND(AE369*2.14%,2)</f>
        <v>92195.92</v>
      </c>
      <c r="AG369" s="119">
        <v>0</v>
      </c>
      <c r="AH369" s="119">
        <v>0</v>
      </c>
      <c r="AI369" s="121" t="s">
        <v>17316</v>
      </c>
      <c r="AJ369" s="121">
        <v>2023</v>
      </c>
      <c r="AK369" s="122">
        <v>2023</v>
      </c>
      <c r="AW369" s="123" t="e">
        <f>VLOOKUP(C369,AZ:BA,2,FALSE)</f>
        <v>#N/A</v>
      </c>
      <c r="BZ369" s="124"/>
      <c r="CD369" s="123" t="e">
        <f>VLOOKUP(C369,CE:CF,2,FALSE)</f>
        <v>#N/A</v>
      </c>
      <c r="CH369" s="123" t="e">
        <f>VLOOKUP(C369,CI:CJ,2,FALSE)</f>
        <v>#N/A</v>
      </c>
      <c r="CK369" s="103">
        <f t="shared" si="161"/>
        <v>-7.2759576141834259E-11</v>
      </c>
      <c r="CO369" s="123" t="e">
        <f>VLOOKUP(C369,CP:CQ,2,FALSE)</f>
        <v>#N/A</v>
      </c>
      <c r="DN369" s="123" t="e">
        <f>VLOOKUP(C369,DO:DP,2,FALSE)</f>
        <v>#N/A</v>
      </c>
    </row>
    <row r="370" spans="1:118" x14ac:dyDescent="0.3">
      <c r="B370" s="104" t="s">
        <v>271</v>
      </c>
      <c r="C370" s="104"/>
      <c r="D370" s="104"/>
      <c r="E370" s="104"/>
      <c r="F370" s="140"/>
      <c r="G370" s="100">
        <f>G371</f>
        <v>8800830.6999999993</v>
      </c>
      <c r="H370" s="101">
        <f t="shared" ref="H370:AH370" si="162">H371</f>
        <v>0</v>
      </c>
      <c r="I370" s="101">
        <f t="shared" si="162"/>
        <v>0</v>
      </c>
      <c r="J370" s="101">
        <f t="shared" si="162"/>
        <v>0</v>
      </c>
      <c r="K370" s="101">
        <f t="shared" si="162"/>
        <v>0</v>
      </c>
      <c r="L370" s="101">
        <f t="shared" si="162"/>
        <v>0</v>
      </c>
      <c r="M370" s="101">
        <f t="shared" si="162"/>
        <v>0</v>
      </c>
      <c r="N370" s="102">
        <f t="shared" si="162"/>
        <v>0</v>
      </c>
      <c r="O370" s="101">
        <f t="shared" si="162"/>
        <v>0</v>
      </c>
      <c r="P370" s="101">
        <f t="shared" si="162"/>
        <v>820.6</v>
      </c>
      <c r="Q370" s="101">
        <f t="shared" si="162"/>
        <v>8616438.9100000001</v>
      </c>
      <c r="R370" s="101">
        <f t="shared" si="162"/>
        <v>0</v>
      </c>
      <c r="S370" s="101">
        <f t="shared" si="162"/>
        <v>0</v>
      </c>
      <c r="T370" s="101">
        <f t="shared" si="162"/>
        <v>0</v>
      </c>
      <c r="U370" s="101">
        <f t="shared" si="162"/>
        <v>0</v>
      </c>
      <c r="V370" s="101">
        <f t="shared" si="162"/>
        <v>0</v>
      </c>
      <c r="W370" s="101">
        <f t="shared" si="162"/>
        <v>0</v>
      </c>
      <c r="X370" s="101">
        <f t="shared" si="162"/>
        <v>0</v>
      </c>
      <c r="Y370" s="101">
        <f t="shared" si="162"/>
        <v>0</v>
      </c>
      <c r="Z370" s="101">
        <f t="shared" si="162"/>
        <v>0</v>
      </c>
      <c r="AA370" s="101">
        <f t="shared" si="162"/>
        <v>0</v>
      </c>
      <c r="AB370" s="101">
        <f t="shared" si="162"/>
        <v>0</v>
      </c>
      <c r="AC370" s="101">
        <f t="shared" si="162"/>
        <v>0</v>
      </c>
      <c r="AD370" s="101">
        <f t="shared" si="162"/>
        <v>0</v>
      </c>
      <c r="AE370" s="101">
        <f t="shared" si="162"/>
        <v>0</v>
      </c>
      <c r="AF370" s="101">
        <f t="shared" si="162"/>
        <v>184391.79</v>
      </c>
      <c r="AG370" s="101">
        <f t="shared" si="162"/>
        <v>0</v>
      </c>
      <c r="AH370" s="101">
        <f t="shared" si="162"/>
        <v>0</v>
      </c>
      <c r="AI370" s="93" t="s">
        <v>17075</v>
      </c>
      <c r="AJ370" s="93" t="s">
        <v>17075</v>
      </c>
      <c r="AK370" s="93" t="s">
        <v>17075</v>
      </c>
      <c r="AL370" s="105"/>
      <c r="AM370" s="105"/>
      <c r="AN370" s="105"/>
      <c r="AO370" s="105"/>
      <c r="AP370" s="106"/>
      <c r="AQ370" s="106"/>
      <c r="AR370" s="106"/>
      <c r="AS370" s="106"/>
      <c r="AT370" s="106"/>
      <c r="AU370" s="106"/>
      <c r="AV370" s="106"/>
      <c r="AW370" s="106"/>
      <c r="AX370" s="106"/>
      <c r="AY370" s="106"/>
      <c r="AZ370" s="106"/>
      <c r="BA370" s="107"/>
      <c r="BB370" s="107"/>
      <c r="BC370" s="106"/>
      <c r="BD370" s="106"/>
      <c r="BE370" s="108"/>
      <c r="BF370" s="109"/>
      <c r="CK370" s="103">
        <f t="shared" si="161"/>
        <v>-9.0221874415874481E-10</v>
      </c>
    </row>
    <row r="371" spans="1:118" s="123" customFormat="1" x14ac:dyDescent="0.3">
      <c r="A371" s="52">
        <v>1</v>
      </c>
      <c r="B371" s="110">
        <f>SUBTOTAL(9,$A$22:A371)</f>
        <v>297</v>
      </c>
      <c r="C371" s="141" t="s">
        <v>2748</v>
      </c>
      <c r="D371" s="141"/>
      <c r="E371" s="141"/>
      <c r="F371" s="141"/>
      <c r="G371" s="101">
        <f>H371+I371+J371+K371+L371+M371+O371+Q371+S371+U371+W371+X371+Y371+Z371+AA371+AB371+AC371+AD371+AE371+AF371+AG371+AH371</f>
        <v>8800830.6999999993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20">
        <v>0</v>
      </c>
      <c r="O371" s="119">
        <v>0</v>
      </c>
      <c r="P371" s="119">
        <v>820.6</v>
      </c>
      <c r="Q371" s="119">
        <v>8616438.9100000001</v>
      </c>
      <c r="R371" s="119">
        <v>0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>
        <v>0</v>
      </c>
      <c r="AB371" s="119">
        <v>0</v>
      </c>
      <c r="AC371" s="119">
        <v>0</v>
      </c>
      <c r="AD371" s="119">
        <v>0</v>
      </c>
      <c r="AE371" s="119">
        <v>0</v>
      </c>
      <c r="AF371" s="146">
        <f>ROUND(Q371*2.14%,2)+ROUND(H371*2.14%,2)+ROUND(I371*2.14%,2)+ROUND(J371*2.14%,2)+ROUND(K371*2.14%,2)+ROUND(L371*2.14%,2)+ROUND(M371*2.14%,2)+ROUND(O371*2.14%,2)+ROUND(S371*2.14%,2)+ROUND(U371*2.14%,2)+ROUND(W371*2.14%,2)+ROUND(X371*2.14%,2)+ROUND(Y371*2.14%,2)+ROUND(Z371*2.14%,2)+ROUND(AA371*2.14%,2)+ROUND(AB371*2.14%,2)+ROUND(AC371*2.14%,2)+ROUND(AD371*2.14%,2)+ROUND(AE371*2.14%,2)</f>
        <v>184391.79</v>
      </c>
      <c r="AG371" s="119">
        <v>0</v>
      </c>
      <c r="AH371" s="119">
        <v>0</v>
      </c>
      <c r="AI371" s="121" t="s">
        <v>17316</v>
      </c>
      <c r="AJ371" s="121">
        <v>2023</v>
      </c>
      <c r="AK371" s="122">
        <v>2023</v>
      </c>
      <c r="AW371" s="123" t="e">
        <f>VLOOKUP(C371,AZ:BA,2,FALSE)</f>
        <v>#N/A</v>
      </c>
      <c r="BZ371" s="124"/>
      <c r="CH371" s="123" t="e">
        <f>VLOOKUP(C371,CI:CJ,2,FALSE)</f>
        <v>#N/A</v>
      </c>
      <c r="CK371" s="103">
        <f t="shared" si="161"/>
        <v>-9.0221874415874481E-10</v>
      </c>
      <c r="CO371" s="123" t="e">
        <f>VLOOKUP(C371,CP:CQ,2,FALSE)</f>
        <v>#N/A</v>
      </c>
      <c r="DN371" s="123" t="e">
        <f>VLOOKUP(C371,DO:DP,2,FALSE)</f>
        <v>#N/A</v>
      </c>
    </row>
    <row r="372" spans="1:118" x14ac:dyDescent="0.3">
      <c r="B372" s="104" t="s">
        <v>52</v>
      </c>
      <c r="C372" s="104"/>
      <c r="D372" s="100">
        <v>23733549.129999999</v>
      </c>
      <c r="E372" s="100">
        <f>D372*3-G372-G378-G380-G592-G595-G597-G599-G775-G777-G779-G781-G783</f>
        <v>-29805601.109999999</v>
      </c>
      <c r="F372" s="100">
        <v>4688937.47</v>
      </c>
      <c r="G372" s="100">
        <f>SUM(G373:G377)</f>
        <v>34494538.579999998</v>
      </c>
      <c r="H372" s="101">
        <f t="shared" ref="H372:AH372" si="163">SUM(H373:H377)</f>
        <v>0</v>
      </c>
      <c r="I372" s="101">
        <f t="shared" si="163"/>
        <v>0</v>
      </c>
      <c r="J372" s="101">
        <f t="shared" si="163"/>
        <v>0</v>
      </c>
      <c r="K372" s="101">
        <f t="shared" si="163"/>
        <v>0</v>
      </c>
      <c r="L372" s="101">
        <f t="shared" si="163"/>
        <v>0</v>
      </c>
      <c r="M372" s="101">
        <f t="shared" si="163"/>
        <v>0</v>
      </c>
      <c r="N372" s="102">
        <f t="shared" si="163"/>
        <v>0</v>
      </c>
      <c r="O372" s="101">
        <f t="shared" si="163"/>
        <v>0</v>
      </c>
      <c r="P372" s="101">
        <f t="shared" si="163"/>
        <v>3831.2200000000003</v>
      </c>
      <c r="Q372" s="101">
        <f t="shared" si="163"/>
        <v>33585188.439999998</v>
      </c>
      <c r="R372" s="101">
        <f t="shared" si="163"/>
        <v>0</v>
      </c>
      <c r="S372" s="101">
        <f t="shared" si="163"/>
        <v>0</v>
      </c>
      <c r="T372" s="101">
        <f t="shared" si="163"/>
        <v>0</v>
      </c>
      <c r="U372" s="101">
        <f t="shared" si="163"/>
        <v>0</v>
      </c>
      <c r="V372" s="101">
        <f t="shared" si="163"/>
        <v>0</v>
      </c>
      <c r="W372" s="101">
        <f t="shared" si="163"/>
        <v>0</v>
      </c>
      <c r="X372" s="101">
        <f t="shared" si="163"/>
        <v>0</v>
      </c>
      <c r="Y372" s="101">
        <f t="shared" si="163"/>
        <v>0</v>
      </c>
      <c r="Z372" s="101">
        <f t="shared" si="163"/>
        <v>0</v>
      </c>
      <c r="AA372" s="101">
        <f t="shared" si="163"/>
        <v>0</v>
      </c>
      <c r="AB372" s="101">
        <f t="shared" si="163"/>
        <v>0</v>
      </c>
      <c r="AC372" s="101">
        <f t="shared" si="163"/>
        <v>0</v>
      </c>
      <c r="AD372" s="101">
        <f t="shared" si="163"/>
        <v>0</v>
      </c>
      <c r="AE372" s="101">
        <f t="shared" si="163"/>
        <v>0</v>
      </c>
      <c r="AF372" s="101">
        <f t="shared" si="163"/>
        <v>609350.14</v>
      </c>
      <c r="AG372" s="101">
        <f t="shared" si="163"/>
        <v>180000</v>
      </c>
      <c r="AH372" s="101">
        <f t="shared" si="163"/>
        <v>120000</v>
      </c>
      <c r="AI372" s="93" t="s">
        <v>17075</v>
      </c>
      <c r="AJ372" s="93" t="s">
        <v>17075</v>
      </c>
      <c r="AK372" s="93" t="s">
        <v>17075</v>
      </c>
      <c r="AL372" s="105"/>
      <c r="AM372" s="105"/>
      <c r="AN372" s="105"/>
      <c r="AO372" s="105"/>
      <c r="AP372" s="106"/>
      <c r="AQ372" s="106"/>
      <c r="AR372" s="106"/>
      <c r="AS372" s="106"/>
      <c r="AT372" s="106"/>
      <c r="AU372" s="106"/>
      <c r="AV372" s="106"/>
      <c r="AW372" s="106"/>
      <c r="AX372" s="106"/>
      <c r="AY372" s="106"/>
      <c r="AZ372" s="106"/>
      <c r="BA372" s="107"/>
      <c r="BB372" s="107"/>
      <c r="BC372" s="106"/>
      <c r="BD372" s="106"/>
      <c r="BE372" s="108"/>
      <c r="BF372" s="109">
        <f t="shared" si="147"/>
        <v>-3831.2200000000003</v>
      </c>
      <c r="BM372" s="52" t="e">
        <f>VLOOKUP(C372,BP:BR,3,FALSE)</f>
        <v>#N/A</v>
      </c>
      <c r="BP372" s="52" t="s">
        <v>3015</v>
      </c>
      <c r="BQ372" s="52" t="s">
        <v>2993</v>
      </c>
      <c r="BR372" s="52" t="s">
        <v>2993</v>
      </c>
      <c r="BX372" s="52" t="s">
        <v>3015</v>
      </c>
      <c r="BY372" s="52" t="s">
        <v>2993</v>
      </c>
      <c r="BZ372" s="52" t="s">
        <v>2993</v>
      </c>
      <c r="CK372" s="103">
        <f t="shared" si="161"/>
        <v>5.8207660913467407E-10</v>
      </c>
    </row>
    <row r="373" spans="1:118" x14ac:dyDescent="0.3">
      <c r="A373" s="52">
        <v>1</v>
      </c>
      <c r="B373" s="110">
        <f>SUBTOTAL(9,$A$22:A373)</f>
        <v>298</v>
      </c>
      <c r="C373" s="147" t="s">
        <v>57</v>
      </c>
      <c r="D373" s="148"/>
      <c r="E373" s="148"/>
      <c r="F373" s="149">
        <v>4688937.47</v>
      </c>
      <c r="G373" s="101">
        <f t="shared" ref="G373:G377" si="164">H373+I373+J373+K373+L373+M373+O373+Q373+S373+U373+W373+X373+Y373+Z373+AA373+AB373+AC373+AD373+AE373+AF373+AG373+AH373</f>
        <v>4688937.4700000007</v>
      </c>
      <c r="H373" s="117">
        <v>0</v>
      </c>
      <c r="I373" s="117">
        <v>0</v>
      </c>
      <c r="J373" s="117">
        <v>0</v>
      </c>
      <c r="K373" s="117">
        <v>0</v>
      </c>
      <c r="L373" s="117">
        <v>0</v>
      </c>
      <c r="M373" s="117">
        <v>0</v>
      </c>
      <c r="N373" s="118">
        <v>0</v>
      </c>
      <c r="O373" s="117">
        <v>0</v>
      </c>
      <c r="P373" s="101">
        <v>544</v>
      </c>
      <c r="Q373" s="101">
        <v>4414467.8600000003</v>
      </c>
      <c r="R373" s="117">
        <v>0</v>
      </c>
      <c r="S373" s="117">
        <v>0</v>
      </c>
      <c r="T373" s="101">
        <v>0</v>
      </c>
      <c r="U373" s="101">
        <v>0</v>
      </c>
      <c r="V373" s="117">
        <v>0</v>
      </c>
      <c r="W373" s="117">
        <v>0</v>
      </c>
      <c r="X373" s="117">
        <v>0</v>
      </c>
      <c r="Y373" s="117">
        <v>0</v>
      </c>
      <c r="Z373" s="117">
        <v>0</v>
      </c>
      <c r="AA373" s="117">
        <v>0</v>
      </c>
      <c r="AB373" s="117">
        <v>0</v>
      </c>
      <c r="AC373" s="117">
        <v>0</v>
      </c>
      <c r="AD373" s="117">
        <v>0</v>
      </c>
      <c r="AE373" s="117">
        <v>0</v>
      </c>
      <c r="AF373" s="101">
        <f>ROUND(Q373*2.14%,2)</f>
        <v>94469.61</v>
      </c>
      <c r="AG373" s="101">
        <v>180000</v>
      </c>
      <c r="AH373" s="117">
        <v>0</v>
      </c>
      <c r="AI373" s="93">
        <v>2023</v>
      </c>
      <c r="AJ373" s="93">
        <v>2023</v>
      </c>
      <c r="AK373" s="93">
        <v>2023</v>
      </c>
      <c r="AL373" s="105"/>
      <c r="AM373" s="105"/>
      <c r="AN373" s="105"/>
      <c r="AO373" s="105"/>
      <c r="AP373" s="106" t="s">
        <v>17019</v>
      </c>
      <c r="AQ373" s="106" t="s">
        <v>16995</v>
      </c>
      <c r="AR373" s="106">
        <v>0</v>
      </c>
      <c r="AS373" s="106" t="s">
        <v>17008</v>
      </c>
      <c r="AT373" s="106" t="s">
        <v>17004</v>
      </c>
      <c r="AU373" s="106">
        <v>0</v>
      </c>
      <c r="AV373" s="106"/>
      <c r="AW373" s="106"/>
      <c r="AX373" s="106"/>
      <c r="AY373" s="106"/>
      <c r="AZ373" s="106" t="s">
        <v>642</v>
      </c>
      <c r="BA373" s="107">
        <v>632.1</v>
      </c>
      <c r="BB373" s="107">
        <v>544</v>
      </c>
      <c r="BC373" s="106" t="s">
        <v>2975</v>
      </c>
      <c r="BD373" s="106" t="s">
        <v>17058</v>
      </c>
      <c r="BE373" s="108"/>
      <c r="BF373" s="109">
        <f t="shared" si="147"/>
        <v>0</v>
      </c>
      <c r="BM373" s="52" t="str">
        <f>VLOOKUP(C373,BP:BR,3,FALSE)</f>
        <v>0.000</v>
      </c>
      <c r="BP373" s="52" t="s">
        <v>3017</v>
      </c>
      <c r="BQ373" s="52" t="s">
        <v>3019</v>
      </c>
      <c r="BR373" s="52" t="s">
        <v>2993</v>
      </c>
      <c r="BX373" s="52" t="s">
        <v>3017</v>
      </c>
      <c r="BY373" s="52" t="s">
        <v>3019</v>
      </c>
      <c r="BZ373" s="52" t="s">
        <v>2993</v>
      </c>
      <c r="CK373" s="103">
        <f t="shared" si="161"/>
        <v>3.4924596548080444E-10</v>
      </c>
    </row>
    <row r="374" spans="1:118" x14ac:dyDescent="0.3">
      <c r="A374" s="52">
        <v>1</v>
      </c>
      <c r="B374" s="110">
        <f>SUBTOTAL(9,$A$22:A374)</f>
        <v>299</v>
      </c>
      <c r="C374" s="147" t="s">
        <v>15941</v>
      </c>
      <c r="D374" s="148"/>
      <c r="E374" s="148"/>
      <c r="F374" s="149"/>
      <c r="G374" s="101">
        <f t="shared" si="164"/>
        <v>2100539.54</v>
      </c>
      <c r="H374" s="117">
        <v>0</v>
      </c>
      <c r="I374" s="117">
        <v>0</v>
      </c>
      <c r="J374" s="117">
        <v>0</v>
      </c>
      <c r="K374" s="117">
        <v>0</v>
      </c>
      <c r="L374" s="117">
        <v>0</v>
      </c>
      <c r="M374" s="117">
        <v>0</v>
      </c>
      <c r="N374" s="118">
        <v>0</v>
      </c>
      <c r="O374" s="117">
        <v>0</v>
      </c>
      <c r="P374" s="101">
        <v>358.42</v>
      </c>
      <c r="Q374" s="101">
        <v>1939044</v>
      </c>
      <c r="R374" s="117">
        <v>0</v>
      </c>
      <c r="S374" s="117">
        <v>0</v>
      </c>
      <c r="T374" s="101">
        <v>0</v>
      </c>
      <c r="U374" s="101">
        <v>0</v>
      </c>
      <c r="V374" s="117">
        <v>0</v>
      </c>
      <c r="W374" s="117">
        <v>0</v>
      </c>
      <c r="X374" s="117">
        <v>0</v>
      </c>
      <c r="Y374" s="117">
        <v>0</v>
      </c>
      <c r="Z374" s="117">
        <v>0</v>
      </c>
      <c r="AA374" s="117">
        <v>0</v>
      </c>
      <c r="AB374" s="117">
        <v>0</v>
      </c>
      <c r="AC374" s="117">
        <v>0</v>
      </c>
      <c r="AD374" s="117">
        <v>0</v>
      </c>
      <c r="AE374" s="117">
        <v>0</v>
      </c>
      <c r="AF374" s="101">
        <v>41495.54</v>
      </c>
      <c r="AG374" s="101">
        <v>0</v>
      </c>
      <c r="AH374" s="117">
        <v>120000</v>
      </c>
      <c r="AI374" s="93" t="s">
        <v>17316</v>
      </c>
      <c r="AJ374" s="93">
        <v>2023</v>
      </c>
      <c r="AK374" s="93">
        <v>2023</v>
      </c>
      <c r="AL374" s="105"/>
      <c r="AM374" s="105"/>
      <c r="AN374" s="105"/>
      <c r="AO374" s="105"/>
      <c r="AP374" s="106"/>
      <c r="AQ374" s="106"/>
      <c r="AR374" s="106"/>
      <c r="AS374" s="106"/>
      <c r="AT374" s="106"/>
      <c r="AU374" s="106"/>
      <c r="AV374" s="106"/>
      <c r="AW374" s="106"/>
      <c r="AX374" s="106"/>
      <c r="AY374" s="106"/>
      <c r="AZ374" s="106"/>
      <c r="BA374" s="107"/>
      <c r="BB374" s="107"/>
      <c r="BC374" s="106"/>
      <c r="BD374" s="106"/>
      <c r="BE374" s="108"/>
      <c r="BF374" s="109"/>
      <c r="CK374" s="103">
        <f t="shared" si="161"/>
        <v>0</v>
      </c>
    </row>
    <row r="375" spans="1:118" s="123" customFormat="1" x14ac:dyDescent="0.3">
      <c r="A375" s="52">
        <v>1</v>
      </c>
      <c r="B375" s="110">
        <f>SUBTOTAL(9,$A$22:A375)</f>
        <v>300</v>
      </c>
      <c r="C375" s="99" t="s">
        <v>15946</v>
      </c>
      <c r="D375" s="99"/>
      <c r="E375" s="99"/>
      <c r="F375" s="99"/>
      <c r="G375" s="101">
        <f t="shared" si="164"/>
        <v>7615696.4900000002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20">
        <v>0</v>
      </c>
      <c r="O375" s="119">
        <v>0</v>
      </c>
      <c r="P375" s="119">
        <v>910.4</v>
      </c>
      <c r="Q375" s="150">
        <v>7456135.2000000002</v>
      </c>
      <c r="R375" s="119">
        <v>0</v>
      </c>
      <c r="S375" s="119">
        <v>0</v>
      </c>
      <c r="T375" s="119">
        <v>0</v>
      </c>
      <c r="U375" s="119">
        <v>0</v>
      </c>
      <c r="V375" s="119">
        <v>0</v>
      </c>
      <c r="W375" s="119">
        <v>0</v>
      </c>
      <c r="X375" s="119">
        <v>0</v>
      </c>
      <c r="Y375" s="119">
        <v>0</v>
      </c>
      <c r="Z375" s="119">
        <v>0</v>
      </c>
      <c r="AA375" s="119">
        <v>0</v>
      </c>
      <c r="AB375" s="119">
        <v>0</v>
      </c>
      <c r="AC375" s="119">
        <v>0</v>
      </c>
      <c r="AD375" s="119">
        <v>0</v>
      </c>
      <c r="AE375" s="119">
        <v>0</v>
      </c>
      <c r="AF375" s="146">
        <f>ROUND(Q375*2.14%,2)+ROUND(H375*2.14%,2)+ROUND(I375*2.14%,2)+ROUND(J375*2.14%,2)+ROUND(K375*2.14%,2)+ROUND(L375*2.14%,2)+ROUND(M375*2.14%,2)+ROUND(O375*2.14%,2)+ROUND(S375*2.14%,2)+ROUND(U375*2.14%,2)+ROUND(W375*2.14%,2)+ROUND(X375*2.14%,2)+ROUND(Y375*2.14%,2)+ROUND(Z375*2.14%,2)+ROUND(AA375*2.14%,2)+ROUND(AB375*2.14%,2)+ROUND(AC375*2.14%,2)+ROUND(AD375*2.14%,2)+ROUND(AE375*2.14%,2)</f>
        <v>159561.29</v>
      </c>
      <c r="AG375" s="119">
        <v>0</v>
      </c>
      <c r="AH375" s="119">
        <v>0</v>
      </c>
      <c r="AI375" s="121" t="s">
        <v>17316</v>
      </c>
      <c r="AJ375" s="121">
        <v>2023</v>
      </c>
      <c r="AK375" s="122">
        <v>2023</v>
      </c>
      <c r="AW375" s="123" t="e">
        <f>VLOOKUP(C375,AZ:BA,2,FALSE)</f>
        <v>#N/A</v>
      </c>
      <c r="BZ375" s="124"/>
      <c r="CD375" s="123" t="e">
        <f>VLOOKUP(C375,CE:CF,2,FALSE)</f>
        <v>#N/A</v>
      </c>
      <c r="CH375" s="123" t="e">
        <f>VLOOKUP(C375,CI:CJ,2,FALSE)</f>
        <v>#N/A</v>
      </c>
      <c r="CK375" s="103">
        <f t="shared" si="161"/>
        <v>2.9103830456733704E-11</v>
      </c>
      <c r="CO375" s="123" t="e">
        <f>VLOOKUP(C375,CP:CQ,2,FALSE)</f>
        <v>#N/A</v>
      </c>
      <c r="DN375" s="123" t="e">
        <f>VLOOKUP(C375,DO:DP,2,FALSE)</f>
        <v>#N/A</v>
      </c>
    </row>
    <row r="376" spans="1:118" s="123" customFormat="1" x14ac:dyDescent="0.3">
      <c r="A376" s="52">
        <v>1</v>
      </c>
      <c r="B376" s="110">
        <f>SUBTOTAL(9,$A$22:A376)</f>
        <v>301</v>
      </c>
      <c r="C376" s="99" t="s">
        <v>15922</v>
      </c>
      <c r="D376" s="99"/>
      <c r="E376" s="99"/>
      <c r="F376" s="99"/>
      <c r="G376" s="101">
        <f t="shared" si="164"/>
        <v>9861598.209999999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20">
        <v>0</v>
      </c>
      <c r="O376" s="119">
        <v>0</v>
      </c>
      <c r="P376" s="119">
        <v>1052.4000000000001</v>
      </c>
      <c r="Q376" s="150">
        <v>9654981.5999999996</v>
      </c>
      <c r="R376" s="119">
        <v>0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>
        <v>0</v>
      </c>
      <c r="AB376" s="119">
        <v>0</v>
      </c>
      <c r="AC376" s="119">
        <v>0</v>
      </c>
      <c r="AD376" s="119">
        <v>0</v>
      </c>
      <c r="AE376" s="119">
        <v>0</v>
      </c>
      <c r="AF376" s="146">
        <f>ROUND(Q376*2.14%,2)+ROUND(H376*2.14%,2)+ROUND(I376*2.14%,2)+ROUND(J376*2.14%,2)+ROUND(K376*2.14%,2)+ROUND(L376*2.14%,2)+ROUND(M376*2.14%,2)+ROUND(O376*2.14%,2)+ROUND(S376*2.14%,2)+ROUND(U376*2.14%,2)+ROUND(W376*2.14%,2)+ROUND(X376*2.14%,2)+ROUND(Y376*2.14%,2)+ROUND(Z376*2.14%,2)+ROUND(AA376*2.14%,2)+ROUND(AB376*2.14%,2)+ROUND(AC376*2.14%,2)+ROUND(AD376*2.14%,2)+ROUND(AE376*2.14%,2)</f>
        <v>206616.61</v>
      </c>
      <c r="AG376" s="119">
        <v>0</v>
      </c>
      <c r="AH376" s="119">
        <v>0</v>
      </c>
      <c r="AI376" s="121" t="s">
        <v>17316</v>
      </c>
      <c r="AJ376" s="121">
        <v>2023</v>
      </c>
      <c r="AK376" s="122">
        <v>2023</v>
      </c>
      <c r="AW376" s="123" t="e">
        <f>VLOOKUP(C376,AZ:BA,2,FALSE)</f>
        <v>#N/A</v>
      </c>
      <c r="BZ376" s="124"/>
      <c r="CD376" s="123" t="e">
        <f>VLOOKUP(C376,CE:CF,2,FALSE)</f>
        <v>#N/A</v>
      </c>
      <c r="CH376" s="123" t="e">
        <f>VLOOKUP(C376,CI:CJ,2,FALSE)</f>
        <v>#N/A</v>
      </c>
      <c r="CK376" s="103">
        <f t="shared" si="161"/>
        <v>-5.8207660913467407E-10</v>
      </c>
      <c r="CO376" s="123" t="e">
        <f>VLOOKUP(C376,CP:CQ,2,FALSE)</f>
        <v>#N/A</v>
      </c>
      <c r="DN376" s="123" t="e">
        <f>VLOOKUP(C376,DO:DP,2,FALSE)</f>
        <v>#N/A</v>
      </c>
    </row>
    <row r="377" spans="1:118" s="123" customFormat="1" x14ac:dyDescent="0.3">
      <c r="A377" s="52">
        <v>1</v>
      </c>
      <c r="B377" s="110">
        <f>SUBTOTAL(9,$A$22:A377)</f>
        <v>302</v>
      </c>
      <c r="C377" s="141" t="s">
        <v>15927</v>
      </c>
      <c r="D377" s="141"/>
      <c r="E377" s="141"/>
      <c r="F377" s="141"/>
      <c r="G377" s="101">
        <f t="shared" si="164"/>
        <v>10227766.869999999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20">
        <v>0</v>
      </c>
      <c r="O377" s="119">
        <v>0</v>
      </c>
      <c r="P377" s="119">
        <v>966</v>
      </c>
      <c r="Q377" s="119">
        <v>10120559.779999999</v>
      </c>
      <c r="R377" s="119">
        <v>0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  <c r="Z377" s="119">
        <v>0</v>
      </c>
      <c r="AA377" s="119">
        <v>0</v>
      </c>
      <c r="AB377" s="119">
        <v>0</v>
      </c>
      <c r="AC377" s="119">
        <v>0</v>
      </c>
      <c r="AD377" s="119">
        <v>0</v>
      </c>
      <c r="AE377" s="119">
        <v>0</v>
      </c>
      <c r="AF377" s="119">
        <f t="shared" ref="AF377" si="165">ROUND(Q377*1.0593%,2)+ROUND(H377*1.0593%,2)+ROUND(I377*1.0593%,2)+ROUND(J377*1.0593%,2)+ROUND(K377*1.0593%,2)+ROUND(L377*1.0593%,2)+ROUND(M377*1.0593%,2)+ROUND(O377*1.0593%,2)+ROUND(S377*1.0593%,2)+ROUND(U377*1.0593%,2)+ROUND(W377*1.0593%,2)+ROUND(X377*1.0593%,2)+ROUND(Y377*1.0593%,2)+ROUND(Z377*1.0593%,2)+ROUND(AA377*1.0593%,2)+ROUND(AB377*1.0593%,2)+ROUND(AC377*1.0593%,2)+ROUND(AD377*1.0593%,2)+ROUND(AE377*1.0593%,2)</f>
        <v>107207.09</v>
      </c>
      <c r="AG377" s="119">
        <v>0</v>
      </c>
      <c r="AH377" s="119">
        <v>0</v>
      </c>
      <c r="AI377" s="121" t="s">
        <v>17316</v>
      </c>
      <c r="AJ377" s="121">
        <v>2023</v>
      </c>
      <c r="AK377" s="122">
        <v>2023</v>
      </c>
      <c r="AW377" s="123" t="e">
        <f>VLOOKUP(C377,AZ:BA,2,FALSE)</f>
        <v>#N/A</v>
      </c>
      <c r="BZ377" s="124"/>
      <c r="CH377" s="123">
        <f>VLOOKUP(C377,CI:CJ,2,FALSE)</f>
        <v>1</v>
      </c>
      <c r="CK377" s="103">
        <f t="shared" si="161"/>
        <v>-1.4551915228366852E-10</v>
      </c>
      <c r="CO377" s="123" t="e">
        <f>VLOOKUP(C377,CP:CQ,2,FALSE)</f>
        <v>#N/A</v>
      </c>
      <c r="DN377" s="123" t="e">
        <f>VLOOKUP(C377,DO:DP,2,FALSE)</f>
        <v>#N/A</v>
      </c>
    </row>
    <row r="378" spans="1:118" x14ac:dyDescent="0.3">
      <c r="B378" s="104" t="s">
        <v>53</v>
      </c>
      <c r="C378" s="104"/>
      <c r="D378" s="104"/>
      <c r="E378" s="104"/>
      <c r="F378" s="140">
        <v>8578192.4800000004</v>
      </c>
      <c r="G378" s="100">
        <f>G379</f>
        <v>8578192.4800000004</v>
      </c>
      <c r="H378" s="101">
        <f t="shared" ref="H378:AH378" si="166">H379</f>
        <v>0</v>
      </c>
      <c r="I378" s="101">
        <f t="shared" si="166"/>
        <v>0</v>
      </c>
      <c r="J378" s="101">
        <f t="shared" si="166"/>
        <v>0</v>
      </c>
      <c r="K378" s="101">
        <f t="shared" si="166"/>
        <v>0</v>
      </c>
      <c r="L378" s="101">
        <f t="shared" si="166"/>
        <v>0</v>
      </c>
      <c r="M378" s="101">
        <f t="shared" si="166"/>
        <v>0</v>
      </c>
      <c r="N378" s="102">
        <f t="shared" si="166"/>
        <v>0</v>
      </c>
      <c r="O378" s="101">
        <f t="shared" si="166"/>
        <v>0</v>
      </c>
      <c r="P378" s="101">
        <f t="shared" si="166"/>
        <v>962</v>
      </c>
      <c r="Q378" s="101">
        <f t="shared" si="166"/>
        <v>8222236.6200000001</v>
      </c>
      <c r="R378" s="101">
        <f t="shared" si="166"/>
        <v>0</v>
      </c>
      <c r="S378" s="101">
        <f t="shared" si="166"/>
        <v>0</v>
      </c>
      <c r="T378" s="101">
        <f t="shared" si="166"/>
        <v>0</v>
      </c>
      <c r="U378" s="101">
        <f t="shared" si="166"/>
        <v>0</v>
      </c>
      <c r="V378" s="101">
        <f t="shared" si="166"/>
        <v>0</v>
      </c>
      <c r="W378" s="101">
        <f t="shared" si="166"/>
        <v>0</v>
      </c>
      <c r="X378" s="101">
        <f t="shared" si="166"/>
        <v>0</v>
      </c>
      <c r="Y378" s="101">
        <f t="shared" si="166"/>
        <v>0</v>
      </c>
      <c r="Z378" s="101">
        <f t="shared" si="166"/>
        <v>0</v>
      </c>
      <c r="AA378" s="101">
        <f t="shared" si="166"/>
        <v>0</v>
      </c>
      <c r="AB378" s="101">
        <f t="shared" si="166"/>
        <v>0</v>
      </c>
      <c r="AC378" s="101">
        <f t="shared" si="166"/>
        <v>0</v>
      </c>
      <c r="AD378" s="101">
        <f t="shared" si="166"/>
        <v>0</v>
      </c>
      <c r="AE378" s="101">
        <f t="shared" si="166"/>
        <v>0</v>
      </c>
      <c r="AF378" s="101">
        <f t="shared" si="166"/>
        <v>175955.86</v>
      </c>
      <c r="AG378" s="101">
        <f t="shared" si="166"/>
        <v>180000</v>
      </c>
      <c r="AH378" s="101">
        <f t="shared" si="166"/>
        <v>0</v>
      </c>
      <c r="AI378" s="93" t="s">
        <v>17075</v>
      </c>
      <c r="AJ378" s="93" t="s">
        <v>17075</v>
      </c>
      <c r="AK378" s="93" t="s">
        <v>17075</v>
      </c>
      <c r="AL378" s="105"/>
      <c r="AM378" s="105"/>
      <c r="AN378" s="105"/>
      <c r="AO378" s="105"/>
      <c r="AP378" s="106"/>
      <c r="AQ378" s="106"/>
      <c r="AR378" s="106"/>
      <c r="AS378" s="106"/>
      <c r="AT378" s="106"/>
      <c r="AU378" s="106"/>
      <c r="AV378" s="106"/>
      <c r="AW378" s="106"/>
      <c r="AX378" s="106"/>
      <c r="AY378" s="106"/>
      <c r="AZ378" s="106"/>
      <c r="BA378" s="107"/>
      <c r="BB378" s="107"/>
      <c r="BC378" s="106"/>
      <c r="BD378" s="106"/>
      <c r="BE378" s="108"/>
      <c r="BF378" s="109">
        <f t="shared" si="147"/>
        <v>-962</v>
      </c>
      <c r="BM378" s="52" t="e">
        <f t="shared" ref="BM378:BM383" si="167">VLOOKUP(C378,BP:BR,3,FALSE)</f>
        <v>#N/A</v>
      </c>
      <c r="BP378" s="52" t="s">
        <v>3020</v>
      </c>
      <c r="BQ378" s="52" t="s">
        <v>2993</v>
      </c>
      <c r="BR378" s="52" t="s">
        <v>2993</v>
      </c>
      <c r="BX378" s="52" t="s">
        <v>3020</v>
      </c>
      <c r="BY378" s="52" t="s">
        <v>2993</v>
      </c>
      <c r="BZ378" s="52" t="s">
        <v>2993</v>
      </c>
      <c r="CK378" s="103">
        <f t="shared" si="161"/>
        <v>3.4924596548080444E-10</v>
      </c>
    </row>
    <row r="379" spans="1:118" x14ac:dyDescent="0.3">
      <c r="A379" s="52">
        <v>1</v>
      </c>
      <c r="B379" s="110">
        <f>SUBTOTAL(9,$A$22:A379)</f>
        <v>303</v>
      </c>
      <c r="C379" s="151" t="s">
        <v>58</v>
      </c>
      <c r="D379" s="151"/>
      <c r="E379" s="151"/>
      <c r="F379" s="152">
        <v>8578192.4800000004</v>
      </c>
      <c r="G379" s="101">
        <f>H379+I379+J379+K379+L379+M379+O379+Q379+S379+U379+W379+X379+Y379+Z379+AA379+AB379+AC379+AD379+AE379+AF379+AG379+AH379</f>
        <v>8578192.4800000004</v>
      </c>
      <c r="H379" s="117">
        <v>0</v>
      </c>
      <c r="I379" s="117">
        <v>0</v>
      </c>
      <c r="J379" s="117">
        <v>0</v>
      </c>
      <c r="K379" s="117">
        <v>0</v>
      </c>
      <c r="L379" s="117">
        <v>0</v>
      </c>
      <c r="M379" s="117">
        <v>0</v>
      </c>
      <c r="N379" s="118">
        <v>0</v>
      </c>
      <c r="O379" s="117">
        <v>0</v>
      </c>
      <c r="P379" s="153">
        <v>962</v>
      </c>
      <c r="Q379" s="101">
        <v>8222236.6200000001</v>
      </c>
      <c r="R379" s="117">
        <v>0</v>
      </c>
      <c r="S379" s="117">
        <v>0</v>
      </c>
      <c r="T379" s="117">
        <v>0</v>
      </c>
      <c r="U379" s="117">
        <v>0</v>
      </c>
      <c r="V379" s="117">
        <v>0</v>
      </c>
      <c r="W379" s="117">
        <v>0</v>
      </c>
      <c r="X379" s="117">
        <v>0</v>
      </c>
      <c r="Y379" s="117">
        <v>0</v>
      </c>
      <c r="Z379" s="117">
        <v>0</v>
      </c>
      <c r="AA379" s="117">
        <v>0</v>
      </c>
      <c r="AB379" s="117">
        <v>0</v>
      </c>
      <c r="AC379" s="117">
        <v>0</v>
      </c>
      <c r="AD379" s="117">
        <v>0</v>
      </c>
      <c r="AE379" s="117">
        <v>0</v>
      </c>
      <c r="AF379" s="101">
        <f>ROUND(Q379*2.14%,2)</f>
        <v>175955.86</v>
      </c>
      <c r="AG379" s="101">
        <v>180000</v>
      </c>
      <c r="AH379" s="117">
        <v>0</v>
      </c>
      <c r="AI379" s="93">
        <v>2023</v>
      </c>
      <c r="AJ379" s="93">
        <v>2023</v>
      </c>
      <c r="AK379" s="93">
        <v>2023</v>
      </c>
      <c r="AL379" s="105"/>
      <c r="AM379" s="105"/>
      <c r="AN379" s="105"/>
      <c r="AO379" s="105"/>
      <c r="AP379" s="106" t="s">
        <v>17016</v>
      </c>
      <c r="AQ379" s="106" t="s">
        <v>17005</v>
      </c>
      <c r="AR379" s="106">
        <v>0</v>
      </c>
      <c r="AS379" s="106" t="s">
        <v>17010</v>
      </c>
      <c r="AT379" s="106" t="s">
        <v>16998</v>
      </c>
      <c r="AU379" s="106" t="s">
        <v>17010</v>
      </c>
      <c r="AV379" s="106"/>
      <c r="AW379" s="106"/>
      <c r="AX379" s="106"/>
      <c r="AY379" s="106"/>
      <c r="AZ379" s="106" t="s">
        <v>788</v>
      </c>
      <c r="BA379" s="107">
        <v>3535</v>
      </c>
      <c r="BB379" s="107">
        <v>962</v>
      </c>
      <c r="BC379" s="106" t="s">
        <v>3053</v>
      </c>
      <c r="BD379" s="106" t="s">
        <v>17058</v>
      </c>
      <c r="BE379" s="108"/>
      <c r="BF379" s="109">
        <f t="shared" si="147"/>
        <v>0</v>
      </c>
      <c r="BM379" s="52" t="str">
        <f t="shared" si="167"/>
        <v>857.000</v>
      </c>
      <c r="BP379" s="52" t="s">
        <v>3021</v>
      </c>
      <c r="BQ379" s="52" t="s">
        <v>2988</v>
      </c>
      <c r="BR379" s="52" t="s">
        <v>3023</v>
      </c>
      <c r="BX379" s="52" t="s">
        <v>3021</v>
      </c>
      <c r="BY379" s="52" t="s">
        <v>2988</v>
      </c>
      <c r="BZ379" s="52" t="s">
        <v>3023</v>
      </c>
      <c r="CK379" s="103">
        <f t="shared" si="161"/>
        <v>3.4924596548080444E-10</v>
      </c>
    </row>
    <row r="380" spans="1:118" x14ac:dyDescent="0.3">
      <c r="B380" s="104" t="s">
        <v>54</v>
      </c>
      <c r="C380" s="104"/>
      <c r="D380" s="104"/>
      <c r="E380" s="104"/>
      <c r="F380" s="140">
        <v>10731103.199999999</v>
      </c>
      <c r="G380" s="100">
        <f>G381</f>
        <v>10731103.199999999</v>
      </c>
      <c r="H380" s="101">
        <f t="shared" ref="H380:AH380" si="168">H381</f>
        <v>0</v>
      </c>
      <c r="I380" s="101">
        <f t="shared" si="168"/>
        <v>0</v>
      </c>
      <c r="J380" s="101">
        <f t="shared" si="168"/>
        <v>0</v>
      </c>
      <c r="K380" s="101">
        <f t="shared" si="168"/>
        <v>0</v>
      </c>
      <c r="L380" s="101">
        <f t="shared" si="168"/>
        <v>0</v>
      </c>
      <c r="M380" s="101">
        <f t="shared" si="168"/>
        <v>0</v>
      </c>
      <c r="N380" s="102">
        <f t="shared" si="168"/>
        <v>0</v>
      </c>
      <c r="O380" s="101">
        <f t="shared" si="168"/>
        <v>0</v>
      </c>
      <c r="P380" s="101">
        <f t="shared" si="168"/>
        <v>1245</v>
      </c>
      <c r="Q380" s="101">
        <f t="shared" si="168"/>
        <v>10310459.369999999</v>
      </c>
      <c r="R380" s="101">
        <f t="shared" si="168"/>
        <v>0</v>
      </c>
      <c r="S380" s="101">
        <f t="shared" si="168"/>
        <v>0</v>
      </c>
      <c r="T380" s="101">
        <f t="shared" si="168"/>
        <v>0</v>
      </c>
      <c r="U380" s="101">
        <f t="shared" si="168"/>
        <v>0</v>
      </c>
      <c r="V380" s="101">
        <f t="shared" si="168"/>
        <v>0</v>
      </c>
      <c r="W380" s="101">
        <f t="shared" si="168"/>
        <v>0</v>
      </c>
      <c r="X380" s="101">
        <f t="shared" si="168"/>
        <v>0</v>
      </c>
      <c r="Y380" s="101">
        <f t="shared" si="168"/>
        <v>0</v>
      </c>
      <c r="Z380" s="101">
        <f t="shared" si="168"/>
        <v>0</v>
      </c>
      <c r="AA380" s="101">
        <f t="shared" si="168"/>
        <v>0</v>
      </c>
      <c r="AB380" s="101">
        <f t="shared" si="168"/>
        <v>0</v>
      </c>
      <c r="AC380" s="101">
        <f t="shared" si="168"/>
        <v>0</v>
      </c>
      <c r="AD380" s="101">
        <f t="shared" si="168"/>
        <v>0</v>
      </c>
      <c r="AE380" s="101">
        <f t="shared" si="168"/>
        <v>0</v>
      </c>
      <c r="AF380" s="101">
        <f t="shared" si="168"/>
        <v>220643.83</v>
      </c>
      <c r="AG380" s="101">
        <f t="shared" si="168"/>
        <v>200000</v>
      </c>
      <c r="AH380" s="101">
        <f t="shared" si="168"/>
        <v>0</v>
      </c>
      <c r="AI380" s="93" t="s">
        <v>17075</v>
      </c>
      <c r="AJ380" s="93" t="s">
        <v>17075</v>
      </c>
      <c r="AK380" s="93" t="s">
        <v>17075</v>
      </c>
      <c r="AL380" s="105"/>
      <c r="AM380" s="105"/>
      <c r="AN380" s="105"/>
      <c r="AO380" s="105"/>
      <c r="AP380" s="106"/>
      <c r="AQ380" s="106"/>
      <c r="AR380" s="106"/>
      <c r="AS380" s="106"/>
      <c r="AT380" s="106"/>
      <c r="AU380" s="106"/>
      <c r="AV380" s="106"/>
      <c r="AW380" s="106"/>
      <c r="AX380" s="106"/>
      <c r="AY380" s="106"/>
      <c r="AZ380" s="106"/>
      <c r="BA380" s="107"/>
      <c r="BB380" s="107"/>
      <c r="BC380" s="106"/>
      <c r="BD380" s="106"/>
      <c r="BE380" s="108"/>
      <c r="BF380" s="109">
        <f t="shared" si="147"/>
        <v>-1245</v>
      </c>
      <c r="BM380" s="52" t="e">
        <f t="shared" si="167"/>
        <v>#N/A</v>
      </c>
      <c r="BP380" s="52" t="s">
        <v>3024</v>
      </c>
      <c r="BQ380" s="52" t="s">
        <v>17035</v>
      </c>
      <c r="BR380" s="52" t="s">
        <v>3026</v>
      </c>
      <c r="BX380" s="52" t="s">
        <v>3024</v>
      </c>
      <c r="BY380" s="52" t="s">
        <v>17035</v>
      </c>
      <c r="BZ380" s="52" t="s">
        <v>3026</v>
      </c>
      <c r="CK380" s="103">
        <f t="shared" si="161"/>
        <v>8.7311491370201111E-11</v>
      </c>
    </row>
    <row r="381" spans="1:118" x14ac:dyDescent="0.3">
      <c r="A381" s="52">
        <v>1</v>
      </c>
      <c r="B381" s="110">
        <f>SUBTOTAL(9,$A$22:A381)</f>
        <v>304</v>
      </c>
      <c r="C381" s="115" t="s">
        <v>59</v>
      </c>
      <c r="D381" s="115"/>
      <c r="E381" s="115"/>
      <c r="F381" s="116">
        <v>10731103.199999999</v>
      </c>
      <c r="G381" s="101">
        <f>H381+I381+J381+K381+L381+M381+O381+Q381+S381+U381+W381+X381+Y381+Z381+AA381+AB381+AC381+AD381+AE381+AF381+AG381+AH381</f>
        <v>10731103.199999999</v>
      </c>
      <c r="H381" s="117">
        <v>0</v>
      </c>
      <c r="I381" s="117">
        <v>0</v>
      </c>
      <c r="J381" s="117">
        <v>0</v>
      </c>
      <c r="K381" s="117">
        <v>0</v>
      </c>
      <c r="L381" s="117">
        <v>0</v>
      </c>
      <c r="M381" s="117">
        <v>0</v>
      </c>
      <c r="N381" s="118">
        <v>0</v>
      </c>
      <c r="O381" s="117">
        <v>0</v>
      </c>
      <c r="P381" s="101">
        <v>1245</v>
      </c>
      <c r="Q381" s="101">
        <v>10310459.369999999</v>
      </c>
      <c r="R381" s="117">
        <v>0</v>
      </c>
      <c r="S381" s="117">
        <v>0</v>
      </c>
      <c r="T381" s="117">
        <v>0</v>
      </c>
      <c r="U381" s="117">
        <v>0</v>
      </c>
      <c r="V381" s="117">
        <v>0</v>
      </c>
      <c r="W381" s="117">
        <v>0</v>
      </c>
      <c r="X381" s="117">
        <v>0</v>
      </c>
      <c r="Y381" s="117">
        <v>0</v>
      </c>
      <c r="Z381" s="117">
        <v>0</v>
      </c>
      <c r="AA381" s="117">
        <v>0</v>
      </c>
      <c r="AB381" s="117">
        <v>0</v>
      </c>
      <c r="AC381" s="117">
        <v>0</v>
      </c>
      <c r="AD381" s="117">
        <v>0</v>
      </c>
      <c r="AE381" s="117">
        <v>0</v>
      </c>
      <c r="AF381" s="101">
        <f>ROUND(Q381*2.14%,2)</f>
        <v>220643.83</v>
      </c>
      <c r="AG381" s="117">
        <v>200000</v>
      </c>
      <c r="AH381" s="117">
        <v>0</v>
      </c>
      <c r="AI381" s="93">
        <v>2023</v>
      </c>
      <c r="AJ381" s="93">
        <v>2023</v>
      </c>
      <c r="AK381" s="93">
        <v>2023</v>
      </c>
      <c r="AL381" s="105"/>
      <c r="AM381" s="105"/>
      <c r="AN381" s="105"/>
      <c r="AO381" s="105"/>
      <c r="AP381" s="106" t="s">
        <v>17000</v>
      </c>
      <c r="AQ381" s="106" t="s">
        <v>17002</v>
      </c>
      <c r="AR381" s="106">
        <v>0</v>
      </c>
      <c r="AS381" s="106" t="s">
        <v>17018</v>
      </c>
      <c r="AT381" s="106" t="s">
        <v>17014</v>
      </c>
      <c r="AU381" s="106" t="s">
        <v>17010</v>
      </c>
      <c r="AV381" s="106"/>
      <c r="AW381" s="106"/>
      <c r="AX381" s="106"/>
      <c r="AY381" s="106"/>
      <c r="AZ381" s="106" t="s">
        <v>743</v>
      </c>
      <c r="BA381" s="107">
        <v>1334.6</v>
      </c>
      <c r="BB381" s="107">
        <v>1245</v>
      </c>
      <c r="BC381" s="106" t="s">
        <v>2975</v>
      </c>
      <c r="BD381" s="106" t="s">
        <v>17058</v>
      </c>
      <c r="BE381" s="108"/>
      <c r="BF381" s="109">
        <f t="shared" si="147"/>
        <v>0</v>
      </c>
      <c r="BM381" s="52" t="str">
        <f t="shared" si="167"/>
        <v>1002.100</v>
      </c>
      <c r="BP381" s="52" t="s">
        <v>3027</v>
      </c>
      <c r="BQ381" s="52" t="s">
        <v>3016</v>
      </c>
      <c r="BR381" s="52" t="s">
        <v>3030</v>
      </c>
      <c r="BX381" s="52" t="s">
        <v>3027</v>
      </c>
      <c r="BY381" s="52" t="s">
        <v>3016</v>
      </c>
      <c r="BZ381" s="52" t="s">
        <v>3030</v>
      </c>
      <c r="CK381" s="103">
        <f t="shared" si="161"/>
        <v>8.7311491370201111E-11</v>
      </c>
    </row>
    <row r="382" spans="1:118" x14ac:dyDescent="0.3">
      <c r="B382" s="104" t="s">
        <v>494</v>
      </c>
      <c r="C382" s="104"/>
      <c r="D382" s="100">
        <v>18748215.41</v>
      </c>
      <c r="E382" s="100">
        <f>D382*3-G382-G387-G389-G391-G601-G603-G605-G785-G787</f>
        <v>-8721737.3100000024</v>
      </c>
      <c r="F382" s="100">
        <v>8502033.2400000002</v>
      </c>
      <c r="G382" s="100">
        <f>SUM(G383:G386)</f>
        <v>14463585.310000002</v>
      </c>
      <c r="H382" s="101">
        <f t="shared" ref="H382:AH382" si="169">SUM(H383:H386)</f>
        <v>0</v>
      </c>
      <c r="I382" s="101">
        <f t="shared" si="169"/>
        <v>0</v>
      </c>
      <c r="J382" s="101">
        <f t="shared" si="169"/>
        <v>0</v>
      </c>
      <c r="K382" s="101">
        <f t="shared" si="169"/>
        <v>0</v>
      </c>
      <c r="L382" s="101">
        <f t="shared" si="169"/>
        <v>0</v>
      </c>
      <c r="M382" s="101">
        <f t="shared" si="169"/>
        <v>0</v>
      </c>
      <c r="N382" s="101">
        <f t="shared" si="169"/>
        <v>0</v>
      </c>
      <c r="O382" s="101">
        <f t="shared" si="169"/>
        <v>0</v>
      </c>
      <c r="P382" s="101">
        <f t="shared" si="169"/>
        <v>1856</v>
      </c>
      <c r="Q382" s="101">
        <f t="shared" si="169"/>
        <v>13485006.180000002</v>
      </c>
      <c r="R382" s="101">
        <f t="shared" si="169"/>
        <v>0</v>
      </c>
      <c r="S382" s="101">
        <f t="shared" si="169"/>
        <v>0</v>
      </c>
      <c r="T382" s="101">
        <f t="shared" si="169"/>
        <v>0</v>
      </c>
      <c r="U382" s="101">
        <f t="shared" si="169"/>
        <v>0</v>
      </c>
      <c r="V382" s="101">
        <f t="shared" si="169"/>
        <v>0</v>
      </c>
      <c r="W382" s="101">
        <f t="shared" si="169"/>
        <v>0</v>
      </c>
      <c r="X382" s="101">
        <f t="shared" si="169"/>
        <v>0</v>
      </c>
      <c r="Y382" s="101">
        <f t="shared" si="169"/>
        <v>0</v>
      </c>
      <c r="Z382" s="101">
        <f t="shared" si="169"/>
        <v>0</v>
      </c>
      <c r="AA382" s="101">
        <f t="shared" si="169"/>
        <v>0</v>
      </c>
      <c r="AB382" s="101">
        <f t="shared" si="169"/>
        <v>0</v>
      </c>
      <c r="AC382" s="101">
        <f t="shared" si="169"/>
        <v>0</v>
      </c>
      <c r="AD382" s="101">
        <f t="shared" si="169"/>
        <v>0</v>
      </c>
      <c r="AE382" s="101">
        <f t="shared" si="169"/>
        <v>0</v>
      </c>
      <c r="AF382" s="101">
        <f t="shared" si="169"/>
        <v>288579.13</v>
      </c>
      <c r="AG382" s="101">
        <f t="shared" si="169"/>
        <v>330000</v>
      </c>
      <c r="AH382" s="101">
        <f t="shared" si="169"/>
        <v>360000</v>
      </c>
      <c r="AI382" s="93" t="s">
        <v>17075</v>
      </c>
      <c r="AJ382" s="93" t="s">
        <v>17075</v>
      </c>
      <c r="AK382" s="93" t="s">
        <v>17075</v>
      </c>
      <c r="AL382" s="105"/>
      <c r="AM382" s="105"/>
      <c r="AN382" s="105"/>
      <c r="AO382" s="105"/>
      <c r="AP382" s="106"/>
      <c r="AQ382" s="106"/>
      <c r="AR382" s="106"/>
      <c r="AS382" s="106"/>
      <c r="AT382" s="106"/>
      <c r="AU382" s="106"/>
      <c r="AV382" s="106"/>
      <c r="AW382" s="106"/>
      <c r="AX382" s="106"/>
      <c r="AY382" s="106"/>
      <c r="AZ382" s="106"/>
      <c r="BA382" s="107"/>
      <c r="BB382" s="107"/>
      <c r="BC382" s="106"/>
      <c r="BD382" s="106"/>
      <c r="BE382" s="108"/>
      <c r="BF382" s="109">
        <f t="shared" si="147"/>
        <v>-1856</v>
      </c>
      <c r="BM382" s="52" t="e">
        <f t="shared" si="167"/>
        <v>#N/A</v>
      </c>
      <c r="BP382" s="52" t="s">
        <v>3770</v>
      </c>
      <c r="BQ382" s="52" t="s">
        <v>669</v>
      </c>
      <c r="BR382" s="52" t="s">
        <v>778</v>
      </c>
      <c r="BX382" s="52" t="s">
        <v>3770</v>
      </c>
      <c r="BY382" s="52" t="s">
        <v>669</v>
      </c>
      <c r="BZ382" s="52" t="s">
        <v>778</v>
      </c>
      <c r="CK382" s="103">
        <f t="shared" si="161"/>
        <v>8.149072527885437E-10</v>
      </c>
    </row>
    <row r="383" spans="1:118" x14ac:dyDescent="0.3">
      <c r="A383" s="52">
        <v>1</v>
      </c>
      <c r="B383" s="110">
        <f>SUBTOTAL(9,$A$22:A383)</f>
        <v>305</v>
      </c>
      <c r="C383" s="115" t="s">
        <v>496</v>
      </c>
      <c r="D383" s="115"/>
      <c r="E383" s="115"/>
      <c r="F383" s="116">
        <v>5244549.24</v>
      </c>
      <c r="G383" s="101">
        <f t="shared" ref="G383:G384" si="170">H383+I383+J383+K383+L383+M383+O383+Q383+S383+U383+W383+X383+Y383+Z383+AA383+AB383+AC383+AD383+AE383+AF383+AG383+AH383</f>
        <v>5244549.24</v>
      </c>
      <c r="H383" s="117">
        <v>0</v>
      </c>
      <c r="I383" s="117">
        <v>0</v>
      </c>
      <c r="J383" s="117">
        <v>0</v>
      </c>
      <c r="K383" s="117">
        <v>0</v>
      </c>
      <c r="L383" s="117">
        <v>0</v>
      </c>
      <c r="M383" s="117">
        <v>0</v>
      </c>
      <c r="N383" s="118">
        <v>0</v>
      </c>
      <c r="O383" s="117">
        <v>0</v>
      </c>
      <c r="P383" s="129">
        <v>644</v>
      </c>
      <c r="Q383" s="101">
        <v>4958438.6500000004</v>
      </c>
      <c r="R383" s="117">
        <v>0</v>
      </c>
      <c r="S383" s="117">
        <v>0</v>
      </c>
      <c r="T383" s="101">
        <v>0</v>
      </c>
      <c r="U383" s="101">
        <v>0</v>
      </c>
      <c r="V383" s="117">
        <v>0</v>
      </c>
      <c r="W383" s="117">
        <v>0</v>
      </c>
      <c r="X383" s="117">
        <v>0</v>
      </c>
      <c r="Y383" s="117">
        <v>0</v>
      </c>
      <c r="Z383" s="117">
        <v>0</v>
      </c>
      <c r="AA383" s="117">
        <v>0</v>
      </c>
      <c r="AB383" s="117">
        <v>0</v>
      </c>
      <c r="AC383" s="117">
        <v>0</v>
      </c>
      <c r="AD383" s="117">
        <v>0</v>
      </c>
      <c r="AE383" s="117">
        <v>0</v>
      </c>
      <c r="AF383" s="101">
        <f>ROUND(Q383*2.14%,2)</f>
        <v>106110.59</v>
      </c>
      <c r="AG383" s="101">
        <v>180000</v>
      </c>
      <c r="AH383" s="117">
        <v>0</v>
      </c>
      <c r="AI383" s="93">
        <v>2023</v>
      </c>
      <c r="AJ383" s="93">
        <v>2023</v>
      </c>
      <c r="AK383" s="93">
        <v>2023</v>
      </c>
      <c r="AL383" s="105"/>
      <c r="AM383" s="105"/>
      <c r="AN383" s="105"/>
      <c r="AO383" s="105"/>
      <c r="AP383" s="106" t="s">
        <v>16999</v>
      </c>
      <c r="AQ383" s="106" t="s">
        <v>17004</v>
      </c>
      <c r="AR383" s="106">
        <v>0</v>
      </c>
      <c r="AS383" s="106" t="s">
        <v>16997</v>
      </c>
      <c r="AT383" s="106" t="s">
        <v>17018</v>
      </c>
      <c r="AU383" s="106" t="s">
        <v>17010</v>
      </c>
      <c r="AV383" s="106"/>
      <c r="AW383" s="106"/>
      <c r="AX383" s="106"/>
      <c r="AY383" s="106"/>
      <c r="AZ383" s="106" t="s">
        <v>1021</v>
      </c>
      <c r="BA383" s="107">
        <v>955.2</v>
      </c>
      <c r="BB383" s="107" t="s">
        <v>2993</v>
      </c>
      <c r="BC383" s="106" t="s">
        <v>2975</v>
      </c>
      <c r="BD383" s="106" t="s">
        <v>17058</v>
      </c>
      <c r="BE383" s="108"/>
      <c r="BF383" s="109" t="e">
        <f t="shared" si="147"/>
        <v>#VALUE!</v>
      </c>
      <c r="BM383" s="52" t="str">
        <f t="shared" si="167"/>
        <v>478.150</v>
      </c>
      <c r="BP383" s="52" t="s">
        <v>3773</v>
      </c>
      <c r="BQ383" s="52" t="s">
        <v>672</v>
      </c>
      <c r="BR383" s="52" t="s">
        <v>3774</v>
      </c>
      <c r="BX383" s="52" t="s">
        <v>3773</v>
      </c>
      <c r="BY383" s="52" t="s">
        <v>672</v>
      </c>
      <c r="BZ383" s="52" t="s">
        <v>3774</v>
      </c>
      <c r="CK383" s="103">
        <f t="shared" si="161"/>
        <v>-1.4551915228366852E-10</v>
      </c>
    </row>
    <row r="384" spans="1:118" s="123" customFormat="1" x14ac:dyDescent="0.3">
      <c r="A384" s="52">
        <v>1</v>
      </c>
      <c r="B384" s="110">
        <f>SUBTOTAL(9,$A$22:A384)</f>
        <v>306</v>
      </c>
      <c r="C384" s="99" t="s">
        <v>16273</v>
      </c>
      <c r="D384" s="99"/>
      <c r="E384" s="99"/>
      <c r="F384" s="99"/>
      <c r="G384" s="101">
        <f t="shared" si="170"/>
        <v>4129277.1100000003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20">
        <v>0</v>
      </c>
      <c r="O384" s="119">
        <v>0</v>
      </c>
      <c r="P384" s="119">
        <v>510</v>
      </c>
      <c r="Q384" s="119">
        <v>3925276.2</v>
      </c>
      <c r="R384" s="119">
        <v>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>
        <v>0</v>
      </c>
      <c r="AB384" s="119">
        <v>0</v>
      </c>
      <c r="AC384" s="119">
        <v>0</v>
      </c>
      <c r="AD384" s="119">
        <v>0</v>
      </c>
      <c r="AE384" s="119">
        <v>0</v>
      </c>
      <c r="AF384" s="146">
        <f>ROUND(Q384*2.14%,2)+ROUND(H384*2.14%,2)+ROUND(I384*2.14%,2)+ROUND(J384*2.14%,2)+ROUND(K384*2.14%,2)+ROUND(L384*2.14%,2)+ROUND(M384*2.14%,2)+ROUND(O384*2.14%,2)+ROUND(S384*2.14%,2)+ROUND(U384*2.14%,2)+ROUND(W384*2.14%,2)+ROUND(X384*2.14%,2)+ROUND(Y384*2.14%,2)+ROUND(Z384*2.14%,2)+ROUND(AA384*2.14%,2)+ROUND(AB384*2.14%,2)+ROUND(AC384*2.14%,2)+ROUND(AD384*2.14%,2)+ROUND(AE384*2.14%,2)</f>
        <v>84000.91</v>
      </c>
      <c r="AG384" s="119">
        <v>0</v>
      </c>
      <c r="AH384" s="119">
        <v>120000</v>
      </c>
      <c r="AI384" s="121" t="s">
        <v>17316</v>
      </c>
      <c r="AJ384" s="121">
        <v>2023</v>
      </c>
      <c r="AK384" s="122">
        <v>2023</v>
      </c>
      <c r="BZ384" s="124"/>
      <c r="CK384" s="103">
        <f t="shared" si="161"/>
        <v>1.4551915228366852E-10</v>
      </c>
      <c r="DN384" s="123" t="e">
        <f>VLOOKUP(C384,DO:DP,2,FALSE)</f>
        <v>#N/A</v>
      </c>
    </row>
    <row r="385" spans="1:118" x14ac:dyDescent="0.3">
      <c r="A385" s="52">
        <v>1</v>
      </c>
      <c r="B385" s="110">
        <f>SUBTOTAL(9,$A$22:A385)</f>
        <v>307</v>
      </c>
      <c r="C385" s="115" t="s">
        <v>495</v>
      </c>
      <c r="D385" s="115"/>
      <c r="E385" s="115"/>
      <c r="F385" s="116">
        <v>3257484</v>
      </c>
      <c r="G385" s="101">
        <f t="shared" ref="G385:G386" si="171">H385+I385+J385+K385+L385+M385+O385+Q385+S385+U385+W385+X385+Y385+Z385+AA385+AB385+AC385+AD385+AE385+AF385+AG385+AH385</f>
        <v>3257484</v>
      </c>
      <c r="H385" s="117">
        <v>0</v>
      </c>
      <c r="I385" s="117">
        <v>0</v>
      </c>
      <c r="J385" s="117">
        <v>0</v>
      </c>
      <c r="K385" s="117">
        <v>0</v>
      </c>
      <c r="L385" s="117">
        <v>0</v>
      </c>
      <c r="M385" s="117">
        <v>0</v>
      </c>
      <c r="N385" s="118">
        <v>0</v>
      </c>
      <c r="O385" s="117">
        <v>0</v>
      </c>
      <c r="P385" s="129">
        <v>400</v>
      </c>
      <c r="Q385" s="101">
        <v>2924891.33</v>
      </c>
      <c r="R385" s="117">
        <v>0</v>
      </c>
      <c r="S385" s="117">
        <v>0</v>
      </c>
      <c r="T385" s="101">
        <v>0</v>
      </c>
      <c r="U385" s="101">
        <v>0</v>
      </c>
      <c r="V385" s="117">
        <v>0</v>
      </c>
      <c r="W385" s="117">
        <v>0</v>
      </c>
      <c r="X385" s="117">
        <v>0</v>
      </c>
      <c r="Y385" s="117">
        <v>0</v>
      </c>
      <c r="Z385" s="117">
        <v>0</v>
      </c>
      <c r="AA385" s="117">
        <v>0</v>
      </c>
      <c r="AB385" s="117">
        <v>0</v>
      </c>
      <c r="AC385" s="117">
        <v>0</v>
      </c>
      <c r="AD385" s="117">
        <v>0</v>
      </c>
      <c r="AE385" s="117">
        <v>0</v>
      </c>
      <c r="AF385" s="101">
        <f>ROUND(Q385*2.14%,2)</f>
        <v>62592.67</v>
      </c>
      <c r="AG385" s="101">
        <v>150000</v>
      </c>
      <c r="AH385" s="117">
        <v>120000</v>
      </c>
      <c r="AI385" s="93">
        <v>2023</v>
      </c>
      <c r="AJ385" s="93">
        <v>2023</v>
      </c>
      <c r="AK385" s="93">
        <v>2023</v>
      </c>
      <c r="AL385" s="105"/>
      <c r="AM385" s="105"/>
      <c r="AN385" s="105"/>
      <c r="AO385" s="105"/>
      <c r="AP385" s="106" t="s">
        <v>17016</v>
      </c>
      <c r="AQ385" s="106" t="s">
        <v>17004</v>
      </c>
      <c r="AR385" s="106">
        <v>0</v>
      </c>
      <c r="AS385" s="106" t="s">
        <v>17010</v>
      </c>
      <c r="AT385" s="106" t="s">
        <v>16996</v>
      </c>
      <c r="AU385" s="106" t="s">
        <v>17010</v>
      </c>
      <c r="AV385" s="106"/>
      <c r="AW385" s="106"/>
      <c r="AX385" s="106"/>
      <c r="AY385" s="106"/>
      <c r="AZ385" s="106" t="s">
        <v>950</v>
      </c>
      <c r="BA385" s="107">
        <v>453.6</v>
      </c>
      <c r="BB385" s="107">
        <v>453</v>
      </c>
      <c r="BC385" s="106" t="s">
        <v>2975</v>
      </c>
      <c r="BD385" s="106" t="s">
        <v>17058</v>
      </c>
      <c r="BE385" s="108"/>
      <c r="BF385" s="109">
        <f>BB385-P385</f>
        <v>53</v>
      </c>
      <c r="BM385" s="52" t="str">
        <f>VLOOKUP(C385,BP:BR,3,FALSE)</f>
        <v>229.900</v>
      </c>
      <c r="BP385" s="52" t="s">
        <v>3771</v>
      </c>
      <c r="BQ385" s="52" t="s">
        <v>849</v>
      </c>
      <c r="BR385" s="52" t="s">
        <v>778</v>
      </c>
      <c r="BX385" s="52" t="s">
        <v>3771</v>
      </c>
      <c r="BY385" s="52" t="s">
        <v>849</v>
      </c>
      <c r="BZ385" s="52" t="s">
        <v>778</v>
      </c>
      <c r="CK385" s="103">
        <f>G385-H385-I385-J385-K385-L385-M385-O385-Q385-S385-U385-W385-X385-Y385-Z385-AA385-AB385-AC385-AD385-AE385-AF385-AG385-AH385</f>
        <v>0</v>
      </c>
    </row>
    <row r="386" spans="1:118" x14ac:dyDescent="0.3">
      <c r="A386" s="52">
        <v>1</v>
      </c>
      <c r="B386" s="110">
        <f>SUBTOTAL(9,$A$22:A386)</f>
        <v>308</v>
      </c>
      <c r="C386" s="115" t="s">
        <v>16277</v>
      </c>
      <c r="D386" s="115"/>
      <c r="E386" s="115"/>
      <c r="F386" s="116"/>
      <c r="G386" s="101">
        <f t="shared" si="171"/>
        <v>1832274.96</v>
      </c>
      <c r="H386" s="117">
        <v>0</v>
      </c>
      <c r="I386" s="117">
        <v>0</v>
      </c>
      <c r="J386" s="117">
        <v>0</v>
      </c>
      <c r="K386" s="117">
        <v>0</v>
      </c>
      <c r="L386" s="117">
        <v>0</v>
      </c>
      <c r="M386" s="117">
        <v>0</v>
      </c>
      <c r="N386" s="118">
        <v>0</v>
      </c>
      <c r="O386" s="117">
        <v>0</v>
      </c>
      <c r="P386" s="129">
        <v>302</v>
      </c>
      <c r="Q386" s="101">
        <v>1676400</v>
      </c>
      <c r="R386" s="117">
        <v>0</v>
      </c>
      <c r="S386" s="117">
        <v>0</v>
      </c>
      <c r="T386" s="101">
        <v>0</v>
      </c>
      <c r="U386" s="101">
        <v>0</v>
      </c>
      <c r="V386" s="117">
        <v>0</v>
      </c>
      <c r="W386" s="117">
        <v>0</v>
      </c>
      <c r="X386" s="117">
        <v>0</v>
      </c>
      <c r="Y386" s="117">
        <v>0</v>
      </c>
      <c r="Z386" s="117">
        <v>0</v>
      </c>
      <c r="AA386" s="117">
        <v>0</v>
      </c>
      <c r="AB386" s="117">
        <v>0</v>
      </c>
      <c r="AC386" s="117">
        <v>0</v>
      </c>
      <c r="AD386" s="117">
        <v>0</v>
      </c>
      <c r="AE386" s="117">
        <v>0</v>
      </c>
      <c r="AF386" s="101">
        <v>35874.959999999999</v>
      </c>
      <c r="AG386" s="101">
        <v>0</v>
      </c>
      <c r="AH386" s="117">
        <v>120000</v>
      </c>
      <c r="AI386" s="93" t="s">
        <v>17316</v>
      </c>
      <c r="AJ386" s="93">
        <v>2023</v>
      </c>
      <c r="AK386" s="93">
        <v>2023</v>
      </c>
      <c r="AL386" s="105"/>
      <c r="AM386" s="105"/>
      <c r="AN386" s="105"/>
      <c r="AO386" s="105"/>
      <c r="AP386" s="106"/>
      <c r="AQ386" s="106"/>
      <c r="AR386" s="106"/>
      <c r="AS386" s="106"/>
      <c r="AT386" s="106"/>
      <c r="AU386" s="106"/>
      <c r="AV386" s="106"/>
      <c r="AW386" s="106"/>
      <c r="AX386" s="106"/>
      <c r="AY386" s="106"/>
      <c r="AZ386" s="106"/>
      <c r="BA386" s="107"/>
      <c r="BB386" s="107"/>
      <c r="BC386" s="106"/>
      <c r="BD386" s="106"/>
      <c r="BE386" s="108"/>
      <c r="BF386" s="109"/>
      <c r="CK386" s="103">
        <f>G386-H386-I386-J386-K386-L386-M386-O386-Q386-S386-U386-W386-X386-Y386-Z386-AA386-AB386-AC386-AD386-AE386-AF386-AG386-AH386</f>
        <v>0</v>
      </c>
    </row>
    <row r="387" spans="1:118" x14ac:dyDescent="0.3">
      <c r="B387" s="104" t="s">
        <v>499</v>
      </c>
      <c r="C387" s="104"/>
      <c r="D387" s="104"/>
      <c r="E387" s="104"/>
      <c r="F387" s="140">
        <v>4641914.7</v>
      </c>
      <c r="G387" s="100">
        <f>G388</f>
        <v>4641914.7</v>
      </c>
      <c r="H387" s="101">
        <f t="shared" ref="H387:AH387" si="172">H388</f>
        <v>0</v>
      </c>
      <c r="I387" s="101">
        <f t="shared" si="172"/>
        <v>0</v>
      </c>
      <c r="J387" s="101">
        <f t="shared" si="172"/>
        <v>0</v>
      </c>
      <c r="K387" s="101">
        <f t="shared" si="172"/>
        <v>0</v>
      </c>
      <c r="L387" s="101">
        <f t="shared" si="172"/>
        <v>0</v>
      </c>
      <c r="M387" s="101">
        <f t="shared" si="172"/>
        <v>0</v>
      </c>
      <c r="N387" s="102">
        <f t="shared" si="172"/>
        <v>0</v>
      </c>
      <c r="O387" s="101">
        <f t="shared" si="172"/>
        <v>0</v>
      </c>
      <c r="P387" s="101">
        <f t="shared" si="172"/>
        <v>570</v>
      </c>
      <c r="Q387" s="101">
        <f t="shared" si="172"/>
        <v>4368430.29</v>
      </c>
      <c r="R387" s="101">
        <f t="shared" si="172"/>
        <v>0</v>
      </c>
      <c r="S387" s="101">
        <f t="shared" si="172"/>
        <v>0</v>
      </c>
      <c r="T387" s="101">
        <f t="shared" si="172"/>
        <v>0</v>
      </c>
      <c r="U387" s="101">
        <f t="shared" si="172"/>
        <v>0</v>
      </c>
      <c r="V387" s="101">
        <f t="shared" si="172"/>
        <v>0</v>
      </c>
      <c r="W387" s="101">
        <f t="shared" si="172"/>
        <v>0</v>
      </c>
      <c r="X387" s="101">
        <f t="shared" si="172"/>
        <v>0</v>
      </c>
      <c r="Y387" s="101">
        <f t="shared" si="172"/>
        <v>0</v>
      </c>
      <c r="Z387" s="101">
        <f t="shared" si="172"/>
        <v>0</v>
      </c>
      <c r="AA387" s="101">
        <f t="shared" si="172"/>
        <v>0</v>
      </c>
      <c r="AB387" s="101">
        <f t="shared" si="172"/>
        <v>0</v>
      </c>
      <c r="AC387" s="101">
        <f t="shared" si="172"/>
        <v>0</v>
      </c>
      <c r="AD387" s="101">
        <f t="shared" si="172"/>
        <v>0</v>
      </c>
      <c r="AE387" s="101">
        <f t="shared" si="172"/>
        <v>0</v>
      </c>
      <c r="AF387" s="101">
        <f t="shared" si="172"/>
        <v>93484.41</v>
      </c>
      <c r="AG387" s="101">
        <f t="shared" si="172"/>
        <v>180000</v>
      </c>
      <c r="AH387" s="101">
        <f t="shared" si="172"/>
        <v>0</v>
      </c>
      <c r="AI387" s="93" t="s">
        <v>17075</v>
      </c>
      <c r="AJ387" s="93" t="s">
        <v>17075</v>
      </c>
      <c r="AK387" s="93" t="s">
        <v>17075</v>
      </c>
      <c r="AL387" s="105"/>
      <c r="AM387" s="105"/>
      <c r="AN387" s="105"/>
      <c r="AO387" s="105"/>
      <c r="AP387" s="106"/>
      <c r="AQ387" s="106"/>
      <c r="AR387" s="106"/>
      <c r="AS387" s="106"/>
      <c r="AT387" s="106"/>
      <c r="AU387" s="106"/>
      <c r="AV387" s="106"/>
      <c r="AW387" s="106"/>
      <c r="AX387" s="106"/>
      <c r="AY387" s="106"/>
      <c r="AZ387" s="106"/>
      <c r="BA387" s="107"/>
      <c r="BB387" s="107"/>
      <c r="BC387" s="106"/>
      <c r="BD387" s="106"/>
      <c r="BE387" s="108"/>
      <c r="BF387" s="109">
        <f t="shared" si="147"/>
        <v>-570</v>
      </c>
      <c r="BM387" s="52" t="e">
        <f t="shared" ref="BM387:BM395" si="173">VLOOKUP(C387,BP:BR,3,FALSE)</f>
        <v>#N/A</v>
      </c>
      <c r="BP387" s="52" t="s">
        <v>3775</v>
      </c>
      <c r="BQ387" s="52" t="s">
        <v>788</v>
      </c>
      <c r="BR387" s="52" t="s">
        <v>778</v>
      </c>
      <c r="BX387" s="52" t="s">
        <v>3775</v>
      </c>
      <c r="BY387" s="52" t="s">
        <v>788</v>
      </c>
      <c r="BZ387" s="52" t="s">
        <v>778</v>
      </c>
      <c r="CK387" s="103">
        <f t="shared" si="161"/>
        <v>1.4551915228366852E-10</v>
      </c>
    </row>
    <row r="388" spans="1:118" x14ac:dyDescent="0.3">
      <c r="A388" s="52">
        <v>1</v>
      </c>
      <c r="B388" s="110">
        <f>SUBTOTAL(9,$A$22:A388)</f>
        <v>309</v>
      </c>
      <c r="C388" s="115" t="s">
        <v>498</v>
      </c>
      <c r="D388" s="115"/>
      <c r="E388" s="115"/>
      <c r="F388" s="116">
        <v>4641914.7</v>
      </c>
      <c r="G388" s="101">
        <f>H388+I388+J388+K388+L388+M388+O388+Q388+S388+U388+W388+X388+Y388+Z388+AA388+AB388+AC388+AD388+AE388+AF388+AG388+AH388</f>
        <v>4641914.7</v>
      </c>
      <c r="H388" s="117">
        <v>0</v>
      </c>
      <c r="I388" s="117">
        <v>0</v>
      </c>
      <c r="J388" s="117">
        <v>0</v>
      </c>
      <c r="K388" s="117">
        <v>0</v>
      </c>
      <c r="L388" s="117">
        <v>0</v>
      </c>
      <c r="M388" s="117">
        <v>0</v>
      </c>
      <c r="N388" s="118">
        <v>0</v>
      </c>
      <c r="O388" s="117">
        <v>0</v>
      </c>
      <c r="P388" s="129">
        <v>570</v>
      </c>
      <c r="Q388" s="101">
        <v>4368430.29</v>
      </c>
      <c r="R388" s="117">
        <v>0</v>
      </c>
      <c r="S388" s="117">
        <v>0</v>
      </c>
      <c r="T388" s="101">
        <v>0</v>
      </c>
      <c r="U388" s="101">
        <v>0</v>
      </c>
      <c r="V388" s="117">
        <v>0</v>
      </c>
      <c r="W388" s="117">
        <v>0</v>
      </c>
      <c r="X388" s="117">
        <v>0</v>
      </c>
      <c r="Y388" s="117">
        <v>0</v>
      </c>
      <c r="Z388" s="117">
        <v>0</v>
      </c>
      <c r="AA388" s="117">
        <v>0</v>
      </c>
      <c r="AB388" s="117">
        <v>0</v>
      </c>
      <c r="AC388" s="117">
        <v>0</v>
      </c>
      <c r="AD388" s="117">
        <v>0</v>
      </c>
      <c r="AE388" s="117">
        <v>0</v>
      </c>
      <c r="AF388" s="101">
        <f>ROUND(Q388*2.14%,2)</f>
        <v>93484.41</v>
      </c>
      <c r="AG388" s="101">
        <v>180000</v>
      </c>
      <c r="AH388" s="117">
        <v>0</v>
      </c>
      <c r="AI388" s="93">
        <v>2023</v>
      </c>
      <c r="AJ388" s="93">
        <v>2023</v>
      </c>
      <c r="AK388" s="93">
        <v>2023</v>
      </c>
      <c r="AL388" s="105"/>
      <c r="AM388" s="105"/>
      <c r="AN388" s="105"/>
      <c r="AO388" s="105"/>
      <c r="AP388" s="106" t="s">
        <v>16995</v>
      </c>
      <c r="AQ388" s="106" t="s">
        <v>16995</v>
      </c>
      <c r="AR388" s="106">
        <v>0</v>
      </c>
      <c r="AS388" s="106" t="s">
        <v>17008</v>
      </c>
      <c r="AT388" s="106" t="s">
        <v>17013</v>
      </c>
      <c r="AU388" s="106" t="s">
        <v>17010</v>
      </c>
      <c r="AV388" s="106"/>
      <c r="AW388" s="106"/>
      <c r="AX388" s="106"/>
      <c r="AY388" s="106"/>
      <c r="AZ388" s="106" t="s">
        <v>624</v>
      </c>
      <c r="BA388" s="107">
        <v>709.6</v>
      </c>
      <c r="BB388" s="107">
        <v>611.9</v>
      </c>
      <c r="BC388" s="106" t="s">
        <v>2975</v>
      </c>
      <c r="BD388" s="106" t="s">
        <v>17058</v>
      </c>
      <c r="BE388" s="108"/>
      <c r="BF388" s="109">
        <f t="shared" si="147"/>
        <v>41.899999999999977</v>
      </c>
      <c r="BM388" s="52" t="str">
        <f t="shared" si="173"/>
        <v>437.100</v>
      </c>
      <c r="BP388" s="52" t="s">
        <v>3776</v>
      </c>
      <c r="BQ388" s="52" t="s">
        <v>783</v>
      </c>
      <c r="BR388" s="52" t="s">
        <v>778</v>
      </c>
      <c r="BX388" s="52" t="s">
        <v>3776</v>
      </c>
      <c r="BY388" s="52" t="s">
        <v>783</v>
      </c>
      <c r="BZ388" s="52" t="s">
        <v>778</v>
      </c>
      <c r="CK388" s="103">
        <f t="shared" si="161"/>
        <v>1.4551915228366852E-10</v>
      </c>
    </row>
    <row r="389" spans="1:118" x14ac:dyDescent="0.3">
      <c r="B389" s="104" t="s">
        <v>500</v>
      </c>
      <c r="C389" s="104"/>
      <c r="D389" s="104"/>
      <c r="E389" s="104"/>
      <c r="F389" s="140">
        <v>5080000</v>
      </c>
      <c r="G389" s="100">
        <f>G390</f>
        <v>5080000</v>
      </c>
      <c r="H389" s="101">
        <f t="shared" ref="H389:AH389" si="174">H390</f>
        <v>0</v>
      </c>
      <c r="I389" s="101">
        <f t="shared" si="174"/>
        <v>0</v>
      </c>
      <c r="J389" s="101">
        <f t="shared" si="174"/>
        <v>0</v>
      </c>
      <c r="K389" s="101">
        <f t="shared" si="174"/>
        <v>0</v>
      </c>
      <c r="L389" s="101">
        <f t="shared" si="174"/>
        <v>0</v>
      </c>
      <c r="M389" s="101">
        <f t="shared" si="174"/>
        <v>0</v>
      </c>
      <c r="N389" s="102">
        <f t="shared" si="174"/>
        <v>0</v>
      </c>
      <c r="O389" s="101">
        <f t="shared" si="174"/>
        <v>0</v>
      </c>
      <c r="P389" s="101">
        <f t="shared" si="174"/>
        <v>0</v>
      </c>
      <c r="Q389" s="101">
        <f t="shared" si="174"/>
        <v>0</v>
      </c>
      <c r="R389" s="101">
        <f t="shared" si="174"/>
        <v>0</v>
      </c>
      <c r="S389" s="101">
        <f t="shared" si="174"/>
        <v>0</v>
      </c>
      <c r="T389" s="101">
        <f t="shared" si="174"/>
        <v>0</v>
      </c>
      <c r="U389" s="101">
        <f t="shared" si="174"/>
        <v>0</v>
      </c>
      <c r="V389" s="101">
        <f t="shared" si="174"/>
        <v>0</v>
      </c>
      <c r="W389" s="101">
        <f t="shared" si="174"/>
        <v>0</v>
      </c>
      <c r="X389" s="101">
        <f t="shared" si="174"/>
        <v>4728803.5999999996</v>
      </c>
      <c r="Y389" s="101">
        <f t="shared" si="174"/>
        <v>0</v>
      </c>
      <c r="Z389" s="101">
        <f t="shared" si="174"/>
        <v>0</v>
      </c>
      <c r="AA389" s="101">
        <f t="shared" si="174"/>
        <v>0</v>
      </c>
      <c r="AB389" s="101">
        <f t="shared" si="174"/>
        <v>0</v>
      </c>
      <c r="AC389" s="101">
        <f t="shared" si="174"/>
        <v>0</v>
      </c>
      <c r="AD389" s="101">
        <f t="shared" si="174"/>
        <v>0</v>
      </c>
      <c r="AE389" s="101">
        <f t="shared" si="174"/>
        <v>0</v>
      </c>
      <c r="AF389" s="101">
        <f t="shared" si="174"/>
        <v>101196.4</v>
      </c>
      <c r="AG389" s="101">
        <f t="shared" si="174"/>
        <v>250000</v>
      </c>
      <c r="AH389" s="101">
        <f t="shared" si="174"/>
        <v>0</v>
      </c>
      <c r="AI389" s="93" t="s">
        <v>17075</v>
      </c>
      <c r="AJ389" s="93" t="s">
        <v>17075</v>
      </c>
      <c r="AK389" s="93" t="s">
        <v>17075</v>
      </c>
      <c r="AL389" s="105"/>
      <c r="AM389" s="105"/>
      <c r="AN389" s="105"/>
      <c r="AO389" s="105"/>
      <c r="AP389" s="106"/>
      <c r="AQ389" s="106"/>
      <c r="AR389" s="106"/>
      <c r="AS389" s="106"/>
      <c r="AT389" s="106"/>
      <c r="AU389" s="106"/>
      <c r="AV389" s="106"/>
      <c r="AW389" s="106"/>
      <c r="AX389" s="106"/>
      <c r="AY389" s="106"/>
      <c r="AZ389" s="106"/>
      <c r="BA389" s="107"/>
      <c r="BB389" s="107"/>
      <c r="BC389" s="106"/>
      <c r="BD389" s="106"/>
      <c r="BE389" s="108"/>
      <c r="BF389" s="109">
        <f t="shared" si="147"/>
        <v>0</v>
      </c>
      <c r="BM389" s="52" t="e">
        <f t="shared" si="173"/>
        <v>#N/A</v>
      </c>
      <c r="BP389" s="52" t="s">
        <v>3778</v>
      </c>
      <c r="BQ389" s="52" t="s">
        <v>743</v>
      </c>
      <c r="BR389" s="52" t="s">
        <v>3779</v>
      </c>
      <c r="BX389" s="52" t="s">
        <v>3778</v>
      </c>
      <c r="BY389" s="52" t="s">
        <v>743</v>
      </c>
      <c r="BZ389" s="52" t="s">
        <v>3779</v>
      </c>
      <c r="CK389" s="103">
        <f t="shared" si="161"/>
        <v>3.7834979593753815E-10</v>
      </c>
    </row>
    <row r="390" spans="1:118" x14ac:dyDescent="0.3">
      <c r="A390" s="52">
        <v>1</v>
      </c>
      <c r="B390" s="110">
        <f>SUBTOTAL(9,$A$22:A390)</f>
        <v>310</v>
      </c>
      <c r="C390" s="115" t="s">
        <v>501</v>
      </c>
      <c r="D390" s="115"/>
      <c r="E390" s="115"/>
      <c r="F390" s="116">
        <v>5080000</v>
      </c>
      <c r="G390" s="101">
        <f>H390+I390+J390+K390+L390+M390+O390+Q390+S390+U390+W390+X390+Y390+Z390+AA390+AB390+AC390+AD390+AE390+AF390+AG390+AH390</f>
        <v>5080000</v>
      </c>
      <c r="H390" s="117">
        <v>0</v>
      </c>
      <c r="I390" s="117">
        <v>0</v>
      </c>
      <c r="J390" s="117">
        <v>0</v>
      </c>
      <c r="K390" s="117">
        <v>0</v>
      </c>
      <c r="L390" s="117">
        <v>0</v>
      </c>
      <c r="M390" s="117">
        <v>0</v>
      </c>
      <c r="N390" s="118">
        <v>0</v>
      </c>
      <c r="O390" s="117">
        <v>0</v>
      </c>
      <c r="P390" s="129">
        <v>0</v>
      </c>
      <c r="Q390" s="101">
        <v>0</v>
      </c>
      <c r="R390" s="117">
        <v>0</v>
      </c>
      <c r="S390" s="117">
        <v>0</v>
      </c>
      <c r="T390" s="101">
        <v>0</v>
      </c>
      <c r="U390" s="101">
        <v>0</v>
      </c>
      <c r="V390" s="117">
        <v>0</v>
      </c>
      <c r="W390" s="117">
        <v>0</v>
      </c>
      <c r="X390" s="101">
        <v>4728803.5999999996</v>
      </c>
      <c r="Y390" s="117">
        <v>0</v>
      </c>
      <c r="Z390" s="117">
        <v>0</v>
      </c>
      <c r="AA390" s="117">
        <v>0</v>
      </c>
      <c r="AB390" s="117">
        <v>0</v>
      </c>
      <c r="AC390" s="117">
        <v>0</v>
      </c>
      <c r="AD390" s="117">
        <v>0</v>
      </c>
      <c r="AE390" s="117">
        <v>0</v>
      </c>
      <c r="AF390" s="117">
        <f>ROUND(X390*2.14%,2)</f>
        <v>101196.4</v>
      </c>
      <c r="AG390" s="117">
        <v>250000</v>
      </c>
      <c r="AH390" s="117">
        <v>0</v>
      </c>
      <c r="AI390" s="93">
        <v>2023</v>
      </c>
      <c r="AJ390" s="93">
        <v>2023</v>
      </c>
      <c r="AK390" s="93">
        <v>2023</v>
      </c>
      <c r="AL390" s="105"/>
      <c r="AM390" s="105"/>
      <c r="AN390" s="105"/>
      <c r="AO390" s="105"/>
      <c r="AP390" s="106" t="s">
        <v>17008</v>
      </c>
      <c r="AQ390" s="106" t="s">
        <v>16999</v>
      </c>
      <c r="AR390" s="106">
        <v>0</v>
      </c>
      <c r="AS390" s="106" t="s">
        <v>17004</v>
      </c>
      <c r="AT390" s="106" t="s">
        <v>17009</v>
      </c>
      <c r="AU390" s="106">
        <v>0</v>
      </c>
      <c r="AV390" s="106" t="s">
        <v>17033</v>
      </c>
      <c r="AW390" s="106"/>
      <c r="AX390" s="106"/>
      <c r="AY390" s="106"/>
      <c r="AZ390" s="106" t="s">
        <v>783</v>
      </c>
      <c r="BA390" s="107">
        <v>736.9</v>
      </c>
      <c r="BB390" s="107">
        <v>548.34</v>
      </c>
      <c r="BC390" s="106" t="s">
        <v>2975</v>
      </c>
      <c r="BD390" s="106" t="s">
        <v>3059</v>
      </c>
      <c r="BE390" s="108"/>
      <c r="BF390" s="109">
        <f t="shared" si="147"/>
        <v>548.34</v>
      </c>
      <c r="BM390" s="52" t="str">
        <f t="shared" si="173"/>
        <v>811.600</v>
      </c>
      <c r="BP390" s="52" t="s">
        <v>3780</v>
      </c>
      <c r="BQ390" s="52" t="s">
        <v>1275</v>
      </c>
      <c r="BR390" s="52" t="s">
        <v>778</v>
      </c>
      <c r="BX390" s="52" t="s">
        <v>3780</v>
      </c>
      <c r="BY390" s="52" t="s">
        <v>1275</v>
      </c>
      <c r="BZ390" s="52" t="s">
        <v>778</v>
      </c>
      <c r="CK390" s="103">
        <f t="shared" si="161"/>
        <v>3.7834979593753815E-10</v>
      </c>
    </row>
    <row r="391" spans="1:118" x14ac:dyDescent="0.3">
      <c r="B391" s="104" t="s">
        <v>503</v>
      </c>
      <c r="C391" s="104"/>
      <c r="D391" s="104"/>
      <c r="E391" s="104"/>
      <c r="F391" s="140">
        <v>5397325.2400000002</v>
      </c>
      <c r="G391" s="100">
        <f>G392</f>
        <v>5397325.2400000002</v>
      </c>
      <c r="H391" s="101">
        <f t="shared" ref="H391:AH391" si="175">H392</f>
        <v>0</v>
      </c>
      <c r="I391" s="101">
        <f t="shared" si="175"/>
        <v>0</v>
      </c>
      <c r="J391" s="101">
        <f t="shared" si="175"/>
        <v>0</v>
      </c>
      <c r="K391" s="101">
        <f t="shared" si="175"/>
        <v>0</v>
      </c>
      <c r="L391" s="101">
        <f t="shared" si="175"/>
        <v>0</v>
      </c>
      <c r="M391" s="101">
        <f t="shared" si="175"/>
        <v>0</v>
      </c>
      <c r="N391" s="102">
        <f t="shared" si="175"/>
        <v>0</v>
      </c>
      <c r="O391" s="101">
        <f t="shared" si="175"/>
        <v>0</v>
      </c>
      <c r="P391" s="101">
        <f t="shared" si="175"/>
        <v>662.76</v>
      </c>
      <c r="Q391" s="101">
        <f t="shared" si="175"/>
        <v>5108013.75</v>
      </c>
      <c r="R391" s="101">
        <f t="shared" si="175"/>
        <v>0</v>
      </c>
      <c r="S391" s="101">
        <f t="shared" si="175"/>
        <v>0</v>
      </c>
      <c r="T391" s="101">
        <f t="shared" si="175"/>
        <v>0</v>
      </c>
      <c r="U391" s="101">
        <f t="shared" si="175"/>
        <v>0</v>
      </c>
      <c r="V391" s="101">
        <f t="shared" si="175"/>
        <v>0</v>
      </c>
      <c r="W391" s="101">
        <f t="shared" si="175"/>
        <v>0</v>
      </c>
      <c r="X391" s="101">
        <f t="shared" si="175"/>
        <v>0</v>
      </c>
      <c r="Y391" s="101">
        <f t="shared" si="175"/>
        <v>0</v>
      </c>
      <c r="Z391" s="101">
        <f t="shared" si="175"/>
        <v>0</v>
      </c>
      <c r="AA391" s="101">
        <f t="shared" si="175"/>
        <v>0</v>
      </c>
      <c r="AB391" s="101">
        <f t="shared" si="175"/>
        <v>0</v>
      </c>
      <c r="AC391" s="101">
        <f t="shared" si="175"/>
        <v>0</v>
      </c>
      <c r="AD391" s="101">
        <f t="shared" si="175"/>
        <v>0</v>
      </c>
      <c r="AE391" s="101">
        <f t="shared" si="175"/>
        <v>0</v>
      </c>
      <c r="AF391" s="101">
        <f t="shared" si="175"/>
        <v>109311.49</v>
      </c>
      <c r="AG391" s="101">
        <f t="shared" si="175"/>
        <v>180000</v>
      </c>
      <c r="AH391" s="101">
        <f t="shared" si="175"/>
        <v>0</v>
      </c>
      <c r="AI391" s="93" t="s">
        <v>17075</v>
      </c>
      <c r="AJ391" s="93" t="s">
        <v>17075</v>
      </c>
      <c r="AK391" s="93" t="s">
        <v>17075</v>
      </c>
      <c r="AL391" s="105"/>
      <c r="AM391" s="105"/>
      <c r="AN391" s="105"/>
      <c r="AO391" s="105"/>
      <c r="AP391" s="106"/>
      <c r="AQ391" s="106"/>
      <c r="AR391" s="106"/>
      <c r="AS391" s="106"/>
      <c r="AT391" s="106"/>
      <c r="AU391" s="106"/>
      <c r="AV391" s="106"/>
      <c r="AW391" s="106"/>
      <c r="AX391" s="106"/>
      <c r="AY391" s="106"/>
      <c r="AZ391" s="106"/>
      <c r="BA391" s="107"/>
      <c r="BB391" s="107"/>
      <c r="BC391" s="106"/>
      <c r="BD391" s="106"/>
      <c r="BE391" s="108"/>
      <c r="BF391" s="109">
        <f t="shared" si="147"/>
        <v>-662.76</v>
      </c>
      <c r="BM391" s="52" t="e">
        <f t="shared" si="173"/>
        <v>#N/A</v>
      </c>
      <c r="BP391" s="52" t="s">
        <v>3782</v>
      </c>
      <c r="BQ391" s="52" t="s">
        <v>791</v>
      </c>
      <c r="BR391" s="52" t="s">
        <v>3784</v>
      </c>
      <c r="BX391" s="52" t="s">
        <v>3782</v>
      </c>
      <c r="BY391" s="52" t="s">
        <v>791</v>
      </c>
      <c r="BZ391" s="52" t="s">
        <v>3784</v>
      </c>
      <c r="CK391" s="103">
        <f t="shared" si="161"/>
        <v>2.3283064365386963E-10</v>
      </c>
    </row>
    <row r="392" spans="1:118" x14ac:dyDescent="0.3">
      <c r="A392" s="52">
        <v>1</v>
      </c>
      <c r="B392" s="110">
        <f>SUBTOTAL(9,$A$22:A392)</f>
        <v>311</v>
      </c>
      <c r="C392" s="115" t="s">
        <v>502</v>
      </c>
      <c r="D392" s="115"/>
      <c r="E392" s="115"/>
      <c r="F392" s="116">
        <v>5397325.2400000002</v>
      </c>
      <c r="G392" s="101">
        <f>H392+I392+J392+K392+L392+M392+O392+Q392+S392+U392+W392+X392+Y392+Z392+AA392+AB392+AC392+AD392+AE392+AF392+AG392+AH392</f>
        <v>5397325.2400000002</v>
      </c>
      <c r="H392" s="117">
        <v>0</v>
      </c>
      <c r="I392" s="117">
        <v>0</v>
      </c>
      <c r="J392" s="117">
        <v>0</v>
      </c>
      <c r="K392" s="117">
        <v>0</v>
      </c>
      <c r="L392" s="117">
        <v>0</v>
      </c>
      <c r="M392" s="117">
        <v>0</v>
      </c>
      <c r="N392" s="118">
        <v>0</v>
      </c>
      <c r="O392" s="117">
        <v>0</v>
      </c>
      <c r="P392" s="129">
        <v>662.76</v>
      </c>
      <c r="Q392" s="101">
        <v>5108013.75</v>
      </c>
      <c r="R392" s="117">
        <v>0</v>
      </c>
      <c r="S392" s="117">
        <v>0</v>
      </c>
      <c r="T392" s="101">
        <v>0</v>
      </c>
      <c r="U392" s="101">
        <v>0</v>
      </c>
      <c r="V392" s="117">
        <v>0</v>
      </c>
      <c r="W392" s="117">
        <v>0</v>
      </c>
      <c r="X392" s="101">
        <v>0</v>
      </c>
      <c r="Y392" s="117">
        <v>0</v>
      </c>
      <c r="Z392" s="117">
        <v>0</v>
      </c>
      <c r="AA392" s="117">
        <v>0</v>
      </c>
      <c r="AB392" s="117">
        <v>0</v>
      </c>
      <c r="AC392" s="117">
        <v>0</v>
      </c>
      <c r="AD392" s="117">
        <v>0</v>
      </c>
      <c r="AE392" s="117">
        <v>0</v>
      </c>
      <c r="AF392" s="101">
        <f>ROUND(Q392*2.14%,2)</f>
        <v>109311.49</v>
      </c>
      <c r="AG392" s="101">
        <v>180000</v>
      </c>
      <c r="AH392" s="117">
        <v>0</v>
      </c>
      <c r="AI392" s="93">
        <v>2023</v>
      </c>
      <c r="AJ392" s="93">
        <v>2023</v>
      </c>
      <c r="AK392" s="93">
        <v>2023</v>
      </c>
      <c r="AL392" s="105"/>
      <c r="AM392" s="105"/>
      <c r="AN392" s="105"/>
      <c r="AO392" s="105"/>
      <c r="AP392" s="106" t="s">
        <v>17001</v>
      </c>
      <c r="AQ392" s="106" t="s">
        <v>17011</v>
      </c>
      <c r="AR392" s="106">
        <v>0</v>
      </c>
      <c r="AS392" s="106" t="s">
        <v>17010</v>
      </c>
      <c r="AT392" s="106" t="s">
        <v>17005</v>
      </c>
      <c r="AU392" s="106" t="s">
        <v>17010</v>
      </c>
      <c r="AV392" s="106" t="s">
        <v>17029</v>
      </c>
      <c r="AW392" s="106"/>
      <c r="AX392" s="106"/>
      <c r="AY392" s="106"/>
      <c r="AZ392" s="106" t="s">
        <v>710</v>
      </c>
      <c r="BA392" s="107">
        <v>1119.9000000000001</v>
      </c>
      <c r="BB392" s="107">
        <v>706.43</v>
      </c>
      <c r="BC392" s="106" t="s">
        <v>2975</v>
      </c>
      <c r="BD392" s="106" t="s">
        <v>17058</v>
      </c>
      <c r="BE392" s="108"/>
      <c r="BF392" s="109">
        <f t="shared" si="147"/>
        <v>43.669999999999959</v>
      </c>
      <c r="BM392" s="52" t="str">
        <f t="shared" si="173"/>
        <v>526.400</v>
      </c>
      <c r="BP392" s="52" t="s">
        <v>3785</v>
      </c>
      <c r="BQ392" s="52" t="s">
        <v>664</v>
      </c>
      <c r="BR392" s="52" t="s">
        <v>778</v>
      </c>
      <c r="BX392" s="52" t="s">
        <v>3785</v>
      </c>
      <c r="BY392" s="52" t="s">
        <v>664</v>
      </c>
      <c r="BZ392" s="52" t="s">
        <v>778</v>
      </c>
      <c r="CK392" s="103">
        <f t="shared" si="161"/>
        <v>2.3283064365386963E-10</v>
      </c>
    </row>
    <row r="393" spans="1:118" x14ac:dyDescent="0.3">
      <c r="B393" s="104" t="s">
        <v>305</v>
      </c>
      <c r="C393" s="104"/>
      <c r="D393" s="100">
        <v>19415574.370000001</v>
      </c>
      <c r="E393" s="100">
        <f>D393*3-G393-G398-G401-G404-G407</f>
        <v>-971238433.19999993</v>
      </c>
      <c r="F393" s="100">
        <v>18139268.789999999</v>
      </c>
      <c r="G393" s="100">
        <f t="shared" ref="G393:AH393" si="176">SUM(G394:G395)</f>
        <v>17376189.66</v>
      </c>
      <c r="H393" s="101">
        <f t="shared" si="176"/>
        <v>0</v>
      </c>
      <c r="I393" s="101">
        <f t="shared" si="176"/>
        <v>0</v>
      </c>
      <c r="J393" s="101">
        <f t="shared" si="176"/>
        <v>0</v>
      </c>
      <c r="K393" s="101">
        <f t="shared" si="176"/>
        <v>0</v>
      </c>
      <c r="L393" s="101">
        <f t="shared" si="176"/>
        <v>0</v>
      </c>
      <c r="M393" s="101">
        <f t="shared" si="176"/>
        <v>0</v>
      </c>
      <c r="N393" s="102">
        <f t="shared" si="176"/>
        <v>0</v>
      </c>
      <c r="O393" s="101">
        <f t="shared" si="176"/>
        <v>0</v>
      </c>
      <c r="P393" s="101">
        <f t="shared" si="176"/>
        <v>2194.6</v>
      </c>
      <c r="Q393" s="101">
        <f t="shared" si="176"/>
        <v>16640091.699999999</v>
      </c>
      <c r="R393" s="101">
        <f t="shared" si="176"/>
        <v>0</v>
      </c>
      <c r="S393" s="101">
        <f t="shared" si="176"/>
        <v>0</v>
      </c>
      <c r="T393" s="101">
        <f t="shared" si="176"/>
        <v>0</v>
      </c>
      <c r="U393" s="101">
        <f t="shared" si="176"/>
        <v>0</v>
      </c>
      <c r="V393" s="101">
        <f t="shared" si="176"/>
        <v>0</v>
      </c>
      <c r="W393" s="101">
        <f t="shared" si="176"/>
        <v>0</v>
      </c>
      <c r="X393" s="101">
        <f t="shared" si="176"/>
        <v>0</v>
      </c>
      <c r="Y393" s="101">
        <f t="shared" si="176"/>
        <v>0</v>
      </c>
      <c r="Z393" s="101">
        <f t="shared" si="176"/>
        <v>0</v>
      </c>
      <c r="AA393" s="101">
        <f t="shared" si="176"/>
        <v>0</v>
      </c>
      <c r="AB393" s="101">
        <f t="shared" si="176"/>
        <v>0</v>
      </c>
      <c r="AC393" s="101">
        <f t="shared" si="176"/>
        <v>0</v>
      </c>
      <c r="AD393" s="101">
        <f t="shared" si="176"/>
        <v>0</v>
      </c>
      <c r="AE393" s="101">
        <f t="shared" si="176"/>
        <v>0</v>
      </c>
      <c r="AF393" s="101">
        <f t="shared" si="176"/>
        <v>356097.95999999996</v>
      </c>
      <c r="AG393" s="101">
        <f t="shared" si="176"/>
        <v>380000</v>
      </c>
      <c r="AH393" s="101">
        <f t="shared" si="176"/>
        <v>0</v>
      </c>
      <c r="AI393" s="93" t="s">
        <v>17075</v>
      </c>
      <c r="AJ393" s="93" t="s">
        <v>17075</v>
      </c>
      <c r="AK393" s="93" t="s">
        <v>17075</v>
      </c>
      <c r="AL393" s="105"/>
      <c r="AM393" s="105"/>
      <c r="AN393" s="105"/>
      <c r="AO393" s="105"/>
      <c r="AP393" s="106"/>
      <c r="AQ393" s="106"/>
      <c r="AR393" s="106"/>
      <c r="AS393" s="106"/>
      <c r="AT393" s="106"/>
      <c r="AU393" s="106"/>
      <c r="AV393" s="106"/>
      <c r="AW393" s="106"/>
      <c r="AX393" s="106"/>
      <c r="AY393" s="106"/>
      <c r="AZ393" s="106"/>
      <c r="BA393" s="107"/>
      <c r="BB393" s="107"/>
      <c r="BC393" s="106"/>
      <c r="BD393" s="106"/>
      <c r="BE393" s="108"/>
      <c r="BF393" s="109">
        <f t="shared" si="147"/>
        <v>-2194.6</v>
      </c>
      <c r="BM393" s="52" t="e">
        <f t="shared" si="173"/>
        <v>#N/A</v>
      </c>
      <c r="BP393" s="52" t="s">
        <v>3470</v>
      </c>
      <c r="BQ393" s="52" t="s">
        <v>3223</v>
      </c>
      <c r="BR393" s="52" t="s">
        <v>3471</v>
      </c>
      <c r="BX393" s="52" t="s">
        <v>3470</v>
      </c>
      <c r="BY393" s="52" t="s">
        <v>3223</v>
      </c>
      <c r="BZ393" s="52" t="s">
        <v>3471</v>
      </c>
      <c r="CK393" s="103">
        <f t="shared" si="161"/>
        <v>9.3132257461547852E-10</v>
      </c>
    </row>
    <row r="394" spans="1:118" x14ac:dyDescent="0.3">
      <c r="A394" s="52">
        <v>1</v>
      </c>
      <c r="B394" s="110">
        <f>SUBTOTAL(9,$A$22:A394)</f>
        <v>312</v>
      </c>
      <c r="C394" s="115" t="s">
        <v>304</v>
      </c>
      <c r="D394" s="115"/>
      <c r="E394" s="115"/>
      <c r="F394" s="116">
        <f>12201181.86-3.53</f>
        <v>12201178.33</v>
      </c>
      <c r="G394" s="101">
        <f t="shared" ref="G394:G395" si="177">H394+I394+J394+K394+L394+M394+O394+Q394+S394+U394+W394+X394+Y394+Z394+AA394+AB394+AC394+AD394+AE394+AF394+AG394+AH394</f>
        <v>12201178.33</v>
      </c>
      <c r="H394" s="117">
        <v>0</v>
      </c>
      <c r="I394" s="117">
        <v>0</v>
      </c>
      <c r="J394" s="117">
        <v>0</v>
      </c>
      <c r="K394" s="117">
        <v>0</v>
      </c>
      <c r="L394" s="117">
        <v>0</v>
      </c>
      <c r="M394" s="117">
        <v>0</v>
      </c>
      <c r="N394" s="118">
        <v>0</v>
      </c>
      <c r="O394" s="117">
        <v>0</v>
      </c>
      <c r="P394" s="129">
        <v>1541</v>
      </c>
      <c r="Q394" s="101">
        <v>11749734.02</v>
      </c>
      <c r="R394" s="117">
        <v>0</v>
      </c>
      <c r="S394" s="117">
        <v>0</v>
      </c>
      <c r="T394" s="101">
        <v>0</v>
      </c>
      <c r="U394" s="101">
        <v>0</v>
      </c>
      <c r="V394" s="117">
        <v>0</v>
      </c>
      <c r="W394" s="117">
        <v>0</v>
      </c>
      <c r="X394" s="117">
        <v>0</v>
      </c>
      <c r="Y394" s="117">
        <v>0</v>
      </c>
      <c r="Z394" s="117">
        <v>0</v>
      </c>
      <c r="AA394" s="117">
        <v>0</v>
      </c>
      <c r="AB394" s="117">
        <v>0</v>
      </c>
      <c r="AC394" s="117">
        <v>0</v>
      </c>
      <c r="AD394" s="117">
        <v>0</v>
      </c>
      <c r="AE394" s="117">
        <v>0</v>
      </c>
      <c r="AF394" s="101">
        <f>ROUND(Q394*2.14%,2)</f>
        <v>251444.31</v>
      </c>
      <c r="AG394" s="117">
        <v>200000</v>
      </c>
      <c r="AH394" s="117">
        <v>0</v>
      </c>
      <c r="AI394" s="93">
        <v>2023</v>
      </c>
      <c r="AJ394" s="93">
        <v>2023</v>
      </c>
      <c r="AK394" s="93">
        <v>2023</v>
      </c>
      <c r="AL394" s="105"/>
      <c r="AM394" s="105"/>
      <c r="AN394" s="105"/>
      <c r="AO394" s="105"/>
      <c r="AP394" s="106" t="s">
        <v>17006</v>
      </c>
      <c r="AQ394" s="106" t="s">
        <v>17012</v>
      </c>
      <c r="AR394" s="106">
        <v>0</v>
      </c>
      <c r="AS394" s="106" t="s">
        <v>17010</v>
      </c>
      <c r="AT394" s="106" t="s">
        <v>17010</v>
      </c>
      <c r="AU394" s="106">
        <v>2015</v>
      </c>
      <c r="AV394" s="106"/>
      <c r="AW394" s="106" t="s">
        <v>17021</v>
      </c>
      <c r="AX394" s="114">
        <v>291118.3</v>
      </c>
      <c r="AY394" s="114">
        <v>2461444.4200000004</v>
      </c>
      <c r="AZ394" s="106" t="s">
        <v>1078</v>
      </c>
      <c r="BA394" s="107">
        <v>4211</v>
      </c>
      <c r="BB394" s="107">
        <v>1541</v>
      </c>
      <c r="BC394" s="106" t="s">
        <v>2975</v>
      </c>
      <c r="BD394" s="106" t="s">
        <v>17058</v>
      </c>
      <c r="BE394" s="108"/>
      <c r="BF394" s="109">
        <f t="shared" si="147"/>
        <v>0</v>
      </c>
      <c r="BM394" s="52" t="str">
        <f t="shared" si="173"/>
        <v>1348.500</v>
      </c>
      <c r="BP394" s="52" t="s">
        <v>3472</v>
      </c>
      <c r="BQ394" s="52" t="s">
        <v>3019</v>
      </c>
      <c r="BR394" s="52" t="s">
        <v>3473</v>
      </c>
      <c r="BX394" s="52" t="s">
        <v>3472</v>
      </c>
      <c r="BY394" s="52" t="s">
        <v>3019</v>
      </c>
      <c r="BZ394" s="52" t="s">
        <v>3473</v>
      </c>
      <c r="CK394" s="103">
        <f t="shared" si="161"/>
        <v>5.2386894822120667E-10</v>
      </c>
    </row>
    <row r="395" spans="1:118" x14ac:dyDescent="0.3">
      <c r="A395" s="52">
        <v>1</v>
      </c>
      <c r="B395" s="110">
        <f>SUBTOTAL(9,$A$22:A395)</f>
        <v>313</v>
      </c>
      <c r="C395" s="115" t="s">
        <v>306</v>
      </c>
      <c r="D395" s="115"/>
      <c r="E395" s="115"/>
      <c r="F395" s="116">
        <v>5175011.33</v>
      </c>
      <c r="G395" s="101">
        <f t="shared" si="177"/>
        <v>5175011.33</v>
      </c>
      <c r="H395" s="117">
        <v>0</v>
      </c>
      <c r="I395" s="117">
        <v>0</v>
      </c>
      <c r="J395" s="117">
        <v>0</v>
      </c>
      <c r="K395" s="117">
        <v>0</v>
      </c>
      <c r="L395" s="117">
        <v>0</v>
      </c>
      <c r="M395" s="117">
        <v>0</v>
      </c>
      <c r="N395" s="118">
        <v>0</v>
      </c>
      <c r="O395" s="117">
        <v>0</v>
      </c>
      <c r="P395" s="129">
        <v>653.6</v>
      </c>
      <c r="Q395" s="101">
        <v>4890357.68</v>
      </c>
      <c r="R395" s="117">
        <v>0</v>
      </c>
      <c r="S395" s="117">
        <v>0</v>
      </c>
      <c r="T395" s="101">
        <v>0</v>
      </c>
      <c r="U395" s="101">
        <v>0</v>
      </c>
      <c r="V395" s="117">
        <v>0</v>
      </c>
      <c r="W395" s="117">
        <v>0</v>
      </c>
      <c r="X395" s="117">
        <v>0</v>
      </c>
      <c r="Y395" s="117">
        <v>0</v>
      </c>
      <c r="Z395" s="117">
        <v>0</v>
      </c>
      <c r="AA395" s="117">
        <v>0</v>
      </c>
      <c r="AB395" s="117">
        <v>0</v>
      </c>
      <c r="AC395" s="117">
        <v>0</v>
      </c>
      <c r="AD395" s="117">
        <v>0</v>
      </c>
      <c r="AE395" s="117">
        <v>0</v>
      </c>
      <c r="AF395" s="101">
        <f>ROUND(Q395*2.14%,2)</f>
        <v>104653.65</v>
      </c>
      <c r="AG395" s="101">
        <v>180000</v>
      </c>
      <c r="AH395" s="117">
        <v>0</v>
      </c>
      <c r="AI395" s="93">
        <v>2023</v>
      </c>
      <c r="AJ395" s="93">
        <v>2023</v>
      </c>
      <c r="AK395" s="93">
        <v>2023</v>
      </c>
      <c r="AL395" s="105"/>
      <c r="AM395" s="105"/>
      <c r="AN395" s="105"/>
      <c r="AO395" s="105"/>
      <c r="AP395" s="106" t="s">
        <v>16995</v>
      </c>
      <c r="AQ395" s="106" t="s">
        <v>16995</v>
      </c>
      <c r="AR395" s="106">
        <v>0</v>
      </c>
      <c r="AS395" s="106" t="s">
        <v>16997</v>
      </c>
      <c r="AT395" s="106" t="s">
        <v>17012</v>
      </c>
      <c r="AU395" s="106">
        <v>0</v>
      </c>
      <c r="AV395" s="106"/>
      <c r="AW395" s="106"/>
      <c r="AX395" s="106"/>
      <c r="AY395" s="106"/>
      <c r="AZ395" s="106" t="s">
        <v>622</v>
      </c>
      <c r="BA395" s="107">
        <v>778.7</v>
      </c>
      <c r="BB395" s="107">
        <v>653.6</v>
      </c>
      <c r="BC395" s="106" t="s">
        <v>2975</v>
      </c>
      <c r="BD395" s="106" t="s">
        <v>17058</v>
      </c>
      <c r="BE395" s="108"/>
      <c r="BF395" s="109">
        <f t="shared" si="147"/>
        <v>0</v>
      </c>
      <c r="BM395" s="52" t="str">
        <f t="shared" si="173"/>
        <v>нет данных</v>
      </c>
      <c r="BP395" s="52" t="s">
        <v>3474</v>
      </c>
      <c r="BQ395" s="52" t="s">
        <v>2993</v>
      </c>
      <c r="BR395" s="52" t="s">
        <v>2993</v>
      </c>
      <c r="BX395" s="52" t="s">
        <v>3474</v>
      </c>
      <c r="BY395" s="52" t="s">
        <v>2993</v>
      </c>
      <c r="BZ395" s="52" t="s">
        <v>2993</v>
      </c>
      <c r="CK395" s="103">
        <f t="shared" si="161"/>
        <v>3.7834979593753815E-10</v>
      </c>
    </row>
    <row r="396" spans="1:118" x14ac:dyDescent="0.3">
      <c r="B396" s="104" t="s">
        <v>18003</v>
      </c>
      <c r="C396" s="104"/>
      <c r="D396" s="100"/>
      <c r="E396" s="100"/>
      <c r="F396" s="100"/>
      <c r="G396" s="100">
        <f>G397</f>
        <v>496575.67</v>
      </c>
      <c r="H396" s="101">
        <f t="shared" ref="H396:AH396" si="178">H397</f>
        <v>0</v>
      </c>
      <c r="I396" s="101">
        <f t="shared" si="178"/>
        <v>0</v>
      </c>
      <c r="J396" s="101">
        <f t="shared" si="178"/>
        <v>0</v>
      </c>
      <c r="K396" s="101">
        <f t="shared" si="178"/>
        <v>0</v>
      </c>
      <c r="L396" s="101">
        <f t="shared" si="178"/>
        <v>0</v>
      </c>
      <c r="M396" s="101">
        <f t="shared" si="178"/>
        <v>0</v>
      </c>
      <c r="N396" s="102">
        <f t="shared" si="178"/>
        <v>0</v>
      </c>
      <c r="O396" s="101">
        <f t="shared" si="178"/>
        <v>0</v>
      </c>
      <c r="P396" s="101">
        <f t="shared" si="178"/>
        <v>0</v>
      </c>
      <c r="Q396" s="101">
        <f t="shared" si="178"/>
        <v>0</v>
      </c>
      <c r="R396" s="101">
        <f t="shared" si="178"/>
        <v>0</v>
      </c>
      <c r="S396" s="101">
        <f t="shared" si="178"/>
        <v>0</v>
      </c>
      <c r="T396" s="101">
        <f t="shared" si="178"/>
        <v>0</v>
      </c>
      <c r="U396" s="101">
        <f t="shared" si="178"/>
        <v>0</v>
      </c>
      <c r="V396" s="101">
        <f t="shared" si="178"/>
        <v>0</v>
      </c>
      <c r="W396" s="101">
        <f t="shared" si="178"/>
        <v>0</v>
      </c>
      <c r="X396" s="101">
        <f t="shared" si="178"/>
        <v>0</v>
      </c>
      <c r="Y396" s="101">
        <f t="shared" si="178"/>
        <v>0</v>
      </c>
      <c r="Z396" s="101">
        <f t="shared" si="178"/>
        <v>0</v>
      </c>
      <c r="AA396" s="101">
        <f t="shared" si="178"/>
        <v>486171.6</v>
      </c>
      <c r="AB396" s="101">
        <f t="shared" si="178"/>
        <v>0</v>
      </c>
      <c r="AC396" s="101">
        <f t="shared" si="178"/>
        <v>0</v>
      </c>
      <c r="AD396" s="101">
        <f t="shared" si="178"/>
        <v>0</v>
      </c>
      <c r="AE396" s="101">
        <f t="shared" si="178"/>
        <v>0</v>
      </c>
      <c r="AF396" s="101">
        <f t="shared" si="178"/>
        <v>10404.07</v>
      </c>
      <c r="AG396" s="101">
        <f t="shared" si="178"/>
        <v>0</v>
      </c>
      <c r="AH396" s="101">
        <f t="shared" si="178"/>
        <v>0</v>
      </c>
      <c r="AI396" s="93" t="s">
        <v>17075</v>
      </c>
      <c r="AJ396" s="93" t="s">
        <v>17075</v>
      </c>
      <c r="AK396" s="93" t="s">
        <v>17075</v>
      </c>
      <c r="AL396" s="105"/>
      <c r="AM396" s="105"/>
      <c r="AN396" s="105"/>
      <c r="AO396" s="105"/>
      <c r="AP396" s="106"/>
      <c r="AQ396" s="106"/>
      <c r="AR396" s="106"/>
      <c r="AS396" s="106"/>
      <c r="AT396" s="106"/>
      <c r="AU396" s="106"/>
      <c r="AV396" s="106"/>
      <c r="AW396" s="106"/>
      <c r="AX396" s="106"/>
      <c r="AY396" s="106"/>
      <c r="AZ396" s="106"/>
      <c r="BA396" s="107"/>
      <c r="BB396" s="107"/>
      <c r="BC396" s="106"/>
      <c r="BD396" s="106"/>
      <c r="BE396" s="108"/>
      <c r="BF396" s="109"/>
      <c r="CK396" s="103">
        <f t="shared" si="161"/>
        <v>7.2759576141834259E-12</v>
      </c>
    </row>
    <row r="397" spans="1:118" s="123" customFormat="1" x14ac:dyDescent="0.3">
      <c r="A397" s="52">
        <v>1</v>
      </c>
      <c r="B397" s="110">
        <f>SUBTOTAL(9,$A$22:A397)</f>
        <v>314</v>
      </c>
      <c r="C397" s="99" t="s">
        <v>16944</v>
      </c>
      <c r="D397" s="99"/>
      <c r="E397" s="99"/>
      <c r="F397" s="99"/>
      <c r="G397" s="101">
        <f>H397+I397+J397+K397+L397+M397+O397+Q397+S397+U397+W397+X397+Y397+Z397+AA397+AB397+AC397+AD397+AE397+AF397+AG397+AH397</f>
        <v>496575.67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20">
        <v>0</v>
      </c>
      <c r="O397" s="119">
        <v>0</v>
      </c>
      <c r="P397" s="119">
        <v>0</v>
      </c>
      <c r="Q397" s="119">
        <v>0</v>
      </c>
      <c r="R397" s="119">
        <v>0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>
        <v>486171.6</v>
      </c>
      <c r="AB397" s="119">
        <v>0</v>
      </c>
      <c r="AC397" s="119">
        <v>0</v>
      </c>
      <c r="AD397" s="119">
        <v>0</v>
      </c>
      <c r="AE397" s="119">
        <v>0</v>
      </c>
      <c r="AF397" s="146">
        <f>ROUND(Q397*2.14%,2)+ROUND(H397*2.14%,2)+ROUND(I397*2.14%,2)+ROUND(J397*2.14%,2)+ROUND(K397*2.14%,2)+ROUND(L397*2.14%,2)+ROUND(M397*2.14%,2)+ROUND(O397*2.14%,2)+ROUND(S397*2.14%,2)+ROUND(U397*2.14%,2)+ROUND(W397*2.14%,2)+ROUND(X397*2.14%,2)+ROUND(Y397*2.14%,2)+ROUND(Z397*2.14%,2)+ROUND(AA397*2.14%,2)+ROUND(AB397*2.14%,2)+ROUND(AC397*2.14%,2)+ROUND(AD397*2.14%,2)+ROUND(AE397*2.14%,2)</f>
        <v>10404.07</v>
      </c>
      <c r="AG397" s="119">
        <v>0</v>
      </c>
      <c r="AH397" s="119">
        <v>0</v>
      </c>
      <c r="AI397" s="121" t="s">
        <v>17316</v>
      </c>
      <c r="AJ397" s="121">
        <v>2023</v>
      </c>
      <c r="AK397" s="122">
        <v>2023</v>
      </c>
      <c r="AW397" s="123" t="e">
        <f>VLOOKUP(C397,AZ:BA,2,FALSE)</f>
        <v>#N/A</v>
      </c>
      <c r="BZ397" s="124"/>
      <c r="CD397" s="123" t="e">
        <f>VLOOKUP(C397,CE:CF,2,FALSE)</f>
        <v>#N/A</v>
      </c>
      <c r="CH397" s="123" t="e">
        <f>VLOOKUP(C397,CI:CJ,2,FALSE)</f>
        <v>#N/A</v>
      </c>
      <c r="CK397" s="103">
        <f t="shared" si="161"/>
        <v>7.2759576141834259E-12</v>
      </c>
      <c r="CO397" s="123" t="e">
        <f>VLOOKUP(C397,CP:CQ,2,FALSE)</f>
        <v>#N/A</v>
      </c>
      <c r="DN397" s="123" t="e">
        <f>VLOOKUP(C397,DO:DP,2,FALSE)</f>
        <v>#N/A</v>
      </c>
    </row>
    <row r="398" spans="1:118" x14ac:dyDescent="0.3">
      <c r="B398" s="99" t="s">
        <v>17894</v>
      </c>
      <c r="C398" s="115"/>
      <c r="D398" s="115"/>
      <c r="E398" s="115"/>
      <c r="F398" s="116"/>
      <c r="G398" s="100">
        <f>G399+G441+G448+G463+G474+G487+G491+G494+G497+G506+G508+G510+G512+G514+G516+G518+G524+G526+G528+G530+G538+G540+G542+G546+G548+G551+G556+G559+G561+G563+G565+G567+G570+G572+G575+G577+G580+G582+G584+G586+G589+G592+G595+G597+G599+G601+G603+G605+G607+G610+G532</f>
        <v>991744990.53999996</v>
      </c>
      <c r="H398" s="101">
        <f t="shared" ref="H398:AH398" si="179">H399+H441+H448+H463+H474+H487+H491+H494+H497+H506+H508+H510+H512+H514+H516+H518+H524+H526+H528+H530+H538+H540+H542+H546+H548+H551+H556+H559+H561+H563+H565+H567+H570+H572+H575+H577+H580+H582+H584+H586+H589+H592+H595+H597+H599+H601+H603+H605+H607+H610+H532</f>
        <v>454567.5</v>
      </c>
      <c r="I398" s="101">
        <f t="shared" si="179"/>
        <v>0</v>
      </c>
      <c r="J398" s="101">
        <f t="shared" si="179"/>
        <v>1609152.47</v>
      </c>
      <c r="K398" s="101">
        <f t="shared" si="179"/>
        <v>204403.04</v>
      </c>
      <c r="L398" s="101">
        <f t="shared" si="179"/>
        <v>700515.74</v>
      </c>
      <c r="M398" s="101">
        <f t="shared" si="179"/>
        <v>0</v>
      </c>
      <c r="N398" s="102">
        <f t="shared" si="179"/>
        <v>13</v>
      </c>
      <c r="O398" s="101">
        <f t="shared" si="179"/>
        <v>29996592.91</v>
      </c>
      <c r="P398" s="101">
        <f t="shared" si="179"/>
        <v>104615.24</v>
      </c>
      <c r="Q398" s="101">
        <f t="shared" si="179"/>
        <v>842680815.05999982</v>
      </c>
      <c r="R398" s="101">
        <f t="shared" si="179"/>
        <v>0</v>
      </c>
      <c r="S398" s="101">
        <f t="shared" si="179"/>
        <v>0</v>
      </c>
      <c r="T398" s="101">
        <f t="shared" si="179"/>
        <v>9741.7000000000007</v>
      </c>
      <c r="U398" s="101">
        <f t="shared" si="179"/>
        <v>41484412.310000002</v>
      </c>
      <c r="V398" s="101">
        <f t="shared" si="179"/>
        <v>198</v>
      </c>
      <c r="W398" s="101">
        <f t="shared" si="179"/>
        <v>14618143.52</v>
      </c>
      <c r="X398" s="101">
        <f t="shared" si="179"/>
        <v>10804284.880000001</v>
      </c>
      <c r="Y398" s="101">
        <f t="shared" si="179"/>
        <v>0</v>
      </c>
      <c r="Z398" s="101">
        <f t="shared" si="179"/>
        <v>0</v>
      </c>
      <c r="AA398" s="101">
        <f t="shared" si="179"/>
        <v>0</v>
      </c>
      <c r="AB398" s="101">
        <f t="shared" si="179"/>
        <v>0</v>
      </c>
      <c r="AC398" s="101">
        <f t="shared" si="179"/>
        <v>0</v>
      </c>
      <c r="AD398" s="101">
        <f t="shared" si="179"/>
        <v>0</v>
      </c>
      <c r="AE398" s="101">
        <f t="shared" si="179"/>
        <v>0</v>
      </c>
      <c r="AF398" s="101">
        <f t="shared" si="179"/>
        <v>20002103.109999992</v>
      </c>
      <c r="AG398" s="101">
        <f t="shared" si="179"/>
        <v>28350000</v>
      </c>
      <c r="AH398" s="101">
        <f t="shared" si="179"/>
        <v>840000</v>
      </c>
      <c r="AI398" s="93" t="s">
        <v>17075</v>
      </c>
      <c r="AJ398" s="93" t="s">
        <v>17075</v>
      </c>
      <c r="AK398" s="93" t="s">
        <v>17075</v>
      </c>
      <c r="AL398" s="105"/>
      <c r="AM398" s="105"/>
      <c r="AN398" s="105"/>
      <c r="AO398" s="105"/>
      <c r="AP398" s="106"/>
      <c r="AQ398" s="106"/>
      <c r="AR398" s="106"/>
      <c r="AS398" s="106"/>
      <c r="AT398" s="106"/>
      <c r="AU398" s="106"/>
      <c r="AV398" s="106"/>
      <c r="AW398" s="106"/>
      <c r="AX398" s="106"/>
      <c r="AY398" s="106"/>
      <c r="AZ398" s="106"/>
      <c r="BA398" s="107"/>
      <c r="BB398" s="107"/>
      <c r="BC398" s="106"/>
      <c r="BD398" s="106"/>
      <c r="BE398" s="108"/>
      <c r="BF398" s="109"/>
      <c r="CK398" s="103">
        <f t="shared" si="161"/>
        <v>1.7881393432617188E-7</v>
      </c>
    </row>
    <row r="399" spans="1:118" x14ac:dyDescent="0.3">
      <c r="B399" s="104" t="s">
        <v>71</v>
      </c>
      <c r="C399" s="104"/>
      <c r="D399" s="100">
        <v>228766223.25999999</v>
      </c>
      <c r="E399" s="104"/>
      <c r="F399" s="140">
        <v>235462713.85699996</v>
      </c>
      <c r="G399" s="100">
        <f t="shared" ref="G399:AH399" si="180">SUM(G400:G440)</f>
        <v>239297169.66</v>
      </c>
      <c r="H399" s="101">
        <f t="shared" si="180"/>
        <v>0</v>
      </c>
      <c r="I399" s="101">
        <f t="shared" si="180"/>
        <v>0</v>
      </c>
      <c r="J399" s="101">
        <f t="shared" si="180"/>
        <v>0</v>
      </c>
      <c r="K399" s="101">
        <f t="shared" si="180"/>
        <v>0</v>
      </c>
      <c r="L399" s="101">
        <f t="shared" si="180"/>
        <v>0</v>
      </c>
      <c r="M399" s="101">
        <f t="shared" si="180"/>
        <v>0</v>
      </c>
      <c r="N399" s="102">
        <f t="shared" si="180"/>
        <v>1</v>
      </c>
      <c r="O399" s="101">
        <f t="shared" si="180"/>
        <v>2259447.8199999998</v>
      </c>
      <c r="P399" s="101">
        <f t="shared" si="180"/>
        <v>29423.899999999998</v>
      </c>
      <c r="Q399" s="101">
        <f t="shared" si="180"/>
        <v>224313451.53999996</v>
      </c>
      <c r="R399" s="101">
        <f t="shared" si="180"/>
        <v>0</v>
      </c>
      <c r="S399" s="101">
        <f t="shared" si="180"/>
        <v>0</v>
      </c>
      <c r="T399" s="101">
        <f t="shared" si="180"/>
        <v>0</v>
      </c>
      <c r="U399" s="101">
        <f t="shared" si="180"/>
        <v>0</v>
      </c>
      <c r="V399" s="101">
        <f t="shared" si="180"/>
        <v>0</v>
      </c>
      <c r="W399" s="101">
        <f t="shared" si="180"/>
        <v>0</v>
      </c>
      <c r="X399" s="101">
        <f t="shared" si="180"/>
        <v>0</v>
      </c>
      <c r="Y399" s="101">
        <f t="shared" si="180"/>
        <v>0</v>
      </c>
      <c r="Z399" s="101">
        <f t="shared" si="180"/>
        <v>0</v>
      </c>
      <c r="AA399" s="101">
        <f t="shared" si="180"/>
        <v>0</v>
      </c>
      <c r="AB399" s="101">
        <f t="shared" si="180"/>
        <v>0</v>
      </c>
      <c r="AC399" s="101">
        <f t="shared" si="180"/>
        <v>0</v>
      </c>
      <c r="AD399" s="101">
        <f t="shared" si="180"/>
        <v>0</v>
      </c>
      <c r="AE399" s="101">
        <f t="shared" si="180"/>
        <v>0</v>
      </c>
      <c r="AF399" s="101">
        <f t="shared" si="180"/>
        <v>4854270.2999999989</v>
      </c>
      <c r="AG399" s="101">
        <f t="shared" si="180"/>
        <v>7870000</v>
      </c>
      <c r="AH399" s="101">
        <f t="shared" si="180"/>
        <v>0</v>
      </c>
      <c r="AI399" s="93" t="s">
        <v>17075</v>
      </c>
      <c r="AJ399" s="93" t="s">
        <v>17075</v>
      </c>
      <c r="AK399" s="93" t="s">
        <v>17075</v>
      </c>
      <c r="AL399" s="105"/>
      <c r="AM399" s="105"/>
      <c r="AN399" s="105"/>
      <c r="AO399" s="105"/>
      <c r="AP399" s="106"/>
      <c r="AQ399" s="106"/>
      <c r="AR399" s="106"/>
      <c r="AS399" s="106"/>
      <c r="AT399" s="106"/>
      <c r="AU399" s="106"/>
      <c r="AV399" s="106"/>
      <c r="AW399" s="106"/>
      <c r="AX399" s="106"/>
      <c r="AY399" s="106"/>
      <c r="AZ399" s="106"/>
      <c r="BA399" s="107"/>
      <c r="BB399" s="107"/>
      <c r="BC399" s="106"/>
      <c r="BD399" s="106"/>
      <c r="BE399" s="108"/>
      <c r="BF399" s="109">
        <f t="shared" ref="BF399:BF442" si="181">BB399-P399</f>
        <v>-29423.899999999998</v>
      </c>
      <c r="BM399" s="52" t="e">
        <f t="shared" ref="BM399:BM442" si="182">VLOOKUP(C399,BP:BR,3,FALSE)</f>
        <v>#N/A</v>
      </c>
      <c r="BP399" s="52" t="s">
        <v>616</v>
      </c>
      <c r="BQ399" s="52" t="s">
        <v>17038</v>
      </c>
      <c r="BR399" s="52" t="s">
        <v>3120</v>
      </c>
      <c r="BX399" s="52" t="s">
        <v>616</v>
      </c>
      <c r="BY399" s="52" t="s">
        <v>17038</v>
      </c>
      <c r="BZ399" s="52" t="s">
        <v>3120</v>
      </c>
      <c r="CK399" s="103">
        <f t="shared" si="161"/>
        <v>4.2840838432312012E-8</v>
      </c>
    </row>
    <row r="400" spans="1:118" x14ac:dyDescent="0.3">
      <c r="A400" s="52">
        <v>1</v>
      </c>
      <c r="B400" s="110">
        <f>SUBTOTAL(9,$A$400:A400)</f>
        <v>1</v>
      </c>
      <c r="C400" s="115" t="s">
        <v>108</v>
      </c>
      <c r="D400" s="112"/>
      <c r="E400" s="115"/>
      <c r="F400" s="116">
        <v>2065079.27</v>
      </c>
      <c r="G400" s="101">
        <f t="shared" ref="G400:G440" si="183">H400+I400+J400+K400+L400+M400+O400+Q400+S400+U400+W400+X400+Y400+Z400+AA400+AB400+AC400+AD400+AE400+AF400+AG400+AH400</f>
        <v>2065079.27</v>
      </c>
      <c r="H400" s="117">
        <v>0</v>
      </c>
      <c r="I400" s="117">
        <v>0</v>
      </c>
      <c r="J400" s="117">
        <v>0</v>
      </c>
      <c r="K400" s="117">
        <v>0</v>
      </c>
      <c r="L400" s="117">
        <v>0</v>
      </c>
      <c r="M400" s="117">
        <v>0</v>
      </c>
      <c r="N400" s="118">
        <v>0</v>
      </c>
      <c r="O400" s="117">
        <v>0</v>
      </c>
      <c r="P400" s="101">
        <v>252</v>
      </c>
      <c r="Q400" s="101">
        <f t="shared" ref="Q400:Q434" si="184">ROUND((F400-AG400)/102.14*100,2)</f>
        <v>1845583.78</v>
      </c>
      <c r="R400" s="117">
        <v>0</v>
      </c>
      <c r="S400" s="117">
        <v>0</v>
      </c>
      <c r="T400" s="101">
        <v>0</v>
      </c>
      <c r="U400" s="101">
        <v>0</v>
      </c>
      <c r="V400" s="117">
        <v>0</v>
      </c>
      <c r="W400" s="117">
        <v>0</v>
      </c>
      <c r="X400" s="117">
        <v>0</v>
      </c>
      <c r="Y400" s="117">
        <v>0</v>
      </c>
      <c r="Z400" s="117">
        <v>0</v>
      </c>
      <c r="AA400" s="117">
        <v>0</v>
      </c>
      <c r="AB400" s="117">
        <v>0</v>
      </c>
      <c r="AC400" s="117">
        <v>0</v>
      </c>
      <c r="AD400" s="117">
        <v>0</v>
      </c>
      <c r="AE400" s="117">
        <v>0</v>
      </c>
      <c r="AF400" s="101">
        <f t="shared" ref="AF400:AF418" si="185">ROUND(Q400*2.14%,2)</f>
        <v>39495.49</v>
      </c>
      <c r="AG400" s="101">
        <v>180000</v>
      </c>
      <c r="AH400" s="117">
        <v>0</v>
      </c>
      <c r="AI400" s="93">
        <v>2024</v>
      </c>
      <c r="AJ400" s="93">
        <v>2024</v>
      </c>
      <c r="AK400" s="93">
        <v>2024</v>
      </c>
      <c r="AL400" s="105"/>
      <c r="AM400" s="105"/>
      <c r="AN400" s="105"/>
      <c r="AO400" s="105"/>
      <c r="AP400" s="106" t="s">
        <v>17008</v>
      </c>
      <c r="AQ400" s="106" t="s">
        <v>17005</v>
      </c>
      <c r="AR400" s="106">
        <v>0</v>
      </c>
      <c r="AS400" s="106" t="s">
        <v>17006</v>
      </c>
      <c r="AT400" s="106" t="s">
        <v>17012</v>
      </c>
      <c r="AU400" s="106">
        <v>0</v>
      </c>
      <c r="AV400" s="106"/>
      <c r="AW400" s="106"/>
      <c r="AX400" s="106"/>
      <c r="AY400" s="106"/>
      <c r="AZ400" s="106" t="s">
        <v>668</v>
      </c>
      <c r="BA400" s="107">
        <v>267.60000000000002</v>
      </c>
      <c r="BB400" s="107">
        <v>252</v>
      </c>
      <c r="BC400" s="106" t="s">
        <v>17062</v>
      </c>
      <c r="BD400" s="106" t="s">
        <v>630</v>
      </c>
      <c r="BE400" s="108"/>
      <c r="BF400" s="109">
        <f t="shared" si="181"/>
        <v>0</v>
      </c>
      <c r="BM400" s="52" t="str">
        <f t="shared" si="182"/>
        <v>180.000</v>
      </c>
      <c r="BP400" s="52" t="s">
        <v>3121</v>
      </c>
      <c r="BQ400" s="52" t="s">
        <v>726</v>
      </c>
      <c r="BR400" s="52" t="s">
        <v>3122</v>
      </c>
      <c r="BX400" s="52" t="s">
        <v>3121</v>
      </c>
      <c r="BY400" s="52" t="s">
        <v>726</v>
      </c>
      <c r="BZ400" s="52" t="s">
        <v>3122</v>
      </c>
      <c r="CK400" s="103">
        <f t="shared" si="161"/>
        <v>0</v>
      </c>
    </row>
    <row r="401" spans="1:89" x14ac:dyDescent="0.3">
      <c r="A401" s="52">
        <v>1</v>
      </c>
      <c r="B401" s="110">
        <f>SUBTOTAL(9,$A$400:A401)</f>
        <v>2</v>
      </c>
      <c r="C401" s="115" t="s">
        <v>109</v>
      </c>
      <c r="D401" s="112"/>
      <c r="E401" s="115"/>
      <c r="F401" s="116">
        <v>11071119.41</v>
      </c>
      <c r="G401" s="101">
        <f t="shared" si="183"/>
        <v>11071119.41</v>
      </c>
      <c r="H401" s="117">
        <v>0</v>
      </c>
      <c r="I401" s="117">
        <v>0</v>
      </c>
      <c r="J401" s="117">
        <v>0</v>
      </c>
      <c r="K401" s="117">
        <v>0</v>
      </c>
      <c r="L401" s="117">
        <v>0</v>
      </c>
      <c r="M401" s="117">
        <v>0</v>
      </c>
      <c r="N401" s="118">
        <v>0</v>
      </c>
      <c r="O401" s="117">
        <v>0</v>
      </c>
      <c r="P401" s="101">
        <v>1351</v>
      </c>
      <c r="Q401" s="101">
        <f t="shared" si="184"/>
        <v>10613980.23</v>
      </c>
      <c r="R401" s="117">
        <v>0</v>
      </c>
      <c r="S401" s="117">
        <v>0</v>
      </c>
      <c r="T401" s="101">
        <v>0</v>
      </c>
      <c r="U401" s="101">
        <v>0</v>
      </c>
      <c r="V401" s="117">
        <v>0</v>
      </c>
      <c r="W401" s="117">
        <v>0</v>
      </c>
      <c r="X401" s="117">
        <v>0</v>
      </c>
      <c r="Y401" s="117">
        <v>0</v>
      </c>
      <c r="Z401" s="117">
        <v>0</v>
      </c>
      <c r="AA401" s="117">
        <v>0</v>
      </c>
      <c r="AB401" s="117">
        <v>0</v>
      </c>
      <c r="AC401" s="117">
        <v>0</v>
      </c>
      <c r="AD401" s="117">
        <v>0</v>
      </c>
      <c r="AE401" s="117">
        <v>0</v>
      </c>
      <c r="AF401" s="101">
        <f t="shared" si="185"/>
        <v>227139.18</v>
      </c>
      <c r="AG401" s="101">
        <v>230000</v>
      </c>
      <c r="AH401" s="117">
        <v>0</v>
      </c>
      <c r="AI401" s="93">
        <v>2024</v>
      </c>
      <c r="AJ401" s="93">
        <v>2024</v>
      </c>
      <c r="AK401" s="93">
        <v>2024</v>
      </c>
      <c r="AL401" s="105"/>
      <c r="AM401" s="105"/>
      <c r="AN401" s="105"/>
      <c r="AO401" s="105"/>
      <c r="AP401" s="106" t="s">
        <v>17008</v>
      </c>
      <c r="AQ401" s="106" t="s">
        <v>17005</v>
      </c>
      <c r="AR401" s="106">
        <v>2018</v>
      </c>
      <c r="AS401" s="106" t="s">
        <v>17005</v>
      </c>
      <c r="AT401" s="106" t="s">
        <v>17003</v>
      </c>
      <c r="AU401" s="106" t="s">
        <v>17010</v>
      </c>
      <c r="AV401" s="106"/>
      <c r="AW401" s="106" t="s">
        <v>17021</v>
      </c>
      <c r="AX401" s="114">
        <v>1511199.48</v>
      </c>
      <c r="AY401" s="114">
        <v>2992445.51</v>
      </c>
      <c r="AZ401" s="106" t="s">
        <v>626</v>
      </c>
      <c r="BA401" s="107">
        <v>6095</v>
      </c>
      <c r="BB401" s="107">
        <v>1351</v>
      </c>
      <c r="BC401" s="106" t="s">
        <v>17065</v>
      </c>
      <c r="BD401" s="106" t="s">
        <v>17058</v>
      </c>
      <c r="BE401" s="108"/>
      <c r="BF401" s="109">
        <f t="shared" si="181"/>
        <v>0</v>
      </c>
      <c r="BM401" s="52" t="str">
        <f t="shared" si="182"/>
        <v>1229.500</v>
      </c>
      <c r="BP401" s="52" t="s">
        <v>3123</v>
      </c>
      <c r="BQ401" s="52" t="s">
        <v>3276</v>
      </c>
      <c r="BR401" s="52" t="s">
        <v>3124</v>
      </c>
      <c r="BX401" s="52" t="s">
        <v>3123</v>
      </c>
      <c r="BY401" s="52" t="s">
        <v>3276</v>
      </c>
      <c r="BZ401" s="52" t="s">
        <v>3124</v>
      </c>
      <c r="CK401" s="103">
        <f t="shared" si="161"/>
        <v>-2.9103830456733704E-10</v>
      </c>
    </row>
    <row r="402" spans="1:89" x14ac:dyDescent="0.3">
      <c r="A402" s="52">
        <v>1</v>
      </c>
      <c r="B402" s="110">
        <f>SUBTOTAL(9,$A$400:A402)</f>
        <v>3</v>
      </c>
      <c r="C402" s="115" t="s">
        <v>110</v>
      </c>
      <c r="D402" s="112"/>
      <c r="E402" s="115"/>
      <c r="F402" s="116">
        <v>2170696.7599999998</v>
      </c>
      <c r="G402" s="101">
        <f t="shared" si="183"/>
        <v>2170696.7599999998</v>
      </c>
      <c r="H402" s="117">
        <v>0</v>
      </c>
      <c r="I402" s="117">
        <v>0</v>
      </c>
      <c r="J402" s="117">
        <v>0</v>
      </c>
      <c r="K402" s="117">
        <v>0</v>
      </c>
      <c r="L402" s="117">
        <v>0</v>
      </c>
      <c r="M402" s="117">
        <v>0</v>
      </c>
      <c r="N402" s="118">
        <v>0</v>
      </c>
      <c r="O402" s="117">
        <v>0</v>
      </c>
      <c r="P402" s="101">
        <v>257</v>
      </c>
      <c r="Q402" s="101">
        <f t="shared" si="184"/>
        <v>2027312.28</v>
      </c>
      <c r="R402" s="117">
        <v>0</v>
      </c>
      <c r="S402" s="117">
        <v>0</v>
      </c>
      <c r="T402" s="101">
        <v>0</v>
      </c>
      <c r="U402" s="101">
        <v>0</v>
      </c>
      <c r="V402" s="117">
        <v>0</v>
      </c>
      <c r="W402" s="117">
        <v>0</v>
      </c>
      <c r="X402" s="117">
        <v>0</v>
      </c>
      <c r="Y402" s="117">
        <v>0</v>
      </c>
      <c r="Z402" s="117">
        <v>0</v>
      </c>
      <c r="AA402" s="117">
        <v>0</v>
      </c>
      <c r="AB402" s="117">
        <v>0</v>
      </c>
      <c r="AC402" s="117">
        <v>0</v>
      </c>
      <c r="AD402" s="117">
        <v>0</v>
      </c>
      <c r="AE402" s="117">
        <v>0</v>
      </c>
      <c r="AF402" s="101">
        <f t="shared" si="185"/>
        <v>43384.480000000003</v>
      </c>
      <c r="AG402" s="117">
        <v>100000</v>
      </c>
      <c r="AH402" s="117">
        <v>0</v>
      </c>
      <c r="AI402" s="93">
        <v>2024</v>
      </c>
      <c r="AJ402" s="93">
        <v>2024</v>
      </c>
      <c r="AK402" s="93">
        <v>2024</v>
      </c>
      <c r="AL402" s="105"/>
      <c r="AM402" s="105"/>
      <c r="AN402" s="105"/>
      <c r="AO402" s="105"/>
      <c r="AP402" s="106" t="s">
        <v>16995</v>
      </c>
      <c r="AQ402" s="106" t="s">
        <v>17015</v>
      </c>
      <c r="AR402" s="106">
        <v>0</v>
      </c>
      <c r="AS402" s="106" t="s">
        <v>17008</v>
      </c>
      <c r="AT402" s="106" t="s">
        <v>17014</v>
      </c>
      <c r="AU402" s="106">
        <v>0</v>
      </c>
      <c r="AV402" s="106"/>
      <c r="AW402" s="106"/>
      <c r="AX402" s="106"/>
      <c r="AY402" s="106"/>
      <c r="AZ402" s="106" t="s">
        <v>668</v>
      </c>
      <c r="BA402" s="107">
        <v>299.5</v>
      </c>
      <c r="BB402" s="107">
        <v>257</v>
      </c>
      <c r="BC402" s="106" t="s">
        <v>596</v>
      </c>
      <c r="BD402" s="106">
        <v>1959</v>
      </c>
      <c r="BE402" s="108"/>
      <c r="BF402" s="109">
        <f t="shared" si="181"/>
        <v>0</v>
      </c>
      <c r="BM402" s="52" t="str">
        <f t="shared" si="182"/>
        <v>272.500</v>
      </c>
      <c r="BP402" s="52" t="s">
        <v>3125</v>
      </c>
      <c r="BQ402" s="52" t="s">
        <v>2993</v>
      </c>
      <c r="BR402" s="52" t="s">
        <v>2993</v>
      </c>
      <c r="BX402" s="52" t="s">
        <v>3125</v>
      </c>
      <c r="BY402" s="52" t="s">
        <v>2993</v>
      </c>
      <c r="BZ402" s="52" t="s">
        <v>2993</v>
      </c>
      <c r="CK402" s="103">
        <f t="shared" si="161"/>
        <v>-2.6193447411060333E-10</v>
      </c>
    </row>
    <row r="403" spans="1:89" x14ac:dyDescent="0.3">
      <c r="A403" s="52">
        <v>1</v>
      </c>
      <c r="B403" s="110">
        <f>SUBTOTAL(9,$A$400:A403)</f>
        <v>4</v>
      </c>
      <c r="C403" s="115" t="s">
        <v>111</v>
      </c>
      <c r="D403" s="112"/>
      <c r="E403" s="115"/>
      <c r="F403" s="116">
        <v>8129200.9299999997</v>
      </c>
      <c r="G403" s="101">
        <f t="shared" si="183"/>
        <v>8129200.9299999997</v>
      </c>
      <c r="H403" s="117">
        <v>0</v>
      </c>
      <c r="I403" s="117">
        <v>0</v>
      </c>
      <c r="J403" s="117">
        <v>0</v>
      </c>
      <c r="K403" s="117">
        <v>0</v>
      </c>
      <c r="L403" s="117">
        <v>0</v>
      </c>
      <c r="M403" s="117">
        <v>0</v>
      </c>
      <c r="N403" s="118">
        <v>0</v>
      </c>
      <c r="O403" s="117">
        <v>0</v>
      </c>
      <c r="P403" s="101">
        <v>992</v>
      </c>
      <c r="Q403" s="101">
        <f t="shared" si="184"/>
        <v>7763071.21</v>
      </c>
      <c r="R403" s="117">
        <v>0</v>
      </c>
      <c r="S403" s="117">
        <v>0</v>
      </c>
      <c r="T403" s="101">
        <v>0</v>
      </c>
      <c r="U403" s="101">
        <v>0</v>
      </c>
      <c r="V403" s="117">
        <v>0</v>
      </c>
      <c r="W403" s="117">
        <v>0</v>
      </c>
      <c r="X403" s="117">
        <v>0</v>
      </c>
      <c r="Y403" s="117">
        <v>0</v>
      </c>
      <c r="Z403" s="117">
        <v>0</v>
      </c>
      <c r="AA403" s="117">
        <v>0</v>
      </c>
      <c r="AB403" s="117">
        <v>0</v>
      </c>
      <c r="AC403" s="117">
        <v>0</v>
      </c>
      <c r="AD403" s="117">
        <v>0</v>
      </c>
      <c r="AE403" s="117">
        <v>0</v>
      </c>
      <c r="AF403" s="101">
        <f t="shared" si="185"/>
        <v>166129.72</v>
      </c>
      <c r="AG403" s="101">
        <v>200000</v>
      </c>
      <c r="AH403" s="117">
        <v>0</v>
      </c>
      <c r="AI403" s="93">
        <v>2024</v>
      </c>
      <c r="AJ403" s="93">
        <v>2024</v>
      </c>
      <c r="AK403" s="93">
        <v>2024</v>
      </c>
      <c r="AL403" s="105"/>
      <c r="AM403" s="105"/>
      <c r="AN403" s="105"/>
      <c r="AO403" s="105"/>
      <c r="AP403" s="106" t="s">
        <v>17008</v>
      </c>
      <c r="AQ403" s="106" t="s">
        <v>17005</v>
      </c>
      <c r="AR403" s="106">
        <v>0</v>
      </c>
      <c r="AS403" s="106" t="s">
        <v>16999</v>
      </c>
      <c r="AT403" s="106" t="s">
        <v>17012</v>
      </c>
      <c r="AU403" s="106">
        <v>0</v>
      </c>
      <c r="AV403" s="106"/>
      <c r="AW403" s="106"/>
      <c r="AX403" s="106"/>
      <c r="AY403" s="106"/>
      <c r="AZ403" s="106" t="s">
        <v>1015</v>
      </c>
      <c r="BA403" s="107">
        <v>2693.3</v>
      </c>
      <c r="BB403" s="107">
        <v>992</v>
      </c>
      <c r="BC403" s="106" t="s">
        <v>17062</v>
      </c>
      <c r="BD403" s="106" t="s">
        <v>726</v>
      </c>
      <c r="BE403" s="108"/>
      <c r="BF403" s="109">
        <f t="shared" si="181"/>
        <v>0</v>
      </c>
      <c r="BM403" s="52" t="str">
        <f t="shared" si="182"/>
        <v>1094.000</v>
      </c>
      <c r="BP403" s="52" t="s">
        <v>3126</v>
      </c>
      <c r="BQ403" s="52" t="s">
        <v>3276</v>
      </c>
      <c r="BR403" s="52" t="s">
        <v>3127</v>
      </c>
      <c r="BX403" s="52" t="s">
        <v>3126</v>
      </c>
      <c r="BY403" s="52" t="s">
        <v>3276</v>
      </c>
      <c r="BZ403" s="52" t="s">
        <v>3127</v>
      </c>
      <c r="CK403" s="103">
        <f t="shared" si="161"/>
        <v>-2.6193447411060333E-10</v>
      </c>
    </row>
    <row r="404" spans="1:89" x14ac:dyDescent="0.3">
      <c r="A404" s="52">
        <v>1</v>
      </c>
      <c r="B404" s="110">
        <f>SUBTOTAL(9,$A$400:A404)</f>
        <v>5</v>
      </c>
      <c r="C404" s="115" t="s">
        <v>112</v>
      </c>
      <c r="D404" s="112"/>
      <c r="E404" s="115"/>
      <c r="F404" s="116">
        <v>4646428.3499999996</v>
      </c>
      <c r="G404" s="101">
        <f t="shared" si="183"/>
        <v>4646428.3500000006</v>
      </c>
      <c r="H404" s="117">
        <v>0</v>
      </c>
      <c r="I404" s="117">
        <v>0</v>
      </c>
      <c r="J404" s="117">
        <v>0</v>
      </c>
      <c r="K404" s="117">
        <v>0</v>
      </c>
      <c r="L404" s="117">
        <v>0</v>
      </c>
      <c r="M404" s="117">
        <v>0</v>
      </c>
      <c r="N404" s="118">
        <v>0</v>
      </c>
      <c r="O404" s="117">
        <v>0</v>
      </c>
      <c r="P404" s="101">
        <v>567</v>
      </c>
      <c r="Q404" s="101">
        <f t="shared" si="184"/>
        <v>4353268.41</v>
      </c>
      <c r="R404" s="117">
        <v>0</v>
      </c>
      <c r="S404" s="117">
        <v>0</v>
      </c>
      <c r="T404" s="101">
        <v>0</v>
      </c>
      <c r="U404" s="101">
        <v>0</v>
      </c>
      <c r="V404" s="117">
        <v>0</v>
      </c>
      <c r="W404" s="117">
        <v>0</v>
      </c>
      <c r="X404" s="117">
        <v>0</v>
      </c>
      <c r="Y404" s="117">
        <v>0</v>
      </c>
      <c r="Z404" s="117">
        <v>0</v>
      </c>
      <c r="AA404" s="117">
        <v>0</v>
      </c>
      <c r="AB404" s="117">
        <v>0</v>
      </c>
      <c r="AC404" s="117">
        <v>0</v>
      </c>
      <c r="AD404" s="117">
        <v>0</v>
      </c>
      <c r="AE404" s="117">
        <v>0</v>
      </c>
      <c r="AF404" s="101">
        <f t="shared" si="185"/>
        <v>93159.94</v>
      </c>
      <c r="AG404" s="101">
        <v>200000</v>
      </c>
      <c r="AH404" s="117">
        <v>0</v>
      </c>
      <c r="AI404" s="93">
        <v>2024</v>
      </c>
      <c r="AJ404" s="93">
        <v>2024</v>
      </c>
      <c r="AK404" s="93">
        <v>2024</v>
      </c>
      <c r="AL404" s="105"/>
      <c r="AM404" s="105"/>
      <c r="AN404" s="105"/>
      <c r="AO404" s="105"/>
      <c r="AP404" s="106" t="s">
        <v>17008</v>
      </c>
      <c r="AQ404" s="106" t="s">
        <v>17006</v>
      </c>
      <c r="AR404" s="106">
        <v>0</v>
      </c>
      <c r="AS404" s="106" t="s">
        <v>17010</v>
      </c>
      <c r="AT404" s="106" t="s">
        <v>17004</v>
      </c>
      <c r="AU404" s="106">
        <v>0</v>
      </c>
      <c r="AV404" s="106"/>
      <c r="AW404" s="106"/>
      <c r="AX404" s="106"/>
      <c r="AY404" s="106"/>
      <c r="AZ404" s="106" t="s">
        <v>802</v>
      </c>
      <c r="BA404" s="107">
        <v>875.4</v>
      </c>
      <c r="BB404" s="107">
        <v>567</v>
      </c>
      <c r="BC404" s="106" t="s">
        <v>17062</v>
      </c>
      <c r="BD404" s="106" t="s">
        <v>712</v>
      </c>
      <c r="BE404" s="108"/>
      <c r="BF404" s="109">
        <f t="shared" si="181"/>
        <v>0</v>
      </c>
      <c r="BM404" s="52" t="str">
        <f t="shared" si="182"/>
        <v>676.000</v>
      </c>
      <c r="BP404" s="52" t="s">
        <v>3129</v>
      </c>
      <c r="BQ404" s="52" t="s">
        <v>936</v>
      </c>
      <c r="BR404" s="52" t="s">
        <v>3130</v>
      </c>
      <c r="BX404" s="52" t="s">
        <v>3129</v>
      </c>
      <c r="BY404" s="52" t="s">
        <v>936</v>
      </c>
      <c r="BZ404" s="52" t="s">
        <v>3130</v>
      </c>
      <c r="CK404" s="103">
        <f t="shared" si="161"/>
        <v>4.0745362639427185E-10</v>
      </c>
    </row>
    <row r="405" spans="1:89" x14ac:dyDescent="0.3">
      <c r="A405" s="52">
        <v>1</v>
      </c>
      <c r="B405" s="110">
        <f>SUBTOTAL(9,$A$400:A405)</f>
        <v>6</v>
      </c>
      <c r="C405" s="115" t="s">
        <v>113</v>
      </c>
      <c r="D405" s="112"/>
      <c r="E405" s="115"/>
      <c r="F405" s="116">
        <v>4572675.5199999996</v>
      </c>
      <c r="G405" s="101">
        <f t="shared" si="183"/>
        <v>4572675.5200000005</v>
      </c>
      <c r="H405" s="117">
        <v>0</v>
      </c>
      <c r="I405" s="117">
        <v>0</v>
      </c>
      <c r="J405" s="117">
        <v>0</v>
      </c>
      <c r="K405" s="117">
        <v>0</v>
      </c>
      <c r="L405" s="117">
        <v>0</v>
      </c>
      <c r="M405" s="117">
        <v>0</v>
      </c>
      <c r="N405" s="118">
        <v>0</v>
      </c>
      <c r="O405" s="117">
        <v>0</v>
      </c>
      <c r="P405" s="101">
        <v>558</v>
      </c>
      <c r="Q405" s="101">
        <f t="shared" si="184"/>
        <v>4281060.82</v>
      </c>
      <c r="R405" s="117">
        <v>0</v>
      </c>
      <c r="S405" s="117">
        <v>0</v>
      </c>
      <c r="T405" s="101">
        <v>0</v>
      </c>
      <c r="U405" s="101">
        <v>0</v>
      </c>
      <c r="V405" s="117">
        <v>0</v>
      </c>
      <c r="W405" s="117">
        <v>0</v>
      </c>
      <c r="X405" s="117">
        <v>0</v>
      </c>
      <c r="Y405" s="117">
        <v>0</v>
      </c>
      <c r="Z405" s="117">
        <v>0</v>
      </c>
      <c r="AA405" s="117">
        <v>0</v>
      </c>
      <c r="AB405" s="117">
        <v>0</v>
      </c>
      <c r="AC405" s="117">
        <v>0</v>
      </c>
      <c r="AD405" s="117">
        <v>0</v>
      </c>
      <c r="AE405" s="117">
        <v>0</v>
      </c>
      <c r="AF405" s="101">
        <f t="shared" si="185"/>
        <v>91614.7</v>
      </c>
      <c r="AG405" s="101">
        <v>200000</v>
      </c>
      <c r="AH405" s="117">
        <v>0</v>
      </c>
      <c r="AI405" s="93">
        <v>2024</v>
      </c>
      <c r="AJ405" s="93">
        <v>2024</v>
      </c>
      <c r="AK405" s="93">
        <v>2024</v>
      </c>
      <c r="AL405" s="105"/>
      <c r="AM405" s="105"/>
      <c r="AN405" s="105"/>
      <c r="AO405" s="105"/>
      <c r="AP405" s="106" t="s">
        <v>17008</v>
      </c>
      <c r="AQ405" s="106" t="s">
        <v>17006</v>
      </c>
      <c r="AR405" s="106">
        <v>0</v>
      </c>
      <c r="AS405" s="106" t="s">
        <v>17010</v>
      </c>
      <c r="AT405" s="106" t="s">
        <v>17004</v>
      </c>
      <c r="AU405" s="106">
        <v>0</v>
      </c>
      <c r="AV405" s="106"/>
      <c r="AW405" s="106"/>
      <c r="AX405" s="106"/>
      <c r="AY405" s="106"/>
      <c r="AZ405" s="106" t="s">
        <v>668</v>
      </c>
      <c r="BA405" s="107">
        <v>546.79999999999995</v>
      </c>
      <c r="BB405" s="107">
        <v>558</v>
      </c>
      <c r="BC405" s="106" t="s">
        <v>17062</v>
      </c>
      <c r="BD405" s="106">
        <v>1990</v>
      </c>
      <c r="BE405" s="108"/>
      <c r="BF405" s="109">
        <f t="shared" si="181"/>
        <v>0</v>
      </c>
      <c r="BM405" s="52" t="str">
        <f t="shared" si="182"/>
        <v>363.000</v>
      </c>
      <c r="BP405" s="52" t="s">
        <v>3131</v>
      </c>
      <c r="BQ405" s="52" t="s">
        <v>807</v>
      </c>
      <c r="BR405" s="52" t="s">
        <v>3132</v>
      </c>
      <c r="BX405" s="52" t="s">
        <v>3131</v>
      </c>
      <c r="BY405" s="52" t="s">
        <v>807</v>
      </c>
      <c r="BZ405" s="52" t="s">
        <v>3132</v>
      </c>
      <c r="CK405" s="103">
        <f t="shared" si="161"/>
        <v>1.7462298274040222E-10</v>
      </c>
    </row>
    <row r="406" spans="1:89" x14ac:dyDescent="0.3">
      <c r="A406" s="52">
        <v>1</v>
      </c>
      <c r="B406" s="110">
        <f>SUBTOTAL(9,$A$400:A406)</f>
        <v>7</v>
      </c>
      <c r="C406" s="115" t="s">
        <v>115</v>
      </c>
      <c r="D406" s="112"/>
      <c r="E406" s="115"/>
      <c r="F406" s="116">
        <v>3376240.71</v>
      </c>
      <c r="G406" s="101">
        <f t="shared" si="183"/>
        <v>3376240.7100000004</v>
      </c>
      <c r="H406" s="117">
        <v>0</v>
      </c>
      <c r="I406" s="117">
        <v>0</v>
      </c>
      <c r="J406" s="117">
        <v>0</v>
      </c>
      <c r="K406" s="117">
        <v>0</v>
      </c>
      <c r="L406" s="117">
        <v>0</v>
      </c>
      <c r="M406" s="117">
        <v>0</v>
      </c>
      <c r="N406" s="118">
        <v>0</v>
      </c>
      <c r="O406" s="117">
        <v>0</v>
      </c>
      <c r="P406" s="101">
        <v>412</v>
      </c>
      <c r="Q406" s="101">
        <f t="shared" si="184"/>
        <v>3129274.24</v>
      </c>
      <c r="R406" s="117">
        <v>0</v>
      </c>
      <c r="S406" s="117">
        <v>0</v>
      </c>
      <c r="T406" s="101">
        <v>0</v>
      </c>
      <c r="U406" s="101">
        <v>0</v>
      </c>
      <c r="V406" s="117">
        <v>0</v>
      </c>
      <c r="W406" s="117">
        <v>0</v>
      </c>
      <c r="X406" s="117">
        <v>0</v>
      </c>
      <c r="Y406" s="117">
        <v>0</v>
      </c>
      <c r="Z406" s="117">
        <v>0</v>
      </c>
      <c r="AA406" s="117">
        <v>0</v>
      </c>
      <c r="AB406" s="117">
        <v>0</v>
      </c>
      <c r="AC406" s="117">
        <v>0</v>
      </c>
      <c r="AD406" s="117">
        <v>0</v>
      </c>
      <c r="AE406" s="117">
        <v>0</v>
      </c>
      <c r="AF406" s="101">
        <f t="shared" si="185"/>
        <v>66966.47</v>
      </c>
      <c r="AG406" s="101">
        <v>180000</v>
      </c>
      <c r="AH406" s="117">
        <v>0</v>
      </c>
      <c r="AI406" s="93">
        <v>2024</v>
      </c>
      <c r="AJ406" s="93">
        <v>2024</v>
      </c>
      <c r="AK406" s="93">
        <v>2024</v>
      </c>
      <c r="AL406" s="105"/>
      <c r="AM406" s="105"/>
      <c r="AN406" s="105"/>
      <c r="AO406" s="105"/>
      <c r="AP406" s="106" t="s">
        <v>17008</v>
      </c>
      <c r="AQ406" s="106" t="s">
        <v>17006</v>
      </c>
      <c r="AR406" s="106">
        <v>0</v>
      </c>
      <c r="AS406" s="106" t="s">
        <v>17011</v>
      </c>
      <c r="AT406" s="106" t="s">
        <v>17012</v>
      </c>
      <c r="AU406" s="106">
        <v>0</v>
      </c>
      <c r="AV406" s="106"/>
      <c r="AW406" s="106"/>
      <c r="AX406" s="106"/>
      <c r="AY406" s="106"/>
      <c r="AZ406" s="106" t="s">
        <v>642</v>
      </c>
      <c r="BA406" s="107">
        <v>969.7</v>
      </c>
      <c r="BB406" s="107">
        <v>412</v>
      </c>
      <c r="BC406" s="106" t="s">
        <v>17062</v>
      </c>
      <c r="BD406" s="106">
        <v>1992</v>
      </c>
      <c r="BE406" s="108"/>
      <c r="BF406" s="109">
        <f t="shared" si="181"/>
        <v>0</v>
      </c>
      <c r="BM406" s="52" t="str">
        <f t="shared" si="182"/>
        <v>588.000</v>
      </c>
      <c r="BP406" s="52" t="s">
        <v>3134</v>
      </c>
      <c r="BQ406" s="52" t="s">
        <v>630</v>
      </c>
      <c r="BR406" s="52" t="s">
        <v>3135</v>
      </c>
      <c r="BX406" s="52" t="s">
        <v>3134</v>
      </c>
      <c r="BY406" s="52" t="s">
        <v>630</v>
      </c>
      <c r="BZ406" s="52" t="s">
        <v>3135</v>
      </c>
      <c r="CK406" s="103">
        <f t="shared" si="161"/>
        <v>2.0372681319713593E-10</v>
      </c>
    </row>
    <row r="407" spans="1:89" x14ac:dyDescent="0.3">
      <c r="A407" s="52">
        <v>1</v>
      </c>
      <c r="B407" s="110">
        <f>SUBTOTAL(9,$A$400:A407)</f>
        <v>8</v>
      </c>
      <c r="C407" s="115" t="s">
        <v>114</v>
      </c>
      <c r="D407" s="112"/>
      <c r="E407" s="115"/>
      <c r="F407" s="116">
        <v>4646428.3499999996</v>
      </c>
      <c r="G407" s="101">
        <f t="shared" si="183"/>
        <v>4646428.3500000006</v>
      </c>
      <c r="H407" s="117">
        <v>0</v>
      </c>
      <c r="I407" s="117">
        <v>0</v>
      </c>
      <c r="J407" s="117">
        <v>0</v>
      </c>
      <c r="K407" s="117">
        <v>0</v>
      </c>
      <c r="L407" s="117">
        <v>0</v>
      </c>
      <c r="M407" s="117">
        <v>0</v>
      </c>
      <c r="N407" s="118">
        <v>0</v>
      </c>
      <c r="O407" s="117">
        <v>0</v>
      </c>
      <c r="P407" s="101">
        <v>567</v>
      </c>
      <c r="Q407" s="101">
        <f t="shared" si="184"/>
        <v>4353268.41</v>
      </c>
      <c r="R407" s="117">
        <v>0</v>
      </c>
      <c r="S407" s="117">
        <v>0</v>
      </c>
      <c r="T407" s="101">
        <v>0</v>
      </c>
      <c r="U407" s="101">
        <v>0</v>
      </c>
      <c r="V407" s="117">
        <v>0</v>
      </c>
      <c r="W407" s="117">
        <v>0</v>
      </c>
      <c r="X407" s="117">
        <v>0</v>
      </c>
      <c r="Y407" s="117">
        <v>0</v>
      </c>
      <c r="Z407" s="117">
        <v>0</v>
      </c>
      <c r="AA407" s="117">
        <v>0</v>
      </c>
      <c r="AB407" s="117">
        <v>0</v>
      </c>
      <c r="AC407" s="117">
        <v>0</v>
      </c>
      <c r="AD407" s="117">
        <v>0</v>
      </c>
      <c r="AE407" s="117">
        <v>0</v>
      </c>
      <c r="AF407" s="101">
        <f t="shared" si="185"/>
        <v>93159.94</v>
      </c>
      <c r="AG407" s="101">
        <v>200000</v>
      </c>
      <c r="AH407" s="117">
        <v>0</v>
      </c>
      <c r="AI407" s="93">
        <v>2024</v>
      </c>
      <c r="AJ407" s="93">
        <v>2024</v>
      </c>
      <c r="AK407" s="93">
        <v>2024</v>
      </c>
      <c r="AL407" s="105"/>
      <c r="AM407" s="105"/>
      <c r="AN407" s="105"/>
      <c r="AO407" s="105"/>
      <c r="AP407" s="106" t="s">
        <v>17008</v>
      </c>
      <c r="AQ407" s="106" t="s">
        <v>17006</v>
      </c>
      <c r="AR407" s="106">
        <v>0</v>
      </c>
      <c r="AS407" s="106" t="s">
        <v>17010</v>
      </c>
      <c r="AT407" s="106" t="s">
        <v>17004</v>
      </c>
      <c r="AU407" s="106">
        <v>0</v>
      </c>
      <c r="AV407" s="106"/>
      <c r="AW407" s="106"/>
      <c r="AX407" s="106"/>
      <c r="AY407" s="106"/>
      <c r="AZ407" s="106" t="s">
        <v>802</v>
      </c>
      <c r="BA407" s="107">
        <v>872</v>
      </c>
      <c r="BB407" s="107">
        <v>567</v>
      </c>
      <c r="BC407" s="106" t="s">
        <v>17062</v>
      </c>
      <c r="BD407" s="106">
        <v>1995</v>
      </c>
      <c r="BE407" s="108"/>
      <c r="BF407" s="109">
        <f t="shared" si="181"/>
        <v>0</v>
      </c>
      <c r="BM407" s="52" t="str">
        <f t="shared" si="182"/>
        <v>500.000</v>
      </c>
      <c r="BP407" s="52" t="s">
        <v>3137</v>
      </c>
      <c r="BQ407" s="52" t="s">
        <v>2993</v>
      </c>
      <c r="BR407" s="52" t="s">
        <v>2993</v>
      </c>
      <c r="BX407" s="52" t="s">
        <v>3137</v>
      </c>
      <c r="BY407" s="52" t="s">
        <v>2993</v>
      </c>
      <c r="BZ407" s="52" t="s">
        <v>2993</v>
      </c>
      <c r="CK407" s="103">
        <f t="shared" si="161"/>
        <v>4.0745362639427185E-10</v>
      </c>
    </row>
    <row r="408" spans="1:89" x14ac:dyDescent="0.3">
      <c r="A408" s="52">
        <v>1</v>
      </c>
      <c r="B408" s="110">
        <f>SUBTOTAL(9,$A$400:A408)</f>
        <v>9</v>
      </c>
      <c r="C408" s="115" t="s">
        <v>116</v>
      </c>
      <c r="D408" s="112"/>
      <c r="E408" s="115"/>
      <c r="F408" s="116">
        <v>2745244.27</v>
      </c>
      <c r="G408" s="101">
        <f t="shared" si="183"/>
        <v>2745244.27</v>
      </c>
      <c r="H408" s="117">
        <v>0</v>
      </c>
      <c r="I408" s="117">
        <v>0</v>
      </c>
      <c r="J408" s="117">
        <v>0</v>
      </c>
      <c r="K408" s="117">
        <v>0</v>
      </c>
      <c r="L408" s="117">
        <v>0</v>
      </c>
      <c r="M408" s="117">
        <v>0</v>
      </c>
      <c r="N408" s="118">
        <v>0</v>
      </c>
      <c r="O408" s="117">
        <v>0</v>
      </c>
      <c r="P408" s="101">
        <v>335</v>
      </c>
      <c r="Q408" s="101">
        <f t="shared" si="184"/>
        <v>2511498.21</v>
      </c>
      <c r="R408" s="117">
        <v>0</v>
      </c>
      <c r="S408" s="117">
        <v>0</v>
      </c>
      <c r="T408" s="101">
        <v>0</v>
      </c>
      <c r="U408" s="101">
        <v>0</v>
      </c>
      <c r="V408" s="117">
        <v>0</v>
      </c>
      <c r="W408" s="117">
        <v>0</v>
      </c>
      <c r="X408" s="117">
        <v>0</v>
      </c>
      <c r="Y408" s="117">
        <v>0</v>
      </c>
      <c r="Z408" s="117">
        <v>0</v>
      </c>
      <c r="AA408" s="117">
        <v>0</v>
      </c>
      <c r="AB408" s="117">
        <v>0</v>
      </c>
      <c r="AC408" s="117">
        <v>0</v>
      </c>
      <c r="AD408" s="117">
        <v>0</v>
      </c>
      <c r="AE408" s="117">
        <v>0</v>
      </c>
      <c r="AF408" s="101">
        <f t="shared" si="185"/>
        <v>53746.06</v>
      </c>
      <c r="AG408" s="101">
        <v>180000</v>
      </c>
      <c r="AH408" s="117">
        <v>0</v>
      </c>
      <c r="AI408" s="93">
        <v>2024</v>
      </c>
      <c r="AJ408" s="93">
        <v>2024</v>
      </c>
      <c r="AK408" s="93">
        <v>2024</v>
      </c>
      <c r="AL408" s="105"/>
      <c r="AM408" s="105"/>
      <c r="AN408" s="105"/>
      <c r="AO408" s="105"/>
      <c r="AP408" s="106" t="s">
        <v>17008</v>
      </c>
      <c r="AQ408" s="106" t="s">
        <v>17006</v>
      </c>
      <c r="AR408" s="106">
        <v>0</v>
      </c>
      <c r="AS408" s="106" t="s">
        <v>17010</v>
      </c>
      <c r="AT408" s="106" t="s">
        <v>17004</v>
      </c>
      <c r="AU408" s="106">
        <v>0</v>
      </c>
      <c r="AV408" s="106"/>
      <c r="AW408" s="106"/>
      <c r="AX408" s="106"/>
      <c r="AY408" s="106"/>
      <c r="AZ408" s="106" t="s">
        <v>802</v>
      </c>
      <c r="BA408" s="107">
        <v>560.4</v>
      </c>
      <c r="BB408" s="107">
        <v>335</v>
      </c>
      <c r="BC408" s="106" t="s">
        <v>17062</v>
      </c>
      <c r="BD408" s="106" t="s">
        <v>712</v>
      </c>
      <c r="BE408" s="108"/>
      <c r="BF408" s="109">
        <f t="shared" si="181"/>
        <v>0</v>
      </c>
      <c r="BM408" s="52" t="str">
        <f t="shared" si="182"/>
        <v>499.500</v>
      </c>
      <c r="BP408" s="52" t="s">
        <v>3139</v>
      </c>
      <c r="BQ408" s="52" t="s">
        <v>2993</v>
      </c>
      <c r="BR408" s="52" t="s">
        <v>2993</v>
      </c>
      <c r="BX408" s="52" t="s">
        <v>3139</v>
      </c>
      <c r="BY408" s="52" t="s">
        <v>2993</v>
      </c>
      <c r="BZ408" s="52" t="s">
        <v>2993</v>
      </c>
      <c r="CK408" s="103">
        <f t="shared" si="161"/>
        <v>5.8207660913467407E-11</v>
      </c>
    </row>
    <row r="409" spans="1:89" x14ac:dyDescent="0.3">
      <c r="A409" s="52">
        <v>1</v>
      </c>
      <c r="B409" s="110">
        <f>SUBTOTAL(9,$A$400:A409)</f>
        <v>10</v>
      </c>
      <c r="C409" s="115" t="s">
        <v>117</v>
      </c>
      <c r="D409" s="112"/>
      <c r="E409" s="115"/>
      <c r="F409" s="116">
        <v>3012176.12</v>
      </c>
      <c r="G409" s="101">
        <f t="shared" si="183"/>
        <v>3012176.12</v>
      </c>
      <c r="H409" s="117">
        <v>0</v>
      </c>
      <c r="I409" s="117">
        <v>0</v>
      </c>
      <c r="J409" s="117">
        <v>0</v>
      </c>
      <c r="K409" s="117">
        <v>0</v>
      </c>
      <c r="L409" s="117">
        <v>0</v>
      </c>
      <c r="M409" s="117">
        <v>0</v>
      </c>
      <c r="N409" s="118">
        <v>0</v>
      </c>
      <c r="O409" s="117">
        <v>0</v>
      </c>
      <c r="P409" s="101">
        <v>337.8</v>
      </c>
      <c r="Q409" s="101">
        <f t="shared" si="184"/>
        <v>2772837.4</v>
      </c>
      <c r="R409" s="117">
        <v>0</v>
      </c>
      <c r="S409" s="117">
        <v>0</v>
      </c>
      <c r="T409" s="101">
        <v>0</v>
      </c>
      <c r="U409" s="101">
        <v>0</v>
      </c>
      <c r="V409" s="117">
        <v>0</v>
      </c>
      <c r="W409" s="117">
        <v>0</v>
      </c>
      <c r="X409" s="117">
        <v>0</v>
      </c>
      <c r="Y409" s="117">
        <v>0</v>
      </c>
      <c r="Z409" s="117">
        <v>0</v>
      </c>
      <c r="AA409" s="117">
        <v>0</v>
      </c>
      <c r="AB409" s="117">
        <v>0</v>
      </c>
      <c r="AC409" s="117">
        <v>0</v>
      </c>
      <c r="AD409" s="117">
        <v>0</v>
      </c>
      <c r="AE409" s="117">
        <v>0</v>
      </c>
      <c r="AF409" s="101">
        <f t="shared" si="185"/>
        <v>59338.720000000001</v>
      </c>
      <c r="AG409" s="101">
        <v>180000</v>
      </c>
      <c r="AH409" s="117">
        <v>0</v>
      </c>
      <c r="AI409" s="93">
        <v>2024</v>
      </c>
      <c r="AJ409" s="93">
        <v>2024</v>
      </c>
      <c r="AK409" s="93">
        <v>2024</v>
      </c>
      <c r="AL409" s="105"/>
      <c r="AM409" s="105"/>
      <c r="AN409" s="105"/>
      <c r="AO409" s="105"/>
      <c r="AP409" s="106" t="s">
        <v>17008</v>
      </c>
      <c r="AQ409" s="106" t="s">
        <v>17009</v>
      </c>
      <c r="AR409" s="106">
        <v>2019</v>
      </c>
      <c r="AS409" s="106" t="s">
        <v>17010</v>
      </c>
      <c r="AT409" s="106" t="s">
        <v>17010</v>
      </c>
      <c r="AU409" s="106" t="s">
        <v>17003</v>
      </c>
      <c r="AV409" s="106"/>
      <c r="AW409" s="106" t="s">
        <v>17021</v>
      </c>
      <c r="AX409" s="114">
        <v>1497619.77</v>
      </c>
      <c r="AY409" s="114">
        <v>1913967.34</v>
      </c>
      <c r="AZ409" s="106" t="s">
        <v>738</v>
      </c>
      <c r="BA409" s="107">
        <v>2437.1</v>
      </c>
      <c r="BB409" s="107">
        <v>337.8</v>
      </c>
      <c r="BC409" s="106" t="s">
        <v>17810</v>
      </c>
      <c r="BD409" s="106" t="s">
        <v>17058</v>
      </c>
      <c r="BE409" s="108"/>
      <c r="BF409" s="109">
        <f t="shared" si="181"/>
        <v>0</v>
      </c>
      <c r="BM409" s="52" t="str">
        <f t="shared" si="182"/>
        <v>360.000</v>
      </c>
      <c r="BP409" s="52" t="s">
        <v>3140</v>
      </c>
      <c r="BQ409" s="52" t="s">
        <v>2993</v>
      </c>
      <c r="BR409" s="52" t="s">
        <v>2993</v>
      </c>
      <c r="BX409" s="52" t="s">
        <v>3140</v>
      </c>
      <c r="BY409" s="52" t="s">
        <v>2993</v>
      </c>
      <c r="BZ409" s="52" t="s">
        <v>2993</v>
      </c>
      <c r="CK409" s="103">
        <f t="shared" si="161"/>
        <v>2.0372681319713593E-10</v>
      </c>
    </row>
    <row r="410" spans="1:89" x14ac:dyDescent="0.3">
      <c r="A410" s="52">
        <v>1</v>
      </c>
      <c r="B410" s="110">
        <f>SUBTOTAL(9,$A$400:A410)</f>
        <v>11</v>
      </c>
      <c r="C410" s="115" t="s">
        <v>118</v>
      </c>
      <c r="D410" s="112"/>
      <c r="E410" s="115"/>
      <c r="F410" s="116">
        <v>3933484.32</v>
      </c>
      <c r="G410" s="101">
        <f t="shared" si="183"/>
        <v>3933484.32</v>
      </c>
      <c r="H410" s="117">
        <v>0</v>
      </c>
      <c r="I410" s="117">
        <v>0</v>
      </c>
      <c r="J410" s="117">
        <v>0</v>
      </c>
      <c r="K410" s="117">
        <v>0</v>
      </c>
      <c r="L410" s="117">
        <v>0</v>
      </c>
      <c r="M410" s="117">
        <v>0</v>
      </c>
      <c r="N410" s="118">
        <v>0</v>
      </c>
      <c r="O410" s="117">
        <v>0</v>
      </c>
      <c r="P410" s="101">
        <v>480</v>
      </c>
      <c r="Q410" s="101">
        <f t="shared" si="184"/>
        <v>3674842.69</v>
      </c>
      <c r="R410" s="117">
        <v>0</v>
      </c>
      <c r="S410" s="117">
        <v>0</v>
      </c>
      <c r="T410" s="101">
        <v>0</v>
      </c>
      <c r="U410" s="101">
        <v>0</v>
      </c>
      <c r="V410" s="117">
        <v>0</v>
      </c>
      <c r="W410" s="117">
        <v>0</v>
      </c>
      <c r="X410" s="117">
        <v>0</v>
      </c>
      <c r="Y410" s="117">
        <v>0</v>
      </c>
      <c r="Z410" s="117">
        <v>0</v>
      </c>
      <c r="AA410" s="117">
        <v>0</v>
      </c>
      <c r="AB410" s="117">
        <v>0</v>
      </c>
      <c r="AC410" s="117">
        <v>0</v>
      </c>
      <c r="AD410" s="117">
        <v>0</v>
      </c>
      <c r="AE410" s="117">
        <v>0</v>
      </c>
      <c r="AF410" s="101">
        <f t="shared" si="185"/>
        <v>78641.63</v>
      </c>
      <c r="AG410" s="101">
        <v>180000</v>
      </c>
      <c r="AH410" s="117">
        <v>0</v>
      </c>
      <c r="AI410" s="93">
        <v>2024</v>
      </c>
      <c r="AJ410" s="93">
        <v>2024</v>
      </c>
      <c r="AK410" s="93">
        <v>2024</v>
      </c>
      <c r="AL410" s="105"/>
      <c r="AM410" s="105"/>
      <c r="AN410" s="105"/>
      <c r="AO410" s="105"/>
      <c r="AP410" s="106" t="s">
        <v>17008</v>
      </c>
      <c r="AQ410" s="106" t="s">
        <v>17006</v>
      </c>
      <c r="AR410" s="106">
        <v>0</v>
      </c>
      <c r="AS410" s="106" t="s">
        <v>17011</v>
      </c>
      <c r="AT410" s="106" t="s">
        <v>17012</v>
      </c>
      <c r="AU410" s="106">
        <v>0</v>
      </c>
      <c r="AV410" s="106"/>
      <c r="AW410" s="106"/>
      <c r="AX410" s="106"/>
      <c r="AY410" s="106"/>
      <c r="AZ410" s="106" t="s">
        <v>668</v>
      </c>
      <c r="BA410" s="107">
        <v>478.4</v>
      </c>
      <c r="BB410" s="107">
        <v>480</v>
      </c>
      <c r="BC410" s="106" t="s">
        <v>17062</v>
      </c>
      <c r="BD410" s="106" t="s">
        <v>712</v>
      </c>
      <c r="BE410" s="108"/>
      <c r="BF410" s="109">
        <f t="shared" si="181"/>
        <v>0</v>
      </c>
      <c r="BM410" s="52" t="str">
        <f t="shared" si="182"/>
        <v>1832.000</v>
      </c>
      <c r="BP410" s="52" t="s">
        <v>3141</v>
      </c>
      <c r="BQ410" s="52" t="s">
        <v>2993</v>
      </c>
      <c r="BR410" s="52" t="s">
        <v>2993</v>
      </c>
      <c r="BX410" s="52" t="s">
        <v>3141</v>
      </c>
      <c r="BY410" s="52" t="s">
        <v>2993</v>
      </c>
      <c r="BZ410" s="52" t="s">
        <v>2993</v>
      </c>
      <c r="CK410" s="103">
        <f t="shared" si="161"/>
        <v>-1.1641532182693481E-10</v>
      </c>
    </row>
    <row r="411" spans="1:89" x14ac:dyDescent="0.3">
      <c r="A411" s="52">
        <v>1</v>
      </c>
      <c r="B411" s="110">
        <f>SUBTOTAL(9,$A$400:A411)</f>
        <v>12</v>
      </c>
      <c r="C411" s="115" t="s">
        <v>119</v>
      </c>
      <c r="D411" s="112"/>
      <c r="E411" s="115"/>
      <c r="F411" s="116">
        <v>8112811.4100000001</v>
      </c>
      <c r="G411" s="101">
        <f t="shared" si="183"/>
        <v>8112811.4100000001</v>
      </c>
      <c r="H411" s="117">
        <v>0</v>
      </c>
      <c r="I411" s="117">
        <v>0</v>
      </c>
      <c r="J411" s="117">
        <v>0</v>
      </c>
      <c r="K411" s="117">
        <v>0</v>
      </c>
      <c r="L411" s="117">
        <v>0</v>
      </c>
      <c r="M411" s="117">
        <v>0</v>
      </c>
      <c r="N411" s="118">
        <v>0</v>
      </c>
      <c r="O411" s="117">
        <v>0</v>
      </c>
      <c r="P411" s="101">
        <v>990</v>
      </c>
      <c r="Q411" s="101">
        <f t="shared" si="184"/>
        <v>7747025.0700000003</v>
      </c>
      <c r="R411" s="117">
        <v>0</v>
      </c>
      <c r="S411" s="117">
        <v>0</v>
      </c>
      <c r="T411" s="101">
        <v>0</v>
      </c>
      <c r="U411" s="101">
        <v>0</v>
      </c>
      <c r="V411" s="117">
        <v>0</v>
      </c>
      <c r="W411" s="117">
        <v>0</v>
      </c>
      <c r="X411" s="117">
        <v>0</v>
      </c>
      <c r="Y411" s="117">
        <v>0</v>
      </c>
      <c r="Z411" s="117">
        <v>0</v>
      </c>
      <c r="AA411" s="117">
        <v>0</v>
      </c>
      <c r="AB411" s="117">
        <v>0</v>
      </c>
      <c r="AC411" s="117">
        <v>0</v>
      </c>
      <c r="AD411" s="117">
        <v>0</v>
      </c>
      <c r="AE411" s="117">
        <v>0</v>
      </c>
      <c r="AF411" s="101">
        <f t="shared" si="185"/>
        <v>165786.34</v>
      </c>
      <c r="AG411" s="101">
        <v>200000</v>
      </c>
      <c r="AH411" s="117">
        <v>0</v>
      </c>
      <c r="AI411" s="93">
        <v>2024</v>
      </c>
      <c r="AJ411" s="93">
        <v>2024</v>
      </c>
      <c r="AK411" s="93">
        <v>2024</v>
      </c>
      <c r="AL411" s="105"/>
      <c r="AM411" s="105"/>
      <c r="AN411" s="105"/>
      <c r="AO411" s="105"/>
      <c r="AP411" s="106" t="s">
        <v>17016</v>
      </c>
      <c r="AQ411" s="106" t="s">
        <v>17005</v>
      </c>
      <c r="AR411" s="106">
        <v>0</v>
      </c>
      <c r="AS411" s="106" t="s">
        <v>16997</v>
      </c>
      <c r="AT411" s="106" t="s">
        <v>17018</v>
      </c>
      <c r="AU411" s="106" t="s">
        <v>17010</v>
      </c>
      <c r="AV411" s="106"/>
      <c r="AW411" s="106"/>
      <c r="AX411" s="106"/>
      <c r="AY411" s="106"/>
      <c r="AZ411" s="106" t="s">
        <v>669</v>
      </c>
      <c r="BA411" s="107">
        <v>3968.8</v>
      </c>
      <c r="BB411" s="107">
        <v>990</v>
      </c>
      <c r="BC411" s="106" t="s">
        <v>17062</v>
      </c>
      <c r="BD411" s="106">
        <v>2009</v>
      </c>
      <c r="BE411" s="108"/>
      <c r="BF411" s="109">
        <f t="shared" si="181"/>
        <v>0</v>
      </c>
      <c r="BM411" s="52" t="str">
        <f t="shared" si="182"/>
        <v>878.900</v>
      </c>
      <c r="BP411" s="52" t="s">
        <v>3142</v>
      </c>
      <c r="BQ411" s="52" t="s">
        <v>2993</v>
      </c>
      <c r="BR411" s="52" t="s">
        <v>2993</v>
      </c>
      <c r="BX411" s="52" t="s">
        <v>3142</v>
      </c>
      <c r="BY411" s="52" t="s">
        <v>2993</v>
      </c>
      <c r="BZ411" s="52" t="s">
        <v>2993</v>
      </c>
      <c r="CK411" s="103">
        <f t="shared" si="161"/>
        <v>-1.4551915228366852E-10</v>
      </c>
    </row>
    <row r="412" spans="1:89" x14ac:dyDescent="0.3">
      <c r="A412" s="52">
        <v>1</v>
      </c>
      <c r="B412" s="110">
        <f>SUBTOTAL(9,$A$400:A412)</f>
        <v>13</v>
      </c>
      <c r="C412" s="115" t="s">
        <v>120</v>
      </c>
      <c r="D412" s="112"/>
      <c r="E412" s="115"/>
      <c r="F412" s="116">
        <v>5008268.8</v>
      </c>
      <c r="G412" s="101">
        <f t="shared" si="183"/>
        <v>5008268.8</v>
      </c>
      <c r="H412" s="117">
        <v>0</v>
      </c>
      <c r="I412" s="117">
        <v>0</v>
      </c>
      <c r="J412" s="117">
        <v>0</v>
      </c>
      <c r="K412" s="117">
        <v>0</v>
      </c>
      <c r="L412" s="117">
        <v>0</v>
      </c>
      <c r="M412" s="117">
        <v>0</v>
      </c>
      <c r="N412" s="118">
        <v>0</v>
      </c>
      <c r="O412" s="117">
        <v>0</v>
      </c>
      <c r="P412" s="101">
        <v>640</v>
      </c>
      <c r="Q412" s="101">
        <f t="shared" si="184"/>
        <v>4707527.71</v>
      </c>
      <c r="R412" s="117">
        <v>0</v>
      </c>
      <c r="S412" s="117">
        <v>0</v>
      </c>
      <c r="T412" s="101">
        <v>0</v>
      </c>
      <c r="U412" s="101">
        <v>0</v>
      </c>
      <c r="V412" s="117">
        <v>0</v>
      </c>
      <c r="W412" s="117">
        <v>0</v>
      </c>
      <c r="X412" s="117">
        <v>0</v>
      </c>
      <c r="Y412" s="117">
        <v>0</v>
      </c>
      <c r="Z412" s="117">
        <v>0</v>
      </c>
      <c r="AA412" s="117">
        <v>0</v>
      </c>
      <c r="AB412" s="117">
        <v>0</v>
      </c>
      <c r="AC412" s="117">
        <v>0</v>
      </c>
      <c r="AD412" s="117">
        <v>0</v>
      </c>
      <c r="AE412" s="117">
        <v>0</v>
      </c>
      <c r="AF412" s="101">
        <f t="shared" si="185"/>
        <v>100741.09</v>
      </c>
      <c r="AG412" s="101">
        <v>200000</v>
      </c>
      <c r="AH412" s="117">
        <v>0</v>
      </c>
      <c r="AI412" s="93">
        <v>2024</v>
      </c>
      <c r="AJ412" s="93">
        <v>2024</v>
      </c>
      <c r="AK412" s="93">
        <v>2024</v>
      </c>
      <c r="AL412" s="105"/>
      <c r="AM412" s="105"/>
      <c r="AN412" s="105"/>
      <c r="AO412" s="105"/>
      <c r="AP412" s="106" t="s">
        <v>17008</v>
      </c>
      <c r="AQ412" s="106" t="s">
        <v>17009</v>
      </c>
      <c r="AR412" s="106">
        <v>2015</v>
      </c>
      <c r="AS412" s="106" t="s">
        <v>17010</v>
      </c>
      <c r="AT412" s="106" t="s">
        <v>17012</v>
      </c>
      <c r="AU412" s="106" t="s">
        <v>17010</v>
      </c>
      <c r="AV412" s="106"/>
      <c r="AW412" s="106" t="s">
        <v>17021</v>
      </c>
      <c r="AX412" s="114">
        <v>3218098.9</v>
      </c>
      <c r="AY412" s="114">
        <v>2437384.13</v>
      </c>
      <c r="AZ412" s="106" t="s">
        <v>743</v>
      </c>
      <c r="BA412" s="107">
        <v>3947.4</v>
      </c>
      <c r="BB412" s="107">
        <v>640</v>
      </c>
      <c r="BC412" s="106" t="s">
        <v>17063</v>
      </c>
      <c r="BD412" s="106" t="s">
        <v>726</v>
      </c>
      <c r="BE412" s="108"/>
      <c r="BF412" s="109">
        <f t="shared" si="181"/>
        <v>0</v>
      </c>
      <c r="BM412" s="52" t="str">
        <f t="shared" si="182"/>
        <v>654.850</v>
      </c>
      <c r="BP412" s="52" t="s">
        <v>3143</v>
      </c>
      <c r="BQ412" s="52" t="s">
        <v>3019</v>
      </c>
      <c r="BR412" s="52" t="s">
        <v>3144</v>
      </c>
      <c r="BX412" s="52" t="s">
        <v>3143</v>
      </c>
      <c r="BY412" s="52" t="s">
        <v>3019</v>
      </c>
      <c r="BZ412" s="52" t="s">
        <v>3144</v>
      </c>
      <c r="CK412" s="103">
        <f t="shared" si="161"/>
        <v>-1.4551915228366852E-10</v>
      </c>
    </row>
    <row r="413" spans="1:89" x14ac:dyDescent="0.3">
      <c r="A413" s="52">
        <v>1</v>
      </c>
      <c r="B413" s="110">
        <f>SUBTOTAL(9,$A$400:A413)</f>
        <v>14</v>
      </c>
      <c r="C413" s="115" t="s">
        <v>121</v>
      </c>
      <c r="D413" s="112"/>
      <c r="E413" s="115"/>
      <c r="F413" s="116">
        <v>9874684.5999999996</v>
      </c>
      <c r="G413" s="101">
        <f t="shared" si="183"/>
        <v>9874684.5999999996</v>
      </c>
      <c r="H413" s="117">
        <v>0</v>
      </c>
      <c r="I413" s="117">
        <v>0</v>
      </c>
      <c r="J413" s="117">
        <v>0</v>
      </c>
      <c r="K413" s="117">
        <v>0</v>
      </c>
      <c r="L413" s="117">
        <v>0</v>
      </c>
      <c r="M413" s="117">
        <v>0</v>
      </c>
      <c r="N413" s="118">
        <v>0</v>
      </c>
      <c r="O413" s="117">
        <v>0</v>
      </c>
      <c r="P413" s="101">
        <v>1205</v>
      </c>
      <c r="Q413" s="101">
        <f t="shared" si="184"/>
        <v>9442612.6899999995</v>
      </c>
      <c r="R413" s="117">
        <v>0</v>
      </c>
      <c r="S413" s="117">
        <v>0</v>
      </c>
      <c r="T413" s="101">
        <v>0</v>
      </c>
      <c r="U413" s="101">
        <v>0</v>
      </c>
      <c r="V413" s="117">
        <v>0</v>
      </c>
      <c r="W413" s="117">
        <v>0</v>
      </c>
      <c r="X413" s="117">
        <v>0</v>
      </c>
      <c r="Y413" s="117">
        <v>0</v>
      </c>
      <c r="Z413" s="117">
        <v>0</v>
      </c>
      <c r="AA413" s="117">
        <v>0</v>
      </c>
      <c r="AB413" s="117">
        <v>0</v>
      </c>
      <c r="AC413" s="117">
        <v>0</v>
      </c>
      <c r="AD413" s="117">
        <v>0</v>
      </c>
      <c r="AE413" s="117">
        <v>0</v>
      </c>
      <c r="AF413" s="101">
        <f t="shared" si="185"/>
        <v>202071.91</v>
      </c>
      <c r="AG413" s="101">
        <v>230000</v>
      </c>
      <c r="AH413" s="117">
        <v>0</v>
      </c>
      <c r="AI413" s="93">
        <v>2024</v>
      </c>
      <c r="AJ413" s="93">
        <v>2024</v>
      </c>
      <c r="AK413" s="93">
        <v>2024</v>
      </c>
      <c r="AL413" s="105"/>
      <c r="AM413" s="105"/>
      <c r="AN413" s="105"/>
      <c r="AO413" s="105"/>
      <c r="AP413" s="106" t="s">
        <v>17008</v>
      </c>
      <c r="AQ413" s="106" t="s">
        <v>17005</v>
      </c>
      <c r="AR413" s="106">
        <v>0</v>
      </c>
      <c r="AS413" s="106" t="s">
        <v>16999</v>
      </c>
      <c r="AT413" s="106" t="s">
        <v>17012</v>
      </c>
      <c r="AU413" s="106" t="s">
        <v>17010</v>
      </c>
      <c r="AV413" s="106"/>
      <c r="AW413" s="106"/>
      <c r="AX413" s="106"/>
      <c r="AY413" s="106"/>
      <c r="AZ413" s="106" t="s">
        <v>703</v>
      </c>
      <c r="BA413" s="107">
        <v>3283.9</v>
      </c>
      <c r="BB413" s="107">
        <v>1205</v>
      </c>
      <c r="BC413" s="106" t="s">
        <v>17062</v>
      </c>
      <c r="BD413" s="106" t="s">
        <v>630</v>
      </c>
      <c r="BE413" s="108"/>
      <c r="BF413" s="109">
        <f t="shared" si="181"/>
        <v>0</v>
      </c>
      <c r="BM413" s="52" t="str">
        <f t="shared" si="182"/>
        <v>1120.000</v>
      </c>
      <c r="BP413" s="52" t="s">
        <v>539</v>
      </c>
      <c r="BQ413" s="52" t="s">
        <v>2993</v>
      </c>
      <c r="BR413" s="52" t="s">
        <v>3146</v>
      </c>
      <c r="BX413" s="52" t="s">
        <v>539</v>
      </c>
      <c r="BY413" s="52" t="s">
        <v>2993</v>
      </c>
      <c r="BZ413" s="52" t="s">
        <v>3146</v>
      </c>
      <c r="CK413" s="103">
        <f t="shared" si="161"/>
        <v>1.4551915228366852E-10</v>
      </c>
    </row>
    <row r="414" spans="1:89" x14ac:dyDescent="0.3">
      <c r="A414" s="52">
        <v>1</v>
      </c>
      <c r="B414" s="110">
        <f>SUBTOTAL(9,$A$400:A414)</f>
        <v>15</v>
      </c>
      <c r="C414" s="115" t="s">
        <v>122</v>
      </c>
      <c r="D414" s="112"/>
      <c r="E414" s="115"/>
      <c r="F414" s="116">
        <v>4640474.0599999996</v>
      </c>
      <c r="G414" s="101">
        <f t="shared" si="183"/>
        <v>4640474.0600000005</v>
      </c>
      <c r="H414" s="117">
        <v>0</v>
      </c>
      <c r="I414" s="117">
        <v>0</v>
      </c>
      <c r="J414" s="117">
        <v>0</v>
      </c>
      <c r="K414" s="117">
        <v>0</v>
      </c>
      <c r="L414" s="117">
        <v>0</v>
      </c>
      <c r="M414" s="117">
        <v>0</v>
      </c>
      <c r="N414" s="118">
        <v>0</v>
      </c>
      <c r="O414" s="117">
        <v>0</v>
      </c>
      <c r="P414" s="101">
        <v>593</v>
      </c>
      <c r="Q414" s="101">
        <f t="shared" si="184"/>
        <v>4347438.87</v>
      </c>
      <c r="R414" s="117">
        <v>0</v>
      </c>
      <c r="S414" s="117">
        <v>0</v>
      </c>
      <c r="T414" s="101">
        <v>0</v>
      </c>
      <c r="U414" s="101">
        <v>0</v>
      </c>
      <c r="V414" s="117">
        <v>0</v>
      </c>
      <c r="W414" s="117">
        <v>0</v>
      </c>
      <c r="X414" s="117">
        <v>0</v>
      </c>
      <c r="Y414" s="117">
        <v>0</v>
      </c>
      <c r="Z414" s="117">
        <v>0</v>
      </c>
      <c r="AA414" s="117">
        <v>0</v>
      </c>
      <c r="AB414" s="117">
        <v>0</v>
      </c>
      <c r="AC414" s="117">
        <v>0</v>
      </c>
      <c r="AD414" s="117">
        <v>0</v>
      </c>
      <c r="AE414" s="117">
        <v>0</v>
      </c>
      <c r="AF414" s="101">
        <f t="shared" si="185"/>
        <v>93035.19</v>
      </c>
      <c r="AG414" s="101">
        <v>200000</v>
      </c>
      <c r="AH414" s="117">
        <v>0</v>
      </c>
      <c r="AI414" s="93">
        <v>2024</v>
      </c>
      <c r="AJ414" s="93">
        <v>2024</v>
      </c>
      <c r="AK414" s="93">
        <v>2024</v>
      </c>
      <c r="AL414" s="105"/>
      <c r="AM414" s="105"/>
      <c r="AN414" s="105"/>
      <c r="AO414" s="105"/>
      <c r="AP414" s="106" t="s">
        <v>17008</v>
      </c>
      <c r="AQ414" s="106" t="s">
        <v>17006</v>
      </c>
      <c r="AR414" s="106" t="s">
        <v>17017</v>
      </c>
      <c r="AS414" s="106" t="s">
        <v>17010</v>
      </c>
      <c r="AT414" s="106" t="s">
        <v>17003</v>
      </c>
      <c r="AU414" s="106" t="s">
        <v>17010</v>
      </c>
      <c r="AV414" s="106"/>
      <c r="AW414" s="106"/>
      <c r="AX414" s="106"/>
      <c r="AY414" s="106"/>
      <c r="AZ414" s="106" t="s">
        <v>667</v>
      </c>
      <c r="BA414" s="107">
        <v>3709.1</v>
      </c>
      <c r="BB414" s="107">
        <v>593</v>
      </c>
      <c r="BC414" s="106" t="s">
        <v>17063</v>
      </c>
      <c r="BD414" s="106" t="s">
        <v>17058</v>
      </c>
      <c r="BE414" s="108"/>
      <c r="BF414" s="109">
        <f t="shared" si="181"/>
        <v>0</v>
      </c>
      <c r="BM414" s="52" t="str">
        <f t="shared" si="182"/>
        <v>721.700</v>
      </c>
      <c r="BP414" s="52" t="s">
        <v>3147</v>
      </c>
      <c r="BQ414" s="52" t="s">
        <v>2993</v>
      </c>
      <c r="BR414" s="52" t="s">
        <v>3148</v>
      </c>
      <c r="BX414" s="52" t="s">
        <v>3147</v>
      </c>
      <c r="BY414" s="52" t="s">
        <v>2993</v>
      </c>
      <c r="BZ414" s="52" t="s">
        <v>3148</v>
      </c>
      <c r="CK414" s="103">
        <f t="shared" si="161"/>
        <v>4.0745362639427185E-10</v>
      </c>
    </row>
    <row r="415" spans="1:89" x14ac:dyDescent="0.3">
      <c r="A415" s="52">
        <v>1</v>
      </c>
      <c r="B415" s="110">
        <f>SUBTOTAL(9,$A$400:A415)</f>
        <v>16</v>
      </c>
      <c r="C415" s="115" t="s">
        <v>149</v>
      </c>
      <c r="D415" s="112"/>
      <c r="E415" s="115"/>
      <c r="F415" s="116">
        <v>9703520.8000000007</v>
      </c>
      <c r="G415" s="101">
        <f t="shared" si="183"/>
        <v>9703520.8000000007</v>
      </c>
      <c r="H415" s="117">
        <v>0</v>
      </c>
      <c r="I415" s="117">
        <v>0</v>
      </c>
      <c r="J415" s="117">
        <v>0</v>
      </c>
      <c r="K415" s="117">
        <v>0</v>
      </c>
      <c r="L415" s="117">
        <v>0</v>
      </c>
      <c r="M415" s="117">
        <v>0</v>
      </c>
      <c r="N415" s="118">
        <v>0</v>
      </c>
      <c r="O415" s="117">
        <v>0</v>
      </c>
      <c r="P415" s="101">
        <v>1240</v>
      </c>
      <c r="Q415" s="101">
        <f t="shared" si="184"/>
        <v>9275035.0500000007</v>
      </c>
      <c r="R415" s="117">
        <v>0</v>
      </c>
      <c r="S415" s="117">
        <v>0</v>
      </c>
      <c r="T415" s="101">
        <v>0</v>
      </c>
      <c r="U415" s="101">
        <v>0</v>
      </c>
      <c r="V415" s="117">
        <v>0</v>
      </c>
      <c r="W415" s="117">
        <v>0</v>
      </c>
      <c r="X415" s="117">
        <v>0</v>
      </c>
      <c r="Y415" s="117">
        <v>0</v>
      </c>
      <c r="Z415" s="117">
        <v>0</v>
      </c>
      <c r="AA415" s="117">
        <v>0</v>
      </c>
      <c r="AB415" s="117">
        <v>0</v>
      </c>
      <c r="AC415" s="117">
        <v>0</v>
      </c>
      <c r="AD415" s="117">
        <v>0</v>
      </c>
      <c r="AE415" s="117">
        <v>0</v>
      </c>
      <c r="AF415" s="101">
        <f t="shared" si="185"/>
        <v>198485.75</v>
      </c>
      <c r="AG415" s="101">
        <v>230000</v>
      </c>
      <c r="AH415" s="117">
        <v>0</v>
      </c>
      <c r="AI415" s="93">
        <v>2024</v>
      </c>
      <c r="AJ415" s="93">
        <v>2024</v>
      </c>
      <c r="AK415" s="93">
        <v>2024</v>
      </c>
      <c r="AL415" s="105"/>
      <c r="AM415" s="105"/>
      <c r="AN415" s="105"/>
      <c r="AO415" s="105"/>
      <c r="AP415" s="106" t="s">
        <v>17008</v>
      </c>
      <c r="AQ415" s="106" t="s">
        <v>17011</v>
      </c>
      <c r="AR415" s="106" t="s">
        <v>17014</v>
      </c>
      <c r="AS415" s="106" t="s">
        <v>17010</v>
      </c>
      <c r="AT415" s="106" t="s">
        <v>17012</v>
      </c>
      <c r="AU415" s="106" t="s">
        <v>17010</v>
      </c>
      <c r="AV415" s="106"/>
      <c r="AW415" s="106"/>
      <c r="AX415" s="106"/>
      <c r="AY415" s="106"/>
      <c r="AZ415" s="106" t="s">
        <v>1275</v>
      </c>
      <c r="BA415" s="107">
        <v>9703</v>
      </c>
      <c r="BB415" s="107">
        <v>1240</v>
      </c>
      <c r="BC415" s="106" t="s">
        <v>17063</v>
      </c>
      <c r="BD415" s="106" t="s">
        <v>17058</v>
      </c>
      <c r="BE415" s="108"/>
      <c r="BF415" s="109">
        <f t="shared" si="181"/>
        <v>0</v>
      </c>
      <c r="BM415" s="52" t="str">
        <f t="shared" si="182"/>
        <v>1536.000</v>
      </c>
      <c r="BP415" s="52" t="s">
        <v>3149</v>
      </c>
      <c r="BQ415" s="52" t="s">
        <v>3059</v>
      </c>
      <c r="BR415" s="52" t="s">
        <v>3150</v>
      </c>
      <c r="BX415" s="52" t="s">
        <v>3149</v>
      </c>
      <c r="BY415" s="52" t="s">
        <v>3059</v>
      </c>
      <c r="BZ415" s="52" t="s">
        <v>3150</v>
      </c>
      <c r="CK415" s="103">
        <f t="shared" si="161"/>
        <v>0</v>
      </c>
    </row>
    <row r="416" spans="1:89" x14ac:dyDescent="0.3">
      <c r="A416" s="52">
        <v>1</v>
      </c>
      <c r="B416" s="110">
        <f>SUBTOTAL(9,$A$400:A416)</f>
        <v>17</v>
      </c>
      <c r="C416" s="115" t="s">
        <v>148</v>
      </c>
      <c r="D416" s="112"/>
      <c r="E416" s="115"/>
      <c r="F416" s="116">
        <v>4072795.22</v>
      </c>
      <c r="G416" s="101">
        <f t="shared" si="183"/>
        <v>4072795.2199999997</v>
      </c>
      <c r="H416" s="117">
        <v>0</v>
      </c>
      <c r="I416" s="117">
        <v>0</v>
      </c>
      <c r="J416" s="117">
        <v>0</v>
      </c>
      <c r="K416" s="117">
        <v>0</v>
      </c>
      <c r="L416" s="117">
        <v>0</v>
      </c>
      <c r="M416" s="117">
        <v>0</v>
      </c>
      <c r="N416" s="118">
        <v>0</v>
      </c>
      <c r="O416" s="117">
        <v>0</v>
      </c>
      <c r="P416" s="101">
        <v>497</v>
      </c>
      <c r="Q416" s="101">
        <f t="shared" si="184"/>
        <v>3811234.8</v>
      </c>
      <c r="R416" s="117">
        <v>0</v>
      </c>
      <c r="S416" s="117">
        <v>0</v>
      </c>
      <c r="T416" s="101">
        <v>0</v>
      </c>
      <c r="U416" s="101">
        <v>0</v>
      </c>
      <c r="V416" s="117">
        <v>0</v>
      </c>
      <c r="W416" s="117">
        <v>0</v>
      </c>
      <c r="X416" s="117">
        <v>0</v>
      </c>
      <c r="Y416" s="117">
        <v>0</v>
      </c>
      <c r="Z416" s="117">
        <v>0</v>
      </c>
      <c r="AA416" s="117">
        <v>0</v>
      </c>
      <c r="AB416" s="117">
        <v>0</v>
      </c>
      <c r="AC416" s="117">
        <v>0</v>
      </c>
      <c r="AD416" s="117">
        <v>0</v>
      </c>
      <c r="AE416" s="117">
        <v>0</v>
      </c>
      <c r="AF416" s="101">
        <f t="shared" si="185"/>
        <v>81560.42</v>
      </c>
      <c r="AG416" s="101">
        <v>180000</v>
      </c>
      <c r="AH416" s="117">
        <v>0</v>
      </c>
      <c r="AI416" s="93">
        <v>2024</v>
      </c>
      <c r="AJ416" s="93">
        <v>2024</v>
      </c>
      <c r="AK416" s="93">
        <v>2024</v>
      </c>
      <c r="AL416" s="105"/>
      <c r="AM416" s="105"/>
      <c r="AN416" s="105"/>
      <c r="AO416" s="105"/>
      <c r="AP416" s="106" t="s">
        <v>17016</v>
      </c>
      <c r="AQ416" s="106" t="s">
        <v>16996</v>
      </c>
      <c r="AR416" s="106">
        <v>0</v>
      </c>
      <c r="AS416" s="106" t="s">
        <v>17010</v>
      </c>
      <c r="AT416" s="106" t="s">
        <v>17004</v>
      </c>
      <c r="AU416" s="106" t="s">
        <v>17003</v>
      </c>
      <c r="AV416" s="106"/>
      <c r="AW416" s="106"/>
      <c r="AX416" s="106"/>
      <c r="AY416" s="106"/>
      <c r="AZ416" s="106" t="s">
        <v>934</v>
      </c>
      <c r="BA416" s="107">
        <v>65.3</v>
      </c>
      <c r="BB416" s="107">
        <v>500</v>
      </c>
      <c r="BC416" s="106" t="s">
        <v>17062</v>
      </c>
      <c r="BD416" s="106" t="s">
        <v>3223</v>
      </c>
      <c r="BE416" s="108"/>
      <c r="BF416" s="109">
        <f t="shared" si="181"/>
        <v>3</v>
      </c>
      <c r="BM416" s="52" t="str">
        <f t="shared" si="182"/>
        <v>377.500</v>
      </c>
      <c r="BP416" s="52" t="s">
        <v>3151</v>
      </c>
      <c r="BQ416" s="52" t="s">
        <v>667</v>
      </c>
      <c r="BR416" s="52" t="s">
        <v>3152</v>
      </c>
      <c r="BX416" s="52" t="s">
        <v>3151</v>
      </c>
      <c r="BY416" s="52" t="s">
        <v>667</v>
      </c>
      <c r="BZ416" s="52" t="s">
        <v>3152</v>
      </c>
      <c r="CK416" s="103">
        <f t="shared" si="161"/>
        <v>-5.8207660913467407E-11</v>
      </c>
    </row>
    <row r="417" spans="1:89" x14ac:dyDescent="0.3">
      <c r="A417" s="52">
        <v>1</v>
      </c>
      <c r="B417" s="110">
        <f>SUBTOTAL(9,$A$400:A417)</f>
        <v>18</v>
      </c>
      <c r="C417" s="115" t="s">
        <v>147</v>
      </c>
      <c r="D417" s="112"/>
      <c r="E417" s="115"/>
      <c r="F417" s="116">
        <v>4012973.48</v>
      </c>
      <c r="G417" s="101">
        <f t="shared" si="183"/>
        <v>4012973.48</v>
      </c>
      <c r="H417" s="117">
        <v>0</v>
      </c>
      <c r="I417" s="117">
        <v>0</v>
      </c>
      <c r="J417" s="117">
        <v>0</v>
      </c>
      <c r="K417" s="117">
        <v>0</v>
      </c>
      <c r="L417" s="117">
        <v>0</v>
      </c>
      <c r="M417" s="117">
        <v>0</v>
      </c>
      <c r="N417" s="118">
        <v>0</v>
      </c>
      <c r="O417" s="117">
        <v>0</v>
      </c>
      <c r="P417" s="101">
        <v>489.7</v>
      </c>
      <c r="Q417" s="101">
        <f t="shared" si="184"/>
        <v>3752666.42</v>
      </c>
      <c r="R417" s="117">
        <v>0</v>
      </c>
      <c r="S417" s="117">
        <v>0</v>
      </c>
      <c r="T417" s="101">
        <v>0</v>
      </c>
      <c r="U417" s="101">
        <v>0</v>
      </c>
      <c r="V417" s="117">
        <v>0</v>
      </c>
      <c r="W417" s="117">
        <v>0</v>
      </c>
      <c r="X417" s="117">
        <v>0</v>
      </c>
      <c r="Y417" s="117">
        <v>0</v>
      </c>
      <c r="Z417" s="117">
        <v>0</v>
      </c>
      <c r="AA417" s="117">
        <v>0</v>
      </c>
      <c r="AB417" s="117">
        <v>0</v>
      </c>
      <c r="AC417" s="117">
        <v>0</v>
      </c>
      <c r="AD417" s="117">
        <v>0</v>
      </c>
      <c r="AE417" s="117">
        <v>0</v>
      </c>
      <c r="AF417" s="101">
        <f t="shared" si="185"/>
        <v>80307.06</v>
      </c>
      <c r="AG417" s="101">
        <v>180000</v>
      </c>
      <c r="AH417" s="117">
        <v>0</v>
      </c>
      <c r="AI417" s="93">
        <v>2024</v>
      </c>
      <c r="AJ417" s="93">
        <v>2024</v>
      </c>
      <c r="AK417" s="93">
        <v>2024</v>
      </c>
      <c r="AL417" s="105"/>
      <c r="AM417" s="105"/>
      <c r="AN417" s="105"/>
      <c r="AO417" s="105"/>
      <c r="AP417" s="106" t="s">
        <v>17016</v>
      </c>
      <c r="AQ417" s="106" t="s">
        <v>16996</v>
      </c>
      <c r="AR417" s="106">
        <v>0</v>
      </c>
      <c r="AS417" s="106" t="s">
        <v>17010</v>
      </c>
      <c r="AT417" s="106" t="s">
        <v>17004</v>
      </c>
      <c r="AU417" s="106" t="s">
        <v>17003</v>
      </c>
      <c r="AV417" s="106"/>
      <c r="AW417" s="106"/>
      <c r="AX417" s="106"/>
      <c r="AY417" s="106"/>
      <c r="AZ417" s="106" t="s">
        <v>934</v>
      </c>
      <c r="BA417" s="107">
        <v>552.4</v>
      </c>
      <c r="BB417" s="107">
        <v>500</v>
      </c>
      <c r="BC417" s="106" t="s">
        <v>17062</v>
      </c>
      <c r="BD417" s="106" t="s">
        <v>3223</v>
      </c>
      <c r="BE417" s="108"/>
      <c r="BF417" s="109">
        <f t="shared" si="181"/>
        <v>10.300000000000011</v>
      </c>
      <c r="BM417" s="52" t="str">
        <f t="shared" si="182"/>
        <v>376.700</v>
      </c>
      <c r="BP417" s="52" t="s">
        <v>635</v>
      </c>
      <c r="BQ417" s="52" t="s">
        <v>707</v>
      </c>
      <c r="BR417" s="52" t="s">
        <v>3153</v>
      </c>
      <c r="BX417" s="52" t="s">
        <v>635</v>
      </c>
      <c r="BY417" s="52" t="s">
        <v>707</v>
      </c>
      <c r="BZ417" s="52" t="s">
        <v>3153</v>
      </c>
      <c r="CK417" s="103">
        <f t="shared" si="161"/>
        <v>5.8207660913467407E-11</v>
      </c>
    </row>
    <row r="418" spans="1:89" x14ac:dyDescent="0.3">
      <c r="A418" s="52">
        <v>1</v>
      </c>
      <c r="B418" s="110">
        <f>SUBTOTAL(9,$A$400:A418)</f>
        <v>19</v>
      </c>
      <c r="C418" s="115" t="s">
        <v>146</v>
      </c>
      <c r="D418" s="112"/>
      <c r="E418" s="115"/>
      <c r="F418" s="116">
        <v>4671012.63</v>
      </c>
      <c r="G418" s="101">
        <f t="shared" si="183"/>
        <v>4671012.63</v>
      </c>
      <c r="H418" s="117">
        <v>0</v>
      </c>
      <c r="I418" s="117">
        <v>0</v>
      </c>
      <c r="J418" s="117">
        <v>0</v>
      </c>
      <c r="K418" s="117">
        <v>0</v>
      </c>
      <c r="L418" s="117">
        <v>0</v>
      </c>
      <c r="M418" s="117">
        <v>0</v>
      </c>
      <c r="N418" s="118">
        <v>0</v>
      </c>
      <c r="O418" s="117">
        <v>0</v>
      </c>
      <c r="P418" s="101">
        <v>570</v>
      </c>
      <c r="Q418" s="101">
        <f t="shared" si="184"/>
        <v>4377337.6100000003</v>
      </c>
      <c r="R418" s="117">
        <v>0</v>
      </c>
      <c r="S418" s="117">
        <v>0</v>
      </c>
      <c r="T418" s="101">
        <v>0</v>
      </c>
      <c r="U418" s="101">
        <v>0</v>
      </c>
      <c r="V418" s="117">
        <v>0</v>
      </c>
      <c r="W418" s="117">
        <v>0</v>
      </c>
      <c r="X418" s="117">
        <v>0</v>
      </c>
      <c r="Y418" s="117">
        <v>0</v>
      </c>
      <c r="Z418" s="117">
        <v>0</v>
      </c>
      <c r="AA418" s="117">
        <v>0</v>
      </c>
      <c r="AB418" s="117">
        <v>0</v>
      </c>
      <c r="AC418" s="117">
        <v>0</v>
      </c>
      <c r="AD418" s="117">
        <v>0</v>
      </c>
      <c r="AE418" s="117">
        <v>0</v>
      </c>
      <c r="AF418" s="101">
        <f t="shared" si="185"/>
        <v>93675.02</v>
      </c>
      <c r="AG418" s="101">
        <v>200000</v>
      </c>
      <c r="AH418" s="117">
        <v>0</v>
      </c>
      <c r="AI418" s="93">
        <v>2024</v>
      </c>
      <c r="AJ418" s="93">
        <v>2024</v>
      </c>
      <c r="AK418" s="93">
        <v>2024</v>
      </c>
      <c r="AL418" s="105"/>
      <c r="AM418" s="105"/>
      <c r="AN418" s="105"/>
      <c r="AO418" s="105"/>
      <c r="AP418" s="106" t="s">
        <v>17016</v>
      </c>
      <c r="AQ418" s="106" t="s">
        <v>16996</v>
      </c>
      <c r="AR418" s="106">
        <v>0</v>
      </c>
      <c r="AS418" s="106" t="s">
        <v>17018</v>
      </c>
      <c r="AT418" s="106" t="s">
        <v>17007</v>
      </c>
      <c r="AU418" s="106" t="s">
        <v>17010</v>
      </c>
      <c r="AV418" s="106"/>
      <c r="AW418" s="106"/>
      <c r="AX418" s="106"/>
      <c r="AY418" s="106"/>
      <c r="AZ418" s="106" t="s">
        <v>743</v>
      </c>
      <c r="BA418" s="107">
        <v>850.5</v>
      </c>
      <c r="BB418" s="107">
        <v>570</v>
      </c>
      <c r="BC418" s="106" t="s">
        <v>17062</v>
      </c>
      <c r="BD418" s="106" t="s">
        <v>3223</v>
      </c>
      <c r="BE418" s="108"/>
      <c r="BF418" s="109">
        <f t="shared" si="181"/>
        <v>0</v>
      </c>
      <c r="BM418" s="52" t="str">
        <f t="shared" si="182"/>
        <v>436.000</v>
      </c>
      <c r="BP418" s="52" t="s">
        <v>3154</v>
      </c>
      <c r="BQ418" s="52" t="s">
        <v>2993</v>
      </c>
      <c r="BR418" s="52" t="s">
        <v>2728</v>
      </c>
      <c r="BX418" s="52" t="s">
        <v>3154</v>
      </c>
      <c r="BY418" s="52" t="s">
        <v>2993</v>
      </c>
      <c r="BZ418" s="52" t="s">
        <v>2728</v>
      </c>
      <c r="CK418" s="103">
        <f t="shared" si="161"/>
        <v>-4.6566128730773926E-10</v>
      </c>
    </row>
    <row r="419" spans="1:89" x14ac:dyDescent="0.3">
      <c r="A419" s="52">
        <v>1</v>
      </c>
      <c r="B419" s="110">
        <f>SUBTOTAL(9,$A$400:A419)</f>
        <v>20</v>
      </c>
      <c r="C419" s="115" t="s">
        <v>145</v>
      </c>
      <c r="D419" s="112"/>
      <c r="E419" s="115"/>
      <c r="F419" s="116">
        <v>8243927.5499999998</v>
      </c>
      <c r="G419" s="101">
        <f t="shared" si="183"/>
        <v>8243927.5499999998</v>
      </c>
      <c r="H419" s="117">
        <v>0</v>
      </c>
      <c r="I419" s="117">
        <v>0</v>
      </c>
      <c r="J419" s="117">
        <v>0</v>
      </c>
      <c r="K419" s="117">
        <v>0</v>
      </c>
      <c r="L419" s="117">
        <v>0</v>
      </c>
      <c r="M419" s="117">
        <v>0</v>
      </c>
      <c r="N419" s="118">
        <v>0</v>
      </c>
      <c r="O419" s="117">
        <v>0</v>
      </c>
      <c r="P419" s="101">
        <v>1006</v>
      </c>
      <c r="Q419" s="101">
        <f t="shared" si="184"/>
        <v>7846022.6600000001</v>
      </c>
      <c r="R419" s="117">
        <v>0</v>
      </c>
      <c r="S419" s="117">
        <v>0</v>
      </c>
      <c r="T419" s="101">
        <v>0</v>
      </c>
      <c r="U419" s="101">
        <v>0</v>
      </c>
      <c r="V419" s="117">
        <v>0</v>
      </c>
      <c r="W419" s="117">
        <v>0</v>
      </c>
      <c r="X419" s="117">
        <v>0</v>
      </c>
      <c r="Y419" s="117">
        <v>0</v>
      </c>
      <c r="Z419" s="117">
        <v>0</v>
      </c>
      <c r="AA419" s="117">
        <v>0</v>
      </c>
      <c r="AB419" s="117">
        <v>0</v>
      </c>
      <c r="AC419" s="117">
        <v>0</v>
      </c>
      <c r="AD419" s="117">
        <v>0</v>
      </c>
      <c r="AE419" s="117">
        <v>0</v>
      </c>
      <c r="AF419" s="101">
        <f>ROUND(Q419*2.14%,2)+0.01</f>
        <v>167904.89</v>
      </c>
      <c r="AG419" s="101">
        <v>230000</v>
      </c>
      <c r="AH419" s="117">
        <v>0</v>
      </c>
      <c r="AI419" s="93">
        <v>2024</v>
      </c>
      <c r="AJ419" s="93">
        <v>2024</v>
      </c>
      <c r="AK419" s="93">
        <v>2024</v>
      </c>
      <c r="AL419" s="105"/>
      <c r="AM419" s="105"/>
      <c r="AN419" s="105"/>
      <c r="AO419" s="105"/>
      <c r="AP419" s="106" t="s">
        <v>17016</v>
      </c>
      <c r="AQ419" s="106" t="s">
        <v>16996</v>
      </c>
      <c r="AR419" s="106">
        <v>0</v>
      </c>
      <c r="AS419" s="106" t="s">
        <v>17010</v>
      </c>
      <c r="AT419" s="106" t="s">
        <v>17010</v>
      </c>
      <c r="AU419" s="106" t="s">
        <v>17007</v>
      </c>
      <c r="AV419" s="106"/>
      <c r="AW419" s="106"/>
      <c r="AX419" s="106"/>
      <c r="AY419" s="106"/>
      <c r="AZ419" s="106" t="s">
        <v>673</v>
      </c>
      <c r="BA419" s="107">
        <v>3171.4</v>
      </c>
      <c r="BB419" s="107">
        <v>1006</v>
      </c>
      <c r="BC419" s="106" t="s">
        <v>17062</v>
      </c>
      <c r="BD419" s="106" t="s">
        <v>3223</v>
      </c>
      <c r="BE419" s="108"/>
      <c r="BF419" s="109">
        <f t="shared" si="181"/>
        <v>0</v>
      </c>
      <c r="BM419" s="52" t="str">
        <f t="shared" si="182"/>
        <v>777.400</v>
      </c>
      <c r="BP419" s="52" t="s">
        <v>3155</v>
      </c>
      <c r="BQ419" s="52" t="s">
        <v>2993</v>
      </c>
      <c r="BR419" s="52" t="s">
        <v>2993</v>
      </c>
      <c r="BX419" s="52" t="s">
        <v>3155</v>
      </c>
      <c r="BY419" s="52" t="s">
        <v>2993</v>
      </c>
      <c r="BZ419" s="52" t="s">
        <v>2993</v>
      </c>
      <c r="CK419" s="103">
        <f t="shared" si="161"/>
        <v>-3.4924596548080444E-10</v>
      </c>
    </row>
    <row r="420" spans="1:89" x14ac:dyDescent="0.3">
      <c r="A420" s="52">
        <v>1</v>
      </c>
      <c r="B420" s="110">
        <f>SUBTOTAL(9,$A$400:A420)</f>
        <v>21</v>
      </c>
      <c r="C420" s="115" t="s">
        <v>143</v>
      </c>
      <c r="D420" s="112"/>
      <c r="E420" s="115"/>
      <c r="F420" s="116">
        <v>14085756</v>
      </c>
      <c r="G420" s="101">
        <f t="shared" si="183"/>
        <v>14085756</v>
      </c>
      <c r="H420" s="117">
        <v>0</v>
      </c>
      <c r="I420" s="117">
        <v>0</v>
      </c>
      <c r="J420" s="117">
        <v>0</v>
      </c>
      <c r="K420" s="117">
        <v>0</v>
      </c>
      <c r="L420" s="117">
        <v>0</v>
      </c>
      <c r="M420" s="117">
        <v>0</v>
      </c>
      <c r="N420" s="118">
        <v>0</v>
      </c>
      <c r="O420" s="117">
        <v>0</v>
      </c>
      <c r="P420" s="101">
        <v>1800</v>
      </c>
      <c r="Q420" s="101">
        <f t="shared" si="184"/>
        <v>13565455.26</v>
      </c>
      <c r="R420" s="117">
        <v>0</v>
      </c>
      <c r="S420" s="117">
        <v>0</v>
      </c>
      <c r="T420" s="101">
        <v>0</v>
      </c>
      <c r="U420" s="101">
        <v>0</v>
      </c>
      <c r="V420" s="117">
        <v>0</v>
      </c>
      <c r="W420" s="117">
        <v>0</v>
      </c>
      <c r="X420" s="117">
        <v>0</v>
      </c>
      <c r="Y420" s="117">
        <v>0</v>
      </c>
      <c r="Z420" s="117">
        <v>0</v>
      </c>
      <c r="AA420" s="117">
        <v>0</v>
      </c>
      <c r="AB420" s="117">
        <v>0</v>
      </c>
      <c r="AC420" s="117">
        <v>0</v>
      </c>
      <c r="AD420" s="117">
        <v>0</v>
      </c>
      <c r="AE420" s="117">
        <v>0</v>
      </c>
      <c r="AF420" s="101">
        <f>ROUND(Q420*2.14%,2)</f>
        <v>290300.74</v>
      </c>
      <c r="AG420" s="101">
        <v>230000</v>
      </c>
      <c r="AH420" s="117">
        <v>0</v>
      </c>
      <c r="AI420" s="93">
        <v>2024</v>
      </c>
      <c r="AJ420" s="93">
        <v>2024</v>
      </c>
      <c r="AK420" s="93">
        <v>2024</v>
      </c>
      <c r="AL420" s="105"/>
      <c r="AM420" s="105"/>
      <c r="AN420" s="105"/>
      <c r="AO420" s="105"/>
      <c r="AP420" s="106" t="s">
        <v>17008</v>
      </c>
      <c r="AQ420" s="106" t="s">
        <v>17006</v>
      </c>
      <c r="AR420" s="106">
        <v>0</v>
      </c>
      <c r="AS420" s="106" t="s">
        <v>17010</v>
      </c>
      <c r="AT420" s="106" t="s">
        <v>17004</v>
      </c>
      <c r="AU420" s="106" t="s">
        <v>17003</v>
      </c>
      <c r="AV420" s="106"/>
      <c r="AW420" s="106"/>
      <c r="AX420" s="106"/>
      <c r="AY420" s="106"/>
      <c r="AZ420" s="106" t="s">
        <v>743</v>
      </c>
      <c r="BA420" s="107">
        <v>4561.8999999999996</v>
      </c>
      <c r="BB420" s="107">
        <v>1800</v>
      </c>
      <c r="BC420" s="106" t="s">
        <v>17063</v>
      </c>
      <c r="BD420" s="106" t="s">
        <v>17058</v>
      </c>
      <c r="BE420" s="108"/>
      <c r="BF420" s="109">
        <f t="shared" si="181"/>
        <v>0</v>
      </c>
      <c r="BM420" s="52" t="str">
        <f t="shared" si="182"/>
        <v>1275.000</v>
      </c>
      <c r="BP420" s="52" t="s">
        <v>3156</v>
      </c>
      <c r="BQ420" s="52" t="s">
        <v>2993</v>
      </c>
      <c r="BR420" s="52" t="s">
        <v>3158</v>
      </c>
      <c r="BX420" s="52" t="s">
        <v>3156</v>
      </c>
      <c r="BY420" s="52" t="s">
        <v>2993</v>
      </c>
      <c r="BZ420" s="52" t="s">
        <v>3158</v>
      </c>
      <c r="CK420" s="103">
        <f t="shared" si="161"/>
        <v>2.3283064365386963E-10</v>
      </c>
    </row>
    <row r="421" spans="1:89" x14ac:dyDescent="0.3">
      <c r="A421" s="52">
        <v>1</v>
      </c>
      <c r="B421" s="110">
        <f>SUBTOTAL(9,$A$400:A421)</f>
        <v>22</v>
      </c>
      <c r="C421" s="115" t="s">
        <v>142</v>
      </c>
      <c r="D421" s="112"/>
      <c r="E421" s="115"/>
      <c r="F421" s="116">
        <v>4826713.05</v>
      </c>
      <c r="G421" s="101">
        <f t="shared" si="183"/>
        <v>4826713.05</v>
      </c>
      <c r="H421" s="117">
        <v>0</v>
      </c>
      <c r="I421" s="117">
        <v>0</v>
      </c>
      <c r="J421" s="117">
        <v>0</v>
      </c>
      <c r="K421" s="117">
        <v>0</v>
      </c>
      <c r="L421" s="117">
        <v>0</v>
      </c>
      <c r="M421" s="117">
        <v>0</v>
      </c>
      <c r="N421" s="118">
        <v>0</v>
      </c>
      <c r="O421" s="117">
        <v>0</v>
      </c>
      <c r="P421" s="101">
        <v>589</v>
      </c>
      <c r="Q421" s="101">
        <f t="shared" si="184"/>
        <v>4529775.8499999996</v>
      </c>
      <c r="R421" s="117">
        <v>0</v>
      </c>
      <c r="S421" s="117">
        <v>0</v>
      </c>
      <c r="T421" s="101">
        <v>0</v>
      </c>
      <c r="U421" s="101">
        <v>0</v>
      </c>
      <c r="V421" s="117">
        <v>0</v>
      </c>
      <c r="W421" s="117">
        <v>0</v>
      </c>
      <c r="X421" s="117">
        <v>0</v>
      </c>
      <c r="Y421" s="117">
        <v>0</v>
      </c>
      <c r="Z421" s="117">
        <v>0</v>
      </c>
      <c r="AA421" s="117">
        <v>0</v>
      </c>
      <c r="AB421" s="117">
        <v>0</v>
      </c>
      <c r="AC421" s="117">
        <v>0</v>
      </c>
      <c r="AD421" s="117">
        <v>0</v>
      </c>
      <c r="AE421" s="117">
        <v>0</v>
      </c>
      <c r="AF421" s="101">
        <f>ROUND(Q421*2.14%,2)</f>
        <v>96937.2</v>
      </c>
      <c r="AG421" s="101">
        <v>200000</v>
      </c>
      <c r="AH421" s="117">
        <v>0</v>
      </c>
      <c r="AI421" s="93">
        <v>2024</v>
      </c>
      <c r="AJ421" s="93">
        <v>2024</v>
      </c>
      <c r="AK421" s="93">
        <v>2024</v>
      </c>
      <c r="AL421" s="105"/>
      <c r="AM421" s="105"/>
      <c r="AN421" s="105"/>
      <c r="AO421" s="105"/>
      <c r="AP421" s="106" t="s">
        <v>17008</v>
      </c>
      <c r="AQ421" s="106" t="s">
        <v>17006</v>
      </c>
      <c r="AR421" s="106">
        <v>0</v>
      </c>
      <c r="AS421" s="106" t="s">
        <v>17011</v>
      </c>
      <c r="AT421" s="106" t="s">
        <v>17012</v>
      </c>
      <c r="AU421" s="106" t="s">
        <v>17010</v>
      </c>
      <c r="AV421" s="106"/>
      <c r="AW421" s="106"/>
      <c r="AX421" s="106"/>
      <c r="AY421" s="106"/>
      <c r="AZ421" s="106" t="s">
        <v>636</v>
      </c>
      <c r="BA421" s="107">
        <v>701.3</v>
      </c>
      <c r="BB421" s="107">
        <v>589</v>
      </c>
      <c r="BC421" s="106" t="s">
        <v>17062</v>
      </c>
      <c r="BD421" s="106" t="s">
        <v>17058</v>
      </c>
      <c r="BE421" s="108"/>
      <c r="BF421" s="109">
        <f t="shared" si="181"/>
        <v>0</v>
      </c>
      <c r="BM421" s="52" t="str">
        <f t="shared" si="182"/>
        <v>453.000</v>
      </c>
      <c r="BP421" s="52" t="s">
        <v>3160</v>
      </c>
      <c r="BQ421" s="52" t="s">
        <v>807</v>
      </c>
      <c r="BR421" s="52" t="s">
        <v>932</v>
      </c>
      <c r="BX421" s="52" t="s">
        <v>3160</v>
      </c>
      <c r="BY421" s="52" t="s">
        <v>807</v>
      </c>
      <c r="BZ421" s="52" t="s">
        <v>932</v>
      </c>
      <c r="CK421" s="103">
        <f t="shared" si="161"/>
        <v>1.7462298274040222E-10</v>
      </c>
    </row>
    <row r="422" spans="1:89" x14ac:dyDescent="0.3">
      <c r="A422" s="52">
        <v>1</v>
      </c>
      <c r="B422" s="110">
        <f>SUBTOTAL(9,$A$400:A422)</f>
        <v>23</v>
      </c>
      <c r="C422" s="115" t="s">
        <v>141</v>
      </c>
      <c r="D422" s="112"/>
      <c r="E422" s="115"/>
      <c r="F422" s="116">
        <v>6219822.0800000001</v>
      </c>
      <c r="G422" s="101">
        <f t="shared" si="183"/>
        <v>6219822.0800000001</v>
      </c>
      <c r="H422" s="117">
        <v>0</v>
      </c>
      <c r="I422" s="117">
        <v>0</v>
      </c>
      <c r="J422" s="117">
        <v>0</v>
      </c>
      <c r="K422" s="117">
        <v>0</v>
      </c>
      <c r="L422" s="117">
        <v>0</v>
      </c>
      <c r="M422" s="117">
        <v>0</v>
      </c>
      <c r="N422" s="118">
        <v>0</v>
      </c>
      <c r="O422" s="117">
        <v>0</v>
      </c>
      <c r="P422" s="101">
        <v>759</v>
      </c>
      <c r="Q422" s="101">
        <f t="shared" si="184"/>
        <v>5893696.96</v>
      </c>
      <c r="R422" s="117">
        <v>0</v>
      </c>
      <c r="S422" s="117">
        <v>0</v>
      </c>
      <c r="T422" s="101">
        <v>0</v>
      </c>
      <c r="U422" s="101">
        <v>0</v>
      </c>
      <c r="V422" s="117">
        <v>0</v>
      </c>
      <c r="W422" s="117">
        <v>0</v>
      </c>
      <c r="X422" s="117">
        <v>0</v>
      </c>
      <c r="Y422" s="117">
        <v>0</v>
      </c>
      <c r="Z422" s="117">
        <v>0</v>
      </c>
      <c r="AA422" s="117">
        <v>0</v>
      </c>
      <c r="AB422" s="117">
        <v>0</v>
      </c>
      <c r="AC422" s="117">
        <v>0</v>
      </c>
      <c r="AD422" s="117">
        <v>0</v>
      </c>
      <c r="AE422" s="117">
        <v>0</v>
      </c>
      <c r="AF422" s="101">
        <f>ROUND(Q422*2.14%,2)+0.01</f>
        <v>126125.12</v>
      </c>
      <c r="AG422" s="101">
        <v>200000</v>
      </c>
      <c r="AH422" s="117">
        <v>0</v>
      </c>
      <c r="AI422" s="93">
        <v>2024</v>
      </c>
      <c r="AJ422" s="93">
        <v>2024</v>
      </c>
      <c r="AK422" s="93">
        <v>2024</v>
      </c>
      <c r="AL422" s="105"/>
      <c r="AM422" s="105"/>
      <c r="AN422" s="105"/>
      <c r="AO422" s="105"/>
      <c r="AP422" s="106" t="s">
        <v>17015</v>
      </c>
      <c r="AQ422" s="106" t="s">
        <v>17002</v>
      </c>
      <c r="AR422" s="106">
        <v>0</v>
      </c>
      <c r="AS422" s="106" t="s">
        <v>17010</v>
      </c>
      <c r="AT422" s="106" t="s">
        <v>17004</v>
      </c>
      <c r="AU422" s="106">
        <v>0</v>
      </c>
      <c r="AV422" s="106"/>
      <c r="AW422" s="106"/>
      <c r="AX422" s="106"/>
      <c r="AY422" s="106"/>
      <c r="AZ422" s="106" t="s">
        <v>703</v>
      </c>
      <c r="BA422" s="107">
        <v>701.1</v>
      </c>
      <c r="BB422" s="107">
        <v>719.2</v>
      </c>
      <c r="BC422" s="106" t="s">
        <v>17062</v>
      </c>
      <c r="BD422" s="106">
        <v>2007</v>
      </c>
      <c r="BE422" s="108"/>
      <c r="BF422" s="109">
        <f t="shared" si="181"/>
        <v>-39.799999999999955</v>
      </c>
      <c r="BM422" s="52" t="str">
        <f t="shared" si="182"/>
        <v>856.000</v>
      </c>
      <c r="BP422" s="52" t="s">
        <v>3161</v>
      </c>
      <c r="BQ422" s="52" t="s">
        <v>811</v>
      </c>
      <c r="BR422" s="52" t="s">
        <v>2993</v>
      </c>
      <c r="BX422" s="52" t="s">
        <v>3161</v>
      </c>
      <c r="BY422" s="52" t="s">
        <v>811</v>
      </c>
      <c r="BZ422" s="52" t="s">
        <v>2993</v>
      </c>
      <c r="CK422" s="103">
        <f t="shared" si="161"/>
        <v>1.1641532182693481E-10</v>
      </c>
    </row>
    <row r="423" spans="1:89" x14ac:dyDescent="0.3">
      <c r="A423" s="52">
        <v>1</v>
      </c>
      <c r="B423" s="110">
        <f>SUBTOTAL(9,$A$400:A423)</f>
        <v>24</v>
      </c>
      <c r="C423" s="115" t="s">
        <v>140</v>
      </c>
      <c r="D423" s="112"/>
      <c r="E423" s="115"/>
      <c r="F423" s="116">
        <v>5086523</v>
      </c>
      <c r="G423" s="101">
        <f t="shared" si="183"/>
        <v>5086523</v>
      </c>
      <c r="H423" s="117">
        <v>0</v>
      </c>
      <c r="I423" s="117">
        <v>0</v>
      </c>
      <c r="J423" s="117">
        <v>0</v>
      </c>
      <c r="K423" s="117">
        <v>0</v>
      </c>
      <c r="L423" s="117">
        <v>0</v>
      </c>
      <c r="M423" s="117">
        <v>0</v>
      </c>
      <c r="N423" s="118">
        <v>0</v>
      </c>
      <c r="O423" s="117">
        <v>0</v>
      </c>
      <c r="P423" s="101">
        <v>650</v>
      </c>
      <c r="Q423" s="101">
        <f t="shared" si="184"/>
        <v>4784142.3499999996</v>
      </c>
      <c r="R423" s="117">
        <v>0</v>
      </c>
      <c r="S423" s="117">
        <v>0</v>
      </c>
      <c r="T423" s="101">
        <v>0</v>
      </c>
      <c r="U423" s="101">
        <v>0</v>
      </c>
      <c r="V423" s="117">
        <v>0</v>
      </c>
      <c r="W423" s="117">
        <v>0</v>
      </c>
      <c r="X423" s="117">
        <v>0</v>
      </c>
      <c r="Y423" s="117">
        <v>0</v>
      </c>
      <c r="Z423" s="117">
        <v>0</v>
      </c>
      <c r="AA423" s="117">
        <v>0</v>
      </c>
      <c r="AB423" s="117">
        <v>0</v>
      </c>
      <c r="AC423" s="117">
        <v>0</v>
      </c>
      <c r="AD423" s="117">
        <v>0</v>
      </c>
      <c r="AE423" s="117">
        <v>0</v>
      </c>
      <c r="AF423" s="101">
        <f t="shared" ref="AF423:AF437" si="186">ROUND(Q423*2.14%,2)</f>
        <v>102380.65</v>
      </c>
      <c r="AG423" s="101">
        <v>200000</v>
      </c>
      <c r="AH423" s="117">
        <v>0</v>
      </c>
      <c r="AI423" s="93">
        <v>2024</v>
      </c>
      <c r="AJ423" s="93">
        <v>2024</v>
      </c>
      <c r="AK423" s="93">
        <v>2024</v>
      </c>
      <c r="AL423" s="105"/>
      <c r="AM423" s="105"/>
      <c r="AN423" s="105"/>
      <c r="AO423" s="105"/>
      <c r="AP423" s="106" t="s">
        <v>17015</v>
      </c>
      <c r="AQ423" s="106" t="s">
        <v>16996</v>
      </c>
      <c r="AR423" s="106" t="s">
        <v>17012</v>
      </c>
      <c r="AS423" s="106" t="s">
        <v>17010</v>
      </c>
      <c r="AT423" s="106" t="s">
        <v>17004</v>
      </c>
      <c r="AU423" s="106" t="s">
        <v>17010</v>
      </c>
      <c r="AV423" s="106"/>
      <c r="AW423" s="106"/>
      <c r="AX423" s="106"/>
      <c r="AY423" s="106"/>
      <c r="AZ423" s="106" t="s">
        <v>1275</v>
      </c>
      <c r="BA423" s="107">
        <v>2600.9</v>
      </c>
      <c r="BB423" s="107">
        <v>650</v>
      </c>
      <c r="BC423" s="106" t="s">
        <v>17063</v>
      </c>
      <c r="BD423" s="106">
        <v>2008</v>
      </c>
      <c r="BE423" s="108"/>
      <c r="BF423" s="109">
        <f t="shared" si="181"/>
        <v>0</v>
      </c>
      <c r="BM423" s="52" t="str">
        <f t="shared" si="182"/>
        <v>1539.800</v>
      </c>
      <c r="BP423" s="52" t="s">
        <v>3163</v>
      </c>
      <c r="BQ423" s="52" t="s">
        <v>642</v>
      </c>
      <c r="BR423" s="52" t="s">
        <v>2993</v>
      </c>
      <c r="BX423" s="52" t="s">
        <v>3163</v>
      </c>
      <c r="BY423" s="52" t="s">
        <v>642</v>
      </c>
      <c r="BZ423" s="52" t="s">
        <v>2993</v>
      </c>
      <c r="CK423" s="103">
        <f t="shared" si="161"/>
        <v>3.7834979593753815E-10</v>
      </c>
    </row>
    <row r="424" spans="1:89" x14ac:dyDescent="0.3">
      <c r="A424" s="52">
        <v>1</v>
      </c>
      <c r="B424" s="110">
        <f>SUBTOTAL(9,$A$400:A424)</f>
        <v>25</v>
      </c>
      <c r="C424" s="115" t="s">
        <v>139</v>
      </c>
      <c r="D424" s="112"/>
      <c r="E424" s="115"/>
      <c r="F424" s="116">
        <v>6072525.9199999999</v>
      </c>
      <c r="G424" s="101">
        <f t="shared" si="183"/>
        <v>6072525.9199999999</v>
      </c>
      <c r="H424" s="117">
        <v>0</v>
      </c>
      <c r="I424" s="117">
        <v>0</v>
      </c>
      <c r="J424" s="117">
        <v>0</v>
      </c>
      <c r="K424" s="117">
        <v>0</v>
      </c>
      <c r="L424" s="117">
        <v>0</v>
      </c>
      <c r="M424" s="117">
        <v>0</v>
      </c>
      <c r="N424" s="118">
        <v>0</v>
      </c>
      <c r="O424" s="117">
        <v>0</v>
      </c>
      <c r="P424" s="101">
        <v>776</v>
      </c>
      <c r="Q424" s="101">
        <f t="shared" si="184"/>
        <v>5749486.9000000004</v>
      </c>
      <c r="R424" s="117">
        <v>0</v>
      </c>
      <c r="S424" s="117">
        <v>0</v>
      </c>
      <c r="T424" s="101">
        <v>0</v>
      </c>
      <c r="U424" s="101">
        <v>0</v>
      </c>
      <c r="V424" s="117">
        <v>0</v>
      </c>
      <c r="W424" s="117">
        <v>0</v>
      </c>
      <c r="X424" s="117">
        <v>0</v>
      </c>
      <c r="Y424" s="117">
        <v>0</v>
      </c>
      <c r="Z424" s="117">
        <v>0</v>
      </c>
      <c r="AA424" s="117">
        <v>0</v>
      </c>
      <c r="AB424" s="117">
        <v>0</v>
      </c>
      <c r="AC424" s="117">
        <v>0</v>
      </c>
      <c r="AD424" s="117">
        <v>0</v>
      </c>
      <c r="AE424" s="117">
        <v>0</v>
      </c>
      <c r="AF424" s="101">
        <f t="shared" si="186"/>
        <v>123039.02</v>
      </c>
      <c r="AG424" s="101">
        <v>200000</v>
      </c>
      <c r="AH424" s="117">
        <v>0</v>
      </c>
      <c r="AI424" s="93">
        <v>2024</v>
      </c>
      <c r="AJ424" s="93">
        <v>2024</v>
      </c>
      <c r="AK424" s="93">
        <v>2024</v>
      </c>
      <c r="AL424" s="105"/>
      <c r="AM424" s="105"/>
      <c r="AN424" s="105"/>
      <c r="AO424" s="105"/>
      <c r="AP424" s="106" t="s">
        <v>17008</v>
      </c>
      <c r="AQ424" s="106" t="s">
        <v>17005</v>
      </c>
      <c r="AR424" s="106" t="s">
        <v>16998</v>
      </c>
      <c r="AS424" s="106" t="s">
        <v>17010</v>
      </c>
      <c r="AT424" s="106" t="s">
        <v>17012</v>
      </c>
      <c r="AU424" s="106" t="s">
        <v>17010</v>
      </c>
      <c r="AV424" s="106"/>
      <c r="AW424" s="106"/>
      <c r="AX424" s="106"/>
      <c r="AY424" s="106"/>
      <c r="AZ424" s="106" t="s">
        <v>626</v>
      </c>
      <c r="BA424" s="107">
        <v>7098</v>
      </c>
      <c r="BB424" s="107">
        <v>776</v>
      </c>
      <c r="BC424" s="106" t="s">
        <v>17063</v>
      </c>
      <c r="BD424" s="106" t="s">
        <v>17058</v>
      </c>
      <c r="BE424" s="108"/>
      <c r="BF424" s="109">
        <f t="shared" si="181"/>
        <v>0</v>
      </c>
      <c r="BM424" s="52" t="str">
        <f t="shared" si="182"/>
        <v>887.000</v>
      </c>
      <c r="BP424" s="52" t="s">
        <v>3164</v>
      </c>
      <c r="BQ424" s="52" t="s">
        <v>2993</v>
      </c>
      <c r="BR424" s="52" t="s">
        <v>3165</v>
      </c>
      <c r="BX424" s="52" t="s">
        <v>3164</v>
      </c>
      <c r="BY424" s="52" t="s">
        <v>2993</v>
      </c>
      <c r="BZ424" s="52" t="s">
        <v>3165</v>
      </c>
      <c r="CK424" s="103">
        <f t="shared" si="161"/>
        <v>-4.6566128730773926E-10</v>
      </c>
    </row>
    <row r="425" spans="1:89" x14ac:dyDescent="0.3">
      <c r="A425" s="52">
        <v>1</v>
      </c>
      <c r="B425" s="110">
        <f>SUBTOTAL(9,$A$400:A425)</f>
        <v>26</v>
      </c>
      <c r="C425" s="115" t="s">
        <v>138</v>
      </c>
      <c r="D425" s="112"/>
      <c r="E425" s="115"/>
      <c r="F425" s="116">
        <v>6258770.9199999999</v>
      </c>
      <c r="G425" s="101">
        <f t="shared" si="183"/>
        <v>6258770.9199999999</v>
      </c>
      <c r="H425" s="117">
        <v>0</v>
      </c>
      <c r="I425" s="117">
        <v>0</v>
      </c>
      <c r="J425" s="117">
        <v>0</v>
      </c>
      <c r="K425" s="117">
        <v>0</v>
      </c>
      <c r="L425" s="117">
        <v>0</v>
      </c>
      <c r="M425" s="117">
        <v>0</v>
      </c>
      <c r="N425" s="118">
        <v>0</v>
      </c>
      <c r="O425" s="117">
        <v>0</v>
      </c>
      <c r="P425" s="101">
        <v>799.8</v>
      </c>
      <c r="Q425" s="101">
        <f t="shared" si="184"/>
        <v>5931829.7599999998</v>
      </c>
      <c r="R425" s="117">
        <v>0</v>
      </c>
      <c r="S425" s="117">
        <v>0</v>
      </c>
      <c r="T425" s="101">
        <v>0</v>
      </c>
      <c r="U425" s="101">
        <v>0</v>
      </c>
      <c r="V425" s="117">
        <v>0</v>
      </c>
      <c r="W425" s="117">
        <v>0</v>
      </c>
      <c r="X425" s="117">
        <v>0</v>
      </c>
      <c r="Y425" s="117">
        <v>0</v>
      </c>
      <c r="Z425" s="117">
        <v>0</v>
      </c>
      <c r="AA425" s="117">
        <v>0</v>
      </c>
      <c r="AB425" s="117">
        <v>0</v>
      </c>
      <c r="AC425" s="117">
        <v>0</v>
      </c>
      <c r="AD425" s="117">
        <v>0</v>
      </c>
      <c r="AE425" s="117">
        <v>0</v>
      </c>
      <c r="AF425" s="101">
        <f t="shared" si="186"/>
        <v>126941.16</v>
      </c>
      <c r="AG425" s="101">
        <v>200000</v>
      </c>
      <c r="AH425" s="117">
        <v>0</v>
      </c>
      <c r="AI425" s="93">
        <v>2024</v>
      </c>
      <c r="AJ425" s="93">
        <v>2024</v>
      </c>
      <c r="AK425" s="93">
        <v>2024</v>
      </c>
      <c r="AL425" s="105"/>
      <c r="AM425" s="105"/>
      <c r="AN425" s="105"/>
      <c r="AO425" s="105"/>
      <c r="AP425" s="106" t="s">
        <v>17008</v>
      </c>
      <c r="AQ425" s="106" t="s">
        <v>17000</v>
      </c>
      <c r="AR425" s="106">
        <v>0</v>
      </c>
      <c r="AS425" s="106" t="s">
        <v>17010</v>
      </c>
      <c r="AT425" s="106" t="s">
        <v>17014</v>
      </c>
      <c r="AU425" s="106" t="s">
        <v>17003</v>
      </c>
      <c r="AV425" s="106"/>
      <c r="AW425" s="106"/>
      <c r="AX425" s="106"/>
      <c r="AY425" s="106"/>
      <c r="AZ425" s="106" t="s">
        <v>811</v>
      </c>
      <c r="BA425" s="107">
        <v>3347.6</v>
      </c>
      <c r="BB425" s="107">
        <v>799.8</v>
      </c>
      <c r="BC425" s="106" t="s">
        <v>17063</v>
      </c>
      <c r="BD425" s="106">
        <v>2003</v>
      </c>
      <c r="BE425" s="108"/>
      <c r="BF425" s="109">
        <f t="shared" si="181"/>
        <v>0</v>
      </c>
      <c r="BM425" s="52" t="str">
        <f t="shared" si="182"/>
        <v>799.900</v>
      </c>
      <c r="BP425" s="52" t="s">
        <v>3166</v>
      </c>
      <c r="BQ425" s="52" t="s">
        <v>2993</v>
      </c>
      <c r="BR425" s="52" t="s">
        <v>2993</v>
      </c>
      <c r="BX425" s="52" t="s">
        <v>3166</v>
      </c>
      <c r="BY425" s="52" t="s">
        <v>2993</v>
      </c>
      <c r="BZ425" s="52" t="s">
        <v>2993</v>
      </c>
      <c r="CK425" s="103">
        <f t="shared" si="161"/>
        <v>1.4551915228366852E-10</v>
      </c>
    </row>
    <row r="426" spans="1:89" x14ac:dyDescent="0.3">
      <c r="A426" s="52">
        <v>1</v>
      </c>
      <c r="B426" s="110">
        <f>SUBTOTAL(9,$A$400:A426)</f>
        <v>27</v>
      </c>
      <c r="C426" s="115" t="s">
        <v>137</v>
      </c>
      <c r="D426" s="112"/>
      <c r="E426" s="115"/>
      <c r="F426" s="116">
        <v>4662817.87</v>
      </c>
      <c r="G426" s="101">
        <f t="shared" si="183"/>
        <v>4662817.87</v>
      </c>
      <c r="H426" s="117">
        <v>0</v>
      </c>
      <c r="I426" s="117">
        <v>0</v>
      </c>
      <c r="J426" s="117">
        <v>0</v>
      </c>
      <c r="K426" s="117">
        <v>0</v>
      </c>
      <c r="L426" s="117">
        <v>0</v>
      </c>
      <c r="M426" s="117">
        <v>0</v>
      </c>
      <c r="N426" s="118">
        <v>0</v>
      </c>
      <c r="O426" s="117">
        <v>0</v>
      </c>
      <c r="P426" s="101">
        <v>569</v>
      </c>
      <c r="Q426" s="101">
        <f t="shared" si="184"/>
        <v>4369314.54</v>
      </c>
      <c r="R426" s="117">
        <v>0</v>
      </c>
      <c r="S426" s="117">
        <v>0</v>
      </c>
      <c r="T426" s="101">
        <v>0</v>
      </c>
      <c r="U426" s="101">
        <v>0</v>
      </c>
      <c r="V426" s="117">
        <v>0</v>
      </c>
      <c r="W426" s="117">
        <v>0</v>
      </c>
      <c r="X426" s="117">
        <v>0</v>
      </c>
      <c r="Y426" s="117">
        <v>0</v>
      </c>
      <c r="Z426" s="117">
        <v>0</v>
      </c>
      <c r="AA426" s="117">
        <v>0</v>
      </c>
      <c r="AB426" s="117">
        <v>0</v>
      </c>
      <c r="AC426" s="117">
        <v>0</v>
      </c>
      <c r="AD426" s="117">
        <v>0</v>
      </c>
      <c r="AE426" s="117">
        <v>0</v>
      </c>
      <c r="AF426" s="101">
        <f t="shared" si="186"/>
        <v>93503.33</v>
      </c>
      <c r="AG426" s="101">
        <v>200000</v>
      </c>
      <c r="AH426" s="117">
        <v>0</v>
      </c>
      <c r="AI426" s="93">
        <v>2024</v>
      </c>
      <c r="AJ426" s="93">
        <v>2024</v>
      </c>
      <c r="AK426" s="93">
        <v>2024</v>
      </c>
      <c r="AL426" s="105"/>
      <c r="AM426" s="105"/>
      <c r="AN426" s="105"/>
      <c r="AO426" s="105"/>
      <c r="AP426" s="106" t="s">
        <v>17008</v>
      </c>
      <c r="AQ426" s="106" t="s">
        <v>17006</v>
      </c>
      <c r="AR426" s="106">
        <v>0</v>
      </c>
      <c r="AS426" s="106" t="s">
        <v>17010</v>
      </c>
      <c r="AT426" s="106" t="s">
        <v>17004</v>
      </c>
      <c r="AU426" s="106" t="s">
        <v>17003</v>
      </c>
      <c r="AV426" s="106"/>
      <c r="AW426" s="106"/>
      <c r="AX426" s="106"/>
      <c r="AY426" s="106"/>
      <c r="AZ426" s="106" t="s">
        <v>1021</v>
      </c>
      <c r="BA426" s="107">
        <v>618.79999999999995</v>
      </c>
      <c r="BB426" s="107">
        <v>569</v>
      </c>
      <c r="BC426" s="106" t="s">
        <v>17062</v>
      </c>
      <c r="BD426" s="106" t="s">
        <v>17058</v>
      </c>
      <c r="BE426" s="108"/>
      <c r="BF426" s="109">
        <f t="shared" si="181"/>
        <v>0</v>
      </c>
      <c r="BM426" s="52" t="str">
        <f t="shared" si="182"/>
        <v>629.000</v>
      </c>
      <c r="BP426" s="52" t="s">
        <v>3167</v>
      </c>
      <c r="BQ426" s="52" t="s">
        <v>2993</v>
      </c>
      <c r="BR426" s="52" t="s">
        <v>2993</v>
      </c>
      <c r="BX426" s="52" t="s">
        <v>3167</v>
      </c>
      <c r="BY426" s="52" t="s">
        <v>2993</v>
      </c>
      <c r="BZ426" s="52" t="s">
        <v>2993</v>
      </c>
      <c r="CK426" s="103">
        <f t="shared" si="161"/>
        <v>5.8207660913467407E-11</v>
      </c>
    </row>
    <row r="427" spans="1:89" x14ac:dyDescent="0.3">
      <c r="A427" s="52">
        <v>1</v>
      </c>
      <c r="B427" s="110">
        <f>SUBTOTAL(9,$A$400:A427)</f>
        <v>28</v>
      </c>
      <c r="C427" s="115" t="s">
        <v>136</v>
      </c>
      <c r="D427" s="112"/>
      <c r="E427" s="115"/>
      <c r="F427" s="116">
        <v>6473859.6100000003</v>
      </c>
      <c r="G427" s="101">
        <f t="shared" si="183"/>
        <v>6473859.6100000003</v>
      </c>
      <c r="H427" s="117">
        <v>0</v>
      </c>
      <c r="I427" s="117">
        <v>0</v>
      </c>
      <c r="J427" s="117">
        <v>0</v>
      </c>
      <c r="K427" s="117">
        <v>0</v>
      </c>
      <c r="L427" s="117">
        <v>0</v>
      </c>
      <c r="M427" s="117">
        <v>0</v>
      </c>
      <c r="N427" s="118">
        <v>0</v>
      </c>
      <c r="O427" s="117">
        <v>0</v>
      </c>
      <c r="P427" s="101">
        <v>790</v>
      </c>
      <c r="Q427" s="101">
        <f t="shared" si="184"/>
        <v>6142411.9900000002</v>
      </c>
      <c r="R427" s="117">
        <v>0</v>
      </c>
      <c r="S427" s="117">
        <v>0</v>
      </c>
      <c r="T427" s="101">
        <v>0</v>
      </c>
      <c r="U427" s="101">
        <v>0</v>
      </c>
      <c r="V427" s="117">
        <v>0</v>
      </c>
      <c r="W427" s="117">
        <v>0</v>
      </c>
      <c r="X427" s="117">
        <v>0</v>
      </c>
      <c r="Y427" s="117">
        <v>0</v>
      </c>
      <c r="Z427" s="117">
        <v>0</v>
      </c>
      <c r="AA427" s="117">
        <v>0</v>
      </c>
      <c r="AB427" s="117">
        <v>0</v>
      </c>
      <c r="AC427" s="117">
        <v>0</v>
      </c>
      <c r="AD427" s="117">
        <v>0</v>
      </c>
      <c r="AE427" s="117">
        <v>0</v>
      </c>
      <c r="AF427" s="101">
        <f t="shared" si="186"/>
        <v>131447.62</v>
      </c>
      <c r="AG427" s="101">
        <v>200000</v>
      </c>
      <c r="AH427" s="117">
        <v>0</v>
      </c>
      <c r="AI427" s="93">
        <v>2024</v>
      </c>
      <c r="AJ427" s="93">
        <v>2024</v>
      </c>
      <c r="AK427" s="93">
        <v>2024</v>
      </c>
      <c r="AL427" s="105"/>
      <c r="AM427" s="105"/>
      <c r="AN427" s="105"/>
      <c r="AO427" s="105"/>
      <c r="AP427" s="106" t="s">
        <v>17008</v>
      </c>
      <c r="AQ427" s="106" t="s">
        <v>17000</v>
      </c>
      <c r="AR427" s="106">
        <v>0</v>
      </c>
      <c r="AS427" s="106" t="s">
        <v>17005</v>
      </c>
      <c r="AT427" s="106" t="s">
        <v>17012</v>
      </c>
      <c r="AU427" s="106">
        <v>0</v>
      </c>
      <c r="AV427" s="106"/>
      <c r="AW427" s="106"/>
      <c r="AX427" s="106"/>
      <c r="AY427" s="106"/>
      <c r="AZ427" s="106" t="s">
        <v>818</v>
      </c>
      <c r="BA427" s="107">
        <v>941.4</v>
      </c>
      <c r="BB427" s="107">
        <v>790</v>
      </c>
      <c r="BC427" s="106" t="s">
        <v>17062</v>
      </c>
      <c r="BD427" s="106" t="s">
        <v>726</v>
      </c>
      <c r="BE427" s="108"/>
      <c r="BF427" s="109">
        <f t="shared" si="181"/>
        <v>0</v>
      </c>
      <c r="BM427" s="52" t="str">
        <f t="shared" si="182"/>
        <v>600.000</v>
      </c>
      <c r="BP427" s="52" t="s">
        <v>3168</v>
      </c>
      <c r="BQ427" s="52" t="s">
        <v>2993</v>
      </c>
      <c r="BR427" s="52" t="s">
        <v>2993</v>
      </c>
      <c r="BX427" s="52" t="s">
        <v>3168</v>
      </c>
      <c r="BY427" s="52" t="s">
        <v>2993</v>
      </c>
      <c r="BZ427" s="52" t="s">
        <v>2993</v>
      </c>
      <c r="CK427" s="103">
        <f t="shared" si="161"/>
        <v>1.1641532182693481E-10</v>
      </c>
    </row>
    <row r="428" spans="1:89" x14ac:dyDescent="0.3">
      <c r="A428" s="52">
        <v>1</v>
      </c>
      <c r="B428" s="110">
        <f>SUBTOTAL(9,$A$400:A428)</f>
        <v>29</v>
      </c>
      <c r="C428" s="115" t="s">
        <v>134</v>
      </c>
      <c r="D428" s="112"/>
      <c r="E428" s="115"/>
      <c r="F428" s="116">
        <v>3130168</v>
      </c>
      <c r="G428" s="101">
        <f t="shared" si="183"/>
        <v>3130168</v>
      </c>
      <c r="H428" s="117">
        <v>0</v>
      </c>
      <c r="I428" s="117">
        <v>0</v>
      </c>
      <c r="J428" s="117">
        <v>0</v>
      </c>
      <c r="K428" s="117">
        <v>0</v>
      </c>
      <c r="L428" s="117">
        <v>0</v>
      </c>
      <c r="M428" s="117">
        <v>0</v>
      </c>
      <c r="N428" s="118">
        <v>0</v>
      </c>
      <c r="O428" s="117">
        <v>0</v>
      </c>
      <c r="P428" s="101">
        <v>400</v>
      </c>
      <c r="Q428" s="101">
        <f t="shared" si="184"/>
        <v>2888357.16</v>
      </c>
      <c r="R428" s="117">
        <v>0</v>
      </c>
      <c r="S428" s="117">
        <v>0</v>
      </c>
      <c r="T428" s="101">
        <v>0</v>
      </c>
      <c r="U428" s="101">
        <v>0</v>
      </c>
      <c r="V428" s="117">
        <v>0</v>
      </c>
      <c r="W428" s="117">
        <v>0</v>
      </c>
      <c r="X428" s="117">
        <v>0</v>
      </c>
      <c r="Y428" s="117">
        <v>0</v>
      </c>
      <c r="Z428" s="117">
        <v>0</v>
      </c>
      <c r="AA428" s="117">
        <v>0</v>
      </c>
      <c r="AB428" s="117">
        <v>0</v>
      </c>
      <c r="AC428" s="117">
        <v>0</v>
      </c>
      <c r="AD428" s="117">
        <v>0</v>
      </c>
      <c r="AE428" s="117">
        <v>0</v>
      </c>
      <c r="AF428" s="101">
        <f t="shared" si="186"/>
        <v>61810.84</v>
      </c>
      <c r="AG428" s="101">
        <v>180000</v>
      </c>
      <c r="AH428" s="117">
        <v>0</v>
      </c>
      <c r="AI428" s="93">
        <v>2024</v>
      </c>
      <c r="AJ428" s="93">
        <v>2024</v>
      </c>
      <c r="AK428" s="93">
        <v>2024</v>
      </c>
      <c r="AL428" s="105"/>
      <c r="AM428" s="105"/>
      <c r="AN428" s="105"/>
      <c r="AO428" s="105"/>
      <c r="AP428" s="106" t="s">
        <v>17008</v>
      </c>
      <c r="AQ428" s="106" t="s">
        <v>17011</v>
      </c>
      <c r="AR428" s="106" t="s">
        <v>17017</v>
      </c>
      <c r="AS428" s="106" t="s">
        <v>17003</v>
      </c>
      <c r="AT428" s="106" t="s">
        <v>16998</v>
      </c>
      <c r="AU428" s="106" t="s">
        <v>17010</v>
      </c>
      <c r="AV428" s="106"/>
      <c r="AW428" s="106"/>
      <c r="AX428" s="106"/>
      <c r="AY428" s="106"/>
      <c r="AZ428" s="106" t="s">
        <v>779</v>
      </c>
      <c r="BA428" s="107">
        <v>3068.4</v>
      </c>
      <c r="BB428" s="107">
        <v>400</v>
      </c>
      <c r="BC428" s="106" t="s">
        <v>17063</v>
      </c>
      <c r="BD428" s="106" t="s">
        <v>17058</v>
      </c>
      <c r="BE428" s="108"/>
      <c r="BF428" s="109">
        <f t="shared" si="181"/>
        <v>0</v>
      </c>
      <c r="BM428" s="52" t="str">
        <f t="shared" si="182"/>
        <v>763.000</v>
      </c>
      <c r="BP428" s="52" t="s">
        <v>3169</v>
      </c>
      <c r="BQ428" s="52" t="s">
        <v>2993</v>
      </c>
      <c r="BR428" s="52" t="s">
        <v>2993</v>
      </c>
      <c r="BX428" s="52" t="s">
        <v>3169</v>
      </c>
      <c r="BY428" s="52" t="s">
        <v>2993</v>
      </c>
      <c r="BZ428" s="52" t="s">
        <v>2993</v>
      </c>
      <c r="CK428" s="103">
        <f t="shared" si="161"/>
        <v>-1.4551915228366852E-10</v>
      </c>
    </row>
    <row r="429" spans="1:89" x14ac:dyDescent="0.3">
      <c r="A429" s="52">
        <v>1</v>
      </c>
      <c r="B429" s="110">
        <f>SUBTOTAL(9,$A$400:A429)</f>
        <v>30</v>
      </c>
      <c r="C429" s="115" t="s">
        <v>135</v>
      </c>
      <c r="D429" s="112"/>
      <c r="E429" s="115"/>
      <c r="F429" s="116">
        <v>3130168</v>
      </c>
      <c r="G429" s="101">
        <f t="shared" si="183"/>
        <v>3130168</v>
      </c>
      <c r="H429" s="117">
        <v>0</v>
      </c>
      <c r="I429" s="117">
        <v>0</v>
      </c>
      <c r="J429" s="117">
        <v>0</v>
      </c>
      <c r="K429" s="117">
        <v>0</v>
      </c>
      <c r="L429" s="117">
        <v>0</v>
      </c>
      <c r="M429" s="117">
        <v>0</v>
      </c>
      <c r="N429" s="118">
        <v>0</v>
      </c>
      <c r="O429" s="117">
        <v>0</v>
      </c>
      <c r="P429" s="101">
        <v>400</v>
      </c>
      <c r="Q429" s="101">
        <f t="shared" si="184"/>
        <v>2888357.16</v>
      </c>
      <c r="R429" s="117">
        <v>0</v>
      </c>
      <c r="S429" s="117">
        <v>0</v>
      </c>
      <c r="T429" s="101">
        <v>0</v>
      </c>
      <c r="U429" s="101">
        <v>0</v>
      </c>
      <c r="V429" s="117">
        <v>0</v>
      </c>
      <c r="W429" s="117">
        <v>0</v>
      </c>
      <c r="X429" s="117">
        <v>0</v>
      </c>
      <c r="Y429" s="117">
        <v>0</v>
      </c>
      <c r="Z429" s="117">
        <v>0</v>
      </c>
      <c r="AA429" s="117">
        <v>0</v>
      </c>
      <c r="AB429" s="117">
        <v>0</v>
      </c>
      <c r="AC429" s="117">
        <v>0</v>
      </c>
      <c r="AD429" s="117">
        <v>0</v>
      </c>
      <c r="AE429" s="117">
        <v>0</v>
      </c>
      <c r="AF429" s="101">
        <f t="shared" si="186"/>
        <v>61810.84</v>
      </c>
      <c r="AG429" s="101">
        <v>180000</v>
      </c>
      <c r="AH429" s="117">
        <v>0</v>
      </c>
      <c r="AI429" s="93">
        <v>2024</v>
      </c>
      <c r="AJ429" s="93">
        <v>2024</v>
      </c>
      <c r="AK429" s="93">
        <v>2024</v>
      </c>
      <c r="AL429" s="105"/>
      <c r="AM429" s="105"/>
      <c r="AN429" s="105"/>
      <c r="AO429" s="105"/>
      <c r="AP429" s="106" t="s">
        <v>17008</v>
      </c>
      <c r="AQ429" s="106" t="s">
        <v>17011</v>
      </c>
      <c r="AR429" s="106" t="s">
        <v>17017</v>
      </c>
      <c r="AS429" s="106" t="s">
        <v>17003</v>
      </c>
      <c r="AT429" s="106" t="s">
        <v>16998</v>
      </c>
      <c r="AU429" s="106" t="s">
        <v>17010</v>
      </c>
      <c r="AV429" s="106"/>
      <c r="AW429" s="106"/>
      <c r="AX429" s="106"/>
      <c r="AY429" s="106"/>
      <c r="AZ429" s="106" t="s">
        <v>779</v>
      </c>
      <c r="BA429" s="107">
        <v>2618.5</v>
      </c>
      <c r="BB429" s="107">
        <v>400</v>
      </c>
      <c r="BC429" s="106" t="s">
        <v>17063</v>
      </c>
      <c r="BD429" s="106" t="s">
        <v>17058</v>
      </c>
      <c r="BE429" s="108"/>
      <c r="BF429" s="109">
        <f t="shared" si="181"/>
        <v>0</v>
      </c>
      <c r="BM429" s="52" t="str">
        <f t="shared" si="182"/>
        <v>655.000</v>
      </c>
      <c r="BP429" s="52" t="s">
        <v>3170</v>
      </c>
      <c r="BQ429" s="52" t="s">
        <v>2993</v>
      </c>
      <c r="BR429" s="52" t="s">
        <v>2993</v>
      </c>
      <c r="BX429" s="52" t="s">
        <v>3170</v>
      </c>
      <c r="BY429" s="52" t="s">
        <v>2993</v>
      </c>
      <c r="BZ429" s="52" t="s">
        <v>2993</v>
      </c>
      <c r="CK429" s="103">
        <f t="shared" si="161"/>
        <v>-1.4551915228366852E-10</v>
      </c>
    </row>
    <row r="430" spans="1:89" x14ac:dyDescent="0.3">
      <c r="A430" s="52">
        <v>1</v>
      </c>
      <c r="B430" s="110">
        <f>SUBTOTAL(9,$A$400:A430)</f>
        <v>31</v>
      </c>
      <c r="C430" s="115" t="s">
        <v>133</v>
      </c>
      <c r="D430" s="112"/>
      <c r="E430" s="115"/>
      <c r="F430" s="116">
        <v>10710881.68</v>
      </c>
      <c r="G430" s="101">
        <f t="shared" si="183"/>
        <v>10710881.68</v>
      </c>
      <c r="H430" s="117">
        <v>0</v>
      </c>
      <c r="I430" s="117">
        <v>0</v>
      </c>
      <c r="J430" s="117">
        <v>0</v>
      </c>
      <c r="K430" s="117">
        <v>0</v>
      </c>
      <c r="L430" s="117">
        <v>0</v>
      </c>
      <c r="M430" s="117">
        <v>0</v>
      </c>
      <c r="N430" s="118">
        <v>0</v>
      </c>
      <c r="O430" s="117">
        <v>0</v>
      </c>
      <c r="P430" s="101">
        <v>1445</v>
      </c>
      <c r="Q430" s="101">
        <f t="shared" si="184"/>
        <v>10261290.07</v>
      </c>
      <c r="R430" s="117">
        <v>0</v>
      </c>
      <c r="S430" s="117">
        <v>0</v>
      </c>
      <c r="T430" s="101">
        <v>0</v>
      </c>
      <c r="U430" s="101">
        <v>0</v>
      </c>
      <c r="V430" s="117">
        <v>0</v>
      </c>
      <c r="W430" s="117">
        <v>0</v>
      </c>
      <c r="X430" s="117">
        <v>0</v>
      </c>
      <c r="Y430" s="117">
        <v>0</v>
      </c>
      <c r="Z430" s="117">
        <v>0</v>
      </c>
      <c r="AA430" s="117">
        <v>0</v>
      </c>
      <c r="AB430" s="117">
        <v>0</v>
      </c>
      <c r="AC430" s="117">
        <v>0</v>
      </c>
      <c r="AD430" s="117">
        <v>0</v>
      </c>
      <c r="AE430" s="117">
        <v>0</v>
      </c>
      <c r="AF430" s="101">
        <f t="shared" si="186"/>
        <v>219591.61</v>
      </c>
      <c r="AG430" s="101">
        <v>230000</v>
      </c>
      <c r="AH430" s="117">
        <v>0</v>
      </c>
      <c r="AI430" s="93">
        <v>2024</v>
      </c>
      <c r="AJ430" s="93">
        <v>2024</v>
      </c>
      <c r="AK430" s="93">
        <v>2024</v>
      </c>
      <c r="AL430" s="105"/>
      <c r="AM430" s="105"/>
      <c r="AN430" s="105"/>
      <c r="AO430" s="105"/>
      <c r="AP430" s="106" t="s">
        <v>17000</v>
      </c>
      <c r="AQ430" s="106" t="s">
        <v>17008</v>
      </c>
      <c r="AR430" s="106">
        <v>0</v>
      </c>
      <c r="AS430" s="106" t="s">
        <v>17009</v>
      </c>
      <c r="AT430" s="106" t="s">
        <v>17012</v>
      </c>
      <c r="AU430" s="106" t="s">
        <v>17010</v>
      </c>
      <c r="AV430" s="106"/>
      <c r="AW430" s="106"/>
      <c r="AX430" s="106"/>
      <c r="AY430" s="106"/>
      <c r="AZ430" s="106" t="s">
        <v>788</v>
      </c>
      <c r="BA430" s="107">
        <v>5084.1000000000004</v>
      </c>
      <c r="BB430" s="107">
        <v>1445</v>
      </c>
      <c r="BC430" s="106" t="s">
        <v>17062</v>
      </c>
      <c r="BD430" s="106" t="s">
        <v>726</v>
      </c>
      <c r="BE430" s="108"/>
      <c r="BF430" s="109">
        <f t="shared" si="181"/>
        <v>0</v>
      </c>
      <c r="BM430" s="52" t="str">
        <f t="shared" si="182"/>
        <v>1444.400</v>
      </c>
      <c r="BP430" s="52" t="s">
        <v>637</v>
      </c>
      <c r="BQ430" s="52" t="s">
        <v>726</v>
      </c>
      <c r="BR430" s="52" t="s">
        <v>3171</v>
      </c>
      <c r="BX430" s="52" t="s">
        <v>637</v>
      </c>
      <c r="BY430" s="52" t="s">
        <v>726</v>
      </c>
      <c r="BZ430" s="52" t="s">
        <v>3171</v>
      </c>
      <c r="CK430" s="103">
        <f t="shared" si="161"/>
        <v>-5.8207660913467407E-10</v>
      </c>
    </row>
    <row r="431" spans="1:89" x14ac:dyDescent="0.3">
      <c r="A431" s="52">
        <v>1</v>
      </c>
      <c r="B431" s="110">
        <f>SUBTOTAL(9,$A$400:A431)</f>
        <v>32</v>
      </c>
      <c r="C431" s="115" t="s">
        <v>131</v>
      </c>
      <c r="D431" s="112"/>
      <c r="E431" s="115"/>
      <c r="F431" s="116">
        <v>4958186.1100000003</v>
      </c>
      <c r="G431" s="101">
        <f t="shared" si="183"/>
        <v>4958186.1100000003</v>
      </c>
      <c r="H431" s="117">
        <v>0</v>
      </c>
      <c r="I431" s="117">
        <v>0</v>
      </c>
      <c r="J431" s="117">
        <v>0</v>
      </c>
      <c r="K431" s="117">
        <v>0</v>
      </c>
      <c r="L431" s="117">
        <v>0</v>
      </c>
      <c r="M431" s="117">
        <v>0</v>
      </c>
      <c r="N431" s="118">
        <v>0</v>
      </c>
      <c r="O431" s="117">
        <v>0</v>
      </c>
      <c r="P431" s="101">
        <v>633.6</v>
      </c>
      <c r="Q431" s="101">
        <f t="shared" si="184"/>
        <v>4658494.33</v>
      </c>
      <c r="R431" s="117">
        <v>0</v>
      </c>
      <c r="S431" s="117">
        <v>0</v>
      </c>
      <c r="T431" s="101">
        <v>0</v>
      </c>
      <c r="U431" s="101">
        <v>0</v>
      </c>
      <c r="V431" s="117">
        <v>0</v>
      </c>
      <c r="W431" s="117">
        <v>0</v>
      </c>
      <c r="X431" s="117">
        <v>0</v>
      </c>
      <c r="Y431" s="117">
        <v>0</v>
      </c>
      <c r="Z431" s="117">
        <v>0</v>
      </c>
      <c r="AA431" s="117">
        <v>0</v>
      </c>
      <c r="AB431" s="117">
        <v>0</v>
      </c>
      <c r="AC431" s="117">
        <v>0</v>
      </c>
      <c r="AD431" s="117">
        <v>0</v>
      </c>
      <c r="AE431" s="117">
        <v>0</v>
      </c>
      <c r="AF431" s="101">
        <f t="shared" si="186"/>
        <v>99691.78</v>
      </c>
      <c r="AG431" s="101">
        <v>200000</v>
      </c>
      <c r="AH431" s="117">
        <v>0</v>
      </c>
      <c r="AI431" s="93">
        <v>2024</v>
      </c>
      <c r="AJ431" s="93">
        <v>2024</v>
      </c>
      <c r="AK431" s="93">
        <v>2024</v>
      </c>
      <c r="AL431" s="105"/>
      <c r="AM431" s="105"/>
      <c r="AN431" s="105"/>
      <c r="AO431" s="105"/>
      <c r="AP431" s="106" t="s">
        <v>17008</v>
      </c>
      <c r="AQ431" s="106" t="s">
        <v>17000</v>
      </c>
      <c r="AR431" s="106">
        <v>0</v>
      </c>
      <c r="AS431" s="106" t="s">
        <v>17010</v>
      </c>
      <c r="AT431" s="106" t="s">
        <v>17004</v>
      </c>
      <c r="AU431" s="106" t="s">
        <v>17003</v>
      </c>
      <c r="AV431" s="106"/>
      <c r="AW431" s="106"/>
      <c r="AX431" s="106"/>
      <c r="AY431" s="106"/>
      <c r="AZ431" s="106" t="s">
        <v>1021</v>
      </c>
      <c r="BA431" s="107">
        <v>1923</v>
      </c>
      <c r="BB431" s="107">
        <v>633.6</v>
      </c>
      <c r="BC431" s="106" t="s">
        <v>17063</v>
      </c>
      <c r="BD431" s="106" t="s">
        <v>630</v>
      </c>
      <c r="BE431" s="108"/>
      <c r="BF431" s="109">
        <f t="shared" si="181"/>
        <v>0</v>
      </c>
      <c r="BM431" s="52" t="str">
        <f t="shared" si="182"/>
        <v>648.200</v>
      </c>
      <c r="BP431" s="52" t="s">
        <v>3175</v>
      </c>
      <c r="BQ431" s="52" t="s">
        <v>2993</v>
      </c>
      <c r="BR431" s="52" t="s">
        <v>2993</v>
      </c>
      <c r="BX431" s="52" t="s">
        <v>3175</v>
      </c>
      <c r="BY431" s="52" t="s">
        <v>2993</v>
      </c>
      <c r="BZ431" s="52" t="s">
        <v>2993</v>
      </c>
      <c r="CK431" s="103">
        <f t="shared" si="161"/>
        <v>2.6193447411060333E-10</v>
      </c>
    </row>
    <row r="432" spans="1:89" x14ac:dyDescent="0.3">
      <c r="A432" s="52">
        <v>1</v>
      </c>
      <c r="B432" s="110">
        <f>SUBTOTAL(9,$A$400:A432)</f>
        <v>33</v>
      </c>
      <c r="C432" s="115" t="s">
        <v>130</v>
      </c>
      <c r="D432" s="112"/>
      <c r="E432" s="115"/>
      <c r="F432" s="116">
        <v>2245895.54</v>
      </c>
      <c r="G432" s="101">
        <f t="shared" si="183"/>
        <v>2245895.54</v>
      </c>
      <c r="H432" s="117">
        <v>0</v>
      </c>
      <c r="I432" s="117">
        <v>0</v>
      </c>
      <c r="J432" s="117">
        <v>0</v>
      </c>
      <c r="K432" s="117">
        <v>0</v>
      </c>
      <c r="L432" s="117">
        <v>0</v>
      </c>
      <c r="M432" s="117">
        <v>0</v>
      </c>
      <c r="N432" s="118">
        <v>0</v>
      </c>
      <c r="O432" s="117">
        <v>0</v>
      </c>
      <c r="P432" s="101">
        <v>287</v>
      </c>
      <c r="Q432" s="101">
        <f t="shared" si="184"/>
        <v>2022611.65</v>
      </c>
      <c r="R432" s="117">
        <v>0</v>
      </c>
      <c r="S432" s="117">
        <v>0</v>
      </c>
      <c r="T432" s="101">
        <v>0</v>
      </c>
      <c r="U432" s="101">
        <v>0</v>
      </c>
      <c r="V432" s="117">
        <v>0</v>
      </c>
      <c r="W432" s="117">
        <v>0</v>
      </c>
      <c r="X432" s="117">
        <v>0</v>
      </c>
      <c r="Y432" s="117">
        <v>0</v>
      </c>
      <c r="Z432" s="117">
        <v>0</v>
      </c>
      <c r="AA432" s="117">
        <v>0</v>
      </c>
      <c r="AB432" s="117">
        <v>0</v>
      </c>
      <c r="AC432" s="117">
        <v>0</v>
      </c>
      <c r="AD432" s="117">
        <v>0</v>
      </c>
      <c r="AE432" s="117">
        <v>0</v>
      </c>
      <c r="AF432" s="101">
        <f t="shared" si="186"/>
        <v>43283.89</v>
      </c>
      <c r="AG432" s="101">
        <v>180000</v>
      </c>
      <c r="AH432" s="117">
        <v>0</v>
      </c>
      <c r="AI432" s="93">
        <v>2024</v>
      </c>
      <c r="AJ432" s="93">
        <v>2024</v>
      </c>
      <c r="AK432" s="93">
        <v>2024</v>
      </c>
      <c r="AL432" s="105"/>
      <c r="AM432" s="105"/>
      <c r="AN432" s="105"/>
      <c r="AO432" s="105"/>
      <c r="AP432" s="106" t="s">
        <v>17008</v>
      </c>
      <c r="AQ432" s="106" t="s">
        <v>17006</v>
      </c>
      <c r="AR432" s="106">
        <v>0</v>
      </c>
      <c r="AS432" s="106" t="s">
        <v>17018</v>
      </c>
      <c r="AT432" s="106" t="s">
        <v>17007</v>
      </c>
      <c r="AU432" s="106" t="s">
        <v>17010</v>
      </c>
      <c r="AV432" s="106"/>
      <c r="AW432" s="106"/>
      <c r="AX432" s="106"/>
      <c r="AY432" s="106"/>
      <c r="AZ432" s="106" t="s">
        <v>743</v>
      </c>
      <c r="BA432" s="107">
        <v>970.3</v>
      </c>
      <c r="BB432" s="107">
        <v>287</v>
      </c>
      <c r="BC432" s="106" t="s">
        <v>17063</v>
      </c>
      <c r="BD432" s="106" t="s">
        <v>17058</v>
      </c>
      <c r="BE432" s="108"/>
      <c r="BF432" s="109">
        <f t="shared" si="181"/>
        <v>0</v>
      </c>
      <c r="BM432" s="52" t="str">
        <f t="shared" si="182"/>
        <v>267.000</v>
      </c>
      <c r="BP432" s="52" t="s">
        <v>3176</v>
      </c>
      <c r="BQ432" s="52" t="s">
        <v>2993</v>
      </c>
      <c r="BR432" s="52" t="s">
        <v>2993</v>
      </c>
      <c r="BX432" s="52" t="s">
        <v>3176</v>
      </c>
      <c r="BY432" s="52" t="s">
        <v>2993</v>
      </c>
      <c r="BZ432" s="52" t="s">
        <v>2993</v>
      </c>
      <c r="CK432" s="103">
        <f t="shared" si="161"/>
        <v>1.1641532182693481E-10</v>
      </c>
    </row>
    <row r="433" spans="1:89" x14ac:dyDescent="0.3">
      <c r="A433" s="52">
        <v>1</v>
      </c>
      <c r="B433" s="110">
        <f>SUBTOTAL(9,$A$400:A433)</f>
        <v>34</v>
      </c>
      <c r="C433" s="115" t="s">
        <v>129</v>
      </c>
      <c r="D433" s="112"/>
      <c r="E433" s="115"/>
      <c r="F433" s="116">
        <v>6146069.25</v>
      </c>
      <c r="G433" s="101">
        <f t="shared" si="183"/>
        <v>6146069.25</v>
      </c>
      <c r="H433" s="117">
        <v>0</v>
      </c>
      <c r="I433" s="117">
        <v>0</v>
      </c>
      <c r="J433" s="117">
        <v>0</v>
      </c>
      <c r="K433" s="117">
        <v>0</v>
      </c>
      <c r="L433" s="117">
        <v>0</v>
      </c>
      <c r="M433" s="117">
        <v>0</v>
      </c>
      <c r="N433" s="118">
        <v>0</v>
      </c>
      <c r="O433" s="117">
        <v>0</v>
      </c>
      <c r="P433" s="101">
        <v>750</v>
      </c>
      <c r="Q433" s="101">
        <f t="shared" si="184"/>
        <v>5821489.3799999999</v>
      </c>
      <c r="R433" s="117">
        <v>0</v>
      </c>
      <c r="S433" s="117">
        <v>0</v>
      </c>
      <c r="T433" s="101">
        <v>0</v>
      </c>
      <c r="U433" s="101">
        <v>0</v>
      </c>
      <c r="V433" s="117">
        <v>0</v>
      </c>
      <c r="W433" s="117">
        <v>0</v>
      </c>
      <c r="X433" s="117">
        <v>0</v>
      </c>
      <c r="Y433" s="117">
        <v>0</v>
      </c>
      <c r="Z433" s="117">
        <v>0</v>
      </c>
      <c r="AA433" s="117">
        <v>0</v>
      </c>
      <c r="AB433" s="117">
        <v>0</v>
      </c>
      <c r="AC433" s="117">
        <v>0</v>
      </c>
      <c r="AD433" s="117">
        <v>0</v>
      </c>
      <c r="AE433" s="117">
        <v>0</v>
      </c>
      <c r="AF433" s="101">
        <f t="shared" si="186"/>
        <v>124579.87</v>
      </c>
      <c r="AG433" s="101">
        <v>200000</v>
      </c>
      <c r="AH433" s="117">
        <v>0</v>
      </c>
      <c r="AI433" s="93">
        <v>2024</v>
      </c>
      <c r="AJ433" s="93">
        <v>2024</v>
      </c>
      <c r="AK433" s="93">
        <v>2024</v>
      </c>
      <c r="AL433" s="105"/>
      <c r="AM433" s="105"/>
      <c r="AN433" s="105"/>
      <c r="AO433" s="105"/>
      <c r="AP433" s="106" t="s">
        <v>17008</v>
      </c>
      <c r="AQ433" s="106" t="s">
        <v>17006</v>
      </c>
      <c r="AR433" s="106">
        <v>0</v>
      </c>
      <c r="AS433" s="106" t="s">
        <v>17003</v>
      </c>
      <c r="AT433" s="106" t="s">
        <v>17004</v>
      </c>
      <c r="AU433" s="106">
        <v>0</v>
      </c>
      <c r="AV433" s="106"/>
      <c r="AW433" s="106"/>
      <c r="AX433" s="106"/>
      <c r="AY433" s="106"/>
      <c r="AZ433" s="106" t="s">
        <v>779</v>
      </c>
      <c r="BA433" s="107">
        <v>2024.6</v>
      </c>
      <c r="BB433" s="107">
        <v>750</v>
      </c>
      <c r="BC433" s="106" t="s">
        <v>17062</v>
      </c>
      <c r="BD433" s="106" t="s">
        <v>17058</v>
      </c>
      <c r="BE433" s="108"/>
      <c r="BF433" s="109">
        <f t="shared" si="181"/>
        <v>0</v>
      </c>
      <c r="BM433" s="52" t="str">
        <f t="shared" si="182"/>
        <v>804.380</v>
      </c>
      <c r="BP433" s="52" t="s">
        <v>3177</v>
      </c>
      <c r="BQ433" s="52" t="s">
        <v>2993</v>
      </c>
      <c r="BR433" s="52" t="s">
        <v>2993</v>
      </c>
      <c r="BX433" s="52" t="s">
        <v>3177</v>
      </c>
      <c r="BY433" s="52" t="s">
        <v>2993</v>
      </c>
      <c r="BZ433" s="52" t="s">
        <v>2993</v>
      </c>
      <c r="CK433" s="103">
        <f t="shared" ref="CK433:CK471" si="187">G433-H433-I433-J433-K433-L433-M433-O433-Q433-S433-U433-W433-X433-Y433-Z433-AA433-AB433-AC433-AD433-AE433-AF433-AG433-AH433</f>
        <v>1.1641532182693481E-10</v>
      </c>
    </row>
    <row r="434" spans="1:89" x14ac:dyDescent="0.3">
      <c r="A434" s="52">
        <v>1</v>
      </c>
      <c r="B434" s="110">
        <f>SUBTOTAL(9,$A$400:A434)</f>
        <v>35</v>
      </c>
      <c r="C434" s="115" t="s">
        <v>128</v>
      </c>
      <c r="D434" s="112"/>
      <c r="E434" s="115"/>
      <c r="F434" s="116">
        <v>7948916.2300000004</v>
      </c>
      <c r="G434" s="101">
        <f t="shared" si="183"/>
        <v>7948916.2299999995</v>
      </c>
      <c r="H434" s="117">
        <v>0</v>
      </c>
      <c r="I434" s="117">
        <v>0</v>
      </c>
      <c r="J434" s="117">
        <v>0</v>
      </c>
      <c r="K434" s="117">
        <v>0</v>
      </c>
      <c r="L434" s="117">
        <v>0</v>
      </c>
      <c r="M434" s="117">
        <v>0</v>
      </c>
      <c r="N434" s="118">
        <v>0</v>
      </c>
      <c r="O434" s="117">
        <v>0</v>
      </c>
      <c r="P434" s="101">
        <v>970</v>
      </c>
      <c r="Q434" s="101">
        <f t="shared" si="184"/>
        <v>7586563.7699999996</v>
      </c>
      <c r="R434" s="117">
        <v>0</v>
      </c>
      <c r="S434" s="117">
        <v>0</v>
      </c>
      <c r="T434" s="101">
        <v>0</v>
      </c>
      <c r="U434" s="101">
        <v>0</v>
      </c>
      <c r="V434" s="117">
        <v>0</v>
      </c>
      <c r="W434" s="117">
        <v>0</v>
      </c>
      <c r="X434" s="117">
        <v>0</v>
      </c>
      <c r="Y434" s="117">
        <v>0</v>
      </c>
      <c r="Z434" s="117">
        <v>0</v>
      </c>
      <c r="AA434" s="117">
        <v>0</v>
      </c>
      <c r="AB434" s="117">
        <v>0</v>
      </c>
      <c r="AC434" s="117">
        <v>0</v>
      </c>
      <c r="AD434" s="117">
        <v>0</v>
      </c>
      <c r="AE434" s="117">
        <v>0</v>
      </c>
      <c r="AF434" s="101">
        <f t="shared" si="186"/>
        <v>162352.46</v>
      </c>
      <c r="AG434" s="101">
        <v>200000</v>
      </c>
      <c r="AH434" s="117">
        <v>0</v>
      </c>
      <c r="AI434" s="93">
        <v>2024</v>
      </c>
      <c r="AJ434" s="93">
        <v>2024</v>
      </c>
      <c r="AK434" s="93">
        <v>2024</v>
      </c>
      <c r="AL434" s="105"/>
      <c r="AM434" s="105"/>
      <c r="AN434" s="105"/>
      <c r="AO434" s="105"/>
      <c r="AP434" s="106" t="s">
        <v>17008</v>
      </c>
      <c r="AQ434" s="106" t="s">
        <v>17005</v>
      </c>
      <c r="AR434" s="106">
        <v>0</v>
      </c>
      <c r="AS434" s="106" t="s">
        <v>17000</v>
      </c>
      <c r="AT434" s="106" t="s">
        <v>17012</v>
      </c>
      <c r="AU434" s="106" t="s">
        <v>17010</v>
      </c>
      <c r="AV434" s="106"/>
      <c r="AW434" s="106"/>
      <c r="AX434" s="106"/>
      <c r="AY434" s="106"/>
      <c r="AZ434" s="106" t="s">
        <v>618</v>
      </c>
      <c r="BA434" s="107">
        <v>1926.2</v>
      </c>
      <c r="BB434" s="107">
        <v>970</v>
      </c>
      <c r="BC434" s="106" t="s">
        <v>17062</v>
      </c>
      <c r="BD434" s="106">
        <v>2002</v>
      </c>
      <c r="BE434" s="108"/>
      <c r="BF434" s="109">
        <f t="shared" si="181"/>
        <v>0</v>
      </c>
      <c r="BM434" s="52" t="str">
        <f t="shared" si="182"/>
        <v>762.700</v>
      </c>
      <c r="BP434" s="52" t="s">
        <v>3179</v>
      </c>
      <c r="BQ434" s="52" t="s">
        <v>2993</v>
      </c>
      <c r="BR434" s="52" t="s">
        <v>2993</v>
      </c>
      <c r="BX434" s="52" t="s">
        <v>3179</v>
      </c>
      <c r="BY434" s="52" t="s">
        <v>2993</v>
      </c>
      <c r="BZ434" s="52" t="s">
        <v>2993</v>
      </c>
      <c r="CK434" s="103">
        <f t="shared" si="187"/>
        <v>-2.9103830456733704E-11</v>
      </c>
    </row>
    <row r="435" spans="1:89" x14ac:dyDescent="0.3">
      <c r="A435" s="52">
        <v>1</v>
      </c>
      <c r="B435" s="110">
        <f>SUBTOTAL(9,$A$400:A435)</f>
        <v>36</v>
      </c>
      <c r="C435" s="115" t="s">
        <v>127</v>
      </c>
      <c r="D435" s="112"/>
      <c r="E435" s="115"/>
      <c r="F435" s="116">
        <v>7186803.6399999997</v>
      </c>
      <c r="G435" s="101">
        <f t="shared" si="183"/>
        <v>7186803.6399999997</v>
      </c>
      <c r="H435" s="117">
        <v>0</v>
      </c>
      <c r="I435" s="117">
        <v>0</v>
      </c>
      <c r="J435" s="117">
        <v>0</v>
      </c>
      <c r="K435" s="117">
        <v>0</v>
      </c>
      <c r="L435" s="117">
        <v>0</v>
      </c>
      <c r="M435" s="117">
        <v>0</v>
      </c>
      <c r="N435" s="118">
        <v>0</v>
      </c>
      <c r="O435" s="117">
        <v>0</v>
      </c>
      <c r="P435" s="101">
        <v>877</v>
      </c>
      <c r="Q435" s="101">
        <f>6840418.68+195809.67</f>
        <v>7036228.3499999996</v>
      </c>
      <c r="R435" s="117">
        <v>0</v>
      </c>
      <c r="S435" s="117">
        <v>0</v>
      </c>
      <c r="T435" s="101">
        <v>0</v>
      </c>
      <c r="U435" s="101">
        <v>0</v>
      </c>
      <c r="V435" s="117">
        <v>0</v>
      </c>
      <c r="W435" s="117">
        <v>0</v>
      </c>
      <c r="X435" s="117">
        <v>0</v>
      </c>
      <c r="Y435" s="117">
        <v>0</v>
      </c>
      <c r="Z435" s="117">
        <v>0</v>
      </c>
      <c r="AA435" s="117">
        <v>0</v>
      </c>
      <c r="AB435" s="117">
        <v>0</v>
      </c>
      <c r="AC435" s="117">
        <v>0</v>
      </c>
      <c r="AD435" s="117">
        <v>0</v>
      </c>
      <c r="AE435" s="117">
        <v>0</v>
      </c>
      <c r="AF435" s="101">
        <f t="shared" si="186"/>
        <v>150575.29</v>
      </c>
      <c r="AG435" s="101">
        <v>0</v>
      </c>
      <c r="AH435" s="117">
        <v>0</v>
      </c>
      <c r="AI435" s="93" t="s">
        <v>17316</v>
      </c>
      <c r="AJ435" s="93">
        <v>2024</v>
      </c>
      <c r="AK435" s="93">
        <v>2024</v>
      </c>
      <c r="AL435" s="105"/>
      <c r="AM435" s="105"/>
      <c r="AN435" s="105"/>
      <c r="AO435" s="105"/>
      <c r="AP435" s="106" t="s">
        <v>16995</v>
      </c>
      <c r="AQ435" s="106" t="s">
        <v>16996</v>
      </c>
      <c r="AR435" s="106">
        <v>0</v>
      </c>
      <c r="AS435" s="106" t="s">
        <v>17008</v>
      </c>
      <c r="AT435" s="106" t="s">
        <v>17014</v>
      </c>
      <c r="AU435" s="106" t="s">
        <v>17010</v>
      </c>
      <c r="AV435" s="106"/>
      <c r="AW435" s="106"/>
      <c r="AX435" s="106"/>
      <c r="AY435" s="106"/>
      <c r="AZ435" s="106" t="s">
        <v>668</v>
      </c>
      <c r="BA435" s="107">
        <v>1707.7</v>
      </c>
      <c r="BB435" s="107">
        <v>877.23</v>
      </c>
      <c r="BC435" s="106" t="s">
        <v>17062</v>
      </c>
      <c r="BD435" s="106" t="s">
        <v>3223</v>
      </c>
      <c r="BE435" s="108" t="s">
        <v>17061</v>
      </c>
      <c r="BF435" s="109">
        <f t="shared" si="181"/>
        <v>0.23000000000001819</v>
      </c>
      <c r="BM435" s="52" t="str">
        <f t="shared" si="182"/>
        <v>779.200</v>
      </c>
      <c r="BP435" s="52" t="s">
        <v>557</v>
      </c>
      <c r="BQ435" s="52" t="s">
        <v>669</v>
      </c>
      <c r="BR435" s="52" t="s">
        <v>3180</v>
      </c>
      <c r="BX435" s="52" t="s">
        <v>557</v>
      </c>
      <c r="BY435" s="52" t="s">
        <v>669</v>
      </c>
      <c r="BZ435" s="52" t="s">
        <v>3180</v>
      </c>
      <c r="CK435" s="103">
        <f t="shared" si="187"/>
        <v>2.9103830456733704E-11</v>
      </c>
    </row>
    <row r="436" spans="1:89" x14ac:dyDescent="0.3">
      <c r="A436" s="52">
        <v>1</v>
      </c>
      <c r="B436" s="110">
        <f>SUBTOTAL(9,$A$400:A436)</f>
        <v>37</v>
      </c>
      <c r="C436" s="115" t="s">
        <v>126</v>
      </c>
      <c r="D436" s="112"/>
      <c r="E436" s="115"/>
      <c r="F436" s="116">
        <v>4261274.68</v>
      </c>
      <c r="G436" s="101">
        <f t="shared" si="183"/>
        <v>4261274.68</v>
      </c>
      <c r="H436" s="117">
        <v>0</v>
      </c>
      <c r="I436" s="117">
        <v>0</v>
      </c>
      <c r="J436" s="117">
        <v>0</v>
      </c>
      <c r="K436" s="117">
        <v>0</v>
      </c>
      <c r="L436" s="117">
        <v>0</v>
      </c>
      <c r="M436" s="117">
        <v>0</v>
      </c>
      <c r="N436" s="118">
        <v>0</v>
      </c>
      <c r="O436" s="117">
        <v>0</v>
      </c>
      <c r="P436" s="101">
        <v>520</v>
      </c>
      <c r="Q436" s="101">
        <f>ROUND((F436-AG436)/102.14*100,2)</f>
        <v>3976184.34</v>
      </c>
      <c r="R436" s="117">
        <v>0</v>
      </c>
      <c r="S436" s="117">
        <v>0</v>
      </c>
      <c r="T436" s="101">
        <v>0</v>
      </c>
      <c r="U436" s="101">
        <v>0</v>
      </c>
      <c r="V436" s="117">
        <v>0</v>
      </c>
      <c r="W436" s="117">
        <v>0</v>
      </c>
      <c r="X436" s="117">
        <v>0</v>
      </c>
      <c r="Y436" s="117">
        <v>0</v>
      </c>
      <c r="Z436" s="117">
        <v>0</v>
      </c>
      <c r="AA436" s="117">
        <v>0</v>
      </c>
      <c r="AB436" s="117">
        <v>0</v>
      </c>
      <c r="AC436" s="117">
        <v>0</v>
      </c>
      <c r="AD436" s="117">
        <v>0</v>
      </c>
      <c r="AE436" s="117">
        <v>0</v>
      </c>
      <c r="AF436" s="101">
        <f t="shared" si="186"/>
        <v>85090.34</v>
      </c>
      <c r="AG436" s="101">
        <v>200000</v>
      </c>
      <c r="AH436" s="117">
        <v>0</v>
      </c>
      <c r="AI436" s="93">
        <v>2024</v>
      </c>
      <c r="AJ436" s="93">
        <v>2024</v>
      </c>
      <c r="AK436" s="93">
        <v>2024</v>
      </c>
      <c r="AL436" s="105"/>
      <c r="AM436" s="105"/>
      <c r="AN436" s="105"/>
      <c r="AO436" s="105"/>
      <c r="AP436" s="106" t="s">
        <v>17008</v>
      </c>
      <c r="AQ436" s="106" t="s">
        <v>17005</v>
      </c>
      <c r="AR436" s="106">
        <v>0</v>
      </c>
      <c r="AS436" s="106" t="s">
        <v>17006</v>
      </c>
      <c r="AT436" s="106" t="s">
        <v>17012</v>
      </c>
      <c r="AU436" s="106">
        <v>0</v>
      </c>
      <c r="AV436" s="106"/>
      <c r="AW436" s="106"/>
      <c r="AX436" s="106"/>
      <c r="AY436" s="106"/>
      <c r="AZ436" s="106" t="s">
        <v>668</v>
      </c>
      <c r="BA436" s="107">
        <v>504.6</v>
      </c>
      <c r="BB436" s="107">
        <v>520</v>
      </c>
      <c r="BC436" s="106" t="s">
        <v>17062</v>
      </c>
      <c r="BD436" s="106">
        <v>2000</v>
      </c>
      <c r="BE436" s="108"/>
      <c r="BF436" s="109">
        <f t="shared" si="181"/>
        <v>0</v>
      </c>
      <c r="BM436" s="52" t="str">
        <f t="shared" si="182"/>
        <v>372.500</v>
      </c>
      <c r="BP436" s="52" t="s">
        <v>3181</v>
      </c>
      <c r="BQ436" s="52" t="s">
        <v>2993</v>
      </c>
      <c r="BR436" s="52" t="s">
        <v>2993</v>
      </c>
      <c r="BX436" s="52" t="s">
        <v>3181</v>
      </c>
      <c r="BY436" s="52" t="s">
        <v>2993</v>
      </c>
      <c r="BZ436" s="52" t="s">
        <v>2993</v>
      </c>
      <c r="CK436" s="103">
        <f t="shared" si="187"/>
        <v>-1.4551915228366852E-10</v>
      </c>
    </row>
    <row r="437" spans="1:89" x14ac:dyDescent="0.3">
      <c r="A437" s="52">
        <v>1</v>
      </c>
      <c r="B437" s="110">
        <f>SUBTOTAL(9,$A$400:A437)</f>
        <v>38</v>
      </c>
      <c r="C437" s="115" t="s">
        <v>125</v>
      </c>
      <c r="D437" s="112"/>
      <c r="E437" s="115"/>
      <c r="F437" s="116">
        <v>3245124.56</v>
      </c>
      <c r="G437" s="101">
        <f t="shared" si="183"/>
        <v>3245124.56</v>
      </c>
      <c r="H437" s="117">
        <v>0</v>
      </c>
      <c r="I437" s="117">
        <v>0</v>
      </c>
      <c r="J437" s="117">
        <v>0</v>
      </c>
      <c r="K437" s="117">
        <v>0</v>
      </c>
      <c r="L437" s="117">
        <v>0</v>
      </c>
      <c r="M437" s="117">
        <v>0</v>
      </c>
      <c r="N437" s="118">
        <v>0</v>
      </c>
      <c r="O437" s="117">
        <v>0</v>
      </c>
      <c r="P437" s="101">
        <v>396</v>
      </c>
      <c r="Q437" s="101">
        <f>ROUND((F437-AG437)/102.14*100,2)</f>
        <v>3000905.19</v>
      </c>
      <c r="R437" s="117">
        <v>0</v>
      </c>
      <c r="S437" s="117">
        <v>0</v>
      </c>
      <c r="T437" s="101">
        <v>0</v>
      </c>
      <c r="U437" s="101">
        <v>0</v>
      </c>
      <c r="V437" s="117">
        <v>0</v>
      </c>
      <c r="W437" s="117">
        <v>0</v>
      </c>
      <c r="X437" s="117">
        <v>0</v>
      </c>
      <c r="Y437" s="117">
        <v>0</v>
      </c>
      <c r="Z437" s="117">
        <v>0</v>
      </c>
      <c r="AA437" s="117">
        <v>0</v>
      </c>
      <c r="AB437" s="117">
        <v>0</v>
      </c>
      <c r="AC437" s="117">
        <v>0</v>
      </c>
      <c r="AD437" s="117">
        <v>0</v>
      </c>
      <c r="AE437" s="117">
        <v>0</v>
      </c>
      <c r="AF437" s="101">
        <f t="shared" si="186"/>
        <v>64219.37</v>
      </c>
      <c r="AG437" s="101">
        <v>180000</v>
      </c>
      <c r="AH437" s="117">
        <v>0</v>
      </c>
      <c r="AI437" s="93">
        <v>2024</v>
      </c>
      <c r="AJ437" s="93">
        <v>2024</v>
      </c>
      <c r="AK437" s="93">
        <v>2024</v>
      </c>
      <c r="AL437" s="105"/>
      <c r="AM437" s="105"/>
      <c r="AN437" s="105"/>
      <c r="AO437" s="105"/>
      <c r="AP437" s="106" t="s">
        <v>17008</v>
      </c>
      <c r="AQ437" s="106" t="s">
        <v>17006</v>
      </c>
      <c r="AR437" s="106">
        <v>0</v>
      </c>
      <c r="AS437" s="106" t="s">
        <v>17011</v>
      </c>
      <c r="AT437" s="106" t="s">
        <v>17012</v>
      </c>
      <c r="AU437" s="106">
        <v>0</v>
      </c>
      <c r="AV437" s="106"/>
      <c r="AW437" s="106"/>
      <c r="AX437" s="106"/>
      <c r="AY437" s="106"/>
      <c r="AZ437" s="106" t="s">
        <v>669</v>
      </c>
      <c r="BA437" s="107">
        <v>358.3</v>
      </c>
      <c r="BB437" s="107">
        <v>396</v>
      </c>
      <c r="BC437" s="106" t="s">
        <v>17062</v>
      </c>
      <c r="BD437" s="106" t="s">
        <v>726</v>
      </c>
      <c r="BE437" s="108"/>
      <c r="BF437" s="109">
        <f t="shared" si="181"/>
        <v>0</v>
      </c>
      <c r="BM437" s="52" t="str">
        <f t="shared" si="182"/>
        <v>153.000</v>
      </c>
      <c r="BP437" s="52" t="s">
        <v>3182</v>
      </c>
      <c r="BQ437" s="52" t="s">
        <v>2993</v>
      </c>
      <c r="BR437" s="52" t="s">
        <v>2993</v>
      </c>
      <c r="BX437" s="52" t="s">
        <v>3182</v>
      </c>
      <c r="BY437" s="52" t="s">
        <v>2993</v>
      </c>
      <c r="BZ437" s="52" t="s">
        <v>2993</v>
      </c>
      <c r="CK437" s="103">
        <f t="shared" si="187"/>
        <v>1.1641532182693481E-10</v>
      </c>
    </row>
    <row r="438" spans="1:89" x14ac:dyDescent="0.3">
      <c r="A438" s="52">
        <v>1</v>
      </c>
      <c r="B438" s="110">
        <f>SUBTOTAL(9,$A$400:A438)</f>
        <v>39</v>
      </c>
      <c r="C438" s="115" t="s">
        <v>124</v>
      </c>
      <c r="D438" s="112"/>
      <c r="E438" s="115"/>
      <c r="F438" s="116">
        <v>2457800</v>
      </c>
      <c r="G438" s="101">
        <f t="shared" si="183"/>
        <v>2457800</v>
      </c>
      <c r="H438" s="117">
        <v>0</v>
      </c>
      <c r="I438" s="117">
        <v>0</v>
      </c>
      <c r="J438" s="117">
        <v>0</v>
      </c>
      <c r="K438" s="117">
        <v>0</v>
      </c>
      <c r="L438" s="117">
        <v>0</v>
      </c>
      <c r="M438" s="117">
        <v>0</v>
      </c>
      <c r="N438" s="118">
        <v>1</v>
      </c>
      <c r="O438" s="101">
        <f>ROUND((F438-AG438)/102.14*100,2)</f>
        <v>2259447.8199999998</v>
      </c>
      <c r="P438" s="101">
        <v>0</v>
      </c>
      <c r="Q438" s="101">
        <v>0</v>
      </c>
      <c r="R438" s="117">
        <v>0</v>
      </c>
      <c r="S438" s="117">
        <v>0</v>
      </c>
      <c r="T438" s="101">
        <v>0</v>
      </c>
      <c r="U438" s="101">
        <v>0</v>
      </c>
      <c r="V438" s="117">
        <v>0</v>
      </c>
      <c r="W438" s="117">
        <v>0</v>
      </c>
      <c r="X438" s="117">
        <v>0</v>
      </c>
      <c r="Y438" s="117">
        <v>0</v>
      </c>
      <c r="Z438" s="117">
        <v>0</v>
      </c>
      <c r="AA438" s="117">
        <v>0</v>
      </c>
      <c r="AB438" s="117">
        <v>0</v>
      </c>
      <c r="AC438" s="117">
        <v>0</v>
      </c>
      <c r="AD438" s="117">
        <v>0</v>
      </c>
      <c r="AE438" s="117">
        <v>0</v>
      </c>
      <c r="AF438" s="101">
        <f>ROUND(O438*2.14%,2)</f>
        <v>48352.18</v>
      </c>
      <c r="AG438" s="117">
        <v>150000</v>
      </c>
      <c r="AH438" s="117">
        <v>0</v>
      </c>
      <c r="AI438" s="93">
        <v>2024</v>
      </c>
      <c r="AJ438" s="93">
        <v>2024</v>
      </c>
      <c r="AK438" s="93">
        <v>2024</v>
      </c>
      <c r="AL438" s="105"/>
      <c r="AM438" s="105"/>
      <c r="AN438" s="105"/>
      <c r="AO438" s="105"/>
      <c r="AP438" s="106">
        <v>2017</v>
      </c>
      <c r="AQ438" s="106" t="s">
        <v>17011</v>
      </c>
      <c r="AR438" s="106" t="s">
        <v>17008</v>
      </c>
      <c r="AS438" s="106" t="s">
        <v>17012</v>
      </c>
      <c r="AT438" s="106" t="s">
        <v>16998</v>
      </c>
      <c r="AU438" s="106" t="s">
        <v>17010</v>
      </c>
      <c r="AV438" s="106"/>
      <c r="AW438" s="106" t="s">
        <v>17073</v>
      </c>
      <c r="AX438" s="106"/>
      <c r="AY438" s="106"/>
      <c r="AZ438" s="106" t="s">
        <v>619</v>
      </c>
      <c r="BA438" s="107">
        <v>4218.8</v>
      </c>
      <c r="BB438" s="107">
        <v>718.36</v>
      </c>
      <c r="BC438" s="106" t="s">
        <v>17066</v>
      </c>
      <c r="BD438" s="106">
        <v>2017</v>
      </c>
      <c r="BE438" s="108"/>
      <c r="BF438" s="109">
        <f t="shared" si="181"/>
        <v>718.36</v>
      </c>
      <c r="BM438" s="52" t="str">
        <f t="shared" si="182"/>
        <v>1047.000</v>
      </c>
      <c r="BP438" s="52" t="s">
        <v>3183</v>
      </c>
      <c r="BQ438" s="52" t="s">
        <v>2993</v>
      </c>
      <c r="BR438" s="52" t="s">
        <v>2993</v>
      </c>
      <c r="BX438" s="52" t="s">
        <v>3183</v>
      </c>
      <c r="BY438" s="52" t="s">
        <v>2993</v>
      </c>
      <c r="BZ438" s="52" t="s">
        <v>2993</v>
      </c>
      <c r="CK438" s="103">
        <f t="shared" si="187"/>
        <v>1.7462298274040222E-10</v>
      </c>
    </row>
    <row r="439" spans="1:89" x14ac:dyDescent="0.3">
      <c r="A439" s="52">
        <v>1</v>
      </c>
      <c r="B439" s="110">
        <f>SUBTOTAL(9,$A$400:A439)</f>
        <v>40</v>
      </c>
      <c r="C439" s="115" t="s">
        <v>123</v>
      </c>
      <c r="D439" s="112"/>
      <c r="E439" s="115"/>
      <c r="F439" s="116">
        <v>12480617.960000001</v>
      </c>
      <c r="G439" s="101">
        <f t="shared" si="183"/>
        <v>12480617.960000001</v>
      </c>
      <c r="H439" s="117">
        <v>0</v>
      </c>
      <c r="I439" s="117">
        <v>0</v>
      </c>
      <c r="J439" s="117">
        <v>0</v>
      </c>
      <c r="K439" s="117">
        <v>0</v>
      </c>
      <c r="L439" s="117">
        <v>0</v>
      </c>
      <c r="M439" s="117">
        <v>0</v>
      </c>
      <c r="N439" s="118">
        <v>0</v>
      </c>
      <c r="O439" s="117">
        <v>0</v>
      </c>
      <c r="P439" s="101">
        <v>1523</v>
      </c>
      <c r="Q439" s="101">
        <v>11988454.74</v>
      </c>
      <c r="R439" s="117">
        <v>0</v>
      </c>
      <c r="S439" s="117">
        <v>0</v>
      </c>
      <c r="T439" s="101">
        <v>0</v>
      </c>
      <c r="U439" s="101">
        <v>0</v>
      </c>
      <c r="V439" s="117">
        <v>0</v>
      </c>
      <c r="W439" s="117">
        <v>0</v>
      </c>
      <c r="X439" s="117">
        <v>0</v>
      </c>
      <c r="Y439" s="117">
        <v>0</v>
      </c>
      <c r="Z439" s="117">
        <v>0</v>
      </c>
      <c r="AA439" s="117">
        <v>0</v>
      </c>
      <c r="AB439" s="117">
        <v>0</v>
      </c>
      <c r="AC439" s="117">
        <v>0</v>
      </c>
      <c r="AD439" s="117">
        <v>0</v>
      </c>
      <c r="AE439" s="117">
        <v>0</v>
      </c>
      <c r="AF439" s="101">
        <v>262163.21999999997</v>
      </c>
      <c r="AG439" s="101">
        <v>230000</v>
      </c>
      <c r="AH439" s="117">
        <v>0</v>
      </c>
      <c r="AI439" s="93">
        <v>2024</v>
      </c>
      <c r="AJ439" s="93">
        <v>2024</v>
      </c>
      <c r="AK439" s="93">
        <v>2024</v>
      </c>
      <c r="AL439" s="105"/>
      <c r="AM439" s="105"/>
      <c r="AN439" s="105"/>
      <c r="AO439" s="105"/>
      <c r="AP439" s="106" t="s">
        <v>17008</v>
      </c>
      <c r="AQ439" s="106" t="s">
        <v>17006</v>
      </c>
      <c r="AR439" s="106">
        <v>0</v>
      </c>
      <c r="AS439" s="106" t="s">
        <v>16998</v>
      </c>
      <c r="AT439" s="106" t="s">
        <v>17004</v>
      </c>
      <c r="AU439" s="106" t="s">
        <v>17010</v>
      </c>
      <c r="AV439" s="106"/>
      <c r="AW439" s="106"/>
      <c r="AX439" s="106"/>
      <c r="AY439" s="106"/>
      <c r="AZ439" s="106" t="s">
        <v>860</v>
      </c>
      <c r="BA439" s="107">
        <v>4599.3999999999996</v>
      </c>
      <c r="BB439" s="107">
        <v>1523</v>
      </c>
      <c r="BC439" s="106" t="s">
        <v>17062</v>
      </c>
      <c r="BD439" s="106" t="s">
        <v>661</v>
      </c>
      <c r="BE439" s="108"/>
      <c r="BF439" s="109">
        <f t="shared" si="181"/>
        <v>0</v>
      </c>
      <c r="BM439" s="52" t="str">
        <f t="shared" si="182"/>
        <v>1318.600</v>
      </c>
      <c r="BP439" s="52" t="s">
        <v>3184</v>
      </c>
      <c r="BQ439" s="52" t="s">
        <v>2993</v>
      </c>
      <c r="BR439" s="52" t="s">
        <v>2993</v>
      </c>
      <c r="BX439" s="52" t="s">
        <v>3184</v>
      </c>
      <c r="BY439" s="52" t="s">
        <v>2993</v>
      </c>
      <c r="BZ439" s="52" t="s">
        <v>2993</v>
      </c>
      <c r="CK439" s="103">
        <f t="shared" si="187"/>
        <v>6.9849193096160889E-10</v>
      </c>
    </row>
    <row r="440" spans="1:89" x14ac:dyDescent="0.3">
      <c r="A440" s="52">
        <v>1</v>
      </c>
      <c r="B440" s="110">
        <f>SUBTOTAL(9,$A$400:A440)</f>
        <v>41</v>
      </c>
      <c r="C440" s="111" t="s">
        <v>72</v>
      </c>
      <c r="D440" s="112"/>
      <c r="E440" s="102"/>
      <c r="F440" s="102">
        <v>8999233</v>
      </c>
      <c r="G440" s="101">
        <f t="shared" si="183"/>
        <v>8999233</v>
      </c>
      <c r="H440" s="101">
        <v>0</v>
      </c>
      <c r="I440" s="101">
        <v>0</v>
      </c>
      <c r="J440" s="101">
        <v>0</v>
      </c>
      <c r="K440" s="101">
        <v>0</v>
      </c>
      <c r="L440" s="101">
        <v>0</v>
      </c>
      <c r="M440" s="101">
        <v>0</v>
      </c>
      <c r="N440" s="113">
        <v>0</v>
      </c>
      <c r="O440" s="101">
        <v>0</v>
      </c>
      <c r="P440" s="101">
        <v>1150</v>
      </c>
      <c r="Q440" s="101">
        <f>ROUND((F440-AG440)/102.14*100,2)</f>
        <v>8585503.2300000004</v>
      </c>
      <c r="R440" s="101">
        <v>0</v>
      </c>
      <c r="S440" s="101">
        <v>0</v>
      </c>
      <c r="T440" s="101">
        <v>0</v>
      </c>
      <c r="U440" s="101">
        <v>0</v>
      </c>
      <c r="V440" s="101">
        <v>0</v>
      </c>
      <c r="W440" s="101">
        <v>0</v>
      </c>
      <c r="X440" s="101">
        <v>0</v>
      </c>
      <c r="Y440" s="101">
        <v>0</v>
      </c>
      <c r="Z440" s="101">
        <v>0</v>
      </c>
      <c r="AA440" s="101">
        <v>0</v>
      </c>
      <c r="AB440" s="101">
        <v>0</v>
      </c>
      <c r="AC440" s="101">
        <v>0</v>
      </c>
      <c r="AD440" s="101">
        <v>0</v>
      </c>
      <c r="AE440" s="101">
        <v>0</v>
      </c>
      <c r="AF440" s="101">
        <f>ROUND(Q440*2.14%,2)</f>
        <v>183729.77</v>
      </c>
      <c r="AG440" s="101">
        <v>230000</v>
      </c>
      <c r="AH440" s="101">
        <v>0</v>
      </c>
      <c r="AI440" s="93">
        <v>2024</v>
      </c>
      <c r="AJ440" s="93">
        <v>2024</v>
      </c>
      <c r="AK440" s="93">
        <v>2024</v>
      </c>
      <c r="AL440" s="105"/>
      <c r="AM440" s="105"/>
      <c r="AN440" s="105"/>
      <c r="AO440" s="105"/>
      <c r="AP440" s="106" t="s">
        <v>17013</v>
      </c>
      <c r="AQ440" s="106" t="s">
        <v>17002</v>
      </c>
      <c r="AR440" s="106">
        <v>0</v>
      </c>
      <c r="AS440" s="106" t="s">
        <v>17003</v>
      </c>
      <c r="AT440" s="106" t="s">
        <v>17004</v>
      </c>
      <c r="AU440" s="106" t="s">
        <v>17010</v>
      </c>
      <c r="AV440" s="106"/>
      <c r="AW440" s="106"/>
      <c r="AX440" s="106"/>
      <c r="AY440" s="106"/>
      <c r="AZ440" s="106" t="s">
        <v>779</v>
      </c>
      <c r="BA440" s="107">
        <v>4977</v>
      </c>
      <c r="BB440" s="107">
        <v>1026</v>
      </c>
      <c r="BC440" s="106" t="s">
        <v>17063</v>
      </c>
      <c r="BD440" s="106">
        <v>2006</v>
      </c>
      <c r="BE440" s="108"/>
      <c r="BF440" s="109">
        <f>BB440-P440</f>
        <v>-124</v>
      </c>
      <c r="BM440" s="52" t="str">
        <f t="shared" si="182"/>
        <v>1118.000</v>
      </c>
      <c r="BP440" s="52" t="s">
        <v>608</v>
      </c>
      <c r="BQ440" s="52" t="s">
        <v>2988</v>
      </c>
      <c r="BR440" s="52" t="s">
        <v>3066</v>
      </c>
      <c r="BX440" s="52" t="s">
        <v>608</v>
      </c>
      <c r="BY440" s="52" t="s">
        <v>2988</v>
      </c>
      <c r="BZ440" s="52" t="s">
        <v>3066</v>
      </c>
      <c r="CK440" s="103">
        <f t="shared" si="187"/>
        <v>-4.3655745685100555E-10</v>
      </c>
    </row>
    <row r="441" spans="1:89" x14ac:dyDescent="0.3">
      <c r="B441" s="104" t="s">
        <v>570</v>
      </c>
      <c r="C441" s="104"/>
      <c r="D441" s="100">
        <v>51635574.170000002</v>
      </c>
      <c r="E441" s="104"/>
      <c r="F441" s="140">
        <v>40206115.274999999</v>
      </c>
      <c r="G441" s="100">
        <f t="shared" ref="G441:AH441" si="188">SUM(G442:G447)</f>
        <v>40206115.280000001</v>
      </c>
      <c r="H441" s="101">
        <f t="shared" si="188"/>
        <v>0</v>
      </c>
      <c r="I441" s="101">
        <f t="shared" si="188"/>
        <v>0</v>
      </c>
      <c r="J441" s="101">
        <f t="shared" si="188"/>
        <v>0</v>
      </c>
      <c r="K441" s="101">
        <f t="shared" si="188"/>
        <v>0</v>
      </c>
      <c r="L441" s="101">
        <f t="shared" si="188"/>
        <v>0</v>
      </c>
      <c r="M441" s="101">
        <f t="shared" si="188"/>
        <v>0</v>
      </c>
      <c r="N441" s="102">
        <f t="shared" si="188"/>
        <v>0</v>
      </c>
      <c r="O441" s="101">
        <f t="shared" si="188"/>
        <v>0</v>
      </c>
      <c r="P441" s="101">
        <f t="shared" si="188"/>
        <v>3451.36</v>
      </c>
      <c r="Q441" s="101">
        <f t="shared" si="188"/>
        <v>35841806.719999999</v>
      </c>
      <c r="R441" s="101">
        <f t="shared" si="188"/>
        <v>0</v>
      </c>
      <c r="S441" s="101">
        <f t="shared" si="188"/>
        <v>0</v>
      </c>
      <c r="T441" s="101">
        <f t="shared" si="188"/>
        <v>330</v>
      </c>
      <c r="U441" s="101">
        <f t="shared" si="188"/>
        <v>2533085.86</v>
      </c>
      <c r="V441" s="101">
        <f t="shared" si="188"/>
        <v>0</v>
      </c>
      <c r="W441" s="101">
        <f t="shared" si="188"/>
        <v>0</v>
      </c>
      <c r="X441" s="101">
        <f t="shared" si="188"/>
        <v>0</v>
      </c>
      <c r="Y441" s="101">
        <f t="shared" si="188"/>
        <v>0</v>
      </c>
      <c r="Z441" s="101">
        <f t="shared" si="188"/>
        <v>0</v>
      </c>
      <c r="AA441" s="101">
        <f t="shared" si="188"/>
        <v>0</v>
      </c>
      <c r="AB441" s="101">
        <f t="shared" si="188"/>
        <v>0</v>
      </c>
      <c r="AC441" s="101">
        <f t="shared" si="188"/>
        <v>0</v>
      </c>
      <c r="AD441" s="101">
        <f t="shared" si="188"/>
        <v>0</v>
      </c>
      <c r="AE441" s="101">
        <f t="shared" si="188"/>
        <v>0</v>
      </c>
      <c r="AF441" s="101">
        <f t="shared" si="188"/>
        <v>821222.70000000007</v>
      </c>
      <c r="AG441" s="101">
        <f t="shared" si="188"/>
        <v>1010000</v>
      </c>
      <c r="AH441" s="101">
        <f t="shared" si="188"/>
        <v>0</v>
      </c>
      <c r="AI441" s="93" t="s">
        <v>17075</v>
      </c>
      <c r="AJ441" s="93" t="s">
        <v>17075</v>
      </c>
      <c r="AK441" s="93" t="s">
        <v>17075</v>
      </c>
      <c r="AL441" s="105"/>
      <c r="AM441" s="105"/>
      <c r="AN441" s="105"/>
      <c r="AO441" s="105"/>
      <c r="AP441" s="106"/>
      <c r="AQ441" s="106"/>
      <c r="AR441" s="106"/>
      <c r="AS441" s="106"/>
      <c r="AT441" s="106"/>
      <c r="AU441" s="106"/>
      <c r="AV441" s="106"/>
      <c r="AW441" s="106"/>
      <c r="AX441" s="106"/>
      <c r="AY441" s="106"/>
      <c r="AZ441" s="106"/>
      <c r="BA441" s="107"/>
      <c r="BB441" s="107"/>
      <c r="BC441" s="106"/>
      <c r="BD441" s="106"/>
      <c r="BE441" s="108"/>
      <c r="BF441" s="109">
        <f t="shared" si="181"/>
        <v>-3451.36</v>
      </c>
      <c r="BM441" s="52" t="e">
        <f t="shared" si="182"/>
        <v>#N/A</v>
      </c>
      <c r="BP441" s="52" t="s">
        <v>3923</v>
      </c>
      <c r="BQ441" s="52" t="s">
        <v>3059</v>
      </c>
      <c r="BR441" s="52" t="s">
        <v>2993</v>
      </c>
      <c r="BX441" s="52" t="s">
        <v>3923</v>
      </c>
      <c r="BY441" s="52" t="s">
        <v>3059</v>
      </c>
      <c r="BZ441" s="52" t="s">
        <v>2993</v>
      </c>
      <c r="CK441" s="103">
        <f t="shared" si="187"/>
        <v>2.4447217583656311E-9</v>
      </c>
    </row>
    <row r="442" spans="1:89" x14ac:dyDescent="0.3">
      <c r="A442" s="52">
        <v>1</v>
      </c>
      <c r="B442" s="110">
        <f>SUBTOTAL(9,$A$400:A442)</f>
        <v>42</v>
      </c>
      <c r="C442" s="115" t="s">
        <v>579</v>
      </c>
      <c r="D442" s="115"/>
      <c r="E442" s="115"/>
      <c r="F442" s="116">
        <v>6171095</v>
      </c>
      <c r="G442" s="101">
        <f t="shared" ref="G442:G447" si="189">H442+I442+J442+K442+L442+M442+O442+Q442+S442+U442+W442+X442+Y442+Z442+AA442+AB442+AC442+AD442+AE442+AF442+AG442+AH442</f>
        <v>7550514.9199999999</v>
      </c>
      <c r="H442" s="117">
        <v>0</v>
      </c>
      <c r="I442" s="117">
        <v>0</v>
      </c>
      <c r="J442" s="117">
        <v>0</v>
      </c>
      <c r="K442" s="117">
        <v>0</v>
      </c>
      <c r="L442" s="117">
        <v>0</v>
      </c>
      <c r="M442" s="117">
        <v>0</v>
      </c>
      <c r="N442" s="118">
        <v>0</v>
      </c>
      <c r="O442" s="117">
        <v>0</v>
      </c>
      <c r="P442" s="101">
        <v>695.5</v>
      </c>
      <c r="Q442" s="101">
        <v>7216090.5800000001</v>
      </c>
      <c r="R442" s="117">
        <v>0</v>
      </c>
      <c r="S442" s="117">
        <v>0</v>
      </c>
      <c r="T442" s="117">
        <v>0</v>
      </c>
      <c r="U442" s="117">
        <v>0</v>
      </c>
      <c r="V442" s="117">
        <v>0</v>
      </c>
      <c r="W442" s="117">
        <v>0</v>
      </c>
      <c r="X442" s="117">
        <v>0</v>
      </c>
      <c r="Y442" s="117">
        <v>0</v>
      </c>
      <c r="Z442" s="117">
        <v>0</v>
      </c>
      <c r="AA442" s="117">
        <v>0</v>
      </c>
      <c r="AB442" s="117">
        <v>0</v>
      </c>
      <c r="AC442" s="117">
        <v>0</v>
      </c>
      <c r="AD442" s="117">
        <v>0</v>
      </c>
      <c r="AE442" s="117">
        <v>0</v>
      </c>
      <c r="AF442" s="101">
        <f t="shared" ref="AF442:AF446" si="190">ROUND(Q442*2.14%,2)</f>
        <v>154424.34</v>
      </c>
      <c r="AG442" s="101">
        <v>180000</v>
      </c>
      <c r="AH442" s="117">
        <v>0</v>
      </c>
      <c r="AI442" s="93">
        <v>2024</v>
      </c>
      <c r="AJ442" s="93">
        <v>2024</v>
      </c>
      <c r="AK442" s="93">
        <v>2024</v>
      </c>
      <c r="AL442" s="105"/>
      <c r="AM442" s="105"/>
      <c r="AN442" s="105"/>
      <c r="AO442" s="105"/>
      <c r="AP442" s="106" t="s">
        <v>16999</v>
      </c>
      <c r="AQ442" s="106" t="s">
        <v>17020</v>
      </c>
      <c r="AR442" s="106">
        <v>0</v>
      </c>
      <c r="AS442" s="106" t="s">
        <v>17005</v>
      </c>
      <c r="AT442" s="106" t="s">
        <v>17012</v>
      </c>
      <c r="AU442" s="106">
        <v>0</v>
      </c>
      <c r="AV442" s="106"/>
      <c r="AW442" s="106"/>
      <c r="AX442" s="106"/>
      <c r="AY442" s="106"/>
      <c r="AZ442" s="106" t="s">
        <v>642</v>
      </c>
      <c r="BA442" s="107">
        <v>1182.0999999999999</v>
      </c>
      <c r="BB442" s="107">
        <v>695.5</v>
      </c>
      <c r="BC442" s="106" t="s">
        <v>2975</v>
      </c>
      <c r="BD442" s="106" t="s">
        <v>17058</v>
      </c>
      <c r="BE442" s="108"/>
      <c r="BF442" s="109">
        <f t="shared" si="181"/>
        <v>0</v>
      </c>
      <c r="BM442" s="52" t="str">
        <f t="shared" si="182"/>
        <v>535.000</v>
      </c>
      <c r="BP442" s="52" t="s">
        <v>3925</v>
      </c>
      <c r="BQ442" s="52" t="s">
        <v>3059</v>
      </c>
      <c r="BR442" s="52" t="s">
        <v>2993</v>
      </c>
      <c r="BX442" s="52" t="s">
        <v>3925</v>
      </c>
      <c r="BY442" s="52" t="s">
        <v>3059</v>
      </c>
      <c r="BZ442" s="52" t="s">
        <v>2993</v>
      </c>
      <c r="CK442" s="103">
        <f t="shared" si="187"/>
        <v>-1.4551915228366852E-10</v>
      </c>
    </row>
    <row r="443" spans="1:89" x14ac:dyDescent="0.3">
      <c r="A443" s="52">
        <v>1</v>
      </c>
      <c r="B443" s="110">
        <f>SUBTOTAL(9,$A$400:A443)</f>
        <v>43</v>
      </c>
      <c r="C443" s="115" t="s">
        <v>9734</v>
      </c>
      <c r="D443" s="115"/>
      <c r="E443" s="115"/>
      <c r="F443" s="116">
        <v>6042438.0899999999</v>
      </c>
      <c r="G443" s="101">
        <f t="shared" si="189"/>
        <v>7393099.4400000004</v>
      </c>
      <c r="H443" s="117">
        <v>0</v>
      </c>
      <c r="I443" s="117">
        <v>0</v>
      </c>
      <c r="J443" s="117">
        <v>0</v>
      </c>
      <c r="K443" s="117">
        <v>0</v>
      </c>
      <c r="L443" s="117">
        <v>0</v>
      </c>
      <c r="M443" s="117">
        <v>0</v>
      </c>
      <c r="N443" s="118">
        <v>0</v>
      </c>
      <c r="O443" s="117">
        <v>0</v>
      </c>
      <c r="P443" s="101">
        <v>681</v>
      </c>
      <c r="Q443" s="101">
        <v>7061973.21</v>
      </c>
      <c r="R443" s="117">
        <v>0</v>
      </c>
      <c r="S443" s="117">
        <v>0</v>
      </c>
      <c r="T443" s="117">
        <v>0</v>
      </c>
      <c r="U443" s="117">
        <v>0</v>
      </c>
      <c r="V443" s="117">
        <v>0</v>
      </c>
      <c r="W443" s="117">
        <v>0</v>
      </c>
      <c r="X443" s="117">
        <v>0</v>
      </c>
      <c r="Y443" s="117">
        <v>0</v>
      </c>
      <c r="Z443" s="117">
        <v>0</v>
      </c>
      <c r="AA443" s="117">
        <v>0</v>
      </c>
      <c r="AB443" s="117">
        <v>0</v>
      </c>
      <c r="AC443" s="117">
        <v>0</v>
      </c>
      <c r="AD443" s="117">
        <v>0</v>
      </c>
      <c r="AE443" s="117">
        <v>0</v>
      </c>
      <c r="AF443" s="101">
        <f t="shared" si="190"/>
        <v>151126.23000000001</v>
      </c>
      <c r="AG443" s="101">
        <v>180000</v>
      </c>
      <c r="AH443" s="117">
        <v>0</v>
      </c>
      <c r="AI443" s="93">
        <v>2024</v>
      </c>
      <c r="AJ443" s="93">
        <v>2024</v>
      </c>
      <c r="AK443" s="93">
        <v>2024</v>
      </c>
      <c r="AL443" s="105"/>
      <c r="AM443" s="105"/>
      <c r="AN443" s="105"/>
      <c r="AO443" s="105"/>
      <c r="AP443" s="106" t="s">
        <v>16999</v>
      </c>
      <c r="AQ443" s="106" t="s">
        <v>17020</v>
      </c>
      <c r="AR443" s="106"/>
      <c r="AS443" s="106" t="s">
        <v>17005</v>
      </c>
      <c r="AT443" s="106" t="s">
        <v>17012</v>
      </c>
      <c r="AU443" s="106"/>
      <c r="AV443" s="106"/>
      <c r="AW443" s="106"/>
      <c r="AX443" s="106"/>
      <c r="AY443" s="106"/>
      <c r="AZ443" s="106"/>
      <c r="BA443" s="107"/>
      <c r="BB443" s="107"/>
      <c r="BC443" s="106" t="s">
        <v>2975</v>
      </c>
      <c r="BD443" s="106"/>
      <c r="BE443" s="108"/>
      <c r="BF443" s="109"/>
      <c r="CK443" s="103">
        <f t="shared" si="187"/>
        <v>4.3655745685100555E-10</v>
      </c>
    </row>
    <row r="444" spans="1:89" x14ac:dyDescent="0.3">
      <c r="A444" s="52">
        <v>1</v>
      </c>
      <c r="B444" s="110">
        <f>SUBTOTAL(9,$A$400:A444)</f>
        <v>44</v>
      </c>
      <c r="C444" s="115" t="s">
        <v>580</v>
      </c>
      <c r="D444" s="115"/>
      <c r="E444" s="115"/>
      <c r="F444" s="116">
        <v>10158311.52</v>
      </c>
      <c r="G444" s="101">
        <f t="shared" si="189"/>
        <v>12766938.24</v>
      </c>
      <c r="H444" s="117">
        <v>0</v>
      </c>
      <c r="I444" s="117">
        <v>0</v>
      </c>
      <c r="J444" s="117">
        <v>0</v>
      </c>
      <c r="K444" s="117">
        <v>0</v>
      </c>
      <c r="L444" s="117">
        <v>0</v>
      </c>
      <c r="M444" s="117">
        <v>0</v>
      </c>
      <c r="N444" s="118">
        <v>0</v>
      </c>
      <c r="O444" s="117">
        <v>0</v>
      </c>
      <c r="P444" s="101">
        <v>1176</v>
      </c>
      <c r="Q444" s="101">
        <v>12303640.34</v>
      </c>
      <c r="R444" s="117">
        <v>0</v>
      </c>
      <c r="S444" s="117">
        <v>0</v>
      </c>
      <c r="T444" s="117">
        <v>0</v>
      </c>
      <c r="U444" s="117">
        <v>0</v>
      </c>
      <c r="V444" s="117">
        <v>0</v>
      </c>
      <c r="W444" s="117">
        <v>0</v>
      </c>
      <c r="X444" s="117">
        <v>0</v>
      </c>
      <c r="Y444" s="117">
        <v>0</v>
      </c>
      <c r="Z444" s="117">
        <v>0</v>
      </c>
      <c r="AA444" s="117">
        <v>0</v>
      </c>
      <c r="AB444" s="117">
        <v>0</v>
      </c>
      <c r="AC444" s="117">
        <v>0</v>
      </c>
      <c r="AD444" s="117">
        <v>0</v>
      </c>
      <c r="AE444" s="117">
        <v>0</v>
      </c>
      <c r="AF444" s="101">
        <f t="shared" si="190"/>
        <v>263297.90000000002</v>
      </c>
      <c r="AG444" s="117">
        <v>200000</v>
      </c>
      <c r="AH444" s="117">
        <v>0</v>
      </c>
      <c r="AI444" s="93">
        <v>2024</v>
      </c>
      <c r="AJ444" s="93">
        <v>2024</v>
      </c>
      <c r="AK444" s="93">
        <v>2024</v>
      </c>
      <c r="AL444" s="105"/>
      <c r="AM444" s="105"/>
      <c r="AN444" s="105"/>
      <c r="AO444" s="105"/>
      <c r="AP444" s="106" t="s">
        <v>17006</v>
      </c>
      <c r="AQ444" s="106" t="s">
        <v>17020</v>
      </c>
      <c r="AR444" s="106">
        <v>0</v>
      </c>
      <c r="AS444" s="106" t="s">
        <v>17020</v>
      </c>
      <c r="AT444" s="106" t="s">
        <v>17012</v>
      </c>
      <c r="AU444" s="106" t="s">
        <v>17010</v>
      </c>
      <c r="AV444" s="106"/>
      <c r="AW444" s="106"/>
      <c r="AX444" s="106"/>
      <c r="AY444" s="106"/>
      <c r="AZ444" s="106" t="s">
        <v>622</v>
      </c>
      <c r="BA444" s="107">
        <v>3441.8</v>
      </c>
      <c r="BB444" s="107">
        <v>1176</v>
      </c>
      <c r="BC444" s="106" t="s">
        <v>2975</v>
      </c>
      <c r="BD444" s="106" t="s">
        <v>17058</v>
      </c>
      <c r="BE444" s="108"/>
      <c r="BF444" s="109">
        <f>BB444-P444</f>
        <v>0</v>
      </c>
      <c r="BM444" s="52" t="str">
        <f>VLOOKUP(C444,BP:BR,3,FALSE)</f>
        <v>906.000</v>
      </c>
      <c r="BP444" s="52" t="s">
        <v>3926</v>
      </c>
      <c r="BQ444" s="52" t="s">
        <v>3019</v>
      </c>
      <c r="BR444" s="52" t="s">
        <v>3927</v>
      </c>
      <c r="BX444" s="52" t="s">
        <v>3926</v>
      </c>
      <c r="BY444" s="52" t="s">
        <v>3019</v>
      </c>
      <c r="BZ444" s="52" t="s">
        <v>3927</v>
      </c>
      <c r="CK444" s="103">
        <f t="shared" si="187"/>
        <v>3.4924596548080444E-10</v>
      </c>
    </row>
    <row r="445" spans="1:89" x14ac:dyDescent="0.3">
      <c r="A445" s="52">
        <v>1</v>
      </c>
      <c r="B445" s="110">
        <f>SUBTOTAL(9,$A$400:A445)</f>
        <v>45</v>
      </c>
      <c r="C445" s="115" t="s">
        <v>581</v>
      </c>
      <c r="D445" s="115"/>
      <c r="E445" s="115"/>
      <c r="F445" s="116">
        <v>3541588.2</v>
      </c>
      <c r="G445" s="101">
        <f t="shared" si="189"/>
        <v>4547273.58</v>
      </c>
      <c r="H445" s="117">
        <v>0</v>
      </c>
      <c r="I445" s="117">
        <v>0</v>
      </c>
      <c r="J445" s="117">
        <v>0</v>
      </c>
      <c r="K445" s="117">
        <v>0</v>
      </c>
      <c r="L445" s="117">
        <v>0</v>
      </c>
      <c r="M445" s="117">
        <v>0</v>
      </c>
      <c r="N445" s="118">
        <v>0</v>
      </c>
      <c r="O445" s="117">
        <v>0</v>
      </c>
      <c r="P445" s="101">
        <v>418.86</v>
      </c>
      <c r="Q445" s="101">
        <f>4051512.43+253631.08</f>
        <v>4305143.51</v>
      </c>
      <c r="R445" s="117">
        <v>0</v>
      </c>
      <c r="S445" s="117">
        <v>0</v>
      </c>
      <c r="T445" s="117">
        <v>0</v>
      </c>
      <c r="U445" s="117">
        <v>0</v>
      </c>
      <c r="V445" s="117">
        <v>0</v>
      </c>
      <c r="W445" s="117">
        <v>0</v>
      </c>
      <c r="X445" s="117">
        <v>0</v>
      </c>
      <c r="Y445" s="117">
        <v>0</v>
      </c>
      <c r="Z445" s="117">
        <v>0</v>
      </c>
      <c r="AA445" s="117">
        <v>0</v>
      </c>
      <c r="AB445" s="117">
        <v>0</v>
      </c>
      <c r="AC445" s="117">
        <v>0</v>
      </c>
      <c r="AD445" s="117">
        <v>0</v>
      </c>
      <c r="AE445" s="117">
        <v>0</v>
      </c>
      <c r="AF445" s="101">
        <f t="shared" si="190"/>
        <v>92130.07</v>
      </c>
      <c r="AG445" s="101">
        <v>150000</v>
      </c>
      <c r="AH445" s="117">
        <v>0</v>
      </c>
      <c r="AI445" s="93">
        <v>2024</v>
      </c>
      <c r="AJ445" s="93">
        <v>2024</v>
      </c>
      <c r="AK445" s="93">
        <v>2024</v>
      </c>
      <c r="AL445" s="105"/>
      <c r="AM445" s="105"/>
      <c r="AN445" s="105"/>
      <c r="AO445" s="105"/>
      <c r="AP445" s="106" t="s">
        <v>17015</v>
      </c>
      <c r="AQ445" s="106" t="s">
        <v>17017</v>
      </c>
      <c r="AR445" s="106">
        <v>0</v>
      </c>
      <c r="AS445" s="106" t="s">
        <v>17002</v>
      </c>
      <c r="AT445" s="106" t="s">
        <v>17003</v>
      </c>
      <c r="AU445" s="106">
        <v>0</v>
      </c>
      <c r="AV445" s="106"/>
      <c r="AW445" s="106"/>
      <c r="AX445" s="106"/>
      <c r="AY445" s="106"/>
      <c r="AZ445" s="106" t="s">
        <v>703</v>
      </c>
      <c r="BA445" s="107">
        <v>433.2</v>
      </c>
      <c r="BB445" s="107">
        <v>395</v>
      </c>
      <c r="BC445" s="106" t="s">
        <v>2975</v>
      </c>
      <c r="BD445" s="106" t="s">
        <v>17058</v>
      </c>
      <c r="BE445" s="108"/>
      <c r="BF445" s="109">
        <f>BB445-P445</f>
        <v>-23.860000000000014</v>
      </c>
      <c r="BM445" s="52" t="str">
        <f>VLOOKUP(C445,BP:BR,3,FALSE)</f>
        <v>286.800</v>
      </c>
      <c r="BP445" s="52" t="s">
        <v>760</v>
      </c>
      <c r="BQ445" s="52" t="s">
        <v>707</v>
      </c>
      <c r="BR445" s="52" t="s">
        <v>3928</v>
      </c>
      <c r="BX445" s="52" t="s">
        <v>760</v>
      </c>
      <c r="BY445" s="52" t="s">
        <v>707</v>
      </c>
      <c r="BZ445" s="52" t="s">
        <v>3928</v>
      </c>
      <c r="CK445" s="103">
        <f t="shared" si="187"/>
        <v>2.9103830456733704E-10</v>
      </c>
    </row>
    <row r="446" spans="1:89" x14ac:dyDescent="0.3">
      <c r="A446" s="52">
        <v>1</v>
      </c>
      <c r="B446" s="110">
        <f>SUBTOTAL(9,$A$400:A446)</f>
        <v>46</v>
      </c>
      <c r="C446" s="115" t="s">
        <v>587</v>
      </c>
      <c r="D446" s="115"/>
      <c r="E446" s="115"/>
      <c r="F446" s="116">
        <v>4258987.2</v>
      </c>
      <c r="G446" s="101">
        <f t="shared" si="189"/>
        <v>5210995.2</v>
      </c>
      <c r="H446" s="117">
        <v>0</v>
      </c>
      <c r="I446" s="117">
        <v>0</v>
      </c>
      <c r="J446" s="117">
        <v>0</v>
      </c>
      <c r="K446" s="117">
        <v>0</v>
      </c>
      <c r="L446" s="117">
        <v>0</v>
      </c>
      <c r="M446" s="117">
        <v>0</v>
      </c>
      <c r="N446" s="118">
        <v>0</v>
      </c>
      <c r="O446" s="117">
        <v>0</v>
      </c>
      <c r="P446" s="101">
        <v>480</v>
      </c>
      <c r="Q446" s="101">
        <v>4954959.08</v>
      </c>
      <c r="R446" s="117">
        <v>0</v>
      </c>
      <c r="S446" s="117">
        <v>0</v>
      </c>
      <c r="T446" s="117">
        <v>0</v>
      </c>
      <c r="U446" s="117">
        <v>0</v>
      </c>
      <c r="V446" s="117">
        <v>0</v>
      </c>
      <c r="W446" s="117">
        <v>0</v>
      </c>
      <c r="X446" s="117">
        <v>0</v>
      </c>
      <c r="Y446" s="117">
        <v>0</v>
      </c>
      <c r="Z446" s="117">
        <v>0</v>
      </c>
      <c r="AA446" s="117">
        <v>0</v>
      </c>
      <c r="AB446" s="117">
        <v>0</v>
      </c>
      <c r="AC446" s="117">
        <v>0</v>
      </c>
      <c r="AD446" s="117">
        <v>0</v>
      </c>
      <c r="AE446" s="117">
        <v>0</v>
      </c>
      <c r="AF446" s="101">
        <f t="shared" si="190"/>
        <v>106036.12</v>
      </c>
      <c r="AG446" s="101">
        <v>150000</v>
      </c>
      <c r="AH446" s="117">
        <v>0</v>
      </c>
      <c r="AI446" s="93">
        <v>2024</v>
      </c>
      <c r="AJ446" s="93">
        <v>2024</v>
      </c>
      <c r="AK446" s="93">
        <v>2024</v>
      </c>
      <c r="AL446" s="105"/>
      <c r="AM446" s="105"/>
      <c r="AN446" s="105"/>
      <c r="AO446" s="105"/>
      <c r="AP446" s="106" t="s">
        <v>16999</v>
      </c>
      <c r="AQ446" s="106" t="s">
        <v>17020</v>
      </c>
      <c r="AR446" s="106"/>
      <c r="AS446" s="106" t="s">
        <v>17005</v>
      </c>
      <c r="AT446" s="106" t="s">
        <v>17012</v>
      </c>
      <c r="AU446" s="106"/>
      <c r="AV446" s="106"/>
      <c r="AW446" s="106"/>
      <c r="AX446" s="106"/>
      <c r="AY446" s="106"/>
      <c r="AZ446" s="106"/>
      <c r="BA446" s="107"/>
      <c r="BB446" s="107"/>
      <c r="BC446" s="106" t="s">
        <v>2975</v>
      </c>
      <c r="BD446" s="106"/>
      <c r="BE446" s="108"/>
      <c r="BF446" s="109"/>
      <c r="CK446" s="103">
        <f t="shared" si="187"/>
        <v>1.1641532182693481E-10</v>
      </c>
    </row>
    <row r="447" spans="1:89" x14ac:dyDescent="0.3">
      <c r="A447" s="52">
        <v>1</v>
      </c>
      <c r="B447" s="110">
        <f>SUBTOTAL(9,$A$400:A447)</f>
        <v>47</v>
      </c>
      <c r="C447" s="115" t="s">
        <v>9590</v>
      </c>
      <c r="D447" s="115"/>
      <c r="E447" s="115"/>
      <c r="F447" s="116">
        <v>2260783.7999999998</v>
      </c>
      <c r="G447" s="101">
        <f t="shared" si="189"/>
        <v>2737293.9</v>
      </c>
      <c r="H447" s="117">
        <v>0</v>
      </c>
      <c r="I447" s="117">
        <v>0</v>
      </c>
      <c r="J447" s="117">
        <v>0</v>
      </c>
      <c r="K447" s="117">
        <v>0</v>
      </c>
      <c r="L447" s="117">
        <v>0</v>
      </c>
      <c r="M447" s="117">
        <v>0</v>
      </c>
      <c r="N447" s="118">
        <v>0</v>
      </c>
      <c r="O447" s="117">
        <v>0</v>
      </c>
      <c r="P447" s="101">
        <v>0</v>
      </c>
      <c r="Q447" s="153">
        <v>0</v>
      </c>
      <c r="R447" s="117">
        <v>0</v>
      </c>
      <c r="S447" s="117">
        <v>0</v>
      </c>
      <c r="T447" s="117">
        <v>330</v>
      </c>
      <c r="U447" s="101">
        <v>2533085.86</v>
      </c>
      <c r="V447" s="117">
        <v>0</v>
      </c>
      <c r="W447" s="117">
        <v>0</v>
      </c>
      <c r="X447" s="117">
        <v>0</v>
      </c>
      <c r="Y447" s="117">
        <v>0</v>
      </c>
      <c r="Z447" s="117">
        <v>0</v>
      </c>
      <c r="AA447" s="117">
        <v>0</v>
      </c>
      <c r="AB447" s="117">
        <v>0</v>
      </c>
      <c r="AC447" s="117">
        <v>0</v>
      </c>
      <c r="AD447" s="117">
        <v>0</v>
      </c>
      <c r="AE447" s="117">
        <v>0</v>
      </c>
      <c r="AF447" s="101">
        <f>ROUND(U447*2.14%,2)</f>
        <v>54208.04</v>
      </c>
      <c r="AG447" s="117">
        <v>150000</v>
      </c>
      <c r="AH447" s="117">
        <v>0</v>
      </c>
      <c r="AI447" s="93">
        <v>2024</v>
      </c>
      <c r="AJ447" s="93">
        <v>2024</v>
      </c>
      <c r="AK447" s="93">
        <v>2024</v>
      </c>
      <c r="AL447" s="105"/>
      <c r="AM447" s="105"/>
      <c r="AN447" s="105"/>
      <c r="AO447" s="105"/>
      <c r="AP447" s="106" t="s">
        <v>16999</v>
      </c>
      <c r="AQ447" s="106" t="s">
        <v>17011</v>
      </c>
      <c r="AR447" s="106"/>
      <c r="AS447" s="106" t="s">
        <v>17008</v>
      </c>
      <c r="AT447" s="106" t="s">
        <v>17012</v>
      </c>
      <c r="AU447" s="106"/>
      <c r="AV447" s="106" t="s">
        <v>17026</v>
      </c>
      <c r="AW447" s="106"/>
      <c r="AX447" s="106"/>
      <c r="AY447" s="106"/>
      <c r="AZ447" s="106"/>
      <c r="BA447" s="107"/>
      <c r="BB447" s="107"/>
      <c r="BC447" s="106" t="s">
        <v>2975</v>
      </c>
      <c r="BD447" s="106"/>
      <c r="BE447" s="108"/>
      <c r="BF447" s="109"/>
      <c r="CK447" s="103">
        <f t="shared" si="187"/>
        <v>2.9103830456733704E-11</v>
      </c>
    </row>
    <row r="448" spans="1:89" x14ac:dyDescent="0.3">
      <c r="B448" s="104" t="s">
        <v>381</v>
      </c>
      <c r="C448" s="104"/>
      <c r="D448" s="100">
        <f>146709640.71-62400000</f>
        <v>84309640.710000008</v>
      </c>
      <c r="E448" s="104"/>
      <c r="F448" s="140">
        <v>80454976.940000013</v>
      </c>
      <c r="G448" s="100">
        <f t="shared" ref="G448:AH448" si="191">SUM(G449:G462)</f>
        <v>72162129.74000001</v>
      </c>
      <c r="H448" s="101">
        <f t="shared" si="191"/>
        <v>54142.36</v>
      </c>
      <c r="I448" s="101">
        <f t="shared" si="191"/>
        <v>0</v>
      </c>
      <c r="J448" s="101">
        <f t="shared" si="191"/>
        <v>1609152.47</v>
      </c>
      <c r="K448" s="101">
        <f t="shared" si="191"/>
        <v>0</v>
      </c>
      <c r="L448" s="101">
        <f t="shared" si="191"/>
        <v>0</v>
      </c>
      <c r="M448" s="101">
        <f t="shared" si="191"/>
        <v>0</v>
      </c>
      <c r="N448" s="102">
        <f t="shared" si="191"/>
        <v>12</v>
      </c>
      <c r="O448" s="101">
        <f t="shared" si="191"/>
        <v>27737145.09</v>
      </c>
      <c r="P448" s="101">
        <f t="shared" si="191"/>
        <v>4620</v>
      </c>
      <c r="Q448" s="101">
        <f t="shared" si="191"/>
        <v>36377787.349999994</v>
      </c>
      <c r="R448" s="101">
        <f t="shared" si="191"/>
        <v>0</v>
      </c>
      <c r="S448" s="101">
        <f t="shared" si="191"/>
        <v>0</v>
      </c>
      <c r="T448" s="101">
        <f t="shared" si="191"/>
        <v>410</v>
      </c>
      <c r="U448" s="101">
        <f t="shared" si="191"/>
        <v>2669129.04</v>
      </c>
      <c r="V448" s="101">
        <f t="shared" si="191"/>
        <v>0</v>
      </c>
      <c r="W448" s="101">
        <f t="shared" si="191"/>
        <v>0</v>
      </c>
      <c r="X448" s="101">
        <f t="shared" si="191"/>
        <v>0</v>
      </c>
      <c r="Y448" s="101">
        <f t="shared" si="191"/>
        <v>0</v>
      </c>
      <c r="Z448" s="101">
        <f t="shared" si="191"/>
        <v>0</v>
      </c>
      <c r="AA448" s="101">
        <f t="shared" si="191"/>
        <v>0</v>
      </c>
      <c r="AB448" s="101">
        <f t="shared" si="191"/>
        <v>0</v>
      </c>
      <c r="AC448" s="101">
        <f t="shared" si="191"/>
        <v>0</v>
      </c>
      <c r="AD448" s="101">
        <f t="shared" si="191"/>
        <v>0</v>
      </c>
      <c r="AE448" s="101">
        <f t="shared" si="191"/>
        <v>0</v>
      </c>
      <c r="AF448" s="101">
        <f t="shared" si="191"/>
        <v>1464773.4300000002</v>
      </c>
      <c r="AG448" s="101">
        <f t="shared" si="191"/>
        <v>2250000</v>
      </c>
      <c r="AH448" s="101">
        <f t="shared" si="191"/>
        <v>0</v>
      </c>
      <c r="AI448" s="93" t="s">
        <v>17075</v>
      </c>
      <c r="AJ448" s="93" t="s">
        <v>17075</v>
      </c>
      <c r="AK448" s="93" t="s">
        <v>17075</v>
      </c>
      <c r="AL448" s="105"/>
      <c r="AM448" s="105"/>
      <c r="AN448" s="105"/>
      <c r="AO448" s="105"/>
      <c r="AP448" s="106"/>
      <c r="AQ448" s="106"/>
      <c r="AR448" s="106"/>
      <c r="AS448" s="106"/>
      <c r="AT448" s="106"/>
      <c r="AU448" s="106"/>
      <c r="AV448" s="106"/>
      <c r="AW448" s="106"/>
      <c r="AX448" s="106"/>
      <c r="AY448" s="106"/>
      <c r="AZ448" s="106"/>
      <c r="BA448" s="107"/>
      <c r="BB448" s="107"/>
      <c r="BC448" s="106"/>
      <c r="BD448" s="106"/>
      <c r="BE448" s="108"/>
      <c r="BF448" s="109">
        <f t="shared" ref="BF448:BF478" si="192">BB448-P448</f>
        <v>-4620</v>
      </c>
      <c r="BM448" s="52" t="e">
        <f t="shared" ref="BM448:BM478" si="193">VLOOKUP(C448,BP:BR,3,FALSE)</f>
        <v>#N/A</v>
      </c>
      <c r="BP448" s="52" t="s">
        <v>3657</v>
      </c>
      <c r="BQ448" s="52" t="s">
        <v>2988</v>
      </c>
      <c r="BR448" s="52" t="s">
        <v>3658</v>
      </c>
      <c r="BX448" s="52" t="s">
        <v>3657</v>
      </c>
      <c r="BY448" s="52" t="s">
        <v>2988</v>
      </c>
      <c r="BZ448" s="52" t="s">
        <v>3658</v>
      </c>
      <c r="CK448" s="103">
        <f t="shared" si="187"/>
        <v>1.3504177331924438E-8</v>
      </c>
    </row>
    <row r="449" spans="1:89" x14ac:dyDescent="0.3">
      <c r="A449" s="52">
        <v>1</v>
      </c>
      <c r="B449" s="110">
        <f>SUBTOTAL(9,$A$400:A449)</f>
        <v>48</v>
      </c>
      <c r="C449" s="115" t="s">
        <v>428</v>
      </c>
      <c r="D449" s="115"/>
      <c r="E449" s="115"/>
      <c r="F449" s="116">
        <v>2822576</v>
      </c>
      <c r="G449" s="101">
        <f t="shared" ref="G449:G462" si="194">H449+I449+J449+K449+L449+M449+O449+Q449+S449+U449+W449+X449+Y449+Z449+AA449+AB449+AC449+AD449+AE449+AF449+AG449+AH449</f>
        <v>2822576</v>
      </c>
      <c r="H449" s="117">
        <v>0</v>
      </c>
      <c r="I449" s="117">
        <v>0</v>
      </c>
      <c r="J449" s="117">
        <v>0</v>
      </c>
      <c r="K449" s="117">
        <v>0</v>
      </c>
      <c r="L449" s="117">
        <v>0</v>
      </c>
      <c r="M449" s="117">
        <v>0</v>
      </c>
      <c r="N449" s="118">
        <v>0</v>
      </c>
      <c r="O449" s="117">
        <v>0</v>
      </c>
      <c r="P449" s="101">
        <v>335</v>
      </c>
      <c r="Q449" s="101">
        <f>ROUND((F449-AG449)/102.14*100,2)</f>
        <v>2616581.16</v>
      </c>
      <c r="R449" s="117">
        <v>0</v>
      </c>
      <c r="S449" s="117">
        <v>0</v>
      </c>
      <c r="T449" s="117">
        <v>0</v>
      </c>
      <c r="U449" s="117">
        <v>0</v>
      </c>
      <c r="V449" s="117">
        <v>0</v>
      </c>
      <c r="W449" s="117">
        <v>0</v>
      </c>
      <c r="X449" s="117">
        <v>0</v>
      </c>
      <c r="Y449" s="117">
        <v>0</v>
      </c>
      <c r="Z449" s="117">
        <v>0</v>
      </c>
      <c r="AA449" s="117">
        <v>0</v>
      </c>
      <c r="AB449" s="117">
        <v>0</v>
      </c>
      <c r="AC449" s="117">
        <v>0</v>
      </c>
      <c r="AD449" s="117">
        <v>0</v>
      </c>
      <c r="AE449" s="117">
        <v>0</v>
      </c>
      <c r="AF449" s="101">
        <f>ROUND(Q449*2.14%,2)</f>
        <v>55994.84</v>
      </c>
      <c r="AG449" s="101">
        <v>150000</v>
      </c>
      <c r="AH449" s="117">
        <v>0</v>
      </c>
      <c r="AI449" s="93">
        <v>2024</v>
      </c>
      <c r="AJ449" s="93">
        <v>2024</v>
      </c>
      <c r="AK449" s="93">
        <v>2024</v>
      </c>
      <c r="AL449" s="105"/>
      <c r="AM449" s="105"/>
      <c r="AN449" s="105"/>
      <c r="AO449" s="105"/>
      <c r="AP449" s="106" t="s">
        <v>17006</v>
      </c>
      <c r="AQ449" s="106" t="s">
        <v>16997</v>
      </c>
      <c r="AR449" s="106">
        <v>0</v>
      </c>
      <c r="AS449" s="106" t="s">
        <v>17009</v>
      </c>
      <c r="AT449" s="106" t="s">
        <v>17018</v>
      </c>
      <c r="AU449" s="106">
        <v>0</v>
      </c>
      <c r="AV449" s="106"/>
      <c r="AW449" s="106"/>
      <c r="AX449" s="106"/>
      <c r="AY449" s="106"/>
      <c r="AZ449" s="106" t="s">
        <v>636</v>
      </c>
      <c r="BA449" s="107">
        <v>311</v>
      </c>
      <c r="BB449" s="107" t="s">
        <v>2993</v>
      </c>
      <c r="BC449" s="106" t="s">
        <v>2975</v>
      </c>
      <c r="BD449" s="106" t="s">
        <v>17058</v>
      </c>
      <c r="BE449" s="108"/>
      <c r="BF449" s="109" t="e">
        <f t="shared" si="192"/>
        <v>#VALUE!</v>
      </c>
      <c r="BM449" s="52" t="str">
        <f t="shared" si="193"/>
        <v>нет данных</v>
      </c>
      <c r="BP449" s="52" t="s">
        <v>3659</v>
      </c>
      <c r="BQ449" s="52" t="s">
        <v>633</v>
      </c>
      <c r="BR449" s="52" t="s">
        <v>3660</v>
      </c>
      <c r="BX449" s="52" t="s">
        <v>3659</v>
      </c>
      <c r="BY449" s="52" t="s">
        <v>633</v>
      </c>
      <c r="BZ449" s="52" t="s">
        <v>3660</v>
      </c>
      <c r="CK449" s="103">
        <f t="shared" si="187"/>
        <v>-1.4551915228366852E-10</v>
      </c>
    </row>
    <row r="450" spans="1:89" x14ac:dyDescent="0.3">
      <c r="A450" s="52">
        <v>1</v>
      </c>
      <c r="B450" s="110">
        <f>SUBTOTAL(9,$A$400:A450)</f>
        <v>49</v>
      </c>
      <c r="C450" s="115" t="s">
        <v>429</v>
      </c>
      <c r="D450" s="115"/>
      <c r="E450" s="115"/>
      <c r="F450" s="116">
        <v>4802592</v>
      </c>
      <c r="G450" s="101">
        <f t="shared" si="194"/>
        <v>4802592</v>
      </c>
      <c r="H450" s="117">
        <v>0</v>
      </c>
      <c r="I450" s="117">
        <v>0</v>
      </c>
      <c r="J450" s="117">
        <v>0</v>
      </c>
      <c r="K450" s="117">
        <v>0</v>
      </c>
      <c r="L450" s="117">
        <v>0</v>
      </c>
      <c r="M450" s="117">
        <v>0</v>
      </c>
      <c r="N450" s="118">
        <v>0</v>
      </c>
      <c r="O450" s="117">
        <v>0</v>
      </c>
      <c r="P450" s="101">
        <v>570</v>
      </c>
      <c r="Q450" s="101">
        <f>ROUND((F450-AG450)/102.14*100,2)</f>
        <v>4525741.1399999997</v>
      </c>
      <c r="R450" s="117">
        <v>0</v>
      </c>
      <c r="S450" s="117">
        <v>0</v>
      </c>
      <c r="T450" s="117">
        <v>0</v>
      </c>
      <c r="U450" s="117">
        <v>0</v>
      </c>
      <c r="V450" s="117">
        <v>0</v>
      </c>
      <c r="W450" s="117">
        <v>0</v>
      </c>
      <c r="X450" s="117">
        <v>0</v>
      </c>
      <c r="Y450" s="117">
        <v>0</v>
      </c>
      <c r="Z450" s="117">
        <v>0</v>
      </c>
      <c r="AA450" s="117">
        <v>0</v>
      </c>
      <c r="AB450" s="117">
        <v>0</v>
      </c>
      <c r="AC450" s="117">
        <v>0</v>
      </c>
      <c r="AD450" s="117">
        <v>0</v>
      </c>
      <c r="AE450" s="117">
        <v>0</v>
      </c>
      <c r="AF450" s="101">
        <f>ROUND(Q450*2.14%,2)</f>
        <v>96850.86</v>
      </c>
      <c r="AG450" s="101">
        <v>180000</v>
      </c>
      <c r="AH450" s="117">
        <v>0</v>
      </c>
      <c r="AI450" s="93">
        <v>2024</v>
      </c>
      <c r="AJ450" s="93">
        <v>2024</v>
      </c>
      <c r="AK450" s="93">
        <v>2024</v>
      </c>
      <c r="AL450" s="105"/>
      <c r="AM450" s="105"/>
      <c r="AN450" s="105"/>
      <c r="AO450" s="105"/>
      <c r="AP450" s="106" t="s">
        <v>16999</v>
      </c>
      <c r="AQ450" s="106" t="s">
        <v>17020</v>
      </c>
      <c r="AR450" s="106">
        <v>0</v>
      </c>
      <c r="AS450" s="106" t="s">
        <v>17009</v>
      </c>
      <c r="AT450" s="106" t="s">
        <v>17012</v>
      </c>
      <c r="AU450" s="106" t="s">
        <v>17010</v>
      </c>
      <c r="AV450" s="106"/>
      <c r="AW450" s="106"/>
      <c r="AX450" s="106"/>
      <c r="AY450" s="106"/>
      <c r="AZ450" s="106" t="s">
        <v>645</v>
      </c>
      <c r="BA450" s="107">
        <v>1281.5999999999999</v>
      </c>
      <c r="BB450" s="107">
        <v>576</v>
      </c>
      <c r="BC450" s="106" t="s">
        <v>2975</v>
      </c>
      <c r="BD450" s="106" t="s">
        <v>17058</v>
      </c>
      <c r="BE450" s="108"/>
      <c r="BF450" s="109">
        <f t="shared" si="192"/>
        <v>6</v>
      </c>
      <c r="BM450" s="52" t="str">
        <f t="shared" si="193"/>
        <v>447.000</v>
      </c>
      <c r="BP450" s="52" t="s">
        <v>3661</v>
      </c>
      <c r="BQ450" s="52" t="s">
        <v>3019</v>
      </c>
      <c r="BR450" s="52" t="s">
        <v>2993</v>
      </c>
      <c r="BX450" s="52" t="s">
        <v>3661</v>
      </c>
      <c r="BY450" s="52" t="s">
        <v>3019</v>
      </c>
      <c r="BZ450" s="52" t="s">
        <v>2993</v>
      </c>
      <c r="CK450" s="103">
        <f t="shared" si="187"/>
        <v>3.4924596548080444E-10</v>
      </c>
    </row>
    <row r="451" spans="1:89" x14ac:dyDescent="0.3">
      <c r="A451" s="52">
        <v>1</v>
      </c>
      <c r="B451" s="110">
        <f>SUBTOTAL(9,$A$400:A451)</f>
        <v>50</v>
      </c>
      <c r="C451" s="115" t="s">
        <v>430</v>
      </c>
      <c r="D451" s="115"/>
      <c r="E451" s="115"/>
      <c r="F451" s="116">
        <v>3656710.4</v>
      </c>
      <c r="G451" s="101">
        <f t="shared" si="194"/>
        <v>3656710.4</v>
      </c>
      <c r="H451" s="117">
        <v>0</v>
      </c>
      <c r="I451" s="117">
        <v>0</v>
      </c>
      <c r="J451" s="117">
        <v>0</v>
      </c>
      <c r="K451" s="117">
        <v>0</v>
      </c>
      <c r="L451" s="117">
        <v>0</v>
      </c>
      <c r="M451" s="117">
        <v>0</v>
      </c>
      <c r="N451" s="118">
        <v>0</v>
      </c>
      <c r="O451" s="117">
        <v>0</v>
      </c>
      <c r="P451" s="101">
        <v>434</v>
      </c>
      <c r="Q451" s="101">
        <f>ROUND((F451-AG451)/102.14*100,2)</f>
        <v>3433239.08</v>
      </c>
      <c r="R451" s="117">
        <v>0</v>
      </c>
      <c r="S451" s="117">
        <v>0</v>
      </c>
      <c r="T451" s="117">
        <v>0</v>
      </c>
      <c r="U451" s="117">
        <v>0</v>
      </c>
      <c r="V451" s="117">
        <v>0</v>
      </c>
      <c r="W451" s="117">
        <v>0</v>
      </c>
      <c r="X451" s="117">
        <v>0</v>
      </c>
      <c r="Y451" s="117">
        <v>0</v>
      </c>
      <c r="Z451" s="117">
        <v>0</v>
      </c>
      <c r="AA451" s="117">
        <v>0</v>
      </c>
      <c r="AB451" s="117">
        <v>0</v>
      </c>
      <c r="AC451" s="117">
        <v>0</v>
      </c>
      <c r="AD451" s="117">
        <v>0</v>
      </c>
      <c r="AE451" s="117">
        <v>0</v>
      </c>
      <c r="AF451" s="101">
        <f>ROUND(Q451*2.14%,2)</f>
        <v>73471.320000000007</v>
      </c>
      <c r="AG451" s="101">
        <v>150000</v>
      </c>
      <c r="AH451" s="117">
        <v>0</v>
      </c>
      <c r="AI451" s="93">
        <v>2024</v>
      </c>
      <c r="AJ451" s="93">
        <v>2024</v>
      </c>
      <c r="AK451" s="93">
        <v>2024</v>
      </c>
      <c r="AL451" s="105"/>
      <c r="AM451" s="105"/>
      <c r="AN451" s="105"/>
      <c r="AO451" s="105"/>
      <c r="AP451" s="106" t="s">
        <v>17015</v>
      </c>
      <c r="AQ451" s="106" t="s">
        <v>16996</v>
      </c>
      <c r="AR451" s="106">
        <v>0</v>
      </c>
      <c r="AS451" s="106" t="s">
        <v>17004</v>
      </c>
      <c r="AT451" s="106" t="s">
        <v>17003</v>
      </c>
      <c r="AU451" s="106">
        <v>0</v>
      </c>
      <c r="AV451" s="106"/>
      <c r="AW451" s="106"/>
      <c r="AX451" s="106"/>
      <c r="AY451" s="106"/>
      <c r="AZ451" s="106" t="s">
        <v>2432</v>
      </c>
      <c r="BA451" s="107">
        <v>438.7</v>
      </c>
      <c r="BB451" s="107">
        <v>380</v>
      </c>
      <c r="BC451" s="106" t="s">
        <v>2975</v>
      </c>
      <c r="BD451" s="106" t="s">
        <v>17058</v>
      </c>
      <c r="BE451" s="108"/>
      <c r="BF451" s="109">
        <f t="shared" si="192"/>
        <v>-54</v>
      </c>
      <c r="BM451" s="52" t="str">
        <f t="shared" si="193"/>
        <v>280.000</v>
      </c>
      <c r="BP451" s="52" t="s">
        <v>547</v>
      </c>
      <c r="BQ451" s="52" t="s">
        <v>1350</v>
      </c>
      <c r="BR451" s="52" t="s">
        <v>2993</v>
      </c>
      <c r="BX451" s="52" t="s">
        <v>547</v>
      </c>
      <c r="BY451" s="52" t="s">
        <v>1350</v>
      </c>
      <c r="BZ451" s="52" t="s">
        <v>2993</v>
      </c>
      <c r="CK451" s="103">
        <f t="shared" si="187"/>
        <v>-1.7462298274040222E-10</v>
      </c>
    </row>
    <row r="452" spans="1:89" x14ac:dyDescent="0.3">
      <c r="A452" s="52">
        <v>1</v>
      </c>
      <c r="B452" s="110">
        <f>SUBTOTAL(9,$A$400:A452)</f>
        <v>51</v>
      </c>
      <c r="C452" s="154" t="s">
        <v>390</v>
      </c>
      <c r="D452" s="115"/>
      <c r="E452" s="115"/>
      <c r="F452" s="116">
        <v>28530720</v>
      </c>
      <c r="G452" s="101">
        <f t="shared" si="194"/>
        <v>28530720</v>
      </c>
      <c r="H452" s="117">
        <v>0</v>
      </c>
      <c r="I452" s="117">
        <v>0</v>
      </c>
      <c r="J452" s="117">
        <v>0</v>
      </c>
      <c r="K452" s="117">
        <v>0</v>
      </c>
      <c r="L452" s="117">
        <v>0</v>
      </c>
      <c r="M452" s="117">
        <v>0</v>
      </c>
      <c r="N452" s="118">
        <v>12</v>
      </c>
      <c r="O452" s="101">
        <f>ROUND((F452-AG452)/102.14*100,2)</f>
        <v>27737145.09</v>
      </c>
      <c r="P452" s="153">
        <v>0</v>
      </c>
      <c r="Q452" s="153">
        <v>0</v>
      </c>
      <c r="R452" s="117">
        <v>0</v>
      </c>
      <c r="S452" s="117">
        <v>0</v>
      </c>
      <c r="T452" s="117">
        <v>0</v>
      </c>
      <c r="U452" s="117">
        <v>0</v>
      </c>
      <c r="V452" s="117">
        <v>0</v>
      </c>
      <c r="W452" s="117">
        <v>0</v>
      </c>
      <c r="X452" s="117">
        <v>0</v>
      </c>
      <c r="Y452" s="117">
        <v>0</v>
      </c>
      <c r="Z452" s="117">
        <v>0</v>
      </c>
      <c r="AA452" s="117">
        <v>0</v>
      </c>
      <c r="AB452" s="117">
        <v>0</v>
      </c>
      <c r="AC452" s="117">
        <v>0</v>
      </c>
      <c r="AD452" s="117">
        <v>0</v>
      </c>
      <c r="AE452" s="117">
        <v>0</v>
      </c>
      <c r="AF452" s="101">
        <f>ROUND(O452*2.14%,2)+0.01</f>
        <v>593574.91</v>
      </c>
      <c r="AG452" s="117">
        <v>200000</v>
      </c>
      <c r="AH452" s="117">
        <v>0</v>
      </c>
      <c r="AI452" s="93">
        <v>2024</v>
      </c>
      <c r="AJ452" s="93">
        <v>2024</v>
      </c>
      <c r="AK452" s="93">
        <v>2024</v>
      </c>
      <c r="AL452" s="105"/>
      <c r="AM452" s="105"/>
      <c r="AN452" s="105"/>
      <c r="AO452" s="105"/>
      <c r="AP452" s="106">
        <v>2018</v>
      </c>
      <c r="AQ452" s="106">
        <v>2020</v>
      </c>
      <c r="AR452" s="106" t="s">
        <v>17006</v>
      </c>
      <c r="AS452" s="106">
        <v>2019</v>
      </c>
      <c r="AT452" s="106" t="s">
        <v>17007</v>
      </c>
      <c r="AU452" s="106" t="s">
        <v>17010</v>
      </c>
      <c r="AV452" s="106"/>
      <c r="AW452" s="106" t="s">
        <v>17074</v>
      </c>
      <c r="AX452" s="106"/>
      <c r="AY452" s="106"/>
      <c r="AZ452" s="106" t="s">
        <v>673</v>
      </c>
      <c r="BA452" s="107">
        <v>33139</v>
      </c>
      <c r="BB452" s="107">
        <v>4200</v>
      </c>
      <c r="BC452" s="106" t="s">
        <v>3001</v>
      </c>
      <c r="BD452" s="106" t="s">
        <v>673</v>
      </c>
      <c r="BE452" s="108"/>
      <c r="BF452" s="109">
        <f t="shared" si="192"/>
        <v>4200</v>
      </c>
      <c r="BM452" s="52" t="str">
        <f t="shared" si="193"/>
        <v>3788.000</v>
      </c>
      <c r="BP452" s="52" t="s">
        <v>3603</v>
      </c>
      <c r="BQ452" s="52" t="s">
        <v>673</v>
      </c>
      <c r="BR452" s="52" t="s">
        <v>2993</v>
      </c>
      <c r="BX452" s="52" t="s">
        <v>3603</v>
      </c>
      <c r="BY452" s="52" t="s">
        <v>673</v>
      </c>
      <c r="BZ452" s="52" t="s">
        <v>2993</v>
      </c>
      <c r="CK452" s="103">
        <f t="shared" si="187"/>
        <v>1.1641532182693481E-10</v>
      </c>
    </row>
    <row r="453" spans="1:89" x14ac:dyDescent="0.3">
      <c r="A453" s="52">
        <v>1</v>
      </c>
      <c r="B453" s="110">
        <f>SUBTOTAL(9,$A$400:A453)</f>
        <v>52</v>
      </c>
      <c r="C453" s="115" t="s">
        <v>432</v>
      </c>
      <c r="D453" s="115"/>
      <c r="E453" s="115"/>
      <c r="F453" s="116">
        <v>1828889.34</v>
      </c>
      <c r="G453" s="101">
        <f t="shared" si="194"/>
        <v>1828889.34</v>
      </c>
      <c r="H453" s="117">
        <v>54142.36</v>
      </c>
      <c r="I453" s="117">
        <v>0</v>
      </c>
      <c r="J453" s="117">
        <v>1609152.47</v>
      </c>
      <c r="K453" s="117">
        <v>0</v>
      </c>
      <c r="L453" s="117">
        <v>0</v>
      </c>
      <c r="M453" s="117">
        <v>0</v>
      </c>
      <c r="N453" s="118">
        <v>0</v>
      </c>
      <c r="O453" s="117">
        <v>0</v>
      </c>
      <c r="P453" s="101">
        <v>0</v>
      </c>
      <c r="Q453" s="153">
        <v>0</v>
      </c>
      <c r="R453" s="117">
        <v>0</v>
      </c>
      <c r="S453" s="117">
        <v>0</v>
      </c>
      <c r="T453" s="117">
        <v>0</v>
      </c>
      <c r="U453" s="117">
        <v>0</v>
      </c>
      <c r="V453" s="117">
        <v>0</v>
      </c>
      <c r="W453" s="117">
        <v>0</v>
      </c>
      <c r="X453" s="117">
        <v>0</v>
      </c>
      <c r="Y453" s="117">
        <v>0</v>
      </c>
      <c r="Z453" s="117">
        <v>0</v>
      </c>
      <c r="AA453" s="117">
        <v>0</v>
      </c>
      <c r="AB453" s="117">
        <v>0</v>
      </c>
      <c r="AC453" s="117">
        <v>0</v>
      </c>
      <c r="AD453" s="117">
        <v>0</v>
      </c>
      <c r="AE453" s="117">
        <v>0</v>
      </c>
      <c r="AF453" s="117">
        <f>ROUND(H453*2.14%,2)+ROUND(J453*2.14%,2)</f>
        <v>35594.51</v>
      </c>
      <c r="AG453" s="117">
        <v>130000</v>
      </c>
      <c r="AH453" s="117">
        <v>0</v>
      </c>
      <c r="AI453" s="93">
        <v>2024</v>
      </c>
      <c r="AJ453" s="93">
        <v>2024</v>
      </c>
      <c r="AK453" s="93">
        <v>2024</v>
      </c>
      <c r="AL453" s="105"/>
      <c r="AM453" s="105"/>
      <c r="AN453" s="105"/>
      <c r="AO453" s="105"/>
      <c r="AP453" s="106" t="s">
        <v>17020</v>
      </c>
      <c r="AQ453" s="106" t="s">
        <v>17015</v>
      </c>
      <c r="AR453" s="106">
        <v>0</v>
      </c>
      <c r="AS453" s="106" t="s">
        <v>17004</v>
      </c>
      <c r="AT453" s="106" t="s">
        <v>17003</v>
      </c>
      <c r="AU453" s="106">
        <v>0</v>
      </c>
      <c r="AV453" s="106"/>
      <c r="AW453" s="106"/>
      <c r="AX453" s="106"/>
      <c r="AY453" s="106"/>
      <c r="AZ453" s="106" t="s">
        <v>1011</v>
      </c>
      <c r="BA453" s="107">
        <v>409.26</v>
      </c>
      <c r="BB453" s="107">
        <v>314</v>
      </c>
      <c r="BC453" s="106" t="s">
        <v>2975</v>
      </c>
      <c r="BD453" s="106" t="s">
        <v>630</v>
      </c>
      <c r="BE453" s="108"/>
      <c r="BF453" s="109">
        <f t="shared" si="192"/>
        <v>314</v>
      </c>
      <c r="BM453" s="52" t="str">
        <f t="shared" si="193"/>
        <v>268.100</v>
      </c>
      <c r="BP453" s="52" t="s">
        <v>3663</v>
      </c>
      <c r="BQ453" s="52" t="s">
        <v>3223</v>
      </c>
      <c r="BR453" s="52" t="s">
        <v>3664</v>
      </c>
      <c r="BX453" s="52" t="s">
        <v>3663</v>
      </c>
      <c r="BY453" s="52" t="s">
        <v>3223</v>
      </c>
      <c r="BZ453" s="52" t="s">
        <v>3664</v>
      </c>
      <c r="CK453" s="103">
        <f t="shared" si="187"/>
        <v>0</v>
      </c>
    </row>
    <row r="454" spans="1:89" x14ac:dyDescent="0.3">
      <c r="A454" s="52">
        <v>1</v>
      </c>
      <c r="B454" s="110">
        <f>SUBTOTAL(9,$A$400:A454)</f>
        <v>53</v>
      </c>
      <c r="C454" s="115" t="s">
        <v>438</v>
      </c>
      <c r="D454" s="115"/>
      <c r="E454" s="115"/>
      <c r="F454" s="116">
        <v>4634080</v>
      </c>
      <c r="G454" s="101">
        <f t="shared" si="194"/>
        <v>4634080</v>
      </c>
      <c r="H454" s="117">
        <v>0</v>
      </c>
      <c r="I454" s="117">
        <v>0</v>
      </c>
      <c r="J454" s="117">
        <v>0</v>
      </c>
      <c r="K454" s="117">
        <v>0</v>
      </c>
      <c r="L454" s="117">
        <v>0</v>
      </c>
      <c r="M454" s="117">
        <v>0</v>
      </c>
      <c r="N454" s="118">
        <v>0</v>
      </c>
      <c r="O454" s="117">
        <v>0</v>
      </c>
      <c r="P454" s="101">
        <v>550</v>
      </c>
      <c r="Q454" s="101">
        <f t="shared" ref="Q454:Q461" si="195">ROUND((F454-AG454)/102.14*100,2)</f>
        <v>4360759.74</v>
      </c>
      <c r="R454" s="117">
        <v>0</v>
      </c>
      <c r="S454" s="117">
        <v>0</v>
      </c>
      <c r="T454" s="117">
        <v>0</v>
      </c>
      <c r="U454" s="117">
        <v>0</v>
      </c>
      <c r="V454" s="117">
        <v>0</v>
      </c>
      <c r="W454" s="117">
        <v>0</v>
      </c>
      <c r="X454" s="117">
        <v>0</v>
      </c>
      <c r="Y454" s="117">
        <v>0</v>
      </c>
      <c r="Z454" s="117">
        <v>0</v>
      </c>
      <c r="AA454" s="117">
        <v>0</v>
      </c>
      <c r="AB454" s="117">
        <v>0</v>
      </c>
      <c r="AC454" s="117">
        <v>0</v>
      </c>
      <c r="AD454" s="117">
        <v>0</v>
      </c>
      <c r="AE454" s="117">
        <v>0</v>
      </c>
      <c r="AF454" s="101">
        <f t="shared" ref="AF454:AF461" si="196">ROUND(Q454*2.14%,2)</f>
        <v>93320.26</v>
      </c>
      <c r="AG454" s="101">
        <v>180000</v>
      </c>
      <c r="AH454" s="117">
        <v>0</v>
      </c>
      <c r="AI454" s="93">
        <v>2024</v>
      </c>
      <c r="AJ454" s="93">
        <v>2024</v>
      </c>
      <c r="AK454" s="93">
        <v>2024</v>
      </c>
      <c r="AL454" s="105"/>
      <c r="AM454" s="105"/>
      <c r="AN454" s="105"/>
      <c r="AO454" s="105"/>
      <c r="AP454" s="106" t="s">
        <v>17015</v>
      </c>
      <c r="AQ454" s="106" t="s">
        <v>17002</v>
      </c>
      <c r="AR454" s="106">
        <v>0</v>
      </c>
      <c r="AS454" s="106" t="s">
        <v>17004</v>
      </c>
      <c r="AT454" s="106" t="s">
        <v>17003</v>
      </c>
      <c r="AU454" s="106">
        <v>0</v>
      </c>
      <c r="AV454" s="106"/>
      <c r="AW454" s="106"/>
      <c r="AX454" s="106"/>
      <c r="AY454" s="106"/>
      <c r="AZ454" s="106" t="s">
        <v>1699</v>
      </c>
      <c r="BA454" s="107">
        <v>385.6</v>
      </c>
      <c r="BB454" s="107" t="s">
        <v>2993</v>
      </c>
      <c r="BC454" s="106" t="s">
        <v>2975</v>
      </c>
      <c r="BD454" s="106" t="s">
        <v>17058</v>
      </c>
      <c r="BE454" s="108"/>
      <c r="BF454" s="109" t="e">
        <f t="shared" si="192"/>
        <v>#VALUE!</v>
      </c>
      <c r="BM454" s="52" t="str">
        <f t="shared" si="193"/>
        <v>275.000</v>
      </c>
      <c r="BP454" s="52" t="s">
        <v>3671</v>
      </c>
      <c r="BQ454" s="52" t="s">
        <v>2993</v>
      </c>
      <c r="BR454" s="52" t="s">
        <v>2993</v>
      </c>
      <c r="BX454" s="52" t="s">
        <v>3671</v>
      </c>
      <c r="BY454" s="52" t="s">
        <v>2993</v>
      </c>
      <c r="BZ454" s="52" t="s">
        <v>2993</v>
      </c>
      <c r="CK454" s="103">
        <f t="shared" si="187"/>
        <v>-2.3283064365386963E-10</v>
      </c>
    </row>
    <row r="455" spans="1:89" x14ac:dyDescent="0.3">
      <c r="A455" s="52">
        <v>1</v>
      </c>
      <c r="B455" s="110">
        <f>SUBTOTAL(9,$A$400:A455)</f>
        <v>54</v>
      </c>
      <c r="C455" s="115" t="s">
        <v>439</v>
      </c>
      <c r="D455" s="115"/>
      <c r="E455" s="115"/>
      <c r="F455" s="116">
        <v>2274912</v>
      </c>
      <c r="G455" s="101">
        <f t="shared" si="194"/>
        <v>2274912</v>
      </c>
      <c r="H455" s="117">
        <v>0</v>
      </c>
      <c r="I455" s="117">
        <v>0</v>
      </c>
      <c r="J455" s="117">
        <v>0</v>
      </c>
      <c r="K455" s="117">
        <v>0</v>
      </c>
      <c r="L455" s="117">
        <v>0</v>
      </c>
      <c r="M455" s="117">
        <v>0</v>
      </c>
      <c r="N455" s="118">
        <v>0</v>
      </c>
      <c r="O455" s="117">
        <v>0</v>
      </c>
      <c r="P455" s="153">
        <v>270</v>
      </c>
      <c r="Q455" s="101">
        <f t="shared" si="195"/>
        <v>2080391.62</v>
      </c>
      <c r="R455" s="117">
        <v>0</v>
      </c>
      <c r="S455" s="117">
        <v>0</v>
      </c>
      <c r="T455" s="117">
        <v>0</v>
      </c>
      <c r="U455" s="117">
        <v>0</v>
      </c>
      <c r="V455" s="117">
        <v>0</v>
      </c>
      <c r="W455" s="117">
        <v>0</v>
      </c>
      <c r="X455" s="117">
        <v>0</v>
      </c>
      <c r="Y455" s="117">
        <v>0</v>
      </c>
      <c r="Z455" s="117">
        <v>0</v>
      </c>
      <c r="AA455" s="117">
        <v>0</v>
      </c>
      <c r="AB455" s="117">
        <v>0</v>
      </c>
      <c r="AC455" s="117">
        <v>0</v>
      </c>
      <c r="AD455" s="117">
        <v>0</v>
      </c>
      <c r="AE455" s="117">
        <v>0</v>
      </c>
      <c r="AF455" s="101">
        <f t="shared" si="196"/>
        <v>44520.38</v>
      </c>
      <c r="AG455" s="101">
        <v>150000</v>
      </c>
      <c r="AH455" s="117">
        <v>0</v>
      </c>
      <c r="AI455" s="93">
        <v>2024</v>
      </c>
      <c r="AJ455" s="93">
        <v>2024</v>
      </c>
      <c r="AK455" s="93">
        <v>2024</v>
      </c>
      <c r="AL455" s="105"/>
      <c r="AM455" s="105"/>
      <c r="AN455" s="105"/>
      <c r="AO455" s="105"/>
      <c r="AP455" s="106" t="s">
        <v>17001</v>
      </c>
      <c r="AQ455" s="106" t="s">
        <v>17017</v>
      </c>
      <c r="AR455" s="106">
        <v>0</v>
      </c>
      <c r="AS455" s="106" t="s">
        <v>17006</v>
      </c>
      <c r="AT455" s="106" t="s">
        <v>17007</v>
      </c>
      <c r="AU455" s="106">
        <v>0</v>
      </c>
      <c r="AV455" s="106" t="s">
        <v>17030</v>
      </c>
      <c r="AW455" s="106"/>
      <c r="AX455" s="106"/>
      <c r="AY455" s="106"/>
      <c r="AZ455" s="106" t="s">
        <v>805</v>
      </c>
      <c r="BA455" s="107">
        <v>202.5</v>
      </c>
      <c r="BB455" s="107">
        <v>202.5</v>
      </c>
      <c r="BC455" s="106" t="s">
        <v>2975</v>
      </c>
      <c r="BD455" s="106">
        <v>2005</v>
      </c>
      <c r="BE455" s="108"/>
      <c r="BF455" s="109">
        <f t="shared" si="192"/>
        <v>-67.5</v>
      </c>
      <c r="BG455" s="52" t="s">
        <v>17056</v>
      </c>
      <c r="BM455" s="52" t="str">
        <f t="shared" si="193"/>
        <v>202.500</v>
      </c>
      <c r="BP455" s="52" t="s">
        <v>3672</v>
      </c>
      <c r="BQ455" s="52" t="s">
        <v>636</v>
      </c>
      <c r="BR455" s="52" t="s">
        <v>3673</v>
      </c>
      <c r="BX455" s="52" t="s">
        <v>3672</v>
      </c>
      <c r="BY455" s="52" t="s">
        <v>636</v>
      </c>
      <c r="BZ455" s="52" t="s">
        <v>3673</v>
      </c>
      <c r="CK455" s="103">
        <f t="shared" si="187"/>
        <v>-1.1641532182693481E-10</v>
      </c>
    </row>
    <row r="456" spans="1:89" x14ac:dyDescent="0.3">
      <c r="A456" s="52">
        <v>1</v>
      </c>
      <c r="B456" s="110">
        <f>SUBTOTAL(9,$A$400:A456)</f>
        <v>55</v>
      </c>
      <c r="C456" s="115" t="s">
        <v>440</v>
      </c>
      <c r="D456" s="115"/>
      <c r="E456" s="115"/>
      <c r="F456" s="116">
        <v>2510828.7999999998</v>
      </c>
      <c r="G456" s="101">
        <f t="shared" si="194"/>
        <v>2510828.8000000003</v>
      </c>
      <c r="H456" s="117">
        <v>0</v>
      </c>
      <c r="I456" s="117">
        <v>0</v>
      </c>
      <c r="J456" s="117">
        <v>0</v>
      </c>
      <c r="K456" s="117">
        <v>0</v>
      </c>
      <c r="L456" s="117">
        <v>0</v>
      </c>
      <c r="M456" s="117">
        <v>0</v>
      </c>
      <c r="N456" s="118">
        <v>0</v>
      </c>
      <c r="O456" s="117">
        <v>0</v>
      </c>
      <c r="P456" s="101">
        <v>298</v>
      </c>
      <c r="Q456" s="101">
        <f t="shared" si="195"/>
        <v>2311365.58</v>
      </c>
      <c r="R456" s="117">
        <v>0</v>
      </c>
      <c r="S456" s="117">
        <v>0</v>
      </c>
      <c r="T456" s="117">
        <v>0</v>
      </c>
      <c r="U456" s="117">
        <v>0</v>
      </c>
      <c r="V456" s="117">
        <v>0</v>
      </c>
      <c r="W456" s="117">
        <v>0</v>
      </c>
      <c r="X456" s="117">
        <v>0</v>
      </c>
      <c r="Y456" s="117">
        <v>0</v>
      </c>
      <c r="Z456" s="117">
        <v>0</v>
      </c>
      <c r="AA456" s="117">
        <v>0</v>
      </c>
      <c r="AB456" s="117">
        <v>0</v>
      </c>
      <c r="AC456" s="117">
        <v>0</v>
      </c>
      <c r="AD456" s="117">
        <v>0</v>
      </c>
      <c r="AE456" s="117">
        <v>0</v>
      </c>
      <c r="AF456" s="101">
        <f t="shared" si="196"/>
        <v>49463.22</v>
      </c>
      <c r="AG456" s="101">
        <v>150000</v>
      </c>
      <c r="AH456" s="117">
        <v>0</v>
      </c>
      <c r="AI456" s="93">
        <v>2024</v>
      </c>
      <c r="AJ456" s="93">
        <v>2024</v>
      </c>
      <c r="AK456" s="93">
        <v>2024</v>
      </c>
      <c r="AL456" s="105"/>
      <c r="AM456" s="105"/>
      <c r="AN456" s="105"/>
      <c r="AO456" s="105"/>
      <c r="AP456" s="106" t="s">
        <v>17013</v>
      </c>
      <c r="AQ456" s="106" t="s">
        <v>17002</v>
      </c>
      <c r="AR456" s="106">
        <v>0</v>
      </c>
      <c r="AS456" s="106" t="s">
        <v>17017</v>
      </c>
      <c r="AT456" s="106" t="s">
        <v>17003</v>
      </c>
      <c r="AU456" s="106">
        <v>0</v>
      </c>
      <c r="AV456" s="106"/>
      <c r="AW456" s="106"/>
      <c r="AX456" s="106"/>
      <c r="AY456" s="106"/>
      <c r="AZ456" s="106" t="s">
        <v>950</v>
      </c>
      <c r="BA456" s="107">
        <v>358.7</v>
      </c>
      <c r="BB456" s="107">
        <v>361</v>
      </c>
      <c r="BC456" s="106" t="s">
        <v>2975</v>
      </c>
      <c r="BD456" s="106" t="s">
        <v>17058</v>
      </c>
      <c r="BE456" s="108"/>
      <c r="BF456" s="109">
        <f t="shared" si="192"/>
        <v>63</v>
      </c>
      <c r="BM456" s="52" t="str">
        <f t="shared" si="193"/>
        <v>нет данных</v>
      </c>
      <c r="BP456" s="52" t="s">
        <v>545</v>
      </c>
      <c r="BQ456" s="52" t="s">
        <v>783</v>
      </c>
      <c r="BR456" s="52" t="s">
        <v>3675</v>
      </c>
      <c r="BX456" s="52" t="s">
        <v>545</v>
      </c>
      <c r="BY456" s="52" t="s">
        <v>783</v>
      </c>
      <c r="BZ456" s="52" t="s">
        <v>3675</v>
      </c>
      <c r="CK456" s="103">
        <f t="shared" si="187"/>
        <v>2.0372681319713593E-10</v>
      </c>
    </row>
    <row r="457" spans="1:89" x14ac:dyDescent="0.3">
      <c r="A457" s="52">
        <v>1</v>
      </c>
      <c r="B457" s="110">
        <f>SUBTOTAL(9,$A$400:A457)</f>
        <v>56</v>
      </c>
      <c r="C457" s="115" t="s">
        <v>441</v>
      </c>
      <c r="D457" s="115"/>
      <c r="E457" s="115"/>
      <c r="F457" s="116">
        <v>4549824</v>
      </c>
      <c r="G457" s="101">
        <f t="shared" si="194"/>
        <v>4549824</v>
      </c>
      <c r="H457" s="117">
        <v>0</v>
      </c>
      <c r="I457" s="117">
        <v>0</v>
      </c>
      <c r="J457" s="117">
        <v>0</v>
      </c>
      <c r="K457" s="117">
        <v>0</v>
      </c>
      <c r="L457" s="117">
        <v>0</v>
      </c>
      <c r="M457" s="117">
        <v>0</v>
      </c>
      <c r="N457" s="118">
        <v>0</v>
      </c>
      <c r="O457" s="117">
        <v>0</v>
      </c>
      <c r="P457" s="101">
        <v>540</v>
      </c>
      <c r="Q457" s="101">
        <f t="shared" si="195"/>
        <v>4278269.04</v>
      </c>
      <c r="R457" s="117">
        <v>0</v>
      </c>
      <c r="S457" s="117">
        <v>0</v>
      </c>
      <c r="T457" s="117">
        <v>0</v>
      </c>
      <c r="U457" s="117">
        <v>0</v>
      </c>
      <c r="V457" s="117">
        <v>0</v>
      </c>
      <c r="W457" s="117">
        <v>0</v>
      </c>
      <c r="X457" s="117">
        <v>0</v>
      </c>
      <c r="Y457" s="117">
        <v>0</v>
      </c>
      <c r="Z457" s="117">
        <v>0</v>
      </c>
      <c r="AA457" s="117">
        <v>0</v>
      </c>
      <c r="AB457" s="117">
        <v>0</v>
      </c>
      <c r="AC457" s="117">
        <v>0</v>
      </c>
      <c r="AD457" s="117">
        <v>0</v>
      </c>
      <c r="AE457" s="117">
        <v>0</v>
      </c>
      <c r="AF457" s="101">
        <f t="shared" si="196"/>
        <v>91554.96</v>
      </c>
      <c r="AG457" s="101">
        <v>180000</v>
      </c>
      <c r="AH457" s="117">
        <v>0</v>
      </c>
      <c r="AI457" s="93">
        <v>2024</v>
      </c>
      <c r="AJ457" s="93">
        <v>2024</v>
      </c>
      <c r="AK457" s="93">
        <v>2024</v>
      </c>
      <c r="AL457" s="105"/>
      <c r="AM457" s="105"/>
      <c r="AN457" s="105"/>
      <c r="AO457" s="105"/>
      <c r="AP457" s="106" t="s">
        <v>16999</v>
      </c>
      <c r="AQ457" s="106" t="s">
        <v>17006</v>
      </c>
      <c r="AR457" s="106">
        <v>0</v>
      </c>
      <c r="AS457" s="106" t="s">
        <v>17005</v>
      </c>
      <c r="AT457" s="106" t="s">
        <v>17012</v>
      </c>
      <c r="AU457" s="106">
        <v>0</v>
      </c>
      <c r="AV457" s="106"/>
      <c r="AW457" s="106"/>
      <c r="AX457" s="106"/>
      <c r="AY457" s="106"/>
      <c r="AZ457" s="106" t="s">
        <v>668</v>
      </c>
      <c r="BA457" s="107">
        <v>680.1</v>
      </c>
      <c r="BB457" s="107">
        <v>540</v>
      </c>
      <c r="BC457" s="106" t="s">
        <v>2975</v>
      </c>
      <c r="BD457" s="106" t="s">
        <v>17058</v>
      </c>
      <c r="BE457" s="108"/>
      <c r="BF457" s="109">
        <f t="shared" si="192"/>
        <v>0</v>
      </c>
      <c r="BM457" s="52" t="str">
        <f t="shared" si="193"/>
        <v>1435.000</v>
      </c>
      <c r="BP457" s="52" t="s">
        <v>3676</v>
      </c>
      <c r="BQ457" s="52" t="s">
        <v>3114</v>
      </c>
      <c r="BR457" s="52" t="s">
        <v>3678</v>
      </c>
      <c r="BX457" s="52" t="s">
        <v>3676</v>
      </c>
      <c r="BY457" s="52" t="s">
        <v>3114</v>
      </c>
      <c r="BZ457" s="52" t="s">
        <v>3678</v>
      </c>
      <c r="CK457" s="103">
        <f t="shared" si="187"/>
        <v>-5.8207660913467407E-11</v>
      </c>
    </row>
    <row r="458" spans="1:89" x14ac:dyDescent="0.3">
      <c r="A458" s="52">
        <v>1</v>
      </c>
      <c r="B458" s="110">
        <f>SUBTOTAL(9,$A$400:A458)</f>
        <v>57</v>
      </c>
      <c r="C458" s="115" t="s">
        <v>455</v>
      </c>
      <c r="D458" s="115"/>
      <c r="E458" s="115"/>
      <c r="F458" s="116">
        <v>3243856</v>
      </c>
      <c r="G458" s="101">
        <f t="shared" si="194"/>
        <v>3243856</v>
      </c>
      <c r="H458" s="117">
        <v>0</v>
      </c>
      <c r="I458" s="117">
        <v>0</v>
      </c>
      <c r="J458" s="117">
        <v>0</v>
      </c>
      <c r="K458" s="117">
        <v>0</v>
      </c>
      <c r="L458" s="117">
        <v>0</v>
      </c>
      <c r="M458" s="117">
        <v>0</v>
      </c>
      <c r="N458" s="118">
        <v>0</v>
      </c>
      <c r="O458" s="117">
        <v>0</v>
      </c>
      <c r="P458" s="101">
        <v>385</v>
      </c>
      <c r="Q458" s="101">
        <f t="shared" si="195"/>
        <v>3029034.66</v>
      </c>
      <c r="R458" s="117">
        <v>0</v>
      </c>
      <c r="S458" s="117">
        <v>0</v>
      </c>
      <c r="T458" s="117">
        <v>0</v>
      </c>
      <c r="U458" s="117">
        <v>0</v>
      </c>
      <c r="V458" s="117">
        <v>0</v>
      </c>
      <c r="W458" s="117">
        <v>0</v>
      </c>
      <c r="X458" s="117">
        <v>0</v>
      </c>
      <c r="Y458" s="117">
        <v>0</v>
      </c>
      <c r="Z458" s="117">
        <v>0</v>
      </c>
      <c r="AA458" s="117">
        <v>0</v>
      </c>
      <c r="AB458" s="117">
        <v>0</v>
      </c>
      <c r="AC458" s="117">
        <v>0</v>
      </c>
      <c r="AD458" s="117">
        <v>0</v>
      </c>
      <c r="AE458" s="117">
        <v>0</v>
      </c>
      <c r="AF458" s="101">
        <f t="shared" si="196"/>
        <v>64821.34</v>
      </c>
      <c r="AG458" s="101">
        <v>150000</v>
      </c>
      <c r="AH458" s="117">
        <v>0</v>
      </c>
      <c r="AI458" s="93">
        <v>2024</v>
      </c>
      <c r="AJ458" s="93">
        <v>2024</v>
      </c>
      <c r="AK458" s="93">
        <v>2024</v>
      </c>
      <c r="AL458" s="105"/>
      <c r="AM458" s="105"/>
      <c r="AN458" s="105"/>
      <c r="AO458" s="105"/>
      <c r="AP458" s="106" t="s">
        <v>17001</v>
      </c>
      <c r="AQ458" s="106" t="s">
        <v>17005</v>
      </c>
      <c r="AR458" s="106">
        <v>0</v>
      </c>
      <c r="AS458" s="106" t="s">
        <v>17006</v>
      </c>
      <c r="AT458" s="106" t="s">
        <v>17007</v>
      </c>
      <c r="AU458" s="106">
        <v>0</v>
      </c>
      <c r="AV458" s="106"/>
      <c r="AW458" s="106"/>
      <c r="AX458" s="106"/>
      <c r="AY458" s="106"/>
      <c r="AZ458" s="106" t="s">
        <v>805</v>
      </c>
      <c r="BA458" s="107">
        <v>456.5</v>
      </c>
      <c r="BB458" s="107">
        <v>385</v>
      </c>
      <c r="BC458" s="106" t="s">
        <v>2975</v>
      </c>
      <c r="BD458" s="106">
        <v>2004</v>
      </c>
      <c r="BE458" s="108"/>
      <c r="BF458" s="109">
        <f t="shared" si="192"/>
        <v>0</v>
      </c>
      <c r="BM458" s="52" t="str">
        <f t="shared" si="193"/>
        <v>328.800</v>
      </c>
      <c r="BP458" s="52" t="s">
        <v>3698</v>
      </c>
      <c r="BQ458" s="52" t="s">
        <v>2993</v>
      </c>
      <c r="BR458" s="52" t="s">
        <v>2993</v>
      </c>
      <c r="BX458" s="52" t="s">
        <v>3698</v>
      </c>
      <c r="BY458" s="52" t="s">
        <v>2993</v>
      </c>
      <c r="BZ458" s="52" t="s">
        <v>2993</v>
      </c>
      <c r="CK458" s="103">
        <f t="shared" si="187"/>
        <v>-1.4551915228366852E-10</v>
      </c>
    </row>
    <row r="459" spans="1:89" x14ac:dyDescent="0.3">
      <c r="A459" s="52">
        <v>1</v>
      </c>
      <c r="B459" s="110">
        <f>SUBTOTAL(9,$A$400:A459)</f>
        <v>58</v>
      </c>
      <c r="C459" s="115" t="s">
        <v>447</v>
      </c>
      <c r="D459" s="115"/>
      <c r="E459" s="115"/>
      <c r="F459" s="116">
        <v>5122764.7999999998</v>
      </c>
      <c r="G459" s="101">
        <f t="shared" si="194"/>
        <v>5122764.7999999998</v>
      </c>
      <c r="H459" s="117">
        <v>0</v>
      </c>
      <c r="I459" s="117">
        <v>0</v>
      </c>
      <c r="J459" s="117">
        <v>0</v>
      </c>
      <c r="K459" s="117">
        <v>0</v>
      </c>
      <c r="L459" s="117">
        <v>0</v>
      </c>
      <c r="M459" s="117">
        <v>0</v>
      </c>
      <c r="N459" s="118">
        <v>0</v>
      </c>
      <c r="O459" s="117">
        <v>0</v>
      </c>
      <c r="P459" s="101">
        <v>608</v>
      </c>
      <c r="Q459" s="101">
        <f t="shared" si="195"/>
        <v>4839205.8</v>
      </c>
      <c r="R459" s="117">
        <v>0</v>
      </c>
      <c r="S459" s="117">
        <v>0</v>
      </c>
      <c r="T459" s="117">
        <v>0</v>
      </c>
      <c r="U459" s="117">
        <v>0</v>
      </c>
      <c r="V459" s="117">
        <v>0</v>
      </c>
      <c r="W459" s="117">
        <v>0</v>
      </c>
      <c r="X459" s="117">
        <v>0</v>
      </c>
      <c r="Y459" s="117">
        <v>0</v>
      </c>
      <c r="Z459" s="117">
        <v>0</v>
      </c>
      <c r="AA459" s="117">
        <v>0</v>
      </c>
      <c r="AB459" s="117">
        <v>0</v>
      </c>
      <c r="AC459" s="117">
        <v>0</v>
      </c>
      <c r="AD459" s="117">
        <v>0</v>
      </c>
      <c r="AE459" s="117">
        <v>0</v>
      </c>
      <c r="AF459" s="101">
        <f t="shared" si="196"/>
        <v>103559</v>
      </c>
      <c r="AG459" s="101">
        <v>180000</v>
      </c>
      <c r="AH459" s="117">
        <v>0</v>
      </c>
      <c r="AI459" s="93">
        <v>2024</v>
      </c>
      <c r="AJ459" s="93">
        <v>2024</v>
      </c>
      <c r="AK459" s="93">
        <v>2024</v>
      </c>
      <c r="AL459" s="105"/>
      <c r="AM459" s="105"/>
      <c r="AN459" s="105"/>
      <c r="AO459" s="105"/>
      <c r="AP459" s="106" t="s">
        <v>17006</v>
      </c>
      <c r="AQ459" s="106" t="s">
        <v>16997</v>
      </c>
      <c r="AR459" s="106">
        <v>0</v>
      </c>
      <c r="AS459" s="106" t="s">
        <v>17017</v>
      </c>
      <c r="AT459" s="106" t="s">
        <v>17018</v>
      </c>
      <c r="AU459" s="106" t="s">
        <v>17004</v>
      </c>
      <c r="AV459" s="106"/>
      <c r="AW459" s="106"/>
      <c r="AX459" s="106"/>
      <c r="AY459" s="106"/>
      <c r="AZ459" s="106" t="s">
        <v>818</v>
      </c>
      <c r="BA459" s="107">
        <v>2484.4</v>
      </c>
      <c r="BB459" s="107">
        <v>608</v>
      </c>
      <c r="BC459" s="106" t="s">
        <v>2975</v>
      </c>
      <c r="BD459" s="106" t="s">
        <v>17058</v>
      </c>
      <c r="BE459" s="108"/>
      <c r="BF459" s="109">
        <f t="shared" si="192"/>
        <v>0</v>
      </c>
      <c r="BM459" s="52" t="str">
        <f t="shared" si="193"/>
        <v>535.940</v>
      </c>
      <c r="BP459" s="52" t="s">
        <v>3682</v>
      </c>
      <c r="BQ459" s="52" t="s">
        <v>3276</v>
      </c>
      <c r="BR459" s="52" t="s">
        <v>2517</v>
      </c>
      <c r="BX459" s="52" t="s">
        <v>3682</v>
      </c>
      <c r="BY459" s="52" t="s">
        <v>3276</v>
      </c>
      <c r="BZ459" s="52" t="s">
        <v>2517</v>
      </c>
      <c r="CK459" s="103">
        <f t="shared" si="187"/>
        <v>0</v>
      </c>
    </row>
    <row r="460" spans="1:89" x14ac:dyDescent="0.3">
      <c r="A460" s="52">
        <v>1</v>
      </c>
      <c r="B460" s="110">
        <f>SUBTOTAL(9,$A$400:A460)</f>
        <v>59</v>
      </c>
      <c r="C460" s="115" t="s">
        <v>443</v>
      </c>
      <c r="D460" s="115"/>
      <c r="E460" s="115"/>
      <c r="F460" s="116">
        <v>2274912</v>
      </c>
      <c r="G460" s="101">
        <f t="shared" si="194"/>
        <v>2274912</v>
      </c>
      <c r="H460" s="117">
        <v>0</v>
      </c>
      <c r="I460" s="117">
        <v>0</v>
      </c>
      <c r="J460" s="117">
        <v>0</v>
      </c>
      <c r="K460" s="117">
        <v>0</v>
      </c>
      <c r="L460" s="117">
        <v>0</v>
      </c>
      <c r="M460" s="117">
        <v>0</v>
      </c>
      <c r="N460" s="118">
        <v>0</v>
      </c>
      <c r="O460" s="117">
        <v>0</v>
      </c>
      <c r="P460" s="101">
        <v>270</v>
      </c>
      <c r="Q460" s="101">
        <f t="shared" si="195"/>
        <v>2080391.62</v>
      </c>
      <c r="R460" s="117">
        <v>0</v>
      </c>
      <c r="S460" s="117">
        <v>0</v>
      </c>
      <c r="T460" s="117">
        <v>0</v>
      </c>
      <c r="U460" s="117">
        <v>0</v>
      </c>
      <c r="V460" s="117">
        <v>0</v>
      </c>
      <c r="W460" s="117">
        <v>0</v>
      </c>
      <c r="X460" s="117">
        <v>0</v>
      </c>
      <c r="Y460" s="117">
        <v>0</v>
      </c>
      <c r="Z460" s="117">
        <v>0</v>
      </c>
      <c r="AA460" s="117">
        <v>0</v>
      </c>
      <c r="AB460" s="117">
        <v>0</v>
      </c>
      <c r="AC460" s="117">
        <v>0</v>
      </c>
      <c r="AD460" s="117">
        <v>0</v>
      </c>
      <c r="AE460" s="117">
        <v>0</v>
      </c>
      <c r="AF460" s="101">
        <f t="shared" si="196"/>
        <v>44520.38</v>
      </c>
      <c r="AG460" s="101">
        <v>150000</v>
      </c>
      <c r="AH460" s="117">
        <v>0</v>
      </c>
      <c r="AI460" s="93">
        <v>2024</v>
      </c>
      <c r="AJ460" s="93">
        <v>2024</v>
      </c>
      <c r="AK460" s="93">
        <v>2024</v>
      </c>
      <c r="AL460" s="105"/>
      <c r="AM460" s="105"/>
      <c r="AN460" s="105"/>
      <c r="AO460" s="105"/>
      <c r="AP460" s="106" t="s">
        <v>16995</v>
      </c>
      <c r="AQ460" s="106" t="s">
        <v>17001</v>
      </c>
      <c r="AR460" s="106">
        <v>0</v>
      </c>
      <c r="AS460" s="106" t="s">
        <v>17005</v>
      </c>
      <c r="AT460" s="106" t="s">
        <v>17012</v>
      </c>
      <c r="AU460" s="106">
        <v>0</v>
      </c>
      <c r="AV460" s="106"/>
      <c r="AW460" s="106"/>
      <c r="AX460" s="106"/>
      <c r="AY460" s="106"/>
      <c r="AZ460" s="106" t="s">
        <v>805</v>
      </c>
      <c r="BA460" s="107">
        <v>283.89999999999998</v>
      </c>
      <c r="BB460" s="107">
        <v>260</v>
      </c>
      <c r="BC460" s="106" t="s">
        <v>2975</v>
      </c>
      <c r="BD460" s="106" t="s">
        <v>17058</v>
      </c>
      <c r="BE460" s="108"/>
      <c r="BF460" s="109">
        <f t="shared" si="192"/>
        <v>-10</v>
      </c>
      <c r="BM460" s="52" t="str">
        <f t="shared" si="193"/>
        <v>210.000</v>
      </c>
      <c r="BP460" s="52" t="s">
        <v>3685</v>
      </c>
      <c r="BQ460" s="52" t="s">
        <v>3019</v>
      </c>
      <c r="BR460" s="52" t="s">
        <v>1969</v>
      </c>
      <c r="BX460" s="52" t="s">
        <v>3685</v>
      </c>
      <c r="BY460" s="52" t="s">
        <v>3019</v>
      </c>
      <c r="BZ460" s="52" t="s">
        <v>1969</v>
      </c>
      <c r="CK460" s="103">
        <f t="shared" si="187"/>
        <v>-1.1641532182693481E-10</v>
      </c>
    </row>
    <row r="461" spans="1:89" x14ac:dyDescent="0.3">
      <c r="A461" s="52">
        <v>1</v>
      </c>
      <c r="B461" s="110">
        <f>SUBTOTAL(9,$A$400:A461)</f>
        <v>60</v>
      </c>
      <c r="C461" s="115" t="s">
        <v>444</v>
      </c>
      <c r="D461" s="115"/>
      <c r="E461" s="115"/>
      <c r="F461" s="116">
        <v>3033216</v>
      </c>
      <c r="G461" s="101">
        <f t="shared" si="194"/>
        <v>3033216</v>
      </c>
      <c r="H461" s="117">
        <v>0</v>
      </c>
      <c r="I461" s="117">
        <v>0</v>
      </c>
      <c r="J461" s="117">
        <v>0</v>
      </c>
      <c r="K461" s="117">
        <v>0</v>
      </c>
      <c r="L461" s="117">
        <v>0</v>
      </c>
      <c r="M461" s="117">
        <v>0</v>
      </c>
      <c r="N461" s="118">
        <v>0</v>
      </c>
      <c r="O461" s="117">
        <v>0</v>
      </c>
      <c r="P461" s="101">
        <v>360</v>
      </c>
      <c r="Q461" s="101">
        <f t="shared" si="195"/>
        <v>2822807.91</v>
      </c>
      <c r="R461" s="117">
        <v>0</v>
      </c>
      <c r="S461" s="117">
        <v>0</v>
      </c>
      <c r="T461" s="117">
        <v>0</v>
      </c>
      <c r="U461" s="117">
        <v>0</v>
      </c>
      <c r="V461" s="117">
        <v>0</v>
      </c>
      <c r="W461" s="117">
        <v>0</v>
      </c>
      <c r="X461" s="117">
        <v>0</v>
      </c>
      <c r="Y461" s="117">
        <v>0</v>
      </c>
      <c r="Z461" s="117">
        <v>0</v>
      </c>
      <c r="AA461" s="117">
        <v>0</v>
      </c>
      <c r="AB461" s="117">
        <v>0</v>
      </c>
      <c r="AC461" s="117">
        <v>0</v>
      </c>
      <c r="AD461" s="117">
        <v>0</v>
      </c>
      <c r="AE461" s="117">
        <v>0</v>
      </c>
      <c r="AF461" s="101">
        <f t="shared" si="196"/>
        <v>60408.09</v>
      </c>
      <c r="AG461" s="101">
        <v>150000</v>
      </c>
      <c r="AH461" s="117">
        <v>0</v>
      </c>
      <c r="AI461" s="93">
        <v>2024</v>
      </c>
      <c r="AJ461" s="93">
        <v>2024</v>
      </c>
      <c r="AK461" s="93">
        <v>2024</v>
      </c>
      <c r="AL461" s="105"/>
      <c r="AM461" s="105"/>
      <c r="AN461" s="105"/>
      <c r="AO461" s="105"/>
      <c r="AP461" s="106" t="s">
        <v>16999</v>
      </c>
      <c r="AQ461" s="106" t="s">
        <v>17020</v>
      </c>
      <c r="AR461" s="106">
        <v>0</v>
      </c>
      <c r="AS461" s="106" t="s">
        <v>17009</v>
      </c>
      <c r="AT461" s="106" t="s">
        <v>17012</v>
      </c>
      <c r="AU461" s="106">
        <v>0</v>
      </c>
      <c r="AV461" s="106"/>
      <c r="AW461" s="106"/>
      <c r="AX461" s="106"/>
      <c r="AY461" s="106"/>
      <c r="AZ461" s="106" t="s">
        <v>645</v>
      </c>
      <c r="BA461" s="107">
        <v>294</v>
      </c>
      <c r="BB461" s="107">
        <v>360</v>
      </c>
      <c r="BC461" s="106" t="s">
        <v>2975</v>
      </c>
      <c r="BD461" s="106" t="s">
        <v>17058</v>
      </c>
      <c r="BE461" s="108"/>
      <c r="BF461" s="109">
        <f t="shared" si="192"/>
        <v>0</v>
      </c>
      <c r="BM461" s="52" t="str">
        <f t="shared" si="193"/>
        <v>нет данных</v>
      </c>
      <c r="BP461" s="52" t="s">
        <v>3686</v>
      </c>
      <c r="BQ461" s="52" t="s">
        <v>1350</v>
      </c>
      <c r="BR461" s="52" t="s">
        <v>2709</v>
      </c>
      <c r="BX461" s="52" t="s">
        <v>3686</v>
      </c>
      <c r="BY461" s="52" t="s">
        <v>1350</v>
      </c>
      <c r="BZ461" s="52" t="s">
        <v>2709</v>
      </c>
      <c r="CK461" s="103">
        <f t="shared" si="187"/>
        <v>-1.4551915228366852E-10</v>
      </c>
    </row>
    <row r="462" spans="1:89" x14ac:dyDescent="0.3">
      <c r="A462" s="52">
        <v>1</v>
      </c>
      <c r="B462" s="110">
        <f>SUBTOTAL(9,$A$400:A462)</f>
        <v>61</v>
      </c>
      <c r="C462" s="115" t="s">
        <v>445</v>
      </c>
      <c r="D462" s="115"/>
      <c r="E462" s="115"/>
      <c r="F462" s="116">
        <v>2876248.4</v>
      </c>
      <c r="G462" s="101">
        <f t="shared" si="194"/>
        <v>2876248.4</v>
      </c>
      <c r="H462" s="117">
        <v>0</v>
      </c>
      <c r="I462" s="117">
        <v>0</v>
      </c>
      <c r="J462" s="117">
        <v>0</v>
      </c>
      <c r="K462" s="117">
        <v>0</v>
      </c>
      <c r="L462" s="117">
        <v>0</v>
      </c>
      <c r="M462" s="117">
        <v>0</v>
      </c>
      <c r="N462" s="118">
        <v>0</v>
      </c>
      <c r="O462" s="117">
        <v>0</v>
      </c>
      <c r="P462" s="101">
        <v>0</v>
      </c>
      <c r="Q462" s="153">
        <v>0</v>
      </c>
      <c r="R462" s="117">
        <v>0</v>
      </c>
      <c r="S462" s="117">
        <v>0</v>
      </c>
      <c r="T462" s="117">
        <v>410</v>
      </c>
      <c r="U462" s="101">
        <f>ROUND((F462-AG462)/102.14*100,2)</f>
        <v>2669129.04</v>
      </c>
      <c r="V462" s="117">
        <v>0</v>
      </c>
      <c r="W462" s="117">
        <v>0</v>
      </c>
      <c r="X462" s="117">
        <v>0</v>
      </c>
      <c r="Y462" s="117">
        <v>0</v>
      </c>
      <c r="Z462" s="117">
        <v>0</v>
      </c>
      <c r="AA462" s="117">
        <v>0</v>
      </c>
      <c r="AB462" s="117">
        <v>0</v>
      </c>
      <c r="AC462" s="117">
        <v>0</v>
      </c>
      <c r="AD462" s="117">
        <v>0</v>
      </c>
      <c r="AE462" s="117">
        <v>0</v>
      </c>
      <c r="AF462" s="101">
        <f>ROUND(U462*2.14%,2)</f>
        <v>57119.360000000001</v>
      </c>
      <c r="AG462" s="117">
        <v>150000</v>
      </c>
      <c r="AH462" s="117">
        <v>0</v>
      </c>
      <c r="AI462" s="93">
        <v>2024</v>
      </c>
      <c r="AJ462" s="93">
        <v>2024</v>
      </c>
      <c r="AK462" s="93">
        <v>2024</v>
      </c>
      <c r="AL462" s="105"/>
      <c r="AM462" s="105"/>
      <c r="AN462" s="105"/>
      <c r="AO462" s="105"/>
      <c r="AP462" s="106" t="s">
        <v>16999</v>
      </c>
      <c r="AQ462" s="106" t="s">
        <v>16997</v>
      </c>
      <c r="AR462" s="106">
        <v>0</v>
      </c>
      <c r="AS462" s="106" t="s">
        <v>17009</v>
      </c>
      <c r="AT462" s="106" t="s">
        <v>17018</v>
      </c>
      <c r="AU462" s="106">
        <v>0</v>
      </c>
      <c r="AV462" s="106" t="s">
        <v>17026</v>
      </c>
      <c r="AW462" s="106"/>
      <c r="AX462" s="106"/>
      <c r="AY462" s="106"/>
      <c r="AZ462" s="106" t="s">
        <v>642</v>
      </c>
      <c r="BA462" s="107">
        <v>435.9</v>
      </c>
      <c r="BB462" s="107">
        <v>360</v>
      </c>
      <c r="BC462" s="106" t="s">
        <v>2975</v>
      </c>
      <c r="BD462" s="106" t="s">
        <v>642</v>
      </c>
      <c r="BE462" s="108"/>
      <c r="BF462" s="109">
        <f t="shared" si="192"/>
        <v>360</v>
      </c>
      <c r="BM462" s="52" t="str">
        <f t="shared" si="193"/>
        <v>нет данных</v>
      </c>
      <c r="BP462" s="52" t="s">
        <v>3687</v>
      </c>
      <c r="BQ462" s="52" t="s">
        <v>672</v>
      </c>
      <c r="BR462" s="52" t="s">
        <v>3688</v>
      </c>
      <c r="BX462" s="52" t="s">
        <v>3687</v>
      </c>
      <c r="BY462" s="52" t="s">
        <v>672</v>
      </c>
      <c r="BZ462" s="52" t="s">
        <v>3688</v>
      </c>
      <c r="CK462" s="103">
        <f t="shared" si="187"/>
        <v>-1.1641532182693481E-10</v>
      </c>
    </row>
    <row r="463" spans="1:89" x14ac:dyDescent="0.3">
      <c r="B463" s="104" t="s">
        <v>199</v>
      </c>
      <c r="C463" s="104"/>
      <c r="D463" s="100">
        <v>67768778.189999998</v>
      </c>
      <c r="E463" s="104"/>
      <c r="F463" s="140">
        <v>68139941.349999994</v>
      </c>
      <c r="G463" s="100">
        <f t="shared" ref="G463:AH463" si="197">SUM(G464:G473)</f>
        <v>68139941.349999994</v>
      </c>
      <c r="H463" s="101">
        <f t="shared" si="197"/>
        <v>0</v>
      </c>
      <c r="I463" s="101">
        <f t="shared" si="197"/>
        <v>0</v>
      </c>
      <c r="J463" s="101">
        <f t="shared" si="197"/>
        <v>0</v>
      </c>
      <c r="K463" s="101">
        <f t="shared" si="197"/>
        <v>0</v>
      </c>
      <c r="L463" s="101">
        <f t="shared" si="197"/>
        <v>0</v>
      </c>
      <c r="M463" s="101">
        <f t="shared" si="197"/>
        <v>0</v>
      </c>
      <c r="N463" s="102">
        <f t="shared" si="197"/>
        <v>0</v>
      </c>
      <c r="O463" s="101">
        <f t="shared" si="197"/>
        <v>0</v>
      </c>
      <c r="P463" s="101">
        <f t="shared" si="197"/>
        <v>7146.7</v>
      </c>
      <c r="Q463" s="101">
        <f t="shared" si="197"/>
        <v>57900286.229999997</v>
      </c>
      <c r="R463" s="101">
        <f t="shared" si="197"/>
        <v>0</v>
      </c>
      <c r="S463" s="101">
        <f t="shared" si="197"/>
        <v>0</v>
      </c>
      <c r="T463" s="101">
        <f t="shared" si="197"/>
        <v>1050</v>
      </c>
      <c r="U463" s="101">
        <f t="shared" si="197"/>
        <v>7000772.4699999997</v>
      </c>
      <c r="V463" s="101">
        <f t="shared" si="197"/>
        <v>0</v>
      </c>
      <c r="W463" s="101">
        <f t="shared" si="197"/>
        <v>0</v>
      </c>
      <c r="X463" s="101">
        <f t="shared" si="197"/>
        <v>0</v>
      </c>
      <c r="Y463" s="101">
        <f t="shared" si="197"/>
        <v>0</v>
      </c>
      <c r="Z463" s="101">
        <f t="shared" si="197"/>
        <v>0</v>
      </c>
      <c r="AA463" s="101">
        <f t="shared" si="197"/>
        <v>0</v>
      </c>
      <c r="AB463" s="101">
        <f t="shared" si="197"/>
        <v>0</v>
      </c>
      <c r="AC463" s="101">
        <f t="shared" si="197"/>
        <v>0</v>
      </c>
      <c r="AD463" s="101">
        <f t="shared" si="197"/>
        <v>0</v>
      </c>
      <c r="AE463" s="101">
        <f t="shared" si="197"/>
        <v>0</v>
      </c>
      <c r="AF463" s="101">
        <f t="shared" si="197"/>
        <v>1388882.65</v>
      </c>
      <c r="AG463" s="101">
        <f t="shared" si="197"/>
        <v>1850000</v>
      </c>
      <c r="AH463" s="101">
        <f t="shared" si="197"/>
        <v>0</v>
      </c>
      <c r="AI463" s="93" t="s">
        <v>17075</v>
      </c>
      <c r="AJ463" s="93" t="s">
        <v>17075</v>
      </c>
      <c r="AK463" s="93" t="s">
        <v>17075</v>
      </c>
      <c r="AL463" s="105"/>
      <c r="AM463" s="105"/>
      <c r="AN463" s="105"/>
      <c r="AO463" s="105"/>
      <c r="AP463" s="106"/>
      <c r="AQ463" s="106"/>
      <c r="AR463" s="106"/>
      <c r="AS463" s="106"/>
      <c r="AT463" s="106"/>
      <c r="AU463" s="106"/>
      <c r="AV463" s="106"/>
      <c r="AW463" s="106"/>
      <c r="AX463" s="106"/>
      <c r="AY463" s="106"/>
      <c r="AZ463" s="106"/>
      <c r="BA463" s="107"/>
      <c r="BB463" s="107"/>
      <c r="BC463" s="106"/>
      <c r="BD463" s="106"/>
      <c r="BE463" s="108"/>
      <c r="BF463" s="109">
        <f t="shared" si="192"/>
        <v>-7146.7</v>
      </c>
      <c r="BM463" s="52" t="e">
        <f t="shared" si="193"/>
        <v>#N/A</v>
      </c>
      <c r="BP463" s="52" t="s">
        <v>3266</v>
      </c>
      <c r="BQ463" s="52" t="s">
        <v>2993</v>
      </c>
      <c r="BR463" s="52" t="s">
        <v>3267</v>
      </c>
      <c r="BX463" s="52" t="s">
        <v>3266</v>
      </c>
      <c r="BY463" s="52" t="s">
        <v>2993</v>
      </c>
      <c r="BZ463" s="52" t="s">
        <v>3267</v>
      </c>
      <c r="CK463" s="103">
        <f t="shared" si="187"/>
        <v>-2.3283064365386963E-9</v>
      </c>
    </row>
    <row r="464" spans="1:89" x14ac:dyDescent="0.3">
      <c r="A464" s="52">
        <v>1</v>
      </c>
      <c r="B464" s="110">
        <f>SUBTOTAL(9,$A$400:A464)</f>
        <v>62</v>
      </c>
      <c r="C464" s="115" t="s">
        <v>200</v>
      </c>
      <c r="D464" s="115"/>
      <c r="E464" s="115"/>
      <c r="F464" s="116">
        <v>4602107.2299999995</v>
      </c>
      <c r="G464" s="101">
        <f t="shared" ref="G464:G473" si="198">H464+I464+J464+K464+L464+M464+O464+Q464+S464+U464+W464+X464+Y464+Z464+AA464+AB464+AC464+AD464+AE464+AF464+AG464+AH464</f>
        <v>4602107.2299999995</v>
      </c>
      <c r="H464" s="117">
        <v>0</v>
      </c>
      <c r="I464" s="117">
        <v>0</v>
      </c>
      <c r="J464" s="117">
        <v>0</v>
      </c>
      <c r="K464" s="117">
        <v>0</v>
      </c>
      <c r="L464" s="117">
        <v>0</v>
      </c>
      <c r="M464" s="117">
        <v>0</v>
      </c>
      <c r="N464" s="118">
        <v>0</v>
      </c>
      <c r="O464" s="117">
        <v>0</v>
      </c>
      <c r="P464" s="101">
        <v>484</v>
      </c>
      <c r="Q464" s="101">
        <f>ROUND((F464-AG464)/102.14*100,2)</f>
        <v>4358828.3</v>
      </c>
      <c r="R464" s="117">
        <v>0</v>
      </c>
      <c r="S464" s="117">
        <v>0</v>
      </c>
      <c r="T464" s="101">
        <v>0</v>
      </c>
      <c r="U464" s="101">
        <v>0</v>
      </c>
      <c r="V464" s="117">
        <v>0</v>
      </c>
      <c r="W464" s="117">
        <v>0</v>
      </c>
      <c r="X464" s="117">
        <v>0</v>
      </c>
      <c r="Y464" s="117">
        <v>0</v>
      </c>
      <c r="Z464" s="117">
        <v>0</v>
      </c>
      <c r="AA464" s="117">
        <v>0</v>
      </c>
      <c r="AB464" s="117">
        <v>0</v>
      </c>
      <c r="AC464" s="117">
        <v>0</v>
      </c>
      <c r="AD464" s="117">
        <v>0</v>
      </c>
      <c r="AE464" s="117">
        <v>0</v>
      </c>
      <c r="AF464" s="101">
        <f>ROUND(Q464*2.14%,2)</f>
        <v>93278.93</v>
      </c>
      <c r="AG464" s="101">
        <v>150000</v>
      </c>
      <c r="AH464" s="117">
        <v>0</v>
      </c>
      <c r="AI464" s="93">
        <v>2024</v>
      </c>
      <c r="AJ464" s="93">
        <v>2024</v>
      </c>
      <c r="AK464" s="93">
        <v>2024</v>
      </c>
      <c r="AL464" s="105"/>
      <c r="AM464" s="105"/>
      <c r="AN464" s="105"/>
      <c r="AO464" s="105"/>
      <c r="AP464" s="106" t="s">
        <v>16995</v>
      </c>
      <c r="AQ464" s="106" t="s">
        <v>17008</v>
      </c>
      <c r="AR464" s="106">
        <v>0</v>
      </c>
      <c r="AS464" s="106" t="s">
        <v>17014</v>
      </c>
      <c r="AT464" s="106" t="s">
        <v>16998</v>
      </c>
      <c r="AU464" s="106">
        <v>0</v>
      </c>
      <c r="AV464" s="106"/>
      <c r="AW464" s="106"/>
      <c r="AX464" s="106"/>
      <c r="AY464" s="106"/>
      <c r="AZ464" s="106" t="s">
        <v>617</v>
      </c>
      <c r="BA464" s="107">
        <v>540.9</v>
      </c>
      <c r="BB464" s="107">
        <v>484</v>
      </c>
      <c r="BC464" s="106" t="s">
        <v>2975</v>
      </c>
      <c r="BD464" s="106" t="s">
        <v>17058</v>
      </c>
      <c r="BE464" s="108"/>
      <c r="BF464" s="109">
        <f t="shared" si="192"/>
        <v>0</v>
      </c>
      <c r="BM464" s="52" t="str">
        <f t="shared" si="193"/>
        <v>589.000</v>
      </c>
      <c r="BP464" s="52" t="s">
        <v>3268</v>
      </c>
      <c r="BQ464" s="52" t="s">
        <v>2993</v>
      </c>
      <c r="BR464" s="52" t="s">
        <v>2993</v>
      </c>
      <c r="BX464" s="52" t="s">
        <v>3268</v>
      </c>
      <c r="BY464" s="52" t="s">
        <v>2993</v>
      </c>
      <c r="BZ464" s="52" t="s">
        <v>2993</v>
      </c>
      <c r="CK464" s="103">
        <f t="shared" si="187"/>
        <v>-2.9103830456733704E-10</v>
      </c>
    </row>
    <row r="465" spans="1:89" x14ac:dyDescent="0.3">
      <c r="A465" s="52">
        <v>1</v>
      </c>
      <c r="B465" s="110">
        <f>SUBTOTAL(9,$A$400:A465)</f>
        <v>63</v>
      </c>
      <c r="C465" s="115" t="s">
        <v>201</v>
      </c>
      <c r="D465" s="115"/>
      <c r="E465" s="115"/>
      <c r="F465" s="116">
        <v>5956899.2000000002</v>
      </c>
      <c r="G465" s="101">
        <f t="shared" si="198"/>
        <v>5956899.2000000002</v>
      </c>
      <c r="H465" s="117">
        <v>0</v>
      </c>
      <c r="I465" s="117">
        <v>0</v>
      </c>
      <c r="J465" s="117">
        <v>0</v>
      </c>
      <c r="K465" s="117">
        <v>0</v>
      </c>
      <c r="L465" s="117">
        <v>0</v>
      </c>
      <c r="M465" s="117">
        <v>0</v>
      </c>
      <c r="N465" s="118">
        <v>0</v>
      </c>
      <c r="O465" s="117">
        <v>0</v>
      </c>
      <c r="P465" s="101">
        <v>707</v>
      </c>
      <c r="Q465" s="101">
        <f>ROUND((F465-AG465)/102.14*100,2)</f>
        <v>5655863.7199999997</v>
      </c>
      <c r="R465" s="117">
        <v>0</v>
      </c>
      <c r="S465" s="117">
        <v>0</v>
      </c>
      <c r="T465" s="101">
        <v>0</v>
      </c>
      <c r="U465" s="101">
        <v>0</v>
      </c>
      <c r="V465" s="117">
        <v>0</v>
      </c>
      <c r="W465" s="117">
        <v>0</v>
      </c>
      <c r="X465" s="117">
        <v>0</v>
      </c>
      <c r="Y465" s="117">
        <v>0</v>
      </c>
      <c r="Z465" s="117">
        <v>0</v>
      </c>
      <c r="AA465" s="117">
        <v>0</v>
      </c>
      <c r="AB465" s="117">
        <v>0</v>
      </c>
      <c r="AC465" s="117">
        <v>0</v>
      </c>
      <c r="AD465" s="117">
        <v>0</v>
      </c>
      <c r="AE465" s="117">
        <v>0</v>
      </c>
      <c r="AF465" s="101">
        <f>ROUND(Q465*2.14%,2)</f>
        <v>121035.48</v>
      </c>
      <c r="AG465" s="101">
        <v>180000</v>
      </c>
      <c r="AH465" s="117">
        <v>0</v>
      </c>
      <c r="AI465" s="93">
        <v>2024</v>
      </c>
      <c r="AJ465" s="93">
        <v>2024</v>
      </c>
      <c r="AK465" s="93">
        <v>2024</v>
      </c>
      <c r="AL465" s="105"/>
      <c r="AM465" s="105"/>
      <c r="AN465" s="105"/>
      <c r="AO465" s="105"/>
      <c r="AP465" s="106" t="s">
        <v>16999</v>
      </c>
      <c r="AQ465" s="106" t="s">
        <v>17013</v>
      </c>
      <c r="AR465" s="106">
        <v>0</v>
      </c>
      <c r="AS465" s="106" t="s">
        <v>17016</v>
      </c>
      <c r="AT465" s="106" t="s">
        <v>17012</v>
      </c>
      <c r="AU465" s="106" t="s">
        <v>17010</v>
      </c>
      <c r="AV465" s="106"/>
      <c r="AW465" s="106"/>
      <c r="AX465" s="106"/>
      <c r="AY465" s="106"/>
      <c r="AZ465" s="106" t="s">
        <v>642</v>
      </c>
      <c r="BA465" s="107">
        <v>1185</v>
      </c>
      <c r="BB465" s="107">
        <v>707</v>
      </c>
      <c r="BC465" s="106" t="s">
        <v>2975</v>
      </c>
      <c r="BD465" s="106" t="s">
        <v>17058</v>
      </c>
      <c r="BE465" s="108"/>
      <c r="BF465" s="109">
        <f t="shared" si="192"/>
        <v>0</v>
      </c>
      <c r="BM465" s="52" t="str">
        <f t="shared" si="193"/>
        <v>546.000</v>
      </c>
      <c r="BP465" s="52" t="s">
        <v>3269</v>
      </c>
      <c r="BQ465" s="52" t="s">
        <v>3099</v>
      </c>
      <c r="BR465" s="52" t="s">
        <v>3270</v>
      </c>
      <c r="BX465" s="52" t="s">
        <v>3269</v>
      </c>
      <c r="BY465" s="52" t="s">
        <v>3099</v>
      </c>
      <c r="BZ465" s="52" t="s">
        <v>3270</v>
      </c>
      <c r="CK465" s="103">
        <f t="shared" si="187"/>
        <v>4.6566128730773926E-10</v>
      </c>
    </row>
    <row r="466" spans="1:89" x14ac:dyDescent="0.3">
      <c r="A466" s="52">
        <v>1</v>
      </c>
      <c r="B466" s="110">
        <f>SUBTOTAL(9,$A$400:A466)</f>
        <v>64</v>
      </c>
      <c r="C466" s="115" t="s">
        <v>202</v>
      </c>
      <c r="D466" s="115"/>
      <c r="E466" s="115"/>
      <c r="F466" s="116">
        <v>7835808</v>
      </c>
      <c r="G466" s="101">
        <f t="shared" si="198"/>
        <v>7835808</v>
      </c>
      <c r="H466" s="117">
        <v>0</v>
      </c>
      <c r="I466" s="117">
        <v>0</v>
      </c>
      <c r="J466" s="117">
        <v>0</v>
      </c>
      <c r="K466" s="117">
        <v>0</v>
      </c>
      <c r="L466" s="117">
        <v>0</v>
      </c>
      <c r="M466" s="117">
        <v>0</v>
      </c>
      <c r="N466" s="118">
        <v>0</v>
      </c>
      <c r="O466" s="117">
        <v>0</v>
      </c>
      <c r="P466" s="101">
        <v>930</v>
      </c>
      <c r="Q466" s="101">
        <f>ROUND((F466-AG466)/102.14*100,2)</f>
        <v>7495406.3099999996</v>
      </c>
      <c r="R466" s="117">
        <v>0</v>
      </c>
      <c r="S466" s="117">
        <v>0</v>
      </c>
      <c r="T466" s="101">
        <v>0</v>
      </c>
      <c r="U466" s="101">
        <v>0</v>
      </c>
      <c r="V466" s="117">
        <v>0</v>
      </c>
      <c r="W466" s="117">
        <v>0</v>
      </c>
      <c r="X466" s="117">
        <v>0</v>
      </c>
      <c r="Y466" s="117">
        <v>0</v>
      </c>
      <c r="Z466" s="117">
        <v>0</v>
      </c>
      <c r="AA466" s="117">
        <v>0</v>
      </c>
      <c r="AB466" s="117">
        <v>0</v>
      </c>
      <c r="AC466" s="117">
        <v>0</v>
      </c>
      <c r="AD466" s="117">
        <v>0</v>
      </c>
      <c r="AE466" s="117">
        <v>0</v>
      </c>
      <c r="AF466" s="101">
        <f>ROUND(Q466*2.14%,2)-0.01</f>
        <v>160401.69</v>
      </c>
      <c r="AG466" s="101">
        <v>180000</v>
      </c>
      <c r="AH466" s="117">
        <v>0</v>
      </c>
      <c r="AI466" s="93">
        <v>2024</v>
      </c>
      <c r="AJ466" s="93">
        <v>2024</v>
      </c>
      <c r="AK466" s="93">
        <v>2024</v>
      </c>
      <c r="AL466" s="105"/>
      <c r="AM466" s="105"/>
      <c r="AN466" s="105"/>
      <c r="AO466" s="105"/>
      <c r="AP466" s="106" t="s">
        <v>16999</v>
      </c>
      <c r="AQ466" s="106" t="s">
        <v>16995</v>
      </c>
      <c r="AR466" s="106">
        <v>0</v>
      </c>
      <c r="AS466" s="106" t="s">
        <v>17011</v>
      </c>
      <c r="AT466" s="106" t="s">
        <v>17012</v>
      </c>
      <c r="AU466" s="106">
        <v>0</v>
      </c>
      <c r="AV466" s="106"/>
      <c r="AW466" s="106"/>
      <c r="AX466" s="106"/>
      <c r="AY466" s="106"/>
      <c r="AZ466" s="106" t="s">
        <v>668</v>
      </c>
      <c r="BA466" s="107">
        <v>1915.9</v>
      </c>
      <c r="BB466" s="107">
        <v>930</v>
      </c>
      <c r="BC466" s="106" t="s">
        <v>2975</v>
      </c>
      <c r="BD466" s="106" t="s">
        <v>3059</v>
      </c>
      <c r="BE466" s="108"/>
      <c r="BF466" s="109">
        <f t="shared" si="192"/>
        <v>0</v>
      </c>
      <c r="BM466" s="52" t="str">
        <f t="shared" si="193"/>
        <v>705.000</v>
      </c>
      <c r="BP466" s="52" t="s">
        <v>3271</v>
      </c>
      <c r="BQ466" s="52" t="s">
        <v>2993</v>
      </c>
      <c r="BR466" s="52" t="s">
        <v>2993</v>
      </c>
      <c r="BX466" s="52" t="s">
        <v>3271</v>
      </c>
      <c r="BY466" s="52" t="s">
        <v>2993</v>
      </c>
      <c r="BZ466" s="52" t="s">
        <v>2993</v>
      </c>
      <c r="CK466" s="103">
        <f t="shared" si="187"/>
        <v>4.0745362639427185E-10</v>
      </c>
    </row>
    <row r="467" spans="1:89" x14ac:dyDescent="0.3">
      <c r="A467" s="52">
        <v>1</v>
      </c>
      <c r="B467" s="110">
        <f>SUBTOTAL(9,$A$400:A467)</f>
        <v>65</v>
      </c>
      <c r="C467" s="115" t="s">
        <v>203</v>
      </c>
      <c r="D467" s="115"/>
      <c r="E467" s="115"/>
      <c r="F467" s="116">
        <v>6908992</v>
      </c>
      <c r="G467" s="101">
        <f t="shared" si="198"/>
        <v>6908992</v>
      </c>
      <c r="H467" s="117">
        <v>0</v>
      </c>
      <c r="I467" s="117">
        <v>0</v>
      </c>
      <c r="J467" s="117">
        <v>0</v>
      </c>
      <c r="K467" s="117">
        <v>0</v>
      </c>
      <c r="L467" s="117">
        <v>0</v>
      </c>
      <c r="M467" s="117">
        <v>0</v>
      </c>
      <c r="N467" s="118">
        <v>0</v>
      </c>
      <c r="O467" s="117">
        <v>0</v>
      </c>
      <c r="P467" s="101">
        <v>820</v>
      </c>
      <c r="Q467" s="101">
        <f>ROUND((F467-AG467)/102.14*100,2)</f>
        <v>6588008.6200000001</v>
      </c>
      <c r="R467" s="117">
        <v>0</v>
      </c>
      <c r="S467" s="117">
        <v>0</v>
      </c>
      <c r="T467" s="101">
        <v>0</v>
      </c>
      <c r="U467" s="101">
        <v>0</v>
      </c>
      <c r="V467" s="117">
        <v>0</v>
      </c>
      <c r="W467" s="117">
        <v>0</v>
      </c>
      <c r="X467" s="117">
        <v>0</v>
      </c>
      <c r="Y467" s="117">
        <v>0</v>
      </c>
      <c r="Z467" s="117">
        <v>0</v>
      </c>
      <c r="AA467" s="117">
        <v>0</v>
      </c>
      <c r="AB467" s="117">
        <v>0</v>
      </c>
      <c r="AC467" s="117">
        <v>0</v>
      </c>
      <c r="AD467" s="117">
        <v>0</v>
      </c>
      <c r="AE467" s="117">
        <v>0</v>
      </c>
      <c r="AF467" s="101">
        <f>ROUND(Q467*2.14%,2)</f>
        <v>140983.38</v>
      </c>
      <c r="AG467" s="101">
        <v>180000</v>
      </c>
      <c r="AH467" s="117">
        <v>0</v>
      </c>
      <c r="AI467" s="93">
        <v>2024</v>
      </c>
      <c r="AJ467" s="93">
        <v>2024</v>
      </c>
      <c r="AK467" s="93">
        <v>2024</v>
      </c>
      <c r="AL467" s="105"/>
      <c r="AM467" s="105"/>
      <c r="AN467" s="105"/>
      <c r="AO467" s="105"/>
      <c r="AP467" s="106" t="s">
        <v>17020</v>
      </c>
      <c r="AQ467" s="106" t="s">
        <v>17017</v>
      </c>
      <c r="AR467" s="106">
        <v>0</v>
      </c>
      <c r="AS467" s="106" t="s">
        <v>17015</v>
      </c>
      <c r="AT467" s="106" t="s">
        <v>17010</v>
      </c>
      <c r="AU467" s="106">
        <v>0</v>
      </c>
      <c r="AV467" s="106" t="s">
        <v>17026</v>
      </c>
      <c r="AW467" s="106"/>
      <c r="AX467" s="106"/>
      <c r="AY467" s="106"/>
      <c r="AZ467" s="106" t="s">
        <v>701</v>
      </c>
      <c r="BA467" s="107">
        <v>805.4</v>
      </c>
      <c r="BB467" s="107" t="s">
        <v>2993</v>
      </c>
      <c r="BC467" s="106" t="s">
        <v>2975</v>
      </c>
      <c r="BD467" s="106" t="s">
        <v>17058</v>
      </c>
      <c r="BE467" s="108"/>
      <c r="BF467" s="109" t="e">
        <f t="shared" si="192"/>
        <v>#VALUE!</v>
      </c>
      <c r="BM467" s="52" t="str">
        <f t="shared" si="193"/>
        <v>нет данных</v>
      </c>
      <c r="BP467" s="52" t="s">
        <v>3272</v>
      </c>
      <c r="BQ467" s="52" t="s">
        <v>2993</v>
      </c>
      <c r="BR467" s="52" t="s">
        <v>3274</v>
      </c>
      <c r="BX467" s="52" t="s">
        <v>3272</v>
      </c>
      <c r="BY467" s="52" t="s">
        <v>2993</v>
      </c>
      <c r="BZ467" s="52" t="s">
        <v>3274</v>
      </c>
      <c r="CK467" s="103">
        <f t="shared" si="187"/>
        <v>-1.1641532182693481E-10</v>
      </c>
    </row>
    <row r="468" spans="1:89" x14ac:dyDescent="0.3">
      <c r="A468" s="52">
        <v>1</v>
      </c>
      <c r="B468" s="110">
        <f>SUBTOTAL(9,$A$400:A468)</f>
        <v>66</v>
      </c>
      <c r="C468" s="115" t="s">
        <v>204</v>
      </c>
      <c r="D468" s="115"/>
      <c r="E468" s="115"/>
      <c r="F468" s="116">
        <v>6167539.2000000002</v>
      </c>
      <c r="G468" s="101">
        <f t="shared" si="198"/>
        <v>6167539.2000000002</v>
      </c>
      <c r="H468" s="117">
        <v>0</v>
      </c>
      <c r="I468" s="117">
        <v>0</v>
      </c>
      <c r="J468" s="117">
        <v>0</v>
      </c>
      <c r="K468" s="117">
        <v>0</v>
      </c>
      <c r="L468" s="117">
        <v>0</v>
      </c>
      <c r="M468" s="117">
        <v>0</v>
      </c>
      <c r="N468" s="118">
        <v>0</v>
      </c>
      <c r="O468" s="117">
        <v>0</v>
      </c>
      <c r="P468" s="101">
        <v>732</v>
      </c>
      <c r="Q468" s="101">
        <f>ROUND((F468-AG468)/102.14*100,2)</f>
        <v>5862090.46</v>
      </c>
      <c r="R468" s="117">
        <v>0</v>
      </c>
      <c r="S468" s="117">
        <v>0</v>
      </c>
      <c r="T468" s="101">
        <v>0</v>
      </c>
      <c r="U468" s="101">
        <v>0</v>
      </c>
      <c r="V468" s="117">
        <v>0</v>
      </c>
      <c r="W468" s="117">
        <v>0</v>
      </c>
      <c r="X468" s="117">
        <v>0</v>
      </c>
      <c r="Y468" s="117">
        <v>0</v>
      </c>
      <c r="Z468" s="117">
        <v>0</v>
      </c>
      <c r="AA468" s="117">
        <v>0</v>
      </c>
      <c r="AB468" s="117">
        <v>0</v>
      </c>
      <c r="AC468" s="117">
        <v>0</v>
      </c>
      <c r="AD468" s="117">
        <v>0</v>
      </c>
      <c r="AE468" s="117">
        <v>0</v>
      </c>
      <c r="AF468" s="101">
        <f>ROUND(Q468*2.14%,2)</f>
        <v>125448.74</v>
      </c>
      <c r="AG468" s="101">
        <v>180000</v>
      </c>
      <c r="AH468" s="117">
        <v>0</v>
      </c>
      <c r="AI468" s="93">
        <v>2024</v>
      </c>
      <c r="AJ468" s="93">
        <v>2024</v>
      </c>
      <c r="AK468" s="93">
        <v>2024</v>
      </c>
      <c r="AL468" s="105"/>
      <c r="AM468" s="105"/>
      <c r="AN468" s="105"/>
      <c r="AO468" s="105"/>
      <c r="AP468" s="106" t="s">
        <v>16999</v>
      </c>
      <c r="AQ468" s="106">
        <v>2017</v>
      </c>
      <c r="AR468" s="106">
        <v>0</v>
      </c>
      <c r="AS468" s="106" t="s">
        <v>17013</v>
      </c>
      <c r="AT468" s="106" t="s">
        <v>17012</v>
      </c>
      <c r="AU468" s="106">
        <v>0</v>
      </c>
      <c r="AV468" s="106"/>
      <c r="AW468" s="106" t="s">
        <v>17021</v>
      </c>
      <c r="AX468" s="114">
        <v>684099</v>
      </c>
      <c r="AY468" s="114">
        <v>720410.6</v>
      </c>
      <c r="AZ468" s="106" t="s">
        <v>618</v>
      </c>
      <c r="BA468" s="107">
        <v>1205.4000000000001</v>
      </c>
      <c r="BB468" s="107">
        <v>732</v>
      </c>
      <c r="BC468" s="106" t="s">
        <v>2975</v>
      </c>
      <c r="BD468" s="106" t="s">
        <v>17058</v>
      </c>
      <c r="BE468" s="108"/>
      <c r="BF468" s="109">
        <f t="shared" si="192"/>
        <v>0</v>
      </c>
      <c r="BM468" s="52" t="str">
        <f t="shared" si="193"/>
        <v>546.000</v>
      </c>
      <c r="BP468" s="52" t="s">
        <v>3275</v>
      </c>
      <c r="BQ468" s="52" t="s">
        <v>3276</v>
      </c>
      <c r="BR468" s="52" t="s">
        <v>3277</v>
      </c>
      <c r="BX468" s="52" t="s">
        <v>3275</v>
      </c>
      <c r="BY468" s="52" t="s">
        <v>3276</v>
      </c>
      <c r="BZ468" s="52" t="s">
        <v>3277</v>
      </c>
      <c r="CK468" s="103">
        <f t="shared" si="187"/>
        <v>2.3283064365386963E-10</v>
      </c>
    </row>
    <row r="469" spans="1:89" x14ac:dyDescent="0.3">
      <c r="A469" s="52">
        <v>1</v>
      </c>
      <c r="B469" s="110">
        <f>SUBTOTAL(9,$A$400:A469)</f>
        <v>67</v>
      </c>
      <c r="C469" s="115" t="s">
        <v>205</v>
      </c>
      <c r="D469" s="115"/>
      <c r="E469" s="115"/>
      <c r="F469" s="116">
        <v>7400589</v>
      </c>
      <c r="G469" s="101">
        <f t="shared" si="198"/>
        <v>7400589</v>
      </c>
      <c r="H469" s="117">
        <v>0</v>
      </c>
      <c r="I469" s="117">
        <v>0</v>
      </c>
      <c r="J469" s="117">
        <v>0</v>
      </c>
      <c r="K469" s="117">
        <v>0</v>
      </c>
      <c r="L469" s="117">
        <v>0</v>
      </c>
      <c r="M469" s="117">
        <v>0</v>
      </c>
      <c r="N469" s="118">
        <v>0</v>
      </c>
      <c r="O469" s="117">
        <v>0</v>
      </c>
      <c r="P469" s="101">
        <v>0</v>
      </c>
      <c r="Q469" s="101">
        <v>0</v>
      </c>
      <c r="R469" s="117">
        <v>0</v>
      </c>
      <c r="S469" s="117">
        <v>0</v>
      </c>
      <c r="T469" s="101">
        <v>1050</v>
      </c>
      <c r="U469" s="101">
        <f>ROUND((F469-AG469)/102.14*100,2)</f>
        <v>7000772.4699999997</v>
      </c>
      <c r="V469" s="117">
        <v>0</v>
      </c>
      <c r="W469" s="117">
        <v>0</v>
      </c>
      <c r="X469" s="117">
        <v>0</v>
      </c>
      <c r="Y469" s="117">
        <v>0</v>
      </c>
      <c r="Z469" s="117">
        <v>0</v>
      </c>
      <c r="AA469" s="117">
        <v>0</v>
      </c>
      <c r="AB469" s="117">
        <v>0</v>
      </c>
      <c r="AC469" s="117">
        <v>0</v>
      </c>
      <c r="AD469" s="117">
        <v>0</v>
      </c>
      <c r="AE469" s="117">
        <v>0</v>
      </c>
      <c r="AF469" s="101">
        <f>ROUND(U469*2.14%,2)</f>
        <v>149816.53</v>
      </c>
      <c r="AG469" s="117">
        <v>250000</v>
      </c>
      <c r="AH469" s="117">
        <v>0</v>
      </c>
      <c r="AI469" s="93">
        <v>2024</v>
      </c>
      <c r="AJ469" s="93">
        <v>2024</v>
      </c>
      <c r="AK469" s="93">
        <v>2024</v>
      </c>
      <c r="AL469" s="105"/>
      <c r="AM469" s="105"/>
      <c r="AN469" s="105"/>
      <c r="AO469" s="105"/>
      <c r="AP469" s="106" t="s">
        <v>17001</v>
      </c>
      <c r="AQ469" s="106" t="s">
        <v>17011</v>
      </c>
      <c r="AR469" s="106">
        <v>0</v>
      </c>
      <c r="AS469" s="106" t="s">
        <v>17015</v>
      </c>
      <c r="AT469" s="106" t="s">
        <v>16998</v>
      </c>
      <c r="AU469" s="106" t="s">
        <v>17011</v>
      </c>
      <c r="AV469" s="106"/>
      <c r="AW469" s="106"/>
      <c r="AX469" s="106"/>
      <c r="AY469" s="106"/>
      <c r="AZ469" s="106" t="s">
        <v>617</v>
      </c>
      <c r="BA469" s="107">
        <v>1386.8</v>
      </c>
      <c r="BB469" s="107">
        <v>1149</v>
      </c>
      <c r="BC469" s="106" t="s">
        <v>2975</v>
      </c>
      <c r="BD469" s="106" t="s">
        <v>617</v>
      </c>
      <c r="BE469" s="108"/>
      <c r="BF469" s="109">
        <f t="shared" si="192"/>
        <v>1149</v>
      </c>
      <c r="BM469" s="52" t="str">
        <f t="shared" si="193"/>
        <v>1149.000</v>
      </c>
      <c r="BP469" s="52" t="s">
        <v>3278</v>
      </c>
      <c r="BQ469" s="52" t="s">
        <v>2993</v>
      </c>
      <c r="BR469" s="52" t="s">
        <v>2993</v>
      </c>
      <c r="BX469" s="52" t="s">
        <v>3278</v>
      </c>
      <c r="BY469" s="52" t="s">
        <v>2993</v>
      </c>
      <c r="BZ469" s="52" t="s">
        <v>2993</v>
      </c>
      <c r="CK469" s="103">
        <f t="shared" si="187"/>
        <v>2.6193447411060333E-10</v>
      </c>
    </row>
    <row r="470" spans="1:89" x14ac:dyDescent="0.3">
      <c r="A470" s="52">
        <v>1</v>
      </c>
      <c r="B470" s="110">
        <f>SUBTOTAL(9,$A$400:A470)</f>
        <v>68</v>
      </c>
      <c r="C470" s="115" t="s">
        <v>206</v>
      </c>
      <c r="D470" s="115"/>
      <c r="E470" s="115"/>
      <c r="F470" s="116">
        <v>9529353.5999999996</v>
      </c>
      <c r="G470" s="101">
        <f t="shared" si="198"/>
        <v>9529353.6000000015</v>
      </c>
      <c r="H470" s="117">
        <v>0</v>
      </c>
      <c r="I470" s="117">
        <v>0</v>
      </c>
      <c r="J470" s="117">
        <v>0</v>
      </c>
      <c r="K470" s="117">
        <v>0</v>
      </c>
      <c r="L470" s="117">
        <v>0</v>
      </c>
      <c r="M470" s="117">
        <v>0</v>
      </c>
      <c r="N470" s="118">
        <v>0</v>
      </c>
      <c r="O470" s="117">
        <v>0</v>
      </c>
      <c r="P470" s="101">
        <v>1131</v>
      </c>
      <c r="Q470" s="101">
        <f>ROUND((F470-AG470)/102.14*100,2)</f>
        <v>9133888.3900000006</v>
      </c>
      <c r="R470" s="117">
        <v>0</v>
      </c>
      <c r="S470" s="117">
        <v>0</v>
      </c>
      <c r="T470" s="101">
        <v>0</v>
      </c>
      <c r="U470" s="101">
        <v>0</v>
      </c>
      <c r="V470" s="117">
        <v>0</v>
      </c>
      <c r="W470" s="117">
        <v>0</v>
      </c>
      <c r="X470" s="117">
        <v>0</v>
      </c>
      <c r="Y470" s="117">
        <v>0</v>
      </c>
      <c r="Z470" s="117">
        <v>0</v>
      </c>
      <c r="AA470" s="117">
        <v>0</v>
      </c>
      <c r="AB470" s="117">
        <v>0</v>
      </c>
      <c r="AC470" s="117">
        <v>0</v>
      </c>
      <c r="AD470" s="117">
        <v>0</v>
      </c>
      <c r="AE470" s="117">
        <v>0</v>
      </c>
      <c r="AF470" s="101">
        <f>ROUND(Q470*2.14%,2)</f>
        <v>195465.21</v>
      </c>
      <c r="AG470" s="117">
        <v>200000</v>
      </c>
      <c r="AH470" s="117">
        <v>0</v>
      </c>
      <c r="AI470" s="93">
        <v>2024</v>
      </c>
      <c r="AJ470" s="93">
        <v>2024</v>
      </c>
      <c r="AK470" s="93">
        <v>2024</v>
      </c>
      <c r="AL470" s="105"/>
      <c r="AM470" s="105"/>
      <c r="AN470" s="105"/>
      <c r="AO470" s="105"/>
      <c r="AP470" s="106" t="s">
        <v>17000</v>
      </c>
      <c r="AQ470" s="106" t="s">
        <v>17005</v>
      </c>
      <c r="AR470" s="106">
        <v>0</v>
      </c>
      <c r="AS470" s="106" t="s">
        <v>17001</v>
      </c>
      <c r="AT470" s="106" t="s">
        <v>17018</v>
      </c>
      <c r="AU470" s="106" t="s">
        <v>17010</v>
      </c>
      <c r="AV470" s="106"/>
      <c r="AW470" s="106"/>
      <c r="AX470" s="106"/>
      <c r="AY470" s="106"/>
      <c r="AZ470" s="106" t="s">
        <v>636</v>
      </c>
      <c r="BA470" s="107">
        <v>2684.2</v>
      </c>
      <c r="BB470" s="107">
        <v>1131</v>
      </c>
      <c r="BC470" s="106" t="s">
        <v>2975</v>
      </c>
      <c r="BD470" s="106">
        <v>2008</v>
      </c>
      <c r="BE470" s="108"/>
      <c r="BF470" s="109">
        <f t="shared" si="192"/>
        <v>0</v>
      </c>
      <c r="BM470" s="52" t="str">
        <f t="shared" si="193"/>
        <v>816.000</v>
      </c>
      <c r="BP470" s="52" t="s">
        <v>3279</v>
      </c>
      <c r="BQ470" s="52" t="s">
        <v>2993</v>
      </c>
      <c r="BR470" s="52" t="s">
        <v>3281</v>
      </c>
      <c r="BX470" s="52" t="s">
        <v>3279</v>
      </c>
      <c r="BY470" s="52" t="s">
        <v>2993</v>
      </c>
      <c r="BZ470" s="52" t="s">
        <v>3281</v>
      </c>
      <c r="CK470" s="103">
        <f t="shared" si="187"/>
        <v>9.0221874415874481E-10</v>
      </c>
    </row>
    <row r="471" spans="1:89" x14ac:dyDescent="0.3">
      <c r="A471" s="52">
        <v>1</v>
      </c>
      <c r="B471" s="110">
        <f>SUBTOTAL(9,$A$400:A471)</f>
        <v>69</v>
      </c>
      <c r="C471" s="115" t="s">
        <v>207</v>
      </c>
      <c r="D471" s="115"/>
      <c r="E471" s="115"/>
      <c r="F471" s="116">
        <v>4044288</v>
      </c>
      <c r="G471" s="101">
        <f t="shared" si="198"/>
        <v>4044288</v>
      </c>
      <c r="H471" s="117">
        <v>0</v>
      </c>
      <c r="I471" s="117">
        <v>0</v>
      </c>
      <c r="J471" s="117">
        <v>0</v>
      </c>
      <c r="K471" s="117">
        <v>0</v>
      </c>
      <c r="L471" s="117">
        <v>0</v>
      </c>
      <c r="M471" s="117">
        <v>0</v>
      </c>
      <c r="N471" s="118">
        <v>0</v>
      </c>
      <c r="O471" s="117">
        <v>0</v>
      </c>
      <c r="P471" s="101">
        <v>480</v>
      </c>
      <c r="Q471" s="101">
        <f>ROUND((F471-AG471)/102.14*100,2)</f>
        <v>3812696.3</v>
      </c>
      <c r="R471" s="117">
        <v>0</v>
      </c>
      <c r="S471" s="117">
        <v>0</v>
      </c>
      <c r="T471" s="101">
        <v>0</v>
      </c>
      <c r="U471" s="101">
        <v>0</v>
      </c>
      <c r="V471" s="117">
        <v>0</v>
      </c>
      <c r="W471" s="117">
        <v>0</v>
      </c>
      <c r="X471" s="117">
        <v>0</v>
      </c>
      <c r="Y471" s="117">
        <v>0</v>
      </c>
      <c r="Z471" s="117">
        <v>0</v>
      </c>
      <c r="AA471" s="117">
        <v>0</v>
      </c>
      <c r="AB471" s="117">
        <v>0</v>
      </c>
      <c r="AC471" s="117">
        <v>0</v>
      </c>
      <c r="AD471" s="117">
        <v>0</v>
      </c>
      <c r="AE471" s="117">
        <v>0</v>
      </c>
      <c r="AF471" s="101">
        <f>ROUND(Q471*2.14%,2)</f>
        <v>81591.7</v>
      </c>
      <c r="AG471" s="101">
        <v>150000</v>
      </c>
      <c r="AH471" s="117">
        <v>0</v>
      </c>
      <c r="AI471" s="93">
        <v>2024</v>
      </c>
      <c r="AJ471" s="93">
        <v>2024</v>
      </c>
      <c r="AK471" s="93">
        <v>2024</v>
      </c>
      <c r="AL471" s="105"/>
      <c r="AM471" s="105"/>
      <c r="AN471" s="105"/>
      <c r="AO471" s="105"/>
      <c r="AP471" s="106" t="s">
        <v>16999</v>
      </c>
      <c r="AQ471" s="106">
        <v>2019</v>
      </c>
      <c r="AR471" s="106">
        <v>0</v>
      </c>
      <c r="AS471" s="106" t="s">
        <v>17016</v>
      </c>
      <c r="AT471" s="106" t="s">
        <v>16998</v>
      </c>
      <c r="AU471" s="106">
        <v>0</v>
      </c>
      <c r="AV471" s="106"/>
      <c r="AW471" s="106" t="s">
        <v>17021</v>
      </c>
      <c r="AX471" s="114">
        <v>1024698.37</v>
      </c>
      <c r="AY471" s="114">
        <v>327147.07</v>
      </c>
      <c r="AZ471" s="106" t="s">
        <v>807</v>
      </c>
      <c r="BA471" s="107">
        <v>530.6</v>
      </c>
      <c r="BB471" s="107">
        <v>480</v>
      </c>
      <c r="BC471" s="106" t="s">
        <v>2975</v>
      </c>
      <c r="BD471" s="106" t="s">
        <v>17058</v>
      </c>
      <c r="BE471" s="108"/>
      <c r="BF471" s="109">
        <f t="shared" si="192"/>
        <v>0</v>
      </c>
      <c r="BM471" s="52" t="str">
        <f t="shared" si="193"/>
        <v>нет данных</v>
      </c>
      <c r="BP471" s="52" t="s">
        <v>3282</v>
      </c>
      <c r="BQ471" s="52" t="s">
        <v>3019</v>
      </c>
      <c r="BR471" s="52" t="s">
        <v>3283</v>
      </c>
      <c r="BX471" s="52" t="s">
        <v>3282</v>
      </c>
      <c r="BY471" s="52" t="s">
        <v>3019</v>
      </c>
      <c r="BZ471" s="52" t="s">
        <v>3283</v>
      </c>
      <c r="CK471" s="103">
        <f t="shared" si="187"/>
        <v>1.7462298274040222E-10</v>
      </c>
    </row>
    <row r="472" spans="1:89" x14ac:dyDescent="0.3">
      <c r="A472" s="52">
        <v>1</v>
      </c>
      <c r="B472" s="110">
        <f>SUBTOTAL(9,$A$400:A472)</f>
        <v>70</v>
      </c>
      <c r="C472" s="115" t="s">
        <v>208</v>
      </c>
      <c r="D472" s="115"/>
      <c r="E472" s="115"/>
      <c r="F472" s="116">
        <v>9290909.1199999992</v>
      </c>
      <c r="G472" s="101">
        <f t="shared" si="198"/>
        <v>9290909.120000001</v>
      </c>
      <c r="H472" s="117">
        <v>0</v>
      </c>
      <c r="I472" s="117">
        <v>0</v>
      </c>
      <c r="J472" s="117">
        <v>0</v>
      </c>
      <c r="K472" s="117">
        <v>0</v>
      </c>
      <c r="L472" s="117">
        <v>0</v>
      </c>
      <c r="M472" s="117">
        <v>0</v>
      </c>
      <c r="N472" s="118">
        <v>0</v>
      </c>
      <c r="O472" s="117">
        <v>0</v>
      </c>
      <c r="P472" s="101">
        <v>1102.7</v>
      </c>
      <c r="Q472" s="101">
        <f>ROUND((F472-AG472)/102.14*100,2)</f>
        <v>8900439.7100000009</v>
      </c>
      <c r="R472" s="117">
        <v>0</v>
      </c>
      <c r="S472" s="117">
        <v>0</v>
      </c>
      <c r="T472" s="101">
        <v>0</v>
      </c>
      <c r="U472" s="101">
        <v>0</v>
      </c>
      <c r="V472" s="117">
        <v>0</v>
      </c>
      <c r="W472" s="117">
        <v>0</v>
      </c>
      <c r="X472" s="117">
        <v>0</v>
      </c>
      <c r="Y472" s="117">
        <v>0</v>
      </c>
      <c r="Z472" s="117">
        <v>0</v>
      </c>
      <c r="AA472" s="117">
        <v>0</v>
      </c>
      <c r="AB472" s="117">
        <v>0</v>
      </c>
      <c r="AC472" s="117">
        <v>0</v>
      </c>
      <c r="AD472" s="117">
        <v>0</v>
      </c>
      <c r="AE472" s="117">
        <v>0</v>
      </c>
      <c r="AF472" s="101">
        <f>ROUND(Q472*2.14%,2)</f>
        <v>190469.41</v>
      </c>
      <c r="AG472" s="117">
        <v>200000</v>
      </c>
      <c r="AH472" s="117">
        <v>0</v>
      </c>
      <c r="AI472" s="93">
        <v>2024</v>
      </c>
      <c r="AJ472" s="93">
        <v>2024</v>
      </c>
      <c r="AK472" s="93">
        <v>2024</v>
      </c>
      <c r="AL472" s="105"/>
      <c r="AM472" s="105"/>
      <c r="AN472" s="105"/>
      <c r="AO472" s="105"/>
      <c r="AP472" s="106" t="s">
        <v>16999</v>
      </c>
      <c r="AQ472" s="106" t="s">
        <v>17013</v>
      </c>
      <c r="AR472" s="106">
        <v>0</v>
      </c>
      <c r="AS472" s="106" t="s">
        <v>17008</v>
      </c>
      <c r="AT472" s="106" t="s">
        <v>17012</v>
      </c>
      <c r="AU472" s="106" t="s">
        <v>17010</v>
      </c>
      <c r="AV472" s="106"/>
      <c r="AW472" s="106"/>
      <c r="AX472" s="106"/>
      <c r="AY472" s="106"/>
      <c r="AZ472" s="106" t="s">
        <v>636</v>
      </c>
      <c r="BA472" s="107">
        <v>2574.3000000000002</v>
      </c>
      <c r="BB472" s="107">
        <v>1102.7</v>
      </c>
      <c r="BC472" s="106" t="s">
        <v>2975</v>
      </c>
      <c r="BD472" s="106" t="s">
        <v>17058</v>
      </c>
      <c r="BE472" s="108"/>
      <c r="BF472" s="109">
        <f t="shared" si="192"/>
        <v>0</v>
      </c>
      <c r="BM472" s="52" t="str">
        <f t="shared" si="193"/>
        <v>848.240</v>
      </c>
      <c r="BP472" s="52" t="s">
        <v>3284</v>
      </c>
      <c r="BQ472" s="52" t="s">
        <v>1078</v>
      </c>
      <c r="BR472" s="52" t="s">
        <v>3285</v>
      </c>
      <c r="BX472" s="52" t="s">
        <v>3284</v>
      </c>
      <c r="BY472" s="52" t="s">
        <v>1078</v>
      </c>
      <c r="BZ472" s="52" t="s">
        <v>3285</v>
      </c>
      <c r="CK472" s="103">
        <f t="shared" ref="CK472:CK532" si="199">G472-H472-I472-J472-K472-L472-M472-O472-Q472-S472-U472-W472-X472-Y472-Z472-AA472-AB472-AC472-AD472-AE472-AF472-AG472-AH472</f>
        <v>1.4551915228366852E-10</v>
      </c>
    </row>
    <row r="473" spans="1:89" x14ac:dyDescent="0.3">
      <c r="A473" s="52">
        <v>1</v>
      </c>
      <c r="B473" s="110">
        <f>SUBTOTAL(9,$A$400:A473)</f>
        <v>71</v>
      </c>
      <c r="C473" s="115" t="s">
        <v>209</v>
      </c>
      <c r="D473" s="115"/>
      <c r="E473" s="115"/>
      <c r="F473" s="116">
        <v>6403456</v>
      </c>
      <c r="G473" s="101">
        <f t="shared" si="198"/>
        <v>6403456</v>
      </c>
      <c r="H473" s="117">
        <v>0</v>
      </c>
      <c r="I473" s="117">
        <v>0</v>
      </c>
      <c r="J473" s="117">
        <v>0</v>
      </c>
      <c r="K473" s="117">
        <v>0</v>
      </c>
      <c r="L473" s="117">
        <v>0</v>
      </c>
      <c r="M473" s="117">
        <v>0</v>
      </c>
      <c r="N473" s="118">
        <v>0</v>
      </c>
      <c r="O473" s="117">
        <v>0</v>
      </c>
      <c r="P473" s="101">
        <v>760</v>
      </c>
      <c r="Q473" s="101">
        <f>ROUND((F473-AG473)/102.14*100,2)</f>
        <v>6093064.4199999999</v>
      </c>
      <c r="R473" s="117">
        <v>0</v>
      </c>
      <c r="S473" s="117">
        <v>0</v>
      </c>
      <c r="T473" s="101">
        <v>0</v>
      </c>
      <c r="U473" s="101">
        <v>0</v>
      </c>
      <c r="V473" s="117">
        <v>0</v>
      </c>
      <c r="W473" s="117">
        <v>0</v>
      </c>
      <c r="X473" s="117">
        <v>0</v>
      </c>
      <c r="Y473" s="117">
        <v>0</v>
      </c>
      <c r="Z473" s="117">
        <v>0</v>
      </c>
      <c r="AA473" s="117">
        <v>0</v>
      </c>
      <c r="AB473" s="117">
        <v>0</v>
      </c>
      <c r="AC473" s="117">
        <v>0</v>
      </c>
      <c r="AD473" s="117">
        <v>0</v>
      </c>
      <c r="AE473" s="117">
        <v>0</v>
      </c>
      <c r="AF473" s="101">
        <f>ROUND(Q473*2.14%,2)</f>
        <v>130391.58</v>
      </c>
      <c r="AG473" s="101">
        <v>180000</v>
      </c>
      <c r="AH473" s="117">
        <v>0</v>
      </c>
      <c r="AI473" s="93">
        <v>2024</v>
      </c>
      <c r="AJ473" s="93">
        <v>2024</v>
      </c>
      <c r="AK473" s="93">
        <v>2024</v>
      </c>
      <c r="AL473" s="105"/>
      <c r="AM473" s="105"/>
      <c r="AN473" s="105"/>
      <c r="AO473" s="105"/>
      <c r="AP473" s="106" t="s">
        <v>16999</v>
      </c>
      <c r="AQ473" s="106" t="s">
        <v>17011</v>
      </c>
      <c r="AR473" s="106">
        <v>0</v>
      </c>
      <c r="AS473" s="106" t="s">
        <v>17008</v>
      </c>
      <c r="AT473" s="106" t="s">
        <v>17012</v>
      </c>
      <c r="AU473" s="106">
        <v>0</v>
      </c>
      <c r="AV473" s="106"/>
      <c r="AW473" s="106"/>
      <c r="AX473" s="106"/>
      <c r="AY473" s="106"/>
      <c r="AZ473" s="106" t="s">
        <v>668</v>
      </c>
      <c r="BA473" s="107">
        <v>672.9</v>
      </c>
      <c r="BB473" s="107">
        <v>767</v>
      </c>
      <c r="BC473" s="106" t="s">
        <v>2975</v>
      </c>
      <c r="BD473" s="106" t="s">
        <v>17058</v>
      </c>
      <c r="BE473" s="108"/>
      <c r="BF473" s="109">
        <f t="shared" si="192"/>
        <v>7</v>
      </c>
      <c r="BM473" s="52" t="str">
        <f t="shared" si="193"/>
        <v>567.000</v>
      </c>
      <c r="BP473" s="52" t="s">
        <v>3286</v>
      </c>
      <c r="BQ473" s="52" t="s">
        <v>2993</v>
      </c>
      <c r="BR473" s="52" t="s">
        <v>2993</v>
      </c>
      <c r="BX473" s="52" t="s">
        <v>3286</v>
      </c>
      <c r="BY473" s="52" t="s">
        <v>2993</v>
      </c>
      <c r="BZ473" s="52" t="s">
        <v>2993</v>
      </c>
      <c r="CK473" s="103">
        <f t="shared" si="199"/>
        <v>5.8207660913467407E-11</v>
      </c>
    </row>
    <row r="474" spans="1:89" x14ac:dyDescent="0.3">
      <c r="B474" s="104" t="s">
        <v>510</v>
      </c>
      <c r="C474" s="104"/>
      <c r="D474" s="100">
        <v>126864494.20999999</v>
      </c>
      <c r="E474" s="104"/>
      <c r="F474" s="140">
        <v>79537708.090000004</v>
      </c>
      <c r="G474" s="100">
        <f>SUM(G475:G486)</f>
        <v>85772652.090000004</v>
      </c>
      <c r="H474" s="101">
        <f t="shared" ref="H474:AH474" si="200">SUM(H475:H486)</f>
        <v>0</v>
      </c>
      <c r="I474" s="101">
        <f t="shared" si="200"/>
        <v>0</v>
      </c>
      <c r="J474" s="101">
        <f t="shared" si="200"/>
        <v>0</v>
      </c>
      <c r="K474" s="101">
        <f t="shared" si="200"/>
        <v>0</v>
      </c>
      <c r="L474" s="101">
        <f t="shared" si="200"/>
        <v>0</v>
      </c>
      <c r="M474" s="101">
        <f t="shared" si="200"/>
        <v>0</v>
      </c>
      <c r="N474" s="102">
        <f t="shared" si="200"/>
        <v>0</v>
      </c>
      <c r="O474" s="101">
        <f t="shared" si="200"/>
        <v>0</v>
      </c>
      <c r="P474" s="101">
        <f t="shared" si="200"/>
        <v>9969.8499999999985</v>
      </c>
      <c r="Q474" s="101">
        <f t="shared" si="200"/>
        <v>81831458.859999999</v>
      </c>
      <c r="R474" s="101">
        <f t="shared" si="200"/>
        <v>0</v>
      </c>
      <c r="S474" s="101">
        <f t="shared" si="200"/>
        <v>0</v>
      </c>
      <c r="T474" s="101">
        <f t="shared" si="200"/>
        <v>0</v>
      </c>
      <c r="U474" s="101">
        <f t="shared" si="200"/>
        <v>0</v>
      </c>
      <c r="V474" s="101">
        <f t="shared" si="200"/>
        <v>0</v>
      </c>
      <c r="W474" s="101">
        <f t="shared" si="200"/>
        <v>0</v>
      </c>
      <c r="X474" s="101">
        <f t="shared" si="200"/>
        <v>0</v>
      </c>
      <c r="Y474" s="101">
        <f t="shared" si="200"/>
        <v>0</v>
      </c>
      <c r="Z474" s="101">
        <f t="shared" si="200"/>
        <v>0</v>
      </c>
      <c r="AA474" s="101">
        <f t="shared" si="200"/>
        <v>0</v>
      </c>
      <c r="AB474" s="101">
        <f t="shared" si="200"/>
        <v>0</v>
      </c>
      <c r="AC474" s="101">
        <f t="shared" si="200"/>
        <v>0</v>
      </c>
      <c r="AD474" s="101">
        <f t="shared" si="200"/>
        <v>0</v>
      </c>
      <c r="AE474" s="101">
        <f t="shared" si="200"/>
        <v>0</v>
      </c>
      <c r="AF474" s="101">
        <f t="shared" si="200"/>
        <v>1751193.23</v>
      </c>
      <c r="AG474" s="101">
        <f t="shared" si="200"/>
        <v>2190000</v>
      </c>
      <c r="AH474" s="101">
        <f t="shared" si="200"/>
        <v>0</v>
      </c>
      <c r="AI474" s="93" t="s">
        <v>17075</v>
      </c>
      <c r="AJ474" s="93" t="s">
        <v>17075</v>
      </c>
      <c r="AK474" s="93" t="s">
        <v>17075</v>
      </c>
      <c r="AL474" s="105"/>
      <c r="AM474" s="105"/>
      <c r="AN474" s="105"/>
      <c r="AO474" s="105"/>
      <c r="AP474" s="106"/>
      <c r="AQ474" s="106"/>
      <c r="AR474" s="106"/>
      <c r="AS474" s="106"/>
      <c r="AT474" s="106"/>
      <c r="AU474" s="106"/>
      <c r="AV474" s="106"/>
      <c r="AW474" s="106"/>
      <c r="AX474" s="106"/>
      <c r="AY474" s="106"/>
      <c r="AZ474" s="106"/>
      <c r="BA474" s="107"/>
      <c r="BB474" s="107"/>
      <c r="BC474" s="106"/>
      <c r="BD474" s="106"/>
      <c r="BE474" s="108"/>
      <c r="BF474" s="109">
        <f t="shared" si="192"/>
        <v>-9969.8499999999985</v>
      </c>
      <c r="BM474" s="52" t="e">
        <f t="shared" si="193"/>
        <v>#N/A</v>
      </c>
      <c r="BP474" s="52" t="s">
        <v>527</v>
      </c>
      <c r="BQ474" s="52" t="s">
        <v>1147</v>
      </c>
      <c r="BR474" s="52" t="s">
        <v>1795</v>
      </c>
      <c r="BX474" s="52" t="s">
        <v>527</v>
      </c>
      <c r="BY474" s="52" t="s">
        <v>1147</v>
      </c>
      <c r="BZ474" s="52" t="s">
        <v>1795</v>
      </c>
      <c r="CK474" s="103">
        <f t="shared" si="199"/>
        <v>4.1909515857696533E-9</v>
      </c>
    </row>
    <row r="475" spans="1:89" x14ac:dyDescent="0.3">
      <c r="A475" s="52">
        <v>1</v>
      </c>
      <c r="B475" s="110">
        <f>SUBTOTAL(9,$A$400:A475)</f>
        <v>72</v>
      </c>
      <c r="C475" s="115" t="s">
        <v>539</v>
      </c>
      <c r="D475" s="115"/>
      <c r="E475" s="115"/>
      <c r="F475" s="116">
        <v>3307048</v>
      </c>
      <c r="G475" s="101">
        <f t="shared" ref="G475:G486" si="201">H475+I475+J475+K475+L475+M475+O475+Q475+S475+U475+W475+X475+Y475+Z475+AA475+AB475+AC475+AD475+AE475+AF475+AG475+AH475</f>
        <v>3307048</v>
      </c>
      <c r="H475" s="117">
        <v>0</v>
      </c>
      <c r="I475" s="117">
        <v>0</v>
      </c>
      <c r="J475" s="117">
        <v>0</v>
      </c>
      <c r="K475" s="117">
        <v>0</v>
      </c>
      <c r="L475" s="117">
        <v>0</v>
      </c>
      <c r="M475" s="117">
        <v>0</v>
      </c>
      <c r="N475" s="118">
        <v>0</v>
      </c>
      <c r="O475" s="117">
        <v>0</v>
      </c>
      <c r="P475" s="101">
        <v>392.5</v>
      </c>
      <c r="Q475" s="101">
        <f t="shared" ref="Q475:Q485" si="202">ROUND((F475-AG475)/102.14*100,2)</f>
        <v>3090902.68</v>
      </c>
      <c r="R475" s="117">
        <v>0</v>
      </c>
      <c r="S475" s="117">
        <v>0</v>
      </c>
      <c r="T475" s="117">
        <v>0</v>
      </c>
      <c r="U475" s="117">
        <v>0</v>
      </c>
      <c r="V475" s="117">
        <v>0</v>
      </c>
      <c r="W475" s="117">
        <v>0</v>
      </c>
      <c r="X475" s="117">
        <v>0</v>
      </c>
      <c r="Y475" s="117">
        <v>0</v>
      </c>
      <c r="Z475" s="117">
        <v>0</v>
      </c>
      <c r="AA475" s="117">
        <v>0</v>
      </c>
      <c r="AB475" s="117">
        <v>0</v>
      </c>
      <c r="AC475" s="117">
        <v>0</v>
      </c>
      <c r="AD475" s="117">
        <v>0</v>
      </c>
      <c r="AE475" s="117">
        <v>0</v>
      </c>
      <c r="AF475" s="101">
        <f t="shared" ref="AF475:AF485" si="203">ROUND(Q475*2.14%,2)</f>
        <v>66145.320000000007</v>
      </c>
      <c r="AG475" s="101">
        <v>150000</v>
      </c>
      <c r="AH475" s="117">
        <v>0</v>
      </c>
      <c r="AI475" s="93">
        <v>2024</v>
      </c>
      <c r="AJ475" s="93">
        <v>2024</v>
      </c>
      <c r="AK475" s="93">
        <v>2024</v>
      </c>
      <c r="AL475" s="105"/>
      <c r="AM475" s="105"/>
      <c r="AN475" s="105"/>
      <c r="AO475" s="105"/>
      <c r="AP475" s="106" t="s">
        <v>17013</v>
      </c>
      <c r="AQ475" s="106" t="s">
        <v>17002</v>
      </c>
      <c r="AR475" s="106">
        <v>0</v>
      </c>
      <c r="AS475" s="106" t="s">
        <v>17010</v>
      </c>
      <c r="AT475" s="106" t="s">
        <v>17014</v>
      </c>
      <c r="AU475" s="106">
        <v>0</v>
      </c>
      <c r="AV475" s="106"/>
      <c r="AW475" s="106"/>
      <c r="AX475" s="106"/>
      <c r="AY475" s="106"/>
      <c r="AZ475" s="106" t="s">
        <v>643</v>
      </c>
      <c r="BA475" s="107">
        <v>1318.1</v>
      </c>
      <c r="BB475" s="107">
        <v>422.8</v>
      </c>
      <c r="BC475" s="106" t="s">
        <v>17810</v>
      </c>
      <c r="BD475" s="106" t="s">
        <v>17058</v>
      </c>
      <c r="BE475" s="108"/>
      <c r="BF475" s="109">
        <f t="shared" si="192"/>
        <v>30.300000000000011</v>
      </c>
      <c r="BG475" s="52" t="s">
        <v>17056</v>
      </c>
      <c r="BM475" s="52" t="str">
        <f t="shared" si="193"/>
        <v>422.800</v>
      </c>
      <c r="BP475" s="52" t="s">
        <v>3859</v>
      </c>
      <c r="BQ475" s="52" t="s">
        <v>805</v>
      </c>
      <c r="BR475" s="52" t="s">
        <v>2389</v>
      </c>
      <c r="BX475" s="52" t="s">
        <v>3859</v>
      </c>
      <c r="BY475" s="52" t="s">
        <v>805</v>
      </c>
      <c r="BZ475" s="52" t="s">
        <v>2389</v>
      </c>
      <c r="CK475" s="103">
        <f t="shared" si="199"/>
        <v>-1.7462298274040222E-10</v>
      </c>
    </row>
    <row r="476" spans="1:89" x14ac:dyDescent="0.3">
      <c r="A476" s="52">
        <v>1</v>
      </c>
      <c r="B476" s="110">
        <f>SUBTOTAL(9,$A$400:A476)</f>
        <v>73</v>
      </c>
      <c r="C476" s="115" t="s">
        <v>540</v>
      </c>
      <c r="D476" s="115"/>
      <c r="E476" s="115"/>
      <c r="F476" s="116">
        <v>7664354.4000000004</v>
      </c>
      <c r="G476" s="101">
        <f t="shared" si="201"/>
        <v>7664354.4000000004</v>
      </c>
      <c r="H476" s="117">
        <v>0</v>
      </c>
      <c r="I476" s="117">
        <v>0</v>
      </c>
      <c r="J476" s="117">
        <v>0</v>
      </c>
      <c r="K476" s="117">
        <v>0</v>
      </c>
      <c r="L476" s="117">
        <v>0</v>
      </c>
      <c r="M476" s="117">
        <v>0</v>
      </c>
      <c r="N476" s="118">
        <v>0</v>
      </c>
      <c r="O476" s="117">
        <v>0</v>
      </c>
      <c r="P476" s="101">
        <v>860</v>
      </c>
      <c r="Q476" s="101">
        <f t="shared" si="202"/>
        <v>7327544.9400000004</v>
      </c>
      <c r="R476" s="117">
        <v>0</v>
      </c>
      <c r="S476" s="117">
        <v>0</v>
      </c>
      <c r="T476" s="117">
        <v>0</v>
      </c>
      <c r="U476" s="117">
        <v>0</v>
      </c>
      <c r="V476" s="117">
        <v>0</v>
      </c>
      <c r="W476" s="117">
        <v>0</v>
      </c>
      <c r="X476" s="117">
        <v>0</v>
      </c>
      <c r="Y476" s="117">
        <v>0</v>
      </c>
      <c r="Z476" s="117">
        <v>0</v>
      </c>
      <c r="AA476" s="117">
        <v>0</v>
      </c>
      <c r="AB476" s="117">
        <v>0</v>
      </c>
      <c r="AC476" s="117">
        <v>0</v>
      </c>
      <c r="AD476" s="117">
        <v>0</v>
      </c>
      <c r="AE476" s="117">
        <v>0</v>
      </c>
      <c r="AF476" s="101">
        <f t="shared" si="203"/>
        <v>156809.46</v>
      </c>
      <c r="AG476" s="101">
        <v>180000</v>
      </c>
      <c r="AH476" s="117">
        <v>0</v>
      </c>
      <c r="AI476" s="93">
        <v>2024</v>
      </c>
      <c r="AJ476" s="93">
        <v>2024</v>
      </c>
      <c r="AK476" s="93">
        <v>2024</v>
      </c>
      <c r="AL476" s="105"/>
      <c r="AM476" s="105"/>
      <c r="AN476" s="105"/>
      <c r="AO476" s="105"/>
      <c r="AP476" s="106" t="s">
        <v>17000</v>
      </c>
      <c r="AQ476" s="106" t="s">
        <v>17002</v>
      </c>
      <c r="AR476" s="106">
        <v>0</v>
      </c>
      <c r="AS476" s="106" t="s">
        <v>17018</v>
      </c>
      <c r="AT476" s="106" t="s">
        <v>17014</v>
      </c>
      <c r="AU476" s="106" t="s">
        <v>17012</v>
      </c>
      <c r="AV476" s="106"/>
      <c r="AW476" s="106"/>
      <c r="AX476" s="106"/>
      <c r="AY476" s="106"/>
      <c r="AZ476" s="106" t="s">
        <v>743</v>
      </c>
      <c r="BA476" s="107">
        <v>3003.4</v>
      </c>
      <c r="BB476" s="107" t="s">
        <v>2993</v>
      </c>
      <c r="BC476" s="106" t="s">
        <v>3001</v>
      </c>
      <c r="BD476" s="106" t="s">
        <v>17058</v>
      </c>
      <c r="BE476" s="108"/>
      <c r="BF476" s="109" t="e">
        <f t="shared" si="192"/>
        <v>#VALUE!</v>
      </c>
      <c r="BM476" s="52" t="str">
        <f t="shared" si="193"/>
        <v>859.400</v>
      </c>
      <c r="BP476" s="52" t="s">
        <v>3860</v>
      </c>
      <c r="BQ476" s="52" t="s">
        <v>3016</v>
      </c>
      <c r="BR476" s="52" t="s">
        <v>3861</v>
      </c>
      <c r="BX476" s="52" t="s">
        <v>3860</v>
      </c>
      <c r="BY476" s="52" t="s">
        <v>3016</v>
      </c>
      <c r="BZ476" s="52" t="s">
        <v>3861</v>
      </c>
      <c r="CK476" s="103">
        <f t="shared" si="199"/>
        <v>-2.9103830456733704E-11</v>
      </c>
    </row>
    <row r="477" spans="1:89" x14ac:dyDescent="0.3">
      <c r="A477" s="52">
        <v>1</v>
      </c>
      <c r="B477" s="110">
        <f>SUBTOTAL(9,$A$400:A477)</f>
        <v>74</v>
      </c>
      <c r="C477" s="115" t="s">
        <v>541</v>
      </c>
      <c r="D477" s="115"/>
      <c r="E477" s="115"/>
      <c r="F477" s="116">
        <v>7697188.9299999997</v>
      </c>
      <c r="G477" s="101">
        <f t="shared" si="201"/>
        <v>7697188.9300000006</v>
      </c>
      <c r="H477" s="117">
        <v>0</v>
      </c>
      <c r="I477" s="117">
        <v>0</v>
      </c>
      <c r="J477" s="117">
        <v>0</v>
      </c>
      <c r="K477" s="117">
        <v>0</v>
      </c>
      <c r="L477" s="117">
        <v>0</v>
      </c>
      <c r="M477" s="117">
        <v>0</v>
      </c>
      <c r="N477" s="118">
        <v>0</v>
      </c>
      <c r="O477" s="117">
        <v>0</v>
      </c>
      <c r="P477" s="101">
        <v>780</v>
      </c>
      <c r="Q477" s="101">
        <f t="shared" si="202"/>
        <v>7359691.5300000003</v>
      </c>
      <c r="R477" s="117">
        <v>0</v>
      </c>
      <c r="S477" s="117">
        <v>0</v>
      </c>
      <c r="T477" s="117">
        <v>0</v>
      </c>
      <c r="U477" s="117">
        <v>0</v>
      </c>
      <c r="V477" s="117">
        <v>0</v>
      </c>
      <c r="W477" s="117">
        <v>0</v>
      </c>
      <c r="X477" s="117">
        <v>0</v>
      </c>
      <c r="Y477" s="117">
        <v>0</v>
      </c>
      <c r="Z477" s="117">
        <v>0</v>
      </c>
      <c r="AA477" s="117">
        <v>0</v>
      </c>
      <c r="AB477" s="117">
        <v>0</v>
      </c>
      <c r="AC477" s="117">
        <v>0</v>
      </c>
      <c r="AD477" s="117">
        <v>0</v>
      </c>
      <c r="AE477" s="117">
        <v>0</v>
      </c>
      <c r="AF477" s="101">
        <f t="shared" si="203"/>
        <v>157497.4</v>
      </c>
      <c r="AG477" s="101">
        <v>180000</v>
      </c>
      <c r="AH477" s="117">
        <v>0</v>
      </c>
      <c r="AI477" s="93">
        <v>2024</v>
      </c>
      <c r="AJ477" s="93">
        <v>2024</v>
      </c>
      <c r="AK477" s="93">
        <v>2024</v>
      </c>
      <c r="AL477" s="105"/>
      <c r="AM477" s="105"/>
      <c r="AN477" s="105"/>
      <c r="AO477" s="105"/>
      <c r="AP477" s="106" t="s">
        <v>17008</v>
      </c>
      <c r="AQ477" s="106" t="s">
        <v>17000</v>
      </c>
      <c r="AR477" s="106">
        <v>0</v>
      </c>
      <c r="AS477" s="106" t="s">
        <v>17005</v>
      </c>
      <c r="AT477" s="106" t="s">
        <v>17014</v>
      </c>
      <c r="AU477" s="106">
        <v>0</v>
      </c>
      <c r="AV477" s="106"/>
      <c r="AW477" s="106"/>
      <c r="AX477" s="106"/>
      <c r="AY477" s="106"/>
      <c r="AZ477" s="106" t="s">
        <v>667</v>
      </c>
      <c r="BA477" s="107">
        <v>3703.7</v>
      </c>
      <c r="BB477" s="107">
        <v>1091.48</v>
      </c>
      <c r="BC477" s="106" t="s">
        <v>3001</v>
      </c>
      <c r="BD477" s="106" t="s">
        <v>17058</v>
      </c>
      <c r="BE477" s="108"/>
      <c r="BF477" s="109">
        <f t="shared" si="192"/>
        <v>311.48</v>
      </c>
      <c r="BM477" s="52" t="str">
        <f t="shared" si="193"/>
        <v>нет данных</v>
      </c>
      <c r="BP477" s="52" t="s">
        <v>3862</v>
      </c>
      <c r="BQ477" s="52" t="s">
        <v>1350</v>
      </c>
      <c r="BR477" s="52" t="s">
        <v>3863</v>
      </c>
      <c r="BX477" s="52" t="s">
        <v>3862</v>
      </c>
      <c r="BY477" s="52" t="s">
        <v>1350</v>
      </c>
      <c r="BZ477" s="52" t="s">
        <v>3863</v>
      </c>
      <c r="CK477" s="103">
        <f t="shared" si="199"/>
        <v>3.7834979593753815E-10</v>
      </c>
    </row>
    <row r="478" spans="1:89" x14ac:dyDescent="0.3">
      <c r="A478" s="52">
        <v>1</v>
      </c>
      <c r="B478" s="110">
        <f>SUBTOTAL(9,$A$400:A478)</f>
        <v>75</v>
      </c>
      <c r="C478" s="115" t="s">
        <v>542</v>
      </c>
      <c r="D478" s="115"/>
      <c r="E478" s="115"/>
      <c r="F478" s="116">
        <v>4549824</v>
      </c>
      <c r="G478" s="101">
        <f t="shared" si="201"/>
        <v>4549824</v>
      </c>
      <c r="H478" s="117">
        <v>0</v>
      </c>
      <c r="I478" s="117">
        <v>0</v>
      </c>
      <c r="J478" s="117">
        <v>0</v>
      </c>
      <c r="K478" s="117">
        <v>0</v>
      </c>
      <c r="L478" s="117">
        <v>0</v>
      </c>
      <c r="M478" s="117">
        <v>0</v>
      </c>
      <c r="N478" s="118">
        <v>0</v>
      </c>
      <c r="O478" s="117">
        <v>0</v>
      </c>
      <c r="P478" s="101">
        <v>540</v>
      </c>
      <c r="Q478" s="101">
        <f t="shared" si="202"/>
        <v>4278269.04</v>
      </c>
      <c r="R478" s="117">
        <v>0</v>
      </c>
      <c r="S478" s="117">
        <v>0</v>
      </c>
      <c r="T478" s="117">
        <v>0</v>
      </c>
      <c r="U478" s="117">
        <v>0</v>
      </c>
      <c r="V478" s="117">
        <v>0</v>
      </c>
      <c r="W478" s="117">
        <v>0</v>
      </c>
      <c r="X478" s="117">
        <v>0</v>
      </c>
      <c r="Y478" s="117">
        <v>0</v>
      </c>
      <c r="Z478" s="117">
        <v>0</v>
      </c>
      <c r="AA478" s="117">
        <v>0</v>
      </c>
      <c r="AB478" s="117">
        <v>0</v>
      </c>
      <c r="AC478" s="117">
        <v>0</v>
      </c>
      <c r="AD478" s="117">
        <v>0</v>
      </c>
      <c r="AE478" s="117">
        <v>0</v>
      </c>
      <c r="AF478" s="101">
        <f t="shared" si="203"/>
        <v>91554.96</v>
      </c>
      <c r="AG478" s="101">
        <v>180000</v>
      </c>
      <c r="AH478" s="117">
        <v>0</v>
      </c>
      <c r="AI478" s="93">
        <v>2024</v>
      </c>
      <c r="AJ478" s="93">
        <v>2024</v>
      </c>
      <c r="AK478" s="93">
        <v>2024</v>
      </c>
      <c r="AL478" s="105"/>
      <c r="AM478" s="105"/>
      <c r="AN478" s="105"/>
      <c r="AO478" s="105"/>
      <c r="AP478" s="106" t="s">
        <v>16999</v>
      </c>
      <c r="AQ478" s="106" t="s">
        <v>17008</v>
      </c>
      <c r="AR478" s="106">
        <v>0</v>
      </c>
      <c r="AS478" s="106" t="s">
        <v>17020</v>
      </c>
      <c r="AT478" s="106" t="s">
        <v>17012</v>
      </c>
      <c r="AU478" s="106" t="s">
        <v>17010</v>
      </c>
      <c r="AV478" s="106"/>
      <c r="AW478" s="106"/>
      <c r="AX478" s="106"/>
      <c r="AY478" s="106"/>
      <c r="AZ478" s="106" t="s">
        <v>621</v>
      </c>
      <c r="BA478" s="107">
        <v>2680.85</v>
      </c>
      <c r="BB478" s="107">
        <v>500.5</v>
      </c>
      <c r="BC478" s="106" t="s">
        <v>2975</v>
      </c>
      <c r="BD478" s="106">
        <v>2010</v>
      </c>
      <c r="BE478" s="108"/>
      <c r="BF478" s="109">
        <f t="shared" si="192"/>
        <v>-39.5</v>
      </c>
      <c r="BM478" s="52" t="str">
        <f t="shared" si="193"/>
        <v>455.000</v>
      </c>
      <c r="BP478" s="52" t="s">
        <v>3864</v>
      </c>
      <c r="BQ478" s="52" t="s">
        <v>1350</v>
      </c>
      <c r="BR478" s="52" t="s">
        <v>3865</v>
      </c>
      <c r="BX478" s="52" t="s">
        <v>3864</v>
      </c>
      <c r="BY478" s="52" t="s">
        <v>1350</v>
      </c>
      <c r="BZ478" s="52" t="s">
        <v>3865</v>
      </c>
      <c r="CK478" s="103">
        <f t="shared" si="199"/>
        <v>-5.8207660913467407E-11</v>
      </c>
    </row>
    <row r="479" spans="1:89" x14ac:dyDescent="0.3">
      <c r="A479" s="52">
        <v>1</v>
      </c>
      <c r="B479" s="110">
        <f>SUBTOTAL(9,$A$400:A479)</f>
        <v>76</v>
      </c>
      <c r="C479" s="115" t="s">
        <v>3435</v>
      </c>
      <c r="D479" s="115"/>
      <c r="E479" s="115"/>
      <c r="F479" s="116">
        <v>5235667.84</v>
      </c>
      <c r="G479" s="101">
        <f t="shared" si="201"/>
        <v>5235667.84</v>
      </c>
      <c r="H479" s="117">
        <v>0</v>
      </c>
      <c r="I479" s="117">
        <v>0</v>
      </c>
      <c r="J479" s="117">
        <v>0</v>
      </c>
      <c r="K479" s="117">
        <v>0</v>
      </c>
      <c r="L479" s="117">
        <v>0</v>
      </c>
      <c r="M479" s="117">
        <v>0</v>
      </c>
      <c r="N479" s="118">
        <v>0</v>
      </c>
      <c r="O479" s="117">
        <v>0</v>
      </c>
      <c r="P479" s="101">
        <v>621.4</v>
      </c>
      <c r="Q479" s="101">
        <f t="shared" si="202"/>
        <v>4949743.33</v>
      </c>
      <c r="R479" s="117">
        <v>0</v>
      </c>
      <c r="S479" s="117">
        <v>0</v>
      </c>
      <c r="T479" s="117">
        <v>0</v>
      </c>
      <c r="U479" s="117">
        <v>0</v>
      </c>
      <c r="V479" s="117">
        <v>0</v>
      </c>
      <c r="W479" s="117">
        <v>0</v>
      </c>
      <c r="X479" s="117">
        <v>0</v>
      </c>
      <c r="Y479" s="117">
        <v>0</v>
      </c>
      <c r="Z479" s="117">
        <v>0</v>
      </c>
      <c r="AA479" s="117">
        <v>0</v>
      </c>
      <c r="AB479" s="117">
        <v>0</v>
      </c>
      <c r="AC479" s="117">
        <v>0</v>
      </c>
      <c r="AD479" s="117">
        <v>0</v>
      </c>
      <c r="AE479" s="117">
        <v>0</v>
      </c>
      <c r="AF479" s="101">
        <f t="shared" si="203"/>
        <v>105924.51</v>
      </c>
      <c r="AG479" s="101">
        <v>180000</v>
      </c>
      <c r="AH479" s="117">
        <v>0</v>
      </c>
      <c r="AI479" s="93">
        <v>2024</v>
      </c>
      <c r="AJ479" s="93">
        <v>2024</v>
      </c>
      <c r="AK479" s="93">
        <v>2024</v>
      </c>
      <c r="AL479" s="105"/>
      <c r="AM479" s="105"/>
      <c r="AN479" s="105"/>
      <c r="AO479" s="105"/>
      <c r="AP479" s="106" t="s">
        <v>16999</v>
      </c>
      <c r="AQ479" s="106" t="s">
        <v>17015</v>
      </c>
      <c r="AR479" s="106"/>
      <c r="AS479" s="106" t="s">
        <v>17001</v>
      </c>
      <c r="AT479" s="106" t="s">
        <v>17012</v>
      </c>
      <c r="AU479" s="106" t="s">
        <v>17010</v>
      </c>
      <c r="AV479" s="106"/>
      <c r="AW479" s="106"/>
      <c r="AX479" s="106"/>
      <c r="AY479" s="106"/>
      <c r="AZ479" s="106">
        <v>1964</v>
      </c>
      <c r="BA479" s="107">
        <v>1701.07</v>
      </c>
      <c r="BB479" s="107">
        <v>621.46</v>
      </c>
      <c r="BC479" s="106" t="s">
        <v>2975</v>
      </c>
      <c r="BD479" s="106">
        <v>2010</v>
      </c>
      <c r="BE479" s="108"/>
      <c r="BF479" s="109">
        <f t="shared" ref="BF479:BF517" si="204">BB479-P479</f>
        <v>6.0000000000059117E-2</v>
      </c>
      <c r="CK479" s="103">
        <f t="shared" si="199"/>
        <v>-2.3283064365386963E-10</v>
      </c>
    </row>
    <row r="480" spans="1:89" x14ac:dyDescent="0.3">
      <c r="A480" s="52">
        <v>1</v>
      </c>
      <c r="B480" s="110">
        <f>SUBTOTAL(9,$A$400:A480)</f>
        <v>77</v>
      </c>
      <c r="C480" s="115" t="s">
        <v>543</v>
      </c>
      <c r="D480" s="115"/>
      <c r="E480" s="115"/>
      <c r="F480" s="116">
        <v>4465568</v>
      </c>
      <c r="G480" s="101">
        <f t="shared" si="201"/>
        <v>4465568</v>
      </c>
      <c r="H480" s="117">
        <v>0</v>
      </c>
      <c r="I480" s="117">
        <v>0</v>
      </c>
      <c r="J480" s="117">
        <v>0</v>
      </c>
      <c r="K480" s="117">
        <v>0</v>
      </c>
      <c r="L480" s="117">
        <v>0</v>
      </c>
      <c r="M480" s="117">
        <v>0</v>
      </c>
      <c r="N480" s="118">
        <v>0</v>
      </c>
      <c r="O480" s="117">
        <v>0</v>
      </c>
      <c r="P480" s="101">
        <v>530</v>
      </c>
      <c r="Q480" s="101">
        <f t="shared" si="202"/>
        <v>4195778.34</v>
      </c>
      <c r="R480" s="117">
        <v>0</v>
      </c>
      <c r="S480" s="117">
        <v>0</v>
      </c>
      <c r="T480" s="117">
        <v>0</v>
      </c>
      <c r="U480" s="117">
        <v>0</v>
      </c>
      <c r="V480" s="117">
        <v>0</v>
      </c>
      <c r="W480" s="117">
        <v>0</v>
      </c>
      <c r="X480" s="117">
        <v>0</v>
      </c>
      <c r="Y480" s="117">
        <v>0</v>
      </c>
      <c r="Z480" s="117">
        <v>0</v>
      </c>
      <c r="AA480" s="117">
        <v>0</v>
      </c>
      <c r="AB480" s="117">
        <v>0</v>
      </c>
      <c r="AC480" s="117">
        <v>0</v>
      </c>
      <c r="AD480" s="117">
        <v>0</v>
      </c>
      <c r="AE480" s="117">
        <v>0</v>
      </c>
      <c r="AF480" s="101">
        <f t="shared" si="203"/>
        <v>89789.66</v>
      </c>
      <c r="AG480" s="101">
        <v>180000</v>
      </c>
      <c r="AH480" s="117">
        <v>0</v>
      </c>
      <c r="AI480" s="93">
        <v>2024</v>
      </c>
      <c r="AJ480" s="93">
        <v>2024</v>
      </c>
      <c r="AK480" s="93">
        <v>2024</v>
      </c>
      <c r="AL480" s="105"/>
      <c r="AM480" s="105"/>
      <c r="AN480" s="105"/>
      <c r="AO480" s="105"/>
      <c r="AP480" s="106" t="s">
        <v>16999</v>
      </c>
      <c r="AQ480" s="106" t="s">
        <v>17019</v>
      </c>
      <c r="AR480" s="106">
        <v>0</v>
      </c>
      <c r="AS480" s="106" t="s">
        <v>17008</v>
      </c>
      <c r="AT480" s="106" t="s">
        <v>17004</v>
      </c>
      <c r="AU480" s="106" t="s">
        <v>16999</v>
      </c>
      <c r="AV480" s="106"/>
      <c r="AW480" s="106"/>
      <c r="AX480" s="106"/>
      <c r="AY480" s="106"/>
      <c r="AZ480" s="106" t="s">
        <v>642</v>
      </c>
      <c r="BA480" s="107">
        <v>2498.58</v>
      </c>
      <c r="BB480" s="107">
        <v>489.94</v>
      </c>
      <c r="BC480" s="106" t="s">
        <v>2975</v>
      </c>
      <c r="BD480" s="106" t="s">
        <v>1350</v>
      </c>
      <c r="BE480" s="108"/>
      <c r="BF480" s="109">
        <f t="shared" si="204"/>
        <v>-40.06</v>
      </c>
      <c r="BM480" s="52" t="e">
        <f t="shared" ref="BM480:BM488" si="205">VLOOKUP(C480,BP:BR,3,FALSE)</f>
        <v>#N/A</v>
      </c>
      <c r="BP480" s="52" t="s">
        <v>3866</v>
      </c>
      <c r="BQ480" s="52" t="s">
        <v>3223</v>
      </c>
      <c r="BR480" s="52" t="s">
        <v>3867</v>
      </c>
      <c r="BX480" s="52" t="s">
        <v>3866</v>
      </c>
      <c r="BY480" s="52" t="s">
        <v>3223</v>
      </c>
      <c r="BZ480" s="52" t="s">
        <v>3867</v>
      </c>
      <c r="CK480" s="103">
        <f t="shared" si="199"/>
        <v>1.4551915228366852E-10</v>
      </c>
    </row>
    <row r="481" spans="1:89" x14ac:dyDescent="0.3">
      <c r="A481" s="52">
        <v>1</v>
      </c>
      <c r="B481" s="110">
        <f>SUBTOTAL(9,$A$400:A481)</f>
        <v>78</v>
      </c>
      <c r="C481" s="115" t="s">
        <v>544</v>
      </c>
      <c r="D481" s="115"/>
      <c r="E481" s="115"/>
      <c r="F481" s="116">
        <v>10455000</v>
      </c>
      <c r="G481" s="101">
        <f t="shared" si="201"/>
        <v>10455000</v>
      </c>
      <c r="H481" s="117">
        <v>0</v>
      </c>
      <c r="I481" s="117">
        <v>0</v>
      </c>
      <c r="J481" s="117">
        <v>0</v>
      </c>
      <c r="K481" s="117">
        <v>0</v>
      </c>
      <c r="L481" s="117">
        <v>0</v>
      </c>
      <c r="M481" s="117">
        <v>0</v>
      </c>
      <c r="N481" s="118">
        <v>0</v>
      </c>
      <c r="O481" s="117">
        <v>0</v>
      </c>
      <c r="P481" s="101">
        <v>1230</v>
      </c>
      <c r="Q481" s="101">
        <f t="shared" si="202"/>
        <v>10040140.98</v>
      </c>
      <c r="R481" s="117">
        <v>0</v>
      </c>
      <c r="S481" s="117">
        <v>0</v>
      </c>
      <c r="T481" s="117">
        <v>0</v>
      </c>
      <c r="U481" s="117">
        <v>0</v>
      </c>
      <c r="V481" s="117">
        <v>0</v>
      </c>
      <c r="W481" s="117">
        <v>0</v>
      </c>
      <c r="X481" s="117">
        <v>0</v>
      </c>
      <c r="Y481" s="117">
        <v>0</v>
      </c>
      <c r="Z481" s="117">
        <v>0</v>
      </c>
      <c r="AA481" s="117">
        <v>0</v>
      </c>
      <c r="AB481" s="117">
        <v>0</v>
      </c>
      <c r="AC481" s="117">
        <v>0</v>
      </c>
      <c r="AD481" s="117">
        <v>0</v>
      </c>
      <c r="AE481" s="117">
        <v>0</v>
      </c>
      <c r="AF481" s="101">
        <f t="shared" si="203"/>
        <v>214859.02</v>
      </c>
      <c r="AG481" s="117">
        <v>200000</v>
      </c>
      <c r="AH481" s="117">
        <v>0</v>
      </c>
      <c r="AI481" s="93">
        <v>2024</v>
      </c>
      <c r="AJ481" s="93">
        <v>2024</v>
      </c>
      <c r="AK481" s="93">
        <v>2024</v>
      </c>
      <c r="AL481" s="105"/>
      <c r="AM481" s="105"/>
      <c r="AN481" s="105"/>
      <c r="AO481" s="105"/>
      <c r="AP481" s="106" t="s">
        <v>17000</v>
      </c>
      <c r="AQ481" s="106" t="s">
        <v>17002</v>
      </c>
      <c r="AR481" s="106">
        <v>0</v>
      </c>
      <c r="AS481" s="106" t="s">
        <v>17010</v>
      </c>
      <c r="AT481" s="106" t="s">
        <v>17014</v>
      </c>
      <c r="AU481" s="106" t="s">
        <v>17010</v>
      </c>
      <c r="AV481" s="106"/>
      <c r="AW481" s="106"/>
      <c r="AX481" s="106"/>
      <c r="AY481" s="106"/>
      <c r="AZ481" s="106" t="s">
        <v>934</v>
      </c>
      <c r="BA481" s="107">
        <v>5763.67</v>
      </c>
      <c r="BB481" s="107">
        <v>1406.99</v>
      </c>
      <c r="BC481" s="106" t="s">
        <v>3001</v>
      </c>
      <c r="BD481" s="106" t="s">
        <v>17058</v>
      </c>
      <c r="BE481" s="108"/>
      <c r="BF481" s="109">
        <f t="shared" si="204"/>
        <v>176.99</v>
      </c>
      <c r="BM481" s="52" t="str">
        <f t="shared" si="205"/>
        <v>нет данных</v>
      </c>
      <c r="BP481" s="52" t="s">
        <v>3868</v>
      </c>
      <c r="BQ481" s="52" t="s">
        <v>3019</v>
      </c>
      <c r="BR481" s="52" t="s">
        <v>3869</v>
      </c>
      <c r="BX481" s="52" t="s">
        <v>3868</v>
      </c>
      <c r="BY481" s="52" t="s">
        <v>3019</v>
      </c>
      <c r="BZ481" s="52" t="s">
        <v>3869</v>
      </c>
      <c r="CK481" s="103">
        <f t="shared" si="199"/>
        <v>-4.3655745685100555E-10</v>
      </c>
    </row>
    <row r="482" spans="1:89" x14ac:dyDescent="0.3">
      <c r="A482" s="52">
        <v>1</v>
      </c>
      <c r="B482" s="110">
        <f>SUBTOTAL(9,$A$400:A482)</f>
        <v>79</v>
      </c>
      <c r="C482" s="115" t="s">
        <v>545</v>
      </c>
      <c r="D482" s="115"/>
      <c r="E482" s="115"/>
      <c r="F482" s="116">
        <v>10053425.92</v>
      </c>
      <c r="G482" s="101">
        <f t="shared" si="201"/>
        <v>10053425.92</v>
      </c>
      <c r="H482" s="117">
        <v>0</v>
      </c>
      <c r="I482" s="117">
        <v>0</v>
      </c>
      <c r="J482" s="117">
        <v>0</v>
      </c>
      <c r="K482" s="117">
        <v>0</v>
      </c>
      <c r="L482" s="117">
        <v>0</v>
      </c>
      <c r="M482" s="117">
        <v>0</v>
      </c>
      <c r="N482" s="118">
        <v>0</v>
      </c>
      <c r="O482" s="117">
        <v>0</v>
      </c>
      <c r="P482" s="101">
        <v>1193.2</v>
      </c>
      <c r="Q482" s="101">
        <f t="shared" si="202"/>
        <v>9646980.5399999991</v>
      </c>
      <c r="R482" s="117">
        <v>0</v>
      </c>
      <c r="S482" s="117">
        <v>0</v>
      </c>
      <c r="T482" s="117">
        <v>0</v>
      </c>
      <c r="U482" s="117">
        <v>0</v>
      </c>
      <c r="V482" s="117">
        <v>0</v>
      </c>
      <c r="W482" s="117">
        <v>0</v>
      </c>
      <c r="X482" s="117">
        <v>0</v>
      </c>
      <c r="Y482" s="117">
        <v>0</v>
      </c>
      <c r="Z482" s="117">
        <v>0</v>
      </c>
      <c r="AA482" s="117">
        <v>0</v>
      </c>
      <c r="AB482" s="117">
        <v>0</v>
      </c>
      <c r="AC482" s="117">
        <v>0</v>
      </c>
      <c r="AD482" s="117">
        <v>0</v>
      </c>
      <c r="AE482" s="117">
        <v>0</v>
      </c>
      <c r="AF482" s="101">
        <f t="shared" si="203"/>
        <v>206445.38</v>
      </c>
      <c r="AG482" s="117">
        <v>200000</v>
      </c>
      <c r="AH482" s="117">
        <v>0</v>
      </c>
      <c r="AI482" s="93">
        <v>2024</v>
      </c>
      <c r="AJ482" s="93">
        <v>2024</v>
      </c>
      <c r="AK482" s="93">
        <v>2024</v>
      </c>
      <c r="AL482" s="105"/>
      <c r="AM482" s="105"/>
      <c r="AN482" s="105"/>
      <c r="AO482" s="105"/>
      <c r="AP482" s="106" t="s">
        <v>16999</v>
      </c>
      <c r="AQ482" s="106" t="s">
        <v>17015</v>
      </c>
      <c r="AR482" s="106">
        <v>0</v>
      </c>
      <c r="AS482" s="106" t="s">
        <v>17020</v>
      </c>
      <c r="AT482" s="106" t="s">
        <v>17012</v>
      </c>
      <c r="AU482" s="106" t="s">
        <v>17010</v>
      </c>
      <c r="AV482" s="106"/>
      <c r="AW482" s="106"/>
      <c r="AX482" s="106"/>
      <c r="AY482" s="106"/>
      <c r="AZ482" s="106" t="s">
        <v>624</v>
      </c>
      <c r="BA482" s="107">
        <v>3399.17</v>
      </c>
      <c r="BB482" s="107">
        <v>1193.2</v>
      </c>
      <c r="BC482" s="106" t="s">
        <v>2975</v>
      </c>
      <c r="BD482" s="106" t="s">
        <v>17058</v>
      </c>
      <c r="BE482" s="108"/>
      <c r="BF482" s="109">
        <f t="shared" si="204"/>
        <v>0</v>
      </c>
      <c r="BM482" s="52" t="str">
        <f t="shared" si="205"/>
        <v>874.900</v>
      </c>
      <c r="BP482" s="52" t="s">
        <v>3870</v>
      </c>
      <c r="BQ482" s="52" t="s">
        <v>2988</v>
      </c>
      <c r="BR482" s="52" t="s">
        <v>3871</v>
      </c>
      <c r="BX482" s="52" t="s">
        <v>3870</v>
      </c>
      <c r="BY482" s="52" t="s">
        <v>2988</v>
      </c>
      <c r="BZ482" s="52" t="s">
        <v>3871</v>
      </c>
      <c r="CK482" s="103">
        <f t="shared" si="199"/>
        <v>8.149072527885437E-10</v>
      </c>
    </row>
    <row r="483" spans="1:89" x14ac:dyDescent="0.3">
      <c r="A483" s="52">
        <v>1</v>
      </c>
      <c r="B483" s="110">
        <f>SUBTOTAL(9,$A$400:A483)</f>
        <v>80</v>
      </c>
      <c r="C483" s="115" t="s">
        <v>546</v>
      </c>
      <c r="D483" s="115"/>
      <c r="E483" s="115"/>
      <c r="F483" s="116">
        <v>10616256</v>
      </c>
      <c r="G483" s="101">
        <f t="shared" si="201"/>
        <v>10616256</v>
      </c>
      <c r="H483" s="117">
        <v>0</v>
      </c>
      <c r="I483" s="117">
        <v>0</v>
      </c>
      <c r="J483" s="117">
        <v>0</v>
      </c>
      <c r="K483" s="117">
        <v>0</v>
      </c>
      <c r="L483" s="117">
        <v>0</v>
      </c>
      <c r="M483" s="117">
        <v>0</v>
      </c>
      <c r="N483" s="118">
        <v>0</v>
      </c>
      <c r="O483" s="117">
        <v>0</v>
      </c>
      <c r="P483" s="101">
        <v>1260</v>
      </c>
      <c r="Q483" s="101">
        <f t="shared" si="202"/>
        <v>10198018.41</v>
      </c>
      <c r="R483" s="117">
        <v>0</v>
      </c>
      <c r="S483" s="117">
        <v>0</v>
      </c>
      <c r="T483" s="117">
        <v>0</v>
      </c>
      <c r="U483" s="117">
        <v>0</v>
      </c>
      <c r="V483" s="117">
        <v>0</v>
      </c>
      <c r="W483" s="117">
        <v>0</v>
      </c>
      <c r="X483" s="117">
        <v>0</v>
      </c>
      <c r="Y483" s="117">
        <v>0</v>
      </c>
      <c r="Z483" s="117">
        <v>0</v>
      </c>
      <c r="AA483" s="117">
        <v>0</v>
      </c>
      <c r="AB483" s="117">
        <v>0</v>
      </c>
      <c r="AC483" s="117">
        <v>0</v>
      </c>
      <c r="AD483" s="117">
        <v>0</v>
      </c>
      <c r="AE483" s="117">
        <v>0</v>
      </c>
      <c r="AF483" s="101">
        <f t="shared" si="203"/>
        <v>218237.59</v>
      </c>
      <c r="AG483" s="117">
        <v>200000</v>
      </c>
      <c r="AH483" s="117">
        <v>0</v>
      </c>
      <c r="AI483" s="93">
        <v>2024</v>
      </c>
      <c r="AJ483" s="93">
        <v>2024</v>
      </c>
      <c r="AK483" s="93">
        <v>2024</v>
      </c>
      <c r="AL483" s="105"/>
      <c r="AM483" s="105"/>
      <c r="AN483" s="105"/>
      <c r="AO483" s="105"/>
      <c r="AP483" s="106" t="s">
        <v>17006</v>
      </c>
      <c r="AQ483" s="106" t="s">
        <v>17001</v>
      </c>
      <c r="AR483" s="106">
        <v>0</v>
      </c>
      <c r="AS483" s="106" t="s">
        <v>17020</v>
      </c>
      <c r="AT483" s="106" t="s">
        <v>17018</v>
      </c>
      <c r="AU483" s="106" t="s">
        <v>17010</v>
      </c>
      <c r="AV483" s="106"/>
      <c r="AW483" s="106"/>
      <c r="AX483" s="106"/>
      <c r="AY483" s="106"/>
      <c r="AZ483" s="106" t="s">
        <v>622</v>
      </c>
      <c r="BA483" s="107">
        <v>4152</v>
      </c>
      <c r="BB483" s="107">
        <v>1166.0999999999999</v>
      </c>
      <c r="BC483" s="106" t="s">
        <v>2975</v>
      </c>
      <c r="BD483" s="106" t="s">
        <v>17058</v>
      </c>
      <c r="BE483" s="108"/>
      <c r="BF483" s="109">
        <f t="shared" si="204"/>
        <v>-93.900000000000091</v>
      </c>
      <c r="BM483" s="52" t="str">
        <f t="shared" si="205"/>
        <v>нет данных</v>
      </c>
      <c r="BP483" s="52" t="s">
        <v>565</v>
      </c>
      <c r="BQ483" s="52" t="s">
        <v>661</v>
      </c>
      <c r="BR483" s="52" t="s">
        <v>3801</v>
      </c>
      <c r="BX483" s="52" t="s">
        <v>565</v>
      </c>
      <c r="BY483" s="52" t="s">
        <v>661</v>
      </c>
      <c r="BZ483" s="52" t="s">
        <v>3801</v>
      </c>
      <c r="CK483" s="103">
        <f t="shared" si="199"/>
        <v>-1.4551915228366852E-10</v>
      </c>
    </row>
    <row r="484" spans="1:89" x14ac:dyDescent="0.3">
      <c r="A484" s="52">
        <v>1</v>
      </c>
      <c r="B484" s="110">
        <f>SUBTOTAL(9,$A$400:A484)</f>
        <v>81</v>
      </c>
      <c r="C484" s="115" t="s">
        <v>547</v>
      </c>
      <c r="D484" s="115"/>
      <c r="E484" s="115"/>
      <c r="F484" s="116">
        <v>7333375</v>
      </c>
      <c r="G484" s="101">
        <f t="shared" si="201"/>
        <v>7333375</v>
      </c>
      <c r="H484" s="117">
        <v>0</v>
      </c>
      <c r="I484" s="117">
        <v>0</v>
      </c>
      <c r="J484" s="117">
        <v>0</v>
      </c>
      <c r="K484" s="117">
        <v>0</v>
      </c>
      <c r="L484" s="117">
        <v>0</v>
      </c>
      <c r="M484" s="117">
        <v>0</v>
      </c>
      <c r="N484" s="118">
        <v>0</v>
      </c>
      <c r="O484" s="117">
        <v>0</v>
      </c>
      <c r="P484" s="101">
        <v>862.75</v>
      </c>
      <c r="Q484" s="101">
        <f t="shared" si="202"/>
        <v>7003500.0999999996</v>
      </c>
      <c r="R484" s="117">
        <v>0</v>
      </c>
      <c r="S484" s="117">
        <v>0</v>
      </c>
      <c r="T484" s="117">
        <v>0</v>
      </c>
      <c r="U484" s="117">
        <v>0</v>
      </c>
      <c r="V484" s="117">
        <v>0</v>
      </c>
      <c r="W484" s="117">
        <v>0</v>
      </c>
      <c r="X484" s="117">
        <v>0</v>
      </c>
      <c r="Y484" s="117">
        <v>0</v>
      </c>
      <c r="Z484" s="117">
        <v>0</v>
      </c>
      <c r="AA484" s="117">
        <v>0</v>
      </c>
      <c r="AB484" s="117">
        <v>0</v>
      </c>
      <c r="AC484" s="117">
        <v>0</v>
      </c>
      <c r="AD484" s="117">
        <v>0</v>
      </c>
      <c r="AE484" s="117">
        <v>0</v>
      </c>
      <c r="AF484" s="101">
        <f t="shared" si="203"/>
        <v>149874.9</v>
      </c>
      <c r="AG484" s="101">
        <v>180000</v>
      </c>
      <c r="AH484" s="117">
        <v>0</v>
      </c>
      <c r="AI484" s="93">
        <v>2024</v>
      </c>
      <c r="AJ484" s="93">
        <v>2024</v>
      </c>
      <c r="AK484" s="93">
        <v>2024</v>
      </c>
      <c r="AL484" s="105"/>
      <c r="AM484" s="105"/>
      <c r="AN484" s="105"/>
      <c r="AO484" s="105"/>
      <c r="AP484" s="106" t="s">
        <v>17015</v>
      </c>
      <c r="AQ484" s="106" t="s">
        <v>17006</v>
      </c>
      <c r="AR484" s="106">
        <v>0</v>
      </c>
      <c r="AS484" s="106" t="s">
        <v>17017</v>
      </c>
      <c r="AT484" s="106" t="s">
        <v>17018</v>
      </c>
      <c r="AU484" s="106" t="s">
        <v>17010</v>
      </c>
      <c r="AV484" s="106"/>
      <c r="AW484" s="106"/>
      <c r="AX484" s="106"/>
      <c r="AY484" s="106"/>
      <c r="AZ484" s="106" t="s">
        <v>786</v>
      </c>
      <c r="BA484" s="107">
        <v>3021.6</v>
      </c>
      <c r="BB484" s="107">
        <v>963</v>
      </c>
      <c r="BC484" s="106" t="s">
        <v>3001</v>
      </c>
      <c r="BD484" s="106" t="s">
        <v>17058</v>
      </c>
      <c r="BE484" s="108"/>
      <c r="BF484" s="109">
        <f t="shared" si="204"/>
        <v>100.25</v>
      </c>
      <c r="BM484" s="52" t="str">
        <f t="shared" si="205"/>
        <v>нет данных</v>
      </c>
      <c r="BP484" s="52" t="s">
        <v>3872</v>
      </c>
      <c r="BQ484" s="52" t="s">
        <v>1280</v>
      </c>
      <c r="BR484" s="52" t="s">
        <v>3874</v>
      </c>
      <c r="BX484" s="52" t="s">
        <v>3872</v>
      </c>
      <c r="BY484" s="52" t="s">
        <v>1280</v>
      </c>
      <c r="BZ484" s="52" t="s">
        <v>3874</v>
      </c>
      <c r="CK484" s="103">
        <f t="shared" si="199"/>
        <v>3.7834979593753815E-10</v>
      </c>
    </row>
    <row r="485" spans="1:89" ht="20.25" customHeight="1" x14ac:dyDescent="0.3">
      <c r="A485" s="52">
        <v>1</v>
      </c>
      <c r="B485" s="110">
        <f>SUBTOTAL(9,$A$400:A485)</f>
        <v>82</v>
      </c>
      <c r="C485" s="115" t="s">
        <v>549</v>
      </c>
      <c r="D485" s="115"/>
      <c r="E485" s="115"/>
      <c r="F485" s="116">
        <v>8160000</v>
      </c>
      <c r="G485" s="101">
        <f t="shared" si="201"/>
        <v>8160000</v>
      </c>
      <c r="H485" s="117">
        <v>0</v>
      </c>
      <c r="I485" s="117">
        <v>0</v>
      </c>
      <c r="J485" s="117">
        <v>0</v>
      </c>
      <c r="K485" s="117">
        <v>0</v>
      </c>
      <c r="L485" s="117">
        <v>0</v>
      </c>
      <c r="M485" s="117">
        <v>0</v>
      </c>
      <c r="N485" s="118">
        <v>0</v>
      </c>
      <c r="O485" s="117">
        <v>0</v>
      </c>
      <c r="P485" s="101">
        <v>960</v>
      </c>
      <c r="Q485" s="101">
        <f t="shared" si="202"/>
        <v>7812805.9500000002</v>
      </c>
      <c r="R485" s="117">
        <v>0</v>
      </c>
      <c r="S485" s="117">
        <v>0</v>
      </c>
      <c r="T485" s="117">
        <v>0</v>
      </c>
      <c r="U485" s="117">
        <v>0</v>
      </c>
      <c r="V485" s="117">
        <v>0</v>
      </c>
      <c r="W485" s="117">
        <v>0</v>
      </c>
      <c r="X485" s="117">
        <v>0</v>
      </c>
      <c r="Y485" s="117">
        <v>0</v>
      </c>
      <c r="Z485" s="117">
        <v>0</v>
      </c>
      <c r="AA485" s="117">
        <v>0</v>
      </c>
      <c r="AB485" s="117">
        <v>0</v>
      </c>
      <c r="AC485" s="117">
        <v>0</v>
      </c>
      <c r="AD485" s="117">
        <v>0</v>
      </c>
      <c r="AE485" s="117">
        <v>0</v>
      </c>
      <c r="AF485" s="101">
        <f t="shared" si="203"/>
        <v>167194.04999999999</v>
      </c>
      <c r="AG485" s="101">
        <v>180000</v>
      </c>
      <c r="AH485" s="117">
        <v>0</v>
      </c>
      <c r="AI485" s="93">
        <v>2024</v>
      </c>
      <c r="AJ485" s="93">
        <v>2024</v>
      </c>
      <c r="AK485" s="93">
        <v>2024</v>
      </c>
      <c r="AL485" s="105"/>
      <c r="AM485" s="105"/>
      <c r="AN485" s="105"/>
      <c r="AO485" s="105"/>
      <c r="AP485" s="106" t="s">
        <v>17000</v>
      </c>
      <c r="AQ485" s="106" t="s">
        <v>17002</v>
      </c>
      <c r="AR485" s="106">
        <v>0</v>
      </c>
      <c r="AS485" s="106" t="s">
        <v>17012</v>
      </c>
      <c r="AT485" s="106" t="s">
        <v>17014</v>
      </c>
      <c r="AU485" s="106" t="s">
        <v>17010</v>
      </c>
      <c r="AV485" s="106"/>
      <c r="AW485" s="106"/>
      <c r="AX485" s="106"/>
      <c r="AY485" s="106"/>
      <c r="AZ485" s="106" t="s">
        <v>619</v>
      </c>
      <c r="BA485" s="107">
        <v>3637.93</v>
      </c>
      <c r="BB485" s="107">
        <v>943</v>
      </c>
      <c r="BC485" s="106" t="s">
        <v>3053</v>
      </c>
      <c r="BD485" s="106" t="s">
        <v>17058</v>
      </c>
      <c r="BE485" s="108"/>
      <c r="BF485" s="109">
        <f t="shared" si="204"/>
        <v>-17</v>
      </c>
      <c r="BM485" s="52" t="str">
        <f t="shared" si="205"/>
        <v>943.000</v>
      </c>
      <c r="BP485" s="52" t="s">
        <v>3875</v>
      </c>
      <c r="BQ485" s="52" t="s">
        <v>667</v>
      </c>
      <c r="BR485" s="52" t="s">
        <v>3876</v>
      </c>
      <c r="BX485" s="52" t="s">
        <v>3875</v>
      </c>
      <c r="BY485" s="52" t="s">
        <v>667</v>
      </c>
      <c r="BZ485" s="52" t="s">
        <v>3876</v>
      </c>
      <c r="CK485" s="103">
        <f t="shared" si="199"/>
        <v>-1.7462298274040222E-10</v>
      </c>
    </row>
    <row r="486" spans="1:89" x14ac:dyDescent="0.3">
      <c r="A486" s="52">
        <v>1</v>
      </c>
      <c r="B486" s="110">
        <f>SUBTOTAL(9,$A$400:A486)</f>
        <v>83</v>
      </c>
      <c r="C486" s="115" t="s">
        <v>517</v>
      </c>
      <c r="D486" s="115"/>
      <c r="E486" s="115"/>
      <c r="F486" s="116">
        <v>6234944</v>
      </c>
      <c r="G486" s="101">
        <f t="shared" si="201"/>
        <v>6234944</v>
      </c>
      <c r="H486" s="117">
        <v>0</v>
      </c>
      <c r="I486" s="117">
        <v>0</v>
      </c>
      <c r="J486" s="117">
        <v>0</v>
      </c>
      <c r="K486" s="117">
        <v>0</v>
      </c>
      <c r="L486" s="117">
        <v>0</v>
      </c>
      <c r="M486" s="117">
        <v>0</v>
      </c>
      <c r="N486" s="132">
        <v>0</v>
      </c>
      <c r="O486" s="133">
        <v>0</v>
      </c>
      <c r="P486" s="135">
        <v>740</v>
      </c>
      <c r="Q486" s="101">
        <v>5928083.0199999996</v>
      </c>
      <c r="R486" s="117">
        <v>0</v>
      </c>
      <c r="S486" s="117">
        <v>0</v>
      </c>
      <c r="T486" s="101">
        <v>0</v>
      </c>
      <c r="U486" s="101">
        <v>0</v>
      </c>
      <c r="V486" s="117">
        <v>0</v>
      </c>
      <c r="W486" s="117">
        <v>0</v>
      </c>
      <c r="X486" s="117">
        <v>0</v>
      </c>
      <c r="Y486" s="117">
        <v>0</v>
      </c>
      <c r="Z486" s="117">
        <v>0</v>
      </c>
      <c r="AA486" s="117">
        <v>0</v>
      </c>
      <c r="AB486" s="117">
        <v>0</v>
      </c>
      <c r="AC486" s="117">
        <v>0</v>
      </c>
      <c r="AD486" s="117">
        <v>0</v>
      </c>
      <c r="AE486" s="117">
        <v>0</v>
      </c>
      <c r="AF486" s="101">
        <f>ROUND(Q486*2.14%,2)</f>
        <v>126860.98</v>
      </c>
      <c r="AG486" s="101">
        <v>180000</v>
      </c>
      <c r="AH486" s="117">
        <v>0</v>
      </c>
      <c r="AI486" s="93">
        <v>2024</v>
      </c>
      <c r="AJ486" s="93">
        <v>2024</v>
      </c>
      <c r="AK486" s="93">
        <v>2024</v>
      </c>
      <c r="AL486" s="105"/>
      <c r="AM486" s="105"/>
      <c r="AN486" s="105"/>
      <c r="AO486" s="105"/>
      <c r="AP486" s="106" t="s">
        <v>17016</v>
      </c>
      <c r="AQ486" s="106" t="s">
        <v>17017</v>
      </c>
      <c r="AR486" s="106">
        <v>0</v>
      </c>
      <c r="AS486" s="106" t="s">
        <v>17002</v>
      </c>
      <c r="AT486" s="106" t="s">
        <v>17010</v>
      </c>
      <c r="AU486" s="106" t="s">
        <v>17010</v>
      </c>
      <c r="AV486" s="106"/>
      <c r="AW486" s="106"/>
      <c r="AX486" s="106"/>
      <c r="AY486" s="106"/>
      <c r="AZ486" s="106" t="s">
        <v>2231</v>
      </c>
      <c r="BA486" s="107">
        <v>1159.1300000000001</v>
      </c>
      <c r="BB486" s="107">
        <v>650</v>
      </c>
      <c r="BC486" s="106" t="s">
        <v>2975</v>
      </c>
      <c r="BD486" s="106" t="s">
        <v>17058</v>
      </c>
      <c r="BE486" s="108"/>
      <c r="BF486" s="109">
        <f>BB486-P486</f>
        <v>-90</v>
      </c>
      <c r="BM486" s="52" t="str">
        <f t="shared" si="205"/>
        <v>886.900</v>
      </c>
      <c r="BP486" s="52" t="s">
        <v>3820</v>
      </c>
      <c r="BQ486" s="52" t="s">
        <v>1147</v>
      </c>
      <c r="BR486" s="52" t="s">
        <v>3821</v>
      </c>
      <c r="BX486" s="52" t="s">
        <v>3820</v>
      </c>
      <c r="BY486" s="52" t="s">
        <v>1147</v>
      </c>
      <c r="BZ486" s="52" t="s">
        <v>3821</v>
      </c>
      <c r="CK486" s="103">
        <f t="shared" si="199"/>
        <v>4.6566128730773926E-10</v>
      </c>
    </row>
    <row r="487" spans="1:89" x14ac:dyDescent="0.3">
      <c r="B487" s="104" t="s">
        <v>535</v>
      </c>
      <c r="C487" s="104"/>
      <c r="D487" s="104"/>
      <c r="E487" s="104"/>
      <c r="F487" s="140">
        <v>12297842.08</v>
      </c>
      <c r="G487" s="100">
        <f>SUM(G488:G490)</f>
        <v>14832262.560000001</v>
      </c>
      <c r="H487" s="101">
        <f t="shared" ref="H487:AH487" si="206">SUM(H488:H490)</f>
        <v>0</v>
      </c>
      <c r="I487" s="101">
        <f t="shared" si="206"/>
        <v>0</v>
      </c>
      <c r="J487" s="101">
        <f t="shared" si="206"/>
        <v>0</v>
      </c>
      <c r="K487" s="101">
        <f t="shared" si="206"/>
        <v>0</v>
      </c>
      <c r="L487" s="101">
        <f t="shared" si="206"/>
        <v>0</v>
      </c>
      <c r="M487" s="101">
        <f t="shared" si="206"/>
        <v>0</v>
      </c>
      <c r="N487" s="102">
        <f t="shared" si="206"/>
        <v>0</v>
      </c>
      <c r="O487" s="101">
        <f t="shared" si="206"/>
        <v>0</v>
      </c>
      <c r="P487" s="101">
        <f t="shared" si="206"/>
        <v>1751.1</v>
      </c>
      <c r="Q487" s="101">
        <f t="shared" si="206"/>
        <v>14031978.23</v>
      </c>
      <c r="R487" s="101">
        <f t="shared" si="206"/>
        <v>0</v>
      </c>
      <c r="S487" s="101">
        <f t="shared" si="206"/>
        <v>0</v>
      </c>
      <c r="T487" s="101">
        <f t="shared" si="206"/>
        <v>0</v>
      </c>
      <c r="U487" s="101">
        <f t="shared" si="206"/>
        <v>0</v>
      </c>
      <c r="V487" s="101">
        <f t="shared" si="206"/>
        <v>0</v>
      </c>
      <c r="W487" s="101">
        <f t="shared" si="206"/>
        <v>0</v>
      </c>
      <c r="X487" s="101">
        <f t="shared" si="206"/>
        <v>0</v>
      </c>
      <c r="Y487" s="101">
        <f t="shared" si="206"/>
        <v>0</v>
      </c>
      <c r="Z487" s="101">
        <f t="shared" si="206"/>
        <v>0</v>
      </c>
      <c r="AA487" s="101">
        <f t="shared" si="206"/>
        <v>0</v>
      </c>
      <c r="AB487" s="101">
        <f t="shared" si="206"/>
        <v>0</v>
      </c>
      <c r="AC487" s="101">
        <f t="shared" si="206"/>
        <v>0</v>
      </c>
      <c r="AD487" s="101">
        <f t="shared" si="206"/>
        <v>0</v>
      </c>
      <c r="AE487" s="101">
        <f t="shared" si="206"/>
        <v>0</v>
      </c>
      <c r="AF487" s="101">
        <f t="shared" si="206"/>
        <v>300284.33</v>
      </c>
      <c r="AG487" s="101">
        <f t="shared" si="206"/>
        <v>500000</v>
      </c>
      <c r="AH487" s="101">
        <f t="shared" si="206"/>
        <v>0</v>
      </c>
      <c r="AI487" s="93" t="s">
        <v>17075</v>
      </c>
      <c r="AJ487" s="93" t="s">
        <v>17075</v>
      </c>
      <c r="AK487" s="93" t="s">
        <v>17075</v>
      </c>
      <c r="AL487" s="105"/>
      <c r="AM487" s="105"/>
      <c r="AN487" s="105"/>
      <c r="AO487" s="105"/>
      <c r="AP487" s="106"/>
      <c r="AQ487" s="106"/>
      <c r="AR487" s="106"/>
      <c r="AS487" s="106"/>
      <c r="AT487" s="106"/>
      <c r="AU487" s="106"/>
      <c r="AV487" s="106"/>
      <c r="AW487" s="106"/>
      <c r="AX487" s="106"/>
      <c r="AY487" s="106"/>
      <c r="AZ487" s="106"/>
      <c r="BA487" s="107"/>
      <c r="BB487" s="107"/>
      <c r="BC487" s="106"/>
      <c r="BD487" s="106"/>
      <c r="BE487" s="108"/>
      <c r="BF487" s="109">
        <f t="shared" si="204"/>
        <v>-1751.1</v>
      </c>
      <c r="BM487" s="52" t="e">
        <f t="shared" si="205"/>
        <v>#N/A</v>
      </c>
      <c r="BP487" s="52" t="s">
        <v>754</v>
      </c>
      <c r="BQ487" s="52" t="s">
        <v>675</v>
      </c>
      <c r="BR487" s="52" t="s">
        <v>3877</v>
      </c>
      <c r="BX487" s="52" t="s">
        <v>754</v>
      </c>
      <c r="BY487" s="52" t="s">
        <v>675</v>
      </c>
      <c r="BZ487" s="52" t="s">
        <v>3877</v>
      </c>
      <c r="CK487" s="103">
        <f t="shared" si="199"/>
        <v>5.8207660913467407E-11</v>
      </c>
    </row>
    <row r="488" spans="1:89" x14ac:dyDescent="0.3">
      <c r="A488" s="52">
        <v>1</v>
      </c>
      <c r="B488" s="110">
        <f>SUBTOTAL(9,$A$400:A488)</f>
        <v>84</v>
      </c>
      <c r="C488" s="115" t="s">
        <v>550</v>
      </c>
      <c r="D488" s="115"/>
      <c r="E488" s="115"/>
      <c r="F488" s="116">
        <v>8933500</v>
      </c>
      <c r="G488" s="101">
        <f t="shared" ref="G488:G490" si="207">H488+I488+J488+K488+L488+M488+O488+Q488+S488+U488+W488+X488+Y488+Z488+AA488+AB488+AC488+AD488+AE488+AF488+AG488+AH488</f>
        <v>8933500</v>
      </c>
      <c r="H488" s="117">
        <v>0</v>
      </c>
      <c r="I488" s="117">
        <v>0</v>
      </c>
      <c r="J488" s="117">
        <v>0</v>
      </c>
      <c r="K488" s="117">
        <v>0</v>
      </c>
      <c r="L488" s="117">
        <v>0</v>
      </c>
      <c r="M488" s="117">
        <v>0</v>
      </c>
      <c r="N488" s="118">
        <v>0</v>
      </c>
      <c r="O488" s="117">
        <v>0</v>
      </c>
      <c r="P488" s="101">
        <v>1051</v>
      </c>
      <c r="Q488" s="101">
        <f>ROUND((F488-AG488)/102.14*100,2)</f>
        <v>8550518.9000000004</v>
      </c>
      <c r="R488" s="117">
        <v>0</v>
      </c>
      <c r="S488" s="117">
        <v>0</v>
      </c>
      <c r="T488" s="117">
        <v>0</v>
      </c>
      <c r="U488" s="117">
        <v>0</v>
      </c>
      <c r="V488" s="117">
        <v>0</v>
      </c>
      <c r="W488" s="117">
        <v>0</v>
      </c>
      <c r="X488" s="117">
        <v>0</v>
      </c>
      <c r="Y488" s="117">
        <v>0</v>
      </c>
      <c r="Z488" s="117">
        <v>0</v>
      </c>
      <c r="AA488" s="117">
        <v>0</v>
      </c>
      <c r="AB488" s="117">
        <v>0</v>
      </c>
      <c r="AC488" s="117">
        <v>0</v>
      </c>
      <c r="AD488" s="117">
        <v>0</v>
      </c>
      <c r="AE488" s="117">
        <v>0</v>
      </c>
      <c r="AF488" s="101">
        <f>ROUND(Q488*2.14%,2)</f>
        <v>182981.1</v>
      </c>
      <c r="AG488" s="117">
        <v>200000</v>
      </c>
      <c r="AH488" s="117">
        <v>0</v>
      </c>
      <c r="AI488" s="93">
        <v>2024</v>
      </c>
      <c r="AJ488" s="93">
        <v>2024</v>
      </c>
      <c r="AK488" s="93">
        <v>2024</v>
      </c>
      <c r="AL488" s="105"/>
      <c r="AM488" s="105"/>
      <c r="AN488" s="105"/>
      <c r="AO488" s="105"/>
      <c r="AP488" s="106" t="s">
        <v>17015</v>
      </c>
      <c r="AQ488" s="106" t="s">
        <v>16996</v>
      </c>
      <c r="AR488" s="106">
        <v>0</v>
      </c>
      <c r="AS488" s="106" t="s">
        <v>17010</v>
      </c>
      <c r="AT488" s="106" t="s">
        <v>16998</v>
      </c>
      <c r="AU488" s="106" t="s">
        <v>17010</v>
      </c>
      <c r="AV488" s="106"/>
      <c r="AW488" s="106"/>
      <c r="AX488" s="106"/>
      <c r="AY488" s="106"/>
      <c r="AZ488" s="106" t="s">
        <v>931</v>
      </c>
      <c r="BA488" s="107">
        <v>5783</v>
      </c>
      <c r="BB488" s="107">
        <v>1051</v>
      </c>
      <c r="BC488" s="106" t="s">
        <v>3001</v>
      </c>
      <c r="BD488" s="106">
        <v>2012</v>
      </c>
      <c r="BE488" s="108"/>
      <c r="BF488" s="109">
        <f t="shared" si="204"/>
        <v>0</v>
      </c>
      <c r="BM488" s="52" t="str">
        <f t="shared" si="205"/>
        <v>1051.000</v>
      </c>
      <c r="BP488" s="52" t="s">
        <v>550</v>
      </c>
      <c r="BQ488" s="52" t="s">
        <v>2988</v>
      </c>
      <c r="BR488" s="52" t="s">
        <v>3878</v>
      </c>
      <c r="BX488" s="52" t="s">
        <v>550</v>
      </c>
      <c r="BY488" s="52" t="s">
        <v>2988</v>
      </c>
      <c r="BZ488" s="52" t="s">
        <v>3878</v>
      </c>
      <c r="CK488" s="103">
        <f t="shared" si="199"/>
        <v>-3.7834979593753815E-10</v>
      </c>
    </row>
    <row r="489" spans="1:89" x14ac:dyDescent="0.3">
      <c r="A489" s="52">
        <v>1</v>
      </c>
      <c r="B489" s="110">
        <f>SUBTOTAL(9,$A$400:A489)</f>
        <v>85</v>
      </c>
      <c r="C489" s="115" t="s">
        <v>3850</v>
      </c>
      <c r="D489" s="115"/>
      <c r="E489" s="115"/>
      <c r="F489" s="116">
        <v>3364342.08</v>
      </c>
      <c r="G489" s="101">
        <f t="shared" si="207"/>
        <v>3364342.08</v>
      </c>
      <c r="H489" s="117">
        <v>0</v>
      </c>
      <c r="I489" s="117">
        <v>0</v>
      </c>
      <c r="J489" s="117">
        <v>0</v>
      </c>
      <c r="K489" s="117">
        <v>0</v>
      </c>
      <c r="L489" s="117">
        <v>0</v>
      </c>
      <c r="M489" s="117">
        <v>0</v>
      </c>
      <c r="N489" s="118">
        <v>0</v>
      </c>
      <c r="O489" s="117">
        <v>0</v>
      </c>
      <c r="P489" s="101">
        <v>399.3</v>
      </c>
      <c r="Q489" s="101">
        <f>ROUND((F489-AG489)/102.14*100,2)</f>
        <v>3146996.36</v>
      </c>
      <c r="R489" s="117">
        <v>0</v>
      </c>
      <c r="S489" s="117">
        <v>0</v>
      </c>
      <c r="T489" s="117">
        <v>0</v>
      </c>
      <c r="U489" s="117">
        <v>0</v>
      </c>
      <c r="V489" s="117">
        <v>0</v>
      </c>
      <c r="W489" s="117">
        <v>0</v>
      </c>
      <c r="X489" s="117">
        <v>0</v>
      </c>
      <c r="Y489" s="117">
        <v>0</v>
      </c>
      <c r="Z489" s="117">
        <v>0</v>
      </c>
      <c r="AA489" s="117">
        <v>0</v>
      </c>
      <c r="AB489" s="117">
        <v>0</v>
      </c>
      <c r="AC489" s="117">
        <v>0</v>
      </c>
      <c r="AD489" s="117">
        <v>0</v>
      </c>
      <c r="AE489" s="117">
        <v>0</v>
      </c>
      <c r="AF489" s="101">
        <f>ROUND(Q489*2.14%,2)</f>
        <v>67345.72</v>
      </c>
      <c r="AG489" s="101">
        <v>150000</v>
      </c>
      <c r="AH489" s="117">
        <v>0</v>
      </c>
      <c r="AI489" s="93">
        <v>2024</v>
      </c>
      <c r="AJ489" s="93">
        <v>2024</v>
      </c>
      <c r="AK489" s="93">
        <v>2024</v>
      </c>
      <c r="AL489" s="105"/>
      <c r="AM489" s="105"/>
      <c r="AN489" s="105"/>
      <c r="AO489" s="105"/>
      <c r="AP489" s="106" t="s">
        <v>17008</v>
      </c>
      <c r="AQ489" s="106" t="s">
        <v>17000</v>
      </c>
      <c r="AR489" s="106"/>
      <c r="AS489" s="106" t="s">
        <v>17010</v>
      </c>
      <c r="AT489" s="106" t="s">
        <v>17018</v>
      </c>
      <c r="AU489" s="106" t="s">
        <v>17010</v>
      </c>
      <c r="AV489" s="106"/>
      <c r="AW489" s="106"/>
      <c r="AX489" s="106"/>
      <c r="AY489" s="106"/>
      <c r="AZ489" s="106">
        <v>1988</v>
      </c>
      <c r="BA489" s="107">
        <v>1473.4</v>
      </c>
      <c r="BB489" s="107">
        <v>399.3</v>
      </c>
      <c r="BC489" s="106" t="s">
        <v>17069</v>
      </c>
      <c r="BD489" s="106" t="s">
        <v>17058</v>
      </c>
      <c r="BE489" s="108"/>
      <c r="BF489" s="109">
        <f t="shared" si="204"/>
        <v>0</v>
      </c>
      <c r="CK489" s="103">
        <f t="shared" si="199"/>
        <v>2.0372681319713593E-10</v>
      </c>
    </row>
    <row r="490" spans="1:89" x14ac:dyDescent="0.3">
      <c r="A490" s="52">
        <v>1</v>
      </c>
      <c r="B490" s="110">
        <f>SUBTOTAL(9,$A$400:A490)</f>
        <v>86</v>
      </c>
      <c r="C490" s="115" t="s">
        <v>525</v>
      </c>
      <c r="D490" s="115"/>
      <c r="E490" s="115"/>
      <c r="F490" s="116">
        <v>2534420.48</v>
      </c>
      <c r="G490" s="101">
        <f t="shared" si="207"/>
        <v>2534420.48</v>
      </c>
      <c r="H490" s="117">
        <v>0</v>
      </c>
      <c r="I490" s="117">
        <v>0</v>
      </c>
      <c r="J490" s="117">
        <v>0</v>
      </c>
      <c r="K490" s="117">
        <v>0</v>
      </c>
      <c r="L490" s="117">
        <v>0</v>
      </c>
      <c r="M490" s="117">
        <v>0</v>
      </c>
      <c r="N490" s="118">
        <v>0</v>
      </c>
      <c r="O490" s="117">
        <v>0</v>
      </c>
      <c r="P490" s="129">
        <v>300.8</v>
      </c>
      <c r="Q490" s="101">
        <v>2334462.9700000002</v>
      </c>
      <c r="R490" s="117">
        <v>0</v>
      </c>
      <c r="S490" s="117">
        <v>0</v>
      </c>
      <c r="T490" s="101">
        <v>0</v>
      </c>
      <c r="U490" s="101">
        <v>0</v>
      </c>
      <c r="V490" s="117">
        <v>0</v>
      </c>
      <c r="W490" s="117">
        <v>0</v>
      </c>
      <c r="X490" s="117">
        <v>0</v>
      </c>
      <c r="Y490" s="117">
        <v>0</v>
      </c>
      <c r="Z490" s="117">
        <v>0</v>
      </c>
      <c r="AA490" s="117">
        <v>0</v>
      </c>
      <c r="AB490" s="117">
        <v>0</v>
      </c>
      <c r="AC490" s="117">
        <v>0</v>
      </c>
      <c r="AD490" s="117">
        <v>0</v>
      </c>
      <c r="AE490" s="117">
        <v>0</v>
      </c>
      <c r="AF490" s="101">
        <f>ROUND(Q490*2.14%,2)</f>
        <v>49957.51</v>
      </c>
      <c r="AG490" s="101">
        <v>150000</v>
      </c>
      <c r="AH490" s="117">
        <v>0</v>
      </c>
      <c r="AI490" s="93">
        <v>2024</v>
      </c>
      <c r="AJ490" s="93">
        <v>2024</v>
      </c>
      <c r="AK490" s="93">
        <v>2024</v>
      </c>
      <c r="AL490" s="105"/>
      <c r="AM490" s="105"/>
      <c r="AN490" s="105"/>
      <c r="AO490" s="105"/>
      <c r="AP490" s="106" t="s">
        <v>17013</v>
      </c>
      <c r="AQ490" s="106" t="s">
        <v>17005</v>
      </c>
      <c r="AR490" s="106">
        <v>0</v>
      </c>
      <c r="AS490" s="106" t="s">
        <v>17020</v>
      </c>
      <c r="AT490" s="106" t="s">
        <v>17007</v>
      </c>
      <c r="AU490" s="106">
        <v>0</v>
      </c>
      <c r="AV490" s="106"/>
      <c r="AW490" s="106"/>
      <c r="AX490" s="106"/>
      <c r="AY490" s="106"/>
      <c r="AZ490" s="106" t="s">
        <v>624</v>
      </c>
      <c r="BA490" s="107">
        <v>701</v>
      </c>
      <c r="BB490" s="107">
        <v>300.8</v>
      </c>
      <c r="BC490" s="106" t="s">
        <v>2975</v>
      </c>
      <c r="BD490" s="106">
        <v>2007</v>
      </c>
      <c r="BE490" s="108"/>
      <c r="BF490" s="109">
        <f>BB490-P490</f>
        <v>0</v>
      </c>
      <c r="BM490" s="52" t="str">
        <f t="shared" ref="BM490:BM502" si="208">VLOOKUP(C490,BP:BR,3,FALSE)</f>
        <v>290.700</v>
      </c>
      <c r="BP490" s="52" t="s">
        <v>3836</v>
      </c>
      <c r="BQ490" s="52" t="s">
        <v>818</v>
      </c>
      <c r="BR490" s="52" t="s">
        <v>2361</v>
      </c>
      <c r="BX490" s="52" t="s">
        <v>3836</v>
      </c>
      <c r="BY490" s="52" t="s">
        <v>818</v>
      </c>
      <c r="BZ490" s="52" t="s">
        <v>2361</v>
      </c>
      <c r="CK490" s="103">
        <f t="shared" si="199"/>
        <v>-2.3283064365386963E-10</v>
      </c>
    </row>
    <row r="491" spans="1:89" x14ac:dyDescent="0.3">
      <c r="B491" s="104" t="s">
        <v>536</v>
      </c>
      <c r="C491" s="104"/>
      <c r="D491" s="104"/>
      <c r="E491" s="104"/>
      <c r="F491" s="140">
        <v>17289331.199999999</v>
      </c>
      <c r="G491" s="100">
        <f t="shared" ref="G491:AH491" si="209">SUM(G492:G493)</f>
        <v>17289331.199999999</v>
      </c>
      <c r="H491" s="101">
        <f t="shared" si="209"/>
        <v>0</v>
      </c>
      <c r="I491" s="101">
        <f t="shared" si="209"/>
        <v>0</v>
      </c>
      <c r="J491" s="101">
        <f t="shared" si="209"/>
        <v>0</v>
      </c>
      <c r="K491" s="101">
        <f t="shared" si="209"/>
        <v>0</v>
      </c>
      <c r="L491" s="101">
        <f t="shared" si="209"/>
        <v>0</v>
      </c>
      <c r="M491" s="101">
        <f t="shared" si="209"/>
        <v>0</v>
      </c>
      <c r="N491" s="102">
        <f t="shared" si="209"/>
        <v>0</v>
      </c>
      <c r="O491" s="101">
        <f t="shared" si="209"/>
        <v>0</v>
      </c>
      <c r="P491" s="101">
        <f t="shared" si="209"/>
        <v>2052</v>
      </c>
      <c r="Q491" s="101">
        <f t="shared" si="209"/>
        <v>16555053.07</v>
      </c>
      <c r="R491" s="101">
        <f t="shared" si="209"/>
        <v>0</v>
      </c>
      <c r="S491" s="101">
        <f t="shared" si="209"/>
        <v>0</v>
      </c>
      <c r="T491" s="101">
        <f t="shared" si="209"/>
        <v>0</v>
      </c>
      <c r="U491" s="101">
        <f t="shared" si="209"/>
        <v>0</v>
      </c>
      <c r="V491" s="101">
        <f t="shared" si="209"/>
        <v>0</v>
      </c>
      <c r="W491" s="101">
        <f t="shared" si="209"/>
        <v>0</v>
      </c>
      <c r="X491" s="101">
        <f t="shared" si="209"/>
        <v>0</v>
      </c>
      <c r="Y491" s="101">
        <f t="shared" si="209"/>
        <v>0</v>
      </c>
      <c r="Z491" s="101">
        <f t="shared" si="209"/>
        <v>0</v>
      </c>
      <c r="AA491" s="101">
        <f t="shared" si="209"/>
        <v>0</v>
      </c>
      <c r="AB491" s="101">
        <f t="shared" si="209"/>
        <v>0</v>
      </c>
      <c r="AC491" s="101">
        <f t="shared" si="209"/>
        <v>0</v>
      </c>
      <c r="AD491" s="101">
        <f t="shared" si="209"/>
        <v>0</v>
      </c>
      <c r="AE491" s="101">
        <f t="shared" si="209"/>
        <v>0</v>
      </c>
      <c r="AF491" s="101">
        <f t="shared" si="209"/>
        <v>354278.13</v>
      </c>
      <c r="AG491" s="101">
        <f t="shared" si="209"/>
        <v>380000</v>
      </c>
      <c r="AH491" s="101">
        <f t="shared" si="209"/>
        <v>0</v>
      </c>
      <c r="AI491" s="93" t="s">
        <v>17075</v>
      </c>
      <c r="AJ491" s="93" t="s">
        <v>17075</v>
      </c>
      <c r="AK491" s="93" t="s">
        <v>17075</v>
      </c>
      <c r="AL491" s="105"/>
      <c r="AM491" s="105"/>
      <c r="AN491" s="105"/>
      <c r="AO491" s="105"/>
      <c r="AP491" s="106"/>
      <c r="AQ491" s="106"/>
      <c r="AR491" s="106"/>
      <c r="AS491" s="106"/>
      <c r="AT491" s="106"/>
      <c r="AU491" s="106"/>
      <c r="AV491" s="106"/>
      <c r="AW491" s="106"/>
      <c r="AX491" s="106"/>
      <c r="AY491" s="106"/>
      <c r="AZ491" s="106"/>
      <c r="BA491" s="107"/>
      <c r="BB491" s="107"/>
      <c r="BC491" s="106"/>
      <c r="BD491" s="106"/>
      <c r="BE491" s="108"/>
      <c r="BF491" s="109">
        <f t="shared" si="204"/>
        <v>-2052</v>
      </c>
      <c r="BM491" s="52" t="e">
        <f t="shared" si="208"/>
        <v>#N/A</v>
      </c>
      <c r="BP491" s="52" t="s">
        <v>3879</v>
      </c>
      <c r="BQ491" s="52" t="s">
        <v>1350</v>
      </c>
      <c r="BR491" s="52" t="s">
        <v>2701</v>
      </c>
      <c r="BX491" s="52" t="s">
        <v>3879</v>
      </c>
      <c r="BY491" s="52" t="s">
        <v>1350</v>
      </c>
      <c r="BZ491" s="52" t="s">
        <v>2701</v>
      </c>
      <c r="CK491" s="103">
        <f t="shared" si="199"/>
        <v>-1.0477378964424133E-9</v>
      </c>
    </row>
    <row r="492" spans="1:89" x14ac:dyDescent="0.3">
      <c r="A492" s="52">
        <v>1</v>
      </c>
      <c r="B492" s="110">
        <f>SUBTOTAL(9,$A$400:A492)</f>
        <v>87</v>
      </c>
      <c r="C492" s="115" t="s">
        <v>551</v>
      </c>
      <c r="D492" s="115"/>
      <c r="E492" s="115"/>
      <c r="F492" s="155">
        <v>9832675.1999999993</v>
      </c>
      <c r="G492" s="101">
        <f t="shared" ref="G492:G493" si="210">H492+I492+J492+K492+L492+M492+O492+Q492+S492+U492+W492+X492+Y492+Z492+AA492+AB492+AC492+AD492+AE492+AF492+AG492+AH492</f>
        <v>9832675.1999999993</v>
      </c>
      <c r="H492" s="117">
        <v>0</v>
      </c>
      <c r="I492" s="117">
        <v>0</v>
      </c>
      <c r="J492" s="117">
        <v>0</v>
      </c>
      <c r="K492" s="117">
        <v>0</v>
      </c>
      <c r="L492" s="117">
        <v>0</v>
      </c>
      <c r="M492" s="117">
        <v>0</v>
      </c>
      <c r="N492" s="118">
        <v>0</v>
      </c>
      <c r="O492" s="117">
        <v>0</v>
      </c>
      <c r="P492" s="101">
        <v>1167</v>
      </c>
      <c r="Q492" s="101">
        <f>ROUND((F492-AG492)/102.14*100,2)</f>
        <v>9430854.9100000001</v>
      </c>
      <c r="R492" s="117">
        <v>0</v>
      </c>
      <c r="S492" s="117">
        <v>0</v>
      </c>
      <c r="T492" s="117">
        <v>0</v>
      </c>
      <c r="U492" s="117">
        <v>0</v>
      </c>
      <c r="V492" s="117">
        <v>0</v>
      </c>
      <c r="W492" s="117">
        <v>0</v>
      </c>
      <c r="X492" s="117">
        <v>0</v>
      </c>
      <c r="Y492" s="117">
        <v>0</v>
      </c>
      <c r="Z492" s="117">
        <v>0</v>
      </c>
      <c r="AA492" s="117">
        <v>0</v>
      </c>
      <c r="AB492" s="117">
        <v>0</v>
      </c>
      <c r="AC492" s="117">
        <v>0</v>
      </c>
      <c r="AD492" s="117">
        <v>0</v>
      </c>
      <c r="AE492" s="117">
        <v>0</v>
      </c>
      <c r="AF492" s="101">
        <f>ROUND(Q492*2.14%,2)-0.01</f>
        <v>201820.28999999998</v>
      </c>
      <c r="AG492" s="117">
        <v>200000</v>
      </c>
      <c r="AH492" s="117">
        <v>0</v>
      </c>
      <c r="AI492" s="93">
        <v>2024</v>
      </c>
      <c r="AJ492" s="93">
        <v>2024</v>
      </c>
      <c r="AK492" s="93">
        <v>2024</v>
      </c>
      <c r="AL492" s="105"/>
      <c r="AM492" s="105"/>
      <c r="AN492" s="105"/>
      <c r="AO492" s="105"/>
      <c r="AP492" s="106" t="s">
        <v>17006</v>
      </c>
      <c r="AQ492" s="106" t="s">
        <v>17020</v>
      </c>
      <c r="AR492" s="106">
        <v>0</v>
      </c>
      <c r="AS492" s="106" t="s">
        <v>17020</v>
      </c>
      <c r="AT492" s="106" t="s">
        <v>17018</v>
      </c>
      <c r="AU492" s="106" t="s">
        <v>17010</v>
      </c>
      <c r="AV492" s="106"/>
      <c r="AW492" s="106"/>
      <c r="AX492" s="106"/>
      <c r="AY492" s="106"/>
      <c r="AZ492" s="106" t="s">
        <v>622</v>
      </c>
      <c r="BA492" s="107">
        <v>3417.9</v>
      </c>
      <c r="BB492" s="107">
        <v>1167</v>
      </c>
      <c r="BC492" s="106" t="s">
        <v>2975</v>
      </c>
      <c r="BD492" s="106" t="s">
        <v>17058</v>
      </c>
      <c r="BE492" s="108"/>
      <c r="BF492" s="109">
        <f t="shared" si="204"/>
        <v>0</v>
      </c>
      <c r="BM492" s="52" t="str">
        <f t="shared" si="208"/>
        <v>нет данных</v>
      </c>
      <c r="BP492" s="52" t="s">
        <v>3880</v>
      </c>
      <c r="BQ492" s="52" t="s">
        <v>791</v>
      </c>
      <c r="BR492" s="52" t="s">
        <v>3838</v>
      </c>
      <c r="BX492" s="52" t="s">
        <v>3880</v>
      </c>
      <c r="BY492" s="52" t="s">
        <v>791</v>
      </c>
      <c r="BZ492" s="52" t="s">
        <v>3838</v>
      </c>
      <c r="CK492" s="103">
        <f t="shared" si="199"/>
        <v>-8.7311491370201111E-10</v>
      </c>
    </row>
    <row r="493" spans="1:89" x14ac:dyDescent="0.3">
      <c r="A493" s="52">
        <v>1</v>
      </c>
      <c r="B493" s="110">
        <f>SUBTOTAL(9,$A$400:A493)</f>
        <v>88</v>
      </c>
      <c r="C493" s="115" t="s">
        <v>552</v>
      </c>
      <c r="D493" s="115"/>
      <c r="E493" s="115"/>
      <c r="F493" s="116">
        <v>7456656</v>
      </c>
      <c r="G493" s="101">
        <f t="shared" si="210"/>
        <v>7456656</v>
      </c>
      <c r="H493" s="117">
        <v>0</v>
      </c>
      <c r="I493" s="117">
        <v>0</v>
      </c>
      <c r="J493" s="117">
        <v>0</v>
      </c>
      <c r="K493" s="117">
        <v>0</v>
      </c>
      <c r="L493" s="117">
        <v>0</v>
      </c>
      <c r="M493" s="117">
        <v>0</v>
      </c>
      <c r="N493" s="118">
        <v>0</v>
      </c>
      <c r="O493" s="117">
        <v>0</v>
      </c>
      <c r="P493" s="101">
        <v>885</v>
      </c>
      <c r="Q493" s="101">
        <f>ROUND((F493-AG493)/102.14*100,2)</f>
        <v>7124198.1600000001</v>
      </c>
      <c r="R493" s="117">
        <v>0</v>
      </c>
      <c r="S493" s="117">
        <v>0</v>
      </c>
      <c r="T493" s="117">
        <v>0</v>
      </c>
      <c r="U493" s="117">
        <v>0</v>
      </c>
      <c r="V493" s="117">
        <v>0</v>
      </c>
      <c r="W493" s="117">
        <v>0</v>
      </c>
      <c r="X493" s="117">
        <v>0</v>
      </c>
      <c r="Y493" s="117">
        <v>0</v>
      </c>
      <c r="Z493" s="117">
        <v>0</v>
      </c>
      <c r="AA493" s="117">
        <v>0</v>
      </c>
      <c r="AB493" s="117">
        <v>0</v>
      </c>
      <c r="AC493" s="117">
        <v>0</v>
      </c>
      <c r="AD493" s="117">
        <v>0</v>
      </c>
      <c r="AE493" s="117">
        <v>0</v>
      </c>
      <c r="AF493" s="101">
        <f>ROUND(Q493*2.14%,2)</f>
        <v>152457.84</v>
      </c>
      <c r="AG493" s="101">
        <v>180000</v>
      </c>
      <c r="AH493" s="117">
        <v>0</v>
      </c>
      <c r="AI493" s="93">
        <v>2024</v>
      </c>
      <c r="AJ493" s="93">
        <v>2024</v>
      </c>
      <c r="AK493" s="93">
        <v>2024</v>
      </c>
      <c r="AL493" s="105"/>
      <c r="AM493" s="105"/>
      <c r="AN493" s="105"/>
      <c r="AO493" s="105"/>
      <c r="AP493" s="106" t="s">
        <v>17001</v>
      </c>
      <c r="AQ493" s="106" t="s">
        <v>17005</v>
      </c>
      <c r="AR493" s="106">
        <v>0</v>
      </c>
      <c r="AS493" s="106" t="s">
        <v>17006</v>
      </c>
      <c r="AT493" s="106" t="s">
        <v>17007</v>
      </c>
      <c r="AU493" s="106">
        <v>0</v>
      </c>
      <c r="AV493" s="106" t="s">
        <v>17030</v>
      </c>
      <c r="AW493" s="106"/>
      <c r="AX493" s="106"/>
      <c r="AY493" s="106"/>
      <c r="AZ493" s="106" t="s">
        <v>1002</v>
      </c>
      <c r="BA493" s="107">
        <v>884.1</v>
      </c>
      <c r="BB493" s="107">
        <v>885</v>
      </c>
      <c r="BC493" s="106" t="s">
        <v>2975</v>
      </c>
      <c r="BD493" s="106">
        <v>2009</v>
      </c>
      <c r="BE493" s="108"/>
      <c r="BF493" s="109">
        <f t="shared" si="204"/>
        <v>0</v>
      </c>
      <c r="BM493" s="52" t="e">
        <f t="shared" si="208"/>
        <v>#N/A</v>
      </c>
      <c r="BP493" s="52" t="s">
        <v>3881</v>
      </c>
      <c r="BQ493" s="52" t="s">
        <v>870</v>
      </c>
      <c r="BR493" s="52" t="s">
        <v>3882</v>
      </c>
      <c r="BX493" s="52" t="s">
        <v>3881</v>
      </c>
      <c r="BY493" s="52" t="s">
        <v>870</v>
      </c>
      <c r="BZ493" s="52" t="s">
        <v>3882</v>
      </c>
      <c r="CK493" s="103">
        <f t="shared" si="199"/>
        <v>-1.4551915228366852E-10</v>
      </c>
    </row>
    <row r="494" spans="1:89" x14ac:dyDescent="0.3">
      <c r="B494" s="104" t="s">
        <v>537</v>
      </c>
      <c r="C494" s="104"/>
      <c r="D494" s="104"/>
      <c r="E494" s="104"/>
      <c r="F494" s="140">
        <v>15108214.490000002</v>
      </c>
      <c r="G494" s="100">
        <f>G495+G496</f>
        <v>15108214.489999998</v>
      </c>
      <c r="H494" s="101">
        <f t="shared" ref="H494:AH494" si="211">H495+H496</f>
        <v>0</v>
      </c>
      <c r="I494" s="101">
        <f t="shared" si="211"/>
        <v>0</v>
      </c>
      <c r="J494" s="101">
        <f t="shared" si="211"/>
        <v>0</v>
      </c>
      <c r="K494" s="101">
        <f t="shared" si="211"/>
        <v>0</v>
      </c>
      <c r="L494" s="101">
        <f t="shared" si="211"/>
        <v>0</v>
      </c>
      <c r="M494" s="101">
        <f t="shared" si="211"/>
        <v>0</v>
      </c>
      <c r="N494" s="102">
        <f t="shared" si="211"/>
        <v>0</v>
      </c>
      <c r="O494" s="101">
        <f t="shared" si="211"/>
        <v>0</v>
      </c>
      <c r="P494" s="101">
        <f t="shared" si="211"/>
        <v>544.79999999999995</v>
      </c>
      <c r="Q494" s="101">
        <f t="shared" si="211"/>
        <v>4317864.58</v>
      </c>
      <c r="R494" s="101">
        <f t="shared" si="211"/>
        <v>0</v>
      </c>
      <c r="S494" s="101">
        <f t="shared" si="211"/>
        <v>0</v>
      </c>
      <c r="T494" s="101">
        <f t="shared" si="211"/>
        <v>2566</v>
      </c>
      <c r="U494" s="101">
        <f t="shared" si="211"/>
        <v>10052817.32</v>
      </c>
      <c r="V494" s="101">
        <f t="shared" si="211"/>
        <v>0</v>
      </c>
      <c r="W494" s="101">
        <f t="shared" si="211"/>
        <v>0</v>
      </c>
      <c r="X494" s="101">
        <f t="shared" si="211"/>
        <v>0</v>
      </c>
      <c r="Y494" s="101">
        <f t="shared" si="211"/>
        <v>0</v>
      </c>
      <c r="Z494" s="101">
        <f t="shared" si="211"/>
        <v>0</v>
      </c>
      <c r="AA494" s="101">
        <f t="shared" si="211"/>
        <v>0</v>
      </c>
      <c r="AB494" s="101">
        <f t="shared" si="211"/>
        <v>0</v>
      </c>
      <c r="AC494" s="101">
        <f t="shared" si="211"/>
        <v>0</v>
      </c>
      <c r="AD494" s="101">
        <f t="shared" si="211"/>
        <v>0</v>
      </c>
      <c r="AE494" s="101">
        <f t="shared" si="211"/>
        <v>0</v>
      </c>
      <c r="AF494" s="101">
        <f t="shared" si="211"/>
        <v>307532.59000000003</v>
      </c>
      <c r="AG494" s="101">
        <f t="shared" si="211"/>
        <v>430000</v>
      </c>
      <c r="AH494" s="101">
        <f t="shared" si="211"/>
        <v>0</v>
      </c>
      <c r="AI494" s="93" t="s">
        <v>17075</v>
      </c>
      <c r="AJ494" s="93" t="s">
        <v>17075</v>
      </c>
      <c r="AK494" s="93" t="s">
        <v>17075</v>
      </c>
      <c r="AL494" s="105"/>
      <c r="AM494" s="105"/>
      <c r="AN494" s="105"/>
      <c r="AO494" s="105"/>
      <c r="AP494" s="106"/>
      <c r="AQ494" s="106"/>
      <c r="AR494" s="106"/>
      <c r="AS494" s="106"/>
      <c r="AT494" s="106"/>
      <c r="AU494" s="106"/>
      <c r="AV494" s="106"/>
      <c r="AW494" s="106"/>
      <c r="AX494" s="106"/>
      <c r="AY494" s="106"/>
      <c r="AZ494" s="106"/>
      <c r="BA494" s="107"/>
      <c r="BB494" s="107"/>
      <c r="BC494" s="106"/>
      <c r="BD494" s="106"/>
      <c r="BE494" s="108"/>
      <c r="BF494" s="109">
        <f t="shared" si="204"/>
        <v>-544.79999999999995</v>
      </c>
      <c r="BM494" s="52" t="e">
        <f t="shared" si="208"/>
        <v>#N/A</v>
      </c>
      <c r="BP494" s="52" t="s">
        <v>755</v>
      </c>
      <c r="BQ494" s="52" t="s">
        <v>631</v>
      </c>
      <c r="BR494" s="52" t="s">
        <v>3883</v>
      </c>
      <c r="BX494" s="52" t="s">
        <v>755</v>
      </c>
      <c r="BY494" s="52" t="s">
        <v>631</v>
      </c>
      <c r="BZ494" s="52" t="s">
        <v>3883</v>
      </c>
      <c r="CK494" s="103">
        <f t="shared" si="199"/>
        <v>-2.0372681319713593E-9</v>
      </c>
    </row>
    <row r="495" spans="1:89" x14ac:dyDescent="0.3">
      <c r="A495" s="52">
        <v>1</v>
      </c>
      <c r="B495" s="110">
        <f>SUBTOTAL(9,$A$400:A495)</f>
        <v>89</v>
      </c>
      <c r="C495" s="115" t="s">
        <v>553</v>
      </c>
      <c r="D495" s="115"/>
      <c r="E495" s="115"/>
      <c r="F495" s="116">
        <v>10517947.610000001</v>
      </c>
      <c r="G495" s="101">
        <f t="shared" ref="G495:G496" si="212">H495+I495+J495+K495+L495+M495+O495+Q495+S495+U495+W495+X495+Y495+Z495+AA495+AB495+AC495+AD495+AE495+AF495+AG495+AH495</f>
        <v>10517947.609999999</v>
      </c>
      <c r="H495" s="117">
        <v>0</v>
      </c>
      <c r="I495" s="117">
        <v>0</v>
      </c>
      <c r="J495" s="117">
        <v>0</v>
      </c>
      <c r="K495" s="117">
        <v>0</v>
      </c>
      <c r="L495" s="117">
        <v>0</v>
      </c>
      <c r="M495" s="117">
        <v>0</v>
      </c>
      <c r="N495" s="118">
        <v>0</v>
      </c>
      <c r="O495" s="117">
        <v>0</v>
      </c>
      <c r="P495" s="101">
        <v>0</v>
      </c>
      <c r="Q495" s="153">
        <v>0</v>
      </c>
      <c r="R495" s="117">
        <v>0</v>
      </c>
      <c r="S495" s="117">
        <v>0</v>
      </c>
      <c r="T495" s="117">
        <v>2566</v>
      </c>
      <c r="U495" s="101">
        <f>ROUND((F495-AG495)/102.14*100,2)</f>
        <v>10052817.32</v>
      </c>
      <c r="V495" s="117">
        <v>0</v>
      </c>
      <c r="W495" s="117">
        <v>0</v>
      </c>
      <c r="X495" s="117">
        <v>0</v>
      </c>
      <c r="Y495" s="117">
        <v>0</v>
      </c>
      <c r="Z495" s="117">
        <v>0</v>
      </c>
      <c r="AA495" s="117">
        <v>0</v>
      </c>
      <c r="AB495" s="117">
        <v>0</v>
      </c>
      <c r="AC495" s="117">
        <v>0</v>
      </c>
      <c r="AD495" s="117">
        <v>0</v>
      </c>
      <c r="AE495" s="117">
        <v>0</v>
      </c>
      <c r="AF495" s="101">
        <f>ROUND(U495*2.14%,2)</f>
        <v>215130.29</v>
      </c>
      <c r="AG495" s="117">
        <v>250000</v>
      </c>
      <c r="AH495" s="117">
        <v>0</v>
      </c>
      <c r="AI495" s="93">
        <v>2024</v>
      </c>
      <c r="AJ495" s="93">
        <v>2024</v>
      </c>
      <c r="AK495" s="93">
        <v>2024</v>
      </c>
      <c r="AL495" s="105"/>
      <c r="AM495" s="105"/>
      <c r="AN495" s="105"/>
      <c r="AO495" s="105"/>
      <c r="AP495" s="106" t="s">
        <v>17001</v>
      </c>
      <c r="AQ495" s="106" t="s">
        <v>17005</v>
      </c>
      <c r="AR495" s="106">
        <v>0</v>
      </c>
      <c r="AS495" s="106" t="s">
        <v>17006</v>
      </c>
      <c r="AT495" s="106" t="s">
        <v>17007</v>
      </c>
      <c r="AU495" s="106" t="s">
        <v>17010</v>
      </c>
      <c r="AV495" s="106"/>
      <c r="AW495" s="106"/>
      <c r="AX495" s="106"/>
      <c r="AY495" s="106"/>
      <c r="AZ495" s="106" t="s">
        <v>805</v>
      </c>
      <c r="BA495" s="107">
        <v>4615.13</v>
      </c>
      <c r="BB495" s="107">
        <v>1650</v>
      </c>
      <c r="BC495" s="106" t="s">
        <v>2975</v>
      </c>
      <c r="BD495" s="106" t="s">
        <v>2993</v>
      </c>
      <c r="BE495" s="108"/>
      <c r="BF495" s="109">
        <f t="shared" si="204"/>
        <v>1650</v>
      </c>
      <c r="BM495" s="52" t="str">
        <f t="shared" si="208"/>
        <v>1204.200</v>
      </c>
      <c r="BP495" s="52" t="s">
        <v>756</v>
      </c>
      <c r="BQ495" s="52" t="s">
        <v>3223</v>
      </c>
      <c r="BR495" s="52" t="s">
        <v>790</v>
      </c>
      <c r="BX495" s="52" t="s">
        <v>756</v>
      </c>
      <c r="BY495" s="52" t="s">
        <v>3223</v>
      </c>
      <c r="BZ495" s="52" t="s">
        <v>790</v>
      </c>
      <c r="CK495" s="103">
        <f t="shared" si="199"/>
        <v>-9.0221874415874481E-10</v>
      </c>
    </row>
    <row r="496" spans="1:89" x14ac:dyDescent="0.3">
      <c r="A496" s="52">
        <v>1</v>
      </c>
      <c r="B496" s="110">
        <f>SUBTOTAL(9,$A$400:A496)</f>
        <v>90</v>
      </c>
      <c r="C496" s="115" t="s">
        <v>554</v>
      </c>
      <c r="D496" s="115"/>
      <c r="E496" s="115"/>
      <c r="F496" s="116">
        <v>4590266.88</v>
      </c>
      <c r="G496" s="101">
        <f t="shared" si="212"/>
        <v>4590266.88</v>
      </c>
      <c r="H496" s="117">
        <v>0</v>
      </c>
      <c r="I496" s="117">
        <v>0</v>
      </c>
      <c r="J496" s="117">
        <v>0</v>
      </c>
      <c r="K496" s="117">
        <v>0</v>
      </c>
      <c r="L496" s="117">
        <v>0</v>
      </c>
      <c r="M496" s="117">
        <v>0</v>
      </c>
      <c r="N496" s="118">
        <v>0</v>
      </c>
      <c r="O496" s="117">
        <v>0</v>
      </c>
      <c r="P496" s="101">
        <v>544.79999999999995</v>
      </c>
      <c r="Q496" s="101">
        <f>ROUND((F496-AG496)/102.14*100,2)</f>
        <v>4317864.58</v>
      </c>
      <c r="R496" s="117">
        <v>0</v>
      </c>
      <c r="S496" s="117">
        <v>0</v>
      </c>
      <c r="T496" s="117">
        <v>0</v>
      </c>
      <c r="U496" s="117">
        <v>0</v>
      </c>
      <c r="V496" s="117">
        <v>0</v>
      </c>
      <c r="W496" s="117">
        <v>0</v>
      </c>
      <c r="X496" s="117">
        <v>0</v>
      </c>
      <c r="Y496" s="117">
        <v>0</v>
      </c>
      <c r="Z496" s="117">
        <v>0</v>
      </c>
      <c r="AA496" s="117">
        <v>0</v>
      </c>
      <c r="AB496" s="117">
        <v>0</v>
      </c>
      <c r="AC496" s="117">
        <v>0</v>
      </c>
      <c r="AD496" s="117">
        <v>0</v>
      </c>
      <c r="AE496" s="117">
        <v>0</v>
      </c>
      <c r="AF496" s="101">
        <f>ROUND(Q496*2.14%,2)</f>
        <v>92402.3</v>
      </c>
      <c r="AG496" s="101">
        <v>180000</v>
      </c>
      <c r="AH496" s="117">
        <v>0</v>
      </c>
      <c r="AI496" s="93">
        <v>2024</v>
      </c>
      <c r="AJ496" s="93">
        <v>2024</v>
      </c>
      <c r="AK496" s="93">
        <v>2024</v>
      </c>
      <c r="AL496" s="105"/>
      <c r="AM496" s="105"/>
      <c r="AN496" s="105"/>
      <c r="AO496" s="105"/>
      <c r="AP496" s="106" t="s">
        <v>16999</v>
      </c>
      <c r="AQ496" s="106" t="s">
        <v>17000</v>
      </c>
      <c r="AR496" s="106">
        <v>0</v>
      </c>
      <c r="AS496" s="106" t="s">
        <v>17015</v>
      </c>
      <c r="AT496" s="106" t="s">
        <v>17012</v>
      </c>
      <c r="AU496" s="106">
        <v>0</v>
      </c>
      <c r="AV496" s="106"/>
      <c r="AW496" s="106"/>
      <c r="AX496" s="106"/>
      <c r="AY496" s="106"/>
      <c r="AZ496" s="106" t="s">
        <v>645</v>
      </c>
      <c r="BA496" s="107">
        <v>613.79999999999995</v>
      </c>
      <c r="BB496" s="107">
        <v>544.79999999999995</v>
      </c>
      <c r="BC496" s="106" t="s">
        <v>2975</v>
      </c>
      <c r="BD496" s="106" t="s">
        <v>17058</v>
      </c>
      <c r="BE496" s="108"/>
      <c r="BF496" s="109">
        <f t="shared" si="204"/>
        <v>0</v>
      </c>
      <c r="BM496" s="52" t="str">
        <f t="shared" si="208"/>
        <v>403.600</v>
      </c>
      <c r="BP496" s="52" t="s">
        <v>3884</v>
      </c>
      <c r="BQ496" s="52" t="s">
        <v>870</v>
      </c>
      <c r="BR496" s="52" t="s">
        <v>2438</v>
      </c>
      <c r="BX496" s="52" t="s">
        <v>3884</v>
      </c>
      <c r="BY496" s="52" t="s">
        <v>870</v>
      </c>
      <c r="BZ496" s="52" t="s">
        <v>2438</v>
      </c>
      <c r="CK496" s="103">
        <f t="shared" si="199"/>
        <v>-1.7462298274040222E-10</v>
      </c>
    </row>
    <row r="497" spans="1:89" x14ac:dyDescent="0.3">
      <c r="B497" s="104" t="s">
        <v>460</v>
      </c>
      <c r="C497" s="104"/>
      <c r="D497" s="100">
        <v>52170831.539999999</v>
      </c>
      <c r="E497" s="104"/>
      <c r="F497" s="140">
        <v>24018258.710000001</v>
      </c>
      <c r="G497" s="100">
        <f>SUM(G498:G505)</f>
        <v>40748210.159999996</v>
      </c>
      <c r="H497" s="101">
        <f t="shared" ref="H497:AH497" si="213">SUM(H498:H505)</f>
        <v>0</v>
      </c>
      <c r="I497" s="101">
        <f t="shared" si="213"/>
        <v>0</v>
      </c>
      <c r="J497" s="101">
        <f t="shared" si="213"/>
        <v>0</v>
      </c>
      <c r="K497" s="101">
        <f t="shared" si="213"/>
        <v>0</v>
      </c>
      <c r="L497" s="101">
        <f t="shared" si="213"/>
        <v>0</v>
      </c>
      <c r="M497" s="101">
        <f t="shared" si="213"/>
        <v>0</v>
      </c>
      <c r="N497" s="102">
        <f t="shared" si="213"/>
        <v>0</v>
      </c>
      <c r="O497" s="101">
        <f t="shared" si="213"/>
        <v>0</v>
      </c>
      <c r="P497" s="101">
        <f t="shared" si="213"/>
        <v>4652.3</v>
      </c>
      <c r="Q497" s="101">
        <f t="shared" si="213"/>
        <v>35603025.469999999</v>
      </c>
      <c r="R497" s="101">
        <f t="shared" si="213"/>
        <v>0</v>
      </c>
      <c r="S497" s="101">
        <f t="shared" si="213"/>
        <v>0</v>
      </c>
      <c r="T497" s="101">
        <f t="shared" si="213"/>
        <v>585.5</v>
      </c>
      <c r="U497" s="101">
        <f t="shared" si="213"/>
        <v>2913430.43</v>
      </c>
      <c r="V497" s="101">
        <f t="shared" si="213"/>
        <v>0</v>
      </c>
      <c r="W497" s="101">
        <f t="shared" si="213"/>
        <v>0</v>
      </c>
      <c r="X497" s="101">
        <f t="shared" si="213"/>
        <v>0</v>
      </c>
      <c r="Y497" s="101">
        <f t="shared" si="213"/>
        <v>0</v>
      </c>
      <c r="Z497" s="101">
        <f t="shared" si="213"/>
        <v>0</v>
      </c>
      <c r="AA497" s="101">
        <f t="shared" si="213"/>
        <v>0</v>
      </c>
      <c r="AB497" s="101">
        <f t="shared" si="213"/>
        <v>0</v>
      </c>
      <c r="AC497" s="101">
        <f t="shared" si="213"/>
        <v>0</v>
      </c>
      <c r="AD497" s="101">
        <f t="shared" si="213"/>
        <v>0</v>
      </c>
      <c r="AE497" s="101">
        <f t="shared" si="213"/>
        <v>0</v>
      </c>
      <c r="AF497" s="101">
        <f t="shared" si="213"/>
        <v>771754.26</v>
      </c>
      <c r="AG497" s="101">
        <f t="shared" si="213"/>
        <v>980000</v>
      </c>
      <c r="AH497" s="101">
        <f t="shared" si="213"/>
        <v>480000</v>
      </c>
      <c r="AI497" s="93" t="s">
        <v>17075</v>
      </c>
      <c r="AJ497" s="93" t="s">
        <v>17075</v>
      </c>
      <c r="AK497" s="93" t="s">
        <v>17075</v>
      </c>
      <c r="AL497" s="105"/>
      <c r="AM497" s="105"/>
      <c r="AN497" s="105"/>
      <c r="AO497" s="105"/>
      <c r="AP497" s="106"/>
      <c r="AQ497" s="106"/>
      <c r="AR497" s="106"/>
      <c r="AS497" s="106"/>
      <c r="AT497" s="106"/>
      <c r="AU497" s="106"/>
      <c r="AV497" s="106"/>
      <c r="AW497" s="106"/>
      <c r="AX497" s="106"/>
      <c r="AY497" s="106"/>
      <c r="AZ497" s="106"/>
      <c r="BA497" s="107"/>
      <c r="BB497" s="107"/>
      <c r="BC497" s="106"/>
      <c r="BD497" s="106"/>
      <c r="BE497" s="108"/>
      <c r="BF497" s="109">
        <f t="shared" si="204"/>
        <v>-4652.3</v>
      </c>
      <c r="BM497" s="52" t="e">
        <f t="shared" si="208"/>
        <v>#N/A</v>
      </c>
      <c r="BP497" s="52" t="s">
        <v>3732</v>
      </c>
      <c r="BQ497" s="52" t="s">
        <v>738</v>
      </c>
      <c r="BR497" s="52" t="s">
        <v>3733</v>
      </c>
      <c r="BX497" s="52" t="s">
        <v>3732</v>
      </c>
      <c r="BY497" s="52" t="s">
        <v>738</v>
      </c>
      <c r="BZ497" s="52" t="s">
        <v>3733</v>
      </c>
      <c r="CK497" s="103">
        <f t="shared" si="199"/>
        <v>-2.5611370801925659E-9</v>
      </c>
    </row>
    <row r="498" spans="1:89" x14ac:dyDescent="0.3">
      <c r="A498" s="52">
        <v>1</v>
      </c>
      <c r="B498" s="110">
        <f>SUBTOTAL(9,$A$400:A498)</f>
        <v>91</v>
      </c>
      <c r="C498" s="115" t="s">
        <v>477</v>
      </c>
      <c r="D498" s="115"/>
      <c r="E498" s="115"/>
      <c r="F498" s="116">
        <v>12960000</v>
      </c>
      <c r="G498" s="101">
        <f t="shared" ref="G498:G505" si="214">H498+I498+J498+K498+L498+M498+O498+Q498+S498+U498+W498+X498+Y498+Z498+AA498+AB498+AC498+AD498+AE498+AF498+AG498+AH498</f>
        <v>12960000</v>
      </c>
      <c r="H498" s="117">
        <v>0</v>
      </c>
      <c r="I498" s="117">
        <v>0</v>
      </c>
      <c r="J498" s="117">
        <v>0</v>
      </c>
      <c r="K498" s="117">
        <v>0</v>
      </c>
      <c r="L498" s="117">
        <v>0</v>
      </c>
      <c r="M498" s="117">
        <v>0</v>
      </c>
      <c r="N498" s="118">
        <v>0</v>
      </c>
      <c r="O498" s="117">
        <v>0</v>
      </c>
      <c r="P498" s="101">
        <v>1620</v>
      </c>
      <c r="Q498" s="101">
        <f>ROUND((F498-AG498)/102.14*100,2)</f>
        <v>12492657.140000001</v>
      </c>
      <c r="R498" s="117">
        <v>0</v>
      </c>
      <c r="S498" s="117">
        <v>0</v>
      </c>
      <c r="T498" s="117">
        <v>0</v>
      </c>
      <c r="U498" s="117">
        <v>0</v>
      </c>
      <c r="V498" s="117">
        <v>0</v>
      </c>
      <c r="W498" s="117">
        <v>0</v>
      </c>
      <c r="X498" s="117">
        <v>0</v>
      </c>
      <c r="Y498" s="117">
        <v>0</v>
      </c>
      <c r="Z498" s="117">
        <v>0</v>
      </c>
      <c r="AA498" s="117">
        <v>0</v>
      </c>
      <c r="AB498" s="117">
        <v>0</v>
      </c>
      <c r="AC498" s="117">
        <v>0</v>
      </c>
      <c r="AD498" s="117">
        <v>0</v>
      </c>
      <c r="AE498" s="117">
        <v>0</v>
      </c>
      <c r="AF498" s="101">
        <f>ROUND(Q498*2.14%,2)</f>
        <v>267342.86</v>
      </c>
      <c r="AG498" s="117">
        <v>200000</v>
      </c>
      <c r="AH498" s="117">
        <v>0</v>
      </c>
      <c r="AI498" s="93">
        <v>2024</v>
      </c>
      <c r="AJ498" s="93">
        <v>2024</v>
      </c>
      <c r="AK498" s="93">
        <v>2024</v>
      </c>
      <c r="AL498" s="105"/>
      <c r="AM498" s="105"/>
      <c r="AN498" s="105"/>
      <c r="AO498" s="105"/>
      <c r="AP498" s="106" t="s">
        <v>17000</v>
      </c>
      <c r="AQ498" s="106" t="s">
        <v>17002</v>
      </c>
      <c r="AR498" s="106">
        <v>0</v>
      </c>
      <c r="AS498" s="106" t="s">
        <v>17010</v>
      </c>
      <c r="AT498" s="106" t="s">
        <v>17003</v>
      </c>
      <c r="AU498" s="106" t="s">
        <v>16998</v>
      </c>
      <c r="AV498" s="106"/>
      <c r="AW498" s="106"/>
      <c r="AX498" s="106"/>
      <c r="AY498" s="106"/>
      <c r="AZ498" s="106" t="s">
        <v>1021</v>
      </c>
      <c r="BA498" s="107">
        <v>6142.1</v>
      </c>
      <c r="BB498" s="107">
        <v>1614</v>
      </c>
      <c r="BC498" s="106" t="s">
        <v>3001</v>
      </c>
      <c r="BD498" s="106">
        <v>2009</v>
      </c>
      <c r="BE498" s="108"/>
      <c r="BF498" s="109">
        <f t="shared" si="204"/>
        <v>-6</v>
      </c>
      <c r="BM498" s="52" t="str">
        <f t="shared" si="208"/>
        <v>1614.600</v>
      </c>
      <c r="BP498" s="52" t="s">
        <v>3734</v>
      </c>
      <c r="BQ498" s="52" t="s">
        <v>2993</v>
      </c>
      <c r="BR498" s="52" t="s">
        <v>3733</v>
      </c>
      <c r="BX498" s="52" t="s">
        <v>3734</v>
      </c>
      <c r="BY498" s="52" t="s">
        <v>2993</v>
      </c>
      <c r="BZ498" s="52" t="s">
        <v>3733</v>
      </c>
      <c r="CK498" s="103">
        <f t="shared" si="199"/>
        <v>-5.8207660913467407E-10</v>
      </c>
    </row>
    <row r="499" spans="1:89" x14ac:dyDescent="0.3">
      <c r="A499" s="52">
        <v>1</v>
      </c>
      <c r="B499" s="110">
        <f>SUBTOTAL(9,$A$400:A499)</f>
        <v>92</v>
      </c>
      <c r="C499" s="115" t="s">
        <v>478</v>
      </c>
      <c r="D499" s="115"/>
      <c r="E499" s="115"/>
      <c r="F499" s="116">
        <v>4012668</v>
      </c>
      <c r="G499" s="101">
        <f t="shared" si="214"/>
        <v>4012668</v>
      </c>
      <c r="H499" s="117">
        <v>0</v>
      </c>
      <c r="I499" s="117">
        <v>0</v>
      </c>
      <c r="J499" s="117">
        <v>0</v>
      </c>
      <c r="K499" s="117">
        <v>0</v>
      </c>
      <c r="L499" s="117">
        <v>0</v>
      </c>
      <c r="M499" s="117">
        <v>0</v>
      </c>
      <c r="N499" s="118">
        <v>0</v>
      </c>
      <c r="O499" s="117">
        <v>0</v>
      </c>
      <c r="P499" s="101">
        <v>450</v>
      </c>
      <c r="Q499" s="101">
        <f>ROUND((F499-AG499)/102.14*100,2)</f>
        <v>3781738.79</v>
      </c>
      <c r="R499" s="117">
        <v>0</v>
      </c>
      <c r="S499" s="117">
        <v>0</v>
      </c>
      <c r="T499" s="117">
        <v>0</v>
      </c>
      <c r="U499" s="117">
        <v>0</v>
      </c>
      <c r="V499" s="117">
        <v>0</v>
      </c>
      <c r="W499" s="117">
        <v>0</v>
      </c>
      <c r="X499" s="117">
        <v>0</v>
      </c>
      <c r="Y499" s="117">
        <v>0</v>
      </c>
      <c r="Z499" s="117">
        <v>0</v>
      </c>
      <c r="AA499" s="117">
        <v>0</v>
      </c>
      <c r="AB499" s="117">
        <v>0</v>
      </c>
      <c r="AC499" s="117">
        <v>0</v>
      </c>
      <c r="AD499" s="117">
        <v>0</v>
      </c>
      <c r="AE499" s="117">
        <v>0</v>
      </c>
      <c r="AF499" s="101">
        <f>ROUND(Q499*2.14%,2)</f>
        <v>80929.210000000006</v>
      </c>
      <c r="AG499" s="101">
        <v>150000</v>
      </c>
      <c r="AH499" s="117">
        <v>0</v>
      </c>
      <c r="AI499" s="93">
        <v>2024</v>
      </c>
      <c r="AJ499" s="93">
        <v>2024</v>
      </c>
      <c r="AK499" s="93">
        <v>2024</v>
      </c>
      <c r="AL499" s="105"/>
      <c r="AM499" s="105"/>
      <c r="AN499" s="105"/>
      <c r="AO499" s="105"/>
      <c r="AP499" s="106" t="s">
        <v>17013</v>
      </c>
      <c r="AQ499" s="106" t="s">
        <v>16996</v>
      </c>
      <c r="AR499" s="106">
        <v>0</v>
      </c>
      <c r="AS499" s="106" t="s">
        <v>17010</v>
      </c>
      <c r="AT499" s="106" t="s">
        <v>16998</v>
      </c>
      <c r="AU499" s="106">
        <v>0</v>
      </c>
      <c r="AV499" s="106"/>
      <c r="AW499" s="106"/>
      <c r="AX499" s="106"/>
      <c r="AY499" s="106"/>
      <c r="AZ499" s="106" t="s">
        <v>931</v>
      </c>
      <c r="BA499" s="107">
        <v>862.2</v>
      </c>
      <c r="BB499" s="107" t="s">
        <v>2993</v>
      </c>
      <c r="BC499" s="106" t="s">
        <v>3001</v>
      </c>
      <c r="BD499" s="106" t="s">
        <v>17058</v>
      </c>
      <c r="BE499" s="108"/>
      <c r="BF499" s="109" t="e">
        <f t="shared" si="204"/>
        <v>#VALUE!</v>
      </c>
      <c r="BM499" s="52" t="str">
        <f t="shared" si="208"/>
        <v>нет данных</v>
      </c>
      <c r="BP499" s="52" t="s">
        <v>730</v>
      </c>
      <c r="BQ499" s="52" t="s">
        <v>2993</v>
      </c>
      <c r="BR499" s="52" t="s">
        <v>2993</v>
      </c>
      <c r="BX499" s="52" t="s">
        <v>730</v>
      </c>
      <c r="BY499" s="52" t="s">
        <v>2993</v>
      </c>
      <c r="BZ499" s="52" t="s">
        <v>2993</v>
      </c>
      <c r="CK499" s="103">
        <f t="shared" si="199"/>
        <v>-5.8207660913467407E-11</v>
      </c>
    </row>
    <row r="500" spans="1:89" x14ac:dyDescent="0.3">
      <c r="A500" s="52">
        <v>1</v>
      </c>
      <c r="B500" s="110">
        <f>SUBTOTAL(9,$A$400:A500)</f>
        <v>93</v>
      </c>
      <c r="C500" s="115" t="s">
        <v>479</v>
      </c>
      <c r="D500" s="115"/>
      <c r="E500" s="115"/>
      <c r="F500" s="116">
        <v>6108172</v>
      </c>
      <c r="G500" s="101">
        <f t="shared" si="214"/>
        <v>6108172</v>
      </c>
      <c r="H500" s="117">
        <v>0</v>
      </c>
      <c r="I500" s="117">
        <v>0</v>
      </c>
      <c r="J500" s="117">
        <v>0</v>
      </c>
      <c r="K500" s="117">
        <v>0</v>
      </c>
      <c r="L500" s="117">
        <v>0</v>
      </c>
      <c r="M500" s="117">
        <v>0</v>
      </c>
      <c r="N500" s="118">
        <v>0</v>
      </c>
      <c r="O500" s="117">
        <v>0</v>
      </c>
      <c r="P500" s="101">
        <v>685</v>
      </c>
      <c r="Q500" s="101">
        <f>ROUND((F500-AG500)/102.14*100,2)</f>
        <v>5803967.0999999996</v>
      </c>
      <c r="R500" s="117">
        <v>0</v>
      </c>
      <c r="S500" s="117">
        <v>0</v>
      </c>
      <c r="T500" s="117">
        <v>0</v>
      </c>
      <c r="U500" s="117">
        <v>0</v>
      </c>
      <c r="V500" s="117">
        <v>0</v>
      </c>
      <c r="W500" s="117">
        <v>0</v>
      </c>
      <c r="X500" s="117">
        <v>0</v>
      </c>
      <c r="Y500" s="117">
        <v>0</v>
      </c>
      <c r="Z500" s="117">
        <v>0</v>
      </c>
      <c r="AA500" s="117">
        <v>0</v>
      </c>
      <c r="AB500" s="117">
        <v>0</v>
      </c>
      <c r="AC500" s="117">
        <v>0</v>
      </c>
      <c r="AD500" s="117">
        <v>0</v>
      </c>
      <c r="AE500" s="117">
        <v>0</v>
      </c>
      <c r="AF500" s="101">
        <f>ROUND(Q500*2.14%,2)</f>
        <v>124204.9</v>
      </c>
      <c r="AG500" s="101">
        <v>180000</v>
      </c>
      <c r="AH500" s="117">
        <v>0</v>
      </c>
      <c r="AI500" s="93">
        <v>2024</v>
      </c>
      <c r="AJ500" s="93">
        <v>2024</v>
      </c>
      <c r="AK500" s="93">
        <v>2024</v>
      </c>
      <c r="AL500" s="105"/>
      <c r="AM500" s="105"/>
      <c r="AN500" s="105"/>
      <c r="AO500" s="105"/>
      <c r="AP500" s="106" t="s">
        <v>17015</v>
      </c>
      <c r="AQ500" s="106" t="s">
        <v>16996</v>
      </c>
      <c r="AR500" s="106">
        <v>0</v>
      </c>
      <c r="AS500" s="106" t="s">
        <v>17010</v>
      </c>
      <c r="AT500" s="106" t="s">
        <v>17010</v>
      </c>
      <c r="AU500" s="106">
        <v>0</v>
      </c>
      <c r="AV500" s="106"/>
      <c r="AW500" s="106"/>
      <c r="AX500" s="106"/>
      <c r="AY500" s="106"/>
      <c r="AZ500" s="106" t="s">
        <v>1275</v>
      </c>
      <c r="BA500" s="107">
        <v>935.2</v>
      </c>
      <c r="BB500" s="107">
        <v>716</v>
      </c>
      <c r="BC500" s="106" t="s">
        <v>3001</v>
      </c>
      <c r="BD500" s="106">
        <v>2010</v>
      </c>
      <c r="BE500" s="108"/>
      <c r="BF500" s="109">
        <f t="shared" si="204"/>
        <v>31</v>
      </c>
      <c r="BM500" s="52" t="str">
        <f t="shared" si="208"/>
        <v>646.600</v>
      </c>
      <c r="BP500" s="52" t="s">
        <v>731</v>
      </c>
      <c r="BQ500" s="52" t="s">
        <v>631</v>
      </c>
      <c r="BR500" s="52" t="s">
        <v>739</v>
      </c>
      <c r="BX500" s="52" t="s">
        <v>731</v>
      </c>
      <c r="BY500" s="52" t="s">
        <v>631</v>
      </c>
      <c r="BZ500" s="52" t="s">
        <v>739</v>
      </c>
      <c r="CK500" s="103">
        <f t="shared" si="199"/>
        <v>3.7834979593753815E-10</v>
      </c>
    </row>
    <row r="501" spans="1:89" x14ac:dyDescent="0.3">
      <c r="A501" s="52">
        <v>1</v>
      </c>
      <c r="B501" s="110">
        <f>SUBTOTAL(9,$A$400:A501)</f>
        <v>94</v>
      </c>
      <c r="C501" s="115" t="s">
        <v>461</v>
      </c>
      <c r="D501" s="115"/>
      <c r="E501" s="115"/>
      <c r="F501" s="116">
        <v>4145395.2</v>
      </c>
      <c r="G501" s="101">
        <f t="shared" si="214"/>
        <v>4145395.2</v>
      </c>
      <c r="H501" s="117">
        <v>0</v>
      </c>
      <c r="I501" s="117">
        <v>0</v>
      </c>
      <c r="J501" s="117">
        <v>0</v>
      </c>
      <c r="K501" s="117">
        <v>0</v>
      </c>
      <c r="L501" s="117">
        <v>0</v>
      </c>
      <c r="M501" s="117">
        <v>0</v>
      </c>
      <c r="N501" s="118">
        <v>0</v>
      </c>
      <c r="O501" s="117">
        <v>0</v>
      </c>
      <c r="P501" s="129">
        <v>492</v>
      </c>
      <c r="Q501" s="101">
        <v>3911685.14</v>
      </c>
      <c r="R501" s="117">
        <v>0</v>
      </c>
      <c r="S501" s="117">
        <v>0</v>
      </c>
      <c r="T501" s="101">
        <v>0</v>
      </c>
      <c r="U501" s="101">
        <v>0</v>
      </c>
      <c r="V501" s="117">
        <v>0</v>
      </c>
      <c r="W501" s="117">
        <v>0</v>
      </c>
      <c r="X501" s="117">
        <v>0</v>
      </c>
      <c r="Y501" s="117">
        <v>0</v>
      </c>
      <c r="Z501" s="117">
        <v>0</v>
      </c>
      <c r="AA501" s="117">
        <v>0</v>
      </c>
      <c r="AB501" s="117">
        <v>0</v>
      </c>
      <c r="AC501" s="117">
        <v>0</v>
      </c>
      <c r="AD501" s="117">
        <v>0</v>
      </c>
      <c r="AE501" s="117">
        <v>0</v>
      </c>
      <c r="AF501" s="101">
        <f>ROUND(Q501*2.14%,2)</f>
        <v>83710.06</v>
      </c>
      <c r="AG501" s="101">
        <v>150000</v>
      </c>
      <c r="AH501" s="117">
        <v>0</v>
      </c>
      <c r="AI501" s="93">
        <v>2024</v>
      </c>
      <c r="AJ501" s="93">
        <v>2024</v>
      </c>
      <c r="AK501" s="93">
        <v>2024</v>
      </c>
      <c r="AL501" s="105"/>
      <c r="AM501" s="105"/>
      <c r="AN501" s="105"/>
      <c r="AO501" s="105"/>
      <c r="AP501" s="106" t="s">
        <v>16999</v>
      </c>
      <c r="AQ501" s="106" t="s">
        <v>17005</v>
      </c>
      <c r="AR501" s="106">
        <v>0</v>
      </c>
      <c r="AS501" s="106" t="s">
        <v>17016</v>
      </c>
      <c r="AT501" s="106" t="s">
        <v>17018</v>
      </c>
      <c r="AU501" s="106">
        <v>0</v>
      </c>
      <c r="AV501" s="106"/>
      <c r="AW501" s="106"/>
      <c r="AX501" s="106"/>
      <c r="AY501" s="106"/>
      <c r="AZ501" s="106" t="s">
        <v>645</v>
      </c>
      <c r="BA501" s="107">
        <v>542.20000000000005</v>
      </c>
      <c r="BB501" s="107">
        <v>507</v>
      </c>
      <c r="BC501" s="106" t="s">
        <v>2975</v>
      </c>
      <c r="BD501" s="106" t="s">
        <v>17058</v>
      </c>
      <c r="BE501" s="108"/>
      <c r="BF501" s="109">
        <f>BB501-P501</f>
        <v>15</v>
      </c>
      <c r="BM501" s="52" t="str">
        <f t="shared" si="208"/>
        <v>нет данных</v>
      </c>
      <c r="BP501" s="52" t="s">
        <v>729</v>
      </c>
      <c r="BQ501" s="52" t="s">
        <v>2993</v>
      </c>
      <c r="BR501" s="52" t="s">
        <v>3703</v>
      </c>
      <c r="BX501" s="52" t="s">
        <v>729</v>
      </c>
      <c r="BY501" s="52" t="s">
        <v>2993</v>
      </c>
      <c r="BZ501" s="52" t="s">
        <v>3703</v>
      </c>
      <c r="CK501" s="103">
        <f t="shared" si="199"/>
        <v>5.8207660913467407E-11</v>
      </c>
    </row>
    <row r="502" spans="1:89" x14ac:dyDescent="0.3">
      <c r="A502" s="52">
        <v>1</v>
      </c>
      <c r="B502" s="110">
        <f>SUBTOTAL(9,$A$400:A502)</f>
        <v>95</v>
      </c>
      <c r="C502" s="115" t="s">
        <v>465</v>
      </c>
      <c r="D502" s="115"/>
      <c r="E502" s="115"/>
      <c r="F502" s="116">
        <v>2333891.2000000002</v>
      </c>
      <c r="G502" s="101">
        <f t="shared" si="214"/>
        <v>2333891.1999999997</v>
      </c>
      <c r="H502" s="117">
        <v>0</v>
      </c>
      <c r="I502" s="117">
        <v>0</v>
      </c>
      <c r="J502" s="117">
        <v>0</v>
      </c>
      <c r="K502" s="117">
        <v>0</v>
      </c>
      <c r="L502" s="117">
        <v>0</v>
      </c>
      <c r="M502" s="117">
        <v>0</v>
      </c>
      <c r="N502" s="118">
        <v>0</v>
      </c>
      <c r="O502" s="117">
        <v>0</v>
      </c>
      <c r="P502" s="129">
        <v>277</v>
      </c>
      <c r="Q502" s="101">
        <v>2138135.11</v>
      </c>
      <c r="R502" s="117">
        <v>0</v>
      </c>
      <c r="S502" s="117">
        <v>0</v>
      </c>
      <c r="T502" s="101">
        <v>0</v>
      </c>
      <c r="U502" s="101">
        <v>0</v>
      </c>
      <c r="V502" s="117">
        <v>0</v>
      </c>
      <c r="W502" s="117">
        <v>0</v>
      </c>
      <c r="X502" s="117">
        <v>0</v>
      </c>
      <c r="Y502" s="117">
        <v>0</v>
      </c>
      <c r="Z502" s="117">
        <v>0</v>
      </c>
      <c r="AA502" s="117">
        <v>0</v>
      </c>
      <c r="AB502" s="117">
        <v>0</v>
      </c>
      <c r="AC502" s="117">
        <v>0</v>
      </c>
      <c r="AD502" s="117">
        <v>0</v>
      </c>
      <c r="AE502" s="117">
        <v>0</v>
      </c>
      <c r="AF502" s="101">
        <f>ROUND(Q502*2.14%,2)</f>
        <v>45756.09</v>
      </c>
      <c r="AG502" s="101">
        <v>150000</v>
      </c>
      <c r="AH502" s="117">
        <v>0</v>
      </c>
      <c r="AI502" s="93">
        <v>2024</v>
      </c>
      <c r="AJ502" s="93">
        <v>2024</v>
      </c>
      <c r="AK502" s="93">
        <v>2024</v>
      </c>
      <c r="AL502" s="105"/>
      <c r="AM502" s="105"/>
      <c r="AN502" s="105"/>
      <c r="AO502" s="105"/>
      <c r="AP502" s="106" t="s">
        <v>16995</v>
      </c>
      <c r="AQ502" s="106" t="s">
        <v>16995</v>
      </c>
      <c r="AR502" s="106">
        <v>0</v>
      </c>
      <c r="AS502" s="106" t="s">
        <v>16995</v>
      </c>
      <c r="AT502" s="106" t="s">
        <v>17014</v>
      </c>
      <c r="AU502" s="106">
        <v>0</v>
      </c>
      <c r="AV502" s="106"/>
      <c r="AW502" s="106"/>
      <c r="AX502" s="106"/>
      <c r="AY502" s="106"/>
      <c r="AZ502" s="106" t="s">
        <v>668</v>
      </c>
      <c r="BA502" s="107">
        <v>332</v>
      </c>
      <c r="BB502" s="107">
        <v>269</v>
      </c>
      <c r="BC502" s="106" t="s">
        <v>2975</v>
      </c>
      <c r="BD502" s="106" t="s">
        <v>17058</v>
      </c>
      <c r="BE502" s="108"/>
      <c r="BF502" s="109">
        <f>BB502-P502</f>
        <v>-8</v>
      </c>
      <c r="BM502" s="52" t="str">
        <f t="shared" si="208"/>
        <v>нет данных</v>
      </c>
      <c r="BP502" s="52" t="s">
        <v>3710</v>
      </c>
      <c r="BQ502" s="52" t="s">
        <v>3019</v>
      </c>
      <c r="BR502" s="52" t="s">
        <v>2993</v>
      </c>
      <c r="BX502" s="52" t="s">
        <v>3710</v>
      </c>
      <c r="BY502" s="52" t="s">
        <v>3019</v>
      </c>
      <c r="BZ502" s="52" t="s">
        <v>2993</v>
      </c>
      <c r="CK502" s="103">
        <f t="shared" si="199"/>
        <v>-1.4551915228366852E-10</v>
      </c>
    </row>
    <row r="503" spans="1:89" x14ac:dyDescent="0.3">
      <c r="A503" s="52">
        <v>1</v>
      </c>
      <c r="B503" s="110">
        <f>SUBTOTAL(9,$A$400:A503)</f>
        <v>96</v>
      </c>
      <c r="C503" s="115" t="s">
        <v>8426</v>
      </c>
      <c r="D503" s="115"/>
      <c r="E503" s="115"/>
      <c r="F503" s="116"/>
      <c r="G503" s="101">
        <f t="shared" si="214"/>
        <v>6038858.4400000004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20">
        <v>0</v>
      </c>
      <c r="O503" s="119">
        <v>0</v>
      </c>
      <c r="P503" s="119">
        <v>271</v>
      </c>
      <c r="Q503" s="119">
        <v>2617075.19</v>
      </c>
      <c r="R503" s="119">
        <v>0</v>
      </c>
      <c r="S503" s="119">
        <v>0</v>
      </c>
      <c r="T503" s="119">
        <v>585.5</v>
      </c>
      <c r="U503" s="119">
        <v>2913430.43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>
        <v>0</v>
      </c>
      <c r="AB503" s="119">
        <v>0</v>
      </c>
      <c r="AC503" s="119">
        <v>0</v>
      </c>
      <c r="AD503" s="119">
        <v>0</v>
      </c>
      <c r="AE503" s="119">
        <v>0</v>
      </c>
      <c r="AF503" s="119">
        <f>ROUND(U503*2.14%,2)+ROUND(Q503*2.14%,2)</f>
        <v>118352.82</v>
      </c>
      <c r="AG503" s="119">
        <v>150000</v>
      </c>
      <c r="AH503" s="119">
        <v>240000</v>
      </c>
      <c r="AI503" s="93">
        <v>2024</v>
      </c>
      <c r="AJ503" s="93">
        <v>2024</v>
      </c>
      <c r="AK503" s="93">
        <v>2024</v>
      </c>
      <c r="AL503" s="105"/>
      <c r="AM503" s="105"/>
      <c r="AN503" s="105"/>
      <c r="AO503" s="105"/>
      <c r="AP503" s="106"/>
      <c r="AQ503" s="106"/>
      <c r="AR503" s="106"/>
      <c r="AS503" s="106"/>
      <c r="AT503" s="106"/>
      <c r="AU503" s="106"/>
      <c r="AV503" s="106"/>
      <c r="AW503" s="106"/>
      <c r="AX503" s="106"/>
      <c r="AY503" s="106"/>
      <c r="AZ503" s="106"/>
      <c r="BA503" s="107"/>
      <c r="BB503" s="107"/>
      <c r="BC503" s="106"/>
      <c r="BD503" s="106"/>
      <c r="BE503" s="108"/>
      <c r="BF503" s="109"/>
      <c r="CK503" s="103">
        <f t="shared" si="199"/>
        <v>2.9103830456733704E-10</v>
      </c>
    </row>
    <row r="504" spans="1:89" x14ac:dyDescent="0.3">
      <c r="A504" s="52">
        <v>1</v>
      </c>
      <c r="B504" s="110">
        <f>SUBTOTAL(9,$A$400:A504)</f>
        <v>97</v>
      </c>
      <c r="C504" s="115" t="s">
        <v>8463</v>
      </c>
      <c r="D504" s="115"/>
      <c r="E504" s="115"/>
      <c r="F504" s="116"/>
      <c r="G504" s="101">
        <f t="shared" si="214"/>
        <v>2961597.52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20">
        <v>0</v>
      </c>
      <c r="O504" s="119">
        <v>0</v>
      </c>
      <c r="P504" s="119">
        <v>449.5</v>
      </c>
      <c r="Q504" s="119">
        <v>2811812</v>
      </c>
      <c r="R504" s="119">
        <v>0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>
        <v>0</v>
      </c>
      <c r="AB504" s="119">
        <v>0</v>
      </c>
      <c r="AC504" s="119">
        <v>0</v>
      </c>
      <c r="AD504" s="119">
        <v>0</v>
      </c>
      <c r="AE504" s="119">
        <v>0</v>
      </c>
      <c r="AF504" s="119">
        <v>29785.52</v>
      </c>
      <c r="AG504" s="119">
        <v>0</v>
      </c>
      <c r="AH504" s="119">
        <v>120000</v>
      </c>
      <c r="AI504" s="121" t="s">
        <v>17316</v>
      </c>
      <c r="AJ504" s="93">
        <v>2024</v>
      </c>
      <c r="AK504" s="93">
        <v>2024</v>
      </c>
      <c r="AL504" s="105"/>
      <c r="AM504" s="105"/>
      <c r="AN504" s="105"/>
      <c r="AO504" s="105"/>
      <c r="AP504" s="106"/>
      <c r="AQ504" s="106"/>
      <c r="AR504" s="106"/>
      <c r="AS504" s="106"/>
      <c r="AT504" s="106"/>
      <c r="AU504" s="106"/>
      <c r="AV504" s="106"/>
      <c r="AW504" s="106"/>
      <c r="AX504" s="106"/>
      <c r="AY504" s="106"/>
      <c r="AZ504" s="106"/>
      <c r="BA504" s="107"/>
      <c r="BB504" s="107"/>
      <c r="BC504" s="106"/>
      <c r="BD504" s="106"/>
      <c r="BE504" s="108"/>
      <c r="BF504" s="109"/>
      <c r="CK504" s="103">
        <f t="shared" si="199"/>
        <v>0</v>
      </c>
    </row>
    <row r="505" spans="1:89" x14ac:dyDescent="0.3">
      <c r="A505" s="52">
        <v>1</v>
      </c>
      <c r="B505" s="110">
        <f>SUBTOTAL(9,$A$400:A505)</f>
        <v>98</v>
      </c>
      <c r="C505" s="115" t="s">
        <v>8278</v>
      </c>
      <c r="D505" s="115"/>
      <c r="E505" s="115"/>
      <c r="F505" s="116"/>
      <c r="G505" s="101">
        <f t="shared" si="214"/>
        <v>2187627.7999999998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20">
        <v>0</v>
      </c>
      <c r="O505" s="119">
        <v>0</v>
      </c>
      <c r="P505" s="119">
        <v>407.8</v>
      </c>
      <c r="Q505" s="119">
        <v>2045955</v>
      </c>
      <c r="R505" s="119">
        <v>0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>
        <v>0</v>
      </c>
      <c r="AB505" s="119">
        <v>0</v>
      </c>
      <c r="AC505" s="119">
        <v>0</v>
      </c>
      <c r="AD505" s="119">
        <v>0</v>
      </c>
      <c r="AE505" s="119">
        <v>0</v>
      </c>
      <c r="AF505" s="119">
        <f>ROUND(Q505*1.0593%,2)+ROUND(H505*1.0593%,2)+ROUND(I505*1.0593%,2)+ROUND(J505*1.0593%,2)+ROUND(K505*1.0593%,2)+ROUND(L505*1.0593%,2)+ROUND(M505*1.0593%,2)+ROUND(O505*1.0593%,2)+ROUND(S505*1.0593%,2)+ROUND(U505*1.0593%,2)+ROUND(W505*1.0593%,2)+ROUND(X505*1.0593%,2)+ROUND(Y505*1.0593%,2)+ROUND(Z505*1.0593%,2)+ROUND(AA505*1.0593%,2)+ROUND(AB505*1.0593%,2)+ROUND(AC505*1.0593%,2)+ROUND(AD505*1.0593%,2)+ROUND(AE505*1.0593%,2)</f>
        <v>21672.799999999999</v>
      </c>
      <c r="AG505" s="119">
        <v>0</v>
      </c>
      <c r="AH505" s="119">
        <v>120000</v>
      </c>
      <c r="AI505" s="121" t="s">
        <v>17316</v>
      </c>
      <c r="AJ505" s="93">
        <v>2024</v>
      </c>
      <c r="AK505" s="93">
        <v>2024</v>
      </c>
      <c r="AL505" s="105"/>
      <c r="AM505" s="105"/>
      <c r="AN505" s="105"/>
      <c r="AO505" s="105"/>
      <c r="AP505" s="106"/>
      <c r="AQ505" s="106"/>
      <c r="AR505" s="106"/>
      <c r="AS505" s="106"/>
      <c r="AT505" s="106"/>
      <c r="AU505" s="106"/>
      <c r="AV505" s="106"/>
      <c r="AW505" s="106"/>
      <c r="AX505" s="106"/>
      <c r="AY505" s="106"/>
      <c r="AZ505" s="106"/>
      <c r="BA505" s="107"/>
      <c r="BB505" s="107"/>
      <c r="BC505" s="106"/>
      <c r="BD505" s="106"/>
      <c r="BE505" s="108"/>
      <c r="BF505" s="109"/>
      <c r="CK505" s="103">
        <f t="shared" si="199"/>
        <v>-1.8917489796876907E-10</v>
      </c>
    </row>
    <row r="506" spans="1:89" x14ac:dyDescent="0.3">
      <c r="B506" s="104" t="s">
        <v>467</v>
      </c>
      <c r="C506" s="104"/>
      <c r="D506" s="104"/>
      <c r="E506" s="104"/>
      <c r="F506" s="140">
        <v>508994.24</v>
      </c>
      <c r="G506" s="100">
        <f>G507</f>
        <v>508994.24</v>
      </c>
      <c r="H506" s="101">
        <f t="shared" ref="H506:AH506" si="215">H507</f>
        <v>400425.14</v>
      </c>
      <c r="I506" s="101">
        <f t="shared" si="215"/>
        <v>0</v>
      </c>
      <c r="J506" s="101">
        <f t="shared" si="215"/>
        <v>0</v>
      </c>
      <c r="K506" s="101">
        <f t="shared" si="215"/>
        <v>0</v>
      </c>
      <c r="L506" s="101">
        <f t="shared" si="215"/>
        <v>0</v>
      </c>
      <c r="M506" s="101">
        <f t="shared" si="215"/>
        <v>0</v>
      </c>
      <c r="N506" s="102">
        <f t="shared" si="215"/>
        <v>0</v>
      </c>
      <c r="O506" s="101">
        <f t="shared" si="215"/>
        <v>0</v>
      </c>
      <c r="P506" s="101">
        <f t="shared" si="215"/>
        <v>0</v>
      </c>
      <c r="Q506" s="101">
        <f t="shared" si="215"/>
        <v>0</v>
      </c>
      <c r="R506" s="101">
        <f t="shared" si="215"/>
        <v>0</v>
      </c>
      <c r="S506" s="101">
        <f t="shared" si="215"/>
        <v>0</v>
      </c>
      <c r="T506" s="101">
        <f t="shared" si="215"/>
        <v>0</v>
      </c>
      <c r="U506" s="101">
        <f t="shared" si="215"/>
        <v>0</v>
      </c>
      <c r="V506" s="101">
        <f t="shared" si="215"/>
        <v>0</v>
      </c>
      <c r="W506" s="101">
        <f t="shared" si="215"/>
        <v>0</v>
      </c>
      <c r="X506" s="101">
        <f t="shared" si="215"/>
        <v>0</v>
      </c>
      <c r="Y506" s="101">
        <f t="shared" si="215"/>
        <v>0</v>
      </c>
      <c r="Z506" s="101">
        <f t="shared" si="215"/>
        <v>0</v>
      </c>
      <c r="AA506" s="101">
        <f t="shared" si="215"/>
        <v>0</v>
      </c>
      <c r="AB506" s="101">
        <f t="shared" si="215"/>
        <v>0</v>
      </c>
      <c r="AC506" s="101">
        <f t="shared" si="215"/>
        <v>0</v>
      </c>
      <c r="AD506" s="101">
        <f t="shared" si="215"/>
        <v>0</v>
      </c>
      <c r="AE506" s="101">
        <f t="shared" si="215"/>
        <v>0</v>
      </c>
      <c r="AF506" s="101">
        <f t="shared" si="215"/>
        <v>8569.1</v>
      </c>
      <c r="AG506" s="101">
        <f t="shared" si="215"/>
        <v>100000</v>
      </c>
      <c r="AH506" s="101">
        <f t="shared" si="215"/>
        <v>0</v>
      </c>
      <c r="AI506" s="93" t="s">
        <v>17075</v>
      </c>
      <c r="AJ506" s="93" t="s">
        <v>17075</v>
      </c>
      <c r="AK506" s="93" t="s">
        <v>17075</v>
      </c>
      <c r="AL506" s="105"/>
      <c r="AM506" s="105"/>
      <c r="AN506" s="105"/>
      <c r="AO506" s="105"/>
      <c r="AP506" s="106"/>
      <c r="AQ506" s="106"/>
      <c r="AR506" s="106"/>
      <c r="AS506" s="106"/>
      <c r="AT506" s="106"/>
      <c r="AU506" s="106"/>
      <c r="AV506" s="106"/>
      <c r="AW506" s="106"/>
      <c r="AX506" s="106"/>
      <c r="AY506" s="106"/>
      <c r="AZ506" s="106"/>
      <c r="BA506" s="107"/>
      <c r="BB506" s="107"/>
      <c r="BC506" s="106"/>
      <c r="BD506" s="106"/>
      <c r="BE506" s="108"/>
      <c r="BF506" s="109">
        <f t="shared" si="204"/>
        <v>0</v>
      </c>
      <c r="BM506" s="52" t="e">
        <f t="shared" ref="BM506:BM522" si="216">VLOOKUP(C506,BP:BR,3,FALSE)</f>
        <v>#N/A</v>
      </c>
      <c r="BP506" s="52" t="s">
        <v>3735</v>
      </c>
      <c r="BQ506" s="52" t="s">
        <v>661</v>
      </c>
      <c r="BR506" s="52" t="s">
        <v>3511</v>
      </c>
      <c r="BX506" s="52" t="s">
        <v>3735</v>
      </c>
      <c r="BY506" s="52" t="s">
        <v>661</v>
      </c>
      <c r="BZ506" s="52" t="s">
        <v>3511</v>
      </c>
      <c r="CK506" s="103">
        <f t="shared" si="199"/>
        <v>-2.9103830456733704E-11</v>
      </c>
    </row>
    <row r="507" spans="1:89" x14ac:dyDescent="0.3">
      <c r="A507" s="52">
        <v>1</v>
      </c>
      <c r="B507" s="110">
        <f>SUBTOTAL(9,$A$400:A507)</f>
        <v>99</v>
      </c>
      <c r="C507" s="115" t="s">
        <v>480</v>
      </c>
      <c r="D507" s="115"/>
      <c r="E507" s="115"/>
      <c r="F507" s="116">
        <v>508994.24</v>
      </c>
      <c r="G507" s="101">
        <f>H507+I507+J507+K507+L507+M507+O507+Q507+S507+U507+W507+X507+Y507+Z507+AA507+AB507+AC507+AD507+AE507+AF507+AG507+AH507</f>
        <v>508994.24</v>
      </c>
      <c r="H507" s="117">
        <f>ROUND((F507-AG507)/102.14*100,2)</f>
        <v>400425.14</v>
      </c>
      <c r="I507" s="117">
        <v>0</v>
      </c>
      <c r="J507" s="117">
        <v>0</v>
      </c>
      <c r="K507" s="117">
        <v>0</v>
      </c>
      <c r="L507" s="117">
        <v>0</v>
      </c>
      <c r="M507" s="117">
        <v>0</v>
      </c>
      <c r="N507" s="118">
        <v>0</v>
      </c>
      <c r="O507" s="117">
        <v>0</v>
      </c>
      <c r="P507" s="101">
        <v>0</v>
      </c>
      <c r="Q507" s="153">
        <v>0</v>
      </c>
      <c r="R507" s="117">
        <v>0</v>
      </c>
      <c r="S507" s="117">
        <v>0</v>
      </c>
      <c r="T507" s="117">
        <v>0</v>
      </c>
      <c r="U507" s="117">
        <v>0</v>
      </c>
      <c r="V507" s="117">
        <v>0</v>
      </c>
      <c r="W507" s="117">
        <v>0</v>
      </c>
      <c r="X507" s="117">
        <v>0</v>
      </c>
      <c r="Y507" s="117">
        <v>0</v>
      </c>
      <c r="Z507" s="117">
        <v>0</v>
      </c>
      <c r="AA507" s="117">
        <v>0</v>
      </c>
      <c r="AB507" s="117">
        <v>0</v>
      </c>
      <c r="AC507" s="117">
        <v>0</v>
      </c>
      <c r="AD507" s="117">
        <v>0</v>
      </c>
      <c r="AE507" s="117">
        <v>0</v>
      </c>
      <c r="AF507" s="117">
        <f>ROUND(H507*2.14%,2)</f>
        <v>8569.1</v>
      </c>
      <c r="AG507" s="117">
        <v>100000</v>
      </c>
      <c r="AH507" s="117">
        <v>0</v>
      </c>
      <c r="AI507" s="93">
        <v>2024</v>
      </c>
      <c r="AJ507" s="93">
        <v>2024</v>
      </c>
      <c r="AK507" s="93">
        <v>2024</v>
      </c>
      <c r="AL507" s="105"/>
      <c r="AM507" s="105"/>
      <c r="AN507" s="105"/>
      <c r="AO507" s="105"/>
      <c r="AP507" s="106" t="s">
        <v>17020</v>
      </c>
      <c r="AQ507" s="106" t="s">
        <v>17015</v>
      </c>
      <c r="AR507" s="106">
        <v>0</v>
      </c>
      <c r="AS507" s="106" t="s">
        <v>17014</v>
      </c>
      <c r="AT507" s="106" t="s">
        <v>17003</v>
      </c>
      <c r="AU507" s="106">
        <v>0</v>
      </c>
      <c r="AV507" s="106"/>
      <c r="AW507" s="106"/>
      <c r="AX507" s="106"/>
      <c r="AY507" s="106"/>
      <c r="AZ507" s="106" t="s">
        <v>795</v>
      </c>
      <c r="BA507" s="107">
        <v>354</v>
      </c>
      <c r="BB507" s="107">
        <v>367.3</v>
      </c>
      <c r="BC507" s="106" t="s">
        <v>2975</v>
      </c>
      <c r="BD507" s="106" t="s">
        <v>2993</v>
      </c>
      <c r="BE507" s="108"/>
      <c r="BF507" s="109">
        <f t="shared" si="204"/>
        <v>367.3</v>
      </c>
      <c r="BM507" s="52" t="str">
        <f t="shared" si="216"/>
        <v>нет данных</v>
      </c>
      <c r="BP507" s="52" t="s">
        <v>523</v>
      </c>
      <c r="BQ507" s="52" t="s">
        <v>786</v>
      </c>
      <c r="BR507" s="52" t="s">
        <v>3736</v>
      </c>
      <c r="BX507" s="52" t="s">
        <v>523</v>
      </c>
      <c r="BY507" s="52" t="s">
        <v>786</v>
      </c>
      <c r="BZ507" s="52" t="s">
        <v>3736</v>
      </c>
      <c r="CK507" s="103">
        <f t="shared" si="199"/>
        <v>-2.9103830456733704E-11</v>
      </c>
    </row>
    <row r="508" spans="1:89" x14ac:dyDescent="0.3">
      <c r="B508" s="104" t="s">
        <v>469</v>
      </c>
      <c r="C508" s="104"/>
      <c r="D508" s="104"/>
      <c r="E508" s="104"/>
      <c r="F508" s="140">
        <v>4458520</v>
      </c>
      <c r="G508" s="100">
        <f>G509</f>
        <v>4458520</v>
      </c>
      <c r="H508" s="101">
        <f t="shared" ref="H508:AH508" si="217">H509</f>
        <v>0</v>
      </c>
      <c r="I508" s="101">
        <f t="shared" si="217"/>
        <v>0</v>
      </c>
      <c r="J508" s="101">
        <f t="shared" si="217"/>
        <v>0</v>
      </c>
      <c r="K508" s="101">
        <f t="shared" si="217"/>
        <v>0</v>
      </c>
      <c r="L508" s="101">
        <f t="shared" si="217"/>
        <v>0</v>
      </c>
      <c r="M508" s="101">
        <f t="shared" si="217"/>
        <v>0</v>
      </c>
      <c r="N508" s="102">
        <f t="shared" si="217"/>
        <v>0</v>
      </c>
      <c r="O508" s="101">
        <f t="shared" si="217"/>
        <v>0</v>
      </c>
      <c r="P508" s="101">
        <f t="shared" si="217"/>
        <v>500</v>
      </c>
      <c r="Q508" s="101">
        <f t="shared" si="217"/>
        <v>4218249.46</v>
      </c>
      <c r="R508" s="101">
        <f t="shared" si="217"/>
        <v>0</v>
      </c>
      <c r="S508" s="101">
        <f t="shared" si="217"/>
        <v>0</v>
      </c>
      <c r="T508" s="101">
        <f t="shared" si="217"/>
        <v>0</v>
      </c>
      <c r="U508" s="101">
        <f t="shared" si="217"/>
        <v>0</v>
      </c>
      <c r="V508" s="101">
        <f t="shared" si="217"/>
        <v>0</v>
      </c>
      <c r="W508" s="101">
        <f t="shared" si="217"/>
        <v>0</v>
      </c>
      <c r="X508" s="101">
        <f t="shared" si="217"/>
        <v>0</v>
      </c>
      <c r="Y508" s="101">
        <f t="shared" si="217"/>
        <v>0</v>
      </c>
      <c r="Z508" s="101">
        <f t="shared" si="217"/>
        <v>0</v>
      </c>
      <c r="AA508" s="101">
        <f t="shared" si="217"/>
        <v>0</v>
      </c>
      <c r="AB508" s="101">
        <f t="shared" si="217"/>
        <v>0</v>
      </c>
      <c r="AC508" s="101">
        <f t="shared" si="217"/>
        <v>0</v>
      </c>
      <c r="AD508" s="101">
        <f t="shared" si="217"/>
        <v>0</v>
      </c>
      <c r="AE508" s="101">
        <f t="shared" si="217"/>
        <v>0</v>
      </c>
      <c r="AF508" s="101">
        <f t="shared" si="217"/>
        <v>90270.54</v>
      </c>
      <c r="AG508" s="101">
        <f t="shared" si="217"/>
        <v>150000</v>
      </c>
      <c r="AH508" s="101">
        <f t="shared" si="217"/>
        <v>0</v>
      </c>
      <c r="AI508" s="93" t="s">
        <v>17075</v>
      </c>
      <c r="AJ508" s="93" t="s">
        <v>17075</v>
      </c>
      <c r="AK508" s="93" t="s">
        <v>17075</v>
      </c>
      <c r="AL508" s="105"/>
      <c r="AM508" s="105"/>
      <c r="AN508" s="105"/>
      <c r="AO508" s="105"/>
      <c r="AP508" s="106"/>
      <c r="AQ508" s="106"/>
      <c r="AR508" s="106"/>
      <c r="AS508" s="106"/>
      <c r="AT508" s="106"/>
      <c r="AU508" s="106"/>
      <c r="AV508" s="106"/>
      <c r="AW508" s="106"/>
      <c r="AX508" s="106"/>
      <c r="AY508" s="106"/>
      <c r="AZ508" s="106"/>
      <c r="BA508" s="107"/>
      <c r="BB508" s="107"/>
      <c r="BC508" s="106"/>
      <c r="BD508" s="106"/>
      <c r="BE508" s="108"/>
      <c r="BF508" s="109">
        <f t="shared" si="204"/>
        <v>-500</v>
      </c>
      <c r="BM508" s="52" t="e">
        <f t="shared" si="216"/>
        <v>#N/A</v>
      </c>
      <c r="BP508" s="52" t="s">
        <v>549</v>
      </c>
      <c r="BQ508" s="52" t="s">
        <v>722</v>
      </c>
      <c r="BR508" s="52" t="s">
        <v>3737</v>
      </c>
      <c r="BX508" s="52" t="s">
        <v>549</v>
      </c>
      <c r="BY508" s="52" t="s">
        <v>722</v>
      </c>
      <c r="BZ508" s="52" t="s">
        <v>3737</v>
      </c>
      <c r="CK508" s="103">
        <f t="shared" si="199"/>
        <v>5.8207660913467407E-11</v>
      </c>
    </row>
    <row r="509" spans="1:89" x14ac:dyDescent="0.3">
      <c r="A509" s="52">
        <v>1</v>
      </c>
      <c r="B509" s="110">
        <f>SUBTOTAL(9,$A$400:A509)</f>
        <v>100</v>
      </c>
      <c r="C509" s="115" t="s">
        <v>457</v>
      </c>
      <c r="D509" s="115"/>
      <c r="E509" s="115"/>
      <c r="F509" s="116">
        <v>4458520</v>
      </c>
      <c r="G509" s="101">
        <f>H509+I509+J509+K509+L509+M509+O509+Q509+S509+U509+W509+X509+Y509+Z509+AA509+AB509+AC509+AD509+AE509+AF509+AG509+AH509</f>
        <v>4458520</v>
      </c>
      <c r="H509" s="117">
        <v>0</v>
      </c>
      <c r="I509" s="117">
        <v>0</v>
      </c>
      <c r="J509" s="117">
        <v>0</v>
      </c>
      <c r="K509" s="117">
        <v>0</v>
      </c>
      <c r="L509" s="117">
        <v>0</v>
      </c>
      <c r="M509" s="117">
        <v>0</v>
      </c>
      <c r="N509" s="118">
        <v>0</v>
      </c>
      <c r="O509" s="117">
        <v>0</v>
      </c>
      <c r="P509" s="101">
        <v>500</v>
      </c>
      <c r="Q509" s="101">
        <f>ROUND((F509-AG509)/102.14*100,2)</f>
        <v>4218249.46</v>
      </c>
      <c r="R509" s="117">
        <v>0</v>
      </c>
      <c r="S509" s="117">
        <v>0</v>
      </c>
      <c r="T509" s="117">
        <v>0</v>
      </c>
      <c r="U509" s="117">
        <v>0</v>
      </c>
      <c r="V509" s="117">
        <v>0</v>
      </c>
      <c r="W509" s="117">
        <v>0</v>
      </c>
      <c r="X509" s="117">
        <v>0</v>
      </c>
      <c r="Y509" s="117">
        <v>0</v>
      </c>
      <c r="Z509" s="117">
        <v>0</v>
      </c>
      <c r="AA509" s="117">
        <v>0</v>
      </c>
      <c r="AB509" s="117">
        <v>0</v>
      </c>
      <c r="AC509" s="117">
        <v>0</v>
      </c>
      <c r="AD509" s="117">
        <v>0</v>
      </c>
      <c r="AE509" s="117">
        <v>0</v>
      </c>
      <c r="AF509" s="101">
        <f>ROUND(Q509*2.14%,2)</f>
        <v>90270.54</v>
      </c>
      <c r="AG509" s="117">
        <v>150000</v>
      </c>
      <c r="AH509" s="117">
        <v>0</v>
      </c>
      <c r="AI509" s="93">
        <v>2024</v>
      </c>
      <c r="AJ509" s="93">
        <v>2024</v>
      </c>
      <c r="AK509" s="93">
        <v>2024</v>
      </c>
      <c r="AL509" s="105"/>
      <c r="AM509" s="105"/>
      <c r="AN509" s="105"/>
      <c r="AO509" s="105"/>
      <c r="AP509" s="106" t="s">
        <v>17000</v>
      </c>
      <c r="AQ509" s="106" t="s">
        <v>17002</v>
      </c>
      <c r="AR509" s="106">
        <v>0</v>
      </c>
      <c r="AS509" s="106" t="s">
        <v>17012</v>
      </c>
      <c r="AT509" s="106" t="s">
        <v>16998</v>
      </c>
      <c r="AU509" s="106">
        <v>0</v>
      </c>
      <c r="AV509" s="106"/>
      <c r="AW509" s="106"/>
      <c r="AX509" s="106"/>
      <c r="AY509" s="106"/>
      <c r="AZ509" s="106" t="s">
        <v>619</v>
      </c>
      <c r="BA509" s="107">
        <v>749.2</v>
      </c>
      <c r="BB509" s="107" t="s">
        <v>2993</v>
      </c>
      <c r="BC509" s="106" t="s">
        <v>3001</v>
      </c>
      <c r="BD509" s="106" t="s">
        <v>17058</v>
      </c>
      <c r="BE509" s="108"/>
      <c r="BF509" s="109" t="e">
        <f t="shared" si="204"/>
        <v>#VALUE!</v>
      </c>
      <c r="BM509" s="52" t="str">
        <f t="shared" si="216"/>
        <v>нет данных</v>
      </c>
      <c r="BP509" s="52" t="s">
        <v>522</v>
      </c>
      <c r="BQ509" s="52" t="s">
        <v>3276</v>
      </c>
      <c r="BR509" s="52" t="s">
        <v>3738</v>
      </c>
      <c r="BX509" s="52" t="s">
        <v>522</v>
      </c>
      <c r="BY509" s="52" t="s">
        <v>3276</v>
      </c>
      <c r="BZ509" s="52" t="s">
        <v>3738</v>
      </c>
      <c r="CK509" s="103">
        <f t="shared" si="199"/>
        <v>5.8207660913467407E-11</v>
      </c>
    </row>
    <row r="510" spans="1:89" x14ac:dyDescent="0.3">
      <c r="B510" s="104" t="s">
        <v>471</v>
      </c>
      <c r="C510" s="104"/>
      <c r="D510" s="104"/>
      <c r="E510" s="104"/>
      <c r="F510" s="140">
        <v>1024284.04</v>
      </c>
      <c r="G510" s="100">
        <f>G511</f>
        <v>1024284.04</v>
      </c>
      <c r="H510" s="101">
        <f t="shared" ref="H510:AH510" si="218">H511</f>
        <v>0</v>
      </c>
      <c r="I510" s="101">
        <f t="shared" si="218"/>
        <v>0</v>
      </c>
      <c r="J510" s="101">
        <f t="shared" si="218"/>
        <v>0</v>
      </c>
      <c r="K510" s="101">
        <f t="shared" si="218"/>
        <v>204403.04</v>
      </c>
      <c r="L510" s="101">
        <f t="shared" si="218"/>
        <v>700515.74</v>
      </c>
      <c r="M510" s="101">
        <f t="shared" si="218"/>
        <v>0</v>
      </c>
      <c r="N510" s="102">
        <f t="shared" si="218"/>
        <v>0</v>
      </c>
      <c r="O510" s="101">
        <f t="shared" si="218"/>
        <v>0</v>
      </c>
      <c r="P510" s="101">
        <f t="shared" si="218"/>
        <v>0</v>
      </c>
      <c r="Q510" s="101">
        <f t="shared" si="218"/>
        <v>0</v>
      </c>
      <c r="R510" s="101">
        <f t="shared" si="218"/>
        <v>0</v>
      </c>
      <c r="S510" s="101">
        <f t="shared" si="218"/>
        <v>0</v>
      </c>
      <c r="T510" s="101">
        <f t="shared" si="218"/>
        <v>0</v>
      </c>
      <c r="U510" s="101">
        <f t="shared" si="218"/>
        <v>0</v>
      </c>
      <c r="V510" s="101">
        <f t="shared" si="218"/>
        <v>0</v>
      </c>
      <c r="W510" s="101">
        <f t="shared" si="218"/>
        <v>0</v>
      </c>
      <c r="X510" s="101">
        <f t="shared" si="218"/>
        <v>0</v>
      </c>
      <c r="Y510" s="101">
        <f t="shared" si="218"/>
        <v>0</v>
      </c>
      <c r="Z510" s="101">
        <f t="shared" si="218"/>
        <v>0</v>
      </c>
      <c r="AA510" s="101">
        <f t="shared" si="218"/>
        <v>0</v>
      </c>
      <c r="AB510" s="101">
        <f t="shared" si="218"/>
        <v>0</v>
      </c>
      <c r="AC510" s="101">
        <f t="shared" si="218"/>
        <v>0</v>
      </c>
      <c r="AD510" s="101">
        <f t="shared" si="218"/>
        <v>0</v>
      </c>
      <c r="AE510" s="101">
        <f t="shared" si="218"/>
        <v>0</v>
      </c>
      <c r="AF510" s="101">
        <f t="shared" si="218"/>
        <v>19365.260000000002</v>
      </c>
      <c r="AG510" s="101">
        <f t="shared" si="218"/>
        <v>100000</v>
      </c>
      <c r="AH510" s="101">
        <f t="shared" si="218"/>
        <v>0</v>
      </c>
      <c r="AI510" s="93" t="s">
        <v>17075</v>
      </c>
      <c r="AJ510" s="93" t="s">
        <v>17075</v>
      </c>
      <c r="AK510" s="93" t="s">
        <v>17075</v>
      </c>
      <c r="AL510" s="105"/>
      <c r="AM510" s="105"/>
      <c r="AN510" s="105"/>
      <c r="AO510" s="105"/>
      <c r="AP510" s="106"/>
      <c r="AQ510" s="106"/>
      <c r="AR510" s="106"/>
      <c r="AS510" s="106"/>
      <c r="AT510" s="106"/>
      <c r="AU510" s="106"/>
      <c r="AV510" s="106"/>
      <c r="AW510" s="106"/>
      <c r="AX510" s="106"/>
      <c r="AY510" s="106"/>
      <c r="AZ510" s="106"/>
      <c r="BA510" s="107"/>
      <c r="BB510" s="107"/>
      <c r="BC510" s="106"/>
      <c r="BD510" s="106"/>
      <c r="BE510" s="108"/>
      <c r="BF510" s="109">
        <f t="shared" si="204"/>
        <v>0</v>
      </c>
      <c r="BM510" s="52" t="e">
        <f t="shared" si="216"/>
        <v>#N/A</v>
      </c>
      <c r="BP510" s="52" t="s">
        <v>3739</v>
      </c>
      <c r="BQ510" s="52" t="s">
        <v>630</v>
      </c>
      <c r="BR510" s="52" t="s">
        <v>3740</v>
      </c>
      <c r="BX510" s="52" t="s">
        <v>3739</v>
      </c>
      <c r="BY510" s="52" t="s">
        <v>630</v>
      </c>
      <c r="BZ510" s="52" t="s">
        <v>3740</v>
      </c>
      <c r="CK510" s="103">
        <f t="shared" si="199"/>
        <v>0</v>
      </c>
    </row>
    <row r="511" spans="1:89" x14ac:dyDescent="0.3">
      <c r="A511" s="52">
        <v>1</v>
      </c>
      <c r="B511" s="110">
        <f>SUBTOTAL(9,$A$400:A511)</f>
        <v>101</v>
      </c>
      <c r="C511" s="115" t="s">
        <v>481</v>
      </c>
      <c r="D511" s="115"/>
      <c r="E511" s="115"/>
      <c r="F511" s="116">
        <v>1024284.04</v>
      </c>
      <c r="G511" s="101">
        <f>H511+I511+J511+K511+L511+M511+O511+Q511+S511+U511+W511+X511+Y511+Z511+AA511+AB511+AC511+AD511+AE511+AF511+AG511+AH511</f>
        <v>1024284.04</v>
      </c>
      <c r="H511" s="117">
        <v>0</v>
      </c>
      <c r="I511" s="117">
        <v>0</v>
      </c>
      <c r="J511" s="117">
        <v>0</v>
      </c>
      <c r="K511" s="117">
        <v>204403.04</v>
      </c>
      <c r="L511" s="117">
        <v>700515.74</v>
      </c>
      <c r="M511" s="117">
        <v>0</v>
      </c>
      <c r="N511" s="118">
        <v>0</v>
      </c>
      <c r="O511" s="117">
        <v>0</v>
      </c>
      <c r="P511" s="101">
        <v>0</v>
      </c>
      <c r="Q511" s="153">
        <v>0</v>
      </c>
      <c r="R511" s="117">
        <v>0</v>
      </c>
      <c r="S511" s="117">
        <v>0</v>
      </c>
      <c r="T511" s="117">
        <v>0</v>
      </c>
      <c r="U511" s="117">
        <v>0</v>
      </c>
      <c r="V511" s="117">
        <v>0</v>
      </c>
      <c r="W511" s="117">
        <v>0</v>
      </c>
      <c r="X511" s="117">
        <v>0</v>
      </c>
      <c r="Y511" s="117">
        <v>0</v>
      </c>
      <c r="Z511" s="117">
        <v>0</v>
      </c>
      <c r="AA511" s="117">
        <v>0</v>
      </c>
      <c r="AB511" s="117">
        <v>0</v>
      </c>
      <c r="AC511" s="117">
        <v>0</v>
      </c>
      <c r="AD511" s="117">
        <v>0</v>
      </c>
      <c r="AE511" s="117">
        <v>0</v>
      </c>
      <c r="AF511" s="117">
        <f>ROUND(K511*2.14%,2)+ROUND(L511*2.14%,2)-0.01</f>
        <v>19365.260000000002</v>
      </c>
      <c r="AG511" s="117">
        <v>100000</v>
      </c>
      <c r="AH511" s="117">
        <v>0</v>
      </c>
      <c r="AI511" s="93">
        <v>2024</v>
      </c>
      <c r="AJ511" s="93">
        <v>2024</v>
      </c>
      <c r="AK511" s="93">
        <v>2024</v>
      </c>
      <c r="AL511" s="105"/>
      <c r="AM511" s="105"/>
      <c r="AN511" s="105"/>
      <c r="AO511" s="105"/>
      <c r="AP511" s="106" t="s">
        <v>17006</v>
      </c>
      <c r="AQ511" s="106" t="s">
        <v>17002</v>
      </c>
      <c r="AR511" s="106">
        <v>0</v>
      </c>
      <c r="AS511" s="106" t="s">
        <v>17004</v>
      </c>
      <c r="AT511" s="106" t="s">
        <v>17007</v>
      </c>
      <c r="AU511" s="106">
        <v>0</v>
      </c>
      <c r="AV511" s="106" t="s">
        <v>17026</v>
      </c>
      <c r="AW511" s="106"/>
      <c r="AX511" s="106"/>
      <c r="AY511" s="106"/>
      <c r="AZ511" s="106" t="s">
        <v>786</v>
      </c>
      <c r="BA511" s="107">
        <v>975.1</v>
      </c>
      <c r="BB511" s="107">
        <v>879.9</v>
      </c>
      <c r="BC511" s="106" t="s">
        <v>2975</v>
      </c>
      <c r="BD511" s="106" t="s">
        <v>3059</v>
      </c>
      <c r="BE511" s="108"/>
      <c r="BF511" s="109">
        <f t="shared" si="204"/>
        <v>879.9</v>
      </c>
      <c r="BM511" s="52" t="str">
        <f t="shared" si="216"/>
        <v>635.000</v>
      </c>
      <c r="BP511" s="52" t="s">
        <v>3741</v>
      </c>
      <c r="BQ511" s="52" t="s">
        <v>2988</v>
      </c>
      <c r="BR511" s="52" t="s">
        <v>3742</v>
      </c>
      <c r="BX511" s="52" t="s">
        <v>3741</v>
      </c>
      <c r="BY511" s="52" t="s">
        <v>2988</v>
      </c>
      <c r="BZ511" s="52" t="s">
        <v>3742</v>
      </c>
      <c r="CK511" s="103">
        <f t="shared" si="199"/>
        <v>0</v>
      </c>
    </row>
    <row r="512" spans="1:89" x14ac:dyDescent="0.3">
      <c r="B512" s="104" t="s">
        <v>483</v>
      </c>
      <c r="C512" s="104"/>
      <c r="D512" s="104"/>
      <c r="E512" s="104"/>
      <c r="F512" s="140">
        <v>5308128</v>
      </c>
      <c r="G512" s="100">
        <f>G513</f>
        <v>5308128</v>
      </c>
      <c r="H512" s="101">
        <f t="shared" ref="H512:AH512" si="219">H513</f>
        <v>0</v>
      </c>
      <c r="I512" s="101">
        <f t="shared" si="219"/>
        <v>0</v>
      </c>
      <c r="J512" s="101">
        <f t="shared" si="219"/>
        <v>0</v>
      </c>
      <c r="K512" s="101">
        <f t="shared" si="219"/>
        <v>0</v>
      </c>
      <c r="L512" s="101">
        <f t="shared" si="219"/>
        <v>0</v>
      </c>
      <c r="M512" s="101">
        <f t="shared" si="219"/>
        <v>0</v>
      </c>
      <c r="N512" s="102">
        <f t="shared" si="219"/>
        <v>0</v>
      </c>
      <c r="O512" s="101">
        <f t="shared" si="219"/>
        <v>0</v>
      </c>
      <c r="P512" s="101">
        <f t="shared" si="219"/>
        <v>630</v>
      </c>
      <c r="Q512" s="101">
        <f t="shared" si="219"/>
        <v>5020685.33</v>
      </c>
      <c r="R512" s="101">
        <f t="shared" si="219"/>
        <v>0</v>
      </c>
      <c r="S512" s="101">
        <f t="shared" si="219"/>
        <v>0</v>
      </c>
      <c r="T512" s="101">
        <f t="shared" si="219"/>
        <v>0</v>
      </c>
      <c r="U512" s="101">
        <f t="shared" si="219"/>
        <v>0</v>
      </c>
      <c r="V512" s="101">
        <f t="shared" si="219"/>
        <v>0</v>
      </c>
      <c r="W512" s="101">
        <f t="shared" si="219"/>
        <v>0</v>
      </c>
      <c r="X512" s="101">
        <f t="shared" si="219"/>
        <v>0</v>
      </c>
      <c r="Y512" s="101">
        <f t="shared" si="219"/>
        <v>0</v>
      </c>
      <c r="Z512" s="101">
        <f t="shared" si="219"/>
        <v>0</v>
      </c>
      <c r="AA512" s="101">
        <f t="shared" si="219"/>
        <v>0</v>
      </c>
      <c r="AB512" s="101">
        <f t="shared" si="219"/>
        <v>0</v>
      </c>
      <c r="AC512" s="101">
        <f t="shared" si="219"/>
        <v>0</v>
      </c>
      <c r="AD512" s="101">
        <f t="shared" si="219"/>
        <v>0</v>
      </c>
      <c r="AE512" s="101">
        <f t="shared" si="219"/>
        <v>0</v>
      </c>
      <c r="AF512" s="101">
        <f t="shared" si="219"/>
        <v>107442.67</v>
      </c>
      <c r="AG512" s="101">
        <f t="shared" si="219"/>
        <v>180000</v>
      </c>
      <c r="AH512" s="101">
        <f t="shared" si="219"/>
        <v>0</v>
      </c>
      <c r="AI512" s="93" t="s">
        <v>17075</v>
      </c>
      <c r="AJ512" s="93" t="s">
        <v>17075</v>
      </c>
      <c r="AK512" s="93" t="s">
        <v>17075</v>
      </c>
      <c r="AL512" s="105"/>
      <c r="AM512" s="105"/>
      <c r="AN512" s="105"/>
      <c r="AO512" s="105"/>
      <c r="AP512" s="106"/>
      <c r="AQ512" s="106"/>
      <c r="AR512" s="106"/>
      <c r="AS512" s="106"/>
      <c r="AT512" s="106"/>
      <c r="AU512" s="106"/>
      <c r="AV512" s="106"/>
      <c r="AW512" s="106"/>
      <c r="AX512" s="106"/>
      <c r="AY512" s="106"/>
      <c r="AZ512" s="106"/>
      <c r="BA512" s="107"/>
      <c r="BB512" s="107"/>
      <c r="BC512" s="106"/>
      <c r="BD512" s="106"/>
      <c r="BE512" s="108"/>
      <c r="BF512" s="109">
        <f t="shared" si="204"/>
        <v>-630</v>
      </c>
      <c r="BM512" s="52" t="e">
        <f t="shared" si="216"/>
        <v>#N/A</v>
      </c>
      <c r="BP512" s="52" t="s">
        <v>740</v>
      </c>
      <c r="BQ512" s="52" t="s">
        <v>726</v>
      </c>
      <c r="BR512" s="52" t="s">
        <v>3743</v>
      </c>
      <c r="BX512" s="52" t="s">
        <v>740</v>
      </c>
      <c r="BY512" s="52" t="s">
        <v>726</v>
      </c>
      <c r="BZ512" s="52" t="s">
        <v>3743</v>
      </c>
      <c r="CK512" s="103">
        <f t="shared" si="199"/>
        <v>-5.8207660913467407E-11</v>
      </c>
    </row>
    <row r="513" spans="1:89" x14ac:dyDescent="0.3">
      <c r="A513" s="52">
        <v>1</v>
      </c>
      <c r="B513" s="110">
        <f>SUBTOTAL(9,$A$400:A513)</f>
        <v>102</v>
      </c>
      <c r="C513" s="115" t="s">
        <v>8517</v>
      </c>
      <c r="D513" s="115"/>
      <c r="E513" s="115"/>
      <c r="F513" s="116">
        <v>5308128</v>
      </c>
      <c r="G513" s="101">
        <f>H513+I513+J513+K513+L513+M513+O513+Q513+S513+U513+W513+X513+Y513+Z513+AA513+AB513+AC513+AD513+AE513+AF513+AG513+AH513</f>
        <v>5308128</v>
      </c>
      <c r="H513" s="117">
        <v>0</v>
      </c>
      <c r="I513" s="117">
        <v>0</v>
      </c>
      <c r="J513" s="117">
        <v>0</v>
      </c>
      <c r="K513" s="117">
        <v>0</v>
      </c>
      <c r="L513" s="117">
        <v>0</v>
      </c>
      <c r="M513" s="117">
        <v>0</v>
      </c>
      <c r="N513" s="118">
        <v>0</v>
      </c>
      <c r="O513" s="117">
        <v>0</v>
      </c>
      <c r="P513" s="153">
        <v>630</v>
      </c>
      <c r="Q513" s="101">
        <f>ROUND((F513-AG513)/102.14*100,2)</f>
        <v>5020685.33</v>
      </c>
      <c r="R513" s="117">
        <v>0</v>
      </c>
      <c r="S513" s="117">
        <v>0</v>
      </c>
      <c r="T513" s="117">
        <v>0</v>
      </c>
      <c r="U513" s="117">
        <v>0</v>
      </c>
      <c r="V513" s="117">
        <v>0</v>
      </c>
      <c r="W513" s="117">
        <v>0</v>
      </c>
      <c r="X513" s="117">
        <v>0</v>
      </c>
      <c r="Y513" s="117">
        <v>0</v>
      </c>
      <c r="Z513" s="117">
        <v>0</v>
      </c>
      <c r="AA513" s="117">
        <v>0</v>
      </c>
      <c r="AB513" s="117">
        <v>0</v>
      </c>
      <c r="AC513" s="117">
        <v>0</v>
      </c>
      <c r="AD513" s="117">
        <v>0</v>
      </c>
      <c r="AE513" s="117">
        <v>0</v>
      </c>
      <c r="AF513" s="101">
        <f>ROUND(Q513*2.14%,2)</f>
        <v>107442.67</v>
      </c>
      <c r="AG513" s="101">
        <v>180000</v>
      </c>
      <c r="AH513" s="117">
        <v>0</v>
      </c>
      <c r="AI513" s="93">
        <v>2024</v>
      </c>
      <c r="AJ513" s="93">
        <v>2024</v>
      </c>
      <c r="AK513" s="93">
        <v>2024</v>
      </c>
      <c r="AL513" s="105"/>
      <c r="AM513" s="105"/>
      <c r="AN513" s="105"/>
      <c r="AO513" s="105"/>
      <c r="AP513" s="106" t="s">
        <v>17006</v>
      </c>
      <c r="AQ513" s="106" t="s">
        <v>17008</v>
      </c>
      <c r="AR513" s="106"/>
      <c r="AS513" s="106" t="s">
        <v>16998</v>
      </c>
      <c r="AT513" s="106" t="s">
        <v>17003</v>
      </c>
      <c r="AU513" s="106"/>
      <c r="AV513" s="106"/>
      <c r="AW513" s="106"/>
      <c r="AX513" s="106"/>
      <c r="AY513" s="106"/>
      <c r="AZ513" s="106">
        <v>1976</v>
      </c>
      <c r="BA513" s="107">
        <v>711.7</v>
      </c>
      <c r="BB513" s="107">
        <v>650</v>
      </c>
      <c r="BC513" s="106" t="s">
        <v>2975</v>
      </c>
      <c r="BD513" s="106" t="s">
        <v>17058</v>
      </c>
      <c r="BE513" s="108"/>
      <c r="BF513" s="109">
        <f t="shared" si="204"/>
        <v>20</v>
      </c>
      <c r="BG513" s="52" t="s">
        <v>16988</v>
      </c>
      <c r="BM513" s="52" t="str">
        <f t="shared" si="216"/>
        <v>497.500</v>
      </c>
      <c r="BP513" s="52" t="s">
        <v>741</v>
      </c>
      <c r="BQ513" s="52" t="s">
        <v>2993</v>
      </c>
      <c r="BR513" s="52" t="s">
        <v>3744</v>
      </c>
      <c r="BX513" s="52" t="s">
        <v>741</v>
      </c>
      <c r="BY513" s="52" t="s">
        <v>2993</v>
      </c>
      <c r="BZ513" s="52" t="s">
        <v>3744</v>
      </c>
      <c r="CK513" s="103">
        <f t="shared" si="199"/>
        <v>-5.8207660913467407E-11</v>
      </c>
    </row>
    <row r="514" spans="1:89" x14ac:dyDescent="0.3">
      <c r="B514" s="104" t="s">
        <v>472</v>
      </c>
      <c r="C514" s="104"/>
      <c r="D514" s="104"/>
      <c r="E514" s="104"/>
      <c r="F514" s="140">
        <v>7532677</v>
      </c>
      <c r="G514" s="100">
        <f>G515</f>
        <v>7532677</v>
      </c>
      <c r="H514" s="101">
        <f t="shared" ref="H514:AH514" si="220">H515</f>
        <v>0</v>
      </c>
      <c r="I514" s="101">
        <f t="shared" si="220"/>
        <v>0</v>
      </c>
      <c r="J514" s="101">
        <f t="shared" si="220"/>
        <v>0</v>
      </c>
      <c r="K514" s="101">
        <f t="shared" si="220"/>
        <v>0</v>
      </c>
      <c r="L514" s="101">
        <f t="shared" si="220"/>
        <v>0</v>
      </c>
      <c r="M514" s="101">
        <f t="shared" si="220"/>
        <v>0</v>
      </c>
      <c r="N514" s="102">
        <f t="shared" si="220"/>
        <v>0</v>
      </c>
      <c r="O514" s="101">
        <f t="shared" si="220"/>
        <v>0</v>
      </c>
      <c r="P514" s="101">
        <f t="shared" si="220"/>
        <v>894</v>
      </c>
      <c r="Q514" s="101">
        <f t="shared" si="220"/>
        <v>7198626.4000000004</v>
      </c>
      <c r="R514" s="101">
        <f t="shared" si="220"/>
        <v>0</v>
      </c>
      <c r="S514" s="101">
        <f t="shared" si="220"/>
        <v>0</v>
      </c>
      <c r="T514" s="101">
        <f t="shared" si="220"/>
        <v>0</v>
      </c>
      <c r="U514" s="101">
        <f t="shared" si="220"/>
        <v>0</v>
      </c>
      <c r="V514" s="101">
        <f t="shared" si="220"/>
        <v>0</v>
      </c>
      <c r="W514" s="101">
        <f t="shared" si="220"/>
        <v>0</v>
      </c>
      <c r="X514" s="101">
        <f t="shared" si="220"/>
        <v>0</v>
      </c>
      <c r="Y514" s="101">
        <f t="shared" si="220"/>
        <v>0</v>
      </c>
      <c r="Z514" s="101">
        <f t="shared" si="220"/>
        <v>0</v>
      </c>
      <c r="AA514" s="101">
        <f t="shared" si="220"/>
        <v>0</v>
      </c>
      <c r="AB514" s="101">
        <f t="shared" si="220"/>
        <v>0</v>
      </c>
      <c r="AC514" s="101">
        <f t="shared" si="220"/>
        <v>0</v>
      </c>
      <c r="AD514" s="101">
        <f t="shared" si="220"/>
        <v>0</v>
      </c>
      <c r="AE514" s="101">
        <f t="shared" si="220"/>
        <v>0</v>
      </c>
      <c r="AF514" s="101">
        <f t="shared" si="220"/>
        <v>154050.6</v>
      </c>
      <c r="AG514" s="101">
        <f t="shared" si="220"/>
        <v>180000</v>
      </c>
      <c r="AH514" s="101">
        <f t="shared" si="220"/>
        <v>0</v>
      </c>
      <c r="AI514" s="93" t="s">
        <v>17075</v>
      </c>
      <c r="AJ514" s="93" t="s">
        <v>17075</v>
      </c>
      <c r="AK514" s="93" t="s">
        <v>17075</v>
      </c>
      <c r="AL514" s="105"/>
      <c r="AM514" s="105"/>
      <c r="AN514" s="105"/>
      <c r="AO514" s="105"/>
      <c r="AP514" s="106"/>
      <c r="AQ514" s="106"/>
      <c r="AR514" s="106"/>
      <c r="AS514" s="106"/>
      <c r="AT514" s="106"/>
      <c r="AU514" s="106"/>
      <c r="AV514" s="106"/>
      <c r="AW514" s="106"/>
      <c r="AX514" s="106"/>
      <c r="AY514" s="106"/>
      <c r="AZ514" s="106"/>
      <c r="BA514" s="107"/>
      <c r="BB514" s="107"/>
      <c r="BC514" s="106"/>
      <c r="BD514" s="106"/>
      <c r="BE514" s="108"/>
      <c r="BF514" s="109">
        <f t="shared" si="204"/>
        <v>-894</v>
      </c>
      <c r="BM514" s="52" t="e">
        <f t="shared" si="216"/>
        <v>#N/A</v>
      </c>
      <c r="BP514" s="52" t="s">
        <v>742</v>
      </c>
      <c r="BQ514" s="52" t="s">
        <v>3042</v>
      </c>
      <c r="BR514" s="52" t="s">
        <v>3745</v>
      </c>
      <c r="BX514" s="52" t="s">
        <v>742</v>
      </c>
      <c r="BY514" s="52" t="s">
        <v>3042</v>
      </c>
      <c r="BZ514" s="52" t="s">
        <v>3745</v>
      </c>
      <c r="CK514" s="103">
        <f t="shared" si="199"/>
        <v>-3.7834979593753815E-10</v>
      </c>
    </row>
    <row r="515" spans="1:89" x14ac:dyDescent="0.3">
      <c r="A515" s="52">
        <v>1</v>
      </c>
      <c r="B515" s="110">
        <f>SUBTOTAL(9,$A$400:A515)</f>
        <v>103</v>
      </c>
      <c r="C515" s="115" t="s">
        <v>484</v>
      </c>
      <c r="D515" s="115"/>
      <c r="E515" s="115"/>
      <c r="F515" s="116">
        <v>7532677</v>
      </c>
      <c r="G515" s="101">
        <f>H515+I515+J515+K515+L515+M515+O515+Q515+S515+U515+W515+X515+Y515+Z515+AA515+AB515+AC515+AD515+AE515+AF515+AG515+AH515</f>
        <v>7532677</v>
      </c>
      <c r="H515" s="117">
        <v>0</v>
      </c>
      <c r="I515" s="117">
        <v>0</v>
      </c>
      <c r="J515" s="117">
        <v>0</v>
      </c>
      <c r="K515" s="117">
        <v>0</v>
      </c>
      <c r="L515" s="117">
        <v>0</v>
      </c>
      <c r="M515" s="117">
        <v>0</v>
      </c>
      <c r="N515" s="118">
        <v>0</v>
      </c>
      <c r="O515" s="117">
        <v>0</v>
      </c>
      <c r="P515" s="101">
        <v>894</v>
      </c>
      <c r="Q515" s="101">
        <f>ROUND((F515-AG515)/102.14*100,2)</f>
        <v>7198626.4000000004</v>
      </c>
      <c r="R515" s="117">
        <v>0</v>
      </c>
      <c r="S515" s="117">
        <v>0</v>
      </c>
      <c r="T515" s="117">
        <v>0</v>
      </c>
      <c r="U515" s="117">
        <v>0</v>
      </c>
      <c r="V515" s="117">
        <v>0</v>
      </c>
      <c r="W515" s="117">
        <v>0</v>
      </c>
      <c r="X515" s="117">
        <v>0</v>
      </c>
      <c r="Y515" s="117">
        <v>0</v>
      </c>
      <c r="Z515" s="117">
        <v>0</v>
      </c>
      <c r="AA515" s="117">
        <v>0</v>
      </c>
      <c r="AB515" s="117">
        <v>0</v>
      </c>
      <c r="AC515" s="117">
        <v>0</v>
      </c>
      <c r="AD515" s="117">
        <v>0</v>
      </c>
      <c r="AE515" s="117">
        <v>0</v>
      </c>
      <c r="AF515" s="101">
        <f>ROUND(Q515*2.14%,2)</f>
        <v>154050.6</v>
      </c>
      <c r="AG515" s="101">
        <v>180000</v>
      </c>
      <c r="AH515" s="117">
        <v>0</v>
      </c>
      <c r="AI515" s="93">
        <v>2024</v>
      </c>
      <c r="AJ515" s="93">
        <v>2024</v>
      </c>
      <c r="AK515" s="93">
        <v>2024</v>
      </c>
      <c r="AL515" s="105"/>
      <c r="AM515" s="105"/>
      <c r="AN515" s="105"/>
      <c r="AO515" s="105"/>
      <c r="AP515" s="106" t="s">
        <v>17000</v>
      </c>
      <c r="AQ515" s="106" t="s">
        <v>16996</v>
      </c>
      <c r="AR515" s="106">
        <v>0</v>
      </c>
      <c r="AS515" s="106" t="s">
        <v>17010</v>
      </c>
      <c r="AT515" s="106" t="s">
        <v>16998</v>
      </c>
      <c r="AU515" s="106" t="s">
        <v>17010</v>
      </c>
      <c r="AV515" s="106"/>
      <c r="AW515" s="106"/>
      <c r="AX515" s="106"/>
      <c r="AY515" s="106"/>
      <c r="AZ515" s="106" t="s">
        <v>936</v>
      </c>
      <c r="BA515" s="107">
        <v>917</v>
      </c>
      <c r="BB515" s="107" t="s">
        <v>2993</v>
      </c>
      <c r="BC515" s="106" t="s">
        <v>2975</v>
      </c>
      <c r="BD515" s="106" t="s">
        <v>17058</v>
      </c>
      <c r="BE515" s="108"/>
      <c r="BF515" s="109" t="e">
        <f t="shared" si="204"/>
        <v>#VALUE!</v>
      </c>
      <c r="BM515" s="52" t="str">
        <f t="shared" si="216"/>
        <v>нет данных</v>
      </c>
      <c r="BP515" s="52" t="s">
        <v>548</v>
      </c>
      <c r="BQ515" s="52" t="s">
        <v>663</v>
      </c>
      <c r="BR515" s="52" t="s">
        <v>3384</v>
      </c>
      <c r="BX515" s="52" t="s">
        <v>548</v>
      </c>
      <c r="BY515" s="52" t="s">
        <v>663</v>
      </c>
      <c r="BZ515" s="52" t="s">
        <v>3384</v>
      </c>
      <c r="CK515" s="103">
        <f t="shared" si="199"/>
        <v>-3.7834979593753815E-10</v>
      </c>
    </row>
    <row r="516" spans="1:89" x14ac:dyDescent="0.3">
      <c r="B516" s="104" t="s">
        <v>474</v>
      </c>
      <c r="C516" s="104"/>
      <c r="D516" s="104"/>
      <c r="E516" s="104"/>
      <c r="F516" s="140">
        <v>7134922.25</v>
      </c>
      <c r="G516" s="100">
        <f>G517</f>
        <v>7134922.25</v>
      </c>
      <c r="H516" s="101">
        <f t="shared" ref="H516:AH516" si="221">H517</f>
        <v>0</v>
      </c>
      <c r="I516" s="101">
        <f t="shared" si="221"/>
        <v>0</v>
      </c>
      <c r="J516" s="101">
        <f t="shared" si="221"/>
        <v>0</v>
      </c>
      <c r="K516" s="101">
        <f t="shared" si="221"/>
        <v>0</v>
      </c>
      <c r="L516" s="101">
        <f t="shared" si="221"/>
        <v>0</v>
      </c>
      <c r="M516" s="101">
        <f t="shared" si="221"/>
        <v>0</v>
      </c>
      <c r="N516" s="102">
        <f t="shared" si="221"/>
        <v>0</v>
      </c>
      <c r="O516" s="101">
        <f t="shared" si="221"/>
        <v>0</v>
      </c>
      <c r="P516" s="101">
        <f t="shared" si="221"/>
        <v>801.6</v>
      </c>
      <c r="Q516" s="101">
        <f t="shared" si="221"/>
        <v>6809205.2599999998</v>
      </c>
      <c r="R516" s="101">
        <f t="shared" si="221"/>
        <v>0</v>
      </c>
      <c r="S516" s="101">
        <f t="shared" si="221"/>
        <v>0</v>
      </c>
      <c r="T516" s="101">
        <f t="shared" si="221"/>
        <v>0</v>
      </c>
      <c r="U516" s="101">
        <f t="shared" si="221"/>
        <v>0</v>
      </c>
      <c r="V516" s="101">
        <f t="shared" si="221"/>
        <v>0</v>
      </c>
      <c r="W516" s="101">
        <f t="shared" si="221"/>
        <v>0</v>
      </c>
      <c r="X516" s="101">
        <f t="shared" si="221"/>
        <v>0</v>
      </c>
      <c r="Y516" s="101">
        <f t="shared" si="221"/>
        <v>0</v>
      </c>
      <c r="Z516" s="101">
        <f t="shared" si="221"/>
        <v>0</v>
      </c>
      <c r="AA516" s="101">
        <f t="shared" si="221"/>
        <v>0</v>
      </c>
      <c r="AB516" s="101">
        <f t="shared" si="221"/>
        <v>0</v>
      </c>
      <c r="AC516" s="101">
        <f t="shared" si="221"/>
        <v>0</v>
      </c>
      <c r="AD516" s="101">
        <f t="shared" si="221"/>
        <v>0</v>
      </c>
      <c r="AE516" s="101">
        <f t="shared" si="221"/>
        <v>0</v>
      </c>
      <c r="AF516" s="101">
        <f t="shared" si="221"/>
        <v>145716.99</v>
      </c>
      <c r="AG516" s="101">
        <f t="shared" si="221"/>
        <v>180000</v>
      </c>
      <c r="AH516" s="101">
        <f t="shared" si="221"/>
        <v>0</v>
      </c>
      <c r="AI516" s="93" t="s">
        <v>17075</v>
      </c>
      <c r="AJ516" s="93" t="s">
        <v>17075</v>
      </c>
      <c r="AK516" s="93" t="s">
        <v>17075</v>
      </c>
      <c r="AL516" s="105"/>
      <c r="AM516" s="105"/>
      <c r="AN516" s="105"/>
      <c r="AO516" s="105"/>
      <c r="AP516" s="106"/>
      <c r="AQ516" s="106"/>
      <c r="AR516" s="106"/>
      <c r="AS516" s="106"/>
      <c r="AT516" s="106"/>
      <c r="AU516" s="106"/>
      <c r="AV516" s="106"/>
      <c r="AW516" s="106"/>
      <c r="AX516" s="106"/>
      <c r="AY516" s="106"/>
      <c r="AZ516" s="106"/>
      <c r="BA516" s="107"/>
      <c r="BB516" s="107"/>
      <c r="BC516" s="106"/>
      <c r="BD516" s="106"/>
      <c r="BE516" s="108"/>
      <c r="BF516" s="109">
        <f t="shared" si="204"/>
        <v>-801.6</v>
      </c>
      <c r="BM516" s="52" t="e">
        <f t="shared" si="216"/>
        <v>#N/A</v>
      </c>
      <c r="BP516" s="52" t="s">
        <v>521</v>
      </c>
      <c r="BQ516" s="52" t="s">
        <v>2993</v>
      </c>
      <c r="BR516" s="52" t="s">
        <v>3748</v>
      </c>
      <c r="BX516" s="52" t="s">
        <v>521</v>
      </c>
      <c r="BY516" s="52" t="s">
        <v>2993</v>
      </c>
      <c r="BZ516" s="52" t="s">
        <v>3748</v>
      </c>
      <c r="CK516" s="103">
        <f t="shared" si="199"/>
        <v>2.3283064365386963E-10</v>
      </c>
    </row>
    <row r="517" spans="1:89" x14ac:dyDescent="0.3">
      <c r="A517" s="52">
        <v>1</v>
      </c>
      <c r="B517" s="110">
        <f>SUBTOTAL(9,$A$400:A517)</f>
        <v>104</v>
      </c>
      <c r="C517" s="115" t="s">
        <v>485</v>
      </c>
      <c r="D517" s="115"/>
      <c r="E517" s="115"/>
      <c r="F517" s="116">
        <v>7134922.25</v>
      </c>
      <c r="G517" s="101">
        <f>H517+I517+J517+K517+L517+M517+O517+Q517+S517+U517+W517+X517+Y517+Z517+AA517+AB517+AC517+AD517+AE517+AF517+AG517+AH517</f>
        <v>7134922.25</v>
      </c>
      <c r="H517" s="117">
        <v>0</v>
      </c>
      <c r="I517" s="117">
        <v>0</v>
      </c>
      <c r="J517" s="117">
        <v>0</v>
      </c>
      <c r="K517" s="117">
        <v>0</v>
      </c>
      <c r="L517" s="117">
        <v>0</v>
      </c>
      <c r="M517" s="117">
        <v>0</v>
      </c>
      <c r="N517" s="118">
        <v>0</v>
      </c>
      <c r="O517" s="117">
        <v>0</v>
      </c>
      <c r="P517" s="101">
        <v>801.6</v>
      </c>
      <c r="Q517" s="101">
        <f>ROUND((F517-AG517)/102.14*100,2)</f>
        <v>6809205.2599999998</v>
      </c>
      <c r="R517" s="117">
        <v>0</v>
      </c>
      <c r="S517" s="117">
        <v>0</v>
      </c>
      <c r="T517" s="117">
        <v>0</v>
      </c>
      <c r="U517" s="117">
        <v>0</v>
      </c>
      <c r="V517" s="117">
        <v>0</v>
      </c>
      <c r="W517" s="117">
        <v>0</v>
      </c>
      <c r="X517" s="117">
        <v>0</v>
      </c>
      <c r="Y517" s="117">
        <v>0</v>
      </c>
      <c r="Z517" s="117">
        <v>0</v>
      </c>
      <c r="AA517" s="117">
        <v>0</v>
      </c>
      <c r="AB517" s="117">
        <v>0</v>
      </c>
      <c r="AC517" s="117">
        <v>0</v>
      </c>
      <c r="AD517" s="117">
        <v>0</v>
      </c>
      <c r="AE517" s="117">
        <v>0</v>
      </c>
      <c r="AF517" s="101">
        <f>ROUND(Q517*2.14%,2)</f>
        <v>145716.99</v>
      </c>
      <c r="AG517" s="101">
        <v>180000</v>
      </c>
      <c r="AH517" s="117">
        <v>0</v>
      </c>
      <c r="AI517" s="93">
        <v>2024</v>
      </c>
      <c r="AJ517" s="93">
        <v>2024</v>
      </c>
      <c r="AK517" s="93">
        <v>2024</v>
      </c>
      <c r="AL517" s="105"/>
      <c r="AM517" s="105"/>
      <c r="AN517" s="105"/>
      <c r="AO517" s="105"/>
      <c r="AP517" s="106" t="s">
        <v>17013</v>
      </c>
      <c r="AQ517" s="106" t="s">
        <v>17017</v>
      </c>
      <c r="AR517" s="106">
        <v>0</v>
      </c>
      <c r="AS517" s="106" t="s">
        <v>17010</v>
      </c>
      <c r="AT517" s="106" t="s">
        <v>16998</v>
      </c>
      <c r="AU517" s="106" t="s">
        <v>17010</v>
      </c>
      <c r="AV517" s="106"/>
      <c r="AW517" s="106"/>
      <c r="AX517" s="106"/>
      <c r="AY517" s="106"/>
      <c r="AZ517" s="106" t="s">
        <v>664</v>
      </c>
      <c r="BA517" s="107">
        <v>4789.7</v>
      </c>
      <c r="BB517" s="107">
        <v>801.6</v>
      </c>
      <c r="BC517" s="106" t="s">
        <v>3053</v>
      </c>
      <c r="BD517" s="106" t="s">
        <v>17058</v>
      </c>
      <c r="BE517" s="108"/>
      <c r="BF517" s="109">
        <f t="shared" si="204"/>
        <v>0</v>
      </c>
      <c r="BM517" s="52" t="str">
        <f t="shared" si="216"/>
        <v>нет данных</v>
      </c>
      <c r="BP517" s="52" t="s">
        <v>3749</v>
      </c>
      <c r="BQ517" s="52" t="s">
        <v>2993</v>
      </c>
      <c r="BR517" s="52" t="s">
        <v>3750</v>
      </c>
      <c r="BX517" s="52" t="s">
        <v>3749</v>
      </c>
      <c r="BY517" s="52" t="s">
        <v>2993</v>
      </c>
      <c r="BZ517" s="52" t="s">
        <v>3750</v>
      </c>
      <c r="CK517" s="103">
        <f t="shared" si="199"/>
        <v>2.3283064365386963E-10</v>
      </c>
    </row>
    <row r="518" spans="1:89" x14ac:dyDescent="0.3">
      <c r="B518" s="104" t="s">
        <v>289</v>
      </c>
      <c r="C518" s="104"/>
      <c r="D518" s="100">
        <v>24117637.059999999</v>
      </c>
      <c r="E518" s="104"/>
      <c r="F518" s="140">
        <v>24899048.479999997</v>
      </c>
      <c r="G518" s="100">
        <f>SUM(G519:G523)</f>
        <v>46844042.669999994</v>
      </c>
      <c r="H518" s="101">
        <f t="shared" ref="H518:AH518" si="222">SUM(H519:H523)</f>
        <v>0</v>
      </c>
      <c r="I518" s="101">
        <f t="shared" si="222"/>
        <v>0</v>
      </c>
      <c r="J518" s="101">
        <f t="shared" si="222"/>
        <v>0</v>
      </c>
      <c r="K518" s="101">
        <f t="shared" si="222"/>
        <v>0</v>
      </c>
      <c r="L518" s="101">
        <f t="shared" si="222"/>
        <v>0</v>
      </c>
      <c r="M518" s="101">
        <f t="shared" si="222"/>
        <v>0</v>
      </c>
      <c r="N518" s="102">
        <f t="shared" si="222"/>
        <v>0</v>
      </c>
      <c r="O518" s="101">
        <f t="shared" si="222"/>
        <v>0</v>
      </c>
      <c r="P518" s="101">
        <f t="shared" si="222"/>
        <v>4343.78</v>
      </c>
      <c r="Q518" s="101">
        <f t="shared" si="222"/>
        <v>36592257.950000003</v>
      </c>
      <c r="R518" s="101">
        <f t="shared" si="222"/>
        <v>0</v>
      </c>
      <c r="S518" s="101">
        <f t="shared" si="222"/>
        <v>0</v>
      </c>
      <c r="T518" s="101">
        <f t="shared" si="222"/>
        <v>0</v>
      </c>
      <c r="U518" s="101">
        <f t="shared" si="222"/>
        <v>0</v>
      </c>
      <c r="V518" s="101">
        <f t="shared" si="222"/>
        <v>114</v>
      </c>
      <c r="W518" s="101">
        <f t="shared" si="222"/>
        <v>8508580.9600000009</v>
      </c>
      <c r="X518" s="101">
        <f t="shared" si="222"/>
        <v>0</v>
      </c>
      <c r="Y518" s="101">
        <f t="shared" si="222"/>
        <v>0</v>
      </c>
      <c r="Z518" s="101">
        <f t="shared" si="222"/>
        <v>0</v>
      </c>
      <c r="AA518" s="101">
        <f t="shared" si="222"/>
        <v>0</v>
      </c>
      <c r="AB518" s="101">
        <f t="shared" si="222"/>
        <v>0</v>
      </c>
      <c r="AC518" s="101">
        <f t="shared" si="222"/>
        <v>0</v>
      </c>
      <c r="AD518" s="101">
        <f t="shared" si="222"/>
        <v>0</v>
      </c>
      <c r="AE518" s="101">
        <f t="shared" si="222"/>
        <v>0</v>
      </c>
      <c r="AF518" s="101">
        <f t="shared" si="222"/>
        <v>873203.76000000013</v>
      </c>
      <c r="AG518" s="101">
        <f t="shared" si="222"/>
        <v>750000</v>
      </c>
      <c r="AH518" s="101">
        <f t="shared" si="222"/>
        <v>120000</v>
      </c>
      <c r="AI518" s="93" t="s">
        <v>17075</v>
      </c>
      <c r="AJ518" s="93" t="s">
        <v>17075</v>
      </c>
      <c r="AK518" s="93" t="s">
        <v>17075</v>
      </c>
      <c r="AL518" s="105"/>
      <c r="AM518" s="105"/>
      <c r="AN518" s="105"/>
      <c r="AO518" s="105"/>
      <c r="AP518" s="106"/>
      <c r="AQ518" s="106"/>
      <c r="AR518" s="106"/>
      <c r="AS518" s="106"/>
      <c r="AT518" s="106"/>
      <c r="AU518" s="106"/>
      <c r="AV518" s="106"/>
      <c r="AW518" s="106"/>
      <c r="AX518" s="106"/>
      <c r="AY518" s="106"/>
      <c r="AZ518" s="106"/>
      <c r="BA518" s="107"/>
      <c r="BB518" s="107"/>
      <c r="BC518" s="106"/>
      <c r="BD518" s="106"/>
      <c r="BE518" s="108"/>
      <c r="BF518" s="109">
        <f t="shared" ref="BF518:BF560" si="223">BB518-P518</f>
        <v>-4343.78</v>
      </c>
      <c r="BM518" s="52" t="e">
        <f t="shared" si="216"/>
        <v>#N/A</v>
      </c>
      <c r="BP518" s="52" t="s">
        <v>3447</v>
      </c>
      <c r="BQ518" s="52" t="s">
        <v>636</v>
      </c>
      <c r="BR518" s="52" t="s">
        <v>3448</v>
      </c>
      <c r="BX518" s="52" t="s">
        <v>3447</v>
      </c>
      <c r="BY518" s="52" t="s">
        <v>636</v>
      </c>
      <c r="BZ518" s="52" t="s">
        <v>3448</v>
      </c>
      <c r="CK518" s="103">
        <f t="shared" si="199"/>
        <v>-9.6624717116355896E-9</v>
      </c>
    </row>
    <row r="519" spans="1:89" x14ac:dyDescent="0.3">
      <c r="A519" s="52">
        <v>1</v>
      </c>
      <c r="B519" s="110">
        <f>SUBTOTAL(9,$A$400:A519)</f>
        <v>105</v>
      </c>
      <c r="C519" s="115" t="s">
        <v>293</v>
      </c>
      <c r="D519" s="115"/>
      <c r="E519" s="115"/>
      <c r="F519" s="116">
        <v>5571597.5700000003</v>
      </c>
      <c r="G519" s="101">
        <f t="shared" ref="G519:G523" si="224">H519+I519+J519+K519+L519+M519+O519+Q519+S519+U519+W519+X519+Y519+Z519+AA519+AB519+AC519+AD519+AE519+AF519+AG519+AH519</f>
        <v>5571597.5699999994</v>
      </c>
      <c r="H519" s="117">
        <v>0</v>
      </c>
      <c r="I519" s="117">
        <v>0</v>
      </c>
      <c r="J519" s="117">
        <v>0</v>
      </c>
      <c r="K519" s="117">
        <v>0</v>
      </c>
      <c r="L519" s="117">
        <v>0</v>
      </c>
      <c r="M519" s="117">
        <v>0</v>
      </c>
      <c r="N519" s="118">
        <v>0</v>
      </c>
      <c r="O519" s="117">
        <v>0</v>
      </c>
      <c r="P519" s="101">
        <v>637.79999999999995</v>
      </c>
      <c r="Q519" s="101">
        <v>5259053.8099999996</v>
      </c>
      <c r="R519" s="117">
        <v>0</v>
      </c>
      <c r="S519" s="117">
        <v>0</v>
      </c>
      <c r="T519" s="117">
        <v>0</v>
      </c>
      <c r="U519" s="117">
        <v>0</v>
      </c>
      <c r="V519" s="117">
        <v>0</v>
      </c>
      <c r="W519" s="117">
        <v>0</v>
      </c>
      <c r="X519" s="117">
        <v>0</v>
      </c>
      <c r="Y519" s="117">
        <v>0</v>
      </c>
      <c r="Z519" s="117">
        <v>0</v>
      </c>
      <c r="AA519" s="117">
        <v>0</v>
      </c>
      <c r="AB519" s="117">
        <v>0</v>
      </c>
      <c r="AC519" s="117">
        <v>0</v>
      </c>
      <c r="AD519" s="117">
        <v>0</v>
      </c>
      <c r="AE519" s="117">
        <v>0</v>
      </c>
      <c r="AF519" s="117">
        <v>112543.76</v>
      </c>
      <c r="AG519" s="117">
        <v>200000</v>
      </c>
      <c r="AH519" s="117">
        <v>0</v>
      </c>
      <c r="AI519" s="93">
        <v>2024</v>
      </c>
      <c r="AJ519" s="93">
        <v>2024</v>
      </c>
      <c r="AK519" s="93">
        <v>2024</v>
      </c>
      <c r="AL519" s="105"/>
      <c r="AM519" s="105"/>
      <c r="AN519" s="105"/>
      <c r="AO519" s="105"/>
      <c r="AP519" s="106" t="s">
        <v>17000</v>
      </c>
      <c r="AQ519" s="106" t="s">
        <v>16996</v>
      </c>
      <c r="AR519" s="106">
        <v>0</v>
      </c>
      <c r="AS519" s="106" t="s">
        <v>17012</v>
      </c>
      <c r="AT519" s="106" t="s">
        <v>17014</v>
      </c>
      <c r="AU519" s="106">
        <v>0</v>
      </c>
      <c r="AV519" s="106"/>
      <c r="AW519" s="106"/>
      <c r="AX519" s="106"/>
      <c r="AY519" s="106"/>
      <c r="AZ519" s="106" t="s">
        <v>619</v>
      </c>
      <c r="BA519" s="107">
        <v>737.56</v>
      </c>
      <c r="BB519" s="107">
        <v>607.5</v>
      </c>
      <c r="BC519" s="106" t="s">
        <v>2975</v>
      </c>
      <c r="BD519" s="106" t="s">
        <v>17058</v>
      </c>
      <c r="BE519" s="108"/>
      <c r="BF519" s="109">
        <f t="shared" si="223"/>
        <v>-30.299999999999955</v>
      </c>
      <c r="BM519" s="52" t="str">
        <f t="shared" si="216"/>
        <v>768.000</v>
      </c>
      <c r="BP519" s="52" t="s">
        <v>3450</v>
      </c>
      <c r="BQ519" s="52" t="s">
        <v>630</v>
      </c>
      <c r="BR519" s="52" t="s">
        <v>3452</v>
      </c>
      <c r="BX519" s="52" t="s">
        <v>3450</v>
      </c>
      <c r="BY519" s="52" t="s">
        <v>630</v>
      </c>
      <c r="BZ519" s="52" t="s">
        <v>3452</v>
      </c>
      <c r="CK519" s="103">
        <f t="shared" si="199"/>
        <v>-2.3283064365386963E-10</v>
      </c>
    </row>
    <row r="520" spans="1:89" x14ac:dyDescent="0.3">
      <c r="A520" s="52">
        <v>1</v>
      </c>
      <c r="B520" s="110">
        <f>SUBTOTAL(9,$A$400:A520)</f>
        <v>106</v>
      </c>
      <c r="C520" s="115" t="s">
        <v>294</v>
      </c>
      <c r="D520" s="115"/>
      <c r="E520" s="115"/>
      <c r="F520" s="116">
        <v>12242838.76</v>
      </c>
      <c r="G520" s="101">
        <f t="shared" si="224"/>
        <v>12242836.76</v>
      </c>
      <c r="H520" s="117">
        <v>0</v>
      </c>
      <c r="I520" s="117">
        <v>0</v>
      </c>
      <c r="J520" s="117">
        <v>0</v>
      </c>
      <c r="K520" s="117">
        <v>0</v>
      </c>
      <c r="L520" s="117">
        <v>0</v>
      </c>
      <c r="M520" s="117">
        <v>0</v>
      </c>
      <c r="N520" s="118">
        <v>0</v>
      </c>
      <c r="O520" s="117">
        <v>0</v>
      </c>
      <c r="P520" s="101">
        <v>1401.48</v>
      </c>
      <c r="Q520" s="101">
        <v>11761150.16</v>
      </c>
      <c r="R520" s="117">
        <v>0</v>
      </c>
      <c r="S520" s="117">
        <v>0</v>
      </c>
      <c r="T520" s="117">
        <v>0</v>
      </c>
      <c r="U520" s="117">
        <v>0</v>
      </c>
      <c r="V520" s="117">
        <v>0</v>
      </c>
      <c r="W520" s="117">
        <v>0</v>
      </c>
      <c r="X520" s="117">
        <v>0</v>
      </c>
      <c r="Y520" s="117">
        <v>0</v>
      </c>
      <c r="Z520" s="117">
        <v>0</v>
      </c>
      <c r="AA520" s="117">
        <v>0</v>
      </c>
      <c r="AB520" s="117">
        <v>0</v>
      </c>
      <c r="AC520" s="117">
        <v>0</v>
      </c>
      <c r="AD520" s="117">
        <v>0</v>
      </c>
      <c r="AE520" s="117">
        <v>0</v>
      </c>
      <c r="AF520" s="117">
        <v>251686.6</v>
      </c>
      <c r="AG520" s="117">
        <v>230000</v>
      </c>
      <c r="AH520" s="117">
        <v>0</v>
      </c>
      <c r="AI520" s="93">
        <v>2024</v>
      </c>
      <c r="AJ520" s="93">
        <v>2024</v>
      </c>
      <c r="AK520" s="93">
        <v>2024</v>
      </c>
      <c r="AL520" s="105"/>
      <c r="AM520" s="105"/>
      <c r="AN520" s="105"/>
      <c r="AO520" s="105"/>
      <c r="AP520" s="106" t="s">
        <v>17000</v>
      </c>
      <c r="AQ520" s="106" t="s">
        <v>16996</v>
      </c>
      <c r="AR520" s="106">
        <v>0</v>
      </c>
      <c r="AS520" s="106" t="s">
        <v>17018</v>
      </c>
      <c r="AT520" s="106" t="s">
        <v>17007</v>
      </c>
      <c r="AU520" s="106" t="s">
        <v>17010</v>
      </c>
      <c r="AV520" s="106"/>
      <c r="AW520" s="106"/>
      <c r="AX520" s="106"/>
      <c r="AY520" s="106"/>
      <c r="AZ520" s="106" t="s">
        <v>743</v>
      </c>
      <c r="BA520" s="107">
        <v>3369.4</v>
      </c>
      <c r="BB520" s="107">
        <v>1374</v>
      </c>
      <c r="BC520" s="106" t="s">
        <v>2975</v>
      </c>
      <c r="BD520" s="106" t="s">
        <v>17058</v>
      </c>
      <c r="BE520" s="108"/>
      <c r="BF520" s="109">
        <f t="shared" si="223"/>
        <v>-27.480000000000018</v>
      </c>
      <c r="BM520" s="52" t="str">
        <f t="shared" si="216"/>
        <v>1597.200</v>
      </c>
      <c r="BP520" s="52" t="s">
        <v>3453</v>
      </c>
      <c r="BQ520" s="52" t="s">
        <v>675</v>
      </c>
      <c r="BR520" s="52" t="s">
        <v>3456</v>
      </c>
      <c r="BX520" s="52" t="s">
        <v>3453</v>
      </c>
      <c r="BY520" s="52" t="s">
        <v>675</v>
      </c>
      <c r="BZ520" s="52" t="s">
        <v>3456</v>
      </c>
      <c r="CK520" s="103">
        <f t="shared" si="199"/>
        <v>-3.7834979593753815E-10</v>
      </c>
    </row>
    <row r="521" spans="1:89" x14ac:dyDescent="0.3">
      <c r="A521" s="52">
        <v>1</v>
      </c>
      <c r="B521" s="110">
        <f>SUBTOTAL(9,$A$400:A521)</f>
        <v>107</v>
      </c>
      <c r="C521" s="115" t="s">
        <v>303</v>
      </c>
      <c r="D521" s="115"/>
      <c r="E521" s="115"/>
      <c r="F521" s="116">
        <v>7084612.1499999994</v>
      </c>
      <c r="G521" s="101">
        <f t="shared" si="224"/>
        <v>7084612.1500000004</v>
      </c>
      <c r="H521" s="117">
        <v>0</v>
      </c>
      <c r="I521" s="117">
        <v>0</v>
      </c>
      <c r="J521" s="117">
        <v>0</v>
      </c>
      <c r="K521" s="117">
        <v>0</v>
      </c>
      <c r="L521" s="117">
        <v>0</v>
      </c>
      <c r="M521" s="117">
        <v>0</v>
      </c>
      <c r="N521" s="118">
        <v>0</v>
      </c>
      <c r="O521" s="117">
        <v>0</v>
      </c>
      <c r="P521" s="101">
        <v>811</v>
      </c>
      <c r="Q521" s="101">
        <v>6740368.25</v>
      </c>
      <c r="R521" s="117">
        <v>0</v>
      </c>
      <c r="S521" s="117">
        <v>0</v>
      </c>
      <c r="T521" s="117">
        <v>0</v>
      </c>
      <c r="U521" s="117">
        <v>0</v>
      </c>
      <c r="V521" s="117">
        <v>0</v>
      </c>
      <c r="W521" s="117">
        <v>0</v>
      </c>
      <c r="X521" s="117">
        <v>0</v>
      </c>
      <c r="Y521" s="117">
        <v>0</v>
      </c>
      <c r="Z521" s="117">
        <v>0</v>
      </c>
      <c r="AA521" s="117">
        <v>0</v>
      </c>
      <c r="AB521" s="117">
        <v>0</v>
      </c>
      <c r="AC521" s="117">
        <v>0</v>
      </c>
      <c r="AD521" s="117">
        <v>0</v>
      </c>
      <c r="AE521" s="117">
        <v>0</v>
      </c>
      <c r="AF521" s="117">
        <v>144243.9</v>
      </c>
      <c r="AG521" s="117">
        <v>200000</v>
      </c>
      <c r="AH521" s="117">
        <v>0</v>
      </c>
      <c r="AI521" s="93">
        <v>2024</v>
      </c>
      <c r="AJ521" s="93">
        <v>2024</v>
      </c>
      <c r="AK521" s="93">
        <v>2024</v>
      </c>
      <c r="AL521" s="105"/>
      <c r="AM521" s="105"/>
      <c r="AN521" s="105"/>
      <c r="AO521" s="105"/>
      <c r="AP521" s="106" t="s">
        <v>17006</v>
      </c>
      <c r="AQ521" s="106" t="s">
        <v>17002</v>
      </c>
      <c r="AR521" s="106">
        <v>0</v>
      </c>
      <c r="AS521" s="106" t="s">
        <v>17011</v>
      </c>
      <c r="AT521" s="106" t="s">
        <v>17018</v>
      </c>
      <c r="AU521" s="106">
        <v>0</v>
      </c>
      <c r="AV521" s="106"/>
      <c r="AW521" s="106"/>
      <c r="AX521" s="106"/>
      <c r="AY521" s="106"/>
      <c r="AZ521" s="106" t="s">
        <v>795</v>
      </c>
      <c r="BA521" s="107">
        <v>898.36</v>
      </c>
      <c r="BB521" s="107">
        <v>500</v>
      </c>
      <c r="BC521" s="106" t="s">
        <v>2975</v>
      </c>
      <c r="BD521" s="106" t="s">
        <v>17058</v>
      </c>
      <c r="BE521" s="108"/>
      <c r="BF521" s="109">
        <f t="shared" si="223"/>
        <v>-311</v>
      </c>
      <c r="BG521" s="52" t="s">
        <v>16994</v>
      </c>
      <c r="BM521" s="52" t="str">
        <f t="shared" si="216"/>
        <v>537.800</v>
      </c>
      <c r="BP521" s="52" t="s">
        <v>3458</v>
      </c>
      <c r="BQ521" s="52" t="s">
        <v>722</v>
      </c>
      <c r="BR521" s="52" t="s">
        <v>1007</v>
      </c>
      <c r="BX521" s="52" t="s">
        <v>3458</v>
      </c>
      <c r="BY521" s="52" t="s">
        <v>722</v>
      </c>
      <c r="BZ521" s="52" t="s">
        <v>1007</v>
      </c>
      <c r="CK521" s="103">
        <f t="shared" si="199"/>
        <v>3.7834979593753815E-10</v>
      </c>
    </row>
    <row r="522" spans="1:89" x14ac:dyDescent="0.3">
      <c r="A522" s="52">
        <v>1</v>
      </c>
      <c r="B522" s="110">
        <f>SUBTOTAL(9,$A$400:A522)</f>
        <v>108</v>
      </c>
      <c r="C522" s="115" t="s">
        <v>290</v>
      </c>
      <c r="D522" s="115"/>
      <c r="E522" s="115"/>
      <c r="F522" s="116">
        <v>13336283.800000001</v>
      </c>
      <c r="G522" s="101">
        <f t="shared" si="224"/>
        <v>13106283.83</v>
      </c>
      <c r="H522" s="117">
        <v>0</v>
      </c>
      <c r="I522" s="117">
        <v>0</v>
      </c>
      <c r="J522" s="117">
        <v>0</v>
      </c>
      <c r="K522" s="117">
        <v>0</v>
      </c>
      <c r="L522" s="117">
        <v>0</v>
      </c>
      <c r="M522" s="117">
        <v>0</v>
      </c>
      <c r="N522" s="118">
        <v>0</v>
      </c>
      <c r="O522" s="117">
        <v>0</v>
      </c>
      <c r="P522" s="129">
        <v>1493.5</v>
      </c>
      <c r="Q522" s="101">
        <v>12831685.73</v>
      </c>
      <c r="R522" s="117">
        <v>0</v>
      </c>
      <c r="S522" s="117">
        <v>0</v>
      </c>
      <c r="T522" s="101">
        <v>0</v>
      </c>
      <c r="U522" s="101">
        <v>0</v>
      </c>
      <c r="V522" s="117">
        <v>0</v>
      </c>
      <c r="W522" s="117">
        <v>0</v>
      </c>
      <c r="X522" s="117">
        <v>0</v>
      </c>
      <c r="Y522" s="117">
        <v>0</v>
      </c>
      <c r="Z522" s="117">
        <v>0</v>
      </c>
      <c r="AA522" s="117">
        <v>0</v>
      </c>
      <c r="AB522" s="117">
        <v>0</v>
      </c>
      <c r="AC522" s="117">
        <v>0</v>
      </c>
      <c r="AD522" s="117">
        <v>0</v>
      </c>
      <c r="AE522" s="117">
        <v>0</v>
      </c>
      <c r="AF522" s="117">
        <f>274598.07+0.03</f>
        <v>274598.10000000003</v>
      </c>
      <c r="AG522" s="117">
        <v>0</v>
      </c>
      <c r="AH522" s="117">
        <v>0</v>
      </c>
      <c r="AI522" s="93" t="s">
        <v>17316</v>
      </c>
      <c r="AJ522" s="93">
        <v>2024</v>
      </c>
      <c r="AK522" s="93">
        <v>2024</v>
      </c>
      <c r="AL522" s="105"/>
      <c r="AM522" s="105"/>
      <c r="AN522" s="105"/>
      <c r="AO522" s="105"/>
      <c r="AP522" s="106" t="s">
        <v>17015</v>
      </c>
      <c r="AQ522" s="106" t="s">
        <v>17011</v>
      </c>
      <c r="AR522" s="106">
        <v>0</v>
      </c>
      <c r="AS522" s="106" t="s">
        <v>17010</v>
      </c>
      <c r="AT522" s="106" t="s">
        <v>17010</v>
      </c>
      <c r="AU522" s="106" t="s">
        <v>17010</v>
      </c>
      <c r="AV522" s="106"/>
      <c r="AW522" s="106"/>
      <c r="AX522" s="106"/>
      <c r="AY522" s="106"/>
      <c r="AZ522" s="106" t="s">
        <v>791</v>
      </c>
      <c r="BA522" s="107">
        <v>2128.3000000000002</v>
      </c>
      <c r="BB522" s="107">
        <v>1493.5</v>
      </c>
      <c r="BC522" s="106" t="s">
        <v>3001</v>
      </c>
      <c r="BD522" s="106">
        <v>2009</v>
      </c>
      <c r="BE522" s="108"/>
      <c r="BF522" s="109">
        <f>BB522-P522</f>
        <v>0</v>
      </c>
      <c r="BM522" s="52" t="str">
        <f t="shared" si="216"/>
        <v>1493.500</v>
      </c>
      <c r="BP522" s="52" t="s">
        <v>683</v>
      </c>
      <c r="BQ522" s="52" t="s">
        <v>1147</v>
      </c>
      <c r="BR522" s="52" t="s">
        <v>3438</v>
      </c>
      <c r="BX522" s="52" t="s">
        <v>683</v>
      </c>
      <c r="BY522" s="52" t="s">
        <v>1147</v>
      </c>
      <c r="BZ522" s="52" t="s">
        <v>3438</v>
      </c>
      <c r="CK522" s="103">
        <f t="shared" si="199"/>
        <v>-4.0745362639427185E-10</v>
      </c>
    </row>
    <row r="523" spans="1:89" x14ac:dyDescent="0.3">
      <c r="A523" s="52">
        <v>1</v>
      </c>
      <c r="B523" s="110">
        <f>SUBTOTAL(9,$A$400:A523)</f>
        <v>109</v>
      </c>
      <c r="C523" s="115" t="s">
        <v>1590</v>
      </c>
      <c r="D523" s="115"/>
      <c r="E523" s="115"/>
      <c r="F523" s="116"/>
      <c r="G523" s="101">
        <f t="shared" si="224"/>
        <v>8838712.3600000013</v>
      </c>
      <c r="H523" s="117">
        <v>0</v>
      </c>
      <c r="I523" s="117">
        <v>0</v>
      </c>
      <c r="J523" s="117">
        <v>0</v>
      </c>
      <c r="K523" s="117">
        <v>0</v>
      </c>
      <c r="L523" s="117">
        <v>0</v>
      </c>
      <c r="M523" s="117">
        <v>0</v>
      </c>
      <c r="N523" s="118">
        <v>0</v>
      </c>
      <c r="O523" s="117">
        <v>0</v>
      </c>
      <c r="P523" s="129">
        <v>0</v>
      </c>
      <c r="Q523" s="101">
        <v>0</v>
      </c>
      <c r="R523" s="117">
        <v>0</v>
      </c>
      <c r="S523" s="117">
        <v>0</v>
      </c>
      <c r="T523" s="101">
        <v>0</v>
      </c>
      <c r="U523" s="101">
        <v>0</v>
      </c>
      <c r="V523" s="117">
        <v>114</v>
      </c>
      <c r="W523" s="117">
        <v>8508580.9600000009</v>
      </c>
      <c r="X523" s="117">
        <v>0</v>
      </c>
      <c r="Y523" s="117">
        <v>0</v>
      </c>
      <c r="Z523" s="117">
        <v>0</v>
      </c>
      <c r="AA523" s="117">
        <v>0</v>
      </c>
      <c r="AB523" s="117">
        <v>0</v>
      </c>
      <c r="AC523" s="117">
        <v>0</v>
      </c>
      <c r="AD523" s="117">
        <v>0</v>
      </c>
      <c r="AE523" s="117">
        <v>0</v>
      </c>
      <c r="AF523" s="117">
        <f>ROUND(Q523*1.0593%,2)+ROUND(H523*1.0593%,2)+ROUND(I523*1.0593%,2)+ROUND(J523*1.0593%,2)+ROUND(K523*1.0593%,2)+ROUND(L523*1.0593%,2)+ROUND(M523*1.0593%,2)+ROUND(O523*1.0593%,2)+ROUND(S523*1.0593%,2)+ROUND(U523*1.0593%,2)+ROUND(W523*1.0593%,2)+ROUND(X523*1.0593%,2)+ROUND(Y523*1.0593%,2)+ROUND(Z523*1.0593%,2)+ROUND(AA523*1.0593%,2)+ROUND(AB523*1.0593%,2)+ROUND(AC523*1.0593%,2)+ROUND(AD523*1.0593%,2)+ROUND(AE523*1.0593%,2)</f>
        <v>90131.4</v>
      </c>
      <c r="AG523" s="117">
        <v>120000</v>
      </c>
      <c r="AH523" s="117">
        <v>120000</v>
      </c>
      <c r="AI523" s="93">
        <v>2024</v>
      </c>
      <c r="AJ523" s="93">
        <v>2024</v>
      </c>
      <c r="AK523" s="93">
        <v>2024</v>
      </c>
      <c r="AL523" s="105"/>
      <c r="AM523" s="105"/>
      <c r="AN523" s="105"/>
      <c r="AO523" s="105"/>
      <c r="AP523" s="106"/>
      <c r="AQ523" s="106"/>
      <c r="AR523" s="106"/>
      <c r="AS523" s="106"/>
      <c r="AT523" s="106"/>
      <c r="AU523" s="106"/>
      <c r="AV523" s="106"/>
      <c r="AW523" s="106"/>
      <c r="AX523" s="106"/>
      <c r="AY523" s="106"/>
      <c r="AZ523" s="106"/>
      <c r="BA523" s="107"/>
      <c r="BB523" s="107"/>
      <c r="BC523" s="106"/>
      <c r="BD523" s="106"/>
      <c r="BE523" s="108"/>
      <c r="BF523" s="109"/>
      <c r="CK523" s="103">
        <f t="shared" si="199"/>
        <v>3.7834979593753815E-10</v>
      </c>
    </row>
    <row r="524" spans="1:89" x14ac:dyDescent="0.3">
      <c r="B524" s="104" t="s">
        <v>333</v>
      </c>
      <c r="C524" s="104"/>
      <c r="D524" s="100">
        <v>8289938.4199999999</v>
      </c>
      <c r="E524" s="104"/>
      <c r="F524" s="140">
        <v>6193827.0800000001</v>
      </c>
      <c r="G524" s="100">
        <f>G525</f>
        <v>6193827.0800000001</v>
      </c>
      <c r="H524" s="101">
        <f t="shared" ref="H524:AH524" si="225">H525</f>
        <v>0</v>
      </c>
      <c r="I524" s="101">
        <f t="shared" si="225"/>
        <v>0</v>
      </c>
      <c r="J524" s="101">
        <f t="shared" si="225"/>
        <v>0</v>
      </c>
      <c r="K524" s="101">
        <f t="shared" si="225"/>
        <v>0</v>
      </c>
      <c r="L524" s="101">
        <f t="shared" si="225"/>
        <v>0</v>
      </c>
      <c r="M524" s="101">
        <f t="shared" si="225"/>
        <v>0</v>
      </c>
      <c r="N524" s="102">
        <f t="shared" si="225"/>
        <v>0</v>
      </c>
      <c r="O524" s="101">
        <f t="shared" si="225"/>
        <v>0</v>
      </c>
      <c r="P524" s="101">
        <f t="shared" si="225"/>
        <v>735.12</v>
      </c>
      <c r="Q524" s="101">
        <f t="shared" si="225"/>
        <v>5887827.5700000003</v>
      </c>
      <c r="R524" s="101">
        <f t="shared" si="225"/>
        <v>0</v>
      </c>
      <c r="S524" s="101">
        <f t="shared" si="225"/>
        <v>0</v>
      </c>
      <c r="T524" s="101">
        <f t="shared" si="225"/>
        <v>0</v>
      </c>
      <c r="U524" s="101">
        <f t="shared" si="225"/>
        <v>0</v>
      </c>
      <c r="V524" s="101">
        <f t="shared" si="225"/>
        <v>0</v>
      </c>
      <c r="W524" s="101">
        <f t="shared" si="225"/>
        <v>0</v>
      </c>
      <c r="X524" s="101">
        <f t="shared" si="225"/>
        <v>0</v>
      </c>
      <c r="Y524" s="101">
        <f t="shared" si="225"/>
        <v>0</v>
      </c>
      <c r="Z524" s="101">
        <f t="shared" si="225"/>
        <v>0</v>
      </c>
      <c r="AA524" s="101">
        <f t="shared" si="225"/>
        <v>0</v>
      </c>
      <c r="AB524" s="101">
        <f t="shared" si="225"/>
        <v>0</v>
      </c>
      <c r="AC524" s="101">
        <f t="shared" si="225"/>
        <v>0</v>
      </c>
      <c r="AD524" s="101">
        <f t="shared" si="225"/>
        <v>0</v>
      </c>
      <c r="AE524" s="101">
        <f t="shared" si="225"/>
        <v>0</v>
      </c>
      <c r="AF524" s="101">
        <f t="shared" si="225"/>
        <v>125999.51</v>
      </c>
      <c r="AG524" s="101">
        <f t="shared" si="225"/>
        <v>180000</v>
      </c>
      <c r="AH524" s="101">
        <f t="shared" si="225"/>
        <v>0</v>
      </c>
      <c r="AI524" s="93" t="s">
        <v>17075</v>
      </c>
      <c r="AJ524" s="93" t="s">
        <v>17075</v>
      </c>
      <c r="AK524" s="93" t="s">
        <v>17075</v>
      </c>
      <c r="AL524" s="105"/>
      <c r="AM524" s="105"/>
      <c r="AN524" s="105"/>
      <c r="AO524" s="105"/>
      <c r="AP524" s="106"/>
      <c r="AQ524" s="106"/>
      <c r="AR524" s="106"/>
      <c r="AS524" s="106"/>
      <c r="AT524" s="106"/>
      <c r="AU524" s="106"/>
      <c r="AV524" s="106"/>
      <c r="AW524" s="106"/>
      <c r="AX524" s="106"/>
      <c r="AY524" s="106"/>
      <c r="AZ524" s="106"/>
      <c r="BA524" s="107"/>
      <c r="BB524" s="107"/>
      <c r="BC524" s="106"/>
      <c r="BD524" s="106"/>
      <c r="BE524" s="108"/>
      <c r="BF524" s="109">
        <f t="shared" si="223"/>
        <v>-735.12</v>
      </c>
      <c r="BM524" s="52" t="e">
        <f t="shared" ref="BM524:BM543" si="226">VLOOKUP(C524,BP:BR,3,FALSE)</f>
        <v>#N/A</v>
      </c>
      <c r="BP524" s="52" t="s">
        <v>3502</v>
      </c>
      <c r="BQ524" s="52" t="s">
        <v>2993</v>
      </c>
      <c r="BR524" s="52" t="s">
        <v>2993</v>
      </c>
      <c r="BX524" s="52" t="s">
        <v>3502</v>
      </c>
      <c r="BY524" s="52" t="s">
        <v>2993</v>
      </c>
      <c r="BZ524" s="52" t="s">
        <v>2993</v>
      </c>
      <c r="CK524" s="103">
        <f t="shared" si="199"/>
        <v>-2.3283064365386963E-10</v>
      </c>
    </row>
    <row r="525" spans="1:89" x14ac:dyDescent="0.3">
      <c r="A525" s="52">
        <v>1</v>
      </c>
      <c r="B525" s="110">
        <f>SUBTOTAL(9,$A$400:A525)</f>
        <v>110</v>
      </c>
      <c r="C525" s="115" t="s">
        <v>335</v>
      </c>
      <c r="D525" s="115"/>
      <c r="E525" s="115"/>
      <c r="F525" s="116">
        <v>6193827.0800000001</v>
      </c>
      <c r="G525" s="101">
        <f>H525+I525+J525+K525+L525+M525+O525+Q525+S525+U525+W525+X525+Y525+Z525+AA525+AB525+AC525+AD525+AE525+AF525+AG525+AH525</f>
        <v>6193827.0800000001</v>
      </c>
      <c r="H525" s="117">
        <v>0</v>
      </c>
      <c r="I525" s="117">
        <v>0</v>
      </c>
      <c r="J525" s="117">
        <v>0</v>
      </c>
      <c r="K525" s="117">
        <v>0</v>
      </c>
      <c r="L525" s="117">
        <v>0</v>
      </c>
      <c r="M525" s="117">
        <v>0</v>
      </c>
      <c r="N525" s="118">
        <v>0</v>
      </c>
      <c r="O525" s="117">
        <v>0</v>
      </c>
      <c r="P525" s="101">
        <v>735.12</v>
      </c>
      <c r="Q525" s="101">
        <f>ROUND((F525-AG525)/102.14*100,2)</f>
        <v>5887827.5700000003</v>
      </c>
      <c r="R525" s="117">
        <v>0</v>
      </c>
      <c r="S525" s="117">
        <v>0</v>
      </c>
      <c r="T525" s="117">
        <v>0</v>
      </c>
      <c r="U525" s="117">
        <v>0</v>
      </c>
      <c r="V525" s="117">
        <v>0</v>
      </c>
      <c r="W525" s="117">
        <v>0</v>
      </c>
      <c r="X525" s="117">
        <v>0</v>
      </c>
      <c r="Y525" s="117">
        <v>0</v>
      </c>
      <c r="Z525" s="117">
        <v>0</v>
      </c>
      <c r="AA525" s="117">
        <v>0</v>
      </c>
      <c r="AB525" s="117">
        <v>0</v>
      </c>
      <c r="AC525" s="117">
        <v>0</v>
      </c>
      <c r="AD525" s="117">
        <v>0</v>
      </c>
      <c r="AE525" s="117">
        <v>0</v>
      </c>
      <c r="AF525" s="101">
        <f>ROUND(Q525*2.14%,2)</f>
        <v>125999.51</v>
      </c>
      <c r="AG525" s="101">
        <v>180000</v>
      </c>
      <c r="AH525" s="117">
        <v>0</v>
      </c>
      <c r="AI525" s="93">
        <v>2024</v>
      </c>
      <c r="AJ525" s="93">
        <v>2024</v>
      </c>
      <c r="AK525" s="93">
        <v>2024</v>
      </c>
      <c r="AL525" s="105"/>
      <c r="AM525" s="105"/>
      <c r="AN525" s="105"/>
      <c r="AO525" s="105"/>
      <c r="AP525" s="106" t="s">
        <v>17006</v>
      </c>
      <c r="AQ525" s="106" t="s">
        <v>17002</v>
      </c>
      <c r="AR525" s="106">
        <v>0</v>
      </c>
      <c r="AS525" s="106" t="s">
        <v>17017</v>
      </c>
      <c r="AT525" s="106" t="s">
        <v>17007</v>
      </c>
      <c r="AU525" s="106">
        <v>0</v>
      </c>
      <c r="AV525" s="106"/>
      <c r="AW525" s="106"/>
      <c r="AX525" s="106"/>
      <c r="AY525" s="106"/>
      <c r="AZ525" s="106" t="s">
        <v>786</v>
      </c>
      <c r="BA525" s="107">
        <v>775.8</v>
      </c>
      <c r="BB525" s="107">
        <v>760.5</v>
      </c>
      <c r="BC525" s="106" t="s">
        <v>2975</v>
      </c>
      <c r="BD525" s="106" t="s">
        <v>17058</v>
      </c>
      <c r="BE525" s="108"/>
      <c r="BF525" s="109">
        <f t="shared" si="223"/>
        <v>25.379999999999995</v>
      </c>
      <c r="BM525" s="52" t="str">
        <f t="shared" si="226"/>
        <v>764.000</v>
      </c>
      <c r="BP525" s="52" t="s">
        <v>3504</v>
      </c>
      <c r="BQ525" s="52" t="s">
        <v>2993</v>
      </c>
      <c r="BR525" s="52" t="s">
        <v>2993</v>
      </c>
      <c r="BX525" s="52" t="s">
        <v>3504</v>
      </c>
      <c r="BY525" s="52" t="s">
        <v>2993</v>
      </c>
      <c r="BZ525" s="52" t="s">
        <v>2993</v>
      </c>
      <c r="CK525" s="103">
        <f t="shared" si="199"/>
        <v>-2.3283064365386963E-10</v>
      </c>
    </row>
    <row r="526" spans="1:89" x14ac:dyDescent="0.3">
      <c r="B526" s="104" t="s">
        <v>334</v>
      </c>
      <c r="C526" s="104"/>
      <c r="D526" s="104"/>
      <c r="E526" s="104"/>
      <c r="F526" s="140">
        <v>2190656</v>
      </c>
      <c r="G526" s="100">
        <f>G527</f>
        <v>2190656</v>
      </c>
      <c r="H526" s="101">
        <f t="shared" ref="H526:AH526" si="227">H527</f>
        <v>0</v>
      </c>
      <c r="I526" s="101">
        <f t="shared" si="227"/>
        <v>0</v>
      </c>
      <c r="J526" s="101">
        <f t="shared" si="227"/>
        <v>0</v>
      </c>
      <c r="K526" s="101">
        <f t="shared" si="227"/>
        <v>0</v>
      </c>
      <c r="L526" s="101">
        <f t="shared" si="227"/>
        <v>0</v>
      </c>
      <c r="M526" s="101">
        <f t="shared" si="227"/>
        <v>0</v>
      </c>
      <c r="N526" s="102">
        <f t="shared" si="227"/>
        <v>0</v>
      </c>
      <c r="O526" s="101">
        <f t="shared" si="227"/>
        <v>0</v>
      </c>
      <c r="P526" s="101">
        <f t="shared" si="227"/>
        <v>260</v>
      </c>
      <c r="Q526" s="101">
        <f t="shared" si="227"/>
        <v>1997900.92</v>
      </c>
      <c r="R526" s="101">
        <f t="shared" si="227"/>
        <v>0</v>
      </c>
      <c r="S526" s="101">
        <f t="shared" si="227"/>
        <v>0</v>
      </c>
      <c r="T526" s="101">
        <f t="shared" si="227"/>
        <v>0</v>
      </c>
      <c r="U526" s="101">
        <f t="shared" si="227"/>
        <v>0</v>
      </c>
      <c r="V526" s="101">
        <f t="shared" si="227"/>
        <v>0</v>
      </c>
      <c r="W526" s="101">
        <f t="shared" si="227"/>
        <v>0</v>
      </c>
      <c r="X526" s="101">
        <f t="shared" si="227"/>
        <v>0</v>
      </c>
      <c r="Y526" s="101">
        <f t="shared" si="227"/>
        <v>0</v>
      </c>
      <c r="Z526" s="101">
        <f t="shared" si="227"/>
        <v>0</v>
      </c>
      <c r="AA526" s="101">
        <f t="shared" si="227"/>
        <v>0</v>
      </c>
      <c r="AB526" s="101">
        <f t="shared" si="227"/>
        <v>0</v>
      </c>
      <c r="AC526" s="101">
        <f t="shared" si="227"/>
        <v>0</v>
      </c>
      <c r="AD526" s="101">
        <f t="shared" si="227"/>
        <v>0</v>
      </c>
      <c r="AE526" s="101">
        <f t="shared" si="227"/>
        <v>0</v>
      </c>
      <c r="AF526" s="101">
        <f t="shared" si="227"/>
        <v>42755.08</v>
      </c>
      <c r="AG526" s="101">
        <f t="shared" si="227"/>
        <v>150000</v>
      </c>
      <c r="AH526" s="101">
        <f t="shared" si="227"/>
        <v>0</v>
      </c>
      <c r="AI526" s="93" t="s">
        <v>17075</v>
      </c>
      <c r="AJ526" s="93" t="s">
        <v>17075</v>
      </c>
      <c r="AK526" s="93" t="s">
        <v>17075</v>
      </c>
      <c r="AL526" s="105"/>
      <c r="AM526" s="105"/>
      <c r="AN526" s="105"/>
      <c r="AO526" s="105"/>
      <c r="AP526" s="106"/>
      <c r="AQ526" s="106"/>
      <c r="AR526" s="106"/>
      <c r="AS526" s="106"/>
      <c r="AT526" s="106"/>
      <c r="AU526" s="106"/>
      <c r="AV526" s="106"/>
      <c r="AW526" s="106"/>
      <c r="AX526" s="106"/>
      <c r="AY526" s="106"/>
      <c r="AZ526" s="106"/>
      <c r="BA526" s="107"/>
      <c r="BB526" s="107"/>
      <c r="BC526" s="106"/>
      <c r="BD526" s="106"/>
      <c r="BE526" s="108"/>
      <c r="BF526" s="109">
        <f t="shared" si="223"/>
        <v>-260</v>
      </c>
      <c r="BM526" s="52" t="e">
        <f t="shared" si="226"/>
        <v>#N/A</v>
      </c>
      <c r="BP526" s="52" t="s">
        <v>3506</v>
      </c>
      <c r="BQ526" s="52" t="s">
        <v>1277</v>
      </c>
      <c r="BR526" s="52" t="s">
        <v>2203</v>
      </c>
      <c r="BX526" s="52" t="s">
        <v>3506</v>
      </c>
      <c r="BY526" s="52" t="s">
        <v>1277</v>
      </c>
      <c r="BZ526" s="52" t="s">
        <v>2203</v>
      </c>
      <c r="CK526" s="103">
        <f t="shared" si="199"/>
        <v>5.8207660913467407E-11</v>
      </c>
    </row>
    <row r="527" spans="1:89" x14ac:dyDescent="0.3">
      <c r="A527" s="52">
        <v>1</v>
      </c>
      <c r="B527" s="110">
        <f>SUBTOTAL(9,$A$400:A527)</f>
        <v>111</v>
      </c>
      <c r="C527" s="115" t="s">
        <v>336</v>
      </c>
      <c r="D527" s="115"/>
      <c r="E527" s="115"/>
      <c r="F527" s="116">
        <v>2190656</v>
      </c>
      <c r="G527" s="101">
        <f>H527+I527+J527+K527+L527+M527+O527+Q527+S527+U527+W527+X527+Y527+Z527+AA527+AB527+AC527+AD527+AE527+AF527+AG527+AH527</f>
        <v>2190656</v>
      </c>
      <c r="H527" s="117">
        <v>0</v>
      </c>
      <c r="I527" s="117">
        <v>0</v>
      </c>
      <c r="J527" s="117">
        <v>0</v>
      </c>
      <c r="K527" s="117">
        <v>0</v>
      </c>
      <c r="L527" s="117">
        <v>0</v>
      </c>
      <c r="M527" s="117">
        <v>0</v>
      </c>
      <c r="N527" s="118">
        <v>0</v>
      </c>
      <c r="O527" s="117">
        <v>0</v>
      </c>
      <c r="P527" s="101">
        <v>260</v>
      </c>
      <c r="Q527" s="101">
        <f>ROUND((F527-AG527)/102.14*100,2)</f>
        <v>1997900.92</v>
      </c>
      <c r="R527" s="117">
        <v>0</v>
      </c>
      <c r="S527" s="117">
        <v>0</v>
      </c>
      <c r="T527" s="117">
        <v>0</v>
      </c>
      <c r="U527" s="117">
        <v>0</v>
      </c>
      <c r="V527" s="117">
        <v>0</v>
      </c>
      <c r="W527" s="117">
        <v>0</v>
      </c>
      <c r="X527" s="117">
        <v>0</v>
      </c>
      <c r="Y527" s="117">
        <v>0</v>
      </c>
      <c r="Z527" s="117">
        <v>0</v>
      </c>
      <c r="AA527" s="117">
        <v>0</v>
      </c>
      <c r="AB527" s="117">
        <v>0</v>
      </c>
      <c r="AC527" s="117">
        <v>0</v>
      </c>
      <c r="AD527" s="117">
        <v>0</v>
      </c>
      <c r="AE527" s="117">
        <v>0</v>
      </c>
      <c r="AF527" s="101">
        <f>ROUND(Q527*2.14%,2)</f>
        <v>42755.08</v>
      </c>
      <c r="AG527" s="101">
        <v>150000</v>
      </c>
      <c r="AH527" s="117">
        <v>0</v>
      </c>
      <c r="AI527" s="93">
        <v>2024</v>
      </c>
      <c r="AJ527" s="93">
        <v>2024</v>
      </c>
      <c r="AK527" s="93">
        <v>2024</v>
      </c>
      <c r="AL527" s="105"/>
      <c r="AM527" s="105"/>
      <c r="AN527" s="105"/>
      <c r="AO527" s="105"/>
      <c r="AP527" s="106" t="s">
        <v>17016</v>
      </c>
      <c r="AQ527" s="106" t="s">
        <v>17016</v>
      </c>
      <c r="AR527" s="106">
        <v>0</v>
      </c>
      <c r="AS527" s="106" t="s">
        <v>17010</v>
      </c>
      <c r="AT527" s="106" t="s">
        <v>16998</v>
      </c>
      <c r="AU527" s="106">
        <v>0</v>
      </c>
      <c r="AV527" s="106"/>
      <c r="AW527" s="106"/>
      <c r="AX527" s="106"/>
      <c r="AY527" s="106"/>
      <c r="AZ527" s="106" t="s">
        <v>642</v>
      </c>
      <c r="BA527" s="107">
        <v>349.8</v>
      </c>
      <c r="BB527" s="107">
        <v>260</v>
      </c>
      <c r="BC527" s="106" t="s">
        <v>2975</v>
      </c>
      <c r="BD527" s="106">
        <v>2007</v>
      </c>
      <c r="BE527" s="108"/>
      <c r="BF527" s="109">
        <f t="shared" si="223"/>
        <v>0</v>
      </c>
      <c r="BM527" s="52" t="str">
        <f t="shared" si="226"/>
        <v>820.600</v>
      </c>
      <c r="BP527" s="52" t="s">
        <v>3509</v>
      </c>
      <c r="BQ527" s="52" t="s">
        <v>1280</v>
      </c>
      <c r="BR527" s="52" t="s">
        <v>3510</v>
      </c>
      <c r="BX527" s="52" t="s">
        <v>3509</v>
      </c>
      <c r="BY527" s="52" t="s">
        <v>1280</v>
      </c>
      <c r="BZ527" s="52" t="s">
        <v>3510</v>
      </c>
      <c r="CK527" s="103">
        <f t="shared" si="199"/>
        <v>5.8207660913467407E-11</v>
      </c>
    </row>
    <row r="528" spans="1:89" x14ac:dyDescent="0.3">
      <c r="B528" s="104" t="s">
        <v>356</v>
      </c>
      <c r="C528" s="104"/>
      <c r="D528" s="100">
        <v>9814013.0399999991</v>
      </c>
      <c r="E528" s="104"/>
      <c r="F528" s="140">
        <v>7683651.5</v>
      </c>
      <c r="G528" s="100">
        <f>G529</f>
        <v>7683651.5</v>
      </c>
      <c r="H528" s="101">
        <f t="shared" ref="H528:AH528" si="228">H529</f>
        <v>0</v>
      </c>
      <c r="I528" s="101">
        <f t="shared" si="228"/>
        <v>0</v>
      </c>
      <c r="J528" s="101">
        <f t="shared" si="228"/>
        <v>0</v>
      </c>
      <c r="K528" s="101">
        <f t="shared" si="228"/>
        <v>0</v>
      </c>
      <c r="L528" s="101">
        <f t="shared" si="228"/>
        <v>0</v>
      </c>
      <c r="M528" s="101">
        <f t="shared" si="228"/>
        <v>0</v>
      </c>
      <c r="N528" s="102">
        <f t="shared" si="228"/>
        <v>0</v>
      </c>
      <c r="O528" s="101">
        <f t="shared" si="228"/>
        <v>0</v>
      </c>
      <c r="P528" s="101">
        <f t="shared" si="228"/>
        <v>850</v>
      </c>
      <c r="Q528" s="101">
        <f t="shared" si="228"/>
        <v>7346437.7300000004</v>
      </c>
      <c r="R528" s="101">
        <f t="shared" si="228"/>
        <v>0</v>
      </c>
      <c r="S528" s="101">
        <f t="shared" si="228"/>
        <v>0</v>
      </c>
      <c r="T528" s="101">
        <f t="shared" si="228"/>
        <v>0</v>
      </c>
      <c r="U528" s="101">
        <f t="shared" si="228"/>
        <v>0</v>
      </c>
      <c r="V528" s="101">
        <f t="shared" si="228"/>
        <v>0</v>
      </c>
      <c r="W528" s="101">
        <f t="shared" si="228"/>
        <v>0</v>
      </c>
      <c r="X528" s="101">
        <f t="shared" si="228"/>
        <v>0</v>
      </c>
      <c r="Y528" s="101">
        <f t="shared" si="228"/>
        <v>0</v>
      </c>
      <c r="Z528" s="101">
        <f t="shared" si="228"/>
        <v>0</v>
      </c>
      <c r="AA528" s="101">
        <f t="shared" si="228"/>
        <v>0</v>
      </c>
      <c r="AB528" s="101">
        <f t="shared" si="228"/>
        <v>0</v>
      </c>
      <c r="AC528" s="101">
        <f t="shared" si="228"/>
        <v>0</v>
      </c>
      <c r="AD528" s="101">
        <f t="shared" si="228"/>
        <v>0</v>
      </c>
      <c r="AE528" s="101">
        <f t="shared" si="228"/>
        <v>0</v>
      </c>
      <c r="AF528" s="101">
        <f t="shared" si="228"/>
        <v>157213.76999999999</v>
      </c>
      <c r="AG528" s="101">
        <f t="shared" si="228"/>
        <v>180000</v>
      </c>
      <c r="AH528" s="101">
        <f t="shared" si="228"/>
        <v>0</v>
      </c>
      <c r="AI528" s="93" t="s">
        <v>17075</v>
      </c>
      <c r="AJ528" s="93" t="s">
        <v>17075</v>
      </c>
      <c r="AK528" s="93" t="s">
        <v>17075</v>
      </c>
      <c r="AL528" s="105"/>
      <c r="AM528" s="105"/>
      <c r="AN528" s="105"/>
      <c r="AO528" s="105"/>
      <c r="AP528" s="106"/>
      <c r="AQ528" s="106"/>
      <c r="AR528" s="106"/>
      <c r="AS528" s="106"/>
      <c r="AT528" s="106"/>
      <c r="AU528" s="106"/>
      <c r="AV528" s="106"/>
      <c r="AW528" s="106"/>
      <c r="AX528" s="106"/>
      <c r="AY528" s="106"/>
      <c r="AZ528" s="106"/>
      <c r="BA528" s="107"/>
      <c r="BB528" s="107"/>
      <c r="BC528" s="106"/>
      <c r="BD528" s="106"/>
      <c r="BE528" s="108"/>
      <c r="BF528" s="109">
        <f t="shared" si="223"/>
        <v>-850</v>
      </c>
      <c r="BM528" s="52" t="e">
        <f t="shared" si="226"/>
        <v>#N/A</v>
      </c>
      <c r="BP528" s="52" t="s">
        <v>695</v>
      </c>
      <c r="BQ528" s="52" t="s">
        <v>630</v>
      </c>
      <c r="BR528" s="52" t="s">
        <v>3153</v>
      </c>
      <c r="BX528" s="52" t="s">
        <v>695</v>
      </c>
      <c r="BY528" s="52" t="s">
        <v>630</v>
      </c>
      <c r="BZ528" s="52" t="s">
        <v>3153</v>
      </c>
      <c r="CK528" s="103">
        <f t="shared" si="199"/>
        <v>-4.3655745685100555E-10</v>
      </c>
    </row>
    <row r="529" spans="1:89" x14ac:dyDescent="0.3">
      <c r="A529" s="52">
        <v>1</v>
      </c>
      <c r="B529" s="110">
        <f>SUBTOTAL(9,$A$400:A529)</f>
        <v>112</v>
      </c>
      <c r="C529" s="115" t="s">
        <v>358</v>
      </c>
      <c r="D529" s="115"/>
      <c r="E529" s="115"/>
      <c r="F529" s="116">
        <v>7683651.5</v>
      </c>
      <c r="G529" s="101">
        <f>H529+I529+J529+K529+L529+M529+O529+Q529+S529+U529+W529+X529+Y529+Z529+AA529+AB529+AC529+AD529+AE529+AF529+AG529+AH529</f>
        <v>7683651.5</v>
      </c>
      <c r="H529" s="117">
        <v>0</v>
      </c>
      <c r="I529" s="117">
        <v>0</v>
      </c>
      <c r="J529" s="117">
        <v>0</v>
      </c>
      <c r="K529" s="117">
        <v>0</v>
      </c>
      <c r="L529" s="117">
        <v>0</v>
      </c>
      <c r="M529" s="117">
        <v>0</v>
      </c>
      <c r="N529" s="118">
        <v>0</v>
      </c>
      <c r="O529" s="117">
        <v>0</v>
      </c>
      <c r="P529" s="101">
        <v>850</v>
      </c>
      <c r="Q529" s="101">
        <f>ROUND((F529-AG529)/102.14*100,2)</f>
        <v>7346437.7300000004</v>
      </c>
      <c r="R529" s="117">
        <v>0</v>
      </c>
      <c r="S529" s="117">
        <v>0</v>
      </c>
      <c r="T529" s="117">
        <v>0</v>
      </c>
      <c r="U529" s="117">
        <v>0</v>
      </c>
      <c r="V529" s="117">
        <v>0</v>
      </c>
      <c r="W529" s="117">
        <v>0</v>
      </c>
      <c r="X529" s="117">
        <v>0</v>
      </c>
      <c r="Y529" s="117">
        <v>0</v>
      </c>
      <c r="Z529" s="117">
        <v>0</v>
      </c>
      <c r="AA529" s="117">
        <v>0</v>
      </c>
      <c r="AB529" s="117">
        <v>0</v>
      </c>
      <c r="AC529" s="117">
        <v>0</v>
      </c>
      <c r="AD529" s="117">
        <v>0</v>
      </c>
      <c r="AE529" s="117">
        <v>0</v>
      </c>
      <c r="AF529" s="101">
        <f>ROUND(Q529*2.14%,2)</f>
        <v>157213.76999999999</v>
      </c>
      <c r="AG529" s="101">
        <v>180000</v>
      </c>
      <c r="AH529" s="117">
        <v>0</v>
      </c>
      <c r="AI529" s="93">
        <v>2024</v>
      </c>
      <c r="AJ529" s="93">
        <v>2024</v>
      </c>
      <c r="AK529" s="93">
        <v>2024</v>
      </c>
      <c r="AL529" s="105"/>
      <c r="AM529" s="105"/>
      <c r="AN529" s="105"/>
      <c r="AO529" s="105"/>
      <c r="AP529" s="106" t="s">
        <v>17006</v>
      </c>
      <c r="AQ529" s="106" t="s">
        <v>17002</v>
      </c>
      <c r="AR529" s="106">
        <v>0</v>
      </c>
      <c r="AS529" s="106" t="s">
        <v>17010</v>
      </c>
      <c r="AT529" s="106" t="s">
        <v>17004</v>
      </c>
      <c r="AU529" s="106" t="s">
        <v>17010</v>
      </c>
      <c r="AV529" s="106"/>
      <c r="AW529" s="106"/>
      <c r="AX529" s="106"/>
      <c r="AY529" s="106"/>
      <c r="AZ529" s="106" t="s">
        <v>710</v>
      </c>
      <c r="BA529" s="107">
        <v>931.7</v>
      </c>
      <c r="BB529" s="107">
        <v>877</v>
      </c>
      <c r="BC529" s="106" t="s">
        <v>2975</v>
      </c>
      <c r="BD529" s="106" t="s">
        <v>17058</v>
      </c>
      <c r="BE529" s="108"/>
      <c r="BF529" s="109">
        <f t="shared" si="223"/>
        <v>27</v>
      </c>
      <c r="BM529" s="52" t="str">
        <f t="shared" si="226"/>
        <v>664.000</v>
      </c>
      <c r="BP529" s="52" t="s">
        <v>696</v>
      </c>
      <c r="BQ529" s="52" t="s">
        <v>2993</v>
      </c>
      <c r="BR529" s="52" t="s">
        <v>1747</v>
      </c>
      <c r="BX529" s="52" t="s">
        <v>696</v>
      </c>
      <c r="BY529" s="52" t="s">
        <v>2993</v>
      </c>
      <c r="BZ529" s="52" t="s">
        <v>1747</v>
      </c>
      <c r="CK529" s="103">
        <f t="shared" si="199"/>
        <v>-4.3655745685100555E-10</v>
      </c>
    </row>
    <row r="530" spans="1:89" x14ac:dyDescent="0.3">
      <c r="B530" s="104" t="s">
        <v>359</v>
      </c>
      <c r="C530" s="104"/>
      <c r="D530" s="104"/>
      <c r="E530" s="104"/>
      <c r="F530" s="140">
        <v>5423754</v>
      </c>
      <c r="G530" s="100">
        <f>G531</f>
        <v>5423754</v>
      </c>
      <c r="H530" s="101">
        <f t="shared" ref="H530:AH530" si="229">H531</f>
        <v>0</v>
      </c>
      <c r="I530" s="101">
        <f t="shared" si="229"/>
        <v>0</v>
      </c>
      <c r="J530" s="101">
        <f t="shared" si="229"/>
        <v>0</v>
      </c>
      <c r="K530" s="101">
        <f t="shared" si="229"/>
        <v>0</v>
      </c>
      <c r="L530" s="101">
        <f t="shared" si="229"/>
        <v>0</v>
      </c>
      <c r="M530" s="101">
        <f t="shared" si="229"/>
        <v>0</v>
      </c>
      <c r="N530" s="102">
        <f t="shared" si="229"/>
        <v>0</v>
      </c>
      <c r="O530" s="101">
        <f t="shared" si="229"/>
        <v>0</v>
      </c>
      <c r="P530" s="101">
        <f t="shared" si="229"/>
        <v>600</v>
      </c>
      <c r="Q530" s="101">
        <f t="shared" si="229"/>
        <v>5133888.78</v>
      </c>
      <c r="R530" s="101">
        <f t="shared" si="229"/>
        <v>0</v>
      </c>
      <c r="S530" s="101">
        <f t="shared" si="229"/>
        <v>0</v>
      </c>
      <c r="T530" s="101">
        <f t="shared" si="229"/>
        <v>0</v>
      </c>
      <c r="U530" s="101">
        <f t="shared" si="229"/>
        <v>0</v>
      </c>
      <c r="V530" s="101">
        <f t="shared" si="229"/>
        <v>0</v>
      </c>
      <c r="W530" s="101">
        <f t="shared" si="229"/>
        <v>0</v>
      </c>
      <c r="X530" s="101">
        <f t="shared" si="229"/>
        <v>0</v>
      </c>
      <c r="Y530" s="101">
        <f t="shared" si="229"/>
        <v>0</v>
      </c>
      <c r="Z530" s="101">
        <f t="shared" si="229"/>
        <v>0</v>
      </c>
      <c r="AA530" s="101">
        <f t="shared" si="229"/>
        <v>0</v>
      </c>
      <c r="AB530" s="101">
        <f t="shared" si="229"/>
        <v>0</v>
      </c>
      <c r="AC530" s="101">
        <f t="shared" si="229"/>
        <v>0</v>
      </c>
      <c r="AD530" s="101">
        <f t="shared" si="229"/>
        <v>0</v>
      </c>
      <c r="AE530" s="101">
        <f t="shared" si="229"/>
        <v>0</v>
      </c>
      <c r="AF530" s="101">
        <f t="shared" si="229"/>
        <v>109865.22</v>
      </c>
      <c r="AG530" s="101">
        <f t="shared" si="229"/>
        <v>180000</v>
      </c>
      <c r="AH530" s="101">
        <f t="shared" si="229"/>
        <v>0</v>
      </c>
      <c r="AI530" s="93" t="s">
        <v>17075</v>
      </c>
      <c r="AJ530" s="93" t="s">
        <v>17075</v>
      </c>
      <c r="AK530" s="93" t="s">
        <v>17075</v>
      </c>
      <c r="AL530" s="105"/>
      <c r="AM530" s="105"/>
      <c r="AN530" s="105"/>
      <c r="AO530" s="105"/>
      <c r="AP530" s="106"/>
      <c r="AQ530" s="106"/>
      <c r="AR530" s="106"/>
      <c r="AS530" s="106"/>
      <c r="AT530" s="106"/>
      <c r="AU530" s="106"/>
      <c r="AV530" s="106"/>
      <c r="AW530" s="106"/>
      <c r="AX530" s="106"/>
      <c r="AY530" s="106"/>
      <c r="AZ530" s="106"/>
      <c r="BA530" s="107"/>
      <c r="BB530" s="107"/>
      <c r="BC530" s="106"/>
      <c r="BD530" s="106"/>
      <c r="BE530" s="108"/>
      <c r="BF530" s="109">
        <f t="shared" si="223"/>
        <v>-600</v>
      </c>
      <c r="BM530" s="52" t="e">
        <f t="shared" si="226"/>
        <v>#N/A</v>
      </c>
      <c r="BP530" s="52" t="s">
        <v>3557</v>
      </c>
      <c r="BQ530" s="52" t="s">
        <v>633</v>
      </c>
      <c r="BR530" s="52" t="s">
        <v>3558</v>
      </c>
      <c r="BX530" s="52" t="s">
        <v>3557</v>
      </c>
      <c r="BY530" s="52" t="s">
        <v>633</v>
      </c>
      <c r="BZ530" s="52" t="s">
        <v>3558</v>
      </c>
      <c r="CK530" s="103">
        <f t="shared" si="199"/>
        <v>-2.6193447411060333E-10</v>
      </c>
    </row>
    <row r="531" spans="1:89" x14ac:dyDescent="0.3">
      <c r="A531" s="52">
        <v>1</v>
      </c>
      <c r="B531" s="110">
        <f>SUBTOTAL(9,$A$400:A531)</f>
        <v>113</v>
      </c>
      <c r="C531" s="115" t="s">
        <v>360</v>
      </c>
      <c r="D531" s="115"/>
      <c r="E531" s="115"/>
      <c r="F531" s="116">
        <v>5423754</v>
      </c>
      <c r="G531" s="101">
        <f>H531+I531+J531+K531+L531+M531+O531+Q531+S531+U531+W531+X531+Y531+Z531+AA531+AB531+AC531+AD531+AE531+AF531+AG531+AH531</f>
        <v>5423754</v>
      </c>
      <c r="H531" s="117">
        <v>0</v>
      </c>
      <c r="I531" s="117">
        <v>0</v>
      </c>
      <c r="J531" s="117">
        <v>0</v>
      </c>
      <c r="K531" s="117">
        <v>0</v>
      </c>
      <c r="L531" s="117">
        <v>0</v>
      </c>
      <c r="M531" s="117">
        <v>0</v>
      </c>
      <c r="N531" s="118">
        <v>0</v>
      </c>
      <c r="O531" s="117">
        <v>0</v>
      </c>
      <c r="P531" s="101">
        <v>600</v>
      </c>
      <c r="Q531" s="101">
        <f>ROUND((F531-AG531)/102.14*100,2)</f>
        <v>5133888.78</v>
      </c>
      <c r="R531" s="117">
        <v>0</v>
      </c>
      <c r="S531" s="117">
        <v>0</v>
      </c>
      <c r="T531" s="117">
        <v>0</v>
      </c>
      <c r="U531" s="117">
        <v>0</v>
      </c>
      <c r="V531" s="117">
        <v>0</v>
      </c>
      <c r="W531" s="117">
        <v>0</v>
      </c>
      <c r="X531" s="117">
        <v>0</v>
      </c>
      <c r="Y531" s="117">
        <v>0</v>
      </c>
      <c r="Z531" s="117">
        <v>0</v>
      </c>
      <c r="AA531" s="117">
        <v>0</v>
      </c>
      <c r="AB531" s="117">
        <v>0</v>
      </c>
      <c r="AC531" s="117">
        <v>0</v>
      </c>
      <c r="AD531" s="117">
        <v>0</v>
      </c>
      <c r="AE531" s="117">
        <v>0</v>
      </c>
      <c r="AF531" s="101">
        <f>ROUND(Q531*2.14%,2)</f>
        <v>109865.22</v>
      </c>
      <c r="AG531" s="101">
        <v>180000</v>
      </c>
      <c r="AH531" s="117">
        <v>0</v>
      </c>
      <c r="AI531" s="93">
        <v>2024</v>
      </c>
      <c r="AJ531" s="93">
        <v>2024</v>
      </c>
      <c r="AK531" s="93">
        <v>2024</v>
      </c>
      <c r="AL531" s="105"/>
      <c r="AM531" s="105"/>
      <c r="AN531" s="105"/>
      <c r="AO531" s="105"/>
      <c r="AP531" s="106" t="s">
        <v>16999</v>
      </c>
      <c r="AQ531" s="106" t="s">
        <v>17005</v>
      </c>
      <c r="AR531" s="106">
        <v>0</v>
      </c>
      <c r="AS531" s="106" t="s">
        <v>17017</v>
      </c>
      <c r="AT531" s="106" t="s">
        <v>17020</v>
      </c>
      <c r="AU531" s="106">
        <v>0</v>
      </c>
      <c r="AV531" s="106"/>
      <c r="AW531" s="106"/>
      <c r="AX531" s="106"/>
      <c r="AY531" s="106"/>
      <c r="AZ531" s="106" t="s">
        <v>786</v>
      </c>
      <c r="BA531" s="107">
        <v>521.6</v>
      </c>
      <c r="BB531" s="107">
        <v>621.72</v>
      </c>
      <c r="BC531" s="106" t="s">
        <v>2975</v>
      </c>
      <c r="BD531" s="106" t="s">
        <v>17058</v>
      </c>
      <c r="BE531" s="108"/>
      <c r="BF531" s="109">
        <f t="shared" si="223"/>
        <v>21.720000000000027</v>
      </c>
      <c r="BM531" s="52" t="str">
        <f t="shared" si="226"/>
        <v>521.600</v>
      </c>
      <c r="BP531" s="52" t="s">
        <v>544</v>
      </c>
      <c r="BQ531" s="52" t="s">
        <v>2993</v>
      </c>
      <c r="BR531" s="52" t="s">
        <v>2993</v>
      </c>
      <c r="BX531" s="52" t="s">
        <v>544</v>
      </c>
      <c r="BY531" s="52" t="s">
        <v>2993</v>
      </c>
      <c r="BZ531" s="52" t="s">
        <v>2993</v>
      </c>
      <c r="CK531" s="103">
        <f t="shared" si="199"/>
        <v>-2.6193447411060333E-10</v>
      </c>
    </row>
    <row r="532" spans="1:89" x14ac:dyDescent="0.3">
      <c r="B532" s="104" t="s">
        <v>2955</v>
      </c>
      <c r="C532" s="104"/>
      <c r="D532" s="100">
        <v>38679130.789999999</v>
      </c>
      <c r="E532" s="104"/>
      <c r="F532" s="117">
        <v>30502927.504000001</v>
      </c>
      <c r="G532" s="100">
        <f>SUM(G533:G537)</f>
        <v>30502927.5</v>
      </c>
      <c r="H532" s="101">
        <f t="shared" ref="H532:AH532" si="230">SUM(H533:H537)</f>
        <v>0</v>
      </c>
      <c r="I532" s="101">
        <f t="shared" si="230"/>
        <v>0</v>
      </c>
      <c r="J532" s="101">
        <f t="shared" si="230"/>
        <v>0</v>
      </c>
      <c r="K532" s="101">
        <f t="shared" si="230"/>
        <v>0</v>
      </c>
      <c r="L532" s="101">
        <f t="shared" si="230"/>
        <v>0</v>
      </c>
      <c r="M532" s="101">
        <f t="shared" si="230"/>
        <v>0</v>
      </c>
      <c r="N532" s="102">
        <f t="shared" si="230"/>
        <v>0</v>
      </c>
      <c r="O532" s="101">
        <f t="shared" si="230"/>
        <v>0</v>
      </c>
      <c r="P532" s="101">
        <f t="shared" si="230"/>
        <v>3257.38</v>
      </c>
      <c r="Q532" s="101">
        <f t="shared" si="230"/>
        <v>26145859.530000001</v>
      </c>
      <c r="R532" s="101">
        <f t="shared" si="230"/>
        <v>0</v>
      </c>
      <c r="S532" s="101">
        <f t="shared" si="230"/>
        <v>0</v>
      </c>
      <c r="T532" s="101">
        <f t="shared" si="230"/>
        <v>0</v>
      </c>
      <c r="U532" s="101">
        <f t="shared" si="230"/>
        <v>0</v>
      </c>
      <c r="V532" s="101">
        <f t="shared" si="230"/>
        <v>0</v>
      </c>
      <c r="W532" s="101">
        <f t="shared" si="230"/>
        <v>0</v>
      </c>
      <c r="X532" s="101">
        <f t="shared" si="230"/>
        <v>2748723.89</v>
      </c>
      <c r="Y532" s="101">
        <f t="shared" si="230"/>
        <v>0</v>
      </c>
      <c r="Z532" s="101">
        <f t="shared" si="230"/>
        <v>0</v>
      </c>
      <c r="AA532" s="101">
        <f t="shared" si="230"/>
        <v>0</v>
      </c>
      <c r="AB532" s="101">
        <f t="shared" si="230"/>
        <v>0</v>
      </c>
      <c r="AC532" s="101">
        <f t="shared" si="230"/>
        <v>0</v>
      </c>
      <c r="AD532" s="101">
        <f t="shared" si="230"/>
        <v>0</v>
      </c>
      <c r="AE532" s="101">
        <f t="shared" si="230"/>
        <v>0</v>
      </c>
      <c r="AF532" s="101">
        <f t="shared" si="230"/>
        <v>618344.08000000007</v>
      </c>
      <c r="AG532" s="101">
        <f t="shared" si="230"/>
        <v>990000</v>
      </c>
      <c r="AH532" s="101">
        <f t="shared" si="230"/>
        <v>0</v>
      </c>
      <c r="AI532" s="93" t="s">
        <v>17075</v>
      </c>
      <c r="AJ532" s="93" t="s">
        <v>17075</v>
      </c>
      <c r="AK532" s="93" t="s">
        <v>17075</v>
      </c>
      <c r="AL532" s="105"/>
      <c r="AM532" s="105"/>
      <c r="AN532" s="105"/>
      <c r="AO532" s="105"/>
      <c r="AP532" s="106"/>
      <c r="AQ532" s="106"/>
      <c r="AR532" s="106"/>
      <c r="AS532" s="106"/>
      <c r="AT532" s="106"/>
      <c r="AU532" s="106"/>
      <c r="AV532" s="106"/>
      <c r="AW532" s="106"/>
      <c r="AX532" s="106"/>
      <c r="AY532" s="106"/>
      <c r="AZ532" s="106"/>
      <c r="BA532" s="107"/>
      <c r="BB532" s="107"/>
      <c r="BC532" s="106"/>
      <c r="BD532" s="106"/>
      <c r="BE532" s="108"/>
      <c r="BF532" s="109">
        <f t="shared" si="223"/>
        <v>-3257.38</v>
      </c>
      <c r="BM532" s="52" t="e">
        <f t="shared" si="226"/>
        <v>#N/A</v>
      </c>
      <c r="BP532" s="52" t="s">
        <v>765</v>
      </c>
      <c r="BQ532" s="52" t="s">
        <v>3059</v>
      </c>
      <c r="BR532" s="52" t="s">
        <v>3952</v>
      </c>
      <c r="BX532" s="52" t="s">
        <v>765</v>
      </c>
      <c r="BY532" s="52" t="s">
        <v>3059</v>
      </c>
      <c r="BZ532" s="52" t="s">
        <v>3952</v>
      </c>
      <c r="CK532" s="103">
        <f t="shared" si="199"/>
        <v>-1.3969838619232178E-9</v>
      </c>
    </row>
    <row r="533" spans="1:89" x14ac:dyDescent="0.3">
      <c r="A533" s="52">
        <v>1</v>
      </c>
      <c r="B533" s="110">
        <f>SUBTOTAL(9,$A$400:A533)</f>
        <v>114</v>
      </c>
      <c r="C533" s="115" t="s">
        <v>2959</v>
      </c>
      <c r="D533" s="115"/>
      <c r="E533" s="115"/>
      <c r="F533" s="155">
        <v>9437851.5800000001</v>
      </c>
      <c r="G533" s="101">
        <f t="shared" ref="G533:G537" si="231">H533+I533+J533+K533+L533+M533+O533+Q533+S533+U533+W533+X533+Y533+Z533+AA533+AB533+AC533+AD533+AE533+AF533+AG533+AH533</f>
        <v>9437851.5800000001</v>
      </c>
      <c r="H533" s="117">
        <v>0</v>
      </c>
      <c r="I533" s="117">
        <v>0</v>
      </c>
      <c r="J533" s="117">
        <v>0</v>
      </c>
      <c r="K533" s="117">
        <v>0</v>
      </c>
      <c r="L533" s="117">
        <v>0</v>
      </c>
      <c r="M533" s="117">
        <v>0</v>
      </c>
      <c r="N533" s="118">
        <v>0</v>
      </c>
      <c r="O533" s="117">
        <v>0</v>
      </c>
      <c r="P533" s="143">
        <v>1120.1400000000001</v>
      </c>
      <c r="Q533" s="101">
        <f>ROUND((F533-AG533)/102.14*100,2)</f>
        <v>9044303.4900000002</v>
      </c>
      <c r="R533" s="117">
        <v>0</v>
      </c>
      <c r="S533" s="117">
        <v>0</v>
      </c>
      <c r="T533" s="117">
        <v>0</v>
      </c>
      <c r="U533" s="117">
        <v>0</v>
      </c>
      <c r="V533" s="117">
        <v>0</v>
      </c>
      <c r="W533" s="117">
        <v>0</v>
      </c>
      <c r="X533" s="117">
        <v>0</v>
      </c>
      <c r="Y533" s="117">
        <v>0</v>
      </c>
      <c r="Z533" s="117">
        <v>0</v>
      </c>
      <c r="AA533" s="117">
        <v>0</v>
      </c>
      <c r="AB533" s="117">
        <v>0</v>
      </c>
      <c r="AC533" s="117">
        <v>0</v>
      </c>
      <c r="AD533" s="117">
        <v>0</v>
      </c>
      <c r="AE533" s="117">
        <v>0</v>
      </c>
      <c r="AF533" s="101">
        <f>ROUND(Q533*2.14%,2)</f>
        <v>193548.09</v>
      </c>
      <c r="AG533" s="117">
        <v>200000</v>
      </c>
      <c r="AH533" s="117">
        <v>0</v>
      </c>
      <c r="AI533" s="93">
        <v>2024</v>
      </c>
      <c r="AJ533" s="93">
        <v>2024</v>
      </c>
      <c r="AK533" s="93">
        <v>2024</v>
      </c>
      <c r="AL533" s="105"/>
      <c r="AM533" s="105"/>
      <c r="AN533" s="105"/>
      <c r="AO533" s="105"/>
      <c r="AP533" s="106" t="s">
        <v>17006</v>
      </c>
      <c r="AQ533" s="106" t="s">
        <v>17002</v>
      </c>
      <c r="AR533" s="106">
        <v>0</v>
      </c>
      <c r="AS533" s="106" t="s">
        <v>17014</v>
      </c>
      <c r="AT533" s="106" t="s">
        <v>17004</v>
      </c>
      <c r="AU533" s="106">
        <v>0</v>
      </c>
      <c r="AV533" s="106"/>
      <c r="AW533" s="106"/>
      <c r="AX533" s="106"/>
      <c r="AY533" s="106"/>
      <c r="AZ533" s="106" t="s">
        <v>811</v>
      </c>
      <c r="BA533" s="107">
        <v>2824.3</v>
      </c>
      <c r="BB533" s="107">
        <v>838.85</v>
      </c>
      <c r="BC533" s="106" t="s">
        <v>2975</v>
      </c>
      <c r="BD533" s="106" t="s">
        <v>17058</v>
      </c>
      <c r="BE533" s="108"/>
      <c r="BF533" s="109">
        <f t="shared" si="223"/>
        <v>-281.29000000000008</v>
      </c>
      <c r="BG533" s="52" t="s">
        <v>16993</v>
      </c>
      <c r="BM533" s="52" t="str">
        <f t="shared" si="226"/>
        <v>800.100</v>
      </c>
      <c r="BP533" s="52" t="s">
        <v>3953</v>
      </c>
      <c r="BQ533" s="52" t="s">
        <v>3059</v>
      </c>
      <c r="BR533" s="52" t="s">
        <v>2993</v>
      </c>
      <c r="BX533" s="52" t="s">
        <v>3953</v>
      </c>
      <c r="BY533" s="52" t="s">
        <v>3059</v>
      </c>
      <c r="BZ533" s="52" t="s">
        <v>2993</v>
      </c>
      <c r="CK533" s="103">
        <f t="shared" ref="CK533:CK594" si="232">G533-H533-I533-J533-K533-L533-M533-O533-Q533-S533-U533-W533-X533-Y533-Z533-AA533-AB533-AC533-AD533-AE533-AF533-AG533-AH533</f>
        <v>-1.4551915228366852E-10</v>
      </c>
    </row>
    <row r="534" spans="1:89" x14ac:dyDescent="0.3">
      <c r="A534" s="52">
        <v>1</v>
      </c>
      <c r="B534" s="110">
        <f>SUBTOTAL(9,$A$400:A534)</f>
        <v>115</v>
      </c>
      <c r="C534" s="115" t="s">
        <v>2960</v>
      </c>
      <c r="D534" s="115"/>
      <c r="E534" s="115"/>
      <c r="F534" s="155">
        <v>5838940.7999999998</v>
      </c>
      <c r="G534" s="101">
        <f t="shared" si="231"/>
        <v>5838940.7999999998</v>
      </c>
      <c r="H534" s="117">
        <v>0</v>
      </c>
      <c r="I534" s="117">
        <v>0</v>
      </c>
      <c r="J534" s="117">
        <v>0</v>
      </c>
      <c r="K534" s="117">
        <v>0</v>
      </c>
      <c r="L534" s="117">
        <v>0</v>
      </c>
      <c r="M534" s="117">
        <v>0</v>
      </c>
      <c r="N534" s="118">
        <v>0</v>
      </c>
      <c r="O534" s="117">
        <v>0</v>
      </c>
      <c r="P534" s="143">
        <v>693</v>
      </c>
      <c r="Q534" s="101">
        <f>ROUND((F534-AG534)/102.14*100,2)</f>
        <v>5540376.7400000002</v>
      </c>
      <c r="R534" s="117">
        <v>0</v>
      </c>
      <c r="S534" s="117">
        <v>0</v>
      </c>
      <c r="T534" s="117">
        <v>0</v>
      </c>
      <c r="U534" s="117">
        <v>0</v>
      </c>
      <c r="V534" s="117">
        <v>0</v>
      </c>
      <c r="W534" s="117">
        <v>0</v>
      </c>
      <c r="X534" s="117">
        <v>0</v>
      </c>
      <c r="Y534" s="117">
        <v>0</v>
      </c>
      <c r="Z534" s="117">
        <v>0</v>
      </c>
      <c r="AA534" s="117">
        <v>0</v>
      </c>
      <c r="AB534" s="117">
        <v>0</v>
      </c>
      <c r="AC534" s="117">
        <v>0</v>
      </c>
      <c r="AD534" s="117">
        <v>0</v>
      </c>
      <c r="AE534" s="117">
        <v>0</v>
      </c>
      <c r="AF534" s="101">
        <f>ROUND(Q534*2.14%,2)</f>
        <v>118564.06</v>
      </c>
      <c r="AG534" s="101">
        <v>180000</v>
      </c>
      <c r="AH534" s="117">
        <v>0</v>
      </c>
      <c r="AI534" s="93">
        <v>2024</v>
      </c>
      <c r="AJ534" s="93">
        <v>2024</v>
      </c>
      <c r="AK534" s="93">
        <v>2024</v>
      </c>
      <c r="AL534" s="105"/>
      <c r="AM534" s="105"/>
      <c r="AN534" s="105"/>
      <c r="AO534" s="105"/>
      <c r="AP534" s="106" t="s">
        <v>16995</v>
      </c>
      <c r="AQ534" s="106" t="s">
        <v>16999</v>
      </c>
      <c r="AR534" s="106">
        <v>0</v>
      </c>
      <c r="AS534" s="106" t="s">
        <v>17000</v>
      </c>
      <c r="AT534" s="106" t="s">
        <v>16998</v>
      </c>
      <c r="AU534" s="106">
        <v>0</v>
      </c>
      <c r="AV534" s="106"/>
      <c r="AW534" s="106"/>
      <c r="AX534" s="106"/>
      <c r="AY534" s="106"/>
      <c r="AZ534" s="106" t="s">
        <v>668</v>
      </c>
      <c r="BA534" s="107">
        <v>713</v>
      </c>
      <c r="BB534" s="107">
        <v>692</v>
      </c>
      <c r="BC534" s="106" t="s">
        <v>2975</v>
      </c>
      <c r="BD534" s="106" t="s">
        <v>17058</v>
      </c>
      <c r="BE534" s="108"/>
      <c r="BF534" s="109">
        <f t="shared" si="223"/>
        <v>-1</v>
      </c>
      <c r="BM534" s="52" t="str">
        <f t="shared" si="226"/>
        <v>532.460</v>
      </c>
      <c r="BP534" s="52" t="s">
        <v>3954</v>
      </c>
      <c r="BQ534" s="52" t="s">
        <v>3059</v>
      </c>
      <c r="BR534" s="52" t="s">
        <v>2993</v>
      </c>
      <c r="BX534" s="52" t="s">
        <v>3954</v>
      </c>
      <c r="BY534" s="52" t="s">
        <v>3059</v>
      </c>
      <c r="BZ534" s="52" t="s">
        <v>2993</v>
      </c>
      <c r="CK534" s="103">
        <f t="shared" si="232"/>
        <v>-4.0745362639427185E-10</v>
      </c>
    </row>
    <row r="535" spans="1:89" x14ac:dyDescent="0.3">
      <c r="A535" s="52">
        <v>1</v>
      </c>
      <c r="B535" s="110">
        <f>SUBTOTAL(9,$A$400:A535)</f>
        <v>116</v>
      </c>
      <c r="C535" s="115" t="s">
        <v>2957</v>
      </c>
      <c r="D535" s="115"/>
      <c r="E535" s="115"/>
      <c r="F535" s="155">
        <v>4711932.54</v>
      </c>
      <c r="G535" s="101">
        <f t="shared" si="231"/>
        <v>4711932.54</v>
      </c>
      <c r="H535" s="117">
        <v>0</v>
      </c>
      <c r="I535" s="117">
        <v>0</v>
      </c>
      <c r="J535" s="117">
        <v>0</v>
      </c>
      <c r="K535" s="117">
        <v>0</v>
      </c>
      <c r="L535" s="117">
        <v>0</v>
      </c>
      <c r="M535" s="117">
        <v>0</v>
      </c>
      <c r="N535" s="118">
        <v>0</v>
      </c>
      <c r="O535" s="117">
        <v>0</v>
      </c>
      <c r="P535" s="143">
        <v>559.24</v>
      </c>
      <c r="Q535" s="101">
        <f>ROUND((F535-AG535)/102.14*100,2)</f>
        <v>4436981.1399999997</v>
      </c>
      <c r="R535" s="117">
        <v>0</v>
      </c>
      <c r="S535" s="117">
        <v>0</v>
      </c>
      <c r="T535" s="117">
        <v>0</v>
      </c>
      <c r="U535" s="117">
        <v>0</v>
      </c>
      <c r="V535" s="117">
        <v>0</v>
      </c>
      <c r="W535" s="117">
        <v>0</v>
      </c>
      <c r="X535" s="117">
        <v>0</v>
      </c>
      <c r="Y535" s="117">
        <v>0</v>
      </c>
      <c r="Z535" s="117">
        <v>0</v>
      </c>
      <c r="AA535" s="117">
        <v>0</v>
      </c>
      <c r="AB535" s="117">
        <v>0</v>
      </c>
      <c r="AC535" s="117">
        <v>0</v>
      </c>
      <c r="AD535" s="117">
        <v>0</v>
      </c>
      <c r="AE535" s="117">
        <v>0</v>
      </c>
      <c r="AF535" s="101">
        <f>ROUND(Q535*2.14%,2)</f>
        <v>94951.4</v>
      </c>
      <c r="AG535" s="101">
        <v>180000</v>
      </c>
      <c r="AH535" s="117">
        <v>0</v>
      </c>
      <c r="AI535" s="93">
        <v>2024</v>
      </c>
      <c r="AJ535" s="93">
        <v>2024</v>
      </c>
      <c r="AK535" s="93">
        <v>2024</v>
      </c>
      <c r="AL535" s="105"/>
      <c r="AM535" s="105"/>
      <c r="AN535" s="105"/>
      <c r="AO535" s="105"/>
      <c r="AP535" s="106" t="s">
        <v>16999</v>
      </c>
      <c r="AQ535" s="106" t="s">
        <v>17015</v>
      </c>
      <c r="AR535" s="106">
        <v>0</v>
      </c>
      <c r="AS535" s="106" t="s">
        <v>17001</v>
      </c>
      <c r="AT535" s="106" t="s">
        <v>17012</v>
      </c>
      <c r="AU535" s="106">
        <v>0</v>
      </c>
      <c r="AV535" s="106"/>
      <c r="AW535" s="106"/>
      <c r="AX535" s="106"/>
      <c r="AY535" s="106"/>
      <c r="AZ535" s="106" t="s">
        <v>621</v>
      </c>
      <c r="BA535" s="107">
        <v>635.5</v>
      </c>
      <c r="BB535" s="107">
        <v>559.24</v>
      </c>
      <c r="BC535" s="106" t="s">
        <v>2975</v>
      </c>
      <c r="BD535" s="106" t="s">
        <v>17058</v>
      </c>
      <c r="BE535" s="108"/>
      <c r="BF535" s="109">
        <f t="shared" si="223"/>
        <v>0</v>
      </c>
      <c r="BM535" s="52" t="str">
        <f t="shared" si="226"/>
        <v>442.000</v>
      </c>
      <c r="BP535" s="52" t="s">
        <v>3955</v>
      </c>
      <c r="BQ535" s="52" t="s">
        <v>3059</v>
      </c>
      <c r="BR535" s="52" t="s">
        <v>3956</v>
      </c>
      <c r="BX535" s="52" t="s">
        <v>3955</v>
      </c>
      <c r="BY535" s="52" t="s">
        <v>3059</v>
      </c>
      <c r="BZ535" s="52" t="s">
        <v>3956</v>
      </c>
      <c r="CK535" s="103">
        <f t="shared" si="232"/>
        <v>3.7834979593753815E-10</v>
      </c>
    </row>
    <row r="536" spans="1:89" x14ac:dyDescent="0.3">
      <c r="A536" s="52">
        <v>1</v>
      </c>
      <c r="B536" s="110">
        <f>SUBTOTAL(9,$A$400:A536)</f>
        <v>117</v>
      </c>
      <c r="C536" s="115" t="s">
        <v>2958</v>
      </c>
      <c r="D536" s="115"/>
      <c r="E536" s="115"/>
      <c r="F536" s="155">
        <v>3057546.58</v>
      </c>
      <c r="G536" s="101">
        <f t="shared" si="231"/>
        <v>3057546.58</v>
      </c>
      <c r="H536" s="117">
        <v>0</v>
      </c>
      <c r="I536" s="117">
        <v>0</v>
      </c>
      <c r="J536" s="117">
        <v>0</v>
      </c>
      <c r="K536" s="117">
        <v>0</v>
      </c>
      <c r="L536" s="117">
        <v>0</v>
      </c>
      <c r="M536" s="117">
        <v>0</v>
      </c>
      <c r="N536" s="118">
        <v>0</v>
      </c>
      <c r="O536" s="117">
        <v>0</v>
      </c>
      <c r="P536" s="143">
        <v>0</v>
      </c>
      <c r="Q536" s="143">
        <v>0</v>
      </c>
      <c r="R536" s="117">
        <v>0</v>
      </c>
      <c r="S536" s="117">
        <v>0</v>
      </c>
      <c r="T536" s="117">
        <v>0</v>
      </c>
      <c r="U536" s="117">
        <v>0</v>
      </c>
      <c r="V536" s="117">
        <v>0</v>
      </c>
      <c r="W536" s="117">
        <v>0</v>
      </c>
      <c r="X536" s="101">
        <f>ROUND((F536-AG536)/102.14*100,2)</f>
        <v>2748723.89</v>
      </c>
      <c r="Y536" s="117">
        <v>0</v>
      </c>
      <c r="Z536" s="117">
        <v>0</v>
      </c>
      <c r="AA536" s="117">
        <v>0</v>
      </c>
      <c r="AB536" s="117">
        <v>0</v>
      </c>
      <c r="AC536" s="117">
        <v>0</v>
      </c>
      <c r="AD536" s="117">
        <v>0</v>
      </c>
      <c r="AE536" s="117">
        <v>0</v>
      </c>
      <c r="AF536" s="117">
        <f>ROUND(X536*2.14%,2)</f>
        <v>58822.69</v>
      </c>
      <c r="AG536" s="117">
        <v>250000</v>
      </c>
      <c r="AH536" s="117">
        <v>0</v>
      </c>
      <c r="AI536" s="93">
        <v>2024</v>
      </c>
      <c r="AJ536" s="93">
        <v>2024</v>
      </c>
      <c r="AK536" s="93">
        <v>2024</v>
      </c>
      <c r="AL536" s="105"/>
      <c r="AM536" s="105"/>
      <c r="AN536" s="105"/>
      <c r="AO536" s="105"/>
      <c r="AP536" s="106" t="s">
        <v>17000</v>
      </c>
      <c r="AQ536" s="106" t="s">
        <v>16996</v>
      </c>
      <c r="AR536" s="106">
        <v>0</v>
      </c>
      <c r="AS536" s="106" t="s">
        <v>17010</v>
      </c>
      <c r="AT536" s="106" t="s">
        <v>17014</v>
      </c>
      <c r="AU536" s="106" t="s">
        <v>17010</v>
      </c>
      <c r="AV536" s="106"/>
      <c r="AW536" s="106"/>
      <c r="AX536" s="106"/>
      <c r="AY536" s="106"/>
      <c r="AZ536" s="106" t="s">
        <v>934</v>
      </c>
      <c r="BA536" s="107">
        <v>570.9</v>
      </c>
      <c r="BB536" s="107">
        <v>330</v>
      </c>
      <c r="BC536" s="106" t="s">
        <v>2975</v>
      </c>
      <c r="BD536" s="106" t="s">
        <v>17058</v>
      </c>
      <c r="BE536" s="108"/>
      <c r="BF536" s="109">
        <f t="shared" si="223"/>
        <v>330</v>
      </c>
      <c r="BM536" s="52" t="str">
        <f t="shared" si="226"/>
        <v>285.700</v>
      </c>
      <c r="BP536" s="52" t="s">
        <v>3957</v>
      </c>
      <c r="BQ536" s="52" t="s">
        <v>3059</v>
      </c>
      <c r="BR536" s="52" t="s">
        <v>2993</v>
      </c>
      <c r="BX536" s="52" t="s">
        <v>3957</v>
      </c>
      <c r="BY536" s="52" t="s">
        <v>3059</v>
      </c>
      <c r="BZ536" s="52" t="s">
        <v>2993</v>
      </c>
      <c r="CK536" s="103">
        <f t="shared" si="232"/>
        <v>-5.8207660913467407E-11</v>
      </c>
    </row>
    <row r="537" spans="1:89" x14ac:dyDescent="0.3">
      <c r="A537" s="52">
        <v>1</v>
      </c>
      <c r="B537" s="110">
        <f>SUBTOTAL(9,$A$400:A537)</f>
        <v>118</v>
      </c>
      <c r="C537" s="115" t="s">
        <v>2961</v>
      </c>
      <c r="D537" s="115"/>
      <c r="E537" s="115"/>
      <c r="F537" s="155">
        <v>7456656</v>
      </c>
      <c r="G537" s="101">
        <f t="shared" si="231"/>
        <v>7456656</v>
      </c>
      <c r="H537" s="117">
        <v>0</v>
      </c>
      <c r="I537" s="117">
        <v>0</v>
      </c>
      <c r="J537" s="117">
        <v>0</v>
      </c>
      <c r="K537" s="117">
        <v>0</v>
      </c>
      <c r="L537" s="117">
        <v>0</v>
      </c>
      <c r="M537" s="117">
        <v>0</v>
      </c>
      <c r="N537" s="118">
        <v>0</v>
      </c>
      <c r="O537" s="117">
        <v>0</v>
      </c>
      <c r="P537" s="143">
        <v>885</v>
      </c>
      <c r="Q537" s="101">
        <f>ROUND((F537-AG537)/102.14*100,2)</f>
        <v>7124198.1600000001</v>
      </c>
      <c r="R537" s="117">
        <v>0</v>
      </c>
      <c r="S537" s="117">
        <v>0</v>
      </c>
      <c r="T537" s="117">
        <v>0</v>
      </c>
      <c r="U537" s="117">
        <v>0</v>
      </c>
      <c r="V537" s="117">
        <v>0</v>
      </c>
      <c r="W537" s="117">
        <v>0</v>
      </c>
      <c r="X537" s="117">
        <v>0</v>
      </c>
      <c r="Y537" s="117">
        <v>0</v>
      </c>
      <c r="Z537" s="117">
        <v>0</v>
      </c>
      <c r="AA537" s="117">
        <v>0</v>
      </c>
      <c r="AB537" s="117">
        <v>0</v>
      </c>
      <c r="AC537" s="117">
        <v>0</v>
      </c>
      <c r="AD537" s="117">
        <v>0</v>
      </c>
      <c r="AE537" s="117">
        <v>0</v>
      </c>
      <c r="AF537" s="101">
        <f>ROUND(Q537*2.14%,2)</f>
        <v>152457.84</v>
      </c>
      <c r="AG537" s="101">
        <v>180000</v>
      </c>
      <c r="AH537" s="117">
        <v>0</v>
      </c>
      <c r="AI537" s="93">
        <v>2024</v>
      </c>
      <c r="AJ537" s="93">
        <v>2024</v>
      </c>
      <c r="AK537" s="93">
        <v>2024</v>
      </c>
      <c r="AL537" s="105"/>
      <c r="AM537" s="105"/>
      <c r="AN537" s="105"/>
      <c r="AO537" s="105"/>
      <c r="AP537" s="106" t="s">
        <v>17000</v>
      </c>
      <c r="AQ537" s="106" t="s">
        <v>16996</v>
      </c>
      <c r="AR537" s="106">
        <v>0</v>
      </c>
      <c r="AS537" s="106" t="s">
        <v>17010</v>
      </c>
      <c r="AT537" s="106" t="s">
        <v>17004</v>
      </c>
      <c r="AU537" s="106" t="s">
        <v>17010</v>
      </c>
      <c r="AV537" s="106"/>
      <c r="AW537" s="106"/>
      <c r="AX537" s="106"/>
      <c r="AY537" s="106"/>
      <c r="AZ537" s="106" t="s">
        <v>936</v>
      </c>
      <c r="BA537" s="107">
        <v>953.3</v>
      </c>
      <c r="BB537" s="107">
        <v>681.1</v>
      </c>
      <c r="BC537" s="106" t="s">
        <v>2975</v>
      </c>
      <c r="BD537" s="106" t="s">
        <v>17058</v>
      </c>
      <c r="BE537" s="108"/>
      <c r="BF537" s="109">
        <f t="shared" si="223"/>
        <v>-203.89999999999998</v>
      </c>
      <c r="BG537" s="52" t="s">
        <v>16992</v>
      </c>
      <c r="BM537" s="52" t="str">
        <f t="shared" si="226"/>
        <v>681.100</v>
      </c>
      <c r="BP537" s="52" t="s">
        <v>3958</v>
      </c>
      <c r="BQ537" s="52" t="s">
        <v>3019</v>
      </c>
      <c r="BR537" s="52" t="s">
        <v>3959</v>
      </c>
      <c r="BX537" s="52" t="s">
        <v>3958</v>
      </c>
      <c r="BY537" s="52" t="s">
        <v>3019</v>
      </c>
      <c r="BZ537" s="52" t="s">
        <v>3959</v>
      </c>
      <c r="CK537" s="103">
        <f t="shared" si="232"/>
        <v>-1.4551915228366852E-10</v>
      </c>
    </row>
    <row r="538" spans="1:89" x14ac:dyDescent="0.3">
      <c r="B538" s="104" t="s">
        <v>2965</v>
      </c>
      <c r="C538" s="104"/>
      <c r="D538" s="104"/>
      <c r="E538" s="104"/>
      <c r="F538" s="117">
        <v>4246200</v>
      </c>
      <c r="G538" s="100">
        <f>G539</f>
        <v>4246200</v>
      </c>
      <c r="H538" s="101">
        <f t="shared" ref="H538:AH538" si="233">H539</f>
        <v>0</v>
      </c>
      <c r="I538" s="101">
        <f t="shared" si="233"/>
        <v>0</v>
      </c>
      <c r="J538" s="101">
        <f t="shared" si="233"/>
        <v>0</v>
      </c>
      <c r="K538" s="101">
        <f t="shared" si="233"/>
        <v>0</v>
      </c>
      <c r="L538" s="101">
        <f t="shared" si="233"/>
        <v>0</v>
      </c>
      <c r="M538" s="101">
        <f t="shared" si="233"/>
        <v>0</v>
      </c>
      <c r="N538" s="102">
        <f t="shared" si="233"/>
        <v>0</v>
      </c>
      <c r="O538" s="101">
        <f t="shared" si="233"/>
        <v>0</v>
      </c>
      <c r="P538" s="101">
        <f t="shared" si="233"/>
        <v>504</v>
      </c>
      <c r="Q538" s="101">
        <f t="shared" si="233"/>
        <v>3981006.46</v>
      </c>
      <c r="R538" s="101">
        <f t="shared" si="233"/>
        <v>0</v>
      </c>
      <c r="S538" s="101">
        <f t="shared" si="233"/>
        <v>0</v>
      </c>
      <c r="T538" s="101">
        <f t="shared" si="233"/>
        <v>0</v>
      </c>
      <c r="U538" s="101">
        <f t="shared" si="233"/>
        <v>0</v>
      </c>
      <c r="V538" s="101">
        <f t="shared" si="233"/>
        <v>0</v>
      </c>
      <c r="W538" s="101">
        <f t="shared" si="233"/>
        <v>0</v>
      </c>
      <c r="X538" s="101">
        <f t="shared" si="233"/>
        <v>0</v>
      </c>
      <c r="Y538" s="101">
        <f t="shared" si="233"/>
        <v>0</v>
      </c>
      <c r="Z538" s="101">
        <f t="shared" si="233"/>
        <v>0</v>
      </c>
      <c r="AA538" s="101">
        <f t="shared" si="233"/>
        <v>0</v>
      </c>
      <c r="AB538" s="101">
        <f t="shared" si="233"/>
        <v>0</v>
      </c>
      <c r="AC538" s="101">
        <f t="shared" si="233"/>
        <v>0</v>
      </c>
      <c r="AD538" s="101">
        <f t="shared" si="233"/>
        <v>0</v>
      </c>
      <c r="AE538" s="101">
        <f t="shared" si="233"/>
        <v>0</v>
      </c>
      <c r="AF538" s="101">
        <f t="shared" si="233"/>
        <v>85193.54</v>
      </c>
      <c r="AG538" s="101">
        <f t="shared" si="233"/>
        <v>180000</v>
      </c>
      <c r="AH538" s="101">
        <f t="shared" si="233"/>
        <v>0</v>
      </c>
      <c r="AI538" s="93" t="s">
        <v>17075</v>
      </c>
      <c r="AJ538" s="93" t="s">
        <v>17075</v>
      </c>
      <c r="AK538" s="93" t="s">
        <v>17075</v>
      </c>
      <c r="AL538" s="105"/>
      <c r="AM538" s="105"/>
      <c r="AN538" s="105"/>
      <c r="AO538" s="105"/>
      <c r="AP538" s="106"/>
      <c r="AQ538" s="106"/>
      <c r="AR538" s="106"/>
      <c r="AS538" s="106"/>
      <c r="AT538" s="106"/>
      <c r="AU538" s="106"/>
      <c r="AV538" s="106"/>
      <c r="AW538" s="106"/>
      <c r="AX538" s="106"/>
      <c r="AY538" s="106"/>
      <c r="AZ538" s="106"/>
      <c r="BA538" s="107"/>
      <c r="BB538" s="107"/>
      <c r="BC538" s="106"/>
      <c r="BD538" s="106"/>
      <c r="BE538" s="108"/>
      <c r="BF538" s="109">
        <f t="shared" si="223"/>
        <v>-504</v>
      </c>
      <c r="BM538" s="52" t="e">
        <f t="shared" si="226"/>
        <v>#N/A</v>
      </c>
      <c r="BP538" s="52" t="s">
        <v>3960</v>
      </c>
      <c r="BQ538" s="52" t="s">
        <v>3059</v>
      </c>
      <c r="BR538" s="52" t="s">
        <v>2373</v>
      </c>
      <c r="BX538" s="52" t="s">
        <v>3960</v>
      </c>
      <c r="BY538" s="52" t="s">
        <v>3059</v>
      </c>
      <c r="BZ538" s="52" t="s">
        <v>2373</v>
      </c>
      <c r="CK538" s="103">
        <f t="shared" si="232"/>
        <v>5.8207660913467407E-11</v>
      </c>
    </row>
    <row r="539" spans="1:89" x14ac:dyDescent="0.3">
      <c r="A539" s="52">
        <v>1</v>
      </c>
      <c r="B539" s="110">
        <f>SUBTOTAL(9,$A$400:A539)</f>
        <v>119</v>
      </c>
      <c r="C539" s="115" t="s">
        <v>2962</v>
      </c>
      <c r="D539" s="115"/>
      <c r="E539" s="115"/>
      <c r="F539" s="155">
        <v>4246200</v>
      </c>
      <c r="G539" s="101">
        <f>H539+I539+J539+K539+L539+M539+O539+Q539+S539+U539+W539+X539+Y539+Z539+AA539+AB539+AC539+AD539+AE539+AF539+AG539+AH539</f>
        <v>4246200</v>
      </c>
      <c r="H539" s="117">
        <v>0</v>
      </c>
      <c r="I539" s="117">
        <v>0</v>
      </c>
      <c r="J539" s="117">
        <v>0</v>
      </c>
      <c r="K539" s="117">
        <v>0</v>
      </c>
      <c r="L539" s="117">
        <v>0</v>
      </c>
      <c r="M539" s="117">
        <v>0</v>
      </c>
      <c r="N539" s="118">
        <v>0</v>
      </c>
      <c r="O539" s="117">
        <v>0</v>
      </c>
      <c r="P539" s="143">
        <v>504</v>
      </c>
      <c r="Q539" s="101">
        <f>ROUND((F539-AG539)/102.14*100,2)</f>
        <v>3981006.46</v>
      </c>
      <c r="R539" s="117">
        <v>0</v>
      </c>
      <c r="S539" s="117">
        <v>0</v>
      </c>
      <c r="T539" s="117">
        <v>0</v>
      </c>
      <c r="U539" s="117">
        <v>0</v>
      </c>
      <c r="V539" s="117">
        <v>0</v>
      </c>
      <c r="W539" s="117">
        <v>0</v>
      </c>
      <c r="X539" s="117">
        <v>0</v>
      </c>
      <c r="Y539" s="117">
        <v>0</v>
      </c>
      <c r="Z539" s="117">
        <v>0</v>
      </c>
      <c r="AA539" s="117">
        <v>0</v>
      </c>
      <c r="AB539" s="117">
        <v>0</v>
      </c>
      <c r="AC539" s="117">
        <v>0</v>
      </c>
      <c r="AD539" s="117">
        <v>0</v>
      </c>
      <c r="AE539" s="117">
        <v>0</v>
      </c>
      <c r="AF539" s="101">
        <f>ROUND(Q539*2.14%,2)</f>
        <v>85193.54</v>
      </c>
      <c r="AG539" s="101">
        <v>180000</v>
      </c>
      <c r="AH539" s="117">
        <v>0</v>
      </c>
      <c r="AI539" s="93">
        <v>2024</v>
      </c>
      <c r="AJ539" s="93">
        <v>2024</v>
      </c>
      <c r="AK539" s="93">
        <v>2024</v>
      </c>
      <c r="AL539" s="105"/>
      <c r="AM539" s="105"/>
      <c r="AN539" s="105"/>
      <c r="AO539" s="105"/>
      <c r="AP539" s="106" t="s">
        <v>16999</v>
      </c>
      <c r="AQ539" s="106" t="s">
        <v>17001</v>
      </c>
      <c r="AR539" s="106">
        <v>0</v>
      </c>
      <c r="AS539" s="106" t="s">
        <v>16996</v>
      </c>
      <c r="AT539" s="106" t="s">
        <v>17018</v>
      </c>
      <c r="AU539" s="106">
        <v>0</v>
      </c>
      <c r="AV539" s="106"/>
      <c r="AW539" s="106"/>
      <c r="AX539" s="106"/>
      <c r="AY539" s="106"/>
      <c r="AZ539" s="106" t="s">
        <v>672</v>
      </c>
      <c r="BA539" s="107">
        <v>351</v>
      </c>
      <c r="BB539" s="107" t="s">
        <v>2993</v>
      </c>
      <c r="BC539" s="106" t="s">
        <v>2975</v>
      </c>
      <c r="BD539" s="106" t="s">
        <v>17058</v>
      </c>
      <c r="BE539" s="108"/>
      <c r="BF539" s="109" t="e">
        <f t="shared" si="223"/>
        <v>#VALUE!</v>
      </c>
      <c r="BM539" s="52" t="str">
        <f t="shared" si="226"/>
        <v>нет данных</v>
      </c>
      <c r="BP539" s="52" t="s">
        <v>566</v>
      </c>
      <c r="BQ539" s="52" t="s">
        <v>3059</v>
      </c>
      <c r="BR539" s="52" t="s">
        <v>1108</v>
      </c>
      <c r="BX539" s="52" t="s">
        <v>566</v>
      </c>
      <c r="BY539" s="52" t="s">
        <v>3059</v>
      </c>
      <c r="BZ539" s="52" t="s">
        <v>1108</v>
      </c>
      <c r="CK539" s="103">
        <f t="shared" si="232"/>
        <v>5.8207660913467407E-11</v>
      </c>
    </row>
    <row r="540" spans="1:89" x14ac:dyDescent="0.3">
      <c r="B540" s="104" t="s">
        <v>2964</v>
      </c>
      <c r="C540" s="104"/>
      <c r="D540" s="104"/>
      <c r="E540" s="104"/>
      <c r="F540" s="117">
        <v>4996380.8</v>
      </c>
      <c r="G540" s="100">
        <f>G541</f>
        <v>4996380.8</v>
      </c>
      <c r="H540" s="101">
        <f t="shared" ref="H540:AH540" si="234">H541</f>
        <v>0</v>
      </c>
      <c r="I540" s="101">
        <f t="shared" si="234"/>
        <v>0</v>
      </c>
      <c r="J540" s="101">
        <f t="shared" si="234"/>
        <v>0</v>
      </c>
      <c r="K540" s="101">
        <f t="shared" si="234"/>
        <v>0</v>
      </c>
      <c r="L540" s="101">
        <f t="shared" si="234"/>
        <v>0</v>
      </c>
      <c r="M540" s="101">
        <f t="shared" si="234"/>
        <v>0</v>
      </c>
      <c r="N540" s="102">
        <f t="shared" si="234"/>
        <v>0</v>
      </c>
      <c r="O540" s="101">
        <f t="shared" si="234"/>
        <v>0</v>
      </c>
      <c r="P540" s="101">
        <f t="shared" si="234"/>
        <v>593</v>
      </c>
      <c r="Q540" s="101">
        <f t="shared" si="234"/>
        <v>4715469.75</v>
      </c>
      <c r="R540" s="101">
        <f t="shared" si="234"/>
        <v>0</v>
      </c>
      <c r="S540" s="101">
        <f t="shared" si="234"/>
        <v>0</v>
      </c>
      <c r="T540" s="101">
        <f t="shared" si="234"/>
        <v>0</v>
      </c>
      <c r="U540" s="101">
        <f t="shared" si="234"/>
        <v>0</v>
      </c>
      <c r="V540" s="101">
        <f t="shared" si="234"/>
        <v>0</v>
      </c>
      <c r="W540" s="101">
        <f t="shared" si="234"/>
        <v>0</v>
      </c>
      <c r="X540" s="101">
        <f t="shared" si="234"/>
        <v>0</v>
      </c>
      <c r="Y540" s="101">
        <f t="shared" si="234"/>
        <v>0</v>
      </c>
      <c r="Z540" s="101">
        <f t="shared" si="234"/>
        <v>0</v>
      </c>
      <c r="AA540" s="101">
        <f t="shared" si="234"/>
        <v>0</v>
      </c>
      <c r="AB540" s="101">
        <f t="shared" si="234"/>
        <v>0</v>
      </c>
      <c r="AC540" s="101">
        <f t="shared" si="234"/>
        <v>0</v>
      </c>
      <c r="AD540" s="101">
        <f t="shared" si="234"/>
        <v>0</v>
      </c>
      <c r="AE540" s="101">
        <f t="shared" si="234"/>
        <v>0</v>
      </c>
      <c r="AF540" s="101">
        <f t="shared" si="234"/>
        <v>100911.05</v>
      </c>
      <c r="AG540" s="101">
        <f t="shared" si="234"/>
        <v>180000</v>
      </c>
      <c r="AH540" s="101">
        <f t="shared" si="234"/>
        <v>0</v>
      </c>
      <c r="AI540" s="93" t="s">
        <v>17075</v>
      </c>
      <c r="AJ540" s="93" t="s">
        <v>17075</v>
      </c>
      <c r="AK540" s="93" t="s">
        <v>17075</v>
      </c>
      <c r="AL540" s="105"/>
      <c r="AM540" s="105"/>
      <c r="AN540" s="105"/>
      <c r="AO540" s="105"/>
      <c r="AP540" s="106"/>
      <c r="AQ540" s="106"/>
      <c r="AR540" s="106"/>
      <c r="AS540" s="106"/>
      <c r="AT540" s="106"/>
      <c r="AU540" s="106"/>
      <c r="AV540" s="106"/>
      <c r="AW540" s="106"/>
      <c r="AX540" s="106"/>
      <c r="AY540" s="106"/>
      <c r="AZ540" s="106"/>
      <c r="BA540" s="107"/>
      <c r="BB540" s="107"/>
      <c r="BC540" s="106"/>
      <c r="BD540" s="106"/>
      <c r="BE540" s="108"/>
      <c r="BF540" s="109">
        <f t="shared" si="223"/>
        <v>-593</v>
      </c>
      <c r="BM540" s="52" t="e">
        <f t="shared" si="226"/>
        <v>#N/A</v>
      </c>
      <c r="BP540" s="52" t="s">
        <v>551</v>
      </c>
      <c r="BQ540" s="52" t="s">
        <v>722</v>
      </c>
      <c r="BR540" s="52" t="s">
        <v>2993</v>
      </c>
      <c r="BX540" s="52" t="s">
        <v>551</v>
      </c>
      <c r="BY540" s="52" t="s">
        <v>722</v>
      </c>
      <c r="BZ540" s="52" t="s">
        <v>2993</v>
      </c>
      <c r="CK540" s="103">
        <f t="shared" si="232"/>
        <v>-1.7462298274040222E-10</v>
      </c>
    </row>
    <row r="541" spans="1:89" x14ac:dyDescent="0.3">
      <c r="A541" s="52">
        <v>1</v>
      </c>
      <c r="B541" s="110">
        <f>SUBTOTAL(9,$A$400:A541)</f>
        <v>120</v>
      </c>
      <c r="C541" s="115" t="s">
        <v>2963</v>
      </c>
      <c r="D541" s="115"/>
      <c r="E541" s="115"/>
      <c r="F541" s="155">
        <v>4996380.8</v>
      </c>
      <c r="G541" s="101">
        <f>H541+I541+J541+K541+L541+M541+O541+Q541+S541+U541+W541+X541+Y541+Z541+AA541+AB541+AC541+AD541+AE541+AF541+AG541+AH541</f>
        <v>4996380.8</v>
      </c>
      <c r="H541" s="117">
        <v>0</v>
      </c>
      <c r="I541" s="117">
        <v>0</v>
      </c>
      <c r="J541" s="117">
        <v>0</v>
      </c>
      <c r="K541" s="117">
        <v>0</v>
      </c>
      <c r="L541" s="117">
        <v>0</v>
      </c>
      <c r="M541" s="117">
        <v>0</v>
      </c>
      <c r="N541" s="118">
        <v>0</v>
      </c>
      <c r="O541" s="117">
        <v>0</v>
      </c>
      <c r="P541" s="143">
        <v>593</v>
      </c>
      <c r="Q541" s="101">
        <f>ROUND((F541-AG541)/102.14*100,2)</f>
        <v>4715469.75</v>
      </c>
      <c r="R541" s="117">
        <v>0</v>
      </c>
      <c r="S541" s="117">
        <v>0</v>
      </c>
      <c r="T541" s="117">
        <v>0</v>
      </c>
      <c r="U541" s="117">
        <v>0</v>
      </c>
      <c r="V541" s="117">
        <v>0</v>
      </c>
      <c r="W541" s="117">
        <v>0</v>
      </c>
      <c r="X541" s="117">
        <v>0</v>
      </c>
      <c r="Y541" s="117">
        <v>0</v>
      </c>
      <c r="Z541" s="117">
        <v>0</v>
      </c>
      <c r="AA541" s="117">
        <v>0</v>
      </c>
      <c r="AB541" s="117">
        <v>0</v>
      </c>
      <c r="AC541" s="117">
        <v>0</v>
      </c>
      <c r="AD541" s="117">
        <v>0</v>
      </c>
      <c r="AE541" s="117">
        <v>0</v>
      </c>
      <c r="AF541" s="101">
        <f>ROUND(Q541*2.14%,2)</f>
        <v>100911.05</v>
      </c>
      <c r="AG541" s="101">
        <v>180000</v>
      </c>
      <c r="AH541" s="117">
        <v>0</v>
      </c>
      <c r="AI541" s="93">
        <v>2024</v>
      </c>
      <c r="AJ541" s="93">
        <v>2024</v>
      </c>
      <c r="AK541" s="93">
        <v>2024</v>
      </c>
      <c r="AL541" s="105"/>
      <c r="AM541" s="105"/>
      <c r="AN541" s="105"/>
      <c r="AO541" s="105"/>
      <c r="AP541" s="106" t="s">
        <v>16995</v>
      </c>
      <c r="AQ541" s="106" t="s">
        <v>17001</v>
      </c>
      <c r="AR541" s="106">
        <v>0</v>
      </c>
      <c r="AS541" s="106" t="s">
        <v>17010</v>
      </c>
      <c r="AT541" s="106" t="s">
        <v>17009</v>
      </c>
      <c r="AU541" s="106">
        <v>0</v>
      </c>
      <c r="AV541" s="106"/>
      <c r="AW541" s="106"/>
      <c r="AX541" s="106"/>
      <c r="AY541" s="106"/>
      <c r="AZ541" s="106" t="s">
        <v>1509</v>
      </c>
      <c r="BA541" s="107">
        <v>503</v>
      </c>
      <c r="BB541" s="107">
        <v>592.79999999999995</v>
      </c>
      <c r="BC541" s="106" t="s">
        <v>2975</v>
      </c>
      <c r="BD541" s="106" t="s">
        <v>17058</v>
      </c>
      <c r="BE541" s="108"/>
      <c r="BF541" s="109">
        <f t="shared" si="223"/>
        <v>-0.20000000000004547</v>
      </c>
      <c r="BM541" s="52" t="str">
        <f t="shared" si="226"/>
        <v>455.900</v>
      </c>
      <c r="BP541" s="52" t="s">
        <v>3962</v>
      </c>
      <c r="BQ541" s="52" t="s">
        <v>3059</v>
      </c>
      <c r="BR541" s="52" t="s">
        <v>2993</v>
      </c>
      <c r="BX541" s="52" t="s">
        <v>3962</v>
      </c>
      <c r="BY541" s="52" t="s">
        <v>3059</v>
      </c>
      <c r="BZ541" s="52" t="s">
        <v>2993</v>
      </c>
      <c r="CK541" s="103">
        <f t="shared" si="232"/>
        <v>-1.7462298274040222E-10</v>
      </c>
    </row>
    <row r="542" spans="1:89" x14ac:dyDescent="0.3">
      <c r="B542" s="99" t="s">
        <v>40</v>
      </c>
      <c r="C542" s="111"/>
      <c r="D542" s="111"/>
      <c r="E542" s="111"/>
      <c r="F542" s="102">
        <v>11077306.67</v>
      </c>
      <c r="G542" s="100">
        <f>G543+G544+G545</f>
        <v>11077306.67</v>
      </c>
      <c r="H542" s="101">
        <f t="shared" ref="H542:AH542" si="235">H543+H544+H545</f>
        <v>0</v>
      </c>
      <c r="I542" s="101">
        <f t="shared" si="235"/>
        <v>0</v>
      </c>
      <c r="J542" s="101">
        <f t="shared" si="235"/>
        <v>0</v>
      </c>
      <c r="K542" s="101">
        <f t="shared" si="235"/>
        <v>0</v>
      </c>
      <c r="L542" s="101">
        <f t="shared" si="235"/>
        <v>0</v>
      </c>
      <c r="M542" s="101">
        <f t="shared" si="235"/>
        <v>0</v>
      </c>
      <c r="N542" s="102">
        <f t="shared" si="235"/>
        <v>0</v>
      </c>
      <c r="O542" s="101">
        <f t="shared" si="235"/>
        <v>0</v>
      </c>
      <c r="P542" s="101">
        <f t="shared" si="235"/>
        <v>836.2</v>
      </c>
      <c r="Q542" s="101">
        <f t="shared" si="235"/>
        <v>6641566.5499999998</v>
      </c>
      <c r="R542" s="101">
        <f t="shared" si="235"/>
        <v>0</v>
      </c>
      <c r="S542" s="101">
        <f t="shared" si="235"/>
        <v>0</v>
      </c>
      <c r="T542" s="101">
        <f t="shared" si="235"/>
        <v>565</v>
      </c>
      <c r="U542" s="101">
        <f t="shared" si="235"/>
        <v>3704337.77</v>
      </c>
      <c r="V542" s="101">
        <f t="shared" si="235"/>
        <v>0</v>
      </c>
      <c r="W542" s="101">
        <f t="shared" si="235"/>
        <v>0</v>
      </c>
      <c r="X542" s="101">
        <f t="shared" si="235"/>
        <v>0</v>
      </c>
      <c r="Y542" s="101">
        <f t="shared" si="235"/>
        <v>0</v>
      </c>
      <c r="Z542" s="101">
        <f t="shared" si="235"/>
        <v>0</v>
      </c>
      <c r="AA542" s="101">
        <f t="shared" si="235"/>
        <v>0</v>
      </c>
      <c r="AB542" s="101">
        <f t="shared" si="235"/>
        <v>0</v>
      </c>
      <c r="AC542" s="101">
        <f t="shared" si="235"/>
        <v>0</v>
      </c>
      <c r="AD542" s="101">
        <f t="shared" si="235"/>
        <v>0</v>
      </c>
      <c r="AE542" s="101">
        <f t="shared" si="235"/>
        <v>0</v>
      </c>
      <c r="AF542" s="101">
        <f t="shared" si="235"/>
        <v>221402.34999999998</v>
      </c>
      <c r="AG542" s="101">
        <f t="shared" si="235"/>
        <v>510000</v>
      </c>
      <c r="AH542" s="101">
        <f t="shared" si="235"/>
        <v>0</v>
      </c>
      <c r="AI542" s="93" t="s">
        <v>17075</v>
      </c>
      <c r="AJ542" s="93" t="s">
        <v>17075</v>
      </c>
      <c r="AK542" s="93" t="s">
        <v>17075</v>
      </c>
      <c r="AL542" s="105"/>
      <c r="AM542" s="105"/>
      <c r="AN542" s="105"/>
      <c r="AO542" s="105"/>
      <c r="AP542" s="106"/>
      <c r="AQ542" s="106"/>
      <c r="AR542" s="106"/>
      <c r="AS542" s="106"/>
      <c r="AT542" s="106"/>
      <c r="AU542" s="106"/>
      <c r="AV542" s="106"/>
      <c r="AW542" s="106"/>
      <c r="AX542" s="106"/>
      <c r="AY542" s="106"/>
      <c r="AZ542" s="106"/>
      <c r="BA542" s="107"/>
      <c r="BB542" s="107"/>
      <c r="BC542" s="106"/>
      <c r="BD542" s="106"/>
      <c r="BE542" s="108"/>
      <c r="BF542" s="109">
        <f t="shared" si="223"/>
        <v>-836.2</v>
      </c>
      <c r="BM542" s="52" t="e">
        <f t="shared" si="226"/>
        <v>#N/A</v>
      </c>
      <c r="BP542" s="52" t="s">
        <v>605</v>
      </c>
      <c r="BQ542" s="52" t="s">
        <v>722</v>
      </c>
      <c r="BR542" s="52" t="s">
        <v>2990</v>
      </c>
      <c r="BX542" s="52" t="s">
        <v>605</v>
      </c>
      <c r="BY542" s="52" t="s">
        <v>722</v>
      </c>
      <c r="BZ542" s="52" t="s">
        <v>2990</v>
      </c>
      <c r="CK542" s="103">
        <f t="shared" si="232"/>
        <v>1.1641532182693481E-10</v>
      </c>
    </row>
    <row r="543" spans="1:89" x14ac:dyDescent="0.3">
      <c r="A543" s="52">
        <v>1</v>
      </c>
      <c r="B543" s="110">
        <f>SUBTOTAL(9,$A$400:A543)</f>
        <v>121</v>
      </c>
      <c r="C543" s="111" t="s">
        <v>43</v>
      </c>
      <c r="D543" s="111"/>
      <c r="E543" s="111"/>
      <c r="F543" s="102">
        <v>3963610.6</v>
      </c>
      <c r="G543" s="101">
        <f t="shared" ref="G543:G545" si="236">H543+I543+J543+K543+L543+M543+O543+Q543+S543+U543+W543+X543+Y543+Z543+AA543+AB543+AC543+AD543+AE543+AF543+AG543+AH543</f>
        <v>3963610.6</v>
      </c>
      <c r="H543" s="101">
        <v>0</v>
      </c>
      <c r="I543" s="101">
        <v>0</v>
      </c>
      <c r="J543" s="101">
        <v>0</v>
      </c>
      <c r="K543" s="101">
        <v>0</v>
      </c>
      <c r="L543" s="101">
        <v>0</v>
      </c>
      <c r="M543" s="101">
        <v>0</v>
      </c>
      <c r="N543" s="113">
        <v>0</v>
      </c>
      <c r="O543" s="101">
        <v>0</v>
      </c>
      <c r="P543" s="101">
        <v>0</v>
      </c>
      <c r="Q543" s="101">
        <v>0</v>
      </c>
      <c r="R543" s="101">
        <v>0</v>
      </c>
      <c r="S543" s="101">
        <v>0</v>
      </c>
      <c r="T543" s="101">
        <v>565</v>
      </c>
      <c r="U543" s="101">
        <f>ROUND((F543-AG543)/102.14*100,2)</f>
        <v>3704337.77</v>
      </c>
      <c r="V543" s="101">
        <v>0</v>
      </c>
      <c r="W543" s="101">
        <v>0</v>
      </c>
      <c r="X543" s="101">
        <v>0</v>
      </c>
      <c r="Y543" s="101">
        <v>0</v>
      </c>
      <c r="Z543" s="101">
        <v>0</v>
      </c>
      <c r="AA543" s="101">
        <v>0</v>
      </c>
      <c r="AB543" s="101">
        <v>0</v>
      </c>
      <c r="AC543" s="101">
        <v>0</v>
      </c>
      <c r="AD543" s="101">
        <v>0</v>
      </c>
      <c r="AE543" s="101">
        <v>0</v>
      </c>
      <c r="AF543" s="101">
        <f>ROUND(U543*2.14%,2)</f>
        <v>79272.83</v>
      </c>
      <c r="AG543" s="101">
        <v>180000</v>
      </c>
      <c r="AH543" s="101">
        <v>0</v>
      </c>
      <c r="AI543" s="93">
        <v>2024</v>
      </c>
      <c r="AJ543" s="93">
        <v>2024</v>
      </c>
      <c r="AK543" s="93">
        <v>2024</v>
      </c>
      <c r="AL543" s="105"/>
      <c r="AM543" s="105"/>
      <c r="AN543" s="105"/>
      <c r="AO543" s="105"/>
      <c r="AP543" s="106" t="s">
        <v>17015</v>
      </c>
      <c r="AQ543" s="106" t="s">
        <v>17011</v>
      </c>
      <c r="AR543" s="106">
        <v>0</v>
      </c>
      <c r="AS543" s="106" t="s">
        <v>17010</v>
      </c>
      <c r="AT543" s="106" t="s">
        <v>16998</v>
      </c>
      <c r="AU543" s="106">
        <v>0</v>
      </c>
      <c r="AV543" s="106" t="s">
        <v>17026</v>
      </c>
      <c r="AW543" s="106"/>
      <c r="AX543" s="106"/>
      <c r="AY543" s="106"/>
      <c r="AZ543" s="106" t="s">
        <v>811</v>
      </c>
      <c r="BA543" s="107">
        <v>789.4</v>
      </c>
      <c r="BB543" s="107">
        <v>550</v>
      </c>
      <c r="BC543" s="106" t="s">
        <v>2975</v>
      </c>
      <c r="BD543" s="106" t="s">
        <v>17058</v>
      </c>
      <c r="BE543" s="108"/>
      <c r="BF543" s="109">
        <f t="shared" si="223"/>
        <v>550</v>
      </c>
      <c r="BM543" s="52" t="str">
        <f t="shared" si="226"/>
        <v>729.400</v>
      </c>
      <c r="BP543" s="52" t="s">
        <v>606</v>
      </c>
      <c r="BQ543" s="52" t="s">
        <v>722</v>
      </c>
      <c r="BR543" s="52" t="s">
        <v>2992</v>
      </c>
      <c r="BX543" s="52" t="s">
        <v>606</v>
      </c>
      <c r="BY543" s="52" t="s">
        <v>722</v>
      </c>
      <c r="BZ543" s="52" t="s">
        <v>2992</v>
      </c>
      <c r="CK543" s="103">
        <f t="shared" si="232"/>
        <v>5.8207660913467407E-11</v>
      </c>
    </row>
    <row r="544" spans="1:89" x14ac:dyDescent="0.3">
      <c r="A544" s="52">
        <v>1</v>
      </c>
      <c r="B544" s="110">
        <f>SUBTOTAL(9,$A$400:A544)</f>
        <v>122</v>
      </c>
      <c r="C544" s="111" t="s">
        <v>12388</v>
      </c>
      <c r="D544" s="111"/>
      <c r="E544" s="111"/>
      <c r="F544" s="102">
        <v>2553761.35</v>
      </c>
      <c r="G544" s="101">
        <f t="shared" si="236"/>
        <v>2553761.35</v>
      </c>
      <c r="H544" s="101">
        <v>0</v>
      </c>
      <c r="I544" s="101">
        <v>0</v>
      </c>
      <c r="J544" s="101">
        <v>0</v>
      </c>
      <c r="K544" s="101">
        <v>0</v>
      </c>
      <c r="L544" s="101">
        <v>0</v>
      </c>
      <c r="M544" s="101">
        <v>0</v>
      </c>
      <c r="N544" s="113">
        <v>0</v>
      </c>
      <c r="O544" s="101">
        <v>0</v>
      </c>
      <c r="P544" s="101">
        <v>295</v>
      </c>
      <c r="Q544" s="101">
        <f>ROUND((F544-AG544)/102.14*100,2)</f>
        <v>2353398.62</v>
      </c>
      <c r="R544" s="101">
        <v>0</v>
      </c>
      <c r="S544" s="101">
        <v>0</v>
      </c>
      <c r="T544" s="101">
        <v>0</v>
      </c>
      <c r="U544" s="101">
        <v>0</v>
      </c>
      <c r="V544" s="101">
        <v>0</v>
      </c>
      <c r="W544" s="101">
        <v>0</v>
      </c>
      <c r="X544" s="101">
        <v>0</v>
      </c>
      <c r="Y544" s="101">
        <v>0</v>
      </c>
      <c r="Z544" s="101">
        <v>0</v>
      </c>
      <c r="AA544" s="101">
        <v>0</v>
      </c>
      <c r="AB544" s="101">
        <v>0</v>
      </c>
      <c r="AC544" s="101">
        <v>0</v>
      </c>
      <c r="AD544" s="101">
        <v>0</v>
      </c>
      <c r="AE544" s="101">
        <v>0</v>
      </c>
      <c r="AF544" s="101">
        <f>ROUND(Q544*2.14%,2)</f>
        <v>50362.73</v>
      </c>
      <c r="AG544" s="101">
        <v>150000</v>
      </c>
      <c r="AH544" s="101">
        <v>0</v>
      </c>
      <c r="AI544" s="93">
        <v>2024</v>
      </c>
      <c r="AJ544" s="93">
        <v>2024</v>
      </c>
      <c r="AK544" s="93">
        <v>2024</v>
      </c>
      <c r="AL544" s="105"/>
      <c r="AM544" s="105"/>
      <c r="AN544" s="105"/>
      <c r="AO544" s="105"/>
      <c r="AP544" s="106" t="s">
        <v>17001</v>
      </c>
      <c r="AQ544" s="106" t="s">
        <v>17006</v>
      </c>
      <c r="AR544" s="106"/>
      <c r="AS544" s="106" t="s">
        <v>17005</v>
      </c>
      <c r="AT544" s="106" t="s">
        <v>17003</v>
      </c>
      <c r="AU544" s="106"/>
      <c r="AV544" s="106" t="s">
        <v>17028</v>
      </c>
      <c r="AW544" s="106"/>
      <c r="AX544" s="106"/>
      <c r="AY544" s="106"/>
      <c r="AZ544" s="106"/>
      <c r="BA544" s="107"/>
      <c r="BB544" s="107">
        <v>271</v>
      </c>
      <c r="BC544" s="106" t="s">
        <v>2975</v>
      </c>
      <c r="BD544" s="106" t="s">
        <v>17058</v>
      </c>
      <c r="BE544" s="108"/>
      <c r="BF544" s="109">
        <f t="shared" si="223"/>
        <v>-24</v>
      </c>
      <c r="CK544" s="103">
        <f t="shared" si="232"/>
        <v>-2.9103830456733704E-11</v>
      </c>
    </row>
    <row r="545" spans="1:89" x14ac:dyDescent="0.3">
      <c r="A545" s="52">
        <v>1</v>
      </c>
      <c r="B545" s="110">
        <f>SUBTOTAL(9,$A$400:A545)</f>
        <v>123</v>
      </c>
      <c r="C545" s="111" t="s">
        <v>48</v>
      </c>
      <c r="D545" s="111"/>
      <c r="E545" s="111"/>
      <c r="F545" s="102">
        <v>4559934.72</v>
      </c>
      <c r="G545" s="101">
        <f t="shared" si="236"/>
        <v>4559934.72</v>
      </c>
      <c r="H545" s="101">
        <v>0</v>
      </c>
      <c r="I545" s="101">
        <v>0</v>
      </c>
      <c r="J545" s="101">
        <v>0</v>
      </c>
      <c r="K545" s="101">
        <v>0</v>
      </c>
      <c r="L545" s="101">
        <v>0</v>
      </c>
      <c r="M545" s="101">
        <v>0</v>
      </c>
      <c r="N545" s="113">
        <v>0</v>
      </c>
      <c r="O545" s="101">
        <v>0</v>
      </c>
      <c r="P545" s="101">
        <v>541.20000000000005</v>
      </c>
      <c r="Q545" s="101">
        <f>ROUND((F545-AG545)/102.14*100,2)</f>
        <v>4288167.93</v>
      </c>
      <c r="R545" s="101">
        <v>0</v>
      </c>
      <c r="S545" s="101">
        <v>0</v>
      </c>
      <c r="T545" s="101">
        <v>0</v>
      </c>
      <c r="U545" s="101">
        <v>0</v>
      </c>
      <c r="V545" s="101">
        <v>0</v>
      </c>
      <c r="W545" s="101">
        <v>0</v>
      </c>
      <c r="X545" s="101">
        <v>0</v>
      </c>
      <c r="Y545" s="101">
        <v>0</v>
      </c>
      <c r="Z545" s="101">
        <v>0</v>
      </c>
      <c r="AA545" s="101">
        <v>0</v>
      </c>
      <c r="AB545" s="101">
        <v>0</v>
      </c>
      <c r="AC545" s="101">
        <v>0</v>
      </c>
      <c r="AD545" s="101">
        <v>0</v>
      </c>
      <c r="AE545" s="101">
        <v>0</v>
      </c>
      <c r="AF545" s="101">
        <f>ROUND(Q545*2.14%,2)</f>
        <v>91766.79</v>
      </c>
      <c r="AG545" s="101">
        <v>180000</v>
      </c>
      <c r="AH545" s="101">
        <v>0</v>
      </c>
      <c r="AI545" s="93">
        <v>2024</v>
      </c>
      <c r="AJ545" s="93">
        <v>2024</v>
      </c>
      <c r="AK545" s="93">
        <v>2024</v>
      </c>
      <c r="AL545" s="105"/>
      <c r="AM545" s="105"/>
      <c r="AN545" s="105"/>
      <c r="AO545" s="105"/>
      <c r="AP545" s="106" t="s">
        <v>17015</v>
      </c>
      <c r="AQ545" s="106">
        <v>2017</v>
      </c>
      <c r="AR545" s="106">
        <v>0</v>
      </c>
      <c r="AS545" s="106" t="s">
        <v>17010</v>
      </c>
      <c r="AT545" s="106">
        <v>2017</v>
      </c>
      <c r="AU545" s="106">
        <v>0</v>
      </c>
      <c r="AV545" s="156"/>
      <c r="AW545" s="106" t="s">
        <v>17022</v>
      </c>
      <c r="AX545" s="114">
        <v>236480</v>
      </c>
      <c r="AY545" s="114">
        <v>655521.81000000006</v>
      </c>
      <c r="AZ545" s="106" t="s">
        <v>931</v>
      </c>
      <c r="BA545" s="107">
        <v>973.4</v>
      </c>
      <c r="BB545" s="107">
        <v>541.20000000000005</v>
      </c>
      <c r="BC545" s="106" t="s">
        <v>2975</v>
      </c>
      <c r="BD545" s="106" t="s">
        <v>17058</v>
      </c>
      <c r="BE545" s="108"/>
      <c r="BF545" s="109">
        <f t="shared" si="223"/>
        <v>0</v>
      </c>
      <c r="BM545" s="52" t="str">
        <f t="shared" ref="BM545:BM557" si="237">VLOOKUP(C545,BP:BR,3,FALSE)</f>
        <v>нет данных</v>
      </c>
      <c r="BP545" s="52" t="s">
        <v>3002</v>
      </c>
      <c r="BQ545" s="52" t="s">
        <v>1002</v>
      </c>
      <c r="BR545" s="52" t="s">
        <v>3003</v>
      </c>
      <c r="BX545" s="52" t="s">
        <v>3002</v>
      </c>
      <c r="BY545" s="52" t="s">
        <v>1002</v>
      </c>
      <c r="BZ545" s="52" t="s">
        <v>3003</v>
      </c>
      <c r="CK545" s="103">
        <f t="shared" si="232"/>
        <v>5.8207660913467407E-11</v>
      </c>
    </row>
    <row r="546" spans="1:89" x14ac:dyDescent="0.3">
      <c r="B546" s="99" t="s">
        <v>45</v>
      </c>
      <c r="C546" s="111"/>
      <c r="D546" s="111"/>
      <c r="E546" s="111"/>
      <c r="F546" s="102">
        <v>7075818.8799999999</v>
      </c>
      <c r="G546" s="100">
        <f>G547</f>
        <v>7075818.8799999999</v>
      </c>
      <c r="H546" s="101">
        <f t="shared" ref="H546:AH546" si="238">H547</f>
        <v>0</v>
      </c>
      <c r="I546" s="101">
        <f t="shared" si="238"/>
        <v>0</v>
      </c>
      <c r="J546" s="101">
        <f t="shared" si="238"/>
        <v>0</v>
      </c>
      <c r="K546" s="101">
        <f t="shared" si="238"/>
        <v>0</v>
      </c>
      <c r="L546" s="101">
        <f t="shared" si="238"/>
        <v>0</v>
      </c>
      <c r="M546" s="101">
        <f t="shared" si="238"/>
        <v>0</v>
      </c>
      <c r="N546" s="102">
        <f t="shared" si="238"/>
        <v>0</v>
      </c>
      <c r="O546" s="101">
        <f t="shared" si="238"/>
        <v>0</v>
      </c>
      <c r="P546" s="101">
        <f t="shared" si="238"/>
        <v>839.8</v>
      </c>
      <c r="Q546" s="101">
        <f t="shared" si="238"/>
        <v>6751340.2000000002</v>
      </c>
      <c r="R546" s="101">
        <f t="shared" si="238"/>
        <v>0</v>
      </c>
      <c r="S546" s="101">
        <f t="shared" si="238"/>
        <v>0</v>
      </c>
      <c r="T546" s="101">
        <f t="shared" si="238"/>
        <v>0</v>
      </c>
      <c r="U546" s="101">
        <f t="shared" si="238"/>
        <v>0</v>
      </c>
      <c r="V546" s="101">
        <f t="shared" si="238"/>
        <v>0</v>
      </c>
      <c r="W546" s="101">
        <f t="shared" si="238"/>
        <v>0</v>
      </c>
      <c r="X546" s="101">
        <f t="shared" si="238"/>
        <v>0</v>
      </c>
      <c r="Y546" s="101">
        <f t="shared" si="238"/>
        <v>0</v>
      </c>
      <c r="Z546" s="101">
        <f t="shared" si="238"/>
        <v>0</v>
      </c>
      <c r="AA546" s="101">
        <f t="shared" si="238"/>
        <v>0</v>
      </c>
      <c r="AB546" s="101">
        <f t="shared" si="238"/>
        <v>0</v>
      </c>
      <c r="AC546" s="101">
        <f t="shared" si="238"/>
        <v>0</v>
      </c>
      <c r="AD546" s="101">
        <f t="shared" si="238"/>
        <v>0</v>
      </c>
      <c r="AE546" s="101">
        <f t="shared" si="238"/>
        <v>0</v>
      </c>
      <c r="AF546" s="101">
        <f t="shared" si="238"/>
        <v>144478.68</v>
      </c>
      <c r="AG546" s="101">
        <f t="shared" si="238"/>
        <v>180000</v>
      </c>
      <c r="AH546" s="101">
        <f t="shared" si="238"/>
        <v>0</v>
      </c>
      <c r="AI546" s="93" t="s">
        <v>17075</v>
      </c>
      <c r="AJ546" s="93" t="s">
        <v>17075</v>
      </c>
      <c r="AK546" s="93" t="s">
        <v>17075</v>
      </c>
      <c r="AL546" s="105"/>
      <c r="AM546" s="105"/>
      <c r="AN546" s="105"/>
      <c r="AO546" s="105"/>
      <c r="AP546" s="106"/>
      <c r="AQ546" s="106"/>
      <c r="AR546" s="106"/>
      <c r="AS546" s="106"/>
      <c r="AT546" s="106"/>
      <c r="AU546" s="106"/>
      <c r="AV546" s="106"/>
      <c r="AW546" s="106"/>
      <c r="AX546" s="106"/>
      <c r="AY546" s="106"/>
      <c r="AZ546" s="106"/>
      <c r="BA546" s="107"/>
      <c r="BB546" s="107"/>
      <c r="BC546" s="106"/>
      <c r="BD546" s="106"/>
      <c r="BE546" s="108"/>
      <c r="BF546" s="109">
        <f t="shared" si="223"/>
        <v>-839.8</v>
      </c>
      <c r="BM546" s="52" t="e">
        <f t="shared" si="237"/>
        <v>#N/A</v>
      </c>
      <c r="BP546" s="52" t="s">
        <v>2995</v>
      </c>
      <c r="BQ546" s="52" t="s">
        <v>636</v>
      </c>
      <c r="BR546" s="52" t="s">
        <v>2993</v>
      </c>
      <c r="BX546" s="52" t="s">
        <v>2995</v>
      </c>
      <c r="BY546" s="52" t="s">
        <v>636</v>
      </c>
      <c r="BZ546" s="52" t="s">
        <v>2993</v>
      </c>
      <c r="CK546" s="103">
        <f t="shared" si="232"/>
        <v>-2.9103830456733704E-10</v>
      </c>
    </row>
    <row r="547" spans="1:89" x14ac:dyDescent="0.3">
      <c r="A547" s="52">
        <v>1</v>
      </c>
      <c r="B547" s="110">
        <f>SUBTOTAL(9,$A$400:A547)</f>
        <v>124</v>
      </c>
      <c r="C547" s="111" t="s">
        <v>46</v>
      </c>
      <c r="D547" s="111"/>
      <c r="E547" s="111"/>
      <c r="F547" s="102">
        <v>7075818.8799999999</v>
      </c>
      <c r="G547" s="101">
        <f>H547+I547+J547+K547+L547+M547+O547+Q547+S547+U547+W547+X547+Y547+Z547+AA547+AB547+AC547+AD547+AE547+AF547+AG547+AH547</f>
        <v>7075818.8799999999</v>
      </c>
      <c r="H547" s="101">
        <v>0</v>
      </c>
      <c r="I547" s="101">
        <v>0</v>
      </c>
      <c r="J547" s="101">
        <v>0</v>
      </c>
      <c r="K547" s="101">
        <v>0</v>
      </c>
      <c r="L547" s="101">
        <v>0</v>
      </c>
      <c r="M547" s="101">
        <v>0</v>
      </c>
      <c r="N547" s="113">
        <v>0</v>
      </c>
      <c r="O547" s="101">
        <v>0</v>
      </c>
      <c r="P547" s="101">
        <v>839.8</v>
      </c>
      <c r="Q547" s="101">
        <f>ROUND((F547-AG547)/102.14*100,2)</f>
        <v>6751340.2000000002</v>
      </c>
      <c r="R547" s="101">
        <v>0</v>
      </c>
      <c r="S547" s="101">
        <v>0</v>
      </c>
      <c r="T547" s="101">
        <v>0</v>
      </c>
      <c r="U547" s="101">
        <v>0</v>
      </c>
      <c r="V547" s="101">
        <v>0</v>
      </c>
      <c r="W547" s="101">
        <v>0</v>
      </c>
      <c r="X547" s="101">
        <v>0</v>
      </c>
      <c r="Y547" s="101">
        <v>0</v>
      </c>
      <c r="Z547" s="101">
        <v>0</v>
      </c>
      <c r="AA547" s="101">
        <v>0</v>
      </c>
      <c r="AB547" s="101">
        <v>0</v>
      </c>
      <c r="AC547" s="101">
        <v>0</v>
      </c>
      <c r="AD547" s="101">
        <v>0</v>
      </c>
      <c r="AE547" s="101">
        <v>0</v>
      </c>
      <c r="AF547" s="101">
        <f>ROUND(Q547*2.14%,2)</f>
        <v>144478.68</v>
      </c>
      <c r="AG547" s="101">
        <v>180000</v>
      </c>
      <c r="AH547" s="101">
        <v>0</v>
      </c>
      <c r="AI547" s="93">
        <v>2024</v>
      </c>
      <c r="AJ547" s="93">
        <v>2024</v>
      </c>
      <c r="AK547" s="93">
        <v>2024</v>
      </c>
      <c r="AL547" s="105"/>
      <c r="AM547" s="105"/>
      <c r="AN547" s="105"/>
      <c r="AO547" s="105"/>
      <c r="AP547" s="106" t="s">
        <v>17016</v>
      </c>
      <c r="AQ547" s="106" t="s">
        <v>17011</v>
      </c>
      <c r="AR547" s="106">
        <v>0</v>
      </c>
      <c r="AS547" s="106" t="s">
        <v>17010</v>
      </c>
      <c r="AT547" s="106" t="s">
        <v>17010</v>
      </c>
      <c r="AU547" s="106" t="s">
        <v>17018</v>
      </c>
      <c r="AV547" s="106"/>
      <c r="AW547" s="106"/>
      <c r="AX547" s="106"/>
      <c r="AY547" s="106"/>
      <c r="AZ547" s="106" t="s">
        <v>673</v>
      </c>
      <c r="BA547" s="107">
        <v>3613.5</v>
      </c>
      <c r="BB547" s="107">
        <v>840</v>
      </c>
      <c r="BC547" s="106" t="s">
        <v>3001</v>
      </c>
      <c r="BD547" s="106" t="s">
        <v>17058</v>
      </c>
      <c r="BE547" s="108"/>
      <c r="BF547" s="109">
        <f t="shared" si="223"/>
        <v>0.20000000000004547</v>
      </c>
      <c r="BM547" s="52" t="str">
        <f t="shared" si="237"/>
        <v>880.000</v>
      </c>
      <c r="BP547" s="52" t="s">
        <v>2996</v>
      </c>
      <c r="BQ547" s="52" t="s">
        <v>17036</v>
      </c>
      <c r="BR547" s="52" t="s">
        <v>1058</v>
      </c>
      <c r="BX547" s="52" t="s">
        <v>2996</v>
      </c>
      <c r="BY547" s="52" t="s">
        <v>17036</v>
      </c>
      <c r="BZ547" s="52" t="s">
        <v>1058</v>
      </c>
      <c r="CK547" s="103">
        <f t="shared" si="232"/>
        <v>-2.9103830456733704E-10</v>
      </c>
    </row>
    <row r="548" spans="1:89" x14ac:dyDescent="0.3">
      <c r="B548" s="99" t="s">
        <v>38</v>
      </c>
      <c r="C548" s="111"/>
      <c r="D548" s="111"/>
      <c r="E548" s="111"/>
      <c r="F548" s="102">
        <v>2199081.6</v>
      </c>
      <c r="G548" s="100">
        <f>G549+G550</f>
        <v>7894787.1999999993</v>
      </c>
      <c r="H548" s="101">
        <f t="shared" ref="H548:AH548" si="239">H549+H550</f>
        <v>0</v>
      </c>
      <c r="I548" s="101">
        <f t="shared" si="239"/>
        <v>0</v>
      </c>
      <c r="J548" s="101">
        <f t="shared" si="239"/>
        <v>0</v>
      </c>
      <c r="K548" s="101">
        <f t="shared" si="239"/>
        <v>0</v>
      </c>
      <c r="L548" s="101">
        <f t="shared" si="239"/>
        <v>0</v>
      </c>
      <c r="M548" s="101">
        <f t="shared" si="239"/>
        <v>0</v>
      </c>
      <c r="N548" s="102">
        <f t="shared" si="239"/>
        <v>0</v>
      </c>
      <c r="O548" s="101">
        <f t="shared" si="239"/>
        <v>0</v>
      </c>
      <c r="P548" s="101">
        <f t="shared" si="239"/>
        <v>937</v>
      </c>
      <c r="Q548" s="101">
        <f t="shared" si="239"/>
        <v>7406292.54</v>
      </c>
      <c r="R548" s="101">
        <f t="shared" si="239"/>
        <v>0</v>
      </c>
      <c r="S548" s="101">
        <f t="shared" si="239"/>
        <v>0</v>
      </c>
      <c r="T548" s="101">
        <f t="shared" si="239"/>
        <v>0</v>
      </c>
      <c r="U548" s="101">
        <f t="shared" si="239"/>
        <v>0</v>
      </c>
      <c r="V548" s="101">
        <f t="shared" si="239"/>
        <v>0</v>
      </c>
      <c r="W548" s="101">
        <f t="shared" si="239"/>
        <v>0</v>
      </c>
      <c r="X548" s="101">
        <f t="shared" si="239"/>
        <v>0</v>
      </c>
      <c r="Y548" s="101">
        <f t="shared" si="239"/>
        <v>0</v>
      </c>
      <c r="Z548" s="101">
        <f t="shared" si="239"/>
        <v>0</v>
      </c>
      <c r="AA548" s="101">
        <f t="shared" si="239"/>
        <v>0</v>
      </c>
      <c r="AB548" s="101">
        <f t="shared" si="239"/>
        <v>0</v>
      </c>
      <c r="AC548" s="101">
        <f t="shared" si="239"/>
        <v>0</v>
      </c>
      <c r="AD548" s="101">
        <f t="shared" si="239"/>
        <v>0</v>
      </c>
      <c r="AE548" s="101">
        <f t="shared" si="239"/>
        <v>0</v>
      </c>
      <c r="AF548" s="101">
        <f t="shared" si="239"/>
        <v>158494.66</v>
      </c>
      <c r="AG548" s="101">
        <f t="shared" si="239"/>
        <v>330000</v>
      </c>
      <c r="AH548" s="101">
        <f t="shared" si="239"/>
        <v>0</v>
      </c>
      <c r="AI548" s="93" t="s">
        <v>17075</v>
      </c>
      <c r="AJ548" s="93" t="s">
        <v>17075</v>
      </c>
      <c r="AK548" s="93" t="s">
        <v>17075</v>
      </c>
      <c r="AL548" s="105"/>
      <c r="AM548" s="105"/>
      <c r="AN548" s="105"/>
      <c r="AO548" s="105"/>
      <c r="AP548" s="106"/>
      <c r="AQ548" s="106"/>
      <c r="AR548" s="106"/>
      <c r="AS548" s="106"/>
      <c r="AT548" s="106"/>
      <c r="AU548" s="106"/>
      <c r="AV548" s="106"/>
      <c r="AW548" s="106"/>
      <c r="AX548" s="106"/>
      <c r="AY548" s="106"/>
      <c r="AZ548" s="106"/>
      <c r="BA548" s="107"/>
      <c r="BB548" s="107"/>
      <c r="BC548" s="106"/>
      <c r="BD548" s="106"/>
      <c r="BE548" s="108"/>
      <c r="BF548" s="109">
        <f t="shared" si="223"/>
        <v>-937</v>
      </c>
      <c r="BM548" s="52" t="e">
        <f t="shared" si="237"/>
        <v>#N/A</v>
      </c>
      <c r="BP548" s="52" t="s">
        <v>2998</v>
      </c>
      <c r="BQ548" s="52" t="s">
        <v>2993</v>
      </c>
      <c r="BR548" s="52" t="s">
        <v>2203</v>
      </c>
      <c r="BX548" s="52" t="s">
        <v>2998</v>
      </c>
      <c r="BY548" s="52" t="s">
        <v>2993</v>
      </c>
      <c r="BZ548" s="52" t="s">
        <v>2203</v>
      </c>
      <c r="CK548" s="103">
        <f t="shared" si="232"/>
        <v>-8.149072527885437E-10</v>
      </c>
    </row>
    <row r="549" spans="1:89" x14ac:dyDescent="0.3">
      <c r="A549" s="52">
        <v>1</v>
      </c>
      <c r="B549" s="110">
        <f>SUBTOTAL(9,$A$400:A549)</f>
        <v>125</v>
      </c>
      <c r="C549" s="111" t="s">
        <v>47</v>
      </c>
      <c r="D549" s="111"/>
      <c r="E549" s="111"/>
      <c r="F549" s="102">
        <v>2199081.6</v>
      </c>
      <c r="G549" s="101">
        <f t="shared" ref="G549:G550" si="240">H549+I549+J549+K549+L549+M549+O549+Q549+S549+U549+W549+X549+Y549+Z549+AA549+AB549+AC549+AD549+AE549+AF549+AG549+AH549</f>
        <v>2199081.6</v>
      </c>
      <c r="H549" s="101">
        <v>0</v>
      </c>
      <c r="I549" s="101">
        <v>0</v>
      </c>
      <c r="J549" s="101">
        <v>0</v>
      </c>
      <c r="K549" s="101">
        <v>0</v>
      </c>
      <c r="L549" s="101">
        <v>0</v>
      </c>
      <c r="M549" s="101">
        <v>0</v>
      </c>
      <c r="N549" s="113">
        <v>0</v>
      </c>
      <c r="O549" s="101">
        <v>0</v>
      </c>
      <c r="P549" s="101">
        <v>261</v>
      </c>
      <c r="Q549" s="101">
        <f>ROUND((F549-AG549)/102.14*100,2)</f>
        <v>2006149.99</v>
      </c>
      <c r="R549" s="101">
        <v>0</v>
      </c>
      <c r="S549" s="101">
        <v>0</v>
      </c>
      <c r="T549" s="101">
        <v>0</v>
      </c>
      <c r="U549" s="101">
        <v>0</v>
      </c>
      <c r="V549" s="101">
        <v>0</v>
      </c>
      <c r="W549" s="101">
        <v>0</v>
      </c>
      <c r="X549" s="101">
        <v>0</v>
      </c>
      <c r="Y549" s="101">
        <v>0</v>
      </c>
      <c r="Z549" s="101">
        <v>0</v>
      </c>
      <c r="AA549" s="101">
        <v>0</v>
      </c>
      <c r="AB549" s="101">
        <v>0</v>
      </c>
      <c r="AC549" s="101">
        <v>0</v>
      </c>
      <c r="AD549" s="101">
        <v>0</v>
      </c>
      <c r="AE549" s="101">
        <v>0</v>
      </c>
      <c r="AF549" s="101">
        <f>ROUND(Q549*2.14%,2)</f>
        <v>42931.61</v>
      </c>
      <c r="AG549" s="101">
        <v>150000</v>
      </c>
      <c r="AH549" s="101">
        <v>0</v>
      </c>
      <c r="AI549" s="93">
        <v>2024</v>
      </c>
      <c r="AJ549" s="93">
        <v>2024</v>
      </c>
      <c r="AK549" s="93">
        <v>2024</v>
      </c>
      <c r="AL549" s="105"/>
      <c r="AM549" s="105"/>
      <c r="AN549" s="105"/>
      <c r="AO549" s="105"/>
      <c r="AP549" s="106" t="s">
        <v>16999</v>
      </c>
      <c r="AQ549" s="106" t="s">
        <v>17006</v>
      </c>
      <c r="AR549" s="106">
        <v>0</v>
      </c>
      <c r="AS549" s="106" t="s">
        <v>17015</v>
      </c>
      <c r="AT549" s="106" t="s">
        <v>17018</v>
      </c>
      <c r="AU549" s="106">
        <v>0</v>
      </c>
      <c r="AV549" s="106"/>
      <c r="AW549" s="106"/>
      <c r="AX549" s="106"/>
      <c r="AY549" s="106"/>
      <c r="AZ549" s="106" t="s">
        <v>645</v>
      </c>
      <c r="BA549" s="107">
        <v>313.89999999999998</v>
      </c>
      <c r="BB549" s="107">
        <v>172</v>
      </c>
      <c r="BC549" s="106" t="s">
        <v>2975</v>
      </c>
      <c r="BD549" s="106" t="s">
        <v>17058</v>
      </c>
      <c r="BE549" s="108"/>
      <c r="BF549" s="109">
        <f t="shared" si="223"/>
        <v>-89</v>
      </c>
      <c r="BM549" s="52" t="str">
        <f t="shared" si="237"/>
        <v>199.400</v>
      </c>
      <c r="BP549" s="52" t="s">
        <v>2999</v>
      </c>
      <c r="BQ549" s="52" t="s">
        <v>3019</v>
      </c>
      <c r="BR549" s="52" t="s">
        <v>3000</v>
      </c>
      <c r="BX549" s="52" t="s">
        <v>2999</v>
      </c>
      <c r="BY549" s="52" t="s">
        <v>3019</v>
      </c>
      <c r="BZ549" s="52" t="s">
        <v>3000</v>
      </c>
      <c r="CK549" s="103">
        <f t="shared" si="232"/>
        <v>1.1641532182693481E-10</v>
      </c>
    </row>
    <row r="550" spans="1:89" x14ac:dyDescent="0.3">
      <c r="A550" s="52">
        <v>1</v>
      </c>
      <c r="B550" s="110">
        <f>SUBTOTAL(9,$A$400:A550)</f>
        <v>126</v>
      </c>
      <c r="C550" s="111" t="s">
        <v>39</v>
      </c>
      <c r="D550" s="111"/>
      <c r="E550" s="111"/>
      <c r="F550" s="102">
        <v>5695705.5999999996</v>
      </c>
      <c r="G550" s="101">
        <f t="shared" si="240"/>
        <v>5695705.5999999996</v>
      </c>
      <c r="H550" s="101">
        <v>0</v>
      </c>
      <c r="I550" s="101">
        <v>0</v>
      </c>
      <c r="J550" s="101">
        <v>0</v>
      </c>
      <c r="K550" s="101">
        <v>0</v>
      </c>
      <c r="L550" s="101">
        <v>0</v>
      </c>
      <c r="M550" s="101">
        <v>0</v>
      </c>
      <c r="N550" s="113">
        <v>0</v>
      </c>
      <c r="O550" s="101">
        <v>0</v>
      </c>
      <c r="P550" s="101">
        <v>676</v>
      </c>
      <c r="Q550" s="101">
        <v>5400142.5499999998</v>
      </c>
      <c r="R550" s="101">
        <v>0</v>
      </c>
      <c r="S550" s="101">
        <v>0</v>
      </c>
      <c r="T550" s="101">
        <v>0</v>
      </c>
      <c r="U550" s="101">
        <v>0</v>
      </c>
      <c r="V550" s="101">
        <v>0</v>
      </c>
      <c r="W550" s="101">
        <v>0</v>
      </c>
      <c r="X550" s="101">
        <v>0</v>
      </c>
      <c r="Y550" s="101">
        <v>0</v>
      </c>
      <c r="Z550" s="101">
        <v>0</v>
      </c>
      <c r="AA550" s="101">
        <v>0</v>
      </c>
      <c r="AB550" s="101">
        <v>0</v>
      </c>
      <c r="AC550" s="101">
        <v>0</v>
      </c>
      <c r="AD550" s="101">
        <v>0</v>
      </c>
      <c r="AE550" s="101">
        <v>0</v>
      </c>
      <c r="AF550" s="101">
        <f>ROUND(Q550*2.14%,2)</f>
        <v>115563.05</v>
      </c>
      <c r="AG550" s="101">
        <v>180000</v>
      </c>
      <c r="AH550" s="101">
        <v>0</v>
      </c>
      <c r="AI550" s="93">
        <v>2024</v>
      </c>
      <c r="AJ550" s="93">
        <v>2024</v>
      </c>
      <c r="AK550" s="93">
        <v>2024</v>
      </c>
      <c r="AL550" s="105"/>
      <c r="AM550" s="105"/>
      <c r="AN550" s="105"/>
      <c r="AO550" s="105"/>
      <c r="AP550" s="106" t="s">
        <v>17020</v>
      </c>
      <c r="AQ550" s="106" t="s">
        <v>17017</v>
      </c>
      <c r="AR550" s="106">
        <v>0</v>
      </c>
      <c r="AS550" s="106" t="s">
        <v>17013</v>
      </c>
      <c r="AT550" s="106" t="s">
        <v>17010</v>
      </c>
      <c r="AU550" s="106">
        <v>0</v>
      </c>
      <c r="AV550" s="106" t="s">
        <v>17026</v>
      </c>
      <c r="AW550" s="106"/>
      <c r="AX550" s="106"/>
      <c r="AY550" s="106"/>
      <c r="AZ550" s="106" t="s">
        <v>645</v>
      </c>
      <c r="BA550" s="107">
        <v>1661.5</v>
      </c>
      <c r="BB550" s="107">
        <v>648</v>
      </c>
      <c r="BC550" s="106" t="s">
        <v>2975</v>
      </c>
      <c r="BD550" s="106">
        <v>2010</v>
      </c>
      <c r="BE550" s="108"/>
      <c r="BF550" s="109">
        <f>BB550-P550</f>
        <v>-28</v>
      </c>
      <c r="BM550" s="52" t="str">
        <f t="shared" si="237"/>
        <v>690.200</v>
      </c>
      <c r="BP550" s="52" t="s">
        <v>2978</v>
      </c>
      <c r="BQ550" s="52" t="s">
        <v>3276</v>
      </c>
      <c r="BR550" s="52" t="s">
        <v>2980</v>
      </c>
      <c r="BX550" s="52" t="s">
        <v>2978</v>
      </c>
      <c r="BY550" s="52" t="s">
        <v>3276</v>
      </c>
      <c r="BZ550" s="52" t="s">
        <v>2980</v>
      </c>
      <c r="CK550" s="103">
        <f t="shared" si="232"/>
        <v>-1.7462298274040222E-10</v>
      </c>
    </row>
    <row r="551" spans="1:89" x14ac:dyDescent="0.3">
      <c r="B551" s="104" t="s">
        <v>343</v>
      </c>
      <c r="C551" s="104"/>
      <c r="D551" s="100">
        <v>18544752.670000002</v>
      </c>
      <c r="E551" s="104"/>
      <c r="F551" s="140">
        <v>18539441.190000001</v>
      </c>
      <c r="G551" s="100">
        <f>SUM(G552:G555)</f>
        <v>28162155.84</v>
      </c>
      <c r="H551" s="101">
        <f t="shared" ref="H551:AH551" si="241">SUM(H552:H555)</f>
        <v>0</v>
      </c>
      <c r="I551" s="101">
        <f t="shared" si="241"/>
        <v>0</v>
      </c>
      <c r="J551" s="101">
        <f t="shared" si="241"/>
        <v>0</v>
      </c>
      <c r="K551" s="101">
        <f t="shared" si="241"/>
        <v>0</v>
      </c>
      <c r="L551" s="101">
        <f t="shared" si="241"/>
        <v>0</v>
      </c>
      <c r="M551" s="101">
        <f t="shared" si="241"/>
        <v>0</v>
      </c>
      <c r="N551" s="102">
        <f t="shared" si="241"/>
        <v>0</v>
      </c>
      <c r="O551" s="101">
        <f t="shared" si="241"/>
        <v>0</v>
      </c>
      <c r="P551" s="101">
        <f t="shared" si="241"/>
        <v>2912</v>
      </c>
      <c r="Q551" s="101">
        <f t="shared" si="241"/>
        <v>26906359.750000004</v>
      </c>
      <c r="R551" s="101">
        <f t="shared" si="241"/>
        <v>0</v>
      </c>
      <c r="S551" s="101">
        <f t="shared" si="241"/>
        <v>0</v>
      </c>
      <c r="T551" s="101">
        <f t="shared" si="241"/>
        <v>0</v>
      </c>
      <c r="U551" s="101">
        <f t="shared" si="241"/>
        <v>0</v>
      </c>
      <c r="V551" s="101">
        <f t="shared" si="241"/>
        <v>0</v>
      </c>
      <c r="W551" s="101">
        <f t="shared" si="241"/>
        <v>0</v>
      </c>
      <c r="X551" s="101">
        <f t="shared" si="241"/>
        <v>0</v>
      </c>
      <c r="Y551" s="101">
        <f t="shared" si="241"/>
        <v>0</v>
      </c>
      <c r="Z551" s="101">
        <f t="shared" si="241"/>
        <v>0</v>
      </c>
      <c r="AA551" s="101">
        <f t="shared" si="241"/>
        <v>0</v>
      </c>
      <c r="AB551" s="101">
        <f t="shared" si="241"/>
        <v>0</v>
      </c>
      <c r="AC551" s="101">
        <f t="shared" si="241"/>
        <v>0</v>
      </c>
      <c r="AD551" s="101">
        <f t="shared" si="241"/>
        <v>0</v>
      </c>
      <c r="AE551" s="101">
        <f t="shared" si="241"/>
        <v>0</v>
      </c>
      <c r="AF551" s="101">
        <f t="shared" si="241"/>
        <v>575796.09</v>
      </c>
      <c r="AG551" s="101">
        <f t="shared" si="241"/>
        <v>680000</v>
      </c>
      <c r="AH551" s="101">
        <f t="shared" si="241"/>
        <v>0</v>
      </c>
      <c r="AI551" s="93" t="s">
        <v>17075</v>
      </c>
      <c r="AJ551" s="93" t="s">
        <v>17075</v>
      </c>
      <c r="AK551" s="93" t="s">
        <v>17075</v>
      </c>
      <c r="AL551" s="105"/>
      <c r="AM551" s="105"/>
      <c r="AN551" s="105"/>
      <c r="AO551" s="105"/>
      <c r="AP551" s="106"/>
      <c r="AQ551" s="106"/>
      <c r="AR551" s="106"/>
      <c r="AS551" s="106"/>
      <c r="AT551" s="106"/>
      <c r="AU551" s="106"/>
      <c r="AV551" s="106"/>
      <c r="AW551" s="106"/>
      <c r="AX551" s="106"/>
      <c r="AY551" s="106"/>
      <c r="AZ551" s="106"/>
      <c r="BA551" s="107"/>
      <c r="BB551" s="107"/>
      <c r="BC551" s="106"/>
      <c r="BD551" s="106"/>
      <c r="BE551" s="108"/>
      <c r="BF551" s="109">
        <f t="shared" si="223"/>
        <v>-2912</v>
      </c>
      <c r="BM551" s="52" t="e">
        <f t="shared" si="237"/>
        <v>#N/A</v>
      </c>
      <c r="BP551" s="52" t="s">
        <v>3538</v>
      </c>
      <c r="BQ551" s="52" t="s">
        <v>849</v>
      </c>
      <c r="BR551" s="52" t="s">
        <v>3539</v>
      </c>
      <c r="BX551" s="52" t="s">
        <v>3538</v>
      </c>
      <c r="BY551" s="52" t="s">
        <v>849</v>
      </c>
      <c r="BZ551" s="52" t="s">
        <v>3539</v>
      </c>
      <c r="CK551" s="103">
        <f t="shared" si="232"/>
        <v>-3.8417056202888489E-9</v>
      </c>
    </row>
    <row r="552" spans="1:89" x14ac:dyDescent="0.3">
      <c r="A552" s="52">
        <v>1</v>
      </c>
      <c r="B552" s="110">
        <f>SUBTOTAL(9,$A$400:A552)</f>
        <v>127</v>
      </c>
      <c r="C552" s="115" t="s">
        <v>348</v>
      </c>
      <c r="D552" s="115"/>
      <c r="E552" s="115"/>
      <c r="F552" s="116">
        <v>12591733.140000001</v>
      </c>
      <c r="G552" s="101">
        <f t="shared" ref="G552:G555" si="242">H552+I552+J552+K552+L552+M552+O552+Q552+S552+U552+W552+X552+Y552+Z552+AA552+AB552+AC552+AD552+AE552+AF552+AG552+AH552</f>
        <v>12591733.140000001</v>
      </c>
      <c r="H552" s="117">
        <v>0</v>
      </c>
      <c r="I552" s="117">
        <v>0</v>
      </c>
      <c r="J552" s="117">
        <v>0</v>
      </c>
      <c r="K552" s="117">
        <v>0</v>
      </c>
      <c r="L552" s="117">
        <v>0</v>
      </c>
      <c r="M552" s="117">
        <v>0</v>
      </c>
      <c r="N552" s="118">
        <v>0</v>
      </c>
      <c r="O552" s="117">
        <v>0</v>
      </c>
      <c r="P552" s="101">
        <v>1302</v>
      </c>
      <c r="Q552" s="101">
        <f>ROUND((F552-AG552)/102.14*100,2)</f>
        <v>12132106.07</v>
      </c>
      <c r="R552" s="117">
        <v>0</v>
      </c>
      <c r="S552" s="117">
        <v>0</v>
      </c>
      <c r="T552" s="117">
        <v>0</v>
      </c>
      <c r="U552" s="117">
        <v>0</v>
      </c>
      <c r="V552" s="117">
        <v>0</v>
      </c>
      <c r="W552" s="117">
        <v>0</v>
      </c>
      <c r="X552" s="117">
        <v>0</v>
      </c>
      <c r="Y552" s="117">
        <v>0</v>
      </c>
      <c r="Z552" s="117">
        <v>0</v>
      </c>
      <c r="AA552" s="117">
        <v>0</v>
      </c>
      <c r="AB552" s="117">
        <v>0</v>
      </c>
      <c r="AC552" s="117">
        <v>0</v>
      </c>
      <c r="AD552" s="117">
        <v>0</v>
      </c>
      <c r="AE552" s="117">
        <v>0</v>
      </c>
      <c r="AF552" s="101">
        <f>ROUND(Q552*2.14%,2)</f>
        <v>259627.07</v>
      </c>
      <c r="AG552" s="117">
        <v>200000</v>
      </c>
      <c r="AH552" s="117">
        <v>0</v>
      </c>
      <c r="AI552" s="93">
        <v>2024</v>
      </c>
      <c r="AJ552" s="93">
        <v>2024</v>
      </c>
      <c r="AK552" s="93">
        <v>2024</v>
      </c>
      <c r="AL552" s="105"/>
      <c r="AM552" s="105"/>
      <c r="AN552" s="105"/>
      <c r="AO552" s="105"/>
      <c r="AP552" s="106" t="s">
        <v>17000</v>
      </c>
      <c r="AQ552" s="106" t="s">
        <v>17002</v>
      </c>
      <c r="AR552" s="106">
        <v>0</v>
      </c>
      <c r="AS552" s="106" t="s">
        <v>17018</v>
      </c>
      <c r="AT552" s="106" t="s">
        <v>17004</v>
      </c>
      <c r="AU552" s="106" t="s">
        <v>17010</v>
      </c>
      <c r="AV552" s="106"/>
      <c r="AW552" s="106"/>
      <c r="AX552" s="106"/>
      <c r="AY552" s="106"/>
      <c r="AZ552" s="106" t="s">
        <v>743</v>
      </c>
      <c r="BA552" s="107">
        <v>2587.8000000000002</v>
      </c>
      <c r="BB552" s="107">
        <v>762.28</v>
      </c>
      <c r="BC552" s="106" t="s">
        <v>2975</v>
      </c>
      <c r="BD552" s="106" t="s">
        <v>17058</v>
      </c>
      <c r="BE552" s="108"/>
      <c r="BF552" s="109">
        <f t="shared" si="223"/>
        <v>-539.72</v>
      </c>
      <c r="BG552" s="52" t="s">
        <v>16992</v>
      </c>
      <c r="BM552" s="52" t="str">
        <f t="shared" si="237"/>
        <v>нет данных</v>
      </c>
      <c r="BP552" s="52" t="s">
        <v>3540</v>
      </c>
      <c r="BQ552" s="52" t="s">
        <v>2993</v>
      </c>
      <c r="BR552" s="52" t="s">
        <v>2993</v>
      </c>
      <c r="BX552" s="52" t="s">
        <v>3540</v>
      </c>
      <c r="BY552" s="52" t="s">
        <v>2993</v>
      </c>
      <c r="BZ552" s="52" t="s">
        <v>2993</v>
      </c>
      <c r="CK552" s="103">
        <f t="shared" si="232"/>
        <v>2.9103830456733704E-10</v>
      </c>
    </row>
    <row r="553" spans="1:89" x14ac:dyDescent="0.3">
      <c r="A553" s="52">
        <v>1</v>
      </c>
      <c r="B553" s="110">
        <f>SUBTOTAL(9,$A$400:A553)</f>
        <v>128</v>
      </c>
      <c r="C553" s="115" t="s">
        <v>349</v>
      </c>
      <c r="D553" s="115"/>
      <c r="E553" s="115"/>
      <c r="F553" s="116">
        <v>5947708.0499999998</v>
      </c>
      <c r="G553" s="101">
        <f t="shared" si="242"/>
        <v>5947708.0499999998</v>
      </c>
      <c r="H553" s="117">
        <v>0</v>
      </c>
      <c r="I553" s="117">
        <v>0</v>
      </c>
      <c r="J553" s="117">
        <v>0</v>
      </c>
      <c r="K553" s="117">
        <v>0</v>
      </c>
      <c r="L553" s="117">
        <v>0</v>
      </c>
      <c r="M553" s="117">
        <v>0</v>
      </c>
      <c r="N553" s="118">
        <v>0</v>
      </c>
      <c r="O553" s="117">
        <v>0</v>
      </c>
      <c r="P553" s="101">
        <v>615</v>
      </c>
      <c r="Q553" s="101">
        <f>ROUND((F553-AG553)/102.14*100,2)</f>
        <v>5646865.1399999997</v>
      </c>
      <c r="R553" s="117">
        <v>0</v>
      </c>
      <c r="S553" s="117">
        <v>0</v>
      </c>
      <c r="T553" s="117">
        <v>0</v>
      </c>
      <c r="U553" s="117">
        <v>0</v>
      </c>
      <c r="V553" s="117">
        <v>0</v>
      </c>
      <c r="W553" s="117">
        <v>0</v>
      </c>
      <c r="X553" s="117">
        <v>0</v>
      </c>
      <c r="Y553" s="117">
        <v>0</v>
      </c>
      <c r="Z553" s="117">
        <v>0</v>
      </c>
      <c r="AA553" s="117">
        <v>0</v>
      </c>
      <c r="AB553" s="117">
        <v>0</v>
      </c>
      <c r="AC553" s="117">
        <v>0</v>
      </c>
      <c r="AD553" s="117">
        <v>0</v>
      </c>
      <c r="AE553" s="117">
        <v>0</v>
      </c>
      <c r="AF553" s="101">
        <f>ROUND(Q553*2.14%,2)</f>
        <v>120842.91</v>
      </c>
      <c r="AG553" s="101">
        <v>180000</v>
      </c>
      <c r="AH553" s="117">
        <v>0</v>
      </c>
      <c r="AI553" s="93">
        <v>2024</v>
      </c>
      <c r="AJ553" s="93">
        <v>2024</v>
      </c>
      <c r="AK553" s="93">
        <v>2024</v>
      </c>
      <c r="AL553" s="105"/>
      <c r="AM553" s="105"/>
      <c r="AN553" s="105"/>
      <c r="AO553" s="105"/>
      <c r="AP553" s="106" t="s">
        <v>17000</v>
      </c>
      <c r="AQ553" s="106" t="s">
        <v>16995</v>
      </c>
      <c r="AR553" s="106">
        <v>0</v>
      </c>
      <c r="AS553" s="106" t="s">
        <v>17016</v>
      </c>
      <c r="AT553" s="106" t="s">
        <v>16998</v>
      </c>
      <c r="AU553" s="106">
        <v>0</v>
      </c>
      <c r="AV553" s="106"/>
      <c r="AW553" s="106"/>
      <c r="AX553" s="106"/>
      <c r="AY553" s="106"/>
      <c r="AZ553" s="106" t="s">
        <v>1002</v>
      </c>
      <c r="BA553" s="107">
        <v>615.4</v>
      </c>
      <c r="BB553" s="107">
        <v>398.26</v>
      </c>
      <c r="BC553" s="106" t="s">
        <v>2975</v>
      </c>
      <c r="BD553" s="106" t="s">
        <v>17058</v>
      </c>
      <c r="BE553" s="108"/>
      <c r="BF553" s="109">
        <f t="shared" si="223"/>
        <v>-216.74</v>
      </c>
      <c r="BG553" s="52" t="s">
        <v>16992</v>
      </c>
      <c r="BM553" s="52" t="str">
        <f t="shared" si="237"/>
        <v>нет данных</v>
      </c>
      <c r="BP553" s="52" t="s">
        <v>3541</v>
      </c>
      <c r="BQ553" s="52" t="s">
        <v>1277</v>
      </c>
      <c r="BR553" s="52" t="s">
        <v>3542</v>
      </c>
      <c r="BX553" s="52" t="s">
        <v>3541</v>
      </c>
      <c r="BY553" s="52" t="s">
        <v>1277</v>
      </c>
      <c r="BZ553" s="52" t="s">
        <v>3542</v>
      </c>
      <c r="CK553" s="103">
        <f t="shared" si="232"/>
        <v>1.4551915228366852E-10</v>
      </c>
    </row>
    <row r="554" spans="1:89" x14ac:dyDescent="0.3">
      <c r="A554" s="52">
        <v>1</v>
      </c>
      <c r="B554" s="110">
        <f>SUBTOTAL(9,$A$400:A554)</f>
        <v>129</v>
      </c>
      <c r="C554" s="115" t="s">
        <v>341</v>
      </c>
      <c r="D554" s="115"/>
      <c r="E554" s="115"/>
      <c r="F554" s="116">
        <v>4816192.8600000003</v>
      </c>
      <c r="G554" s="101">
        <f t="shared" si="242"/>
        <v>4816192.8600000003</v>
      </c>
      <c r="H554" s="117">
        <v>0</v>
      </c>
      <c r="I554" s="117">
        <v>0</v>
      </c>
      <c r="J554" s="117">
        <v>0</v>
      </c>
      <c r="K554" s="117">
        <v>0</v>
      </c>
      <c r="L554" s="117">
        <v>0</v>
      </c>
      <c r="M554" s="117">
        <v>0</v>
      </c>
      <c r="N554" s="118">
        <v>0</v>
      </c>
      <c r="O554" s="117">
        <v>0</v>
      </c>
      <c r="P554" s="129">
        <v>498</v>
      </c>
      <c r="Q554" s="101">
        <v>4568428.49</v>
      </c>
      <c r="R554" s="117">
        <v>0</v>
      </c>
      <c r="S554" s="117">
        <v>0</v>
      </c>
      <c r="T554" s="101">
        <v>0</v>
      </c>
      <c r="U554" s="101">
        <v>0</v>
      </c>
      <c r="V554" s="117">
        <v>0</v>
      </c>
      <c r="W554" s="117">
        <v>0</v>
      </c>
      <c r="X554" s="117">
        <v>0</v>
      </c>
      <c r="Y554" s="117">
        <v>0</v>
      </c>
      <c r="Z554" s="117">
        <v>0</v>
      </c>
      <c r="AA554" s="117">
        <v>0</v>
      </c>
      <c r="AB554" s="117">
        <v>0</v>
      </c>
      <c r="AC554" s="117">
        <v>0</v>
      </c>
      <c r="AD554" s="117">
        <v>0</v>
      </c>
      <c r="AE554" s="117">
        <v>0</v>
      </c>
      <c r="AF554" s="101">
        <f>ROUND(Q554*2.14%,2)</f>
        <v>97764.37</v>
      </c>
      <c r="AG554" s="101">
        <v>150000</v>
      </c>
      <c r="AH554" s="117">
        <v>0</v>
      </c>
      <c r="AI554" s="93">
        <v>2024</v>
      </c>
      <c r="AJ554" s="93">
        <v>2024</v>
      </c>
      <c r="AK554" s="93">
        <v>2024</v>
      </c>
      <c r="AL554" s="105"/>
      <c r="AM554" s="105"/>
      <c r="AN554" s="105"/>
      <c r="AO554" s="105"/>
      <c r="AP554" s="106" t="s">
        <v>16995</v>
      </c>
      <c r="AQ554" s="106" t="s">
        <v>17016</v>
      </c>
      <c r="AR554" s="106">
        <v>0</v>
      </c>
      <c r="AS554" s="106" t="s">
        <v>16997</v>
      </c>
      <c r="AT554" s="106" t="s">
        <v>17014</v>
      </c>
      <c r="AU554" s="106">
        <v>0</v>
      </c>
      <c r="AV554" s="106"/>
      <c r="AW554" s="106"/>
      <c r="AX554" s="106"/>
      <c r="AY554" s="106"/>
      <c r="AZ554" s="106" t="s">
        <v>1453</v>
      </c>
      <c r="BA554" s="107">
        <v>421.5</v>
      </c>
      <c r="BB554" s="107">
        <v>670</v>
      </c>
      <c r="BC554" s="106" t="s">
        <v>2975</v>
      </c>
      <c r="BD554" s="106" t="s">
        <v>17058</v>
      </c>
      <c r="BE554" s="108"/>
      <c r="BF554" s="109">
        <f>BB554-P554</f>
        <v>172</v>
      </c>
      <c r="BM554" s="52" t="str">
        <f t="shared" si="237"/>
        <v>нет данных</v>
      </c>
      <c r="BP554" s="52" t="s">
        <v>692</v>
      </c>
      <c r="BQ554" s="52" t="s">
        <v>664</v>
      </c>
      <c r="BR554" s="52" t="s">
        <v>3527</v>
      </c>
      <c r="BX554" s="52" t="s">
        <v>692</v>
      </c>
      <c r="BY554" s="52" t="s">
        <v>664</v>
      </c>
      <c r="BZ554" s="52" t="s">
        <v>3527</v>
      </c>
      <c r="CK554" s="103">
        <f t="shared" si="232"/>
        <v>1.1641532182693481E-10</v>
      </c>
    </row>
    <row r="555" spans="1:89" x14ac:dyDescent="0.3">
      <c r="A555" s="52">
        <v>1</v>
      </c>
      <c r="B555" s="110">
        <f>SUBTOTAL(9,$A$400:A555)</f>
        <v>130</v>
      </c>
      <c r="C555" s="115" t="s">
        <v>342</v>
      </c>
      <c r="D555" s="115"/>
      <c r="E555" s="115"/>
      <c r="F555" s="116">
        <v>4806521.79</v>
      </c>
      <c r="G555" s="101">
        <f t="shared" si="242"/>
        <v>4806521.79</v>
      </c>
      <c r="H555" s="117">
        <v>0</v>
      </c>
      <c r="I555" s="117">
        <v>0</v>
      </c>
      <c r="J555" s="117">
        <v>0</v>
      </c>
      <c r="K555" s="117">
        <v>0</v>
      </c>
      <c r="L555" s="117">
        <v>0</v>
      </c>
      <c r="M555" s="117">
        <v>0</v>
      </c>
      <c r="N555" s="118">
        <v>0</v>
      </c>
      <c r="O555" s="117">
        <v>0</v>
      </c>
      <c r="P555" s="129">
        <v>497</v>
      </c>
      <c r="Q555" s="101">
        <v>4558960.05</v>
      </c>
      <c r="R555" s="117">
        <v>0</v>
      </c>
      <c r="S555" s="117">
        <v>0</v>
      </c>
      <c r="T555" s="101">
        <v>0</v>
      </c>
      <c r="U555" s="101">
        <v>0</v>
      </c>
      <c r="V555" s="117">
        <v>0</v>
      </c>
      <c r="W555" s="117">
        <v>0</v>
      </c>
      <c r="X555" s="117">
        <v>0</v>
      </c>
      <c r="Y555" s="117">
        <v>0</v>
      </c>
      <c r="Z555" s="117">
        <v>0</v>
      </c>
      <c r="AA555" s="117">
        <v>0</v>
      </c>
      <c r="AB555" s="117">
        <v>0</v>
      </c>
      <c r="AC555" s="117">
        <v>0</v>
      </c>
      <c r="AD555" s="117">
        <v>0</v>
      </c>
      <c r="AE555" s="117">
        <v>0</v>
      </c>
      <c r="AF555" s="101">
        <f>ROUND(Q555*2.14%,2)-0.01</f>
        <v>97561.74</v>
      </c>
      <c r="AG555" s="101">
        <v>150000</v>
      </c>
      <c r="AH555" s="117">
        <v>0</v>
      </c>
      <c r="AI555" s="93">
        <v>2024</v>
      </c>
      <c r="AJ555" s="93">
        <v>2024</v>
      </c>
      <c r="AK555" s="93">
        <v>2024</v>
      </c>
      <c r="AL555" s="105"/>
      <c r="AM555" s="105"/>
      <c r="AN555" s="105"/>
      <c r="AO555" s="105"/>
      <c r="AP555" s="106" t="s">
        <v>16995</v>
      </c>
      <c r="AQ555" s="106" t="s">
        <v>16999</v>
      </c>
      <c r="AR555" s="106">
        <v>0</v>
      </c>
      <c r="AS555" s="106" t="s">
        <v>17006</v>
      </c>
      <c r="AT555" s="106" t="s">
        <v>17014</v>
      </c>
      <c r="AU555" s="106">
        <v>0</v>
      </c>
      <c r="AV555" s="106"/>
      <c r="AW555" s="106"/>
      <c r="AX555" s="106"/>
      <c r="AY555" s="106"/>
      <c r="AZ555" s="106" t="s">
        <v>1429</v>
      </c>
      <c r="BA555" s="107">
        <v>440.1</v>
      </c>
      <c r="BB555" s="107">
        <v>286.07</v>
      </c>
      <c r="BC555" s="106" t="s">
        <v>2975</v>
      </c>
      <c r="BD555" s="106" t="s">
        <v>17058</v>
      </c>
      <c r="BE555" s="108"/>
      <c r="BF555" s="109">
        <f>BB555-P555</f>
        <v>-210.93</v>
      </c>
      <c r="BG555" s="52" t="s">
        <v>16994</v>
      </c>
      <c r="BM555" s="52" t="str">
        <f t="shared" si="237"/>
        <v>нет данных</v>
      </c>
      <c r="BP555" s="52" t="s">
        <v>3528</v>
      </c>
      <c r="BQ555" s="52" t="s">
        <v>663</v>
      </c>
      <c r="BR555" s="52" t="s">
        <v>1973</v>
      </c>
      <c r="BX555" s="52" t="s">
        <v>3528</v>
      </c>
      <c r="BY555" s="52" t="s">
        <v>663</v>
      </c>
      <c r="BZ555" s="52" t="s">
        <v>1973</v>
      </c>
      <c r="CK555" s="103">
        <f t="shared" si="232"/>
        <v>2.3283064365386963E-10</v>
      </c>
    </row>
    <row r="556" spans="1:89" x14ac:dyDescent="0.3">
      <c r="B556" s="104" t="s">
        <v>373</v>
      </c>
      <c r="C556" s="104"/>
      <c r="D556" s="100">
        <v>11011984.359999999</v>
      </c>
      <c r="E556" s="104"/>
      <c r="F556" s="140">
        <v>3344120.64</v>
      </c>
      <c r="G556" s="100">
        <f>G557+G558</f>
        <v>6240219.6099999994</v>
      </c>
      <c r="H556" s="101">
        <f t="shared" ref="H556:AH556" si="243">H557+H558</f>
        <v>0</v>
      </c>
      <c r="I556" s="101">
        <f t="shared" si="243"/>
        <v>0</v>
      </c>
      <c r="J556" s="101">
        <f t="shared" si="243"/>
        <v>0</v>
      </c>
      <c r="K556" s="101">
        <f t="shared" si="243"/>
        <v>0</v>
      </c>
      <c r="L556" s="101">
        <f t="shared" si="243"/>
        <v>0</v>
      </c>
      <c r="M556" s="101">
        <f t="shared" si="243"/>
        <v>0</v>
      </c>
      <c r="N556" s="102">
        <f t="shared" si="243"/>
        <v>0</v>
      </c>
      <c r="O556" s="101">
        <f t="shared" si="243"/>
        <v>0</v>
      </c>
      <c r="P556" s="101">
        <f t="shared" si="243"/>
        <v>731.9</v>
      </c>
      <c r="Q556" s="101">
        <f t="shared" si="243"/>
        <v>5874198.5899999999</v>
      </c>
      <c r="R556" s="101">
        <f t="shared" si="243"/>
        <v>0</v>
      </c>
      <c r="S556" s="101">
        <f t="shared" si="243"/>
        <v>0</v>
      </c>
      <c r="T556" s="101">
        <f t="shared" si="243"/>
        <v>0</v>
      </c>
      <c r="U556" s="101">
        <f t="shared" si="243"/>
        <v>0</v>
      </c>
      <c r="V556" s="101">
        <f t="shared" si="243"/>
        <v>0</v>
      </c>
      <c r="W556" s="101">
        <f t="shared" si="243"/>
        <v>0</v>
      </c>
      <c r="X556" s="101">
        <f t="shared" si="243"/>
        <v>0</v>
      </c>
      <c r="Y556" s="101">
        <f t="shared" si="243"/>
        <v>0</v>
      </c>
      <c r="Z556" s="101">
        <f t="shared" si="243"/>
        <v>0</v>
      </c>
      <c r="AA556" s="101">
        <f t="shared" si="243"/>
        <v>0</v>
      </c>
      <c r="AB556" s="101">
        <f t="shared" si="243"/>
        <v>0</v>
      </c>
      <c r="AC556" s="101">
        <f t="shared" si="243"/>
        <v>0</v>
      </c>
      <c r="AD556" s="101">
        <f t="shared" si="243"/>
        <v>0</v>
      </c>
      <c r="AE556" s="101">
        <f t="shared" si="243"/>
        <v>0</v>
      </c>
      <c r="AF556" s="101">
        <f t="shared" si="243"/>
        <v>96021.02</v>
      </c>
      <c r="AG556" s="101">
        <f t="shared" si="243"/>
        <v>150000</v>
      </c>
      <c r="AH556" s="101">
        <f t="shared" si="243"/>
        <v>120000</v>
      </c>
      <c r="AI556" s="93" t="s">
        <v>17075</v>
      </c>
      <c r="AJ556" s="93" t="s">
        <v>17075</v>
      </c>
      <c r="AK556" s="93" t="s">
        <v>17075</v>
      </c>
      <c r="AL556" s="105"/>
      <c r="AM556" s="105"/>
      <c r="AN556" s="105"/>
      <c r="AO556" s="105"/>
      <c r="AP556" s="106"/>
      <c r="AQ556" s="106"/>
      <c r="AR556" s="106"/>
      <c r="AS556" s="106"/>
      <c r="AT556" s="106"/>
      <c r="AU556" s="106"/>
      <c r="AV556" s="106"/>
      <c r="AW556" s="106"/>
      <c r="AX556" s="106"/>
      <c r="AY556" s="106"/>
      <c r="AZ556" s="106"/>
      <c r="BA556" s="107"/>
      <c r="BB556" s="107"/>
      <c r="BC556" s="106"/>
      <c r="BD556" s="106"/>
      <c r="BE556" s="108"/>
      <c r="BF556" s="109">
        <f t="shared" si="223"/>
        <v>-731.9</v>
      </c>
      <c r="BM556" s="52" t="e">
        <f t="shared" si="237"/>
        <v>#N/A</v>
      </c>
      <c r="BP556" s="52" t="s">
        <v>3584</v>
      </c>
      <c r="BQ556" s="52" t="s">
        <v>663</v>
      </c>
      <c r="BR556" s="52" t="s">
        <v>3585</v>
      </c>
      <c r="BX556" s="52" t="s">
        <v>3584</v>
      </c>
      <c r="BY556" s="52" t="s">
        <v>663</v>
      </c>
      <c r="BZ556" s="52" t="s">
        <v>3585</v>
      </c>
      <c r="CK556" s="103">
        <f t="shared" si="232"/>
        <v>-4.6566128730773926E-10</v>
      </c>
    </row>
    <row r="557" spans="1:89" x14ac:dyDescent="0.3">
      <c r="A557" s="52">
        <v>1</v>
      </c>
      <c r="B557" s="110">
        <f>SUBTOTAL(9,$A$400:A557)</f>
        <v>131</v>
      </c>
      <c r="C557" s="115" t="s">
        <v>377</v>
      </c>
      <c r="D557" s="115"/>
      <c r="E557" s="115"/>
      <c r="F557" s="116">
        <v>3344120.64</v>
      </c>
      <c r="G557" s="101">
        <f t="shared" ref="G557:G558" si="244">H557+I557+J557+K557+L557+M557+O557+Q557+S557+U557+W557+X557+Y557+Z557+AA557+AB557+AC557+AD557+AE557+AF557+AG557+AH557</f>
        <v>3344120.6399999997</v>
      </c>
      <c r="H557" s="117">
        <v>0</v>
      </c>
      <c r="I557" s="117">
        <v>0</v>
      </c>
      <c r="J557" s="117">
        <v>0</v>
      </c>
      <c r="K557" s="117">
        <v>0</v>
      </c>
      <c r="L557" s="117">
        <v>0</v>
      </c>
      <c r="M557" s="117">
        <v>0</v>
      </c>
      <c r="N557" s="118">
        <v>0</v>
      </c>
      <c r="O557" s="117">
        <v>0</v>
      </c>
      <c r="P557" s="101">
        <v>396.9</v>
      </c>
      <c r="Q557" s="101">
        <f>ROUND((F557-AG557)/102.14*100,2)</f>
        <v>3127198.59</v>
      </c>
      <c r="R557" s="117">
        <v>0</v>
      </c>
      <c r="S557" s="117">
        <v>0</v>
      </c>
      <c r="T557" s="117">
        <v>0</v>
      </c>
      <c r="U557" s="117">
        <v>0</v>
      </c>
      <c r="V557" s="117">
        <v>0</v>
      </c>
      <c r="W557" s="117">
        <v>0</v>
      </c>
      <c r="X557" s="117">
        <v>0</v>
      </c>
      <c r="Y557" s="117">
        <v>0</v>
      </c>
      <c r="Z557" s="117">
        <v>0</v>
      </c>
      <c r="AA557" s="117">
        <v>0</v>
      </c>
      <c r="AB557" s="117">
        <v>0</v>
      </c>
      <c r="AC557" s="117">
        <v>0</v>
      </c>
      <c r="AD557" s="117">
        <v>0</v>
      </c>
      <c r="AE557" s="117">
        <v>0</v>
      </c>
      <c r="AF557" s="101">
        <f>ROUND(Q557*2.14%,2)</f>
        <v>66922.05</v>
      </c>
      <c r="AG557" s="101">
        <v>150000</v>
      </c>
      <c r="AH557" s="117">
        <v>0</v>
      </c>
      <c r="AI557" s="93">
        <v>2024</v>
      </c>
      <c r="AJ557" s="93">
        <v>2024</v>
      </c>
      <c r="AK557" s="93">
        <v>2024</v>
      </c>
      <c r="AL557" s="105"/>
      <c r="AM557" s="105"/>
      <c r="AN557" s="105"/>
      <c r="AO557" s="105"/>
      <c r="AP557" s="106" t="s">
        <v>17015</v>
      </c>
      <c r="AQ557" s="106" t="s">
        <v>16996</v>
      </c>
      <c r="AR557" s="106">
        <v>0</v>
      </c>
      <c r="AS557" s="106" t="s">
        <v>17010</v>
      </c>
      <c r="AT557" s="106" t="s">
        <v>17018</v>
      </c>
      <c r="AU557" s="106" t="s">
        <v>17010</v>
      </c>
      <c r="AV557" s="106"/>
      <c r="AW557" s="106"/>
      <c r="AX557" s="106"/>
      <c r="AY557" s="106"/>
      <c r="AZ557" s="106" t="s">
        <v>626</v>
      </c>
      <c r="BA557" s="107">
        <v>517.46</v>
      </c>
      <c r="BB557" s="107">
        <v>408.5</v>
      </c>
      <c r="BC557" s="106" t="s">
        <v>2975</v>
      </c>
      <c r="BD557" s="106" t="s">
        <v>17058</v>
      </c>
      <c r="BE557" s="108"/>
      <c r="BF557" s="109">
        <f t="shared" si="223"/>
        <v>11.600000000000023</v>
      </c>
      <c r="BM557" s="52" t="str">
        <f t="shared" si="237"/>
        <v>371.360</v>
      </c>
      <c r="BP557" s="52" t="s">
        <v>3586</v>
      </c>
      <c r="BQ557" s="52" t="s">
        <v>3276</v>
      </c>
      <c r="BR557" s="52" t="s">
        <v>1391</v>
      </c>
      <c r="BX557" s="52" t="s">
        <v>3586</v>
      </c>
      <c r="BY557" s="52" t="s">
        <v>3276</v>
      </c>
      <c r="BZ557" s="52" t="s">
        <v>1391</v>
      </c>
      <c r="CK557" s="103">
        <f t="shared" si="232"/>
        <v>-1.7462298274040222E-10</v>
      </c>
    </row>
    <row r="558" spans="1:89" x14ac:dyDescent="0.3">
      <c r="A558" s="52">
        <v>1</v>
      </c>
      <c r="B558" s="110">
        <f>SUBTOTAL(9,$A$400:A558)</f>
        <v>132</v>
      </c>
      <c r="C558" s="115" t="s">
        <v>13199</v>
      </c>
      <c r="D558" s="115"/>
      <c r="E558" s="115"/>
      <c r="F558" s="116"/>
      <c r="G558" s="101">
        <f t="shared" si="244"/>
        <v>2896098.97</v>
      </c>
      <c r="H558" s="117">
        <v>0</v>
      </c>
      <c r="I558" s="117">
        <v>0</v>
      </c>
      <c r="J558" s="117">
        <v>0</v>
      </c>
      <c r="K558" s="117">
        <v>0</v>
      </c>
      <c r="L558" s="117">
        <v>0</v>
      </c>
      <c r="M558" s="117">
        <v>0</v>
      </c>
      <c r="N558" s="118">
        <v>0</v>
      </c>
      <c r="O558" s="117">
        <v>0</v>
      </c>
      <c r="P558" s="129">
        <v>335</v>
      </c>
      <c r="Q558" s="101">
        <v>2747000</v>
      </c>
      <c r="R558" s="117">
        <v>0</v>
      </c>
      <c r="S558" s="117">
        <v>0</v>
      </c>
      <c r="T558" s="101">
        <v>0</v>
      </c>
      <c r="U558" s="101">
        <v>0</v>
      </c>
      <c r="V558" s="117">
        <v>0</v>
      </c>
      <c r="W558" s="117">
        <v>0</v>
      </c>
      <c r="X558" s="117">
        <v>0</v>
      </c>
      <c r="Y558" s="117">
        <v>0</v>
      </c>
      <c r="Z558" s="117">
        <v>0</v>
      </c>
      <c r="AA558" s="117">
        <v>0</v>
      </c>
      <c r="AB558" s="117">
        <v>0</v>
      </c>
      <c r="AC558" s="117">
        <v>0</v>
      </c>
      <c r="AD558" s="117">
        <v>0</v>
      </c>
      <c r="AE558" s="117">
        <v>0</v>
      </c>
      <c r="AF558" s="101">
        <v>29098.97</v>
      </c>
      <c r="AG558" s="117">
        <v>0</v>
      </c>
      <c r="AH558" s="117">
        <v>120000</v>
      </c>
      <c r="AI558" s="93" t="s">
        <v>17316</v>
      </c>
      <c r="AJ558" s="93">
        <v>2024</v>
      </c>
      <c r="AK558" s="93">
        <v>2024</v>
      </c>
      <c r="AL558" s="105"/>
      <c r="AM558" s="105"/>
      <c r="AN558" s="105"/>
      <c r="AO558" s="105"/>
      <c r="AP558" s="106"/>
      <c r="AQ558" s="106"/>
      <c r="AR558" s="106"/>
      <c r="AS558" s="106"/>
      <c r="AT558" s="106"/>
      <c r="AU558" s="106"/>
      <c r="AV558" s="106"/>
      <c r="AW558" s="106"/>
      <c r="AX558" s="106"/>
      <c r="AY558" s="106"/>
      <c r="AZ558" s="106"/>
      <c r="BA558" s="107"/>
      <c r="BB558" s="107"/>
      <c r="BC558" s="106"/>
      <c r="BD558" s="106"/>
      <c r="BE558" s="108"/>
      <c r="BF558" s="109"/>
      <c r="CK558" s="103">
        <f t="shared" si="232"/>
        <v>2.0372681319713593E-10</v>
      </c>
    </row>
    <row r="559" spans="1:89" x14ac:dyDescent="0.3">
      <c r="B559" s="104" t="s">
        <v>376</v>
      </c>
      <c r="C559" s="104"/>
      <c r="D559" s="104"/>
      <c r="E559" s="104"/>
      <c r="F559" s="140">
        <v>7246016</v>
      </c>
      <c r="G559" s="100">
        <f>G560</f>
        <v>7246016</v>
      </c>
      <c r="H559" s="101">
        <f t="shared" ref="H559:AH559" si="245">H560</f>
        <v>0</v>
      </c>
      <c r="I559" s="101">
        <f t="shared" si="245"/>
        <v>0</v>
      </c>
      <c r="J559" s="101">
        <f t="shared" si="245"/>
        <v>0</v>
      </c>
      <c r="K559" s="101">
        <f t="shared" si="245"/>
        <v>0</v>
      </c>
      <c r="L559" s="101">
        <f t="shared" si="245"/>
        <v>0</v>
      </c>
      <c r="M559" s="101">
        <f t="shared" si="245"/>
        <v>0</v>
      </c>
      <c r="N559" s="102">
        <f t="shared" si="245"/>
        <v>0</v>
      </c>
      <c r="O559" s="101">
        <f t="shared" si="245"/>
        <v>0</v>
      </c>
      <c r="P559" s="101">
        <f t="shared" si="245"/>
        <v>860</v>
      </c>
      <c r="Q559" s="101">
        <f t="shared" si="245"/>
        <v>6917971.4100000001</v>
      </c>
      <c r="R559" s="101">
        <f t="shared" si="245"/>
        <v>0</v>
      </c>
      <c r="S559" s="101">
        <f t="shared" si="245"/>
        <v>0</v>
      </c>
      <c r="T559" s="101">
        <f t="shared" si="245"/>
        <v>0</v>
      </c>
      <c r="U559" s="101">
        <f t="shared" si="245"/>
        <v>0</v>
      </c>
      <c r="V559" s="101">
        <f t="shared" si="245"/>
        <v>0</v>
      </c>
      <c r="W559" s="101">
        <f t="shared" si="245"/>
        <v>0</v>
      </c>
      <c r="X559" s="101">
        <f t="shared" si="245"/>
        <v>0</v>
      </c>
      <c r="Y559" s="101">
        <f t="shared" si="245"/>
        <v>0</v>
      </c>
      <c r="Z559" s="101">
        <f t="shared" si="245"/>
        <v>0</v>
      </c>
      <c r="AA559" s="101">
        <f t="shared" si="245"/>
        <v>0</v>
      </c>
      <c r="AB559" s="101">
        <f t="shared" si="245"/>
        <v>0</v>
      </c>
      <c r="AC559" s="101">
        <f t="shared" si="245"/>
        <v>0</v>
      </c>
      <c r="AD559" s="101">
        <f t="shared" si="245"/>
        <v>0</v>
      </c>
      <c r="AE559" s="101">
        <f t="shared" si="245"/>
        <v>0</v>
      </c>
      <c r="AF559" s="101">
        <f t="shared" si="245"/>
        <v>148044.59</v>
      </c>
      <c r="AG559" s="101">
        <f t="shared" si="245"/>
        <v>180000</v>
      </c>
      <c r="AH559" s="101">
        <f t="shared" si="245"/>
        <v>0</v>
      </c>
      <c r="AI559" s="93" t="s">
        <v>17075</v>
      </c>
      <c r="AJ559" s="93" t="s">
        <v>17075</v>
      </c>
      <c r="AK559" s="93" t="s">
        <v>17075</v>
      </c>
      <c r="AL559" s="105"/>
      <c r="AM559" s="105"/>
      <c r="AN559" s="105"/>
      <c r="AO559" s="105"/>
      <c r="AP559" s="106"/>
      <c r="AQ559" s="106"/>
      <c r="AR559" s="106"/>
      <c r="AS559" s="106"/>
      <c r="AT559" s="106"/>
      <c r="AU559" s="106"/>
      <c r="AV559" s="106"/>
      <c r="AW559" s="106"/>
      <c r="AX559" s="106"/>
      <c r="AY559" s="106"/>
      <c r="AZ559" s="106"/>
      <c r="BA559" s="107"/>
      <c r="BB559" s="107"/>
      <c r="BC559" s="106"/>
      <c r="BD559" s="106"/>
      <c r="BE559" s="108"/>
      <c r="BF559" s="109">
        <f t="shared" si="223"/>
        <v>-860</v>
      </c>
      <c r="BM559" s="52" t="e">
        <f>VLOOKUP(C559,BP:BR,3,FALSE)</f>
        <v>#N/A</v>
      </c>
      <c r="BP559" s="52" t="s">
        <v>3587</v>
      </c>
      <c r="BQ559" s="52" t="s">
        <v>2993</v>
      </c>
      <c r="BR559" s="52" t="s">
        <v>2993</v>
      </c>
      <c r="BX559" s="52" t="s">
        <v>3587</v>
      </c>
      <c r="BY559" s="52" t="s">
        <v>2993</v>
      </c>
      <c r="BZ559" s="52" t="s">
        <v>2993</v>
      </c>
      <c r="CK559" s="103">
        <f t="shared" si="232"/>
        <v>-1.4551915228366852E-10</v>
      </c>
    </row>
    <row r="560" spans="1:89" x14ac:dyDescent="0.3">
      <c r="A560" s="52">
        <v>1</v>
      </c>
      <c r="B560" s="110">
        <f>SUBTOTAL(9,$A$400:A560)</f>
        <v>133</v>
      </c>
      <c r="C560" s="115" t="s">
        <v>378</v>
      </c>
      <c r="D560" s="115"/>
      <c r="E560" s="115"/>
      <c r="F560" s="116">
        <v>7246016</v>
      </c>
      <c r="G560" s="101">
        <f>H560+I560+J560+K560+L560+M560+O560+Q560+S560+U560+W560+X560+Y560+Z560+AA560+AB560+AC560+AD560+AE560+AF560+AG560+AH560</f>
        <v>7246016</v>
      </c>
      <c r="H560" s="117">
        <v>0</v>
      </c>
      <c r="I560" s="117">
        <v>0</v>
      </c>
      <c r="J560" s="117">
        <v>0</v>
      </c>
      <c r="K560" s="117">
        <v>0</v>
      </c>
      <c r="L560" s="117">
        <v>0</v>
      </c>
      <c r="M560" s="117">
        <v>0</v>
      </c>
      <c r="N560" s="118">
        <v>0</v>
      </c>
      <c r="O560" s="117">
        <v>0</v>
      </c>
      <c r="P560" s="101">
        <v>860</v>
      </c>
      <c r="Q560" s="101">
        <f>ROUND((F560-AG560)/102.14*100,2)</f>
        <v>6917971.4100000001</v>
      </c>
      <c r="R560" s="117">
        <v>0</v>
      </c>
      <c r="S560" s="117">
        <v>0</v>
      </c>
      <c r="T560" s="117">
        <v>0</v>
      </c>
      <c r="U560" s="117">
        <v>0</v>
      </c>
      <c r="V560" s="117">
        <v>0</v>
      </c>
      <c r="W560" s="117">
        <v>0</v>
      </c>
      <c r="X560" s="117">
        <v>0</v>
      </c>
      <c r="Y560" s="117">
        <v>0</v>
      </c>
      <c r="Z560" s="117">
        <v>0</v>
      </c>
      <c r="AA560" s="117">
        <v>0</v>
      </c>
      <c r="AB560" s="117">
        <v>0</v>
      </c>
      <c r="AC560" s="117">
        <v>0</v>
      </c>
      <c r="AD560" s="117">
        <v>0</v>
      </c>
      <c r="AE560" s="117">
        <v>0</v>
      </c>
      <c r="AF560" s="101">
        <f>ROUND(Q560*2.14%,2)</f>
        <v>148044.59</v>
      </c>
      <c r="AG560" s="101">
        <v>180000</v>
      </c>
      <c r="AH560" s="117">
        <v>0</v>
      </c>
      <c r="AI560" s="93">
        <v>2024</v>
      </c>
      <c r="AJ560" s="93">
        <v>2024</v>
      </c>
      <c r="AK560" s="93">
        <v>2024</v>
      </c>
      <c r="AL560" s="105"/>
      <c r="AM560" s="105"/>
      <c r="AN560" s="105"/>
      <c r="AO560" s="105"/>
      <c r="AP560" s="106" t="s">
        <v>17000</v>
      </c>
      <c r="AQ560" s="106" t="s">
        <v>17002</v>
      </c>
      <c r="AR560" s="106">
        <v>0</v>
      </c>
      <c r="AS560" s="106" t="s">
        <v>17010</v>
      </c>
      <c r="AT560" s="106" t="s">
        <v>17004</v>
      </c>
      <c r="AU560" s="106">
        <v>0</v>
      </c>
      <c r="AV560" s="106"/>
      <c r="AW560" s="106"/>
      <c r="AX560" s="106"/>
      <c r="AY560" s="106"/>
      <c r="AZ560" s="106" t="s">
        <v>936</v>
      </c>
      <c r="BA560" s="107">
        <v>875.2</v>
      </c>
      <c r="BB560" s="107">
        <v>860</v>
      </c>
      <c r="BC560" s="106" t="s">
        <v>2975</v>
      </c>
      <c r="BD560" s="106" t="s">
        <v>17058</v>
      </c>
      <c r="BE560" s="108"/>
      <c r="BF560" s="109">
        <f t="shared" si="223"/>
        <v>0</v>
      </c>
      <c r="BM560" s="52" t="str">
        <f>VLOOKUP(C560,BP:BR,3,FALSE)</f>
        <v>659.200</v>
      </c>
      <c r="BP560" s="52" t="s">
        <v>3588</v>
      </c>
      <c r="BQ560" s="52" t="s">
        <v>636</v>
      </c>
      <c r="BR560" s="52" t="s">
        <v>3589</v>
      </c>
      <c r="BX560" s="52" t="s">
        <v>3588</v>
      </c>
      <c r="BY560" s="52" t="s">
        <v>636</v>
      </c>
      <c r="BZ560" s="52" t="s">
        <v>3589</v>
      </c>
      <c r="CK560" s="103">
        <f t="shared" si="232"/>
        <v>-1.4551915228366852E-10</v>
      </c>
    </row>
    <row r="561" spans="1:89" x14ac:dyDescent="0.3">
      <c r="B561" s="104" t="s">
        <v>17068</v>
      </c>
      <c r="C561" s="104"/>
      <c r="D561" s="100">
        <v>5620994.6799999997</v>
      </c>
      <c r="E561" s="127">
        <f>D561*3-G561-G741</f>
        <v>1354446.5999999987</v>
      </c>
      <c r="F561" s="128">
        <v>6824736</v>
      </c>
      <c r="G561" s="100">
        <f>G562</f>
        <v>7222802.4000000004</v>
      </c>
      <c r="H561" s="101">
        <f t="shared" ref="H561:AH561" si="246">H562</f>
        <v>0</v>
      </c>
      <c r="I561" s="101">
        <f t="shared" si="246"/>
        <v>0</v>
      </c>
      <c r="J561" s="101">
        <f t="shared" si="246"/>
        <v>0</v>
      </c>
      <c r="K561" s="101">
        <f t="shared" si="246"/>
        <v>0</v>
      </c>
      <c r="L561" s="101">
        <f t="shared" si="246"/>
        <v>0</v>
      </c>
      <c r="M561" s="101">
        <f t="shared" si="246"/>
        <v>0</v>
      </c>
      <c r="N561" s="102">
        <f t="shared" si="246"/>
        <v>0</v>
      </c>
      <c r="O561" s="101">
        <f t="shared" si="246"/>
        <v>0</v>
      </c>
      <c r="P561" s="101">
        <f t="shared" si="246"/>
        <v>810</v>
      </c>
      <c r="Q561" s="101">
        <f t="shared" si="246"/>
        <v>6895244.1699999999</v>
      </c>
      <c r="R561" s="101">
        <f t="shared" si="246"/>
        <v>0</v>
      </c>
      <c r="S561" s="101">
        <f t="shared" si="246"/>
        <v>0</v>
      </c>
      <c r="T561" s="101">
        <f t="shared" si="246"/>
        <v>0</v>
      </c>
      <c r="U561" s="101">
        <f t="shared" si="246"/>
        <v>0</v>
      </c>
      <c r="V561" s="101">
        <f t="shared" si="246"/>
        <v>0</v>
      </c>
      <c r="W561" s="101">
        <f t="shared" si="246"/>
        <v>0</v>
      </c>
      <c r="X561" s="101">
        <f t="shared" si="246"/>
        <v>0</v>
      </c>
      <c r="Y561" s="101">
        <f t="shared" si="246"/>
        <v>0</v>
      </c>
      <c r="Z561" s="101">
        <f t="shared" si="246"/>
        <v>0</v>
      </c>
      <c r="AA561" s="101">
        <f t="shared" si="246"/>
        <v>0</v>
      </c>
      <c r="AB561" s="101">
        <f t="shared" si="246"/>
        <v>0</v>
      </c>
      <c r="AC561" s="101">
        <f t="shared" si="246"/>
        <v>0</v>
      </c>
      <c r="AD561" s="101">
        <f t="shared" si="246"/>
        <v>0</v>
      </c>
      <c r="AE561" s="101">
        <f t="shared" si="246"/>
        <v>0</v>
      </c>
      <c r="AF561" s="101">
        <f t="shared" si="246"/>
        <v>147558.23000000001</v>
      </c>
      <c r="AG561" s="101">
        <f t="shared" si="246"/>
        <v>180000</v>
      </c>
      <c r="AH561" s="101">
        <f t="shared" si="246"/>
        <v>0</v>
      </c>
      <c r="AI561" s="93" t="s">
        <v>17075</v>
      </c>
      <c r="AJ561" s="93" t="s">
        <v>17075</v>
      </c>
      <c r="AK561" s="93" t="s">
        <v>17075</v>
      </c>
      <c r="AL561" s="105"/>
      <c r="AM561" s="105"/>
      <c r="AN561" s="105"/>
      <c r="AO561" s="105"/>
      <c r="AP561" s="106"/>
      <c r="AQ561" s="106"/>
      <c r="AR561" s="106"/>
      <c r="AS561" s="106"/>
      <c r="AT561" s="106"/>
      <c r="AU561" s="106"/>
      <c r="AV561" s="106"/>
      <c r="AW561" s="106"/>
      <c r="AX561" s="106"/>
      <c r="AY561" s="106"/>
      <c r="AZ561" s="106"/>
      <c r="BA561" s="107"/>
      <c r="BB561" s="107"/>
      <c r="BC561" s="106"/>
      <c r="BD561" s="106"/>
      <c r="BE561" s="108"/>
      <c r="BF561" s="109"/>
      <c r="BP561" s="52" t="s">
        <v>3973</v>
      </c>
      <c r="BQ561" s="52" t="s">
        <v>3223</v>
      </c>
      <c r="BR561" s="52" t="s">
        <v>3974</v>
      </c>
      <c r="BX561" s="52" t="s">
        <v>3973</v>
      </c>
      <c r="BY561" s="52" t="s">
        <v>3223</v>
      </c>
      <c r="BZ561" s="52" t="s">
        <v>3974</v>
      </c>
      <c r="CK561" s="103">
        <f t="shared" si="232"/>
        <v>4.3655745685100555E-10</v>
      </c>
    </row>
    <row r="562" spans="1:89" x14ac:dyDescent="0.3">
      <c r="A562" s="52">
        <v>1</v>
      </c>
      <c r="B562" s="110">
        <f>SUBTOTAL(9,$A$400:A562)</f>
        <v>134</v>
      </c>
      <c r="C562" s="115" t="s">
        <v>2501</v>
      </c>
      <c r="D562" s="115"/>
      <c r="E562" s="115"/>
      <c r="F562" s="155">
        <v>7222802.4000000004</v>
      </c>
      <c r="G562" s="101">
        <f>H562+I562+J562+K562+L562+M562+O562+Q562+S562+U562+W562+X562+Y562+Z562+AA562+AB562+AC562+AD562+AE562+AF562+AG562+AH562</f>
        <v>7222802.4000000004</v>
      </c>
      <c r="H562" s="117">
        <v>0</v>
      </c>
      <c r="I562" s="117">
        <v>0</v>
      </c>
      <c r="J562" s="117">
        <v>0</v>
      </c>
      <c r="K562" s="117">
        <v>0</v>
      </c>
      <c r="L562" s="117">
        <v>0</v>
      </c>
      <c r="M562" s="117">
        <v>0</v>
      </c>
      <c r="N562" s="118">
        <v>0</v>
      </c>
      <c r="O562" s="117">
        <v>0</v>
      </c>
      <c r="P562" s="101">
        <v>810</v>
      </c>
      <c r="Q562" s="101">
        <f>ROUND((F562-AG562)/102.14*100,2)</f>
        <v>6895244.1699999999</v>
      </c>
      <c r="R562" s="117">
        <v>0</v>
      </c>
      <c r="S562" s="117">
        <v>0</v>
      </c>
      <c r="T562" s="117">
        <v>0</v>
      </c>
      <c r="U562" s="117">
        <v>0</v>
      </c>
      <c r="V562" s="117">
        <v>0</v>
      </c>
      <c r="W562" s="117">
        <v>0</v>
      </c>
      <c r="X562" s="117">
        <v>0</v>
      </c>
      <c r="Y562" s="117">
        <v>0</v>
      </c>
      <c r="Z562" s="117">
        <v>0</v>
      </c>
      <c r="AA562" s="117">
        <v>0</v>
      </c>
      <c r="AB562" s="117">
        <v>0</v>
      </c>
      <c r="AC562" s="117">
        <v>0</v>
      </c>
      <c r="AD562" s="117">
        <v>0</v>
      </c>
      <c r="AE562" s="117">
        <v>0</v>
      </c>
      <c r="AF562" s="101">
        <f>ROUND(Q562*2.14%,2)</f>
        <v>147558.23000000001</v>
      </c>
      <c r="AG562" s="101">
        <v>180000</v>
      </c>
      <c r="AH562" s="117">
        <v>0</v>
      </c>
      <c r="AI562" s="93">
        <v>2024</v>
      </c>
      <c r="AJ562" s="93">
        <v>2024</v>
      </c>
      <c r="AK562" s="93">
        <v>2024</v>
      </c>
      <c r="AL562" s="105"/>
      <c r="AM562" s="105"/>
      <c r="AN562" s="105"/>
      <c r="AO562" s="105"/>
      <c r="AP562" s="106" t="s">
        <v>17013</v>
      </c>
      <c r="AQ562" s="106" t="s">
        <v>16996</v>
      </c>
      <c r="AR562" s="106"/>
      <c r="AS562" s="106" t="s">
        <v>17010</v>
      </c>
      <c r="AT562" s="106" t="s">
        <v>17012</v>
      </c>
      <c r="AU562" s="106"/>
      <c r="AV562" s="106"/>
      <c r="AW562" s="106"/>
      <c r="AX562" s="106"/>
      <c r="AY562" s="106"/>
      <c r="AZ562" s="106">
        <v>1984</v>
      </c>
      <c r="BA562" s="107">
        <v>1051.5</v>
      </c>
      <c r="BB562" s="107">
        <v>810</v>
      </c>
      <c r="BC562" s="106" t="s">
        <v>17810</v>
      </c>
      <c r="BD562" s="106" t="s">
        <v>17058</v>
      </c>
      <c r="BE562" s="108"/>
      <c r="BF562" s="109"/>
      <c r="BP562" s="52" t="s">
        <v>3975</v>
      </c>
      <c r="BQ562" s="52" t="s">
        <v>3059</v>
      </c>
      <c r="BR562" s="52" t="s">
        <v>2993</v>
      </c>
      <c r="BX562" s="52" t="s">
        <v>3975</v>
      </c>
      <c r="BY562" s="52" t="s">
        <v>3059</v>
      </c>
      <c r="BZ562" s="52" t="s">
        <v>2993</v>
      </c>
      <c r="CK562" s="103">
        <f t="shared" si="232"/>
        <v>4.3655745685100555E-10</v>
      </c>
    </row>
    <row r="563" spans="1:89" x14ac:dyDescent="0.3">
      <c r="B563" s="104" t="s">
        <v>219</v>
      </c>
      <c r="C563" s="104"/>
      <c r="D563" s="100">
        <v>67705839.920000002</v>
      </c>
      <c r="E563" s="104"/>
      <c r="F563" s="140">
        <v>5266000</v>
      </c>
      <c r="G563" s="100">
        <f>G564</f>
        <v>5266000</v>
      </c>
      <c r="H563" s="101">
        <f t="shared" ref="H563:AH563" si="247">H564</f>
        <v>0</v>
      </c>
      <c r="I563" s="101">
        <f t="shared" si="247"/>
        <v>0</v>
      </c>
      <c r="J563" s="101">
        <f t="shared" si="247"/>
        <v>0</v>
      </c>
      <c r="K563" s="101">
        <f t="shared" si="247"/>
        <v>0</v>
      </c>
      <c r="L563" s="101">
        <f t="shared" si="247"/>
        <v>0</v>
      </c>
      <c r="M563" s="101">
        <f t="shared" si="247"/>
        <v>0</v>
      </c>
      <c r="N563" s="102">
        <f t="shared" si="247"/>
        <v>0</v>
      </c>
      <c r="O563" s="101">
        <f t="shared" si="247"/>
        <v>0</v>
      </c>
      <c r="P563" s="101">
        <f t="shared" si="247"/>
        <v>625</v>
      </c>
      <c r="Q563" s="101">
        <f t="shared" si="247"/>
        <v>4979439.9800000004</v>
      </c>
      <c r="R563" s="101">
        <f t="shared" si="247"/>
        <v>0</v>
      </c>
      <c r="S563" s="101">
        <f t="shared" si="247"/>
        <v>0</v>
      </c>
      <c r="T563" s="101">
        <f t="shared" si="247"/>
        <v>0</v>
      </c>
      <c r="U563" s="101">
        <f t="shared" si="247"/>
        <v>0</v>
      </c>
      <c r="V563" s="101">
        <f t="shared" si="247"/>
        <v>0</v>
      </c>
      <c r="W563" s="101">
        <f t="shared" si="247"/>
        <v>0</v>
      </c>
      <c r="X563" s="101">
        <f t="shared" si="247"/>
        <v>0</v>
      </c>
      <c r="Y563" s="101">
        <f t="shared" si="247"/>
        <v>0</v>
      </c>
      <c r="Z563" s="101">
        <f t="shared" si="247"/>
        <v>0</v>
      </c>
      <c r="AA563" s="101">
        <f t="shared" si="247"/>
        <v>0</v>
      </c>
      <c r="AB563" s="101">
        <f t="shared" si="247"/>
        <v>0</v>
      </c>
      <c r="AC563" s="101">
        <f t="shared" si="247"/>
        <v>0</v>
      </c>
      <c r="AD563" s="101">
        <f t="shared" si="247"/>
        <v>0</v>
      </c>
      <c r="AE563" s="101">
        <f t="shared" si="247"/>
        <v>0</v>
      </c>
      <c r="AF563" s="101">
        <f t="shared" si="247"/>
        <v>106560.02</v>
      </c>
      <c r="AG563" s="101">
        <f t="shared" si="247"/>
        <v>180000</v>
      </c>
      <c r="AH563" s="101">
        <f t="shared" si="247"/>
        <v>0</v>
      </c>
      <c r="AI563" s="93" t="s">
        <v>17075</v>
      </c>
      <c r="AJ563" s="93" t="s">
        <v>17075</v>
      </c>
      <c r="AK563" s="93" t="s">
        <v>17075</v>
      </c>
      <c r="AL563" s="105"/>
      <c r="AM563" s="105"/>
      <c r="AN563" s="105"/>
      <c r="AO563" s="105"/>
      <c r="AP563" s="106"/>
      <c r="AQ563" s="106"/>
      <c r="AR563" s="106"/>
      <c r="AS563" s="106"/>
      <c r="AT563" s="106"/>
      <c r="AU563" s="106"/>
      <c r="AV563" s="106"/>
      <c r="AW563" s="106"/>
      <c r="AX563" s="106"/>
      <c r="AY563" s="106"/>
      <c r="AZ563" s="106"/>
      <c r="BA563" s="107"/>
      <c r="BB563" s="107"/>
      <c r="BC563" s="106"/>
      <c r="BD563" s="106"/>
      <c r="BE563" s="108"/>
      <c r="BF563" s="109">
        <f t="shared" ref="BF563:BF595" si="248">BB563-P563</f>
        <v>-625</v>
      </c>
      <c r="BM563" s="52" t="e">
        <f t="shared" ref="BM563:BM594" si="249">VLOOKUP(C563,BP:BR,3,FALSE)</f>
        <v>#N/A</v>
      </c>
      <c r="BP563" s="52" t="s">
        <v>652</v>
      </c>
      <c r="BQ563" s="52" t="s">
        <v>3276</v>
      </c>
      <c r="BR563" s="52" t="s">
        <v>3321</v>
      </c>
      <c r="BX563" s="52" t="s">
        <v>652</v>
      </c>
      <c r="BY563" s="52" t="s">
        <v>3276</v>
      </c>
      <c r="BZ563" s="52" t="s">
        <v>3321</v>
      </c>
      <c r="CK563" s="103">
        <f t="shared" si="232"/>
        <v>-4.6566128730773926E-10</v>
      </c>
    </row>
    <row r="564" spans="1:89" x14ac:dyDescent="0.3">
      <c r="A564" s="52">
        <v>1</v>
      </c>
      <c r="B564" s="110">
        <f>SUBTOTAL(9,$A$400:A564)</f>
        <v>135</v>
      </c>
      <c r="C564" s="154" t="s">
        <v>240</v>
      </c>
      <c r="D564" s="115"/>
      <c r="E564" s="115"/>
      <c r="F564" s="116">
        <v>5266000</v>
      </c>
      <c r="G564" s="101">
        <f>H564+I564+J564+K564+L564+M564+O564+Q564+S564+U564+W564+X564+Y564+Z564+AA564+AB564+AC564+AD564+AE564+AF564+AG564+AH564</f>
        <v>5266000</v>
      </c>
      <c r="H564" s="117">
        <v>0</v>
      </c>
      <c r="I564" s="117">
        <v>0</v>
      </c>
      <c r="J564" s="117">
        <v>0</v>
      </c>
      <c r="K564" s="117">
        <v>0</v>
      </c>
      <c r="L564" s="117">
        <v>0</v>
      </c>
      <c r="M564" s="117">
        <v>0</v>
      </c>
      <c r="N564" s="118">
        <v>0</v>
      </c>
      <c r="O564" s="117">
        <v>0</v>
      </c>
      <c r="P564" s="101">
        <v>625</v>
      </c>
      <c r="Q564" s="101">
        <f>ROUND((F564-AG564)/102.14*100,2)</f>
        <v>4979439.9800000004</v>
      </c>
      <c r="R564" s="117">
        <v>0</v>
      </c>
      <c r="S564" s="117">
        <v>0</v>
      </c>
      <c r="T564" s="101">
        <v>0</v>
      </c>
      <c r="U564" s="101">
        <v>0</v>
      </c>
      <c r="V564" s="117">
        <v>0</v>
      </c>
      <c r="W564" s="117">
        <v>0</v>
      </c>
      <c r="X564" s="117">
        <v>0</v>
      </c>
      <c r="Y564" s="117">
        <v>0</v>
      </c>
      <c r="Z564" s="117">
        <v>0</v>
      </c>
      <c r="AA564" s="117">
        <v>0</v>
      </c>
      <c r="AB564" s="117">
        <v>0</v>
      </c>
      <c r="AC564" s="117">
        <v>0</v>
      </c>
      <c r="AD564" s="117">
        <v>0</v>
      </c>
      <c r="AE564" s="117">
        <v>0</v>
      </c>
      <c r="AF564" s="101">
        <f>ROUND(Q564*2.14%,2)</f>
        <v>106560.02</v>
      </c>
      <c r="AG564" s="101">
        <v>180000</v>
      </c>
      <c r="AH564" s="117">
        <v>0</v>
      </c>
      <c r="AI564" s="93">
        <v>2024</v>
      </c>
      <c r="AJ564" s="93">
        <v>2024</v>
      </c>
      <c r="AK564" s="93">
        <v>2024</v>
      </c>
      <c r="AL564" s="105"/>
      <c r="AM564" s="105"/>
      <c r="AN564" s="105"/>
      <c r="AO564" s="105"/>
      <c r="AP564" s="106" t="s">
        <v>17000</v>
      </c>
      <c r="AQ564" s="106" t="s">
        <v>16997</v>
      </c>
      <c r="AR564" s="106">
        <v>0</v>
      </c>
      <c r="AS564" s="106" t="s">
        <v>17018</v>
      </c>
      <c r="AT564" s="106" t="s">
        <v>17017</v>
      </c>
      <c r="AU564" s="106">
        <v>0</v>
      </c>
      <c r="AV564" s="106"/>
      <c r="AW564" s="106"/>
      <c r="AX564" s="106"/>
      <c r="AY564" s="106"/>
      <c r="AZ564" s="106" t="s">
        <v>743</v>
      </c>
      <c r="BA564" s="107">
        <v>738.9</v>
      </c>
      <c r="BB564" s="107">
        <v>670.8</v>
      </c>
      <c r="BC564" s="106" t="s">
        <v>2975</v>
      </c>
      <c r="BD564" s="106" t="s">
        <v>17058</v>
      </c>
      <c r="BE564" s="108"/>
      <c r="BF564" s="109">
        <f t="shared" si="248"/>
        <v>45.799999999999955</v>
      </c>
      <c r="BM564" s="52" t="str">
        <f t="shared" si="249"/>
        <v>516.000</v>
      </c>
      <c r="BP564" s="52" t="s">
        <v>3322</v>
      </c>
      <c r="BQ564" s="52" t="s">
        <v>788</v>
      </c>
      <c r="BR564" s="52" t="s">
        <v>3323</v>
      </c>
      <c r="BX564" s="52" t="s">
        <v>3322</v>
      </c>
      <c r="BY564" s="52" t="s">
        <v>788</v>
      </c>
      <c r="BZ564" s="52" t="s">
        <v>3323</v>
      </c>
      <c r="CK564" s="103">
        <f t="shared" si="232"/>
        <v>-4.6566128730773926E-10</v>
      </c>
    </row>
    <row r="565" spans="1:89" x14ac:dyDescent="0.3">
      <c r="B565" s="104" t="s">
        <v>235</v>
      </c>
      <c r="C565" s="104"/>
      <c r="D565" s="104"/>
      <c r="E565" s="104"/>
      <c r="F565" s="140">
        <v>10143936.34</v>
      </c>
      <c r="G565" s="100">
        <f>G566</f>
        <v>9893936.3399999999</v>
      </c>
      <c r="H565" s="101">
        <f t="shared" ref="H565:AH565" si="250">H566</f>
        <v>0</v>
      </c>
      <c r="I565" s="101">
        <f t="shared" si="250"/>
        <v>0</v>
      </c>
      <c r="J565" s="101">
        <f t="shared" si="250"/>
        <v>0</v>
      </c>
      <c r="K565" s="101">
        <f t="shared" si="250"/>
        <v>0</v>
      </c>
      <c r="L565" s="101">
        <f t="shared" si="250"/>
        <v>0</v>
      </c>
      <c r="M565" s="101">
        <f t="shared" si="250"/>
        <v>0</v>
      </c>
      <c r="N565" s="102">
        <f t="shared" si="250"/>
        <v>0</v>
      </c>
      <c r="O565" s="101">
        <f t="shared" si="250"/>
        <v>0</v>
      </c>
      <c r="P565" s="101">
        <f t="shared" si="250"/>
        <v>0</v>
      </c>
      <c r="Q565" s="101">
        <f t="shared" si="250"/>
        <v>0</v>
      </c>
      <c r="R565" s="101">
        <f t="shared" si="250"/>
        <v>0</v>
      </c>
      <c r="S565" s="101">
        <f t="shared" si="250"/>
        <v>0</v>
      </c>
      <c r="T565" s="101">
        <f t="shared" si="250"/>
        <v>3627.2</v>
      </c>
      <c r="U565" s="101">
        <f t="shared" si="250"/>
        <v>9686642.1999999993</v>
      </c>
      <c r="V565" s="101">
        <f t="shared" si="250"/>
        <v>0</v>
      </c>
      <c r="W565" s="101">
        <f t="shared" si="250"/>
        <v>0</v>
      </c>
      <c r="X565" s="101">
        <f t="shared" si="250"/>
        <v>0</v>
      </c>
      <c r="Y565" s="101">
        <f t="shared" si="250"/>
        <v>0</v>
      </c>
      <c r="Z565" s="101">
        <f t="shared" si="250"/>
        <v>0</v>
      </c>
      <c r="AA565" s="101">
        <f t="shared" si="250"/>
        <v>0</v>
      </c>
      <c r="AB565" s="101">
        <f t="shared" si="250"/>
        <v>0</v>
      </c>
      <c r="AC565" s="101">
        <f t="shared" si="250"/>
        <v>0</v>
      </c>
      <c r="AD565" s="101">
        <f t="shared" si="250"/>
        <v>0</v>
      </c>
      <c r="AE565" s="101">
        <f t="shared" si="250"/>
        <v>0</v>
      </c>
      <c r="AF565" s="101">
        <f t="shared" si="250"/>
        <v>207294.14</v>
      </c>
      <c r="AG565" s="101">
        <f t="shared" si="250"/>
        <v>0</v>
      </c>
      <c r="AH565" s="101">
        <f t="shared" si="250"/>
        <v>0</v>
      </c>
      <c r="AI565" s="93" t="s">
        <v>17075</v>
      </c>
      <c r="AJ565" s="93" t="s">
        <v>17075</v>
      </c>
      <c r="AK565" s="93" t="s">
        <v>17075</v>
      </c>
      <c r="AL565" s="105"/>
      <c r="AM565" s="105"/>
      <c r="AN565" s="105"/>
      <c r="AO565" s="105"/>
      <c r="AP565" s="106"/>
      <c r="AQ565" s="106"/>
      <c r="AR565" s="106"/>
      <c r="AS565" s="106"/>
      <c r="AT565" s="106"/>
      <c r="AU565" s="106"/>
      <c r="AV565" s="106"/>
      <c r="AW565" s="106"/>
      <c r="AX565" s="106"/>
      <c r="AY565" s="106"/>
      <c r="AZ565" s="106"/>
      <c r="BA565" s="107"/>
      <c r="BB565" s="107"/>
      <c r="BC565" s="106"/>
      <c r="BD565" s="106"/>
      <c r="BE565" s="108"/>
      <c r="BF565" s="109">
        <f t="shared" si="248"/>
        <v>0</v>
      </c>
      <c r="BM565" s="52" t="e">
        <f t="shared" si="249"/>
        <v>#N/A</v>
      </c>
      <c r="BP565" s="52" t="s">
        <v>3324</v>
      </c>
      <c r="BQ565" s="52" t="s">
        <v>2993</v>
      </c>
      <c r="BR565" s="52" t="s">
        <v>2993</v>
      </c>
      <c r="BX565" s="52" t="s">
        <v>3324</v>
      </c>
      <c r="BY565" s="52" t="s">
        <v>2993</v>
      </c>
      <c r="BZ565" s="52" t="s">
        <v>2993</v>
      </c>
      <c r="CK565" s="103">
        <f t="shared" si="232"/>
        <v>5.8207660913467407E-10</v>
      </c>
    </row>
    <row r="566" spans="1:89" x14ac:dyDescent="0.3">
      <c r="A566" s="52">
        <v>1</v>
      </c>
      <c r="B566" s="110">
        <f>SUBTOTAL(9,$A$400:A566)</f>
        <v>136</v>
      </c>
      <c r="C566" s="115" t="s">
        <v>236</v>
      </c>
      <c r="D566" s="115"/>
      <c r="E566" s="115"/>
      <c r="F566" s="116">
        <f>10143936.34-250000</f>
        <v>9893936.3399999999</v>
      </c>
      <c r="G566" s="101">
        <f>H566+I566+J566+K566+L566+M566+O566+Q566+S566+U566+W566+X566+Y566+Z566+AA566+AB566+AC566+AD566+AE566+AF566+AG566+AH566</f>
        <v>9893936.3399999999</v>
      </c>
      <c r="H566" s="117">
        <v>0</v>
      </c>
      <c r="I566" s="117">
        <v>0</v>
      </c>
      <c r="J566" s="117">
        <v>0</v>
      </c>
      <c r="K566" s="117">
        <v>0</v>
      </c>
      <c r="L566" s="117">
        <v>0</v>
      </c>
      <c r="M566" s="117">
        <v>0</v>
      </c>
      <c r="N566" s="118">
        <v>0</v>
      </c>
      <c r="O566" s="117">
        <v>0</v>
      </c>
      <c r="P566" s="101">
        <v>0</v>
      </c>
      <c r="Q566" s="101">
        <v>0</v>
      </c>
      <c r="R566" s="117">
        <v>0</v>
      </c>
      <c r="S566" s="117">
        <v>0</v>
      </c>
      <c r="T566" s="101">
        <v>3627.2</v>
      </c>
      <c r="U566" s="101">
        <f>ROUND((F566-AG566)/102.14*100,2)</f>
        <v>9686642.1999999993</v>
      </c>
      <c r="V566" s="117">
        <v>0</v>
      </c>
      <c r="W566" s="117">
        <v>0</v>
      </c>
      <c r="X566" s="117">
        <v>0</v>
      </c>
      <c r="Y566" s="117">
        <v>0</v>
      </c>
      <c r="Z566" s="117">
        <v>0</v>
      </c>
      <c r="AA566" s="117">
        <v>0</v>
      </c>
      <c r="AB566" s="117">
        <v>0</v>
      </c>
      <c r="AC566" s="117">
        <v>0</v>
      </c>
      <c r="AD566" s="117">
        <v>0</v>
      </c>
      <c r="AE566" s="117">
        <v>0</v>
      </c>
      <c r="AF566" s="101">
        <f>ROUND(U566*2.14%,2)</f>
        <v>207294.14</v>
      </c>
      <c r="AG566" s="117">
        <v>0</v>
      </c>
      <c r="AH566" s="117">
        <v>0</v>
      </c>
      <c r="AI566" s="93" t="s">
        <v>17316</v>
      </c>
      <c r="AJ566" s="93">
        <v>2024</v>
      </c>
      <c r="AK566" s="93">
        <v>2024</v>
      </c>
      <c r="AL566" s="105"/>
      <c r="AM566" s="105"/>
      <c r="AN566" s="105"/>
      <c r="AO566" s="105"/>
      <c r="AP566" s="106" t="s">
        <v>17016</v>
      </c>
      <c r="AQ566" s="106" t="s">
        <v>16996</v>
      </c>
      <c r="AR566" s="106">
        <v>0</v>
      </c>
      <c r="AS566" s="106" t="s">
        <v>17010</v>
      </c>
      <c r="AT566" s="106" t="s">
        <v>17010</v>
      </c>
      <c r="AU566" s="106">
        <v>0</v>
      </c>
      <c r="AV566" s="106" t="s">
        <v>17026</v>
      </c>
      <c r="AW566" s="106"/>
      <c r="AX566" s="106"/>
      <c r="AY566" s="106"/>
      <c r="AZ566" s="106" t="s">
        <v>870</v>
      </c>
      <c r="BA566" s="107">
        <v>7146.1</v>
      </c>
      <c r="BB566" s="107">
        <v>2000</v>
      </c>
      <c r="BC566" s="106" t="s">
        <v>2975</v>
      </c>
      <c r="BD566" s="106" t="s">
        <v>870</v>
      </c>
      <c r="BE566" s="108"/>
      <c r="BF566" s="109">
        <f t="shared" si="248"/>
        <v>2000</v>
      </c>
      <c r="BM566" s="52" t="str">
        <f t="shared" si="249"/>
        <v>5065.000</v>
      </c>
      <c r="BP566" s="52" t="s">
        <v>653</v>
      </c>
      <c r="BQ566" s="52" t="s">
        <v>630</v>
      </c>
      <c r="BR566" s="52" t="s">
        <v>3303</v>
      </c>
      <c r="BX566" s="52" t="s">
        <v>653</v>
      </c>
      <c r="BY566" s="52" t="s">
        <v>630</v>
      </c>
      <c r="BZ566" s="52" t="s">
        <v>3303</v>
      </c>
      <c r="CK566" s="103">
        <f t="shared" si="232"/>
        <v>5.8207660913467407E-10</v>
      </c>
    </row>
    <row r="567" spans="1:89" x14ac:dyDescent="0.3">
      <c r="B567" s="104" t="s">
        <v>220</v>
      </c>
      <c r="C567" s="104"/>
      <c r="D567" s="104"/>
      <c r="E567" s="104"/>
      <c r="F567" s="140">
        <v>18347586.559999999</v>
      </c>
      <c r="G567" s="100">
        <f>G568+G569</f>
        <v>18347586.559999999</v>
      </c>
      <c r="H567" s="101">
        <f t="shared" ref="H567:AH567" si="251">H568+H569</f>
        <v>0</v>
      </c>
      <c r="I567" s="101">
        <f t="shared" si="251"/>
        <v>0</v>
      </c>
      <c r="J567" s="101">
        <f t="shared" si="251"/>
        <v>0</v>
      </c>
      <c r="K567" s="101">
        <f t="shared" si="251"/>
        <v>0</v>
      </c>
      <c r="L567" s="101">
        <f t="shared" si="251"/>
        <v>0</v>
      </c>
      <c r="M567" s="101">
        <f t="shared" si="251"/>
        <v>0</v>
      </c>
      <c r="N567" s="102">
        <f t="shared" si="251"/>
        <v>0</v>
      </c>
      <c r="O567" s="101">
        <f t="shared" si="251"/>
        <v>0</v>
      </c>
      <c r="P567" s="101">
        <f t="shared" si="251"/>
        <v>2177.6</v>
      </c>
      <c r="Q567" s="101">
        <f t="shared" si="251"/>
        <v>17591136.240000002</v>
      </c>
      <c r="R567" s="101">
        <f t="shared" si="251"/>
        <v>0</v>
      </c>
      <c r="S567" s="101">
        <f t="shared" si="251"/>
        <v>0</v>
      </c>
      <c r="T567" s="101">
        <f t="shared" si="251"/>
        <v>0</v>
      </c>
      <c r="U567" s="101">
        <f t="shared" si="251"/>
        <v>0</v>
      </c>
      <c r="V567" s="101">
        <f t="shared" si="251"/>
        <v>0</v>
      </c>
      <c r="W567" s="101">
        <f t="shared" si="251"/>
        <v>0</v>
      </c>
      <c r="X567" s="101">
        <f t="shared" si="251"/>
        <v>0</v>
      </c>
      <c r="Y567" s="101">
        <f t="shared" si="251"/>
        <v>0</v>
      </c>
      <c r="Z567" s="101">
        <f t="shared" si="251"/>
        <v>0</v>
      </c>
      <c r="AA567" s="101">
        <f t="shared" si="251"/>
        <v>0</v>
      </c>
      <c r="AB567" s="101">
        <f t="shared" si="251"/>
        <v>0</v>
      </c>
      <c r="AC567" s="101">
        <f t="shared" si="251"/>
        <v>0</v>
      </c>
      <c r="AD567" s="101">
        <f t="shared" si="251"/>
        <v>0</v>
      </c>
      <c r="AE567" s="101">
        <f t="shared" si="251"/>
        <v>0</v>
      </c>
      <c r="AF567" s="101">
        <f t="shared" si="251"/>
        <v>376450.32</v>
      </c>
      <c r="AG567" s="101">
        <f t="shared" si="251"/>
        <v>380000</v>
      </c>
      <c r="AH567" s="101">
        <f t="shared" si="251"/>
        <v>0</v>
      </c>
      <c r="AI567" s="93" t="s">
        <v>17075</v>
      </c>
      <c r="AJ567" s="93" t="s">
        <v>17075</v>
      </c>
      <c r="AK567" s="93" t="s">
        <v>17075</v>
      </c>
      <c r="AL567" s="105"/>
      <c r="AM567" s="105"/>
      <c r="AN567" s="105"/>
      <c r="AO567" s="105"/>
      <c r="AP567" s="106"/>
      <c r="AQ567" s="106"/>
      <c r="AR567" s="106"/>
      <c r="AS567" s="106"/>
      <c r="AT567" s="106"/>
      <c r="AU567" s="106"/>
      <c r="AV567" s="106"/>
      <c r="AW567" s="106"/>
      <c r="AX567" s="106"/>
      <c r="AY567" s="106"/>
      <c r="AZ567" s="106"/>
      <c r="BA567" s="107"/>
      <c r="BB567" s="107"/>
      <c r="BC567" s="106"/>
      <c r="BD567" s="106"/>
      <c r="BE567" s="108"/>
      <c r="BF567" s="109">
        <f t="shared" si="248"/>
        <v>-2177.6</v>
      </c>
      <c r="BM567" s="52" t="e">
        <f t="shared" si="249"/>
        <v>#N/A</v>
      </c>
      <c r="BP567" s="52" t="s">
        <v>3325</v>
      </c>
      <c r="BQ567" s="52" t="s">
        <v>3019</v>
      </c>
      <c r="BR567" s="52" t="s">
        <v>3326</v>
      </c>
      <c r="BX567" s="52" t="s">
        <v>3325</v>
      </c>
      <c r="BY567" s="52" t="s">
        <v>3019</v>
      </c>
      <c r="BZ567" s="52" t="s">
        <v>3326</v>
      </c>
      <c r="CK567" s="103">
        <f t="shared" si="232"/>
        <v>-3.434251993894577E-9</v>
      </c>
    </row>
    <row r="568" spans="1:89" x14ac:dyDescent="0.3">
      <c r="A568" s="52">
        <v>1</v>
      </c>
      <c r="B568" s="110">
        <f>SUBTOTAL(9,$A$400:A568)</f>
        <v>137</v>
      </c>
      <c r="C568" s="115" t="s">
        <v>241</v>
      </c>
      <c r="D568" s="115"/>
      <c r="E568" s="115"/>
      <c r="F568" s="116">
        <v>12286209.92</v>
      </c>
      <c r="G568" s="101">
        <f t="shared" ref="G568:G569" si="252">H568+I568+J568+K568+L568+M568+O568+Q568+S568+U568+W568+X568+Y568+Z568+AA568+AB568+AC568+AD568+AE568+AF568+AG568+AH568</f>
        <v>12286209.92</v>
      </c>
      <c r="H568" s="117">
        <v>0</v>
      </c>
      <c r="I568" s="117">
        <v>0</v>
      </c>
      <c r="J568" s="117">
        <v>0</v>
      </c>
      <c r="K568" s="117">
        <v>0</v>
      </c>
      <c r="L568" s="117">
        <v>0</v>
      </c>
      <c r="M568" s="117">
        <v>0</v>
      </c>
      <c r="N568" s="118">
        <v>0</v>
      </c>
      <c r="O568" s="117">
        <v>0</v>
      </c>
      <c r="P568" s="101">
        <v>1458.2</v>
      </c>
      <c r="Q568" s="101">
        <f>ROUND((F568-AG568)/102.14*100,2)</f>
        <v>11832984.060000001</v>
      </c>
      <c r="R568" s="117">
        <v>0</v>
      </c>
      <c r="S568" s="117">
        <v>0</v>
      </c>
      <c r="T568" s="101">
        <v>0</v>
      </c>
      <c r="U568" s="101">
        <v>0</v>
      </c>
      <c r="V568" s="117">
        <v>0</v>
      </c>
      <c r="W568" s="117">
        <v>0</v>
      </c>
      <c r="X568" s="117">
        <v>0</v>
      </c>
      <c r="Y568" s="117">
        <v>0</v>
      </c>
      <c r="Z568" s="117">
        <v>0</v>
      </c>
      <c r="AA568" s="117">
        <v>0</v>
      </c>
      <c r="AB568" s="117">
        <v>0</v>
      </c>
      <c r="AC568" s="117">
        <v>0</v>
      </c>
      <c r="AD568" s="117">
        <v>0</v>
      </c>
      <c r="AE568" s="117">
        <v>0</v>
      </c>
      <c r="AF568" s="101">
        <f>ROUND(Q568*2.14%,2)</f>
        <v>253225.86</v>
      </c>
      <c r="AG568" s="117">
        <v>200000</v>
      </c>
      <c r="AH568" s="117">
        <v>0</v>
      </c>
      <c r="AI568" s="93">
        <v>2024</v>
      </c>
      <c r="AJ568" s="93">
        <v>2024</v>
      </c>
      <c r="AK568" s="93">
        <v>2024</v>
      </c>
      <c r="AL568" s="105"/>
      <c r="AM568" s="105"/>
      <c r="AN568" s="105"/>
      <c r="AO568" s="105"/>
      <c r="AP568" s="106" t="s">
        <v>17000</v>
      </c>
      <c r="AQ568" s="106" t="s">
        <v>16997</v>
      </c>
      <c r="AR568" s="106">
        <v>0</v>
      </c>
      <c r="AS568" s="106" t="s">
        <v>17010</v>
      </c>
      <c r="AT568" s="106" t="s">
        <v>16998</v>
      </c>
      <c r="AU568" s="106" t="s">
        <v>17010</v>
      </c>
      <c r="AV568" s="106"/>
      <c r="AW568" s="106"/>
      <c r="AX568" s="106"/>
      <c r="AY568" s="106"/>
      <c r="AZ568" s="106" t="s">
        <v>860</v>
      </c>
      <c r="BA568" s="107">
        <v>4547.1000000000004</v>
      </c>
      <c r="BB568" s="107">
        <v>1458.2</v>
      </c>
      <c r="BC568" s="106" t="s">
        <v>2975</v>
      </c>
      <c r="BD568" s="106" t="s">
        <v>17058</v>
      </c>
      <c r="BE568" s="108"/>
      <c r="BF568" s="109">
        <f t="shared" si="248"/>
        <v>0</v>
      </c>
      <c r="BM568" s="52" t="str">
        <f t="shared" si="249"/>
        <v>нет данных</v>
      </c>
      <c r="BP568" s="52" t="s">
        <v>3327</v>
      </c>
      <c r="BQ568" s="52" t="s">
        <v>621</v>
      </c>
      <c r="BR568" s="52" t="s">
        <v>3329</v>
      </c>
      <c r="BX568" s="52" t="s">
        <v>3327</v>
      </c>
      <c r="BY568" s="52" t="s">
        <v>621</v>
      </c>
      <c r="BZ568" s="52" t="s">
        <v>3329</v>
      </c>
      <c r="CK568" s="103">
        <f t="shared" si="232"/>
        <v>-5.8207660913467407E-10</v>
      </c>
    </row>
    <row r="569" spans="1:89" x14ac:dyDescent="0.3">
      <c r="A569" s="52">
        <v>1</v>
      </c>
      <c r="B569" s="110">
        <f>SUBTOTAL(9,$A$400:A569)</f>
        <v>138</v>
      </c>
      <c r="C569" s="115" t="s">
        <v>242</v>
      </c>
      <c r="D569" s="115"/>
      <c r="E569" s="115"/>
      <c r="F569" s="116">
        <v>6061376.6399999997</v>
      </c>
      <c r="G569" s="101">
        <f t="shared" si="252"/>
        <v>6061376.6399999997</v>
      </c>
      <c r="H569" s="117">
        <v>0</v>
      </c>
      <c r="I569" s="117">
        <v>0</v>
      </c>
      <c r="J569" s="117">
        <v>0</v>
      </c>
      <c r="K569" s="117">
        <v>0</v>
      </c>
      <c r="L569" s="117">
        <v>0</v>
      </c>
      <c r="M569" s="117">
        <v>0</v>
      </c>
      <c r="N569" s="118">
        <v>0</v>
      </c>
      <c r="O569" s="117">
        <v>0</v>
      </c>
      <c r="P569" s="101">
        <v>719.4</v>
      </c>
      <c r="Q569" s="101">
        <f>ROUND((F569-AG569)/102.14*100,2)</f>
        <v>5758152.1799999997</v>
      </c>
      <c r="R569" s="117">
        <v>0</v>
      </c>
      <c r="S569" s="117">
        <v>0</v>
      </c>
      <c r="T569" s="101">
        <v>0</v>
      </c>
      <c r="U569" s="101">
        <v>0</v>
      </c>
      <c r="V569" s="117">
        <v>0</v>
      </c>
      <c r="W569" s="117">
        <v>0</v>
      </c>
      <c r="X569" s="117">
        <v>0</v>
      </c>
      <c r="Y569" s="117">
        <v>0</v>
      </c>
      <c r="Z569" s="117">
        <v>0</v>
      </c>
      <c r="AA569" s="117">
        <v>0</v>
      </c>
      <c r="AB569" s="117">
        <v>0</v>
      </c>
      <c r="AC569" s="117">
        <v>0</v>
      </c>
      <c r="AD569" s="117">
        <v>0</v>
      </c>
      <c r="AE569" s="117">
        <v>0</v>
      </c>
      <c r="AF569" s="101">
        <f>ROUND(Q569*2.14%,2)</f>
        <v>123224.46</v>
      </c>
      <c r="AG569" s="101">
        <v>180000</v>
      </c>
      <c r="AH569" s="117">
        <v>0</v>
      </c>
      <c r="AI569" s="93">
        <v>2024</v>
      </c>
      <c r="AJ569" s="93">
        <v>2024</v>
      </c>
      <c r="AK569" s="93">
        <v>2024</v>
      </c>
      <c r="AL569" s="105"/>
      <c r="AM569" s="105"/>
      <c r="AN569" s="105"/>
      <c r="AO569" s="105"/>
      <c r="AP569" s="106" t="s">
        <v>17013</v>
      </c>
      <c r="AQ569" s="106" t="s">
        <v>17002</v>
      </c>
      <c r="AR569" s="106">
        <v>0</v>
      </c>
      <c r="AS569" s="106" t="s">
        <v>17010</v>
      </c>
      <c r="AT569" s="106" t="s">
        <v>17004</v>
      </c>
      <c r="AU569" s="106" t="s">
        <v>17010</v>
      </c>
      <c r="AV569" s="106"/>
      <c r="AW569" s="106"/>
      <c r="AX569" s="106"/>
      <c r="AY569" s="106"/>
      <c r="AZ569" s="106" t="s">
        <v>936</v>
      </c>
      <c r="BA569" s="107">
        <v>731.9</v>
      </c>
      <c r="BB569" s="107">
        <v>719.4</v>
      </c>
      <c r="BC569" s="106" t="s">
        <v>2975</v>
      </c>
      <c r="BD569" s="106" t="s">
        <v>17058</v>
      </c>
      <c r="BE569" s="108"/>
      <c r="BF569" s="109">
        <f t="shared" si="248"/>
        <v>0</v>
      </c>
      <c r="BM569" s="52" t="str">
        <f t="shared" si="249"/>
        <v>513.820</v>
      </c>
      <c r="BP569" s="52" t="s">
        <v>654</v>
      </c>
      <c r="BQ569" s="52" t="s">
        <v>1277</v>
      </c>
      <c r="BR569" s="52" t="s">
        <v>3018</v>
      </c>
      <c r="BX569" s="52" t="s">
        <v>654</v>
      </c>
      <c r="BY569" s="52" t="s">
        <v>1277</v>
      </c>
      <c r="BZ569" s="52" t="s">
        <v>3018</v>
      </c>
      <c r="CK569" s="103">
        <f t="shared" si="232"/>
        <v>-5.8207660913467407E-11</v>
      </c>
    </row>
    <row r="570" spans="1:89" x14ac:dyDescent="0.3">
      <c r="B570" s="104" t="s">
        <v>221</v>
      </c>
      <c r="C570" s="104"/>
      <c r="D570" s="104"/>
      <c r="E570" s="104"/>
      <c r="F570" s="140">
        <v>12189315.52</v>
      </c>
      <c r="G570" s="100">
        <f>G571</f>
        <v>12189315.52</v>
      </c>
      <c r="H570" s="101">
        <f t="shared" ref="H570:AH570" si="253">H571</f>
        <v>0</v>
      </c>
      <c r="I570" s="101">
        <f t="shared" si="253"/>
        <v>0</v>
      </c>
      <c r="J570" s="101">
        <f t="shared" si="253"/>
        <v>0</v>
      </c>
      <c r="K570" s="101">
        <f t="shared" si="253"/>
        <v>0</v>
      </c>
      <c r="L570" s="101">
        <f t="shared" si="253"/>
        <v>0</v>
      </c>
      <c r="M570" s="101">
        <f t="shared" si="253"/>
        <v>0</v>
      </c>
      <c r="N570" s="102">
        <f t="shared" si="253"/>
        <v>0</v>
      </c>
      <c r="O570" s="101">
        <f t="shared" si="253"/>
        <v>0</v>
      </c>
      <c r="P570" s="101">
        <f t="shared" si="253"/>
        <v>1446.7</v>
      </c>
      <c r="Q570" s="101">
        <f t="shared" si="253"/>
        <v>11738119.76</v>
      </c>
      <c r="R570" s="101">
        <f t="shared" si="253"/>
        <v>0</v>
      </c>
      <c r="S570" s="101">
        <f t="shared" si="253"/>
        <v>0</v>
      </c>
      <c r="T570" s="101">
        <f t="shared" si="253"/>
        <v>0</v>
      </c>
      <c r="U570" s="101">
        <f t="shared" si="253"/>
        <v>0</v>
      </c>
      <c r="V570" s="101">
        <f t="shared" si="253"/>
        <v>0</v>
      </c>
      <c r="W570" s="101">
        <f t="shared" si="253"/>
        <v>0</v>
      </c>
      <c r="X570" s="101">
        <f t="shared" si="253"/>
        <v>0</v>
      </c>
      <c r="Y570" s="101">
        <f t="shared" si="253"/>
        <v>0</v>
      </c>
      <c r="Z570" s="101">
        <f t="shared" si="253"/>
        <v>0</v>
      </c>
      <c r="AA570" s="101">
        <f t="shared" si="253"/>
        <v>0</v>
      </c>
      <c r="AB570" s="101">
        <f t="shared" si="253"/>
        <v>0</v>
      </c>
      <c r="AC570" s="101">
        <f t="shared" si="253"/>
        <v>0</v>
      </c>
      <c r="AD570" s="101">
        <f t="shared" si="253"/>
        <v>0</v>
      </c>
      <c r="AE570" s="101">
        <f t="shared" si="253"/>
        <v>0</v>
      </c>
      <c r="AF570" s="101">
        <f t="shared" si="253"/>
        <v>251195.76</v>
      </c>
      <c r="AG570" s="101">
        <f t="shared" si="253"/>
        <v>200000</v>
      </c>
      <c r="AH570" s="101">
        <f t="shared" si="253"/>
        <v>0</v>
      </c>
      <c r="AI570" s="93" t="s">
        <v>17075</v>
      </c>
      <c r="AJ570" s="93" t="s">
        <v>17075</v>
      </c>
      <c r="AK570" s="93" t="s">
        <v>17075</v>
      </c>
      <c r="AL570" s="105"/>
      <c r="AM570" s="105"/>
      <c r="AN570" s="105"/>
      <c r="AO570" s="105"/>
      <c r="AP570" s="106"/>
      <c r="AQ570" s="106"/>
      <c r="AR570" s="106"/>
      <c r="AS570" s="106"/>
      <c r="AT570" s="106"/>
      <c r="AU570" s="106"/>
      <c r="AV570" s="106"/>
      <c r="AW570" s="106"/>
      <c r="AX570" s="106"/>
      <c r="AY570" s="106"/>
      <c r="AZ570" s="106"/>
      <c r="BA570" s="107"/>
      <c r="BB570" s="107"/>
      <c r="BC570" s="106"/>
      <c r="BD570" s="106"/>
      <c r="BE570" s="108"/>
      <c r="BF570" s="109">
        <f t="shared" si="248"/>
        <v>-1446.7</v>
      </c>
      <c r="BM570" s="52" t="e">
        <f t="shared" si="249"/>
        <v>#N/A</v>
      </c>
      <c r="BP570" s="52" t="s">
        <v>542</v>
      </c>
      <c r="BQ570" s="52" t="s">
        <v>1350</v>
      </c>
      <c r="BR570" s="52" t="s">
        <v>1697</v>
      </c>
      <c r="BX570" s="52" t="s">
        <v>542</v>
      </c>
      <c r="BY570" s="52" t="s">
        <v>1350</v>
      </c>
      <c r="BZ570" s="52" t="s">
        <v>1697</v>
      </c>
      <c r="CK570" s="103">
        <f t="shared" si="232"/>
        <v>-2.3283064365386963E-10</v>
      </c>
    </row>
    <row r="571" spans="1:89" x14ac:dyDescent="0.3">
      <c r="A571" s="52">
        <v>1</v>
      </c>
      <c r="B571" s="110">
        <f>SUBTOTAL(9,$A$400:A571)</f>
        <v>139</v>
      </c>
      <c r="C571" s="115" t="s">
        <v>237</v>
      </c>
      <c r="D571" s="115"/>
      <c r="E571" s="115"/>
      <c r="F571" s="116">
        <v>12189315.52</v>
      </c>
      <c r="G571" s="101">
        <f>H571+I571+J571+K571+L571+M571+O571+Q571+S571+U571+W571+X571+Y571+Z571+AA571+AB571+AC571+AD571+AE571+AF571+AG571+AH571</f>
        <v>12189315.52</v>
      </c>
      <c r="H571" s="117">
        <v>0</v>
      </c>
      <c r="I571" s="117">
        <v>0</v>
      </c>
      <c r="J571" s="117">
        <v>0</v>
      </c>
      <c r="K571" s="117">
        <v>0</v>
      </c>
      <c r="L571" s="117">
        <v>0</v>
      </c>
      <c r="M571" s="117">
        <v>0</v>
      </c>
      <c r="N571" s="118">
        <v>0</v>
      </c>
      <c r="O571" s="117">
        <v>0</v>
      </c>
      <c r="P571" s="101">
        <v>1446.7</v>
      </c>
      <c r="Q571" s="101">
        <f>ROUND((F571-AG571)/102.14*100,2)</f>
        <v>11738119.76</v>
      </c>
      <c r="R571" s="117">
        <v>0</v>
      </c>
      <c r="S571" s="117">
        <v>0</v>
      </c>
      <c r="T571" s="101">
        <v>0</v>
      </c>
      <c r="U571" s="101">
        <v>0</v>
      </c>
      <c r="V571" s="117">
        <v>0</v>
      </c>
      <c r="W571" s="117">
        <v>0</v>
      </c>
      <c r="X571" s="117">
        <v>0</v>
      </c>
      <c r="Y571" s="117">
        <v>0</v>
      </c>
      <c r="Z571" s="117">
        <v>0</v>
      </c>
      <c r="AA571" s="117">
        <v>0</v>
      </c>
      <c r="AB571" s="117">
        <v>0</v>
      </c>
      <c r="AC571" s="117">
        <v>0</v>
      </c>
      <c r="AD571" s="117">
        <v>0</v>
      </c>
      <c r="AE571" s="117">
        <v>0</v>
      </c>
      <c r="AF571" s="101">
        <f>ROUND(Q571*2.14%,2)</f>
        <v>251195.76</v>
      </c>
      <c r="AG571" s="117">
        <v>200000</v>
      </c>
      <c r="AH571" s="117">
        <v>0</v>
      </c>
      <c r="AI571" s="93">
        <v>2024</v>
      </c>
      <c r="AJ571" s="93">
        <v>2024</v>
      </c>
      <c r="AK571" s="93">
        <v>2024</v>
      </c>
      <c r="AL571" s="105"/>
      <c r="AM571" s="105"/>
      <c r="AN571" s="105"/>
      <c r="AO571" s="105"/>
      <c r="AP571" s="106" t="s">
        <v>17000</v>
      </c>
      <c r="AQ571" s="106" t="s">
        <v>16997</v>
      </c>
      <c r="AR571" s="106">
        <v>0</v>
      </c>
      <c r="AS571" s="106" t="s">
        <v>17010</v>
      </c>
      <c r="AT571" s="106" t="s">
        <v>17017</v>
      </c>
      <c r="AU571" s="106" t="s">
        <v>17010</v>
      </c>
      <c r="AV571" s="106"/>
      <c r="AW571" s="106"/>
      <c r="AX571" s="106"/>
      <c r="AY571" s="106"/>
      <c r="AZ571" s="106" t="s">
        <v>619</v>
      </c>
      <c r="BA571" s="107">
        <v>4536.71</v>
      </c>
      <c r="BB571" s="107">
        <v>1446.7</v>
      </c>
      <c r="BC571" s="106" t="s">
        <v>2975</v>
      </c>
      <c r="BD571" s="106" t="s">
        <v>17058</v>
      </c>
      <c r="BE571" s="108"/>
      <c r="BF571" s="109">
        <f t="shared" si="248"/>
        <v>0</v>
      </c>
      <c r="BM571" s="52" t="str">
        <f t="shared" si="249"/>
        <v>4467.300</v>
      </c>
      <c r="BP571" s="52" t="s">
        <v>3331</v>
      </c>
      <c r="BQ571" s="52" t="s">
        <v>675</v>
      </c>
      <c r="BR571" s="52" t="s">
        <v>3332</v>
      </c>
      <c r="BX571" s="52" t="s">
        <v>3331</v>
      </c>
      <c r="BY571" s="52" t="s">
        <v>675</v>
      </c>
      <c r="BZ571" s="52" t="s">
        <v>3332</v>
      </c>
      <c r="CK571" s="103">
        <f t="shared" si="232"/>
        <v>-2.3283064365386963E-10</v>
      </c>
    </row>
    <row r="572" spans="1:89" x14ac:dyDescent="0.3">
      <c r="B572" s="104" t="s">
        <v>222</v>
      </c>
      <c r="C572" s="104"/>
      <c r="D572" s="104"/>
      <c r="E572" s="104"/>
      <c r="F572" s="140">
        <v>23953980.800000001</v>
      </c>
      <c r="G572" s="100">
        <f>G573+G574</f>
        <v>23953980.800000001</v>
      </c>
      <c r="H572" s="101">
        <f t="shared" ref="H572:AH572" si="254">H573+H574</f>
        <v>0</v>
      </c>
      <c r="I572" s="101">
        <f t="shared" si="254"/>
        <v>0</v>
      </c>
      <c r="J572" s="101">
        <f t="shared" si="254"/>
        <v>0</v>
      </c>
      <c r="K572" s="101">
        <f t="shared" si="254"/>
        <v>0</v>
      </c>
      <c r="L572" s="101">
        <f t="shared" si="254"/>
        <v>0</v>
      </c>
      <c r="M572" s="101">
        <f t="shared" si="254"/>
        <v>0</v>
      </c>
      <c r="N572" s="102">
        <f t="shared" si="254"/>
        <v>0</v>
      </c>
      <c r="O572" s="101">
        <f t="shared" si="254"/>
        <v>0</v>
      </c>
      <c r="P572" s="101">
        <f t="shared" si="254"/>
        <v>2843</v>
      </c>
      <c r="Q572" s="101">
        <f t="shared" si="254"/>
        <v>23080067.359999999</v>
      </c>
      <c r="R572" s="101">
        <f t="shared" si="254"/>
        <v>0</v>
      </c>
      <c r="S572" s="101">
        <f t="shared" si="254"/>
        <v>0</v>
      </c>
      <c r="T572" s="101">
        <f t="shared" si="254"/>
        <v>0</v>
      </c>
      <c r="U572" s="101">
        <f t="shared" si="254"/>
        <v>0</v>
      </c>
      <c r="V572" s="101">
        <f t="shared" si="254"/>
        <v>0</v>
      </c>
      <c r="W572" s="101">
        <f t="shared" si="254"/>
        <v>0</v>
      </c>
      <c r="X572" s="101">
        <f t="shared" si="254"/>
        <v>0</v>
      </c>
      <c r="Y572" s="101">
        <f t="shared" si="254"/>
        <v>0</v>
      </c>
      <c r="Z572" s="101">
        <f t="shared" si="254"/>
        <v>0</v>
      </c>
      <c r="AA572" s="101">
        <f t="shared" si="254"/>
        <v>0</v>
      </c>
      <c r="AB572" s="101">
        <f t="shared" si="254"/>
        <v>0</v>
      </c>
      <c r="AC572" s="101">
        <f t="shared" si="254"/>
        <v>0</v>
      </c>
      <c r="AD572" s="101">
        <f t="shared" si="254"/>
        <v>0</v>
      </c>
      <c r="AE572" s="101">
        <f t="shared" si="254"/>
        <v>0</v>
      </c>
      <c r="AF572" s="101">
        <f t="shared" si="254"/>
        <v>493913.44</v>
      </c>
      <c r="AG572" s="101">
        <f t="shared" si="254"/>
        <v>380000</v>
      </c>
      <c r="AH572" s="101">
        <f t="shared" si="254"/>
        <v>0</v>
      </c>
      <c r="AI572" s="93" t="s">
        <v>17075</v>
      </c>
      <c r="AJ572" s="93" t="s">
        <v>17075</v>
      </c>
      <c r="AK572" s="93" t="s">
        <v>17075</v>
      </c>
      <c r="AL572" s="105"/>
      <c r="AM572" s="105"/>
      <c r="AN572" s="105"/>
      <c r="AO572" s="105"/>
      <c r="AP572" s="106"/>
      <c r="AQ572" s="106"/>
      <c r="AR572" s="106"/>
      <c r="AS572" s="106"/>
      <c r="AT572" s="106"/>
      <c r="AU572" s="106"/>
      <c r="AV572" s="106"/>
      <c r="AW572" s="106"/>
      <c r="AX572" s="106"/>
      <c r="AY572" s="106"/>
      <c r="AZ572" s="106"/>
      <c r="BA572" s="107"/>
      <c r="BB572" s="107"/>
      <c r="BC572" s="106"/>
      <c r="BD572" s="106"/>
      <c r="BE572" s="108"/>
      <c r="BF572" s="109">
        <f t="shared" si="248"/>
        <v>-2843</v>
      </c>
      <c r="BM572" s="52" t="e">
        <f t="shared" si="249"/>
        <v>#N/A</v>
      </c>
      <c r="BP572" s="52" t="s">
        <v>558</v>
      </c>
      <c r="BQ572" s="52" t="s">
        <v>2993</v>
      </c>
      <c r="BR572" s="52" t="s">
        <v>665</v>
      </c>
      <c r="BX572" s="52" t="s">
        <v>558</v>
      </c>
      <c r="BY572" s="52" t="s">
        <v>2993</v>
      </c>
      <c r="BZ572" s="52" t="s">
        <v>665</v>
      </c>
      <c r="CK572" s="103">
        <f t="shared" si="232"/>
        <v>1.3387762010097504E-9</v>
      </c>
    </row>
    <row r="573" spans="1:89" x14ac:dyDescent="0.3">
      <c r="A573" s="52">
        <v>1</v>
      </c>
      <c r="B573" s="110">
        <f>SUBTOTAL(9,$A$400:A573)</f>
        <v>140</v>
      </c>
      <c r="C573" s="115" t="s">
        <v>238</v>
      </c>
      <c r="D573" s="115"/>
      <c r="E573" s="115"/>
      <c r="F573" s="116">
        <v>18435212.800000001</v>
      </c>
      <c r="G573" s="101">
        <f t="shared" ref="G573:G574" si="255">H573+I573+J573+K573+L573+M573+O573+Q573+S573+U573+W573+X573+Y573+Z573+AA573+AB573+AC573+AD573+AE573+AF573+AG573+AH573</f>
        <v>18435212.800000001</v>
      </c>
      <c r="H573" s="117">
        <v>0</v>
      </c>
      <c r="I573" s="117">
        <v>0</v>
      </c>
      <c r="J573" s="117">
        <v>0</v>
      </c>
      <c r="K573" s="117">
        <v>0</v>
      </c>
      <c r="L573" s="117">
        <v>0</v>
      </c>
      <c r="M573" s="117">
        <v>0</v>
      </c>
      <c r="N573" s="118">
        <v>0</v>
      </c>
      <c r="O573" s="117">
        <v>0</v>
      </c>
      <c r="P573" s="101">
        <v>2188</v>
      </c>
      <c r="Q573" s="101">
        <f>ROUND((F573-AG573)/102.14*100,2)</f>
        <v>17853155.280000001</v>
      </c>
      <c r="R573" s="117">
        <v>0</v>
      </c>
      <c r="S573" s="117">
        <v>0</v>
      </c>
      <c r="T573" s="101">
        <v>0</v>
      </c>
      <c r="U573" s="101">
        <v>0</v>
      </c>
      <c r="V573" s="117">
        <v>0</v>
      </c>
      <c r="W573" s="117">
        <v>0</v>
      </c>
      <c r="X573" s="117">
        <v>0</v>
      </c>
      <c r="Y573" s="117">
        <v>0</v>
      </c>
      <c r="Z573" s="117">
        <v>0</v>
      </c>
      <c r="AA573" s="117">
        <v>0</v>
      </c>
      <c r="AB573" s="117">
        <v>0</v>
      </c>
      <c r="AC573" s="117">
        <v>0</v>
      </c>
      <c r="AD573" s="117">
        <v>0</v>
      </c>
      <c r="AE573" s="117">
        <v>0</v>
      </c>
      <c r="AF573" s="101">
        <f>ROUND(Q573*2.14%,2)</f>
        <v>382057.52</v>
      </c>
      <c r="AG573" s="117">
        <v>200000</v>
      </c>
      <c r="AH573" s="117">
        <v>0</v>
      </c>
      <c r="AI573" s="93">
        <v>2024</v>
      </c>
      <c r="AJ573" s="93">
        <v>2024</v>
      </c>
      <c r="AK573" s="93">
        <v>2024</v>
      </c>
      <c r="AL573" s="105"/>
      <c r="AM573" s="105"/>
      <c r="AN573" s="105"/>
      <c r="AO573" s="105"/>
      <c r="AP573" s="106" t="s">
        <v>17008</v>
      </c>
      <c r="AQ573" s="106" t="s">
        <v>17016</v>
      </c>
      <c r="AR573" s="106">
        <v>0</v>
      </c>
      <c r="AS573" s="106" t="s">
        <v>17004</v>
      </c>
      <c r="AT573" s="106" t="s">
        <v>17018</v>
      </c>
      <c r="AU573" s="106" t="s">
        <v>17010</v>
      </c>
      <c r="AV573" s="106"/>
      <c r="AW573" s="106"/>
      <c r="AX573" s="106"/>
      <c r="AY573" s="106"/>
      <c r="AZ573" s="106" t="s">
        <v>783</v>
      </c>
      <c r="BA573" s="107">
        <v>7124.1</v>
      </c>
      <c r="BB573" s="107">
        <v>2188</v>
      </c>
      <c r="BC573" s="106" t="s">
        <v>2975</v>
      </c>
      <c r="BD573" s="106" t="s">
        <v>3059</v>
      </c>
      <c r="BE573" s="108"/>
      <c r="BF573" s="109">
        <f t="shared" si="248"/>
        <v>0</v>
      </c>
      <c r="BM573" s="52" t="str">
        <f t="shared" si="249"/>
        <v>1979.500</v>
      </c>
      <c r="BP573" s="52" t="s">
        <v>3333</v>
      </c>
      <c r="BQ573" s="52" t="s">
        <v>636</v>
      </c>
      <c r="BR573" s="52" t="s">
        <v>3334</v>
      </c>
      <c r="BX573" s="52" t="s">
        <v>3333</v>
      </c>
      <c r="BY573" s="52" t="s">
        <v>636</v>
      </c>
      <c r="BZ573" s="52" t="s">
        <v>3334</v>
      </c>
      <c r="CK573" s="103">
        <f t="shared" si="232"/>
        <v>-4.6566128730773926E-10</v>
      </c>
    </row>
    <row r="574" spans="1:89" x14ac:dyDescent="0.3">
      <c r="A574" s="52">
        <v>1</v>
      </c>
      <c r="B574" s="110">
        <f>SUBTOTAL(9,$A$400:A574)</f>
        <v>141</v>
      </c>
      <c r="C574" s="115" t="s">
        <v>239</v>
      </c>
      <c r="D574" s="115"/>
      <c r="E574" s="115"/>
      <c r="F574" s="116">
        <v>5518768</v>
      </c>
      <c r="G574" s="101">
        <f t="shared" si="255"/>
        <v>5518768</v>
      </c>
      <c r="H574" s="117">
        <v>0</v>
      </c>
      <c r="I574" s="117">
        <v>0</v>
      </c>
      <c r="J574" s="117">
        <v>0</v>
      </c>
      <c r="K574" s="117">
        <v>0</v>
      </c>
      <c r="L574" s="117">
        <v>0</v>
      </c>
      <c r="M574" s="117">
        <v>0</v>
      </c>
      <c r="N574" s="118">
        <v>0</v>
      </c>
      <c r="O574" s="117">
        <v>0</v>
      </c>
      <c r="P574" s="101">
        <v>655</v>
      </c>
      <c r="Q574" s="101">
        <f>ROUND((F574-AG574)/102.14*100,2)</f>
        <v>5226912.08</v>
      </c>
      <c r="R574" s="117">
        <v>0</v>
      </c>
      <c r="S574" s="117">
        <v>0</v>
      </c>
      <c r="T574" s="101">
        <v>0</v>
      </c>
      <c r="U574" s="101">
        <v>0</v>
      </c>
      <c r="V574" s="117">
        <v>0</v>
      </c>
      <c r="W574" s="117">
        <v>0</v>
      </c>
      <c r="X574" s="117">
        <v>0</v>
      </c>
      <c r="Y574" s="117">
        <v>0</v>
      </c>
      <c r="Z574" s="117">
        <v>0</v>
      </c>
      <c r="AA574" s="117">
        <v>0</v>
      </c>
      <c r="AB574" s="117">
        <v>0</v>
      </c>
      <c r="AC574" s="117">
        <v>0</v>
      </c>
      <c r="AD574" s="117">
        <v>0</v>
      </c>
      <c r="AE574" s="117">
        <v>0</v>
      </c>
      <c r="AF574" s="101">
        <f>ROUND(Q574*2.14%,2)</f>
        <v>111855.92</v>
      </c>
      <c r="AG574" s="101">
        <v>180000</v>
      </c>
      <c r="AH574" s="117">
        <v>0</v>
      </c>
      <c r="AI574" s="93">
        <v>2024</v>
      </c>
      <c r="AJ574" s="93">
        <v>2024</v>
      </c>
      <c r="AK574" s="93">
        <v>2024</v>
      </c>
      <c r="AL574" s="105"/>
      <c r="AM574" s="105"/>
      <c r="AN574" s="105"/>
      <c r="AO574" s="105"/>
      <c r="AP574" s="106" t="s">
        <v>17006</v>
      </c>
      <c r="AQ574" s="106" t="s">
        <v>17020</v>
      </c>
      <c r="AR574" s="106">
        <v>0</v>
      </c>
      <c r="AS574" s="106" t="s">
        <v>16996</v>
      </c>
      <c r="AT574" s="106" t="s">
        <v>17012</v>
      </c>
      <c r="AU574" s="106">
        <v>0</v>
      </c>
      <c r="AV574" s="106"/>
      <c r="AW574" s="106"/>
      <c r="AX574" s="106"/>
      <c r="AY574" s="106"/>
      <c r="AZ574" s="106" t="s">
        <v>672</v>
      </c>
      <c r="BA574" s="107">
        <v>659.8</v>
      </c>
      <c r="BB574" s="107">
        <v>655</v>
      </c>
      <c r="BC574" s="106" t="s">
        <v>2975</v>
      </c>
      <c r="BD574" s="106" t="s">
        <v>17058</v>
      </c>
      <c r="BE574" s="108"/>
      <c r="BF574" s="109">
        <f t="shared" si="248"/>
        <v>0</v>
      </c>
      <c r="BM574" s="52" t="str">
        <f t="shared" si="249"/>
        <v>676.860</v>
      </c>
      <c r="BP574" s="52" t="s">
        <v>3335</v>
      </c>
      <c r="BQ574" s="52" t="s">
        <v>2993</v>
      </c>
      <c r="BR574" s="52" t="s">
        <v>3337</v>
      </c>
      <c r="BX574" s="52" t="s">
        <v>3335</v>
      </c>
      <c r="BY574" s="52" t="s">
        <v>2993</v>
      </c>
      <c r="BZ574" s="52" t="s">
        <v>3337</v>
      </c>
      <c r="CK574" s="103">
        <f t="shared" si="232"/>
        <v>-5.8207660913467407E-11</v>
      </c>
    </row>
    <row r="575" spans="1:89" x14ac:dyDescent="0.3">
      <c r="B575" s="104" t="s">
        <v>365</v>
      </c>
      <c r="C575" s="104"/>
      <c r="D575" s="104"/>
      <c r="E575" s="104"/>
      <c r="F575" s="140">
        <v>9232207</v>
      </c>
      <c r="G575" s="100">
        <f>G576</f>
        <v>9232207</v>
      </c>
      <c r="H575" s="101">
        <f t="shared" ref="H575:AH575" si="256">H576</f>
        <v>0</v>
      </c>
      <c r="I575" s="101">
        <f t="shared" si="256"/>
        <v>0</v>
      </c>
      <c r="J575" s="101">
        <f t="shared" si="256"/>
        <v>0</v>
      </c>
      <c r="K575" s="101">
        <f t="shared" si="256"/>
        <v>0</v>
      </c>
      <c r="L575" s="101">
        <f t="shared" si="256"/>
        <v>0</v>
      </c>
      <c r="M575" s="101">
        <f t="shared" si="256"/>
        <v>0</v>
      </c>
      <c r="N575" s="102">
        <f t="shared" si="256"/>
        <v>0</v>
      </c>
      <c r="O575" s="101">
        <f t="shared" si="256"/>
        <v>0</v>
      </c>
      <c r="P575" s="101">
        <f t="shared" si="256"/>
        <v>995</v>
      </c>
      <c r="Q575" s="101">
        <f t="shared" si="256"/>
        <v>8862548.4600000009</v>
      </c>
      <c r="R575" s="101">
        <f t="shared" si="256"/>
        <v>0</v>
      </c>
      <c r="S575" s="101">
        <f t="shared" si="256"/>
        <v>0</v>
      </c>
      <c r="T575" s="101">
        <f t="shared" si="256"/>
        <v>0</v>
      </c>
      <c r="U575" s="101">
        <f t="shared" si="256"/>
        <v>0</v>
      </c>
      <c r="V575" s="101">
        <f t="shared" si="256"/>
        <v>0</v>
      </c>
      <c r="W575" s="101">
        <f t="shared" si="256"/>
        <v>0</v>
      </c>
      <c r="X575" s="101">
        <f t="shared" si="256"/>
        <v>0</v>
      </c>
      <c r="Y575" s="101">
        <f t="shared" si="256"/>
        <v>0</v>
      </c>
      <c r="Z575" s="101">
        <f t="shared" si="256"/>
        <v>0</v>
      </c>
      <c r="AA575" s="101">
        <f t="shared" si="256"/>
        <v>0</v>
      </c>
      <c r="AB575" s="101">
        <f t="shared" si="256"/>
        <v>0</v>
      </c>
      <c r="AC575" s="101">
        <f t="shared" si="256"/>
        <v>0</v>
      </c>
      <c r="AD575" s="101">
        <f t="shared" si="256"/>
        <v>0</v>
      </c>
      <c r="AE575" s="101">
        <f t="shared" si="256"/>
        <v>0</v>
      </c>
      <c r="AF575" s="101">
        <f t="shared" si="256"/>
        <v>189658.54</v>
      </c>
      <c r="AG575" s="101">
        <f t="shared" si="256"/>
        <v>180000</v>
      </c>
      <c r="AH575" s="101">
        <f t="shared" si="256"/>
        <v>0</v>
      </c>
      <c r="AI575" s="93" t="s">
        <v>17075</v>
      </c>
      <c r="AJ575" s="93" t="s">
        <v>17075</v>
      </c>
      <c r="AK575" s="93" t="s">
        <v>17075</v>
      </c>
      <c r="AL575" s="105"/>
      <c r="AM575" s="105"/>
      <c r="AN575" s="105"/>
      <c r="AO575" s="105"/>
      <c r="AP575" s="106"/>
      <c r="AQ575" s="106"/>
      <c r="AR575" s="106"/>
      <c r="AS575" s="106"/>
      <c r="AT575" s="106"/>
      <c r="AU575" s="106"/>
      <c r="AV575" s="106"/>
      <c r="AW575" s="106"/>
      <c r="AX575" s="106"/>
      <c r="AY575" s="106"/>
      <c r="AZ575" s="106"/>
      <c r="BA575" s="107"/>
      <c r="BB575" s="107"/>
      <c r="BC575" s="106"/>
      <c r="BD575" s="106"/>
      <c r="BE575" s="108"/>
      <c r="BF575" s="109">
        <f t="shared" si="248"/>
        <v>-995</v>
      </c>
      <c r="BM575" s="52" t="e">
        <f t="shared" si="249"/>
        <v>#N/A</v>
      </c>
      <c r="BP575" s="52" t="s">
        <v>3572</v>
      </c>
      <c r="BQ575" s="52" t="s">
        <v>2993</v>
      </c>
      <c r="BR575" s="52" t="s">
        <v>2993</v>
      </c>
      <c r="BX575" s="52" t="s">
        <v>3572</v>
      </c>
      <c r="BY575" s="52" t="s">
        <v>2993</v>
      </c>
      <c r="BZ575" s="52" t="s">
        <v>2993</v>
      </c>
      <c r="CK575" s="103">
        <f t="shared" si="232"/>
        <v>-9.0221874415874481E-10</v>
      </c>
    </row>
    <row r="576" spans="1:89" x14ac:dyDescent="0.3">
      <c r="A576" s="52">
        <v>1</v>
      </c>
      <c r="B576" s="110">
        <f>SUBTOTAL(9,$A$400:A576)</f>
        <v>142</v>
      </c>
      <c r="C576" s="115" t="s">
        <v>370</v>
      </c>
      <c r="D576" s="115"/>
      <c r="E576" s="115"/>
      <c r="F576" s="116">
        <v>9232207</v>
      </c>
      <c r="G576" s="101">
        <f>H576+I576+J576+K576+L576+M576+O576+Q576+S576+U576+W576+X576+Y576+Z576+AA576+AB576+AC576+AD576+AE576+AF576+AG576+AH576</f>
        <v>9232207</v>
      </c>
      <c r="H576" s="117">
        <v>0</v>
      </c>
      <c r="I576" s="117">
        <v>0</v>
      </c>
      <c r="J576" s="117">
        <v>0</v>
      </c>
      <c r="K576" s="117">
        <v>0</v>
      </c>
      <c r="L576" s="117">
        <v>0</v>
      </c>
      <c r="M576" s="117">
        <v>0</v>
      </c>
      <c r="N576" s="118">
        <v>0</v>
      </c>
      <c r="O576" s="117">
        <v>0</v>
      </c>
      <c r="P576" s="101">
        <v>995</v>
      </c>
      <c r="Q576" s="101">
        <f>ROUND((F576-AG576)/102.14*100,2)</f>
        <v>8862548.4600000009</v>
      </c>
      <c r="R576" s="117">
        <v>0</v>
      </c>
      <c r="S576" s="117">
        <v>0</v>
      </c>
      <c r="T576" s="117">
        <v>0</v>
      </c>
      <c r="U576" s="117">
        <v>0</v>
      </c>
      <c r="V576" s="117">
        <v>0</v>
      </c>
      <c r="W576" s="117">
        <v>0</v>
      </c>
      <c r="X576" s="117">
        <v>0</v>
      </c>
      <c r="Y576" s="117">
        <v>0</v>
      </c>
      <c r="Z576" s="117">
        <v>0</v>
      </c>
      <c r="AA576" s="117">
        <v>0</v>
      </c>
      <c r="AB576" s="117">
        <v>0</v>
      </c>
      <c r="AC576" s="117">
        <v>0</v>
      </c>
      <c r="AD576" s="117">
        <v>0</v>
      </c>
      <c r="AE576" s="117">
        <v>0</v>
      </c>
      <c r="AF576" s="101">
        <f>ROUND(Q576*2.14%,2)</f>
        <v>189658.54</v>
      </c>
      <c r="AG576" s="101">
        <v>180000</v>
      </c>
      <c r="AH576" s="117">
        <v>0</v>
      </c>
      <c r="AI576" s="93">
        <v>2024</v>
      </c>
      <c r="AJ576" s="93">
        <v>2024</v>
      </c>
      <c r="AK576" s="93">
        <v>2024</v>
      </c>
      <c r="AL576" s="105"/>
      <c r="AM576" s="105"/>
      <c r="AN576" s="105"/>
      <c r="AO576" s="105"/>
      <c r="AP576" s="106" t="s">
        <v>17000</v>
      </c>
      <c r="AQ576" s="106" t="s">
        <v>17005</v>
      </c>
      <c r="AR576" s="106">
        <v>0</v>
      </c>
      <c r="AS576" s="106" t="s">
        <v>17010</v>
      </c>
      <c r="AT576" s="106" t="s">
        <v>17010</v>
      </c>
      <c r="AU576" s="106" t="s">
        <v>17003</v>
      </c>
      <c r="AV576" s="106"/>
      <c r="AW576" s="106"/>
      <c r="AX576" s="106"/>
      <c r="AY576" s="106"/>
      <c r="AZ576" s="106" t="s">
        <v>663</v>
      </c>
      <c r="BA576" s="107">
        <v>974.7</v>
      </c>
      <c r="BB576" s="107">
        <v>995</v>
      </c>
      <c r="BC576" s="106" t="s">
        <v>2975</v>
      </c>
      <c r="BD576" s="106" t="s">
        <v>17058</v>
      </c>
      <c r="BE576" s="108"/>
      <c r="BF576" s="109">
        <f t="shared" si="248"/>
        <v>0</v>
      </c>
      <c r="BM576" s="52" t="str">
        <f t="shared" si="249"/>
        <v>нет данных</v>
      </c>
      <c r="BP576" s="52" t="s">
        <v>3573</v>
      </c>
      <c r="BQ576" s="52" t="s">
        <v>2993</v>
      </c>
      <c r="BR576" s="52" t="s">
        <v>2993</v>
      </c>
      <c r="BX576" s="52" t="s">
        <v>3573</v>
      </c>
      <c r="BY576" s="52" t="s">
        <v>2993</v>
      </c>
      <c r="BZ576" s="52" t="s">
        <v>2993</v>
      </c>
      <c r="CK576" s="103">
        <f t="shared" si="232"/>
        <v>-9.0221874415874481E-10</v>
      </c>
    </row>
    <row r="577" spans="1:89" x14ac:dyDescent="0.3">
      <c r="B577" s="104" t="s">
        <v>269</v>
      </c>
      <c r="C577" s="104"/>
      <c r="D577" s="100">
        <v>48969318.039999999</v>
      </c>
      <c r="E577" s="104"/>
      <c r="F577" s="140">
        <v>6706777.5999999996</v>
      </c>
      <c r="G577" s="100">
        <f>G578+G579</f>
        <v>6706777.5999999996</v>
      </c>
      <c r="H577" s="101">
        <f t="shared" ref="H577:AH577" si="257">H578+H579</f>
        <v>0</v>
      </c>
      <c r="I577" s="101">
        <f t="shared" si="257"/>
        <v>0</v>
      </c>
      <c r="J577" s="101">
        <f t="shared" si="257"/>
        <v>0</v>
      </c>
      <c r="K577" s="101">
        <f t="shared" si="257"/>
        <v>0</v>
      </c>
      <c r="L577" s="101">
        <f t="shared" si="257"/>
        <v>0</v>
      </c>
      <c r="M577" s="101">
        <f t="shared" si="257"/>
        <v>0</v>
      </c>
      <c r="N577" s="102">
        <f t="shared" si="257"/>
        <v>0</v>
      </c>
      <c r="O577" s="101">
        <f t="shared" si="257"/>
        <v>0</v>
      </c>
      <c r="P577" s="101">
        <f t="shared" si="257"/>
        <v>796</v>
      </c>
      <c r="Q577" s="101">
        <f t="shared" si="257"/>
        <v>6272545.1399999997</v>
      </c>
      <c r="R577" s="101">
        <f t="shared" si="257"/>
        <v>0</v>
      </c>
      <c r="S577" s="101">
        <f t="shared" si="257"/>
        <v>0</v>
      </c>
      <c r="T577" s="101">
        <f t="shared" si="257"/>
        <v>0</v>
      </c>
      <c r="U577" s="101">
        <f t="shared" si="257"/>
        <v>0</v>
      </c>
      <c r="V577" s="101">
        <f t="shared" si="257"/>
        <v>0</v>
      </c>
      <c r="W577" s="101">
        <f t="shared" si="257"/>
        <v>0</v>
      </c>
      <c r="X577" s="101">
        <f t="shared" si="257"/>
        <v>0</v>
      </c>
      <c r="Y577" s="101">
        <f t="shared" si="257"/>
        <v>0</v>
      </c>
      <c r="Z577" s="101">
        <f t="shared" si="257"/>
        <v>0</v>
      </c>
      <c r="AA577" s="101">
        <f t="shared" si="257"/>
        <v>0</v>
      </c>
      <c r="AB577" s="101">
        <f t="shared" si="257"/>
        <v>0</v>
      </c>
      <c r="AC577" s="101">
        <f t="shared" si="257"/>
        <v>0</v>
      </c>
      <c r="AD577" s="101">
        <f t="shared" si="257"/>
        <v>0</v>
      </c>
      <c r="AE577" s="101">
        <f t="shared" si="257"/>
        <v>0</v>
      </c>
      <c r="AF577" s="101">
        <f t="shared" si="257"/>
        <v>134232.46</v>
      </c>
      <c r="AG577" s="101">
        <f t="shared" si="257"/>
        <v>300000</v>
      </c>
      <c r="AH577" s="101">
        <f t="shared" si="257"/>
        <v>0</v>
      </c>
      <c r="AI577" s="93" t="s">
        <v>17075</v>
      </c>
      <c r="AJ577" s="93" t="s">
        <v>17075</v>
      </c>
      <c r="AK577" s="93" t="s">
        <v>17075</v>
      </c>
      <c r="AL577" s="105"/>
      <c r="AM577" s="105"/>
      <c r="AN577" s="105"/>
      <c r="AO577" s="105"/>
      <c r="AP577" s="106"/>
      <c r="AQ577" s="106"/>
      <c r="AR577" s="106"/>
      <c r="AS577" s="106"/>
      <c r="AT577" s="106"/>
      <c r="AU577" s="106"/>
      <c r="AV577" s="106"/>
      <c r="AW577" s="106"/>
      <c r="AX577" s="106"/>
      <c r="AY577" s="106"/>
      <c r="AZ577" s="106"/>
      <c r="BA577" s="107"/>
      <c r="BB577" s="107"/>
      <c r="BC577" s="106"/>
      <c r="BD577" s="106"/>
      <c r="BE577" s="108"/>
      <c r="BF577" s="109">
        <f t="shared" si="248"/>
        <v>-796</v>
      </c>
      <c r="BM577" s="52" t="e">
        <f t="shared" si="249"/>
        <v>#N/A</v>
      </c>
      <c r="BP577" s="52" t="s">
        <v>3394</v>
      </c>
      <c r="BQ577" s="52" t="s">
        <v>2993</v>
      </c>
      <c r="BR577" s="52" t="s">
        <v>3026</v>
      </c>
      <c r="BX577" s="52" t="s">
        <v>3394</v>
      </c>
      <c r="BY577" s="52" t="s">
        <v>2993</v>
      </c>
      <c r="BZ577" s="52" t="s">
        <v>3026</v>
      </c>
      <c r="CK577" s="103">
        <f t="shared" si="232"/>
        <v>0</v>
      </c>
    </row>
    <row r="578" spans="1:89" x14ac:dyDescent="0.3">
      <c r="A578" s="52">
        <v>1</v>
      </c>
      <c r="B578" s="110">
        <f>SUBTOTAL(9,$A$400:A578)</f>
        <v>143</v>
      </c>
      <c r="C578" s="115" t="s">
        <v>273</v>
      </c>
      <c r="D578" s="115"/>
      <c r="E578" s="115"/>
      <c r="F578" s="116">
        <v>3353388.8</v>
      </c>
      <c r="G578" s="101">
        <f t="shared" ref="G578:G579" si="258">H578+I578+J578+K578+L578+M578+O578+Q578+S578+U578+W578+X578+Y578+Z578+AA578+AB578+AC578+AD578+AE578+AF578+AG578+AH578</f>
        <v>3353388.8</v>
      </c>
      <c r="H578" s="117">
        <v>0</v>
      </c>
      <c r="I578" s="117">
        <v>0</v>
      </c>
      <c r="J578" s="117">
        <v>0</v>
      </c>
      <c r="K578" s="117">
        <v>0</v>
      </c>
      <c r="L578" s="117">
        <v>0</v>
      </c>
      <c r="M578" s="117">
        <v>0</v>
      </c>
      <c r="N578" s="118">
        <v>0</v>
      </c>
      <c r="O578" s="117">
        <v>0</v>
      </c>
      <c r="P578" s="101">
        <v>398</v>
      </c>
      <c r="Q578" s="101">
        <f>ROUND((F578-AG578)/102.14*100,2)</f>
        <v>3136272.57</v>
      </c>
      <c r="R578" s="117">
        <v>0</v>
      </c>
      <c r="S578" s="117">
        <v>0</v>
      </c>
      <c r="T578" s="101">
        <v>0</v>
      </c>
      <c r="U578" s="101">
        <v>0</v>
      </c>
      <c r="V578" s="117">
        <v>0</v>
      </c>
      <c r="W578" s="117">
        <v>0</v>
      </c>
      <c r="X578" s="117">
        <v>0</v>
      </c>
      <c r="Y578" s="117">
        <v>0</v>
      </c>
      <c r="Z578" s="117">
        <v>0</v>
      </c>
      <c r="AA578" s="117">
        <v>0</v>
      </c>
      <c r="AB578" s="117">
        <v>0</v>
      </c>
      <c r="AC578" s="117">
        <v>0</v>
      </c>
      <c r="AD578" s="117">
        <v>0</v>
      </c>
      <c r="AE578" s="117">
        <v>0</v>
      </c>
      <c r="AF578" s="101">
        <f>ROUND(Q578*2.14%,2)</f>
        <v>67116.23</v>
      </c>
      <c r="AG578" s="101">
        <v>150000</v>
      </c>
      <c r="AH578" s="117">
        <v>0</v>
      </c>
      <c r="AI578" s="93">
        <v>2024</v>
      </c>
      <c r="AJ578" s="93">
        <v>2024</v>
      </c>
      <c r="AK578" s="93">
        <v>2024</v>
      </c>
      <c r="AL578" s="105"/>
      <c r="AM578" s="105"/>
      <c r="AN578" s="105"/>
      <c r="AO578" s="105"/>
      <c r="AP578" s="106" t="s">
        <v>17000</v>
      </c>
      <c r="AQ578" s="106" t="s">
        <v>17002</v>
      </c>
      <c r="AR578" s="106">
        <v>0</v>
      </c>
      <c r="AS578" s="106" t="s">
        <v>17010</v>
      </c>
      <c r="AT578" s="106" t="s">
        <v>16998</v>
      </c>
      <c r="AU578" s="106" t="s">
        <v>17010</v>
      </c>
      <c r="AV578" s="106"/>
      <c r="AW578" s="106"/>
      <c r="AX578" s="106"/>
      <c r="AY578" s="106"/>
      <c r="AZ578" s="106" t="s">
        <v>791</v>
      </c>
      <c r="BA578" s="107">
        <v>778.3</v>
      </c>
      <c r="BB578" s="107">
        <v>344</v>
      </c>
      <c r="BC578" s="106" t="s">
        <v>2975</v>
      </c>
      <c r="BD578" s="106" t="s">
        <v>17058</v>
      </c>
      <c r="BE578" s="108"/>
      <c r="BF578" s="109">
        <f t="shared" si="248"/>
        <v>-54</v>
      </c>
      <c r="BM578" s="52" t="str">
        <f t="shared" si="249"/>
        <v>нет данных</v>
      </c>
      <c r="BP578" s="52" t="s">
        <v>3395</v>
      </c>
      <c r="BQ578" s="52" t="s">
        <v>669</v>
      </c>
      <c r="BR578" s="52" t="s">
        <v>3396</v>
      </c>
      <c r="BX578" s="52" t="s">
        <v>3395</v>
      </c>
      <c r="BY578" s="52" t="s">
        <v>669</v>
      </c>
      <c r="BZ578" s="52" t="s">
        <v>3396</v>
      </c>
      <c r="CK578" s="103">
        <f t="shared" si="232"/>
        <v>0</v>
      </c>
    </row>
    <row r="579" spans="1:89" x14ac:dyDescent="0.3">
      <c r="A579" s="52">
        <v>1</v>
      </c>
      <c r="B579" s="110">
        <f>SUBTOTAL(9,$A$400:A579)</f>
        <v>144</v>
      </c>
      <c r="C579" s="115" t="s">
        <v>272</v>
      </c>
      <c r="D579" s="115"/>
      <c r="E579" s="115"/>
      <c r="F579" s="116">
        <v>3353388.8</v>
      </c>
      <c r="G579" s="101">
        <f t="shared" si="258"/>
        <v>3353388.8</v>
      </c>
      <c r="H579" s="117">
        <v>0</v>
      </c>
      <c r="I579" s="117">
        <v>0</v>
      </c>
      <c r="J579" s="117">
        <v>0</v>
      </c>
      <c r="K579" s="117">
        <v>0</v>
      </c>
      <c r="L579" s="117">
        <v>0</v>
      </c>
      <c r="M579" s="117">
        <v>0</v>
      </c>
      <c r="N579" s="118">
        <v>0</v>
      </c>
      <c r="O579" s="117">
        <v>0</v>
      </c>
      <c r="P579" s="101">
        <v>398</v>
      </c>
      <c r="Q579" s="101">
        <f>ROUND((F579-AG579)/102.14*100,2)</f>
        <v>3136272.57</v>
      </c>
      <c r="R579" s="117">
        <v>0</v>
      </c>
      <c r="S579" s="117">
        <v>0</v>
      </c>
      <c r="T579" s="117">
        <v>0</v>
      </c>
      <c r="U579" s="117">
        <v>0</v>
      </c>
      <c r="V579" s="117">
        <v>0</v>
      </c>
      <c r="W579" s="117">
        <v>0</v>
      </c>
      <c r="X579" s="117">
        <v>0</v>
      </c>
      <c r="Y579" s="117">
        <v>0</v>
      </c>
      <c r="Z579" s="117">
        <v>0</v>
      </c>
      <c r="AA579" s="117">
        <v>0</v>
      </c>
      <c r="AB579" s="117">
        <v>0</v>
      </c>
      <c r="AC579" s="117">
        <v>0</v>
      </c>
      <c r="AD579" s="117">
        <v>0</v>
      </c>
      <c r="AE579" s="117">
        <v>0</v>
      </c>
      <c r="AF579" s="101">
        <f>ROUND(Q579*2.14%,2)</f>
        <v>67116.23</v>
      </c>
      <c r="AG579" s="101">
        <v>150000</v>
      </c>
      <c r="AH579" s="117">
        <v>0</v>
      </c>
      <c r="AI579" s="93">
        <v>2024</v>
      </c>
      <c r="AJ579" s="93">
        <v>2024</v>
      </c>
      <c r="AK579" s="93">
        <v>2024</v>
      </c>
      <c r="AL579" s="105"/>
      <c r="AM579" s="105"/>
      <c r="AN579" s="105"/>
      <c r="AO579" s="105"/>
      <c r="AP579" s="106" t="s">
        <v>17013</v>
      </c>
      <c r="AQ579" s="106" t="s">
        <v>17002</v>
      </c>
      <c r="AR579" s="106">
        <v>0</v>
      </c>
      <c r="AS579" s="106" t="s">
        <v>17010</v>
      </c>
      <c r="AT579" s="106" t="s">
        <v>16998</v>
      </c>
      <c r="AU579" s="106" t="s">
        <v>17010</v>
      </c>
      <c r="AV579" s="106"/>
      <c r="AW579" s="106"/>
      <c r="AX579" s="106"/>
      <c r="AY579" s="106"/>
      <c r="AZ579" s="106" t="s">
        <v>791</v>
      </c>
      <c r="BA579" s="107">
        <v>779.9</v>
      </c>
      <c r="BB579" s="107">
        <v>344</v>
      </c>
      <c r="BC579" s="106" t="s">
        <v>2975</v>
      </c>
      <c r="BD579" s="106" t="s">
        <v>17058</v>
      </c>
      <c r="BE579" s="108"/>
      <c r="BF579" s="109">
        <f t="shared" si="248"/>
        <v>-54</v>
      </c>
      <c r="BM579" s="52" t="str">
        <f t="shared" si="249"/>
        <v>нет данных</v>
      </c>
      <c r="BP579" s="52" t="s">
        <v>676</v>
      </c>
      <c r="BQ579" s="52" t="s">
        <v>722</v>
      </c>
      <c r="BR579" s="52" t="s">
        <v>3397</v>
      </c>
      <c r="BX579" s="52" t="s">
        <v>676</v>
      </c>
      <c r="BY579" s="52" t="s">
        <v>722</v>
      </c>
      <c r="BZ579" s="52" t="s">
        <v>3397</v>
      </c>
      <c r="CK579" s="103">
        <f t="shared" si="232"/>
        <v>0</v>
      </c>
    </row>
    <row r="580" spans="1:89" x14ac:dyDescent="0.3">
      <c r="B580" s="104" t="s">
        <v>270</v>
      </c>
      <c r="C580" s="104"/>
      <c r="D580" s="104"/>
      <c r="E580" s="104"/>
      <c r="F580" s="140">
        <v>6420307.2000000002</v>
      </c>
      <c r="G580" s="100">
        <f>G581</f>
        <v>6420307.1999999993</v>
      </c>
      <c r="H580" s="101">
        <f t="shared" ref="H580:AH580" si="259">H581</f>
        <v>0</v>
      </c>
      <c r="I580" s="101">
        <f t="shared" si="259"/>
        <v>0</v>
      </c>
      <c r="J580" s="101">
        <f t="shared" si="259"/>
        <v>0</v>
      </c>
      <c r="K580" s="101">
        <f t="shared" si="259"/>
        <v>0</v>
      </c>
      <c r="L580" s="101">
        <f t="shared" si="259"/>
        <v>0</v>
      </c>
      <c r="M580" s="101">
        <f t="shared" si="259"/>
        <v>0</v>
      </c>
      <c r="N580" s="102">
        <f t="shared" si="259"/>
        <v>0</v>
      </c>
      <c r="O580" s="101">
        <f t="shared" si="259"/>
        <v>0</v>
      </c>
      <c r="P580" s="101">
        <f t="shared" si="259"/>
        <v>0</v>
      </c>
      <c r="Q580" s="101">
        <f t="shared" si="259"/>
        <v>0</v>
      </c>
      <c r="R580" s="101">
        <f t="shared" si="259"/>
        <v>0</v>
      </c>
      <c r="S580" s="101">
        <f t="shared" si="259"/>
        <v>0</v>
      </c>
      <c r="T580" s="101">
        <f t="shared" si="259"/>
        <v>0</v>
      </c>
      <c r="U580" s="101">
        <f t="shared" si="259"/>
        <v>0</v>
      </c>
      <c r="V580" s="101">
        <f t="shared" si="259"/>
        <v>84</v>
      </c>
      <c r="W580" s="101">
        <f t="shared" si="259"/>
        <v>6109562.5599999996</v>
      </c>
      <c r="X580" s="101">
        <f t="shared" si="259"/>
        <v>0</v>
      </c>
      <c r="Y580" s="101">
        <f t="shared" si="259"/>
        <v>0</v>
      </c>
      <c r="Z580" s="101">
        <f t="shared" si="259"/>
        <v>0</v>
      </c>
      <c r="AA580" s="101">
        <f t="shared" si="259"/>
        <v>0</v>
      </c>
      <c r="AB580" s="101">
        <f t="shared" si="259"/>
        <v>0</v>
      </c>
      <c r="AC580" s="101">
        <f t="shared" si="259"/>
        <v>0</v>
      </c>
      <c r="AD580" s="101">
        <f t="shared" si="259"/>
        <v>0</v>
      </c>
      <c r="AE580" s="101">
        <f t="shared" si="259"/>
        <v>0</v>
      </c>
      <c r="AF580" s="101">
        <f t="shared" si="259"/>
        <v>130744.64</v>
      </c>
      <c r="AG580" s="101">
        <f t="shared" si="259"/>
        <v>180000</v>
      </c>
      <c r="AH580" s="101">
        <f t="shared" si="259"/>
        <v>0</v>
      </c>
      <c r="AI580" s="93" t="s">
        <v>17075</v>
      </c>
      <c r="AJ580" s="93" t="s">
        <v>17075</v>
      </c>
      <c r="AK580" s="93" t="s">
        <v>17075</v>
      </c>
      <c r="AL580" s="105"/>
      <c r="AM580" s="105"/>
      <c r="AN580" s="105"/>
      <c r="AO580" s="105"/>
      <c r="AP580" s="106"/>
      <c r="AQ580" s="106"/>
      <c r="AR580" s="106"/>
      <c r="AS580" s="106"/>
      <c r="AT580" s="106"/>
      <c r="AU580" s="106"/>
      <c r="AV580" s="106"/>
      <c r="AW580" s="106"/>
      <c r="AX580" s="106"/>
      <c r="AY580" s="106"/>
      <c r="AZ580" s="106"/>
      <c r="BA580" s="107"/>
      <c r="BB580" s="107"/>
      <c r="BC580" s="106"/>
      <c r="BD580" s="106"/>
      <c r="BE580" s="108"/>
      <c r="BF580" s="109">
        <f t="shared" si="248"/>
        <v>0</v>
      </c>
      <c r="BM580" s="52" t="e">
        <f t="shared" si="249"/>
        <v>#N/A</v>
      </c>
      <c r="BP580" s="52" t="s">
        <v>677</v>
      </c>
      <c r="BQ580" s="52" t="s">
        <v>1277</v>
      </c>
      <c r="BR580" s="52" t="s">
        <v>3398</v>
      </c>
      <c r="BX580" s="52" t="s">
        <v>677</v>
      </c>
      <c r="BY580" s="52" t="s">
        <v>1277</v>
      </c>
      <c r="BZ580" s="52" t="s">
        <v>3398</v>
      </c>
      <c r="CK580" s="103">
        <f t="shared" si="232"/>
        <v>-3.4924596548080444E-10</v>
      </c>
    </row>
    <row r="581" spans="1:89" x14ac:dyDescent="0.3">
      <c r="A581" s="52">
        <v>1</v>
      </c>
      <c r="B581" s="110">
        <f>SUBTOTAL(9,$A$400:A581)</f>
        <v>145</v>
      </c>
      <c r="C581" s="115" t="s">
        <v>15604</v>
      </c>
      <c r="D581" s="115"/>
      <c r="E581" s="115"/>
      <c r="F581" s="116">
        <v>6420307.2000000002</v>
      </c>
      <c r="G581" s="101">
        <f>H581+I581+J581+K581+L581+M581+O581+Q581+S581+U581+W581+X581+Y581+Z581+AA581+AB581+AC581+AD581+AE581+AF581+AG581+AH581</f>
        <v>6420307.1999999993</v>
      </c>
      <c r="H581" s="117">
        <v>0</v>
      </c>
      <c r="I581" s="117">
        <v>0</v>
      </c>
      <c r="J581" s="117">
        <v>0</v>
      </c>
      <c r="K581" s="117">
        <v>0</v>
      </c>
      <c r="L581" s="117">
        <v>0</v>
      </c>
      <c r="M581" s="117">
        <v>0</v>
      </c>
      <c r="N581" s="118">
        <v>0</v>
      </c>
      <c r="O581" s="117">
        <v>0</v>
      </c>
      <c r="P581" s="101">
        <v>0</v>
      </c>
      <c r="Q581" s="117">
        <v>0</v>
      </c>
      <c r="R581" s="117">
        <v>0</v>
      </c>
      <c r="S581" s="117">
        <v>0</v>
      </c>
      <c r="T581" s="117">
        <v>0</v>
      </c>
      <c r="U581" s="117">
        <v>0</v>
      </c>
      <c r="V581" s="117">
        <v>84</v>
      </c>
      <c r="W581" s="101">
        <f>ROUND((F581-AG581)/102.14*100,2)</f>
        <v>6109562.5599999996</v>
      </c>
      <c r="X581" s="117">
        <v>0</v>
      </c>
      <c r="Y581" s="117">
        <v>0</v>
      </c>
      <c r="Z581" s="117">
        <v>0</v>
      </c>
      <c r="AA581" s="117">
        <v>0</v>
      </c>
      <c r="AB581" s="117">
        <v>0</v>
      </c>
      <c r="AC581" s="117">
        <v>0</v>
      </c>
      <c r="AD581" s="117">
        <v>0</v>
      </c>
      <c r="AE581" s="117">
        <v>0</v>
      </c>
      <c r="AF581" s="101">
        <f>ROUND(W581*2.14%,2)</f>
        <v>130744.64</v>
      </c>
      <c r="AG581" s="101">
        <v>180000</v>
      </c>
      <c r="AH581" s="117">
        <v>0</v>
      </c>
      <c r="AI581" s="93">
        <v>2024</v>
      </c>
      <c r="AJ581" s="93">
        <v>2024</v>
      </c>
      <c r="AK581" s="93">
        <v>2024</v>
      </c>
      <c r="AL581" s="105"/>
      <c r="AM581" s="105"/>
      <c r="AN581" s="105"/>
      <c r="AO581" s="105"/>
      <c r="AP581" s="106" t="s">
        <v>17004</v>
      </c>
      <c r="AQ581" s="106" t="s">
        <v>16997</v>
      </c>
      <c r="AR581" s="106"/>
      <c r="AS581" s="106" t="s">
        <v>17003</v>
      </c>
      <c r="AT581" s="106" t="s">
        <v>17000</v>
      </c>
      <c r="AU581" s="106" t="s">
        <v>17010</v>
      </c>
      <c r="AV581" s="106"/>
      <c r="AW581" s="106"/>
      <c r="AX581" s="106"/>
      <c r="AY581" s="106"/>
      <c r="AZ581" s="106">
        <v>1980</v>
      </c>
      <c r="BA581" s="107">
        <v>378.6</v>
      </c>
      <c r="BB581" s="107">
        <v>459.2</v>
      </c>
      <c r="BC581" s="106" t="s">
        <v>2975</v>
      </c>
      <c r="BD581" s="106" t="s">
        <v>17058</v>
      </c>
      <c r="BE581" s="108"/>
      <c r="BF581" s="109">
        <f t="shared" si="248"/>
        <v>459.2</v>
      </c>
      <c r="BM581" s="52" t="str">
        <f t="shared" si="249"/>
        <v>397.100</v>
      </c>
      <c r="BP581" s="52" t="s">
        <v>3400</v>
      </c>
      <c r="BQ581" s="52" t="s">
        <v>2993</v>
      </c>
      <c r="BR581" s="52" t="s">
        <v>2993</v>
      </c>
      <c r="BX581" s="52" t="s">
        <v>3400</v>
      </c>
      <c r="BY581" s="52" t="s">
        <v>2993</v>
      </c>
      <c r="BZ581" s="52" t="s">
        <v>2993</v>
      </c>
      <c r="CK581" s="103">
        <f t="shared" si="232"/>
        <v>-3.4924596548080444E-10</v>
      </c>
    </row>
    <row r="582" spans="1:89" x14ac:dyDescent="0.3">
      <c r="B582" s="104" t="s">
        <v>271</v>
      </c>
      <c r="C582" s="104"/>
      <c r="D582" s="104"/>
      <c r="E582" s="104"/>
      <c r="F582" s="140">
        <v>5720982.4000000004</v>
      </c>
      <c r="G582" s="100">
        <f>G583</f>
        <v>5720982.3999999994</v>
      </c>
      <c r="H582" s="101">
        <f t="shared" ref="H582:AH582" si="260">H583</f>
        <v>0</v>
      </c>
      <c r="I582" s="101">
        <f t="shared" si="260"/>
        <v>0</v>
      </c>
      <c r="J582" s="101">
        <f t="shared" si="260"/>
        <v>0</v>
      </c>
      <c r="K582" s="101">
        <f t="shared" si="260"/>
        <v>0</v>
      </c>
      <c r="L582" s="101">
        <f t="shared" si="260"/>
        <v>0</v>
      </c>
      <c r="M582" s="101">
        <f t="shared" si="260"/>
        <v>0</v>
      </c>
      <c r="N582" s="102">
        <f t="shared" si="260"/>
        <v>0</v>
      </c>
      <c r="O582" s="101">
        <f t="shared" si="260"/>
        <v>0</v>
      </c>
      <c r="P582" s="101">
        <f t="shared" si="260"/>
        <v>679</v>
      </c>
      <c r="Q582" s="101">
        <f t="shared" si="260"/>
        <v>5424889.7599999998</v>
      </c>
      <c r="R582" s="101">
        <f t="shared" si="260"/>
        <v>0</v>
      </c>
      <c r="S582" s="101">
        <f t="shared" si="260"/>
        <v>0</v>
      </c>
      <c r="T582" s="101">
        <f t="shared" si="260"/>
        <v>0</v>
      </c>
      <c r="U582" s="101">
        <f t="shared" si="260"/>
        <v>0</v>
      </c>
      <c r="V582" s="101">
        <f t="shared" si="260"/>
        <v>0</v>
      </c>
      <c r="W582" s="101">
        <f t="shared" si="260"/>
        <v>0</v>
      </c>
      <c r="X582" s="101">
        <f t="shared" si="260"/>
        <v>0</v>
      </c>
      <c r="Y582" s="101">
        <f t="shared" si="260"/>
        <v>0</v>
      </c>
      <c r="Z582" s="101">
        <f t="shared" si="260"/>
        <v>0</v>
      </c>
      <c r="AA582" s="101">
        <f t="shared" si="260"/>
        <v>0</v>
      </c>
      <c r="AB582" s="101">
        <f t="shared" si="260"/>
        <v>0</v>
      </c>
      <c r="AC582" s="101">
        <f t="shared" si="260"/>
        <v>0</v>
      </c>
      <c r="AD582" s="101">
        <f t="shared" si="260"/>
        <v>0</v>
      </c>
      <c r="AE582" s="101">
        <f t="shared" si="260"/>
        <v>0</v>
      </c>
      <c r="AF582" s="101">
        <f t="shared" si="260"/>
        <v>116092.64</v>
      </c>
      <c r="AG582" s="101">
        <f t="shared" si="260"/>
        <v>180000</v>
      </c>
      <c r="AH582" s="101">
        <f t="shared" si="260"/>
        <v>0</v>
      </c>
      <c r="AI582" s="93" t="s">
        <v>17075</v>
      </c>
      <c r="AJ582" s="93" t="s">
        <v>17075</v>
      </c>
      <c r="AK582" s="93" t="s">
        <v>17075</v>
      </c>
      <c r="AL582" s="105"/>
      <c r="AM582" s="105"/>
      <c r="AN582" s="105"/>
      <c r="AO582" s="105"/>
      <c r="AP582" s="106"/>
      <c r="AQ582" s="106"/>
      <c r="AR582" s="106"/>
      <c r="AS582" s="106"/>
      <c r="AT582" s="106"/>
      <c r="AU582" s="106"/>
      <c r="AV582" s="106"/>
      <c r="AW582" s="106"/>
      <c r="AX582" s="106"/>
      <c r="AY582" s="106"/>
      <c r="AZ582" s="106"/>
      <c r="BA582" s="107"/>
      <c r="BB582" s="107"/>
      <c r="BC582" s="106"/>
      <c r="BD582" s="106"/>
      <c r="BE582" s="108"/>
      <c r="BF582" s="109">
        <f t="shared" si="248"/>
        <v>-679</v>
      </c>
      <c r="BM582" s="52" t="e">
        <f t="shared" si="249"/>
        <v>#N/A</v>
      </c>
      <c r="BP582" s="52" t="s">
        <v>678</v>
      </c>
      <c r="BQ582" s="52" t="s">
        <v>664</v>
      </c>
      <c r="BR582" s="52" t="s">
        <v>3402</v>
      </c>
      <c r="BX582" s="52" t="s">
        <v>678</v>
      </c>
      <c r="BY582" s="52" t="s">
        <v>664</v>
      </c>
      <c r="BZ582" s="52" t="s">
        <v>3402</v>
      </c>
      <c r="CK582" s="103">
        <f t="shared" si="232"/>
        <v>-3.4924596548080444E-10</v>
      </c>
    </row>
    <row r="583" spans="1:89" x14ac:dyDescent="0.3">
      <c r="A583" s="52">
        <v>1</v>
      </c>
      <c r="B583" s="110">
        <f>SUBTOTAL(9,$A$400:A583)</f>
        <v>146</v>
      </c>
      <c r="C583" s="115" t="s">
        <v>275</v>
      </c>
      <c r="D583" s="115"/>
      <c r="E583" s="115"/>
      <c r="F583" s="116">
        <v>5720982.4000000004</v>
      </c>
      <c r="G583" s="101">
        <f>H583+I583+J583+K583+L583+M583+O583+Q583+S583+U583+W583+X583+Y583+Z583+AA583+AB583+AC583+AD583+AE583+AF583+AG583+AH583</f>
        <v>5720982.3999999994</v>
      </c>
      <c r="H583" s="117">
        <v>0</v>
      </c>
      <c r="I583" s="117">
        <v>0</v>
      </c>
      <c r="J583" s="117">
        <v>0</v>
      </c>
      <c r="K583" s="117">
        <v>0</v>
      </c>
      <c r="L583" s="117">
        <v>0</v>
      </c>
      <c r="M583" s="117">
        <v>0</v>
      </c>
      <c r="N583" s="118">
        <v>0</v>
      </c>
      <c r="O583" s="117">
        <v>0</v>
      </c>
      <c r="P583" s="101">
        <v>679</v>
      </c>
      <c r="Q583" s="101">
        <f>ROUND((F583-AG583)/102.14*100,2)</f>
        <v>5424889.7599999998</v>
      </c>
      <c r="R583" s="117">
        <v>0</v>
      </c>
      <c r="S583" s="117">
        <v>0</v>
      </c>
      <c r="T583" s="117">
        <v>0</v>
      </c>
      <c r="U583" s="117">
        <v>0</v>
      </c>
      <c r="V583" s="117">
        <v>0</v>
      </c>
      <c r="W583" s="117">
        <v>0</v>
      </c>
      <c r="X583" s="117">
        <v>0</v>
      </c>
      <c r="Y583" s="117">
        <v>0</v>
      </c>
      <c r="Z583" s="117">
        <v>0</v>
      </c>
      <c r="AA583" s="117">
        <v>0</v>
      </c>
      <c r="AB583" s="117">
        <v>0</v>
      </c>
      <c r="AC583" s="117">
        <v>0</v>
      </c>
      <c r="AD583" s="117">
        <v>0</v>
      </c>
      <c r="AE583" s="117">
        <v>0</v>
      </c>
      <c r="AF583" s="101">
        <f>ROUND(Q583*2.14%,2)</f>
        <v>116092.64</v>
      </c>
      <c r="AG583" s="101">
        <v>180000</v>
      </c>
      <c r="AH583" s="117">
        <v>0</v>
      </c>
      <c r="AI583" s="93">
        <v>2024</v>
      </c>
      <c r="AJ583" s="93">
        <v>2024</v>
      </c>
      <c r="AK583" s="93">
        <v>2024</v>
      </c>
      <c r="AL583" s="105"/>
      <c r="AM583" s="105"/>
      <c r="AN583" s="105"/>
      <c r="AO583" s="105"/>
      <c r="AP583" s="106" t="s">
        <v>17000</v>
      </c>
      <c r="AQ583" s="106" t="s">
        <v>17002</v>
      </c>
      <c r="AR583" s="106">
        <v>0</v>
      </c>
      <c r="AS583" s="106" t="s">
        <v>17010</v>
      </c>
      <c r="AT583" s="106" t="s">
        <v>17014</v>
      </c>
      <c r="AU583" s="106">
        <v>0</v>
      </c>
      <c r="AV583" s="106"/>
      <c r="AW583" s="106"/>
      <c r="AX583" s="106"/>
      <c r="AY583" s="106"/>
      <c r="AZ583" s="106" t="s">
        <v>1275</v>
      </c>
      <c r="BA583" s="107">
        <v>492.1</v>
      </c>
      <c r="BB583" s="107">
        <v>587</v>
      </c>
      <c r="BC583" s="106" t="s">
        <v>2975</v>
      </c>
      <c r="BD583" s="106" t="s">
        <v>17058</v>
      </c>
      <c r="BE583" s="108"/>
      <c r="BF583" s="109">
        <f t="shared" si="248"/>
        <v>-92</v>
      </c>
      <c r="BM583" s="52" t="str">
        <f t="shared" si="249"/>
        <v>нет данных</v>
      </c>
      <c r="BP583" s="52" t="s">
        <v>679</v>
      </c>
      <c r="BQ583" s="52" t="s">
        <v>726</v>
      </c>
      <c r="BR583" s="52" t="s">
        <v>2202</v>
      </c>
      <c r="BX583" s="52" t="s">
        <v>679</v>
      </c>
      <c r="BY583" s="52" t="s">
        <v>726</v>
      </c>
      <c r="BZ583" s="52" t="s">
        <v>2202</v>
      </c>
      <c r="CK583" s="103">
        <f t="shared" si="232"/>
        <v>-3.4924596548080444E-10</v>
      </c>
    </row>
    <row r="584" spans="1:89" x14ac:dyDescent="0.3">
      <c r="B584" s="104" t="s">
        <v>261</v>
      </c>
      <c r="C584" s="104"/>
      <c r="D584" s="104"/>
      <c r="E584" s="104"/>
      <c r="F584" s="140">
        <v>3090510.08</v>
      </c>
      <c r="G584" s="100">
        <f>G585</f>
        <v>3090510.08</v>
      </c>
      <c r="H584" s="101">
        <f t="shared" ref="H584:AH584" si="261">H585</f>
        <v>0</v>
      </c>
      <c r="I584" s="101">
        <f t="shared" si="261"/>
        <v>0</v>
      </c>
      <c r="J584" s="101">
        <f t="shared" si="261"/>
        <v>0</v>
      </c>
      <c r="K584" s="101">
        <f t="shared" si="261"/>
        <v>0</v>
      </c>
      <c r="L584" s="101">
        <f t="shared" si="261"/>
        <v>0</v>
      </c>
      <c r="M584" s="101">
        <f t="shared" si="261"/>
        <v>0</v>
      </c>
      <c r="N584" s="102">
        <f t="shared" si="261"/>
        <v>0</v>
      </c>
      <c r="O584" s="101">
        <f t="shared" si="261"/>
        <v>0</v>
      </c>
      <c r="P584" s="101">
        <f t="shared" si="261"/>
        <v>366.8</v>
      </c>
      <c r="Q584" s="101">
        <f t="shared" si="261"/>
        <v>2878901.59</v>
      </c>
      <c r="R584" s="101">
        <f t="shared" si="261"/>
        <v>0</v>
      </c>
      <c r="S584" s="101">
        <f t="shared" si="261"/>
        <v>0</v>
      </c>
      <c r="T584" s="101">
        <f t="shared" si="261"/>
        <v>0</v>
      </c>
      <c r="U584" s="101">
        <f t="shared" si="261"/>
        <v>0</v>
      </c>
      <c r="V584" s="101">
        <f t="shared" si="261"/>
        <v>0</v>
      </c>
      <c r="W584" s="101">
        <f t="shared" si="261"/>
        <v>0</v>
      </c>
      <c r="X584" s="101">
        <f t="shared" si="261"/>
        <v>0</v>
      </c>
      <c r="Y584" s="101">
        <f t="shared" si="261"/>
        <v>0</v>
      </c>
      <c r="Z584" s="101">
        <f t="shared" si="261"/>
        <v>0</v>
      </c>
      <c r="AA584" s="101">
        <f t="shared" si="261"/>
        <v>0</v>
      </c>
      <c r="AB584" s="101">
        <f t="shared" si="261"/>
        <v>0</v>
      </c>
      <c r="AC584" s="101">
        <f t="shared" si="261"/>
        <v>0</v>
      </c>
      <c r="AD584" s="101">
        <f t="shared" si="261"/>
        <v>0</v>
      </c>
      <c r="AE584" s="101">
        <f t="shared" si="261"/>
        <v>0</v>
      </c>
      <c r="AF584" s="101">
        <f t="shared" si="261"/>
        <v>61608.49</v>
      </c>
      <c r="AG584" s="101">
        <f t="shared" si="261"/>
        <v>150000</v>
      </c>
      <c r="AH584" s="101">
        <f t="shared" si="261"/>
        <v>0</v>
      </c>
      <c r="AI584" s="93" t="s">
        <v>17075</v>
      </c>
      <c r="AJ584" s="93" t="s">
        <v>17075</v>
      </c>
      <c r="AK584" s="93" t="s">
        <v>17075</v>
      </c>
      <c r="AL584" s="105"/>
      <c r="AM584" s="105"/>
      <c r="AN584" s="105"/>
      <c r="AO584" s="105"/>
      <c r="AP584" s="106"/>
      <c r="AQ584" s="106"/>
      <c r="AR584" s="106"/>
      <c r="AS584" s="106"/>
      <c r="AT584" s="106"/>
      <c r="AU584" s="106"/>
      <c r="AV584" s="106"/>
      <c r="AW584" s="106"/>
      <c r="AX584" s="106"/>
      <c r="AY584" s="106"/>
      <c r="AZ584" s="106"/>
      <c r="BA584" s="107"/>
      <c r="BB584" s="107"/>
      <c r="BC584" s="106"/>
      <c r="BD584" s="106"/>
      <c r="BE584" s="108"/>
      <c r="BF584" s="109">
        <f t="shared" si="248"/>
        <v>-366.8</v>
      </c>
      <c r="BM584" s="52" t="e">
        <f t="shared" si="249"/>
        <v>#N/A</v>
      </c>
      <c r="BP584" s="52" t="s">
        <v>3403</v>
      </c>
      <c r="BQ584" s="52" t="s">
        <v>783</v>
      </c>
      <c r="BR584" s="52" t="s">
        <v>1169</v>
      </c>
      <c r="BX584" s="52" t="s">
        <v>3403</v>
      </c>
      <c r="BY584" s="52" t="s">
        <v>783</v>
      </c>
      <c r="BZ584" s="52" t="s">
        <v>1169</v>
      </c>
      <c r="CK584" s="103">
        <f t="shared" si="232"/>
        <v>2.3283064365386963E-10</v>
      </c>
    </row>
    <row r="585" spans="1:89" x14ac:dyDescent="0.3">
      <c r="A585" s="52">
        <v>1</v>
      </c>
      <c r="B585" s="110">
        <f>SUBTOTAL(9,$A$400:A585)</f>
        <v>147</v>
      </c>
      <c r="C585" s="115" t="s">
        <v>276</v>
      </c>
      <c r="D585" s="115"/>
      <c r="E585" s="115"/>
      <c r="F585" s="116">
        <v>3090510.08</v>
      </c>
      <c r="G585" s="101">
        <f>H585+I585+J585+K585+L585+M585+O585+Q585+S585+U585+W585+X585+Y585+Z585+AA585+AB585+AC585+AD585+AE585+AF585+AG585+AH585</f>
        <v>3090510.08</v>
      </c>
      <c r="H585" s="117">
        <v>0</v>
      </c>
      <c r="I585" s="117">
        <v>0</v>
      </c>
      <c r="J585" s="117">
        <v>0</v>
      </c>
      <c r="K585" s="117">
        <v>0</v>
      </c>
      <c r="L585" s="117">
        <v>0</v>
      </c>
      <c r="M585" s="117">
        <v>0</v>
      </c>
      <c r="N585" s="118">
        <v>0</v>
      </c>
      <c r="O585" s="117">
        <v>0</v>
      </c>
      <c r="P585" s="101">
        <v>366.8</v>
      </c>
      <c r="Q585" s="101">
        <f>ROUND((F585-AG585)/102.14*100,2)</f>
        <v>2878901.59</v>
      </c>
      <c r="R585" s="117">
        <v>0</v>
      </c>
      <c r="S585" s="117">
        <v>0</v>
      </c>
      <c r="T585" s="117">
        <v>0</v>
      </c>
      <c r="U585" s="117">
        <v>0</v>
      </c>
      <c r="V585" s="117">
        <v>0</v>
      </c>
      <c r="W585" s="117">
        <v>0</v>
      </c>
      <c r="X585" s="117">
        <v>0</v>
      </c>
      <c r="Y585" s="117">
        <v>0</v>
      </c>
      <c r="Z585" s="117">
        <v>0</v>
      </c>
      <c r="AA585" s="117">
        <v>0</v>
      </c>
      <c r="AB585" s="117">
        <v>0</v>
      </c>
      <c r="AC585" s="117">
        <v>0</v>
      </c>
      <c r="AD585" s="117">
        <v>0</v>
      </c>
      <c r="AE585" s="117">
        <v>0</v>
      </c>
      <c r="AF585" s="101">
        <f>ROUND(Q585*2.14%,2)</f>
        <v>61608.49</v>
      </c>
      <c r="AG585" s="101">
        <v>150000</v>
      </c>
      <c r="AH585" s="117">
        <v>0</v>
      </c>
      <c r="AI585" s="93">
        <v>2024</v>
      </c>
      <c r="AJ585" s="93">
        <v>2024</v>
      </c>
      <c r="AK585" s="93">
        <v>2024</v>
      </c>
      <c r="AL585" s="105"/>
      <c r="AM585" s="105"/>
      <c r="AN585" s="105"/>
      <c r="AO585" s="105"/>
      <c r="AP585" s="106" t="s">
        <v>16999</v>
      </c>
      <c r="AQ585" s="106" t="s">
        <v>17006</v>
      </c>
      <c r="AR585" s="106">
        <v>0</v>
      </c>
      <c r="AS585" s="106" t="s">
        <v>17016</v>
      </c>
      <c r="AT585" s="106" t="s">
        <v>16998</v>
      </c>
      <c r="AU585" s="106">
        <v>0</v>
      </c>
      <c r="AV585" s="106"/>
      <c r="AW585" s="106"/>
      <c r="AX585" s="106"/>
      <c r="AY585" s="106"/>
      <c r="AZ585" s="106" t="s">
        <v>636</v>
      </c>
      <c r="BA585" s="107">
        <v>340</v>
      </c>
      <c r="BB585" s="107">
        <v>266.76</v>
      </c>
      <c r="BC585" s="106" t="s">
        <v>2975</v>
      </c>
      <c r="BD585" s="106" t="s">
        <v>633</v>
      </c>
      <c r="BE585" s="108"/>
      <c r="BF585" s="109">
        <f t="shared" si="248"/>
        <v>-100.04000000000002</v>
      </c>
      <c r="BM585" s="52" t="str">
        <f t="shared" si="249"/>
        <v>нет данных</v>
      </c>
      <c r="BP585" s="52" t="s">
        <v>3404</v>
      </c>
      <c r="BQ585" s="52" t="s">
        <v>3276</v>
      </c>
      <c r="BR585" s="52" t="s">
        <v>3405</v>
      </c>
      <c r="BX585" s="52" t="s">
        <v>3404</v>
      </c>
      <c r="BY585" s="52" t="s">
        <v>3276</v>
      </c>
      <c r="BZ585" s="52" t="s">
        <v>3405</v>
      </c>
      <c r="CK585" s="103">
        <f t="shared" si="232"/>
        <v>2.3283064365386963E-10</v>
      </c>
    </row>
    <row r="586" spans="1:89" x14ac:dyDescent="0.3">
      <c r="B586" s="104" t="s">
        <v>263</v>
      </c>
      <c r="C586" s="104"/>
      <c r="D586" s="104"/>
      <c r="E586" s="104"/>
      <c r="F586" s="140">
        <v>13086273.609999999</v>
      </c>
      <c r="G586" s="100">
        <f>G587+G588</f>
        <v>13086273.609999999</v>
      </c>
      <c r="H586" s="101">
        <f t="shared" ref="H586:AH586" si="262">H587+H588</f>
        <v>0</v>
      </c>
      <c r="I586" s="101">
        <f t="shared" si="262"/>
        <v>0</v>
      </c>
      <c r="J586" s="101">
        <f t="shared" si="262"/>
        <v>0</v>
      </c>
      <c r="K586" s="101">
        <f t="shared" si="262"/>
        <v>0</v>
      </c>
      <c r="L586" s="101">
        <f t="shared" si="262"/>
        <v>0</v>
      </c>
      <c r="M586" s="101">
        <f t="shared" si="262"/>
        <v>0</v>
      </c>
      <c r="N586" s="102">
        <f t="shared" si="262"/>
        <v>0</v>
      </c>
      <c r="O586" s="101">
        <f t="shared" si="262"/>
        <v>0</v>
      </c>
      <c r="P586" s="101">
        <f t="shared" si="262"/>
        <v>1637.45</v>
      </c>
      <c r="Q586" s="101">
        <f t="shared" si="262"/>
        <v>12459637.370000001</v>
      </c>
      <c r="R586" s="101">
        <f t="shared" si="262"/>
        <v>0</v>
      </c>
      <c r="S586" s="101">
        <f t="shared" si="262"/>
        <v>0</v>
      </c>
      <c r="T586" s="101">
        <f t="shared" si="262"/>
        <v>0</v>
      </c>
      <c r="U586" s="101">
        <f t="shared" si="262"/>
        <v>0</v>
      </c>
      <c r="V586" s="101">
        <f t="shared" si="262"/>
        <v>0</v>
      </c>
      <c r="W586" s="101">
        <f t="shared" si="262"/>
        <v>0</v>
      </c>
      <c r="X586" s="101">
        <f t="shared" si="262"/>
        <v>0</v>
      </c>
      <c r="Y586" s="101">
        <f t="shared" si="262"/>
        <v>0</v>
      </c>
      <c r="Z586" s="101">
        <f t="shared" si="262"/>
        <v>0</v>
      </c>
      <c r="AA586" s="101">
        <f t="shared" si="262"/>
        <v>0</v>
      </c>
      <c r="AB586" s="101">
        <f t="shared" si="262"/>
        <v>0</v>
      </c>
      <c r="AC586" s="101">
        <f t="shared" si="262"/>
        <v>0</v>
      </c>
      <c r="AD586" s="101">
        <f t="shared" si="262"/>
        <v>0</v>
      </c>
      <c r="AE586" s="101">
        <f t="shared" si="262"/>
        <v>0</v>
      </c>
      <c r="AF586" s="101">
        <f t="shared" si="262"/>
        <v>266636.24</v>
      </c>
      <c r="AG586" s="101">
        <f t="shared" si="262"/>
        <v>360000</v>
      </c>
      <c r="AH586" s="101">
        <f t="shared" si="262"/>
        <v>0</v>
      </c>
      <c r="AI586" s="93" t="s">
        <v>17075</v>
      </c>
      <c r="AJ586" s="93" t="s">
        <v>17075</v>
      </c>
      <c r="AK586" s="93" t="s">
        <v>17075</v>
      </c>
      <c r="AL586" s="105"/>
      <c r="AM586" s="105"/>
      <c r="AN586" s="105"/>
      <c r="AO586" s="105"/>
      <c r="AP586" s="106"/>
      <c r="AQ586" s="106"/>
      <c r="AR586" s="106"/>
      <c r="AS586" s="106"/>
      <c r="AT586" s="106"/>
      <c r="AU586" s="106"/>
      <c r="AV586" s="106"/>
      <c r="AW586" s="106"/>
      <c r="AX586" s="106"/>
      <c r="AY586" s="106"/>
      <c r="AZ586" s="106"/>
      <c r="BA586" s="107"/>
      <c r="BB586" s="107"/>
      <c r="BC586" s="106"/>
      <c r="BD586" s="106"/>
      <c r="BE586" s="108"/>
      <c r="BF586" s="109">
        <f t="shared" si="248"/>
        <v>-1637.45</v>
      </c>
      <c r="BM586" s="52" t="e">
        <f t="shared" si="249"/>
        <v>#N/A</v>
      </c>
      <c r="BP586" s="52" t="s">
        <v>3406</v>
      </c>
      <c r="BQ586" s="52" t="s">
        <v>17035</v>
      </c>
      <c r="BR586" s="52" t="s">
        <v>3407</v>
      </c>
      <c r="BX586" s="52" t="s">
        <v>3406</v>
      </c>
      <c r="BY586" s="52" t="s">
        <v>17035</v>
      </c>
      <c r="BZ586" s="52" t="s">
        <v>3407</v>
      </c>
      <c r="CK586" s="103">
        <f t="shared" si="232"/>
        <v>-1.6298145055770874E-9</v>
      </c>
    </row>
    <row r="587" spans="1:89" x14ac:dyDescent="0.3">
      <c r="A587" s="52">
        <v>1</v>
      </c>
      <c r="B587" s="110">
        <f>SUBTOTAL(9,$A$400:A587)</f>
        <v>148</v>
      </c>
      <c r="C587" s="115" t="s">
        <v>15740</v>
      </c>
      <c r="D587" s="115"/>
      <c r="E587" s="115"/>
      <c r="F587" s="116">
        <v>6841033.4400000004</v>
      </c>
      <c r="G587" s="101">
        <f t="shared" ref="G587:G588" si="263">H587+I587+J587+K587+L587+M587+O587+Q587+S587+U587+W587+X587+Y587+Z587+AA587+AB587+AC587+AD587+AE587+AF587+AG587+AH587</f>
        <v>6841033.4400000004</v>
      </c>
      <c r="H587" s="117">
        <v>0</v>
      </c>
      <c r="I587" s="117">
        <v>0</v>
      </c>
      <c r="J587" s="117">
        <v>0</v>
      </c>
      <c r="K587" s="117">
        <v>0</v>
      </c>
      <c r="L587" s="117">
        <v>0</v>
      </c>
      <c r="M587" s="117">
        <v>0</v>
      </c>
      <c r="N587" s="118">
        <v>0</v>
      </c>
      <c r="O587" s="117">
        <v>0</v>
      </c>
      <c r="P587" s="101">
        <v>856</v>
      </c>
      <c r="Q587" s="101">
        <f>ROUND((F587-AG587)/102.14*100,2)</f>
        <v>6521473.9000000004</v>
      </c>
      <c r="R587" s="117">
        <v>0</v>
      </c>
      <c r="S587" s="117">
        <v>0</v>
      </c>
      <c r="T587" s="117">
        <v>0</v>
      </c>
      <c r="U587" s="117">
        <v>0</v>
      </c>
      <c r="V587" s="117">
        <v>0</v>
      </c>
      <c r="W587" s="117">
        <v>0</v>
      </c>
      <c r="X587" s="117">
        <v>0</v>
      </c>
      <c r="Y587" s="117">
        <v>0</v>
      </c>
      <c r="Z587" s="117">
        <v>0</v>
      </c>
      <c r="AA587" s="117">
        <v>0</v>
      </c>
      <c r="AB587" s="117">
        <v>0</v>
      </c>
      <c r="AC587" s="117">
        <v>0</v>
      </c>
      <c r="AD587" s="117">
        <v>0</v>
      </c>
      <c r="AE587" s="117">
        <v>0</v>
      </c>
      <c r="AF587" s="101">
        <f>ROUND(Q587*2.14%,2)</f>
        <v>139559.54</v>
      </c>
      <c r="AG587" s="101">
        <v>180000</v>
      </c>
      <c r="AH587" s="117">
        <v>0</v>
      </c>
      <c r="AI587" s="93">
        <v>2024</v>
      </c>
      <c r="AJ587" s="93">
        <v>2024</v>
      </c>
      <c r="AK587" s="93">
        <v>2024</v>
      </c>
      <c r="AL587" s="105"/>
      <c r="AM587" s="105"/>
      <c r="AN587" s="105"/>
      <c r="AO587" s="105"/>
      <c r="AP587" s="106" t="s">
        <v>16995</v>
      </c>
      <c r="AQ587" s="106" t="s">
        <v>16999</v>
      </c>
      <c r="AR587" s="106"/>
      <c r="AS587" s="106" t="s">
        <v>17006</v>
      </c>
      <c r="AT587" s="106" t="s">
        <v>16998</v>
      </c>
      <c r="AU587" s="106" t="s">
        <v>17010</v>
      </c>
      <c r="AV587" s="106"/>
      <c r="AW587" s="106"/>
      <c r="AX587" s="106"/>
      <c r="AY587" s="106"/>
      <c r="AZ587" s="106">
        <v>1956</v>
      </c>
      <c r="BA587" s="107">
        <v>1785.9</v>
      </c>
      <c r="BB587" s="107">
        <v>856</v>
      </c>
      <c r="BC587" s="106" t="s">
        <v>2975</v>
      </c>
      <c r="BD587" s="106" t="s">
        <v>17058</v>
      </c>
      <c r="BE587" s="108"/>
      <c r="BF587" s="109">
        <f t="shared" si="248"/>
        <v>0</v>
      </c>
      <c r="BM587" s="52" t="str">
        <f t="shared" si="249"/>
        <v>612.000</v>
      </c>
      <c r="BP587" s="52" t="s">
        <v>3408</v>
      </c>
      <c r="BQ587" s="52" t="s">
        <v>645</v>
      </c>
      <c r="BR587" s="52" t="s">
        <v>2993</v>
      </c>
      <c r="BX587" s="52" t="s">
        <v>3408</v>
      </c>
      <c r="BY587" s="52" t="s">
        <v>645</v>
      </c>
      <c r="BZ587" s="52" t="s">
        <v>2993</v>
      </c>
      <c r="CK587" s="103">
        <f t="shared" si="232"/>
        <v>2.9103830456733704E-11</v>
      </c>
    </row>
    <row r="588" spans="1:89" x14ac:dyDescent="0.3">
      <c r="A588" s="52">
        <v>1</v>
      </c>
      <c r="B588" s="110">
        <f>SUBTOTAL(9,$A$400:A588)</f>
        <v>149</v>
      </c>
      <c r="C588" s="115" t="s">
        <v>278</v>
      </c>
      <c r="D588" s="115"/>
      <c r="E588" s="115"/>
      <c r="F588" s="116">
        <v>6245240.1699999999</v>
      </c>
      <c r="G588" s="101">
        <f t="shared" si="263"/>
        <v>6245240.1699999999</v>
      </c>
      <c r="H588" s="117">
        <v>0</v>
      </c>
      <c r="I588" s="117">
        <v>0</v>
      </c>
      <c r="J588" s="117">
        <v>0</v>
      </c>
      <c r="K588" s="117">
        <v>0</v>
      </c>
      <c r="L588" s="117">
        <v>0</v>
      </c>
      <c r="M588" s="117">
        <v>0</v>
      </c>
      <c r="N588" s="118">
        <v>0</v>
      </c>
      <c r="O588" s="117">
        <v>0</v>
      </c>
      <c r="P588" s="101">
        <v>781.45</v>
      </c>
      <c r="Q588" s="101">
        <f>ROUND((F588-AG588)/102.14*100,2)</f>
        <v>5938163.4699999997</v>
      </c>
      <c r="R588" s="117">
        <v>0</v>
      </c>
      <c r="S588" s="117">
        <v>0</v>
      </c>
      <c r="T588" s="117">
        <v>0</v>
      </c>
      <c r="U588" s="117">
        <v>0</v>
      </c>
      <c r="V588" s="117">
        <v>0</v>
      </c>
      <c r="W588" s="117">
        <v>0</v>
      </c>
      <c r="X588" s="117">
        <v>0</v>
      </c>
      <c r="Y588" s="117">
        <v>0</v>
      </c>
      <c r="Z588" s="117">
        <v>0</v>
      </c>
      <c r="AA588" s="117">
        <v>0</v>
      </c>
      <c r="AB588" s="117">
        <v>0</v>
      </c>
      <c r="AC588" s="117">
        <v>0</v>
      </c>
      <c r="AD588" s="117">
        <v>0</v>
      </c>
      <c r="AE588" s="117">
        <v>0</v>
      </c>
      <c r="AF588" s="101">
        <f>ROUND(Q588*2.14%,2)</f>
        <v>127076.7</v>
      </c>
      <c r="AG588" s="101">
        <v>180000</v>
      </c>
      <c r="AH588" s="117">
        <v>0</v>
      </c>
      <c r="AI588" s="93">
        <v>2024</v>
      </c>
      <c r="AJ588" s="93">
        <v>2024</v>
      </c>
      <c r="AK588" s="93">
        <v>2024</v>
      </c>
      <c r="AL588" s="105"/>
      <c r="AM588" s="105"/>
      <c r="AN588" s="105"/>
      <c r="AO588" s="105"/>
      <c r="AP588" s="106" t="s">
        <v>16999</v>
      </c>
      <c r="AQ588" s="106" t="s">
        <v>17020</v>
      </c>
      <c r="AR588" s="106">
        <v>0</v>
      </c>
      <c r="AS588" s="106" t="s">
        <v>17002</v>
      </c>
      <c r="AT588" s="106" t="s">
        <v>17012</v>
      </c>
      <c r="AU588" s="106">
        <v>0</v>
      </c>
      <c r="AV588" s="106"/>
      <c r="AW588" s="106"/>
      <c r="AX588" s="106"/>
      <c r="AY588" s="106"/>
      <c r="AZ588" s="106" t="s">
        <v>669</v>
      </c>
      <c r="BA588" s="107">
        <v>3259.36</v>
      </c>
      <c r="BB588" s="107">
        <v>674.61</v>
      </c>
      <c r="BC588" s="106" t="s">
        <v>2975</v>
      </c>
      <c r="BD588" s="106" t="s">
        <v>17058</v>
      </c>
      <c r="BE588" s="108"/>
      <c r="BF588" s="109">
        <f t="shared" si="248"/>
        <v>-106.84000000000003</v>
      </c>
      <c r="BM588" s="52" t="str">
        <f t="shared" si="249"/>
        <v>нет данных</v>
      </c>
      <c r="BP588" s="52" t="s">
        <v>680</v>
      </c>
      <c r="BQ588" s="52" t="s">
        <v>642</v>
      </c>
      <c r="BR588" s="52" t="s">
        <v>3409</v>
      </c>
      <c r="BX588" s="52" t="s">
        <v>680</v>
      </c>
      <c r="BY588" s="52" t="s">
        <v>642</v>
      </c>
      <c r="BZ588" s="52" t="s">
        <v>3409</v>
      </c>
      <c r="CK588" s="103">
        <f t="shared" si="232"/>
        <v>1.7462298274040222E-10</v>
      </c>
    </row>
    <row r="589" spans="1:89" x14ac:dyDescent="0.3">
      <c r="B589" s="104" t="s">
        <v>266</v>
      </c>
      <c r="C589" s="104"/>
      <c r="D589" s="104"/>
      <c r="E589" s="104"/>
      <c r="F589" s="140">
        <v>13944467.15</v>
      </c>
      <c r="G589" s="100">
        <f>G590+G591</f>
        <v>16345763.15</v>
      </c>
      <c r="H589" s="101">
        <f t="shared" ref="H589:AH589" si="264">H590+H591</f>
        <v>0</v>
      </c>
      <c r="I589" s="101">
        <f t="shared" si="264"/>
        <v>0</v>
      </c>
      <c r="J589" s="101">
        <f t="shared" si="264"/>
        <v>0</v>
      </c>
      <c r="K589" s="101">
        <f t="shared" si="264"/>
        <v>0</v>
      </c>
      <c r="L589" s="101">
        <f t="shared" si="264"/>
        <v>0</v>
      </c>
      <c r="M589" s="101">
        <f t="shared" si="264"/>
        <v>0</v>
      </c>
      <c r="N589" s="102">
        <f t="shared" si="264"/>
        <v>0</v>
      </c>
      <c r="O589" s="101">
        <f t="shared" si="264"/>
        <v>0</v>
      </c>
      <c r="P589" s="101">
        <f t="shared" si="264"/>
        <v>1848.8</v>
      </c>
      <c r="Q589" s="101">
        <f t="shared" si="264"/>
        <v>15660625.76</v>
      </c>
      <c r="R589" s="101">
        <f t="shared" si="264"/>
        <v>0</v>
      </c>
      <c r="S589" s="101">
        <f t="shared" si="264"/>
        <v>0</v>
      </c>
      <c r="T589" s="101">
        <f t="shared" si="264"/>
        <v>0</v>
      </c>
      <c r="U589" s="101">
        <f t="shared" si="264"/>
        <v>0</v>
      </c>
      <c r="V589" s="101">
        <f t="shared" si="264"/>
        <v>0</v>
      </c>
      <c r="W589" s="101">
        <f t="shared" si="264"/>
        <v>0</v>
      </c>
      <c r="X589" s="101">
        <f t="shared" si="264"/>
        <v>0</v>
      </c>
      <c r="Y589" s="101">
        <f t="shared" si="264"/>
        <v>0</v>
      </c>
      <c r="Z589" s="101">
        <f t="shared" si="264"/>
        <v>0</v>
      </c>
      <c r="AA589" s="101">
        <f t="shared" si="264"/>
        <v>0</v>
      </c>
      <c r="AB589" s="101">
        <f t="shared" si="264"/>
        <v>0</v>
      </c>
      <c r="AC589" s="101">
        <f t="shared" si="264"/>
        <v>0</v>
      </c>
      <c r="AD589" s="101">
        <f t="shared" si="264"/>
        <v>0</v>
      </c>
      <c r="AE589" s="101">
        <f t="shared" si="264"/>
        <v>0</v>
      </c>
      <c r="AF589" s="101">
        <f t="shared" si="264"/>
        <v>335137.39</v>
      </c>
      <c r="AG589" s="101">
        <f t="shared" si="264"/>
        <v>350000</v>
      </c>
      <c r="AH589" s="101">
        <f t="shared" si="264"/>
        <v>0</v>
      </c>
      <c r="AI589" s="93" t="s">
        <v>17075</v>
      </c>
      <c r="AJ589" s="93" t="s">
        <v>17075</v>
      </c>
      <c r="AK589" s="93" t="s">
        <v>17075</v>
      </c>
      <c r="AL589" s="105"/>
      <c r="AM589" s="105"/>
      <c r="AN589" s="105"/>
      <c r="AO589" s="105"/>
      <c r="AP589" s="106"/>
      <c r="AQ589" s="106"/>
      <c r="AR589" s="106"/>
      <c r="AS589" s="106"/>
      <c r="AT589" s="106"/>
      <c r="AU589" s="106"/>
      <c r="AV589" s="106"/>
      <c r="AW589" s="106"/>
      <c r="AX589" s="106"/>
      <c r="AY589" s="106"/>
      <c r="AZ589" s="106"/>
      <c r="BA589" s="107"/>
      <c r="BB589" s="107"/>
      <c r="BC589" s="106"/>
      <c r="BD589" s="106"/>
      <c r="BE589" s="108"/>
      <c r="BF589" s="109">
        <f t="shared" si="248"/>
        <v>-1848.8</v>
      </c>
      <c r="BM589" s="52" t="e">
        <f t="shared" si="249"/>
        <v>#N/A</v>
      </c>
      <c r="BP589" s="52" t="s">
        <v>3410</v>
      </c>
      <c r="BQ589" s="52" t="s">
        <v>3099</v>
      </c>
      <c r="BR589" s="52" t="s">
        <v>2993</v>
      </c>
      <c r="BX589" s="52" t="s">
        <v>3410</v>
      </c>
      <c r="BY589" s="52" t="s">
        <v>3099</v>
      </c>
      <c r="BZ589" s="52" t="s">
        <v>2993</v>
      </c>
      <c r="CK589" s="103">
        <f t="shared" si="232"/>
        <v>5.8207660913467407E-10</v>
      </c>
    </row>
    <row r="590" spans="1:89" x14ac:dyDescent="0.3">
      <c r="A590" s="52">
        <v>1</v>
      </c>
      <c r="B590" s="110">
        <f>SUBTOTAL(9,$A$400:A590)</f>
        <v>150</v>
      </c>
      <c r="C590" s="115" t="s">
        <v>279</v>
      </c>
      <c r="D590" s="115"/>
      <c r="E590" s="115"/>
      <c r="F590" s="116">
        <v>13944467.15</v>
      </c>
      <c r="G590" s="101">
        <f t="shared" ref="G590:G591" si="265">H590+I590+J590+K590+L590+M590+O590+Q590+S590+U590+W590+X590+Y590+Z590+AA590+AB590+AC590+AD590+AE590+AF590+AG590+AH590</f>
        <v>13944467.15</v>
      </c>
      <c r="H590" s="117">
        <v>0</v>
      </c>
      <c r="I590" s="117">
        <v>0</v>
      </c>
      <c r="J590" s="117">
        <v>0</v>
      </c>
      <c r="K590" s="117">
        <v>0</v>
      </c>
      <c r="L590" s="117">
        <v>0</v>
      </c>
      <c r="M590" s="117">
        <v>0</v>
      </c>
      <c r="N590" s="118">
        <v>0</v>
      </c>
      <c r="O590" s="117">
        <v>0</v>
      </c>
      <c r="P590" s="101">
        <v>1563.8</v>
      </c>
      <c r="Q590" s="101">
        <f>ROUND((F590-AG590)/102.14*100,2)</f>
        <v>13456498.09</v>
      </c>
      <c r="R590" s="117">
        <v>0</v>
      </c>
      <c r="S590" s="117">
        <v>0</v>
      </c>
      <c r="T590" s="117">
        <v>0</v>
      </c>
      <c r="U590" s="117">
        <v>0</v>
      </c>
      <c r="V590" s="117">
        <v>0</v>
      </c>
      <c r="W590" s="117">
        <v>0</v>
      </c>
      <c r="X590" s="117">
        <v>0</v>
      </c>
      <c r="Y590" s="117">
        <v>0</v>
      </c>
      <c r="Z590" s="117">
        <v>0</v>
      </c>
      <c r="AA590" s="117">
        <v>0</v>
      </c>
      <c r="AB590" s="117">
        <v>0</v>
      </c>
      <c r="AC590" s="117">
        <v>0</v>
      </c>
      <c r="AD590" s="117">
        <v>0</v>
      </c>
      <c r="AE590" s="117">
        <v>0</v>
      </c>
      <c r="AF590" s="101">
        <f>ROUND(Q590*2.14%,2)</f>
        <v>287969.06</v>
      </c>
      <c r="AG590" s="117">
        <v>200000</v>
      </c>
      <c r="AH590" s="117">
        <v>0</v>
      </c>
      <c r="AI590" s="93">
        <v>2024</v>
      </c>
      <c r="AJ590" s="93">
        <v>2024</v>
      </c>
      <c r="AK590" s="93">
        <v>2024</v>
      </c>
      <c r="AL590" s="105"/>
      <c r="AM590" s="105"/>
      <c r="AN590" s="105"/>
      <c r="AO590" s="105"/>
      <c r="AP590" s="106" t="s">
        <v>17013</v>
      </c>
      <c r="AQ590" s="106" t="s">
        <v>17009</v>
      </c>
      <c r="AR590" s="106">
        <v>0</v>
      </c>
      <c r="AS590" s="106" t="s">
        <v>17010</v>
      </c>
      <c r="AT590" s="106" t="s">
        <v>17010</v>
      </c>
      <c r="AU590" s="106" t="s">
        <v>17003</v>
      </c>
      <c r="AV590" s="106"/>
      <c r="AW590" s="106"/>
      <c r="AX590" s="106"/>
      <c r="AY590" s="106"/>
      <c r="AZ590" s="106" t="s">
        <v>738</v>
      </c>
      <c r="BA590" s="107">
        <v>5532.2</v>
      </c>
      <c r="BB590" s="107">
        <v>1563.8</v>
      </c>
      <c r="BC590" s="106" t="s">
        <v>3001</v>
      </c>
      <c r="BD590" s="106" t="s">
        <v>17058</v>
      </c>
      <c r="BE590" s="108"/>
      <c r="BF590" s="109">
        <f t="shared" si="248"/>
        <v>0</v>
      </c>
      <c r="BM590" s="52" t="str">
        <f t="shared" si="249"/>
        <v>1604.000</v>
      </c>
      <c r="BP590" s="52" t="s">
        <v>3412</v>
      </c>
      <c r="BQ590" s="52" t="s">
        <v>2993</v>
      </c>
      <c r="BR590" s="52" t="s">
        <v>2993</v>
      </c>
      <c r="BX590" s="52" t="s">
        <v>3412</v>
      </c>
      <c r="BY590" s="52" t="s">
        <v>2993</v>
      </c>
      <c r="BZ590" s="52" t="s">
        <v>2993</v>
      </c>
      <c r="CK590" s="103">
        <f t="shared" si="232"/>
        <v>5.2386894822120667E-10</v>
      </c>
    </row>
    <row r="591" spans="1:89" x14ac:dyDescent="0.3">
      <c r="A591" s="52">
        <v>1</v>
      </c>
      <c r="B591" s="110">
        <f>SUBTOTAL(9,$A$400:A591)</f>
        <v>151</v>
      </c>
      <c r="C591" s="115" t="s">
        <v>267</v>
      </c>
      <c r="D591" s="115"/>
      <c r="E591" s="115"/>
      <c r="F591" s="116">
        <v>2401296</v>
      </c>
      <c r="G591" s="101">
        <f t="shared" si="265"/>
        <v>2401296</v>
      </c>
      <c r="H591" s="117">
        <v>0</v>
      </c>
      <c r="I591" s="117">
        <v>0</v>
      </c>
      <c r="J591" s="117">
        <v>0</v>
      </c>
      <c r="K591" s="117">
        <v>0</v>
      </c>
      <c r="L591" s="117">
        <v>0</v>
      </c>
      <c r="M591" s="117">
        <v>0</v>
      </c>
      <c r="N591" s="118">
        <v>0</v>
      </c>
      <c r="O591" s="117">
        <v>0</v>
      </c>
      <c r="P591" s="129">
        <v>285</v>
      </c>
      <c r="Q591" s="101">
        <v>2204127.67</v>
      </c>
      <c r="R591" s="117">
        <v>0</v>
      </c>
      <c r="S591" s="117">
        <v>0</v>
      </c>
      <c r="T591" s="101">
        <v>0</v>
      </c>
      <c r="U591" s="101">
        <v>0</v>
      </c>
      <c r="V591" s="117">
        <v>0</v>
      </c>
      <c r="W591" s="117">
        <v>0</v>
      </c>
      <c r="X591" s="117">
        <v>0</v>
      </c>
      <c r="Y591" s="117">
        <v>0</v>
      </c>
      <c r="Z591" s="117">
        <v>0</v>
      </c>
      <c r="AA591" s="117">
        <v>0</v>
      </c>
      <c r="AB591" s="117">
        <v>0</v>
      </c>
      <c r="AC591" s="117">
        <v>0</v>
      </c>
      <c r="AD591" s="117">
        <v>0</v>
      </c>
      <c r="AE591" s="117">
        <v>0</v>
      </c>
      <c r="AF591" s="101">
        <f>ROUND(Q591*2.14%,2)</f>
        <v>47168.33</v>
      </c>
      <c r="AG591" s="101">
        <v>150000</v>
      </c>
      <c r="AH591" s="117">
        <v>0</v>
      </c>
      <c r="AI591" s="93">
        <v>2024</v>
      </c>
      <c r="AJ591" s="93">
        <v>2024</v>
      </c>
      <c r="AK591" s="93">
        <v>2024</v>
      </c>
      <c r="AL591" s="105"/>
      <c r="AM591" s="105"/>
      <c r="AN591" s="105"/>
      <c r="AO591" s="105"/>
      <c r="AP591" s="106" t="s">
        <v>17008</v>
      </c>
      <c r="AQ591" s="106" t="s">
        <v>17011</v>
      </c>
      <c r="AR591" s="106">
        <v>0</v>
      </c>
      <c r="AS591" s="106" t="s">
        <v>17006</v>
      </c>
      <c r="AT591" s="106" t="s">
        <v>17018</v>
      </c>
      <c r="AU591" s="106">
        <v>0</v>
      </c>
      <c r="AV591" s="106" t="s">
        <v>17027</v>
      </c>
      <c r="AW591" s="106"/>
      <c r="AX591" s="106"/>
      <c r="AY591" s="106"/>
      <c r="AZ591" s="106" t="s">
        <v>668</v>
      </c>
      <c r="BA591" s="107">
        <v>263.7</v>
      </c>
      <c r="BB591" s="107">
        <v>228.48</v>
      </c>
      <c r="BC591" s="106" t="s">
        <v>2975</v>
      </c>
      <c r="BD591" s="106">
        <v>2006</v>
      </c>
      <c r="BE591" s="108"/>
      <c r="BF591" s="109">
        <f>BB591-P591</f>
        <v>-56.52000000000001</v>
      </c>
      <c r="BM591" s="52" t="str">
        <f t="shared" si="249"/>
        <v>199.400</v>
      </c>
      <c r="BP591" s="52" t="s">
        <v>659</v>
      </c>
      <c r="BQ591" s="52" t="s">
        <v>630</v>
      </c>
      <c r="BR591" s="52" t="s">
        <v>3390</v>
      </c>
      <c r="BX591" s="52" t="s">
        <v>659</v>
      </c>
      <c r="BY591" s="52" t="s">
        <v>630</v>
      </c>
      <c r="BZ591" s="52" t="s">
        <v>3390</v>
      </c>
      <c r="CK591" s="103">
        <f t="shared" si="232"/>
        <v>5.8207660913467407E-11</v>
      </c>
    </row>
    <row r="592" spans="1:89" x14ac:dyDescent="0.3">
      <c r="B592" s="104" t="s">
        <v>52</v>
      </c>
      <c r="C592" s="104"/>
      <c r="D592" s="100">
        <v>23733549.129999999</v>
      </c>
      <c r="E592" s="104"/>
      <c r="F592" s="140">
        <v>7510261.4400000004</v>
      </c>
      <c r="G592" s="100">
        <f>G593+G594</f>
        <v>7510261.4400000004</v>
      </c>
      <c r="H592" s="101">
        <f t="shared" ref="H592:AH592" si="266">H593+H594</f>
        <v>0</v>
      </c>
      <c r="I592" s="101">
        <f t="shared" si="266"/>
        <v>0</v>
      </c>
      <c r="J592" s="101">
        <f t="shared" si="266"/>
        <v>0</v>
      </c>
      <c r="K592" s="101">
        <f t="shared" si="266"/>
        <v>0</v>
      </c>
      <c r="L592" s="101">
        <f t="shared" si="266"/>
        <v>0</v>
      </c>
      <c r="M592" s="101">
        <f t="shared" si="266"/>
        <v>0</v>
      </c>
      <c r="N592" s="102">
        <f t="shared" si="266"/>
        <v>0</v>
      </c>
      <c r="O592" s="101">
        <f t="shared" si="266"/>
        <v>0</v>
      </c>
      <c r="P592" s="101">
        <f t="shared" si="266"/>
        <v>490</v>
      </c>
      <c r="Q592" s="101">
        <f t="shared" si="266"/>
        <v>3988140.2</v>
      </c>
      <c r="R592" s="101">
        <f t="shared" si="266"/>
        <v>0</v>
      </c>
      <c r="S592" s="101">
        <f t="shared" si="266"/>
        <v>0</v>
      </c>
      <c r="T592" s="101">
        <f t="shared" si="266"/>
        <v>608</v>
      </c>
      <c r="U592" s="101">
        <f t="shared" si="266"/>
        <v>2924197.22</v>
      </c>
      <c r="V592" s="101">
        <f t="shared" si="266"/>
        <v>0</v>
      </c>
      <c r="W592" s="101">
        <f t="shared" si="266"/>
        <v>0</v>
      </c>
      <c r="X592" s="101">
        <f t="shared" si="266"/>
        <v>0</v>
      </c>
      <c r="Y592" s="101">
        <f t="shared" si="266"/>
        <v>0</v>
      </c>
      <c r="Z592" s="101">
        <f t="shared" si="266"/>
        <v>0</v>
      </c>
      <c r="AA592" s="101">
        <f t="shared" si="266"/>
        <v>0</v>
      </c>
      <c r="AB592" s="101">
        <f t="shared" si="266"/>
        <v>0</v>
      </c>
      <c r="AC592" s="101">
        <f t="shared" si="266"/>
        <v>0</v>
      </c>
      <c r="AD592" s="101">
        <f t="shared" si="266"/>
        <v>0</v>
      </c>
      <c r="AE592" s="101">
        <f t="shared" si="266"/>
        <v>0</v>
      </c>
      <c r="AF592" s="101">
        <f t="shared" si="266"/>
        <v>147924.01999999999</v>
      </c>
      <c r="AG592" s="101">
        <f t="shared" si="266"/>
        <v>330000</v>
      </c>
      <c r="AH592" s="101">
        <f t="shared" si="266"/>
        <v>120000</v>
      </c>
      <c r="AI592" s="93" t="s">
        <v>17075</v>
      </c>
      <c r="AJ592" s="93" t="s">
        <v>17075</v>
      </c>
      <c r="AK592" s="93" t="s">
        <v>17075</v>
      </c>
      <c r="AL592" s="105"/>
      <c r="AM592" s="105"/>
      <c r="AN592" s="105"/>
      <c r="AO592" s="105"/>
      <c r="AP592" s="106"/>
      <c r="AQ592" s="106"/>
      <c r="AR592" s="106"/>
      <c r="AS592" s="106"/>
      <c r="AT592" s="106"/>
      <c r="AU592" s="106"/>
      <c r="AV592" s="106"/>
      <c r="AW592" s="106"/>
      <c r="AX592" s="106"/>
      <c r="AY592" s="106"/>
      <c r="AZ592" s="106"/>
      <c r="BA592" s="107"/>
      <c r="BB592" s="107"/>
      <c r="BC592" s="106"/>
      <c r="BD592" s="106"/>
      <c r="BE592" s="108"/>
      <c r="BF592" s="109">
        <f t="shared" si="248"/>
        <v>-490</v>
      </c>
      <c r="BM592" s="52" t="e">
        <f t="shared" si="249"/>
        <v>#N/A</v>
      </c>
      <c r="BP592" s="52" t="s">
        <v>3031</v>
      </c>
      <c r="BQ592" s="52" t="s">
        <v>1350</v>
      </c>
      <c r="BR592" s="52" t="s">
        <v>2146</v>
      </c>
      <c r="BX592" s="52" t="s">
        <v>3031</v>
      </c>
      <c r="BY592" s="52" t="s">
        <v>1350</v>
      </c>
      <c r="BZ592" s="52" t="s">
        <v>2146</v>
      </c>
      <c r="CK592" s="103">
        <f t="shared" si="232"/>
        <v>0</v>
      </c>
    </row>
    <row r="593" spans="1:89" x14ac:dyDescent="0.3">
      <c r="A593" s="52">
        <v>1</v>
      </c>
      <c r="B593" s="110">
        <f>SUBTOTAL(9,$A$400:A593)</f>
        <v>152</v>
      </c>
      <c r="C593" s="115" t="s">
        <v>60</v>
      </c>
      <c r="D593" s="115"/>
      <c r="E593" s="115"/>
      <c r="F593" s="116">
        <v>4223486.4000000004</v>
      </c>
      <c r="G593" s="101">
        <f t="shared" ref="G593:G594" si="267">H593+I593+J593+K593+L593+M593+O593+Q593+S593+U593+W593+X593+Y593+Z593+AA593+AB593+AC593+AD593+AE593+AF593+AG593+AH593</f>
        <v>4223486.4000000004</v>
      </c>
      <c r="H593" s="117">
        <v>0</v>
      </c>
      <c r="I593" s="117">
        <v>0</v>
      </c>
      <c r="J593" s="117">
        <v>0</v>
      </c>
      <c r="K593" s="117">
        <v>0</v>
      </c>
      <c r="L593" s="117">
        <v>0</v>
      </c>
      <c r="M593" s="117">
        <v>0</v>
      </c>
      <c r="N593" s="118">
        <v>0</v>
      </c>
      <c r="O593" s="117">
        <v>0</v>
      </c>
      <c r="P593" s="101">
        <v>490</v>
      </c>
      <c r="Q593" s="101">
        <f>ROUND((F593-AG593)/102.14*100,2)</f>
        <v>3988140.2</v>
      </c>
      <c r="R593" s="117">
        <v>0</v>
      </c>
      <c r="S593" s="117">
        <v>0</v>
      </c>
      <c r="T593" s="101">
        <v>0</v>
      </c>
      <c r="U593" s="101">
        <v>0</v>
      </c>
      <c r="V593" s="117">
        <v>0</v>
      </c>
      <c r="W593" s="117">
        <v>0</v>
      </c>
      <c r="X593" s="117">
        <v>0</v>
      </c>
      <c r="Y593" s="117">
        <v>0</v>
      </c>
      <c r="Z593" s="117">
        <v>0</v>
      </c>
      <c r="AA593" s="117">
        <v>0</v>
      </c>
      <c r="AB593" s="117">
        <v>0</v>
      </c>
      <c r="AC593" s="117">
        <v>0</v>
      </c>
      <c r="AD593" s="117">
        <v>0</v>
      </c>
      <c r="AE593" s="117">
        <v>0</v>
      </c>
      <c r="AF593" s="101">
        <f>ROUND(Q593*2.14%,2)</f>
        <v>85346.2</v>
      </c>
      <c r="AG593" s="101">
        <v>150000</v>
      </c>
      <c r="AH593" s="117">
        <v>0</v>
      </c>
      <c r="AI593" s="93">
        <v>2024</v>
      </c>
      <c r="AJ593" s="93">
        <v>2024</v>
      </c>
      <c r="AK593" s="93">
        <v>2024</v>
      </c>
      <c r="AL593" s="105"/>
      <c r="AM593" s="105"/>
      <c r="AN593" s="105"/>
      <c r="AO593" s="105"/>
      <c r="AP593" s="106" t="s">
        <v>16995</v>
      </c>
      <c r="AQ593" s="106" t="s">
        <v>16995</v>
      </c>
      <c r="AR593" s="106">
        <v>0</v>
      </c>
      <c r="AS593" s="106" t="s">
        <v>17015</v>
      </c>
      <c r="AT593" s="106" t="s">
        <v>17012</v>
      </c>
      <c r="AU593" s="106">
        <v>0</v>
      </c>
      <c r="AV593" s="106"/>
      <c r="AW593" s="106"/>
      <c r="AX593" s="106"/>
      <c r="AY593" s="106"/>
      <c r="AZ593" s="106" t="s">
        <v>668</v>
      </c>
      <c r="BA593" s="107">
        <v>616.1</v>
      </c>
      <c r="BB593" s="107">
        <v>490</v>
      </c>
      <c r="BC593" s="106" t="s">
        <v>2975</v>
      </c>
      <c r="BD593" s="106" t="s">
        <v>17058</v>
      </c>
      <c r="BE593" s="108"/>
      <c r="BF593" s="109">
        <f t="shared" si="248"/>
        <v>0</v>
      </c>
      <c r="BM593" s="52" t="str">
        <f t="shared" si="249"/>
        <v>436.970</v>
      </c>
      <c r="BP593" s="52" t="s">
        <v>3032</v>
      </c>
      <c r="BQ593" s="52" t="s">
        <v>795</v>
      </c>
      <c r="BR593" s="52" t="s">
        <v>2993</v>
      </c>
      <c r="BX593" s="52" t="s">
        <v>3032</v>
      </c>
      <c r="BY593" s="52" t="s">
        <v>795</v>
      </c>
      <c r="BZ593" s="52" t="s">
        <v>2993</v>
      </c>
      <c r="CK593" s="103">
        <f t="shared" si="232"/>
        <v>1.7462298274040222E-10</v>
      </c>
    </row>
    <row r="594" spans="1:89" x14ac:dyDescent="0.3">
      <c r="A594" s="52">
        <v>1</v>
      </c>
      <c r="B594" s="110">
        <f>SUBTOTAL(9,$A$400:A594)</f>
        <v>153</v>
      </c>
      <c r="C594" s="147" t="s">
        <v>61</v>
      </c>
      <c r="D594" s="148"/>
      <c r="E594" s="148"/>
      <c r="F594" s="149">
        <v>3286775.04</v>
      </c>
      <c r="G594" s="101">
        <f t="shared" si="267"/>
        <v>3286775.04</v>
      </c>
      <c r="H594" s="117">
        <v>0</v>
      </c>
      <c r="I594" s="117">
        <v>0</v>
      </c>
      <c r="J594" s="117">
        <v>0</v>
      </c>
      <c r="K594" s="117">
        <v>0</v>
      </c>
      <c r="L594" s="117">
        <v>0</v>
      </c>
      <c r="M594" s="117">
        <v>0</v>
      </c>
      <c r="N594" s="118">
        <v>0</v>
      </c>
      <c r="O594" s="117">
        <v>0</v>
      </c>
      <c r="P594" s="101">
        <v>0</v>
      </c>
      <c r="Q594" s="101">
        <v>0</v>
      </c>
      <c r="R594" s="117">
        <v>0</v>
      </c>
      <c r="S594" s="117">
        <v>0</v>
      </c>
      <c r="T594" s="117">
        <v>608</v>
      </c>
      <c r="U594" s="101">
        <f>ROUND((F594-AG594-AH594)/102.14*100,2)</f>
        <v>2924197.22</v>
      </c>
      <c r="V594" s="117">
        <v>0</v>
      </c>
      <c r="W594" s="117">
        <v>0</v>
      </c>
      <c r="X594" s="117">
        <v>0</v>
      </c>
      <c r="Y594" s="117">
        <v>0</v>
      </c>
      <c r="Z594" s="117">
        <v>0</v>
      </c>
      <c r="AA594" s="117">
        <v>0</v>
      </c>
      <c r="AB594" s="117">
        <v>0</v>
      </c>
      <c r="AC594" s="117">
        <v>0</v>
      </c>
      <c r="AD594" s="117">
        <v>0</v>
      </c>
      <c r="AE594" s="117">
        <v>0</v>
      </c>
      <c r="AF594" s="101">
        <f>ROUND(U594*2.14%,2)</f>
        <v>62577.82</v>
      </c>
      <c r="AG594" s="117">
        <v>180000</v>
      </c>
      <c r="AH594" s="117">
        <v>120000</v>
      </c>
      <c r="AI594" s="93">
        <v>2024</v>
      </c>
      <c r="AJ594" s="93">
        <v>2024</v>
      </c>
      <c r="AK594" s="93">
        <v>2024</v>
      </c>
      <c r="AL594" s="105"/>
      <c r="AM594" s="105"/>
      <c r="AN594" s="105"/>
      <c r="AO594" s="105"/>
      <c r="AP594" s="106" t="s">
        <v>17001</v>
      </c>
      <c r="AQ594" s="106" t="s">
        <v>17013</v>
      </c>
      <c r="AR594" s="106">
        <v>0</v>
      </c>
      <c r="AS594" s="106" t="s">
        <v>17006</v>
      </c>
      <c r="AT594" s="106" t="s">
        <v>17003</v>
      </c>
      <c r="AU594" s="106">
        <v>0</v>
      </c>
      <c r="AV594" s="106"/>
      <c r="AW594" s="106"/>
      <c r="AX594" s="106"/>
      <c r="AY594" s="106"/>
      <c r="AZ594" s="106" t="s">
        <v>950</v>
      </c>
      <c r="BA594" s="107">
        <v>396.4</v>
      </c>
      <c r="BB594" s="107">
        <v>642</v>
      </c>
      <c r="BC594" s="106" t="s">
        <v>2975</v>
      </c>
      <c r="BD594" s="106" t="s">
        <v>1350</v>
      </c>
      <c r="BE594" s="108"/>
      <c r="BF594" s="109">
        <f t="shared" si="248"/>
        <v>642</v>
      </c>
      <c r="BM594" s="52" t="str">
        <f t="shared" si="249"/>
        <v>539.200</v>
      </c>
      <c r="BP594" s="52" t="s">
        <v>3033</v>
      </c>
      <c r="BQ594" s="52" t="s">
        <v>1147</v>
      </c>
      <c r="BR594" s="52" t="s">
        <v>3035</v>
      </c>
      <c r="BX594" s="52" t="s">
        <v>3033</v>
      </c>
      <c r="BY594" s="52" t="s">
        <v>1147</v>
      </c>
      <c r="BZ594" s="52" t="s">
        <v>3035</v>
      </c>
      <c r="CK594" s="103">
        <f t="shared" si="232"/>
        <v>-1.7462298274040222E-10</v>
      </c>
    </row>
    <row r="595" spans="1:89" x14ac:dyDescent="0.3">
      <c r="B595" s="157" t="s">
        <v>53</v>
      </c>
      <c r="C595" s="158"/>
      <c r="D595" s="158"/>
      <c r="E595" s="158"/>
      <c r="F595" s="159">
        <v>4654454.4000000004</v>
      </c>
      <c r="G595" s="100">
        <f>G596</f>
        <v>4654454.3999999994</v>
      </c>
      <c r="H595" s="101">
        <f t="shared" ref="H595:AH595" si="268">H596</f>
        <v>0</v>
      </c>
      <c r="I595" s="101">
        <f t="shared" si="268"/>
        <v>0</v>
      </c>
      <c r="J595" s="101">
        <f t="shared" si="268"/>
        <v>0</v>
      </c>
      <c r="K595" s="101">
        <f t="shared" si="268"/>
        <v>0</v>
      </c>
      <c r="L595" s="101">
        <f t="shared" si="268"/>
        <v>0</v>
      </c>
      <c r="M595" s="101">
        <f t="shared" si="268"/>
        <v>0</v>
      </c>
      <c r="N595" s="102">
        <f t="shared" si="268"/>
        <v>0</v>
      </c>
      <c r="O595" s="101">
        <f t="shared" si="268"/>
        <v>0</v>
      </c>
      <c r="P595" s="101">
        <f t="shared" si="268"/>
        <v>540</v>
      </c>
      <c r="Q595" s="101">
        <f t="shared" si="268"/>
        <v>4380707.26</v>
      </c>
      <c r="R595" s="101">
        <f t="shared" si="268"/>
        <v>0</v>
      </c>
      <c r="S595" s="101">
        <f t="shared" si="268"/>
        <v>0</v>
      </c>
      <c r="T595" s="101">
        <f t="shared" si="268"/>
        <v>0</v>
      </c>
      <c r="U595" s="101">
        <f t="shared" si="268"/>
        <v>0</v>
      </c>
      <c r="V595" s="101">
        <f t="shared" si="268"/>
        <v>0</v>
      </c>
      <c r="W595" s="101">
        <f t="shared" si="268"/>
        <v>0</v>
      </c>
      <c r="X595" s="101">
        <f t="shared" si="268"/>
        <v>0</v>
      </c>
      <c r="Y595" s="101">
        <f t="shared" si="268"/>
        <v>0</v>
      </c>
      <c r="Z595" s="101">
        <f t="shared" si="268"/>
        <v>0</v>
      </c>
      <c r="AA595" s="101">
        <f t="shared" si="268"/>
        <v>0</v>
      </c>
      <c r="AB595" s="101">
        <f t="shared" si="268"/>
        <v>0</v>
      </c>
      <c r="AC595" s="101">
        <f t="shared" si="268"/>
        <v>0</v>
      </c>
      <c r="AD595" s="101">
        <f t="shared" si="268"/>
        <v>0</v>
      </c>
      <c r="AE595" s="101">
        <f t="shared" si="268"/>
        <v>0</v>
      </c>
      <c r="AF595" s="101">
        <f t="shared" si="268"/>
        <v>93747.14</v>
      </c>
      <c r="AG595" s="101">
        <f t="shared" si="268"/>
        <v>180000</v>
      </c>
      <c r="AH595" s="101">
        <f t="shared" si="268"/>
        <v>0</v>
      </c>
      <c r="AI595" s="93" t="s">
        <v>17075</v>
      </c>
      <c r="AJ595" s="93" t="s">
        <v>17075</v>
      </c>
      <c r="AK595" s="93" t="s">
        <v>17075</v>
      </c>
      <c r="AL595" s="105"/>
      <c r="AM595" s="105"/>
      <c r="AN595" s="105"/>
      <c r="AO595" s="105"/>
      <c r="AP595" s="106"/>
      <c r="AQ595" s="106"/>
      <c r="AR595" s="106"/>
      <c r="AS595" s="106"/>
      <c r="AT595" s="106"/>
      <c r="AU595" s="106"/>
      <c r="AV595" s="106"/>
      <c r="AW595" s="106"/>
      <c r="AX595" s="106"/>
      <c r="AY595" s="106"/>
      <c r="AZ595" s="106"/>
      <c r="BA595" s="107"/>
      <c r="BB595" s="107"/>
      <c r="BC595" s="106"/>
      <c r="BD595" s="106"/>
      <c r="BE595" s="108"/>
      <c r="BF595" s="109">
        <f t="shared" si="248"/>
        <v>-540</v>
      </c>
      <c r="BM595" s="52" t="e">
        <f t="shared" ref="BM595:BM612" si="269">VLOOKUP(C595,BP:BR,3,FALSE)</f>
        <v>#N/A</v>
      </c>
      <c r="BP595" s="52" t="s">
        <v>3036</v>
      </c>
      <c r="BQ595" s="52" t="s">
        <v>931</v>
      </c>
      <c r="BR595" s="52" t="s">
        <v>3037</v>
      </c>
      <c r="BX595" s="52" t="s">
        <v>3036</v>
      </c>
      <c r="BY595" s="52" t="s">
        <v>931</v>
      </c>
      <c r="BZ595" s="52" t="s">
        <v>3037</v>
      </c>
      <c r="CK595" s="103">
        <f t="shared" ref="CK595:CK655" si="270">G595-H595-I595-J595-K595-L595-M595-O595-Q595-S595-U595-W595-X595-Y595-Z595-AA595-AB595-AC595-AD595-AE595-AF595-AG595-AH595</f>
        <v>-3.4924596548080444E-10</v>
      </c>
    </row>
    <row r="596" spans="1:89" x14ac:dyDescent="0.3">
      <c r="A596" s="52">
        <v>1</v>
      </c>
      <c r="B596" s="110">
        <f>SUBTOTAL(9,$A$400:A596)</f>
        <v>154</v>
      </c>
      <c r="C596" s="115" t="s">
        <v>62</v>
      </c>
      <c r="D596" s="115"/>
      <c r="E596" s="115"/>
      <c r="F596" s="116">
        <v>4654454.4000000004</v>
      </c>
      <c r="G596" s="101">
        <f>H596+I596+J596+K596+L596+M596+O596+Q596+S596+U596+W596+X596+Y596+Z596+AA596+AB596+AC596+AD596+AE596+AF596+AG596+AH596</f>
        <v>4654454.3999999994</v>
      </c>
      <c r="H596" s="117">
        <v>0</v>
      </c>
      <c r="I596" s="117">
        <v>0</v>
      </c>
      <c r="J596" s="117">
        <v>0</v>
      </c>
      <c r="K596" s="117">
        <v>0</v>
      </c>
      <c r="L596" s="117">
        <v>0</v>
      </c>
      <c r="M596" s="117">
        <v>0</v>
      </c>
      <c r="N596" s="118">
        <v>0</v>
      </c>
      <c r="O596" s="117">
        <v>0</v>
      </c>
      <c r="P596" s="101">
        <v>540</v>
      </c>
      <c r="Q596" s="101">
        <f>ROUND((F596-AG596)/102.14*100,2)</f>
        <v>4380707.26</v>
      </c>
      <c r="R596" s="117">
        <v>0</v>
      </c>
      <c r="S596" s="117">
        <v>0</v>
      </c>
      <c r="T596" s="117">
        <v>0</v>
      </c>
      <c r="U596" s="117">
        <v>0</v>
      </c>
      <c r="V596" s="117">
        <v>0</v>
      </c>
      <c r="W596" s="117">
        <v>0</v>
      </c>
      <c r="X596" s="117">
        <v>0</v>
      </c>
      <c r="Y596" s="117">
        <v>0</v>
      </c>
      <c r="Z596" s="117">
        <v>0</v>
      </c>
      <c r="AA596" s="117">
        <v>0</v>
      </c>
      <c r="AB596" s="117">
        <v>0</v>
      </c>
      <c r="AC596" s="117">
        <v>0</v>
      </c>
      <c r="AD596" s="117">
        <v>0</v>
      </c>
      <c r="AE596" s="117">
        <v>0</v>
      </c>
      <c r="AF596" s="101">
        <f>ROUND(Q596*2.14%,2)</f>
        <v>93747.14</v>
      </c>
      <c r="AG596" s="101">
        <v>180000</v>
      </c>
      <c r="AH596" s="117">
        <v>0</v>
      </c>
      <c r="AI596" s="93">
        <v>2024</v>
      </c>
      <c r="AJ596" s="93">
        <v>2024</v>
      </c>
      <c r="AK596" s="93">
        <v>2024</v>
      </c>
      <c r="AL596" s="105"/>
      <c r="AM596" s="105"/>
      <c r="AN596" s="105"/>
      <c r="AO596" s="105"/>
      <c r="AP596" s="106" t="s">
        <v>16995</v>
      </c>
      <c r="AQ596" s="106" t="s">
        <v>17000</v>
      </c>
      <c r="AR596" s="106">
        <v>0</v>
      </c>
      <c r="AS596" s="106" t="s">
        <v>17001</v>
      </c>
      <c r="AT596" s="106" t="s">
        <v>17012</v>
      </c>
      <c r="AU596" s="106">
        <v>0</v>
      </c>
      <c r="AV596" s="106"/>
      <c r="AW596" s="106"/>
      <c r="AX596" s="106"/>
      <c r="AY596" s="106"/>
      <c r="AZ596" s="106" t="s">
        <v>642</v>
      </c>
      <c r="BA596" s="107">
        <v>627.79999999999995</v>
      </c>
      <c r="BB596" s="107">
        <v>540</v>
      </c>
      <c r="BC596" s="106" t="s">
        <v>2975</v>
      </c>
      <c r="BD596" s="106" t="s">
        <v>17058</v>
      </c>
      <c r="BE596" s="108"/>
      <c r="BF596" s="109">
        <f t="shared" ref="BF596:BF612" si="271">BB596-P596</f>
        <v>0</v>
      </c>
      <c r="BM596" s="52" t="str">
        <f t="shared" si="269"/>
        <v>1067.000</v>
      </c>
      <c r="BP596" s="52" t="s">
        <v>3038</v>
      </c>
      <c r="BQ596" s="52" t="s">
        <v>2993</v>
      </c>
      <c r="BR596" s="52" t="s">
        <v>2993</v>
      </c>
      <c r="BX596" s="52" t="s">
        <v>3038</v>
      </c>
      <c r="BY596" s="52" t="s">
        <v>2993</v>
      </c>
      <c r="BZ596" s="52" t="s">
        <v>2993</v>
      </c>
      <c r="CK596" s="103">
        <f t="shared" si="270"/>
        <v>-3.4924596548080444E-10</v>
      </c>
    </row>
    <row r="597" spans="1:89" x14ac:dyDescent="0.3">
      <c r="B597" s="104" t="s">
        <v>55</v>
      </c>
      <c r="C597" s="104"/>
      <c r="D597" s="104"/>
      <c r="E597" s="104"/>
      <c r="F597" s="140">
        <v>6464520</v>
      </c>
      <c r="G597" s="100">
        <f>G598</f>
        <v>6464520</v>
      </c>
      <c r="H597" s="101">
        <f t="shared" ref="H597:AH597" si="272">H598</f>
        <v>0</v>
      </c>
      <c r="I597" s="101">
        <f t="shared" si="272"/>
        <v>0</v>
      </c>
      <c r="J597" s="101">
        <f t="shared" si="272"/>
        <v>0</v>
      </c>
      <c r="K597" s="101">
        <f t="shared" si="272"/>
        <v>0</v>
      </c>
      <c r="L597" s="101">
        <f t="shared" si="272"/>
        <v>0</v>
      </c>
      <c r="M597" s="101">
        <f t="shared" si="272"/>
        <v>0</v>
      </c>
      <c r="N597" s="102">
        <f t="shared" si="272"/>
        <v>0</v>
      </c>
      <c r="O597" s="101">
        <f t="shared" si="272"/>
        <v>0</v>
      </c>
      <c r="P597" s="101">
        <f t="shared" si="272"/>
        <v>750</v>
      </c>
      <c r="Q597" s="101">
        <f t="shared" si="272"/>
        <v>6152849.0300000003</v>
      </c>
      <c r="R597" s="101">
        <f t="shared" si="272"/>
        <v>0</v>
      </c>
      <c r="S597" s="101">
        <f t="shared" si="272"/>
        <v>0</v>
      </c>
      <c r="T597" s="101">
        <f t="shared" si="272"/>
        <v>0</v>
      </c>
      <c r="U597" s="101">
        <f t="shared" si="272"/>
        <v>0</v>
      </c>
      <c r="V597" s="101">
        <f t="shared" si="272"/>
        <v>0</v>
      </c>
      <c r="W597" s="101">
        <f t="shared" si="272"/>
        <v>0</v>
      </c>
      <c r="X597" s="101">
        <f t="shared" si="272"/>
        <v>0</v>
      </c>
      <c r="Y597" s="101">
        <f t="shared" si="272"/>
        <v>0</v>
      </c>
      <c r="Z597" s="101">
        <f t="shared" si="272"/>
        <v>0</v>
      </c>
      <c r="AA597" s="101">
        <f t="shared" si="272"/>
        <v>0</v>
      </c>
      <c r="AB597" s="101">
        <f t="shared" si="272"/>
        <v>0</v>
      </c>
      <c r="AC597" s="101">
        <f t="shared" si="272"/>
        <v>0</v>
      </c>
      <c r="AD597" s="101">
        <f t="shared" si="272"/>
        <v>0</v>
      </c>
      <c r="AE597" s="101">
        <f t="shared" si="272"/>
        <v>0</v>
      </c>
      <c r="AF597" s="101">
        <f t="shared" si="272"/>
        <v>131670.97</v>
      </c>
      <c r="AG597" s="101">
        <f t="shared" si="272"/>
        <v>180000</v>
      </c>
      <c r="AH597" s="101">
        <f t="shared" si="272"/>
        <v>0</v>
      </c>
      <c r="AI597" s="93" t="s">
        <v>17075</v>
      </c>
      <c r="AJ597" s="93" t="s">
        <v>17075</v>
      </c>
      <c r="AK597" s="93" t="s">
        <v>17075</v>
      </c>
      <c r="AL597" s="105"/>
      <c r="AM597" s="105"/>
      <c r="AN597" s="105"/>
      <c r="AO597" s="105"/>
      <c r="AP597" s="106"/>
      <c r="AQ597" s="106"/>
      <c r="AR597" s="106"/>
      <c r="AS597" s="106"/>
      <c r="AT597" s="106"/>
      <c r="AU597" s="106"/>
      <c r="AV597" s="106"/>
      <c r="AW597" s="106"/>
      <c r="AX597" s="106"/>
      <c r="AY597" s="106"/>
      <c r="AZ597" s="106"/>
      <c r="BA597" s="107"/>
      <c r="BB597" s="107"/>
      <c r="BC597" s="106"/>
      <c r="BD597" s="106"/>
      <c r="BE597" s="108"/>
      <c r="BF597" s="109">
        <f t="shared" si="271"/>
        <v>-750</v>
      </c>
      <c r="BM597" s="52" t="e">
        <f t="shared" si="269"/>
        <v>#N/A</v>
      </c>
      <c r="BP597" s="52" t="s">
        <v>3039</v>
      </c>
      <c r="BQ597" s="52" t="s">
        <v>668</v>
      </c>
      <c r="BR597" s="52" t="s">
        <v>3040</v>
      </c>
      <c r="BX597" s="52" t="s">
        <v>3039</v>
      </c>
      <c r="BY597" s="52" t="s">
        <v>668</v>
      </c>
      <c r="BZ597" s="52" t="s">
        <v>3040</v>
      </c>
      <c r="CK597" s="103">
        <f t="shared" si="270"/>
        <v>-2.6193447411060333E-10</v>
      </c>
    </row>
    <row r="598" spans="1:89" x14ac:dyDescent="0.3">
      <c r="A598" s="52">
        <v>1</v>
      </c>
      <c r="B598" s="110">
        <f>SUBTOTAL(9,$A$400:A598)</f>
        <v>155</v>
      </c>
      <c r="C598" s="151" t="s">
        <v>63</v>
      </c>
      <c r="D598" s="151"/>
      <c r="E598" s="151"/>
      <c r="F598" s="152">
        <v>6464520</v>
      </c>
      <c r="G598" s="101">
        <f>H598+I598+J598+K598+L598+M598+O598+Q598+S598+U598+W598+X598+Y598+Z598+AA598+AB598+AC598+AD598+AE598+AF598+AG598+AH598</f>
        <v>6464520</v>
      </c>
      <c r="H598" s="126">
        <v>0</v>
      </c>
      <c r="I598" s="126">
        <v>0</v>
      </c>
      <c r="J598" s="126">
        <v>0</v>
      </c>
      <c r="K598" s="126">
        <v>0</v>
      </c>
      <c r="L598" s="126">
        <v>0</v>
      </c>
      <c r="M598" s="126">
        <v>0</v>
      </c>
      <c r="N598" s="160">
        <v>0</v>
      </c>
      <c r="O598" s="126">
        <v>0</v>
      </c>
      <c r="P598" s="101">
        <v>750</v>
      </c>
      <c r="Q598" s="101">
        <f>ROUND((F598-AG598)/102.14*100,2)</f>
        <v>6152849.0300000003</v>
      </c>
      <c r="R598" s="126">
        <v>0</v>
      </c>
      <c r="S598" s="126">
        <v>0</v>
      </c>
      <c r="T598" s="126">
        <v>0</v>
      </c>
      <c r="U598" s="126">
        <v>0</v>
      </c>
      <c r="V598" s="126">
        <v>0</v>
      </c>
      <c r="W598" s="126">
        <v>0</v>
      </c>
      <c r="X598" s="126">
        <v>0</v>
      </c>
      <c r="Y598" s="126">
        <v>0</v>
      </c>
      <c r="Z598" s="126">
        <v>0</v>
      </c>
      <c r="AA598" s="126">
        <v>0</v>
      </c>
      <c r="AB598" s="126">
        <v>0</v>
      </c>
      <c r="AC598" s="126">
        <v>0</v>
      </c>
      <c r="AD598" s="126">
        <v>0</v>
      </c>
      <c r="AE598" s="126">
        <v>0</v>
      </c>
      <c r="AF598" s="101">
        <f>ROUND(Q598*2.14%,2)</f>
        <v>131670.97</v>
      </c>
      <c r="AG598" s="101">
        <v>180000</v>
      </c>
      <c r="AH598" s="126">
        <v>0</v>
      </c>
      <c r="AI598" s="93">
        <v>2024</v>
      </c>
      <c r="AJ598" s="93">
        <v>2024</v>
      </c>
      <c r="AK598" s="93">
        <v>2024</v>
      </c>
      <c r="AL598" s="105"/>
      <c r="AM598" s="105"/>
      <c r="AN598" s="105"/>
      <c r="AO598" s="105"/>
      <c r="AP598" s="106" t="s">
        <v>17008</v>
      </c>
      <c r="AQ598" s="106" t="s">
        <v>17006</v>
      </c>
      <c r="AR598" s="106">
        <v>0</v>
      </c>
      <c r="AS598" s="106" t="s">
        <v>17014</v>
      </c>
      <c r="AT598" s="106" t="s">
        <v>17007</v>
      </c>
      <c r="AU598" s="106">
        <v>0</v>
      </c>
      <c r="AV598" s="106"/>
      <c r="AW598" s="106"/>
      <c r="AX598" s="106"/>
      <c r="AY598" s="106"/>
      <c r="AZ598" s="106" t="s">
        <v>818</v>
      </c>
      <c r="BA598" s="107">
        <v>713.29</v>
      </c>
      <c r="BB598" s="107">
        <v>750</v>
      </c>
      <c r="BC598" s="106" t="s">
        <v>2975</v>
      </c>
      <c r="BD598" s="106" t="s">
        <v>17058</v>
      </c>
      <c r="BE598" s="108"/>
      <c r="BF598" s="109">
        <f t="shared" si="271"/>
        <v>0</v>
      </c>
      <c r="BM598" s="52" t="str">
        <f t="shared" si="269"/>
        <v>508.800</v>
      </c>
      <c r="BP598" s="52" t="s">
        <v>3041</v>
      </c>
      <c r="BQ598" s="52" t="s">
        <v>2993</v>
      </c>
      <c r="BR598" s="52" t="s">
        <v>2993</v>
      </c>
      <c r="BX598" s="52" t="s">
        <v>3041</v>
      </c>
      <c r="BY598" s="52" t="s">
        <v>2993</v>
      </c>
      <c r="BZ598" s="52" t="s">
        <v>2993</v>
      </c>
      <c r="CK598" s="103">
        <f t="shared" si="270"/>
        <v>-2.6193447411060333E-10</v>
      </c>
    </row>
    <row r="599" spans="1:89" x14ac:dyDescent="0.3">
      <c r="B599" s="104" t="s">
        <v>54</v>
      </c>
      <c r="C599" s="104"/>
      <c r="D599" s="104"/>
      <c r="E599" s="104"/>
      <c r="F599" s="140">
        <v>5602584</v>
      </c>
      <c r="G599" s="100">
        <f>G600</f>
        <v>5602584</v>
      </c>
      <c r="H599" s="101">
        <f t="shared" ref="H599:AH599" si="273">H600</f>
        <v>0</v>
      </c>
      <c r="I599" s="101">
        <f t="shared" si="273"/>
        <v>0</v>
      </c>
      <c r="J599" s="101">
        <f t="shared" si="273"/>
        <v>0</v>
      </c>
      <c r="K599" s="101">
        <f t="shared" si="273"/>
        <v>0</v>
      </c>
      <c r="L599" s="101">
        <f t="shared" si="273"/>
        <v>0</v>
      </c>
      <c r="M599" s="101">
        <f t="shared" si="273"/>
        <v>0</v>
      </c>
      <c r="N599" s="102">
        <f t="shared" si="273"/>
        <v>0</v>
      </c>
      <c r="O599" s="101">
        <f t="shared" si="273"/>
        <v>0</v>
      </c>
      <c r="P599" s="101">
        <f t="shared" si="273"/>
        <v>650</v>
      </c>
      <c r="Q599" s="101">
        <f t="shared" si="273"/>
        <v>5308972</v>
      </c>
      <c r="R599" s="101">
        <f t="shared" si="273"/>
        <v>0</v>
      </c>
      <c r="S599" s="101">
        <f t="shared" si="273"/>
        <v>0</v>
      </c>
      <c r="T599" s="101">
        <f t="shared" si="273"/>
        <v>0</v>
      </c>
      <c r="U599" s="101">
        <f t="shared" si="273"/>
        <v>0</v>
      </c>
      <c r="V599" s="101">
        <f t="shared" si="273"/>
        <v>0</v>
      </c>
      <c r="W599" s="101">
        <f t="shared" si="273"/>
        <v>0</v>
      </c>
      <c r="X599" s="101">
        <f t="shared" si="273"/>
        <v>0</v>
      </c>
      <c r="Y599" s="101">
        <f t="shared" si="273"/>
        <v>0</v>
      </c>
      <c r="Z599" s="101">
        <f t="shared" si="273"/>
        <v>0</v>
      </c>
      <c r="AA599" s="101">
        <f t="shared" si="273"/>
        <v>0</v>
      </c>
      <c r="AB599" s="101">
        <f t="shared" si="273"/>
        <v>0</v>
      </c>
      <c r="AC599" s="101">
        <f t="shared" si="273"/>
        <v>0</v>
      </c>
      <c r="AD599" s="101">
        <f t="shared" si="273"/>
        <v>0</v>
      </c>
      <c r="AE599" s="101">
        <f t="shared" si="273"/>
        <v>0</v>
      </c>
      <c r="AF599" s="101">
        <f t="shared" si="273"/>
        <v>113612</v>
      </c>
      <c r="AG599" s="101">
        <f t="shared" si="273"/>
        <v>180000</v>
      </c>
      <c r="AH599" s="101">
        <f t="shared" si="273"/>
        <v>0</v>
      </c>
      <c r="AI599" s="93" t="s">
        <v>17075</v>
      </c>
      <c r="AJ599" s="93" t="s">
        <v>17075</v>
      </c>
      <c r="AK599" s="93" t="s">
        <v>17075</v>
      </c>
      <c r="AL599" s="105"/>
      <c r="AM599" s="105"/>
      <c r="AN599" s="105"/>
      <c r="AO599" s="105"/>
      <c r="AP599" s="106"/>
      <c r="AQ599" s="106"/>
      <c r="AR599" s="106"/>
      <c r="AS599" s="106"/>
      <c r="AT599" s="106"/>
      <c r="AU599" s="106"/>
      <c r="AV599" s="106"/>
      <c r="AW599" s="106"/>
      <c r="AX599" s="106"/>
      <c r="AY599" s="106"/>
      <c r="AZ599" s="106"/>
      <c r="BA599" s="107"/>
      <c r="BB599" s="107"/>
      <c r="BC599" s="106"/>
      <c r="BD599" s="106"/>
      <c r="BE599" s="108"/>
      <c r="BF599" s="109">
        <f t="shared" si="271"/>
        <v>-650</v>
      </c>
      <c r="BM599" s="52" t="e">
        <f t="shared" si="269"/>
        <v>#N/A</v>
      </c>
      <c r="BP599" s="52" t="s">
        <v>3043</v>
      </c>
      <c r="BQ599" s="52" t="s">
        <v>669</v>
      </c>
      <c r="BR599" s="52" t="s">
        <v>3044</v>
      </c>
      <c r="BX599" s="52" t="s">
        <v>3043</v>
      </c>
      <c r="BY599" s="52" t="s">
        <v>669</v>
      </c>
      <c r="BZ599" s="52" t="s">
        <v>3044</v>
      </c>
      <c r="CK599" s="103">
        <f t="shared" si="270"/>
        <v>0</v>
      </c>
    </row>
    <row r="600" spans="1:89" ht="18.75" customHeight="1" x14ac:dyDescent="0.3">
      <c r="A600" s="52">
        <v>1</v>
      </c>
      <c r="B600" s="110">
        <f>SUBTOTAL(9,$A$400:A600)</f>
        <v>156</v>
      </c>
      <c r="C600" s="151" t="s">
        <v>64</v>
      </c>
      <c r="D600" s="151"/>
      <c r="E600" s="151"/>
      <c r="F600" s="152">
        <v>5602584</v>
      </c>
      <c r="G600" s="101">
        <f>H600+I600+J600+K600+L600+M600+O600+Q600+S600+U600+W600+X600+Y600+Z600+AA600+AB600+AC600+AD600+AE600+AF600+AG600+AH600</f>
        <v>5602584</v>
      </c>
      <c r="H600" s="117">
        <v>0</v>
      </c>
      <c r="I600" s="117">
        <v>0</v>
      </c>
      <c r="J600" s="117">
        <v>0</v>
      </c>
      <c r="K600" s="117">
        <v>0</v>
      </c>
      <c r="L600" s="117">
        <v>0</v>
      </c>
      <c r="M600" s="117">
        <v>0</v>
      </c>
      <c r="N600" s="118">
        <v>0</v>
      </c>
      <c r="O600" s="117">
        <v>0</v>
      </c>
      <c r="P600" s="101">
        <v>650</v>
      </c>
      <c r="Q600" s="101">
        <f>ROUND((F600-AG600)/102.14*100,2)</f>
        <v>5308972</v>
      </c>
      <c r="R600" s="117">
        <v>0</v>
      </c>
      <c r="S600" s="117">
        <v>0</v>
      </c>
      <c r="T600" s="117">
        <v>0</v>
      </c>
      <c r="U600" s="117">
        <v>0</v>
      </c>
      <c r="V600" s="117">
        <v>0</v>
      </c>
      <c r="W600" s="117">
        <v>0</v>
      </c>
      <c r="X600" s="117">
        <v>0</v>
      </c>
      <c r="Y600" s="117">
        <v>0</v>
      </c>
      <c r="Z600" s="117">
        <v>0</v>
      </c>
      <c r="AA600" s="117">
        <v>0</v>
      </c>
      <c r="AB600" s="117">
        <v>0</v>
      </c>
      <c r="AC600" s="117">
        <v>0</v>
      </c>
      <c r="AD600" s="117">
        <v>0</v>
      </c>
      <c r="AE600" s="117">
        <v>0</v>
      </c>
      <c r="AF600" s="101">
        <f>ROUND(Q600*2.14%,2)</f>
        <v>113612</v>
      </c>
      <c r="AG600" s="101">
        <v>180000</v>
      </c>
      <c r="AH600" s="117">
        <v>0</v>
      </c>
      <c r="AI600" s="93">
        <v>2024</v>
      </c>
      <c r="AJ600" s="93">
        <v>2024</v>
      </c>
      <c r="AK600" s="93">
        <v>2024</v>
      </c>
      <c r="AL600" s="105"/>
      <c r="AM600" s="105"/>
      <c r="AN600" s="105"/>
      <c r="AO600" s="105"/>
      <c r="AP600" s="106" t="s">
        <v>16995</v>
      </c>
      <c r="AQ600" s="106" t="s">
        <v>17001</v>
      </c>
      <c r="AR600" s="106">
        <v>0</v>
      </c>
      <c r="AS600" s="106" t="s">
        <v>17020</v>
      </c>
      <c r="AT600" s="106" t="s">
        <v>17010</v>
      </c>
      <c r="AU600" s="106">
        <v>0</v>
      </c>
      <c r="AV600" s="106"/>
      <c r="AW600" s="106"/>
      <c r="AX600" s="106"/>
      <c r="AY600" s="106"/>
      <c r="AZ600" s="106" t="s">
        <v>624</v>
      </c>
      <c r="BA600" s="107">
        <v>662.2</v>
      </c>
      <c r="BB600" s="107">
        <v>914.8</v>
      </c>
      <c r="BC600" s="106" t="s">
        <v>2975</v>
      </c>
      <c r="BD600" s="106">
        <v>2004</v>
      </c>
      <c r="BE600" s="108"/>
      <c r="BF600" s="109">
        <f t="shared" si="271"/>
        <v>264.79999999999995</v>
      </c>
      <c r="BG600" s="52" t="s">
        <v>17056</v>
      </c>
      <c r="BM600" s="52" t="str">
        <f t="shared" si="269"/>
        <v>914.800</v>
      </c>
      <c r="BP600" s="52" t="s">
        <v>607</v>
      </c>
      <c r="BQ600" s="52" t="s">
        <v>3114</v>
      </c>
      <c r="BR600" s="52" t="s">
        <v>2993</v>
      </c>
      <c r="BX600" s="52" t="s">
        <v>607</v>
      </c>
      <c r="BY600" s="52" t="s">
        <v>3114</v>
      </c>
      <c r="BZ600" s="52" t="s">
        <v>2993</v>
      </c>
      <c r="CK600" s="103">
        <f t="shared" si="270"/>
        <v>0</v>
      </c>
    </row>
    <row r="601" spans="1:89" x14ac:dyDescent="0.3">
      <c r="B601" s="104" t="s">
        <v>499</v>
      </c>
      <c r="C601" s="104"/>
      <c r="D601" s="100">
        <v>18748215.41</v>
      </c>
      <c r="E601" s="104"/>
      <c r="F601" s="140">
        <v>4641914.7</v>
      </c>
      <c r="G601" s="100">
        <f>G602</f>
        <v>4641914.7</v>
      </c>
      <c r="H601" s="101">
        <f t="shared" ref="H601:AH601" si="274">H602</f>
        <v>0</v>
      </c>
      <c r="I601" s="101">
        <f t="shared" si="274"/>
        <v>0</v>
      </c>
      <c r="J601" s="101">
        <f t="shared" si="274"/>
        <v>0</v>
      </c>
      <c r="K601" s="101">
        <f t="shared" si="274"/>
        <v>0</v>
      </c>
      <c r="L601" s="101">
        <f t="shared" si="274"/>
        <v>0</v>
      </c>
      <c r="M601" s="101">
        <f t="shared" si="274"/>
        <v>0</v>
      </c>
      <c r="N601" s="102">
        <f t="shared" si="274"/>
        <v>0</v>
      </c>
      <c r="O601" s="101">
        <f t="shared" si="274"/>
        <v>0</v>
      </c>
      <c r="P601" s="101">
        <f t="shared" si="274"/>
        <v>570</v>
      </c>
      <c r="Q601" s="101">
        <f t="shared" si="274"/>
        <v>4368430.29</v>
      </c>
      <c r="R601" s="101">
        <f t="shared" si="274"/>
        <v>0</v>
      </c>
      <c r="S601" s="101">
        <f t="shared" si="274"/>
        <v>0</v>
      </c>
      <c r="T601" s="101">
        <f t="shared" si="274"/>
        <v>0</v>
      </c>
      <c r="U601" s="101">
        <f t="shared" si="274"/>
        <v>0</v>
      </c>
      <c r="V601" s="101">
        <f t="shared" si="274"/>
        <v>0</v>
      </c>
      <c r="W601" s="101">
        <f t="shared" si="274"/>
        <v>0</v>
      </c>
      <c r="X601" s="101">
        <f t="shared" si="274"/>
        <v>0</v>
      </c>
      <c r="Y601" s="101">
        <f t="shared" si="274"/>
        <v>0</v>
      </c>
      <c r="Z601" s="101">
        <f t="shared" si="274"/>
        <v>0</v>
      </c>
      <c r="AA601" s="101">
        <f t="shared" si="274"/>
        <v>0</v>
      </c>
      <c r="AB601" s="101">
        <f t="shared" si="274"/>
        <v>0</v>
      </c>
      <c r="AC601" s="101">
        <f t="shared" si="274"/>
        <v>0</v>
      </c>
      <c r="AD601" s="101">
        <f t="shared" si="274"/>
        <v>0</v>
      </c>
      <c r="AE601" s="101">
        <f t="shared" si="274"/>
        <v>0</v>
      </c>
      <c r="AF601" s="101">
        <f t="shared" si="274"/>
        <v>93484.41</v>
      </c>
      <c r="AG601" s="101">
        <f t="shared" si="274"/>
        <v>180000</v>
      </c>
      <c r="AH601" s="101">
        <f t="shared" si="274"/>
        <v>0</v>
      </c>
      <c r="AI601" s="93" t="s">
        <v>17075</v>
      </c>
      <c r="AJ601" s="93" t="s">
        <v>17075</v>
      </c>
      <c r="AK601" s="93" t="s">
        <v>17075</v>
      </c>
      <c r="AL601" s="105"/>
      <c r="AM601" s="105"/>
      <c r="AN601" s="105"/>
      <c r="AO601" s="105"/>
      <c r="AP601" s="106"/>
      <c r="AQ601" s="106"/>
      <c r="AR601" s="106"/>
      <c r="AS601" s="106"/>
      <c r="AT601" s="106"/>
      <c r="AU601" s="106"/>
      <c r="AV601" s="106"/>
      <c r="AW601" s="106"/>
      <c r="AX601" s="106"/>
      <c r="AY601" s="106"/>
      <c r="AZ601" s="106"/>
      <c r="BA601" s="107"/>
      <c r="BB601" s="107"/>
      <c r="BC601" s="106"/>
      <c r="BD601" s="106"/>
      <c r="BE601" s="108"/>
      <c r="BF601" s="109">
        <f t="shared" si="271"/>
        <v>-570</v>
      </c>
      <c r="BM601" s="52" t="e">
        <f t="shared" si="269"/>
        <v>#N/A</v>
      </c>
      <c r="BP601" s="52" t="s">
        <v>3788</v>
      </c>
      <c r="BQ601" s="52" t="s">
        <v>1005</v>
      </c>
      <c r="BR601" s="52" t="s">
        <v>778</v>
      </c>
      <c r="BX601" s="52" t="s">
        <v>3788</v>
      </c>
      <c r="BY601" s="52" t="s">
        <v>1005</v>
      </c>
      <c r="BZ601" s="52" t="s">
        <v>778</v>
      </c>
      <c r="CK601" s="103">
        <f t="shared" si="270"/>
        <v>1.4551915228366852E-10</v>
      </c>
    </row>
    <row r="602" spans="1:89" x14ac:dyDescent="0.3">
      <c r="A602" s="52">
        <v>1</v>
      </c>
      <c r="B602" s="110">
        <f>SUBTOTAL(9,$A$400:A602)</f>
        <v>157</v>
      </c>
      <c r="C602" s="115" t="s">
        <v>505</v>
      </c>
      <c r="D602" s="115"/>
      <c r="E602" s="115"/>
      <c r="F602" s="116">
        <v>4641914.7</v>
      </c>
      <c r="G602" s="101">
        <f>H602+I602+J602+K602+L602+M602+O602+Q602+S602+U602+W602+X602+Y602+Z602+AA602+AB602+AC602+AD602+AE602+AF602+AG602+AH602</f>
        <v>4641914.7</v>
      </c>
      <c r="H602" s="117">
        <v>0</v>
      </c>
      <c r="I602" s="117">
        <v>0</v>
      </c>
      <c r="J602" s="117">
        <v>0</v>
      </c>
      <c r="K602" s="117">
        <v>0</v>
      </c>
      <c r="L602" s="117">
        <v>0</v>
      </c>
      <c r="M602" s="117">
        <v>0</v>
      </c>
      <c r="N602" s="118">
        <v>0</v>
      </c>
      <c r="O602" s="117">
        <v>0</v>
      </c>
      <c r="P602" s="101">
        <v>570</v>
      </c>
      <c r="Q602" s="101">
        <f>ROUND((F602-AG602)/102.14*100,2)</f>
        <v>4368430.29</v>
      </c>
      <c r="R602" s="117">
        <v>0</v>
      </c>
      <c r="S602" s="117">
        <v>0</v>
      </c>
      <c r="T602" s="117">
        <v>0</v>
      </c>
      <c r="U602" s="117">
        <v>0</v>
      </c>
      <c r="V602" s="117">
        <v>0</v>
      </c>
      <c r="W602" s="117">
        <v>0</v>
      </c>
      <c r="X602" s="117">
        <v>0</v>
      </c>
      <c r="Y602" s="117">
        <v>0</v>
      </c>
      <c r="Z602" s="117">
        <v>0</v>
      </c>
      <c r="AA602" s="117">
        <v>0</v>
      </c>
      <c r="AB602" s="117">
        <v>0</v>
      </c>
      <c r="AC602" s="117">
        <v>0</v>
      </c>
      <c r="AD602" s="117">
        <v>0</v>
      </c>
      <c r="AE602" s="117">
        <v>0</v>
      </c>
      <c r="AF602" s="101">
        <f>ROUND(Q602*2.14%,2)</f>
        <v>93484.41</v>
      </c>
      <c r="AG602" s="101">
        <v>180000</v>
      </c>
      <c r="AH602" s="117">
        <v>0</v>
      </c>
      <c r="AI602" s="93">
        <v>2024</v>
      </c>
      <c r="AJ602" s="93">
        <v>2024</v>
      </c>
      <c r="AK602" s="93">
        <v>2024</v>
      </c>
      <c r="AL602" s="105"/>
      <c r="AM602" s="105"/>
      <c r="AN602" s="105"/>
      <c r="AO602" s="105"/>
      <c r="AP602" s="106" t="s">
        <v>16995</v>
      </c>
      <c r="AQ602" s="106" t="s">
        <v>17005</v>
      </c>
      <c r="AR602" s="106">
        <v>0</v>
      </c>
      <c r="AS602" s="106" t="s">
        <v>17006</v>
      </c>
      <c r="AT602" s="106" t="s">
        <v>17012</v>
      </c>
      <c r="AU602" s="106">
        <v>0</v>
      </c>
      <c r="AV602" s="106"/>
      <c r="AW602" s="106"/>
      <c r="AX602" s="106"/>
      <c r="AY602" s="106"/>
      <c r="AZ602" s="106" t="s">
        <v>805</v>
      </c>
      <c r="BA602" s="107">
        <v>831.4</v>
      </c>
      <c r="BB602" s="107">
        <v>550</v>
      </c>
      <c r="BC602" s="106" t="s">
        <v>2975</v>
      </c>
      <c r="BD602" s="106" t="s">
        <v>17058</v>
      </c>
      <c r="BE602" s="108"/>
      <c r="BF602" s="109">
        <f t="shared" si="271"/>
        <v>-20</v>
      </c>
      <c r="BM602" s="52" t="str">
        <f t="shared" si="269"/>
        <v>546.000</v>
      </c>
      <c r="BP602" s="52" t="s">
        <v>3791</v>
      </c>
      <c r="BQ602" s="52" t="s">
        <v>2988</v>
      </c>
      <c r="BR602" s="52" t="s">
        <v>3792</v>
      </c>
      <c r="BX602" s="52" t="s">
        <v>3791</v>
      </c>
      <c r="BY602" s="52" t="s">
        <v>2988</v>
      </c>
      <c r="BZ602" s="52" t="s">
        <v>3792</v>
      </c>
      <c r="CK602" s="103">
        <f t="shared" si="270"/>
        <v>1.4551915228366852E-10</v>
      </c>
    </row>
    <row r="603" spans="1:89" x14ac:dyDescent="0.3">
      <c r="B603" s="104" t="s">
        <v>500</v>
      </c>
      <c r="C603" s="104"/>
      <c r="D603" s="104"/>
      <c r="E603" s="104"/>
      <c r="F603" s="140">
        <v>5080000</v>
      </c>
      <c r="G603" s="100">
        <f>G604</f>
        <v>5080000</v>
      </c>
      <c r="H603" s="101">
        <f t="shared" ref="H603:AH603" si="275">H604</f>
        <v>0</v>
      </c>
      <c r="I603" s="101">
        <f t="shared" si="275"/>
        <v>0</v>
      </c>
      <c r="J603" s="101">
        <f t="shared" si="275"/>
        <v>0</v>
      </c>
      <c r="K603" s="101">
        <f t="shared" si="275"/>
        <v>0</v>
      </c>
      <c r="L603" s="101">
        <f t="shared" si="275"/>
        <v>0</v>
      </c>
      <c r="M603" s="101">
        <f t="shared" si="275"/>
        <v>0</v>
      </c>
      <c r="N603" s="102">
        <f t="shared" si="275"/>
        <v>0</v>
      </c>
      <c r="O603" s="101">
        <f t="shared" si="275"/>
        <v>0</v>
      </c>
      <c r="P603" s="101">
        <f t="shared" si="275"/>
        <v>0</v>
      </c>
      <c r="Q603" s="101">
        <f t="shared" si="275"/>
        <v>0</v>
      </c>
      <c r="R603" s="101">
        <f t="shared" si="275"/>
        <v>0</v>
      </c>
      <c r="S603" s="101">
        <f t="shared" si="275"/>
        <v>0</v>
      </c>
      <c r="T603" s="101">
        <f t="shared" si="275"/>
        <v>0</v>
      </c>
      <c r="U603" s="101">
        <f t="shared" si="275"/>
        <v>0</v>
      </c>
      <c r="V603" s="101">
        <f t="shared" si="275"/>
        <v>0</v>
      </c>
      <c r="W603" s="101">
        <f t="shared" si="275"/>
        <v>0</v>
      </c>
      <c r="X603" s="101">
        <f t="shared" si="275"/>
        <v>4728803.5999999996</v>
      </c>
      <c r="Y603" s="101">
        <f t="shared" si="275"/>
        <v>0</v>
      </c>
      <c r="Z603" s="101">
        <f t="shared" si="275"/>
        <v>0</v>
      </c>
      <c r="AA603" s="101">
        <f t="shared" si="275"/>
        <v>0</v>
      </c>
      <c r="AB603" s="101">
        <f t="shared" si="275"/>
        <v>0</v>
      </c>
      <c r="AC603" s="101">
        <f t="shared" si="275"/>
        <v>0</v>
      </c>
      <c r="AD603" s="101">
        <f t="shared" si="275"/>
        <v>0</v>
      </c>
      <c r="AE603" s="101">
        <f t="shared" si="275"/>
        <v>0</v>
      </c>
      <c r="AF603" s="101">
        <f t="shared" si="275"/>
        <v>101196.4</v>
      </c>
      <c r="AG603" s="101">
        <f t="shared" si="275"/>
        <v>250000</v>
      </c>
      <c r="AH603" s="101">
        <f t="shared" si="275"/>
        <v>0</v>
      </c>
      <c r="AI603" s="93" t="s">
        <v>17075</v>
      </c>
      <c r="AJ603" s="93" t="s">
        <v>17075</v>
      </c>
      <c r="AK603" s="93" t="s">
        <v>17075</v>
      </c>
      <c r="AL603" s="105"/>
      <c r="AM603" s="105"/>
      <c r="AN603" s="105"/>
      <c r="AO603" s="105"/>
      <c r="AP603" s="106"/>
      <c r="AQ603" s="106"/>
      <c r="AR603" s="106"/>
      <c r="AS603" s="106"/>
      <c r="AT603" s="106"/>
      <c r="AU603" s="106"/>
      <c r="AV603" s="106"/>
      <c r="AW603" s="106"/>
      <c r="AX603" s="106"/>
      <c r="AY603" s="106"/>
      <c r="AZ603" s="106"/>
      <c r="BA603" s="107"/>
      <c r="BB603" s="107"/>
      <c r="BC603" s="106"/>
      <c r="BD603" s="106"/>
      <c r="BE603" s="108"/>
      <c r="BF603" s="109">
        <f t="shared" si="271"/>
        <v>0</v>
      </c>
      <c r="BM603" s="52" t="e">
        <f t="shared" si="269"/>
        <v>#N/A</v>
      </c>
      <c r="BP603" s="52" t="s">
        <v>3793</v>
      </c>
      <c r="BQ603" s="52" t="s">
        <v>2988</v>
      </c>
      <c r="BR603" s="52" t="s">
        <v>2383</v>
      </c>
      <c r="BX603" s="52" t="s">
        <v>3793</v>
      </c>
      <c r="BY603" s="52" t="s">
        <v>2988</v>
      </c>
      <c r="BZ603" s="52" t="s">
        <v>2383</v>
      </c>
      <c r="CK603" s="103">
        <f t="shared" si="270"/>
        <v>3.7834979593753815E-10</v>
      </c>
    </row>
    <row r="604" spans="1:89" x14ac:dyDescent="0.3">
      <c r="A604" s="52">
        <v>1</v>
      </c>
      <c r="B604" s="110">
        <f>SUBTOTAL(9,$A$400:A604)</f>
        <v>158</v>
      </c>
      <c r="C604" s="115" t="s">
        <v>506</v>
      </c>
      <c r="D604" s="115"/>
      <c r="E604" s="115"/>
      <c r="F604" s="116">
        <v>5080000</v>
      </c>
      <c r="G604" s="101">
        <f>H604+I604+J604+K604+L604+M604+O604+Q604+S604+U604+W604+X604+Y604+Z604+AA604+AB604+AC604+AD604+AE604+AF604+AG604+AH604</f>
        <v>5080000</v>
      </c>
      <c r="H604" s="117">
        <v>0</v>
      </c>
      <c r="I604" s="117">
        <v>0</v>
      </c>
      <c r="J604" s="117">
        <v>0</v>
      </c>
      <c r="K604" s="117">
        <v>0</v>
      </c>
      <c r="L604" s="117">
        <v>0</v>
      </c>
      <c r="M604" s="117">
        <v>0</v>
      </c>
      <c r="N604" s="118">
        <v>0</v>
      </c>
      <c r="O604" s="117">
        <v>0</v>
      </c>
      <c r="P604" s="101">
        <v>0</v>
      </c>
      <c r="Q604" s="153">
        <v>0</v>
      </c>
      <c r="R604" s="117">
        <v>0</v>
      </c>
      <c r="S604" s="117">
        <v>0</v>
      </c>
      <c r="T604" s="117">
        <v>0</v>
      </c>
      <c r="U604" s="117">
        <v>0</v>
      </c>
      <c r="V604" s="117">
        <v>0</v>
      </c>
      <c r="W604" s="117">
        <v>0</v>
      </c>
      <c r="X604" s="101">
        <f>ROUND((F604-AG604)/102.14*100,2)</f>
        <v>4728803.5999999996</v>
      </c>
      <c r="Y604" s="117">
        <v>0</v>
      </c>
      <c r="Z604" s="117">
        <v>0</v>
      </c>
      <c r="AA604" s="117">
        <v>0</v>
      </c>
      <c r="AB604" s="117">
        <v>0</v>
      </c>
      <c r="AC604" s="117">
        <v>0</v>
      </c>
      <c r="AD604" s="117">
        <v>0</v>
      </c>
      <c r="AE604" s="117">
        <v>0</v>
      </c>
      <c r="AF604" s="117">
        <f>ROUND(X604*2.14%,2)</f>
        <v>101196.4</v>
      </c>
      <c r="AG604" s="117">
        <v>250000</v>
      </c>
      <c r="AH604" s="117">
        <v>0</v>
      </c>
      <c r="AI604" s="93">
        <v>2024</v>
      </c>
      <c r="AJ604" s="93">
        <v>2024</v>
      </c>
      <c r="AK604" s="93">
        <v>2024</v>
      </c>
      <c r="AL604" s="105"/>
      <c r="AM604" s="105"/>
      <c r="AN604" s="105"/>
      <c r="AO604" s="105"/>
      <c r="AP604" s="106" t="s">
        <v>17001</v>
      </c>
      <c r="AQ604" s="106" t="s">
        <v>17000</v>
      </c>
      <c r="AR604" s="106">
        <v>0</v>
      </c>
      <c r="AS604" s="106" t="s">
        <v>17004</v>
      </c>
      <c r="AT604" s="106" t="s">
        <v>17012</v>
      </c>
      <c r="AU604" s="106">
        <v>0</v>
      </c>
      <c r="AV604" s="106" t="s">
        <v>17033</v>
      </c>
      <c r="AW604" s="106"/>
      <c r="AX604" s="106"/>
      <c r="AY604" s="106"/>
      <c r="AZ604" s="106" t="s">
        <v>783</v>
      </c>
      <c r="BA604" s="107">
        <v>848.5</v>
      </c>
      <c r="BB604" s="107">
        <v>548</v>
      </c>
      <c r="BC604" s="106" t="s">
        <v>2975</v>
      </c>
      <c r="BD604" s="106" t="s">
        <v>1350</v>
      </c>
      <c r="BE604" s="108"/>
      <c r="BF604" s="109">
        <f t="shared" si="271"/>
        <v>548</v>
      </c>
      <c r="BM604" s="52" t="str">
        <f t="shared" si="269"/>
        <v>729.100</v>
      </c>
      <c r="BP604" s="52" t="s">
        <v>3794</v>
      </c>
      <c r="BQ604" s="52" t="s">
        <v>3276</v>
      </c>
      <c r="BR604" s="52" t="s">
        <v>3796</v>
      </c>
      <c r="BX604" s="52" t="s">
        <v>3794</v>
      </c>
      <c r="BY604" s="52" t="s">
        <v>3276</v>
      </c>
      <c r="BZ604" s="52" t="s">
        <v>3796</v>
      </c>
      <c r="CK604" s="103">
        <f t="shared" si="270"/>
        <v>3.7834979593753815E-10</v>
      </c>
    </row>
    <row r="605" spans="1:89" x14ac:dyDescent="0.3">
      <c r="B605" s="104" t="s">
        <v>503</v>
      </c>
      <c r="C605" s="104"/>
      <c r="D605" s="104"/>
      <c r="E605" s="104"/>
      <c r="F605" s="140">
        <v>5416381.5199999996</v>
      </c>
      <c r="G605" s="100">
        <f>G606</f>
        <v>5416381.5199999996</v>
      </c>
      <c r="H605" s="101">
        <f t="shared" ref="H605:AH605" si="276">H606</f>
        <v>0</v>
      </c>
      <c r="I605" s="101">
        <f t="shared" si="276"/>
        <v>0</v>
      </c>
      <c r="J605" s="101">
        <f t="shared" si="276"/>
        <v>0</v>
      </c>
      <c r="K605" s="101">
        <f t="shared" si="276"/>
        <v>0</v>
      </c>
      <c r="L605" s="101">
        <f t="shared" si="276"/>
        <v>0</v>
      </c>
      <c r="M605" s="101">
        <f t="shared" si="276"/>
        <v>0</v>
      </c>
      <c r="N605" s="102">
        <f t="shared" si="276"/>
        <v>0</v>
      </c>
      <c r="O605" s="101">
        <f t="shared" si="276"/>
        <v>0</v>
      </c>
      <c r="P605" s="101">
        <f t="shared" si="276"/>
        <v>665.1</v>
      </c>
      <c r="Q605" s="101">
        <f t="shared" si="276"/>
        <v>5126670.7699999996</v>
      </c>
      <c r="R605" s="101">
        <f t="shared" si="276"/>
        <v>0</v>
      </c>
      <c r="S605" s="101">
        <f t="shared" si="276"/>
        <v>0</v>
      </c>
      <c r="T605" s="101">
        <f t="shared" si="276"/>
        <v>0</v>
      </c>
      <c r="U605" s="101">
        <f t="shared" si="276"/>
        <v>0</v>
      </c>
      <c r="V605" s="101">
        <f t="shared" si="276"/>
        <v>0</v>
      </c>
      <c r="W605" s="101">
        <f t="shared" si="276"/>
        <v>0</v>
      </c>
      <c r="X605" s="101">
        <f t="shared" si="276"/>
        <v>0</v>
      </c>
      <c r="Y605" s="101">
        <f t="shared" si="276"/>
        <v>0</v>
      </c>
      <c r="Z605" s="101">
        <f t="shared" si="276"/>
        <v>0</v>
      </c>
      <c r="AA605" s="101">
        <f t="shared" si="276"/>
        <v>0</v>
      </c>
      <c r="AB605" s="101">
        <f t="shared" si="276"/>
        <v>0</v>
      </c>
      <c r="AC605" s="101">
        <f t="shared" si="276"/>
        <v>0</v>
      </c>
      <c r="AD605" s="101">
        <f t="shared" si="276"/>
        <v>0</v>
      </c>
      <c r="AE605" s="101">
        <f t="shared" si="276"/>
        <v>0</v>
      </c>
      <c r="AF605" s="101">
        <f t="shared" si="276"/>
        <v>109710.75</v>
      </c>
      <c r="AG605" s="101">
        <f t="shared" si="276"/>
        <v>180000</v>
      </c>
      <c r="AH605" s="101">
        <f t="shared" si="276"/>
        <v>0</v>
      </c>
      <c r="AI605" s="93" t="s">
        <v>17075</v>
      </c>
      <c r="AJ605" s="93" t="s">
        <v>17075</v>
      </c>
      <c r="AK605" s="93" t="s">
        <v>17075</v>
      </c>
      <c r="AL605" s="105"/>
      <c r="AM605" s="105"/>
      <c r="AN605" s="105"/>
      <c r="AO605" s="105"/>
      <c r="AP605" s="106"/>
      <c r="AQ605" s="106"/>
      <c r="AR605" s="106"/>
      <c r="AS605" s="106"/>
      <c r="AT605" s="106"/>
      <c r="AU605" s="106"/>
      <c r="AV605" s="106"/>
      <c r="AW605" s="106"/>
      <c r="AX605" s="106"/>
      <c r="AY605" s="106"/>
      <c r="AZ605" s="106"/>
      <c r="BA605" s="107"/>
      <c r="BB605" s="107"/>
      <c r="BC605" s="106"/>
      <c r="BD605" s="106"/>
      <c r="BE605" s="108"/>
      <c r="BF605" s="109">
        <f t="shared" si="271"/>
        <v>-665.1</v>
      </c>
      <c r="BM605" s="52" t="e">
        <f t="shared" si="269"/>
        <v>#N/A</v>
      </c>
      <c r="BP605" s="52" t="s">
        <v>3797</v>
      </c>
      <c r="BQ605" s="52" t="s">
        <v>779</v>
      </c>
      <c r="BR605" s="52" t="s">
        <v>3799</v>
      </c>
      <c r="BX605" s="52" t="s">
        <v>3797</v>
      </c>
      <c r="BY605" s="52" t="s">
        <v>779</v>
      </c>
      <c r="BZ605" s="52" t="s">
        <v>3799</v>
      </c>
      <c r="CK605" s="103">
        <f t="shared" si="270"/>
        <v>0</v>
      </c>
    </row>
    <row r="606" spans="1:89" x14ac:dyDescent="0.3">
      <c r="A606" s="52">
        <v>1</v>
      </c>
      <c r="B606" s="110">
        <f>SUBTOTAL(9,$A$400:A606)</f>
        <v>159</v>
      </c>
      <c r="C606" s="115" t="s">
        <v>507</v>
      </c>
      <c r="D606" s="115"/>
      <c r="E606" s="115"/>
      <c r="F606" s="116">
        <v>5416381.5199999996</v>
      </c>
      <c r="G606" s="101">
        <f>H606+I606+J606+K606+L606+M606+O606+Q606+S606+U606+W606+X606+Y606+Z606+AA606+AB606+AC606+AD606+AE606+AF606+AG606+AH606</f>
        <v>5416381.5199999996</v>
      </c>
      <c r="H606" s="117">
        <v>0</v>
      </c>
      <c r="I606" s="117">
        <v>0</v>
      </c>
      <c r="J606" s="117">
        <v>0</v>
      </c>
      <c r="K606" s="117">
        <v>0</v>
      </c>
      <c r="L606" s="117">
        <v>0</v>
      </c>
      <c r="M606" s="117">
        <v>0</v>
      </c>
      <c r="N606" s="118">
        <v>0</v>
      </c>
      <c r="O606" s="117">
        <v>0</v>
      </c>
      <c r="P606" s="101">
        <v>665.1</v>
      </c>
      <c r="Q606" s="101">
        <f>ROUND((F606-AG606)/102.14*100,2)</f>
        <v>5126670.7699999996</v>
      </c>
      <c r="R606" s="117">
        <v>0</v>
      </c>
      <c r="S606" s="117">
        <v>0</v>
      </c>
      <c r="T606" s="117">
        <v>0</v>
      </c>
      <c r="U606" s="117">
        <v>0</v>
      </c>
      <c r="V606" s="117">
        <v>0</v>
      </c>
      <c r="W606" s="117">
        <v>0</v>
      </c>
      <c r="X606" s="117">
        <v>0</v>
      </c>
      <c r="Y606" s="117">
        <v>0</v>
      </c>
      <c r="Z606" s="117">
        <v>0</v>
      </c>
      <c r="AA606" s="117">
        <v>0</v>
      </c>
      <c r="AB606" s="117">
        <v>0</v>
      </c>
      <c r="AC606" s="117">
        <v>0</v>
      </c>
      <c r="AD606" s="117">
        <v>0</v>
      </c>
      <c r="AE606" s="117">
        <v>0</v>
      </c>
      <c r="AF606" s="101">
        <f>ROUND(Q606*2.14%,2)</f>
        <v>109710.75</v>
      </c>
      <c r="AG606" s="101">
        <v>180000</v>
      </c>
      <c r="AH606" s="117">
        <v>0</v>
      </c>
      <c r="AI606" s="93">
        <v>2024</v>
      </c>
      <c r="AJ606" s="93">
        <v>2024</v>
      </c>
      <c r="AK606" s="93">
        <v>2024</v>
      </c>
      <c r="AL606" s="105"/>
      <c r="AM606" s="105"/>
      <c r="AN606" s="105"/>
      <c r="AO606" s="105"/>
      <c r="AP606" s="106" t="s">
        <v>17011</v>
      </c>
      <c r="AQ606" s="106" t="s">
        <v>17002</v>
      </c>
      <c r="AR606" s="106">
        <v>0</v>
      </c>
      <c r="AS606" s="106" t="s">
        <v>17005</v>
      </c>
      <c r="AT606" s="106" t="s">
        <v>17012</v>
      </c>
      <c r="AU606" s="106" t="s">
        <v>17002</v>
      </c>
      <c r="AV606" s="106" t="s">
        <v>17031</v>
      </c>
      <c r="AW606" s="106"/>
      <c r="AX606" s="106"/>
      <c r="AY606" s="106"/>
      <c r="AZ606" s="106" t="s">
        <v>818</v>
      </c>
      <c r="BA606" s="107">
        <v>713.9</v>
      </c>
      <c r="BB606" s="107">
        <v>685.22</v>
      </c>
      <c r="BC606" s="106" t="s">
        <v>2975</v>
      </c>
      <c r="BD606" s="106" t="s">
        <v>17058</v>
      </c>
      <c r="BE606" s="108"/>
      <c r="BF606" s="109">
        <f t="shared" si="271"/>
        <v>20.120000000000005</v>
      </c>
      <c r="BM606" s="52" t="str">
        <f t="shared" si="269"/>
        <v>497.100</v>
      </c>
      <c r="BP606" s="52" t="s">
        <v>3800</v>
      </c>
      <c r="BQ606" s="52" t="s">
        <v>870</v>
      </c>
      <c r="BR606" s="52" t="s">
        <v>3802</v>
      </c>
      <c r="BX606" s="52" t="s">
        <v>3800</v>
      </c>
      <c r="BY606" s="52" t="s">
        <v>870</v>
      </c>
      <c r="BZ606" s="52" t="s">
        <v>3802</v>
      </c>
      <c r="CK606" s="103">
        <f t="shared" si="270"/>
        <v>0</v>
      </c>
    </row>
    <row r="607" spans="1:89" x14ac:dyDescent="0.3">
      <c r="B607" s="104" t="s">
        <v>305</v>
      </c>
      <c r="C607" s="104"/>
      <c r="D607" s="100">
        <v>19415574.370000001</v>
      </c>
      <c r="E607" s="104"/>
      <c r="F607" s="140">
        <v>14274363.07</v>
      </c>
      <c r="G607" s="100">
        <f>G608+G609</f>
        <v>13673874.810000001</v>
      </c>
      <c r="H607" s="101">
        <f t="shared" ref="H607:AH607" si="277">H608+H609</f>
        <v>0</v>
      </c>
      <c r="I607" s="101">
        <f t="shared" si="277"/>
        <v>0</v>
      </c>
      <c r="J607" s="101">
        <f t="shared" si="277"/>
        <v>0</v>
      </c>
      <c r="K607" s="101">
        <f t="shared" si="277"/>
        <v>0</v>
      </c>
      <c r="L607" s="101">
        <f t="shared" si="277"/>
        <v>0</v>
      </c>
      <c r="M607" s="101">
        <f t="shared" si="277"/>
        <v>0</v>
      </c>
      <c r="N607" s="102">
        <f t="shared" si="277"/>
        <v>0</v>
      </c>
      <c r="O607" s="101">
        <f t="shared" si="277"/>
        <v>0</v>
      </c>
      <c r="P607" s="101">
        <f t="shared" si="277"/>
        <v>1727</v>
      </c>
      <c r="Q607" s="101">
        <f t="shared" si="277"/>
        <v>13015346.4</v>
      </c>
      <c r="R607" s="101">
        <f t="shared" si="277"/>
        <v>0</v>
      </c>
      <c r="S607" s="101">
        <f t="shared" si="277"/>
        <v>0</v>
      </c>
      <c r="T607" s="101">
        <f t="shared" si="277"/>
        <v>0</v>
      </c>
      <c r="U607" s="101">
        <f t="shared" si="277"/>
        <v>0</v>
      </c>
      <c r="V607" s="101">
        <f t="shared" si="277"/>
        <v>0</v>
      </c>
      <c r="W607" s="101">
        <f t="shared" si="277"/>
        <v>0</v>
      </c>
      <c r="X607" s="101">
        <f t="shared" si="277"/>
        <v>0</v>
      </c>
      <c r="Y607" s="101">
        <f t="shared" si="277"/>
        <v>0</v>
      </c>
      <c r="Z607" s="101">
        <f t="shared" si="277"/>
        <v>0</v>
      </c>
      <c r="AA607" s="101">
        <f t="shared" si="277"/>
        <v>0</v>
      </c>
      <c r="AB607" s="101">
        <f t="shared" si="277"/>
        <v>0</v>
      </c>
      <c r="AC607" s="101">
        <f t="shared" si="277"/>
        <v>0</v>
      </c>
      <c r="AD607" s="101">
        <f t="shared" si="277"/>
        <v>0</v>
      </c>
      <c r="AE607" s="101">
        <f t="shared" si="277"/>
        <v>0</v>
      </c>
      <c r="AF607" s="101">
        <f t="shared" si="277"/>
        <v>278528.40999999997</v>
      </c>
      <c r="AG607" s="101">
        <f t="shared" si="277"/>
        <v>380000</v>
      </c>
      <c r="AH607" s="101">
        <f t="shared" si="277"/>
        <v>0</v>
      </c>
      <c r="AI607" s="93" t="s">
        <v>17075</v>
      </c>
      <c r="AJ607" s="93" t="s">
        <v>17075</v>
      </c>
      <c r="AK607" s="93" t="s">
        <v>17075</v>
      </c>
      <c r="AL607" s="105"/>
      <c r="AM607" s="105"/>
      <c r="AN607" s="105"/>
      <c r="AO607" s="105"/>
      <c r="AP607" s="106"/>
      <c r="AQ607" s="106"/>
      <c r="AR607" s="106"/>
      <c r="AS607" s="106"/>
      <c r="AT607" s="106"/>
      <c r="AU607" s="106"/>
      <c r="AV607" s="106"/>
      <c r="AW607" s="106"/>
      <c r="AX607" s="106"/>
      <c r="AY607" s="106"/>
      <c r="AZ607" s="106"/>
      <c r="BA607" s="107"/>
      <c r="BB607" s="107"/>
      <c r="BC607" s="106"/>
      <c r="BD607" s="106"/>
      <c r="BE607" s="108"/>
      <c r="BF607" s="109">
        <f t="shared" si="271"/>
        <v>-1727</v>
      </c>
      <c r="BM607" s="52" t="e">
        <f t="shared" si="269"/>
        <v>#N/A</v>
      </c>
      <c r="BP607" s="52" t="s">
        <v>3475</v>
      </c>
      <c r="BQ607" s="52" t="s">
        <v>2993</v>
      </c>
      <c r="BR607" s="52" t="s">
        <v>2993</v>
      </c>
      <c r="BX607" s="52" t="s">
        <v>3475</v>
      </c>
      <c r="BY607" s="52" t="s">
        <v>2993</v>
      </c>
      <c r="BZ607" s="52" t="s">
        <v>2993</v>
      </c>
      <c r="CK607" s="103">
        <f t="shared" si="270"/>
        <v>1.7462298274040222E-10</v>
      </c>
    </row>
    <row r="608" spans="1:89" x14ac:dyDescent="0.3">
      <c r="A608" s="52">
        <v>1</v>
      </c>
      <c r="B608" s="110">
        <f>SUBTOTAL(9,$A$400:A608)</f>
        <v>160</v>
      </c>
      <c r="C608" s="115" t="s">
        <v>307</v>
      </c>
      <c r="D608" s="115"/>
      <c r="E608" s="115"/>
      <c r="F608" s="116">
        <v>4908976.4800000004</v>
      </c>
      <c r="G608" s="101">
        <f t="shared" ref="G608:G609" si="278">H608+I608+J608+K608+L608+M608+O608+Q608+S608+U608+W608+X608+Y608+Z608+AA608+AB608+AC608+AD608+AE608+AF608+AG608+AH608</f>
        <v>4908976.4800000004</v>
      </c>
      <c r="H608" s="117">
        <v>0</v>
      </c>
      <c r="I608" s="117">
        <v>0</v>
      </c>
      <c r="J608" s="117">
        <v>0</v>
      </c>
      <c r="K608" s="117">
        <v>0</v>
      </c>
      <c r="L608" s="117">
        <v>0</v>
      </c>
      <c r="M608" s="117">
        <v>0</v>
      </c>
      <c r="N608" s="118">
        <v>0</v>
      </c>
      <c r="O608" s="117">
        <v>0</v>
      </c>
      <c r="P608" s="101">
        <v>620</v>
      </c>
      <c r="Q608" s="101">
        <f>ROUND((F608-AG608)/102.14*100,2)</f>
        <v>4629896.6900000004</v>
      </c>
      <c r="R608" s="117">
        <v>0</v>
      </c>
      <c r="S608" s="117">
        <v>0</v>
      </c>
      <c r="T608" s="117">
        <v>0</v>
      </c>
      <c r="U608" s="117">
        <v>0</v>
      </c>
      <c r="V608" s="117">
        <v>0</v>
      </c>
      <c r="W608" s="117">
        <v>0</v>
      </c>
      <c r="X608" s="117">
        <v>0</v>
      </c>
      <c r="Y608" s="117">
        <v>0</v>
      </c>
      <c r="Z608" s="117">
        <v>0</v>
      </c>
      <c r="AA608" s="117">
        <v>0</v>
      </c>
      <c r="AB608" s="117">
        <v>0</v>
      </c>
      <c r="AC608" s="117">
        <v>0</v>
      </c>
      <c r="AD608" s="117">
        <v>0</v>
      </c>
      <c r="AE608" s="117">
        <v>0</v>
      </c>
      <c r="AF608" s="101">
        <f>ROUND(Q608*2.14%,2)</f>
        <v>99079.79</v>
      </c>
      <c r="AG608" s="101">
        <v>180000</v>
      </c>
      <c r="AH608" s="117">
        <v>0</v>
      </c>
      <c r="AI608" s="93">
        <v>2024</v>
      </c>
      <c r="AJ608" s="93">
        <v>2024</v>
      </c>
      <c r="AK608" s="93">
        <v>2024</v>
      </c>
      <c r="AL608" s="105"/>
      <c r="AM608" s="105"/>
      <c r="AN608" s="105"/>
      <c r="AO608" s="105"/>
      <c r="AP608" s="106" t="s">
        <v>16999</v>
      </c>
      <c r="AQ608" s="106" t="s">
        <v>16999</v>
      </c>
      <c r="AR608" s="106">
        <v>0</v>
      </c>
      <c r="AS608" s="106" t="s">
        <v>17011</v>
      </c>
      <c r="AT608" s="106" t="s">
        <v>17012</v>
      </c>
      <c r="AU608" s="106" t="s">
        <v>17004</v>
      </c>
      <c r="AV608" s="106"/>
      <c r="AW608" s="106"/>
      <c r="AX608" s="106"/>
      <c r="AY608" s="106"/>
      <c r="AZ608" s="106" t="s">
        <v>795</v>
      </c>
      <c r="BA608" s="107">
        <v>1776.4</v>
      </c>
      <c r="BB608" s="107">
        <v>620</v>
      </c>
      <c r="BC608" s="106" t="s">
        <v>2975</v>
      </c>
      <c r="BD608" s="106" t="s">
        <v>17058</v>
      </c>
      <c r="BE608" s="108"/>
      <c r="BF608" s="109">
        <f t="shared" si="271"/>
        <v>0</v>
      </c>
      <c r="BM608" s="52" t="str">
        <f t="shared" si="269"/>
        <v>нет данных</v>
      </c>
      <c r="BP608" s="52" t="s">
        <v>3476</v>
      </c>
      <c r="BQ608" s="52" t="s">
        <v>1350</v>
      </c>
      <c r="BR608" s="52" t="s">
        <v>2993</v>
      </c>
      <c r="BX608" s="52" t="s">
        <v>3476</v>
      </c>
      <c r="BY608" s="52" t="s">
        <v>1350</v>
      </c>
      <c r="BZ608" s="52" t="s">
        <v>2993</v>
      </c>
      <c r="CK608" s="103">
        <f t="shared" si="270"/>
        <v>5.8207660913467407E-11</v>
      </c>
    </row>
    <row r="609" spans="1:89" x14ac:dyDescent="0.3">
      <c r="A609" s="52">
        <v>1</v>
      </c>
      <c r="B609" s="110">
        <f>SUBTOTAL(9,$A$400:A609)</f>
        <v>161</v>
      </c>
      <c r="C609" s="115" t="s">
        <v>308</v>
      </c>
      <c r="D609" s="115"/>
      <c r="E609" s="115"/>
      <c r="F609" s="116">
        <v>8764898.3300000001</v>
      </c>
      <c r="G609" s="101">
        <f t="shared" si="278"/>
        <v>8764898.3300000001</v>
      </c>
      <c r="H609" s="117">
        <v>0</v>
      </c>
      <c r="I609" s="117">
        <v>0</v>
      </c>
      <c r="J609" s="117">
        <v>0</v>
      </c>
      <c r="K609" s="117">
        <v>0</v>
      </c>
      <c r="L609" s="117">
        <v>0</v>
      </c>
      <c r="M609" s="117">
        <v>0</v>
      </c>
      <c r="N609" s="118">
        <v>0</v>
      </c>
      <c r="O609" s="117">
        <v>0</v>
      </c>
      <c r="P609" s="101">
        <v>1107</v>
      </c>
      <c r="Q609" s="101">
        <f>ROUND((F609-AG609)/102.14*100,2)</f>
        <v>8385449.71</v>
      </c>
      <c r="R609" s="117">
        <v>0</v>
      </c>
      <c r="S609" s="117">
        <v>0</v>
      </c>
      <c r="T609" s="117">
        <v>0</v>
      </c>
      <c r="U609" s="117">
        <v>0</v>
      </c>
      <c r="V609" s="117">
        <v>0</v>
      </c>
      <c r="W609" s="117">
        <v>0</v>
      </c>
      <c r="X609" s="117">
        <v>0</v>
      </c>
      <c r="Y609" s="117">
        <v>0</v>
      </c>
      <c r="Z609" s="117">
        <v>0</v>
      </c>
      <c r="AA609" s="117">
        <v>0</v>
      </c>
      <c r="AB609" s="117">
        <v>0</v>
      </c>
      <c r="AC609" s="117">
        <v>0</v>
      </c>
      <c r="AD609" s="117">
        <v>0</v>
      </c>
      <c r="AE609" s="117">
        <v>0</v>
      </c>
      <c r="AF609" s="101">
        <f>ROUND(Q609*2.14%,2)</f>
        <v>179448.62</v>
      </c>
      <c r="AG609" s="117">
        <v>200000</v>
      </c>
      <c r="AH609" s="117">
        <v>0</v>
      </c>
      <c r="AI609" s="93">
        <v>2024</v>
      </c>
      <c r="AJ609" s="93">
        <v>2024</v>
      </c>
      <c r="AK609" s="93">
        <v>2024</v>
      </c>
      <c r="AL609" s="105"/>
      <c r="AM609" s="105"/>
      <c r="AN609" s="105"/>
      <c r="AO609" s="105"/>
      <c r="AP609" s="106" t="s">
        <v>17003</v>
      </c>
      <c r="AQ609" s="106" t="s">
        <v>17020</v>
      </c>
      <c r="AR609" s="106">
        <v>0</v>
      </c>
      <c r="AS609" s="106" t="s">
        <v>17006</v>
      </c>
      <c r="AT609" s="106" t="s">
        <v>17004</v>
      </c>
      <c r="AU609" s="106">
        <v>0</v>
      </c>
      <c r="AV609" s="106" t="s">
        <v>17026</v>
      </c>
      <c r="AW609" s="106"/>
      <c r="AX609" s="106"/>
      <c r="AY609" s="106"/>
      <c r="AZ609" s="106" t="s">
        <v>779</v>
      </c>
      <c r="BA609" s="107">
        <v>1824.4</v>
      </c>
      <c r="BB609" s="107">
        <v>1107</v>
      </c>
      <c r="BC609" s="106" t="s">
        <v>2975</v>
      </c>
      <c r="BD609" s="106" t="s">
        <v>17058</v>
      </c>
      <c r="BE609" s="108"/>
      <c r="BF609" s="109">
        <f t="shared" si="271"/>
        <v>0</v>
      </c>
      <c r="BM609" s="52" t="str">
        <f t="shared" si="269"/>
        <v>1093.000</v>
      </c>
      <c r="BP609" s="52" t="s">
        <v>560</v>
      </c>
      <c r="BQ609" s="52" t="s">
        <v>2988</v>
      </c>
      <c r="BR609" s="52" t="s">
        <v>3477</v>
      </c>
      <c r="BX609" s="52" t="s">
        <v>560</v>
      </c>
      <c r="BY609" s="52" t="s">
        <v>2988</v>
      </c>
      <c r="BZ609" s="52" t="s">
        <v>3477</v>
      </c>
      <c r="CK609" s="103">
        <f t="shared" si="270"/>
        <v>1.1641532182693481E-10</v>
      </c>
    </row>
    <row r="610" spans="1:89" x14ac:dyDescent="0.3">
      <c r="B610" s="104" t="s">
        <v>309</v>
      </c>
      <c r="C610" s="104"/>
      <c r="D610" s="104"/>
      <c r="E610" s="104"/>
      <c r="F610" s="140">
        <v>5632876.9199999999</v>
      </c>
      <c r="G610" s="100">
        <f>G611+G612</f>
        <v>5923261.2000000002</v>
      </c>
      <c r="H610" s="101">
        <f t="shared" ref="H610:AH610" si="279">H611+H612</f>
        <v>0</v>
      </c>
      <c r="I610" s="101">
        <f t="shared" si="279"/>
        <v>0</v>
      </c>
      <c r="J610" s="101">
        <f t="shared" si="279"/>
        <v>0</v>
      </c>
      <c r="K610" s="101">
        <f t="shared" si="279"/>
        <v>0</v>
      </c>
      <c r="L610" s="101">
        <f t="shared" si="279"/>
        <v>0</v>
      </c>
      <c r="M610" s="101">
        <f t="shared" si="279"/>
        <v>0</v>
      </c>
      <c r="N610" s="102">
        <f t="shared" si="279"/>
        <v>0</v>
      </c>
      <c r="O610" s="101">
        <f t="shared" si="279"/>
        <v>0</v>
      </c>
      <c r="P610" s="101">
        <f t="shared" si="279"/>
        <v>300</v>
      </c>
      <c r="Q610" s="101">
        <f t="shared" si="279"/>
        <v>2178687.29</v>
      </c>
      <c r="R610" s="101">
        <f t="shared" si="279"/>
        <v>0</v>
      </c>
      <c r="S610" s="101">
        <f t="shared" si="279"/>
        <v>0</v>
      </c>
      <c r="T610" s="101">
        <f t="shared" si="279"/>
        <v>0</v>
      </c>
      <c r="U610" s="101">
        <f t="shared" si="279"/>
        <v>0</v>
      </c>
      <c r="V610" s="101">
        <f t="shared" si="279"/>
        <v>0</v>
      </c>
      <c r="W610" s="101">
        <f t="shared" si="279"/>
        <v>0</v>
      </c>
      <c r="X610" s="101">
        <f t="shared" si="279"/>
        <v>3326757.39</v>
      </c>
      <c r="Y610" s="101">
        <f t="shared" si="279"/>
        <v>0</v>
      </c>
      <c r="Z610" s="101">
        <f t="shared" si="279"/>
        <v>0</v>
      </c>
      <c r="AA610" s="101">
        <f t="shared" si="279"/>
        <v>0</v>
      </c>
      <c r="AB610" s="101">
        <f t="shared" si="279"/>
        <v>0</v>
      </c>
      <c r="AC610" s="101">
        <f t="shared" si="279"/>
        <v>0</v>
      </c>
      <c r="AD610" s="101">
        <f t="shared" si="279"/>
        <v>0</v>
      </c>
      <c r="AE610" s="101">
        <f t="shared" si="279"/>
        <v>0</v>
      </c>
      <c r="AF610" s="101">
        <f t="shared" si="279"/>
        <v>117816.52</v>
      </c>
      <c r="AG610" s="101">
        <f t="shared" si="279"/>
        <v>300000</v>
      </c>
      <c r="AH610" s="101">
        <f t="shared" si="279"/>
        <v>0</v>
      </c>
      <c r="AI610" s="93" t="s">
        <v>17075</v>
      </c>
      <c r="AJ610" s="93" t="s">
        <v>17075</v>
      </c>
      <c r="AK610" s="93" t="s">
        <v>17075</v>
      </c>
      <c r="AL610" s="105"/>
      <c r="AM610" s="105"/>
      <c r="AN610" s="105"/>
      <c r="AO610" s="105"/>
      <c r="AP610" s="106"/>
      <c r="AQ610" s="106"/>
      <c r="AR610" s="106"/>
      <c r="AS610" s="106"/>
      <c r="AT610" s="106"/>
      <c r="AU610" s="106"/>
      <c r="AV610" s="106"/>
      <c r="AW610" s="106"/>
      <c r="AX610" s="106"/>
      <c r="AY610" s="106"/>
      <c r="AZ610" s="106"/>
      <c r="BA610" s="107"/>
      <c r="BB610" s="107"/>
      <c r="BC610" s="106"/>
      <c r="BD610" s="106"/>
      <c r="BE610" s="108"/>
      <c r="BF610" s="109">
        <f t="shared" si="271"/>
        <v>-300</v>
      </c>
      <c r="BM610" s="52" t="e">
        <f t="shared" si="269"/>
        <v>#N/A</v>
      </c>
      <c r="BP610" s="52" t="s">
        <v>3478</v>
      </c>
      <c r="BQ610" s="52" t="s">
        <v>2993</v>
      </c>
      <c r="BR610" s="52" t="s">
        <v>2993</v>
      </c>
      <c r="BX610" s="52" t="s">
        <v>3478</v>
      </c>
      <c r="BY610" s="52" t="s">
        <v>2993</v>
      </c>
      <c r="BZ610" s="52" t="s">
        <v>2993</v>
      </c>
      <c r="CK610" s="103">
        <f t="shared" si="270"/>
        <v>0</v>
      </c>
    </row>
    <row r="611" spans="1:89" x14ac:dyDescent="0.3">
      <c r="A611" s="52">
        <v>1</v>
      </c>
      <c r="B611" s="110">
        <f>SUBTOTAL(9,$A$400:A611)</f>
        <v>162</v>
      </c>
      <c r="C611" s="115" t="s">
        <v>310</v>
      </c>
      <c r="D611" s="115"/>
      <c r="E611" s="115"/>
      <c r="F611" s="116">
        <v>2375311.2000000002</v>
      </c>
      <c r="G611" s="101">
        <f t="shared" ref="G611:G612" si="280">H611+I611+J611+K611+L611+M611+O611+Q611+S611+U611+W611+X611+Y611+Z611+AA611+AB611+AC611+AD611+AE611+AF611+AG611+AH611</f>
        <v>2375311.2000000002</v>
      </c>
      <c r="H611" s="117">
        <v>0</v>
      </c>
      <c r="I611" s="117">
        <v>0</v>
      </c>
      <c r="J611" s="117">
        <v>0</v>
      </c>
      <c r="K611" s="117">
        <v>0</v>
      </c>
      <c r="L611" s="117">
        <v>0</v>
      </c>
      <c r="M611" s="117">
        <v>0</v>
      </c>
      <c r="N611" s="118">
        <v>0</v>
      </c>
      <c r="O611" s="117">
        <v>0</v>
      </c>
      <c r="P611" s="143">
        <v>300</v>
      </c>
      <c r="Q611" s="101">
        <f>ROUND((F611-AG611)/102.14*100,2)</f>
        <v>2178687.29</v>
      </c>
      <c r="R611" s="117">
        <v>0</v>
      </c>
      <c r="S611" s="117">
        <v>0</v>
      </c>
      <c r="T611" s="117">
        <v>0</v>
      </c>
      <c r="U611" s="117">
        <v>0</v>
      </c>
      <c r="V611" s="117">
        <v>0</v>
      </c>
      <c r="W611" s="117">
        <v>0</v>
      </c>
      <c r="X611" s="117">
        <v>0</v>
      </c>
      <c r="Y611" s="117">
        <v>0</v>
      </c>
      <c r="Z611" s="117">
        <v>0</v>
      </c>
      <c r="AA611" s="117">
        <v>0</v>
      </c>
      <c r="AB611" s="117">
        <v>0</v>
      </c>
      <c r="AC611" s="117">
        <v>0</v>
      </c>
      <c r="AD611" s="117">
        <v>0</v>
      </c>
      <c r="AE611" s="117">
        <v>0</v>
      </c>
      <c r="AF611" s="101">
        <f>ROUND(Q611*2.14%,2)</f>
        <v>46623.91</v>
      </c>
      <c r="AG611" s="101">
        <v>150000</v>
      </c>
      <c r="AH611" s="117">
        <v>0</v>
      </c>
      <c r="AI611" s="93">
        <v>2024</v>
      </c>
      <c r="AJ611" s="93">
        <v>2024</v>
      </c>
      <c r="AK611" s="93">
        <v>2024</v>
      </c>
      <c r="AL611" s="105"/>
      <c r="AM611" s="105"/>
      <c r="AN611" s="105"/>
      <c r="AO611" s="105"/>
      <c r="AP611" s="106" t="s">
        <v>17016</v>
      </c>
      <c r="AQ611" s="106" t="s">
        <v>16995</v>
      </c>
      <c r="AR611" s="106">
        <v>0</v>
      </c>
      <c r="AS611" s="106" t="s">
        <v>17001</v>
      </c>
      <c r="AT611" s="106" t="s">
        <v>17012</v>
      </c>
      <c r="AU611" s="106">
        <v>0</v>
      </c>
      <c r="AV611" s="106"/>
      <c r="AW611" s="106"/>
      <c r="AX611" s="106"/>
      <c r="AY611" s="106"/>
      <c r="AZ611" s="106" t="s">
        <v>621</v>
      </c>
      <c r="BA611" s="107">
        <v>317.2</v>
      </c>
      <c r="BB611" s="107">
        <v>300</v>
      </c>
      <c r="BC611" s="106" t="s">
        <v>2975</v>
      </c>
      <c r="BD611" s="106" t="s">
        <v>17058</v>
      </c>
      <c r="BE611" s="108"/>
      <c r="BF611" s="109">
        <f t="shared" si="271"/>
        <v>0</v>
      </c>
      <c r="BM611" s="52" t="str">
        <f t="shared" si="269"/>
        <v>нет данных</v>
      </c>
      <c r="BP611" s="52" t="s">
        <v>561</v>
      </c>
      <c r="BQ611" s="52" t="s">
        <v>2993</v>
      </c>
      <c r="BR611" s="52" t="s">
        <v>2993</v>
      </c>
      <c r="BX611" s="52" t="s">
        <v>561</v>
      </c>
      <c r="BY611" s="52" t="s">
        <v>2993</v>
      </c>
      <c r="BZ611" s="52" t="s">
        <v>2993</v>
      </c>
      <c r="CK611" s="103">
        <f t="shared" si="270"/>
        <v>1.4551915228366852E-10</v>
      </c>
    </row>
    <row r="612" spans="1:89" x14ac:dyDescent="0.3">
      <c r="A612" s="52">
        <v>1</v>
      </c>
      <c r="B612" s="110">
        <f>SUBTOTAL(9,$A$400:A612)</f>
        <v>163</v>
      </c>
      <c r="C612" s="115" t="s">
        <v>311</v>
      </c>
      <c r="D612" s="115"/>
      <c r="E612" s="115"/>
      <c r="F612" s="116">
        <v>3547950</v>
      </c>
      <c r="G612" s="101">
        <f t="shared" si="280"/>
        <v>3547950</v>
      </c>
      <c r="H612" s="117">
        <v>0</v>
      </c>
      <c r="I612" s="117">
        <v>0</v>
      </c>
      <c r="J612" s="117">
        <v>0</v>
      </c>
      <c r="K612" s="117">
        <v>0</v>
      </c>
      <c r="L612" s="117">
        <v>0</v>
      </c>
      <c r="M612" s="117">
        <v>0</v>
      </c>
      <c r="N612" s="118">
        <v>0</v>
      </c>
      <c r="O612" s="117">
        <v>0</v>
      </c>
      <c r="P612" s="101">
        <v>0</v>
      </c>
      <c r="Q612" s="101">
        <v>0</v>
      </c>
      <c r="R612" s="117">
        <v>0</v>
      </c>
      <c r="S612" s="117">
        <v>0</v>
      </c>
      <c r="T612" s="117">
        <v>0</v>
      </c>
      <c r="U612" s="117">
        <v>0</v>
      </c>
      <c r="V612" s="117">
        <v>0</v>
      </c>
      <c r="W612" s="117">
        <v>0</v>
      </c>
      <c r="X612" s="101">
        <f>ROUND((F612-AG612)/102.14*100,2)</f>
        <v>3326757.39</v>
      </c>
      <c r="Y612" s="117">
        <v>0</v>
      </c>
      <c r="Z612" s="117">
        <v>0</v>
      </c>
      <c r="AA612" s="117">
        <v>0</v>
      </c>
      <c r="AB612" s="117">
        <v>0</v>
      </c>
      <c r="AC612" s="117">
        <v>0</v>
      </c>
      <c r="AD612" s="117">
        <v>0</v>
      </c>
      <c r="AE612" s="117">
        <v>0</v>
      </c>
      <c r="AF612" s="101">
        <f>ROUND(X612*2.14%,2)</f>
        <v>71192.61</v>
      </c>
      <c r="AG612" s="101">
        <v>150000</v>
      </c>
      <c r="AH612" s="117">
        <v>0</v>
      </c>
      <c r="AI612" s="93">
        <v>2024</v>
      </c>
      <c r="AJ612" s="93">
        <v>2024</v>
      </c>
      <c r="AK612" s="93">
        <v>2024</v>
      </c>
      <c r="AL612" s="105"/>
      <c r="AM612" s="105"/>
      <c r="AN612" s="105"/>
      <c r="AO612" s="105"/>
      <c r="AP612" s="106" t="s">
        <v>16999</v>
      </c>
      <c r="AQ612" s="106" t="s">
        <v>17013</v>
      </c>
      <c r="AR612" s="106">
        <v>0</v>
      </c>
      <c r="AS612" s="106" t="s">
        <v>17010</v>
      </c>
      <c r="AT612" s="106" t="s">
        <v>17018</v>
      </c>
      <c r="AU612" s="106" t="s">
        <v>17010</v>
      </c>
      <c r="AV612" s="106"/>
      <c r="AW612" s="106"/>
      <c r="AX612" s="106"/>
      <c r="AY612" s="106"/>
      <c r="AZ612" s="106" t="s">
        <v>743</v>
      </c>
      <c r="BA612" s="107">
        <v>939.4</v>
      </c>
      <c r="BB612" s="107">
        <v>381.5</v>
      </c>
      <c r="BC612" s="106" t="s">
        <v>3001</v>
      </c>
      <c r="BD612" s="106" t="s">
        <v>17058</v>
      </c>
      <c r="BE612" s="108"/>
      <c r="BF612" s="109">
        <f t="shared" si="271"/>
        <v>381.5</v>
      </c>
      <c r="BM612" s="52" t="str">
        <f t="shared" si="269"/>
        <v>432.400</v>
      </c>
      <c r="BP612" s="52" t="s">
        <v>562</v>
      </c>
      <c r="BQ612" s="52" t="s">
        <v>668</v>
      </c>
      <c r="BR612" s="52" t="s">
        <v>1746</v>
      </c>
      <c r="BX612" s="52" t="s">
        <v>562</v>
      </c>
      <c r="BY612" s="52" t="s">
        <v>668</v>
      </c>
      <c r="BZ612" s="52" t="s">
        <v>1746</v>
      </c>
      <c r="CK612" s="103">
        <f t="shared" si="270"/>
        <v>-1.1641532182693481E-10</v>
      </c>
    </row>
    <row r="613" spans="1:89" x14ac:dyDescent="0.3">
      <c r="B613" s="99" t="s">
        <v>17895</v>
      </c>
      <c r="C613" s="115"/>
      <c r="D613" s="115"/>
      <c r="E613" s="115"/>
      <c r="F613" s="116"/>
      <c r="G613" s="100">
        <f>G614+G652+G660+G669+G679+G687+G690+G693+G697+G699+G703+G705+G707+G709+G711+G713+G717+G719+G721+G723+G725+G727+G730+G732+G738+G741+G743+G746+G749+G752+G758+G760+G762+G764+G766+G768+G770+G773+G775+G777+G779+G781+G783+G785+G787+G789+G792</f>
        <v>838671319.85999966</v>
      </c>
      <c r="H613" s="101">
        <f t="shared" ref="H613:AH613" si="281">H614+H652+H660+H669+H679+H687+H690+H693+H697+H699+H703+H705+H707+H709+H711+H713+H717+H719+H721+H723+H725+H727+H730+H732+H738+H741+H743+H746+H749+H752+H758+H760+H762+H764+H766+H768+H770+H773+H775+H777+H779+H781+H783+H785+H787+H789+H792</f>
        <v>690390.63</v>
      </c>
      <c r="I613" s="101">
        <f t="shared" si="281"/>
        <v>0</v>
      </c>
      <c r="J613" s="101">
        <f t="shared" si="281"/>
        <v>8249317.5999999996</v>
      </c>
      <c r="K613" s="101">
        <f t="shared" si="281"/>
        <v>357676.95</v>
      </c>
      <c r="L613" s="101">
        <f t="shared" si="281"/>
        <v>0</v>
      </c>
      <c r="M613" s="101">
        <f t="shared" si="281"/>
        <v>0</v>
      </c>
      <c r="N613" s="102">
        <f t="shared" si="281"/>
        <v>6</v>
      </c>
      <c r="O613" s="101">
        <f t="shared" si="281"/>
        <v>13428940.67</v>
      </c>
      <c r="P613" s="101">
        <f t="shared" si="281"/>
        <v>87062.320000000022</v>
      </c>
      <c r="Q613" s="101">
        <f t="shared" si="281"/>
        <v>703018381.21999967</v>
      </c>
      <c r="R613" s="101">
        <f t="shared" si="281"/>
        <v>0</v>
      </c>
      <c r="S613" s="101">
        <f t="shared" si="281"/>
        <v>0</v>
      </c>
      <c r="T613" s="101">
        <f t="shared" si="281"/>
        <v>9216.83</v>
      </c>
      <c r="U613" s="101">
        <f t="shared" si="281"/>
        <v>56769344.079999991</v>
      </c>
      <c r="V613" s="101">
        <f t="shared" si="281"/>
        <v>88.83</v>
      </c>
      <c r="W613" s="101">
        <f t="shared" si="281"/>
        <v>2790287.84</v>
      </c>
      <c r="X613" s="101">
        <f t="shared" si="281"/>
        <v>11632196.02</v>
      </c>
      <c r="Y613" s="101">
        <f t="shared" si="281"/>
        <v>0</v>
      </c>
      <c r="Z613" s="101">
        <f t="shared" si="281"/>
        <v>0</v>
      </c>
      <c r="AA613" s="101">
        <f t="shared" si="281"/>
        <v>0</v>
      </c>
      <c r="AB613" s="101">
        <f t="shared" si="281"/>
        <v>0</v>
      </c>
      <c r="AC613" s="101">
        <f t="shared" si="281"/>
        <v>0</v>
      </c>
      <c r="AD613" s="101">
        <f t="shared" si="281"/>
        <v>0</v>
      </c>
      <c r="AE613" s="101">
        <f t="shared" si="281"/>
        <v>0</v>
      </c>
      <c r="AF613" s="101">
        <f t="shared" si="281"/>
        <v>17064784.849999998</v>
      </c>
      <c r="AG613" s="101">
        <f t="shared" si="281"/>
        <v>24670000</v>
      </c>
      <c r="AH613" s="101">
        <f t="shared" si="281"/>
        <v>0</v>
      </c>
      <c r="AI613" s="93" t="s">
        <v>17075</v>
      </c>
      <c r="AJ613" s="93" t="s">
        <v>17075</v>
      </c>
      <c r="AK613" s="93" t="s">
        <v>17075</v>
      </c>
      <c r="AL613" s="105"/>
      <c r="AM613" s="105"/>
      <c r="AN613" s="105"/>
      <c r="AO613" s="105"/>
      <c r="AP613" s="106"/>
      <c r="AQ613" s="106"/>
      <c r="AR613" s="106"/>
      <c r="AS613" s="106"/>
      <c r="AT613" s="106"/>
      <c r="AU613" s="106"/>
      <c r="AV613" s="106"/>
      <c r="AW613" s="106"/>
      <c r="AX613" s="106"/>
      <c r="AY613" s="106"/>
      <c r="AZ613" s="106"/>
      <c r="BA613" s="107"/>
      <c r="BB613" s="107"/>
      <c r="BC613" s="106"/>
      <c r="BD613" s="106"/>
      <c r="BE613" s="108"/>
      <c r="BF613" s="109"/>
      <c r="CK613" s="103">
        <f t="shared" si="270"/>
        <v>-1.862645149230957E-8</v>
      </c>
    </row>
    <row r="614" spans="1:89" x14ac:dyDescent="0.3">
      <c r="B614" s="104" t="s">
        <v>71</v>
      </c>
      <c r="C614" s="104"/>
      <c r="D614" s="100">
        <v>225566223.25999999</v>
      </c>
      <c r="E614" s="104"/>
      <c r="F614" s="140">
        <v>221000566.26799998</v>
      </c>
      <c r="G614" s="100">
        <f>SUM(G615:G651)</f>
        <v>221000566.25999996</v>
      </c>
      <c r="H614" s="101">
        <f t="shared" ref="H614:AH614" si="282">SUM(H615:H651)</f>
        <v>0</v>
      </c>
      <c r="I614" s="101">
        <f t="shared" si="282"/>
        <v>0</v>
      </c>
      <c r="J614" s="101">
        <f t="shared" si="282"/>
        <v>0</v>
      </c>
      <c r="K614" s="101">
        <f t="shared" si="282"/>
        <v>0</v>
      </c>
      <c r="L614" s="101">
        <f t="shared" si="282"/>
        <v>0</v>
      </c>
      <c r="M614" s="101">
        <f t="shared" si="282"/>
        <v>0</v>
      </c>
      <c r="N614" s="102">
        <f t="shared" si="282"/>
        <v>1</v>
      </c>
      <c r="O614" s="101">
        <f t="shared" si="282"/>
        <v>2259447.8199999998</v>
      </c>
      <c r="P614" s="101">
        <f t="shared" si="282"/>
        <v>20846.099999999999</v>
      </c>
      <c r="Q614" s="101">
        <f t="shared" si="282"/>
        <v>160440594.12</v>
      </c>
      <c r="R614" s="101">
        <f t="shared" si="282"/>
        <v>0</v>
      </c>
      <c r="S614" s="101">
        <f t="shared" si="282"/>
        <v>0</v>
      </c>
      <c r="T614" s="101">
        <f t="shared" si="282"/>
        <v>7166.7999999999993</v>
      </c>
      <c r="U614" s="101">
        <f t="shared" si="282"/>
        <v>46376290.839999989</v>
      </c>
      <c r="V614" s="101">
        <f t="shared" si="282"/>
        <v>0</v>
      </c>
      <c r="W614" s="101">
        <f t="shared" si="282"/>
        <v>0</v>
      </c>
      <c r="X614" s="101">
        <f t="shared" si="282"/>
        <v>0</v>
      </c>
      <c r="Y614" s="101">
        <f t="shared" si="282"/>
        <v>0</v>
      </c>
      <c r="Z614" s="101">
        <f t="shared" si="282"/>
        <v>0</v>
      </c>
      <c r="AA614" s="101">
        <f t="shared" si="282"/>
        <v>0</v>
      </c>
      <c r="AB614" s="101">
        <f t="shared" si="282"/>
        <v>0</v>
      </c>
      <c r="AC614" s="101">
        <f t="shared" si="282"/>
        <v>0</v>
      </c>
      <c r="AD614" s="101">
        <f t="shared" si="282"/>
        <v>0</v>
      </c>
      <c r="AE614" s="101">
        <f t="shared" si="282"/>
        <v>0</v>
      </c>
      <c r="AF614" s="101">
        <f t="shared" si="282"/>
        <v>4474233.4799999995</v>
      </c>
      <c r="AG614" s="101">
        <f t="shared" si="282"/>
        <v>7450000</v>
      </c>
      <c r="AH614" s="101">
        <f t="shared" si="282"/>
        <v>0</v>
      </c>
      <c r="AI614" s="93" t="s">
        <v>17075</v>
      </c>
      <c r="AJ614" s="93" t="s">
        <v>17075</v>
      </c>
      <c r="AK614" s="93" t="s">
        <v>17075</v>
      </c>
      <c r="AL614" s="105"/>
      <c r="AM614" s="105"/>
      <c r="AN614" s="105"/>
      <c r="AO614" s="105"/>
      <c r="AP614" s="106"/>
      <c r="AQ614" s="106"/>
      <c r="AR614" s="106"/>
      <c r="AS614" s="106"/>
      <c r="AT614" s="106"/>
      <c r="AU614" s="106"/>
      <c r="AV614" s="106"/>
      <c r="AW614" s="106"/>
      <c r="AX614" s="106"/>
      <c r="AY614" s="106"/>
      <c r="AZ614" s="106"/>
      <c r="BA614" s="107"/>
      <c r="BB614" s="107"/>
      <c r="BC614" s="106"/>
      <c r="BD614" s="106"/>
      <c r="BE614" s="108"/>
      <c r="BF614" s="109">
        <f t="shared" ref="BF614:BF635" si="283">BB614-P614</f>
        <v>-20846.099999999999</v>
      </c>
      <c r="BM614" s="52" t="e">
        <f t="shared" ref="BM614:BM635" si="284">VLOOKUP(C614,BP:BR,3,FALSE)</f>
        <v>#N/A</v>
      </c>
      <c r="BP614" s="52" t="s">
        <v>3185</v>
      </c>
      <c r="BQ614" s="52" t="s">
        <v>2993</v>
      </c>
      <c r="BR614" s="52" t="s">
        <v>2993</v>
      </c>
      <c r="BX614" s="52" t="s">
        <v>3185</v>
      </c>
      <c r="BY614" s="52" t="s">
        <v>2993</v>
      </c>
      <c r="BZ614" s="52" t="s">
        <v>2993</v>
      </c>
      <c r="CK614" s="103">
        <f t="shared" si="270"/>
        <v>-2.514570951461792E-8</v>
      </c>
    </row>
    <row r="615" spans="1:89" x14ac:dyDescent="0.3">
      <c r="A615" s="52">
        <v>1</v>
      </c>
      <c r="B615" s="110">
        <f>SUBTOTAL(9,$A$615:A615)</f>
        <v>1</v>
      </c>
      <c r="C615" s="115" t="s">
        <v>150</v>
      </c>
      <c r="D615" s="112"/>
      <c r="E615" s="115"/>
      <c r="F615" s="116">
        <v>2097858.2999999998</v>
      </c>
      <c r="G615" s="101">
        <f t="shared" ref="G615:G651" si="285">H615+I615+J615+K615+L615+M615+O615+Q615+S615+U615+W615+X615+Y615+Z615+AA615+AB615+AC615+AD615+AE615+AF615+AG615+AH615</f>
        <v>2097858.2999999998</v>
      </c>
      <c r="H615" s="117">
        <v>0</v>
      </c>
      <c r="I615" s="117">
        <v>0</v>
      </c>
      <c r="J615" s="117">
        <v>0</v>
      </c>
      <c r="K615" s="117">
        <v>0</v>
      </c>
      <c r="L615" s="117">
        <v>0</v>
      </c>
      <c r="M615" s="117">
        <v>0</v>
      </c>
      <c r="N615" s="118">
        <v>0</v>
      </c>
      <c r="O615" s="117">
        <v>0</v>
      </c>
      <c r="P615" s="143">
        <v>256</v>
      </c>
      <c r="Q615" s="101">
        <f>ROUND((F615-AG615)/102.14*100,2)</f>
        <v>1877676.03</v>
      </c>
      <c r="R615" s="117">
        <v>0</v>
      </c>
      <c r="S615" s="117">
        <v>0</v>
      </c>
      <c r="T615" s="117">
        <v>0</v>
      </c>
      <c r="U615" s="117">
        <v>0</v>
      </c>
      <c r="V615" s="117">
        <v>0</v>
      </c>
      <c r="W615" s="117">
        <v>0</v>
      </c>
      <c r="X615" s="117">
        <v>0</v>
      </c>
      <c r="Y615" s="117">
        <v>0</v>
      </c>
      <c r="Z615" s="117">
        <v>0</v>
      </c>
      <c r="AA615" s="117">
        <v>0</v>
      </c>
      <c r="AB615" s="117">
        <v>0</v>
      </c>
      <c r="AC615" s="117">
        <v>0</v>
      </c>
      <c r="AD615" s="117">
        <v>0</v>
      </c>
      <c r="AE615" s="117">
        <v>0</v>
      </c>
      <c r="AF615" s="101">
        <f>ROUND(Q615*2.14%,2)</f>
        <v>40182.269999999997</v>
      </c>
      <c r="AG615" s="101">
        <v>180000</v>
      </c>
      <c r="AH615" s="117">
        <v>0</v>
      </c>
      <c r="AI615" s="93">
        <v>2025</v>
      </c>
      <c r="AJ615" s="93">
        <v>2025</v>
      </c>
      <c r="AK615" s="93">
        <v>2025</v>
      </c>
      <c r="AL615" s="105"/>
      <c r="AM615" s="105"/>
      <c r="AN615" s="105"/>
      <c r="AO615" s="105"/>
      <c r="AP615" s="106" t="s">
        <v>17001</v>
      </c>
      <c r="AQ615" s="106" t="s">
        <v>17000</v>
      </c>
      <c r="AR615" s="106">
        <v>0</v>
      </c>
      <c r="AS615" s="106" t="s">
        <v>17010</v>
      </c>
      <c r="AT615" s="106" t="s">
        <v>17004</v>
      </c>
      <c r="AU615" s="106">
        <v>0</v>
      </c>
      <c r="AV615" s="106"/>
      <c r="AW615" s="106"/>
      <c r="AX615" s="106"/>
      <c r="AY615" s="106"/>
      <c r="AZ615" s="106" t="s">
        <v>668</v>
      </c>
      <c r="BA615" s="107">
        <v>269.5</v>
      </c>
      <c r="BB615" s="107">
        <v>256</v>
      </c>
      <c r="BC615" s="106" t="s">
        <v>17062</v>
      </c>
      <c r="BD615" s="106">
        <v>2007</v>
      </c>
      <c r="BE615" s="108"/>
      <c r="BF615" s="109">
        <f t="shared" si="283"/>
        <v>0</v>
      </c>
      <c r="BM615" s="52" t="str">
        <f t="shared" si="284"/>
        <v>269.500</v>
      </c>
      <c r="BP615" s="52" t="s">
        <v>3186</v>
      </c>
      <c r="BQ615" s="52" t="s">
        <v>2993</v>
      </c>
      <c r="BR615" s="52" t="s">
        <v>2993</v>
      </c>
      <c r="BX615" s="52" t="s">
        <v>3186</v>
      </c>
      <c r="BY615" s="52" t="s">
        <v>2993</v>
      </c>
      <c r="BZ615" s="52" t="s">
        <v>2993</v>
      </c>
      <c r="CK615" s="103">
        <f t="shared" si="270"/>
        <v>-2.0372681319713593E-10</v>
      </c>
    </row>
    <row r="616" spans="1:89" x14ac:dyDescent="0.3">
      <c r="A616" s="52">
        <v>1</v>
      </c>
      <c r="B616" s="110">
        <f>SUBTOTAL(9,$A$615:A616)</f>
        <v>2</v>
      </c>
      <c r="C616" s="115" t="s">
        <v>151</v>
      </c>
      <c r="D616" s="112"/>
      <c r="E616" s="115"/>
      <c r="F616" s="116">
        <v>4031821.43</v>
      </c>
      <c r="G616" s="101">
        <f t="shared" si="285"/>
        <v>4031821.43</v>
      </c>
      <c r="H616" s="117">
        <v>0</v>
      </c>
      <c r="I616" s="117">
        <v>0</v>
      </c>
      <c r="J616" s="117">
        <v>0</v>
      </c>
      <c r="K616" s="117">
        <v>0</v>
      </c>
      <c r="L616" s="117">
        <v>0</v>
      </c>
      <c r="M616" s="117">
        <v>0</v>
      </c>
      <c r="N616" s="118">
        <v>0</v>
      </c>
      <c r="O616" s="117">
        <v>0</v>
      </c>
      <c r="P616" s="143">
        <v>492</v>
      </c>
      <c r="Q616" s="101">
        <f>ROUND((F616-AG616)/102.14*100,2)</f>
        <v>3771119.47</v>
      </c>
      <c r="R616" s="117">
        <v>0</v>
      </c>
      <c r="S616" s="117">
        <v>0</v>
      </c>
      <c r="T616" s="117">
        <v>0</v>
      </c>
      <c r="U616" s="117">
        <v>0</v>
      </c>
      <c r="V616" s="117">
        <v>0</v>
      </c>
      <c r="W616" s="117">
        <v>0</v>
      </c>
      <c r="X616" s="117">
        <v>0</v>
      </c>
      <c r="Y616" s="117">
        <v>0</v>
      </c>
      <c r="Z616" s="117">
        <v>0</v>
      </c>
      <c r="AA616" s="117">
        <v>0</v>
      </c>
      <c r="AB616" s="117">
        <v>0</v>
      </c>
      <c r="AC616" s="117">
        <v>0</v>
      </c>
      <c r="AD616" s="117">
        <v>0</v>
      </c>
      <c r="AE616" s="117">
        <v>0</v>
      </c>
      <c r="AF616" s="101">
        <f>ROUND(Q616*2.14%,2)</f>
        <v>80701.960000000006</v>
      </c>
      <c r="AG616" s="101">
        <v>180000</v>
      </c>
      <c r="AH616" s="117">
        <v>0</v>
      </c>
      <c r="AI616" s="93">
        <v>2025</v>
      </c>
      <c r="AJ616" s="93">
        <v>2025</v>
      </c>
      <c r="AK616" s="93">
        <v>2025</v>
      </c>
      <c r="AL616" s="105"/>
      <c r="AM616" s="105"/>
      <c r="AN616" s="105"/>
      <c r="AO616" s="105"/>
      <c r="AP616" s="106" t="s">
        <v>17001</v>
      </c>
      <c r="AQ616" s="106" t="s">
        <v>17000</v>
      </c>
      <c r="AR616" s="106">
        <v>0</v>
      </c>
      <c r="AS616" s="106" t="s">
        <v>17005</v>
      </c>
      <c r="AT616" s="106" t="s">
        <v>17012</v>
      </c>
      <c r="AU616" s="106">
        <v>0</v>
      </c>
      <c r="AV616" s="106"/>
      <c r="AW616" s="106"/>
      <c r="AX616" s="106"/>
      <c r="AY616" s="106"/>
      <c r="AZ616" s="106" t="s">
        <v>618</v>
      </c>
      <c r="BA616" s="107">
        <v>543</v>
      </c>
      <c r="BB616" s="107">
        <v>492</v>
      </c>
      <c r="BC616" s="106" t="s">
        <v>17062</v>
      </c>
      <c r="BD616" s="106">
        <v>2007</v>
      </c>
      <c r="BE616" s="108"/>
      <c r="BF616" s="109">
        <f t="shared" si="283"/>
        <v>0</v>
      </c>
      <c r="BM616" s="52" t="str">
        <f t="shared" si="284"/>
        <v>508.300</v>
      </c>
      <c r="BP616" s="52" t="s">
        <v>3187</v>
      </c>
      <c r="BQ616" s="52" t="s">
        <v>2993</v>
      </c>
      <c r="BR616" s="52" t="s">
        <v>2993</v>
      </c>
      <c r="BX616" s="52" t="s">
        <v>3187</v>
      </c>
      <c r="BY616" s="52" t="s">
        <v>2993</v>
      </c>
      <c r="BZ616" s="52" t="s">
        <v>2993</v>
      </c>
      <c r="CK616" s="103">
        <f t="shared" si="270"/>
        <v>-5.8207660913467407E-11</v>
      </c>
    </row>
    <row r="617" spans="1:89" x14ac:dyDescent="0.3">
      <c r="A617" s="52">
        <v>1</v>
      </c>
      <c r="B617" s="110">
        <f>SUBTOTAL(9,$A$615:A617)</f>
        <v>3</v>
      </c>
      <c r="C617" s="115" t="s">
        <v>152</v>
      </c>
      <c r="D617" s="112"/>
      <c r="E617" s="115"/>
      <c r="F617" s="116">
        <v>6179475.7199999997</v>
      </c>
      <c r="G617" s="101">
        <f t="shared" si="285"/>
        <v>6179475.7199999997</v>
      </c>
      <c r="H617" s="117">
        <v>0</v>
      </c>
      <c r="I617" s="117">
        <v>0</v>
      </c>
      <c r="J617" s="117">
        <v>0</v>
      </c>
      <c r="K617" s="117">
        <v>0</v>
      </c>
      <c r="L617" s="117">
        <v>0</v>
      </c>
      <c r="M617" s="117">
        <v>0</v>
      </c>
      <c r="N617" s="118">
        <v>0</v>
      </c>
      <c r="O617" s="117">
        <v>0</v>
      </c>
      <c r="P617" s="143">
        <v>0</v>
      </c>
      <c r="Q617" s="143">
        <v>0</v>
      </c>
      <c r="R617" s="117">
        <v>0</v>
      </c>
      <c r="S617" s="117">
        <v>0</v>
      </c>
      <c r="T617" s="117">
        <v>902</v>
      </c>
      <c r="U617" s="101">
        <f>ROUND((F617-AG617-AH617)/102.14*100,2)</f>
        <v>5854195.9299999997</v>
      </c>
      <c r="V617" s="117">
        <v>0</v>
      </c>
      <c r="W617" s="117">
        <v>0</v>
      </c>
      <c r="X617" s="117">
        <v>0</v>
      </c>
      <c r="Y617" s="117">
        <v>0</v>
      </c>
      <c r="Z617" s="117">
        <v>0</v>
      </c>
      <c r="AA617" s="117">
        <v>0</v>
      </c>
      <c r="AB617" s="117">
        <v>0</v>
      </c>
      <c r="AC617" s="117">
        <v>0</v>
      </c>
      <c r="AD617" s="117">
        <v>0</v>
      </c>
      <c r="AE617" s="117">
        <v>0</v>
      </c>
      <c r="AF617" s="101">
        <f>ROUND(U617*2.14%,2)</f>
        <v>125279.79</v>
      </c>
      <c r="AG617" s="117">
        <v>200000</v>
      </c>
      <c r="AH617" s="117">
        <v>0</v>
      </c>
      <c r="AI617" s="93">
        <v>2025</v>
      </c>
      <c r="AJ617" s="93">
        <v>2025</v>
      </c>
      <c r="AK617" s="93">
        <v>2025</v>
      </c>
      <c r="AL617" s="105"/>
      <c r="AM617" s="105"/>
      <c r="AN617" s="105"/>
      <c r="AO617" s="105"/>
      <c r="AP617" s="106" t="s">
        <v>16999</v>
      </c>
      <c r="AQ617" s="106" t="s">
        <v>17002</v>
      </c>
      <c r="AR617" s="106">
        <v>0</v>
      </c>
      <c r="AS617" s="106" t="s">
        <v>17001</v>
      </c>
      <c r="AT617" s="106" t="s">
        <v>16998</v>
      </c>
      <c r="AU617" s="106">
        <v>0</v>
      </c>
      <c r="AV617" s="106"/>
      <c r="AW617" s="106"/>
      <c r="AX617" s="106"/>
      <c r="AY617" s="106"/>
      <c r="AZ617" s="106" t="s">
        <v>636</v>
      </c>
      <c r="BA617" s="107">
        <v>951.6</v>
      </c>
      <c r="BB617" s="107">
        <v>530</v>
      </c>
      <c r="BC617" s="106" t="s">
        <v>596</v>
      </c>
      <c r="BD617" s="106" t="s">
        <v>636</v>
      </c>
      <c r="BE617" s="108"/>
      <c r="BF617" s="109">
        <f t="shared" si="283"/>
        <v>530</v>
      </c>
      <c r="BM617" s="52" t="str">
        <f t="shared" si="284"/>
        <v>951.500</v>
      </c>
      <c r="BP617" s="52" t="s">
        <v>3189</v>
      </c>
      <c r="BQ617" s="52" t="s">
        <v>1275</v>
      </c>
      <c r="BR617" s="52" t="s">
        <v>3190</v>
      </c>
      <c r="BX617" s="52" t="s">
        <v>3189</v>
      </c>
      <c r="BY617" s="52" t="s">
        <v>1275</v>
      </c>
      <c r="BZ617" s="52" t="s">
        <v>3190</v>
      </c>
      <c r="CK617" s="103">
        <f t="shared" si="270"/>
        <v>5.8207660913467407E-11</v>
      </c>
    </row>
    <row r="618" spans="1:89" x14ac:dyDescent="0.3">
      <c r="A618" s="52">
        <v>1</v>
      </c>
      <c r="B618" s="110">
        <f>SUBTOTAL(9,$A$615:A618)</f>
        <v>4</v>
      </c>
      <c r="C618" s="115" t="s">
        <v>288</v>
      </c>
      <c r="D618" s="112"/>
      <c r="E618" s="115"/>
      <c r="F618" s="116">
        <v>3294293.12</v>
      </c>
      <c r="G618" s="101">
        <f t="shared" si="285"/>
        <v>3294293.1199999996</v>
      </c>
      <c r="H618" s="117">
        <v>0</v>
      </c>
      <c r="I618" s="117">
        <v>0</v>
      </c>
      <c r="J618" s="117">
        <v>0</v>
      </c>
      <c r="K618" s="117">
        <v>0</v>
      </c>
      <c r="L618" s="117">
        <v>0</v>
      </c>
      <c r="M618" s="117">
        <v>0</v>
      </c>
      <c r="N618" s="118">
        <v>0</v>
      </c>
      <c r="O618" s="117">
        <v>0</v>
      </c>
      <c r="P618" s="143">
        <v>402</v>
      </c>
      <c r="Q618" s="101">
        <f>ROUND((F618-AG618)/102.14*100,2)</f>
        <v>3049043.59</v>
      </c>
      <c r="R618" s="117">
        <v>0</v>
      </c>
      <c r="S618" s="117">
        <v>0</v>
      </c>
      <c r="T618" s="117">
        <v>0</v>
      </c>
      <c r="U618" s="117">
        <v>0</v>
      </c>
      <c r="V618" s="117">
        <v>0</v>
      </c>
      <c r="W618" s="117">
        <v>0</v>
      </c>
      <c r="X618" s="117">
        <v>0</v>
      </c>
      <c r="Y618" s="117">
        <v>0</v>
      </c>
      <c r="Z618" s="117">
        <v>0</v>
      </c>
      <c r="AA618" s="117">
        <v>0</v>
      </c>
      <c r="AB618" s="117">
        <v>0</v>
      </c>
      <c r="AC618" s="117">
        <v>0</v>
      </c>
      <c r="AD618" s="117">
        <v>0</v>
      </c>
      <c r="AE618" s="117">
        <v>0</v>
      </c>
      <c r="AF618" s="101">
        <f>ROUND(Q618*2.14%,2)</f>
        <v>65249.53</v>
      </c>
      <c r="AG618" s="101">
        <v>180000</v>
      </c>
      <c r="AH618" s="117">
        <v>0</v>
      </c>
      <c r="AI618" s="93">
        <v>2025</v>
      </c>
      <c r="AJ618" s="93">
        <v>2025</v>
      </c>
      <c r="AK618" s="93">
        <v>2025</v>
      </c>
      <c r="AL618" s="105"/>
      <c r="AM618" s="105"/>
      <c r="AN618" s="105"/>
      <c r="AO618" s="105"/>
      <c r="AP618" s="106" t="s">
        <v>17001</v>
      </c>
      <c r="AQ618" s="106" t="s">
        <v>17005</v>
      </c>
      <c r="AR618" s="106">
        <v>0</v>
      </c>
      <c r="AS618" s="106" t="s">
        <v>16999</v>
      </c>
      <c r="AT618" s="106" t="s">
        <v>17012</v>
      </c>
      <c r="AU618" s="106">
        <v>0</v>
      </c>
      <c r="AV618" s="106"/>
      <c r="AW618" s="106"/>
      <c r="AX618" s="106"/>
      <c r="AY618" s="106"/>
      <c r="AZ618" s="106" t="s">
        <v>802</v>
      </c>
      <c r="BA618" s="107">
        <v>980.1</v>
      </c>
      <c r="BB618" s="107">
        <v>402</v>
      </c>
      <c r="BC618" s="106" t="s">
        <v>17062</v>
      </c>
      <c r="BD618" s="106">
        <v>2007</v>
      </c>
      <c r="BE618" s="108"/>
      <c r="BF618" s="109">
        <f t="shared" si="283"/>
        <v>0</v>
      </c>
      <c r="BM618" s="52" t="str">
        <f t="shared" si="284"/>
        <v>778.700</v>
      </c>
      <c r="BP618" s="52" t="s">
        <v>3192</v>
      </c>
      <c r="BQ618" s="52" t="s">
        <v>643</v>
      </c>
      <c r="BR618" s="52" t="s">
        <v>3190</v>
      </c>
      <c r="BX618" s="52" t="s">
        <v>3192</v>
      </c>
      <c r="BY618" s="52" t="s">
        <v>643</v>
      </c>
      <c r="BZ618" s="52" t="s">
        <v>3190</v>
      </c>
      <c r="CK618" s="103">
        <f t="shared" si="270"/>
        <v>-2.0372681319713593E-10</v>
      </c>
    </row>
    <row r="619" spans="1:89" x14ac:dyDescent="0.3">
      <c r="A619" s="52">
        <v>1</v>
      </c>
      <c r="B619" s="110">
        <f>SUBTOTAL(9,$A$615:A619)</f>
        <v>5</v>
      </c>
      <c r="C619" s="115" t="s">
        <v>153</v>
      </c>
      <c r="D619" s="112"/>
      <c r="E619" s="115"/>
      <c r="F619" s="116">
        <v>6079453.1639999999</v>
      </c>
      <c r="G619" s="101">
        <f t="shared" si="285"/>
        <v>6079453.1600000001</v>
      </c>
      <c r="H619" s="117">
        <v>0</v>
      </c>
      <c r="I619" s="117">
        <v>0</v>
      </c>
      <c r="J619" s="117">
        <v>0</v>
      </c>
      <c r="K619" s="117">
        <v>0</v>
      </c>
      <c r="L619" s="117">
        <v>0</v>
      </c>
      <c r="M619" s="117">
        <v>0</v>
      </c>
      <c r="N619" s="118">
        <v>0</v>
      </c>
      <c r="O619" s="117">
        <v>0</v>
      </c>
      <c r="P619" s="143">
        <v>0</v>
      </c>
      <c r="Q619" s="143">
        <v>0</v>
      </c>
      <c r="R619" s="117">
        <v>0</v>
      </c>
      <c r="S619" s="117">
        <v>0</v>
      </c>
      <c r="T619" s="117">
        <v>887.4</v>
      </c>
      <c r="U619" s="101">
        <f>ROUND((F619-AG619-AH619)/102.14*100,2)</f>
        <v>5756269.0099999998</v>
      </c>
      <c r="V619" s="117">
        <v>0</v>
      </c>
      <c r="W619" s="117">
        <v>0</v>
      </c>
      <c r="X619" s="117">
        <v>0</v>
      </c>
      <c r="Y619" s="117">
        <v>0</v>
      </c>
      <c r="Z619" s="117">
        <v>0</v>
      </c>
      <c r="AA619" s="117">
        <v>0</v>
      </c>
      <c r="AB619" s="117">
        <v>0</v>
      </c>
      <c r="AC619" s="117">
        <v>0</v>
      </c>
      <c r="AD619" s="117">
        <v>0</v>
      </c>
      <c r="AE619" s="117">
        <v>0</v>
      </c>
      <c r="AF619" s="101">
        <f>ROUND(U619*2.14%,2)-0.01</f>
        <v>123184.15000000001</v>
      </c>
      <c r="AG619" s="117">
        <v>200000</v>
      </c>
      <c r="AH619" s="117">
        <v>0</v>
      </c>
      <c r="AI619" s="93">
        <v>2025</v>
      </c>
      <c r="AJ619" s="93">
        <v>2025</v>
      </c>
      <c r="AK619" s="93">
        <v>2025</v>
      </c>
      <c r="AL619" s="105"/>
      <c r="AM619" s="105"/>
      <c r="AN619" s="105"/>
      <c r="AO619" s="105"/>
      <c r="AP619" s="106" t="s">
        <v>16999</v>
      </c>
      <c r="AQ619" s="106" t="s">
        <v>17011</v>
      </c>
      <c r="AR619" s="106">
        <v>0</v>
      </c>
      <c r="AS619" s="106" t="s">
        <v>17001</v>
      </c>
      <c r="AT619" s="106" t="s">
        <v>16998</v>
      </c>
      <c r="AU619" s="106" t="s">
        <v>17010</v>
      </c>
      <c r="AV619" s="106"/>
      <c r="AW619" s="106"/>
      <c r="AX619" s="106"/>
      <c r="AY619" s="106"/>
      <c r="AZ619" s="106" t="s">
        <v>636</v>
      </c>
      <c r="BA619" s="107">
        <v>3116.4</v>
      </c>
      <c r="BB619" s="107">
        <v>1030.22</v>
      </c>
      <c r="BC619" s="106" t="s">
        <v>596</v>
      </c>
      <c r="BD619" s="106" t="s">
        <v>3223</v>
      </c>
      <c r="BE619" s="108"/>
      <c r="BF619" s="109">
        <f t="shared" si="283"/>
        <v>1030.22</v>
      </c>
      <c r="BM619" s="52" t="str">
        <f t="shared" si="284"/>
        <v>800.000</v>
      </c>
      <c r="BP619" s="52" t="s">
        <v>3193</v>
      </c>
      <c r="BQ619" s="52" t="s">
        <v>2993</v>
      </c>
      <c r="BR619" s="52" t="s">
        <v>2993</v>
      </c>
      <c r="BX619" s="52" t="s">
        <v>3193</v>
      </c>
      <c r="BY619" s="52" t="s">
        <v>2993</v>
      </c>
      <c r="BZ619" s="52" t="s">
        <v>2993</v>
      </c>
      <c r="CK619" s="103">
        <f t="shared" si="270"/>
        <v>3.4924596548080444E-10</v>
      </c>
    </row>
    <row r="620" spans="1:89" x14ac:dyDescent="0.3">
      <c r="A620" s="52">
        <v>1</v>
      </c>
      <c r="B620" s="110">
        <f>SUBTOTAL(9,$A$615:A620)</f>
        <v>6</v>
      </c>
      <c r="C620" s="115" t="s">
        <v>154</v>
      </c>
      <c r="D620" s="112"/>
      <c r="E620" s="115"/>
      <c r="F620" s="116">
        <v>3687641.55</v>
      </c>
      <c r="G620" s="101">
        <f t="shared" si="285"/>
        <v>3687641.5500000003</v>
      </c>
      <c r="H620" s="117">
        <v>0</v>
      </c>
      <c r="I620" s="117">
        <v>0</v>
      </c>
      <c r="J620" s="117">
        <v>0</v>
      </c>
      <c r="K620" s="117">
        <v>0</v>
      </c>
      <c r="L620" s="117">
        <v>0</v>
      </c>
      <c r="M620" s="117">
        <v>0</v>
      </c>
      <c r="N620" s="118">
        <v>0</v>
      </c>
      <c r="O620" s="117">
        <v>0</v>
      </c>
      <c r="P620" s="143">
        <v>450</v>
      </c>
      <c r="Q620" s="101">
        <f t="shared" ref="Q620:Q633" si="286">ROUND((F620-AG620)/102.14*100,2)</f>
        <v>3434150.72</v>
      </c>
      <c r="R620" s="117">
        <v>0</v>
      </c>
      <c r="S620" s="117">
        <v>0</v>
      </c>
      <c r="T620" s="117">
        <v>0</v>
      </c>
      <c r="U620" s="117">
        <v>0</v>
      </c>
      <c r="V620" s="117">
        <v>0</v>
      </c>
      <c r="W620" s="117">
        <v>0</v>
      </c>
      <c r="X620" s="117">
        <v>0</v>
      </c>
      <c r="Y620" s="117">
        <v>0</v>
      </c>
      <c r="Z620" s="117">
        <v>0</v>
      </c>
      <c r="AA620" s="117">
        <v>0</v>
      </c>
      <c r="AB620" s="117">
        <v>0</v>
      </c>
      <c r="AC620" s="117">
        <v>0</v>
      </c>
      <c r="AD620" s="117">
        <v>0</v>
      </c>
      <c r="AE620" s="117">
        <v>0</v>
      </c>
      <c r="AF620" s="101">
        <f t="shared" ref="AF620:AF628" si="287">ROUND(Q620*2.14%,2)</f>
        <v>73490.83</v>
      </c>
      <c r="AG620" s="101">
        <v>180000</v>
      </c>
      <c r="AH620" s="117">
        <v>0</v>
      </c>
      <c r="AI620" s="93">
        <v>2025</v>
      </c>
      <c r="AJ620" s="93">
        <v>2025</v>
      </c>
      <c r="AK620" s="93">
        <v>2025</v>
      </c>
      <c r="AL620" s="105"/>
      <c r="AM620" s="105"/>
      <c r="AN620" s="105"/>
      <c r="AO620" s="105"/>
      <c r="AP620" s="106" t="s">
        <v>17001</v>
      </c>
      <c r="AQ620" s="106" t="s">
        <v>17015</v>
      </c>
      <c r="AR620" s="106">
        <v>0</v>
      </c>
      <c r="AS620" s="106" t="s">
        <v>17010</v>
      </c>
      <c r="AT620" s="106" t="s">
        <v>17004</v>
      </c>
      <c r="AU620" s="106">
        <v>0</v>
      </c>
      <c r="AV620" s="106"/>
      <c r="AW620" s="106"/>
      <c r="AX620" s="106"/>
      <c r="AY620" s="106"/>
      <c r="AZ620" s="106" t="s">
        <v>802</v>
      </c>
      <c r="BA620" s="107">
        <v>548.79999999999995</v>
      </c>
      <c r="BB620" s="107">
        <v>450</v>
      </c>
      <c r="BC620" s="106" t="s">
        <v>17062</v>
      </c>
      <c r="BD620" s="106">
        <v>2008</v>
      </c>
      <c r="BE620" s="108"/>
      <c r="BF620" s="109">
        <f t="shared" si="283"/>
        <v>0</v>
      </c>
      <c r="BM620" s="52" t="str">
        <f t="shared" si="284"/>
        <v>361.900</v>
      </c>
      <c r="BP620" s="52" t="s">
        <v>3195</v>
      </c>
      <c r="BQ620" s="52" t="s">
        <v>2993</v>
      </c>
      <c r="BR620" s="52" t="s">
        <v>2993</v>
      </c>
      <c r="BX620" s="52" t="s">
        <v>3195</v>
      </c>
      <c r="BY620" s="52" t="s">
        <v>2993</v>
      </c>
      <c r="BZ620" s="52" t="s">
        <v>2993</v>
      </c>
      <c r="CK620" s="103">
        <f t="shared" si="270"/>
        <v>5.8207660913467407E-11</v>
      </c>
    </row>
    <row r="621" spans="1:89" x14ac:dyDescent="0.3">
      <c r="A621" s="52">
        <v>1</v>
      </c>
      <c r="B621" s="110">
        <f>SUBTOTAL(9,$A$615:A621)</f>
        <v>7</v>
      </c>
      <c r="C621" s="115" t="s">
        <v>155</v>
      </c>
      <c r="D621" s="112"/>
      <c r="E621" s="115"/>
      <c r="F621" s="116">
        <v>10063164.050000001</v>
      </c>
      <c r="G621" s="101">
        <f t="shared" si="285"/>
        <v>10063164.049999999</v>
      </c>
      <c r="H621" s="117">
        <v>0</v>
      </c>
      <c r="I621" s="117">
        <v>0</v>
      </c>
      <c r="J621" s="117">
        <v>0</v>
      </c>
      <c r="K621" s="117">
        <v>0</v>
      </c>
      <c r="L621" s="117">
        <v>0</v>
      </c>
      <c r="M621" s="117">
        <v>0</v>
      </c>
      <c r="N621" s="118">
        <v>0</v>
      </c>
      <c r="O621" s="117">
        <v>0</v>
      </c>
      <c r="P621" s="143">
        <v>1228</v>
      </c>
      <c r="Q621" s="101">
        <f t="shared" si="286"/>
        <v>9627143.1899999995</v>
      </c>
      <c r="R621" s="117">
        <v>0</v>
      </c>
      <c r="S621" s="117">
        <v>0</v>
      </c>
      <c r="T621" s="117">
        <v>0</v>
      </c>
      <c r="U621" s="117">
        <v>0</v>
      </c>
      <c r="V621" s="117">
        <v>0</v>
      </c>
      <c r="W621" s="117">
        <v>0</v>
      </c>
      <c r="X621" s="117">
        <v>0</v>
      </c>
      <c r="Y621" s="117">
        <v>0</v>
      </c>
      <c r="Z621" s="117">
        <v>0</v>
      </c>
      <c r="AA621" s="117">
        <v>0</v>
      </c>
      <c r="AB621" s="117">
        <v>0</v>
      </c>
      <c r="AC621" s="117">
        <v>0</v>
      </c>
      <c r="AD621" s="117">
        <v>0</v>
      </c>
      <c r="AE621" s="117">
        <v>0</v>
      </c>
      <c r="AF621" s="101">
        <f t="shared" si="287"/>
        <v>206020.86</v>
      </c>
      <c r="AG621" s="101">
        <v>230000</v>
      </c>
      <c r="AH621" s="117">
        <v>0</v>
      </c>
      <c r="AI621" s="93">
        <v>2025</v>
      </c>
      <c r="AJ621" s="93">
        <v>2025</v>
      </c>
      <c r="AK621" s="93">
        <v>2025</v>
      </c>
      <c r="AL621" s="105"/>
      <c r="AM621" s="105"/>
      <c r="AN621" s="105"/>
      <c r="AO621" s="105"/>
      <c r="AP621" s="106" t="s">
        <v>17001</v>
      </c>
      <c r="AQ621" s="106" t="s">
        <v>17000</v>
      </c>
      <c r="AR621" s="106">
        <v>0</v>
      </c>
      <c r="AS621" s="106" t="s">
        <v>17005</v>
      </c>
      <c r="AT621" s="106" t="s">
        <v>17012</v>
      </c>
      <c r="AU621" s="106" t="s">
        <v>17010</v>
      </c>
      <c r="AV621" s="106"/>
      <c r="AW621" s="106"/>
      <c r="AX621" s="106"/>
      <c r="AY621" s="106"/>
      <c r="AZ621" s="106" t="s">
        <v>621</v>
      </c>
      <c r="BA621" s="107">
        <v>3545.5</v>
      </c>
      <c r="BB621" s="107">
        <v>1228</v>
      </c>
      <c r="BC621" s="106" t="s">
        <v>17062</v>
      </c>
      <c r="BD621" s="106">
        <v>2006</v>
      </c>
      <c r="BE621" s="108"/>
      <c r="BF621" s="109">
        <f t="shared" si="283"/>
        <v>0</v>
      </c>
      <c r="BM621" s="52" t="str">
        <f t="shared" si="284"/>
        <v>884.700</v>
      </c>
      <c r="BP621" s="52" t="s">
        <v>3196</v>
      </c>
      <c r="BQ621" s="52" t="s">
        <v>2993</v>
      </c>
      <c r="BR621" s="52" t="s">
        <v>2993</v>
      </c>
      <c r="BX621" s="52" t="s">
        <v>3196</v>
      </c>
      <c r="BY621" s="52" t="s">
        <v>2993</v>
      </c>
      <c r="BZ621" s="52" t="s">
        <v>2993</v>
      </c>
      <c r="CK621" s="103">
        <f t="shared" si="270"/>
        <v>-5.8207660913467407E-10</v>
      </c>
    </row>
    <row r="622" spans="1:89" x14ac:dyDescent="0.3">
      <c r="A622" s="52">
        <v>1</v>
      </c>
      <c r="B622" s="110">
        <f>SUBTOTAL(9,$A$615:A622)</f>
        <v>8</v>
      </c>
      <c r="C622" s="115" t="s">
        <v>156</v>
      </c>
      <c r="D622" s="112"/>
      <c r="E622" s="115"/>
      <c r="F622" s="116">
        <v>5657661.6100000003</v>
      </c>
      <c r="G622" s="101">
        <f t="shared" si="285"/>
        <v>5657661.6099999994</v>
      </c>
      <c r="H622" s="117">
        <v>0</v>
      </c>
      <c r="I622" s="117">
        <v>0</v>
      </c>
      <c r="J622" s="117">
        <v>0</v>
      </c>
      <c r="K622" s="117">
        <v>0</v>
      </c>
      <c r="L622" s="117">
        <v>0</v>
      </c>
      <c r="M622" s="117">
        <v>0</v>
      </c>
      <c r="N622" s="118">
        <v>0</v>
      </c>
      <c r="O622" s="117">
        <v>0</v>
      </c>
      <c r="P622" s="143">
        <v>690.4</v>
      </c>
      <c r="Q622" s="101">
        <f t="shared" si="286"/>
        <v>5343314.68</v>
      </c>
      <c r="R622" s="117">
        <v>0</v>
      </c>
      <c r="S622" s="117">
        <v>0</v>
      </c>
      <c r="T622" s="117">
        <v>0</v>
      </c>
      <c r="U622" s="117">
        <v>0</v>
      </c>
      <c r="V622" s="117">
        <v>0</v>
      </c>
      <c r="W622" s="117">
        <v>0</v>
      </c>
      <c r="X622" s="117">
        <v>0</v>
      </c>
      <c r="Y622" s="117">
        <v>0</v>
      </c>
      <c r="Z622" s="117">
        <v>0</v>
      </c>
      <c r="AA622" s="117">
        <v>0</v>
      </c>
      <c r="AB622" s="117">
        <v>0</v>
      </c>
      <c r="AC622" s="117">
        <v>0</v>
      </c>
      <c r="AD622" s="117">
        <v>0</v>
      </c>
      <c r="AE622" s="117">
        <v>0</v>
      </c>
      <c r="AF622" s="101">
        <f t="shared" si="287"/>
        <v>114346.93</v>
      </c>
      <c r="AG622" s="101">
        <v>200000</v>
      </c>
      <c r="AH622" s="117">
        <v>0</v>
      </c>
      <c r="AI622" s="93">
        <v>2025</v>
      </c>
      <c r="AJ622" s="93">
        <v>2025</v>
      </c>
      <c r="AK622" s="93">
        <v>2025</v>
      </c>
      <c r="AL622" s="105"/>
      <c r="AM622" s="105"/>
      <c r="AN622" s="105"/>
      <c r="AO622" s="105"/>
      <c r="AP622" s="106" t="s">
        <v>17001</v>
      </c>
      <c r="AQ622" s="106" t="s">
        <v>17000</v>
      </c>
      <c r="AR622" s="106">
        <v>0</v>
      </c>
      <c r="AS622" s="106" t="s">
        <v>17005</v>
      </c>
      <c r="AT622" s="106" t="s">
        <v>17012</v>
      </c>
      <c r="AU622" s="106">
        <v>0</v>
      </c>
      <c r="AV622" s="106"/>
      <c r="AW622" s="106"/>
      <c r="AX622" s="106"/>
      <c r="AY622" s="106"/>
      <c r="AZ622" s="106" t="s">
        <v>618</v>
      </c>
      <c r="BA622" s="107">
        <v>948.9</v>
      </c>
      <c r="BB622" s="107">
        <v>690.4</v>
      </c>
      <c r="BC622" s="106" t="s">
        <v>17062</v>
      </c>
      <c r="BD622" s="106">
        <v>2005</v>
      </c>
      <c r="BE622" s="108"/>
      <c r="BF622" s="109">
        <f t="shared" si="283"/>
        <v>0</v>
      </c>
      <c r="BM622" s="52" t="str">
        <f t="shared" si="284"/>
        <v>1950.000</v>
      </c>
      <c r="BP622" s="52" t="s">
        <v>3197</v>
      </c>
      <c r="BQ622" s="52" t="s">
        <v>2993</v>
      </c>
      <c r="BR622" s="52" t="s">
        <v>2993</v>
      </c>
      <c r="BX622" s="52" t="s">
        <v>3197</v>
      </c>
      <c r="BY622" s="52" t="s">
        <v>2993</v>
      </c>
      <c r="BZ622" s="52" t="s">
        <v>2993</v>
      </c>
      <c r="CK622" s="103">
        <f t="shared" si="270"/>
        <v>-2.9103830456733704E-10</v>
      </c>
    </row>
    <row r="623" spans="1:89" x14ac:dyDescent="0.3">
      <c r="A623" s="52">
        <v>1</v>
      </c>
      <c r="B623" s="110">
        <f>SUBTOTAL(9,$A$615:A623)</f>
        <v>9</v>
      </c>
      <c r="C623" s="115" t="s">
        <v>157</v>
      </c>
      <c r="D623" s="112"/>
      <c r="E623" s="115"/>
      <c r="F623" s="116">
        <v>8358654.1799999997</v>
      </c>
      <c r="G623" s="101">
        <f t="shared" si="285"/>
        <v>8358654.1799999997</v>
      </c>
      <c r="H623" s="117">
        <v>0</v>
      </c>
      <c r="I623" s="117">
        <v>0</v>
      </c>
      <c r="J623" s="117">
        <v>0</v>
      </c>
      <c r="K623" s="117">
        <v>0</v>
      </c>
      <c r="L623" s="117">
        <v>0</v>
      </c>
      <c r="M623" s="117">
        <v>0</v>
      </c>
      <c r="N623" s="118">
        <v>0</v>
      </c>
      <c r="O623" s="117">
        <v>0</v>
      </c>
      <c r="P623" s="143">
        <v>1020</v>
      </c>
      <c r="Q623" s="101">
        <f t="shared" si="286"/>
        <v>7958345.5800000001</v>
      </c>
      <c r="R623" s="117">
        <v>0</v>
      </c>
      <c r="S623" s="117">
        <v>0</v>
      </c>
      <c r="T623" s="117">
        <v>0</v>
      </c>
      <c r="U623" s="117">
        <v>0</v>
      </c>
      <c r="V623" s="117">
        <v>0</v>
      </c>
      <c r="W623" s="117">
        <v>0</v>
      </c>
      <c r="X623" s="117">
        <v>0</v>
      </c>
      <c r="Y623" s="117">
        <v>0</v>
      </c>
      <c r="Z623" s="117">
        <v>0</v>
      </c>
      <c r="AA623" s="117">
        <v>0</v>
      </c>
      <c r="AB623" s="117">
        <v>0</v>
      </c>
      <c r="AC623" s="117">
        <v>0</v>
      </c>
      <c r="AD623" s="117">
        <v>0</v>
      </c>
      <c r="AE623" s="117">
        <v>0</v>
      </c>
      <c r="AF623" s="101">
        <f t="shared" si="287"/>
        <v>170308.6</v>
      </c>
      <c r="AG623" s="101">
        <v>230000</v>
      </c>
      <c r="AH623" s="117">
        <v>0</v>
      </c>
      <c r="AI623" s="93">
        <v>2025</v>
      </c>
      <c r="AJ623" s="93">
        <v>2025</v>
      </c>
      <c r="AK623" s="93">
        <v>2025</v>
      </c>
      <c r="AL623" s="105"/>
      <c r="AM623" s="105"/>
      <c r="AN623" s="105"/>
      <c r="AO623" s="105"/>
      <c r="AP623" s="106" t="s">
        <v>17001</v>
      </c>
      <c r="AQ623" s="106" t="s">
        <v>17013</v>
      </c>
      <c r="AR623" s="106">
        <v>0</v>
      </c>
      <c r="AS623" s="106" t="s">
        <v>17005</v>
      </c>
      <c r="AT623" s="106" t="s">
        <v>17012</v>
      </c>
      <c r="AU623" s="106" t="s">
        <v>17010</v>
      </c>
      <c r="AV623" s="106"/>
      <c r="AW623" s="106"/>
      <c r="AX623" s="106"/>
      <c r="AY623" s="106"/>
      <c r="AZ623" s="106" t="s">
        <v>636</v>
      </c>
      <c r="BA623" s="107">
        <v>2536.6999999999998</v>
      </c>
      <c r="BB623" s="107">
        <v>1020</v>
      </c>
      <c r="BC623" s="106" t="s">
        <v>17062</v>
      </c>
      <c r="BD623" s="106">
        <v>2010</v>
      </c>
      <c r="BE623" s="108"/>
      <c r="BF623" s="109">
        <f t="shared" si="283"/>
        <v>0</v>
      </c>
      <c r="BM623" s="52" t="str">
        <f t="shared" si="284"/>
        <v>890.200</v>
      </c>
      <c r="BP623" s="52" t="s">
        <v>3198</v>
      </c>
      <c r="BQ623" s="52" t="s">
        <v>2993</v>
      </c>
      <c r="BR623" s="52" t="s">
        <v>2993</v>
      </c>
      <c r="BX623" s="52" t="s">
        <v>3198</v>
      </c>
      <c r="BY623" s="52" t="s">
        <v>2993</v>
      </c>
      <c r="BZ623" s="52" t="s">
        <v>2993</v>
      </c>
      <c r="CK623" s="103">
        <f t="shared" si="270"/>
        <v>-3.7834979593753815E-10</v>
      </c>
    </row>
    <row r="624" spans="1:89" x14ac:dyDescent="0.3">
      <c r="A624" s="52">
        <v>1</v>
      </c>
      <c r="B624" s="110">
        <f>SUBTOTAL(9,$A$615:A624)</f>
        <v>10</v>
      </c>
      <c r="C624" s="115" t="s">
        <v>158</v>
      </c>
      <c r="D624" s="112"/>
      <c r="E624" s="115"/>
      <c r="F624" s="116">
        <v>9423972.8499999996</v>
      </c>
      <c r="G624" s="101">
        <f t="shared" si="285"/>
        <v>9423972.8499999996</v>
      </c>
      <c r="H624" s="117">
        <v>0</v>
      </c>
      <c r="I624" s="117">
        <v>0</v>
      </c>
      <c r="J624" s="117">
        <v>0</v>
      </c>
      <c r="K624" s="117">
        <v>0</v>
      </c>
      <c r="L624" s="117">
        <v>0</v>
      </c>
      <c r="M624" s="117">
        <v>0</v>
      </c>
      <c r="N624" s="118">
        <v>0</v>
      </c>
      <c r="O624" s="117">
        <v>0</v>
      </c>
      <c r="P624" s="143">
        <v>1150</v>
      </c>
      <c r="Q624" s="101">
        <f t="shared" si="286"/>
        <v>9001344.0899999999</v>
      </c>
      <c r="R624" s="117">
        <v>0</v>
      </c>
      <c r="S624" s="117">
        <v>0</v>
      </c>
      <c r="T624" s="117">
        <v>0</v>
      </c>
      <c r="U624" s="117">
        <v>0</v>
      </c>
      <c r="V624" s="117">
        <v>0</v>
      </c>
      <c r="W624" s="117">
        <v>0</v>
      </c>
      <c r="X624" s="117">
        <v>0</v>
      </c>
      <c r="Y624" s="117">
        <v>0</v>
      </c>
      <c r="Z624" s="117">
        <v>0</v>
      </c>
      <c r="AA624" s="117">
        <v>0</v>
      </c>
      <c r="AB624" s="117">
        <v>0</v>
      </c>
      <c r="AC624" s="117">
        <v>0</v>
      </c>
      <c r="AD624" s="117">
        <v>0</v>
      </c>
      <c r="AE624" s="117">
        <v>0</v>
      </c>
      <c r="AF624" s="101">
        <f t="shared" si="287"/>
        <v>192628.76</v>
      </c>
      <c r="AG624" s="101">
        <v>230000</v>
      </c>
      <c r="AH624" s="117">
        <v>0</v>
      </c>
      <c r="AI624" s="93">
        <v>2025</v>
      </c>
      <c r="AJ624" s="93">
        <v>2025</v>
      </c>
      <c r="AK624" s="93">
        <v>2025</v>
      </c>
      <c r="AL624" s="105"/>
      <c r="AM624" s="105"/>
      <c r="AN624" s="105"/>
      <c r="AO624" s="105"/>
      <c r="AP624" s="106" t="s">
        <v>17001</v>
      </c>
      <c r="AQ624" s="106" t="s">
        <v>17005</v>
      </c>
      <c r="AR624" s="106">
        <v>0</v>
      </c>
      <c r="AS624" s="106" t="s">
        <v>17006</v>
      </c>
      <c r="AT624" s="106" t="s">
        <v>17012</v>
      </c>
      <c r="AU624" s="106">
        <v>0</v>
      </c>
      <c r="AV624" s="106"/>
      <c r="AW624" s="106"/>
      <c r="AX624" s="106"/>
      <c r="AY624" s="106"/>
      <c r="AZ624" s="106" t="s">
        <v>703</v>
      </c>
      <c r="BA624" s="107">
        <v>2170.4</v>
      </c>
      <c r="BB624" s="107">
        <v>1150</v>
      </c>
      <c r="BC624" s="106" t="s">
        <v>17067</v>
      </c>
      <c r="BD624" s="106">
        <v>2008</v>
      </c>
      <c r="BE624" s="108"/>
      <c r="BF624" s="109">
        <f t="shared" si="283"/>
        <v>0</v>
      </c>
      <c r="BM624" s="52" t="str">
        <f t="shared" si="284"/>
        <v>1039.800</v>
      </c>
      <c r="BP624" s="52" t="s">
        <v>3199</v>
      </c>
      <c r="BQ624" s="52" t="s">
        <v>2993</v>
      </c>
      <c r="BR624" s="52" t="s">
        <v>2993</v>
      </c>
      <c r="BX624" s="52" t="s">
        <v>3199</v>
      </c>
      <c r="BY624" s="52" t="s">
        <v>2993</v>
      </c>
      <c r="BZ624" s="52" t="s">
        <v>2993</v>
      </c>
      <c r="CK624" s="103">
        <f t="shared" si="270"/>
        <v>-2.3283064365386963E-10</v>
      </c>
    </row>
    <row r="625" spans="1:89" x14ac:dyDescent="0.3">
      <c r="A625" s="52">
        <v>1</v>
      </c>
      <c r="B625" s="110">
        <f>SUBTOTAL(9,$A$615:A625)</f>
        <v>11</v>
      </c>
      <c r="C625" s="115" t="s">
        <v>159</v>
      </c>
      <c r="D625" s="112"/>
      <c r="E625" s="115"/>
      <c r="F625" s="116">
        <v>11974181.85</v>
      </c>
      <c r="G625" s="101">
        <f t="shared" si="285"/>
        <v>11974181.85</v>
      </c>
      <c r="H625" s="117">
        <v>0</v>
      </c>
      <c r="I625" s="117">
        <v>0</v>
      </c>
      <c r="J625" s="117">
        <v>0</v>
      </c>
      <c r="K625" s="117">
        <v>0</v>
      </c>
      <c r="L625" s="117">
        <v>0</v>
      </c>
      <c r="M625" s="117">
        <v>0</v>
      </c>
      <c r="N625" s="118">
        <v>0</v>
      </c>
      <c r="O625" s="117">
        <v>0</v>
      </c>
      <c r="P625" s="143">
        <v>1461.2</v>
      </c>
      <c r="Q625" s="101">
        <f t="shared" si="286"/>
        <v>11498122.039999999</v>
      </c>
      <c r="R625" s="117">
        <v>0</v>
      </c>
      <c r="S625" s="117">
        <v>0</v>
      </c>
      <c r="T625" s="117">
        <v>0</v>
      </c>
      <c r="U625" s="117">
        <v>0</v>
      </c>
      <c r="V625" s="117">
        <v>0</v>
      </c>
      <c r="W625" s="117">
        <v>0</v>
      </c>
      <c r="X625" s="117">
        <v>0</v>
      </c>
      <c r="Y625" s="117">
        <v>0</v>
      </c>
      <c r="Z625" s="117">
        <v>0</v>
      </c>
      <c r="AA625" s="117">
        <v>0</v>
      </c>
      <c r="AB625" s="117">
        <v>0</v>
      </c>
      <c r="AC625" s="117">
        <v>0</v>
      </c>
      <c r="AD625" s="117">
        <v>0</v>
      </c>
      <c r="AE625" s="117">
        <v>0</v>
      </c>
      <c r="AF625" s="101">
        <f t="shared" si="287"/>
        <v>246059.81</v>
      </c>
      <c r="AG625" s="101">
        <v>230000</v>
      </c>
      <c r="AH625" s="117">
        <v>0</v>
      </c>
      <c r="AI625" s="93">
        <v>2025</v>
      </c>
      <c r="AJ625" s="93">
        <v>2025</v>
      </c>
      <c r="AK625" s="93">
        <v>2025</v>
      </c>
      <c r="AL625" s="105"/>
      <c r="AM625" s="105"/>
      <c r="AN625" s="105"/>
      <c r="AO625" s="105"/>
      <c r="AP625" s="106" t="s">
        <v>17001</v>
      </c>
      <c r="AQ625" s="106" t="s">
        <v>17000</v>
      </c>
      <c r="AR625" s="106">
        <v>0</v>
      </c>
      <c r="AS625" s="106" t="s">
        <v>17010</v>
      </c>
      <c r="AT625" s="106" t="s">
        <v>17004</v>
      </c>
      <c r="AU625" s="106" t="s">
        <v>17003</v>
      </c>
      <c r="AV625" s="106"/>
      <c r="AW625" s="106"/>
      <c r="AX625" s="106"/>
      <c r="AY625" s="106"/>
      <c r="AZ625" s="106" t="s">
        <v>701</v>
      </c>
      <c r="BA625" s="107">
        <v>4291.3</v>
      </c>
      <c r="BB625" s="107">
        <v>1461.2</v>
      </c>
      <c r="BC625" s="106" t="s">
        <v>17062</v>
      </c>
      <c r="BD625" s="106">
        <v>2007</v>
      </c>
      <c r="BE625" s="108"/>
      <c r="BF625" s="109">
        <f t="shared" si="283"/>
        <v>0</v>
      </c>
      <c r="BM625" s="52" t="str">
        <f t="shared" si="284"/>
        <v>1293.000</v>
      </c>
      <c r="BP625" s="52" t="s">
        <v>3201</v>
      </c>
      <c r="BQ625" s="52" t="s">
        <v>2993</v>
      </c>
      <c r="BR625" s="52" t="s">
        <v>2993</v>
      </c>
      <c r="BX625" s="52" t="s">
        <v>3201</v>
      </c>
      <c r="BY625" s="52" t="s">
        <v>2993</v>
      </c>
      <c r="BZ625" s="52" t="s">
        <v>2993</v>
      </c>
      <c r="CK625" s="103">
        <f t="shared" si="270"/>
        <v>5.2386894822120667E-10</v>
      </c>
    </row>
    <row r="626" spans="1:89" x14ac:dyDescent="0.3">
      <c r="A626" s="52">
        <v>1</v>
      </c>
      <c r="B626" s="110">
        <f>SUBTOTAL(9,$A$615:A626)</f>
        <v>12</v>
      </c>
      <c r="C626" s="115" t="s">
        <v>160</v>
      </c>
      <c r="D626" s="112"/>
      <c r="E626" s="115"/>
      <c r="F626" s="116">
        <v>4758696.55</v>
      </c>
      <c r="G626" s="101">
        <f t="shared" si="285"/>
        <v>4758696.5500000007</v>
      </c>
      <c r="H626" s="117">
        <v>0</v>
      </c>
      <c r="I626" s="117">
        <v>0</v>
      </c>
      <c r="J626" s="117">
        <v>0</v>
      </c>
      <c r="K626" s="117">
        <v>0</v>
      </c>
      <c r="L626" s="117">
        <v>0</v>
      </c>
      <c r="M626" s="117">
        <v>0</v>
      </c>
      <c r="N626" s="118">
        <v>0</v>
      </c>
      <c r="O626" s="117">
        <v>0</v>
      </c>
      <c r="P626" s="143">
        <v>580.70000000000005</v>
      </c>
      <c r="Q626" s="101">
        <f t="shared" si="286"/>
        <v>4463184.4000000004</v>
      </c>
      <c r="R626" s="117">
        <v>0</v>
      </c>
      <c r="S626" s="117">
        <v>0</v>
      </c>
      <c r="T626" s="117">
        <v>0</v>
      </c>
      <c r="U626" s="117">
        <v>0</v>
      </c>
      <c r="V626" s="117">
        <v>0</v>
      </c>
      <c r="W626" s="117">
        <v>0</v>
      </c>
      <c r="X626" s="117">
        <v>0</v>
      </c>
      <c r="Y626" s="117">
        <v>0</v>
      </c>
      <c r="Z626" s="117">
        <v>0</v>
      </c>
      <c r="AA626" s="117">
        <v>0</v>
      </c>
      <c r="AB626" s="117">
        <v>0</v>
      </c>
      <c r="AC626" s="117">
        <v>0</v>
      </c>
      <c r="AD626" s="117">
        <v>0</v>
      </c>
      <c r="AE626" s="117">
        <v>0</v>
      </c>
      <c r="AF626" s="101">
        <f t="shared" si="287"/>
        <v>95512.15</v>
      </c>
      <c r="AG626" s="101">
        <v>200000</v>
      </c>
      <c r="AH626" s="117">
        <v>0</v>
      </c>
      <c r="AI626" s="93">
        <v>2025</v>
      </c>
      <c r="AJ626" s="93">
        <v>2025</v>
      </c>
      <c r="AK626" s="93">
        <v>2025</v>
      </c>
      <c r="AL626" s="105"/>
      <c r="AM626" s="105"/>
      <c r="AN626" s="105"/>
      <c r="AO626" s="105"/>
      <c r="AP626" s="106" t="s">
        <v>17001</v>
      </c>
      <c r="AQ626" s="106" t="s">
        <v>17000</v>
      </c>
      <c r="AR626" s="106">
        <v>0</v>
      </c>
      <c r="AS626" s="106" t="s">
        <v>17005</v>
      </c>
      <c r="AT626" s="106" t="s">
        <v>17012</v>
      </c>
      <c r="AU626" s="106" t="s">
        <v>17010</v>
      </c>
      <c r="AV626" s="106"/>
      <c r="AW626" s="106"/>
      <c r="AX626" s="106"/>
      <c r="AY626" s="106"/>
      <c r="AZ626" s="106" t="s">
        <v>642</v>
      </c>
      <c r="BA626" s="107">
        <v>1571.7</v>
      </c>
      <c r="BB626" s="107">
        <v>580.70000000000005</v>
      </c>
      <c r="BC626" s="106" t="s">
        <v>17062</v>
      </c>
      <c r="BD626" s="106">
        <v>2005</v>
      </c>
      <c r="BE626" s="108"/>
      <c r="BF626" s="109">
        <f t="shared" si="283"/>
        <v>0</v>
      </c>
      <c r="BM626" s="52" t="str">
        <f t="shared" si="284"/>
        <v>456.200</v>
      </c>
      <c r="BP626" s="52" t="s">
        <v>3202</v>
      </c>
      <c r="BQ626" s="52" t="s">
        <v>2993</v>
      </c>
      <c r="BR626" s="52" t="s">
        <v>2993</v>
      </c>
      <c r="BX626" s="52" t="s">
        <v>3202</v>
      </c>
      <c r="BY626" s="52" t="s">
        <v>2993</v>
      </c>
      <c r="BZ626" s="52" t="s">
        <v>2993</v>
      </c>
      <c r="CK626" s="103">
        <f t="shared" si="270"/>
        <v>3.7834979593753815E-10</v>
      </c>
    </row>
    <row r="627" spans="1:89" x14ac:dyDescent="0.3">
      <c r="A627" s="52">
        <v>1</v>
      </c>
      <c r="B627" s="110">
        <f>SUBTOTAL(9,$A$615:A627)</f>
        <v>13</v>
      </c>
      <c r="C627" s="115" t="s">
        <v>161</v>
      </c>
      <c r="D627" s="112"/>
      <c r="E627" s="115"/>
      <c r="F627" s="116">
        <v>9505920.4399999995</v>
      </c>
      <c r="G627" s="101">
        <f t="shared" si="285"/>
        <v>9505920.4399999995</v>
      </c>
      <c r="H627" s="117">
        <v>0</v>
      </c>
      <c r="I627" s="117">
        <v>0</v>
      </c>
      <c r="J627" s="117">
        <v>0</v>
      </c>
      <c r="K627" s="117">
        <v>0</v>
      </c>
      <c r="L627" s="117">
        <v>0</v>
      </c>
      <c r="M627" s="117">
        <v>0</v>
      </c>
      <c r="N627" s="118">
        <v>0</v>
      </c>
      <c r="O627" s="117">
        <v>0</v>
      </c>
      <c r="P627" s="143">
        <v>1160</v>
      </c>
      <c r="Q627" s="101">
        <f t="shared" si="286"/>
        <v>9081574.7400000002</v>
      </c>
      <c r="R627" s="117">
        <v>0</v>
      </c>
      <c r="S627" s="117">
        <v>0</v>
      </c>
      <c r="T627" s="117">
        <v>0</v>
      </c>
      <c r="U627" s="117">
        <v>0</v>
      </c>
      <c r="V627" s="117">
        <v>0</v>
      </c>
      <c r="W627" s="117">
        <v>0</v>
      </c>
      <c r="X627" s="117">
        <v>0</v>
      </c>
      <c r="Y627" s="117">
        <v>0</v>
      </c>
      <c r="Z627" s="117">
        <v>0</v>
      </c>
      <c r="AA627" s="117">
        <v>0</v>
      </c>
      <c r="AB627" s="117">
        <v>0</v>
      </c>
      <c r="AC627" s="117">
        <v>0</v>
      </c>
      <c r="AD627" s="117">
        <v>0</v>
      </c>
      <c r="AE627" s="117">
        <v>0</v>
      </c>
      <c r="AF627" s="101">
        <f t="shared" si="287"/>
        <v>194345.7</v>
      </c>
      <c r="AG627" s="101">
        <v>230000</v>
      </c>
      <c r="AH627" s="117">
        <v>0</v>
      </c>
      <c r="AI627" s="93">
        <v>2025</v>
      </c>
      <c r="AJ627" s="93">
        <v>2025</v>
      </c>
      <c r="AK627" s="93">
        <v>2025</v>
      </c>
      <c r="AL627" s="105"/>
      <c r="AM627" s="105"/>
      <c r="AN627" s="105"/>
      <c r="AO627" s="105"/>
      <c r="AP627" s="106" t="s">
        <v>17001</v>
      </c>
      <c r="AQ627" s="106" t="s">
        <v>17011</v>
      </c>
      <c r="AR627" s="106">
        <v>0</v>
      </c>
      <c r="AS627" s="106" t="s">
        <v>16999</v>
      </c>
      <c r="AT627" s="106" t="s">
        <v>16998</v>
      </c>
      <c r="AU627" s="106" t="s">
        <v>17010</v>
      </c>
      <c r="AV627" s="106"/>
      <c r="AW627" s="106"/>
      <c r="AX627" s="106"/>
      <c r="AY627" s="106"/>
      <c r="AZ627" s="106" t="s">
        <v>624</v>
      </c>
      <c r="BA627" s="107">
        <v>3338.7</v>
      </c>
      <c r="BB627" s="107">
        <v>1160</v>
      </c>
      <c r="BC627" s="106" t="s">
        <v>17062</v>
      </c>
      <c r="BD627" s="106" t="s">
        <v>17058</v>
      </c>
      <c r="BE627" s="108"/>
      <c r="BF627" s="109">
        <f t="shared" si="283"/>
        <v>0</v>
      </c>
      <c r="BM627" s="52" t="str">
        <f t="shared" si="284"/>
        <v>876.200</v>
      </c>
      <c r="BP627" s="52" t="s">
        <v>3203</v>
      </c>
      <c r="BQ627" s="52" t="s">
        <v>2993</v>
      </c>
      <c r="BR627" s="52" t="s">
        <v>2993</v>
      </c>
      <c r="BX627" s="52" t="s">
        <v>3203</v>
      </c>
      <c r="BY627" s="52" t="s">
        <v>2993</v>
      </c>
      <c r="BZ627" s="52" t="s">
        <v>2993</v>
      </c>
      <c r="CK627" s="103">
        <f t="shared" si="270"/>
        <v>-7.5669959187507629E-10</v>
      </c>
    </row>
    <row r="628" spans="1:89" x14ac:dyDescent="0.3">
      <c r="A628" s="52">
        <v>1</v>
      </c>
      <c r="B628" s="110">
        <f>SUBTOTAL(9,$A$615:A628)</f>
        <v>14</v>
      </c>
      <c r="C628" s="115" t="s">
        <v>5393</v>
      </c>
      <c r="D628" s="112"/>
      <c r="E628" s="115"/>
      <c r="F628" s="116">
        <v>4056405.71</v>
      </c>
      <c r="G628" s="101">
        <f t="shared" si="285"/>
        <v>4056405.71</v>
      </c>
      <c r="H628" s="117">
        <v>0</v>
      </c>
      <c r="I628" s="117">
        <v>0</v>
      </c>
      <c r="J628" s="117">
        <v>0</v>
      </c>
      <c r="K628" s="117">
        <v>0</v>
      </c>
      <c r="L628" s="117">
        <v>0</v>
      </c>
      <c r="M628" s="117">
        <v>0</v>
      </c>
      <c r="N628" s="118">
        <v>0</v>
      </c>
      <c r="O628" s="117">
        <v>0</v>
      </c>
      <c r="P628" s="143">
        <v>495</v>
      </c>
      <c r="Q628" s="101">
        <f t="shared" si="286"/>
        <v>3795188.67</v>
      </c>
      <c r="R628" s="117">
        <v>0</v>
      </c>
      <c r="S628" s="117">
        <v>0</v>
      </c>
      <c r="T628" s="117">
        <v>0</v>
      </c>
      <c r="U628" s="117">
        <v>0</v>
      </c>
      <c r="V628" s="117">
        <v>0</v>
      </c>
      <c r="W628" s="117">
        <v>0</v>
      </c>
      <c r="X628" s="117">
        <v>0</v>
      </c>
      <c r="Y628" s="117">
        <v>0</v>
      </c>
      <c r="Z628" s="117">
        <v>0</v>
      </c>
      <c r="AA628" s="117">
        <v>0</v>
      </c>
      <c r="AB628" s="117">
        <v>0</v>
      </c>
      <c r="AC628" s="117">
        <v>0</v>
      </c>
      <c r="AD628" s="117">
        <v>0</v>
      </c>
      <c r="AE628" s="117">
        <v>0</v>
      </c>
      <c r="AF628" s="101">
        <f t="shared" si="287"/>
        <v>81217.039999999994</v>
      </c>
      <c r="AG628" s="101">
        <v>180000</v>
      </c>
      <c r="AH628" s="117">
        <v>0</v>
      </c>
      <c r="AI628" s="93">
        <v>2025</v>
      </c>
      <c r="AJ628" s="93">
        <v>2025</v>
      </c>
      <c r="AK628" s="93">
        <v>2025</v>
      </c>
      <c r="AL628" s="105"/>
      <c r="AM628" s="105"/>
      <c r="AN628" s="105"/>
      <c r="AO628" s="105"/>
      <c r="AP628" s="106" t="s">
        <v>17001</v>
      </c>
      <c r="AQ628" s="106" t="s">
        <v>17015</v>
      </c>
      <c r="AR628" s="106">
        <v>0</v>
      </c>
      <c r="AS628" s="106" t="s">
        <v>17010</v>
      </c>
      <c r="AT628" s="106" t="s">
        <v>17004</v>
      </c>
      <c r="AU628" s="106" t="s">
        <v>17003</v>
      </c>
      <c r="AV628" s="106"/>
      <c r="AW628" s="106"/>
      <c r="AX628" s="106"/>
      <c r="AY628" s="106"/>
      <c r="AZ628" s="106">
        <v>1982</v>
      </c>
      <c r="BA628" s="107">
        <v>560.1</v>
      </c>
      <c r="BB628" s="107">
        <v>495</v>
      </c>
      <c r="BC628" s="106" t="s">
        <v>17062</v>
      </c>
      <c r="BD628" s="106">
        <v>2008</v>
      </c>
      <c r="BE628" s="108"/>
      <c r="BF628" s="109">
        <f t="shared" si="283"/>
        <v>0</v>
      </c>
      <c r="BM628" s="52" t="str">
        <f t="shared" si="284"/>
        <v>378.700</v>
      </c>
      <c r="BP628" s="52" t="s">
        <v>3205</v>
      </c>
      <c r="BQ628" s="52" t="s">
        <v>2993</v>
      </c>
      <c r="BR628" s="52" t="s">
        <v>2993</v>
      </c>
      <c r="BX628" s="52" t="s">
        <v>3205</v>
      </c>
      <c r="BY628" s="52" t="s">
        <v>2993</v>
      </c>
      <c r="BZ628" s="52" t="s">
        <v>2993</v>
      </c>
      <c r="CK628" s="103">
        <f t="shared" si="270"/>
        <v>5.8207660913467407E-11</v>
      </c>
    </row>
    <row r="629" spans="1:89" x14ac:dyDescent="0.3">
      <c r="A629" s="52">
        <v>1</v>
      </c>
      <c r="B629" s="110">
        <f>SUBTOTAL(9,$A$615:A629)</f>
        <v>15</v>
      </c>
      <c r="C629" s="115" t="s">
        <v>162</v>
      </c>
      <c r="D629" s="112"/>
      <c r="E629" s="115"/>
      <c r="F629" s="116">
        <v>2766550.64</v>
      </c>
      <c r="G629" s="101">
        <f t="shared" si="285"/>
        <v>2766550.64</v>
      </c>
      <c r="H629" s="117">
        <v>0</v>
      </c>
      <c r="I629" s="117">
        <v>0</v>
      </c>
      <c r="J629" s="117">
        <v>0</v>
      </c>
      <c r="K629" s="117">
        <v>0</v>
      </c>
      <c r="L629" s="117">
        <v>0</v>
      </c>
      <c r="M629" s="117">
        <v>0</v>
      </c>
      <c r="N629" s="118">
        <v>0</v>
      </c>
      <c r="O629" s="117">
        <v>0</v>
      </c>
      <c r="P629" s="143">
        <v>337.6</v>
      </c>
      <c r="Q629" s="101">
        <f t="shared" si="286"/>
        <v>2532358.1800000002</v>
      </c>
      <c r="R629" s="117">
        <v>0</v>
      </c>
      <c r="S629" s="117">
        <v>0</v>
      </c>
      <c r="T629" s="117">
        <v>0</v>
      </c>
      <c r="U629" s="117">
        <v>0</v>
      </c>
      <c r="V629" s="117">
        <v>0</v>
      </c>
      <c r="W629" s="117">
        <v>0</v>
      </c>
      <c r="X629" s="117">
        <v>0</v>
      </c>
      <c r="Y629" s="117">
        <v>0</v>
      </c>
      <c r="Z629" s="117">
        <v>0</v>
      </c>
      <c r="AA629" s="117">
        <v>0</v>
      </c>
      <c r="AB629" s="117">
        <v>0</v>
      </c>
      <c r="AC629" s="117">
        <v>0</v>
      </c>
      <c r="AD629" s="117">
        <v>0</v>
      </c>
      <c r="AE629" s="117">
        <v>0</v>
      </c>
      <c r="AF629" s="101">
        <f>ROUND(Q629*2.14%,2)-0.01</f>
        <v>54192.46</v>
      </c>
      <c r="AG629" s="101">
        <v>180000</v>
      </c>
      <c r="AH629" s="117">
        <v>0</v>
      </c>
      <c r="AI629" s="93">
        <v>2025</v>
      </c>
      <c r="AJ629" s="93">
        <v>2025</v>
      </c>
      <c r="AK629" s="93">
        <v>2025</v>
      </c>
      <c r="AL629" s="105"/>
      <c r="AM629" s="105"/>
      <c r="AN629" s="105"/>
      <c r="AO629" s="105"/>
      <c r="AP629" s="106" t="s">
        <v>17001</v>
      </c>
      <c r="AQ629" s="106" t="s">
        <v>17013</v>
      </c>
      <c r="AR629" s="106">
        <v>0</v>
      </c>
      <c r="AS629" s="106" t="s">
        <v>17004</v>
      </c>
      <c r="AT629" s="106" t="s">
        <v>17012</v>
      </c>
      <c r="AU629" s="106">
        <v>0</v>
      </c>
      <c r="AV629" s="106"/>
      <c r="AW629" s="106"/>
      <c r="AX629" s="106"/>
      <c r="AY629" s="106"/>
      <c r="AZ629" s="106" t="s">
        <v>783</v>
      </c>
      <c r="BA629" s="107">
        <v>371.9</v>
      </c>
      <c r="BB629" s="107">
        <v>337.6</v>
      </c>
      <c r="BC629" s="106" t="s">
        <v>17062</v>
      </c>
      <c r="BD629" s="106">
        <v>2008</v>
      </c>
      <c r="BE629" s="108"/>
      <c r="BF629" s="109">
        <f t="shared" si="283"/>
        <v>0</v>
      </c>
      <c r="BM629" s="52" t="str">
        <f t="shared" si="284"/>
        <v>366.000</v>
      </c>
      <c r="BP629" s="52" t="s">
        <v>3207</v>
      </c>
      <c r="BQ629" s="52" t="s">
        <v>1275</v>
      </c>
      <c r="BR629" s="52" t="s">
        <v>3208</v>
      </c>
      <c r="BX629" s="52" t="s">
        <v>3207</v>
      </c>
      <c r="BY629" s="52" t="s">
        <v>1275</v>
      </c>
      <c r="BZ629" s="52" t="s">
        <v>3208</v>
      </c>
      <c r="CK629" s="103">
        <f t="shared" si="270"/>
        <v>-2.9103830456733704E-11</v>
      </c>
    </row>
    <row r="630" spans="1:89" x14ac:dyDescent="0.3">
      <c r="A630" s="52">
        <v>1</v>
      </c>
      <c r="B630" s="110">
        <f>SUBTOTAL(9,$A$615:A630)</f>
        <v>16</v>
      </c>
      <c r="C630" s="115" t="s">
        <v>163</v>
      </c>
      <c r="D630" s="112"/>
      <c r="E630" s="115"/>
      <c r="F630" s="116">
        <v>2728854.75</v>
      </c>
      <c r="G630" s="101">
        <f t="shared" si="285"/>
        <v>2728854.75</v>
      </c>
      <c r="H630" s="117">
        <v>0</v>
      </c>
      <c r="I630" s="117">
        <v>0</v>
      </c>
      <c r="J630" s="117">
        <v>0</v>
      </c>
      <c r="K630" s="117">
        <v>0</v>
      </c>
      <c r="L630" s="117">
        <v>0</v>
      </c>
      <c r="M630" s="117">
        <v>0</v>
      </c>
      <c r="N630" s="118">
        <v>0</v>
      </c>
      <c r="O630" s="117">
        <v>0</v>
      </c>
      <c r="P630" s="143">
        <v>333</v>
      </c>
      <c r="Q630" s="101">
        <f t="shared" si="286"/>
        <v>2495452.08</v>
      </c>
      <c r="R630" s="117">
        <v>0</v>
      </c>
      <c r="S630" s="117">
        <v>0</v>
      </c>
      <c r="T630" s="117">
        <v>0</v>
      </c>
      <c r="U630" s="117">
        <v>0</v>
      </c>
      <c r="V630" s="117">
        <v>0</v>
      </c>
      <c r="W630" s="117">
        <v>0</v>
      </c>
      <c r="X630" s="117">
        <v>0</v>
      </c>
      <c r="Y630" s="117">
        <v>0</v>
      </c>
      <c r="Z630" s="117">
        <v>0</v>
      </c>
      <c r="AA630" s="117">
        <v>0</v>
      </c>
      <c r="AB630" s="117">
        <v>0</v>
      </c>
      <c r="AC630" s="117">
        <v>0</v>
      </c>
      <c r="AD630" s="117">
        <v>0</v>
      </c>
      <c r="AE630" s="117">
        <v>0</v>
      </c>
      <c r="AF630" s="101">
        <f>ROUND(Q630*2.14%,2)</f>
        <v>53402.67</v>
      </c>
      <c r="AG630" s="101">
        <v>180000</v>
      </c>
      <c r="AH630" s="117">
        <v>0</v>
      </c>
      <c r="AI630" s="93">
        <v>2025</v>
      </c>
      <c r="AJ630" s="93">
        <v>2025</v>
      </c>
      <c r="AK630" s="93">
        <v>2025</v>
      </c>
      <c r="AL630" s="105"/>
      <c r="AM630" s="105"/>
      <c r="AN630" s="105"/>
      <c r="AO630" s="105"/>
      <c r="AP630" s="106" t="s">
        <v>17001</v>
      </c>
      <c r="AQ630" s="106" t="s">
        <v>17013</v>
      </c>
      <c r="AR630" s="106">
        <v>0</v>
      </c>
      <c r="AS630" s="106" t="s">
        <v>17009</v>
      </c>
      <c r="AT630" s="106" t="s">
        <v>17012</v>
      </c>
      <c r="AU630" s="106">
        <v>0</v>
      </c>
      <c r="AV630" s="106"/>
      <c r="AW630" s="106"/>
      <c r="AX630" s="106"/>
      <c r="AY630" s="106"/>
      <c r="AZ630" s="106" t="s">
        <v>788</v>
      </c>
      <c r="BA630" s="107">
        <v>32</v>
      </c>
      <c r="BB630" s="107">
        <v>333</v>
      </c>
      <c r="BC630" s="106" t="s">
        <v>17062</v>
      </c>
      <c r="BD630" s="106">
        <v>2008</v>
      </c>
      <c r="BE630" s="108"/>
      <c r="BF630" s="109">
        <f t="shared" si="283"/>
        <v>0</v>
      </c>
      <c r="BM630" s="52" t="str">
        <f t="shared" si="284"/>
        <v>366.000</v>
      </c>
      <c r="BP630" s="52" t="s">
        <v>3209</v>
      </c>
      <c r="BQ630" s="52" t="s">
        <v>2993</v>
      </c>
      <c r="BR630" s="52" t="s">
        <v>2374</v>
      </c>
      <c r="BX630" s="52" t="s">
        <v>3209</v>
      </c>
      <c r="BY630" s="52" t="s">
        <v>2993</v>
      </c>
      <c r="BZ630" s="52" t="s">
        <v>2374</v>
      </c>
      <c r="CK630" s="103">
        <f t="shared" si="270"/>
        <v>-5.8207660913467407E-11</v>
      </c>
    </row>
    <row r="631" spans="1:89" x14ac:dyDescent="0.3">
      <c r="A631" s="52">
        <v>1</v>
      </c>
      <c r="B631" s="110">
        <f>SUBTOTAL(9,$A$615:A631)</f>
        <v>17</v>
      </c>
      <c r="C631" s="115" t="s">
        <v>164</v>
      </c>
      <c r="D631" s="112"/>
      <c r="E631" s="115"/>
      <c r="F631" s="116">
        <v>2491206.7400000002</v>
      </c>
      <c r="G631" s="101">
        <f t="shared" si="285"/>
        <v>2491206.7400000002</v>
      </c>
      <c r="H631" s="117">
        <v>0</v>
      </c>
      <c r="I631" s="117">
        <v>0</v>
      </c>
      <c r="J631" s="117">
        <v>0</v>
      </c>
      <c r="K631" s="117">
        <v>0</v>
      </c>
      <c r="L631" s="117">
        <v>0</v>
      </c>
      <c r="M631" s="117">
        <v>0</v>
      </c>
      <c r="N631" s="118">
        <v>0</v>
      </c>
      <c r="O631" s="117">
        <v>0</v>
      </c>
      <c r="P631" s="143">
        <v>304</v>
      </c>
      <c r="Q631" s="101">
        <f t="shared" si="286"/>
        <v>2262783.1800000002</v>
      </c>
      <c r="R631" s="117">
        <v>0</v>
      </c>
      <c r="S631" s="117">
        <v>0</v>
      </c>
      <c r="T631" s="117">
        <v>0</v>
      </c>
      <c r="U631" s="117">
        <v>0</v>
      </c>
      <c r="V631" s="117">
        <v>0</v>
      </c>
      <c r="W631" s="117">
        <v>0</v>
      </c>
      <c r="X631" s="117">
        <v>0</v>
      </c>
      <c r="Y631" s="117">
        <v>0</v>
      </c>
      <c r="Z631" s="117">
        <v>0</v>
      </c>
      <c r="AA631" s="117">
        <v>0</v>
      </c>
      <c r="AB631" s="117">
        <v>0</v>
      </c>
      <c r="AC631" s="117">
        <v>0</v>
      </c>
      <c r="AD631" s="117">
        <v>0</v>
      </c>
      <c r="AE631" s="117">
        <v>0</v>
      </c>
      <c r="AF631" s="101">
        <f>ROUND(Q631*2.14%,2)</f>
        <v>48423.56</v>
      </c>
      <c r="AG631" s="101">
        <v>180000</v>
      </c>
      <c r="AH631" s="117">
        <v>0</v>
      </c>
      <c r="AI631" s="93">
        <v>2025</v>
      </c>
      <c r="AJ631" s="93">
        <v>2025</v>
      </c>
      <c r="AK631" s="93">
        <v>2025</v>
      </c>
      <c r="AL631" s="105"/>
      <c r="AM631" s="105"/>
      <c r="AN631" s="105"/>
      <c r="AO631" s="105"/>
      <c r="AP631" s="106" t="s">
        <v>17001</v>
      </c>
      <c r="AQ631" s="106" t="s">
        <v>17013</v>
      </c>
      <c r="AR631" s="106">
        <v>0</v>
      </c>
      <c r="AS631" s="106" t="s">
        <v>17005</v>
      </c>
      <c r="AT631" s="106" t="s">
        <v>17012</v>
      </c>
      <c r="AU631" s="106">
        <v>0</v>
      </c>
      <c r="AV631" s="106"/>
      <c r="AW631" s="106"/>
      <c r="AX631" s="106"/>
      <c r="AY631" s="106"/>
      <c r="AZ631" s="106" t="s">
        <v>672</v>
      </c>
      <c r="BA631" s="107">
        <v>315.2</v>
      </c>
      <c r="BB631" s="107">
        <v>304</v>
      </c>
      <c r="BC631" s="106" t="s">
        <v>17062</v>
      </c>
      <c r="BD631" s="106" t="s">
        <v>3223</v>
      </c>
      <c r="BE631" s="108"/>
      <c r="BF631" s="109">
        <f t="shared" si="283"/>
        <v>0</v>
      </c>
      <c r="BM631" s="52" t="str">
        <f t="shared" si="284"/>
        <v>232.100</v>
      </c>
      <c r="BP631" s="52" t="s">
        <v>3210</v>
      </c>
      <c r="BQ631" s="52" t="s">
        <v>2993</v>
      </c>
      <c r="BR631" s="52" t="s">
        <v>3211</v>
      </c>
      <c r="BX631" s="52" t="s">
        <v>3210</v>
      </c>
      <c r="BY631" s="52" t="s">
        <v>2993</v>
      </c>
      <c r="BZ631" s="52" t="s">
        <v>3211</v>
      </c>
      <c r="CK631" s="103">
        <f t="shared" si="270"/>
        <v>5.8207660913467407E-11</v>
      </c>
    </row>
    <row r="632" spans="1:89" x14ac:dyDescent="0.3">
      <c r="A632" s="52">
        <v>1</v>
      </c>
      <c r="B632" s="110">
        <f>SUBTOTAL(9,$A$615:A632)</f>
        <v>18</v>
      </c>
      <c r="C632" s="115" t="s">
        <v>165</v>
      </c>
      <c r="D632" s="112"/>
      <c r="E632" s="115"/>
      <c r="F632" s="116">
        <v>8243927.5499999998</v>
      </c>
      <c r="G632" s="101">
        <f t="shared" si="285"/>
        <v>8243927.5499999998</v>
      </c>
      <c r="H632" s="117">
        <v>0</v>
      </c>
      <c r="I632" s="117">
        <v>0</v>
      </c>
      <c r="J632" s="117">
        <v>0</v>
      </c>
      <c r="K632" s="117">
        <v>0</v>
      </c>
      <c r="L632" s="117">
        <v>0</v>
      </c>
      <c r="M632" s="117">
        <v>0</v>
      </c>
      <c r="N632" s="118">
        <v>0</v>
      </c>
      <c r="O632" s="117">
        <v>0</v>
      </c>
      <c r="P632" s="143">
        <v>1006</v>
      </c>
      <c r="Q632" s="101">
        <f t="shared" si="286"/>
        <v>7846022.6600000001</v>
      </c>
      <c r="R632" s="117">
        <v>0</v>
      </c>
      <c r="S632" s="117">
        <v>0</v>
      </c>
      <c r="T632" s="117">
        <v>0</v>
      </c>
      <c r="U632" s="117">
        <v>0</v>
      </c>
      <c r="V632" s="117">
        <v>0</v>
      </c>
      <c r="W632" s="117">
        <v>0</v>
      </c>
      <c r="X632" s="117">
        <v>0</v>
      </c>
      <c r="Y632" s="117">
        <v>0</v>
      </c>
      <c r="Z632" s="117">
        <v>0</v>
      </c>
      <c r="AA632" s="117">
        <v>0</v>
      </c>
      <c r="AB632" s="117">
        <v>0</v>
      </c>
      <c r="AC632" s="117">
        <v>0</v>
      </c>
      <c r="AD632" s="117">
        <v>0</v>
      </c>
      <c r="AE632" s="117">
        <v>0</v>
      </c>
      <c r="AF632" s="101">
        <f>ROUND(Q632*2.14%,2)+0.01</f>
        <v>167904.89</v>
      </c>
      <c r="AG632" s="101">
        <v>230000</v>
      </c>
      <c r="AH632" s="117">
        <v>0</v>
      </c>
      <c r="AI632" s="93">
        <v>2025</v>
      </c>
      <c r="AJ632" s="93">
        <v>2025</v>
      </c>
      <c r="AK632" s="93">
        <v>2025</v>
      </c>
      <c r="AL632" s="105"/>
      <c r="AM632" s="105"/>
      <c r="AN632" s="105"/>
      <c r="AO632" s="105"/>
      <c r="AP632" s="106" t="s">
        <v>17001</v>
      </c>
      <c r="AQ632" s="106" t="s">
        <v>17005</v>
      </c>
      <c r="AR632" s="106">
        <v>0</v>
      </c>
      <c r="AS632" s="106" t="s">
        <v>17010</v>
      </c>
      <c r="AT632" s="106" t="s">
        <v>17010</v>
      </c>
      <c r="AU632" s="106" t="s">
        <v>17010</v>
      </c>
      <c r="AV632" s="106"/>
      <c r="AW632" s="106"/>
      <c r="AX632" s="106"/>
      <c r="AY632" s="106"/>
      <c r="AZ632" s="106" t="s">
        <v>791</v>
      </c>
      <c r="BA632" s="107">
        <v>1115.2</v>
      </c>
      <c r="BB632" s="107">
        <v>1006</v>
      </c>
      <c r="BC632" s="106" t="s">
        <v>17062</v>
      </c>
      <c r="BD632" s="106">
        <v>2008</v>
      </c>
      <c r="BE632" s="108"/>
      <c r="BF632" s="109">
        <f t="shared" si="283"/>
        <v>0</v>
      </c>
      <c r="BM632" s="52" t="str">
        <f t="shared" si="284"/>
        <v>761.900</v>
      </c>
      <c r="BP632" s="52" t="s">
        <v>3213</v>
      </c>
      <c r="BQ632" s="52" t="s">
        <v>636</v>
      </c>
      <c r="BR632" s="52" t="s">
        <v>3214</v>
      </c>
      <c r="BX632" s="52" t="s">
        <v>3213</v>
      </c>
      <c r="BY632" s="52" t="s">
        <v>636</v>
      </c>
      <c r="BZ632" s="52" t="s">
        <v>3214</v>
      </c>
      <c r="CK632" s="103">
        <f t="shared" si="270"/>
        <v>-3.4924596548080444E-10</v>
      </c>
    </row>
    <row r="633" spans="1:89" x14ac:dyDescent="0.3">
      <c r="A633" s="52">
        <v>1</v>
      </c>
      <c r="B633" s="110">
        <f>SUBTOTAL(9,$A$615:A633)</f>
        <v>19</v>
      </c>
      <c r="C633" s="115" t="s">
        <v>166</v>
      </c>
      <c r="D633" s="112"/>
      <c r="E633" s="115"/>
      <c r="F633" s="116">
        <v>2973659.6</v>
      </c>
      <c r="G633" s="101">
        <f t="shared" si="285"/>
        <v>2973659.6</v>
      </c>
      <c r="H633" s="117">
        <v>0</v>
      </c>
      <c r="I633" s="117">
        <v>0</v>
      </c>
      <c r="J633" s="117">
        <v>0</v>
      </c>
      <c r="K633" s="117">
        <v>0</v>
      </c>
      <c r="L633" s="117">
        <v>0</v>
      </c>
      <c r="M633" s="117">
        <v>0</v>
      </c>
      <c r="N633" s="118">
        <v>0</v>
      </c>
      <c r="O633" s="117">
        <v>0</v>
      </c>
      <c r="P633" s="143">
        <v>380</v>
      </c>
      <c r="Q633" s="101">
        <f t="shared" si="286"/>
        <v>2735127.86</v>
      </c>
      <c r="R633" s="117">
        <v>0</v>
      </c>
      <c r="S633" s="117">
        <v>0</v>
      </c>
      <c r="T633" s="117">
        <v>0</v>
      </c>
      <c r="U633" s="117">
        <v>0</v>
      </c>
      <c r="V633" s="117">
        <v>0</v>
      </c>
      <c r="W633" s="117">
        <v>0</v>
      </c>
      <c r="X633" s="117">
        <v>0</v>
      </c>
      <c r="Y633" s="117">
        <v>0</v>
      </c>
      <c r="Z633" s="117">
        <v>0</v>
      </c>
      <c r="AA633" s="117">
        <v>0</v>
      </c>
      <c r="AB633" s="117">
        <v>0</v>
      </c>
      <c r="AC633" s="117">
        <v>0</v>
      </c>
      <c r="AD633" s="117">
        <v>0</v>
      </c>
      <c r="AE633" s="117">
        <v>0</v>
      </c>
      <c r="AF633" s="101">
        <f>ROUND(Q633*2.14%,2)</f>
        <v>58531.74</v>
      </c>
      <c r="AG633" s="101">
        <v>180000</v>
      </c>
      <c r="AH633" s="117">
        <v>0</v>
      </c>
      <c r="AI633" s="93">
        <v>2025</v>
      </c>
      <c r="AJ633" s="93">
        <v>2025</v>
      </c>
      <c r="AK633" s="93">
        <v>2025</v>
      </c>
      <c r="AL633" s="105"/>
      <c r="AM633" s="105"/>
      <c r="AN633" s="105"/>
      <c r="AO633" s="105"/>
      <c r="AP633" s="106" t="s">
        <v>17001</v>
      </c>
      <c r="AQ633" s="106" t="s">
        <v>17000</v>
      </c>
      <c r="AR633" s="106" t="s">
        <v>17017</v>
      </c>
      <c r="AS633" s="106" t="s">
        <v>17005</v>
      </c>
      <c r="AT633" s="106" t="s">
        <v>17007</v>
      </c>
      <c r="AU633" s="106" t="s">
        <v>17010</v>
      </c>
      <c r="AV633" s="106"/>
      <c r="AW633" s="106"/>
      <c r="AX633" s="106"/>
      <c r="AY633" s="106"/>
      <c r="AZ633" s="106" t="s">
        <v>795</v>
      </c>
      <c r="BA633" s="107">
        <v>2269.3000000000002</v>
      </c>
      <c r="BB633" s="107">
        <v>380</v>
      </c>
      <c r="BC633" s="106" t="s">
        <v>17063</v>
      </c>
      <c r="BD633" s="106">
        <v>2005</v>
      </c>
      <c r="BE633" s="108"/>
      <c r="BF633" s="109">
        <f t="shared" si="283"/>
        <v>0</v>
      </c>
      <c r="BM633" s="52" t="str">
        <f t="shared" si="284"/>
        <v>389.100</v>
      </c>
      <c r="BP633" s="52" t="s">
        <v>3215</v>
      </c>
      <c r="BQ633" s="52" t="s">
        <v>2993</v>
      </c>
      <c r="BR633" s="52" t="s">
        <v>2665</v>
      </c>
      <c r="BX633" s="52" t="s">
        <v>3215</v>
      </c>
      <c r="BY633" s="52" t="s">
        <v>2993</v>
      </c>
      <c r="BZ633" s="52" t="s">
        <v>2665</v>
      </c>
      <c r="CK633" s="103">
        <f t="shared" si="270"/>
        <v>2.3283064365386963E-10</v>
      </c>
    </row>
    <row r="634" spans="1:89" x14ac:dyDescent="0.3">
      <c r="A634" s="52">
        <v>1</v>
      </c>
      <c r="B634" s="110">
        <f>SUBTOTAL(9,$A$615:A634)</f>
        <v>20</v>
      </c>
      <c r="C634" s="115" t="s">
        <v>167</v>
      </c>
      <c r="D634" s="112"/>
      <c r="E634" s="115"/>
      <c r="F634" s="116">
        <v>2877361.2</v>
      </c>
      <c r="G634" s="101">
        <f t="shared" si="285"/>
        <v>2877361.1999999997</v>
      </c>
      <c r="H634" s="117">
        <v>0</v>
      </c>
      <c r="I634" s="117">
        <v>0</v>
      </c>
      <c r="J634" s="117">
        <v>0</v>
      </c>
      <c r="K634" s="117">
        <v>0</v>
      </c>
      <c r="L634" s="117">
        <v>0</v>
      </c>
      <c r="M634" s="117">
        <v>0</v>
      </c>
      <c r="N634" s="118">
        <v>0</v>
      </c>
      <c r="O634" s="117">
        <v>0</v>
      </c>
      <c r="P634" s="143">
        <v>0</v>
      </c>
      <c r="Q634" s="143">
        <v>0</v>
      </c>
      <c r="R634" s="117">
        <v>0</v>
      </c>
      <c r="S634" s="117">
        <v>0</v>
      </c>
      <c r="T634" s="117">
        <v>420</v>
      </c>
      <c r="U634" s="101">
        <f>ROUND((F634-AG634-AH634)/102.14*100,2)</f>
        <v>2621266.11</v>
      </c>
      <c r="V634" s="117">
        <v>0</v>
      </c>
      <c r="W634" s="117">
        <v>0</v>
      </c>
      <c r="X634" s="117">
        <v>0</v>
      </c>
      <c r="Y634" s="117">
        <v>0</v>
      </c>
      <c r="Z634" s="117">
        <v>0</v>
      </c>
      <c r="AA634" s="117">
        <v>0</v>
      </c>
      <c r="AB634" s="117">
        <v>0</v>
      </c>
      <c r="AC634" s="117">
        <v>0</v>
      </c>
      <c r="AD634" s="117">
        <v>0</v>
      </c>
      <c r="AE634" s="117">
        <v>0</v>
      </c>
      <c r="AF634" s="101">
        <f>ROUND(U634*2.14%,2)</f>
        <v>56095.09</v>
      </c>
      <c r="AG634" s="117">
        <v>200000</v>
      </c>
      <c r="AH634" s="117">
        <v>0</v>
      </c>
      <c r="AI634" s="93">
        <v>2025</v>
      </c>
      <c r="AJ634" s="93">
        <v>2025</v>
      </c>
      <c r="AK634" s="93">
        <v>2025</v>
      </c>
      <c r="AL634" s="105"/>
      <c r="AM634" s="105"/>
      <c r="AN634" s="105"/>
      <c r="AO634" s="105"/>
      <c r="AP634" s="106" t="s">
        <v>16999</v>
      </c>
      <c r="AQ634" s="106" t="s">
        <v>17011</v>
      </c>
      <c r="AR634" s="106">
        <v>0</v>
      </c>
      <c r="AS634" s="106" t="s">
        <v>17001</v>
      </c>
      <c r="AT634" s="106" t="s">
        <v>16998</v>
      </c>
      <c r="AU634" s="106">
        <v>0</v>
      </c>
      <c r="AV634" s="106"/>
      <c r="AW634" s="106"/>
      <c r="AX634" s="106"/>
      <c r="AY634" s="106"/>
      <c r="AZ634" s="106" t="s">
        <v>636</v>
      </c>
      <c r="BA634" s="107">
        <v>293.8</v>
      </c>
      <c r="BB634" s="107">
        <v>289.39999999999998</v>
      </c>
      <c r="BC634" s="106" t="s">
        <v>596</v>
      </c>
      <c r="BD634" s="106" t="s">
        <v>636</v>
      </c>
      <c r="BE634" s="108"/>
      <c r="BF634" s="109">
        <f t="shared" si="283"/>
        <v>289.39999999999998</v>
      </c>
      <c r="BM634" s="52" t="str">
        <f t="shared" si="284"/>
        <v>710.000</v>
      </c>
      <c r="BP634" s="52" t="s">
        <v>3216</v>
      </c>
      <c r="BQ634" s="52" t="s">
        <v>2993</v>
      </c>
      <c r="BR634" s="52" t="s">
        <v>2993</v>
      </c>
      <c r="BX634" s="52" t="s">
        <v>3216</v>
      </c>
      <c r="BY634" s="52" t="s">
        <v>2993</v>
      </c>
      <c r="BZ634" s="52" t="s">
        <v>2993</v>
      </c>
      <c r="CK634" s="103">
        <f t="shared" si="270"/>
        <v>-1.4551915228366852E-10</v>
      </c>
    </row>
    <row r="635" spans="1:89" x14ac:dyDescent="0.3">
      <c r="A635" s="52">
        <v>1</v>
      </c>
      <c r="B635" s="110">
        <f>SUBTOTAL(9,$A$615:A635)</f>
        <v>21</v>
      </c>
      <c r="C635" s="115" t="s">
        <v>168</v>
      </c>
      <c r="D635" s="112"/>
      <c r="E635" s="115"/>
      <c r="F635" s="116">
        <v>1904539.08</v>
      </c>
      <c r="G635" s="101">
        <f t="shared" si="285"/>
        <v>1904539.0799999998</v>
      </c>
      <c r="H635" s="117">
        <v>0</v>
      </c>
      <c r="I635" s="117">
        <v>0</v>
      </c>
      <c r="J635" s="117">
        <v>0</v>
      </c>
      <c r="K635" s="117">
        <v>0</v>
      </c>
      <c r="L635" s="117">
        <v>0</v>
      </c>
      <c r="M635" s="117">
        <v>0</v>
      </c>
      <c r="N635" s="118">
        <v>0</v>
      </c>
      <c r="O635" s="117">
        <v>0</v>
      </c>
      <c r="P635" s="143">
        <v>0</v>
      </c>
      <c r="Q635" s="143">
        <v>0</v>
      </c>
      <c r="R635" s="117">
        <v>0</v>
      </c>
      <c r="S635" s="117">
        <v>0</v>
      </c>
      <c r="T635" s="117">
        <v>278</v>
      </c>
      <c r="U635" s="101">
        <f>ROUND((F635-AG635-AH635)/102.14*100,2)</f>
        <v>1668826.2</v>
      </c>
      <c r="V635" s="117">
        <v>0</v>
      </c>
      <c r="W635" s="117">
        <v>0</v>
      </c>
      <c r="X635" s="117">
        <v>0</v>
      </c>
      <c r="Y635" s="117">
        <v>0</v>
      </c>
      <c r="Z635" s="117">
        <v>0</v>
      </c>
      <c r="AA635" s="117">
        <v>0</v>
      </c>
      <c r="AB635" s="117">
        <v>0</v>
      </c>
      <c r="AC635" s="117">
        <v>0</v>
      </c>
      <c r="AD635" s="117">
        <v>0</v>
      </c>
      <c r="AE635" s="117">
        <v>0</v>
      </c>
      <c r="AF635" s="101">
        <f>ROUND(U635*2.14%,2)</f>
        <v>35712.879999999997</v>
      </c>
      <c r="AG635" s="117">
        <v>200000</v>
      </c>
      <c r="AH635" s="117">
        <v>0</v>
      </c>
      <c r="AI635" s="93">
        <v>2025</v>
      </c>
      <c r="AJ635" s="93">
        <v>2025</v>
      </c>
      <c r="AK635" s="93">
        <v>2025</v>
      </c>
      <c r="AL635" s="105"/>
      <c r="AM635" s="105"/>
      <c r="AN635" s="105"/>
      <c r="AO635" s="105"/>
      <c r="AP635" s="106" t="s">
        <v>16999</v>
      </c>
      <c r="AQ635" s="106" t="s">
        <v>17002</v>
      </c>
      <c r="AR635" s="106">
        <v>0</v>
      </c>
      <c r="AS635" s="106" t="s">
        <v>17001</v>
      </c>
      <c r="AT635" s="106" t="s">
        <v>16998</v>
      </c>
      <c r="AU635" s="106" t="s">
        <v>17010</v>
      </c>
      <c r="AV635" s="106"/>
      <c r="AW635" s="106"/>
      <c r="AX635" s="106"/>
      <c r="AY635" s="106"/>
      <c r="AZ635" s="106" t="s">
        <v>642</v>
      </c>
      <c r="BA635" s="107">
        <v>925.3</v>
      </c>
      <c r="BB635" s="107">
        <v>586</v>
      </c>
      <c r="BC635" s="106" t="s">
        <v>596</v>
      </c>
      <c r="BD635" s="106" t="s">
        <v>642</v>
      </c>
      <c r="BE635" s="108"/>
      <c r="BF635" s="109">
        <f t="shared" si="283"/>
        <v>586</v>
      </c>
      <c r="BM635" s="52" t="str">
        <f t="shared" si="284"/>
        <v>476.000</v>
      </c>
      <c r="BP635" s="52" t="s">
        <v>3217</v>
      </c>
      <c r="BQ635" s="52" t="s">
        <v>664</v>
      </c>
      <c r="BR635" s="52" t="s">
        <v>3218</v>
      </c>
      <c r="BX635" s="52" t="s">
        <v>3217</v>
      </c>
      <c r="BY635" s="52" t="s">
        <v>664</v>
      </c>
      <c r="BZ635" s="52" t="s">
        <v>3218</v>
      </c>
      <c r="CK635" s="103">
        <f t="shared" si="270"/>
        <v>-1.1641532182693481E-10</v>
      </c>
    </row>
    <row r="636" spans="1:89" x14ac:dyDescent="0.3">
      <c r="A636" s="52">
        <v>1</v>
      </c>
      <c r="B636" s="110">
        <f>SUBTOTAL(9,$A$615:A636)</f>
        <v>22</v>
      </c>
      <c r="C636" s="115" t="s">
        <v>1109</v>
      </c>
      <c r="D636" s="112"/>
      <c r="E636" s="115"/>
      <c r="F636" s="116">
        <v>2457800</v>
      </c>
      <c r="G636" s="101">
        <f t="shared" si="285"/>
        <v>2457800</v>
      </c>
      <c r="H636" s="117">
        <v>0</v>
      </c>
      <c r="I636" s="117">
        <v>0</v>
      </c>
      <c r="J636" s="117">
        <v>0</v>
      </c>
      <c r="K636" s="117">
        <v>0</v>
      </c>
      <c r="L636" s="117">
        <v>0</v>
      </c>
      <c r="M636" s="117">
        <v>0</v>
      </c>
      <c r="N636" s="118">
        <v>1</v>
      </c>
      <c r="O636" s="101">
        <f>ROUND((F636-AG636)/102.14*100,2)</f>
        <v>2259447.8199999998</v>
      </c>
      <c r="P636" s="143">
        <v>0</v>
      </c>
      <c r="Q636" s="143">
        <v>0</v>
      </c>
      <c r="R636" s="117">
        <v>0</v>
      </c>
      <c r="S636" s="117">
        <v>0</v>
      </c>
      <c r="T636" s="117">
        <v>0</v>
      </c>
      <c r="U636" s="117">
        <v>0</v>
      </c>
      <c r="V636" s="117">
        <v>0</v>
      </c>
      <c r="W636" s="117">
        <v>0</v>
      </c>
      <c r="X636" s="117">
        <v>0</v>
      </c>
      <c r="Y636" s="117">
        <v>0</v>
      </c>
      <c r="Z636" s="117">
        <v>0</v>
      </c>
      <c r="AA636" s="117">
        <v>0</v>
      </c>
      <c r="AB636" s="117">
        <v>0</v>
      </c>
      <c r="AC636" s="117">
        <v>0</v>
      </c>
      <c r="AD636" s="117">
        <v>0</v>
      </c>
      <c r="AE636" s="117">
        <v>0</v>
      </c>
      <c r="AF636" s="101">
        <f>ROUND(O636*2.14%,2)</f>
        <v>48352.18</v>
      </c>
      <c r="AG636" s="117">
        <v>150000</v>
      </c>
      <c r="AH636" s="117">
        <v>0</v>
      </c>
      <c r="AI636" s="93">
        <v>2025</v>
      </c>
      <c r="AJ636" s="93">
        <v>2025</v>
      </c>
      <c r="AK636" s="93">
        <v>2025</v>
      </c>
      <c r="AL636" s="105"/>
      <c r="AM636" s="105"/>
      <c r="AN636" s="105"/>
      <c r="AO636" s="105"/>
      <c r="AP636" s="106" t="s">
        <v>17015</v>
      </c>
      <c r="AQ636" s="106" t="s">
        <v>17017</v>
      </c>
      <c r="AR636" s="106" t="s">
        <v>17013</v>
      </c>
      <c r="AS636" s="106" t="s">
        <v>17005</v>
      </c>
      <c r="AT636" s="106" t="s">
        <v>17010</v>
      </c>
      <c r="AU636" s="106" t="s">
        <v>17003</v>
      </c>
      <c r="AV636" s="106"/>
      <c r="AW636" s="106"/>
      <c r="AX636" s="106"/>
      <c r="AY636" s="106"/>
      <c r="AZ636" s="106"/>
      <c r="BA636" s="107"/>
      <c r="BB636" s="107"/>
      <c r="BC636" s="106" t="s">
        <v>17066</v>
      </c>
      <c r="BD636" s="106"/>
      <c r="BE636" s="108"/>
      <c r="BF636" s="109"/>
      <c r="CK636" s="103">
        <f t="shared" si="270"/>
        <v>1.7462298274040222E-10</v>
      </c>
    </row>
    <row r="637" spans="1:89" x14ac:dyDescent="0.3">
      <c r="A637" s="52">
        <v>1</v>
      </c>
      <c r="B637" s="110">
        <f>SUBTOTAL(9,$A$615:A637)</f>
        <v>23</v>
      </c>
      <c r="C637" s="115" t="s">
        <v>169</v>
      </c>
      <c r="D637" s="112"/>
      <c r="E637" s="115"/>
      <c r="F637" s="116">
        <v>4658584.8</v>
      </c>
      <c r="G637" s="101">
        <f t="shared" si="285"/>
        <v>4658584.8</v>
      </c>
      <c r="H637" s="117">
        <v>0</v>
      </c>
      <c r="I637" s="117">
        <v>0</v>
      </c>
      <c r="J637" s="117">
        <v>0</v>
      </c>
      <c r="K637" s="117">
        <v>0</v>
      </c>
      <c r="L637" s="117">
        <v>0</v>
      </c>
      <c r="M637" s="117">
        <v>0</v>
      </c>
      <c r="N637" s="118">
        <v>0</v>
      </c>
      <c r="O637" s="117">
        <v>0</v>
      </c>
      <c r="P637" s="143">
        <v>0</v>
      </c>
      <c r="Q637" s="143">
        <v>0</v>
      </c>
      <c r="R637" s="117">
        <v>0</v>
      </c>
      <c r="S637" s="117">
        <v>0</v>
      </c>
      <c r="T637" s="117">
        <v>680</v>
      </c>
      <c r="U637" s="101">
        <f>ROUND((F637-AG637-AH637)/102.14*100,2)</f>
        <v>4365170.16</v>
      </c>
      <c r="V637" s="117">
        <v>0</v>
      </c>
      <c r="W637" s="117">
        <v>0</v>
      </c>
      <c r="X637" s="117">
        <v>0</v>
      </c>
      <c r="Y637" s="117">
        <v>0</v>
      </c>
      <c r="Z637" s="117">
        <v>0</v>
      </c>
      <c r="AA637" s="117">
        <v>0</v>
      </c>
      <c r="AB637" s="117">
        <v>0</v>
      </c>
      <c r="AC637" s="117">
        <v>0</v>
      </c>
      <c r="AD637" s="117">
        <v>0</v>
      </c>
      <c r="AE637" s="117">
        <v>0</v>
      </c>
      <c r="AF637" s="101">
        <f>ROUND(U637*2.14%,2)</f>
        <v>93414.64</v>
      </c>
      <c r="AG637" s="117">
        <v>200000</v>
      </c>
      <c r="AH637" s="117">
        <v>0</v>
      </c>
      <c r="AI637" s="93">
        <v>2025</v>
      </c>
      <c r="AJ637" s="93">
        <v>2025</v>
      </c>
      <c r="AK637" s="93">
        <v>2025</v>
      </c>
      <c r="AL637" s="105"/>
      <c r="AM637" s="105"/>
      <c r="AN637" s="105"/>
      <c r="AO637" s="105"/>
      <c r="AP637" s="106" t="s">
        <v>17011</v>
      </c>
      <c r="AQ637" s="106" t="s">
        <v>16999</v>
      </c>
      <c r="AR637" s="106">
        <v>0</v>
      </c>
      <c r="AS637" s="106" t="s">
        <v>17001</v>
      </c>
      <c r="AT637" s="106" t="s">
        <v>16998</v>
      </c>
      <c r="AU637" s="106">
        <v>0</v>
      </c>
      <c r="AV637" s="106"/>
      <c r="AW637" s="106"/>
      <c r="AX637" s="106"/>
      <c r="AY637" s="106"/>
      <c r="AZ637" s="106" t="s">
        <v>624</v>
      </c>
      <c r="BA637" s="107">
        <v>656.2</v>
      </c>
      <c r="BB637" s="107">
        <v>606</v>
      </c>
      <c r="BC637" s="106" t="s">
        <v>596</v>
      </c>
      <c r="BD637" s="106" t="s">
        <v>624</v>
      </c>
      <c r="BE637" s="108"/>
      <c r="BF637" s="109">
        <f t="shared" ref="BF637:BF653" si="288">BB637-P637</f>
        <v>606</v>
      </c>
      <c r="BM637" s="52" t="str">
        <f t="shared" ref="BM637:BM653" si="289">VLOOKUP(C637,BP:BR,3,FALSE)</f>
        <v>466.000</v>
      </c>
      <c r="BP637" s="52" t="s">
        <v>3219</v>
      </c>
      <c r="BQ637" s="52" t="s">
        <v>1147</v>
      </c>
      <c r="BR637" s="52" t="s">
        <v>3220</v>
      </c>
      <c r="BX637" s="52" t="s">
        <v>3219</v>
      </c>
      <c r="BY637" s="52" t="s">
        <v>1147</v>
      </c>
      <c r="BZ637" s="52" t="s">
        <v>3220</v>
      </c>
      <c r="CK637" s="103">
        <f t="shared" si="270"/>
        <v>-3.4924596548080444E-10</v>
      </c>
    </row>
    <row r="638" spans="1:89" x14ac:dyDescent="0.3">
      <c r="A638" s="52">
        <v>1</v>
      </c>
      <c r="B638" s="110">
        <f>SUBTOTAL(9,$A$615:A638)</f>
        <v>24</v>
      </c>
      <c r="C638" s="115" t="s">
        <v>171</v>
      </c>
      <c r="D638" s="112"/>
      <c r="E638" s="115"/>
      <c r="F638" s="116">
        <v>4648299.4800000004</v>
      </c>
      <c r="G638" s="101">
        <f t="shared" si="285"/>
        <v>4648299.4800000004</v>
      </c>
      <c r="H638" s="117">
        <v>0</v>
      </c>
      <c r="I638" s="117">
        <v>0</v>
      </c>
      <c r="J638" s="117">
        <v>0</v>
      </c>
      <c r="K638" s="117">
        <v>0</v>
      </c>
      <c r="L638" s="117">
        <v>0</v>
      </c>
      <c r="M638" s="117">
        <v>0</v>
      </c>
      <c r="N638" s="118">
        <v>0</v>
      </c>
      <c r="O638" s="117">
        <v>0</v>
      </c>
      <c r="P638" s="143">
        <v>594</v>
      </c>
      <c r="Q638" s="101">
        <f>ROUND((F638-AG638)/102.14*100,2)</f>
        <v>4355100.33</v>
      </c>
      <c r="R638" s="117">
        <v>0</v>
      </c>
      <c r="S638" s="117">
        <v>0</v>
      </c>
      <c r="T638" s="117">
        <v>0</v>
      </c>
      <c r="U638" s="117">
        <v>0</v>
      </c>
      <c r="V638" s="117">
        <v>0</v>
      </c>
      <c r="W638" s="117">
        <v>0</v>
      </c>
      <c r="X638" s="117">
        <v>0</v>
      </c>
      <c r="Y638" s="117">
        <v>0</v>
      </c>
      <c r="Z638" s="117">
        <v>0</v>
      </c>
      <c r="AA638" s="117">
        <v>0</v>
      </c>
      <c r="AB638" s="117">
        <v>0</v>
      </c>
      <c r="AC638" s="117">
        <v>0</v>
      </c>
      <c r="AD638" s="117">
        <v>0</v>
      </c>
      <c r="AE638" s="117">
        <v>0</v>
      </c>
      <c r="AF638" s="101">
        <f>ROUND(Q638*2.14%,2)</f>
        <v>93199.15</v>
      </c>
      <c r="AG638" s="101">
        <v>200000</v>
      </c>
      <c r="AH638" s="117">
        <v>0</v>
      </c>
      <c r="AI638" s="93">
        <v>2025</v>
      </c>
      <c r="AJ638" s="93">
        <v>2025</v>
      </c>
      <c r="AK638" s="93">
        <v>2025</v>
      </c>
      <c r="AL638" s="105"/>
      <c r="AM638" s="105"/>
      <c r="AN638" s="105"/>
      <c r="AO638" s="105"/>
      <c r="AP638" s="106" t="s">
        <v>17001</v>
      </c>
      <c r="AQ638" s="106" t="s">
        <v>17000</v>
      </c>
      <c r="AR638" s="106">
        <v>0</v>
      </c>
      <c r="AS638" s="106" t="s">
        <v>17010</v>
      </c>
      <c r="AT638" s="106" t="s">
        <v>17004</v>
      </c>
      <c r="AU638" s="106" t="s">
        <v>17003</v>
      </c>
      <c r="AV638" s="106"/>
      <c r="AW638" s="106"/>
      <c r="AX638" s="106"/>
      <c r="AY638" s="106"/>
      <c r="AZ638" s="106" t="s">
        <v>618</v>
      </c>
      <c r="BA638" s="107">
        <v>1426.4</v>
      </c>
      <c r="BB638" s="107">
        <v>594</v>
      </c>
      <c r="BC638" s="106" t="s">
        <v>17063</v>
      </c>
      <c r="BD638" s="106">
        <v>2007</v>
      </c>
      <c r="BE638" s="108"/>
      <c r="BF638" s="109">
        <f t="shared" si="288"/>
        <v>0</v>
      </c>
      <c r="BM638" s="52" t="str">
        <f t="shared" si="289"/>
        <v>472.700</v>
      </c>
      <c r="BP638" s="52" t="s">
        <v>3221</v>
      </c>
      <c r="BQ638" s="52" t="s">
        <v>2993</v>
      </c>
      <c r="BR638" s="52" t="s">
        <v>2993</v>
      </c>
      <c r="BX638" s="52" t="s">
        <v>3221</v>
      </c>
      <c r="BY638" s="52" t="s">
        <v>2993</v>
      </c>
      <c r="BZ638" s="52" t="s">
        <v>2993</v>
      </c>
      <c r="CK638" s="103">
        <f t="shared" si="270"/>
        <v>3.7834979593753815E-10</v>
      </c>
    </row>
    <row r="639" spans="1:89" x14ac:dyDescent="0.3">
      <c r="A639" s="52">
        <v>1</v>
      </c>
      <c r="B639" s="110">
        <f>SUBTOTAL(9,$A$615:A639)</f>
        <v>25</v>
      </c>
      <c r="C639" s="115" t="s">
        <v>172</v>
      </c>
      <c r="D639" s="112"/>
      <c r="E639" s="115"/>
      <c r="F639" s="116">
        <v>11351380.17</v>
      </c>
      <c r="G639" s="101">
        <f t="shared" si="285"/>
        <v>11351380.17</v>
      </c>
      <c r="H639" s="117">
        <v>0</v>
      </c>
      <c r="I639" s="117">
        <v>0</v>
      </c>
      <c r="J639" s="117">
        <v>0</v>
      </c>
      <c r="K639" s="117">
        <v>0</v>
      </c>
      <c r="L639" s="117">
        <v>0</v>
      </c>
      <c r="M639" s="117">
        <v>0</v>
      </c>
      <c r="N639" s="118">
        <v>0</v>
      </c>
      <c r="O639" s="117">
        <v>0</v>
      </c>
      <c r="P639" s="143">
        <v>1385.2</v>
      </c>
      <c r="Q639" s="101">
        <f>ROUND((F639-AG639)/102.14*100,2)</f>
        <v>10888369.07</v>
      </c>
      <c r="R639" s="117">
        <v>0</v>
      </c>
      <c r="S639" s="117">
        <v>0</v>
      </c>
      <c r="T639" s="117">
        <v>0</v>
      </c>
      <c r="U639" s="117">
        <v>0</v>
      </c>
      <c r="V639" s="117">
        <v>0</v>
      </c>
      <c r="W639" s="117">
        <v>0</v>
      </c>
      <c r="X639" s="117">
        <v>0</v>
      </c>
      <c r="Y639" s="117">
        <v>0</v>
      </c>
      <c r="Z639" s="117">
        <v>0</v>
      </c>
      <c r="AA639" s="117">
        <v>0</v>
      </c>
      <c r="AB639" s="117">
        <v>0</v>
      </c>
      <c r="AC639" s="117">
        <v>0</v>
      </c>
      <c r="AD639" s="117">
        <v>0</v>
      </c>
      <c r="AE639" s="117">
        <v>0</v>
      </c>
      <c r="AF639" s="101">
        <f>ROUND(Q639*2.14%,2)</f>
        <v>233011.1</v>
      </c>
      <c r="AG639" s="101">
        <v>230000</v>
      </c>
      <c r="AH639" s="117">
        <v>0</v>
      </c>
      <c r="AI639" s="93">
        <v>2025</v>
      </c>
      <c r="AJ639" s="93">
        <v>2025</v>
      </c>
      <c r="AK639" s="93">
        <v>2025</v>
      </c>
      <c r="AL639" s="105"/>
      <c r="AM639" s="105"/>
      <c r="AN639" s="105"/>
      <c r="AO639" s="105"/>
      <c r="AP639" s="106" t="s">
        <v>17001</v>
      </c>
      <c r="AQ639" s="106" t="s">
        <v>17005</v>
      </c>
      <c r="AR639" s="106">
        <v>0</v>
      </c>
      <c r="AS639" s="106" t="s">
        <v>17009</v>
      </c>
      <c r="AT639" s="106" t="s">
        <v>17013</v>
      </c>
      <c r="AU639" s="106">
        <v>0</v>
      </c>
      <c r="AV639" s="106"/>
      <c r="AW639" s="106"/>
      <c r="AX639" s="106"/>
      <c r="AY639" s="106"/>
      <c r="AZ639" s="106" t="s">
        <v>672</v>
      </c>
      <c r="BA639" s="107">
        <v>2168.6</v>
      </c>
      <c r="BB639" s="107">
        <v>1385.2</v>
      </c>
      <c r="BC639" s="106" t="s">
        <v>17062</v>
      </c>
      <c r="BD639" s="106">
        <v>2007</v>
      </c>
      <c r="BE639" s="108"/>
      <c r="BF639" s="109">
        <f t="shared" si="288"/>
        <v>0</v>
      </c>
      <c r="BM639" s="52" t="str">
        <f t="shared" si="289"/>
        <v>541.400</v>
      </c>
      <c r="BP639" s="52" t="s">
        <v>3222</v>
      </c>
      <c r="BQ639" s="52" t="s">
        <v>2993</v>
      </c>
      <c r="BR639" s="52" t="s">
        <v>2993</v>
      </c>
      <c r="BX639" s="52" t="s">
        <v>3222</v>
      </c>
      <c r="BY639" s="52" t="s">
        <v>2993</v>
      </c>
      <c r="BZ639" s="52" t="s">
        <v>2993</v>
      </c>
      <c r="CK639" s="103">
        <f t="shared" si="270"/>
        <v>-3.7834979593753815E-10</v>
      </c>
    </row>
    <row r="640" spans="1:89" x14ac:dyDescent="0.3">
      <c r="A640" s="52">
        <v>1</v>
      </c>
      <c r="B640" s="110">
        <f>SUBTOTAL(9,$A$615:A640)</f>
        <v>26</v>
      </c>
      <c r="C640" s="115" t="s">
        <v>173</v>
      </c>
      <c r="D640" s="112"/>
      <c r="E640" s="115"/>
      <c r="F640" s="116">
        <v>5261035.28</v>
      </c>
      <c r="G640" s="101">
        <f t="shared" si="285"/>
        <v>5261035.28</v>
      </c>
      <c r="H640" s="117">
        <v>0</v>
      </c>
      <c r="I640" s="117">
        <v>0</v>
      </c>
      <c r="J640" s="117">
        <v>0</v>
      </c>
      <c r="K640" s="117">
        <v>0</v>
      </c>
      <c r="L640" s="117">
        <v>0</v>
      </c>
      <c r="M640" s="117">
        <v>0</v>
      </c>
      <c r="N640" s="118">
        <v>0</v>
      </c>
      <c r="O640" s="117">
        <v>0</v>
      </c>
      <c r="P640" s="143">
        <v>642</v>
      </c>
      <c r="Q640" s="101">
        <f>ROUND((F640-AG640)/102.14*100,2)</f>
        <v>4954998.32</v>
      </c>
      <c r="R640" s="117">
        <v>0</v>
      </c>
      <c r="S640" s="117">
        <v>0</v>
      </c>
      <c r="T640" s="117">
        <v>0</v>
      </c>
      <c r="U640" s="117">
        <v>0</v>
      </c>
      <c r="V640" s="117">
        <v>0</v>
      </c>
      <c r="W640" s="117">
        <v>0</v>
      </c>
      <c r="X640" s="117">
        <v>0</v>
      </c>
      <c r="Y640" s="117">
        <v>0</v>
      </c>
      <c r="Z640" s="117">
        <v>0</v>
      </c>
      <c r="AA640" s="117">
        <v>0</v>
      </c>
      <c r="AB640" s="117">
        <v>0</v>
      </c>
      <c r="AC640" s="117">
        <v>0</v>
      </c>
      <c r="AD640" s="117">
        <v>0</v>
      </c>
      <c r="AE640" s="117">
        <v>0</v>
      </c>
      <c r="AF640" s="101">
        <f>ROUND(Q640*2.14%,2)</f>
        <v>106036.96</v>
      </c>
      <c r="AG640" s="101">
        <v>200000</v>
      </c>
      <c r="AH640" s="117">
        <v>0</v>
      </c>
      <c r="AI640" s="93">
        <v>2025</v>
      </c>
      <c r="AJ640" s="93">
        <v>2025</v>
      </c>
      <c r="AK640" s="93">
        <v>2025</v>
      </c>
      <c r="AL640" s="105"/>
      <c r="AM640" s="105"/>
      <c r="AN640" s="105"/>
      <c r="AO640" s="105"/>
      <c r="AP640" s="106" t="s">
        <v>17001</v>
      </c>
      <c r="AQ640" s="106" t="s">
        <v>17013</v>
      </c>
      <c r="AR640" s="106">
        <v>0</v>
      </c>
      <c r="AS640" s="106" t="s">
        <v>17010</v>
      </c>
      <c r="AT640" s="106" t="s">
        <v>17004</v>
      </c>
      <c r="AU640" s="106">
        <v>0</v>
      </c>
      <c r="AV640" s="106"/>
      <c r="AW640" s="106"/>
      <c r="AX640" s="106"/>
      <c r="AY640" s="106"/>
      <c r="AZ640" s="106" t="s">
        <v>948</v>
      </c>
      <c r="BA640" s="107">
        <v>769.5</v>
      </c>
      <c r="BB640" s="107">
        <v>642</v>
      </c>
      <c r="BC640" s="106" t="s">
        <v>17062</v>
      </c>
      <c r="BD640" s="106">
        <v>2007</v>
      </c>
      <c r="BE640" s="108"/>
      <c r="BF640" s="109">
        <f t="shared" si="288"/>
        <v>0</v>
      </c>
      <c r="BM640" s="52" t="str">
        <f t="shared" si="289"/>
        <v>532.700</v>
      </c>
      <c r="BP640" s="52" t="s">
        <v>3224</v>
      </c>
      <c r="BQ640" s="52" t="s">
        <v>2993</v>
      </c>
      <c r="BR640" s="52" t="s">
        <v>2993</v>
      </c>
      <c r="BX640" s="52" t="s">
        <v>3224</v>
      </c>
      <c r="BY640" s="52" t="s">
        <v>2993</v>
      </c>
      <c r="BZ640" s="52" t="s">
        <v>2993</v>
      </c>
      <c r="CK640" s="103">
        <f t="shared" si="270"/>
        <v>-5.8207660913467407E-11</v>
      </c>
    </row>
    <row r="641" spans="1:89" x14ac:dyDescent="0.3">
      <c r="A641" s="52">
        <v>1</v>
      </c>
      <c r="B641" s="110">
        <f>SUBTOTAL(9,$A$615:A641)</f>
        <v>27</v>
      </c>
      <c r="C641" s="115" t="s">
        <v>174</v>
      </c>
      <c r="D641" s="112"/>
      <c r="E641" s="115"/>
      <c r="F641" s="116">
        <v>12990197.199999999</v>
      </c>
      <c r="G641" s="101">
        <f t="shared" si="285"/>
        <v>12990197.200000001</v>
      </c>
      <c r="H641" s="117">
        <v>0</v>
      </c>
      <c r="I641" s="117">
        <v>0</v>
      </c>
      <c r="J641" s="117">
        <v>0</v>
      </c>
      <c r="K641" s="117">
        <v>0</v>
      </c>
      <c r="L641" s="117">
        <v>0</v>
      </c>
      <c r="M641" s="117">
        <v>0</v>
      </c>
      <c r="N641" s="118">
        <v>0</v>
      </c>
      <c r="O641" s="117">
        <v>0</v>
      </c>
      <c r="P641" s="143">
        <v>1660</v>
      </c>
      <c r="Q641" s="101">
        <f>ROUND((F641-AG641)/102.14*100,2)</f>
        <v>12492850.210000001</v>
      </c>
      <c r="R641" s="117">
        <v>0</v>
      </c>
      <c r="S641" s="117">
        <v>0</v>
      </c>
      <c r="T641" s="117">
        <v>0</v>
      </c>
      <c r="U641" s="117">
        <v>0</v>
      </c>
      <c r="V641" s="117">
        <v>0</v>
      </c>
      <c r="W641" s="117">
        <v>0</v>
      </c>
      <c r="X641" s="117">
        <v>0</v>
      </c>
      <c r="Y641" s="117">
        <v>0</v>
      </c>
      <c r="Z641" s="117">
        <v>0</v>
      </c>
      <c r="AA641" s="117">
        <v>0</v>
      </c>
      <c r="AB641" s="117">
        <v>0</v>
      </c>
      <c r="AC641" s="117">
        <v>0</v>
      </c>
      <c r="AD641" s="117">
        <v>0</v>
      </c>
      <c r="AE641" s="117">
        <v>0</v>
      </c>
      <c r="AF641" s="101">
        <f>ROUND(Q641*2.14%,2)</f>
        <v>267346.99</v>
      </c>
      <c r="AG641" s="101">
        <v>230000</v>
      </c>
      <c r="AH641" s="117">
        <v>0</v>
      </c>
      <c r="AI641" s="93">
        <v>2025</v>
      </c>
      <c r="AJ641" s="93">
        <v>2025</v>
      </c>
      <c r="AK641" s="93">
        <v>2025</v>
      </c>
      <c r="AL641" s="105"/>
      <c r="AM641" s="105"/>
      <c r="AN641" s="105"/>
      <c r="AO641" s="105"/>
      <c r="AP641" s="106" t="s">
        <v>17001</v>
      </c>
      <c r="AQ641" s="106" t="s">
        <v>17013</v>
      </c>
      <c r="AR641" s="106">
        <v>0</v>
      </c>
      <c r="AS641" s="106" t="s">
        <v>17007</v>
      </c>
      <c r="AT641" s="106" t="s">
        <v>17003</v>
      </c>
      <c r="AU641" s="106" t="s">
        <v>17010</v>
      </c>
      <c r="AV641" s="106"/>
      <c r="AW641" s="106"/>
      <c r="AX641" s="106"/>
      <c r="AY641" s="106"/>
      <c r="AZ641" s="106" t="s">
        <v>1021</v>
      </c>
      <c r="BA641" s="107">
        <v>6067.3</v>
      </c>
      <c r="BB641" s="107">
        <v>1660</v>
      </c>
      <c r="BC641" s="106" t="s">
        <v>17063</v>
      </c>
      <c r="BD641" s="106">
        <v>2008</v>
      </c>
      <c r="BE641" s="108"/>
      <c r="BF641" s="109">
        <f t="shared" si="288"/>
        <v>0</v>
      </c>
      <c r="BM641" s="52" t="str">
        <f t="shared" si="289"/>
        <v>1723.600</v>
      </c>
      <c r="BP641" s="52" t="s">
        <v>3225</v>
      </c>
      <c r="BQ641" s="52" t="s">
        <v>1147</v>
      </c>
      <c r="BR641" s="52" t="s">
        <v>3226</v>
      </c>
      <c r="BX641" s="52" t="s">
        <v>3225</v>
      </c>
      <c r="BY641" s="52" t="s">
        <v>1147</v>
      </c>
      <c r="BZ641" s="52" t="s">
        <v>3226</v>
      </c>
      <c r="CK641" s="103">
        <f t="shared" si="270"/>
        <v>2.3283064365386963E-10</v>
      </c>
    </row>
    <row r="642" spans="1:89" x14ac:dyDescent="0.3">
      <c r="A642" s="52">
        <v>1</v>
      </c>
      <c r="B642" s="110">
        <f>SUBTOTAL(9,$A$615:A642)</f>
        <v>28</v>
      </c>
      <c r="C642" s="115" t="s">
        <v>175</v>
      </c>
      <c r="D642" s="112"/>
      <c r="E642" s="115"/>
      <c r="F642" s="116">
        <v>8204567.3799999999</v>
      </c>
      <c r="G642" s="101">
        <f t="shared" si="285"/>
        <v>8204567.3800000008</v>
      </c>
      <c r="H642" s="117">
        <v>0</v>
      </c>
      <c r="I642" s="117">
        <v>0</v>
      </c>
      <c r="J642" s="117">
        <v>0</v>
      </c>
      <c r="K642" s="117">
        <v>0</v>
      </c>
      <c r="L642" s="117">
        <v>0</v>
      </c>
      <c r="M642" s="117">
        <v>0</v>
      </c>
      <c r="N642" s="118">
        <v>0</v>
      </c>
      <c r="O642" s="117">
        <v>0</v>
      </c>
      <c r="P642" s="143">
        <v>0</v>
      </c>
      <c r="Q642" s="143">
        <v>0</v>
      </c>
      <c r="R642" s="117">
        <v>0</v>
      </c>
      <c r="S642" s="117">
        <v>0</v>
      </c>
      <c r="T642" s="117">
        <v>1183</v>
      </c>
      <c r="U642" s="101">
        <f>ROUND((F642-AG642-AH642)/102.14*100,2)</f>
        <v>7807487.1500000004</v>
      </c>
      <c r="V642" s="117">
        <v>0</v>
      </c>
      <c r="W642" s="117">
        <v>0</v>
      </c>
      <c r="X642" s="117">
        <v>0</v>
      </c>
      <c r="Y642" s="117">
        <v>0</v>
      </c>
      <c r="Z642" s="117">
        <v>0</v>
      </c>
      <c r="AA642" s="117">
        <v>0</v>
      </c>
      <c r="AB642" s="117">
        <v>0</v>
      </c>
      <c r="AC642" s="117">
        <v>0</v>
      </c>
      <c r="AD642" s="117">
        <v>0</v>
      </c>
      <c r="AE642" s="117">
        <v>0</v>
      </c>
      <c r="AF642" s="101">
        <f>ROUND(U642*2.14%,2)</f>
        <v>167080.23000000001</v>
      </c>
      <c r="AG642" s="117">
        <v>230000</v>
      </c>
      <c r="AH642" s="117">
        <v>0</v>
      </c>
      <c r="AI642" s="93">
        <v>2025</v>
      </c>
      <c r="AJ642" s="93">
        <v>2025</v>
      </c>
      <c r="AK642" s="93">
        <v>2025</v>
      </c>
      <c r="AL642" s="105"/>
      <c r="AM642" s="105"/>
      <c r="AN642" s="105"/>
      <c r="AO642" s="105"/>
      <c r="AP642" s="106" t="s">
        <v>16999</v>
      </c>
      <c r="AQ642" s="106" t="s">
        <v>17011</v>
      </c>
      <c r="AR642" s="106">
        <v>0</v>
      </c>
      <c r="AS642" s="106" t="s">
        <v>17001</v>
      </c>
      <c r="AT642" s="106" t="s">
        <v>16998</v>
      </c>
      <c r="AU642" s="106" t="s">
        <v>17010</v>
      </c>
      <c r="AV642" s="106"/>
      <c r="AW642" s="106"/>
      <c r="AX642" s="106"/>
      <c r="AY642" s="106"/>
      <c r="AZ642" s="106" t="s">
        <v>624</v>
      </c>
      <c r="BA642" s="107">
        <v>2206.8000000000002</v>
      </c>
      <c r="BB642" s="107">
        <v>775.6</v>
      </c>
      <c r="BC642" s="106" t="s">
        <v>596</v>
      </c>
      <c r="BD642" s="106" t="s">
        <v>624</v>
      </c>
      <c r="BE642" s="108"/>
      <c r="BF642" s="109">
        <f t="shared" si="288"/>
        <v>775.6</v>
      </c>
      <c r="BM642" s="52" t="str">
        <f t="shared" si="289"/>
        <v>598.000</v>
      </c>
      <c r="BP642" s="52" t="s">
        <v>3227</v>
      </c>
      <c r="BQ642" s="52" t="s">
        <v>3019</v>
      </c>
      <c r="BR642" s="52" t="s">
        <v>3228</v>
      </c>
      <c r="BX642" s="52" t="s">
        <v>3227</v>
      </c>
      <c r="BY642" s="52" t="s">
        <v>3019</v>
      </c>
      <c r="BZ642" s="52" t="s">
        <v>3228</v>
      </c>
      <c r="CK642" s="103">
        <f t="shared" si="270"/>
        <v>4.3655745685100555E-10</v>
      </c>
    </row>
    <row r="643" spans="1:89" x14ac:dyDescent="0.3">
      <c r="A643" s="52">
        <v>1</v>
      </c>
      <c r="B643" s="110">
        <f>SUBTOTAL(9,$A$615:A643)</f>
        <v>29</v>
      </c>
      <c r="C643" s="115" t="s">
        <v>176</v>
      </c>
      <c r="D643" s="112"/>
      <c r="E643" s="115"/>
      <c r="F643" s="116">
        <v>6377717.2999999998</v>
      </c>
      <c r="G643" s="101">
        <f t="shared" si="285"/>
        <v>6377717.2999999998</v>
      </c>
      <c r="H643" s="117">
        <v>0</v>
      </c>
      <c r="I643" s="117">
        <v>0</v>
      </c>
      <c r="J643" s="117">
        <v>0</v>
      </c>
      <c r="K643" s="117">
        <v>0</v>
      </c>
      <c r="L643" s="117">
        <v>0</v>
      </c>
      <c r="M643" s="117">
        <v>0</v>
      </c>
      <c r="N643" s="118">
        <v>0</v>
      </c>
      <c r="O643" s="117">
        <v>0</v>
      </c>
      <c r="P643" s="143">
        <v>815</v>
      </c>
      <c r="Q643" s="101">
        <f>ROUND((F643-AG643)/102.14*100,2)</f>
        <v>6048284.0199999996</v>
      </c>
      <c r="R643" s="117">
        <v>0</v>
      </c>
      <c r="S643" s="117">
        <v>0</v>
      </c>
      <c r="T643" s="117">
        <v>0</v>
      </c>
      <c r="U643" s="117">
        <v>0</v>
      </c>
      <c r="V643" s="117">
        <v>0</v>
      </c>
      <c r="W643" s="117">
        <v>0</v>
      </c>
      <c r="X643" s="117">
        <v>0</v>
      </c>
      <c r="Y643" s="117">
        <v>0</v>
      </c>
      <c r="Z643" s="117">
        <v>0</v>
      </c>
      <c r="AA643" s="117">
        <v>0</v>
      </c>
      <c r="AB643" s="117">
        <v>0</v>
      </c>
      <c r="AC643" s="117">
        <v>0</v>
      </c>
      <c r="AD643" s="117">
        <v>0</v>
      </c>
      <c r="AE643" s="117">
        <v>0</v>
      </c>
      <c r="AF643" s="101">
        <f>ROUND(Q643*2.14%,2)</f>
        <v>129433.28</v>
      </c>
      <c r="AG643" s="101">
        <v>200000</v>
      </c>
      <c r="AH643" s="117">
        <v>0</v>
      </c>
      <c r="AI643" s="93">
        <v>2025</v>
      </c>
      <c r="AJ643" s="93">
        <v>2025</v>
      </c>
      <c r="AK643" s="93">
        <v>2025</v>
      </c>
      <c r="AL643" s="105"/>
      <c r="AM643" s="105"/>
      <c r="AN643" s="105"/>
      <c r="AO643" s="105"/>
      <c r="AP643" s="106" t="s">
        <v>17001</v>
      </c>
      <c r="AQ643" s="106" t="s">
        <v>17013</v>
      </c>
      <c r="AR643" s="106">
        <v>0</v>
      </c>
      <c r="AS643" s="106" t="s">
        <v>17005</v>
      </c>
      <c r="AT643" s="106" t="s">
        <v>17012</v>
      </c>
      <c r="AU643" s="106">
        <v>0</v>
      </c>
      <c r="AV643" s="106"/>
      <c r="AW643" s="106"/>
      <c r="AX643" s="106"/>
      <c r="AY643" s="106"/>
      <c r="AZ643" s="106" t="s">
        <v>636</v>
      </c>
      <c r="BA643" s="107">
        <v>2187.8000000000002</v>
      </c>
      <c r="BB643" s="107">
        <v>815</v>
      </c>
      <c r="BC643" s="106" t="s">
        <v>17063</v>
      </c>
      <c r="BD643" s="106">
        <v>2008</v>
      </c>
      <c r="BE643" s="108"/>
      <c r="BF643" s="109">
        <f t="shared" si="288"/>
        <v>0</v>
      </c>
      <c r="BM643" s="52" t="str">
        <f t="shared" si="289"/>
        <v>691.500</v>
      </c>
      <c r="BP643" s="52" t="s">
        <v>3229</v>
      </c>
      <c r="BQ643" s="52" t="s">
        <v>3223</v>
      </c>
      <c r="BR643" s="52" t="s">
        <v>3230</v>
      </c>
      <c r="BX643" s="52" t="s">
        <v>3229</v>
      </c>
      <c r="BY643" s="52" t="s">
        <v>3223</v>
      </c>
      <c r="BZ643" s="52" t="s">
        <v>3230</v>
      </c>
      <c r="CK643" s="103">
        <f t="shared" si="270"/>
        <v>2.6193447411060333E-10</v>
      </c>
    </row>
    <row r="644" spans="1:89" x14ac:dyDescent="0.3">
      <c r="A644" s="52">
        <v>1</v>
      </c>
      <c r="B644" s="110">
        <f>SUBTOTAL(9,$A$615:A644)</f>
        <v>30</v>
      </c>
      <c r="C644" s="115" t="s">
        <v>177</v>
      </c>
      <c r="D644" s="112"/>
      <c r="E644" s="115"/>
      <c r="F644" s="116">
        <v>4468314.82</v>
      </c>
      <c r="G644" s="101">
        <f t="shared" si="285"/>
        <v>4468314.82</v>
      </c>
      <c r="H644" s="117">
        <v>0</v>
      </c>
      <c r="I644" s="117">
        <v>0</v>
      </c>
      <c r="J644" s="117">
        <v>0</v>
      </c>
      <c r="K644" s="117">
        <v>0</v>
      </c>
      <c r="L644" s="117">
        <v>0</v>
      </c>
      <c r="M644" s="117">
        <v>0</v>
      </c>
      <c r="N644" s="118">
        <v>0</v>
      </c>
      <c r="O644" s="117">
        <v>0</v>
      </c>
      <c r="P644" s="143">
        <v>571</v>
      </c>
      <c r="Q644" s="101">
        <f>ROUND((F644-AG644)/102.14*100,2)</f>
        <v>4178886.65</v>
      </c>
      <c r="R644" s="117">
        <v>0</v>
      </c>
      <c r="S644" s="117">
        <v>0</v>
      </c>
      <c r="T644" s="117">
        <v>0</v>
      </c>
      <c r="U644" s="117">
        <v>0</v>
      </c>
      <c r="V644" s="117">
        <v>0</v>
      </c>
      <c r="W644" s="117">
        <v>0</v>
      </c>
      <c r="X644" s="117">
        <v>0</v>
      </c>
      <c r="Y644" s="117">
        <v>0</v>
      </c>
      <c r="Z644" s="117">
        <v>0</v>
      </c>
      <c r="AA644" s="117">
        <v>0</v>
      </c>
      <c r="AB644" s="117">
        <v>0</v>
      </c>
      <c r="AC644" s="117">
        <v>0</v>
      </c>
      <c r="AD644" s="117">
        <v>0</v>
      </c>
      <c r="AE644" s="117">
        <v>0</v>
      </c>
      <c r="AF644" s="101">
        <f>ROUND(Q644*2.14%,2)</f>
        <v>89428.17</v>
      </c>
      <c r="AG644" s="101">
        <v>200000</v>
      </c>
      <c r="AH644" s="117">
        <v>0</v>
      </c>
      <c r="AI644" s="93">
        <v>2025</v>
      </c>
      <c r="AJ644" s="93">
        <v>2025</v>
      </c>
      <c r="AK644" s="93">
        <v>2025</v>
      </c>
      <c r="AL644" s="105"/>
      <c r="AM644" s="105"/>
      <c r="AN644" s="105"/>
      <c r="AO644" s="105"/>
      <c r="AP644" s="106" t="s">
        <v>17001</v>
      </c>
      <c r="AQ644" s="106" t="s">
        <v>17005</v>
      </c>
      <c r="AR644" s="106" t="s">
        <v>17004</v>
      </c>
      <c r="AS644" s="106" t="s">
        <v>17010</v>
      </c>
      <c r="AT644" s="106" t="s">
        <v>17012</v>
      </c>
      <c r="AU644" s="106" t="s">
        <v>17010</v>
      </c>
      <c r="AV644" s="106"/>
      <c r="AW644" s="106"/>
      <c r="AX644" s="106"/>
      <c r="AY644" s="106"/>
      <c r="AZ644" s="106" t="s">
        <v>860</v>
      </c>
      <c r="BA644" s="107">
        <v>4928.3</v>
      </c>
      <c r="BB644" s="107">
        <v>571</v>
      </c>
      <c r="BC644" s="106" t="s">
        <v>17063</v>
      </c>
      <c r="BD644" s="106">
        <v>2007</v>
      </c>
      <c r="BE644" s="108"/>
      <c r="BF644" s="109">
        <f t="shared" si="288"/>
        <v>0</v>
      </c>
      <c r="BM644" s="52" t="str">
        <f t="shared" si="289"/>
        <v>577.000</v>
      </c>
      <c r="BP644" s="52" t="s">
        <v>3231</v>
      </c>
      <c r="BQ644" s="52" t="s">
        <v>2993</v>
      </c>
      <c r="BR644" s="52" t="s">
        <v>3232</v>
      </c>
      <c r="BX644" s="52" t="s">
        <v>3231</v>
      </c>
      <c r="BY644" s="52" t="s">
        <v>2993</v>
      </c>
      <c r="BZ644" s="52" t="s">
        <v>3232</v>
      </c>
      <c r="CK644" s="103">
        <f t="shared" si="270"/>
        <v>4.0745362639427185E-10</v>
      </c>
    </row>
    <row r="645" spans="1:89" x14ac:dyDescent="0.3">
      <c r="A645" s="52">
        <v>1</v>
      </c>
      <c r="B645" s="110">
        <f>SUBTOTAL(9,$A$615:A645)</f>
        <v>31</v>
      </c>
      <c r="C645" s="115" t="s">
        <v>178</v>
      </c>
      <c r="D645" s="112"/>
      <c r="E645" s="115"/>
      <c r="F645" s="116">
        <v>3458188.3</v>
      </c>
      <c r="G645" s="101">
        <f t="shared" si="285"/>
        <v>3458188.3</v>
      </c>
      <c r="H645" s="117">
        <v>0</v>
      </c>
      <c r="I645" s="117">
        <v>0</v>
      </c>
      <c r="J645" s="117">
        <v>0</v>
      </c>
      <c r="K645" s="117">
        <v>0</v>
      </c>
      <c r="L645" s="117">
        <v>0</v>
      </c>
      <c r="M645" s="117">
        <v>0</v>
      </c>
      <c r="N645" s="118">
        <v>0</v>
      </c>
      <c r="O645" s="117">
        <v>0</v>
      </c>
      <c r="P645" s="143">
        <v>422</v>
      </c>
      <c r="Q645" s="101">
        <f>ROUND((F645-AG645)/102.14*100,2)</f>
        <v>3209504.9</v>
      </c>
      <c r="R645" s="117">
        <v>0</v>
      </c>
      <c r="S645" s="117">
        <v>0</v>
      </c>
      <c r="T645" s="117">
        <v>0</v>
      </c>
      <c r="U645" s="117">
        <v>0</v>
      </c>
      <c r="V645" s="117">
        <v>0</v>
      </c>
      <c r="W645" s="117">
        <v>0</v>
      </c>
      <c r="X645" s="117">
        <v>0</v>
      </c>
      <c r="Y645" s="117">
        <v>0</v>
      </c>
      <c r="Z645" s="117">
        <v>0</v>
      </c>
      <c r="AA645" s="117">
        <v>0</v>
      </c>
      <c r="AB645" s="117">
        <v>0</v>
      </c>
      <c r="AC645" s="117">
        <v>0</v>
      </c>
      <c r="AD645" s="117">
        <v>0</v>
      </c>
      <c r="AE645" s="117">
        <v>0</v>
      </c>
      <c r="AF645" s="101">
        <f>ROUND(Q645*2.14%,2)</f>
        <v>68683.399999999994</v>
      </c>
      <c r="AG645" s="101">
        <v>180000</v>
      </c>
      <c r="AH645" s="117">
        <v>0</v>
      </c>
      <c r="AI645" s="93">
        <v>2025</v>
      </c>
      <c r="AJ645" s="93">
        <v>2025</v>
      </c>
      <c r="AK645" s="93">
        <v>2025</v>
      </c>
      <c r="AL645" s="105"/>
      <c r="AM645" s="105"/>
      <c r="AN645" s="105"/>
      <c r="AO645" s="105"/>
      <c r="AP645" s="106" t="s">
        <v>17001</v>
      </c>
      <c r="AQ645" s="106" t="s">
        <v>17005</v>
      </c>
      <c r="AR645" s="106">
        <v>0</v>
      </c>
      <c r="AS645" s="106" t="s">
        <v>16999</v>
      </c>
      <c r="AT645" s="106" t="s">
        <v>17012</v>
      </c>
      <c r="AU645" s="106">
        <v>0</v>
      </c>
      <c r="AV645" s="106"/>
      <c r="AW645" s="106"/>
      <c r="AX645" s="106"/>
      <c r="AY645" s="106"/>
      <c r="AZ645" s="106" t="s">
        <v>703</v>
      </c>
      <c r="BA645" s="107">
        <v>439.5</v>
      </c>
      <c r="BB645" s="107">
        <v>422</v>
      </c>
      <c r="BC645" s="106" t="s">
        <v>17062</v>
      </c>
      <c r="BD645" s="106">
        <v>2005</v>
      </c>
      <c r="BE645" s="108"/>
      <c r="BF645" s="109">
        <f t="shared" si="288"/>
        <v>0</v>
      </c>
      <c r="BM645" s="52" t="str">
        <f t="shared" si="289"/>
        <v>301.100</v>
      </c>
      <c r="BP645" s="52" t="s">
        <v>3233</v>
      </c>
      <c r="BQ645" s="52" t="s">
        <v>2993</v>
      </c>
      <c r="BR645" s="52" t="s">
        <v>2993</v>
      </c>
      <c r="BX645" s="52" t="s">
        <v>3233</v>
      </c>
      <c r="BY645" s="52" t="s">
        <v>2993</v>
      </c>
      <c r="BZ645" s="52" t="s">
        <v>2993</v>
      </c>
      <c r="CK645" s="103">
        <f t="shared" si="270"/>
        <v>-8.7311491370201111E-11</v>
      </c>
    </row>
    <row r="646" spans="1:89" x14ac:dyDescent="0.3">
      <c r="A646" s="52">
        <v>1</v>
      </c>
      <c r="B646" s="110">
        <f>SUBTOTAL(9,$A$615:A646)</f>
        <v>32</v>
      </c>
      <c r="C646" s="115" t="s">
        <v>179</v>
      </c>
      <c r="D646" s="112"/>
      <c r="E646" s="115"/>
      <c r="F646" s="116">
        <v>6826881.9900000002</v>
      </c>
      <c r="G646" s="101">
        <f t="shared" si="285"/>
        <v>6826881.9900000002</v>
      </c>
      <c r="H646" s="117">
        <v>0</v>
      </c>
      <c r="I646" s="117">
        <v>0</v>
      </c>
      <c r="J646" s="117">
        <v>0</v>
      </c>
      <c r="K646" s="117">
        <v>0</v>
      </c>
      <c r="L646" s="117">
        <v>0</v>
      </c>
      <c r="M646" s="117">
        <v>0</v>
      </c>
      <c r="N646" s="118">
        <v>0</v>
      </c>
      <c r="O646" s="117">
        <v>0</v>
      </c>
      <c r="P646" s="143">
        <v>0</v>
      </c>
      <c r="Q646" s="143">
        <v>0</v>
      </c>
      <c r="R646" s="117">
        <v>0</v>
      </c>
      <c r="S646" s="117">
        <v>0</v>
      </c>
      <c r="T646" s="117">
        <v>996.5</v>
      </c>
      <c r="U646" s="101">
        <f>ROUND((F646-AG646-AH646)/102.14*100,2)</f>
        <v>6488037.9800000004</v>
      </c>
      <c r="V646" s="117">
        <v>0</v>
      </c>
      <c r="W646" s="117">
        <v>0</v>
      </c>
      <c r="X646" s="117">
        <v>0</v>
      </c>
      <c r="Y646" s="117">
        <v>0</v>
      </c>
      <c r="Z646" s="117">
        <v>0</v>
      </c>
      <c r="AA646" s="117">
        <v>0</v>
      </c>
      <c r="AB646" s="117">
        <v>0</v>
      </c>
      <c r="AC646" s="117">
        <v>0</v>
      </c>
      <c r="AD646" s="117">
        <v>0</v>
      </c>
      <c r="AE646" s="117">
        <v>0</v>
      </c>
      <c r="AF646" s="101">
        <f>ROUND(U646*2.14%,2)</f>
        <v>138844.01</v>
      </c>
      <c r="AG646" s="117">
        <v>200000</v>
      </c>
      <c r="AH646" s="117">
        <v>0</v>
      </c>
      <c r="AI646" s="93">
        <v>2025</v>
      </c>
      <c r="AJ646" s="93">
        <v>2025</v>
      </c>
      <c r="AK646" s="93">
        <v>2025</v>
      </c>
      <c r="AL646" s="105"/>
      <c r="AM646" s="105"/>
      <c r="AN646" s="105"/>
      <c r="AO646" s="105"/>
      <c r="AP646" s="106" t="s">
        <v>17000</v>
      </c>
      <c r="AQ646" s="106" t="s">
        <v>17002</v>
      </c>
      <c r="AR646" s="106">
        <v>0</v>
      </c>
      <c r="AS646" s="106" t="s">
        <v>17001</v>
      </c>
      <c r="AT646" s="106" t="s">
        <v>17014</v>
      </c>
      <c r="AU646" s="106" t="s">
        <v>17010</v>
      </c>
      <c r="AV646" s="106"/>
      <c r="AW646" s="106"/>
      <c r="AX646" s="106"/>
      <c r="AY646" s="106"/>
      <c r="AZ646" s="106" t="s">
        <v>642</v>
      </c>
      <c r="BA646" s="107">
        <v>1283.0999999999999</v>
      </c>
      <c r="BB646" s="107">
        <v>630</v>
      </c>
      <c r="BC646" s="106" t="s">
        <v>596</v>
      </c>
      <c r="BD646" s="106" t="s">
        <v>642</v>
      </c>
      <c r="BE646" s="108"/>
      <c r="BF646" s="109">
        <f t="shared" si="288"/>
        <v>630</v>
      </c>
      <c r="BM646" s="52" t="str">
        <f t="shared" si="289"/>
        <v>463.900</v>
      </c>
      <c r="BP646" s="52" t="s">
        <v>3234</v>
      </c>
      <c r="BQ646" s="52" t="s">
        <v>3019</v>
      </c>
      <c r="BR646" s="52" t="s">
        <v>3235</v>
      </c>
      <c r="BX646" s="52" t="s">
        <v>3234</v>
      </c>
      <c r="BY646" s="52" t="s">
        <v>3019</v>
      </c>
      <c r="BZ646" s="52" t="s">
        <v>3235</v>
      </c>
      <c r="CK646" s="103">
        <f t="shared" si="270"/>
        <v>-2.3283064365386963E-10</v>
      </c>
    </row>
    <row r="647" spans="1:89" x14ac:dyDescent="0.3">
      <c r="A647" s="52">
        <v>1</v>
      </c>
      <c r="B647" s="110">
        <f>SUBTOTAL(9,$A$615:A647)</f>
        <v>33</v>
      </c>
      <c r="C647" s="115" t="s">
        <v>180</v>
      </c>
      <c r="D647" s="112"/>
      <c r="E647" s="115"/>
      <c r="F647" s="116">
        <v>6137685.4740000004</v>
      </c>
      <c r="G647" s="101">
        <f t="shared" si="285"/>
        <v>6137685.4699999997</v>
      </c>
      <c r="H647" s="117">
        <v>0</v>
      </c>
      <c r="I647" s="117">
        <v>0</v>
      </c>
      <c r="J647" s="117">
        <v>0</v>
      </c>
      <c r="K647" s="117">
        <v>0</v>
      </c>
      <c r="L647" s="117">
        <v>0</v>
      </c>
      <c r="M647" s="117">
        <v>0</v>
      </c>
      <c r="N647" s="118">
        <v>0</v>
      </c>
      <c r="O647" s="117">
        <v>0</v>
      </c>
      <c r="P647" s="143">
        <v>0</v>
      </c>
      <c r="Q647" s="143">
        <v>0</v>
      </c>
      <c r="R647" s="117">
        <v>0</v>
      </c>
      <c r="S647" s="117">
        <v>0</v>
      </c>
      <c r="T647" s="117">
        <v>895.9</v>
      </c>
      <c r="U647" s="101">
        <f>ROUND((F647-AG647-AH647)/102.14*100,2)</f>
        <v>5813281.2599999998</v>
      </c>
      <c r="V647" s="117">
        <v>0</v>
      </c>
      <c r="W647" s="117">
        <v>0</v>
      </c>
      <c r="X647" s="117">
        <v>0</v>
      </c>
      <c r="Y647" s="117">
        <v>0</v>
      </c>
      <c r="Z647" s="117">
        <v>0</v>
      </c>
      <c r="AA647" s="117">
        <v>0</v>
      </c>
      <c r="AB647" s="117">
        <v>0</v>
      </c>
      <c r="AC647" s="117">
        <v>0</v>
      </c>
      <c r="AD647" s="117">
        <v>0</v>
      </c>
      <c r="AE647" s="117">
        <v>0</v>
      </c>
      <c r="AF647" s="101">
        <f>ROUND(U647*2.14%,2)-0.01</f>
        <v>124404.21</v>
      </c>
      <c r="AG647" s="117">
        <v>200000</v>
      </c>
      <c r="AH647" s="117">
        <v>0</v>
      </c>
      <c r="AI647" s="93">
        <v>2025</v>
      </c>
      <c r="AJ647" s="93">
        <v>2025</v>
      </c>
      <c r="AK647" s="93">
        <v>2025</v>
      </c>
      <c r="AL647" s="105"/>
      <c r="AM647" s="105"/>
      <c r="AN647" s="105"/>
      <c r="AO647" s="105"/>
      <c r="AP647" s="106" t="s">
        <v>16999</v>
      </c>
      <c r="AQ647" s="106" t="s">
        <v>17002</v>
      </c>
      <c r="AR647" s="106">
        <v>0</v>
      </c>
      <c r="AS647" s="106" t="s">
        <v>17001</v>
      </c>
      <c r="AT647" s="106" t="s">
        <v>16998</v>
      </c>
      <c r="AU647" s="106">
        <v>0</v>
      </c>
      <c r="AV647" s="106"/>
      <c r="AW647" s="106"/>
      <c r="AX647" s="106"/>
      <c r="AY647" s="106"/>
      <c r="AZ647" s="106" t="s">
        <v>642</v>
      </c>
      <c r="BA647" s="107">
        <v>1433.3</v>
      </c>
      <c r="BB647" s="107">
        <v>625</v>
      </c>
      <c r="BC647" s="106" t="s">
        <v>596</v>
      </c>
      <c r="BD647" s="106" t="s">
        <v>642</v>
      </c>
      <c r="BE647" s="108"/>
      <c r="BF647" s="109">
        <f t="shared" si="288"/>
        <v>625</v>
      </c>
      <c r="BM647" s="52" t="str">
        <f t="shared" si="289"/>
        <v>446.300</v>
      </c>
      <c r="BP647" s="52" t="s">
        <v>3236</v>
      </c>
      <c r="BQ647" s="52" t="s">
        <v>2993</v>
      </c>
      <c r="BR647" s="52" t="s">
        <v>3237</v>
      </c>
      <c r="BX647" s="52" t="s">
        <v>3236</v>
      </c>
      <c r="BY647" s="52" t="s">
        <v>2993</v>
      </c>
      <c r="BZ647" s="52" t="s">
        <v>3237</v>
      </c>
      <c r="CK647" s="103">
        <f t="shared" si="270"/>
        <v>-5.8207660913467407E-11</v>
      </c>
    </row>
    <row r="648" spans="1:89" x14ac:dyDescent="0.3">
      <c r="A648" s="52">
        <v>1</v>
      </c>
      <c r="B648" s="110">
        <f>SUBTOTAL(9,$A$615:A648)</f>
        <v>34</v>
      </c>
      <c r="C648" s="115" t="s">
        <v>181</v>
      </c>
      <c r="D648" s="112"/>
      <c r="E648" s="115"/>
      <c r="F648" s="116">
        <v>11513636.4</v>
      </c>
      <c r="G648" s="101">
        <f t="shared" si="285"/>
        <v>11513636.4</v>
      </c>
      <c r="H648" s="117">
        <v>0</v>
      </c>
      <c r="I648" s="117">
        <v>0</v>
      </c>
      <c r="J648" s="117">
        <v>0</v>
      </c>
      <c r="K648" s="117">
        <v>0</v>
      </c>
      <c r="L648" s="117">
        <v>0</v>
      </c>
      <c r="M648" s="117">
        <v>0</v>
      </c>
      <c r="N648" s="118">
        <v>0</v>
      </c>
      <c r="O648" s="117">
        <v>0</v>
      </c>
      <c r="P648" s="143">
        <v>1405</v>
      </c>
      <c r="Q648" s="101">
        <f>ROUND((F648-AG648)/102.14*100,2)</f>
        <v>11047225.77</v>
      </c>
      <c r="R648" s="117">
        <v>0</v>
      </c>
      <c r="S648" s="117">
        <v>0</v>
      </c>
      <c r="T648" s="117">
        <v>0</v>
      </c>
      <c r="U648" s="117">
        <v>0</v>
      </c>
      <c r="V648" s="117">
        <v>0</v>
      </c>
      <c r="W648" s="117">
        <v>0</v>
      </c>
      <c r="X648" s="117">
        <v>0</v>
      </c>
      <c r="Y648" s="117">
        <v>0</v>
      </c>
      <c r="Z648" s="117">
        <v>0</v>
      </c>
      <c r="AA648" s="117">
        <v>0</v>
      </c>
      <c r="AB648" s="117">
        <v>0</v>
      </c>
      <c r="AC648" s="117">
        <v>0</v>
      </c>
      <c r="AD648" s="117">
        <v>0</v>
      </c>
      <c r="AE648" s="117">
        <v>0</v>
      </c>
      <c r="AF648" s="101">
        <f>ROUND(Q648*2.14%,2)</f>
        <v>236410.63</v>
      </c>
      <c r="AG648" s="101">
        <v>230000</v>
      </c>
      <c r="AH648" s="117">
        <v>0</v>
      </c>
      <c r="AI648" s="93">
        <v>2025</v>
      </c>
      <c r="AJ648" s="93">
        <v>2025</v>
      </c>
      <c r="AK648" s="93">
        <v>2025</v>
      </c>
      <c r="AL648" s="105"/>
      <c r="AM648" s="105"/>
      <c r="AN648" s="105"/>
      <c r="AO648" s="105"/>
      <c r="AP648" s="106" t="s">
        <v>17001</v>
      </c>
      <c r="AQ648" s="106" t="s">
        <v>17005</v>
      </c>
      <c r="AR648" s="106">
        <v>0</v>
      </c>
      <c r="AS648" s="106" t="s">
        <v>16999</v>
      </c>
      <c r="AT648" s="106" t="s">
        <v>17012</v>
      </c>
      <c r="AU648" s="106">
        <v>0</v>
      </c>
      <c r="AV648" s="106"/>
      <c r="AW648" s="106"/>
      <c r="AX648" s="106"/>
      <c r="AY648" s="106"/>
      <c r="AZ648" s="106" t="s">
        <v>1015</v>
      </c>
      <c r="BA648" s="107">
        <v>2330.6</v>
      </c>
      <c r="BB648" s="107">
        <v>1405</v>
      </c>
      <c r="BC648" s="106" t="s">
        <v>17062</v>
      </c>
      <c r="BD648" s="106">
        <v>2008</v>
      </c>
      <c r="BE648" s="108"/>
      <c r="BF648" s="109">
        <f t="shared" si="288"/>
        <v>0</v>
      </c>
      <c r="BM648" s="52" t="str">
        <f t="shared" si="289"/>
        <v>1014.000</v>
      </c>
      <c r="BP648" s="52" t="s">
        <v>3238</v>
      </c>
      <c r="BQ648" s="52" t="s">
        <v>1280</v>
      </c>
      <c r="BR648" s="52" t="s">
        <v>3239</v>
      </c>
      <c r="BX648" s="52" t="s">
        <v>3238</v>
      </c>
      <c r="BY648" s="52" t="s">
        <v>1280</v>
      </c>
      <c r="BZ648" s="52" t="s">
        <v>3239</v>
      </c>
      <c r="CK648" s="103">
        <f t="shared" si="270"/>
        <v>8.149072527885437E-10</v>
      </c>
    </row>
    <row r="649" spans="1:89" x14ac:dyDescent="0.3">
      <c r="A649" s="52">
        <v>1</v>
      </c>
      <c r="B649" s="110">
        <f>SUBTOTAL(9,$A$615:A649)</f>
        <v>35</v>
      </c>
      <c r="C649" s="115" t="s">
        <v>182</v>
      </c>
      <c r="D649" s="112"/>
      <c r="E649" s="115"/>
      <c r="F649" s="116">
        <v>6330194.6399999997</v>
      </c>
      <c r="G649" s="101">
        <f t="shared" si="285"/>
        <v>6330194.6399999997</v>
      </c>
      <c r="H649" s="117">
        <v>0</v>
      </c>
      <c r="I649" s="117">
        <v>0</v>
      </c>
      <c r="J649" s="117">
        <v>0</v>
      </c>
      <c r="K649" s="117">
        <v>0</v>
      </c>
      <c r="L649" s="117">
        <v>0</v>
      </c>
      <c r="M649" s="117">
        <v>0</v>
      </c>
      <c r="N649" s="118">
        <v>0</v>
      </c>
      <c r="O649" s="117">
        <v>0</v>
      </c>
      <c r="P649" s="143">
        <v>0</v>
      </c>
      <c r="Q649" s="143">
        <v>0</v>
      </c>
      <c r="R649" s="117">
        <v>0</v>
      </c>
      <c r="S649" s="117">
        <v>0</v>
      </c>
      <c r="T649" s="117">
        <v>924</v>
      </c>
      <c r="U649" s="101">
        <f>ROUND((F649-AG649-AH649)/102.14*100,2)</f>
        <v>6001757.04</v>
      </c>
      <c r="V649" s="117">
        <v>0</v>
      </c>
      <c r="W649" s="117">
        <v>0</v>
      </c>
      <c r="X649" s="117">
        <v>0</v>
      </c>
      <c r="Y649" s="117">
        <v>0</v>
      </c>
      <c r="Z649" s="117">
        <v>0</v>
      </c>
      <c r="AA649" s="117">
        <v>0</v>
      </c>
      <c r="AB649" s="117">
        <v>0</v>
      </c>
      <c r="AC649" s="117">
        <v>0</v>
      </c>
      <c r="AD649" s="117">
        <v>0</v>
      </c>
      <c r="AE649" s="117">
        <v>0</v>
      </c>
      <c r="AF649" s="101">
        <f>ROUND(U649*2.14%,2)</f>
        <v>128437.6</v>
      </c>
      <c r="AG649" s="117">
        <v>200000</v>
      </c>
      <c r="AH649" s="117">
        <v>0</v>
      </c>
      <c r="AI649" s="93">
        <v>2025</v>
      </c>
      <c r="AJ649" s="93">
        <v>2025</v>
      </c>
      <c r="AK649" s="93">
        <v>2025</v>
      </c>
      <c r="AL649" s="105"/>
      <c r="AM649" s="105"/>
      <c r="AN649" s="105"/>
      <c r="AO649" s="105"/>
      <c r="AP649" s="106" t="s">
        <v>17000</v>
      </c>
      <c r="AQ649" s="106">
        <v>2017</v>
      </c>
      <c r="AR649" s="106">
        <v>0</v>
      </c>
      <c r="AS649" s="106" t="s">
        <v>17001</v>
      </c>
      <c r="AT649" s="106" t="s">
        <v>17009</v>
      </c>
      <c r="AU649" s="106" t="s">
        <v>17007</v>
      </c>
      <c r="AV649" s="106"/>
      <c r="AW649" s="106" t="s">
        <v>17021</v>
      </c>
      <c r="AX649" s="114">
        <v>374437.74</v>
      </c>
      <c r="AY649" s="114">
        <v>441868.92</v>
      </c>
      <c r="AZ649" s="106" t="s">
        <v>1453</v>
      </c>
      <c r="BA649" s="107">
        <v>860.4</v>
      </c>
      <c r="BB649" s="107">
        <v>717</v>
      </c>
      <c r="BC649" s="106" t="s">
        <v>596</v>
      </c>
      <c r="BD649" s="106" t="s">
        <v>1453</v>
      </c>
      <c r="BE649" s="108"/>
      <c r="BF649" s="109">
        <f t="shared" si="288"/>
        <v>717</v>
      </c>
      <c r="BM649" s="52" t="str">
        <f t="shared" si="289"/>
        <v>534.200</v>
      </c>
      <c r="BP649" s="52" t="s">
        <v>3240</v>
      </c>
      <c r="BQ649" s="52" t="s">
        <v>3016</v>
      </c>
      <c r="BR649" s="52" t="s">
        <v>3242</v>
      </c>
      <c r="BX649" s="52" t="s">
        <v>3240</v>
      </c>
      <c r="BY649" s="52" t="s">
        <v>3016</v>
      </c>
      <c r="BZ649" s="52" t="s">
        <v>3242</v>
      </c>
      <c r="CK649" s="103">
        <f t="shared" si="270"/>
        <v>-3.7834979593753815E-10</v>
      </c>
    </row>
    <row r="650" spans="1:89" x14ac:dyDescent="0.3">
      <c r="A650" s="52">
        <v>1</v>
      </c>
      <c r="B650" s="110">
        <f>SUBTOTAL(9,$A$615:A650)</f>
        <v>36</v>
      </c>
      <c r="C650" s="115" t="s">
        <v>183</v>
      </c>
      <c r="D650" s="112"/>
      <c r="E650" s="115"/>
      <c r="F650" s="116">
        <v>7375283.0999999996</v>
      </c>
      <c r="G650" s="101">
        <f t="shared" si="285"/>
        <v>7375283.1000000006</v>
      </c>
      <c r="H650" s="117">
        <v>0</v>
      </c>
      <c r="I650" s="117">
        <v>0</v>
      </c>
      <c r="J650" s="117">
        <v>0</v>
      </c>
      <c r="K650" s="117">
        <v>0</v>
      </c>
      <c r="L650" s="117">
        <v>0</v>
      </c>
      <c r="M650" s="117">
        <v>0</v>
      </c>
      <c r="N650" s="118">
        <v>0</v>
      </c>
      <c r="O650" s="117">
        <v>0</v>
      </c>
      <c r="P650" s="143">
        <v>900</v>
      </c>
      <c r="Q650" s="101">
        <f>ROUND((F650-AG650)/102.14*100,2)</f>
        <v>7024949.1900000004</v>
      </c>
      <c r="R650" s="117">
        <v>0</v>
      </c>
      <c r="S650" s="117">
        <v>0</v>
      </c>
      <c r="T650" s="117">
        <v>0</v>
      </c>
      <c r="U650" s="117">
        <v>0</v>
      </c>
      <c r="V650" s="117">
        <v>0</v>
      </c>
      <c r="W650" s="117">
        <v>0</v>
      </c>
      <c r="X650" s="117">
        <v>0</v>
      </c>
      <c r="Y650" s="117">
        <v>0</v>
      </c>
      <c r="Z650" s="117">
        <v>0</v>
      </c>
      <c r="AA650" s="117">
        <v>0</v>
      </c>
      <c r="AB650" s="117">
        <v>0</v>
      </c>
      <c r="AC650" s="117">
        <v>0</v>
      </c>
      <c r="AD650" s="117">
        <v>0</v>
      </c>
      <c r="AE650" s="117">
        <v>0</v>
      </c>
      <c r="AF650" s="101">
        <f>ROUND(Q650*2.14%,2)</f>
        <v>150333.91</v>
      </c>
      <c r="AG650" s="101">
        <v>200000</v>
      </c>
      <c r="AH650" s="117">
        <v>0</v>
      </c>
      <c r="AI650" s="93">
        <v>2025</v>
      </c>
      <c r="AJ650" s="93">
        <v>2025</v>
      </c>
      <c r="AK650" s="93">
        <v>2025</v>
      </c>
      <c r="AL650" s="105"/>
      <c r="AM650" s="105"/>
      <c r="AN650" s="105"/>
      <c r="AO650" s="105"/>
      <c r="AP650" s="106" t="s">
        <v>17001</v>
      </c>
      <c r="AQ650" s="106" t="s">
        <v>17001</v>
      </c>
      <c r="AR650" s="106">
        <v>0</v>
      </c>
      <c r="AS650" s="106" t="s">
        <v>17002</v>
      </c>
      <c r="AT650" s="106" t="s">
        <v>17014</v>
      </c>
      <c r="AU650" s="106" t="s">
        <v>17010</v>
      </c>
      <c r="AV650" s="106"/>
      <c r="AW650" s="106"/>
      <c r="AX650" s="106"/>
      <c r="AY650" s="106"/>
      <c r="AZ650" s="106" t="s">
        <v>645</v>
      </c>
      <c r="BA650" s="107">
        <v>2159.1</v>
      </c>
      <c r="BB650" s="107">
        <v>900</v>
      </c>
      <c r="BC650" s="106" t="s">
        <v>17062</v>
      </c>
      <c r="BD650" s="106" t="s">
        <v>17058</v>
      </c>
      <c r="BE650" s="108"/>
      <c r="BF650" s="109">
        <f t="shared" si="288"/>
        <v>0</v>
      </c>
      <c r="BM650" s="52" t="str">
        <f t="shared" si="289"/>
        <v>705.400</v>
      </c>
      <c r="BP650" s="52" t="s">
        <v>3243</v>
      </c>
      <c r="BQ650" s="52" t="s">
        <v>2993</v>
      </c>
      <c r="BR650" s="52" t="s">
        <v>3244</v>
      </c>
      <c r="BX650" s="52" t="s">
        <v>3243</v>
      </c>
      <c r="BY650" s="52" t="s">
        <v>2993</v>
      </c>
      <c r="BZ650" s="52" t="s">
        <v>3244</v>
      </c>
      <c r="CK650" s="103">
        <f t="shared" si="270"/>
        <v>1.4551915228366852E-10</v>
      </c>
    </row>
    <row r="651" spans="1:89" x14ac:dyDescent="0.3">
      <c r="A651" s="52">
        <v>1</v>
      </c>
      <c r="B651" s="110">
        <f>SUBTOTAL(9,$A$615:A651)</f>
        <v>37</v>
      </c>
      <c r="C651" s="115" t="s">
        <v>184</v>
      </c>
      <c r="D651" s="112"/>
      <c r="E651" s="115"/>
      <c r="F651" s="116">
        <v>5785499.8499999996</v>
      </c>
      <c r="G651" s="101">
        <f t="shared" si="285"/>
        <v>5785499.8499999996</v>
      </c>
      <c r="H651" s="117">
        <v>0</v>
      </c>
      <c r="I651" s="117">
        <v>0</v>
      </c>
      <c r="J651" s="117">
        <v>0</v>
      </c>
      <c r="K651" s="117">
        <v>0</v>
      </c>
      <c r="L651" s="117">
        <v>0</v>
      </c>
      <c r="M651" s="117">
        <v>0</v>
      </c>
      <c r="N651" s="118">
        <v>0</v>
      </c>
      <c r="O651" s="117">
        <v>0</v>
      </c>
      <c r="P651" s="143">
        <v>706</v>
      </c>
      <c r="Q651" s="101">
        <f>ROUND((F651-AG651)/102.14*100,2)</f>
        <v>5468474.5</v>
      </c>
      <c r="R651" s="117">
        <v>0</v>
      </c>
      <c r="S651" s="117">
        <v>0</v>
      </c>
      <c r="T651" s="117">
        <v>0</v>
      </c>
      <c r="U651" s="117">
        <v>0</v>
      </c>
      <c r="V651" s="117">
        <v>0</v>
      </c>
      <c r="W651" s="117">
        <v>0</v>
      </c>
      <c r="X651" s="117">
        <v>0</v>
      </c>
      <c r="Y651" s="117">
        <v>0</v>
      </c>
      <c r="Z651" s="117">
        <v>0</v>
      </c>
      <c r="AA651" s="117">
        <v>0</v>
      </c>
      <c r="AB651" s="117">
        <v>0</v>
      </c>
      <c r="AC651" s="117">
        <v>0</v>
      </c>
      <c r="AD651" s="117">
        <v>0</v>
      </c>
      <c r="AE651" s="117">
        <v>0</v>
      </c>
      <c r="AF651" s="101">
        <f>ROUND(Q651*2.14%,2)</f>
        <v>117025.35</v>
      </c>
      <c r="AG651" s="101">
        <v>200000</v>
      </c>
      <c r="AH651" s="117">
        <v>0</v>
      </c>
      <c r="AI651" s="93">
        <v>2025</v>
      </c>
      <c r="AJ651" s="93">
        <v>2025</v>
      </c>
      <c r="AK651" s="93">
        <v>2025</v>
      </c>
      <c r="AL651" s="105"/>
      <c r="AM651" s="105"/>
      <c r="AN651" s="105"/>
      <c r="AO651" s="105"/>
      <c r="AP651" s="106" t="s">
        <v>17001</v>
      </c>
      <c r="AQ651" s="106" t="s">
        <v>17005</v>
      </c>
      <c r="AR651" s="106">
        <v>0</v>
      </c>
      <c r="AS651" s="106" t="s">
        <v>16999</v>
      </c>
      <c r="AT651" s="106" t="s">
        <v>17012</v>
      </c>
      <c r="AU651" s="106">
        <v>0</v>
      </c>
      <c r="AV651" s="106"/>
      <c r="AW651" s="106"/>
      <c r="AX651" s="106"/>
      <c r="AY651" s="106"/>
      <c r="AZ651" s="106" t="s">
        <v>2231</v>
      </c>
      <c r="BA651" s="107">
        <v>1289.5999999999999</v>
      </c>
      <c r="BB651" s="107">
        <v>706</v>
      </c>
      <c r="BC651" s="106" t="s">
        <v>17062</v>
      </c>
      <c r="BD651" s="106">
        <v>2008</v>
      </c>
      <c r="BE651" s="108"/>
      <c r="BF651" s="109">
        <f t="shared" si="288"/>
        <v>0</v>
      </c>
      <c r="BM651" s="52" t="str">
        <f t="shared" si="289"/>
        <v>615.300</v>
      </c>
      <c r="BP651" s="52" t="s">
        <v>638</v>
      </c>
      <c r="BQ651" s="52" t="s">
        <v>2993</v>
      </c>
      <c r="BR651" s="52" t="s">
        <v>3245</v>
      </c>
      <c r="BX651" s="52" t="s">
        <v>638</v>
      </c>
      <c r="BY651" s="52" t="s">
        <v>2993</v>
      </c>
      <c r="BZ651" s="52" t="s">
        <v>3245</v>
      </c>
      <c r="CK651" s="103">
        <f t="shared" si="270"/>
        <v>-3.7834979593753815E-10</v>
      </c>
    </row>
    <row r="652" spans="1:89" x14ac:dyDescent="0.3">
      <c r="B652" s="104" t="s">
        <v>570</v>
      </c>
      <c r="C652" s="104"/>
      <c r="D652" s="100">
        <v>51635574.170000002</v>
      </c>
      <c r="E652" s="104"/>
      <c r="F652" s="140">
        <v>41896146.329999998</v>
      </c>
      <c r="G652" s="100">
        <f>SUM(G653:G659)</f>
        <v>41896146.329999998</v>
      </c>
      <c r="H652" s="101">
        <f t="shared" ref="H652:AH652" si="290">SUM(H653:H659)</f>
        <v>0</v>
      </c>
      <c r="I652" s="101">
        <f t="shared" si="290"/>
        <v>0</v>
      </c>
      <c r="J652" s="101">
        <f t="shared" si="290"/>
        <v>0</v>
      </c>
      <c r="K652" s="101">
        <f t="shared" si="290"/>
        <v>0</v>
      </c>
      <c r="L652" s="101">
        <f t="shared" si="290"/>
        <v>0</v>
      </c>
      <c r="M652" s="101">
        <f t="shared" si="290"/>
        <v>0</v>
      </c>
      <c r="N652" s="102">
        <f t="shared" si="290"/>
        <v>0</v>
      </c>
      <c r="O652" s="101">
        <f t="shared" si="290"/>
        <v>0</v>
      </c>
      <c r="P652" s="101">
        <f t="shared" si="290"/>
        <v>3925.32</v>
      </c>
      <c r="Q652" s="101">
        <f t="shared" si="290"/>
        <v>33785461.629999995</v>
      </c>
      <c r="R652" s="101">
        <f t="shared" si="290"/>
        <v>0</v>
      </c>
      <c r="S652" s="101">
        <f t="shared" si="290"/>
        <v>0</v>
      </c>
      <c r="T652" s="101">
        <f t="shared" si="290"/>
        <v>933.7</v>
      </c>
      <c r="U652" s="101">
        <f t="shared" si="290"/>
        <v>6038452.9299999997</v>
      </c>
      <c r="V652" s="101">
        <f t="shared" si="290"/>
        <v>0</v>
      </c>
      <c r="W652" s="101">
        <f t="shared" si="290"/>
        <v>0</v>
      </c>
      <c r="X652" s="101">
        <f t="shared" si="290"/>
        <v>0</v>
      </c>
      <c r="Y652" s="101">
        <f t="shared" si="290"/>
        <v>0</v>
      </c>
      <c r="Z652" s="101">
        <f t="shared" si="290"/>
        <v>0</v>
      </c>
      <c r="AA652" s="101">
        <f t="shared" si="290"/>
        <v>0</v>
      </c>
      <c r="AB652" s="101">
        <f t="shared" si="290"/>
        <v>0</v>
      </c>
      <c r="AC652" s="101">
        <f t="shared" si="290"/>
        <v>0</v>
      </c>
      <c r="AD652" s="101">
        <f t="shared" si="290"/>
        <v>0</v>
      </c>
      <c r="AE652" s="101">
        <f t="shared" si="290"/>
        <v>0</v>
      </c>
      <c r="AF652" s="101">
        <f t="shared" si="290"/>
        <v>852231.77</v>
      </c>
      <c r="AG652" s="101">
        <f t="shared" si="290"/>
        <v>1220000</v>
      </c>
      <c r="AH652" s="101">
        <f t="shared" si="290"/>
        <v>0</v>
      </c>
      <c r="AI652" s="93" t="s">
        <v>17075</v>
      </c>
      <c r="AJ652" s="93" t="s">
        <v>17075</v>
      </c>
      <c r="AK652" s="93" t="s">
        <v>17075</v>
      </c>
      <c r="AL652" s="105"/>
      <c r="AM652" s="105"/>
      <c r="AN652" s="105"/>
      <c r="AO652" s="105"/>
      <c r="AP652" s="106"/>
      <c r="AQ652" s="106"/>
      <c r="AR652" s="106"/>
      <c r="AS652" s="106"/>
      <c r="AT652" s="106"/>
      <c r="AU652" s="106"/>
      <c r="AV652" s="106"/>
      <c r="AW652" s="106"/>
      <c r="AX652" s="106"/>
      <c r="AY652" s="106"/>
      <c r="AZ652" s="106"/>
      <c r="BA652" s="107"/>
      <c r="BB652" s="107"/>
      <c r="BC652" s="106"/>
      <c r="BD652" s="106"/>
      <c r="BE652" s="108"/>
      <c r="BF652" s="109">
        <f t="shared" si="288"/>
        <v>-3925.32</v>
      </c>
      <c r="BM652" s="52" t="e">
        <f t="shared" si="289"/>
        <v>#N/A</v>
      </c>
      <c r="BP652" s="52" t="s">
        <v>3929</v>
      </c>
      <c r="BQ652" s="52" t="s">
        <v>3016</v>
      </c>
      <c r="BR652" s="52" t="s">
        <v>2993</v>
      </c>
      <c r="BX652" s="52" t="s">
        <v>3929</v>
      </c>
      <c r="BY652" s="52" t="s">
        <v>3016</v>
      </c>
      <c r="BZ652" s="52" t="s">
        <v>2993</v>
      </c>
      <c r="CK652" s="103">
        <f t="shared" si="270"/>
        <v>3.2596290111541748E-9</v>
      </c>
    </row>
    <row r="653" spans="1:89" x14ac:dyDescent="0.3">
      <c r="A653" s="52">
        <v>1</v>
      </c>
      <c r="B653" s="110">
        <f>SUBTOTAL(9,$A$615:A653)</f>
        <v>38</v>
      </c>
      <c r="C653" s="115" t="s">
        <v>589</v>
      </c>
      <c r="D653" s="115"/>
      <c r="E653" s="115"/>
      <c r="F653" s="116">
        <v>3608668.1600000001</v>
      </c>
      <c r="G653" s="101">
        <f t="shared" ref="G653:G659" si="291">H653+I653+J653+K653+L653+M653+O653+Q653+S653+U653+W653+X653+Y653+Z653+AA653+AB653+AC653+AD653+AE653+AF653+AG653+AH653</f>
        <v>3608668.1600000001</v>
      </c>
      <c r="H653" s="117">
        <v>0</v>
      </c>
      <c r="I653" s="117">
        <v>0</v>
      </c>
      <c r="J653" s="117">
        <v>0</v>
      </c>
      <c r="K653" s="117">
        <v>0</v>
      </c>
      <c r="L653" s="117">
        <v>0</v>
      </c>
      <c r="M653" s="117">
        <v>0</v>
      </c>
      <c r="N653" s="118">
        <v>0</v>
      </c>
      <c r="O653" s="117">
        <v>0</v>
      </c>
      <c r="P653" s="101">
        <v>0</v>
      </c>
      <c r="Q653" s="153">
        <v>0</v>
      </c>
      <c r="R653" s="101">
        <v>0</v>
      </c>
      <c r="S653" s="153">
        <v>0</v>
      </c>
      <c r="T653" s="101">
        <v>512</v>
      </c>
      <c r="U653" s="101">
        <f>ROUND((F653-AG653)/102.14*100,2)</f>
        <v>3356831.96</v>
      </c>
      <c r="V653" s="117">
        <v>0</v>
      </c>
      <c r="W653" s="117">
        <v>0</v>
      </c>
      <c r="X653" s="117">
        <v>0</v>
      </c>
      <c r="Y653" s="117">
        <v>0</v>
      </c>
      <c r="Z653" s="117">
        <v>0</v>
      </c>
      <c r="AA653" s="117">
        <v>0</v>
      </c>
      <c r="AB653" s="117">
        <v>0</v>
      </c>
      <c r="AC653" s="117">
        <v>0</v>
      </c>
      <c r="AD653" s="117">
        <v>0</v>
      </c>
      <c r="AE653" s="117">
        <v>0</v>
      </c>
      <c r="AF653" s="101">
        <f>ROUND(U653*2.14%,2)</f>
        <v>71836.2</v>
      </c>
      <c r="AG653" s="117">
        <v>180000</v>
      </c>
      <c r="AH653" s="117">
        <v>0</v>
      </c>
      <c r="AI653" s="93">
        <v>2025</v>
      </c>
      <c r="AJ653" s="93">
        <v>2025</v>
      </c>
      <c r="AK653" s="93">
        <v>2025</v>
      </c>
      <c r="AL653" s="105"/>
      <c r="AM653" s="105"/>
      <c r="AN653" s="105"/>
      <c r="AO653" s="105"/>
      <c r="AP653" s="106" t="s">
        <v>17001</v>
      </c>
      <c r="AQ653" s="106" t="s">
        <v>17005</v>
      </c>
      <c r="AR653" s="106">
        <v>0</v>
      </c>
      <c r="AS653" s="106" t="s">
        <v>17006</v>
      </c>
      <c r="AT653" s="106" t="s">
        <v>17007</v>
      </c>
      <c r="AU653" s="106">
        <v>0</v>
      </c>
      <c r="AV653" s="106"/>
      <c r="AW653" s="106"/>
      <c r="AX653" s="106"/>
      <c r="AY653" s="106"/>
      <c r="AZ653" s="106" t="s">
        <v>703</v>
      </c>
      <c r="BA653" s="107">
        <v>398.8</v>
      </c>
      <c r="BB653" s="107">
        <v>395</v>
      </c>
      <c r="BC653" s="106" t="s">
        <v>2975</v>
      </c>
      <c r="BD653" s="106" t="s">
        <v>3223</v>
      </c>
      <c r="BE653" s="108"/>
      <c r="BF653" s="109">
        <f t="shared" si="288"/>
        <v>395</v>
      </c>
      <c r="BM653" s="52" t="str">
        <f t="shared" si="289"/>
        <v>398.800</v>
      </c>
      <c r="BP653" s="52" t="s">
        <v>3933</v>
      </c>
      <c r="BQ653" s="52" t="s">
        <v>3276</v>
      </c>
      <c r="BR653" s="52" t="s">
        <v>2993</v>
      </c>
      <c r="BX653" s="52" t="s">
        <v>3933</v>
      </c>
      <c r="BY653" s="52" t="s">
        <v>3276</v>
      </c>
      <c r="BZ653" s="52" t="s">
        <v>2993</v>
      </c>
      <c r="CK653" s="103">
        <f t="shared" si="270"/>
        <v>1.7462298274040222E-10</v>
      </c>
    </row>
    <row r="654" spans="1:89" x14ac:dyDescent="0.3">
      <c r="A654" s="52">
        <v>1</v>
      </c>
      <c r="B654" s="110">
        <f>SUBTOTAL(9,$A$615:A654)</f>
        <v>39</v>
      </c>
      <c r="C654" s="115" t="s">
        <v>9854</v>
      </c>
      <c r="D654" s="115"/>
      <c r="E654" s="115"/>
      <c r="F654" s="116">
        <v>6246218.9699999997</v>
      </c>
      <c r="G654" s="101">
        <f t="shared" si="291"/>
        <v>6246218.9699999997</v>
      </c>
      <c r="H654" s="117">
        <v>0</v>
      </c>
      <c r="I654" s="117">
        <v>0</v>
      </c>
      <c r="J654" s="117">
        <v>0</v>
      </c>
      <c r="K654" s="117">
        <v>0</v>
      </c>
      <c r="L654" s="117">
        <v>0</v>
      </c>
      <c r="M654" s="117">
        <v>0</v>
      </c>
      <c r="N654" s="118">
        <v>0</v>
      </c>
      <c r="O654" s="117">
        <v>0</v>
      </c>
      <c r="P654" s="101">
        <v>683.8</v>
      </c>
      <c r="Q654" s="101">
        <f>ROUND((F654-AG654)/102.14*100,2)</f>
        <v>5939121.7599999998</v>
      </c>
      <c r="R654" s="101">
        <v>0</v>
      </c>
      <c r="S654" s="153">
        <v>0</v>
      </c>
      <c r="T654" s="101">
        <v>0</v>
      </c>
      <c r="U654" s="153">
        <v>0</v>
      </c>
      <c r="V654" s="117">
        <v>0</v>
      </c>
      <c r="W654" s="117">
        <v>0</v>
      </c>
      <c r="X654" s="117">
        <v>0</v>
      </c>
      <c r="Y654" s="117">
        <v>0</v>
      </c>
      <c r="Z654" s="117">
        <v>0</v>
      </c>
      <c r="AA654" s="117">
        <v>0</v>
      </c>
      <c r="AB654" s="117">
        <v>0</v>
      </c>
      <c r="AC654" s="117">
        <v>0</v>
      </c>
      <c r="AD654" s="117">
        <v>0</v>
      </c>
      <c r="AE654" s="117">
        <v>0</v>
      </c>
      <c r="AF654" s="101">
        <f>ROUND(Q654*2.14%,2)</f>
        <v>127097.21</v>
      </c>
      <c r="AG654" s="101">
        <v>180000</v>
      </c>
      <c r="AH654" s="117">
        <v>0</v>
      </c>
      <c r="AI654" s="93">
        <v>2025</v>
      </c>
      <c r="AJ654" s="93">
        <v>2025</v>
      </c>
      <c r="AK654" s="93">
        <v>2025</v>
      </c>
      <c r="AL654" s="105"/>
      <c r="AM654" s="105"/>
      <c r="AN654" s="105"/>
      <c r="AO654" s="105"/>
      <c r="AP654" s="106" t="s">
        <v>17006</v>
      </c>
      <c r="AQ654" s="106" t="s">
        <v>16997</v>
      </c>
      <c r="AR654" s="106"/>
      <c r="AS654" s="106" t="s">
        <v>17017</v>
      </c>
      <c r="AT654" s="106" t="s">
        <v>17018</v>
      </c>
      <c r="AU654" s="106"/>
      <c r="AV654" s="106"/>
      <c r="AW654" s="106"/>
      <c r="AX654" s="106"/>
      <c r="AY654" s="106"/>
      <c r="AZ654" s="106"/>
      <c r="BA654" s="107"/>
      <c r="BB654" s="107"/>
      <c r="BC654" s="106" t="s">
        <v>2975</v>
      </c>
      <c r="BD654" s="106"/>
      <c r="BE654" s="108"/>
      <c r="BF654" s="109"/>
      <c r="CK654" s="103">
        <f t="shared" si="270"/>
        <v>-5.8207660913467407E-11</v>
      </c>
    </row>
    <row r="655" spans="1:89" x14ac:dyDescent="0.3">
      <c r="A655" s="52">
        <v>1</v>
      </c>
      <c r="B655" s="110">
        <f>SUBTOTAL(9,$A$615:A655)</f>
        <v>40</v>
      </c>
      <c r="C655" s="115" t="s">
        <v>9859</v>
      </c>
      <c r="D655" s="115"/>
      <c r="E655" s="115"/>
      <c r="F655" s="116">
        <v>2441670.56</v>
      </c>
      <c r="G655" s="101">
        <f t="shared" si="291"/>
        <v>2441670.56</v>
      </c>
      <c r="H655" s="117">
        <v>0</v>
      </c>
      <c r="I655" s="117">
        <v>0</v>
      </c>
      <c r="J655" s="117">
        <v>0</v>
      </c>
      <c r="K655" s="117">
        <v>0</v>
      </c>
      <c r="L655" s="117">
        <v>0</v>
      </c>
      <c r="M655" s="117">
        <v>0</v>
      </c>
      <c r="N655" s="118">
        <v>0</v>
      </c>
      <c r="O655" s="117">
        <v>0</v>
      </c>
      <c r="P655" s="101">
        <v>267.2</v>
      </c>
      <c r="Q655" s="101">
        <f>ROUND((F655-AG655)/102.14*100,2)</f>
        <v>2243656.31</v>
      </c>
      <c r="R655" s="101">
        <v>0</v>
      </c>
      <c r="S655" s="153">
        <v>0</v>
      </c>
      <c r="T655" s="101">
        <v>0</v>
      </c>
      <c r="U655" s="153">
        <v>0</v>
      </c>
      <c r="V655" s="117">
        <v>0</v>
      </c>
      <c r="W655" s="117">
        <v>0</v>
      </c>
      <c r="X655" s="117">
        <v>0</v>
      </c>
      <c r="Y655" s="117">
        <v>0</v>
      </c>
      <c r="Z655" s="117">
        <v>0</v>
      </c>
      <c r="AA655" s="117">
        <v>0</v>
      </c>
      <c r="AB655" s="117">
        <v>0</v>
      </c>
      <c r="AC655" s="117">
        <v>0</v>
      </c>
      <c r="AD655" s="117">
        <v>0</v>
      </c>
      <c r="AE655" s="117">
        <v>0</v>
      </c>
      <c r="AF655" s="101">
        <f>ROUND(Q655*2.14%,2)</f>
        <v>48014.25</v>
      </c>
      <c r="AG655" s="101">
        <v>150000</v>
      </c>
      <c r="AH655" s="117">
        <v>0</v>
      </c>
      <c r="AI655" s="93">
        <v>2025</v>
      </c>
      <c r="AJ655" s="93">
        <v>2025</v>
      </c>
      <c r="AK655" s="93">
        <v>2025</v>
      </c>
      <c r="AL655" s="105"/>
      <c r="AM655" s="105"/>
      <c r="AN655" s="105"/>
      <c r="AO655" s="105"/>
      <c r="AP655" s="106" t="s">
        <v>16999</v>
      </c>
      <c r="AQ655" s="106" t="s">
        <v>17001</v>
      </c>
      <c r="AR655" s="106"/>
      <c r="AS655" s="106" t="s">
        <v>17005</v>
      </c>
      <c r="AT655" s="106" t="s">
        <v>17012</v>
      </c>
      <c r="AU655" s="106"/>
      <c r="AV655" s="106"/>
      <c r="AW655" s="106"/>
      <c r="AX655" s="106"/>
      <c r="AY655" s="106"/>
      <c r="AZ655" s="106"/>
      <c r="BA655" s="107"/>
      <c r="BB655" s="107"/>
      <c r="BC655" s="106" t="s">
        <v>2975</v>
      </c>
      <c r="BD655" s="106"/>
      <c r="BE655" s="108"/>
      <c r="BF655" s="109"/>
      <c r="CK655" s="103">
        <f t="shared" si="270"/>
        <v>0</v>
      </c>
    </row>
    <row r="656" spans="1:89" x14ac:dyDescent="0.3">
      <c r="A656" s="52">
        <v>1</v>
      </c>
      <c r="B656" s="110">
        <f>SUBTOTAL(9,$A$615:A656)</f>
        <v>41</v>
      </c>
      <c r="C656" s="115" t="s">
        <v>585</v>
      </c>
      <c r="D656" s="115"/>
      <c r="E656" s="115"/>
      <c r="F656" s="116">
        <v>9056626.1600000001</v>
      </c>
      <c r="G656" s="101">
        <f t="shared" si="291"/>
        <v>9056626.1600000001</v>
      </c>
      <c r="H656" s="117">
        <v>0</v>
      </c>
      <c r="I656" s="117">
        <v>0</v>
      </c>
      <c r="J656" s="117">
        <v>0</v>
      </c>
      <c r="K656" s="117">
        <v>0</v>
      </c>
      <c r="L656" s="117">
        <v>0</v>
      </c>
      <c r="M656" s="117">
        <v>0</v>
      </c>
      <c r="N656" s="118">
        <v>0</v>
      </c>
      <c r="O656" s="117">
        <v>0</v>
      </c>
      <c r="P656" s="101">
        <v>991.5</v>
      </c>
      <c r="Q656" s="101">
        <f>ROUND((F656-AG656)/102.14*100,2)</f>
        <v>8690646.3300000001</v>
      </c>
      <c r="R656" s="101">
        <v>0</v>
      </c>
      <c r="S656" s="153">
        <v>0</v>
      </c>
      <c r="T656" s="101">
        <v>0</v>
      </c>
      <c r="U656" s="153">
        <v>0</v>
      </c>
      <c r="V656" s="117">
        <v>0</v>
      </c>
      <c r="W656" s="117">
        <v>0</v>
      </c>
      <c r="X656" s="117">
        <v>0</v>
      </c>
      <c r="Y656" s="117">
        <v>0</v>
      </c>
      <c r="Z656" s="117">
        <v>0</v>
      </c>
      <c r="AA656" s="117">
        <v>0</v>
      </c>
      <c r="AB656" s="117">
        <v>0</v>
      </c>
      <c r="AC656" s="117">
        <v>0</v>
      </c>
      <c r="AD656" s="117">
        <v>0</v>
      </c>
      <c r="AE656" s="117">
        <v>0</v>
      </c>
      <c r="AF656" s="101">
        <f>ROUND(Q656*2.14%,2)</f>
        <v>185979.83</v>
      </c>
      <c r="AG656" s="101">
        <v>180000</v>
      </c>
      <c r="AH656" s="117">
        <v>0</v>
      </c>
      <c r="AI656" s="93">
        <v>2025</v>
      </c>
      <c r="AJ656" s="93">
        <v>2025</v>
      </c>
      <c r="AK656" s="93">
        <v>2025</v>
      </c>
      <c r="AL656" s="105"/>
      <c r="AM656" s="105"/>
      <c r="AN656" s="105"/>
      <c r="AO656" s="105"/>
      <c r="AP656" s="106" t="s">
        <v>17000</v>
      </c>
      <c r="AQ656" s="106" t="s">
        <v>16997</v>
      </c>
      <c r="AR656" s="106">
        <v>0</v>
      </c>
      <c r="AS656" s="106" t="s">
        <v>17010</v>
      </c>
      <c r="AT656" s="106" t="s">
        <v>17014</v>
      </c>
      <c r="AU656" s="106">
        <v>0</v>
      </c>
      <c r="AV656" s="106"/>
      <c r="AW656" s="106"/>
      <c r="AX656" s="106"/>
      <c r="AY656" s="106"/>
      <c r="AZ656" s="106" t="s">
        <v>936</v>
      </c>
      <c r="BA656" s="107">
        <v>917.3</v>
      </c>
      <c r="BB656" s="107">
        <v>991.5</v>
      </c>
      <c r="BC656" s="106" t="s">
        <v>2975</v>
      </c>
      <c r="BD656" s="106" t="s">
        <v>17058</v>
      </c>
      <c r="BE656" s="108"/>
      <c r="BF656" s="109">
        <f>BB656-P656</f>
        <v>0</v>
      </c>
      <c r="BM656" s="52" t="str">
        <f>VLOOKUP(C656,BP:BR,3,FALSE)</f>
        <v>708.200</v>
      </c>
      <c r="BP656" s="52" t="s">
        <v>761</v>
      </c>
      <c r="BQ656" s="52" t="s">
        <v>3059</v>
      </c>
      <c r="BR656" s="52" t="s">
        <v>3930</v>
      </c>
      <c r="BX656" s="52" t="s">
        <v>761</v>
      </c>
      <c r="BY656" s="52" t="s">
        <v>3059</v>
      </c>
      <c r="BZ656" s="52" t="s">
        <v>3930</v>
      </c>
      <c r="CK656" s="103">
        <f t="shared" ref="CK656:CK719" si="292">G656-H656-I656-J656-K656-L656-M656-O656-Q656-S656-U656-W656-X656-Y656-Z656-AA656-AB656-AC656-AD656-AE656-AF656-AG656-AH656</f>
        <v>8.7311491370201111E-11</v>
      </c>
    </row>
    <row r="657" spans="1:89" x14ac:dyDescent="0.3">
      <c r="A657" s="52">
        <v>1</v>
      </c>
      <c r="B657" s="110">
        <f>SUBTOTAL(9,$A$615:A657)</f>
        <v>42</v>
      </c>
      <c r="C657" s="115" t="s">
        <v>586</v>
      </c>
      <c r="D657" s="115"/>
      <c r="E657" s="115"/>
      <c r="F657" s="116">
        <v>7262554.3399999999</v>
      </c>
      <c r="G657" s="101">
        <f t="shared" si="291"/>
        <v>7262554.3399999999</v>
      </c>
      <c r="H657" s="117">
        <v>0</v>
      </c>
      <c r="I657" s="117">
        <v>0</v>
      </c>
      <c r="J657" s="117">
        <v>0</v>
      </c>
      <c r="K657" s="117">
        <v>0</v>
      </c>
      <c r="L657" s="117">
        <v>0</v>
      </c>
      <c r="M657" s="117">
        <v>0</v>
      </c>
      <c r="N657" s="118">
        <v>0</v>
      </c>
      <c r="O657" s="117">
        <v>0</v>
      </c>
      <c r="P657" s="101">
        <v>750.82</v>
      </c>
      <c r="Q657" s="101">
        <f>ROUND((F657-AG657)/102.14*100,2)</f>
        <v>6934163.25</v>
      </c>
      <c r="R657" s="101">
        <v>0</v>
      </c>
      <c r="S657" s="153">
        <v>0</v>
      </c>
      <c r="T657" s="101">
        <v>0</v>
      </c>
      <c r="U657" s="153">
        <v>0</v>
      </c>
      <c r="V657" s="117">
        <v>0</v>
      </c>
      <c r="W657" s="117">
        <v>0</v>
      </c>
      <c r="X657" s="117">
        <v>0</v>
      </c>
      <c r="Y657" s="117">
        <v>0</v>
      </c>
      <c r="Z657" s="117">
        <v>0</v>
      </c>
      <c r="AA657" s="117">
        <v>0</v>
      </c>
      <c r="AB657" s="117">
        <v>0</v>
      </c>
      <c r="AC657" s="117">
        <v>0</v>
      </c>
      <c r="AD657" s="117">
        <v>0</v>
      </c>
      <c r="AE657" s="117">
        <v>0</v>
      </c>
      <c r="AF657" s="101">
        <f>ROUND(Q657*2.14%,2)</f>
        <v>148391.09</v>
      </c>
      <c r="AG657" s="101">
        <v>180000</v>
      </c>
      <c r="AH657" s="117">
        <v>0</v>
      </c>
      <c r="AI657" s="93">
        <v>2025</v>
      </c>
      <c r="AJ657" s="93">
        <v>2025</v>
      </c>
      <c r="AK657" s="93">
        <v>2025</v>
      </c>
      <c r="AL657" s="105"/>
      <c r="AM657" s="105"/>
      <c r="AN657" s="105"/>
      <c r="AO657" s="105"/>
      <c r="AP657" s="106" t="s">
        <v>17000</v>
      </c>
      <c r="AQ657" s="106" t="s">
        <v>17011</v>
      </c>
      <c r="AR657" s="106">
        <v>0</v>
      </c>
      <c r="AS657" s="106" t="s">
        <v>17010</v>
      </c>
      <c r="AT657" s="106" t="s">
        <v>17003</v>
      </c>
      <c r="AU657" s="106">
        <v>0</v>
      </c>
      <c r="AV657" s="106"/>
      <c r="AW657" s="106"/>
      <c r="AX657" s="106"/>
      <c r="AY657" s="106"/>
      <c r="AZ657" s="106" t="s">
        <v>667</v>
      </c>
      <c r="BA657" s="107">
        <v>385.3</v>
      </c>
      <c r="BB657" s="107">
        <v>750.82</v>
      </c>
      <c r="BC657" s="106" t="s">
        <v>2975</v>
      </c>
      <c r="BD657" s="106" t="s">
        <v>17058</v>
      </c>
      <c r="BE657" s="108"/>
      <c r="BF657" s="109">
        <f>BB657-P657</f>
        <v>0</v>
      </c>
      <c r="BM657" s="52" t="str">
        <f>VLOOKUP(C657,BP:BR,3,FALSE)</f>
        <v>565.300</v>
      </c>
      <c r="BP657" s="52" t="s">
        <v>762</v>
      </c>
      <c r="BQ657" s="52" t="s">
        <v>3059</v>
      </c>
      <c r="BR657" s="52" t="s">
        <v>3931</v>
      </c>
      <c r="BX657" s="52" t="s">
        <v>762</v>
      </c>
      <c r="BY657" s="52" t="s">
        <v>3059</v>
      </c>
      <c r="BZ657" s="52" t="s">
        <v>3931</v>
      </c>
      <c r="CK657" s="103">
        <f t="shared" si="292"/>
        <v>-1.4551915228366852E-10</v>
      </c>
    </row>
    <row r="658" spans="1:89" x14ac:dyDescent="0.3">
      <c r="A658" s="52">
        <v>1</v>
      </c>
      <c r="B658" s="110">
        <f>SUBTOTAL(9,$A$615:A658)</f>
        <v>43</v>
      </c>
      <c r="C658" s="115" t="s">
        <v>575</v>
      </c>
      <c r="D658" s="115"/>
      <c r="E658" s="115"/>
      <c r="F658" s="116">
        <v>10391400.48</v>
      </c>
      <c r="G658" s="101">
        <f t="shared" si="291"/>
        <v>10391400.48</v>
      </c>
      <c r="H658" s="117">
        <v>0</v>
      </c>
      <c r="I658" s="117">
        <v>0</v>
      </c>
      <c r="J658" s="117">
        <v>0</v>
      </c>
      <c r="K658" s="117">
        <v>0</v>
      </c>
      <c r="L658" s="117">
        <v>0</v>
      </c>
      <c r="M658" s="117">
        <v>0</v>
      </c>
      <c r="N658" s="118">
        <v>0</v>
      </c>
      <c r="O658" s="117">
        <v>0</v>
      </c>
      <c r="P658" s="101">
        <v>1232</v>
      </c>
      <c r="Q658" s="101">
        <f>ROUND((F658-AG658)/102.14*100,2)</f>
        <v>9977873.9800000004</v>
      </c>
      <c r="R658" s="101">
        <v>0</v>
      </c>
      <c r="S658" s="153">
        <v>0</v>
      </c>
      <c r="T658" s="101">
        <v>0</v>
      </c>
      <c r="U658" s="153">
        <v>0</v>
      </c>
      <c r="V658" s="117">
        <v>0</v>
      </c>
      <c r="W658" s="117">
        <v>0</v>
      </c>
      <c r="X658" s="117">
        <v>0</v>
      </c>
      <c r="Y658" s="117">
        <v>0</v>
      </c>
      <c r="Z658" s="117">
        <v>0</v>
      </c>
      <c r="AA658" s="117">
        <v>0</v>
      </c>
      <c r="AB658" s="117">
        <v>0</v>
      </c>
      <c r="AC658" s="117">
        <v>0</v>
      </c>
      <c r="AD658" s="117">
        <v>0</v>
      </c>
      <c r="AE658" s="117">
        <v>0</v>
      </c>
      <c r="AF658" s="101">
        <f>ROUND(Q658*2.14%,2)</f>
        <v>213526.5</v>
      </c>
      <c r="AG658" s="117">
        <v>200000</v>
      </c>
      <c r="AH658" s="117">
        <v>0</v>
      </c>
      <c r="AI658" s="93">
        <v>2025</v>
      </c>
      <c r="AJ658" s="93">
        <v>2025</v>
      </c>
      <c r="AK658" s="93">
        <v>2025</v>
      </c>
      <c r="AL658" s="105"/>
      <c r="AM658" s="105"/>
      <c r="AN658" s="105"/>
      <c r="AO658" s="105"/>
      <c r="AP658" s="106" t="s">
        <v>17013</v>
      </c>
      <c r="AQ658" s="106" t="s">
        <v>17002</v>
      </c>
      <c r="AR658" s="106"/>
      <c r="AS658" s="106" t="s">
        <v>17004</v>
      </c>
      <c r="AT658" s="106" t="s">
        <v>17007</v>
      </c>
      <c r="AU658" s="106" t="s">
        <v>17010</v>
      </c>
      <c r="AV658" s="106"/>
      <c r="AW658" s="106"/>
      <c r="AX658" s="106"/>
      <c r="AY658" s="106"/>
      <c r="AZ658" s="106"/>
      <c r="BA658" s="107"/>
      <c r="BB658" s="107"/>
      <c r="BC658" s="106" t="s">
        <v>2975</v>
      </c>
      <c r="BD658" s="106"/>
      <c r="BE658" s="108"/>
      <c r="BF658" s="109"/>
      <c r="CK658" s="103">
        <f t="shared" si="292"/>
        <v>0</v>
      </c>
    </row>
    <row r="659" spans="1:89" x14ac:dyDescent="0.3">
      <c r="A659" s="52">
        <v>1</v>
      </c>
      <c r="B659" s="110">
        <f>SUBTOTAL(9,$A$615:A659)</f>
        <v>44</v>
      </c>
      <c r="C659" s="115" t="s">
        <v>9869</v>
      </c>
      <c r="D659" s="115"/>
      <c r="E659" s="115"/>
      <c r="F659" s="116">
        <v>2889007.66</v>
      </c>
      <c r="G659" s="101">
        <f t="shared" si="291"/>
        <v>2889007.66</v>
      </c>
      <c r="H659" s="117">
        <v>0</v>
      </c>
      <c r="I659" s="117">
        <v>0</v>
      </c>
      <c r="J659" s="117">
        <v>0</v>
      </c>
      <c r="K659" s="117">
        <v>0</v>
      </c>
      <c r="L659" s="117">
        <v>0</v>
      </c>
      <c r="M659" s="117">
        <v>0</v>
      </c>
      <c r="N659" s="118">
        <v>0</v>
      </c>
      <c r="O659" s="117">
        <v>0</v>
      </c>
      <c r="P659" s="101">
        <v>0</v>
      </c>
      <c r="Q659" s="153">
        <v>0</v>
      </c>
      <c r="R659" s="101">
        <v>0</v>
      </c>
      <c r="S659" s="153">
        <v>0</v>
      </c>
      <c r="T659" s="101">
        <v>421.7</v>
      </c>
      <c r="U659" s="101">
        <f>ROUND((F659-AG659)/102.14*100,2)</f>
        <v>2681620.9700000002</v>
      </c>
      <c r="V659" s="117">
        <v>0</v>
      </c>
      <c r="W659" s="117">
        <v>0</v>
      </c>
      <c r="X659" s="117">
        <v>0</v>
      </c>
      <c r="Y659" s="117">
        <v>0</v>
      </c>
      <c r="Z659" s="117">
        <v>0</v>
      </c>
      <c r="AA659" s="117">
        <v>0</v>
      </c>
      <c r="AB659" s="117">
        <v>0</v>
      </c>
      <c r="AC659" s="117">
        <v>0</v>
      </c>
      <c r="AD659" s="117">
        <v>0</v>
      </c>
      <c r="AE659" s="117">
        <v>0</v>
      </c>
      <c r="AF659" s="101">
        <f>ROUND(U659*2.14%,2)</f>
        <v>57386.69</v>
      </c>
      <c r="AG659" s="117">
        <v>150000</v>
      </c>
      <c r="AH659" s="117">
        <v>0</v>
      </c>
      <c r="AI659" s="93">
        <v>2025</v>
      </c>
      <c r="AJ659" s="93">
        <v>2025</v>
      </c>
      <c r="AK659" s="93">
        <v>2025</v>
      </c>
      <c r="AL659" s="105"/>
      <c r="AM659" s="105"/>
      <c r="AN659" s="105"/>
      <c r="AO659" s="105"/>
      <c r="AP659" s="106" t="s">
        <v>17008</v>
      </c>
      <c r="AQ659" s="106" t="s">
        <v>17005</v>
      </c>
      <c r="AR659" s="106"/>
      <c r="AS659" s="106" t="s">
        <v>16999</v>
      </c>
      <c r="AT659" s="106" t="s">
        <v>17018</v>
      </c>
      <c r="AU659" s="106"/>
      <c r="AV659" s="106"/>
      <c r="AW659" s="106"/>
      <c r="AX659" s="106"/>
      <c r="AY659" s="106"/>
      <c r="AZ659" s="106"/>
      <c r="BA659" s="107"/>
      <c r="BB659" s="107"/>
      <c r="BC659" s="106"/>
      <c r="BD659" s="106"/>
      <c r="BE659" s="108"/>
      <c r="BF659" s="109"/>
      <c r="CK659" s="103">
        <f t="shared" si="292"/>
        <v>-5.8207660913467407E-11</v>
      </c>
    </row>
    <row r="660" spans="1:89" x14ac:dyDescent="0.3">
      <c r="B660" s="104" t="s">
        <v>381</v>
      </c>
      <c r="C660" s="104"/>
      <c r="D660" s="100">
        <f>146709640.71-62400000</f>
        <v>84309640.710000008</v>
      </c>
      <c r="E660" s="104"/>
      <c r="F660" s="140">
        <v>77095279.090000004</v>
      </c>
      <c r="G660" s="100">
        <f>SUM(G661:G668)</f>
        <v>77095279.090000004</v>
      </c>
      <c r="H660" s="101">
        <f t="shared" ref="H660:AH660" si="293">SUM(H661:H668)</f>
        <v>0</v>
      </c>
      <c r="I660" s="101">
        <f t="shared" si="293"/>
        <v>0</v>
      </c>
      <c r="J660" s="101">
        <f t="shared" si="293"/>
        <v>0</v>
      </c>
      <c r="K660" s="101">
        <f t="shared" si="293"/>
        <v>0</v>
      </c>
      <c r="L660" s="101">
        <f t="shared" si="293"/>
        <v>0</v>
      </c>
      <c r="M660" s="101">
        <f t="shared" si="293"/>
        <v>0</v>
      </c>
      <c r="N660" s="102">
        <f t="shared" si="293"/>
        <v>2</v>
      </c>
      <c r="O660" s="101">
        <f t="shared" si="293"/>
        <v>4303035.04</v>
      </c>
      <c r="P660" s="101">
        <f t="shared" si="293"/>
        <v>8303</v>
      </c>
      <c r="Q660" s="101">
        <f t="shared" si="293"/>
        <v>69669237.409999996</v>
      </c>
      <c r="R660" s="101">
        <f t="shared" si="293"/>
        <v>0</v>
      </c>
      <c r="S660" s="101">
        <f t="shared" si="293"/>
        <v>0</v>
      </c>
      <c r="T660" s="101">
        <f t="shared" si="293"/>
        <v>0</v>
      </c>
      <c r="U660" s="101">
        <f t="shared" si="293"/>
        <v>0</v>
      </c>
      <c r="V660" s="101">
        <f t="shared" si="293"/>
        <v>0</v>
      </c>
      <c r="W660" s="101">
        <f t="shared" si="293"/>
        <v>0</v>
      </c>
      <c r="X660" s="101">
        <f t="shared" si="293"/>
        <v>0</v>
      </c>
      <c r="Y660" s="101">
        <f t="shared" si="293"/>
        <v>0</v>
      </c>
      <c r="Z660" s="101">
        <f t="shared" si="293"/>
        <v>0</v>
      </c>
      <c r="AA660" s="101">
        <f t="shared" si="293"/>
        <v>0</v>
      </c>
      <c r="AB660" s="101">
        <f t="shared" si="293"/>
        <v>0</v>
      </c>
      <c r="AC660" s="101">
        <f t="shared" si="293"/>
        <v>0</v>
      </c>
      <c r="AD660" s="101">
        <f t="shared" si="293"/>
        <v>0</v>
      </c>
      <c r="AE660" s="101">
        <f t="shared" si="293"/>
        <v>0</v>
      </c>
      <c r="AF660" s="101">
        <f t="shared" si="293"/>
        <v>1583006.6400000001</v>
      </c>
      <c r="AG660" s="101">
        <f t="shared" si="293"/>
        <v>1540000</v>
      </c>
      <c r="AH660" s="101">
        <f t="shared" si="293"/>
        <v>0</v>
      </c>
      <c r="AI660" s="93" t="s">
        <v>17075</v>
      </c>
      <c r="AJ660" s="93" t="s">
        <v>17075</v>
      </c>
      <c r="AK660" s="93" t="s">
        <v>17075</v>
      </c>
      <c r="AL660" s="105"/>
      <c r="AM660" s="105"/>
      <c r="AN660" s="105"/>
      <c r="AO660" s="105"/>
      <c r="AP660" s="106"/>
      <c r="AQ660" s="106"/>
      <c r="AR660" s="106"/>
      <c r="AS660" s="106"/>
      <c r="AT660" s="106"/>
      <c r="AU660" s="106"/>
      <c r="AV660" s="106"/>
      <c r="AW660" s="106"/>
      <c r="AX660" s="106"/>
      <c r="AY660" s="106"/>
      <c r="AZ660" s="106"/>
      <c r="BA660" s="107"/>
      <c r="BB660" s="107"/>
      <c r="BC660" s="106"/>
      <c r="BD660" s="106"/>
      <c r="BE660" s="108"/>
      <c r="BF660" s="109">
        <f t="shared" ref="BF660:BF667" si="294">BB660-P660</f>
        <v>-8303</v>
      </c>
      <c r="BM660" s="52" t="e">
        <f>VLOOKUP(C660,BP:BR,3,FALSE)</f>
        <v>#N/A</v>
      </c>
      <c r="BP660" s="52" t="s">
        <v>3689</v>
      </c>
      <c r="BQ660" s="52" t="s">
        <v>663</v>
      </c>
      <c r="BR660" s="52" t="s">
        <v>3415</v>
      </c>
      <c r="BX660" s="52" t="s">
        <v>3689</v>
      </c>
      <c r="BY660" s="52" t="s">
        <v>663</v>
      </c>
      <c r="BZ660" s="52" t="s">
        <v>3415</v>
      </c>
      <c r="CK660" s="103">
        <f t="shared" si="292"/>
        <v>4.6566128730773926E-10</v>
      </c>
    </row>
    <row r="661" spans="1:89" x14ac:dyDescent="0.3">
      <c r="A661" s="52">
        <v>1</v>
      </c>
      <c r="B661" s="110">
        <f>SUBTOTAL(9,$A$615:A661)</f>
        <v>45</v>
      </c>
      <c r="C661" s="104" t="s">
        <v>11379</v>
      </c>
      <c r="D661" s="100"/>
      <c r="E661" s="104"/>
      <c r="F661" s="140">
        <v>2377560</v>
      </c>
      <c r="G661" s="101">
        <f t="shared" ref="G661:G668" si="295">H661+I661+J661+K661+L661+M661+O661+Q661+S661+U661+W661+X661+Y661+Z661+AA661+AB661+AC661+AD661+AE661+AF661+AG661+AH661</f>
        <v>2377560</v>
      </c>
      <c r="H661" s="117">
        <v>0</v>
      </c>
      <c r="I661" s="117">
        <v>0</v>
      </c>
      <c r="J661" s="117">
        <v>0</v>
      </c>
      <c r="K661" s="117">
        <v>0</v>
      </c>
      <c r="L661" s="117">
        <v>0</v>
      </c>
      <c r="M661" s="117">
        <v>0</v>
      </c>
      <c r="N661" s="118">
        <v>1</v>
      </c>
      <c r="O661" s="101">
        <f>ROUND((F661-AG661)/102.14*100,2)</f>
        <v>2151517.52</v>
      </c>
      <c r="P661" s="143">
        <v>0</v>
      </c>
      <c r="Q661" s="143">
        <v>0</v>
      </c>
      <c r="R661" s="117">
        <v>0</v>
      </c>
      <c r="S661" s="117">
        <v>0</v>
      </c>
      <c r="T661" s="117">
        <v>0</v>
      </c>
      <c r="U661" s="117">
        <v>0</v>
      </c>
      <c r="V661" s="117">
        <v>0</v>
      </c>
      <c r="W661" s="117">
        <v>0</v>
      </c>
      <c r="X661" s="117">
        <v>0</v>
      </c>
      <c r="Y661" s="117">
        <v>0</v>
      </c>
      <c r="Z661" s="117">
        <v>0</v>
      </c>
      <c r="AA661" s="117">
        <v>0</v>
      </c>
      <c r="AB661" s="117">
        <v>0</v>
      </c>
      <c r="AC661" s="117">
        <v>0</v>
      </c>
      <c r="AD661" s="117">
        <v>0</v>
      </c>
      <c r="AE661" s="117">
        <v>0</v>
      </c>
      <c r="AF661" s="101">
        <f>ROUND(O661*2.14%,2)+0.01</f>
        <v>46042.48</v>
      </c>
      <c r="AG661" s="101">
        <v>180000</v>
      </c>
      <c r="AH661" s="117">
        <v>0</v>
      </c>
      <c r="AI661" s="93">
        <v>2025</v>
      </c>
      <c r="AJ661" s="93">
        <v>2025</v>
      </c>
      <c r="AK661" s="93">
        <v>2025</v>
      </c>
      <c r="AL661" s="105"/>
      <c r="AM661" s="105"/>
      <c r="AN661" s="105"/>
      <c r="AO661" s="105"/>
      <c r="AP661" s="106">
        <v>2017</v>
      </c>
      <c r="AQ661" s="106">
        <v>2018</v>
      </c>
      <c r="AR661" s="106" t="s">
        <v>17015</v>
      </c>
      <c r="AS661" s="106">
        <v>2020</v>
      </c>
      <c r="AT661" s="106" t="s">
        <v>17010</v>
      </c>
      <c r="AU661" s="106" t="s">
        <v>17010</v>
      </c>
      <c r="AV661" s="106"/>
      <c r="AW661" s="106" t="s">
        <v>17074</v>
      </c>
      <c r="AX661" s="106"/>
      <c r="AY661" s="106"/>
      <c r="AZ661" s="106"/>
      <c r="BA661" s="107"/>
      <c r="BB661" s="107"/>
      <c r="BC661" s="106" t="s">
        <v>3001</v>
      </c>
      <c r="BD661" s="106"/>
      <c r="BE661" s="108"/>
      <c r="BF661" s="109">
        <f t="shared" si="294"/>
        <v>0</v>
      </c>
      <c r="CK661" s="103">
        <f t="shared" si="292"/>
        <v>-2.9103830456733704E-11</v>
      </c>
    </row>
    <row r="662" spans="1:89" x14ac:dyDescent="0.3">
      <c r="A662" s="52">
        <v>1</v>
      </c>
      <c r="B662" s="110">
        <f>SUBTOTAL(9,$A$615:A662)</f>
        <v>46</v>
      </c>
      <c r="C662" s="115" t="s">
        <v>449</v>
      </c>
      <c r="D662" s="115"/>
      <c r="E662" s="115"/>
      <c r="F662" s="116">
        <v>10682613.92</v>
      </c>
      <c r="G662" s="101">
        <f t="shared" si="295"/>
        <v>10682613.92</v>
      </c>
      <c r="H662" s="117">
        <v>0</v>
      </c>
      <c r="I662" s="117">
        <v>0</v>
      </c>
      <c r="J662" s="117">
        <v>0</v>
      </c>
      <c r="K662" s="117">
        <v>0</v>
      </c>
      <c r="L662" s="117">
        <v>0</v>
      </c>
      <c r="M662" s="117">
        <v>0</v>
      </c>
      <c r="N662" s="118">
        <v>0</v>
      </c>
      <c r="O662" s="117">
        <v>0</v>
      </c>
      <c r="P662" s="101">
        <v>1198</v>
      </c>
      <c r="Q662" s="101">
        <f t="shared" ref="Q662:Q667" si="296">ROUND((F662-AG662)/102.14*100,2)</f>
        <v>10262986.02</v>
      </c>
      <c r="R662" s="117">
        <v>0</v>
      </c>
      <c r="S662" s="117">
        <v>0</v>
      </c>
      <c r="T662" s="117">
        <v>0</v>
      </c>
      <c r="U662" s="117">
        <v>0</v>
      </c>
      <c r="V662" s="117">
        <v>0</v>
      </c>
      <c r="W662" s="117">
        <v>0</v>
      </c>
      <c r="X662" s="117">
        <v>0</v>
      </c>
      <c r="Y662" s="117">
        <v>0</v>
      </c>
      <c r="Z662" s="117">
        <v>0</v>
      </c>
      <c r="AA662" s="117">
        <v>0</v>
      </c>
      <c r="AB662" s="117">
        <v>0</v>
      </c>
      <c r="AC662" s="117">
        <v>0</v>
      </c>
      <c r="AD662" s="117">
        <v>0</v>
      </c>
      <c r="AE662" s="117">
        <v>0</v>
      </c>
      <c r="AF662" s="101">
        <f t="shared" ref="AF662:AF667" si="297">ROUND(Q662*2.14%,2)</f>
        <v>219627.9</v>
      </c>
      <c r="AG662" s="117">
        <v>200000</v>
      </c>
      <c r="AH662" s="117">
        <v>0</v>
      </c>
      <c r="AI662" s="93">
        <v>2025</v>
      </c>
      <c r="AJ662" s="93">
        <v>2025</v>
      </c>
      <c r="AK662" s="93">
        <v>2025</v>
      </c>
      <c r="AL662" s="105"/>
      <c r="AM662" s="105"/>
      <c r="AN662" s="105"/>
      <c r="AO662" s="105"/>
      <c r="AP662" s="106" t="s">
        <v>17000</v>
      </c>
      <c r="AQ662" s="106" t="s">
        <v>17002</v>
      </c>
      <c r="AR662" s="106">
        <v>0</v>
      </c>
      <c r="AS662" s="106" t="s">
        <v>17010</v>
      </c>
      <c r="AT662" s="106" t="s">
        <v>16998</v>
      </c>
      <c r="AU662" s="106" t="s">
        <v>17010</v>
      </c>
      <c r="AV662" s="106"/>
      <c r="AW662" s="106"/>
      <c r="AX662" s="106"/>
      <c r="AY662" s="106"/>
      <c r="AZ662" s="106" t="s">
        <v>931</v>
      </c>
      <c r="BA662" s="107">
        <v>7737.4</v>
      </c>
      <c r="BB662" s="107">
        <v>1198.2</v>
      </c>
      <c r="BC662" s="106" t="s">
        <v>3001</v>
      </c>
      <c r="BD662" s="106" t="s">
        <v>17058</v>
      </c>
      <c r="BE662" s="108"/>
      <c r="BF662" s="109">
        <f t="shared" si="294"/>
        <v>0.20000000000004547</v>
      </c>
      <c r="BM662" s="52" t="str">
        <f>VLOOKUP(C662,BP:BR,3,FALSE)</f>
        <v>1535.000</v>
      </c>
      <c r="BP662" s="52" t="s">
        <v>3690</v>
      </c>
      <c r="BQ662" s="52" t="s">
        <v>2993</v>
      </c>
      <c r="BR662" s="52" t="s">
        <v>3691</v>
      </c>
      <c r="BX662" s="52" t="s">
        <v>3690</v>
      </c>
      <c r="BY662" s="52" t="s">
        <v>2993</v>
      </c>
      <c r="BZ662" s="52" t="s">
        <v>3691</v>
      </c>
      <c r="CK662" s="103">
        <f t="shared" si="292"/>
        <v>3.7834979593753815E-10</v>
      </c>
    </row>
    <row r="663" spans="1:89" x14ac:dyDescent="0.3">
      <c r="A663" s="52">
        <v>1</v>
      </c>
      <c r="B663" s="110">
        <f>SUBTOTAL(9,$A$615:A663)</f>
        <v>47</v>
      </c>
      <c r="C663" s="115" t="s">
        <v>450</v>
      </c>
      <c r="D663" s="115"/>
      <c r="E663" s="115"/>
      <c r="F663" s="116">
        <v>22533360.079999998</v>
      </c>
      <c r="G663" s="101">
        <f t="shared" si="295"/>
        <v>22533360.080000002</v>
      </c>
      <c r="H663" s="117">
        <v>0</v>
      </c>
      <c r="I663" s="117">
        <v>0</v>
      </c>
      <c r="J663" s="117">
        <v>0</v>
      </c>
      <c r="K663" s="117">
        <v>0</v>
      </c>
      <c r="L663" s="117">
        <v>0</v>
      </c>
      <c r="M663" s="117">
        <v>0</v>
      </c>
      <c r="N663" s="118">
        <v>0</v>
      </c>
      <c r="O663" s="117">
        <v>0</v>
      </c>
      <c r="P663" s="101">
        <v>2527</v>
      </c>
      <c r="Q663" s="101">
        <f t="shared" si="296"/>
        <v>21865439.670000002</v>
      </c>
      <c r="R663" s="117">
        <v>0</v>
      </c>
      <c r="S663" s="117">
        <v>0</v>
      </c>
      <c r="T663" s="117">
        <v>0</v>
      </c>
      <c r="U663" s="117">
        <v>0</v>
      </c>
      <c r="V663" s="117">
        <v>0</v>
      </c>
      <c r="W663" s="117">
        <v>0</v>
      </c>
      <c r="X663" s="117">
        <v>0</v>
      </c>
      <c r="Y663" s="117">
        <v>0</v>
      </c>
      <c r="Z663" s="117">
        <v>0</v>
      </c>
      <c r="AA663" s="117">
        <v>0</v>
      </c>
      <c r="AB663" s="117">
        <v>0</v>
      </c>
      <c r="AC663" s="117">
        <v>0</v>
      </c>
      <c r="AD663" s="117">
        <v>0</v>
      </c>
      <c r="AE663" s="117">
        <v>0</v>
      </c>
      <c r="AF663" s="101">
        <f t="shared" si="297"/>
        <v>467920.41</v>
      </c>
      <c r="AG663" s="117">
        <v>200000</v>
      </c>
      <c r="AH663" s="117">
        <v>0</v>
      </c>
      <c r="AI663" s="93">
        <v>2025</v>
      </c>
      <c r="AJ663" s="93">
        <v>2025</v>
      </c>
      <c r="AK663" s="93">
        <v>2025</v>
      </c>
      <c r="AL663" s="105"/>
      <c r="AM663" s="105"/>
      <c r="AN663" s="105"/>
      <c r="AO663" s="105"/>
      <c r="AP663" s="106" t="s">
        <v>17006</v>
      </c>
      <c r="AQ663" s="106" t="s">
        <v>16997</v>
      </c>
      <c r="AR663" s="106">
        <v>0</v>
      </c>
      <c r="AS663" s="106" t="s">
        <v>17017</v>
      </c>
      <c r="AT663" s="106" t="s">
        <v>17018</v>
      </c>
      <c r="AU663" s="106" t="s">
        <v>17010</v>
      </c>
      <c r="AV663" s="106"/>
      <c r="AW663" s="106"/>
      <c r="AX663" s="106"/>
      <c r="AY663" s="106"/>
      <c r="AZ663" s="106" t="s">
        <v>788</v>
      </c>
      <c r="BA663" s="107">
        <v>6247.2</v>
      </c>
      <c r="BB663" s="107">
        <v>2527</v>
      </c>
      <c r="BC663" s="106" t="s">
        <v>2975</v>
      </c>
      <c r="BD663" s="106" t="s">
        <v>17058</v>
      </c>
      <c r="BE663" s="108"/>
      <c r="BF663" s="109">
        <f t="shared" si="294"/>
        <v>0</v>
      </c>
      <c r="BM663" s="52" t="str">
        <f>VLOOKUP(C663,BP:BR,3,FALSE)</f>
        <v>1615.100</v>
      </c>
      <c r="BP663" s="52" t="s">
        <v>3692</v>
      </c>
      <c r="BQ663" s="52" t="s">
        <v>17035</v>
      </c>
      <c r="BR663" s="52" t="s">
        <v>778</v>
      </c>
      <c r="BX663" s="52" t="s">
        <v>3692</v>
      </c>
      <c r="BY663" s="52" t="s">
        <v>17035</v>
      </c>
      <c r="BZ663" s="52" t="s">
        <v>778</v>
      </c>
      <c r="CK663" s="103">
        <f t="shared" si="292"/>
        <v>1.7462298274040222E-10</v>
      </c>
    </row>
    <row r="664" spans="1:89" x14ac:dyDescent="0.3">
      <c r="A664" s="52">
        <v>1</v>
      </c>
      <c r="B664" s="110">
        <f>SUBTOTAL(9,$A$615:A664)</f>
        <v>48</v>
      </c>
      <c r="C664" s="115" t="s">
        <v>11521</v>
      </c>
      <c r="D664" s="115"/>
      <c r="E664" s="115"/>
      <c r="F664" s="116">
        <v>4718336</v>
      </c>
      <c r="G664" s="101">
        <f t="shared" si="295"/>
        <v>4718336</v>
      </c>
      <c r="H664" s="117">
        <v>0</v>
      </c>
      <c r="I664" s="117">
        <v>0</v>
      </c>
      <c r="J664" s="117">
        <v>0</v>
      </c>
      <c r="K664" s="117">
        <v>0</v>
      </c>
      <c r="L664" s="117">
        <v>0</v>
      </c>
      <c r="M664" s="117">
        <v>0</v>
      </c>
      <c r="N664" s="118">
        <v>0</v>
      </c>
      <c r="O664" s="117">
        <v>0</v>
      </c>
      <c r="P664" s="101">
        <v>560</v>
      </c>
      <c r="Q664" s="101">
        <f t="shared" si="296"/>
        <v>4443250.4400000004</v>
      </c>
      <c r="R664" s="117">
        <v>0</v>
      </c>
      <c r="S664" s="117">
        <v>0</v>
      </c>
      <c r="T664" s="117">
        <v>0</v>
      </c>
      <c r="U664" s="117">
        <v>0</v>
      </c>
      <c r="V664" s="117">
        <v>0</v>
      </c>
      <c r="W664" s="117">
        <v>0</v>
      </c>
      <c r="X664" s="117">
        <v>0</v>
      </c>
      <c r="Y664" s="117">
        <v>0</v>
      </c>
      <c r="Z664" s="117">
        <v>0</v>
      </c>
      <c r="AA664" s="117">
        <v>0</v>
      </c>
      <c r="AB664" s="117">
        <v>0</v>
      </c>
      <c r="AC664" s="117">
        <v>0</v>
      </c>
      <c r="AD664" s="117">
        <v>0</v>
      </c>
      <c r="AE664" s="117">
        <v>0</v>
      </c>
      <c r="AF664" s="101">
        <f t="shared" si="297"/>
        <v>95085.56</v>
      </c>
      <c r="AG664" s="101">
        <v>180000</v>
      </c>
      <c r="AH664" s="117">
        <v>0</v>
      </c>
      <c r="AI664" s="93">
        <v>2025</v>
      </c>
      <c r="AJ664" s="93">
        <v>2025</v>
      </c>
      <c r="AK664" s="93">
        <v>2025</v>
      </c>
      <c r="AL664" s="105"/>
      <c r="AM664" s="105"/>
      <c r="AN664" s="105"/>
      <c r="AO664" s="105"/>
      <c r="AP664" s="106" t="s">
        <v>16999</v>
      </c>
      <c r="AQ664" s="106" t="s">
        <v>17011</v>
      </c>
      <c r="AR664" s="106"/>
      <c r="AS664" s="106" t="s">
        <v>17001</v>
      </c>
      <c r="AT664" s="106" t="s">
        <v>17012</v>
      </c>
      <c r="AU664" s="106"/>
      <c r="AV664" s="106"/>
      <c r="AW664" s="106"/>
      <c r="AX664" s="106"/>
      <c r="AY664" s="106"/>
      <c r="AZ664" s="106">
        <v>1959</v>
      </c>
      <c r="BA664" s="107">
        <v>305.39999999999998</v>
      </c>
      <c r="BB664" s="107">
        <v>560</v>
      </c>
      <c r="BC664" s="106" t="s">
        <v>2975</v>
      </c>
      <c r="BD664" s="106" t="s">
        <v>17058</v>
      </c>
      <c r="BE664" s="108"/>
      <c r="BF664" s="109">
        <f t="shared" si="294"/>
        <v>0</v>
      </c>
      <c r="CK664" s="103">
        <f t="shared" si="292"/>
        <v>-4.0745362639427185E-10</v>
      </c>
    </row>
    <row r="665" spans="1:89" x14ac:dyDescent="0.3">
      <c r="A665" s="52">
        <v>1</v>
      </c>
      <c r="B665" s="110">
        <f>SUBTOTAL(9,$A$615:A665)</f>
        <v>49</v>
      </c>
      <c r="C665" s="115" t="s">
        <v>451</v>
      </c>
      <c r="D665" s="115"/>
      <c r="E665" s="115"/>
      <c r="F665" s="116">
        <v>10376037.890000001</v>
      </c>
      <c r="G665" s="101">
        <f t="shared" si="295"/>
        <v>10376037.890000001</v>
      </c>
      <c r="H665" s="117">
        <v>0</v>
      </c>
      <c r="I665" s="117">
        <v>0</v>
      </c>
      <c r="J665" s="117">
        <v>0</v>
      </c>
      <c r="K665" s="117">
        <v>0</v>
      </c>
      <c r="L665" s="117">
        <v>0</v>
      </c>
      <c r="M665" s="117">
        <v>0</v>
      </c>
      <c r="N665" s="118">
        <v>0</v>
      </c>
      <c r="O665" s="117">
        <v>0</v>
      </c>
      <c r="P665" s="101">
        <v>1166</v>
      </c>
      <c r="Q665" s="101">
        <f t="shared" si="296"/>
        <v>9962833.2599999998</v>
      </c>
      <c r="R665" s="117">
        <v>0</v>
      </c>
      <c r="S665" s="117">
        <v>0</v>
      </c>
      <c r="T665" s="117">
        <v>0</v>
      </c>
      <c r="U665" s="117">
        <v>0</v>
      </c>
      <c r="V665" s="117">
        <v>0</v>
      </c>
      <c r="W665" s="117">
        <v>0</v>
      </c>
      <c r="X665" s="117">
        <v>0</v>
      </c>
      <c r="Y665" s="117">
        <v>0</v>
      </c>
      <c r="Z665" s="117">
        <v>0</v>
      </c>
      <c r="AA665" s="117">
        <v>0</v>
      </c>
      <c r="AB665" s="117">
        <v>0</v>
      </c>
      <c r="AC665" s="117">
        <v>0</v>
      </c>
      <c r="AD665" s="117">
        <v>0</v>
      </c>
      <c r="AE665" s="117">
        <v>0</v>
      </c>
      <c r="AF665" s="101">
        <f t="shared" si="297"/>
        <v>213204.63</v>
      </c>
      <c r="AG665" s="117">
        <v>200000</v>
      </c>
      <c r="AH665" s="117">
        <v>0</v>
      </c>
      <c r="AI665" s="93">
        <v>2025</v>
      </c>
      <c r="AJ665" s="93">
        <v>2025</v>
      </c>
      <c r="AK665" s="93">
        <v>2025</v>
      </c>
      <c r="AL665" s="105"/>
      <c r="AM665" s="105"/>
      <c r="AN665" s="105"/>
      <c r="AO665" s="105"/>
      <c r="AP665" s="106" t="s">
        <v>17006</v>
      </c>
      <c r="AQ665" s="106" t="s">
        <v>17008</v>
      </c>
      <c r="AR665" s="106">
        <v>0</v>
      </c>
      <c r="AS665" s="106" t="s">
        <v>17017</v>
      </c>
      <c r="AT665" s="106" t="s">
        <v>17018</v>
      </c>
      <c r="AU665" s="106" t="s">
        <v>17010</v>
      </c>
      <c r="AV665" s="106"/>
      <c r="AW665" s="106"/>
      <c r="AX665" s="106"/>
      <c r="AY665" s="106"/>
      <c r="AZ665" s="106" t="s">
        <v>849</v>
      </c>
      <c r="BA665" s="107">
        <v>3635.2</v>
      </c>
      <c r="BB665" s="107">
        <v>1160</v>
      </c>
      <c r="BC665" s="106" t="s">
        <v>2975</v>
      </c>
      <c r="BD665" s="106" t="s">
        <v>17058</v>
      </c>
      <c r="BE665" s="108"/>
      <c r="BF665" s="109">
        <f t="shared" si="294"/>
        <v>-6</v>
      </c>
      <c r="BM665" s="52" t="str">
        <f>VLOOKUP(C665,BP:BR,3,FALSE)</f>
        <v>962.000</v>
      </c>
      <c r="BP665" s="52" t="s">
        <v>3693</v>
      </c>
      <c r="BQ665" s="52" t="s">
        <v>3276</v>
      </c>
      <c r="BR665" s="52" t="s">
        <v>3695</v>
      </c>
      <c r="BX665" s="52" t="s">
        <v>3693</v>
      </c>
      <c r="BY665" s="52" t="s">
        <v>3276</v>
      </c>
      <c r="BZ665" s="52" t="s">
        <v>3695</v>
      </c>
      <c r="CK665" s="103">
        <f t="shared" si="292"/>
        <v>8.149072527885437E-10</v>
      </c>
    </row>
    <row r="666" spans="1:89" x14ac:dyDescent="0.3">
      <c r="A666" s="52">
        <v>1</v>
      </c>
      <c r="B666" s="110">
        <f>SUBTOTAL(9,$A$615:A666)</f>
        <v>50</v>
      </c>
      <c r="C666" s="115" t="s">
        <v>452</v>
      </c>
      <c r="D666" s="115"/>
      <c r="E666" s="115"/>
      <c r="F666" s="116">
        <v>14492032</v>
      </c>
      <c r="G666" s="101">
        <f t="shared" si="295"/>
        <v>14492032</v>
      </c>
      <c r="H666" s="117">
        <v>0</v>
      </c>
      <c r="I666" s="117">
        <v>0</v>
      </c>
      <c r="J666" s="117">
        <v>0</v>
      </c>
      <c r="K666" s="117">
        <v>0</v>
      </c>
      <c r="L666" s="117">
        <v>0</v>
      </c>
      <c r="M666" s="117">
        <v>0</v>
      </c>
      <c r="N666" s="118">
        <v>0</v>
      </c>
      <c r="O666" s="117">
        <v>0</v>
      </c>
      <c r="P666" s="101">
        <v>1720</v>
      </c>
      <c r="Q666" s="101">
        <f t="shared" si="296"/>
        <v>13992590.560000001</v>
      </c>
      <c r="R666" s="117">
        <v>0</v>
      </c>
      <c r="S666" s="117">
        <v>0</v>
      </c>
      <c r="T666" s="117">
        <v>0</v>
      </c>
      <c r="U666" s="117">
        <v>0</v>
      </c>
      <c r="V666" s="117">
        <v>0</v>
      </c>
      <c r="W666" s="117">
        <v>0</v>
      </c>
      <c r="X666" s="117">
        <v>0</v>
      </c>
      <c r="Y666" s="117">
        <v>0</v>
      </c>
      <c r="Z666" s="117">
        <v>0</v>
      </c>
      <c r="AA666" s="117">
        <v>0</v>
      </c>
      <c r="AB666" s="117">
        <v>0</v>
      </c>
      <c r="AC666" s="117">
        <v>0</v>
      </c>
      <c r="AD666" s="117">
        <v>0</v>
      </c>
      <c r="AE666" s="117">
        <v>0</v>
      </c>
      <c r="AF666" s="101">
        <f t="shared" si="297"/>
        <v>299441.44</v>
      </c>
      <c r="AG666" s="117">
        <v>200000</v>
      </c>
      <c r="AH666" s="117">
        <v>0</v>
      </c>
      <c r="AI666" s="93">
        <v>2025</v>
      </c>
      <c r="AJ666" s="93">
        <v>2025</v>
      </c>
      <c r="AK666" s="93">
        <v>2025</v>
      </c>
      <c r="AL666" s="105"/>
      <c r="AM666" s="105"/>
      <c r="AN666" s="105"/>
      <c r="AO666" s="105"/>
      <c r="AP666" s="106" t="s">
        <v>17006</v>
      </c>
      <c r="AQ666" s="106" t="s">
        <v>17016</v>
      </c>
      <c r="AR666" s="106">
        <v>0</v>
      </c>
      <c r="AS666" s="106" t="s">
        <v>17017</v>
      </c>
      <c r="AT666" s="106" t="s">
        <v>17018</v>
      </c>
      <c r="AU666" s="106" t="s">
        <v>17010</v>
      </c>
      <c r="AV666" s="106"/>
      <c r="AW666" s="106"/>
      <c r="AX666" s="106"/>
      <c r="AY666" s="106"/>
      <c r="AZ666" s="106" t="s">
        <v>669</v>
      </c>
      <c r="BA666" s="107">
        <v>5101.55</v>
      </c>
      <c r="BB666" s="107">
        <v>1727</v>
      </c>
      <c r="BC666" s="106" t="s">
        <v>2975</v>
      </c>
      <c r="BD666" s="106" t="s">
        <v>17058</v>
      </c>
      <c r="BE666" s="108"/>
      <c r="BF666" s="109">
        <f t="shared" si="294"/>
        <v>7</v>
      </c>
      <c r="BM666" s="52" t="str">
        <f>VLOOKUP(C666,BP:BR,3,FALSE)</f>
        <v>1328.900</v>
      </c>
      <c r="BP666" s="52" t="s">
        <v>520</v>
      </c>
      <c r="BQ666" s="52" t="s">
        <v>722</v>
      </c>
      <c r="BR666" s="52" t="s">
        <v>3429</v>
      </c>
      <c r="BX666" s="52" t="s">
        <v>520</v>
      </c>
      <c r="BY666" s="52" t="s">
        <v>722</v>
      </c>
      <c r="BZ666" s="52" t="s">
        <v>3429</v>
      </c>
      <c r="CK666" s="103">
        <f t="shared" si="292"/>
        <v>-5.2386894822120667E-10</v>
      </c>
    </row>
    <row r="667" spans="1:89" x14ac:dyDescent="0.3">
      <c r="A667" s="52">
        <v>1</v>
      </c>
      <c r="B667" s="110">
        <f>SUBTOTAL(9,$A$615:A667)</f>
        <v>51</v>
      </c>
      <c r="C667" s="115" t="s">
        <v>454</v>
      </c>
      <c r="D667" s="115"/>
      <c r="E667" s="115"/>
      <c r="F667" s="116">
        <v>9537779.1999999993</v>
      </c>
      <c r="G667" s="101">
        <f t="shared" si="295"/>
        <v>9537779.2000000011</v>
      </c>
      <c r="H667" s="117">
        <v>0</v>
      </c>
      <c r="I667" s="117">
        <v>0</v>
      </c>
      <c r="J667" s="117">
        <v>0</v>
      </c>
      <c r="K667" s="117">
        <v>0</v>
      </c>
      <c r="L667" s="117">
        <v>0</v>
      </c>
      <c r="M667" s="117">
        <v>0</v>
      </c>
      <c r="N667" s="118">
        <v>0</v>
      </c>
      <c r="O667" s="117">
        <v>0</v>
      </c>
      <c r="P667" s="101">
        <v>1132</v>
      </c>
      <c r="Q667" s="101">
        <f t="shared" si="296"/>
        <v>9142137.4600000009</v>
      </c>
      <c r="R667" s="117">
        <v>0</v>
      </c>
      <c r="S667" s="117">
        <v>0</v>
      </c>
      <c r="T667" s="117">
        <v>0</v>
      </c>
      <c r="U667" s="117">
        <v>0</v>
      </c>
      <c r="V667" s="117">
        <v>0</v>
      </c>
      <c r="W667" s="117">
        <v>0</v>
      </c>
      <c r="X667" s="117">
        <v>0</v>
      </c>
      <c r="Y667" s="117">
        <v>0</v>
      </c>
      <c r="Z667" s="117">
        <v>0</v>
      </c>
      <c r="AA667" s="117">
        <v>0</v>
      </c>
      <c r="AB667" s="117">
        <v>0</v>
      </c>
      <c r="AC667" s="117">
        <v>0</v>
      </c>
      <c r="AD667" s="117">
        <v>0</v>
      </c>
      <c r="AE667" s="117">
        <v>0</v>
      </c>
      <c r="AF667" s="101">
        <f t="shared" si="297"/>
        <v>195641.74</v>
      </c>
      <c r="AG667" s="117">
        <v>200000</v>
      </c>
      <c r="AH667" s="117">
        <v>0</v>
      </c>
      <c r="AI667" s="93">
        <v>2025</v>
      </c>
      <c r="AJ667" s="93">
        <v>2025</v>
      </c>
      <c r="AK667" s="93">
        <v>2025</v>
      </c>
      <c r="AL667" s="105"/>
      <c r="AM667" s="105"/>
      <c r="AN667" s="105"/>
      <c r="AO667" s="105"/>
      <c r="AP667" s="106" t="s">
        <v>17006</v>
      </c>
      <c r="AQ667" s="106" t="s">
        <v>16997</v>
      </c>
      <c r="AR667" s="106">
        <v>0</v>
      </c>
      <c r="AS667" s="106" t="s">
        <v>17017</v>
      </c>
      <c r="AT667" s="106" t="s">
        <v>17018</v>
      </c>
      <c r="AU667" s="106" t="s">
        <v>17010</v>
      </c>
      <c r="AV667" s="106"/>
      <c r="AW667" s="106"/>
      <c r="AX667" s="106"/>
      <c r="AY667" s="106"/>
      <c r="AZ667" s="106" t="s">
        <v>849</v>
      </c>
      <c r="BA667" s="107">
        <v>4146.6000000000004</v>
      </c>
      <c r="BB667" s="107">
        <v>1132</v>
      </c>
      <c r="BC667" s="106" t="s">
        <v>2975</v>
      </c>
      <c r="BD667" s="106" t="s">
        <v>17058</v>
      </c>
      <c r="BE667" s="108"/>
      <c r="BF667" s="109">
        <f t="shared" si="294"/>
        <v>0</v>
      </c>
      <c r="BM667" s="52" t="str">
        <f>VLOOKUP(C667,BP:BR,3,FALSE)</f>
        <v>нет данных</v>
      </c>
      <c r="BP667" s="52" t="s">
        <v>3697</v>
      </c>
      <c r="BQ667" s="52" t="s">
        <v>2993</v>
      </c>
      <c r="BR667" s="52" t="s">
        <v>2993</v>
      </c>
      <c r="BX667" s="52" t="s">
        <v>3697</v>
      </c>
      <c r="BY667" s="52" t="s">
        <v>2993</v>
      </c>
      <c r="BZ667" s="52" t="s">
        <v>2993</v>
      </c>
      <c r="CK667" s="103">
        <f t="shared" si="292"/>
        <v>2.3283064365386963E-10</v>
      </c>
    </row>
    <row r="668" spans="1:89" x14ac:dyDescent="0.3">
      <c r="A668" s="52">
        <v>1</v>
      </c>
      <c r="B668" s="110">
        <f>SUBTOTAL(9,$A$615:A668)</f>
        <v>52</v>
      </c>
      <c r="C668" s="115" t="s">
        <v>420</v>
      </c>
      <c r="D668" s="115"/>
      <c r="E668" s="115"/>
      <c r="F668" s="116">
        <v>2377560</v>
      </c>
      <c r="G668" s="101">
        <f t="shared" si="295"/>
        <v>2377560</v>
      </c>
      <c r="H668" s="117">
        <v>0</v>
      </c>
      <c r="I668" s="117">
        <v>0</v>
      </c>
      <c r="J668" s="117">
        <v>0</v>
      </c>
      <c r="K668" s="117">
        <v>0</v>
      </c>
      <c r="L668" s="117">
        <v>0</v>
      </c>
      <c r="M668" s="117">
        <v>0</v>
      </c>
      <c r="N668" s="161">
        <v>1</v>
      </c>
      <c r="O668" s="101">
        <f>ROUND((F668-AG668)/102.14*100,2)</f>
        <v>2151517.52</v>
      </c>
      <c r="P668" s="101">
        <v>0</v>
      </c>
      <c r="Q668" s="153">
        <v>0</v>
      </c>
      <c r="R668" s="117">
        <v>0</v>
      </c>
      <c r="S668" s="117">
        <v>0</v>
      </c>
      <c r="T668" s="117">
        <v>0</v>
      </c>
      <c r="U668" s="117">
        <v>0</v>
      </c>
      <c r="V668" s="117">
        <v>0</v>
      </c>
      <c r="W668" s="117">
        <v>0</v>
      </c>
      <c r="X668" s="117">
        <v>0</v>
      </c>
      <c r="Y668" s="117">
        <v>0</v>
      </c>
      <c r="Z668" s="117">
        <v>0</v>
      </c>
      <c r="AA668" s="117">
        <v>0</v>
      </c>
      <c r="AB668" s="117">
        <v>0</v>
      </c>
      <c r="AC668" s="117">
        <v>0</v>
      </c>
      <c r="AD668" s="117">
        <v>0</v>
      </c>
      <c r="AE668" s="117">
        <v>0</v>
      </c>
      <c r="AF668" s="101">
        <f>ROUND(O668*2.14%,2)+0.01</f>
        <v>46042.48</v>
      </c>
      <c r="AG668" s="101">
        <v>180000</v>
      </c>
      <c r="AH668" s="117">
        <v>0</v>
      </c>
      <c r="AI668" s="93">
        <v>2025</v>
      </c>
      <c r="AJ668" s="93">
        <v>2025</v>
      </c>
      <c r="AK668" s="93">
        <v>2025</v>
      </c>
      <c r="AL668" s="105"/>
      <c r="AM668" s="105"/>
      <c r="AN668" s="105"/>
      <c r="AO668" s="105"/>
      <c r="AP668" s="106">
        <v>2017</v>
      </c>
      <c r="AQ668" s="106">
        <v>2017</v>
      </c>
      <c r="AR668" s="106" t="s">
        <v>17000</v>
      </c>
      <c r="AS668" s="106">
        <v>2017</v>
      </c>
      <c r="AT668" s="106" t="s">
        <v>17017</v>
      </c>
      <c r="AU668" s="106" t="s">
        <v>17010</v>
      </c>
      <c r="AV668" s="106"/>
      <c r="AW668" s="106" t="s">
        <v>17074</v>
      </c>
      <c r="AX668" s="106"/>
      <c r="AY668" s="106"/>
      <c r="AZ668" s="106"/>
      <c r="BA668" s="107"/>
      <c r="BB668" s="107"/>
      <c r="BC668" s="106" t="s">
        <v>3001</v>
      </c>
      <c r="BD668" s="106"/>
      <c r="BE668" s="108"/>
      <c r="BF668" s="109"/>
      <c r="CK668" s="103">
        <f t="shared" si="292"/>
        <v>-2.9103830456733704E-11</v>
      </c>
    </row>
    <row r="669" spans="1:89" x14ac:dyDescent="0.3">
      <c r="B669" s="104" t="s">
        <v>199</v>
      </c>
      <c r="C669" s="104"/>
      <c r="D669" s="100">
        <v>61368778.189999998</v>
      </c>
      <c r="E669" s="104"/>
      <c r="F669" s="140">
        <v>61634819.170000002</v>
      </c>
      <c r="G669" s="100">
        <f>SUM(G670:G678)</f>
        <v>61634819.170000002</v>
      </c>
      <c r="H669" s="101">
        <f t="shared" ref="H669:AH669" si="298">SUM(H670:H678)</f>
        <v>0</v>
      </c>
      <c r="I669" s="101">
        <f t="shared" si="298"/>
        <v>0</v>
      </c>
      <c r="J669" s="101">
        <f t="shared" si="298"/>
        <v>0</v>
      </c>
      <c r="K669" s="101">
        <f t="shared" si="298"/>
        <v>0</v>
      </c>
      <c r="L669" s="101">
        <f t="shared" si="298"/>
        <v>0</v>
      </c>
      <c r="M669" s="101">
        <f t="shared" si="298"/>
        <v>0</v>
      </c>
      <c r="N669" s="102">
        <f t="shared" si="298"/>
        <v>3</v>
      </c>
      <c r="O669" s="101">
        <f t="shared" si="298"/>
        <v>6866457.8100000005</v>
      </c>
      <c r="P669" s="101">
        <f t="shared" si="298"/>
        <v>6402.2</v>
      </c>
      <c r="Q669" s="101">
        <f t="shared" si="298"/>
        <v>51832209.879999995</v>
      </c>
      <c r="R669" s="101">
        <f t="shared" si="298"/>
        <v>0</v>
      </c>
      <c r="S669" s="101">
        <f t="shared" si="298"/>
        <v>0</v>
      </c>
      <c r="T669" s="101">
        <f t="shared" si="298"/>
        <v>0</v>
      </c>
      <c r="U669" s="101">
        <f t="shared" si="298"/>
        <v>0</v>
      </c>
      <c r="V669" s="101">
        <f t="shared" si="298"/>
        <v>0</v>
      </c>
      <c r="W669" s="101">
        <f t="shared" si="298"/>
        <v>0</v>
      </c>
      <c r="X669" s="101">
        <f t="shared" si="298"/>
        <v>0</v>
      </c>
      <c r="Y669" s="101">
        <f t="shared" si="298"/>
        <v>0</v>
      </c>
      <c r="Z669" s="101">
        <f t="shared" si="298"/>
        <v>0</v>
      </c>
      <c r="AA669" s="101">
        <f t="shared" si="298"/>
        <v>0</v>
      </c>
      <c r="AB669" s="101">
        <f t="shared" si="298"/>
        <v>0</v>
      </c>
      <c r="AC669" s="101">
        <f t="shared" si="298"/>
        <v>0</v>
      </c>
      <c r="AD669" s="101">
        <f t="shared" si="298"/>
        <v>0</v>
      </c>
      <c r="AE669" s="101">
        <f t="shared" si="298"/>
        <v>0</v>
      </c>
      <c r="AF669" s="101">
        <f t="shared" si="298"/>
        <v>1256151.4800000002</v>
      </c>
      <c r="AG669" s="101">
        <f t="shared" si="298"/>
        <v>1680000</v>
      </c>
      <c r="AH669" s="101">
        <f t="shared" si="298"/>
        <v>0</v>
      </c>
      <c r="AI669" s="93" t="s">
        <v>17075</v>
      </c>
      <c r="AJ669" s="93" t="s">
        <v>17075</v>
      </c>
      <c r="AK669" s="93" t="s">
        <v>17075</v>
      </c>
      <c r="AL669" s="105"/>
      <c r="AM669" s="105"/>
      <c r="AN669" s="105"/>
      <c r="AO669" s="105"/>
      <c r="AP669" s="106"/>
      <c r="AQ669" s="106"/>
      <c r="AR669" s="106"/>
      <c r="AS669" s="106"/>
      <c r="AT669" s="106"/>
      <c r="AU669" s="106"/>
      <c r="AV669" s="106"/>
      <c r="AW669" s="106"/>
      <c r="AX669" s="106"/>
      <c r="AY669" s="106"/>
      <c r="AZ669" s="106"/>
      <c r="BA669" s="107"/>
      <c r="BB669" s="107"/>
      <c r="BC669" s="106"/>
      <c r="BD669" s="106"/>
      <c r="BE669" s="108"/>
      <c r="BF669" s="109">
        <f t="shared" ref="BF669:BF700" si="299">BB669-P669</f>
        <v>-6402.2</v>
      </c>
      <c r="BM669" s="52" t="e">
        <f t="shared" ref="BM669:BM680" si="300">VLOOKUP(C669,BP:BR,3,FALSE)</f>
        <v>#N/A</v>
      </c>
      <c r="BP669" s="52" t="s">
        <v>514</v>
      </c>
      <c r="BQ669" s="52" t="s">
        <v>661</v>
      </c>
      <c r="BR669" s="52" t="s">
        <v>2993</v>
      </c>
      <c r="BX669" s="52" t="s">
        <v>514</v>
      </c>
      <c r="BY669" s="52" t="s">
        <v>661</v>
      </c>
      <c r="BZ669" s="52" t="s">
        <v>2993</v>
      </c>
      <c r="CK669" s="103">
        <f t="shared" si="292"/>
        <v>3.9581209421157837E-9</v>
      </c>
    </row>
    <row r="670" spans="1:89" x14ac:dyDescent="0.3">
      <c r="A670" s="52">
        <v>1</v>
      </c>
      <c r="B670" s="110">
        <f>SUBTOTAL(9,$A$615:A670)</f>
        <v>53</v>
      </c>
      <c r="C670" s="115" t="s">
        <v>210</v>
      </c>
      <c r="D670" s="115"/>
      <c r="E670" s="115"/>
      <c r="F670" s="116">
        <v>9975910.4000000004</v>
      </c>
      <c r="G670" s="101">
        <f t="shared" ref="G670:G678" si="301">H670+I670+J670+K670+L670+M670+O670+Q670+S670+U670+W670+X670+Y670+Z670+AA670+AB670+AC670+AD670+AE670+AF670+AG670+AH670</f>
        <v>9975910.4000000004</v>
      </c>
      <c r="H670" s="117">
        <v>0</v>
      </c>
      <c r="I670" s="117">
        <v>0</v>
      </c>
      <c r="J670" s="117">
        <v>0</v>
      </c>
      <c r="K670" s="117">
        <v>0</v>
      </c>
      <c r="L670" s="117">
        <v>0</v>
      </c>
      <c r="M670" s="117">
        <v>0</v>
      </c>
      <c r="N670" s="118">
        <v>0</v>
      </c>
      <c r="O670" s="117">
        <v>0</v>
      </c>
      <c r="P670" s="101">
        <v>1184</v>
      </c>
      <c r="Q670" s="101">
        <f>ROUND((F670-AG670)/102.14*100,2)</f>
        <v>9571089.0899999999</v>
      </c>
      <c r="R670" s="117">
        <v>0</v>
      </c>
      <c r="S670" s="117">
        <v>0</v>
      </c>
      <c r="T670" s="117">
        <v>0</v>
      </c>
      <c r="U670" s="117">
        <v>0</v>
      </c>
      <c r="V670" s="117">
        <v>0</v>
      </c>
      <c r="W670" s="117">
        <v>0</v>
      </c>
      <c r="X670" s="117">
        <v>0</v>
      </c>
      <c r="Y670" s="117">
        <v>0</v>
      </c>
      <c r="Z670" s="117">
        <v>0</v>
      </c>
      <c r="AA670" s="117">
        <v>0</v>
      </c>
      <c r="AB670" s="117">
        <v>0</v>
      </c>
      <c r="AC670" s="117">
        <v>0</v>
      </c>
      <c r="AD670" s="117">
        <v>0</v>
      </c>
      <c r="AE670" s="117">
        <v>0</v>
      </c>
      <c r="AF670" s="101">
        <f>ROUND(Q670*2.14%,2)</f>
        <v>204821.31</v>
      </c>
      <c r="AG670" s="117">
        <v>200000</v>
      </c>
      <c r="AH670" s="117">
        <v>0</v>
      </c>
      <c r="AI670" s="93">
        <v>2025</v>
      </c>
      <c r="AJ670" s="93">
        <v>2025</v>
      </c>
      <c r="AK670" s="93">
        <v>2025</v>
      </c>
      <c r="AL670" s="105"/>
      <c r="AM670" s="105"/>
      <c r="AN670" s="105"/>
      <c r="AO670" s="105"/>
      <c r="AP670" s="106" t="s">
        <v>17006</v>
      </c>
      <c r="AQ670" s="106" t="s">
        <v>17020</v>
      </c>
      <c r="AR670" s="106">
        <v>0</v>
      </c>
      <c r="AS670" s="106" t="s">
        <v>17009</v>
      </c>
      <c r="AT670" s="106" t="s">
        <v>17018</v>
      </c>
      <c r="AU670" s="106" t="s">
        <v>17010</v>
      </c>
      <c r="AV670" s="106"/>
      <c r="AW670" s="106"/>
      <c r="AX670" s="106"/>
      <c r="AY670" s="106"/>
      <c r="AZ670" s="106" t="s">
        <v>795</v>
      </c>
      <c r="BA670" s="107">
        <v>2694.8</v>
      </c>
      <c r="BB670" s="107">
        <v>1184</v>
      </c>
      <c r="BC670" s="106" t="s">
        <v>2975</v>
      </c>
      <c r="BD670" s="106" t="s">
        <v>17058</v>
      </c>
      <c r="BE670" s="108"/>
      <c r="BF670" s="109">
        <f t="shared" si="299"/>
        <v>0</v>
      </c>
      <c r="BM670" s="52" t="str">
        <f t="shared" si="300"/>
        <v>947.420</v>
      </c>
      <c r="BP670" s="52" t="s">
        <v>513</v>
      </c>
      <c r="BQ670" s="52" t="s">
        <v>2993</v>
      </c>
      <c r="BR670" s="52" t="s">
        <v>2993</v>
      </c>
      <c r="BX670" s="52" t="s">
        <v>513</v>
      </c>
      <c r="BY670" s="52" t="s">
        <v>2993</v>
      </c>
      <c r="BZ670" s="52" t="s">
        <v>2993</v>
      </c>
      <c r="CK670" s="103">
        <f t="shared" si="292"/>
        <v>5.2386894822120667E-10</v>
      </c>
    </row>
    <row r="671" spans="1:89" x14ac:dyDescent="0.3">
      <c r="A671" s="52">
        <v>1</v>
      </c>
      <c r="B671" s="110">
        <f>SUBTOTAL(9,$A$615:A671)</f>
        <v>54</v>
      </c>
      <c r="C671" s="115" t="s">
        <v>211</v>
      </c>
      <c r="D671" s="115"/>
      <c r="E671" s="115"/>
      <c r="F671" s="116">
        <v>6277072</v>
      </c>
      <c r="G671" s="101">
        <f t="shared" si="301"/>
        <v>6277072</v>
      </c>
      <c r="H671" s="117">
        <v>0</v>
      </c>
      <c r="I671" s="117">
        <v>0</v>
      </c>
      <c r="J671" s="117">
        <v>0</v>
      </c>
      <c r="K671" s="117">
        <v>0</v>
      </c>
      <c r="L671" s="117">
        <v>0</v>
      </c>
      <c r="M671" s="117">
        <v>0</v>
      </c>
      <c r="N671" s="118">
        <v>0</v>
      </c>
      <c r="O671" s="117">
        <v>0</v>
      </c>
      <c r="P671" s="101">
        <v>745</v>
      </c>
      <c r="Q671" s="101">
        <f>ROUND((F671-AG671)/102.14*100,2)</f>
        <v>5969328.3700000001</v>
      </c>
      <c r="R671" s="117">
        <v>0</v>
      </c>
      <c r="S671" s="117">
        <v>0</v>
      </c>
      <c r="T671" s="117">
        <v>0</v>
      </c>
      <c r="U671" s="117">
        <v>0</v>
      </c>
      <c r="V671" s="117">
        <v>0</v>
      </c>
      <c r="W671" s="117">
        <v>0</v>
      </c>
      <c r="X671" s="117">
        <v>0</v>
      </c>
      <c r="Y671" s="117">
        <v>0</v>
      </c>
      <c r="Z671" s="117">
        <v>0</v>
      </c>
      <c r="AA671" s="117">
        <v>0</v>
      </c>
      <c r="AB671" s="117">
        <v>0</v>
      </c>
      <c r="AC671" s="117">
        <v>0</v>
      </c>
      <c r="AD671" s="117">
        <v>0</v>
      </c>
      <c r="AE671" s="117">
        <v>0</v>
      </c>
      <c r="AF671" s="101">
        <f>ROUND(Q671*2.14%,2)</f>
        <v>127743.63</v>
      </c>
      <c r="AG671" s="101">
        <v>180000</v>
      </c>
      <c r="AH671" s="117">
        <v>0</v>
      </c>
      <c r="AI671" s="93">
        <v>2025</v>
      </c>
      <c r="AJ671" s="93">
        <v>2025</v>
      </c>
      <c r="AK671" s="93">
        <v>2025</v>
      </c>
      <c r="AL671" s="105"/>
      <c r="AM671" s="105"/>
      <c r="AN671" s="105"/>
      <c r="AO671" s="105"/>
      <c r="AP671" s="106" t="s">
        <v>17013</v>
      </c>
      <c r="AQ671" s="106" t="s">
        <v>17002</v>
      </c>
      <c r="AR671" s="106">
        <v>0</v>
      </c>
      <c r="AS671" s="106" t="s">
        <v>17004</v>
      </c>
      <c r="AT671" s="106" t="s">
        <v>17007</v>
      </c>
      <c r="AU671" s="106">
        <v>0</v>
      </c>
      <c r="AV671" s="106"/>
      <c r="AW671" s="106"/>
      <c r="AX671" s="106"/>
      <c r="AY671" s="106"/>
      <c r="AZ671" s="106" t="s">
        <v>948</v>
      </c>
      <c r="BA671" s="107">
        <v>882.2</v>
      </c>
      <c r="BB671" s="107">
        <v>745</v>
      </c>
      <c r="BC671" s="106" t="s">
        <v>2975</v>
      </c>
      <c r="BD671" s="106" t="s">
        <v>17058</v>
      </c>
      <c r="BE671" s="108"/>
      <c r="BF671" s="109">
        <f t="shared" si="299"/>
        <v>0</v>
      </c>
      <c r="BM671" s="52" t="str">
        <f t="shared" si="300"/>
        <v>750.000</v>
      </c>
      <c r="BP671" s="52" t="s">
        <v>646</v>
      </c>
      <c r="BQ671" s="52" t="s">
        <v>631</v>
      </c>
      <c r="BR671" s="52" t="s">
        <v>3287</v>
      </c>
      <c r="BX671" s="52" t="s">
        <v>646</v>
      </c>
      <c r="BY671" s="52" t="s">
        <v>631</v>
      </c>
      <c r="BZ671" s="52" t="s">
        <v>3287</v>
      </c>
      <c r="CK671" s="103">
        <f t="shared" si="292"/>
        <v>-1.1641532182693481E-10</v>
      </c>
    </row>
    <row r="672" spans="1:89" x14ac:dyDescent="0.3">
      <c r="A672" s="52">
        <v>1</v>
      </c>
      <c r="B672" s="110">
        <f>SUBTOTAL(9,$A$615:A672)</f>
        <v>55</v>
      </c>
      <c r="C672" s="115" t="s">
        <v>212</v>
      </c>
      <c r="D672" s="115"/>
      <c r="E672" s="115"/>
      <c r="F672" s="116">
        <v>9664163.1999999993</v>
      </c>
      <c r="G672" s="101">
        <f t="shared" si="301"/>
        <v>9664163.1999999993</v>
      </c>
      <c r="H672" s="117">
        <v>0</v>
      </c>
      <c r="I672" s="117">
        <v>0</v>
      </c>
      <c r="J672" s="117">
        <v>0</v>
      </c>
      <c r="K672" s="117">
        <v>0</v>
      </c>
      <c r="L672" s="117">
        <v>0</v>
      </c>
      <c r="M672" s="117">
        <v>0</v>
      </c>
      <c r="N672" s="118">
        <v>0</v>
      </c>
      <c r="O672" s="117">
        <v>0</v>
      </c>
      <c r="P672" s="101">
        <v>1147</v>
      </c>
      <c r="Q672" s="101">
        <f>ROUND((F672-AG672)/102.14*100,2)</f>
        <v>9265873.5099999998</v>
      </c>
      <c r="R672" s="117">
        <v>0</v>
      </c>
      <c r="S672" s="117">
        <v>0</v>
      </c>
      <c r="T672" s="117">
        <v>0</v>
      </c>
      <c r="U672" s="117">
        <v>0</v>
      </c>
      <c r="V672" s="117">
        <v>0</v>
      </c>
      <c r="W672" s="117">
        <v>0</v>
      </c>
      <c r="X672" s="117">
        <v>0</v>
      </c>
      <c r="Y672" s="117">
        <v>0</v>
      </c>
      <c r="Z672" s="117">
        <v>0</v>
      </c>
      <c r="AA672" s="117">
        <v>0</v>
      </c>
      <c r="AB672" s="117">
        <v>0</v>
      </c>
      <c r="AC672" s="117">
        <v>0</v>
      </c>
      <c r="AD672" s="117">
        <v>0</v>
      </c>
      <c r="AE672" s="117">
        <v>0</v>
      </c>
      <c r="AF672" s="101">
        <f>ROUND(Q672*2.14%,2)</f>
        <v>198289.69</v>
      </c>
      <c r="AG672" s="117">
        <v>200000</v>
      </c>
      <c r="AH672" s="117">
        <v>0</v>
      </c>
      <c r="AI672" s="93">
        <v>2025</v>
      </c>
      <c r="AJ672" s="93">
        <v>2025</v>
      </c>
      <c r="AK672" s="93">
        <v>2025</v>
      </c>
      <c r="AL672" s="105"/>
      <c r="AM672" s="105"/>
      <c r="AN672" s="105"/>
      <c r="AO672" s="105"/>
      <c r="AP672" s="106" t="s">
        <v>16999</v>
      </c>
      <c r="AQ672" s="106">
        <v>2016</v>
      </c>
      <c r="AR672" s="106">
        <v>0</v>
      </c>
      <c r="AS672" s="106" t="s">
        <v>16999</v>
      </c>
      <c r="AT672" s="106" t="s">
        <v>17014</v>
      </c>
      <c r="AU672" s="106" t="s">
        <v>17001</v>
      </c>
      <c r="AV672" s="106"/>
      <c r="AW672" s="106" t="s">
        <v>17021</v>
      </c>
      <c r="AX672" s="114">
        <v>1455111.45</v>
      </c>
      <c r="AY672" s="114">
        <v>1625990.25</v>
      </c>
      <c r="AZ672" s="106" t="s">
        <v>636</v>
      </c>
      <c r="BA672" s="107">
        <v>2373</v>
      </c>
      <c r="BB672" s="107">
        <v>1147</v>
      </c>
      <c r="BC672" s="106" t="s">
        <v>2975</v>
      </c>
      <c r="BD672" s="106" t="s">
        <v>17058</v>
      </c>
      <c r="BE672" s="108"/>
      <c r="BF672" s="109">
        <f t="shared" si="299"/>
        <v>0</v>
      </c>
      <c r="BM672" s="52" t="str">
        <f t="shared" si="300"/>
        <v>881.900</v>
      </c>
      <c r="BP672" s="52" t="s">
        <v>541</v>
      </c>
      <c r="BQ672" s="52" t="s">
        <v>17039</v>
      </c>
      <c r="BR672" s="52" t="s">
        <v>2993</v>
      </c>
      <c r="BX672" s="52" t="s">
        <v>541</v>
      </c>
      <c r="BY672" s="52" t="s">
        <v>17039</v>
      </c>
      <c r="BZ672" s="52" t="s">
        <v>2993</v>
      </c>
      <c r="CK672" s="103">
        <f t="shared" si="292"/>
        <v>-5.2386894822120667E-10</v>
      </c>
    </row>
    <row r="673" spans="1:89" x14ac:dyDescent="0.3">
      <c r="A673" s="52">
        <v>1</v>
      </c>
      <c r="B673" s="110">
        <f>SUBTOTAL(9,$A$615:A673)</f>
        <v>56</v>
      </c>
      <c r="C673" s="115" t="s">
        <v>213</v>
      </c>
      <c r="D673" s="115"/>
      <c r="E673" s="115"/>
      <c r="F673" s="116">
        <v>9689440</v>
      </c>
      <c r="G673" s="101">
        <f t="shared" si="301"/>
        <v>9689440</v>
      </c>
      <c r="H673" s="117">
        <v>0</v>
      </c>
      <c r="I673" s="117">
        <v>0</v>
      </c>
      <c r="J673" s="117">
        <v>0</v>
      </c>
      <c r="K673" s="117">
        <v>0</v>
      </c>
      <c r="L673" s="117">
        <v>0</v>
      </c>
      <c r="M673" s="117">
        <v>0</v>
      </c>
      <c r="N673" s="118">
        <v>0</v>
      </c>
      <c r="O673" s="117">
        <v>0</v>
      </c>
      <c r="P673" s="101">
        <v>1150</v>
      </c>
      <c r="Q673" s="101">
        <f>ROUND((F673-AG673)/102.14*100,2)</f>
        <v>9290620.7200000007</v>
      </c>
      <c r="R673" s="117">
        <v>0</v>
      </c>
      <c r="S673" s="117">
        <v>0</v>
      </c>
      <c r="T673" s="117">
        <v>0</v>
      </c>
      <c r="U673" s="117">
        <v>0</v>
      </c>
      <c r="V673" s="117">
        <v>0</v>
      </c>
      <c r="W673" s="117">
        <v>0</v>
      </c>
      <c r="X673" s="117">
        <v>0</v>
      </c>
      <c r="Y673" s="117">
        <v>0</v>
      </c>
      <c r="Z673" s="117">
        <v>0</v>
      </c>
      <c r="AA673" s="117">
        <v>0</v>
      </c>
      <c r="AB673" s="117">
        <v>0</v>
      </c>
      <c r="AC673" s="117">
        <v>0</v>
      </c>
      <c r="AD673" s="117">
        <v>0</v>
      </c>
      <c r="AE673" s="117">
        <v>0</v>
      </c>
      <c r="AF673" s="101">
        <f>ROUND(Q673*2.14%,2)</f>
        <v>198819.28</v>
      </c>
      <c r="AG673" s="117">
        <v>200000</v>
      </c>
      <c r="AH673" s="117">
        <v>0</v>
      </c>
      <c r="AI673" s="93">
        <v>2025</v>
      </c>
      <c r="AJ673" s="93">
        <v>2025</v>
      </c>
      <c r="AK673" s="93">
        <v>2025</v>
      </c>
      <c r="AL673" s="105"/>
      <c r="AM673" s="105"/>
      <c r="AN673" s="105"/>
      <c r="AO673" s="105"/>
      <c r="AP673" s="106" t="s">
        <v>16999</v>
      </c>
      <c r="AQ673" s="106" t="s">
        <v>17016</v>
      </c>
      <c r="AR673" s="106">
        <v>0</v>
      </c>
      <c r="AS673" s="106" t="s">
        <v>17005</v>
      </c>
      <c r="AT673" s="106" t="s">
        <v>17012</v>
      </c>
      <c r="AU673" s="106" t="s">
        <v>17010</v>
      </c>
      <c r="AV673" s="106"/>
      <c r="AW673" s="106"/>
      <c r="AX673" s="106"/>
      <c r="AY673" s="106"/>
      <c r="AZ673" s="106" t="s">
        <v>622</v>
      </c>
      <c r="BA673" s="107">
        <v>2711.1</v>
      </c>
      <c r="BB673" s="107">
        <v>1150</v>
      </c>
      <c r="BC673" s="106" t="s">
        <v>2975</v>
      </c>
      <c r="BD673" s="106" t="s">
        <v>17058</v>
      </c>
      <c r="BE673" s="108"/>
      <c r="BF673" s="109">
        <f t="shared" si="299"/>
        <v>0</v>
      </c>
      <c r="BM673" s="52" t="str">
        <f t="shared" si="300"/>
        <v>1150.000</v>
      </c>
      <c r="BP673" s="52" t="s">
        <v>647</v>
      </c>
      <c r="BQ673" s="52" t="s">
        <v>1147</v>
      </c>
      <c r="BR673" s="52" t="s">
        <v>2128</v>
      </c>
      <c r="BX673" s="52" t="s">
        <v>647</v>
      </c>
      <c r="BY673" s="52" t="s">
        <v>1147</v>
      </c>
      <c r="BZ673" s="52" t="s">
        <v>2128</v>
      </c>
      <c r="CK673" s="103">
        <f t="shared" si="292"/>
        <v>-6.6938810050487518E-10</v>
      </c>
    </row>
    <row r="674" spans="1:89" x14ac:dyDescent="0.3">
      <c r="A674" s="52">
        <v>1</v>
      </c>
      <c r="B674" s="110">
        <f>SUBTOTAL(9,$A$615:A674)</f>
        <v>57</v>
      </c>
      <c r="C674" s="115" t="s">
        <v>214</v>
      </c>
      <c r="D674" s="115"/>
      <c r="E674" s="115"/>
      <c r="F674" s="116">
        <v>5788942.3700000001</v>
      </c>
      <c r="G674" s="101">
        <f t="shared" si="301"/>
        <v>5788942.3700000001</v>
      </c>
      <c r="H674" s="117">
        <v>0</v>
      </c>
      <c r="I674" s="117">
        <v>0</v>
      </c>
      <c r="J674" s="117">
        <v>0</v>
      </c>
      <c r="K674" s="117">
        <v>0</v>
      </c>
      <c r="L674" s="117">
        <v>0</v>
      </c>
      <c r="M674" s="117">
        <v>0</v>
      </c>
      <c r="N674" s="118">
        <v>0</v>
      </c>
      <c r="O674" s="117">
        <v>0</v>
      </c>
      <c r="P674" s="101">
        <v>649.20000000000005</v>
      </c>
      <c r="Q674" s="101">
        <f>ROUND((F674-AG674)/102.14*100,2)</f>
        <v>5491425.8600000003</v>
      </c>
      <c r="R674" s="117">
        <v>0</v>
      </c>
      <c r="S674" s="117">
        <v>0</v>
      </c>
      <c r="T674" s="117">
        <v>0</v>
      </c>
      <c r="U674" s="117">
        <v>0</v>
      </c>
      <c r="V674" s="117">
        <v>0</v>
      </c>
      <c r="W674" s="117">
        <v>0</v>
      </c>
      <c r="X674" s="117">
        <v>0</v>
      </c>
      <c r="Y674" s="117">
        <v>0</v>
      </c>
      <c r="Z674" s="117">
        <v>0</v>
      </c>
      <c r="AA674" s="117">
        <v>0</v>
      </c>
      <c r="AB674" s="117">
        <v>0</v>
      </c>
      <c r="AC674" s="117">
        <v>0</v>
      </c>
      <c r="AD674" s="117">
        <v>0</v>
      </c>
      <c r="AE674" s="117">
        <v>0</v>
      </c>
      <c r="AF674" s="101">
        <f>ROUND(Q674*2.14%,2)</f>
        <v>117516.51</v>
      </c>
      <c r="AG674" s="101">
        <v>180000</v>
      </c>
      <c r="AH674" s="117">
        <v>0</v>
      </c>
      <c r="AI674" s="93">
        <v>2025</v>
      </c>
      <c r="AJ674" s="93">
        <v>2025</v>
      </c>
      <c r="AK674" s="93">
        <v>2025</v>
      </c>
      <c r="AL674" s="105"/>
      <c r="AM674" s="105"/>
      <c r="AN674" s="105"/>
      <c r="AO674" s="105"/>
      <c r="AP674" s="106" t="s">
        <v>17001</v>
      </c>
      <c r="AQ674" s="106" t="s">
        <v>17013</v>
      </c>
      <c r="AR674" s="106">
        <v>0</v>
      </c>
      <c r="AS674" s="106" t="s">
        <v>17007</v>
      </c>
      <c r="AT674" s="106" t="s">
        <v>17012</v>
      </c>
      <c r="AU674" s="106">
        <v>0</v>
      </c>
      <c r="AV674" s="106"/>
      <c r="AW674" s="106"/>
      <c r="AX674" s="106"/>
      <c r="AY674" s="106"/>
      <c r="AZ674" s="106" t="s">
        <v>1021</v>
      </c>
      <c r="BA674" s="107">
        <v>988.4</v>
      </c>
      <c r="BB674" s="107" t="s">
        <v>2993</v>
      </c>
      <c r="BC674" s="106" t="s">
        <v>3001</v>
      </c>
      <c r="BD674" s="106">
        <v>2009</v>
      </c>
      <c r="BE674" s="108"/>
      <c r="BF674" s="109" t="e">
        <f t="shared" si="299"/>
        <v>#VALUE!</v>
      </c>
      <c r="BM674" s="52" t="str">
        <f t="shared" si="300"/>
        <v>нет данных</v>
      </c>
      <c r="BP674" s="52" t="s">
        <v>648</v>
      </c>
      <c r="BQ674" s="52" t="s">
        <v>726</v>
      </c>
      <c r="BR674" s="52" t="s">
        <v>3288</v>
      </c>
      <c r="BX674" s="52" t="s">
        <v>648</v>
      </c>
      <c r="BY674" s="52" t="s">
        <v>726</v>
      </c>
      <c r="BZ674" s="52" t="s">
        <v>3288</v>
      </c>
      <c r="CK674" s="103">
        <f t="shared" si="292"/>
        <v>-2.3283064365386963E-10</v>
      </c>
    </row>
    <row r="675" spans="1:89" x14ac:dyDescent="0.3">
      <c r="A675" s="52">
        <v>1</v>
      </c>
      <c r="B675" s="110">
        <f>SUBTOTAL(9,$A$615:A675)</f>
        <v>58</v>
      </c>
      <c r="C675" s="115" t="s">
        <v>13949</v>
      </c>
      <c r="D675" s="115"/>
      <c r="E675" s="115"/>
      <c r="F675" s="116">
        <v>2457800</v>
      </c>
      <c r="G675" s="101">
        <f t="shared" si="301"/>
        <v>2457800</v>
      </c>
      <c r="H675" s="117">
        <v>0</v>
      </c>
      <c r="I675" s="117">
        <v>0</v>
      </c>
      <c r="J675" s="117">
        <v>0</v>
      </c>
      <c r="K675" s="117">
        <v>0</v>
      </c>
      <c r="L675" s="117">
        <v>0</v>
      </c>
      <c r="M675" s="117">
        <v>0</v>
      </c>
      <c r="N675" s="118">
        <v>1</v>
      </c>
      <c r="O675" s="101">
        <f>ROUND((F675-AG675)/102.14*100,2)</f>
        <v>2230076.37</v>
      </c>
      <c r="P675" s="101">
        <v>0</v>
      </c>
      <c r="Q675" s="153">
        <v>0</v>
      </c>
      <c r="R675" s="117">
        <v>0</v>
      </c>
      <c r="S675" s="117">
        <v>0</v>
      </c>
      <c r="T675" s="117">
        <v>0</v>
      </c>
      <c r="U675" s="117">
        <v>0</v>
      </c>
      <c r="V675" s="117">
        <v>0</v>
      </c>
      <c r="W675" s="117">
        <v>0</v>
      </c>
      <c r="X675" s="117">
        <v>0</v>
      </c>
      <c r="Y675" s="117">
        <v>0</v>
      </c>
      <c r="Z675" s="117">
        <v>0</v>
      </c>
      <c r="AA675" s="117">
        <v>0</v>
      </c>
      <c r="AB675" s="117">
        <v>0</v>
      </c>
      <c r="AC675" s="117">
        <v>0</v>
      </c>
      <c r="AD675" s="117">
        <v>0</v>
      </c>
      <c r="AE675" s="117">
        <v>0</v>
      </c>
      <c r="AF675" s="101">
        <f>ROUND(O675*2.14%,2)</f>
        <v>47723.63</v>
      </c>
      <c r="AG675" s="101">
        <v>180000</v>
      </c>
      <c r="AH675" s="117">
        <v>0</v>
      </c>
      <c r="AI675" s="93">
        <v>2025</v>
      </c>
      <c r="AJ675" s="93">
        <v>2025</v>
      </c>
      <c r="AK675" s="93">
        <v>2025</v>
      </c>
      <c r="AL675" s="105"/>
      <c r="AM675" s="105"/>
      <c r="AN675" s="105"/>
      <c r="AO675" s="105"/>
      <c r="AP675" s="106" t="s">
        <v>17016</v>
      </c>
      <c r="AQ675" s="106">
        <v>2016</v>
      </c>
      <c r="AR675" s="106" t="s">
        <v>17001</v>
      </c>
      <c r="AS675" s="106" t="s">
        <v>17002</v>
      </c>
      <c r="AT675" s="106" t="s">
        <v>17018</v>
      </c>
      <c r="AU675" s="106" t="s">
        <v>17010</v>
      </c>
      <c r="AV675" s="106"/>
      <c r="AW675" s="106" t="s">
        <v>17021</v>
      </c>
      <c r="AX675" s="114">
        <v>1598827.3399999999</v>
      </c>
      <c r="AY675" s="114">
        <v>1467458.26</v>
      </c>
      <c r="AZ675" s="106"/>
      <c r="BA675" s="107"/>
      <c r="BB675" s="107"/>
      <c r="BC675" s="106" t="s">
        <v>3001</v>
      </c>
      <c r="BD675" s="106"/>
      <c r="BE675" s="108"/>
      <c r="BF675" s="109">
        <f t="shared" si="299"/>
        <v>0</v>
      </c>
      <c r="BM675" s="52" t="str">
        <f t="shared" si="300"/>
        <v>392.500</v>
      </c>
      <c r="BP675" s="52" t="s">
        <v>649</v>
      </c>
      <c r="BQ675" s="52" t="s">
        <v>2993</v>
      </c>
      <c r="BR675" s="52" t="s">
        <v>2993</v>
      </c>
      <c r="BX675" s="52" t="s">
        <v>649</v>
      </c>
      <c r="BY675" s="52" t="s">
        <v>2993</v>
      </c>
      <c r="BZ675" s="52" t="s">
        <v>2993</v>
      </c>
      <c r="CK675" s="103">
        <f t="shared" si="292"/>
        <v>-1.1641532182693481E-10</v>
      </c>
    </row>
    <row r="676" spans="1:89" x14ac:dyDescent="0.3">
      <c r="A676" s="52">
        <v>1</v>
      </c>
      <c r="B676" s="110">
        <f>SUBTOTAL(9,$A$615:A676)</f>
        <v>59</v>
      </c>
      <c r="C676" s="115" t="s">
        <v>216</v>
      </c>
      <c r="D676" s="115"/>
      <c r="E676" s="115"/>
      <c r="F676" s="116">
        <v>5308128</v>
      </c>
      <c r="G676" s="101">
        <f t="shared" si="301"/>
        <v>5308128</v>
      </c>
      <c r="H676" s="117">
        <v>0</v>
      </c>
      <c r="I676" s="117">
        <v>0</v>
      </c>
      <c r="J676" s="117">
        <v>0</v>
      </c>
      <c r="K676" s="117">
        <v>0</v>
      </c>
      <c r="L676" s="117">
        <v>0</v>
      </c>
      <c r="M676" s="117">
        <v>0</v>
      </c>
      <c r="N676" s="118">
        <v>0</v>
      </c>
      <c r="O676" s="117">
        <v>0</v>
      </c>
      <c r="P676" s="101">
        <v>630</v>
      </c>
      <c r="Q676" s="101">
        <f>ROUND((F676-AG676)/102.14*100,2)</f>
        <v>5020685.33</v>
      </c>
      <c r="R676" s="117">
        <v>0</v>
      </c>
      <c r="S676" s="117">
        <v>0</v>
      </c>
      <c r="T676" s="117">
        <v>0</v>
      </c>
      <c r="U676" s="117">
        <v>0</v>
      </c>
      <c r="V676" s="117">
        <v>0</v>
      </c>
      <c r="W676" s="117">
        <v>0</v>
      </c>
      <c r="X676" s="117">
        <v>0</v>
      </c>
      <c r="Y676" s="117">
        <v>0</v>
      </c>
      <c r="Z676" s="117">
        <v>0</v>
      </c>
      <c r="AA676" s="117">
        <v>0</v>
      </c>
      <c r="AB676" s="117">
        <v>0</v>
      </c>
      <c r="AC676" s="117">
        <v>0</v>
      </c>
      <c r="AD676" s="117">
        <v>0</v>
      </c>
      <c r="AE676" s="117">
        <v>0</v>
      </c>
      <c r="AF676" s="101">
        <f>ROUND(Q676*2.14%,2)</f>
        <v>107442.67</v>
      </c>
      <c r="AG676" s="101">
        <v>180000</v>
      </c>
      <c r="AH676" s="117">
        <v>0</v>
      </c>
      <c r="AI676" s="93">
        <v>2025</v>
      </c>
      <c r="AJ676" s="93">
        <v>2025</v>
      </c>
      <c r="AK676" s="93">
        <v>2025</v>
      </c>
      <c r="AL676" s="105"/>
      <c r="AM676" s="105"/>
      <c r="AN676" s="105"/>
      <c r="AO676" s="105"/>
      <c r="AP676" s="106" t="s">
        <v>17013</v>
      </c>
      <c r="AQ676" s="106" t="s">
        <v>17002</v>
      </c>
      <c r="AR676" s="106">
        <v>0</v>
      </c>
      <c r="AS676" s="106" t="s">
        <v>17004</v>
      </c>
      <c r="AT676" s="106" t="s">
        <v>17007</v>
      </c>
      <c r="AU676" s="106">
        <v>0</v>
      </c>
      <c r="AV676" s="106"/>
      <c r="AW676" s="106"/>
      <c r="AX676" s="106"/>
      <c r="AY676" s="106"/>
      <c r="AZ676" s="106" t="s">
        <v>1011</v>
      </c>
      <c r="BA676" s="107">
        <v>661.6</v>
      </c>
      <c r="BB676" s="107">
        <v>630</v>
      </c>
      <c r="BC676" s="106" t="s">
        <v>2975</v>
      </c>
      <c r="BD676" s="106" t="s">
        <v>17058</v>
      </c>
      <c r="BE676" s="108"/>
      <c r="BF676" s="109">
        <f t="shared" si="299"/>
        <v>0</v>
      </c>
      <c r="BM676" s="52" t="str">
        <f t="shared" si="300"/>
        <v>3186.000</v>
      </c>
      <c r="BP676" s="52" t="s">
        <v>540</v>
      </c>
      <c r="BQ676" s="52" t="s">
        <v>2993</v>
      </c>
      <c r="BR676" s="52" t="s">
        <v>3289</v>
      </c>
      <c r="BX676" s="52" t="s">
        <v>540</v>
      </c>
      <c r="BY676" s="52" t="s">
        <v>2993</v>
      </c>
      <c r="BZ676" s="52" t="s">
        <v>3289</v>
      </c>
      <c r="CK676" s="103">
        <f t="shared" si="292"/>
        <v>-5.8207660913467407E-11</v>
      </c>
    </row>
    <row r="677" spans="1:89" x14ac:dyDescent="0.3">
      <c r="A677" s="52">
        <v>1</v>
      </c>
      <c r="B677" s="110">
        <f>SUBTOTAL(9,$A$615:A677)</f>
        <v>60</v>
      </c>
      <c r="C677" s="115" t="s">
        <v>217</v>
      </c>
      <c r="D677" s="115"/>
      <c r="E677" s="115"/>
      <c r="F677" s="116">
        <v>7557763.2000000002</v>
      </c>
      <c r="G677" s="101">
        <f t="shared" si="301"/>
        <v>7557763.2000000002</v>
      </c>
      <c r="H677" s="117">
        <v>0</v>
      </c>
      <c r="I677" s="117">
        <v>0</v>
      </c>
      <c r="J677" s="117">
        <v>0</v>
      </c>
      <c r="K677" s="117">
        <v>0</v>
      </c>
      <c r="L677" s="117">
        <v>0</v>
      </c>
      <c r="M677" s="117">
        <v>0</v>
      </c>
      <c r="N677" s="118">
        <v>0</v>
      </c>
      <c r="O677" s="117">
        <v>0</v>
      </c>
      <c r="P677" s="101">
        <v>897</v>
      </c>
      <c r="Q677" s="101">
        <f>ROUND((F677-AG677)/102.14*100,2)</f>
        <v>7223187</v>
      </c>
      <c r="R677" s="117">
        <v>0</v>
      </c>
      <c r="S677" s="117">
        <v>0</v>
      </c>
      <c r="T677" s="117">
        <v>0</v>
      </c>
      <c r="U677" s="117">
        <v>0</v>
      </c>
      <c r="V677" s="117">
        <v>0</v>
      </c>
      <c r="W677" s="117">
        <v>0</v>
      </c>
      <c r="X677" s="117">
        <v>0</v>
      </c>
      <c r="Y677" s="117">
        <v>0</v>
      </c>
      <c r="Z677" s="117">
        <v>0</v>
      </c>
      <c r="AA677" s="117">
        <v>0</v>
      </c>
      <c r="AB677" s="117">
        <v>0</v>
      </c>
      <c r="AC677" s="117">
        <v>0</v>
      </c>
      <c r="AD677" s="117">
        <v>0</v>
      </c>
      <c r="AE677" s="117">
        <v>0</v>
      </c>
      <c r="AF677" s="101">
        <f>ROUND(Q677*2.14%,2)</f>
        <v>154576.20000000001</v>
      </c>
      <c r="AG677" s="101">
        <v>180000</v>
      </c>
      <c r="AH677" s="117">
        <v>0</v>
      </c>
      <c r="AI677" s="93">
        <v>2025</v>
      </c>
      <c r="AJ677" s="93">
        <v>2025</v>
      </c>
      <c r="AK677" s="93">
        <v>2025</v>
      </c>
      <c r="AL677" s="105"/>
      <c r="AM677" s="105"/>
      <c r="AN677" s="105"/>
      <c r="AO677" s="105"/>
      <c r="AP677" s="106" t="s">
        <v>17019</v>
      </c>
      <c r="AQ677" s="106" t="s">
        <v>17006</v>
      </c>
      <c r="AR677" s="106">
        <v>0</v>
      </c>
      <c r="AS677" s="106" t="s">
        <v>17009</v>
      </c>
      <c r="AT677" s="106" t="s">
        <v>17002</v>
      </c>
      <c r="AU677" s="106">
        <v>0</v>
      </c>
      <c r="AV677" s="106"/>
      <c r="AW677" s="106"/>
      <c r="AX677" s="106"/>
      <c r="AY677" s="106"/>
      <c r="AZ677" s="106" t="s">
        <v>795</v>
      </c>
      <c r="BA677" s="107">
        <v>1420.7</v>
      </c>
      <c r="BB677" s="107">
        <v>897</v>
      </c>
      <c r="BC677" s="106" t="s">
        <v>2975</v>
      </c>
      <c r="BD677" s="106" t="s">
        <v>17058</v>
      </c>
      <c r="BE677" s="108"/>
      <c r="BF677" s="109">
        <f t="shared" si="299"/>
        <v>0</v>
      </c>
      <c r="BM677" s="52" t="str">
        <f t="shared" si="300"/>
        <v>нет данных</v>
      </c>
      <c r="BP677" s="52" t="s">
        <v>3290</v>
      </c>
      <c r="BQ677" s="52" t="s">
        <v>3019</v>
      </c>
      <c r="BR677" s="52" t="s">
        <v>3291</v>
      </c>
      <c r="BX677" s="52" t="s">
        <v>3290</v>
      </c>
      <c r="BY677" s="52" t="s">
        <v>3019</v>
      </c>
      <c r="BZ677" s="52" t="s">
        <v>3291</v>
      </c>
      <c r="CK677" s="103">
        <f t="shared" si="292"/>
        <v>1.7462298274040222E-10</v>
      </c>
    </row>
    <row r="678" spans="1:89" x14ac:dyDescent="0.3">
      <c r="A678" s="52">
        <v>1</v>
      </c>
      <c r="B678" s="110">
        <f>SUBTOTAL(9,$A$615:A678)</f>
        <v>61</v>
      </c>
      <c r="C678" s="115" t="s">
        <v>218</v>
      </c>
      <c r="D678" s="115"/>
      <c r="E678" s="115"/>
      <c r="F678" s="116">
        <v>4915600</v>
      </c>
      <c r="G678" s="101">
        <f t="shared" si="301"/>
        <v>4915600</v>
      </c>
      <c r="H678" s="117">
        <v>0</v>
      </c>
      <c r="I678" s="117">
        <v>0</v>
      </c>
      <c r="J678" s="117">
        <v>0</v>
      </c>
      <c r="K678" s="117">
        <v>0</v>
      </c>
      <c r="L678" s="117">
        <v>0</v>
      </c>
      <c r="M678" s="117">
        <v>0</v>
      </c>
      <c r="N678" s="118">
        <v>2</v>
      </c>
      <c r="O678" s="101">
        <f>ROUND((F678-AG678)/102.14*100,2)</f>
        <v>4636381.4400000004</v>
      </c>
      <c r="P678" s="101">
        <v>0</v>
      </c>
      <c r="Q678" s="153">
        <v>0</v>
      </c>
      <c r="R678" s="117">
        <v>0</v>
      </c>
      <c r="S678" s="117">
        <v>0</v>
      </c>
      <c r="T678" s="117">
        <v>0</v>
      </c>
      <c r="U678" s="117">
        <v>0</v>
      </c>
      <c r="V678" s="117">
        <v>0</v>
      </c>
      <c r="W678" s="117">
        <v>0</v>
      </c>
      <c r="X678" s="117">
        <v>0</v>
      </c>
      <c r="Y678" s="117">
        <v>0</v>
      </c>
      <c r="Z678" s="117">
        <v>0</v>
      </c>
      <c r="AA678" s="117">
        <v>0</v>
      </c>
      <c r="AB678" s="117">
        <v>0</v>
      </c>
      <c r="AC678" s="117">
        <v>0</v>
      </c>
      <c r="AD678" s="117">
        <v>0</v>
      </c>
      <c r="AE678" s="117">
        <v>0</v>
      </c>
      <c r="AF678" s="101">
        <f>ROUND(O678*2.14%,2)</f>
        <v>99218.559999999998</v>
      </c>
      <c r="AG678" s="101">
        <v>180000</v>
      </c>
      <c r="AH678" s="117">
        <v>0</v>
      </c>
      <c r="AI678" s="93">
        <v>2025</v>
      </c>
      <c r="AJ678" s="93">
        <v>2025</v>
      </c>
      <c r="AK678" s="93">
        <v>2025</v>
      </c>
      <c r="AL678" s="105"/>
      <c r="AM678" s="105"/>
      <c r="AN678" s="105"/>
      <c r="AO678" s="105"/>
      <c r="AP678" s="106" t="s">
        <v>17001</v>
      </c>
      <c r="AQ678" s="106" t="s">
        <v>17004</v>
      </c>
      <c r="AR678" s="106" t="s">
        <v>17001</v>
      </c>
      <c r="AS678" s="106" t="s">
        <v>17010</v>
      </c>
      <c r="AT678" s="106" t="s">
        <v>17010</v>
      </c>
      <c r="AU678" s="106" t="s">
        <v>16998</v>
      </c>
      <c r="AV678" s="106"/>
      <c r="AW678" s="106"/>
      <c r="AX678" s="106"/>
      <c r="AY678" s="106"/>
      <c r="AZ678" s="106" t="s">
        <v>675</v>
      </c>
      <c r="BA678" s="107">
        <v>4847.8</v>
      </c>
      <c r="BB678" s="107">
        <v>635.5</v>
      </c>
      <c r="BC678" s="106" t="s">
        <v>3001</v>
      </c>
      <c r="BD678" s="106" t="s">
        <v>2993</v>
      </c>
      <c r="BE678" s="108"/>
      <c r="BF678" s="109">
        <f t="shared" si="299"/>
        <v>635.5</v>
      </c>
      <c r="BM678" s="52" t="str">
        <f t="shared" si="300"/>
        <v>575.400</v>
      </c>
      <c r="BP678" s="52" t="s">
        <v>650</v>
      </c>
      <c r="BQ678" s="52" t="s">
        <v>619</v>
      </c>
      <c r="BR678" s="52" t="s">
        <v>3292</v>
      </c>
      <c r="BX678" s="52" t="s">
        <v>650</v>
      </c>
      <c r="BY678" s="52" t="s">
        <v>619</v>
      </c>
      <c r="BZ678" s="52" t="s">
        <v>3292</v>
      </c>
      <c r="CK678" s="103">
        <f t="shared" si="292"/>
        <v>-4.0745362639427185E-10</v>
      </c>
    </row>
    <row r="679" spans="1:89" x14ac:dyDescent="0.3">
      <c r="B679" s="104" t="s">
        <v>510</v>
      </c>
      <c r="C679" s="104"/>
      <c r="D679" s="100">
        <f>126864494.21-12000000</f>
        <v>114864494.20999999</v>
      </c>
      <c r="E679" s="104"/>
      <c r="F679" s="140">
        <v>56471101.199999996</v>
      </c>
      <c r="G679" s="100">
        <f>SUM(G680:G686)</f>
        <v>56471101.200000003</v>
      </c>
      <c r="H679" s="101">
        <f t="shared" ref="H679:AH679" si="302">SUM(H680:H686)</f>
        <v>0</v>
      </c>
      <c r="I679" s="101">
        <f t="shared" si="302"/>
        <v>0</v>
      </c>
      <c r="J679" s="101">
        <f t="shared" si="302"/>
        <v>0</v>
      </c>
      <c r="K679" s="101">
        <f t="shared" si="302"/>
        <v>0</v>
      </c>
      <c r="L679" s="101">
        <f t="shared" si="302"/>
        <v>0</v>
      </c>
      <c r="M679" s="101">
        <f t="shared" si="302"/>
        <v>0</v>
      </c>
      <c r="N679" s="102">
        <f t="shared" si="302"/>
        <v>0</v>
      </c>
      <c r="O679" s="101">
        <f t="shared" si="302"/>
        <v>0</v>
      </c>
      <c r="P679" s="101">
        <f t="shared" si="302"/>
        <v>6690.75</v>
      </c>
      <c r="Q679" s="101">
        <f t="shared" si="302"/>
        <v>53995595.450000003</v>
      </c>
      <c r="R679" s="101">
        <f t="shared" si="302"/>
        <v>0</v>
      </c>
      <c r="S679" s="101">
        <f t="shared" si="302"/>
        <v>0</v>
      </c>
      <c r="T679" s="101">
        <f t="shared" si="302"/>
        <v>0</v>
      </c>
      <c r="U679" s="101">
        <f t="shared" si="302"/>
        <v>0</v>
      </c>
      <c r="V679" s="101">
        <f t="shared" si="302"/>
        <v>0</v>
      </c>
      <c r="W679" s="101">
        <f t="shared" si="302"/>
        <v>0</v>
      </c>
      <c r="X679" s="101">
        <f t="shared" si="302"/>
        <v>0</v>
      </c>
      <c r="Y679" s="101">
        <f t="shared" si="302"/>
        <v>0</v>
      </c>
      <c r="Z679" s="101">
        <f t="shared" si="302"/>
        <v>0</v>
      </c>
      <c r="AA679" s="101">
        <f t="shared" si="302"/>
        <v>0</v>
      </c>
      <c r="AB679" s="101">
        <f t="shared" si="302"/>
        <v>0</v>
      </c>
      <c r="AC679" s="101">
        <f t="shared" si="302"/>
        <v>0</v>
      </c>
      <c r="AD679" s="101">
        <f t="shared" si="302"/>
        <v>0</v>
      </c>
      <c r="AE679" s="101">
        <f t="shared" si="302"/>
        <v>0</v>
      </c>
      <c r="AF679" s="101">
        <f t="shared" si="302"/>
        <v>1155505.75</v>
      </c>
      <c r="AG679" s="101">
        <f t="shared" si="302"/>
        <v>1320000</v>
      </c>
      <c r="AH679" s="101">
        <f t="shared" si="302"/>
        <v>0</v>
      </c>
      <c r="AI679" s="93" t="s">
        <v>17075</v>
      </c>
      <c r="AJ679" s="93" t="s">
        <v>17075</v>
      </c>
      <c r="AK679" s="93" t="s">
        <v>17075</v>
      </c>
      <c r="AL679" s="105"/>
      <c r="AM679" s="105"/>
      <c r="AN679" s="105"/>
      <c r="AO679" s="105"/>
      <c r="AP679" s="106"/>
      <c r="AQ679" s="106"/>
      <c r="AR679" s="106"/>
      <c r="AS679" s="106"/>
      <c r="AT679" s="106"/>
      <c r="AU679" s="106"/>
      <c r="AV679" s="106"/>
      <c r="AW679" s="106"/>
      <c r="AX679" s="106"/>
      <c r="AY679" s="106"/>
      <c r="AZ679" s="106"/>
      <c r="BA679" s="107"/>
      <c r="BB679" s="107"/>
      <c r="BC679" s="106"/>
      <c r="BD679" s="106"/>
      <c r="BE679" s="108"/>
      <c r="BF679" s="109">
        <f t="shared" si="299"/>
        <v>-6690.75</v>
      </c>
      <c r="BM679" s="52" t="e">
        <f t="shared" si="300"/>
        <v>#N/A</v>
      </c>
      <c r="BP679" s="52" t="s">
        <v>3890</v>
      </c>
      <c r="BQ679" s="52" t="s">
        <v>3016</v>
      </c>
      <c r="BR679" s="52" t="s">
        <v>3381</v>
      </c>
      <c r="BX679" s="52" t="s">
        <v>3890</v>
      </c>
      <c r="BY679" s="52" t="s">
        <v>3016</v>
      </c>
      <c r="BZ679" s="52" t="s">
        <v>3381</v>
      </c>
      <c r="CK679" s="103">
        <f t="shared" si="292"/>
        <v>0</v>
      </c>
    </row>
    <row r="680" spans="1:89" x14ac:dyDescent="0.3">
      <c r="A680" s="52">
        <v>1</v>
      </c>
      <c r="B680" s="110">
        <f>SUBTOTAL(9,$A$615:A680)</f>
        <v>62</v>
      </c>
      <c r="C680" s="115" t="s">
        <v>558</v>
      </c>
      <c r="D680" s="115"/>
      <c r="E680" s="115"/>
      <c r="F680" s="116">
        <v>6319200</v>
      </c>
      <c r="G680" s="101">
        <f t="shared" ref="G680:G686" si="303">H680+I680+J680+K680+L680+M680+O680+Q680+S680+U680+W680+X680+Y680+Z680+AA680+AB680+AC680+AD680+AE680+AF680+AG680+AH680</f>
        <v>6319200</v>
      </c>
      <c r="H680" s="117">
        <v>0</v>
      </c>
      <c r="I680" s="117">
        <v>0</v>
      </c>
      <c r="J680" s="117">
        <v>0</v>
      </c>
      <c r="K680" s="117">
        <v>0</v>
      </c>
      <c r="L680" s="117">
        <v>0</v>
      </c>
      <c r="M680" s="117">
        <v>0</v>
      </c>
      <c r="N680" s="118">
        <v>0</v>
      </c>
      <c r="O680" s="117">
        <v>0</v>
      </c>
      <c r="P680" s="101">
        <v>750</v>
      </c>
      <c r="Q680" s="101">
        <f t="shared" ref="Q680:Q686" si="304">ROUND((F680-AG680)/102.14*100,2)</f>
        <v>6010573.7199999997</v>
      </c>
      <c r="R680" s="117">
        <v>0</v>
      </c>
      <c r="S680" s="117">
        <v>0</v>
      </c>
      <c r="T680" s="117">
        <v>0</v>
      </c>
      <c r="U680" s="117">
        <v>0</v>
      </c>
      <c r="V680" s="117">
        <v>0</v>
      </c>
      <c r="W680" s="117">
        <v>0</v>
      </c>
      <c r="X680" s="117">
        <v>0</v>
      </c>
      <c r="Y680" s="117">
        <v>0</v>
      </c>
      <c r="Z680" s="117">
        <v>0</v>
      </c>
      <c r="AA680" s="117">
        <v>0</v>
      </c>
      <c r="AB680" s="117">
        <v>0</v>
      </c>
      <c r="AC680" s="117">
        <v>0</v>
      </c>
      <c r="AD680" s="117">
        <v>0</v>
      </c>
      <c r="AE680" s="117">
        <v>0</v>
      </c>
      <c r="AF680" s="101">
        <f t="shared" ref="AF680:AF686" si="305">ROUND(Q680*2.14%,2)</f>
        <v>128626.28</v>
      </c>
      <c r="AG680" s="101">
        <v>180000</v>
      </c>
      <c r="AH680" s="117">
        <v>0</v>
      </c>
      <c r="AI680" s="93">
        <v>2025</v>
      </c>
      <c r="AJ680" s="93">
        <v>2025</v>
      </c>
      <c r="AK680" s="93">
        <v>2025</v>
      </c>
      <c r="AL680" s="105"/>
      <c r="AM680" s="105"/>
      <c r="AN680" s="105"/>
      <c r="AO680" s="105"/>
      <c r="AP680" s="106" t="s">
        <v>17006</v>
      </c>
      <c r="AQ680" s="106" t="s">
        <v>16997</v>
      </c>
      <c r="AR680" s="106">
        <v>0</v>
      </c>
      <c r="AS680" s="106" t="s">
        <v>17017</v>
      </c>
      <c r="AT680" s="106" t="s">
        <v>17018</v>
      </c>
      <c r="AU680" s="106">
        <v>0</v>
      </c>
      <c r="AV680" s="106"/>
      <c r="AW680" s="106"/>
      <c r="AX680" s="106"/>
      <c r="AY680" s="106"/>
      <c r="AZ680" s="106" t="s">
        <v>795</v>
      </c>
      <c r="BA680" s="107">
        <v>791.29</v>
      </c>
      <c r="BB680" s="107">
        <v>650</v>
      </c>
      <c r="BC680" s="106" t="s">
        <v>2975</v>
      </c>
      <c r="BD680" s="106" t="s">
        <v>17058</v>
      </c>
      <c r="BE680" s="108"/>
      <c r="BF680" s="109">
        <f t="shared" si="299"/>
        <v>-100</v>
      </c>
      <c r="BM680" s="52" t="str">
        <f t="shared" si="300"/>
        <v>500.000</v>
      </c>
      <c r="BP680" s="52" t="s">
        <v>3891</v>
      </c>
      <c r="BQ680" s="52" t="s">
        <v>2993</v>
      </c>
      <c r="BR680" s="52" t="s">
        <v>1436</v>
      </c>
      <c r="BX680" s="52" t="s">
        <v>3891</v>
      </c>
      <c r="BY680" s="52" t="s">
        <v>2993</v>
      </c>
      <c r="BZ680" s="52" t="s">
        <v>1436</v>
      </c>
      <c r="CK680" s="103">
        <f t="shared" si="292"/>
        <v>2.6193447411060333E-10</v>
      </c>
    </row>
    <row r="681" spans="1:89" x14ac:dyDescent="0.3">
      <c r="A681" s="52">
        <v>1</v>
      </c>
      <c r="B681" s="110">
        <f>SUBTOTAL(9,$A$615:A681)</f>
        <v>63</v>
      </c>
      <c r="C681" s="115" t="s">
        <v>3370</v>
      </c>
      <c r="D681" s="115"/>
      <c r="E681" s="115"/>
      <c r="F681" s="116">
        <v>4657250.4000000004</v>
      </c>
      <c r="G681" s="101">
        <f t="shared" si="303"/>
        <v>4657250.3999999994</v>
      </c>
      <c r="H681" s="117">
        <v>0</v>
      </c>
      <c r="I681" s="117">
        <v>0</v>
      </c>
      <c r="J681" s="117">
        <v>0</v>
      </c>
      <c r="K681" s="117">
        <v>0</v>
      </c>
      <c r="L681" s="117">
        <v>0</v>
      </c>
      <c r="M681" s="117">
        <v>0</v>
      </c>
      <c r="N681" s="118">
        <v>0</v>
      </c>
      <c r="O681" s="117">
        <v>0</v>
      </c>
      <c r="P681" s="101">
        <v>552.75</v>
      </c>
      <c r="Q681" s="101">
        <f t="shared" si="304"/>
        <v>4383444.68</v>
      </c>
      <c r="R681" s="117">
        <v>0</v>
      </c>
      <c r="S681" s="117">
        <v>0</v>
      </c>
      <c r="T681" s="117">
        <v>0</v>
      </c>
      <c r="U681" s="117">
        <v>0</v>
      </c>
      <c r="V681" s="117">
        <v>0</v>
      </c>
      <c r="W681" s="117">
        <v>0</v>
      </c>
      <c r="X681" s="117">
        <v>0</v>
      </c>
      <c r="Y681" s="117">
        <v>0</v>
      </c>
      <c r="Z681" s="117">
        <v>0</v>
      </c>
      <c r="AA681" s="117">
        <v>0</v>
      </c>
      <c r="AB681" s="117">
        <v>0</v>
      </c>
      <c r="AC681" s="117">
        <v>0</v>
      </c>
      <c r="AD681" s="117">
        <v>0</v>
      </c>
      <c r="AE681" s="117">
        <v>0</v>
      </c>
      <c r="AF681" s="101">
        <f t="shared" si="305"/>
        <v>93805.72</v>
      </c>
      <c r="AG681" s="101">
        <v>180000</v>
      </c>
      <c r="AH681" s="117">
        <v>0</v>
      </c>
      <c r="AI681" s="93">
        <v>2025</v>
      </c>
      <c r="AJ681" s="93">
        <v>2025</v>
      </c>
      <c r="AK681" s="93">
        <v>2025</v>
      </c>
      <c r="AL681" s="105"/>
      <c r="AM681" s="105"/>
      <c r="AN681" s="105"/>
      <c r="AO681" s="105"/>
      <c r="AP681" s="106" t="s">
        <v>17000</v>
      </c>
      <c r="AQ681" s="106" t="s">
        <v>17019</v>
      </c>
      <c r="AR681" s="106"/>
      <c r="AS681" s="106" t="s">
        <v>16998</v>
      </c>
      <c r="AT681" s="106" t="s">
        <v>17004</v>
      </c>
      <c r="AU681" s="106"/>
      <c r="AV681" s="106"/>
      <c r="AW681" s="106"/>
      <c r="AX681" s="106"/>
      <c r="AY681" s="106"/>
      <c r="AZ681" s="106">
        <v>1976</v>
      </c>
      <c r="BA681" s="107">
        <v>1655.19</v>
      </c>
      <c r="BB681" s="107">
        <v>552.75</v>
      </c>
      <c r="BC681" s="106" t="s">
        <v>2975</v>
      </c>
      <c r="BD681" s="106">
        <v>2010</v>
      </c>
      <c r="BE681" s="108"/>
      <c r="BF681" s="109">
        <f t="shared" si="299"/>
        <v>0</v>
      </c>
      <c r="CK681" s="103">
        <f t="shared" si="292"/>
        <v>-2.6193447411060333E-10</v>
      </c>
    </row>
    <row r="682" spans="1:89" x14ac:dyDescent="0.3">
      <c r="A682" s="52">
        <v>1</v>
      </c>
      <c r="B682" s="110">
        <f>SUBTOTAL(9,$A$615:A682)</f>
        <v>64</v>
      </c>
      <c r="C682" s="115" t="s">
        <v>559</v>
      </c>
      <c r="D682" s="115"/>
      <c r="E682" s="115"/>
      <c r="F682" s="116">
        <v>5139616</v>
      </c>
      <c r="G682" s="101">
        <f t="shared" si="303"/>
        <v>5139616</v>
      </c>
      <c r="H682" s="117">
        <v>0</v>
      </c>
      <c r="I682" s="117">
        <v>0</v>
      </c>
      <c r="J682" s="117">
        <v>0</v>
      </c>
      <c r="K682" s="117">
        <v>0</v>
      </c>
      <c r="L682" s="117">
        <v>0</v>
      </c>
      <c r="M682" s="117">
        <v>0</v>
      </c>
      <c r="N682" s="118">
        <v>0</v>
      </c>
      <c r="O682" s="117">
        <v>0</v>
      </c>
      <c r="P682" s="101">
        <v>610</v>
      </c>
      <c r="Q682" s="101">
        <f t="shared" si="304"/>
        <v>4855703.9400000004</v>
      </c>
      <c r="R682" s="117">
        <v>0</v>
      </c>
      <c r="S682" s="117">
        <v>0</v>
      </c>
      <c r="T682" s="117">
        <v>0</v>
      </c>
      <c r="U682" s="117">
        <v>0</v>
      </c>
      <c r="V682" s="117">
        <v>0</v>
      </c>
      <c r="W682" s="117">
        <v>0</v>
      </c>
      <c r="X682" s="117">
        <v>0</v>
      </c>
      <c r="Y682" s="117">
        <v>0</v>
      </c>
      <c r="Z682" s="117">
        <v>0</v>
      </c>
      <c r="AA682" s="117">
        <v>0</v>
      </c>
      <c r="AB682" s="117">
        <v>0</v>
      </c>
      <c r="AC682" s="117">
        <v>0</v>
      </c>
      <c r="AD682" s="117">
        <v>0</v>
      </c>
      <c r="AE682" s="117">
        <v>0</v>
      </c>
      <c r="AF682" s="101">
        <f t="shared" si="305"/>
        <v>103912.06</v>
      </c>
      <c r="AG682" s="101">
        <v>180000</v>
      </c>
      <c r="AH682" s="117">
        <v>0</v>
      </c>
      <c r="AI682" s="93">
        <v>2025</v>
      </c>
      <c r="AJ682" s="93">
        <v>2025</v>
      </c>
      <c r="AK682" s="93">
        <v>2025</v>
      </c>
      <c r="AL682" s="105"/>
      <c r="AM682" s="105"/>
      <c r="AN682" s="105"/>
      <c r="AO682" s="105"/>
      <c r="AP682" s="106" t="s">
        <v>17008</v>
      </c>
      <c r="AQ682" s="106" t="s">
        <v>17011</v>
      </c>
      <c r="AR682" s="106">
        <v>0</v>
      </c>
      <c r="AS682" s="106" t="s">
        <v>17003</v>
      </c>
      <c r="AT682" s="106" t="s">
        <v>17018</v>
      </c>
      <c r="AU682" s="106">
        <v>0</v>
      </c>
      <c r="AV682" s="106"/>
      <c r="AW682" s="106"/>
      <c r="AX682" s="106"/>
      <c r="AY682" s="106"/>
      <c r="AZ682" s="106" t="s">
        <v>779</v>
      </c>
      <c r="BA682" s="107">
        <v>1224.3</v>
      </c>
      <c r="BB682" s="107" t="s">
        <v>2993</v>
      </c>
      <c r="BC682" s="106" t="s">
        <v>2975</v>
      </c>
      <c r="BD682" s="106" t="s">
        <v>17058</v>
      </c>
      <c r="BE682" s="108"/>
      <c r="BF682" s="109" t="e">
        <f t="shared" si="299"/>
        <v>#VALUE!</v>
      </c>
      <c r="BM682" s="52" t="str">
        <f>VLOOKUP(C682,BP:BR,3,FALSE)</f>
        <v>нет данных</v>
      </c>
      <c r="BP682" s="52" t="s">
        <v>3892</v>
      </c>
      <c r="BQ682" s="52" t="s">
        <v>3019</v>
      </c>
      <c r="BR682" s="52" t="s">
        <v>2371</v>
      </c>
      <c r="BX682" s="52" t="s">
        <v>3892</v>
      </c>
      <c r="BY682" s="52" t="s">
        <v>3019</v>
      </c>
      <c r="BZ682" s="52" t="s">
        <v>2371</v>
      </c>
      <c r="CK682" s="103">
        <f t="shared" si="292"/>
        <v>-4.0745362639427185E-10</v>
      </c>
    </row>
    <row r="683" spans="1:89" x14ac:dyDescent="0.3">
      <c r="A683" s="52">
        <v>1</v>
      </c>
      <c r="B683" s="110">
        <f>SUBTOTAL(9,$A$615:A683)</f>
        <v>65</v>
      </c>
      <c r="C683" s="115" t="s">
        <v>560</v>
      </c>
      <c r="D683" s="115"/>
      <c r="E683" s="115"/>
      <c r="F683" s="116">
        <v>11220000</v>
      </c>
      <c r="G683" s="101">
        <f t="shared" si="303"/>
        <v>11220000</v>
      </c>
      <c r="H683" s="117">
        <v>0</v>
      </c>
      <c r="I683" s="117">
        <v>0</v>
      </c>
      <c r="J683" s="117">
        <v>0</v>
      </c>
      <c r="K683" s="117">
        <v>0</v>
      </c>
      <c r="L683" s="117">
        <v>0</v>
      </c>
      <c r="M683" s="117">
        <v>0</v>
      </c>
      <c r="N683" s="118">
        <v>0</v>
      </c>
      <c r="O683" s="117">
        <v>0</v>
      </c>
      <c r="P683" s="101">
        <v>1320</v>
      </c>
      <c r="Q683" s="101">
        <f t="shared" si="304"/>
        <v>10789112.98</v>
      </c>
      <c r="R683" s="117">
        <v>0</v>
      </c>
      <c r="S683" s="117">
        <v>0</v>
      </c>
      <c r="T683" s="117">
        <v>0</v>
      </c>
      <c r="U683" s="117">
        <v>0</v>
      </c>
      <c r="V683" s="117">
        <v>0</v>
      </c>
      <c r="W683" s="117">
        <v>0</v>
      </c>
      <c r="X683" s="117">
        <v>0</v>
      </c>
      <c r="Y683" s="117">
        <v>0</v>
      </c>
      <c r="Z683" s="117">
        <v>0</v>
      </c>
      <c r="AA683" s="117">
        <v>0</v>
      </c>
      <c r="AB683" s="117">
        <v>0</v>
      </c>
      <c r="AC683" s="117">
        <v>0</v>
      </c>
      <c r="AD683" s="117">
        <v>0</v>
      </c>
      <c r="AE683" s="117">
        <v>0</v>
      </c>
      <c r="AF683" s="101">
        <f t="shared" si="305"/>
        <v>230887.02</v>
      </c>
      <c r="AG683" s="117">
        <v>200000</v>
      </c>
      <c r="AH683" s="117">
        <v>0</v>
      </c>
      <c r="AI683" s="93">
        <v>2025</v>
      </c>
      <c r="AJ683" s="93">
        <v>2025</v>
      </c>
      <c r="AK683" s="93">
        <v>2025</v>
      </c>
      <c r="AL683" s="105"/>
      <c r="AM683" s="105"/>
      <c r="AN683" s="105"/>
      <c r="AO683" s="105"/>
      <c r="AP683" s="106" t="s">
        <v>17000</v>
      </c>
      <c r="AQ683" s="106" t="s">
        <v>17002</v>
      </c>
      <c r="AR683" s="106">
        <v>0</v>
      </c>
      <c r="AS683" s="106" t="s">
        <v>17012</v>
      </c>
      <c r="AT683" s="106" t="s">
        <v>17014</v>
      </c>
      <c r="AU683" s="106" t="s">
        <v>17014</v>
      </c>
      <c r="AV683" s="106"/>
      <c r="AW683" s="106"/>
      <c r="AX683" s="106"/>
      <c r="AY683" s="106"/>
      <c r="AZ683" s="106" t="s">
        <v>619</v>
      </c>
      <c r="BA683" s="107">
        <v>6351.5</v>
      </c>
      <c r="BB683" s="107" t="s">
        <v>2993</v>
      </c>
      <c r="BC683" s="106" t="s">
        <v>3053</v>
      </c>
      <c r="BD683" s="106">
        <v>2012</v>
      </c>
      <c r="BE683" s="108"/>
      <c r="BF683" s="109" t="e">
        <f t="shared" si="299"/>
        <v>#VALUE!</v>
      </c>
      <c r="BM683" s="52" t="str">
        <f>VLOOKUP(C683,BP:BR,3,FALSE)</f>
        <v>1318.400</v>
      </c>
      <c r="BP683" s="52" t="s">
        <v>3894</v>
      </c>
      <c r="BQ683" s="52" t="s">
        <v>673</v>
      </c>
      <c r="BR683" s="52" t="s">
        <v>715</v>
      </c>
      <c r="BX683" s="52" t="s">
        <v>3894</v>
      </c>
      <c r="BY683" s="52" t="s">
        <v>673</v>
      </c>
      <c r="BZ683" s="52" t="s">
        <v>715</v>
      </c>
      <c r="CK683" s="103">
        <f t="shared" si="292"/>
        <v>-4.3655745685100555E-10</v>
      </c>
    </row>
    <row r="684" spans="1:89" x14ac:dyDescent="0.3">
      <c r="A684" s="52">
        <v>1</v>
      </c>
      <c r="B684" s="110">
        <f>SUBTOTAL(9,$A$615:A684)</f>
        <v>66</v>
      </c>
      <c r="C684" s="115" t="s">
        <v>561</v>
      </c>
      <c r="D684" s="115"/>
      <c r="E684" s="115"/>
      <c r="F684" s="116">
        <v>15166080</v>
      </c>
      <c r="G684" s="101">
        <f t="shared" si="303"/>
        <v>15166080</v>
      </c>
      <c r="H684" s="117">
        <v>0</v>
      </c>
      <c r="I684" s="117">
        <v>0</v>
      </c>
      <c r="J684" s="117">
        <v>0</v>
      </c>
      <c r="K684" s="117">
        <v>0</v>
      </c>
      <c r="L684" s="117">
        <v>0</v>
      </c>
      <c r="M684" s="117">
        <v>0</v>
      </c>
      <c r="N684" s="118">
        <v>0</v>
      </c>
      <c r="O684" s="117">
        <v>0</v>
      </c>
      <c r="P684" s="101">
        <v>1800</v>
      </c>
      <c r="Q684" s="101">
        <f t="shared" si="304"/>
        <v>14652516.15</v>
      </c>
      <c r="R684" s="117">
        <v>0</v>
      </c>
      <c r="S684" s="117">
        <v>0</v>
      </c>
      <c r="T684" s="117">
        <v>0</v>
      </c>
      <c r="U684" s="117">
        <v>0</v>
      </c>
      <c r="V684" s="117">
        <v>0</v>
      </c>
      <c r="W684" s="117">
        <v>0</v>
      </c>
      <c r="X684" s="117">
        <v>0</v>
      </c>
      <c r="Y684" s="117">
        <v>0</v>
      </c>
      <c r="Z684" s="117">
        <v>0</v>
      </c>
      <c r="AA684" s="117">
        <v>0</v>
      </c>
      <c r="AB684" s="117">
        <v>0</v>
      </c>
      <c r="AC684" s="117">
        <v>0</v>
      </c>
      <c r="AD684" s="117">
        <v>0</v>
      </c>
      <c r="AE684" s="117">
        <v>0</v>
      </c>
      <c r="AF684" s="101">
        <f t="shared" si="305"/>
        <v>313563.84999999998</v>
      </c>
      <c r="AG684" s="117">
        <v>200000</v>
      </c>
      <c r="AH684" s="117">
        <v>0</v>
      </c>
      <c r="AI684" s="93">
        <v>2025</v>
      </c>
      <c r="AJ684" s="93">
        <v>2025</v>
      </c>
      <c r="AK684" s="93">
        <v>2025</v>
      </c>
      <c r="AL684" s="105"/>
      <c r="AM684" s="105"/>
      <c r="AN684" s="105"/>
      <c r="AO684" s="105"/>
      <c r="AP684" s="106" t="s">
        <v>17013</v>
      </c>
      <c r="AQ684" s="106" t="s">
        <v>17018</v>
      </c>
      <c r="AR684" s="106">
        <v>0</v>
      </c>
      <c r="AS684" s="106" t="s">
        <v>17010</v>
      </c>
      <c r="AT684" s="106" t="s">
        <v>17004</v>
      </c>
      <c r="AU684" s="106" t="s">
        <v>17010</v>
      </c>
      <c r="AV684" s="106"/>
      <c r="AW684" s="106"/>
      <c r="AX684" s="106"/>
      <c r="AY684" s="106"/>
      <c r="AZ684" s="106" t="s">
        <v>707</v>
      </c>
      <c r="BA684" s="107">
        <v>7459.8</v>
      </c>
      <c r="BB684" s="107">
        <v>1651.26</v>
      </c>
      <c r="BC684" s="106" t="s">
        <v>2975</v>
      </c>
      <c r="BD684" s="106" t="s">
        <v>17058</v>
      </c>
      <c r="BE684" s="108"/>
      <c r="BF684" s="109">
        <f t="shared" si="299"/>
        <v>-148.74</v>
      </c>
      <c r="BM684" s="52" t="str">
        <f>VLOOKUP(C684,BP:BR,3,FALSE)</f>
        <v>нет данных</v>
      </c>
      <c r="BP684" s="52" t="s">
        <v>3895</v>
      </c>
      <c r="BQ684" s="52" t="s">
        <v>673</v>
      </c>
      <c r="BR684" s="52" t="s">
        <v>2993</v>
      </c>
      <c r="BX684" s="52" t="s">
        <v>3895</v>
      </c>
      <c r="BY684" s="52" t="s">
        <v>673</v>
      </c>
      <c r="BZ684" s="52" t="s">
        <v>2993</v>
      </c>
      <c r="CK684" s="103">
        <f t="shared" si="292"/>
        <v>-3.4924596548080444E-10</v>
      </c>
    </row>
    <row r="685" spans="1:89" x14ac:dyDescent="0.3">
      <c r="A685" s="52">
        <v>1</v>
      </c>
      <c r="B685" s="110">
        <f>SUBTOTAL(9,$A$615:A685)</f>
        <v>67</v>
      </c>
      <c r="C685" s="115" t="s">
        <v>562</v>
      </c>
      <c r="D685" s="115"/>
      <c r="E685" s="115"/>
      <c r="F685" s="116">
        <v>4280204.8</v>
      </c>
      <c r="G685" s="101">
        <f t="shared" si="303"/>
        <v>4280204.8000000007</v>
      </c>
      <c r="H685" s="117">
        <v>0</v>
      </c>
      <c r="I685" s="117">
        <v>0</v>
      </c>
      <c r="J685" s="117">
        <v>0</v>
      </c>
      <c r="K685" s="117">
        <v>0</v>
      </c>
      <c r="L685" s="117">
        <v>0</v>
      </c>
      <c r="M685" s="117">
        <v>0</v>
      </c>
      <c r="N685" s="118">
        <v>0</v>
      </c>
      <c r="O685" s="117">
        <v>0</v>
      </c>
      <c r="P685" s="101">
        <v>508</v>
      </c>
      <c r="Q685" s="101">
        <f t="shared" si="304"/>
        <v>4014298.81</v>
      </c>
      <c r="R685" s="117">
        <v>0</v>
      </c>
      <c r="S685" s="117">
        <v>0</v>
      </c>
      <c r="T685" s="117">
        <v>0</v>
      </c>
      <c r="U685" s="117">
        <v>0</v>
      </c>
      <c r="V685" s="117">
        <v>0</v>
      </c>
      <c r="W685" s="117">
        <v>0</v>
      </c>
      <c r="X685" s="117">
        <v>0</v>
      </c>
      <c r="Y685" s="117">
        <v>0</v>
      </c>
      <c r="Z685" s="117">
        <v>0</v>
      </c>
      <c r="AA685" s="117">
        <v>0</v>
      </c>
      <c r="AB685" s="117">
        <v>0</v>
      </c>
      <c r="AC685" s="117">
        <v>0</v>
      </c>
      <c r="AD685" s="117">
        <v>0</v>
      </c>
      <c r="AE685" s="117">
        <v>0</v>
      </c>
      <c r="AF685" s="101">
        <f t="shared" si="305"/>
        <v>85905.99</v>
      </c>
      <c r="AG685" s="101">
        <v>180000</v>
      </c>
      <c r="AH685" s="117">
        <v>0</v>
      </c>
      <c r="AI685" s="93">
        <v>2025</v>
      </c>
      <c r="AJ685" s="93">
        <v>2025</v>
      </c>
      <c r="AK685" s="93">
        <v>2025</v>
      </c>
      <c r="AL685" s="105"/>
      <c r="AM685" s="105"/>
      <c r="AN685" s="105"/>
      <c r="AO685" s="105"/>
      <c r="AP685" s="106" t="s">
        <v>17016</v>
      </c>
      <c r="AQ685" s="106" t="s">
        <v>16995</v>
      </c>
      <c r="AR685" s="106">
        <v>0</v>
      </c>
      <c r="AS685" s="106" t="s">
        <v>17011</v>
      </c>
      <c r="AT685" s="106" t="s">
        <v>17012</v>
      </c>
      <c r="AU685" s="106">
        <v>0</v>
      </c>
      <c r="AV685" s="106"/>
      <c r="AW685" s="106"/>
      <c r="AX685" s="106"/>
      <c r="AY685" s="106"/>
      <c r="AZ685" s="106" t="s">
        <v>668</v>
      </c>
      <c r="BA685" s="107">
        <v>1038.8</v>
      </c>
      <c r="BB685" s="107">
        <v>508</v>
      </c>
      <c r="BC685" s="106" t="s">
        <v>2975</v>
      </c>
      <c r="BD685" s="106" t="s">
        <v>17058</v>
      </c>
      <c r="BE685" s="108"/>
      <c r="BF685" s="109">
        <f t="shared" si="299"/>
        <v>0</v>
      </c>
      <c r="BM685" s="52" t="str">
        <f>VLOOKUP(C685,BP:BR,3,FALSE)</f>
        <v>440.000</v>
      </c>
      <c r="BP685" s="52" t="s">
        <v>3897</v>
      </c>
      <c r="BQ685" s="52" t="s">
        <v>667</v>
      </c>
      <c r="BR685" s="52" t="s">
        <v>2993</v>
      </c>
      <c r="BX685" s="52" t="s">
        <v>3897</v>
      </c>
      <c r="BY685" s="52" t="s">
        <v>667</v>
      </c>
      <c r="BZ685" s="52" t="s">
        <v>2993</v>
      </c>
      <c r="CK685" s="103">
        <f t="shared" si="292"/>
        <v>6.9849193096160889E-10</v>
      </c>
    </row>
    <row r="686" spans="1:89" x14ac:dyDescent="0.3">
      <c r="A686" s="52">
        <v>1</v>
      </c>
      <c r="B686" s="110">
        <f>SUBTOTAL(9,$A$615:A686)</f>
        <v>68</v>
      </c>
      <c r="C686" s="115" t="s">
        <v>3726</v>
      </c>
      <c r="D686" s="115"/>
      <c r="E686" s="115"/>
      <c r="F686" s="116">
        <v>9688750</v>
      </c>
      <c r="G686" s="101">
        <f t="shared" si="303"/>
        <v>9688750</v>
      </c>
      <c r="H686" s="117">
        <v>0</v>
      </c>
      <c r="I686" s="117">
        <v>0</v>
      </c>
      <c r="J686" s="117">
        <v>0</v>
      </c>
      <c r="K686" s="117">
        <v>0</v>
      </c>
      <c r="L686" s="117">
        <v>0</v>
      </c>
      <c r="M686" s="117">
        <v>0</v>
      </c>
      <c r="N686" s="118">
        <v>0</v>
      </c>
      <c r="O686" s="117">
        <v>0</v>
      </c>
      <c r="P686" s="101">
        <v>1150</v>
      </c>
      <c r="Q686" s="101">
        <f t="shared" si="304"/>
        <v>9289945.1699999999</v>
      </c>
      <c r="R686" s="117">
        <v>0</v>
      </c>
      <c r="S686" s="117">
        <v>0</v>
      </c>
      <c r="T686" s="117">
        <v>0</v>
      </c>
      <c r="U686" s="117">
        <v>0</v>
      </c>
      <c r="V686" s="117">
        <v>0</v>
      </c>
      <c r="W686" s="117">
        <v>0</v>
      </c>
      <c r="X686" s="117">
        <v>0</v>
      </c>
      <c r="Y686" s="117">
        <v>0</v>
      </c>
      <c r="Z686" s="117">
        <v>0</v>
      </c>
      <c r="AA686" s="117">
        <v>0</v>
      </c>
      <c r="AB686" s="117">
        <v>0</v>
      </c>
      <c r="AC686" s="117">
        <v>0</v>
      </c>
      <c r="AD686" s="117">
        <v>0</v>
      </c>
      <c r="AE686" s="117">
        <v>0</v>
      </c>
      <c r="AF686" s="101">
        <f t="shared" si="305"/>
        <v>198804.83</v>
      </c>
      <c r="AG686" s="117">
        <v>200000</v>
      </c>
      <c r="AH686" s="117">
        <v>0</v>
      </c>
      <c r="AI686" s="93">
        <v>2025</v>
      </c>
      <c r="AJ686" s="93">
        <v>2025</v>
      </c>
      <c r="AK686" s="93">
        <v>2025</v>
      </c>
      <c r="AL686" s="105"/>
      <c r="AM686" s="105"/>
      <c r="AN686" s="105"/>
      <c r="AO686" s="105"/>
      <c r="AP686" s="106" t="s">
        <v>17008</v>
      </c>
      <c r="AQ686" s="106" t="s">
        <v>17005</v>
      </c>
      <c r="AR686" s="106"/>
      <c r="AS686" s="106" t="s">
        <v>16999</v>
      </c>
      <c r="AT686" s="106" t="s">
        <v>17007</v>
      </c>
      <c r="AU686" s="106" t="s">
        <v>17009</v>
      </c>
      <c r="AV686" s="106"/>
      <c r="AW686" s="106"/>
      <c r="AX686" s="106"/>
      <c r="AY686" s="106"/>
      <c r="AZ686" s="106">
        <v>1989</v>
      </c>
      <c r="BA686" s="107">
        <v>3233.6</v>
      </c>
      <c r="BB686" s="107">
        <v>1150</v>
      </c>
      <c r="BC686" s="106" t="s">
        <v>2975</v>
      </c>
      <c r="BD686" s="106" t="s">
        <v>17058</v>
      </c>
      <c r="BE686" s="108"/>
      <c r="BF686" s="109">
        <f t="shared" si="299"/>
        <v>0</v>
      </c>
      <c r="CK686" s="103">
        <f t="shared" si="292"/>
        <v>8.7311491370201111E-11</v>
      </c>
    </row>
    <row r="687" spans="1:89" x14ac:dyDescent="0.3">
      <c r="B687" s="104" t="s">
        <v>535</v>
      </c>
      <c r="C687" s="104"/>
      <c r="D687" s="104"/>
      <c r="E687" s="104"/>
      <c r="F687" s="140">
        <v>17708184.120000001</v>
      </c>
      <c r="G687" s="100">
        <f>SUM(G688:G689)</f>
        <v>17708184.119999997</v>
      </c>
      <c r="H687" s="101">
        <f t="shared" ref="H687:AH687" si="306">SUM(H688:H689)</f>
        <v>0</v>
      </c>
      <c r="I687" s="101">
        <f t="shared" si="306"/>
        <v>0</v>
      </c>
      <c r="J687" s="101">
        <f t="shared" si="306"/>
        <v>0</v>
      </c>
      <c r="K687" s="101">
        <f t="shared" si="306"/>
        <v>0</v>
      </c>
      <c r="L687" s="101">
        <f t="shared" si="306"/>
        <v>0</v>
      </c>
      <c r="M687" s="101">
        <f t="shared" si="306"/>
        <v>0</v>
      </c>
      <c r="N687" s="102">
        <f t="shared" si="306"/>
        <v>0</v>
      </c>
      <c r="O687" s="101">
        <f t="shared" si="306"/>
        <v>0</v>
      </c>
      <c r="P687" s="101">
        <f t="shared" si="306"/>
        <v>1993</v>
      </c>
      <c r="Q687" s="101">
        <f t="shared" si="306"/>
        <v>16965130.329999998</v>
      </c>
      <c r="R687" s="101">
        <f t="shared" si="306"/>
        <v>0</v>
      </c>
      <c r="S687" s="101">
        <f t="shared" si="306"/>
        <v>0</v>
      </c>
      <c r="T687" s="101">
        <f t="shared" si="306"/>
        <v>0</v>
      </c>
      <c r="U687" s="101">
        <f t="shared" si="306"/>
        <v>0</v>
      </c>
      <c r="V687" s="101">
        <f t="shared" si="306"/>
        <v>0</v>
      </c>
      <c r="W687" s="101">
        <f t="shared" si="306"/>
        <v>0</v>
      </c>
      <c r="X687" s="101">
        <f t="shared" si="306"/>
        <v>0</v>
      </c>
      <c r="Y687" s="101">
        <f t="shared" si="306"/>
        <v>0</v>
      </c>
      <c r="Z687" s="101">
        <f t="shared" si="306"/>
        <v>0</v>
      </c>
      <c r="AA687" s="101">
        <f t="shared" si="306"/>
        <v>0</v>
      </c>
      <c r="AB687" s="101">
        <f t="shared" si="306"/>
        <v>0</v>
      </c>
      <c r="AC687" s="101">
        <f t="shared" si="306"/>
        <v>0</v>
      </c>
      <c r="AD687" s="101">
        <f t="shared" si="306"/>
        <v>0</v>
      </c>
      <c r="AE687" s="101">
        <f t="shared" si="306"/>
        <v>0</v>
      </c>
      <c r="AF687" s="101">
        <f t="shared" si="306"/>
        <v>363053.79000000004</v>
      </c>
      <c r="AG687" s="101">
        <f t="shared" si="306"/>
        <v>380000</v>
      </c>
      <c r="AH687" s="101">
        <f t="shared" si="306"/>
        <v>0</v>
      </c>
      <c r="AI687" s="93" t="s">
        <v>17075</v>
      </c>
      <c r="AJ687" s="93" t="s">
        <v>17075</v>
      </c>
      <c r="AK687" s="93" t="s">
        <v>17075</v>
      </c>
      <c r="AL687" s="105"/>
      <c r="AM687" s="105"/>
      <c r="AN687" s="105"/>
      <c r="AO687" s="105"/>
      <c r="AP687" s="106"/>
      <c r="AQ687" s="106"/>
      <c r="AR687" s="106"/>
      <c r="AS687" s="106"/>
      <c r="AT687" s="106"/>
      <c r="AU687" s="106"/>
      <c r="AV687" s="106"/>
      <c r="AW687" s="106"/>
      <c r="AX687" s="106"/>
      <c r="AY687" s="106"/>
      <c r="AZ687" s="106"/>
      <c r="BA687" s="107"/>
      <c r="BB687" s="107"/>
      <c r="BC687" s="106"/>
      <c r="BD687" s="106"/>
      <c r="BE687" s="108"/>
      <c r="BF687" s="109">
        <f t="shared" si="299"/>
        <v>-1993</v>
      </c>
      <c r="BM687" s="52" t="e">
        <f t="shared" ref="BM687:BM718" si="307">VLOOKUP(C687,BP:BR,3,FALSE)</f>
        <v>#N/A</v>
      </c>
      <c r="BP687" s="52" t="s">
        <v>3898</v>
      </c>
      <c r="BQ687" s="52" t="s">
        <v>2993</v>
      </c>
      <c r="BR687" s="52" t="s">
        <v>2993</v>
      </c>
      <c r="BX687" s="52" t="s">
        <v>3898</v>
      </c>
      <c r="BY687" s="52" t="s">
        <v>2993</v>
      </c>
      <c r="BZ687" s="52" t="s">
        <v>2993</v>
      </c>
      <c r="CK687" s="103">
        <f t="shared" si="292"/>
        <v>-9.3132257461547852E-10</v>
      </c>
    </row>
    <row r="688" spans="1:89" x14ac:dyDescent="0.3">
      <c r="A688" s="52">
        <v>1</v>
      </c>
      <c r="B688" s="110">
        <f>SUBTOTAL(9,$A$615:A688)</f>
        <v>69</v>
      </c>
      <c r="C688" s="115" t="s">
        <v>564</v>
      </c>
      <c r="D688" s="115"/>
      <c r="E688" s="115"/>
      <c r="F688" s="116">
        <v>9336140.8800000008</v>
      </c>
      <c r="G688" s="101">
        <f t="shared" ref="G688:G689" si="308">H688+I688+J688+K688+L688+M688+O688+Q688+S688+U688+W688+X688+Y688+Z688+AA688+AB688+AC688+AD688+AE688+AF688+AG688+AH688</f>
        <v>9336140.879999999</v>
      </c>
      <c r="H688" s="117">
        <v>0</v>
      </c>
      <c r="I688" s="117">
        <v>0</v>
      </c>
      <c r="J688" s="117">
        <v>0</v>
      </c>
      <c r="K688" s="117">
        <v>0</v>
      </c>
      <c r="L688" s="117">
        <v>0</v>
      </c>
      <c r="M688" s="117">
        <v>0</v>
      </c>
      <c r="N688" s="118">
        <v>0</v>
      </c>
      <c r="O688" s="117">
        <v>0</v>
      </c>
      <c r="P688" s="101">
        <v>1047</v>
      </c>
      <c r="Q688" s="101">
        <f>ROUND((F688-AG688)/102.14*100,2)</f>
        <v>8944723.7899999991</v>
      </c>
      <c r="R688" s="117">
        <v>0</v>
      </c>
      <c r="S688" s="117">
        <v>0</v>
      </c>
      <c r="T688" s="117">
        <v>0</v>
      </c>
      <c r="U688" s="117">
        <v>0</v>
      </c>
      <c r="V688" s="117">
        <v>0</v>
      </c>
      <c r="W688" s="117">
        <v>0</v>
      </c>
      <c r="X688" s="117">
        <v>0</v>
      </c>
      <c r="Y688" s="117">
        <v>0</v>
      </c>
      <c r="Z688" s="117">
        <v>0</v>
      </c>
      <c r="AA688" s="117">
        <v>0</v>
      </c>
      <c r="AB688" s="117">
        <v>0</v>
      </c>
      <c r="AC688" s="117">
        <v>0</v>
      </c>
      <c r="AD688" s="117">
        <v>0</v>
      </c>
      <c r="AE688" s="117">
        <v>0</v>
      </c>
      <c r="AF688" s="101">
        <f>ROUND(Q688*2.14%,2)</f>
        <v>191417.09</v>
      </c>
      <c r="AG688" s="117">
        <v>200000</v>
      </c>
      <c r="AH688" s="117">
        <v>0</v>
      </c>
      <c r="AI688" s="93">
        <v>2025</v>
      </c>
      <c r="AJ688" s="93">
        <v>2025</v>
      </c>
      <c r="AK688" s="93">
        <v>2025</v>
      </c>
      <c r="AL688" s="105"/>
      <c r="AM688" s="105"/>
      <c r="AN688" s="105"/>
      <c r="AO688" s="105"/>
      <c r="AP688" s="106" t="s">
        <v>17000</v>
      </c>
      <c r="AQ688" s="106" t="s">
        <v>17020</v>
      </c>
      <c r="AR688" s="106">
        <v>2014</v>
      </c>
      <c r="AS688" s="106" t="s">
        <v>17010</v>
      </c>
      <c r="AT688" s="106" t="s">
        <v>17014</v>
      </c>
      <c r="AU688" s="106" t="s">
        <v>17004</v>
      </c>
      <c r="AV688" s="106"/>
      <c r="AW688" s="106" t="s">
        <v>17021</v>
      </c>
      <c r="AX688" s="114">
        <v>2357957.75</v>
      </c>
      <c r="AY688" s="114">
        <v>2347436.0300000003</v>
      </c>
      <c r="AZ688" s="106" t="s">
        <v>931</v>
      </c>
      <c r="BA688" s="107">
        <v>7983</v>
      </c>
      <c r="BB688" s="107">
        <v>1047</v>
      </c>
      <c r="BC688" s="106" t="s">
        <v>3001</v>
      </c>
      <c r="BD688" s="106" t="s">
        <v>17058</v>
      </c>
      <c r="BE688" s="108"/>
      <c r="BF688" s="109">
        <f t="shared" si="299"/>
        <v>0</v>
      </c>
      <c r="BM688" s="52" t="str">
        <f t="shared" si="307"/>
        <v>984.200</v>
      </c>
      <c r="BP688" s="52" t="s">
        <v>3899</v>
      </c>
      <c r="BQ688" s="52" t="s">
        <v>2993</v>
      </c>
      <c r="BR688" s="52" t="s">
        <v>2993</v>
      </c>
      <c r="BX688" s="52" t="s">
        <v>3899</v>
      </c>
      <c r="BY688" s="52" t="s">
        <v>2993</v>
      </c>
      <c r="BZ688" s="52" t="s">
        <v>2993</v>
      </c>
      <c r="CK688" s="103">
        <f t="shared" si="292"/>
        <v>-1.4551915228366852E-10</v>
      </c>
    </row>
    <row r="689" spans="1:89" x14ac:dyDescent="0.3">
      <c r="A689" s="52">
        <v>1</v>
      </c>
      <c r="B689" s="110">
        <f>SUBTOTAL(9,$A$615:A689)</f>
        <v>70</v>
      </c>
      <c r="C689" s="115" t="s">
        <v>565</v>
      </c>
      <c r="D689" s="115"/>
      <c r="E689" s="115"/>
      <c r="F689" s="116">
        <v>8372043.2400000002</v>
      </c>
      <c r="G689" s="101">
        <f t="shared" si="308"/>
        <v>8372043.2400000002</v>
      </c>
      <c r="H689" s="117">
        <v>0</v>
      </c>
      <c r="I689" s="117">
        <v>0</v>
      </c>
      <c r="J689" s="117">
        <v>0</v>
      </c>
      <c r="K689" s="117">
        <v>0</v>
      </c>
      <c r="L689" s="117">
        <v>0</v>
      </c>
      <c r="M689" s="117">
        <v>0</v>
      </c>
      <c r="N689" s="118">
        <v>0</v>
      </c>
      <c r="O689" s="117">
        <v>0</v>
      </c>
      <c r="P689" s="101">
        <v>946.00000000000011</v>
      </c>
      <c r="Q689" s="101">
        <f>ROUND((F689-AG689)/102.14*100,2)</f>
        <v>8020406.54</v>
      </c>
      <c r="R689" s="117">
        <v>0</v>
      </c>
      <c r="S689" s="117">
        <v>0</v>
      </c>
      <c r="T689" s="117">
        <v>0</v>
      </c>
      <c r="U689" s="117">
        <v>0</v>
      </c>
      <c r="V689" s="117">
        <v>0</v>
      </c>
      <c r="W689" s="117">
        <v>0</v>
      </c>
      <c r="X689" s="117">
        <v>0</v>
      </c>
      <c r="Y689" s="117">
        <v>0</v>
      </c>
      <c r="Z689" s="117">
        <v>0</v>
      </c>
      <c r="AA689" s="117">
        <v>0</v>
      </c>
      <c r="AB689" s="117">
        <v>0</v>
      </c>
      <c r="AC689" s="117">
        <v>0</v>
      </c>
      <c r="AD689" s="117">
        <v>0</v>
      </c>
      <c r="AE689" s="117">
        <v>0</v>
      </c>
      <c r="AF689" s="101">
        <f>ROUND(Q689*2.14%,2)</f>
        <v>171636.7</v>
      </c>
      <c r="AG689" s="101">
        <v>180000</v>
      </c>
      <c r="AH689" s="117">
        <v>0</v>
      </c>
      <c r="AI689" s="93">
        <v>2025</v>
      </c>
      <c r="AJ689" s="93">
        <v>2025</v>
      </c>
      <c r="AK689" s="93">
        <v>2025</v>
      </c>
      <c r="AL689" s="105"/>
      <c r="AM689" s="105"/>
      <c r="AN689" s="105"/>
      <c r="AO689" s="105"/>
      <c r="AP689" s="106" t="s">
        <v>17013</v>
      </c>
      <c r="AQ689" s="106" t="s">
        <v>16998</v>
      </c>
      <c r="AR689" s="106">
        <v>0</v>
      </c>
      <c r="AS689" s="106" t="s">
        <v>17010</v>
      </c>
      <c r="AT689" s="106" t="s">
        <v>17010</v>
      </c>
      <c r="AU689" s="106" t="s">
        <v>17010</v>
      </c>
      <c r="AV689" s="106"/>
      <c r="AW689" s="106"/>
      <c r="AX689" s="106"/>
      <c r="AY689" s="106"/>
      <c r="AZ689" s="106" t="s">
        <v>661</v>
      </c>
      <c r="BA689" s="107">
        <v>5480.6</v>
      </c>
      <c r="BB689" s="107">
        <v>872.7</v>
      </c>
      <c r="BC689" s="106" t="s">
        <v>2975</v>
      </c>
      <c r="BD689" s="106" t="s">
        <v>17058</v>
      </c>
      <c r="BE689" s="108"/>
      <c r="BF689" s="109">
        <f t="shared" si="299"/>
        <v>-73.300000000000068</v>
      </c>
      <c r="BM689" s="52" t="str">
        <f t="shared" si="307"/>
        <v>851.500</v>
      </c>
      <c r="BP689" s="52" t="s">
        <v>3901</v>
      </c>
      <c r="BQ689" s="52" t="s">
        <v>2993</v>
      </c>
      <c r="BR689" s="52" t="s">
        <v>2993</v>
      </c>
      <c r="BX689" s="52" t="s">
        <v>3901</v>
      </c>
      <c r="BY689" s="52" t="s">
        <v>2993</v>
      </c>
      <c r="BZ689" s="52" t="s">
        <v>2993</v>
      </c>
      <c r="CK689" s="103">
        <f t="shared" si="292"/>
        <v>1.7462298274040222E-10</v>
      </c>
    </row>
    <row r="690" spans="1:89" x14ac:dyDescent="0.3">
      <c r="B690" s="104" t="s">
        <v>536</v>
      </c>
      <c r="C690" s="104"/>
      <c r="D690" s="104"/>
      <c r="E690" s="104"/>
      <c r="F690" s="140">
        <v>17034035.52</v>
      </c>
      <c r="G690" s="100">
        <f>SUM(G691:G692)</f>
        <v>17034035.52</v>
      </c>
      <c r="H690" s="101">
        <f t="shared" ref="H690:AH690" si="309">SUM(H691:H692)</f>
        <v>0</v>
      </c>
      <c r="I690" s="101">
        <f t="shared" si="309"/>
        <v>0</v>
      </c>
      <c r="J690" s="101">
        <f t="shared" si="309"/>
        <v>0</v>
      </c>
      <c r="K690" s="101">
        <f t="shared" si="309"/>
        <v>0</v>
      </c>
      <c r="L690" s="101">
        <f t="shared" si="309"/>
        <v>0</v>
      </c>
      <c r="M690" s="101">
        <f t="shared" si="309"/>
        <v>0</v>
      </c>
      <c r="N690" s="102">
        <f t="shared" si="309"/>
        <v>0</v>
      </c>
      <c r="O690" s="101">
        <f t="shared" si="309"/>
        <v>0</v>
      </c>
      <c r="P690" s="101">
        <f t="shared" si="309"/>
        <v>2021.6999999999998</v>
      </c>
      <c r="Q690" s="101">
        <f t="shared" si="309"/>
        <v>16305106.239999998</v>
      </c>
      <c r="R690" s="101">
        <f t="shared" si="309"/>
        <v>0</v>
      </c>
      <c r="S690" s="101">
        <f t="shared" si="309"/>
        <v>0</v>
      </c>
      <c r="T690" s="101">
        <f t="shared" si="309"/>
        <v>0</v>
      </c>
      <c r="U690" s="101">
        <f t="shared" si="309"/>
        <v>0</v>
      </c>
      <c r="V690" s="101">
        <f t="shared" si="309"/>
        <v>0</v>
      </c>
      <c r="W690" s="101">
        <f t="shared" si="309"/>
        <v>0</v>
      </c>
      <c r="X690" s="101">
        <f t="shared" si="309"/>
        <v>0</v>
      </c>
      <c r="Y690" s="101">
        <f t="shared" si="309"/>
        <v>0</v>
      </c>
      <c r="Z690" s="101">
        <f t="shared" si="309"/>
        <v>0</v>
      </c>
      <c r="AA690" s="101">
        <f t="shared" si="309"/>
        <v>0</v>
      </c>
      <c r="AB690" s="101">
        <f t="shared" si="309"/>
        <v>0</v>
      </c>
      <c r="AC690" s="101">
        <f t="shared" si="309"/>
        <v>0</v>
      </c>
      <c r="AD690" s="101">
        <f t="shared" si="309"/>
        <v>0</v>
      </c>
      <c r="AE690" s="101">
        <f t="shared" si="309"/>
        <v>0</v>
      </c>
      <c r="AF690" s="101">
        <f t="shared" si="309"/>
        <v>348929.28000000003</v>
      </c>
      <c r="AG690" s="101">
        <f t="shared" si="309"/>
        <v>380000</v>
      </c>
      <c r="AH690" s="101">
        <f t="shared" si="309"/>
        <v>0</v>
      </c>
      <c r="AI690" s="93" t="s">
        <v>17075</v>
      </c>
      <c r="AJ690" s="93" t="s">
        <v>17075</v>
      </c>
      <c r="AK690" s="93" t="s">
        <v>17075</v>
      </c>
      <c r="AL690" s="105"/>
      <c r="AM690" s="105"/>
      <c r="AN690" s="105"/>
      <c r="AO690" s="105"/>
      <c r="AP690" s="106"/>
      <c r="AQ690" s="106"/>
      <c r="AR690" s="106"/>
      <c r="AS690" s="106"/>
      <c r="AT690" s="106"/>
      <c r="AU690" s="106"/>
      <c r="AV690" s="106"/>
      <c r="AW690" s="106"/>
      <c r="AX690" s="106"/>
      <c r="AY690" s="106"/>
      <c r="AZ690" s="106"/>
      <c r="BA690" s="107"/>
      <c r="BB690" s="107"/>
      <c r="BC690" s="106"/>
      <c r="BD690" s="106"/>
      <c r="BE690" s="108"/>
      <c r="BF690" s="109">
        <f t="shared" si="299"/>
        <v>-2021.6999999999998</v>
      </c>
      <c r="BM690" s="52" t="e">
        <f t="shared" si="307"/>
        <v>#N/A</v>
      </c>
      <c r="BP690" s="52" t="s">
        <v>3903</v>
      </c>
      <c r="BQ690" s="52" t="s">
        <v>17035</v>
      </c>
      <c r="BR690" s="52" t="s">
        <v>3904</v>
      </c>
      <c r="BX690" s="52" t="s">
        <v>3903</v>
      </c>
      <c r="BY690" s="52" t="s">
        <v>17035</v>
      </c>
      <c r="BZ690" s="52" t="s">
        <v>3904</v>
      </c>
      <c r="CK690" s="103">
        <f t="shared" si="292"/>
        <v>1.1641532182693481E-9</v>
      </c>
    </row>
    <row r="691" spans="1:89" x14ac:dyDescent="0.3">
      <c r="A691" s="52">
        <v>1</v>
      </c>
      <c r="B691" s="110">
        <f>SUBTOTAL(9,$A$615:A691)</f>
        <v>71</v>
      </c>
      <c r="C691" s="115" t="s">
        <v>566</v>
      </c>
      <c r="D691" s="115"/>
      <c r="E691" s="115"/>
      <c r="F691" s="116">
        <v>10054268.48</v>
      </c>
      <c r="G691" s="101">
        <f t="shared" ref="G691:G692" si="310">H691+I691+J691+K691+L691+M691+O691+Q691+S691+U691+W691+X691+Y691+Z691+AA691+AB691+AC691+AD691+AE691+AF691+AG691+AH691</f>
        <v>10054268.479999999</v>
      </c>
      <c r="H691" s="117">
        <v>0</v>
      </c>
      <c r="I691" s="117">
        <v>0</v>
      </c>
      <c r="J691" s="117">
        <v>0</v>
      </c>
      <c r="K691" s="117">
        <v>0</v>
      </c>
      <c r="L691" s="117">
        <v>0</v>
      </c>
      <c r="M691" s="117">
        <v>0</v>
      </c>
      <c r="N691" s="118">
        <v>0</v>
      </c>
      <c r="O691" s="117">
        <v>0</v>
      </c>
      <c r="P691" s="101">
        <v>1193.3</v>
      </c>
      <c r="Q691" s="101">
        <f>ROUND((F691-AG691)/102.14*100,2)</f>
        <v>9647805.4399999995</v>
      </c>
      <c r="R691" s="117">
        <v>0</v>
      </c>
      <c r="S691" s="117">
        <v>0</v>
      </c>
      <c r="T691" s="117">
        <v>0</v>
      </c>
      <c r="U691" s="117">
        <v>0</v>
      </c>
      <c r="V691" s="117">
        <v>0</v>
      </c>
      <c r="W691" s="117">
        <v>0</v>
      </c>
      <c r="X691" s="117">
        <v>0</v>
      </c>
      <c r="Y691" s="117">
        <v>0</v>
      </c>
      <c r="Z691" s="117">
        <v>0</v>
      </c>
      <c r="AA691" s="117">
        <v>0</v>
      </c>
      <c r="AB691" s="117">
        <v>0</v>
      </c>
      <c r="AC691" s="117">
        <v>0</v>
      </c>
      <c r="AD691" s="117">
        <v>0</v>
      </c>
      <c r="AE691" s="117">
        <v>0</v>
      </c>
      <c r="AF691" s="101">
        <f>ROUND(Q691*2.14%,2)</f>
        <v>206463.04</v>
      </c>
      <c r="AG691" s="117">
        <v>200000</v>
      </c>
      <c r="AH691" s="117">
        <v>0</v>
      </c>
      <c r="AI691" s="93">
        <v>2025</v>
      </c>
      <c r="AJ691" s="93">
        <v>2025</v>
      </c>
      <c r="AK691" s="93">
        <v>2025</v>
      </c>
      <c r="AL691" s="105"/>
      <c r="AM691" s="105"/>
      <c r="AN691" s="105"/>
      <c r="AO691" s="105"/>
      <c r="AP691" s="106" t="s">
        <v>17000</v>
      </c>
      <c r="AQ691" s="106" t="s">
        <v>17008</v>
      </c>
      <c r="AR691" s="106">
        <v>0</v>
      </c>
      <c r="AS691" s="106" t="s">
        <v>16997</v>
      </c>
      <c r="AT691" s="106" t="s">
        <v>17010</v>
      </c>
      <c r="AU691" s="106" t="s">
        <v>16999</v>
      </c>
      <c r="AV691" s="106"/>
      <c r="AW691" s="106"/>
      <c r="AX691" s="106"/>
      <c r="AY691" s="106"/>
      <c r="AZ691" s="106" t="s">
        <v>621</v>
      </c>
      <c r="BA691" s="107">
        <v>2574.4</v>
      </c>
      <c r="BB691" s="107">
        <v>1193.3</v>
      </c>
      <c r="BC691" s="106" t="s">
        <v>2975</v>
      </c>
      <c r="BD691" s="106" t="s">
        <v>17058</v>
      </c>
      <c r="BE691" s="108"/>
      <c r="BF691" s="109">
        <f t="shared" si="299"/>
        <v>0</v>
      </c>
      <c r="BM691" s="52" t="str">
        <f t="shared" si="307"/>
        <v>861.000</v>
      </c>
      <c r="BP691" s="52" t="s">
        <v>3906</v>
      </c>
      <c r="BQ691" s="52" t="s">
        <v>17035</v>
      </c>
      <c r="BR691" s="52" t="s">
        <v>2993</v>
      </c>
      <c r="BX691" s="52" t="s">
        <v>3906</v>
      </c>
      <c r="BY691" s="52" t="s">
        <v>17035</v>
      </c>
      <c r="BZ691" s="52" t="s">
        <v>2993</v>
      </c>
      <c r="CK691" s="103">
        <f t="shared" si="292"/>
        <v>-9.0221874415874481E-10</v>
      </c>
    </row>
    <row r="692" spans="1:89" x14ac:dyDescent="0.3">
      <c r="A692" s="52">
        <v>1</v>
      </c>
      <c r="B692" s="110">
        <f>SUBTOTAL(9,$A$615:A692)</f>
        <v>72</v>
      </c>
      <c r="C692" s="115" t="s">
        <v>567</v>
      </c>
      <c r="D692" s="115"/>
      <c r="E692" s="115"/>
      <c r="F692" s="116">
        <v>6979767.04</v>
      </c>
      <c r="G692" s="101">
        <f t="shared" si="310"/>
        <v>6979767.04</v>
      </c>
      <c r="H692" s="117">
        <v>0</v>
      </c>
      <c r="I692" s="117">
        <v>0</v>
      </c>
      <c r="J692" s="117">
        <v>0</v>
      </c>
      <c r="K692" s="117">
        <v>0</v>
      </c>
      <c r="L692" s="117">
        <v>0</v>
      </c>
      <c r="M692" s="117">
        <v>0</v>
      </c>
      <c r="N692" s="118">
        <v>0</v>
      </c>
      <c r="O692" s="117">
        <v>0</v>
      </c>
      <c r="P692" s="101">
        <v>828.4</v>
      </c>
      <c r="Q692" s="101">
        <f>ROUND((F692-AG692)/102.14*100,2)</f>
        <v>6657300.7999999998</v>
      </c>
      <c r="R692" s="117">
        <v>0</v>
      </c>
      <c r="S692" s="117">
        <v>0</v>
      </c>
      <c r="T692" s="117">
        <v>0</v>
      </c>
      <c r="U692" s="117">
        <v>0</v>
      </c>
      <c r="V692" s="117">
        <v>0</v>
      </c>
      <c r="W692" s="117">
        <v>0</v>
      </c>
      <c r="X692" s="117">
        <v>0</v>
      </c>
      <c r="Y692" s="117">
        <v>0</v>
      </c>
      <c r="Z692" s="117">
        <v>0</v>
      </c>
      <c r="AA692" s="117">
        <v>0</v>
      </c>
      <c r="AB692" s="117">
        <v>0</v>
      </c>
      <c r="AC692" s="117">
        <v>0</v>
      </c>
      <c r="AD692" s="117">
        <v>0</v>
      </c>
      <c r="AE692" s="117">
        <v>0</v>
      </c>
      <c r="AF692" s="101">
        <f>ROUND(Q692*2.14%,2)</f>
        <v>142466.23999999999</v>
      </c>
      <c r="AG692" s="101">
        <v>180000</v>
      </c>
      <c r="AH692" s="117">
        <v>0</v>
      </c>
      <c r="AI692" s="93">
        <v>2025</v>
      </c>
      <c r="AJ692" s="93">
        <v>2025</v>
      </c>
      <c r="AK692" s="93">
        <v>2025</v>
      </c>
      <c r="AL692" s="105"/>
      <c r="AM692" s="105"/>
      <c r="AN692" s="105"/>
      <c r="AO692" s="105"/>
      <c r="AP692" s="106" t="s">
        <v>17001</v>
      </c>
      <c r="AQ692" s="106" t="s">
        <v>17005</v>
      </c>
      <c r="AR692" s="106">
        <v>0</v>
      </c>
      <c r="AS692" s="106">
        <v>2019</v>
      </c>
      <c r="AT692" s="106" t="s">
        <v>17007</v>
      </c>
      <c r="AU692" s="106">
        <v>0</v>
      </c>
      <c r="AV692" s="106"/>
      <c r="AW692" s="106" t="s">
        <v>17021</v>
      </c>
      <c r="AX692" s="114">
        <v>3484396.9</v>
      </c>
      <c r="AY692" s="114">
        <v>584460.44999999995</v>
      </c>
      <c r="AZ692" s="106" t="s">
        <v>1002</v>
      </c>
      <c r="BA692" s="107">
        <v>812.7</v>
      </c>
      <c r="BB692" s="107">
        <v>751</v>
      </c>
      <c r="BC692" s="106" t="s">
        <v>2975</v>
      </c>
      <c r="BD692" s="106">
        <v>2009</v>
      </c>
      <c r="BE692" s="108"/>
      <c r="BF692" s="109">
        <f t="shared" si="299"/>
        <v>-77.399999999999977</v>
      </c>
      <c r="BM692" s="52" t="e">
        <f t="shared" si="307"/>
        <v>#N/A</v>
      </c>
      <c r="BP692" s="52" t="s">
        <v>3908</v>
      </c>
      <c r="BQ692" s="52" t="s">
        <v>1021</v>
      </c>
      <c r="BR692" s="52" t="s">
        <v>3909</v>
      </c>
      <c r="BX692" s="52" t="s">
        <v>3908</v>
      </c>
      <c r="BY692" s="52" t="s">
        <v>1021</v>
      </c>
      <c r="BZ692" s="52" t="s">
        <v>3909</v>
      </c>
      <c r="CK692" s="103">
        <f t="shared" si="292"/>
        <v>2.3283064365386963E-10</v>
      </c>
    </row>
    <row r="693" spans="1:89" x14ac:dyDescent="0.3">
      <c r="B693" s="104" t="s">
        <v>537</v>
      </c>
      <c r="C693" s="104"/>
      <c r="D693" s="104"/>
      <c r="E693" s="104"/>
      <c r="F693" s="140">
        <v>16380603.180000002</v>
      </c>
      <c r="G693" s="100">
        <f>G694+G695+G696</f>
        <v>16380603.180000002</v>
      </c>
      <c r="H693" s="101">
        <f t="shared" ref="H693:AH693" si="311">H694+H695+H696</f>
        <v>227625.8</v>
      </c>
      <c r="I693" s="101">
        <f t="shared" si="311"/>
        <v>0</v>
      </c>
      <c r="J693" s="101">
        <f t="shared" si="311"/>
        <v>4065919.47</v>
      </c>
      <c r="K693" s="101">
        <f t="shared" si="311"/>
        <v>357676.95</v>
      </c>
      <c r="L693" s="101">
        <f t="shared" si="311"/>
        <v>0</v>
      </c>
      <c r="M693" s="101">
        <f t="shared" si="311"/>
        <v>0</v>
      </c>
      <c r="N693" s="102">
        <f t="shared" si="311"/>
        <v>0</v>
      </c>
      <c r="O693" s="101">
        <f t="shared" si="311"/>
        <v>0</v>
      </c>
      <c r="P693" s="101">
        <f t="shared" si="311"/>
        <v>1324</v>
      </c>
      <c r="Q693" s="101">
        <f t="shared" si="311"/>
        <v>10886865.870000001</v>
      </c>
      <c r="R693" s="101">
        <f t="shared" si="311"/>
        <v>0</v>
      </c>
      <c r="S693" s="101">
        <f t="shared" si="311"/>
        <v>0</v>
      </c>
      <c r="T693" s="101">
        <f t="shared" si="311"/>
        <v>0</v>
      </c>
      <c r="U693" s="101">
        <f t="shared" si="311"/>
        <v>0</v>
      </c>
      <c r="V693" s="101">
        <f t="shared" si="311"/>
        <v>0</v>
      </c>
      <c r="W693" s="101">
        <f t="shared" si="311"/>
        <v>0</v>
      </c>
      <c r="X693" s="101">
        <f t="shared" si="311"/>
        <v>0</v>
      </c>
      <c r="Y693" s="101">
        <f t="shared" si="311"/>
        <v>0</v>
      </c>
      <c r="Z693" s="101">
        <f t="shared" si="311"/>
        <v>0</v>
      </c>
      <c r="AA693" s="101">
        <f t="shared" si="311"/>
        <v>0</v>
      </c>
      <c r="AB693" s="101">
        <f t="shared" si="311"/>
        <v>0</v>
      </c>
      <c r="AC693" s="101">
        <f t="shared" si="311"/>
        <v>0</v>
      </c>
      <c r="AD693" s="101">
        <f t="shared" si="311"/>
        <v>0</v>
      </c>
      <c r="AE693" s="101">
        <f t="shared" si="311"/>
        <v>0</v>
      </c>
      <c r="AF693" s="101">
        <f t="shared" si="311"/>
        <v>332515.08999999997</v>
      </c>
      <c r="AG693" s="101">
        <f t="shared" si="311"/>
        <v>510000</v>
      </c>
      <c r="AH693" s="101">
        <f t="shared" si="311"/>
        <v>0</v>
      </c>
      <c r="AI693" s="93" t="s">
        <v>17075</v>
      </c>
      <c r="AJ693" s="93" t="s">
        <v>17075</v>
      </c>
      <c r="AK693" s="93" t="s">
        <v>17075</v>
      </c>
      <c r="AL693" s="105"/>
      <c r="AM693" s="105"/>
      <c r="AN693" s="105"/>
      <c r="AO693" s="105"/>
      <c r="AP693" s="106"/>
      <c r="AQ693" s="106"/>
      <c r="AR693" s="106"/>
      <c r="AS693" s="106"/>
      <c r="AT693" s="106"/>
      <c r="AU693" s="106"/>
      <c r="AV693" s="106"/>
      <c r="AW693" s="106"/>
      <c r="AX693" s="106"/>
      <c r="AY693" s="106"/>
      <c r="AZ693" s="106"/>
      <c r="BA693" s="107"/>
      <c r="BB693" s="107"/>
      <c r="BC693" s="106"/>
      <c r="BD693" s="106"/>
      <c r="BE693" s="108"/>
      <c r="BF693" s="109">
        <f t="shared" si="299"/>
        <v>-1324</v>
      </c>
      <c r="BM693" s="52" t="e">
        <f t="shared" si="307"/>
        <v>#N/A</v>
      </c>
      <c r="BP693" s="52" t="s">
        <v>757</v>
      </c>
      <c r="BQ693" s="52" t="s">
        <v>2993</v>
      </c>
      <c r="BR693" s="52" t="s">
        <v>2993</v>
      </c>
      <c r="BX693" s="52" t="s">
        <v>757</v>
      </c>
      <c r="BY693" s="52" t="s">
        <v>2993</v>
      </c>
      <c r="BZ693" s="52" t="s">
        <v>2993</v>
      </c>
      <c r="CK693" s="103">
        <f t="shared" si="292"/>
        <v>-1.1641532182693481E-10</v>
      </c>
    </row>
    <row r="694" spans="1:89" x14ac:dyDescent="0.3">
      <c r="A694" s="52">
        <v>1</v>
      </c>
      <c r="B694" s="110">
        <f>SUBTOTAL(9,$A$615:A694)</f>
        <v>73</v>
      </c>
      <c r="C694" s="115" t="s">
        <v>568</v>
      </c>
      <c r="D694" s="115"/>
      <c r="E694" s="115"/>
      <c r="F694" s="116">
        <v>5885246.4000000004</v>
      </c>
      <c r="G694" s="101">
        <f t="shared" ref="G694:G696" si="312">H694+I694+J694+K694+L694+M694+O694+Q694+S694+U694+W694+X694+Y694+Z694+AA694+AB694+AC694+AD694+AE694+AF694+AG694+AH694</f>
        <v>5885246.4000000004</v>
      </c>
      <c r="H694" s="117">
        <v>0</v>
      </c>
      <c r="I694" s="117">
        <v>0</v>
      </c>
      <c r="J694" s="117">
        <v>0</v>
      </c>
      <c r="K694" s="117">
        <v>0</v>
      </c>
      <c r="L694" s="117">
        <v>0</v>
      </c>
      <c r="M694" s="117">
        <v>0</v>
      </c>
      <c r="N694" s="118">
        <v>0</v>
      </c>
      <c r="O694" s="117">
        <v>0</v>
      </c>
      <c r="P694" s="101">
        <v>660</v>
      </c>
      <c r="Q694" s="101">
        <f>ROUND((F694-AG694)/102.14*100,2)</f>
        <v>5585712.1600000001</v>
      </c>
      <c r="R694" s="117">
        <v>0</v>
      </c>
      <c r="S694" s="117">
        <v>0</v>
      </c>
      <c r="T694" s="117">
        <v>0</v>
      </c>
      <c r="U694" s="117">
        <v>0</v>
      </c>
      <c r="V694" s="117">
        <v>0</v>
      </c>
      <c r="W694" s="117">
        <v>0</v>
      </c>
      <c r="X694" s="117">
        <v>0</v>
      </c>
      <c r="Y694" s="117">
        <v>0</v>
      </c>
      <c r="Z694" s="117">
        <v>0</v>
      </c>
      <c r="AA694" s="117">
        <v>0</v>
      </c>
      <c r="AB694" s="117">
        <v>0</v>
      </c>
      <c r="AC694" s="117">
        <v>0</v>
      </c>
      <c r="AD694" s="117">
        <v>0</v>
      </c>
      <c r="AE694" s="117">
        <v>0</v>
      </c>
      <c r="AF694" s="101">
        <f>ROUND(Q694*2.14%,2)</f>
        <v>119534.24</v>
      </c>
      <c r="AG694" s="101">
        <v>180000</v>
      </c>
      <c r="AH694" s="117">
        <v>0</v>
      </c>
      <c r="AI694" s="93">
        <v>2025</v>
      </c>
      <c r="AJ694" s="93">
        <v>2025</v>
      </c>
      <c r="AK694" s="93">
        <v>2025</v>
      </c>
      <c r="AL694" s="105"/>
      <c r="AM694" s="105"/>
      <c r="AN694" s="105"/>
      <c r="AO694" s="105"/>
      <c r="AP694" s="106" t="s">
        <v>16995</v>
      </c>
      <c r="AQ694" s="106" t="s">
        <v>16995</v>
      </c>
      <c r="AR694" s="106">
        <v>0</v>
      </c>
      <c r="AS694" s="106" t="s">
        <v>17010</v>
      </c>
      <c r="AT694" s="106" t="s">
        <v>17010</v>
      </c>
      <c r="AU694" s="106" t="s">
        <v>16996</v>
      </c>
      <c r="AV694" s="106"/>
      <c r="AW694" s="106"/>
      <c r="AX694" s="106"/>
      <c r="AY694" s="106"/>
      <c r="AZ694" s="106" t="s">
        <v>791</v>
      </c>
      <c r="BA694" s="107">
        <v>2756.73</v>
      </c>
      <c r="BB694" s="107">
        <v>660</v>
      </c>
      <c r="BC694" s="106" t="s">
        <v>3001</v>
      </c>
      <c r="BD694" s="106" t="s">
        <v>17058</v>
      </c>
      <c r="BE694" s="108"/>
      <c r="BF694" s="109">
        <f t="shared" si="299"/>
        <v>0</v>
      </c>
      <c r="BM694" s="52" t="str">
        <f t="shared" si="307"/>
        <v>656.000</v>
      </c>
      <c r="BP694" s="52" t="s">
        <v>758</v>
      </c>
      <c r="BQ694" s="52" t="s">
        <v>2993</v>
      </c>
      <c r="BR694" s="52" t="s">
        <v>2993</v>
      </c>
      <c r="BX694" s="52" t="s">
        <v>758</v>
      </c>
      <c r="BY694" s="52" t="s">
        <v>2993</v>
      </c>
      <c r="BZ694" s="52" t="s">
        <v>2993</v>
      </c>
      <c r="CK694" s="103">
        <f t="shared" si="292"/>
        <v>2.3283064365386963E-10</v>
      </c>
    </row>
    <row r="695" spans="1:89" x14ac:dyDescent="0.3">
      <c r="A695" s="52">
        <v>1</v>
      </c>
      <c r="B695" s="110">
        <f>SUBTOTAL(9,$A$615:A695)</f>
        <v>74</v>
      </c>
      <c r="C695" s="115" t="s">
        <v>569</v>
      </c>
      <c r="D695" s="115"/>
      <c r="E695" s="115"/>
      <c r="F695" s="116">
        <v>5594598.4000000004</v>
      </c>
      <c r="G695" s="101">
        <f t="shared" si="312"/>
        <v>5594598.4000000004</v>
      </c>
      <c r="H695" s="117">
        <v>0</v>
      </c>
      <c r="I695" s="117">
        <v>0</v>
      </c>
      <c r="J695" s="117">
        <v>0</v>
      </c>
      <c r="K695" s="117">
        <v>0</v>
      </c>
      <c r="L695" s="117">
        <v>0</v>
      </c>
      <c r="M695" s="117">
        <v>0</v>
      </c>
      <c r="N695" s="118">
        <v>0</v>
      </c>
      <c r="O695" s="117">
        <v>0</v>
      </c>
      <c r="P695" s="101">
        <v>664</v>
      </c>
      <c r="Q695" s="101">
        <f>ROUND((F695-AG695)/102.14*100,2)</f>
        <v>5301153.71</v>
      </c>
      <c r="R695" s="117">
        <v>0</v>
      </c>
      <c r="S695" s="117">
        <v>0</v>
      </c>
      <c r="T695" s="117">
        <v>0</v>
      </c>
      <c r="U695" s="117">
        <v>0</v>
      </c>
      <c r="V695" s="117">
        <v>0</v>
      </c>
      <c r="W695" s="117">
        <v>0</v>
      </c>
      <c r="X695" s="117">
        <v>0</v>
      </c>
      <c r="Y695" s="117">
        <v>0</v>
      </c>
      <c r="Z695" s="117">
        <v>0</v>
      </c>
      <c r="AA695" s="117">
        <v>0</v>
      </c>
      <c r="AB695" s="117">
        <v>0</v>
      </c>
      <c r="AC695" s="117">
        <v>0</v>
      </c>
      <c r="AD695" s="117">
        <v>0</v>
      </c>
      <c r="AE695" s="117">
        <v>0</v>
      </c>
      <c r="AF695" s="101">
        <f>ROUND(Q695*2.14%,2)</f>
        <v>113444.69</v>
      </c>
      <c r="AG695" s="101">
        <v>180000</v>
      </c>
      <c r="AH695" s="117">
        <v>0</v>
      </c>
      <c r="AI695" s="93">
        <v>2025</v>
      </c>
      <c r="AJ695" s="93">
        <v>2025</v>
      </c>
      <c r="AK695" s="93">
        <v>2025</v>
      </c>
      <c r="AL695" s="105"/>
      <c r="AM695" s="105"/>
      <c r="AN695" s="105"/>
      <c r="AO695" s="105"/>
      <c r="AP695" s="106" t="s">
        <v>17000</v>
      </c>
      <c r="AQ695" s="106" t="s">
        <v>17002</v>
      </c>
      <c r="AR695" s="106">
        <v>0</v>
      </c>
      <c r="AS695" s="106" t="s">
        <v>17007</v>
      </c>
      <c r="AT695" s="106" t="s">
        <v>17014</v>
      </c>
      <c r="AU695" s="106">
        <v>0</v>
      </c>
      <c r="AV695" s="106"/>
      <c r="AW695" s="106"/>
      <c r="AX695" s="106"/>
      <c r="AY695" s="106"/>
      <c r="AZ695" s="106" t="s">
        <v>1021</v>
      </c>
      <c r="BA695" s="107">
        <v>1530.5</v>
      </c>
      <c r="BB695" s="107">
        <v>698.34</v>
      </c>
      <c r="BC695" s="106" t="s">
        <v>2975</v>
      </c>
      <c r="BD695" s="106" t="s">
        <v>17058</v>
      </c>
      <c r="BE695" s="108"/>
      <c r="BF695" s="109">
        <f t="shared" si="299"/>
        <v>34.340000000000032</v>
      </c>
      <c r="BM695" s="52" t="str">
        <f t="shared" si="307"/>
        <v>520.800</v>
      </c>
      <c r="BP695" s="52" t="s">
        <v>3912</v>
      </c>
      <c r="BQ695" s="52" t="s">
        <v>2993</v>
      </c>
      <c r="BR695" s="52" t="s">
        <v>2993</v>
      </c>
      <c r="BX695" s="52" t="s">
        <v>3912</v>
      </c>
      <c r="BY695" s="52" t="s">
        <v>2993</v>
      </c>
      <c r="BZ695" s="52" t="s">
        <v>2993</v>
      </c>
      <c r="CK695" s="103">
        <f t="shared" si="292"/>
        <v>4.0745362639427185E-10</v>
      </c>
    </row>
    <row r="696" spans="1:89" ht="17.25" customHeight="1" x14ac:dyDescent="0.3">
      <c r="A696" s="52">
        <v>1</v>
      </c>
      <c r="B696" s="110">
        <f>SUBTOTAL(9,$A$615:A696)</f>
        <v>75</v>
      </c>
      <c r="C696" s="115" t="s">
        <v>531</v>
      </c>
      <c r="D696" s="115"/>
      <c r="E696" s="115"/>
      <c r="F696" s="116">
        <v>4900758.3800000008</v>
      </c>
      <c r="G696" s="101">
        <f t="shared" si="312"/>
        <v>4900758.3800000008</v>
      </c>
      <c r="H696" s="117">
        <v>227625.8</v>
      </c>
      <c r="I696" s="117">
        <v>0</v>
      </c>
      <c r="J696" s="117">
        <v>4065919.47</v>
      </c>
      <c r="K696" s="117">
        <v>357676.95</v>
      </c>
      <c r="L696" s="117">
        <v>0</v>
      </c>
      <c r="M696" s="117">
        <v>0</v>
      </c>
      <c r="N696" s="118">
        <v>0</v>
      </c>
      <c r="O696" s="117">
        <v>0</v>
      </c>
      <c r="P696" s="101">
        <v>0</v>
      </c>
      <c r="Q696" s="153">
        <v>0</v>
      </c>
      <c r="R696" s="117">
        <v>0</v>
      </c>
      <c r="S696" s="117">
        <v>0</v>
      </c>
      <c r="T696" s="117">
        <v>0</v>
      </c>
      <c r="U696" s="117">
        <v>0</v>
      </c>
      <c r="V696" s="117">
        <v>0</v>
      </c>
      <c r="W696" s="117">
        <v>0</v>
      </c>
      <c r="X696" s="117">
        <v>0</v>
      </c>
      <c r="Y696" s="117">
        <v>0</v>
      </c>
      <c r="Z696" s="117">
        <v>0</v>
      </c>
      <c r="AA696" s="117">
        <v>0</v>
      </c>
      <c r="AB696" s="117">
        <v>0</v>
      </c>
      <c r="AC696" s="117">
        <v>0</v>
      </c>
      <c r="AD696" s="117">
        <v>0</v>
      </c>
      <c r="AE696" s="117">
        <v>0</v>
      </c>
      <c r="AF696" s="117">
        <f>ROUND(H696*2.14%,2)+ROUND(J696*2.14%,2)+ROUND(K696*2.14%,2)</f>
        <v>99536.159999999989</v>
      </c>
      <c r="AG696" s="117">
        <v>150000</v>
      </c>
      <c r="AH696" s="117">
        <v>0</v>
      </c>
      <c r="AI696" s="93">
        <v>2025</v>
      </c>
      <c r="AJ696" s="93">
        <v>2025</v>
      </c>
      <c r="AK696" s="93">
        <v>2025</v>
      </c>
      <c r="AL696" s="105"/>
      <c r="AM696" s="105"/>
      <c r="AN696" s="105"/>
      <c r="AO696" s="105"/>
      <c r="AP696" s="106" t="s">
        <v>16999</v>
      </c>
      <c r="AQ696" s="106" t="s">
        <v>17013</v>
      </c>
      <c r="AR696" s="106">
        <v>0</v>
      </c>
      <c r="AS696" s="106" t="s">
        <v>17016</v>
      </c>
      <c r="AT696" s="106" t="s">
        <v>17012</v>
      </c>
      <c r="AU696" s="106" t="s">
        <v>17010</v>
      </c>
      <c r="AV696" s="106"/>
      <c r="AW696" s="106"/>
      <c r="AX696" s="106"/>
      <c r="AY696" s="106"/>
      <c r="AZ696" s="106" t="s">
        <v>642</v>
      </c>
      <c r="BA696" s="107">
        <v>1347.34</v>
      </c>
      <c r="BB696" s="107">
        <v>595.35</v>
      </c>
      <c r="BC696" s="106" t="s">
        <v>2975</v>
      </c>
      <c r="BD696" s="106" t="s">
        <v>642</v>
      </c>
      <c r="BE696" s="108"/>
      <c r="BF696" s="109">
        <f t="shared" si="299"/>
        <v>595.35</v>
      </c>
      <c r="BM696" s="52" t="str">
        <f t="shared" si="307"/>
        <v>441.000</v>
      </c>
      <c r="BP696" s="52" t="s">
        <v>3913</v>
      </c>
      <c r="BQ696" s="52" t="s">
        <v>2993</v>
      </c>
      <c r="BR696" s="52" t="s">
        <v>2993</v>
      </c>
      <c r="BX696" s="52" t="s">
        <v>3913</v>
      </c>
      <c r="BY696" s="52" t="s">
        <v>2993</v>
      </c>
      <c r="BZ696" s="52" t="s">
        <v>2993</v>
      </c>
      <c r="CK696" s="103">
        <f t="shared" si="292"/>
        <v>8.149072527885437E-10</v>
      </c>
    </row>
    <row r="697" spans="1:89" x14ac:dyDescent="0.3">
      <c r="B697" s="104" t="s">
        <v>53</v>
      </c>
      <c r="C697" s="104"/>
      <c r="D697" s="104"/>
      <c r="E697" s="104"/>
      <c r="F697" s="140">
        <v>5729408</v>
      </c>
      <c r="G697" s="100">
        <f>G698</f>
        <v>5729408</v>
      </c>
      <c r="H697" s="101">
        <f t="shared" ref="H697:AH697" si="313">H698</f>
        <v>0</v>
      </c>
      <c r="I697" s="101">
        <f t="shared" si="313"/>
        <v>0</v>
      </c>
      <c r="J697" s="101">
        <f t="shared" si="313"/>
        <v>0</v>
      </c>
      <c r="K697" s="101">
        <f t="shared" si="313"/>
        <v>0</v>
      </c>
      <c r="L697" s="101">
        <f t="shared" si="313"/>
        <v>0</v>
      </c>
      <c r="M697" s="101">
        <f t="shared" si="313"/>
        <v>0</v>
      </c>
      <c r="N697" s="102">
        <f t="shared" si="313"/>
        <v>0</v>
      </c>
      <c r="O697" s="101">
        <f t="shared" si="313"/>
        <v>0</v>
      </c>
      <c r="P697" s="101">
        <f t="shared" si="313"/>
        <v>680</v>
      </c>
      <c r="Q697" s="101">
        <f t="shared" si="313"/>
        <v>5433138.8300000001</v>
      </c>
      <c r="R697" s="101">
        <f t="shared" si="313"/>
        <v>0</v>
      </c>
      <c r="S697" s="101">
        <f t="shared" si="313"/>
        <v>0</v>
      </c>
      <c r="T697" s="101">
        <f t="shared" si="313"/>
        <v>0</v>
      </c>
      <c r="U697" s="101">
        <f t="shared" si="313"/>
        <v>0</v>
      </c>
      <c r="V697" s="101">
        <f t="shared" si="313"/>
        <v>0</v>
      </c>
      <c r="W697" s="101">
        <f t="shared" si="313"/>
        <v>0</v>
      </c>
      <c r="X697" s="101">
        <f t="shared" si="313"/>
        <v>0</v>
      </c>
      <c r="Y697" s="101">
        <f t="shared" si="313"/>
        <v>0</v>
      </c>
      <c r="Z697" s="101">
        <f t="shared" si="313"/>
        <v>0</v>
      </c>
      <c r="AA697" s="101">
        <f t="shared" si="313"/>
        <v>0</v>
      </c>
      <c r="AB697" s="101">
        <f t="shared" si="313"/>
        <v>0</v>
      </c>
      <c r="AC697" s="101">
        <f t="shared" si="313"/>
        <v>0</v>
      </c>
      <c r="AD697" s="101">
        <f t="shared" si="313"/>
        <v>0</v>
      </c>
      <c r="AE697" s="101">
        <f t="shared" si="313"/>
        <v>0</v>
      </c>
      <c r="AF697" s="101">
        <f t="shared" si="313"/>
        <v>116269.17</v>
      </c>
      <c r="AG697" s="101">
        <f t="shared" si="313"/>
        <v>180000</v>
      </c>
      <c r="AH697" s="101">
        <f t="shared" si="313"/>
        <v>0</v>
      </c>
      <c r="AI697" s="93" t="s">
        <v>17075</v>
      </c>
      <c r="AJ697" s="93" t="s">
        <v>17075</v>
      </c>
      <c r="AK697" s="93" t="s">
        <v>17075</v>
      </c>
      <c r="AL697" s="105"/>
      <c r="AM697" s="105"/>
      <c r="AN697" s="105"/>
      <c r="AO697" s="105"/>
      <c r="AP697" s="106"/>
      <c r="AQ697" s="106"/>
      <c r="AR697" s="106"/>
      <c r="AS697" s="106"/>
      <c r="AT697" s="106"/>
      <c r="AU697" s="106"/>
      <c r="AV697" s="106"/>
      <c r="AW697" s="106"/>
      <c r="AX697" s="106"/>
      <c r="AY697" s="106"/>
      <c r="AZ697" s="106"/>
      <c r="BA697" s="107"/>
      <c r="BB697" s="107"/>
      <c r="BC697" s="106"/>
      <c r="BD697" s="106"/>
      <c r="BE697" s="108"/>
      <c r="BF697" s="109">
        <f t="shared" si="299"/>
        <v>-680</v>
      </c>
      <c r="BM697" s="52" t="e">
        <f t="shared" si="307"/>
        <v>#N/A</v>
      </c>
      <c r="BP697" s="52" t="s">
        <v>3885</v>
      </c>
      <c r="BQ697" s="52" t="s">
        <v>3059</v>
      </c>
      <c r="BR697" s="52" t="s">
        <v>2438</v>
      </c>
      <c r="BX697" s="52" t="s">
        <v>3885</v>
      </c>
      <c r="BY697" s="52" t="s">
        <v>3059</v>
      </c>
      <c r="BZ697" s="52" t="s">
        <v>2438</v>
      </c>
      <c r="CK697" s="103">
        <f t="shared" si="292"/>
        <v>-5.8207660913467407E-11</v>
      </c>
    </row>
    <row r="698" spans="1:89" x14ac:dyDescent="0.3">
      <c r="A698" s="52">
        <v>1</v>
      </c>
      <c r="B698" s="110">
        <f>SUBTOTAL(9,$A$615:A698)</f>
        <v>76</v>
      </c>
      <c r="C698" s="115" t="s">
        <v>555</v>
      </c>
      <c r="D698" s="115"/>
      <c r="E698" s="115"/>
      <c r="F698" s="116">
        <v>5729408</v>
      </c>
      <c r="G698" s="101">
        <f>H698+I698+J698+K698+L698+M698+O698+Q698+S698+U698+W698+X698+Y698+Z698+AA698+AB698+AC698+AD698+AE698+AF698+AG698+AH698</f>
        <v>5729408</v>
      </c>
      <c r="H698" s="117">
        <v>0</v>
      </c>
      <c r="I698" s="117">
        <v>0</v>
      </c>
      <c r="J698" s="117">
        <v>0</v>
      </c>
      <c r="K698" s="117">
        <v>0</v>
      </c>
      <c r="L698" s="117">
        <v>0</v>
      </c>
      <c r="M698" s="117">
        <v>0</v>
      </c>
      <c r="N698" s="118">
        <v>0</v>
      </c>
      <c r="O698" s="117">
        <v>0</v>
      </c>
      <c r="P698" s="101">
        <v>680</v>
      </c>
      <c r="Q698" s="101">
        <f>ROUND((F698-AG698)/102.14*100,2)</f>
        <v>5433138.8300000001</v>
      </c>
      <c r="R698" s="117">
        <v>0</v>
      </c>
      <c r="S698" s="117">
        <v>0</v>
      </c>
      <c r="T698" s="117">
        <v>0</v>
      </c>
      <c r="U698" s="117">
        <v>0</v>
      </c>
      <c r="V698" s="117">
        <v>0</v>
      </c>
      <c r="W698" s="117">
        <v>0</v>
      </c>
      <c r="X698" s="117">
        <v>0</v>
      </c>
      <c r="Y698" s="117">
        <v>0</v>
      </c>
      <c r="Z698" s="117">
        <v>0</v>
      </c>
      <c r="AA698" s="117">
        <v>0</v>
      </c>
      <c r="AB698" s="117">
        <v>0</v>
      </c>
      <c r="AC698" s="117">
        <v>0</v>
      </c>
      <c r="AD698" s="117">
        <v>0</v>
      </c>
      <c r="AE698" s="117">
        <v>0</v>
      </c>
      <c r="AF698" s="101">
        <f>ROUND(Q698*2.14%,2)</f>
        <v>116269.17</v>
      </c>
      <c r="AG698" s="101">
        <v>180000</v>
      </c>
      <c r="AH698" s="117">
        <v>0</v>
      </c>
      <c r="AI698" s="93">
        <v>2025</v>
      </c>
      <c r="AJ698" s="93">
        <v>2025</v>
      </c>
      <c r="AK698" s="93">
        <v>2025</v>
      </c>
      <c r="AL698" s="105"/>
      <c r="AM698" s="105"/>
      <c r="AN698" s="105"/>
      <c r="AO698" s="105"/>
      <c r="AP698" s="106" t="s">
        <v>17015</v>
      </c>
      <c r="AQ698" s="106" t="s">
        <v>17006</v>
      </c>
      <c r="AR698" s="106">
        <v>0</v>
      </c>
      <c r="AS698" s="106" t="s">
        <v>17004</v>
      </c>
      <c r="AT698" s="106" t="s">
        <v>17018</v>
      </c>
      <c r="AU698" s="106">
        <v>0</v>
      </c>
      <c r="AV698" s="106"/>
      <c r="AW698" s="106"/>
      <c r="AX698" s="106"/>
      <c r="AY698" s="106"/>
      <c r="AZ698" s="106" t="s">
        <v>783</v>
      </c>
      <c r="BA698" s="107">
        <v>783</v>
      </c>
      <c r="BB698" s="107">
        <v>616</v>
      </c>
      <c r="BC698" s="106" t="s">
        <v>2975</v>
      </c>
      <c r="BD698" s="106" t="s">
        <v>17058</v>
      </c>
      <c r="BE698" s="108"/>
      <c r="BF698" s="109">
        <f t="shared" si="299"/>
        <v>-64</v>
      </c>
      <c r="BM698" s="52" t="str">
        <f t="shared" si="307"/>
        <v>нет данных</v>
      </c>
      <c r="BP698" s="52" t="s">
        <v>3886</v>
      </c>
      <c r="BQ698" s="52" t="s">
        <v>3016</v>
      </c>
      <c r="BR698" s="52" t="s">
        <v>3888</v>
      </c>
      <c r="BX698" s="52" t="s">
        <v>3886</v>
      </c>
      <c r="BY698" s="52" t="s">
        <v>3016</v>
      </c>
      <c r="BZ698" s="52" t="s">
        <v>3888</v>
      </c>
      <c r="CK698" s="103">
        <f t="shared" si="292"/>
        <v>-5.8207660913467407E-11</v>
      </c>
    </row>
    <row r="699" spans="1:89" x14ac:dyDescent="0.3">
      <c r="B699" s="104" t="s">
        <v>460</v>
      </c>
      <c r="C699" s="104"/>
      <c r="D699" s="100">
        <f>52170831.54-9600000</f>
        <v>42570831.539999999</v>
      </c>
      <c r="E699" s="104"/>
      <c r="F699" s="140">
        <v>23680660</v>
      </c>
      <c r="G699" s="100">
        <f>G700+G701+G702</f>
        <v>23013460</v>
      </c>
      <c r="H699" s="101">
        <f t="shared" ref="H699:AH699" si="314">H700+H701+H702</f>
        <v>0</v>
      </c>
      <c r="I699" s="101">
        <f t="shared" si="314"/>
        <v>0</v>
      </c>
      <c r="J699" s="101">
        <f t="shared" si="314"/>
        <v>0</v>
      </c>
      <c r="K699" s="101">
        <f t="shared" si="314"/>
        <v>0</v>
      </c>
      <c r="L699" s="101">
        <f t="shared" si="314"/>
        <v>0</v>
      </c>
      <c r="M699" s="101">
        <f t="shared" si="314"/>
        <v>0</v>
      </c>
      <c r="N699" s="102">
        <f t="shared" si="314"/>
        <v>0</v>
      </c>
      <c r="O699" s="101">
        <f t="shared" si="314"/>
        <v>0</v>
      </c>
      <c r="P699" s="101">
        <f t="shared" si="314"/>
        <v>2717.3</v>
      </c>
      <c r="Q699" s="101">
        <f t="shared" si="314"/>
        <v>22012394.75</v>
      </c>
      <c r="R699" s="101">
        <f t="shared" si="314"/>
        <v>0</v>
      </c>
      <c r="S699" s="101">
        <f t="shared" si="314"/>
        <v>0</v>
      </c>
      <c r="T699" s="101">
        <f t="shared" si="314"/>
        <v>0</v>
      </c>
      <c r="U699" s="101">
        <f t="shared" si="314"/>
        <v>0</v>
      </c>
      <c r="V699" s="101">
        <f t="shared" si="314"/>
        <v>0</v>
      </c>
      <c r="W699" s="101">
        <f t="shared" si="314"/>
        <v>0</v>
      </c>
      <c r="X699" s="101">
        <f t="shared" si="314"/>
        <v>0</v>
      </c>
      <c r="Y699" s="101">
        <f t="shared" si="314"/>
        <v>0</v>
      </c>
      <c r="Z699" s="101">
        <f t="shared" si="314"/>
        <v>0</v>
      </c>
      <c r="AA699" s="101">
        <f t="shared" si="314"/>
        <v>0</v>
      </c>
      <c r="AB699" s="101">
        <f t="shared" si="314"/>
        <v>0</v>
      </c>
      <c r="AC699" s="101">
        <f t="shared" si="314"/>
        <v>0</v>
      </c>
      <c r="AD699" s="101">
        <f t="shared" si="314"/>
        <v>0</v>
      </c>
      <c r="AE699" s="101">
        <f t="shared" si="314"/>
        <v>0</v>
      </c>
      <c r="AF699" s="101">
        <f t="shared" si="314"/>
        <v>471065.25</v>
      </c>
      <c r="AG699" s="101">
        <f t="shared" si="314"/>
        <v>530000</v>
      </c>
      <c r="AH699" s="101">
        <f t="shared" si="314"/>
        <v>0</v>
      </c>
      <c r="AI699" s="93" t="s">
        <v>17075</v>
      </c>
      <c r="AJ699" s="93" t="s">
        <v>17075</v>
      </c>
      <c r="AK699" s="93" t="s">
        <v>17075</v>
      </c>
      <c r="AL699" s="105"/>
      <c r="AM699" s="105"/>
      <c r="AN699" s="105"/>
      <c r="AO699" s="105"/>
      <c r="AP699" s="106"/>
      <c r="AQ699" s="106"/>
      <c r="AR699" s="106"/>
      <c r="AS699" s="106"/>
      <c r="AT699" s="106"/>
      <c r="AU699" s="106"/>
      <c r="AV699" s="106"/>
      <c r="AW699" s="106"/>
      <c r="AX699" s="106"/>
      <c r="AY699" s="106"/>
      <c r="AZ699" s="106"/>
      <c r="BA699" s="107"/>
      <c r="BB699" s="107"/>
      <c r="BC699" s="106"/>
      <c r="BD699" s="106"/>
      <c r="BE699" s="108"/>
      <c r="BF699" s="109">
        <f t="shared" si="299"/>
        <v>-2717.3</v>
      </c>
      <c r="BM699" s="52" t="e">
        <f t="shared" si="307"/>
        <v>#N/A</v>
      </c>
      <c r="BP699" s="52" t="s">
        <v>3752</v>
      </c>
      <c r="BQ699" s="52" t="s">
        <v>2993</v>
      </c>
      <c r="BR699" s="52" t="s">
        <v>3753</v>
      </c>
      <c r="BX699" s="52" t="s">
        <v>3752</v>
      </c>
      <c r="BY699" s="52" t="s">
        <v>2993</v>
      </c>
      <c r="BZ699" s="52" t="s">
        <v>3753</v>
      </c>
      <c r="CK699" s="103">
        <f t="shared" si="292"/>
        <v>0</v>
      </c>
    </row>
    <row r="700" spans="1:89" x14ac:dyDescent="0.3">
      <c r="A700" s="52">
        <v>1</v>
      </c>
      <c r="B700" s="110">
        <f>SUBTOTAL(9,$A$615:A700)</f>
        <v>77</v>
      </c>
      <c r="C700" s="115" t="s">
        <v>486</v>
      </c>
      <c r="D700" s="115"/>
      <c r="E700" s="115"/>
      <c r="F700" s="116">
        <v>5645152</v>
      </c>
      <c r="G700" s="101">
        <f t="shared" ref="G700:G702" si="315">H700+I700+J700+K700+L700+M700+O700+Q700+S700+U700+W700+X700+Y700+Z700+AA700+AB700+AC700+AD700+AE700+AF700+AG700+AH700</f>
        <v>5645152</v>
      </c>
      <c r="H700" s="117">
        <v>0</v>
      </c>
      <c r="I700" s="117">
        <v>0</v>
      </c>
      <c r="J700" s="117">
        <v>0</v>
      </c>
      <c r="K700" s="117">
        <v>0</v>
      </c>
      <c r="L700" s="117">
        <v>0</v>
      </c>
      <c r="M700" s="117">
        <v>0</v>
      </c>
      <c r="N700" s="118">
        <v>0</v>
      </c>
      <c r="O700" s="117">
        <v>0</v>
      </c>
      <c r="P700" s="101">
        <v>670</v>
      </c>
      <c r="Q700" s="101">
        <f>ROUND((F700-AG700)/102.14*100,2)</f>
        <v>5350648.13</v>
      </c>
      <c r="R700" s="117">
        <v>0</v>
      </c>
      <c r="S700" s="117">
        <v>0</v>
      </c>
      <c r="T700" s="117">
        <v>0</v>
      </c>
      <c r="U700" s="117">
        <v>0</v>
      </c>
      <c r="V700" s="117">
        <v>0</v>
      </c>
      <c r="W700" s="117">
        <v>0</v>
      </c>
      <c r="X700" s="117">
        <v>0</v>
      </c>
      <c r="Y700" s="117">
        <v>0</v>
      </c>
      <c r="Z700" s="117">
        <v>0</v>
      </c>
      <c r="AA700" s="117">
        <v>0</v>
      </c>
      <c r="AB700" s="117">
        <v>0</v>
      </c>
      <c r="AC700" s="117">
        <v>0</v>
      </c>
      <c r="AD700" s="117">
        <v>0</v>
      </c>
      <c r="AE700" s="117">
        <v>0</v>
      </c>
      <c r="AF700" s="101">
        <f>ROUND(Q700*2.14%,2)</f>
        <v>114503.87</v>
      </c>
      <c r="AG700" s="101">
        <v>180000</v>
      </c>
      <c r="AH700" s="117">
        <v>0</v>
      </c>
      <c r="AI700" s="93">
        <v>2025</v>
      </c>
      <c r="AJ700" s="93">
        <v>2025</v>
      </c>
      <c r="AK700" s="93">
        <v>2025</v>
      </c>
      <c r="AL700" s="105"/>
      <c r="AM700" s="105"/>
      <c r="AN700" s="105"/>
      <c r="AO700" s="105"/>
      <c r="AP700" s="106" t="s">
        <v>17013</v>
      </c>
      <c r="AQ700" s="106" t="s">
        <v>16999</v>
      </c>
      <c r="AR700" s="106">
        <v>0</v>
      </c>
      <c r="AS700" s="106" t="s">
        <v>16997</v>
      </c>
      <c r="AT700" s="106" t="s">
        <v>17007</v>
      </c>
      <c r="AU700" s="106">
        <v>0</v>
      </c>
      <c r="AV700" s="106"/>
      <c r="AW700" s="106"/>
      <c r="AX700" s="106"/>
      <c r="AY700" s="106"/>
      <c r="AZ700" s="106" t="s">
        <v>669</v>
      </c>
      <c r="BA700" s="107">
        <v>792.7</v>
      </c>
      <c r="BB700" s="107">
        <v>616.32000000000005</v>
      </c>
      <c r="BC700" s="106" t="s">
        <v>2975</v>
      </c>
      <c r="BD700" s="106" t="s">
        <v>17058</v>
      </c>
      <c r="BE700" s="108"/>
      <c r="BF700" s="109">
        <f t="shared" si="299"/>
        <v>-53.67999999999995</v>
      </c>
      <c r="BM700" s="52" t="str">
        <f t="shared" si="307"/>
        <v>513.600</v>
      </c>
      <c r="BP700" s="52" t="s">
        <v>745</v>
      </c>
      <c r="BQ700" s="52" t="s">
        <v>1277</v>
      </c>
      <c r="BR700" s="52" t="s">
        <v>2993</v>
      </c>
      <c r="BX700" s="52" t="s">
        <v>745</v>
      </c>
      <c r="BY700" s="52" t="s">
        <v>1277</v>
      </c>
      <c r="BZ700" s="52" t="s">
        <v>2993</v>
      </c>
      <c r="CK700" s="103">
        <f t="shared" si="292"/>
        <v>1.1641532182693481E-10</v>
      </c>
    </row>
    <row r="701" spans="1:89" x14ac:dyDescent="0.3">
      <c r="A701" s="52">
        <v>1</v>
      </c>
      <c r="B701" s="110">
        <f>SUBTOTAL(9,$A$615:A701)</f>
        <v>78</v>
      </c>
      <c r="C701" s="115" t="s">
        <v>487</v>
      </c>
      <c r="D701" s="115"/>
      <c r="E701" s="115"/>
      <c r="F701" s="116">
        <v>13600000</v>
      </c>
      <c r="G701" s="101">
        <f t="shared" si="315"/>
        <v>13600000</v>
      </c>
      <c r="H701" s="117">
        <v>0</v>
      </c>
      <c r="I701" s="117">
        <v>0</v>
      </c>
      <c r="J701" s="117">
        <v>0</v>
      </c>
      <c r="K701" s="117">
        <v>0</v>
      </c>
      <c r="L701" s="117">
        <v>0</v>
      </c>
      <c r="M701" s="117">
        <v>0</v>
      </c>
      <c r="N701" s="118">
        <v>0</v>
      </c>
      <c r="O701" s="117">
        <v>0</v>
      </c>
      <c r="P701" s="101">
        <v>1600</v>
      </c>
      <c r="Q701" s="101">
        <f>ROUND((F701-AG701)/102.14*100,2)</f>
        <v>13119248.09</v>
      </c>
      <c r="R701" s="117">
        <v>0</v>
      </c>
      <c r="S701" s="117">
        <v>0</v>
      </c>
      <c r="T701" s="117">
        <v>0</v>
      </c>
      <c r="U701" s="117">
        <v>0</v>
      </c>
      <c r="V701" s="117">
        <v>0</v>
      </c>
      <c r="W701" s="117">
        <v>0</v>
      </c>
      <c r="X701" s="117">
        <v>0</v>
      </c>
      <c r="Y701" s="117">
        <v>0</v>
      </c>
      <c r="Z701" s="117">
        <v>0</v>
      </c>
      <c r="AA701" s="117">
        <v>0</v>
      </c>
      <c r="AB701" s="117">
        <v>0</v>
      </c>
      <c r="AC701" s="117">
        <v>0</v>
      </c>
      <c r="AD701" s="117">
        <v>0</v>
      </c>
      <c r="AE701" s="117">
        <v>0</v>
      </c>
      <c r="AF701" s="101">
        <f>ROUND(Q701*2.14%,2)</f>
        <v>280751.90999999997</v>
      </c>
      <c r="AG701" s="117">
        <v>200000</v>
      </c>
      <c r="AH701" s="117">
        <v>0</v>
      </c>
      <c r="AI701" s="93">
        <v>2025</v>
      </c>
      <c r="AJ701" s="93">
        <v>2025</v>
      </c>
      <c r="AK701" s="93">
        <v>2025</v>
      </c>
      <c r="AL701" s="105"/>
      <c r="AM701" s="105"/>
      <c r="AN701" s="105"/>
      <c r="AO701" s="105"/>
      <c r="AP701" s="106" t="s">
        <v>17001</v>
      </c>
      <c r="AQ701" s="106" t="s">
        <v>17009</v>
      </c>
      <c r="AR701" s="106">
        <v>0</v>
      </c>
      <c r="AS701" s="106" t="s">
        <v>17014</v>
      </c>
      <c r="AT701" s="106" t="s">
        <v>17010</v>
      </c>
      <c r="AU701" s="106" t="s">
        <v>17013</v>
      </c>
      <c r="AV701" s="106"/>
      <c r="AW701" s="106"/>
      <c r="AX701" s="106"/>
      <c r="AY701" s="106"/>
      <c r="AZ701" s="106" t="s">
        <v>786</v>
      </c>
      <c r="BA701" s="107">
        <v>6107.5</v>
      </c>
      <c r="BB701" s="107">
        <v>1864.1</v>
      </c>
      <c r="BC701" s="106" t="s">
        <v>3001</v>
      </c>
      <c r="BD701" s="106" t="s">
        <v>3223</v>
      </c>
      <c r="BE701" s="108"/>
      <c r="BF701" s="109">
        <f t="shared" ref="BF701:BF732" si="316">BB701-P701</f>
        <v>264.09999999999991</v>
      </c>
      <c r="BM701" s="52" t="str">
        <f t="shared" si="307"/>
        <v>2166.500</v>
      </c>
      <c r="BP701" s="52" t="s">
        <v>746</v>
      </c>
      <c r="BQ701" s="52" t="s">
        <v>2993</v>
      </c>
      <c r="BR701" s="52" t="s">
        <v>2993</v>
      </c>
      <c r="BX701" s="52" t="s">
        <v>746</v>
      </c>
      <c r="BY701" s="52" t="s">
        <v>2993</v>
      </c>
      <c r="BZ701" s="52" t="s">
        <v>2993</v>
      </c>
      <c r="CK701" s="103">
        <f t="shared" si="292"/>
        <v>1.7462298274040222E-10</v>
      </c>
    </row>
    <row r="702" spans="1:89" x14ac:dyDescent="0.3">
      <c r="A702" s="52">
        <v>1</v>
      </c>
      <c r="B702" s="110">
        <f>SUBTOTAL(9,$A$615:A702)</f>
        <v>79</v>
      </c>
      <c r="C702" s="115" t="s">
        <v>488</v>
      </c>
      <c r="D702" s="115"/>
      <c r="E702" s="115"/>
      <c r="F702" s="116">
        <v>3768308</v>
      </c>
      <c r="G702" s="101">
        <f t="shared" si="315"/>
        <v>3768308</v>
      </c>
      <c r="H702" s="117">
        <v>0</v>
      </c>
      <c r="I702" s="117">
        <v>0</v>
      </c>
      <c r="J702" s="117">
        <v>0</v>
      </c>
      <c r="K702" s="117">
        <v>0</v>
      </c>
      <c r="L702" s="117">
        <v>0</v>
      </c>
      <c r="M702" s="117">
        <v>0</v>
      </c>
      <c r="N702" s="118">
        <v>0</v>
      </c>
      <c r="O702" s="117">
        <v>0</v>
      </c>
      <c r="P702" s="101">
        <v>447.3</v>
      </c>
      <c r="Q702" s="101">
        <f>ROUND((F702-AG702)/102.14*100,2)</f>
        <v>3542498.53</v>
      </c>
      <c r="R702" s="117">
        <v>0</v>
      </c>
      <c r="S702" s="117">
        <v>0</v>
      </c>
      <c r="T702" s="117">
        <v>0</v>
      </c>
      <c r="U702" s="117">
        <v>0</v>
      </c>
      <c r="V702" s="117">
        <v>0</v>
      </c>
      <c r="W702" s="117">
        <v>0</v>
      </c>
      <c r="X702" s="117">
        <v>0</v>
      </c>
      <c r="Y702" s="117">
        <v>0</v>
      </c>
      <c r="Z702" s="117">
        <v>0</v>
      </c>
      <c r="AA702" s="117">
        <v>0</v>
      </c>
      <c r="AB702" s="117">
        <v>0</v>
      </c>
      <c r="AC702" s="117">
        <v>0</v>
      </c>
      <c r="AD702" s="117">
        <v>0</v>
      </c>
      <c r="AE702" s="117">
        <v>0</v>
      </c>
      <c r="AF702" s="101">
        <f>ROUND(Q702*2.14%,2)</f>
        <v>75809.47</v>
      </c>
      <c r="AG702" s="101">
        <v>150000</v>
      </c>
      <c r="AH702" s="117">
        <v>0</v>
      </c>
      <c r="AI702" s="93">
        <v>2025</v>
      </c>
      <c r="AJ702" s="93">
        <v>2025</v>
      </c>
      <c r="AK702" s="93">
        <v>2025</v>
      </c>
      <c r="AL702" s="105"/>
      <c r="AM702" s="105"/>
      <c r="AN702" s="105"/>
      <c r="AO702" s="105"/>
      <c r="AP702" s="106" t="s">
        <v>17016</v>
      </c>
      <c r="AQ702" s="106" t="s">
        <v>17004</v>
      </c>
      <c r="AR702" s="106">
        <v>0</v>
      </c>
      <c r="AS702" s="106" t="s">
        <v>16996</v>
      </c>
      <c r="AT702" s="106" t="s">
        <v>17010</v>
      </c>
      <c r="AU702" s="106">
        <v>0</v>
      </c>
      <c r="AV702" s="106"/>
      <c r="AW702" s="106"/>
      <c r="AX702" s="106"/>
      <c r="AY702" s="106"/>
      <c r="AZ702" s="106" t="s">
        <v>795</v>
      </c>
      <c r="BA702" s="107">
        <v>873.3</v>
      </c>
      <c r="BB702" s="107" t="s">
        <v>2993</v>
      </c>
      <c r="BC702" s="106" t="s">
        <v>2975</v>
      </c>
      <c r="BD702" s="106" t="s">
        <v>17058</v>
      </c>
      <c r="BE702" s="108"/>
      <c r="BF702" s="109" t="e">
        <f t="shared" si="316"/>
        <v>#VALUE!</v>
      </c>
      <c r="BM702" s="52" t="str">
        <f t="shared" si="307"/>
        <v>нет данных</v>
      </c>
      <c r="BP702" s="52" t="s">
        <v>3755</v>
      </c>
      <c r="BQ702" s="52" t="s">
        <v>2993</v>
      </c>
      <c r="BR702" s="52" t="s">
        <v>2993</v>
      </c>
      <c r="BX702" s="52" t="s">
        <v>3755</v>
      </c>
      <c r="BY702" s="52" t="s">
        <v>2993</v>
      </c>
      <c r="BZ702" s="52" t="s">
        <v>2993</v>
      </c>
      <c r="CK702" s="103">
        <f t="shared" si="292"/>
        <v>2.0372681319713593E-10</v>
      </c>
    </row>
    <row r="703" spans="1:89" x14ac:dyDescent="0.3">
      <c r="B703" s="104" t="s">
        <v>474</v>
      </c>
      <c r="C703" s="104"/>
      <c r="D703" s="104"/>
      <c r="E703" s="104"/>
      <c r="F703" s="140">
        <v>5165228.25</v>
      </c>
      <c r="G703" s="100">
        <f>G704</f>
        <v>5165228.25</v>
      </c>
      <c r="H703" s="101">
        <f t="shared" ref="H703:AH703" si="317">H704</f>
        <v>0</v>
      </c>
      <c r="I703" s="101">
        <f t="shared" si="317"/>
        <v>0</v>
      </c>
      <c r="J703" s="101">
        <f t="shared" si="317"/>
        <v>0</v>
      </c>
      <c r="K703" s="101">
        <f t="shared" si="317"/>
        <v>0</v>
      </c>
      <c r="L703" s="101">
        <f t="shared" si="317"/>
        <v>0</v>
      </c>
      <c r="M703" s="101">
        <f t="shared" si="317"/>
        <v>0</v>
      </c>
      <c r="N703" s="102">
        <f t="shared" si="317"/>
        <v>0</v>
      </c>
      <c r="O703" s="101">
        <f t="shared" si="317"/>
        <v>0</v>
      </c>
      <c r="P703" s="101">
        <f t="shared" si="317"/>
        <v>614.58000000000004</v>
      </c>
      <c r="Q703" s="101">
        <f t="shared" si="317"/>
        <v>4880779.57</v>
      </c>
      <c r="R703" s="101">
        <f t="shared" si="317"/>
        <v>0</v>
      </c>
      <c r="S703" s="101">
        <f t="shared" si="317"/>
        <v>0</v>
      </c>
      <c r="T703" s="101">
        <f t="shared" si="317"/>
        <v>0</v>
      </c>
      <c r="U703" s="101">
        <f t="shared" si="317"/>
        <v>0</v>
      </c>
      <c r="V703" s="101">
        <f t="shared" si="317"/>
        <v>0</v>
      </c>
      <c r="W703" s="101">
        <f t="shared" si="317"/>
        <v>0</v>
      </c>
      <c r="X703" s="101">
        <f t="shared" si="317"/>
        <v>0</v>
      </c>
      <c r="Y703" s="101">
        <f t="shared" si="317"/>
        <v>0</v>
      </c>
      <c r="Z703" s="101">
        <f t="shared" si="317"/>
        <v>0</v>
      </c>
      <c r="AA703" s="101">
        <f t="shared" si="317"/>
        <v>0</v>
      </c>
      <c r="AB703" s="101">
        <f t="shared" si="317"/>
        <v>0</v>
      </c>
      <c r="AC703" s="101">
        <f t="shared" si="317"/>
        <v>0</v>
      </c>
      <c r="AD703" s="101">
        <f t="shared" si="317"/>
        <v>0</v>
      </c>
      <c r="AE703" s="101">
        <f t="shared" si="317"/>
        <v>0</v>
      </c>
      <c r="AF703" s="101">
        <f t="shared" si="317"/>
        <v>104448.68</v>
      </c>
      <c r="AG703" s="101">
        <f t="shared" si="317"/>
        <v>180000</v>
      </c>
      <c r="AH703" s="101">
        <f t="shared" si="317"/>
        <v>0</v>
      </c>
      <c r="AI703" s="93" t="s">
        <v>17075</v>
      </c>
      <c r="AJ703" s="93" t="s">
        <v>17075</v>
      </c>
      <c r="AK703" s="93" t="s">
        <v>17075</v>
      </c>
      <c r="AL703" s="105"/>
      <c r="AM703" s="105"/>
      <c r="AN703" s="105"/>
      <c r="AO703" s="105"/>
      <c r="AP703" s="106"/>
      <c r="AQ703" s="106"/>
      <c r="AR703" s="106"/>
      <c r="AS703" s="106"/>
      <c r="AT703" s="106"/>
      <c r="AU703" s="106"/>
      <c r="AV703" s="106"/>
      <c r="AW703" s="106"/>
      <c r="AX703" s="106"/>
      <c r="AY703" s="106"/>
      <c r="AZ703" s="106"/>
      <c r="BA703" s="107"/>
      <c r="BB703" s="107"/>
      <c r="BC703" s="106"/>
      <c r="BD703" s="106"/>
      <c r="BE703" s="108"/>
      <c r="BF703" s="109">
        <f t="shared" si="316"/>
        <v>-614.58000000000004</v>
      </c>
      <c r="BM703" s="52" t="e">
        <f t="shared" si="307"/>
        <v>#N/A</v>
      </c>
      <c r="BP703" s="52" t="s">
        <v>3758</v>
      </c>
      <c r="BQ703" s="52" t="s">
        <v>2993</v>
      </c>
      <c r="BR703" s="52" t="s">
        <v>2993</v>
      </c>
      <c r="BX703" s="52" t="s">
        <v>3758</v>
      </c>
      <c r="BY703" s="52" t="s">
        <v>2993</v>
      </c>
      <c r="BZ703" s="52" t="s">
        <v>2993</v>
      </c>
      <c r="CK703" s="103">
        <f t="shared" si="292"/>
        <v>-2.9103830456733704E-10</v>
      </c>
    </row>
    <row r="704" spans="1:89" x14ac:dyDescent="0.3">
      <c r="A704" s="52">
        <v>1</v>
      </c>
      <c r="B704" s="110">
        <f>SUBTOTAL(9,$A$615:A704)</f>
        <v>80</v>
      </c>
      <c r="C704" s="115" t="s">
        <v>489</v>
      </c>
      <c r="D704" s="115"/>
      <c r="E704" s="115"/>
      <c r="F704" s="116">
        <v>5165228.25</v>
      </c>
      <c r="G704" s="101">
        <f>H704+I704+J704+K704+L704+M704+O704+Q704+S704+U704+W704+X704+Y704+Z704+AA704+AB704+AC704+AD704+AE704+AF704+AG704+AH704</f>
        <v>5165228.25</v>
      </c>
      <c r="H704" s="117">
        <v>0</v>
      </c>
      <c r="I704" s="117">
        <v>0</v>
      </c>
      <c r="J704" s="117">
        <v>0</v>
      </c>
      <c r="K704" s="117">
        <v>0</v>
      </c>
      <c r="L704" s="117">
        <v>0</v>
      </c>
      <c r="M704" s="117">
        <v>0</v>
      </c>
      <c r="N704" s="118">
        <v>0</v>
      </c>
      <c r="O704" s="117">
        <v>0</v>
      </c>
      <c r="P704" s="101">
        <v>614.58000000000004</v>
      </c>
      <c r="Q704" s="101">
        <f>ROUND((F704-AG704)/102.14*100,2)</f>
        <v>4880779.57</v>
      </c>
      <c r="R704" s="117">
        <v>0</v>
      </c>
      <c r="S704" s="117">
        <v>0</v>
      </c>
      <c r="T704" s="117">
        <v>0</v>
      </c>
      <c r="U704" s="117">
        <v>0</v>
      </c>
      <c r="V704" s="117">
        <v>0</v>
      </c>
      <c r="W704" s="117">
        <v>0</v>
      </c>
      <c r="X704" s="117">
        <v>0</v>
      </c>
      <c r="Y704" s="117">
        <v>0</v>
      </c>
      <c r="Z704" s="117">
        <v>0</v>
      </c>
      <c r="AA704" s="117">
        <v>0</v>
      </c>
      <c r="AB704" s="117">
        <v>0</v>
      </c>
      <c r="AC704" s="117">
        <v>0</v>
      </c>
      <c r="AD704" s="117">
        <v>0</v>
      </c>
      <c r="AE704" s="117">
        <v>0</v>
      </c>
      <c r="AF704" s="101">
        <f>ROUND(Q704*2.14%,2)</f>
        <v>104448.68</v>
      </c>
      <c r="AG704" s="101">
        <v>180000</v>
      </c>
      <c r="AH704" s="117">
        <v>0</v>
      </c>
      <c r="AI704" s="93">
        <v>2025</v>
      </c>
      <c r="AJ704" s="93">
        <v>2025</v>
      </c>
      <c r="AK704" s="93">
        <v>2025</v>
      </c>
      <c r="AL704" s="105"/>
      <c r="AM704" s="105"/>
      <c r="AN704" s="105"/>
      <c r="AO704" s="105"/>
      <c r="AP704" s="106" t="s">
        <v>17000</v>
      </c>
      <c r="AQ704" s="106" t="s">
        <v>16996</v>
      </c>
      <c r="AR704" s="106">
        <v>0</v>
      </c>
      <c r="AS704" s="106" t="s">
        <v>17010</v>
      </c>
      <c r="AT704" s="106" t="s">
        <v>16998</v>
      </c>
      <c r="AU704" s="106">
        <v>0</v>
      </c>
      <c r="AV704" s="106"/>
      <c r="AW704" s="106"/>
      <c r="AX704" s="106"/>
      <c r="AY704" s="106"/>
      <c r="AZ704" s="106" t="s">
        <v>1275</v>
      </c>
      <c r="BA704" s="107">
        <v>945.5</v>
      </c>
      <c r="BB704" s="107">
        <v>614.58000000000004</v>
      </c>
      <c r="BC704" s="106" t="s">
        <v>2975</v>
      </c>
      <c r="BD704" s="106" t="s">
        <v>17058</v>
      </c>
      <c r="BE704" s="108"/>
      <c r="BF704" s="109">
        <f t="shared" si="316"/>
        <v>0</v>
      </c>
      <c r="BM704" s="52" t="str">
        <f t="shared" si="307"/>
        <v>нет данных</v>
      </c>
      <c r="BP704" s="52" t="s">
        <v>3759</v>
      </c>
      <c r="BQ704" s="52" t="s">
        <v>2993</v>
      </c>
      <c r="BR704" s="52" t="s">
        <v>2993</v>
      </c>
      <c r="BX704" s="52" t="s">
        <v>3759</v>
      </c>
      <c r="BY704" s="52" t="s">
        <v>2993</v>
      </c>
      <c r="BZ704" s="52" t="s">
        <v>2993</v>
      </c>
      <c r="CK704" s="103">
        <f t="shared" si="292"/>
        <v>-2.9103830456733704E-10</v>
      </c>
    </row>
    <row r="705" spans="1:89" x14ac:dyDescent="0.3">
      <c r="B705" s="104" t="s">
        <v>469</v>
      </c>
      <c r="C705" s="104"/>
      <c r="D705" s="104"/>
      <c r="E705" s="104"/>
      <c r="F705" s="140">
        <v>4301052</v>
      </c>
      <c r="G705" s="100">
        <f>G706</f>
        <v>4301052</v>
      </c>
      <c r="H705" s="101">
        <f t="shared" ref="H705:AH705" si="318">H706</f>
        <v>0</v>
      </c>
      <c r="I705" s="101">
        <f t="shared" si="318"/>
        <v>0</v>
      </c>
      <c r="J705" s="101">
        <f t="shared" si="318"/>
        <v>0</v>
      </c>
      <c r="K705" s="101">
        <f t="shared" si="318"/>
        <v>0</v>
      </c>
      <c r="L705" s="101">
        <f t="shared" si="318"/>
        <v>0</v>
      </c>
      <c r="M705" s="101">
        <f t="shared" si="318"/>
        <v>0</v>
      </c>
      <c r="N705" s="102">
        <f t="shared" si="318"/>
        <v>0</v>
      </c>
      <c r="O705" s="101">
        <f t="shared" si="318"/>
        <v>0</v>
      </c>
      <c r="P705" s="101">
        <f t="shared" si="318"/>
        <v>510</v>
      </c>
      <c r="Q705" s="101">
        <f t="shared" si="318"/>
        <v>4034709.22</v>
      </c>
      <c r="R705" s="101">
        <f t="shared" si="318"/>
        <v>0</v>
      </c>
      <c r="S705" s="101">
        <f t="shared" si="318"/>
        <v>0</v>
      </c>
      <c r="T705" s="101">
        <f t="shared" si="318"/>
        <v>0</v>
      </c>
      <c r="U705" s="101">
        <f t="shared" si="318"/>
        <v>0</v>
      </c>
      <c r="V705" s="101">
        <f t="shared" si="318"/>
        <v>0</v>
      </c>
      <c r="W705" s="101">
        <f t="shared" si="318"/>
        <v>0</v>
      </c>
      <c r="X705" s="101">
        <f t="shared" si="318"/>
        <v>0</v>
      </c>
      <c r="Y705" s="101">
        <f t="shared" si="318"/>
        <v>0</v>
      </c>
      <c r="Z705" s="101">
        <f t="shared" si="318"/>
        <v>0</v>
      </c>
      <c r="AA705" s="101">
        <f t="shared" si="318"/>
        <v>0</v>
      </c>
      <c r="AB705" s="101">
        <f t="shared" si="318"/>
        <v>0</v>
      </c>
      <c r="AC705" s="101">
        <f t="shared" si="318"/>
        <v>0</v>
      </c>
      <c r="AD705" s="101">
        <f t="shared" si="318"/>
        <v>0</v>
      </c>
      <c r="AE705" s="101">
        <f t="shared" si="318"/>
        <v>0</v>
      </c>
      <c r="AF705" s="101">
        <f t="shared" si="318"/>
        <v>86342.78</v>
      </c>
      <c r="AG705" s="101">
        <f t="shared" si="318"/>
        <v>180000</v>
      </c>
      <c r="AH705" s="101">
        <f t="shared" si="318"/>
        <v>0</v>
      </c>
      <c r="AI705" s="93" t="s">
        <v>17075</v>
      </c>
      <c r="AJ705" s="93" t="s">
        <v>17075</v>
      </c>
      <c r="AK705" s="93" t="s">
        <v>17075</v>
      </c>
      <c r="AL705" s="105"/>
      <c r="AM705" s="105"/>
      <c r="AN705" s="105"/>
      <c r="AO705" s="105"/>
      <c r="AP705" s="106"/>
      <c r="AQ705" s="106"/>
      <c r="AR705" s="106"/>
      <c r="AS705" s="106"/>
      <c r="AT705" s="106"/>
      <c r="AU705" s="106"/>
      <c r="AV705" s="106"/>
      <c r="AW705" s="106"/>
      <c r="AX705" s="106"/>
      <c r="AY705" s="106"/>
      <c r="AZ705" s="106"/>
      <c r="BA705" s="107"/>
      <c r="BB705" s="107"/>
      <c r="BC705" s="106"/>
      <c r="BD705" s="106"/>
      <c r="BE705" s="108"/>
      <c r="BF705" s="109">
        <f t="shared" si="316"/>
        <v>-510</v>
      </c>
      <c r="BM705" s="52" t="e">
        <f t="shared" si="307"/>
        <v>#N/A</v>
      </c>
      <c r="BP705" s="52" t="s">
        <v>3760</v>
      </c>
      <c r="BQ705" s="52" t="s">
        <v>2993</v>
      </c>
      <c r="BR705" s="52" t="s">
        <v>2993</v>
      </c>
      <c r="BX705" s="52" t="s">
        <v>3760</v>
      </c>
      <c r="BY705" s="52" t="s">
        <v>2993</v>
      </c>
      <c r="BZ705" s="52" t="s">
        <v>2993</v>
      </c>
      <c r="CK705" s="103">
        <f t="shared" si="292"/>
        <v>-2.0372681319713593E-10</v>
      </c>
    </row>
    <row r="706" spans="1:89" x14ac:dyDescent="0.3">
      <c r="A706" s="52">
        <v>1</v>
      </c>
      <c r="B706" s="110">
        <f>SUBTOTAL(9,$A$615:A706)</f>
        <v>81</v>
      </c>
      <c r="C706" s="115" t="s">
        <v>458</v>
      </c>
      <c r="D706" s="115"/>
      <c r="E706" s="115"/>
      <c r="F706" s="116">
        <v>4301052</v>
      </c>
      <c r="G706" s="101">
        <f>H706+I706+J706+K706+L706+M706+O706+Q706+S706+U706+W706+X706+Y706+Z706+AA706+AB706+AC706+AD706+AE706+AF706+AG706+AH706</f>
        <v>4301052</v>
      </c>
      <c r="H706" s="117">
        <v>0</v>
      </c>
      <c r="I706" s="117">
        <v>0</v>
      </c>
      <c r="J706" s="117">
        <v>0</v>
      </c>
      <c r="K706" s="117">
        <v>0</v>
      </c>
      <c r="L706" s="117">
        <v>0</v>
      </c>
      <c r="M706" s="117">
        <v>0</v>
      </c>
      <c r="N706" s="118">
        <v>0</v>
      </c>
      <c r="O706" s="117">
        <v>0</v>
      </c>
      <c r="P706" s="101">
        <v>510</v>
      </c>
      <c r="Q706" s="101">
        <f>ROUND((F706-AG706)/102.14*100,2)</f>
        <v>4034709.22</v>
      </c>
      <c r="R706" s="117">
        <v>0</v>
      </c>
      <c r="S706" s="117">
        <v>0</v>
      </c>
      <c r="T706" s="117">
        <v>0</v>
      </c>
      <c r="U706" s="117">
        <v>0</v>
      </c>
      <c r="V706" s="117">
        <v>0</v>
      </c>
      <c r="W706" s="117">
        <v>0</v>
      </c>
      <c r="X706" s="117">
        <v>0</v>
      </c>
      <c r="Y706" s="117">
        <v>0</v>
      </c>
      <c r="Z706" s="117">
        <v>0</v>
      </c>
      <c r="AA706" s="117">
        <v>0</v>
      </c>
      <c r="AB706" s="117">
        <v>0</v>
      </c>
      <c r="AC706" s="117">
        <v>0</v>
      </c>
      <c r="AD706" s="117">
        <v>0</v>
      </c>
      <c r="AE706" s="117">
        <v>0</v>
      </c>
      <c r="AF706" s="101">
        <f>ROUND(Q706*2.14%,2)</f>
        <v>86342.78</v>
      </c>
      <c r="AG706" s="101">
        <v>180000</v>
      </c>
      <c r="AH706" s="117">
        <v>0</v>
      </c>
      <c r="AI706" s="93">
        <v>2025</v>
      </c>
      <c r="AJ706" s="93">
        <v>2025</v>
      </c>
      <c r="AK706" s="93">
        <v>2025</v>
      </c>
      <c r="AL706" s="105"/>
      <c r="AM706" s="105"/>
      <c r="AN706" s="105"/>
      <c r="AO706" s="105"/>
      <c r="AP706" s="106" t="s">
        <v>16999</v>
      </c>
      <c r="AQ706" s="106" t="s">
        <v>16999</v>
      </c>
      <c r="AR706" s="106">
        <v>0</v>
      </c>
      <c r="AS706" s="106" t="s">
        <v>17001</v>
      </c>
      <c r="AT706" s="106" t="s">
        <v>17014</v>
      </c>
      <c r="AU706" s="106">
        <v>0</v>
      </c>
      <c r="AV706" s="106"/>
      <c r="AW706" s="106"/>
      <c r="AX706" s="106"/>
      <c r="AY706" s="106"/>
      <c r="AZ706" s="106" t="s">
        <v>618</v>
      </c>
      <c r="BA706" s="107">
        <v>680</v>
      </c>
      <c r="BB706" s="107">
        <v>674</v>
      </c>
      <c r="BC706" s="106" t="s">
        <v>2975</v>
      </c>
      <c r="BD706" s="106" t="s">
        <v>17058</v>
      </c>
      <c r="BE706" s="108"/>
      <c r="BF706" s="109">
        <f t="shared" si="316"/>
        <v>164</v>
      </c>
      <c r="BM706" s="52" t="str">
        <f t="shared" si="307"/>
        <v>530.600</v>
      </c>
      <c r="BP706" s="52" t="s">
        <v>747</v>
      </c>
      <c r="BQ706" s="52" t="s">
        <v>2993</v>
      </c>
      <c r="BR706" s="52" t="s">
        <v>2993</v>
      </c>
      <c r="BX706" s="52" t="s">
        <v>747</v>
      </c>
      <c r="BY706" s="52" t="s">
        <v>2993</v>
      </c>
      <c r="BZ706" s="52" t="s">
        <v>2993</v>
      </c>
      <c r="CK706" s="103">
        <f t="shared" si="292"/>
        <v>-2.0372681319713593E-10</v>
      </c>
    </row>
    <row r="707" spans="1:89" x14ac:dyDescent="0.3">
      <c r="B707" s="104" t="s">
        <v>471</v>
      </c>
      <c r="C707" s="104"/>
      <c r="D707" s="104"/>
      <c r="E707" s="104"/>
      <c r="F707" s="140">
        <v>2317210.64</v>
      </c>
      <c r="G707" s="100">
        <f>G708</f>
        <v>2317210.6399999997</v>
      </c>
      <c r="H707" s="101">
        <f t="shared" ref="H707:AH707" si="319">H708</f>
        <v>0</v>
      </c>
      <c r="I707" s="101">
        <f t="shared" si="319"/>
        <v>0</v>
      </c>
      <c r="J707" s="101">
        <f t="shared" si="319"/>
        <v>0</v>
      </c>
      <c r="K707" s="101">
        <f t="shared" si="319"/>
        <v>0</v>
      </c>
      <c r="L707" s="101">
        <f t="shared" si="319"/>
        <v>0</v>
      </c>
      <c r="M707" s="101">
        <f t="shared" si="319"/>
        <v>0</v>
      </c>
      <c r="N707" s="102">
        <f t="shared" si="319"/>
        <v>0</v>
      </c>
      <c r="O707" s="101">
        <f t="shared" si="319"/>
        <v>0</v>
      </c>
      <c r="P707" s="101">
        <f t="shared" si="319"/>
        <v>0</v>
      </c>
      <c r="Q707" s="101">
        <f t="shared" si="319"/>
        <v>0</v>
      </c>
      <c r="R707" s="101">
        <f t="shared" si="319"/>
        <v>0</v>
      </c>
      <c r="S707" s="101">
        <f t="shared" si="319"/>
        <v>0</v>
      </c>
      <c r="T707" s="101">
        <f t="shared" si="319"/>
        <v>479.33</v>
      </c>
      <c r="U707" s="101">
        <f t="shared" si="319"/>
        <v>2121804.0299999998</v>
      </c>
      <c r="V707" s="101">
        <f t="shared" si="319"/>
        <v>0</v>
      </c>
      <c r="W707" s="101">
        <f t="shared" si="319"/>
        <v>0</v>
      </c>
      <c r="X707" s="101">
        <f t="shared" si="319"/>
        <v>0</v>
      </c>
      <c r="Y707" s="101">
        <f t="shared" si="319"/>
        <v>0</v>
      </c>
      <c r="Z707" s="101">
        <f t="shared" si="319"/>
        <v>0</v>
      </c>
      <c r="AA707" s="101">
        <f t="shared" si="319"/>
        <v>0</v>
      </c>
      <c r="AB707" s="101">
        <f t="shared" si="319"/>
        <v>0</v>
      </c>
      <c r="AC707" s="101">
        <f t="shared" si="319"/>
        <v>0</v>
      </c>
      <c r="AD707" s="101">
        <f t="shared" si="319"/>
        <v>0</v>
      </c>
      <c r="AE707" s="101">
        <f t="shared" si="319"/>
        <v>0</v>
      </c>
      <c r="AF707" s="101">
        <f t="shared" si="319"/>
        <v>45406.61</v>
      </c>
      <c r="AG707" s="101">
        <f t="shared" si="319"/>
        <v>150000</v>
      </c>
      <c r="AH707" s="101">
        <f t="shared" si="319"/>
        <v>0</v>
      </c>
      <c r="AI707" s="93" t="s">
        <v>17075</v>
      </c>
      <c r="AJ707" s="93" t="s">
        <v>17075</v>
      </c>
      <c r="AK707" s="93" t="s">
        <v>17075</v>
      </c>
      <c r="AL707" s="105"/>
      <c r="AM707" s="105"/>
      <c r="AN707" s="105"/>
      <c r="AO707" s="105"/>
      <c r="AP707" s="106"/>
      <c r="AQ707" s="106"/>
      <c r="AR707" s="106"/>
      <c r="AS707" s="106"/>
      <c r="AT707" s="106"/>
      <c r="AU707" s="106"/>
      <c r="AV707" s="106"/>
      <c r="AW707" s="106"/>
      <c r="AX707" s="106"/>
      <c r="AY707" s="106"/>
      <c r="AZ707" s="106"/>
      <c r="BA707" s="107"/>
      <c r="BB707" s="107"/>
      <c r="BC707" s="106"/>
      <c r="BD707" s="106"/>
      <c r="BE707" s="108"/>
      <c r="BF707" s="109">
        <f t="shared" si="316"/>
        <v>0</v>
      </c>
      <c r="BM707" s="52" t="e">
        <f t="shared" si="307"/>
        <v>#N/A</v>
      </c>
      <c r="BP707" s="52" t="s">
        <v>748</v>
      </c>
      <c r="BQ707" s="52" t="s">
        <v>2993</v>
      </c>
      <c r="BR707" s="52" t="s">
        <v>2993</v>
      </c>
      <c r="BX707" s="52" t="s">
        <v>748</v>
      </c>
      <c r="BY707" s="52" t="s">
        <v>2993</v>
      </c>
      <c r="BZ707" s="52" t="s">
        <v>2993</v>
      </c>
      <c r="CK707" s="103">
        <f t="shared" si="292"/>
        <v>-1.1641532182693481E-10</v>
      </c>
    </row>
    <row r="708" spans="1:89" x14ac:dyDescent="0.3">
      <c r="A708" s="52">
        <v>1</v>
      </c>
      <c r="B708" s="110">
        <f>SUBTOTAL(9,$A$615:A708)</f>
        <v>82</v>
      </c>
      <c r="C708" s="115" t="s">
        <v>490</v>
      </c>
      <c r="D708" s="115"/>
      <c r="E708" s="115"/>
      <c r="F708" s="116">
        <v>2317210.64</v>
      </c>
      <c r="G708" s="101">
        <f>H708+I708+J708+K708+L708+M708+O708+Q708+S708+U708+W708+X708+Y708+Z708+AA708+AB708+AC708+AD708+AE708+AF708+AG708+AH708</f>
        <v>2317210.6399999997</v>
      </c>
      <c r="H708" s="117">
        <v>0</v>
      </c>
      <c r="I708" s="117">
        <v>0</v>
      </c>
      <c r="J708" s="117">
        <v>0</v>
      </c>
      <c r="K708" s="117">
        <v>0</v>
      </c>
      <c r="L708" s="117">
        <v>0</v>
      </c>
      <c r="M708" s="117">
        <v>0</v>
      </c>
      <c r="N708" s="118">
        <v>0</v>
      </c>
      <c r="O708" s="117">
        <v>0</v>
      </c>
      <c r="P708" s="101">
        <v>0</v>
      </c>
      <c r="Q708" s="153">
        <v>0</v>
      </c>
      <c r="R708" s="117">
        <v>0</v>
      </c>
      <c r="S708" s="117">
        <v>0</v>
      </c>
      <c r="T708" s="117">
        <v>479.33</v>
      </c>
      <c r="U708" s="101">
        <f>ROUND((F708-AG708)/102.14*100,2)</f>
        <v>2121804.0299999998</v>
      </c>
      <c r="V708" s="117">
        <v>0</v>
      </c>
      <c r="W708" s="117">
        <v>0</v>
      </c>
      <c r="X708" s="117">
        <v>0</v>
      </c>
      <c r="Y708" s="117">
        <v>0</v>
      </c>
      <c r="Z708" s="117">
        <v>0</v>
      </c>
      <c r="AA708" s="117">
        <v>0</v>
      </c>
      <c r="AB708" s="117">
        <v>0</v>
      </c>
      <c r="AC708" s="117">
        <v>0</v>
      </c>
      <c r="AD708" s="117">
        <v>0</v>
      </c>
      <c r="AE708" s="117">
        <v>0</v>
      </c>
      <c r="AF708" s="101">
        <f>ROUND(U708*2.14%,2)</f>
        <v>45406.61</v>
      </c>
      <c r="AG708" s="117">
        <v>150000</v>
      </c>
      <c r="AH708" s="117">
        <v>0</v>
      </c>
      <c r="AI708" s="93">
        <v>2025</v>
      </c>
      <c r="AJ708" s="93">
        <v>2025</v>
      </c>
      <c r="AK708" s="93">
        <v>2025</v>
      </c>
      <c r="AL708" s="105"/>
      <c r="AM708" s="105"/>
      <c r="AN708" s="105"/>
      <c r="AO708" s="105"/>
      <c r="AP708" s="106" t="s">
        <v>17001</v>
      </c>
      <c r="AQ708" s="106" t="s">
        <v>17011</v>
      </c>
      <c r="AR708" s="106">
        <v>0</v>
      </c>
      <c r="AS708" s="106" t="s">
        <v>17010</v>
      </c>
      <c r="AT708" s="106" t="s">
        <v>17012</v>
      </c>
      <c r="AU708" s="106">
        <v>0</v>
      </c>
      <c r="AV708" s="106" t="s">
        <v>17026</v>
      </c>
      <c r="AW708" s="106"/>
      <c r="AX708" s="106"/>
      <c r="AY708" s="106"/>
      <c r="AZ708" s="106" t="s">
        <v>710</v>
      </c>
      <c r="BA708" s="107">
        <v>607.4</v>
      </c>
      <c r="BB708" s="107">
        <v>716.3</v>
      </c>
      <c r="BC708" s="106" t="s">
        <v>2975</v>
      </c>
      <c r="BD708" s="106" t="s">
        <v>3019</v>
      </c>
      <c r="BE708" s="108"/>
      <c r="BF708" s="109">
        <f t="shared" si="316"/>
        <v>716.3</v>
      </c>
      <c r="BM708" s="52" t="str">
        <f t="shared" si="307"/>
        <v>574.300</v>
      </c>
      <c r="BP708" s="52" t="s">
        <v>749</v>
      </c>
      <c r="BQ708" s="52" t="s">
        <v>2993</v>
      </c>
      <c r="BR708" s="52" t="s">
        <v>2993</v>
      </c>
      <c r="BX708" s="52" t="s">
        <v>749</v>
      </c>
      <c r="BY708" s="52" t="s">
        <v>2993</v>
      </c>
      <c r="BZ708" s="52" t="s">
        <v>2993</v>
      </c>
      <c r="CK708" s="103">
        <f t="shared" si="292"/>
        <v>-1.1641532182693481E-10</v>
      </c>
    </row>
    <row r="709" spans="1:89" x14ac:dyDescent="0.3">
      <c r="B709" s="104" t="s">
        <v>483</v>
      </c>
      <c r="C709" s="104"/>
      <c r="D709" s="104"/>
      <c r="E709" s="104"/>
      <c r="F709" s="140">
        <v>5322451.5199999996</v>
      </c>
      <c r="G709" s="100">
        <f>G710</f>
        <v>5322451.5199999996</v>
      </c>
      <c r="H709" s="101">
        <f t="shared" ref="H709:AH709" si="320">H710</f>
        <v>0</v>
      </c>
      <c r="I709" s="101">
        <f t="shared" si="320"/>
        <v>0</v>
      </c>
      <c r="J709" s="101">
        <f t="shared" si="320"/>
        <v>0</v>
      </c>
      <c r="K709" s="101">
        <f t="shared" si="320"/>
        <v>0</v>
      </c>
      <c r="L709" s="101">
        <f t="shared" si="320"/>
        <v>0</v>
      </c>
      <c r="M709" s="101">
        <f t="shared" si="320"/>
        <v>0</v>
      </c>
      <c r="N709" s="102">
        <f t="shared" si="320"/>
        <v>0</v>
      </c>
      <c r="O709" s="101">
        <f t="shared" si="320"/>
        <v>0</v>
      </c>
      <c r="P709" s="101">
        <f t="shared" si="320"/>
        <v>631.70000000000005</v>
      </c>
      <c r="Q709" s="101">
        <f t="shared" si="320"/>
        <v>5034708.75</v>
      </c>
      <c r="R709" s="101">
        <f t="shared" si="320"/>
        <v>0</v>
      </c>
      <c r="S709" s="101">
        <f t="shared" si="320"/>
        <v>0</v>
      </c>
      <c r="T709" s="101">
        <f t="shared" si="320"/>
        <v>0</v>
      </c>
      <c r="U709" s="101">
        <f t="shared" si="320"/>
        <v>0</v>
      </c>
      <c r="V709" s="101">
        <f t="shared" si="320"/>
        <v>0</v>
      </c>
      <c r="W709" s="101">
        <f t="shared" si="320"/>
        <v>0</v>
      </c>
      <c r="X709" s="101">
        <f t="shared" si="320"/>
        <v>0</v>
      </c>
      <c r="Y709" s="101">
        <f t="shared" si="320"/>
        <v>0</v>
      </c>
      <c r="Z709" s="101">
        <f t="shared" si="320"/>
        <v>0</v>
      </c>
      <c r="AA709" s="101">
        <f t="shared" si="320"/>
        <v>0</v>
      </c>
      <c r="AB709" s="101">
        <f t="shared" si="320"/>
        <v>0</v>
      </c>
      <c r="AC709" s="101">
        <f t="shared" si="320"/>
        <v>0</v>
      </c>
      <c r="AD709" s="101">
        <f t="shared" si="320"/>
        <v>0</v>
      </c>
      <c r="AE709" s="101">
        <f t="shared" si="320"/>
        <v>0</v>
      </c>
      <c r="AF709" s="101">
        <f t="shared" si="320"/>
        <v>107742.77</v>
      </c>
      <c r="AG709" s="101">
        <f t="shared" si="320"/>
        <v>180000</v>
      </c>
      <c r="AH709" s="101">
        <f t="shared" si="320"/>
        <v>0</v>
      </c>
      <c r="AI709" s="93" t="s">
        <v>17075</v>
      </c>
      <c r="AJ709" s="93" t="s">
        <v>17075</v>
      </c>
      <c r="AK709" s="93" t="s">
        <v>17075</v>
      </c>
      <c r="AL709" s="105"/>
      <c r="AM709" s="105"/>
      <c r="AN709" s="105"/>
      <c r="AO709" s="105"/>
      <c r="AP709" s="106"/>
      <c r="AQ709" s="106"/>
      <c r="AR709" s="106"/>
      <c r="AS709" s="106"/>
      <c r="AT709" s="106"/>
      <c r="AU709" s="106"/>
      <c r="AV709" s="106"/>
      <c r="AW709" s="106"/>
      <c r="AX709" s="106"/>
      <c r="AY709" s="106"/>
      <c r="AZ709" s="106"/>
      <c r="BA709" s="107"/>
      <c r="BB709" s="107"/>
      <c r="BC709" s="106"/>
      <c r="BD709" s="106"/>
      <c r="BE709" s="108"/>
      <c r="BF709" s="109">
        <f t="shared" si="316"/>
        <v>-631.70000000000005</v>
      </c>
      <c r="BM709" s="52" t="e">
        <f t="shared" si="307"/>
        <v>#N/A</v>
      </c>
      <c r="BP709" s="52" t="s">
        <v>3762</v>
      </c>
      <c r="BQ709" s="52" t="s">
        <v>2993</v>
      </c>
      <c r="BR709" s="52" t="s">
        <v>2993</v>
      </c>
      <c r="BX709" s="52" t="s">
        <v>3762</v>
      </c>
      <c r="BY709" s="52" t="s">
        <v>2993</v>
      </c>
      <c r="BZ709" s="52" t="s">
        <v>2993</v>
      </c>
      <c r="CK709" s="103">
        <f t="shared" si="292"/>
        <v>-4.6566128730773926E-10</v>
      </c>
    </row>
    <row r="710" spans="1:89" x14ac:dyDescent="0.3">
      <c r="A710" s="52">
        <v>1</v>
      </c>
      <c r="B710" s="110">
        <f>SUBTOTAL(9,$A$615:A710)</f>
        <v>83</v>
      </c>
      <c r="C710" s="115" t="s">
        <v>491</v>
      </c>
      <c r="D710" s="115"/>
      <c r="E710" s="115"/>
      <c r="F710" s="116">
        <v>5322451.5199999996</v>
      </c>
      <c r="G710" s="101">
        <f>H710+I710+J710+K710+L710+M710+O710+Q710+S710+U710+W710+X710+Y710+Z710+AA710+AB710+AC710+AD710+AE710+AF710+AG710+AH710</f>
        <v>5322451.5199999996</v>
      </c>
      <c r="H710" s="117">
        <v>0</v>
      </c>
      <c r="I710" s="117">
        <v>0</v>
      </c>
      <c r="J710" s="117">
        <v>0</v>
      </c>
      <c r="K710" s="117">
        <v>0</v>
      </c>
      <c r="L710" s="117">
        <v>0</v>
      </c>
      <c r="M710" s="117">
        <v>0</v>
      </c>
      <c r="N710" s="118">
        <v>0</v>
      </c>
      <c r="O710" s="117">
        <v>0</v>
      </c>
      <c r="P710" s="101">
        <v>631.70000000000005</v>
      </c>
      <c r="Q710" s="101">
        <f>ROUND((F710-AG710)/102.14*100,2)</f>
        <v>5034708.75</v>
      </c>
      <c r="R710" s="117">
        <v>0</v>
      </c>
      <c r="S710" s="117">
        <v>0</v>
      </c>
      <c r="T710" s="117">
        <v>0</v>
      </c>
      <c r="U710" s="117">
        <v>0</v>
      </c>
      <c r="V710" s="117">
        <v>0</v>
      </c>
      <c r="W710" s="117">
        <v>0</v>
      </c>
      <c r="X710" s="117">
        <v>0</v>
      </c>
      <c r="Y710" s="117">
        <v>0</v>
      </c>
      <c r="Z710" s="117">
        <v>0</v>
      </c>
      <c r="AA710" s="117">
        <v>0</v>
      </c>
      <c r="AB710" s="117">
        <v>0</v>
      </c>
      <c r="AC710" s="117">
        <v>0</v>
      </c>
      <c r="AD710" s="117">
        <v>0</v>
      </c>
      <c r="AE710" s="117">
        <v>0</v>
      </c>
      <c r="AF710" s="101">
        <f>ROUND(Q710*2.14%,2)</f>
        <v>107742.77</v>
      </c>
      <c r="AG710" s="101">
        <v>180000</v>
      </c>
      <c r="AH710" s="117">
        <v>0</v>
      </c>
      <c r="AI710" s="93">
        <v>2025</v>
      </c>
      <c r="AJ710" s="93">
        <v>2025</v>
      </c>
      <c r="AK710" s="93">
        <v>2025</v>
      </c>
      <c r="AL710" s="105"/>
      <c r="AM710" s="105"/>
      <c r="AN710" s="105"/>
      <c r="AO710" s="105"/>
      <c r="AP710" s="106" t="s">
        <v>17000</v>
      </c>
      <c r="AQ710" s="106" t="s">
        <v>16996</v>
      </c>
      <c r="AR710" s="106">
        <v>0</v>
      </c>
      <c r="AS710" s="106" t="s">
        <v>17010</v>
      </c>
      <c r="AT710" s="106" t="s">
        <v>16998</v>
      </c>
      <c r="AU710" s="106">
        <v>0</v>
      </c>
      <c r="AV710" s="106"/>
      <c r="AW710" s="106"/>
      <c r="AX710" s="106"/>
      <c r="AY710" s="106"/>
      <c r="AZ710" s="106" t="s">
        <v>1275</v>
      </c>
      <c r="BA710" s="107">
        <v>736.8</v>
      </c>
      <c r="BB710" s="107">
        <v>650</v>
      </c>
      <c r="BC710" s="106" t="s">
        <v>2975</v>
      </c>
      <c r="BD710" s="106" t="s">
        <v>17058</v>
      </c>
      <c r="BE710" s="108"/>
      <c r="BF710" s="109">
        <f t="shared" si="316"/>
        <v>18.299999999999955</v>
      </c>
      <c r="BM710" s="52" t="str">
        <f t="shared" si="307"/>
        <v>508.000</v>
      </c>
      <c r="BP710" s="52" t="s">
        <v>3763</v>
      </c>
      <c r="BQ710" s="52" t="s">
        <v>2993</v>
      </c>
      <c r="BR710" s="52" t="s">
        <v>2993</v>
      </c>
      <c r="BX710" s="52" t="s">
        <v>3763</v>
      </c>
      <c r="BY710" s="52" t="s">
        <v>2993</v>
      </c>
      <c r="BZ710" s="52" t="s">
        <v>2993</v>
      </c>
      <c r="CK710" s="103">
        <f t="shared" si="292"/>
        <v>-4.6566128730773926E-10</v>
      </c>
    </row>
    <row r="711" spans="1:89" x14ac:dyDescent="0.3">
      <c r="B711" s="104" t="s">
        <v>469</v>
      </c>
      <c r="C711" s="104"/>
      <c r="D711" s="104"/>
      <c r="E711" s="104"/>
      <c r="F711" s="140">
        <v>542668</v>
      </c>
      <c r="G711" s="100">
        <f>G712</f>
        <v>542668</v>
      </c>
      <c r="H711" s="101">
        <f t="shared" ref="H711:AH711" si="321">H712</f>
        <v>462764.83</v>
      </c>
      <c r="I711" s="101">
        <f t="shared" si="321"/>
        <v>0</v>
      </c>
      <c r="J711" s="101">
        <f t="shared" si="321"/>
        <v>0</v>
      </c>
      <c r="K711" s="101">
        <f t="shared" si="321"/>
        <v>0</v>
      </c>
      <c r="L711" s="101">
        <f t="shared" si="321"/>
        <v>0</v>
      </c>
      <c r="M711" s="101">
        <f t="shared" si="321"/>
        <v>0</v>
      </c>
      <c r="N711" s="102">
        <f t="shared" si="321"/>
        <v>0</v>
      </c>
      <c r="O711" s="101">
        <f t="shared" si="321"/>
        <v>0</v>
      </c>
      <c r="P711" s="101">
        <f t="shared" si="321"/>
        <v>0</v>
      </c>
      <c r="Q711" s="101">
        <f t="shared" si="321"/>
        <v>0</v>
      </c>
      <c r="R711" s="101">
        <f t="shared" si="321"/>
        <v>0</v>
      </c>
      <c r="S711" s="101">
        <f t="shared" si="321"/>
        <v>0</v>
      </c>
      <c r="T711" s="101">
        <f t="shared" si="321"/>
        <v>0</v>
      </c>
      <c r="U711" s="101">
        <f t="shared" si="321"/>
        <v>0</v>
      </c>
      <c r="V711" s="101">
        <f t="shared" si="321"/>
        <v>0</v>
      </c>
      <c r="W711" s="101">
        <f t="shared" si="321"/>
        <v>0</v>
      </c>
      <c r="X711" s="101">
        <f t="shared" si="321"/>
        <v>0</v>
      </c>
      <c r="Y711" s="101">
        <f t="shared" si="321"/>
        <v>0</v>
      </c>
      <c r="Z711" s="101">
        <f t="shared" si="321"/>
        <v>0</v>
      </c>
      <c r="AA711" s="101">
        <f t="shared" si="321"/>
        <v>0</v>
      </c>
      <c r="AB711" s="101">
        <f t="shared" si="321"/>
        <v>0</v>
      </c>
      <c r="AC711" s="101">
        <f t="shared" si="321"/>
        <v>0</v>
      </c>
      <c r="AD711" s="101">
        <f t="shared" si="321"/>
        <v>0</v>
      </c>
      <c r="AE711" s="101">
        <f t="shared" si="321"/>
        <v>0</v>
      </c>
      <c r="AF711" s="101">
        <f t="shared" si="321"/>
        <v>9903.17</v>
      </c>
      <c r="AG711" s="101">
        <f t="shared" si="321"/>
        <v>70000</v>
      </c>
      <c r="AH711" s="101">
        <f t="shared" si="321"/>
        <v>0</v>
      </c>
      <c r="AI711" s="93" t="s">
        <v>17075</v>
      </c>
      <c r="AJ711" s="93" t="s">
        <v>17075</v>
      </c>
      <c r="AK711" s="93" t="s">
        <v>17075</v>
      </c>
      <c r="AL711" s="105"/>
      <c r="AM711" s="105"/>
      <c r="AN711" s="105"/>
      <c r="AO711" s="105"/>
      <c r="AP711" s="106"/>
      <c r="AQ711" s="106"/>
      <c r="AR711" s="106"/>
      <c r="AS711" s="106"/>
      <c r="AT711" s="106"/>
      <c r="AU711" s="106"/>
      <c r="AV711" s="106"/>
      <c r="AW711" s="106"/>
      <c r="AX711" s="106"/>
      <c r="AY711" s="106"/>
      <c r="AZ711" s="106"/>
      <c r="BA711" s="107"/>
      <c r="BB711" s="107"/>
      <c r="BC711" s="106"/>
      <c r="BD711" s="106"/>
      <c r="BE711" s="108"/>
      <c r="BF711" s="109">
        <f t="shared" si="316"/>
        <v>0</v>
      </c>
      <c r="BM711" s="52" t="e">
        <f t="shared" si="307"/>
        <v>#N/A</v>
      </c>
      <c r="BP711" s="52" t="s">
        <v>3764</v>
      </c>
      <c r="BQ711" s="52" t="s">
        <v>950</v>
      </c>
      <c r="BR711" s="52" t="s">
        <v>3212</v>
      </c>
      <c r="BX711" s="52" t="s">
        <v>3764</v>
      </c>
      <c r="BY711" s="52" t="s">
        <v>950</v>
      </c>
      <c r="BZ711" s="52" t="s">
        <v>3212</v>
      </c>
      <c r="CK711" s="103">
        <f t="shared" si="292"/>
        <v>-1.4551915228366852E-11</v>
      </c>
    </row>
    <row r="712" spans="1:89" x14ac:dyDescent="0.3">
      <c r="A712" s="52">
        <v>1</v>
      </c>
      <c r="B712" s="110">
        <f>SUBTOTAL(9,$A$615:A712)</f>
        <v>84</v>
      </c>
      <c r="C712" s="115" t="s">
        <v>492</v>
      </c>
      <c r="D712" s="115"/>
      <c r="E712" s="115"/>
      <c r="F712" s="116">
        <v>542668</v>
      </c>
      <c r="G712" s="101">
        <f>H712+I712+J712+K712+L712+M712+O712+Q712+S712+U712+W712+X712+Y712+Z712+AA712+AB712+AC712+AD712+AE712+AF712+AG712+AH712</f>
        <v>542668</v>
      </c>
      <c r="H712" s="117">
        <v>462764.83</v>
      </c>
      <c r="I712" s="117">
        <v>0</v>
      </c>
      <c r="J712" s="117">
        <v>0</v>
      </c>
      <c r="K712" s="117">
        <v>0</v>
      </c>
      <c r="L712" s="117">
        <v>0</v>
      </c>
      <c r="M712" s="117">
        <v>0</v>
      </c>
      <c r="N712" s="118">
        <v>0</v>
      </c>
      <c r="O712" s="117">
        <v>0</v>
      </c>
      <c r="P712" s="101">
        <v>0</v>
      </c>
      <c r="Q712" s="153">
        <v>0</v>
      </c>
      <c r="R712" s="117">
        <v>0</v>
      </c>
      <c r="S712" s="117">
        <v>0</v>
      </c>
      <c r="T712" s="117">
        <v>0</v>
      </c>
      <c r="U712" s="117">
        <v>0</v>
      </c>
      <c r="V712" s="117">
        <v>0</v>
      </c>
      <c r="W712" s="117">
        <v>0</v>
      </c>
      <c r="X712" s="117">
        <v>0</v>
      </c>
      <c r="Y712" s="117">
        <v>0</v>
      </c>
      <c r="Z712" s="117">
        <v>0</v>
      </c>
      <c r="AA712" s="117">
        <v>0</v>
      </c>
      <c r="AB712" s="117">
        <v>0</v>
      </c>
      <c r="AC712" s="117">
        <v>0</v>
      </c>
      <c r="AD712" s="117">
        <v>0</v>
      </c>
      <c r="AE712" s="117">
        <v>0</v>
      </c>
      <c r="AF712" s="117">
        <f>ROUND(H712*2.14%,2)</f>
        <v>9903.17</v>
      </c>
      <c r="AG712" s="117">
        <v>70000</v>
      </c>
      <c r="AH712" s="117">
        <v>0</v>
      </c>
      <c r="AI712" s="93">
        <v>2025</v>
      </c>
      <c r="AJ712" s="93">
        <v>2025</v>
      </c>
      <c r="AK712" s="93">
        <v>2025</v>
      </c>
      <c r="AL712" s="105"/>
      <c r="AM712" s="105"/>
      <c r="AN712" s="105"/>
      <c r="AO712" s="105"/>
      <c r="AP712" s="106" t="s">
        <v>16999</v>
      </c>
      <c r="AQ712" s="106" t="s">
        <v>17005</v>
      </c>
      <c r="AR712" s="106">
        <v>0</v>
      </c>
      <c r="AS712" s="106" t="s">
        <v>17001</v>
      </c>
      <c r="AT712" s="106" t="s">
        <v>17018</v>
      </c>
      <c r="AU712" s="106">
        <v>0</v>
      </c>
      <c r="AV712" s="106" t="s">
        <v>17026</v>
      </c>
      <c r="AW712" s="106"/>
      <c r="AX712" s="106"/>
      <c r="AY712" s="106"/>
      <c r="AZ712" s="106" t="s">
        <v>645</v>
      </c>
      <c r="BA712" s="107">
        <v>619</v>
      </c>
      <c r="BB712" s="107">
        <v>625.70000000000005</v>
      </c>
      <c r="BC712" s="106" t="s">
        <v>2975</v>
      </c>
      <c r="BD712" s="106" t="s">
        <v>645</v>
      </c>
      <c r="BE712" s="108"/>
      <c r="BF712" s="109">
        <f t="shared" si="316"/>
        <v>625.70000000000005</v>
      </c>
      <c r="BM712" s="52" t="str">
        <f t="shared" si="307"/>
        <v>нет данных</v>
      </c>
      <c r="BP712" s="52" t="s">
        <v>3766</v>
      </c>
      <c r="BQ712" s="52" t="s">
        <v>669</v>
      </c>
      <c r="BR712" s="52" t="s">
        <v>3768</v>
      </c>
      <c r="BX712" s="52" t="s">
        <v>3766</v>
      </c>
      <c r="BY712" s="52" t="s">
        <v>669</v>
      </c>
      <c r="BZ712" s="52" t="s">
        <v>3768</v>
      </c>
      <c r="CK712" s="103">
        <f t="shared" si="292"/>
        <v>-1.4551915228366852E-11</v>
      </c>
    </row>
    <row r="713" spans="1:89" x14ac:dyDescent="0.3">
      <c r="B713" s="104" t="s">
        <v>289</v>
      </c>
      <c r="C713" s="104"/>
      <c r="D713" s="100">
        <v>24117637.059999999</v>
      </c>
      <c r="E713" s="104"/>
      <c r="F713" s="140">
        <v>17182612.659075998</v>
      </c>
      <c r="G713" s="100">
        <f>G714+G715+G716</f>
        <v>17182612.66</v>
      </c>
      <c r="H713" s="101">
        <f t="shared" ref="H713:AH713" si="322">H714+H715+H716</f>
        <v>0</v>
      </c>
      <c r="I713" s="101">
        <f t="shared" si="322"/>
        <v>0</v>
      </c>
      <c r="J713" s="101">
        <f t="shared" si="322"/>
        <v>0</v>
      </c>
      <c r="K713" s="101">
        <f t="shared" si="322"/>
        <v>0</v>
      </c>
      <c r="L713" s="101">
        <f t="shared" si="322"/>
        <v>0</v>
      </c>
      <c r="M713" s="101">
        <f t="shared" si="322"/>
        <v>0</v>
      </c>
      <c r="N713" s="102">
        <f t="shared" si="322"/>
        <v>0</v>
      </c>
      <c r="O713" s="101">
        <f t="shared" si="322"/>
        <v>0</v>
      </c>
      <c r="P713" s="101">
        <f t="shared" si="322"/>
        <v>2024.3</v>
      </c>
      <c r="Q713" s="101">
        <f t="shared" si="322"/>
        <v>16227744.75</v>
      </c>
      <c r="R713" s="101">
        <f t="shared" si="322"/>
        <v>0</v>
      </c>
      <c r="S713" s="101">
        <f t="shared" si="322"/>
        <v>0</v>
      </c>
      <c r="T713" s="101">
        <f t="shared" si="322"/>
        <v>0</v>
      </c>
      <c r="U713" s="101">
        <f t="shared" si="322"/>
        <v>0</v>
      </c>
      <c r="V713" s="101">
        <f t="shared" si="322"/>
        <v>0</v>
      </c>
      <c r="W713" s="101">
        <f t="shared" si="322"/>
        <v>0</v>
      </c>
      <c r="X713" s="101">
        <f t="shared" si="322"/>
        <v>0</v>
      </c>
      <c r="Y713" s="101">
        <f t="shared" si="322"/>
        <v>0</v>
      </c>
      <c r="Z713" s="101">
        <f t="shared" si="322"/>
        <v>0</v>
      </c>
      <c r="AA713" s="101">
        <f t="shared" si="322"/>
        <v>0</v>
      </c>
      <c r="AB713" s="101">
        <f t="shared" si="322"/>
        <v>0</v>
      </c>
      <c r="AC713" s="101">
        <f t="shared" si="322"/>
        <v>0</v>
      </c>
      <c r="AD713" s="101">
        <f t="shared" si="322"/>
        <v>0</v>
      </c>
      <c r="AE713" s="101">
        <f t="shared" si="322"/>
        <v>0</v>
      </c>
      <c r="AF713" s="101">
        <f t="shared" si="322"/>
        <v>354867.91000000003</v>
      </c>
      <c r="AG713" s="101">
        <f t="shared" si="322"/>
        <v>600000</v>
      </c>
      <c r="AH713" s="101">
        <f t="shared" si="322"/>
        <v>0</v>
      </c>
      <c r="AI713" s="93" t="s">
        <v>17075</v>
      </c>
      <c r="AJ713" s="93" t="s">
        <v>17075</v>
      </c>
      <c r="AK713" s="93" t="s">
        <v>17075</v>
      </c>
      <c r="AL713" s="105"/>
      <c r="AM713" s="105"/>
      <c r="AN713" s="105"/>
      <c r="AO713" s="105"/>
      <c r="AP713" s="106"/>
      <c r="AQ713" s="106"/>
      <c r="AR713" s="106"/>
      <c r="AS713" s="106"/>
      <c r="AT713" s="106"/>
      <c r="AU713" s="106"/>
      <c r="AV713" s="106"/>
      <c r="AW713" s="106"/>
      <c r="AX713" s="106"/>
      <c r="AY713" s="106"/>
      <c r="AZ713" s="106"/>
      <c r="BA713" s="107"/>
      <c r="BB713" s="107"/>
      <c r="BC713" s="106"/>
      <c r="BD713" s="106"/>
      <c r="BE713" s="108"/>
      <c r="BF713" s="109">
        <f t="shared" si="316"/>
        <v>-2024.3</v>
      </c>
      <c r="BM713" s="52" t="e">
        <f t="shared" si="307"/>
        <v>#N/A</v>
      </c>
      <c r="BP713" s="52" t="s">
        <v>3459</v>
      </c>
      <c r="BQ713" s="52" t="s">
        <v>2993</v>
      </c>
      <c r="BR713" s="52" t="s">
        <v>2993</v>
      </c>
      <c r="BX713" s="52" t="s">
        <v>3459</v>
      </c>
      <c r="BY713" s="52" t="s">
        <v>2993</v>
      </c>
      <c r="BZ713" s="52" t="s">
        <v>2993</v>
      </c>
      <c r="CK713" s="103">
        <f t="shared" si="292"/>
        <v>1.1641532182693481E-10</v>
      </c>
    </row>
    <row r="714" spans="1:89" x14ac:dyDescent="0.3">
      <c r="A714" s="52">
        <v>1</v>
      </c>
      <c r="B714" s="110">
        <f>SUBTOTAL(9,$A$615:A714)</f>
        <v>85</v>
      </c>
      <c r="C714" s="115" t="s">
        <v>295</v>
      </c>
      <c r="D714" s="115"/>
      <c r="E714" s="115"/>
      <c r="F714" s="116">
        <v>5356038.4275979996</v>
      </c>
      <c r="G714" s="101">
        <f t="shared" ref="G714:G716" si="323">H714+I714+J714+K714+L714+M714+O714+Q714+S714+U714+W714+X714+Y714+Z714+AA714+AB714+AC714+AD714+AE714+AF714+AG714+AH714</f>
        <v>5356038.43</v>
      </c>
      <c r="H714" s="117">
        <v>0</v>
      </c>
      <c r="I714" s="117">
        <v>0</v>
      </c>
      <c r="J714" s="117">
        <v>0</v>
      </c>
      <c r="K714" s="117">
        <v>0</v>
      </c>
      <c r="L714" s="117">
        <v>0</v>
      </c>
      <c r="M714" s="117">
        <v>0</v>
      </c>
      <c r="N714" s="118">
        <v>0</v>
      </c>
      <c r="O714" s="117">
        <v>0</v>
      </c>
      <c r="P714" s="101">
        <v>631</v>
      </c>
      <c r="Q714" s="101">
        <v>5045699.21</v>
      </c>
      <c r="R714" s="117">
        <v>0</v>
      </c>
      <c r="S714" s="117">
        <v>0</v>
      </c>
      <c r="T714" s="117">
        <v>0</v>
      </c>
      <c r="U714" s="117">
        <v>0</v>
      </c>
      <c r="V714" s="117">
        <v>0</v>
      </c>
      <c r="W714" s="117">
        <v>0</v>
      </c>
      <c r="X714" s="117">
        <v>0</v>
      </c>
      <c r="Y714" s="117">
        <v>0</v>
      </c>
      <c r="Z714" s="117">
        <v>0</v>
      </c>
      <c r="AA714" s="117">
        <v>0</v>
      </c>
      <c r="AB714" s="117">
        <v>0</v>
      </c>
      <c r="AC714" s="117">
        <v>0</v>
      </c>
      <c r="AD714" s="117">
        <v>0</v>
      </c>
      <c r="AE714" s="117">
        <v>0</v>
      </c>
      <c r="AF714" s="117">
        <v>110339.22</v>
      </c>
      <c r="AG714" s="117">
        <v>200000</v>
      </c>
      <c r="AH714" s="117">
        <v>0</v>
      </c>
      <c r="AI714" s="93">
        <v>2025</v>
      </c>
      <c r="AJ714" s="93">
        <v>2025</v>
      </c>
      <c r="AK714" s="93">
        <v>2025</v>
      </c>
      <c r="AL714" s="105"/>
      <c r="AM714" s="105"/>
      <c r="AN714" s="105"/>
      <c r="AO714" s="105"/>
      <c r="AP714" s="106" t="s">
        <v>17006</v>
      </c>
      <c r="AQ714" s="106" t="s">
        <v>16996</v>
      </c>
      <c r="AR714" s="106">
        <v>0</v>
      </c>
      <c r="AS714" s="106" t="s">
        <v>17005</v>
      </c>
      <c r="AT714" s="106" t="s">
        <v>17018</v>
      </c>
      <c r="AU714" s="106" t="s">
        <v>17010</v>
      </c>
      <c r="AV714" s="106"/>
      <c r="AW714" s="106"/>
      <c r="AX714" s="106"/>
      <c r="AY714" s="106"/>
      <c r="AZ714" s="106" t="s">
        <v>795</v>
      </c>
      <c r="BA714" s="107">
        <v>1780.6</v>
      </c>
      <c r="BB714" s="107">
        <v>631</v>
      </c>
      <c r="BC714" s="106" t="s">
        <v>2975</v>
      </c>
      <c r="BD714" s="106" t="s">
        <v>17058</v>
      </c>
      <c r="BE714" s="108"/>
      <c r="BF714" s="109">
        <f t="shared" si="316"/>
        <v>0</v>
      </c>
      <c r="BM714" s="52" t="str">
        <f t="shared" si="307"/>
        <v>526.000</v>
      </c>
      <c r="BP714" s="52" t="s">
        <v>3461</v>
      </c>
      <c r="BQ714" s="52" t="s">
        <v>3276</v>
      </c>
      <c r="BR714" s="52" t="s">
        <v>3462</v>
      </c>
      <c r="BX714" s="52" t="s">
        <v>3461</v>
      </c>
      <c r="BY714" s="52" t="s">
        <v>3276</v>
      </c>
      <c r="BZ714" s="52" t="s">
        <v>3462</v>
      </c>
      <c r="CK714" s="103">
        <f t="shared" si="292"/>
        <v>-2.6193447411060333E-10</v>
      </c>
    </row>
    <row r="715" spans="1:89" x14ac:dyDescent="0.3">
      <c r="A715" s="52">
        <v>1</v>
      </c>
      <c r="B715" s="110">
        <f>SUBTOTAL(9,$A$615:A715)</f>
        <v>86</v>
      </c>
      <c r="C715" s="115" t="s">
        <v>296</v>
      </c>
      <c r="D715" s="115"/>
      <c r="E715" s="115"/>
      <c r="F715" s="116">
        <v>5829678.5881740004</v>
      </c>
      <c r="G715" s="101">
        <f t="shared" si="323"/>
        <v>5829678.5899999999</v>
      </c>
      <c r="H715" s="117">
        <v>0</v>
      </c>
      <c r="I715" s="117">
        <v>0</v>
      </c>
      <c r="J715" s="117">
        <v>0</v>
      </c>
      <c r="K715" s="117">
        <v>0</v>
      </c>
      <c r="L715" s="117">
        <v>0</v>
      </c>
      <c r="M715" s="117">
        <v>0</v>
      </c>
      <c r="N715" s="118">
        <v>0</v>
      </c>
      <c r="O715" s="117">
        <v>0</v>
      </c>
      <c r="P715" s="101">
        <v>686.8</v>
      </c>
      <c r="Q715" s="101">
        <v>5509203.4699999997</v>
      </c>
      <c r="R715" s="117">
        <v>0</v>
      </c>
      <c r="S715" s="117">
        <v>0</v>
      </c>
      <c r="T715" s="117">
        <v>0</v>
      </c>
      <c r="U715" s="117">
        <v>0</v>
      </c>
      <c r="V715" s="117">
        <v>0</v>
      </c>
      <c r="W715" s="117">
        <v>0</v>
      </c>
      <c r="X715" s="117">
        <v>0</v>
      </c>
      <c r="Y715" s="117">
        <v>0</v>
      </c>
      <c r="Z715" s="117">
        <v>0</v>
      </c>
      <c r="AA715" s="117">
        <v>0</v>
      </c>
      <c r="AB715" s="117">
        <v>0</v>
      </c>
      <c r="AC715" s="117">
        <v>0</v>
      </c>
      <c r="AD715" s="117">
        <v>0</v>
      </c>
      <c r="AE715" s="117">
        <v>0</v>
      </c>
      <c r="AF715" s="117">
        <v>120475.12</v>
      </c>
      <c r="AG715" s="117">
        <v>200000</v>
      </c>
      <c r="AH715" s="117">
        <v>0</v>
      </c>
      <c r="AI715" s="93">
        <v>2025</v>
      </c>
      <c r="AJ715" s="93">
        <v>2025</v>
      </c>
      <c r="AK715" s="93">
        <v>2025</v>
      </c>
      <c r="AL715" s="105"/>
      <c r="AM715" s="105"/>
      <c r="AN715" s="105"/>
      <c r="AO715" s="105"/>
      <c r="AP715" s="106" t="s">
        <v>17015</v>
      </c>
      <c r="AQ715" s="106" t="s">
        <v>17005</v>
      </c>
      <c r="AR715" s="106">
        <v>0</v>
      </c>
      <c r="AS715" s="106" t="s">
        <v>17017</v>
      </c>
      <c r="AT715" s="106" t="s">
        <v>17014</v>
      </c>
      <c r="AU715" s="106" t="s">
        <v>17010</v>
      </c>
      <c r="AV715" s="106"/>
      <c r="AW715" s="106"/>
      <c r="AX715" s="106"/>
      <c r="AY715" s="106"/>
      <c r="AZ715" s="106" t="s">
        <v>663</v>
      </c>
      <c r="BA715" s="107">
        <v>1749.4</v>
      </c>
      <c r="BB715" s="107">
        <v>680</v>
      </c>
      <c r="BC715" s="106" t="s">
        <v>17810</v>
      </c>
      <c r="BD715" s="106" t="s">
        <v>17058</v>
      </c>
      <c r="BE715" s="108"/>
      <c r="BF715" s="109">
        <f t="shared" si="316"/>
        <v>-6.7999999999999545</v>
      </c>
      <c r="BM715" s="52" t="str">
        <f t="shared" si="307"/>
        <v>3654.000</v>
      </c>
      <c r="BP715" s="52" t="s">
        <v>3463</v>
      </c>
      <c r="BQ715" s="52" t="s">
        <v>3114</v>
      </c>
      <c r="BR715" s="52" t="s">
        <v>2993</v>
      </c>
      <c r="BX715" s="52" t="s">
        <v>3463</v>
      </c>
      <c r="BY715" s="52" t="s">
        <v>3114</v>
      </c>
      <c r="BZ715" s="52" t="s">
        <v>2993</v>
      </c>
      <c r="CK715" s="103">
        <f t="shared" si="292"/>
        <v>1.1641532182693481E-10</v>
      </c>
    </row>
    <row r="716" spans="1:89" x14ac:dyDescent="0.3">
      <c r="A716" s="52">
        <v>1</v>
      </c>
      <c r="B716" s="110">
        <f>SUBTOTAL(9,$A$615:A716)</f>
        <v>87</v>
      </c>
      <c r="C716" s="115" t="s">
        <v>297</v>
      </c>
      <c r="D716" s="115"/>
      <c r="E716" s="115"/>
      <c r="F716" s="116">
        <v>5996895.6433039997</v>
      </c>
      <c r="G716" s="101">
        <f t="shared" si="323"/>
        <v>5996895.6400000006</v>
      </c>
      <c r="H716" s="117">
        <v>0</v>
      </c>
      <c r="I716" s="117">
        <v>0</v>
      </c>
      <c r="J716" s="117">
        <v>0</v>
      </c>
      <c r="K716" s="117">
        <v>0</v>
      </c>
      <c r="L716" s="117">
        <v>0</v>
      </c>
      <c r="M716" s="117">
        <v>0</v>
      </c>
      <c r="N716" s="118">
        <v>0</v>
      </c>
      <c r="O716" s="117">
        <v>0</v>
      </c>
      <c r="P716" s="101">
        <v>706.5</v>
      </c>
      <c r="Q716" s="101">
        <v>5672842.0700000003</v>
      </c>
      <c r="R716" s="117">
        <v>0</v>
      </c>
      <c r="S716" s="117">
        <v>0</v>
      </c>
      <c r="T716" s="117">
        <v>0</v>
      </c>
      <c r="U716" s="117">
        <v>0</v>
      </c>
      <c r="V716" s="117">
        <v>0</v>
      </c>
      <c r="W716" s="117">
        <v>0</v>
      </c>
      <c r="X716" s="117">
        <v>0</v>
      </c>
      <c r="Y716" s="117">
        <v>0</v>
      </c>
      <c r="Z716" s="117">
        <v>0</v>
      </c>
      <c r="AA716" s="117">
        <v>0</v>
      </c>
      <c r="AB716" s="117">
        <v>0</v>
      </c>
      <c r="AC716" s="117">
        <v>0</v>
      </c>
      <c r="AD716" s="117">
        <v>0</v>
      </c>
      <c r="AE716" s="117">
        <v>0</v>
      </c>
      <c r="AF716" s="117">
        <v>124053.57</v>
      </c>
      <c r="AG716" s="117">
        <v>200000</v>
      </c>
      <c r="AH716" s="117">
        <v>0</v>
      </c>
      <c r="AI716" s="93">
        <v>2025</v>
      </c>
      <c r="AJ716" s="93">
        <v>2025</v>
      </c>
      <c r="AK716" s="93">
        <v>2025</v>
      </c>
      <c r="AL716" s="105"/>
      <c r="AM716" s="105"/>
      <c r="AN716" s="105"/>
      <c r="AO716" s="105"/>
      <c r="AP716" s="106" t="s">
        <v>17016</v>
      </c>
      <c r="AQ716" s="106" t="s">
        <v>17010</v>
      </c>
      <c r="AR716" s="106">
        <v>0</v>
      </c>
      <c r="AS716" s="106" t="s">
        <v>17013</v>
      </c>
      <c r="AT716" s="106" t="s">
        <v>16998</v>
      </c>
      <c r="AU716" s="106">
        <v>0</v>
      </c>
      <c r="AV716" s="106"/>
      <c r="AW716" s="106"/>
      <c r="AX716" s="106"/>
      <c r="AY716" s="106"/>
      <c r="AZ716" s="106" t="s">
        <v>860</v>
      </c>
      <c r="BA716" s="107">
        <v>703.7</v>
      </c>
      <c r="BB716" s="107">
        <v>706.5</v>
      </c>
      <c r="BC716" s="106" t="s">
        <v>2975</v>
      </c>
      <c r="BD716" s="106">
        <v>2006</v>
      </c>
      <c r="BE716" s="108"/>
      <c r="BF716" s="109">
        <f t="shared" si="316"/>
        <v>0</v>
      </c>
      <c r="BM716" s="52" t="str">
        <f t="shared" si="307"/>
        <v>1987.000</v>
      </c>
      <c r="BP716" s="52" t="s">
        <v>3464</v>
      </c>
      <c r="BQ716" s="52" t="s">
        <v>3019</v>
      </c>
      <c r="BR716" s="52" t="s">
        <v>3465</v>
      </c>
      <c r="BX716" s="52" t="s">
        <v>3464</v>
      </c>
      <c r="BY716" s="52" t="s">
        <v>3019</v>
      </c>
      <c r="BZ716" s="52" t="s">
        <v>3465</v>
      </c>
      <c r="CK716" s="103">
        <f t="shared" si="292"/>
        <v>2.9103830456733704E-10</v>
      </c>
    </row>
    <row r="717" spans="1:89" x14ac:dyDescent="0.3">
      <c r="B717" s="104" t="s">
        <v>298</v>
      </c>
      <c r="C717" s="104"/>
      <c r="D717" s="104"/>
      <c r="E717" s="104"/>
      <c r="F717" s="140">
        <v>6202311.5038999999</v>
      </c>
      <c r="G717" s="100">
        <f>G718</f>
        <v>6202311.5</v>
      </c>
      <c r="H717" s="101">
        <f t="shared" ref="H717:AH717" si="324">H718</f>
        <v>0</v>
      </c>
      <c r="I717" s="101">
        <f t="shared" si="324"/>
        <v>0</v>
      </c>
      <c r="J717" s="101">
        <f t="shared" si="324"/>
        <v>0</v>
      </c>
      <c r="K717" s="101">
        <f t="shared" si="324"/>
        <v>0</v>
      </c>
      <c r="L717" s="101">
        <f t="shared" si="324"/>
        <v>0</v>
      </c>
      <c r="M717" s="101">
        <f t="shared" si="324"/>
        <v>0</v>
      </c>
      <c r="N717" s="102">
        <f t="shared" si="324"/>
        <v>0</v>
      </c>
      <c r="O717" s="101">
        <f t="shared" si="324"/>
        <v>0</v>
      </c>
      <c r="P717" s="101">
        <f t="shared" si="324"/>
        <v>710</v>
      </c>
      <c r="Q717" s="101">
        <f t="shared" si="324"/>
        <v>5873862.0300000003</v>
      </c>
      <c r="R717" s="101">
        <f t="shared" si="324"/>
        <v>0</v>
      </c>
      <c r="S717" s="101">
        <f t="shared" si="324"/>
        <v>0</v>
      </c>
      <c r="T717" s="101">
        <f t="shared" si="324"/>
        <v>0</v>
      </c>
      <c r="U717" s="101">
        <f t="shared" si="324"/>
        <v>0</v>
      </c>
      <c r="V717" s="101">
        <f t="shared" si="324"/>
        <v>0</v>
      </c>
      <c r="W717" s="101">
        <f t="shared" si="324"/>
        <v>0</v>
      </c>
      <c r="X717" s="101">
        <f t="shared" si="324"/>
        <v>0</v>
      </c>
      <c r="Y717" s="101">
        <f t="shared" si="324"/>
        <v>0</v>
      </c>
      <c r="Z717" s="101">
        <f t="shared" si="324"/>
        <v>0</v>
      </c>
      <c r="AA717" s="101">
        <f t="shared" si="324"/>
        <v>0</v>
      </c>
      <c r="AB717" s="101">
        <f t="shared" si="324"/>
        <v>0</v>
      </c>
      <c r="AC717" s="101">
        <f t="shared" si="324"/>
        <v>0</v>
      </c>
      <c r="AD717" s="101">
        <f t="shared" si="324"/>
        <v>0</v>
      </c>
      <c r="AE717" s="101">
        <f t="shared" si="324"/>
        <v>0</v>
      </c>
      <c r="AF717" s="101">
        <f t="shared" si="324"/>
        <v>128449.47</v>
      </c>
      <c r="AG717" s="101">
        <f t="shared" si="324"/>
        <v>200000</v>
      </c>
      <c r="AH717" s="101">
        <f t="shared" si="324"/>
        <v>0</v>
      </c>
      <c r="AI717" s="93" t="s">
        <v>17075</v>
      </c>
      <c r="AJ717" s="93" t="s">
        <v>17075</v>
      </c>
      <c r="AK717" s="93" t="s">
        <v>17075</v>
      </c>
      <c r="AL717" s="105"/>
      <c r="AM717" s="105"/>
      <c r="AN717" s="105"/>
      <c r="AO717" s="105"/>
      <c r="AP717" s="106"/>
      <c r="AQ717" s="106"/>
      <c r="AR717" s="106"/>
      <c r="AS717" s="106"/>
      <c r="AT717" s="106"/>
      <c r="AU717" s="106"/>
      <c r="AV717" s="106"/>
      <c r="AW717" s="106"/>
      <c r="AX717" s="106"/>
      <c r="AY717" s="106"/>
      <c r="AZ717" s="106"/>
      <c r="BA717" s="107"/>
      <c r="BB717" s="107"/>
      <c r="BC717" s="106"/>
      <c r="BD717" s="106"/>
      <c r="BE717" s="108"/>
      <c r="BF717" s="109">
        <f t="shared" si="316"/>
        <v>-710</v>
      </c>
      <c r="BM717" s="52" t="e">
        <f t="shared" si="307"/>
        <v>#N/A</v>
      </c>
      <c r="BP717" s="52" t="s">
        <v>3466</v>
      </c>
      <c r="BQ717" s="52" t="s">
        <v>1280</v>
      </c>
      <c r="BR717" s="52" t="s">
        <v>3467</v>
      </c>
      <c r="BX717" s="52" t="s">
        <v>3466</v>
      </c>
      <c r="BY717" s="52" t="s">
        <v>1280</v>
      </c>
      <c r="BZ717" s="52" t="s">
        <v>3467</v>
      </c>
      <c r="CK717" s="103">
        <f t="shared" si="292"/>
        <v>-2.6193447411060333E-10</v>
      </c>
    </row>
    <row r="718" spans="1:89" x14ac:dyDescent="0.3">
      <c r="A718" s="52">
        <v>1</v>
      </c>
      <c r="B718" s="110">
        <f>SUBTOTAL(9,$A$615:A718)</f>
        <v>88</v>
      </c>
      <c r="C718" s="115" t="s">
        <v>299</v>
      </c>
      <c r="D718" s="115"/>
      <c r="E718" s="115"/>
      <c r="F718" s="116">
        <v>6202311.5038999999</v>
      </c>
      <c r="G718" s="101">
        <f>H718+I718+J718+K718+L718+M718+O718+Q718+S718+U718+W718+X718+Y718+Z718+AA718+AB718+AC718+AD718+AE718+AF718+AG718+AH718</f>
        <v>6202311.5</v>
      </c>
      <c r="H718" s="117">
        <v>0</v>
      </c>
      <c r="I718" s="117">
        <v>0</v>
      </c>
      <c r="J718" s="117">
        <v>0</v>
      </c>
      <c r="K718" s="117">
        <v>0</v>
      </c>
      <c r="L718" s="117">
        <v>0</v>
      </c>
      <c r="M718" s="117">
        <v>0</v>
      </c>
      <c r="N718" s="118">
        <v>0</v>
      </c>
      <c r="O718" s="117">
        <v>0</v>
      </c>
      <c r="P718" s="101">
        <v>710</v>
      </c>
      <c r="Q718" s="101">
        <v>5873862.0300000003</v>
      </c>
      <c r="R718" s="117">
        <v>0</v>
      </c>
      <c r="S718" s="117">
        <v>0</v>
      </c>
      <c r="T718" s="117">
        <v>0</v>
      </c>
      <c r="U718" s="117">
        <v>0</v>
      </c>
      <c r="V718" s="117">
        <v>0</v>
      </c>
      <c r="W718" s="117">
        <v>0</v>
      </c>
      <c r="X718" s="117">
        <v>0</v>
      </c>
      <c r="Y718" s="117">
        <v>0</v>
      </c>
      <c r="Z718" s="117">
        <v>0</v>
      </c>
      <c r="AA718" s="117">
        <v>0</v>
      </c>
      <c r="AB718" s="117">
        <v>0</v>
      </c>
      <c r="AC718" s="117">
        <v>0</v>
      </c>
      <c r="AD718" s="117">
        <v>0</v>
      </c>
      <c r="AE718" s="117">
        <v>0</v>
      </c>
      <c r="AF718" s="117">
        <v>128449.47</v>
      </c>
      <c r="AG718" s="117">
        <v>200000</v>
      </c>
      <c r="AH718" s="117">
        <v>0</v>
      </c>
      <c r="AI718" s="93">
        <v>2025</v>
      </c>
      <c r="AJ718" s="93">
        <v>2025</v>
      </c>
      <c r="AK718" s="93">
        <v>2025</v>
      </c>
      <c r="AL718" s="105"/>
      <c r="AM718" s="105"/>
      <c r="AN718" s="105"/>
      <c r="AO718" s="105"/>
      <c r="AP718" s="106" t="s">
        <v>16997</v>
      </c>
      <c r="AQ718" s="106" t="s">
        <v>16996</v>
      </c>
      <c r="AR718" s="106">
        <v>0</v>
      </c>
      <c r="AS718" s="106" t="s">
        <v>17000</v>
      </c>
      <c r="AT718" s="106" t="s">
        <v>17003</v>
      </c>
      <c r="AU718" s="106">
        <v>0</v>
      </c>
      <c r="AV718" s="106" t="s">
        <v>17026</v>
      </c>
      <c r="AW718" s="106"/>
      <c r="AX718" s="106"/>
      <c r="AY718" s="106"/>
      <c r="AZ718" s="106" t="s">
        <v>860</v>
      </c>
      <c r="BA718" s="107">
        <v>607.4</v>
      </c>
      <c r="BB718" s="107">
        <v>710</v>
      </c>
      <c r="BC718" s="106" t="s">
        <v>2975</v>
      </c>
      <c r="BD718" s="106" t="s">
        <v>17058</v>
      </c>
      <c r="BE718" s="108"/>
      <c r="BF718" s="109">
        <f t="shared" si="316"/>
        <v>0</v>
      </c>
      <c r="BM718" s="52" t="str">
        <f t="shared" si="307"/>
        <v>510.100</v>
      </c>
      <c r="BP718" s="52" t="s">
        <v>3468</v>
      </c>
      <c r="BQ718" s="52" t="s">
        <v>3019</v>
      </c>
      <c r="BR718" s="52" t="s">
        <v>3469</v>
      </c>
      <c r="BX718" s="52" t="s">
        <v>3468</v>
      </c>
      <c r="BY718" s="52" t="s">
        <v>3019</v>
      </c>
      <c r="BZ718" s="52" t="s">
        <v>3469</v>
      </c>
      <c r="CK718" s="103">
        <f t="shared" si="292"/>
        <v>-2.6193447411060333E-10</v>
      </c>
    </row>
    <row r="719" spans="1:89" x14ac:dyDescent="0.3">
      <c r="B719" s="104" t="s">
        <v>337</v>
      </c>
      <c r="C719" s="104"/>
      <c r="D719" s="100">
        <v>8289938.4199999999</v>
      </c>
      <c r="E719" s="104"/>
      <c r="F719" s="140">
        <v>4945765.3099999996</v>
      </c>
      <c r="G719" s="100">
        <f>G720</f>
        <v>4945765.3100000005</v>
      </c>
      <c r="H719" s="101">
        <f t="shared" ref="H719:AH719" si="325">H720</f>
        <v>0</v>
      </c>
      <c r="I719" s="101">
        <f t="shared" si="325"/>
        <v>0</v>
      </c>
      <c r="J719" s="101">
        <f t="shared" si="325"/>
        <v>0</v>
      </c>
      <c r="K719" s="101">
        <f t="shared" si="325"/>
        <v>0</v>
      </c>
      <c r="L719" s="101">
        <f t="shared" si="325"/>
        <v>0</v>
      </c>
      <c r="M719" s="101">
        <f t="shared" si="325"/>
        <v>0</v>
      </c>
      <c r="N719" s="102">
        <f t="shared" si="325"/>
        <v>0</v>
      </c>
      <c r="O719" s="101">
        <f t="shared" si="325"/>
        <v>0</v>
      </c>
      <c r="P719" s="101">
        <f t="shared" si="325"/>
        <v>600</v>
      </c>
      <c r="Q719" s="101">
        <f t="shared" si="325"/>
        <v>4665914.7300000004</v>
      </c>
      <c r="R719" s="101">
        <f t="shared" si="325"/>
        <v>0</v>
      </c>
      <c r="S719" s="101">
        <f t="shared" si="325"/>
        <v>0</v>
      </c>
      <c r="T719" s="101">
        <f t="shared" si="325"/>
        <v>0</v>
      </c>
      <c r="U719" s="101">
        <f t="shared" si="325"/>
        <v>0</v>
      </c>
      <c r="V719" s="101">
        <f t="shared" si="325"/>
        <v>0</v>
      </c>
      <c r="W719" s="101">
        <f t="shared" si="325"/>
        <v>0</v>
      </c>
      <c r="X719" s="101">
        <f t="shared" si="325"/>
        <v>0</v>
      </c>
      <c r="Y719" s="101">
        <f t="shared" si="325"/>
        <v>0</v>
      </c>
      <c r="Z719" s="101">
        <f t="shared" si="325"/>
        <v>0</v>
      </c>
      <c r="AA719" s="101">
        <f t="shared" si="325"/>
        <v>0</v>
      </c>
      <c r="AB719" s="101">
        <f t="shared" si="325"/>
        <v>0</v>
      </c>
      <c r="AC719" s="101">
        <f t="shared" si="325"/>
        <v>0</v>
      </c>
      <c r="AD719" s="101">
        <f t="shared" si="325"/>
        <v>0</v>
      </c>
      <c r="AE719" s="101">
        <f t="shared" si="325"/>
        <v>0</v>
      </c>
      <c r="AF719" s="101">
        <f t="shared" si="325"/>
        <v>99850.58</v>
      </c>
      <c r="AG719" s="101">
        <f t="shared" si="325"/>
        <v>180000</v>
      </c>
      <c r="AH719" s="101">
        <f t="shared" si="325"/>
        <v>0</v>
      </c>
      <c r="AI719" s="93" t="s">
        <v>17075</v>
      </c>
      <c r="AJ719" s="93" t="s">
        <v>17075</v>
      </c>
      <c r="AK719" s="93" t="s">
        <v>17075</v>
      </c>
      <c r="AL719" s="105"/>
      <c r="AM719" s="105"/>
      <c r="AN719" s="105"/>
      <c r="AO719" s="105"/>
      <c r="AP719" s="106"/>
      <c r="AQ719" s="106"/>
      <c r="AR719" s="106"/>
      <c r="AS719" s="106"/>
      <c r="AT719" s="106"/>
      <c r="AU719" s="106"/>
      <c r="AV719" s="106"/>
      <c r="AW719" s="106"/>
      <c r="AX719" s="106"/>
      <c r="AY719" s="106"/>
      <c r="AZ719" s="106"/>
      <c r="BA719" s="107"/>
      <c r="BB719" s="107"/>
      <c r="BC719" s="106"/>
      <c r="BD719" s="106"/>
      <c r="BE719" s="108"/>
      <c r="BF719" s="109">
        <f t="shared" si="316"/>
        <v>-600</v>
      </c>
      <c r="BM719" s="52" t="e">
        <f t="shared" ref="BM719:BM740" si="326">VLOOKUP(C719,BP:BR,3,FALSE)</f>
        <v>#N/A</v>
      </c>
      <c r="BP719" s="52" t="s">
        <v>3512</v>
      </c>
      <c r="BQ719" s="52" t="s">
        <v>726</v>
      </c>
      <c r="BR719" s="52" t="s">
        <v>3513</v>
      </c>
      <c r="BX719" s="52" t="s">
        <v>3512</v>
      </c>
      <c r="BY719" s="52" t="s">
        <v>726</v>
      </c>
      <c r="BZ719" s="52" t="s">
        <v>3513</v>
      </c>
      <c r="CK719" s="103">
        <f t="shared" si="292"/>
        <v>5.8207660913467407E-11</v>
      </c>
    </row>
    <row r="720" spans="1:89" x14ac:dyDescent="0.3">
      <c r="A720" s="52">
        <v>1</v>
      </c>
      <c r="B720" s="110">
        <f>SUBTOTAL(9,$A$615:A720)</f>
        <v>89</v>
      </c>
      <c r="C720" s="115" t="s">
        <v>339</v>
      </c>
      <c r="D720" s="115"/>
      <c r="E720" s="115"/>
      <c r="F720" s="116">
        <v>4945765.3099999996</v>
      </c>
      <c r="G720" s="101">
        <f>H720+I720+J720+K720+L720+M720+O720+Q720+S720+U720+W720+X720+Y720+Z720+AA720+AB720+AC720+AD720+AE720+AF720+AG720+AH720</f>
        <v>4945765.3100000005</v>
      </c>
      <c r="H720" s="117">
        <v>0</v>
      </c>
      <c r="I720" s="117">
        <v>0</v>
      </c>
      <c r="J720" s="117">
        <v>0</v>
      </c>
      <c r="K720" s="117">
        <v>0</v>
      </c>
      <c r="L720" s="117">
        <v>0</v>
      </c>
      <c r="M720" s="117">
        <v>0</v>
      </c>
      <c r="N720" s="118">
        <v>0</v>
      </c>
      <c r="O720" s="117">
        <v>0</v>
      </c>
      <c r="P720" s="101">
        <v>600</v>
      </c>
      <c r="Q720" s="101">
        <f>ROUND((F720-AG720)/102.14*100,2)</f>
        <v>4665914.7300000004</v>
      </c>
      <c r="R720" s="117">
        <v>0</v>
      </c>
      <c r="S720" s="117">
        <v>0</v>
      </c>
      <c r="T720" s="117">
        <v>0</v>
      </c>
      <c r="U720" s="117">
        <v>0</v>
      </c>
      <c r="V720" s="117">
        <v>0</v>
      </c>
      <c r="W720" s="117">
        <v>0</v>
      </c>
      <c r="X720" s="117">
        <v>0</v>
      </c>
      <c r="Y720" s="117">
        <v>0</v>
      </c>
      <c r="Z720" s="117">
        <v>0</v>
      </c>
      <c r="AA720" s="117">
        <v>0</v>
      </c>
      <c r="AB720" s="117">
        <v>0</v>
      </c>
      <c r="AC720" s="117">
        <v>0</v>
      </c>
      <c r="AD720" s="117">
        <v>0</v>
      </c>
      <c r="AE720" s="117">
        <v>0</v>
      </c>
      <c r="AF720" s="101">
        <f>ROUND(Q720*2.14%,2)</f>
        <v>99850.58</v>
      </c>
      <c r="AG720" s="101">
        <v>180000</v>
      </c>
      <c r="AH720" s="117">
        <v>0</v>
      </c>
      <c r="AI720" s="93">
        <v>2025</v>
      </c>
      <c r="AJ720" s="93">
        <v>2025</v>
      </c>
      <c r="AK720" s="93">
        <v>2025</v>
      </c>
      <c r="AL720" s="105"/>
      <c r="AM720" s="105"/>
      <c r="AN720" s="105"/>
      <c r="AO720" s="105"/>
      <c r="AP720" s="106" t="s">
        <v>16999</v>
      </c>
      <c r="AQ720" s="106" t="s">
        <v>17013</v>
      </c>
      <c r="AR720" s="106">
        <v>0</v>
      </c>
      <c r="AS720" s="106" t="s">
        <v>16996</v>
      </c>
      <c r="AT720" s="106" t="s">
        <v>17018</v>
      </c>
      <c r="AU720" s="106">
        <v>0</v>
      </c>
      <c r="AV720" s="106"/>
      <c r="AW720" s="106"/>
      <c r="AX720" s="106"/>
      <c r="AY720" s="106"/>
      <c r="AZ720" s="106" t="s">
        <v>669</v>
      </c>
      <c r="BA720" s="107">
        <v>497.6</v>
      </c>
      <c r="BB720" s="107">
        <v>506</v>
      </c>
      <c r="BC720" s="106" t="s">
        <v>2975</v>
      </c>
      <c r="BD720" s="106" t="s">
        <v>17058</v>
      </c>
      <c r="BE720" s="108"/>
      <c r="BF720" s="109">
        <f t="shared" si="316"/>
        <v>-94</v>
      </c>
      <c r="BM720" s="52" t="str">
        <f t="shared" si="326"/>
        <v>653.900</v>
      </c>
      <c r="BP720" s="52" t="s">
        <v>3515</v>
      </c>
      <c r="BQ720" s="52" t="s">
        <v>2988</v>
      </c>
      <c r="BR720" s="52" t="s">
        <v>3194</v>
      </c>
      <c r="BX720" s="52" t="s">
        <v>3515</v>
      </c>
      <c r="BY720" s="52" t="s">
        <v>2988</v>
      </c>
      <c r="BZ720" s="52" t="s">
        <v>3194</v>
      </c>
      <c r="CK720" s="103">
        <f t="shared" ref="CK720:CK783" si="327">G720-H720-I720-J720-K720-L720-M720-O720-Q720-S720-U720-W720-X720-Y720-Z720-AA720-AB720-AC720-AD720-AE720-AF720-AG720-AH720</f>
        <v>5.8207660913467407E-11</v>
      </c>
    </row>
    <row r="721" spans="1:89" x14ac:dyDescent="0.3">
      <c r="B721" s="104" t="s">
        <v>338</v>
      </c>
      <c r="C721" s="104"/>
      <c r="D721" s="104"/>
      <c r="E721" s="104"/>
      <c r="F721" s="140">
        <v>3249753.92</v>
      </c>
      <c r="G721" s="100">
        <f>G722</f>
        <v>3249753.92</v>
      </c>
      <c r="H721" s="101">
        <f t="shared" ref="H721:AH721" si="328">H722</f>
        <v>0</v>
      </c>
      <c r="I721" s="101">
        <f t="shared" si="328"/>
        <v>0</v>
      </c>
      <c r="J721" s="101">
        <f t="shared" si="328"/>
        <v>0</v>
      </c>
      <c r="K721" s="101">
        <f t="shared" si="328"/>
        <v>0</v>
      </c>
      <c r="L721" s="101">
        <f t="shared" si="328"/>
        <v>0</v>
      </c>
      <c r="M721" s="101">
        <f t="shared" si="328"/>
        <v>0</v>
      </c>
      <c r="N721" s="102">
        <f t="shared" si="328"/>
        <v>0</v>
      </c>
      <c r="O721" s="101">
        <f t="shared" si="328"/>
        <v>0</v>
      </c>
      <c r="P721" s="101">
        <f t="shared" si="328"/>
        <v>385.7</v>
      </c>
      <c r="Q721" s="101">
        <f t="shared" si="328"/>
        <v>3034809.01</v>
      </c>
      <c r="R721" s="101">
        <f t="shared" si="328"/>
        <v>0</v>
      </c>
      <c r="S721" s="101">
        <f t="shared" si="328"/>
        <v>0</v>
      </c>
      <c r="T721" s="101">
        <f t="shared" si="328"/>
        <v>0</v>
      </c>
      <c r="U721" s="101">
        <f t="shared" si="328"/>
        <v>0</v>
      </c>
      <c r="V721" s="101">
        <f t="shared" si="328"/>
        <v>0</v>
      </c>
      <c r="W721" s="101">
        <f t="shared" si="328"/>
        <v>0</v>
      </c>
      <c r="X721" s="101">
        <f t="shared" si="328"/>
        <v>0</v>
      </c>
      <c r="Y721" s="101">
        <f t="shared" si="328"/>
        <v>0</v>
      </c>
      <c r="Z721" s="101">
        <f t="shared" si="328"/>
        <v>0</v>
      </c>
      <c r="AA721" s="101">
        <f t="shared" si="328"/>
        <v>0</v>
      </c>
      <c r="AB721" s="101">
        <f t="shared" si="328"/>
        <v>0</v>
      </c>
      <c r="AC721" s="101">
        <f t="shared" si="328"/>
        <v>0</v>
      </c>
      <c r="AD721" s="101">
        <f t="shared" si="328"/>
        <v>0</v>
      </c>
      <c r="AE721" s="101">
        <f t="shared" si="328"/>
        <v>0</v>
      </c>
      <c r="AF721" s="101">
        <f t="shared" si="328"/>
        <v>64944.91</v>
      </c>
      <c r="AG721" s="101">
        <f t="shared" si="328"/>
        <v>150000</v>
      </c>
      <c r="AH721" s="101">
        <f t="shared" si="328"/>
        <v>0</v>
      </c>
      <c r="AI721" s="93" t="s">
        <v>17075</v>
      </c>
      <c r="AJ721" s="93" t="s">
        <v>17075</v>
      </c>
      <c r="AK721" s="93" t="s">
        <v>17075</v>
      </c>
      <c r="AL721" s="105"/>
      <c r="AM721" s="105"/>
      <c r="AN721" s="105"/>
      <c r="AO721" s="105"/>
      <c r="AP721" s="106"/>
      <c r="AQ721" s="106"/>
      <c r="AR721" s="106"/>
      <c r="AS721" s="106"/>
      <c r="AT721" s="106"/>
      <c r="AU721" s="106"/>
      <c r="AV721" s="106"/>
      <c r="AW721" s="106"/>
      <c r="AX721" s="106"/>
      <c r="AY721" s="106"/>
      <c r="AZ721" s="106"/>
      <c r="BA721" s="107"/>
      <c r="BB721" s="107"/>
      <c r="BC721" s="106"/>
      <c r="BD721" s="106"/>
      <c r="BE721" s="108"/>
      <c r="BF721" s="109">
        <f t="shared" si="316"/>
        <v>-385.7</v>
      </c>
      <c r="BM721" s="52" t="e">
        <f t="shared" si="326"/>
        <v>#N/A</v>
      </c>
      <c r="BP721" s="52" t="s">
        <v>3519</v>
      </c>
      <c r="BQ721" s="52" t="s">
        <v>1277</v>
      </c>
      <c r="BR721" s="52" t="s">
        <v>3521</v>
      </c>
      <c r="BX721" s="52" t="s">
        <v>3519</v>
      </c>
      <c r="BY721" s="52" t="s">
        <v>1277</v>
      </c>
      <c r="BZ721" s="52" t="s">
        <v>3521</v>
      </c>
      <c r="CK721" s="103">
        <f t="shared" si="327"/>
        <v>1.4551915228366852E-10</v>
      </c>
    </row>
    <row r="722" spans="1:89" x14ac:dyDescent="0.3">
      <c r="A722" s="52">
        <v>1</v>
      </c>
      <c r="B722" s="110">
        <f>SUBTOTAL(9,$A$615:A722)</f>
        <v>90</v>
      </c>
      <c r="C722" s="115" t="s">
        <v>340</v>
      </c>
      <c r="D722" s="115"/>
      <c r="E722" s="115"/>
      <c r="F722" s="116">
        <v>3249753.92</v>
      </c>
      <c r="G722" s="101">
        <f>H722+I722+J722+K722+L722+M722+O722+Q722+S722+U722+W722+X722+Y722+Z722+AA722+AB722+AC722+AD722+AE722+AF722+AG722+AH722</f>
        <v>3249753.92</v>
      </c>
      <c r="H722" s="117">
        <v>0</v>
      </c>
      <c r="I722" s="117">
        <v>0</v>
      </c>
      <c r="J722" s="117">
        <v>0</v>
      </c>
      <c r="K722" s="117">
        <v>0</v>
      </c>
      <c r="L722" s="117">
        <v>0</v>
      </c>
      <c r="M722" s="117">
        <v>0</v>
      </c>
      <c r="N722" s="118">
        <v>0</v>
      </c>
      <c r="O722" s="117">
        <v>0</v>
      </c>
      <c r="P722" s="101">
        <v>385.7</v>
      </c>
      <c r="Q722" s="101">
        <f>ROUND((F722-AG722)/102.14*100,2)</f>
        <v>3034809.01</v>
      </c>
      <c r="R722" s="117">
        <v>0</v>
      </c>
      <c r="S722" s="117">
        <v>0</v>
      </c>
      <c r="T722" s="117">
        <v>0</v>
      </c>
      <c r="U722" s="117">
        <v>0</v>
      </c>
      <c r="V722" s="117">
        <v>0</v>
      </c>
      <c r="W722" s="117">
        <v>0</v>
      </c>
      <c r="X722" s="117">
        <v>0</v>
      </c>
      <c r="Y722" s="117">
        <v>0</v>
      </c>
      <c r="Z722" s="117">
        <v>0</v>
      </c>
      <c r="AA722" s="117">
        <v>0</v>
      </c>
      <c r="AB722" s="117">
        <v>0</v>
      </c>
      <c r="AC722" s="117">
        <v>0</v>
      </c>
      <c r="AD722" s="117">
        <v>0</v>
      </c>
      <c r="AE722" s="117">
        <v>0</v>
      </c>
      <c r="AF722" s="101">
        <f>ROUND(Q722*2.14%,2)</f>
        <v>64944.91</v>
      </c>
      <c r="AG722" s="101">
        <v>150000</v>
      </c>
      <c r="AH722" s="117">
        <v>0</v>
      </c>
      <c r="AI722" s="93">
        <v>2025</v>
      </c>
      <c r="AJ722" s="93">
        <v>2025</v>
      </c>
      <c r="AK722" s="93">
        <v>2025</v>
      </c>
      <c r="AL722" s="105"/>
      <c r="AM722" s="105"/>
      <c r="AN722" s="105"/>
      <c r="AO722" s="105"/>
      <c r="AP722" s="106" t="s">
        <v>17006</v>
      </c>
      <c r="AQ722" s="106" t="s">
        <v>17002</v>
      </c>
      <c r="AR722" s="106">
        <v>0</v>
      </c>
      <c r="AS722" s="106" t="s">
        <v>17005</v>
      </c>
      <c r="AT722" s="106" t="s">
        <v>17007</v>
      </c>
      <c r="AU722" s="106">
        <v>0</v>
      </c>
      <c r="AV722" s="106"/>
      <c r="AW722" s="106"/>
      <c r="AX722" s="106"/>
      <c r="AY722" s="106"/>
      <c r="AZ722" s="106" t="s">
        <v>818</v>
      </c>
      <c r="BA722" s="107">
        <v>425.1</v>
      </c>
      <c r="BB722" s="107">
        <v>350</v>
      </c>
      <c r="BC722" s="106" t="s">
        <v>2975</v>
      </c>
      <c r="BD722" s="106" t="s">
        <v>17058</v>
      </c>
      <c r="BE722" s="108"/>
      <c r="BF722" s="109">
        <f t="shared" si="316"/>
        <v>-35.699999999999989</v>
      </c>
      <c r="BM722" s="52" t="str">
        <f t="shared" si="326"/>
        <v>нет данных</v>
      </c>
      <c r="BP722" s="52" t="s">
        <v>691</v>
      </c>
      <c r="BQ722" s="52" t="s">
        <v>633</v>
      </c>
      <c r="BR722" s="52" t="s">
        <v>1755</v>
      </c>
      <c r="BX722" s="52" t="s">
        <v>691</v>
      </c>
      <c r="BY722" s="52" t="s">
        <v>633</v>
      </c>
      <c r="BZ722" s="52" t="s">
        <v>1755</v>
      </c>
      <c r="CK722" s="103">
        <f t="shared" si="327"/>
        <v>1.4551915228366852E-10</v>
      </c>
    </row>
    <row r="723" spans="1:89" x14ac:dyDescent="0.3">
      <c r="B723" s="104" t="s">
        <v>361</v>
      </c>
      <c r="C723" s="104"/>
      <c r="D723" s="100">
        <v>9814013.0399999991</v>
      </c>
      <c r="E723" s="104"/>
      <c r="F723" s="140">
        <v>4441783.34</v>
      </c>
      <c r="G723" s="100">
        <f>G724</f>
        <v>4441783.34</v>
      </c>
      <c r="H723" s="101">
        <f t="shared" ref="H723:AH723" si="329">H724</f>
        <v>0</v>
      </c>
      <c r="I723" s="101">
        <f t="shared" si="329"/>
        <v>0</v>
      </c>
      <c r="J723" s="101">
        <f t="shared" si="329"/>
        <v>0</v>
      </c>
      <c r="K723" s="101">
        <f t="shared" si="329"/>
        <v>0</v>
      </c>
      <c r="L723" s="101">
        <f t="shared" si="329"/>
        <v>0</v>
      </c>
      <c r="M723" s="101">
        <f t="shared" si="329"/>
        <v>0</v>
      </c>
      <c r="N723" s="102">
        <f t="shared" si="329"/>
        <v>0</v>
      </c>
      <c r="O723" s="101">
        <f t="shared" si="329"/>
        <v>0</v>
      </c>
      <c r="P723" s="101">
        <f t="shared" si="329"/>
        <v>491.37</v>
      </c>
      <c r="Q723" s="101">
        <f t="shared" si="329"/>
        <v>4201863.46</v>
      </c>
      <c r="R723" s="101">
        <f t="shared" si="329"/>
        <v>0</v>
      </c>
      <c r="S723" s="101">
        <f t="shared" si="329"/>
        <v>0</v>
      </c>
      <c r="T723" s="101">
        <f t="shared" si="329"/>
        <v>0</v>
      </c>
      <c r="U723" s="101">
        <f t="shared" si="329"/>
        <v>0</v>
      </c>
      <c r="V723" s="101">
        <f t="shared" si="329"/>
        <v>0</v>
      </c>
      <c r="W723" s="101">
        <f t="shared" si="329"/>
        <v>0</v>
      </c>
      <c r="X723" s="101">
        <f t="shared" si="329"/>
        <v>0</v>
      </c>
      <c r="Y723" s="101">
        <f t="shared" si="329"/>
        <v>0</v>
      </c>
      <c r="Z723" s="101">
        <f t="shared" si="329"/>
        <v>0</v>
      </c>
      <c r="AA723" s="101">
        <f t="shared" si="329"/>
        <v>0</v>
      </c>
      <c r="AB723" s="101">
        <f t="shared" si="329"/>
        <v>0</v>
      </c>
      <c r="AC723" s="101">
        <f t="shared" si="329"/>
        <v>0</v>
      </c>
      <c r="AD723" s="101">
        <f t="shared" si="329"/>
        <v>0</v>
      </c>
      <c r="AE723" s="101">
        <f t="shared" si="329"/>
        <v>0</v>
      </c>
      <c r="AF723" s="101">
        <f t="shared" si="329"/>
        <v>89919.88</v>
      </c>
      <c r="AG723" s="101">
        <f t="shared" si="329"/>
        <v>150000</v>
      </c>
      <c r="AH723" s="101">
        <f t="shared" si="329"/>
        <v>0</v>
      </c>
      <c r="AI723" s="93" t="s">
        <v>17075</v>
      </c>
      <c r="AJ723" s="93" t="s">
        <v>17075</v>
      </c>
      <c r="AK723" s="93" t="s">
        <v>17075</v>
      </c>
      <c r="AL723" s="105"/>
      <c r="AM723" s="105"/>
      <c r="AN723" s="105"/>
      <c r="AO723" s="105"/>
      <c r="AP723" s="106"/>
      <c r="AQ723" s="106"/>
      <c r="AR723" s="106"/>
      <c r="AS723" s="106"/>
      <c r="AT723" s="106"/>
      <c r="AU723" s="106"/>
      <c r="AV723" s="106"/>
      <c r="AW723" s="106"/>
      <c r="AX723" s="106"/>
      <c r="AY723" s="106"/>
      <c r="AZ723" s="106"/>
      <c r="BA723" s="107"/>
      <c r="BB723" s="107"/>
      <c r="BC723" s="106"/>
      <c r="BD723" s="106"/>
      <c r="BE723" s="108"/>
      <c r="BF723" s="109">
        <f t="shared" si="316"/>
        <v>-491.37</v>
      </c>
      <c r="BM723" s="52" t="e">
        <f t="shared" si="326"/>
        <v>#N/A</v>
      </c>
      <c r="BP723" s="52" t="s">
        <v>3559</v>
      </c>
      <c r="BQ723" s="52" t="s">
        <v>3114</v>
      </c>
      <c r="BR723" s="52" t="s">
        <v>2993</v>
      </c>
      <c r="BX723" s="52" t="s">
        <v>3559</v>
      </c>
      <c r="BY723" s="52" t="s">
        <v>3114</v>
      </c>
      <c r="BZ723" s="52" t="s">
        <v>2993</v>
      </c>
      <c r="CK723" s="103">
        <f t="shared" si="327"/>
        <v>-1.1641532182693481E-10</v>
      </c>
    </row>
    <row r="724" spans="1:89" x14ac:dyDescent="0.3">
      <c r="A724" s="52">
        <v>1</v>
      </c>
      <c r="B724" s="110">
        <f>SUBTOTAL(9,$A$615:A724)</f>
        <v>91</v>
      </c>
      <c r="C724" s="115" t="s">
        <v>363</v>
      </c>
      <c r="D724" s="115"/>
      <c r="E724" s="115"/>
      <c r="F724" s="116">
        <v>4441783.34</v>
      </c>
      <c r="G724" s="101">
        <f>H724+I724+J724+K724+L724+M724+O724+Q724+S724+U724+W724+X724+Y724+Z724+AA724+AB724+AC724+AD724+AE724+AF724+AG724+AH724</f>
        <v>4441783.34</v>
      </c>
      <c r="H724" s="117">
        <v>0</v>
      </c>
      <c r="I724" s="117">
        <v>0</v>
      </c>
      <c r="J724" s="117">
        <v>0</v>
      </c>
      <c r="K724" s="117">
        <v>0</v>
      </c>
      <c r="L724" s="117">
        <v>0</v>
      </c>
      <c r="M724" s="117">
        <v>0</v>
      </c>
      <c r="N724" s="118">
        <v>0</v>
      </c>
      <c r="O724" s="117">
        <v>0</v>
      </c>
      <c r="P724" s="101">
        <v>491.37</v>
      </c>
      <c r="Q724" s="101">
        <f>ROUND((F724-AG724)/102.14*100,2)</f>
        <v>4201863.46</v>
      </c>
      <c r="R724" s="117">
        <v>0</v>
      </c>
      <c r="S724" s="117">
        <v>0</v>
      </c>
      <c r="T724" s="117">
        <v>0</v>
      </c>
      <c r="U724" s="117">
        <v>0</v>
      </c>
      <c r="V724" s="117">
        <v>0</v>
      </c>
      <c r="W724" s="117">
        <v>0</v>
      </c>
      <c r="X724" s="117">
        <v>0</v>
      </c>
      <c r="Y724" s="117">
        <v>0</v>
      </c>
      <c r="Z724" s="117">
        <v>0</v>
      </c>
      <c r="AA724" s="117">
        <v>0</v>
      </c>
      <c r="AB724" s="117">
        <v>0</v>
      </c>
      <c r="AC724" s="117">
        <v>0</v>
      </c>
      <c r="AD724" s="117">
        <v>0</v>
      </c>
      <c r="AE724" s="117">
        <v>0</v>
      </c>
      <c r="AF724" s="101">
        <f>ROUND(Q724*2.14%,2)</f>
        <v>89919.88</v>
      </c>
      <c r="AG724" s="101">
        <v>150000</v>
      </c>
      <c r="AH724" s="117">
        <v>0</v>
      </c>
      <c r="AI724" s="93">
        <v>2025</v>
      </c>
      <c r="AJ724" s="93">
        <v>2025</v>
      </c>
      <c r="AK724" s="93">
        <v>2025</v>
      </c>
      <c r="AL724" s="105"/>
      <c r="AM724" s="105"/>
      <c r="AN724" s="105"/>
      <c r="AO724" s="105"/>
      <c r="AP724" s="106" t="s">
        <v>16995</v>
      </c>
      <c r="AQ724" s="106" t="s">
        <v>16995</v>
      </c>
      <c r="AR724" s="106">
        <v>0</v>
      </c>
      <c r="AS724" s="106" t="s">
        <v>17002</v>
      </c>
      <c r="AT724" s="106" t="s">
        <v>17008</v>
      </c>
      <c r="AU724" s="106">
        <v>0</v>
      </c>
      <c r="AV724" s="106"/>
      <c r="AW724" s="106"/>
      <c r="AX724" s="106"/>
      <c r="AY724" s="106"/>
      <c r="AZ724" s="106" t="s">
        <v>849</v>
      </c>
      <c r="BA724" s="107">
        <v>513.9</v>
      </c>
      <c r="BB724" s="107">
        <v>530</v>
      </c>
      <c r="BC724" s="106" t="s">
        <v>2975</v>
      </c>
      <c r="BD724" s="106" t="s">
        <v>17058</v>
      </c>
      <c r="BE724" s="108"/>
      <c r="BF724" s="109">
        <f t="shared" si="316"/>
        <v>38.629999999999995</v>
      </c>
      <c r="BM724" s="52" t="str">
        <f t="shared" si="326"/>
        <v>нет данных</v>
      </c>
      <c r="BP724" s="52" t="s">
        <v>3560</v>
      </c>
      <c r="BQ724" s="52" t="s">
        <v>2993</v>
      </c>
      <c r="BR724" s="52" t="s">
        <v>2993</v>
      </c>
      <c r="BX724" s="52" t="s">
        <v>3560</v>
      </c>
      <c r="BY724" s="52" t="s">
        <v>2993</v>
      </c>
      <c r="BZ724" s="52" t="s">
        <v>2993</v>
      </c>
      <c r="CK724" s="103">
        <f t="shared" si="327"/>
        <v>-1.1641532182693481E-10</v>
      </c>
    </row>
    <row r="725" spans="1:89" x14ac:dyDescent="0.3">
      <c r="B725" s="104" t="s">
        <v>362</v>
      </c>
      <c r="C725" s="104"/>
      <c r="D725" s="104"/>
      <c r="E725" s="104"/>
      <c r="F725" s="140">
        <v>4274814.4700000007</v>
      </c>
      <c r="G725" s="100">
        <f>G726</f>
        <v>4274814.47</v>
      </c>
      <c r="H725" s="101">
        <f t="shared" ref="H725:AH725" si="330">H726</f>
        <v>0</v>
      </c>
      <c r="I725" s="101">
        <f t="shared" si="330"/>
        <v>0</v>
      </c>
      <c r="J725" s="101">
        <f t="shared" si="330"/>
        <v>0</v>
      </c>
      <c r="K725" s="101">
        <f t="shared" si="330"/>
        <v>0</v>
      </c>
      <c r="L725" s="101">
        <f t="shared" si="330"/>
        <v>0</v>
      </c>
      <c r="M725" s="101">
        <f t="shared" si="330"/>
        <v>0</v>
      </c>
      <c r="N725" s="102">
        <f t="shared" si="330"/>
        <v>0</v>
      </c>
      <c r="O725" s="101">
        <f t="shared" si="330"/>
        <v>0</v>
      </c>
      <c r="P725" s="101">
        <f t="shared" si="330"/>
        <v>472.9</v>
      </c>
      <c r="Q725" s="101">
        <f t="shared" si="330"/>
        <v>4038392.86</v>
      </c>
      <c r="R725" s="101">
        <f t="shared" si="330"/>
        <v>0</v>
      </c>
      <c r="S725" s="101">
        <f t="shared" si="330"/>
        <v>0</v>
      </c>
      <c r="T725" s="101">
        <f t="shared" si="330"/>
        <v>0</v>
      </c>
      <c r="U725" s="101">
        <f t="shared" si="330"/>
        <v>0</v>
      </c>
      <c r="V725" s="101">
        <f t="shared" si="330"/>
        <v>0</v>
      </c>
      <c r="W725" s="101">
        <f t="shared" si="330"/>
        <v>0</v>
      </c>
      <c r="X725" s="101">
        <f t="shared" si="330"/>
        <v>0</v>
      </c>
      <c r="Y725" s="101">
        <f t="shared" si="330"/>
        <v>0</v>
      </c>
      <c r="Z725" s="101">
        <f t="shared" si="330"/>
        <v>0</v>
      </c>
      <c r="AA725" s="101">
        <f t="shared" si="330"/>
        <v>0</v>
      </c>
      <c r="AB725" s="101">
        <f t="shared" si="330"/>
        <v>0</v>
      </c>
      <c r="AC725" s="101">
        <f t="shared" si="330"/>
        <v>0</v>
      </c>
      <c r="AD725" s="101">
        <f t="shared" si="330"/>
        <v>0</v>
      </c>
      <c r="AE725" s="101">
        <f t="shared" si="330"/>
        <v>0</v>
      </c>
      <c r="AF725" s="101">
        <f t="shared" si="330"/>
        <v>86421.61</v>
      </c>
      <c r="AG725" s="101">
        <f t="shared" si="330"/>
        <v>150000</v>
      </c>
      <c r="AH725" s="101">
        <f t="shared" si="330"/>
        <v>0</v>
      </c>
      <c r="AI725" s="93" t="s">
        <v>17075</v>
      </c>
      <c r="AJ725" s="93" t="s">
        <v>17075</v>
      </c>
      <c r="AK725" s="93" t="s">
        <v>17075</v>
      </c>
      <c r="AL725" s="105"/>
      <c r="AM725" s="105"/>
      <c r="AN725" s="105"/>
      <c r="AO725" s="105"/>
      <c r="AP725" s="106"/>
      <c r="AQ725" s="106"/>
      <c r="AR725" s="106"/>
      <c r="AS725" s="106"/>
      <c r="AT725" s="106"/>
      <c r="AU725" s="106"/>
      <c r="AV725" s="106"/>
      <c r="AW725" s="106"/>
      <c r="AX725" s="106"/>
      <c r="AY725" s="106"/>
      <c r="AZ725" s="106"/>
      <c r="BA725" s="107"/>
      <c r="BB725" s="107"/>
      <c r="BC725" s="106"/>
      <c r="BD725" s="106"/>
      <c r="BE725" s="108"/>
      <c r="BF725" s="109">
        <f t="shared" si="316"/>
        <v>-472.9</v>
      </c>
      <c r="BM725" s="52" t="e">
        <f t="shared" si="326"/>
        <v>#N/A</v>
      </c>
      <c r="BP725" s="52" t="s">
        <v>697</v>
      </c>
      <c r="BQ725" s="52" t="s">
        <v>663</v>
      </c>
      <c r="BR725" s="52" t="s">
        <v>3561</v>
      </c>
      <c r="BX725" s="52" t="s">
        <v>697</v>
      </c>
      <c r="BY725" s="52" t="s">
        <v>663</v>
      </c>
      <c r="BZ725" s="52" t="s">
        <v>3561</v>
      </c>
      <c r="CK725" s="103">
        <f t="shared" si="327"/>
        <v>-1.1641532182693481E-10</v>
      </c>
    </row>
    <row r="726" spans="1:89" x14ac:dyDescent="0.3">
      <c r="A726" s="52">
        <v>1</v>
      </c>
      <c r="B726" s="110">
        <f>SUBTOTAL(9,$A$615:A726)</f>
        <v>92</v>
      </c>
      <c r="C726" s="115" t="s">
        <v>364</v>
      </c>
      <c r="D726" s="115"/>
      <c r="E726" s="115"/>
      <c r="F726" s="116">
        <v>4274814.4700000007</v>
      </c>
      <c r="G726" s="101">
        <f>H726+I726+J726+K726+L726+M726+O726+Q726+S726+U726+W726+X726+Y726+Z726+AA726+AB726+AC726+AD726+AE726+AF726+AG726+AH726</f>
        <v>4274814.47</v>
      </c>
      <c r="H726" s="117">
        <v>0</v>
      </c>
      <c r="I726" s="117">
        <v>0</v>
      </c>
      <c r="J726" s="117">
        <v>0</v>
      </c>
      <c r="K726" s="117">
        <v>0</v>
      </c>
      <c r="L726" s="117">
        <v>0</v>
      </c>
      <c r="M726" s="117">
        <v>0</v>
      </c>
      <c r="N726" s="118">
        <v>0</v>
      </c>
      <c r="O726" s="117">
        <v>0</v>
      </c>
      <c r="P726" s="101">
        <v>472.9</v>
      </c>
      <c r="Q726" s="101">
        <f>ROUND((F726-AG726)/102.14*100,2)</f>
        <v>4038392.86</v>
      </c>
      <c r="R726" s="117">
        <v>0</v>
      </c>
      <c r="S726" s="117">
        <v>0</v>
      </c>
      <c r="T726" s="117">
        <v>0</v>
      </c>
      <c r="U726" s="117">
        <v>0</v>
      </c>
      <c r="V726" s="117">
        <v>0</v>
      </c>
      <c r="W726" s="117">
        <v>0</v>
      </c>
      <c r="X726" s="117">
        <v>0</v>
      </c>
      <c r="Y726" s="117">
        <v>0</v>
      </c>
      <c r="Z726" s="117">
        <v>0</v>
      </c>
      <c r="AA726" s="117">
        <v>0</v>
      </c>
      <c r="AB726" s="117">
        <v>0</v>
      </c>
      <c r="AC726" s="117">
        <v>0</v>
      </c>
      <c r="AD726" s="117">
        <v>0</v>
      </c>
      <c r="AE726" s="117">
        <v>0</v>
      </c>
      <c r="AF726" s="101">
        <f>ROUND(Q726*2.14%,2)</f>
        <v>86421.61</v>
      </c>
      <c r="AG726" s="101">
        <v>150000</v>
      </c>
      <c r="AH726" s="117">
        <v>0</v>
      </c>
      <c r="AI726" s="93">
        <v>2025</v>
      </c>
      <c r="AJ726" s="93">
        <v>2025</v>
      </c>
      <c r="AK726" s="93">
        <v>2025</v>
      </c>
      <c r="AL726" s="105"/>
      <c r="AM726" s="105"/>
      <c r="AN726" s="105"/>
      <c r="AO726" s="105"/>
      <c r="AP726" s="106" t="s">
        <v>17000</v>
      </c>
      <c r="AQ726" s="106" t="s">
        <v>17002</v>
      </c>
      <c r="AR726" s="106">
        <v>0</v>
      </c>
      <c r="AS726" s="106" t="s">
        <v>17010</v>
      </c>
      <c r="AT726" s="106" t="s">
        <v>17012</v>
      </c>
      <c r="AU726" s="106" t="s">
        <v>17010</v>
      </c>
      <c r="AV726" s="106"/>
      <c r="AW726" s="106"/>
      <c r="AX726" s="106"/>
      <c r="AY726" s="106"/>
      <c r="AZ726" s="106" t="s">
        <v>643</v>
      </c>
      <c r="BA726" s="107">
        <v>600.5</v>
      </c>
      <c r="BB726" s="107">
        <v>315.89999999999998</v>
      </c>
      <c r="BC726" s="106" t="s">
        <v>2975</v>
      </c>
      <c r="BD726" s="106" t="s">
        <v>17058</v>
      </c>
      <c r="BE726" s="108"/>
      <c r="BF726" s="109">
        <f t="shared" si="316"/>
        <v>-157</v>
      </c>
      <c r="BG726" s="52" t="s">
        <v>16994</v>
      </c>
      <c r="BM726" s="52" t="str">
        <f t="shared" si="326"/>
        <v>382.000</v>
      </c>
      <c r="BP726" s="52" t="s">
        <v>3562</v>
      </c>
      <c r="BQ726" s="52" t="s">
        <v>2993</v>
      </c>
      <c r="BR726" s="52" t="s">
        <v>2993</v>
      </c>
      <c r="BX726" s="52" t="s">
        <v>3562</v>
      </c>
      <c r="BY726" s="52" t="s">
        <v>2993</v>
      </c>
      <c r="BZ726" s="52" t="s">
        <v>2993</v>
      </c>
      <c r="CK726" s="103">
        <f t="shared" si="327"/>
        <v>-1.1641532182693481E-10</v>
      </c>
    </row>
    <row r="727" spans="1:89" x14ac:dyDescent="0.3">
      <c r="B727" s="99" t="s">
        <v>36</v>
      </c>
      <c r="C727" s="111"/>
      <c r="D727" s="111"/>
      <c r="E727" s="111"/>
      <c r="F727" s="102">
        <v>10653328.640000001</v>
      </c>
      <c r="G727" s="100">
        <f>G728+G729</f>
        <v>10653328.640000001</v>
      </c>
      <c r="H727" s="101">
        <f t="shared" ref="H727:AH727" si="331">H728+H729</f>
        <v>0</v>
      </c>
      <c r="I727" s="101">
        <f t="shared" si="331"/>
        <v>0</v>
      </c>
      <c r="J727" s="101">
        <f t="shared" si="331"/>
        <v>0</v>
      </c>
      <c r="K727" s="101">
        <f t="shared" si="331"/>
        <v>0</v>
      </c>
      <c r="L727" s="101">
        <f t="shared" si="331"/>
        <v>0</v>
      </c>
      <c r="M727" s="101">
        <f t="shared" si="331"/>
        <v>0</v>
      </c>
      <c r="N727" s="102">
        <f t="shared" si="331"/>
        <v>0</v>
      </c>
      <c r="O727" s="101">
        <f t="shared" si="331"/>
        <v>0</v>
      </c>
      <c r="P727" s="101">
        <f t="shared" si="331"/>
        <v>1264.4000000000001</v>
      </c>
      <c r="Q727" s="101">
        <f t="shared" si="331"/>
        <v>10077666.58</v>
      </c>
      <c r="R727" s="101">
        <f t="shared" si="331"/>
        <v>0</v>
      </c>
      <c r="S727" s="101">
        <f t="shared" si="331"/>
        <v>0</v>
      </c>
      <c r="T727" s="101">
        <f t="shared" si="331"/>
        <v>0</v>
      </c>
      <c r="U727" s="101">
        <f t="shared" si="331"/>
        <v>0</v>
      </c>
      <c r="V727" s="101">
        <f t="shared" si="331"/>
        <v>0</v>
      </c>
      <c r="W727" s="101">
        <f t="shared" si="331"/>
        <v>0</v>
      </c>
      <c r="X727" s="101">
        <f t="shared" si="331"/>
        <v>0</v>
      </c>
      <c r="Y727" s="101">
        <f t="shared" si="331"/>
        <v>0</v>
      </c>
      <c r="Z727" s="101">
        <f t="shared" si="331"/>
        <v>0</v>
      </c>
      <c r="AA727" s="101">
        <f t="shared" si="331"/>
        <v>0</v>
      </c>
      <c r="AB727" s="101">
        <f t="shared" si="331"/>
        <v>0</v>
      </c>
      <c r="AC727" s="101">
        <f t="shared" si="331"/>
        <v>0</v>
      </c>
      <c r="AD727" s="101">
        <f t="shared" si="331"/>
        <v>0</v>
      </c>
      <c r="AE727" s="101">
        <f t="shared" si="331"/>
        <v>0</v>
      </c>
      <c r="AF727" s="101">
        <f t="shared" si="331"/>
        <v>215662.06</v>
      </c>
      <c r="AG727" s="101">
        <f t="shared" si="331"/>
        <v>360000</v>
      </c>
      <c r="AH727" s="101">
        <f t="shared" si="331"/>
        <v>0</v>
      </c>
      <c r="AI727" s="93" t="s">
        <v>17075</v>
      </c>
      <c r="AJ727" s="93" t="s">
        <v>17075</v>
      </c>
      <c r="AK727" s="93" t="s">
        <v>17075</v>
      </c>
      <c r="AL727" s="105"/>
      <c r="AM727" s="105"/>
      <c r="AN727" s="105"/>
      <c r="AO727" s="105"/>
      <c r="AP727" s="106"/>
      <c r="AQ727" s="106"/>
      <c r="AR727" s="106"/>
      <c r="AS727" s="106"/>
      <c r="AT727" s="106"/>
      <c r="AU727" s="106"/>
      <c r="AV727" s="106"/>
      <c r="AW727" s="106"/>
      <c r="AX727" s="106"/>
      <c r="AY727" s="106"/>
      <c r="AZ727" s="106"/>
      <c r="BA727" s="107"/>
      <c r="BB727" s="107"/>
      <c r="BC727" s="106"/>
      <c r="BD727" s="106"/>
      <c r="BE727" s="108"/>
      <c r="BF727" s="109">
        <f t="shared" si="316"/>
        <v>-1264.4000000000001</v>
      </c>
      <c r="BM727" s="52" t="e">
        <f t="shared" si="326"/>
        <v>#N/A</v>
      </c>
      <c r="BP727" s="52" t="s">
        <v>3004</v>
      </c>
      <c r="BQ727" s="52" t="s">
        <v>645</v>
      </c>
      <c r="BR727" s="52" t="s">
        <v>2312</v>
      </c>
      <c r="BX727" s="52" t="s">
        <v>3004</v>
      </c>
      <c r="BY727" s="52" t="s">
        <v>645</v>
      </c>
      <c r="BZ727" s="52" t="s">
        <v>2312</v>
      </c>
      <c r="CK727" s="103">
        <f t="shared" si="327"/>
        <v>5.2386894822120667E-10</v>
      </c>
    </row>
    <row r="728" spans="1:89" ht="22.5" customHeight="1" x14ac:dyDescent="0.3">
      <c r="A728" s="52">
        <v>1</v>
      </c>
      <c r="B728" s="110">
        <f>SUBTOTAL(9,$A$615:A728)</f>
        <v>93</v>
      </c>
      <c r="C728" s="111" t="s">
        <v>49</v>
      </c>
      <c r="D728" s="111"/>
      <c r="E728" s="111"/>
      <c r="F728" s="102">
        <v>5329192</v>
      </c>
      <c r="G728" s="101">
        <f t="shared" ref="G728:G729" si="332">H728+I728+J728+K728+L728+M728+O728+Q728+S728+U728+W728+X728+Y728+Z728+AA728+AB728+AC728+AD728+AE728+AF728+AG728+AH728</f>
        <v>5329192</v>
      </c>
      <c r="H728" s="101">
        <v>0</v>
      </c>
      <c r="I728" s="101">
        <v>0</v>
      </c>
      <c r="J728" s="101">
        <v>0</v>
      </c>
      <c r="K728" s="101">
        <v>0</v>
      </c>
      <c r="L728" s="101">
        <v>0</v>
      </c>
      <c r="M728" s="101">
        <v>0</v>
      </c>
      <c r="N728" s="113">
        <v>0</v>
      </c>
      <c r="O728" s="101">
        <v>0</v>
      </c>
      <c r="P728" s="101">
        <v>632.5</v>
      </c>
      <c r="Q728" s="101">
        <f>ROUND((F728-AG728)/102.14*100,2)</f>
        <v>5041308.01</v>
      </c>
      <c r="R728" s="101">
        <v>0</v>
      </c>
      <c r="S728" s="101">
        <v>0</v>
      </c>
      <c r="T728" s="101">
        <v>0</v>
      </c>
      <c r="U728" s="101">
        <v>0</v>
      </c>
      <c r="V728" s="101">
        <v>0</v>
      </c>
      <c r="W728" s="101">
        <v>0</v>
      </c>
      <c r="X728" s="101">
        <v>0</v>
      </c>
      <c r="Y728" s="101">
        <v>0</v>
      </c>
      <c r="Z728" s="101">
        <v>0</v>
      </c>
      <c r="AA728" s="101">
        <v>0</v>
      </c>
      <c r="AB728" s="101">
        <v>0</v>
      </c>
      <c r="AC728" s="101">
        <v>0</v>
      </c>
      <c r="AD728" s="101">
        <v>0</v>
      </c>
      <c r="AE728" s="101">
        <v>0</v>
      </c>
      <c r="AF728" s="101">
        <f>ROUND(Q728*2.14%,2)</f>
        <v>107883.99</v>
      </c>
      <c r="AG728" s="101">
        <v>180000</v>
      </c>
      <c r="AH728" s="101">
        <v>0</v>
      </c>
      <c r="AI728" s="93">
        <v>2025</v>
      </c>
      <c r="AJ728" s="93">
        <v>2025</v>
      </c>
      <c r="AK728" s="93">
        <v>2025</v>
      </c>
      <c r="AL728" s="105"/>
      <c r="AM728" s="105"/>
      <c r="AN728" s="105"/>
      <c r="AO728" s="105"/>
      <c r="AP728" s="106" t="s">
        <v>17000</v>
      </c>
      <c r="AQ728" s="106" t="s">
        <v>17009</v>
      </c>
      <c r="AR728" s="106">
        <v>0</v>
      </c>
      <c r="AS728" s="106" t="s">
        <v>17014</v>
      </c>
      <c r="AT728" s="106" t="s">
        <v>17003</v>
      </c>
      <c r="AU728" s="106">
        <v>0</v>
      </c>
      <c r="AV728" s="106"/>
      <c r="AW728" s="106"/>
      <c r="AX728" s="106"/>
      <c r="AY728" s="106"/>
      <c r="AZ728" s="106" t="s">
        <v>811</v>
      </c>
      <c r="BA728" s="107">
        <v>1076.3</v>
      </c>
      <c r="BB728" s="107">
        <v>727.5</v>
      </c>
      <c r="BC728" s="106" t="s">
        <v>2975</v>
      </c>
      <c r="BD728" s="106" t="s">
        <v>17058</v>
      </c>
      <c r="BE728" s="108"/>
      <c r="BF728" s="109">
        <f t="shared" si="316"/>
        <v>95</v>
      </c>
      <c r="BM728" s="52" t="str">
        <f t="shared" si="326"/>
        <v>506.000</v>
      </c>
      <c r="BP728" s="52" t="s">
        <v>3005</v>
      </c>
      <c r="BQ728" s="52" t="s">
        <v>3103</v>
      </c>
      <c r="BR728" s="52" t="s">
        <v>3007</v>
      </c>
      <c r="BX728" s="52" t="s">
        <v>3005</v>
      </c>
      <c r="BY728" s="52" t="s">
        <v>3103</v>
      </c>
      <c r="BZ728" s="52" t="s">
        <v>3007</v>
      </c>
      <c r="CK728" s="103">
        <f t="shared" si="327"/>
        <v>2.3283064365386963E-10</v>
      </c>
    </row>
    <row r="729" spans="1:89" ht="25.5" customHeight="1" x14ac:dyDescent="0.3">
      <c r="A729" s="52">
        <v>1</v>
      </c>
      <c r="B729" s="110">
        <f>SUBTOTAL(9,$A$615:A729)</f>
        <v>94</v>
      </c>
      <c r="C729" s="111" t="s">
        <v>50</v>
      </c>
      <c r="D729" s="111"/>
      <c r="E729" s="111"/>
      <c r="F729" s="102">
        <v>5324136.6399999997</v>
      </c>
      <c r="G729" s="101">
        <f t="shared" si="332"/>
        <v>5324136.6400000006</v>
      </c>
      <c r="H729" s="101">
        <v>0</v>
      </c>
      <c r="I729" s="101">
        <v>0</v>
      </c>
      <c r="J729" s="101">
        <v>0</v>
      </c>
      <c r="K729" s="101">
        <v>0</v>
      </c>
      <c r="L729" s="101">
        <v>0</v>
      </c>
      <c r="M729" s="101">
        <v>0</v>
      </c>
      <c r="N729" s="113">
        <v>0</v>
      </c>
      <c r="O729" s="101">
        <v>0</v>
      </c>
      <c r="P729" s="101">
        <v>631.9</v>
      </c>
      <c r="Q729" s="101">
        <f>ROUND((F729-AG729)/102.14*100,2)</f>
        <v>5036358.57</v>
      </c>
      <c r="R729" s="101">
        <v>0</v>
      </c>
      <c r="S729" s="101">
        <v>0</v>
      </c>
      <c r="T729" s="101">
        <v>0</v>
      </c>
      <c r="U729" s="101">
        <v>0</v>
      </c>
      <c r="V729" s="101">
        <v>0</v>
      </c>
      <c r="W729" s="101">
        <v>0</v>
      </c>
      <c r="X729" s="101">
        <v>0</v>
      </c>
      <c r="Y729" s="101">
        <v>0</v>
      </c>
      <c r="Z729" s="101">
        <v>0</v>
      </c>
      <c r="AA729" s="101">
        <v>0</v>
      </c>
      <c r="AB729" s="101">
        <v>0</v>
      </c>
      <c r="AC729" s="101">
        <v>0</v>
      </c>
      <c r="AD729" s="101">
        <v>0</v>
      </c>
      <c r="AE729" s="101">
        <v>0</v>
      </c>
      <c r="AF729" s="101">
        <f>ROUND(Q729*2.14%,2)</f>
        <v>107778.07</v>
      </c>
      <c r="AG729" s="101">
        <v>180000</v>
      </c>
      <c r="AH729" s="101">
        <v>0</v>
      </c>
      <c r="AI729" s="93">
        <v>2025</v>
      </c>
      <c r="AJ729" s="93">
        <v>2025</v>
      </c>
      <c r="AK729" s="93">
        <v>2025</v>
      </c>
      <c r="AL729" s="105"/>
      <c r="AM729" s="105"/>
      <c r="AN729" s="105"/>
      <c r="AO729" s="105"/>
      <c r="AP729" s="106" t="s">
        <v>17013</v>
      </c>
      <c r="AQ729" s="106">
        <v>2016</v>
      </c>
      <c r="AR729" s="106">
        <v>0</v>
      </c>
      <c r="AS729" s="106" t="s">
        <v>17012</v>
      </c>
      <c r="AT729" s="106" t="s">
        <v>17009</v>
      </c>
      <c r="AU729" s="106">
        <v>0</v>
      </c>
      <c r="AV729" s="106"/>
      <c r="AW729" s="106" t="s">
        <v>17021</v>
      </c>
      <c r="AX729" s="106">
        <v>487536.74</v>
      </c>
      <c r="AY729" s="106">
        <v>689151.24</v>
      </c>
      <c r="AZ729" s="106" t="s">
        <v>619</v>
      </c>
      <c r="BA729" s="107">
        <v>1077.5999999999999</v>
      </c>
      <c r="BB729" s="107">
        <v>727.5</v>
      </c>
      <c r="BC729" s="106" t="s">
        <v>2975</v>
      </c>
      <c r="BD729" s="106" t="s">
        <v>17058</v>
      </c>
      <c r="BE729" s="108"/>
      <c r="BF729" s="109">
        <f t="shared" si="316"/>
        <v>95.600000000000023</v>
      </c>
      <c r="BM729" s="52" t="str">
        <f t="shared" si="326"/>
        <v>506.000</v>
      </c>
      <c r="BP729" s="52" t="s">
        <v>3008</v>
      </c>
      <c r="BQ729" s="52" t="s">
        <v>703</v>
      </c>
      <c r="BR729" s="52" t="s">
        <v>2078</v>
      </c>
      <c r="BX729" s="52" t="s">
        <v>3008</v>
      </c>
      <c r="BY729" s="52" t="s">
        <v>703</v>
      </c>
      <c r="BZ729" s="52" t="s">
        <v>2078</v>
      </c>
      <c r="CK729" s="103">
        <f t="shared" si="327"/>
        <v>2.9103830456733704E-10</v>
      </c>
    </row>
    <row r="730" spans="1:89" x14ac:dyDescent="0.3">
      <c r="B730" s="99" t="s">
        <v>45</v>
      </c>
      <c r="C730" s="111"/>
      <c r="D730" s="111"/>
      <c r="E730" s="111"/>
      <c r="F730" s="102">
        <v>5392384</v>
      </c>
      <c r="G730" s="100">
        <f>G731</f>
        <v>5392384</v>
      </c>
      <c r="H730" s="101">
        <f t="shared" ref="H730:AH730" si="333">H731</f>
        <v>0</v>
      </c>
      <c r="I730" s="101">
        <f t="shared" si="333"/>
        <v>0</v>
      </c>
      <c r="J730" s="101">
        <f t="shared" si="333"/>
        <v>0</v>
      </c>
      <c r="K730" s="101">
        <f t="shared" si="333"/>
        <v>0</v>
      </c>
      <c r="L730" s="101">
        <f t="shared" si="333"/>
        <v>0</v>
      </c>
      <c r="M730" s="101">
        <f t="shared" si="333"/>
        <v>0</v>
      </c>
      <c r="N730" s="102">
        <f t="shared" si="333"/>
        <v>0</v>
      </c>
      <c r="O730" s="101">
        <f t="shared" si="333"/>
        <v>0</v>
      </c>
      <c r="P730" s="101">
        <f t="shared" si="333"/>
        <v>640</v>
      </c>
      <c r="Q730" s="101">
        <f t="shared" si="333"/>
        <v>5103176.03</v>
      </c>
      <c r="R730" s="101">
        <f t="shared" si="333"/>
        <v>0</v>
      </c>
      <c r="S730" s="101">
        <f t="shared" si="333"/>
        <v>0</v>
      </c>
      <c r="T730" s="101">
        <f t="shared" si="333"/>
        <v>0</v>
      </c>
      <c r="U730" s="101">
        <f t="shared" si="333"/>
        <v>0</v>
      </c>
      <c r="V730" s="101">
        <f t="shared" si="333"/>
        <v>0</v>
      </c>
      <c r="W730" s="101">
        <f t="shared" si="333"/>
        <v>0</v>
      </c>
      <c r="X730" s="101">
        <f t="shared" si="333"/>
        <v>0</v>
      </c>
      <c r="Y730" s="101">
        <f t="shared" si="333"/>
        <v>0</v>
      </c>
      <c r="Z730" s="101">
        <f t="shared" si="333"/>
        <v>0</v>
      </c>
      <c r="AA730" s="101">
        <f t="shared" si="333"/>
        <v>0</v>
      </c>
      <c r="AB730" s="101">
        <f t="shared" si="333"/>
        <v>0</v>
      </c>
      <c r="AC730" s="101">
        <f t="shared" si="333"/>
        <v>0</v>
      </c>
      <c r="AD730" s="101">
        <f t="shared" si="333"/>
        <v>0</v>
      </c>
      <c r="AE730" s="101">
        <f t="shared" si="333"/>
        <v>0</v>
      </c>
      <c r="AF730" s="101">
        <f t="shared" si="333"/>
        <v>109207.97</v>
      </c>
      <c r="AG730" s="101">
        <f t="shared" si="333"/>
        <v>180000</v>
      </c>
      <c r="AH730" s="101">
        <f t="shared" si="333"/>
        <v>0</v>
      </c>
      <c r="AI730" s="93" t="s">
        <v>17075</v>
      </c>
      <c r="AJ730" s="93" t="s">
        <v>17075</v>
      </c>
      <c r="AK730" s="93" t="s">
        <v>17075</v>
      </c>
      <c r="AL730" s="105"/>
      <c r="AM730" s="105"/>
      <c r="AN730" s="105"/>
      <c r="AO730" s="105"/>
      <c r="AP730" s="106"/>
      <c r="AQ730" s="106"/>
      <c r="AR730" s="106"/>
      <c r="AS730" s="106"/>
      <c r="AT730" s="106"/>
      <c r="AU730" s="106"/>
      <c r="AV730" s="106"/>
      <c r="AW730" s="106"/>
      <c r="AX730" s="106"/>
      <c r="AY730" s="106"/>
      <c r="AZ730" s="106"/>
      <c r="BA730" s="107"/>
      <c r="BB730" s="107"/>
      <c r="BC730" s="106"/>
      <c r="BD730" s="106"/>
      <c r="BE730" s="108"/>
      <c r="BF730" s="109">
        <f t="shared" si="316"/>
        <v>-640</v>
      </c>
      <c r="BM730" s="52" t="e">
        <f t="shared" si="326"/>
        <v>#N/A</v>
      </c>
      <c r="BP730" s="52" t="s">
        <v>3010</v>
      </c>
      <c r="BQ730" s="52" t="s">
        <v>3099</v>
      </c>
      <c r="BR730" s="52" t="s">
        <v>2979</v>
      </c>
      <c r="BX730" s="52" t="s">
        <v>3010</v>
      </c>
      <c r="BY730" s="52" t="s">
        <v>3099</v>
      </c>
      <c r="BZ730" s="52" t="s">
        <v>2979</v>
      </c>
      <c r="CK730" s="103">
        <f t="shared" si="327"/>
        <v>-2.6193447411060333E-10</v>
      </c>
    </row>
    <row r="731" spans="1:89" x14ac:dyDescent="0.3">
      <c r="A731" s="52">
        <v>1</v>
      </c>
      <c r="B731" s="110">
        <f>SUBTOTAL(9,$A$615:A731)</f>
        <v>95</v>
      </c>
      <c r="C731" s="111" t="s">
        <v>51</v>
      </c>
      <c r="D731" s="111"/>
      <c r="E731" s="111"/>
      <c r="F731" s="102">
        <v>5392384</v>
      </c>
      <c r="G731" s="101">
        <f>H731+I731+J731+K731+L731+M731+O731+Q731+S731+U731+W731+X731+Y731+Z731+AA731+AB731+AC731+AD731+AE731+AF731+AG731+AH731</f>
        <v>5392384</v>
      </c>
      <c r="H731" s="101">
        <v>0</v>
      </c>
      <c r="I731" s="101">
        <v>0</v>
      </c>
      <c r="J731" s="101">
        <v>0</v>
      </c>
      <c r="K731" s="101">
        <v>0</v>
      </c>
      <c r="L731" s="101">
        <v>0</v>
      </c>
      <c r="M731" s="101">
        <v>0</v>
      </c>
      <c r="N731" s="113">
        <v>0</v>
      </c>
      <c r="O731" s="101">
        <v>0</v>
      </c>
      <c r="P731" s="101">
        <v>640</v>
      </c>
      <c r="Q731" s="101">
        <f>ROUND((F731-AG731)/102.14*100,2)</f>
        <v>5103176.03</v>
      </c>
      <c r="R731" s="101">
        <v>0</v>
      </c>
      <c r="S731" s="101">
        <v>0</v>
      </c>
      <c r="T731" s="101">
        <v>0</v>
      </c>
      <c r="U731" s="101">
        <v>0</v>
      </c>
      <c r="V731" s="101">
        <v>0</v>
      </c>
      <c r="W731" s="101">
        <v>0</v>
      </c>
      <c r="X731" s="101">
        <v>0</v>
      </c>
      <c r="Y731" s="101">
        <v>0</v>
      </c>
      <c r="Z731" s="101">
        <v>0</v>
      </c>
      <c r="AA731" s="101">
        <v>0</v>
      </c>
      <c r="AB731" s="101">
        <v>0</v>
      </c>
      <c r="AC731" s="101">
        <v>0</v>
      </c>
      <c r="AD731" s="101">
        <v>0</v>
      </c>
      <c r="AE731" s="101">
        <v>0</v>
      </c>
      <c r="AF731" s="101">
        <f>ROUND(Q731*2.14%,2)</f>
        <v>109207.97</v>
      </c>
      <c r="AG731" s="101">
        <v>180000</v>
      </c>
      <c r="AH731" s="101">
        <v>0</v>
      </c>
      <c r="AI731" s="93">
        <v>2025</v>
      </c>
      <c r="AJ731" s="93">
        <v>2025</v>
      </c>
      <c r="AK731" s="93">
        <v>2025</v>
      </c>
      <c r="AL731" s="105"/>
      <c r="AM731" s="105"/>
      <c r="AN731" s="105"/>
      <c r="AO731" s="105"/>
      <c r="AP731" s="106" t="s">
        <v>17013</v>
      </c>
      <c r="AQ731" s="106" t="s">
        <v>16996</v>
      </c>
      <c r="AR731" s="106">
        <v>0</v>
      </c>
      <c r="AS731" s="106" t="s">
        <v>17018</v>
      </c>
      <c r="AT731" s="106" t="s">
        <v>17014</v>
      </c>
      <c r="AU731" s="106">
        <v>0</v>
      </c>
      <c r="AV731" s="106"/>
      <c r="AW731" s="106"/>
      <c r="AX731" s="106"/>
      <c r="AY731" s="106"/>
      <c r="AZ731" s="106" t="s">
        <v>743</v>
      </c>
      <c r="BA731" s="107">
        <v>1050.3</v>
      </c>
      <c r="BB731" s="107">
        <v>574</v>
      </c>
      <c r="BC731" s="106" t="s">
        <v>2975</v>
      </c>
      <c r="BD731" s="106" t="s">
        <v>17058</v>
      </c>
      <c r="BE731" s="108"/>
      <c r="BF731" s="109">
        <f t="shared" si="316"/>
        <v>-66</v>
      </c>
      <c r="BM731" s="52" t="str">
        <f t="shared" si="326"/>
        <v>645.700</v>
      </c>
      <c r="BP731" s="52" t="s">
        <v>3012</v>
      </c>
      <c r="BQ731" s="52" t="s">
        <v>726</v>
      </c>
      <c r="BR731" s="52" t="s">
        <v>3013</v>
      </c>
      <c r="BX731" s="52" t="s">
        <v>3012</v>
      </c>
      <c r="BY731" s="52" t="s">
        <v>726</v>
      </c>
      <c r="BZ731" s="52" t="s">
        <v>3013</v>
      </c>
      <c r="CK731" s="103">
        <f t="shared" si="327"/>
        <v>-2.6193447411060333E-10</v>
      </c>
    </row>
    <row r="732" spans="1:89" x14ac:dyDescent="0.3">
      <c r="B732" s="104" t="s">
        <v>350</v>
      </c>
      <c r="C732" s="104"/>
      <c r="D732" s="100">
        <v>18544752.670000002</v>
      </c>
      <c r="E732" s="104"/>
      <c r="F732" s="140">
        <v>18539441.189999998</v>
      </c>
      <c r="G732" s="100">
        <f>G733+G734+G735+G736+G737</f>
        <v>18539441.189999998</v>
      </c>
      <c r="H732" s="101">
        <f t="shared" ref="H732:AH732" si="334">H733+H734+H735+H736+H737</f>
        <v>0</v>
      </c>
      <c r="I732" s="101">
        <f t="shared" si="334"/>
        <v>0</v>
      </c>
      <c r="J732" s="101">
        <f t="shared" si="334"/>
        <v>0</v>
      </c>
      <c r="K732" s="101">
        <f t="shared" si="334"/>
        <v>0</v>
      </c>
      <c r="L732" s="101">
        <f t="shared" si="334"/>
        <v>0</v>
      </c>
      <c r="M732" s="101">
        <f t="shared" si="334"/>
        <v>0</v>
      </c>
      <c r="N732" s="102">
        <f t="shared" si="334"/>
        <v>0</v>
      </c>
      <c r="O732" s="101">
        <f t="shared" si="334"/>
        <v>0</v>
      </c>
      <c r="P732" s="101">
        <f t="shared" si="334"/>
        <v>1917</v>
      </c>
      <c r="Q732" s="101">
        <f t="shared" si="334"/>
        <v>17357980.399999999</v>
      </c>
      <c r="R732" s="101">
        <f t="shared" si="334"/>
        <v>0</v>
      </c>
      <c r="S732" s="101">
        <f t="shared" si="334"/>
        <v>0</v>
      </c>
      <c r="T732" s="101">
        <f t="shared" si="334"/>
        <v>0</v>
      </c>
      <c r="U732" s="101">
        <f t="shared" si="334"/>
        <v>0</v>
      </c>
      <c r="V732" s="101">
        <f t="shared" si="334"/>
        <v>0</v>
      </c>
      <c r="W732" s="101">
        <f t="shared" si="334"/>
        <v>0</v>
      </c>
      <c r="X732" s="101">
        <f t="shared" si="334"/>
        <v>0</v>
      </c>
      <c r="Y732" s="101">
        <f t="shared" si="334"/>
        <v>0</v>
      </c>
      <c r="Z732" s="101">
        <f t="shared" si="334"/>
        <v>0</v>
      </c>
      <c r="AA732" s="101">
        <f t="shared" si="334"/>
        <v>0</v>
      </c>
      <c r="AB732" s="101">
        <f t="shared" si="334"/>
        <v>0</v>
      </c>
      <c r="AC732" s="101">
        <f t="shared" si="334"/>
        <v>0</v>
      </c>
      <c r="AD732" s="101">
        <f t="shared" si="334"/>
        <v>0</v>
      </c>
      <c r="AE732" s="101">
        <f t="shared" si="334"/>
        <v>0</v>
      </c>
      <c r="AF732" s="101">
        <f t="shared" si="334"/>
        <v>371460.79000000004</v>
      </c>
      <c r="AG732" s="101">
        <f t="shared" si="334"/>
        <v>810000</v>
      </c>
      <c r="AH732" s="101">
        <f t="shared" si="334"/>
        <v>0</v>
      </c>
      <c r="AI732" s="93" t="s">
        <v>17075</v>
      </c>
      <c r="AJ732" s="93" t="s">
        <v>17075</v>
      </c>
      <c r="AK732" s="93" t="s">
        <v>17075</v>
      </c>
      <c r="AL732" s="105"/>
      <c r="AM732" s="105"/>
      <c r="AN732" s="105"/>
      <c r="AO732" s="105"/>
      <c r="AP732" s="106"/>
      <c r="AQ732" s="106"/>
      <c r="AR732" s="106"/>
      <c r="AS732" s="106"/>
      <c r="AT732" s="106"/>
      <c r="AU732" s="106"/>
      <c r="AV732" s="106"/>
      <c r="AW732" s="106"/>
      <c r="AX732" s="106"/>
      <c r="AY732" s="106"/>
      <c r="AZ732" s="106"/>
      <c r="BA732" s="107"/>
      <c r="BB732" s="107"/>
      <c r="BC732" s="106"/>
      <c r="BD732" s="106"/>
      <c r="BE732" s="108"/>
      <c r="BF732" s="109">
        <f t="shared" si="316"/>
        <v>-1917</v>
      </c>
      <c r="BM732" s="52" t="e">
        <f t="shared" si="326"/>
        <v>#N/A</v>
      </c>
      <c r="BP732" s="52" t="s">
        <v>3543</v>
      </c>
      <c r="BQ732" s="52" t="s">
        <v>1350</v>
      </c>
      <c r="BR732" s="52" t="s">
        <v>3075</v>
      </c>
      <c r="BX732" s="52" t="s">
        <v>3543</v>
      </c>
      <c r="BY732" s="52" t="s">
        <v>1350</v>
      </c>
      <c r="BZ732" s="52" t="s">
        <v>3075</v>
      </c>
      <c r="CK732" s="103">
        <f t="shared" si="327"/>
        <v>-9.3132257461547852E-10</v>
      </c>
    </row>
    <row r="733" spans="1:89" x14ac:dyDescent="0.3">
      <c r="A733" s="52">
        <v>1</v>
      </c>
      <c r="B733" s="110">
        <f>SUBTOTAL(9,$A$615:A733)</f>
        <v>96</v>
      </c>
      <c r="C733" s="115" t="s">
        <v>351</v>
      </c>
      <c r="D733" s="115"/>
      <c r="E733" s="115"/>
      <c r="F733" s="116">
        <v>5870339.4900000002</v>
      </c>
      <c r="G733" s="101">
        <f t="shared" ref="G733:G737" si="335">H733+I733+J733+K733+L733+M733+O733+Q733+S733+U733+W733+X733+Y733+Z733+AA733+AB733+AC733+AD733+AE733+AF733+AG733+AH733</f>
        <v>5870339.4900000002</v>
      </c>
      <c r="H733" s="117">
        <v>0</v>
      </c>
      <c r="I733" s="117">
        <v>0</v>
      </c>
      <c r="J733" s="117">
        <v>0</v>
      </c>
      <c r="K733" s="117">
        <v>0</v>
      </c>
      <c r="L733" s="117">
        <v>0</v>
      </c>
      <c r="M733" s="117">
        <v>0</v>
      </c>
      <c r="N733" s="118">
        <v>0</v>
      </c>
      <c r="O733" s="117">
        <v>0</v>
      </c>
      <c r="P733" s="101">
        <v>607</v>
      </c>
      <c r="Q733" s="101">
        <f>ROUND((F733-AG733)/102.14*100,2)</f>
        <v>5571117.5700000003</v>
      </c>
      <c r="R733" s="117">
        <v>0</v>
      </c>
      <c r="S733" s="117">
        <v>0</v>
      </c>
      <c r="T733" s="117">
        <v>0</v>
      </c>
      <c r="U733" s="117">
        <v>0</v>
      </c>
      <c r="V733" s="117">
        <v>0</v>
      </c>
      <c r="W733" s="117">
        <v>0</v>
      </c>
      <c r="X733" s="117">
        <v>0</v>
      </c>
      <c r="Y733" s="117">
        <v>0</v>
      </c>
      <c r="Z733" s="117">
        <v>0</v>
      </c>
      <c r="AA733" s="117">
        <v>0</v>
      </c>
      <c r="AB733" s="117">
        <v>0</v>
      </c>
      <c r="AC733" s="117">
        <v>0</v>
      </c>
      <c r="AD733" s="117">
        <v>0</v>
      </c>
      <c r="AE733" s="117">
        <v>0</v>
      </c>
      <c r="AF733" s="101">
        <f>ROUND(Q733*2.14%,2)</f>
        <v>119221.92</v>
      </c>
      <c r="AG733" s="101">
        <v>180000</v>
      </c>
      <c r="AH733" s="117">
        <v>0</v>
      </c>
      <c r="AI733" s="93">
        <v>2025</v>
      </c>
      <c r="AJ733" s="93">
        <v>2025</v>
      </c>
      <c r="AK733" s="93">
        <v>2025</v>
      </c>
      <c r="AL733" s="105"/>
      <c r="AM733" s="105"/>
      <c r="AN733" s="105"/>
      <c r="AO733" s="105"/>
      <c r="AP733" s="106" t="s">
        <v>16995</v>
      </c>
      <c r="AQ733" s="106" t="s">
        <v>17016</v>
      </c>
      <c r="AR733" s="106">
        <v>0</v>
      </c>
      <c r="AS733" s="106" t="s">
        <v>16997</v>
      </c>
      <c r="AT733" s="106" t="s">
        <v>16998</v>
      </c>
      <c r="AU733" s="106">
        <v>0</v>
      </c>
      <c r="AV733" s="106"/>
      <c r="AW733" s="106"/>
      <c r="AX733" s="106"/>
      <c r="AY733" s="106"/>
      <c r="AZ733" s="106" t="s">
        <v>948</v>
      </c>
      <c r="BA733" s="107">
        <v>727.9</v>
      </c>
      <c r="BB733" s="107">
        <v>650</v>
      </c>
      <c r="BC733" s="106" t="s">
        <v>2975</v>
      </c>
      <c r="BD733" s="106" t="s">
        <v>17058</v>
      </c>
      <c r="BE733" s="108"/>
      <c r="BF733" s="109">
        <f t="shared" ref="BF733:BF740" si="336">BB733-P733</f>
        <v>43</v>
      </c>
      <c r="BM733" s="52" t="str">
        <f t="shared" si="326"/>
        <v>нет данных</v>
      </c>
      <c r="BP733" s="52" t="s">
        <v>3545</v>
      </c>
      <c r="BQ733" s="52" t="s">
        <v>1350</v>
      </c>
      <c r="BR733" s="52" t="s">
        <v>3546</v>
      </c>
      <c r="BX733" s="52" t="s">
        <v>3545</v>
      </c>
      <c r="BY733" s="52" t="s">
        <v>1350</v>
      </c>
      <c r="BZ733" s="52" t="s">
        <v>3546</v>
      </c>
      <c r="CK733" s="103">
        <f t="shared" si="327"/>
        <v>-5.8207660913467407E-11</v>
      </c>
    </row>
    <row r="734" spans="1:89" x14ac:dyDescent="0.3">
      <c r="A734" s="52">
        <v>1</v>
      </c>
      <c r="B734" s="110">
        <f>SUBTOTAL(9,$A$615:A734)</f>
        <v>97</v>
      </c>
      <c r="C734" s="115" t="s">
        <v>352</v>
      </c>
      <c r="D734" s="115"/>
      <c r="E734" s="115"/>
      <c r="F734" s="116">
        <v>6286195.5</v>
      </c>
      <c r="G734" s="101">
        <f t="shared" si="335"/>
        <v>6286195.5</v>
      </c>
      <c r="H734" s="117">
        <v>0</v>
      </c>
      <c r="I734" s="117">
        <v>0</v>
      </c>
      <c r="J734" s="117">
        <v>0</v>
      </c>
      <c r="K734" s="117">
        <v>0</v>
      </c>
      <c r="L734" s="117">
        <v>0</v>
      </c>
      <c r="M734" s="117">
        <v>0</v>
      </c>
      <c r="N734" s="118">
        <v>0</v>
      </c>
      <c r="O734" s="117">
        <v>0</v>
      </c>
      <c r="P734" s="101">
        <v>650</v>
      </c>
      <c r="Q734" s="101">
        <f>ROUND((F734-AG734)/102.14*100,2)</f>
        <v>5978260.7199999997</v>
      </c>
      <c r="R734" s="117">
        <v>0</v>
      </c>
      <c r="S734" s="117">
        <v>0</v>
      </c>
      <c r="T734" s="117">
        <v>0</v>
      </c>
      <c r="U734" s="117">
        <v>0</v>
      </c>
      <c r="V734" s="117">
        <v>0</v>
      </c>
      <c r="W734" s="117">
        <v>0</v>
      </c>
      <c r="X734" s="117">
        <v>0</v>
      </c>
      <c r="Y734" s="117">
        <v>0</v>
      </c>
      <c r="Z734" s="117">
        <v>0</v>
      </c>
      <c r="AA734" s="117">
        <v>0</v>
      </c>
      <c r="AB734" s="117">
        <v>0</v>
      </c>
      <c r="AC734" s="117">
        <v>0</v>
      </c>
      <c r="AD734" s="117">
        <v>0</v>
      </c>
      <c r="AE734" s="117">
        <v>0</v>
      </c>
      <c r="AF734" s="101">
        <f>ROUND(Q734*2.14%,2)</f>
        <v>127934.78</v>
      </c>
      <c r="AG734" s="101">
        <v>180000</v>
      </c>
      <c r="AH734" s="117">
        <v>0</v>
      </c>
      <c r="AI734" s="93">
        <v>2025</v>
      </c>
      <c r="AJ734" s="93">
        <v>2025</v>
      </c>
      <c r="AK734" s="93">
        <v>2025</v>
      </c>
      <c r="AL734" s="105"/>
      <c r="AM734" s="105"/>
      <c r="AN734" s="105"/>
      <c r="AO734" s="105"/>
      <c r="AP734" s="106" t="s">
        <v>17000</v>
      </c>
      <c r="AQ734" s="106" t="s">
        <v>16997</v>
      </c>
      <c r="AR734" s="106">
        <v>0</v>
      </c>
      <c r="AS734" s="106" t="s">
        <v>17009</v>
      </c>
      <c r="AT734" s="106" t="s">
        <v>17018</v>
      </c>
      <c r="AU734" s="106" t="s">
        <v>17010</v>
      </c>
      <c r="AV734" s="106"/>
      <c r="AW734" s="106"/>
      <c r="AX734" s="106"/>
      <c r="AY734" s="106"/>
      <c r="AZ734" s="106" t="s">
        <v>788</v>
      </c>
      <c r="BA734" s="107">
        <v>780.2</v>
      </c>
      <c r="BB734" s="107">
        <v>470.54</v>
      </c>
      <c r="BC734" s="106" t="s">
        <v>2975</v>
      </c>
      <c r="BD734" s="106" t="s">
        <v>17058</v>
      </c>
      <c r="BE734" s="108"/>
      <c r="BF734" s="109">
        <f t="shared" si="336"/>
        <v>-179.45999999999998</v>
      </c>
      <c r="BM734" s="52" t="str">
        <f t="shared" si="326"/>
        <v>нет данных</v>
      </c>
      <c r="BP734" s="52" t="s">
        <v>3547</v>
      </c>
      <c r="BQ734" s="52" t="s">
        <v>783</v>
      </c>
      <c r="BR734" s="52" t="s">
        <v>804</v>
      </c>
      <c r="BX734" s="52" t="s">
        <v>3547</v>
      </c>
      <c r="BY734" s="52" t="s">
        <v>783</v>
      </c>
      <c r="BZ734" s="52" t="s">
        <v>804</v>
      </c>
      <c r="CK734" s="103">
        <f t="shared" si="327"/>
        <v>2.6193447411060333E-10</v>
      </c>
    </row>
    <row r="735" spans="1:89" x14ac:dyDescent="0.3">
      <c r="A735" s="52">
        <v>1</v>
      </c>
      <c r="B735" s="110">
        <f>SUBTOTAL(9,$A$615:A735)</f>
        <v>98</v>
      </c>
      <c r="C735" s="115" t="s">
        <v>353</v>
      </c>
      <c r="D735" s="115"/>
      <c r="E735" s="115"/>
      <c r="F735" s="116">
        <v>1740792.6</v>
      </c>
      <c r="G735" s="101">
        <f t="shared" si="335"/>
        <v>1740792.5999999999</v>
      </c>
      <c r="H735" s="117">
        <v>0</v>
      </c>
      <c r="I735" s="117">
        <v>0</v>
      </c>
      <c r="J735" s="117">
        <v>0</v>
      </c>
      <c r="K735" s="117">
        <v>0</v>
      </c>
      <c r="L735" s="117">
        <v>0</v>
      </c>
      <c r="M735" s="117">
        <v>0</v>
      </c>
      <c r="N735" s="118">
        <v>0</v>
      </c>
      <c r="O735" s="117">
        <v>0</v>
      </c>
      <c r="P735" s="101">
        <v>180</v>
      </c>
      <c r="Q735" s="101">
        <f>ROUND((F735-AG735)/102.14*100,2)</f>
        <v>1557462.89</v>
      </c>
      <c r="R735" s="117">
        <v>0</v>
      </c>
      <c r="S735" s="117">
        <v>0</v>
      </c>
      <c r="T735" s="117">
        <v>0</v>
      </c>
      <c r="U735" s="117">
        <v>0</v>
      </c>
      <c r="V735" s="117">
        <v>0</v>
      </c>
      <c r="W735" s="117">
        <v>0</v>
      </c>
      <c r="X735" s="117">
        <v>0</v>
      </c>
      <c r="Y735" s="117">
        <v>0</v>
      </c>
      <c r="Z735" s="117">
        <v>0</v>
      </c>
      <c r="AA735" s="117">
        <v>0</v>
      </c>
      <c r="AB735" s="117">
        <v>0</v>
      </c>
      <c r="AC735" s="117">
        <v>0</v>
      </c>
      <c r="AD735" s="117">
        <v>0</v>
      </c>
      <c r="AE735" s="117">
        <v>0</v>
      </c>
      <c r="AF735" s="101">
        <f>ROUND(Q735*2.14%,2)</f>
        <v>33329.71</v>
      </c>
      <c r="AG735" s="101">
        <v>150000</v>
      </c>
      <c r="AH735" s="117">
        <v>0</v>
      </c>
      <c r="AI735" s="93">
        <v>2025</v>
      </c>
      <c r="AJ735" s="93">
        <v>2025</v>
      </c>
      <c r="AK735" s="93">
        <v>2025</v>
      </c>
      <c r="AL735" s="105"/>
      <c r="AM735" s="105"/>
      <c r="AN735" s="105"/>
      <c r="AO735" s="105"/>
      <c r="AP735" s="106" t="s">
        <v>16995</v>
      </c>
      <c r="AQ735" s="106" t="s">
        <v>17011</v>
      </c>
      <c r="AR735" s="106">
        <v>0</v>
      </c>
      <c r="AS735" s="106" t="s">
        <v>17015</v>
      </c>
      <c r="AT735" s="106" t="s">
        <v>17014</v>
      </c>
      <c r="AU735" s="106">
        <v>0</v>
      </c>
      <c r="AV735" s="106"/>
      <c r="AW735" s="106"/>
      <c r="AX735" s="106"/>
      <c r="AY735" s="106"/>
      <c r="AZ735" s="106" t="s">
        <v>802</v>
      </c>
      <c r="BA735" s="107">
        <v>275.7</v>
      </c>
      <c r="BB735" s="107">
        <v>164.52</v>
      </c>
      <c r="BC735" s="106" t="s">
        <v>2975</v>
      </c>
      <c r="BD735" s="106" t="s">
        <v>17058</v>
      </c>
      <c r="BE735" s="108"/>
      <c r="BF735" s="109">
        <f t="shared" si="336"/>
        <v>-15.47999999999999</v>
      </c>
      <c r="BM735" s="52" t="str">
        <f t="shared" si="326"/>
        <v>нет данных</v>
      </c>
      <c r="BP735" s="52" t="s">
        <v>3548</v>
      </c>
      <c r="BQ735" s="52" t="s">
        <v>811</v>
      </c>
      <c r="BR735" s="52" t="s">
        <v>3549</v>
      </c>
      <c r="BX735" s="52" t="s">
        <v>3548</v>
      </c>
      <c r="BY735" s="52" t="s">
        <v>811</v>
      </c>
      <c r="BZ735" s="52" t="s">
        <v>3549</v>
      </c>
      <c r="CK735" s="103">
        <f t="shared" si="327"/>
        <v>-2.9103830456733704E-11</v>
      </c>
    </row>
    <row r="736" spans="1:89" x14ac:dyDescent="0.3">
      <c r="A736" s="52">
        <v>1</v>
      </c>
      <c r="B736" s="110">
        <f>SUBTOTAL(9,$A$615:A736)</f>
        <v>99</v>
      </c>
      <c r="C736" s="115" t="s">
        <v>354</v>
      </c>
      <c r="D736" s="115"/>
      <c r="E736" s="115"/>
      <c r="F736" s="116">
        <v>1740792.6</v>
      </c>
      <c r="G736" s="101">
        <f t="shared" si="335"/>
        <v>1740792.5999999999</v>
      </c>
      <c r="H736" s="117">
        <v>0</v>
      </c>
      <c r="I736" s="117">
        <v>0</v>
      </c>
      <c r="J736" s="117">
        <v>0</v>
      </c>
      <c r="K736" s="117">
        <v>0</v>
      </c>
      <c r="L736" s="117">
        <v>0</v>
      </c>
      <c r="M736" s="117">
        <v>0</v>
      </c>
      <c r="N736" s="118">
        <v>0</v>
      </c>
      <c r="O736" s="117">
        <v>0</v>
      </c>
      <c r="P736" s="101">
        <v>180</v>
      </c>
      <c r="Q736" s="101">
        <f>ROUND((F736-AG736)/102.14*100,2)</f>
        <v>1557462.89</v>
      </c>
      <c r="R736" s="117">
        <v>0</v>
      </c>
      <c r="S736" s="117">
        <v>0</v>
      </c>
      <c r="T736" s="117">
        <v>0</v>
      </c>
      <c r="U736" s="117">
        <v>0</v>
      </c>
      <c r="V736" s="117">
        <v>0</v>
      </c>
      <c r="W736" s="117">
        <v>0</v>
      </c>
      <c r="X736" s="117">
        <v>0</v>
      </c>
      <c r="Y736" s="117">
        <v>0</v>
      </c>
      <c r="Z736" s="117">
        <v>0</v>
      </c>
      <c r="AA736" s="117">
        <v>0</v>
      </c>
      <c r="AB736" s="117">
        <v>0</v>
      </c>
      <c r="AC736" s="117">
        <v>0</v>
      </c>
      <c r="AD736" s="117">
        <v>0</v>
      </c>
      <c r="AE736" s="117">
        <v>0</v>
      </c>
      <c r="AF736" s="101">
        <f>ROUND(Q736*2.14%,2)</f>
        <v>33329.71</v>
      </c>
      <c r="AG736" s="101">
        <v>150000</v>
      </c>
      <c r="AH736" s="117">
        <v>0</v>
      </c>
      <c r="AI736" s="93">
        <v>2025</v>
      </c>
      <c r="AJ736" s="93">
        <v>2025</v>
      </c>
      <c r="AK736" s="93">
        <v>2025</v>
      </c>
      <c r="AL736" s="105"/>
      <c r="AM736" s="105"/>
      <c r="AN736" s="105"/>
      <c r="AO736" s="105"/>
      <c r="AP736" s="106" t="s">
        <v>16995</v>
      </c>
      <c r="AQ736" s="106" t="s">
        <v>17011</v>
      </c>
      <c r="AR736" s="106">
        <v>0</v>
      </c>
      <c r="AS736" s="106" t="s">
        <v>17015</v>
      </c>
      <c r="AT736" s="106" t="s">
        <v>17014</v>
      </c>
      <c r="AU736" s="106">
        <v>0</v>
      </c>
      <c r="AV736" s="106"/>
      <c r="AW736" s="106"/>
      <c r="AX736" s="106"/>
      <c r="AY736" s="106"/>
      <c r="AZ736" s="106" t="s">
        <v>802</v>
      </c>
      <c r="BA736" s="107">
        <v>298.89999999999998</v>
      </c>
      <c r="BB736" s="107">
        <v>171.54</v>
      </c>
      <c r="BC736" s="106" t="s">
        <v>2975</v>
      </c>
      <c r="BD736" s="106" t="s">
        <v>17058</v>
      </c>
      <c r="BE736" s="108"/>
      <c r="BF736" s="109">
        <f t="shared" si="336"/>
        <v>-8.460000000000008</v>
      </c>
      <c r="BM736" s="52" t="str">
        <f t="shared" si="326"/>
        <v>нет данных</v>
      </c>
      <c r="BP736" s="52" t="s">
        <v>3550</v>
      </c>
      <c r="BQ736" s="52" t="s">
        <v>722</v>
      </c>
      <c r="BR736" s="52" t="s">
        <v>3551</v>
      </c>
      <c r="BX736" s="52" t="s">
        <v>3550</v>
      </c>
      <c r="BY736" s="52" t="s">
        <v>722</v>
      </c>
      <c r="BZ736" s="52" t="s">
        <v>3551</v>
      </c>
      <c r="CK736" s="103">
        <f t="shared" si="327"/>
        <v>-2.9103830456733704E-11</v>
      </c>
    </row>
    <row r="737" spans="1:89" x14ac:dyDescent="0.3">
      <c r="A737" s="52">
        <v>1</v>
      </c>
      <c r="B737" s="110">
        <f>SUBTOTAL(9,$A$615:A737)</f>
        <v>100</v>
      </c>
      <c r="C737" s="115" t="s">
        <v>355</v>
      </c>
      <c r="D737" s="115"/>
      <c r="E737" s="115"/>
      <c r="F737" s="155">
        <v>2901321</v>
      </c>
      <c r="G737" s="101">
        <f t="shared" si="335"/>
        <v>2901321</v>
      </c>
      <c r="H737" s="117">
        <v>0</v>
      </c>
      <c r="I737" s="117">
        <v>0</v>
      </c>
      <c r="J737" s="117">
        <v>0</v>
      </c>
      <c r="K737" s="117">
        <v>0</v>
      </c>
      <c r="L737" s="117">
        <v>0</v>
      </c>
      <c r="M737" s="117">
        <v>0</v>
      </c>
      <c r="N737" s="118">
        <v>0</v>
      </c>
      <c r="O737" s="117">
        <v>0</v>
      </c>
      <c r="P737" s="101">
        <v>300</v>
      </c>
      <c r="Q737" s="101">
        <f>ROUND((F737-AG737)/102.14*100,2)</f>
        <v>2693676.33</v>
      </c>
      <c r="R737" s="117">
        <v>0</v>
      </c>
      <c r="S737" s="117">
        <v>0</v>
      </c>
      <c r="T737" s="117">
        <v>0</v>
      </c>
      <c r="U737" s="117">
        <v>0</v>
      </c>
      <c r="V737" s="117">
        <v>0</v>
      </c>
      <c r="W737" s="117">
        <v>0</v>
      </c>
      <c r="X737" s="117">
        <v>0</v>
      </c>
      <c r="Y737" s="117">
        <v>0</v>
      </c>
      <c r="Z737" s="117">
        <v>0</v>
      </c>
      <c r="AA737" s="117">
        <v>0</v>
      </c>
      <c r="AB737" s="117">
        <v>0</v>
      </c>
      <c r="AC737" s="117">
        <v>0</v>
      </c>
      <c r="AD737" s="117">
        <v>0</v>
      </c>
      <c r="AE737" s="117">
        <v>0</v>
      </c>
      <c r="AF737" s="101">
        <f>ROUND(Q737*2.14%,2)</f>
        <v>57644.67</v>
      </c>
      <c r="AG737" s="101">
        <v>150000</v>
      </c>
      <c r="AH737" s="117">
        <v>0</v>
      </c>
      <c r="AI737" s="93">
        <v>2025</v>
      </c>
      <c r="AJ737" s="93">
        <v>2025</v>
      </c>
      <c r="AK737" s="93">
        <v>2025</v>
      </c>
      <c r="AL737" s="105"/>
      <c r="AM737" s="105"/>
      <c r="AN737" s="105"/>
      <c r="AO737" s="105"/>
      <c r="AP737" s="106" t="s">
        <v>16995</v>
      </c>
      <c r="AQ737" s="106" t="s">
        <v>17016</v>
      </c>
      <c r="AR737" s="106">
        <v>0</v>
      </c>
      <c r="AS737" s="106" t="s">
        <v>17020</v>
      </c>
      <c r="AT737" s="106" t="s">
        <v>17014</v>
      </c>
      <c r="AU737" s="106">
        <v>0</v>
      </c>
      <c r="AV737" s="106"/>
      <c r="AW737" s="106"/>
      <c r="AX737" s="106"/>
      <c r="AY737" s="106"/>
      <c r="AZ737" s="106" t="s">
        <v>920</v>
      </c>
      <c r="BA737" s="107">
        <v>389.5</v>
      </c>
      <c r="BB737" s="107">
        <v>227.63</v>
      </c>
      <c r="BC737" s="106" t="s">
        <v>2975</v>
      </c>
      <c r="BD737" s="106" t="s">
        <v>17058</v>
      </c>
      <c r="BE737" s="108"/>
      <c r="BF737" s="109">
        <f t="shared" si="336"/>
        <v>-72.37</v>
      </c>
      <c r="BM737" s="52" t="str">
        <f t="shared" si="326"/>
        <v>нет данных</v>
      </c>
      <c r="BP737" s="52" t="s">
        <v>3552</v>
      </c>
      <c r="BQ737" s="52" t="s">
        <v>1287</v>
      </c>
      <c r="BR737" s="52" t="s">
        <v>2977</v>
      </c>
      <c r="BX737" s="52" t="s">
        <v>3552</v>
      </c>
      <c r="BY737" s="52" t="s">
        <v>1287</v>
      </c>
      <c r="BZ737" s="52" t="s">
        <v>2977</v>
      </c>
      <c r="CK737" s="103">
        <f t="shared" si="327"/>
        <v>-5.8207660913467407E-11</v>
      </c>
    </row>
    <row r="738" spans="1:89" x14ac:dyDescent="0.3">
      <c r="B738" s="104" t="s">
        <v>373</v>
      </c>
      <c r="C738" s="104"/>
      <c r="D738" s="100">
        <v>11011984.359999999</v>
      </c>
      <c r="E738" s="104"/>
      <c r="F738" s="140">
        <v>9318713.6000000015</v>
      </c>
      <c r="G738" s="100">
        <f>G739+G740</f>
        <v>9318713.5999999978</v>
      </c>
      <c r="H738" s="101">
        <f t="shared" ref="H738:AH738" si="337">H739+H740</f>
        <v>0</v>
      </c>
      <c r="I738" s="101">
        <f t="shared" si="337"/>
        <v>0</v>
      </c>
      <c r="J738" s="101">
        <f t="shared" si="337"/>
        <v>0</v>
      </c>
      <c r="K738" s="101">
        <f t="shared" si="337"/>
        <v>0</v>
      </c>
      <c r="L738" s="101">
        <f t="shared" si="337"/>
        <v>0</v>
      </c>
      <c r="M738" s="101">
        <f t="shared" si="337"/>
        <v>0</v>
      </c>
      <c r="N738" s="102">
        <f t="shared" si="337"/>
        <v>0</v>
      </c>
      <c r="O738" s="101">
        <f t="shared" si="337"/>
        <v>0</v>
      </c>
      <c r="P738" s="101">
        <f t="shared" si="337"/>
        <v>1106</v>
      </c>
      <c r="Q738" s="101">
        <f t="shared" si="337"/>
        <v>8771013.8999999985</v>
      </c>
      <c r="R738" s="101">
        <f t="shared" si="337"/>
        <v>0</v>
      </c>
      <c r="S738" s="101">
        <f t="shared" si="337"/>
        <v>0</v>
      </c>
      <c r="T738" s="101">
        <f t="shared" si="337"/>
        <v>0</v>
      </c>
      <c r="U738" s="101">
        <f t="shared" si="337"/>
        <v>0</v>
      </c>
      <c r="V738" s="101">
        <f t="shared" si="337"/>
        <v>0</v>
      </c>
      <c r="W738" s="101">
        <f t="shared" si="337"/>
        <v>0</v>
      </c>
      <c r="X738" s="101">
        <f t="shared" si="337"/>
        <v>0</v>
      </c>
      <c r="Y738" s="101">
        <f t="shared" si="337"/>
        <v>0</v>
      </c>
      <c r="Z738" s="101">
        <f t="shared" si="337"/>
        <v>0</v>
      </c>
      <c r="AA738" s="101">
        <f t="shared" si="337"/>
        <v>0</v>
      </c>
      <c r="AB738" s="101">
        <f t="shared" si="337"/>
        <v>0</v>
      </c>
      <c r="AC738" s="101">
        <f t="shared" si="337"/>
        <v>0</v>
      </c>
      <c r="AD738" s="101">
        <f t="shared" si="337"/>
        <v>0</v>
      </c>
      <c r="AE738" s="101">
        <f t="shared" si="337"/>
        <v>0</v>
      </c>
      <c r="AF738" s="101">
        <f t="shared" si="337"/>
        <v>187699.69999999998</v>
      </c>
      <c r="AG738" s="101">
        <f t="shared" si="337"/>
        <v>360000</v>
      </c>
      <c r="AH738" s="101">
        <f t="shared" si="337"/>
        <v>0</v>
      </c>
      <c r="AI738" s="93" t="s">
        <v>17075</v>
      </c>
      <c r="AJ738" s="93" t="s">
        <v>17075</v>
      </c>
      <c r="AK738" s="93" t="s">
        <v>17075</v>
      </c>
      <c r="AL738" s="105"/>
      <c r="AM738" s="105"/>
      <c r="AN738" s="105"/>
      <c r="AO738" s="105"/>
      <c r="AP738" s="106"/>
      <c r="AQ738" s="106"/>
      <c r="AR738" s="106"/>
      <c r="AS738" s="106"/>
      <c r="AT738" s="106"/>
      <c r="AU738" s="106"/>
      <c r="AV738" s="106"/>
      <c r="AW738" s="106"/>
      <c r="AX738" s="106"/>
      <c r="AY738" s="106"/>
      <c r="AZ738" s="106"/>
      <c r="BA738" s="107"/>
      <c r="BB738" s="107"/>
      <c r="BC738" s="106"/>
      <c r="BD738" s="106"/>
      <c r="BE738" s="108"/>
      <c r="BF738" s="109">
        <f t="shared" si="336"/>
        <v>-1106</v>
      </c>
      <c r="BM738" s="52" t="e">
        <f t="shared" si="326"/>
        <v>#N/A</v>
      </c>
      <c r="BP738" s="52" t="s">
        <v>3590</v>
      </c>
      <c r="BQ738" s="52" t="s">
        <v>2993</v>
      </c>
      <c r="BR738" s="52" t="s">
        <v>3591</v>
      </c>
      <c r="BX738" s="52" t="s">
        <v>3590</v>
      </c>
      <c r="BY738" s="52" t="s">
        <v>2993</v>
      </c>
      <c r="BZ738" s="52" t="s">
        <v>3591</v>
      </c>
      <c r="CK738" s="103">
        <f t="shared" si="327"/>
        <v>-6.9849193096160889E-10</v>
      </c>
    </row>
    <row r="739" spans="1:89" x14ac:dyDescent="0.3">
      <c r="A739" s="52">
        <v>1</v>
      </c>
      <c r="B739" s="110">
        <f>SUBTOTAL(9,$A$615:A739)</f>
        <v>101</v>
      </c>
      <c r="C739" s="115" t="s">
        <v>379</v>
      </c>
      <c r="D739" s="115"/>
      <c r="E739" s="115"/>
      <c r="F739" s="116">
        <v>4859886.08</v>
      </c>
      <c r="G739" s="101">
        <f t="shared" ref="G739:G740" si="338">H739+I739+J739+K739+L739+M739+O739+Q739+S739+U739+W739+X739+Y739+Z739+AA739+AB739+AC739+AD739+AE739+AF739+AG739+AH739</f>
        <v>4859886.0799999991</v>
      </c>
      <c r="H739" s="117">
        <v>0</v>
      </c>
      <c r="I739" s="117">
        <v>0</v>
      </c>
      <c r="J739" s="117">
        <v>0</v>
      </c>
      <c r="K739" s="117">
        <v>0</v>
      </c>
      <c r="L739" s="117">
        <v>0</v>
      </c>
      <c r="M739" s="117">
        <v>0</v>
      </c>
      <c r="N739" s="118">
        <v>0</v>
      </c>
      <c r="O739" s="117">
        <v>0</v>
      </c>
      <c r="P739" s="101">
        <v>576.79999999999995</v>
      </c>
      <c r="Q739" s="101">
        <f>ROUND((F739-AG739)/102.14*100,2)</f>
        <v>4581834.8099999996</v>
      </c>
      <c r="R739" s="117">
        <v>0</v>
      </c>
      <c r="S739" s="117">
        <v>0</v>
      </c>
      <c r="T739" s="117">
        <v>0</v>
      </c>
      <c r="U739" s="117">
        <v>0</v>
      </c>
      <c r="V739" s="117">
        <v>0</v>
      </c>
      <c r="W739" s="117">
        <v>0</v>
      </c>
      <c r="X739" s="117">
        <v>0</v>
      </c>
      <c r="Y739" s="117">
        <v>0</v>
      </c>
      <c r="Z739" s="117">
        <v>0</v>
      </c>
      <c r="AA739" s="117">
        <v>0</v>
      </c>
      <c r="AB739" s="117">
        <v>0</v>
      </c>
      <c r="AC739" s="117">
        <v>0</v>
      </c>
      <c r="AD739" s="117">
        <v>0</v>
      </c>
      <c r="AE739" s="117">
        <v>0</v>
      </c>
      <c r="AF739" s="101">
        <f>ROUND(Q739*2.14%,2)+0.01</f>
        <v>98051.26999999999</v>
      </c>
      <c r="AG739" s="101">
        <v>180000</v>
      </c>
      <c r="AH739" s="117">
        <v>0</v>
      </c>
      <c r="AI739" s="93">
        <v>2025</v>
      </c>
      <c r="AJ739" s="93">
        <v>2025</v>
      </c>
      <c r="AK739" s="93">
        <v>2025</v>
      </c>
      <c r="AL739" s="105"/>
      <c r="AM739" s="105"/>
      <c r="AN739" s="105"/>
      <c r="AO739" s="105"/>
      <c r="AP739" s="106" t="s">
        <v>17006</v>
      </c>
      <c r="AQ739" s="106" t="s">
        <v>17017</v>
      </c>
      <c r="AR739" s="106">
        <v>0</v>
      </c>
      <c r="AS739" s="106" t="s">
        <v>16996</v>
      </c>
      <c r="AT739" s="106" t="s">
        <v>17020</v>
      </c>
      <c r="AU739" s="106">
        <v>0</v>
      </c>
      <c r="AV739" s="106"/>
      <c r="AW739" s="106"/>
      <c r="AX739" s="106"/>
      <c r="AY739" s="106"/>
      <c r="AZ739" s="106" t="s">
        <v>672</v>
      </c>
      <c r="BA739" s="107">
        <v>745.69</v>
      </c>
      <c r="BB739" s="107">
        <v>650</v>
      </c>
      <c r="BC739" s="106" t="s">
        <v>2975</v>
      </c>
      <c r="BD739" s="106" t="s">
        <v>17058</v>
      </c>
      <c r="BE739" s="108"/>
      <c r="BF739" s="109">
        <f t="shared" si="336"/>
        <v>73.200000000000045</v>
      </c>
      <c r="BM739" s="52" t="str">
        <f t="shared" si="326"/>
        <v>520.000</v>
      </c>
      <c r="BP739" s="52" t="s">
        <v>3592</v>
      </c>
      <c r="BQ739" s="52" t="s">
        <v>2993</v>
      </c>
      <c r="BR739" s="52" t="s">
        <v>2993</v>
      </c>
      <c r="BX739" s="52" t="s">
        <v>3592</v>
      </c>
      <c r="BY739" s="52" t="s">
        <v>2993</v>
      </c>
      <c r="BZ739" s="52" t="s">
        <v>2993</v>
      </c>
      <c r="CK739" s="103">
        <f t="shared" si="327"/>
        <v>-4.3655745685100555E-10</v>
      </c>
    </row>
    <row r="740" spans="1:89" x14ac:dyDescent="0.3">
      <c r="A740" s="52">
        <v>1</v>
      </c>
      <c r="B740" s="110">
        <f>SUBTOTAL(9,$A$615:A740)</f>
        <v>102</v>
      </c>
      <c r="C740" s="115" t="s">
        <v>380</v>
      </c>
      <c r="D740" s="115"/>
      <c r="E740" s="115"/>
      <c r="F740" s="116">
        <v>4458827.5200000005</v>
      </c>
      <c r="G740" s="101">
        <f t="shared" si="338"/>
        <v>4458827.5199999996</v>
      </c>
      <c r="H740" s="117">
        <v>0</v>
      </c>
      <c r="I740" s="117">
        <v>0</v>
      </c>
      <c r="J740" s="117">
        <v>0</v>
      </c>
      <c r="K740" s="117">
        <v>0</v>
      </c>
      <c r="L740" s="117">
        <v>0</v>
      </c>
      <c r="M740" s="117">
        <v>0</v>
      </c>
      <c r="N740" s="118">
        <v>0</v>
      </c>
      <c r="O740" s="117">
        <v>0</v>
      </c>
      <c r="P740" s="101">
        <v>529.20000000000005</v>
      </c>
      <c r="Q740" s="101">
        <f>ROUND((F740-AG740)/102.14*100,2)</f>
        <v>4189179.09</v>
      </c>
      <c r="R740" s="117">
        <v>0</v>
      </c>
      <c r="S740" s="117">
        <v>0</v>
      </c>
      <c r="T740" s="117">
        <v>0</v>
      </c>
      <c r="U740" s="117">
        <v>0</v>
      </c>
      <c r="V740" s="117">
        <v>0</v>
      </c>
      <c r="W740" s="117">
        <v>0</v>
      </c>
      <c r="X740" s="117">
        <v>0</v>
      </c>
      <c r="Y740" s="117">
        <v>0</v>
      </c>
      <c r="Z740" s="117">
        <v>0</v>
      </c>
      <c r="AA740" s="117">
        <v>0</v>
      </c>
      <c r="AB740" s="117">
        <v>0</v>
      </c>
      <c r="AC740" s="117">
        <v>0</v>
      </c>
      <c r="AD740" s="117">
        <v>0</v>
      </c>
      <c r="AE740" s="117">
        <v>0</v>
      </c>
      <c r="AF740" s="101">
        <f>ROUND(Q740*2.14%,2)</f>
        <v>89648.43</v>
      </c>
      <c r="AG740" s="101">
        <v>180000</v>
      </c>
      <c r="AH740" s="117">
        <v>0</v>
      </c>
      <c r="AI740" s="93">
        <v>2025</v>
      </c>
      <c r="AJ740" s="93">
        <v>2025</v>
      </c>
      <c r="AK740" s="93">
        <v>2025</v>
      </c>
      <c r="AL740" s="105"/>
      <c r="AM740" s="105"/>
      <c r="AN740" s="105"/>
      <c r="AO740" s="105"/>
      <c r="AP740" s="106" t="s">
        <v>17000</v>
      </c>
      <c r="AQ740" s="106" t="s">
        <v>16995</v>
      </c>
      <c r="AR740" s="106">
        <v>0</v>
      </c>
      <c r="AS740" s="106" t="s">
        <v>17015</v>
      </c>
      <c r="AT740" s="106" t="s">
        <v>17012</v>
      </c>
      <c r="AU740" s="106">
        <v>0</v>
      </c>
      <c r="AV740" s="106"/>
      <c r="AW740" s="106"/>
      <c r="AX740" s="106"/>
      <c r="AY740" s="106"/>
      <c r="AZ740" s="106" t="s">
        <v>642</v>
      </c>
      <c r="BA740" s="107">
        <v>574.20000000000005</v>
      </c>
      <c r="BB740" s="107">
        <v>517</v>
      </c>
      <c r="BC740" s="106" t="s">
        <v>2975</v>
      </c>
      <c r="BD740" s="106" t="s">
        <v>17058</v>
      </c>
      <c r="BE740" s="108"/>
      <c r="BF740" s="109">
        <f t="shared" si="336"/>
        <v>-12.200000000000045</v>
      </c>
      <c r="BM740" s="52" t="str">
        <f t="shared" si="326"/>
        <v>413.580</v>
      </c>
      <c r="BP740" s="52" t="s">
        <v>3593</v>
      </c>
      <c r="BQ740" s="52" t="s">
        <v>2993</v>
      </c>
      <c r="BR740" s="52" t="s">
        <v>2993</v>
      </c>
      <c r="BX740" s="52" t="s">
        <v>3593</v>
      </c>
      <c r="BY740" s="52" t="s">
        <v>2993</v>
      </c>
      <c r="BZ740" s="52" t="s">
        <v>2993</v>
      </c>
      <c r="CK740" s="103">
        <f t="shared" si="327"/>
        <v>-2.9103830456733704E-10</v>
      </c>
    </row>
    <row r="741" spans="1:89" x14ac:dyDescent="0.3">
      <c r="B741" s="104" t="s">
        <v>17068</v>
      </c>
      <c r="C741" s="104"/>
      <c r="D741" s="100">
        <v>5620994.6799999997</v>
      </c>
      <c r="E741" s="104"/>
      <c r="F741" s="117">
        <v>8285735.04</v>
      </c>
      <c r="G741" s="100">
        <f>G742</f>
        <v>8285735.04</v>
      </c>
      <c r="H741" s="101">
        <f t="shared" ref="H741:AH741" si="339">H742</f>
        <v>0</v>
      </c>
      <c r="I741" s="101">
        <f t="shared" si="339"/>
        <v>0</v>
      </c>
      <c r="J741" s="101">
        <f t="shared" si="339"/>
        <v>0</v>
      </c>
      <c r="K741" s="101">
        <f t="shared" si="339"/>
        <v>0</v>
      </c>
      <c r="L741" s="101">
        <f t="shared" si="339"/>
        <v>0</v>
      </c>
      <c r="M741" s="101">
        <f t="shared" si="339"/>
        <v>0</v>
      </c>
      <c r="N741" s="102">
        <f t="shared" si="339"/>
        <v>0</v>
      </c>
      <c r="O741" s="101">
        <f t="shared" si="339"/>
        <v>0</v>
      </c>
      <c r="P741" s="101">
        <f t="shared" si="339"/>
        <v>983.4</v>
      </c>
      <c r="Q741" s="101">
        <f t="shared" si="339"/>
        <v>7935906.6399999997</v>
      </c>
      <c r="R741" s="101">
        <f t="shared" si="339"/>
        <v>0</v>
      </c>
      <c r="S741" s="101">
        <f t="shared" si="339"/>
        <v>0</v>
      </c>
      <c r="T741" s="101">
        <f t="shared" si="339"/>
        <v>0</v>
      </c>
      <c r="U741" s="101">
        <f t="shared" si="339"/>
        <v>0</v>
      </c>
      <c r="V741" s="101">
        <f t="shared" si="339"/>
        <v>0</v>
      </c>
      <c r="W741" s="101">
        <f t="shared" si="339"/>
        <v>0</v>
      </c>
      <c r="X741" s="101">
        <f t="shared" si="339"/>
        <v>0</v>
      </c>
      <c r="Y741" s="101">
        <f t="shared" si="339"/>
        <v>0</v>
      </c>
      <c r="Z741" s="101">
        <f t="shared" si="339"/>
        <v>0</v>
      </c>
      <c r="AA741" s="101">
        <f t="shared" si="339"/>
        <v>0</v>
      </c>
      <c r="AB741" s="101">
        <f t="shared" si="339"/>
        <v>0</v>
      </c>
      <c r="AC741" s="101">
        <f t="shared" si="339"/>
        <v>0</v>
      </c>
      <c r="AD741" s="101">
        <f t="shared" si="339"/>
        <v>0</v>
      </c>
      <c r="AE741" s="101">
        <f t="shared" si="339"/>
        <v>0</v>
      </c>
      <c r="AF741" s="101">
        <f t="shared" si="339"/>
        <v>169828.4</v>
      </c>
      <c r="AG741" s="101">
        <f t="shared" si="339"/>
        <v>180000</v>
      </c>
      <c r="AH741" s="101">
        <f t="shared" si="339"/>
        <v>0</v>
      </c>
      <c r="AI741" s="93" t="s">
        <v>17075</v>
      </c>
      <c r="AJ741" s="93" t="s">
        <v>17075</v>
      </c>
      <c r="AK741" s="93" t="s">
        <v>17075</v>
      </c>
      <c r="AL741" s="105"/>
      <c r="AM741" s="105"/>
      <c r="AN741" s="105"/>
      <c r="AO741" s="105"/>
      <c r="AP741" s="106"/>
      <c r="AQ741" s="106"/>
      <c r="AR741" s="106"/>
      <c r="AS741" s="106"/>
      <c r="AT741" s="106"/>
      <c r="AU741" s="106"/>
      <c r="AV741" s="106"/>
      <c r="AW741" s="106"/>
      <c r="AX741" s="106"/>
      <c r="AY741" s="106"/>
      <c r="AZ741" s="106"/>
      <c r="BA741" s="107"/>
      <c r="BB741" s="107"/>
      <c r="BC741" s="106"/>
      <c r="BD741" s="106"/>
      <c r="BE741" s="108"/>
      <c r="BF741" s="109"/>
      <c r="BP741" s="52" t="s">
        <v>3976</v>
      </c>
      <c r="BQ741" s="52" t="s">
        <v>3059</v>
      </c>
      <c r="BR741" s="52" t="s">
        <v>2993</v>
      </c>
      <c r="BX741" s="52" t="s">
        <v>3976</v>
      </c>
      <c r="BY741" s="52" t="s">
        <v>3059</v>
      </c>
      <c r="BZ741" s="52" t="s">
        <v>2993</v>
      </c>
      <c r="CK741" s="103">
        <f t="shared" si="327"/>
        <v>3.7834979593753815E-10</v>
      </c>
    </row>
    <row r="742" spans="1:89" x14ac:dyDescent="0.3">
      <c r="A742" s="52">
        <v>1</v>
      </c>
      <c r="B742" s="110">
        <f>SUBTOTAL(9,$A$615:A742)</f>
        <v>103</v>
      </c>
      <c r="C742" s="115" t="s">
        <v>2523</v>
      </c>
      <c r="D742" s="115"/>
      <c r="E742" s="115"/>
      <c r="F742" s="155">
        <v>8285735.04</v>
      </c>
      <c r="G742" s="101">
        <f>H742+I742+J742+K742+L742+M742+O742+Q742+S742+U742+W742+X742+Y742+Z742+AA742+AB742+AC742+AD742+AE742+AF742+AG742+AH742</f>
        <v>8285735.04</v>
      </c>
      <c r="H742" s="117">
        <v>0</v>
      </c>
      <c r="I742" s="117">
        <v>0</v>
      </c>
      <c r="J742" s="117">
        <v>0</v>
      </c>
      <c r="K742" s="117">
        <v>0</v>
      </c>
      <c r="L742" s="117">
        <v>0</v>
      </c>
      <c r="M742" s="117">
        <v>0</v>
      </c>
      <c r="N742" s="118">
        <v>0</v>
      </c>
      <c r="O742" s="117">
        <v>0</v>
      </c>
      <c r="P742" s="143">
        <v>983.4</v>
      </c>
      <c r="Q742" s="101">
        <f>ROUND((F742-AG742)/102.14*100,2)</f>
        <v>7935906.6399999997</v>
      </c>
      <c r="R742" s="101">
        <v>0</v>
      </c>
      <c r="S742" s="153">
        <v>0</v>
      </c>
      <c r="T742" s="101">
        <v>0</v>
      </c>
      <c r="U742" s="153">
        <v>0</v>
      </c>
      <c r="V742" s="117">
        <v>0</v>
      </c>
      <c r="W742" s="117">
        <v>0</v>
      </c>
      <c r="X742" s="117">
        <v>0</v>
      </c>
      <c r="Y742" s="117">
        <v>0</v>
      </c>
      <c r="Z742" s="117">
        <v>0</v>
      </c>
      <c r="AA742" s="117">
        <v>0</v>
      </c>
      <c r="AB742" s="117">
        <v>0</v>
      </c>
      <c r="AC742" s="117">
        <v>0</v>
      </c>
      <c r="AD742" s="117">
        <v>0</v>
      </c>
      <c r="AE742" s="117">
        <v>0</v>
      </c>
      <c r="AF742" s="101">
        <f>ROUND(Q742*2.14%,2)</f>
        <v>169828.4</v>
      </c>
      <c r="AG742" s="101">
        <v>180000</v>
      </c>
      <c r="AH742" s="117">
        <v>0</v>
      </c>
      <c r="AI742" s="93">
        <v>2025</v>
      </c>
      <c r="AJ742" s="93">
        <v>2025</v>
      </c>
      <c r="AK742" s="93">
        <v>2025</v>
      </c>
      <c r="AL742" s="105"/>
      <c r="AM742" s="105"/>
      <c r="AN742" s="105"/>
      <c r="AO742" s="105"/>
      <c r="AP742" s="106" t="s">
        <v>17013</v>
      </c>
      <c r="AQ742" s="106" t="s">
        <v>17009</v>
      </c>
      <c r="AR742" s="106"/>
      <c r="AS742" s="106" t="s">
        <v>17010</v>
      </c>
      <c r="AT742" s="106" t="s">
        <v>17010</v>
      </c>
      <c r="AU742" s="106" t="s">
        <v>17002</v>
      </c>
      <c r="AV742" s="106"/>
      <c r="AW742" s="106"/>
      <c r="AX742" s="106"/>
      <c r="AY742" s="106"/>
      <c r="AZ742" s="106">
        <v>1988</v>
      </c>
      <c r="BA742" s="107">
        <v>915.9</v>
      </c>
      <c r="BB742" s="107">
        <v>983.4</v>
      </c>
      <c r="BC742" s="106" t="s">
        <v>17069</v>
      </c>
      <c r="BD742" s="106" t="s">
        <v>17058</v>
      </c>
      <c r="BE742" s="108"/>
      <c r="BF742" s="109"/>
      <c r="BP742" s="52" t="s">
        <v>3977</v>
      </c>
      <c r="BQ742" s="52" t="s">
        <v>645</v>
      </c>
      <c r="BR742" s="52" t="s">
        <v>3979</v>
      </c>
      <c r="BX742" s="52" t="s">
        <v>3977</v>
      </c>
      <c r="BY742" s="52" t="s">
        <v>645</v>
      </c>
      <c r="BZ742" s="52" t="s">
        <v>3979</v>
      </c>
      <c r="CK742" s="103">
        <f t="shared" si="327"/>
        <v>3.7834979593753815E-10</v>
      </c>
    </row>
    <row r="743" spans="1:89" x14ac:dyDescent="0.3">
      <c r="B743" s="104" t="s">
        <v>219</v>
      </c>
      <c r="C743" s="104"/>
      <c r="D743" s="100">
        <v>67705839.920000002</v>
      </c>
      <c r="E743" s="104"/>
      <c r="F743" s="140">
        <v>7585567.6799999997</v>
      </c>
      <c r="G743" s="100">
        <f>G744+G745</f>
        <v>7585567.6799999997</v>
      </c>
      <c r="H743" s="101">
        <f t="shared" ref="H743:AH743" si="340">H744+H745</f>
        <v>0</v>
      </c>
      <c r="I743" s="101">
        <f t="shared" si="340"/>
        <v>0</v>
      </c>
      <c r="J743" s="101">
        <f t="shared" si="340"/>
        <v>0</v>
      </c>
      <c r="K743" s="101">
        <f t="shared" si="340"/>
        <v>0</v>
      </c>
      <c r="L743" s="101">
        <f t="shared" si="340"/>
        <v>0</v>
      </c>
      <c r="M743" s="101">
        <f t="shared" si="340"/>
        <v>0</v>
      </c>
      <c r="N743" s="102">
        <f t="shared" si="340"/>
        <v>0</v>
      </c>
      <c r="O743" s="101">
        <f t="shared" si="340"/>
        <v>0</v>
      </c>
      <c r="P743" s="101">
        <f t="shared" si="340"/>
        <v>900.3</v>
      </c>
      <c r="Q743" s="101">
        <f t="shared" si="340"/>
        <v>7103551.6699999999</v>
      </c>
      <c r="R743" s="101">
        <f t="shared" si="340"/>
        <v>0</v>
      </c>
      <c r="S743" s="101">
        <f t="shared" si="340"/>
        <v>0</v>
      </c>
      <c r="T743" s="101">
        <f t="shared" si="340"/>
        <v>0</v>
      </c>
      <c r="U743" s="101">
        <f t="shared" si="340"/>
        <v>0</v>
      </c>
      <c r="V743" s="101">
        <f t="shared" si="340"/>
        <v>0</v>
      </c>
      <c r="W743" s="101">
        <f t="shared" si="340"/>
        <v>0</v>
      </c>
      <c r="X743" s="101">
        <f t="shared" si="340"/>
        <v>0</v>
      </c>
      <c r="Y743" s="101">
        <f t="shared" si="340"/>
        <v>0</v>
      </c>
      <c r="Z743" s="101">
        <f t="shared" si="340"/>
        <v>0</v>
      </c>
      <c r="AA743" s="101">
        <f t="shared" si="340"/>
        <v>0</v>
      </c>
      <c r="AB743" s="101">
        <f t="shared" si="340"/>
        <v>0</v>
      </c>
      <c r="AC743" s="101">
        <f t="shared" si="340"/>
        <v>0</v>
      </c>
      <c r="AD743" s="101">
        <f t="shared" si="340"/>
        <v>0</v>
      </c>
      <c r="AE743" s="101">
        <f t="shared" si="340"/>
        <v>0</v>
      </c>
      <c r="AF743" s="101">
        <f t="shared" si="340"/>
        <v>152016.01</v>
      </c>
      <c r="AG743" s="101">
        <f t="shared" si="340"/>
        <v>330000</v>
      </c>
      <c r="AH743" s="101">
        <f t="shared" si="340"/>
        <v>0</v>
      </c>
      <c r="AI743" s="93" t="s">
        <v>17075</v>
      </c>
      <c r="AJ743" s="93" t="s">
        <v>17075</v>
      </c>
      <c r="AK743" s="93" t="s">
        <v>17075</v>
      </c>
      <c r="AL743" s="105"/>
      <c r="AM743" s="105"/>
      <c r="AN743" s="105"/>
      <c r="AO743" s="105"/>
      <c r="AP743" s="106"/>
      <c r="AQ743" s="106"/>
      <c r="AR743" s="106"/>
      <c r="AS743" s="106"/>
      <c r="AT743" s="106"/>
      <c r="AU743" s="106"/>
      <c r="AV743" s="106"/>
      <c r="AW743" s="106"/>
      <c r="AX743" s="106"/>
      <c r="AY743" s="106"/>
      <c r="AZ743" s="106"/>
      <c r="BA743" s="107"/>
      <c r="BB743" s="107"/>
      <c r="BC743" s="106"/>
      <c r="BD743" s="106"/>
      <c r="BE743" s="108"/>
      <c r="BF743" s="109">
        <f t="shared" ref="BF743:BF772" si="341">BB743-P743</f>
        <v>-900.3</v>
      </c>
      <c r="BM743" s="52" t="e">
        <f t="shared" ref="BM743:BM774" si="342">VLOOKUP(C743,BP:BR,3,FALSE)</f>
        <v>#N/A</v>
      </c>
      <c r="BP743" s="52" t="s">
        <v>3338</v>
      </c>
      <c r="BQ743" s="52" t="s">
        <v>17035</v>
      </c>
      <c r="BR743" s="52" t="s">
        <v>3339</v>
      </c>
      <c r="BX743" s="52" t="s">
        <v>3338</v>
      </c>
      <c r="BY743" s="52" t="s">
        <v>17035</v>
      </c>
      <c r="BZ743" s="52" t="s">
        <v>3339</v>
      </c>
      <c r="CK743" s="103">
        <f t="shared" si="327"/>
        <v>-2.3283064365386963E-10</v>
      </c>
    </row>
    <row r="744" spans="1:89" x14ac:dyDescent="0.3">
      <c r="A744" s="52">
        <v>1</v>
      </c>
      <c r="B744" s="110">
        <f>SUBTOTAL(9,$A$615:A744)</f>
        <v>104</v>
      </c>
      <c r="C744" s="115" t="s">
        <v>243</v>
      </c>
      <c r="D744" s="115"/>
      <c r="E744" s="115"/>
      <c r="F744" s="116">
        <v>5215446.4000000004</v>
      </c>
      <c r="G744" s="101">
        <f t="shared" ref="G744:G745" si="343">H744+I744+J744+K744+L744+M744+O744+Q744+S744+U744+W744+X744+Y744+Z744+AA744+AB744+AC744+AD744+AE744+AF744+AG744+AH744</f>
        <v>5215446.3999999994</v>
      </c>
      <c r="H744" s="117">
        <v>0</v>
      </c>
      <c r="I744" s="117">
        <v>0</v>
      </c>
      <c r="J744" s="117">
        <v>0</v>
      </c>
      <c r="K744" s="117">
        <v>0</v>
      </c>
      <c r="L744" s="117">
        <v>0</v>
      </c>
      <c r="M744" s="117">
        <v>0</v>
      </c>
      <c r="N744" s="118">
        <v>0</v>
      </c>
      <c r="O744" s="117">
        <v>0</v>
      </c>
      <c r="P744" s="101">
        <v>619</v>
      </c>
      <c r="Q744" s="101">
        <f>ROUND((F744-AG744)/102.14*100,2)</f>
        <v>4929945.5599999996</v>
      </c>
      <c r="R744" s="117">
        <v>0</v>
      </c>
      <c r="S744" s="117">
        <v>0</v>
      </c>
      <c r="T744" s="117">
        <v>0</v>
      </c>
      <c r="U744" s="117">
        <v>0</v>
      </c>
      <c r="V744" s="117">
        <v>0</v>
      </c>
      <c r="W744" s="117">
        <v>0</v>
      </c>
      <c r="X744" s="117">
        <v>0</v>
      </c>
      <c r="Y744" s="117">
        <v>0</v>
      </c>
      <c r="Z744" s="117">
        <v>0</v>
      </c>
      <c r="AA744" s="117">
        <v>0</v>
      </c>
      <c r="AB744" s="117">
        <v>0</v>
      </c>
      <c r="AC744" s="117">
        <v>0</v>
      </c>
      <c r="AD744" s="117">
        <v>0</v>
      </c>
      <c r="AE744" s="117">
        <v>0</v>
      </c>
      <c r="AF744" s="101">
        <f>ROUND(Q744*2.14%,2)+0.01</f>
        <v>105500.84</v>
      </c>
      <c r="AG744" s="101">
        <v>180000</v>
      </c>
      <c r="AH744" s="117">
        <v>0</v>
      </c>
      <c r="AI744" s="93">
        <v>2025</v>
      </c>
      <c r="AJ744" s="93">
        <v>2025</v>
      </c>
      <c r="AK744" s="93">
        <v>2025</v>
      </c>
      <c r="AL744" s="105"/>
      <c r="AM744" s="105"/>
      <c r="AN744" s="105"/>
      <c r="AO744" s="105"/>
      <c r="AP744" s="106" t="s">
        <v>16999</v>
      </c>
      <c r="AQ744" s="106" t="s">
        <v>17005</v>
      </c>
      <c r="AR744" s="106">
        <v>0</v>
      </c>
      <c r="AS744" s="106" t="s">
        <v>17001</v>
      </c>
      <c r="AT744" s="106" t="s">
        <v>17012</v>
      </c>
      <c r="AU744" s="106">
        <v>0</v>
      </c>
      <c r="AV744" s="106"/>
      <c r="AW744" s="106"/>
      <c r="AX744" s="106"/>
      <c r="AY744" s="106"/>
      <c r="AZ744" s="106" t="s">
        <v>672</v>
      </c>
      <c r="BA744" s="107">
        <v>630.70000000000005</v>
      </c>
      <c r="BB744" s="107">
        <v>578.6</v>
      </c>
      <c r="BC744" s="106" t="s">
        <v>2975</v>
      </c>
      <c r="BD744" s="106" t="s">
        <v>17058</v>
      </c>
      <c r="BE744" s="108"/>
      <c r="BF744" s="109">
        <f t="shared" si="341"/>
        <v>-40.399999999999977</v>
      </c>
      <c r="BM744" s="52" t="str">
        <f t="shared" si="342"/>
        <v>446.100</v>
      </c>
      <c r="BP744" s="52" t="s">
        <v>3340</v>
      </c>
      <c r="BQ744" s="52" t="s">
        <v>17035</v>
      </c>
      <c r="BR744" s="52" t="s">
        <v>1284</v>
      </c>
      <c r="BX744" s="52" t="s">
        <v>3340</v>
      </c>
      <c r="BY744" s="52" t="s">
        <v>17035</v>
      </c>
      <c r="BZ744" s="52" t="s">
        <v>1284</v>
      </c>
      <c r="CK744" s="103">
        <f t="shared" si="327"/>
        <v>-1.4551915228366852E-10</v>
      </c>
    </row>
    <row r="745" spans="1:89" x14ac:dyDescent="0.3">
      <c r="A745" s="52">
        <v>1</v>
      </c>
      <c r="B745" s="110">
        <f>SUBTOTAL(9,$A$615:A745)</f>
        <v>105</v>
      </c>
      <c r="C745" s="115" t="s">
        <v>244</v>
      </c>
      <c r="D745" s="115"/>
      <c r="E745" s="115"/>
      <c r="F745" s="116">
        <v>2370121.2799999998</v>
      </c>
      <c r="G745" s="101">
        <f t="shared" si="343"/>
        <v>2370121.2799999998</v>
      </c>
      <c r="H745" s="117">
        <v>0</v>
      </c>
      <c r="I745" s="117">
        <v>0</v>
      </c>
      <c r="J745" s="117">
        <v>0</v>
      </c>
      <c r="K745" s="117">
        <v>0</v>
      </c>
      <c r="L745" s="117">
        <v>0</v>
      </c>
      <c r="M745" s="117">
        <v>0</v>
      </c>
      <c r="N745" s="118">
        <v>0</v>
      </c>
      <c r="O745" s="117">
        <v>0</v>
      </c>
      <c r="P745" s="101">
        <v>281.3</v>
      </c>
      <c r="Q745" s="101">
        <f>ROUND((F745-AG745)/102.14*100,2)</f>
        <v>2173606.11</v>
      </c>
      <c r="R745" s="117">
        <v>0</v>
      </c>
      <c r="S745" s="117">
        <v>0</v>
      </c>
      <c r="T745" s="117">
        <v>0</v>
      </c>
      <c r="U745" s="117">
        <v>0</v>
      </c>
      <c r="V745" s="117">
        <v>0</v>
      </c>
      <c r="W745" s="117">
        <v>0</v>
      </c>
      <c r="X745" s="117">
        <v>0</v>
      </c>
      <c r="Y745" s="117">
        <v>0</v>
      </c>
      <c r="Z745" s="117">
        <v>0</v>
      </c>
      <c r="AA745" s="117">
        <v>0</v>
      </c>
      <c r="AB745" s="117">
        <v>0</v>
      </c>
      <c r="AC745" s="117">
        <v>0</v>
      </c>
      <c r="AD745" s="117">
        <v>0</v>
      </c>
      <c r="AE745" s="117">
        <v>0</v>
      </c>
      <c r="AF745" s="101">
        <f>ROUND(Q745*2.14%,2)</f>
        <v>46515.17</v>
      </c>
      <c r="AG745" s="101">
        <v>150000</v>
      </c>
      <c r="AH745" s="117">
        <v>0</v>
      </c>
      <c r="AI745" s="93">
        <v>2025</v>
      </c>
      <c r="AJ745" s="93">
        <v>2025</v>
      </c>
      <c r="AK745" s="93">
        <v>2025</v>
      </c>
      <c r="AL745" s="105"/>
      <c r="AM745" s="105"/>
      <c r="AN745" s="105"/>
      <c r="AO745" s="105"/>
      <c r="AP745" s="106" t="s">
        <v>16995</v>
      </c>
      <c r="AQ745" s="106" t="s">
        <v>17011</v>
      </c>
      <c r="AR745" s="106">
        <v>0</v>
      </c>
      <c r="AS745" s="106" t="s">
        <v>17015</v>
      </c>
      <c r="AT745" s="106" t="s">
        <v>16998</v>
      </c>
      <c r="AU745" s="106">
        <v>0</v>
      </c>
      <c r="AV745" s="106"/>
      <c r="AW745" s="106"/>
      <c r="AX745" s="106"/>
      <c r="AY745" s="106"/>
      <c r="AZ745" s="106" t="s">
        <v>783</v>
      </c>
      <c r="BA745" s="107">
        <v>299.7</v>
      </c>
      <c r="BB745" s="107">
        <v>294</v>
      </c>
      <c r="BC745" s="106" t="s">
        <v>2975</v>
      </c>
      <c r="BD745" s="106" t="s">
        <v>17058</v>
      </c>
      <c r="BE745" s="108"/>
      <c r="BF745" s="109">
        <f t="shared" si="341"/>
        <v>12.699999999999989</v>
      </c>
      <c r="BM745" s="52" t="str">
        <f t="shared" si="342"/>
        <v>226.300</v>
      </c>
      <c r="BP745" s="52" t="s">
        <v>3342</v>
      </c>
      <c r="BQ745" s="52" t="s">
        <v>673</v>
      </c>
      <c r="BR745" s="52" t="s">
        <v>2993</v>
      </c>
      <c r="BX745" s="52" t="s">
        <v>3342</v>
      </c>
      <c r="BY745" s="52" t="s">
        <v>673</v>
      </c>
      <c r="BZ745" s="52" t="s">
        <v>2993</v>
      </c>
      <c r="CK745" s="103">
        <f t="shared" si="327"/>
        <v>-5.8207660913467407E-11</v>
      </c>
    </row>
    <row r="746" spans="1:89" x14ac:dyDescent="0.3">
      <c r="B746" s="104" t="s">
        <v>220</v>
      </c>
      <c r="C746" s="104"/>
      <c r="D746" s="104"/>
      <c r="E746" s="104"/>
      <c r="F746" s="140">
        <v>18276811.52</v>
      </c>
      <c r="G746" s="100">
        <f>G747+G748</f>
        <v>18276811.52</v>
      </c>
      <c r="H746" s="101">
        <f t="shared" ref="H746:AH746" si="344">H747+H748</f>
        <v>0</v>
      </c>
      <c r="I746" s="101">
        <f t="shared" si="344"/>
        <v>0</v>
      </c>
      <c r="J746" s="101">
        <f t="shared" si="344"/>
        <v>0</v>
      </c>
      <c r="K746" s="101">
        <f t="shared" si="344"/>
        <v>0</v>
      </c>
      <c r="L746" s="101">
        <f t="shared" si="344"/>
        <v>0</v>
      </c>
      <c r="M746" s="101">
        <f t="shared" si="344"/>
        <v>0</v>
      </c>
      <c r="N746" s="102">
        <f t="shared" si="344"/>
        <v>0</v>
      </c>
      <c r="O746" s="101">
        <f t="shared" si="344"/>
        <v>0</v>
      </c>
      <c r="P746" s="101">
        <f t="shared" si="344"/>
        <v>2169.1999999999998</v>
      </c>
      <c r="Q746" s="101">
        <f t="shared" si="344"/>
        <v>17502263.09</v>
      </c>
      <c r="R746" s="101">
        <f t="shared" si="344"/>
        <v>0</v>
      </c>
      <c r="S746" s="101">
        <f t="shared" si="344"/>
        <v>0</v>
      </c>
      <c r="T746" s="101">
        <f t="shared" si="344"/>
        <v>0</v>
      </c>
      <c r="U746" s="101">
        <f t="shared" si="344"/>
        <v>0</v>
      </c>
      <c r="V746" s="101">
        <f t="shared" si="344"/>
        <v>0</v>
      </c>
      <c r="W746" s="101">
        <f t="shared" si="344"/>
        <v>0</v>
      </c>
      <c r="X746" s="101">
        <f t="shared" si="344"/>
        <v>0</v>
      </c>
      <c r="Y746" s="101">
        <f t="shared" si="344"/>
        <v>0</v>
      </c>
      <c r="Z746" s="101">
        <f t="shared" si="344"/>
        <v>0</v>
      </c>
      <c r="AA746" s="101">
        <f t="shared" si="344"/>
        <v>0</v>
      </c>
      <c r="AB746" s="101">
        <f t="shared" si="344"/>
        <v>0</v>
      </c>
      <c r="AC746" s="101">
        <f t="shared" si="344"/>
        <v>0</v>
      </c>
      <c r="AD746" s="101">
        <f t="shared" si="344"/>
        <v>0</v>
      </c>
      <c r="AE746" s="101">
        <f t="shared" si="344"/>
        <v>0</v>
      </c>
      <c r="AF746" s="101">
        <f t="shared" si="344"/>
        <v>374548.43</v>
      </c>
      <c r="AG746" s="101">
        <f t="shared" si="344"/>
        <v>400000</v>
      </c>
      <c r="AH746" s="101">
        <f t="shared" si="344"/>
        <v>0</v>
      </c>
      <c r="AI746" s="93" t="s">
        <v>17075</v>
      </c>
      <c r="AJ746" s="93" t="s">
        <v>17075</v>
      </c>
      <c r="AK746" s="93" t="s">
        <v>17075</v>
      </c>
      <c r="AL746" s="105"/>
      <c r="AM746" s="105"/>
      <c r="AN746" s="105"/>
      <c r="AO746" s="105"/>
      <c r="AP746" s="106"/>
      <c r="AQ746" s="106"/>
      <c r="AR746" s="106"/>
      <c r="AS746" s="106"/>
      <c r="AT746" s="106"/>
      <c r="AU746" s="106"/>
      <c r="AV746" s="106"/>
      <c r="AW746" s="106"/>
      <c r="AX746" s="106"/>
      <c r="AY746" s="106"/>
      <c r="AZ746" s="106"/>
      <c r="BA746" s="107"/>
      <c r="BB746" s="107"/>
      <c r="BC746" s="106"/>
      <c r="BD746" s="106"/>
      <c r="BE746" s="108"/>
      <c r="BF746" s="109">
        <f t="shared" si="341"/>
        <v>-2169.1999999999998</v>
      </c>
      <c r="BM746" s="52" t="e">
        <f t="shared" si="342"/>
        <v>#N/A</v>
      </c>
      <c r="BP746" s="52" t="s">
        <v>655</v>
      </c>
      <c r="BQ746" s="52" t="s">
        <v>672</v>
      </c>
      <c r="BR746" s="52" t="s">
        <v>3343</v>
      </c>
      <c r="BX746" s="52" t="s">
        <v>655</v>
      </c>
      <c r="BY746" s="52" t="s">
        <v>672</v>
      </c>
      <c r="BZ746" s="52" t="s">
        <v>3343</v>
      </c>
      <c r="CK746" s="103">
        <f t="shared" si="327"/>
        <v>-2.9103830456733704E-10</v>
      </c>
    </row>
    <row r="747" spans="1:89" x14ac:dyDescent="0.3">
      <c r="A747" s="52">
        <v>1</v>
      </c>
      <c r="B747" s="110">
        <f>SUBTOTAL(9,$A$615:A747)</f>
        <v>106</v>
      </c>
      <c r="C747" s="115" t="s">
        <v>245</v>
      </c>
      <c r="D747" s="115"/>
      <c r="E747" s="115"/>
      <c r="F747" s="116">
        <v>8618546.2400000002</v>
      </c>
      <c r="G747" s="101">
        <f t="shared" ref="G747:G748" si="345">H747+I747+J747+K747+L747+M747+O747+Q747+S747+U747+W747+X747+Y747+Z747+AA747+AB747+AC747+AD747+AE747+AF747+AG747+AH747</f>
        <v>8618546.2400000002</v>
      </c>
      <c r="H747" s="117">
        <v>0</v>
      </c>
      <c r="I747" s="117">
        <v>0</v>
      </c>
      <c r="J747" s="117">
        <v>0</v>
      </c>
      <c r="K747" s="117">
        <v>0</v>
      </c>
      <c r="L747" s="117">
        <v>0</v>
      </c>
      <c r="M747" s="117">
        <v>0</v>
      </c>
      <c r="N747" s="118">
        <v>0</v>
      </c>
      <c r="O747" s="117">
        <v>0</v>
      </c>
      <c r="P747" s="101">
        <v>1022.9</v>
      </c>
      <c r="Q747" s="101">
        <f>ROUND((F747-AG747)/102.14*100,2)</f>
        <v>8242163.9299999997</v>
      </c>
      <c r="R747" s="117">
        <v>0</v>
      </c>
      <c r="S747" s="117">
        <v>0</v>
      </c>
      <c r="T747" s="117">
        <v>0</v>
      </c>
      <c r="U747" s="117">
        <v>0</v>
      </c>
      <c r="V747" s="117">
        <v>0</v>
      </c>
      <c r="W747" s="117">
        <v>0</v>
      </c>
      <c r="X747" s="117">
        <v>0</v>
      </c>
      <c r="Y747" s="117">
        <v>0</v>
      </c>
      <c r="Z747" s="117">
        <v>0</v>
      </c>
      <c r="AA747" s="117">
        <v>0</v>
      </c>
      <c r="AB747" s="117">
        <v>0</v>
      </c>
      <c r="AC747" s="117">
        <v>0</v>
      </c>
      <c r="AD747" s="117">
        <v>0</v>
      </c>
      <c r="AE747" s="117">
        <v>0</v>
      </c>
      <c r="AF747" s="101">
        <f>ROUND(Q747*2.14%,2)</f>
        <v>176382.31</v>
      </c>
      <c r="AG747" s="117">
        <v>200000</v>
      </c>
      <c r="AH747" s="117">
        <v>0</v>
      </c>
      <c r="AI747" s="93">
        <v>2025</v>
      </c>
      <c r="AJ747" s="93">
        <v>2025</v>
      </c>
      <c r="AK747" s="93">
        <v>2025</v>
      </c>
      <c r="AL747" s="105"/>
      <c r="AM747" s="105"/>
      <c r="AN747" s="105"/>
      <c r="AO747" s="105"/>
      <c r="AP747" s="106" t="s">
        <v>17013</v>
      </c>
      <c r="AQ747" s="106" t="s">
        <v>17002</v>
      </c>
      <c r="AR747" s="106">
        <v>0</v>
      </c>
      <c r="AS747" s="106" t="s">
        <v>17010</v>
      </c>
      <c r="AT747" s="106" t="s">
        <v>17004</v>
      </c>
      <c r="AU747" s="106" t="s">
        <v>17010</v>
      </c>
      <c r="AV747" s="106"/>
      <c r="AW747" s="106"/>
      <c r="AX747" s="106"/>
      <c r="AY747" s="106"/>
      <c r="AZ747" s="106" t="s">
        <v>934</v>
      </c>
      <c r="BA747" s="107">
        <v>966.3</v>
      </c>
      <c r="BB747" s="107">
        <v>1034.9000000000001</v>
      </c>
      <c r="BC747" s="106" t="s">
        <v>2975</v>
      </c>
      <c r="BD747" s="106" t="s">
        <v>17058</v>
      </c>
      <c r="BE747" s="108"/>
      <c r="BF747" s="109">
        <f t="shared" si="341"/>
        <v>12.000000000000114</v>
      </c>
      <c r="BM747" s="52" t="str">
        <f t="shared" si="342"/>
        <v>700.000</v>
      </c>
      <c r="BP747" s="52" t="s">
        <v>3344</v>
      </c>
      <c r="BQ747" s="52" t="s">
        <v>795</v>
      </c>
      <c r="BR747" s="52" t="s">
        <v>3345</v>
      </c>
      <c r="BX747" s="52" t="s">
        <v>3344</v>
      </c>
      <c r="BY747" s="52" t="s">
        <v>795</v>
      </c>
      <c r="BZ747" s="52" t="s">
        <v>3345</v>
      </c>
      <c r="CK747" s="103">
        <f t="shared" si="327"/>
        <v>5.2386894822120667E-10</v>
      </c>
    </row>
    <row r="748" spans="1:89" x14ac:dyDescent="0.3">
      <c r="A748" s="52">
        <v>1</v>
      </c>
      <c r="B748" s="110">
        <f>SUBTOTAL(9,$A$615:A748)</f>
        <v>107</v>
      </c>
      <c r="C748" s="115" t="s">
        <v>246</v>
      </c>
      <c r="D748" s="115"/>
      <c r="E748" s="115"/>
      <c r="F748" s="116">
        <v>9658265.2799999993</v>
      </c>
      <c r="G748" s="101">
        <f t="shared" si="345"/>
        <v>9658265.2799999993</v>
      </c>
      <c r="H748" s="117">
        <v>0</v>
      </c>
      <c r="I748" s="117">
        <v>0</v>
      </c>
      <c r="J748" s="117">
        <v>0</v>
      </c>
      <c r="K748" s="117">
        <v>0</v>
      </c>
      <c r="L748" s="117">
        <v>0</v>
      </c>
      <c r="M748" s="117">
        <v>0</v>
      </c>
      <c r="N748" s="118">
        <v>0</v>
      </c>
      <c r="O748" s="117">
        <v>0</v>
      </c>
      <c r="P748" s="101">
        <v>1146.3</v>
      </c>
      <c r="Q748" s="101">
        <f>ROUND((F748-AG748)/102.14*100,2)</f>
        <v>9260099.1600000001</v>
      </c>
      <c r="R748" s="117">
        <v>0</v>
      </c>
      <c r="S748" s="117">
        <v>0</v>
      </c>
      <c r="T748" s="117">
        <v>0</v>
      </c>
      <c r="U748" s="117">
        <v>0</v>
      </c>
      <c r="V748" s="117">
        <v>0</v>
      </c>
      <c r="W748" s="117">
        <v>0</v>
      </c>
      <c r="X748" s="117">
        <v>0</v>
      </c>
      <c r="Y748" s="117">
        <v>0</v>
      </c>
      <c r="Z748" s="117">
        <v>0</v>
      </c>
      <c r="AA748" s="117">
        <v>0</v>
      </c>
      <c r="AB748" s="117">
        <v>0</v>
      </c>
      <c r="AC748" s="117">
        <v>0</v>
      </c>
      <c r="AD748" s="117">
        <v>0</v>
      </c>
      <c r="AE748" s="117">
        <v>0</v>
      </c>
      <c r="AF748" s="101">
        <f>ROUND(Q748*2.14%,2)</f>
        <v>198166.12</v>
      </c>
      <c r="AG748" s="117">
        <v>200000</v>
      </c>
      <c r="AH748" s="117">
        <v>0</v>
      </c>
      <c r="AI748" s="93">
        <v>2025</v>
      </c>
      <c r="AJ748" s="93">
        <v>2025</v>
      </c>
      <c r="AK748" s="93">
        <v>2025</v>
      </c>
      <c r="AL748" s="105"/>
      <c r="AM748" s="105"/>
      <c r="AN748" s="105"/>
      <c r="AO748" s="105"/>
      <c r="AP748" s="106" t="s">
        <v>17000</v>
      </c>
      <c r="AQ748" s="106" t="s">
        <v>16997</v>
      </c>
      <c r="AR748" s="106">
        <v>0</v>
      </c>
      <c r="AS748" s="106" t="s">
        <v>17012</v>
      </c>
      <c r="AT748" s="106" t="s">
        <v>17017</v>
      </c>
      <c r="AU748" s="106" t="s">
        <v>17002</v>
      </c>
      <c r="AV748" s="106"/>
      <c r="AW748" s="106"/>
      <c r="AX748" s="106"/>
      <c r="AY748" s="106"/>
      <c r="AZ748" s="106" t="s">
        <v>619</v>
      </c>
      <c r="BA748" s="107">
        <v>3122.4</v>
      </c>
      <c r="BB748" s="107" t="s">
        <v>2993</v>
      </c>
      <c r="BC748" s="106" t="s">
        <v>2975</v>
      </c>
      <c r="BD748" s="106" t="s">
        <v>17058</v>
      </c>
      <c r="BE748" s="108"/>
      <c r="BF748" s="109" t="e">
        <f t="shared" si="341"/>
        <v>#VALUE!</v>
      </c>
      <c r="BM748" s="52" t="str">
        <f t="shared" si="342"/>
        <v>нет данных</v>
      </c>
      <c r="BP748" s="52" t="s">
        <v>3346</v>
      </c>
      <c r="BQ748" s="52" t="s">
        <v>2993</v>
      </c>
      <c r="BR748" s="52" t="s">
        <v>3347</v>
      </c>
      <c r="BX748" s="52" t="s">
        <v>3346</v>
      </c>
      <c r="BY748" s="52" t="s">
        <v>2993</v>
      </c>
      <c r="BZ748" s="52" t="s">
        <v>3347</v>
      </c>
      <c r="CK748" s="103">
        <f t="shared" si="327"/>
        <v>-8.149072527885437E-10</v>
      </c>
    </row>
    <row r="749" spans="1:89" x14ac:dyDescent="0.3">
      <c r="B749" s="104" t="s">
        <v>221</v>
      </c>
      <c r="C749" s="104"/>
      <c r="D749" s="104"/>
      <c r="E749" s="104"/>
      <c r="F749" s="140">
        <v>12674630.08</v>
      </c>
      <c r="G749" s="100">
        <f>G750+G751</f>
        <v>12674630.079999998</v>
      </c>
      <c r="H749" s="101">
        <f t="shared" ref="H749:AH749" si="346">H750+H751</f>
        <v>0</v>
      </c>
      <c r="I749" s="101">
        <f t="shared" si="346"/>
        <v>0</v>
      </c>
      <c r="J749" s="101">
        <f t="shared" si="346"/>
        <v>0</v>
      </c>
      <c r="K749" s="101">
        <f t="shared" si="346"/>
        <v>0</v>
      </c>
      <c r="L749" s="101">
        <f t="shared" si="346"/>
        <v>0</v>
      </c>
      <c r="M749" s="101">
        <f t="shared" si="346"/>
        <v>0</v>
      </c>
      <c r="N749" s="102">
        <f t="shared" si="346"/>
        <v>0</v>
      </c>
      <c r="O749" s="101">
        <f t="shared" si="346"/>
        <v>0</v>
      </c>
      <c r="P749" s="101">
        <f t="shared" si="346"/>
        <v>1504.3</v>
      </c>
      <c r="Q749" s="101">
        <f t="shared" si="346"/>
        <v>12056618.449999999</v>
      </c>
      <c r="R749" s="101">
        <f t="shared" si="346"/>
        <v>0</v>
      </c>
      <c r="S749" s="101">
        <f t="shared" si="346"/>
        <v>0</v>
      </c>
      <c r="T749" s="101">
        <f t="shared" si="346"/>
        <v>0</v>
      </c>
      <c r="U749" s="101">
        <f t="shared" si="346"/>
        <v>0</v>
      </c>
      <c r="V749" s="101">
        <f t="shared" si="346"/>
        <v>0</v>
      </c>
      <c r="W749" s="101">
        <f t="shared" si="346"/>
        <v>0</v>
      </c>
      <c r="X749" s="101">
        <f t="shared" si="346"/>
        <v>0</v>
      </c>
      <c r="Y749" s="101">
        <f t="shared" si="346"/>
        <v>0</v>
      </c>
      <c r="Z749" s="101">
        <f t="shared" si="346"/>
        <v>0</v>
      </c>
      <c r="AA749" s="101">
        <f t="shared" si="346"/>
        <v>0</v>
      </c>
      <c r="AB749" s="101">
        <f t="shared" si="346"/>
        <v>0</v>
      </c>
      <c r="AC749" s="101">
        <f t="shared" si="346"/>
        <v>0</v>
      </c>
      <c r="AD749" s="101">
        <f t="shared" si="346"/>
        <v>0</v>
      </c>
      <c r="AE749" s="101">
        <f t="shared" si="346"/>
        <v>0</v>
      </c>
      <c r="AF749" s="101">
        <f t="shared" si="346"/>
        <v>258011.63</v>
      </c>
      <c r="AG749" s="101">
        <f t="shared" si="346"/>
        <v>360000</v>
      </c>
      <c r="AH749" s="101">
        <f t="shared" si="346"/>
        <v>0</v>
      </c>
      <c r="AI749" s="93" t="s">
        <v>17075</v>
      </c>
      <c r="AJ749" s="93" t="s">
        <v>17075</v>
      </c>
      <c r="AK749" s="93" t="s">
        <v>17075</v>
      </c>
      <c r="AL749" s="105"/>
      <c r="AM749" s="105"/>
      <c r="AN749" s="105"/>
      <c r="AO749" s="105"/>
      <c r="AP749" s="106"/>
      <c r="AQ749" s="106"/>
      <c r="AR749" s="106"/>
      <c r="AS749" s="106"/>
      <c r="AT749" s="106"/>
      <c r="AU749" s="106"/>
      <c r="AV749" s="106"/>
      <c r="AW749" s="106"/>
      <c r="AX749" s="106"/>
      <c r="AY749" s="106"/>
      <c r="AZ749" s="106"/>
      <c r="BA749" s="107"/>
      <c r="BB749" s="107"/>
      <c r="BC749" s="106"/>
      <c r="BD749" s="106"/>
      <c r="BE749" s="108"/>
      <c r="BF749" s="109">
        <f t="shared" si="341"/>
        <v>-1504.3</v>
      </c>
      <c r="BM749" s="52" t="e">
        <f t="shared" si="342"/>
        <v>#N/A</v>
      </c>
      <c r="BP749" s="52" t="s">
        <v>3348</v>
      </c>
      <c r="BQ749" s="52" t="s">
        <v>2993</v>
      </c>
      <c r="BR749" s="52" t="s">
        <v>1802</v>
      </c>
      <c r="BX749" s="52" t="s">
        <v>3348</v>
      </c>
      <c r="BY749" s="52" t="s">
        <v>2993</v>
      </c>
      <c r="BZ749" s="52" t="s">
        <v>1802</v>
      </c>
      <c r="CK749" s="103">
        <f t="shared" si="327"/>
        <v>-1.0477378964424133E-9</v>
      </c>
    </row>
    <row r="750" spans="1:89" x14ac:dyDescent="0.3">
      <c r="A750" s="52">
        <v>1</v>
      </c>
      <c r="B750" s="110">
        <f>SUBTOTAL(9,$A$615:A750)</f>
        <v>108</v>
      </c>
      <c r="C750" s="115" t="s">
        <v>251</v>
      </c>
      <c r="D750" s="115"/>
      <c r="E750" s="115"/>
      <c r="F750" s="116">
        <v>5383115.8399999999</v>
      </c>
      <c r="G750" s="101">
        <f t="shared" ref="G750:G751" si="347">H750+I750+J750+K750+L750+M750+O750+Q750+S750+U750+W750+X750+Y750+Z750+AA750+AB750+AC750+AD750+AE750+AF750+AG750+AH750</f>
        <v>5383115.8399999999</v>
      </c>
      <c r="H750" s="117">
        <v>0</v>
      </c>
      <c r="I750" s="117">
        <v>0</v>
      </c>
      <c r="J750" s="117">
        <v>0</v>
      </c>
      <c r="K750" s="117">
        <v>0</v>
      </c>
      <c r="L750" s="117">
        <v>0</v>
      </c>
      <c r="M750" s="117">
        <v>0</v>
      </c>
      <c r="N750" s="118">
        <v>0</v>
      </c>
      <c r="O750" s="117">
        <v>0</v>
      </c>
      <c r="P750" s="101">
        <v>638.9</v>
      </c>
      <c r="Q750" s="101">
        <f>ROUND((F750-AG750)/102.14*100,2)</f>
        <v>5094102.0599999996</v>
      </c>
      <c r="R750" s="117">
        <v>0</v>
      </c>
      <c r="S750" s="117">
        <v>0</v>
      </c>
      <c r="T750" s="117">
        <v>0</v>
      </c>
      <c r="U750" s="117">
        <v>0</v>
      </c>
      <c r="V750" s="117">
        <v>0</v>
      </c>
      <c r="W750" s="117">
        <v>0</v>
      </c>
      <c r="X750" s="117">
        <v>0</v>
      </c>
      <c r="Y750" s="117">
        <v>0</v>
      </c>
      <c r="Z750" s="117">
        <v>0</v>
      </c>
      <c r="AA750" s="117">
        <v>0</v>
      </c>
      <c r="AB750" s="117">
        <v>0</v>
      </c>
      <c r="AC750" s="117">
        <v>0</v>
      </c>
      <c r="AD750" s="117">
        <v>0</v>
      </c>
      <c r="AE750" s="117">
        <v>0</v>
      </c>
      <c r="AF750" s="101">
        <f>ROUND(Q750*2.14%,2)</f>
        <v>109013.78</v>
      </c>
      <c r="AG750" s="101">
        <v>180000</v>
      </c>
      <c r="AH750" s="117">
        <v>0</v>
      </c>
      <c r="AI750" s="93">
        <v>2025</v>
      </c>
      <c r="AJ750" s="93">
        <v>2025</v>
      </c>
      <c r="AK750" s="93">
        <v>2025</v>
      </c>
      <c r="AL750" s="105"/>
      <c r="AM750" s="105"/>
      <c r="AN750" s="105"/>
      <c r="AO750" s="105"/>
      <c r="AP750" s="106" t="s">
        <v>17013</v>
      </c>
      <c r="AQ750" s="106" t="s">
        <v>17002</v>
      </c>
      <c r="AR750" s="106">
        <v>0</v>
      </c>
      <c r="AS750" s="106" t="s">
        <v>16996</v>
      </c>
      <c r="AT750" s="106" t="s">
        <v>17004</v>
      </c>
      <c r="AU750" s="106" t="s">
        <v>17010</v>
      </c>
      <c r="AV750" s="106"/>
      <c r="AW750" s="106"/>
      <c r="AX750" s="106"/>
      <c r="AY750" s="106"/>
      <c r="AZ750" s="106" t="s">
        <v>1275</v>
      </c>
      <c r="BA750" s="107">
        <v>2658.84</v>
      </c>
      <c r="BB750" s="107">
        <v>638.9</v>
      </c>
      <c r="BC750" s="106" t="s">
        <v>2975</v>
      </c>
      <c r="BD750" s="106" t="s">
        <v>17058</v>
      </c>
      <c r="BE750" s="108"/>
      <c r="BF750" s="109">
        <f t="shared" si="341"/>
        <v>0</v>
      </c>
      <c r="BM750" s="52" t="str">
        <f t="shared" si="342"/>
        <v>560.480</v>
      </c>
      <c r="BP750" s="52" t="s">
        <v>3349</v>
      </c>
      <c r="BQ750" s="52" t="s">
        <v>1147</v>
      </c>
      <c r="BR750" s="52" t="s">
        <v>3351</v>
      </c>
      <c r="BX750" s="52" t="s">
        <v>3349</v>
      </c>
      <c r="BY750" s="52" t="s">
        <v>1147</v>
      </c>
      <c r="BZ750" s="52" t="s">
        <v>3351</v>
      </c>
      <c r="CK750" s="103">
        <f t="shared" si="327"/>
        <v>2.6193447411060333E-10</v>
      </c>
    </row>
    <row r="751" spans="1:89" x14ac:dyDescent="0.3">
      <c r="A751" s="52">
        <v>1</v>
      </c>
      <c r="B751" s="110">
        <f>SUBTOTAL(9,$A$615:A751)</f>
        <v>109</v>
      </c>
      <c r="C751" s="115" t="s">
        <v>247</v>
      </c>
      <c r="D751" s="115"/>
      <c r="E751" s="115"/>
      <c r="F751" s="116">
        <v>7291514.2400000002</v>
      </c>
      <c r="G751" s="101">
        <f t="shared" si="347"/>
        <v>7291514.2399999993</v>
      </c>
      <c r="H751" s="117">
        <v>0</v>
      </c>
      <c r="I751" s="117">
        <v>0</v>
      </c>
      <c r="J751" s="117">
        <v>0</v>
      </c>
      <c r="K751" s="117">
        <v>0</v>
      </c>
      <c r="L751" s="117">
        <v>0</v>
      </c>
      <c r="M751" s="117">
        <v>0</v>
      </c>
      <c r="N751" s="118">
        <v>0</v>
      </c>
      <c r="O751" s="117">
        <v>0</v>
      </c>
      <c r="P751" s="101">
        <v>865.4</v>
      </c>
      <c r="Q751" s="101">
        <f>ROUND((F751-AG751)/102.14*100,2)</f>
        <v>6962516.3899999997</v>
      </c>
      <c r="R751" s="117">
        <v>0</v>
      </c>
      <c r="S751" s="117">
        <v>0</v>
      </c>
      <c r="T751" s="117">
        <v>0</v>
      </c>
      <c r="U751" s="117">
        <v>0</v>
      </c>
      <c r="V751" s="117">
        <v>0</v>
      </c>
      <c r="W751" s="117">
        <v>0</v>
      </c>
      <c r="X751" s="117">
        <v>0</v>
      </c>
      <c r="Y751" s="117">
        <v>0</v>
      </c>
      <c r="Z751" s="117">
        <v>0</v>
      </c>
      <c r="AA751" s="117">
        <v>0</v>
      </c>
      <c r="AB751" s="117">
        <v>0</v>
      </c>
      <c r="AC751" s="117">
        <v>0</v>
      </c>
      <c r="AD751" s="117">
        <v>0</v>
      </c>
      <c r="AE751" s="117">
        <v>0</v>
      </c>
      <c r="AF751" s="101">
        <f>ROUND(Q751*2.14%,2)</f>
        <v>148997.85</v>
      </c>
      <c r="AG751" s="101">
        <v>180000</v>
      </c>
      <c r="AH751" s="117">
        <v>0</v>
      </c>
      <c r="AI751" s="93">
        <v>2025</v>
      </c>
      <c r="AJ751" s="93">
        <v>2025</v>
      </c>
      <c r="AK751" s="93">
        <v>2025</v>
      </c>
      <c r="AL751" s="105"/>
      <c r="AM751" s="105"/>
      <c r="AN751" s="105"/>
      <c r="AO751" s="105"/>
      <c r="AP751" s="106" t="s">
        <v>17013</v>
      </c>
      <c r="AQ751" s="106" t="s">
        <v>16997</v>
      </c>
      <c r="AR751" s="106">
        <v>0</v>
      </c>
      <c r="AS751" s="106" t="s">
        <v>17007</v>
      </c>
      <c r="AT751" s="106" t="s">
        <v>17017</v>
      </c>
      <c r="AU751" s="106" t="s">
        <v>17010</v>
      </c>
      <c r="AV751" s="106"/>
      <c r="AW751" s="106"/>
      <c r="AX751" s="106"/>
      <c r="AY751" s="106"/>
      <c r="AZ751" s="106" t="s">
        <v>1021</v>
      </c>
      <c r="BA751" s="107">
        <v>3651.64</v>
      </c>
      <c r="BB751" s="107">
        <v>865.4</v>
      </c>
      <c r="BC751" s="106" t="s">
        <v>2975</v>
      </c>
      <c r="BD751" s="106" t="s">
        <v>17058</v>
      </c>
      <c r="BE751" s="108"/>
      <c r="BF751" s="109">
        <f t="shared" si="341"/>
        <v>0</v>
      </c>
      <c r="BM751" s="52" t="str">
        <f t="shared" si="342"/>
        <v>773.300</v>
      </c>
      <c r="BP751" s="52" t="s">
        <v>3352</v>
      </c>
      <c r="BQ751" s="52" t="s">
        <v>2988</v>
      </c>
      <c r="BR751" s="52" t="s">
        <v>3337</v>
      </c>
      <c r="BX751" s="52" t="s">
        <v>3352</v>
      </c>
      <c r="BY751" s="52" t="s">
        <v>2988</v>
      </c>
      <c r="BZ751" s="52" t="s">
        <v>3337</v>
      </c>
      <c r="CK751" s="103">
        <f t="shared" si="327"/>
        <v>-3.7834979593753815E-10</v>
      </c>
    </row>
    <row r="752" spans="1:89" x14ac:dyDescent="0.3">
      <c r="B752" s="104" t="s">
        <v>222</v>
      </c>
      <c r="C752" s="104"/>
      <c r="D752" s="104"/>
      <c r="E752" s="104"/>
      <c r="F752" s="140">
        <v>17698274.210000001</v>
      </c>
      <c r="G752" s="100">
        <f>G753+G754+G755+G756+G757</f>
        <v>17698274.210000001</v>
      </c>
      <c r="H752" s="101">
        <f t="shared" ref="H752:AH752" si="348">H753+H754+H755+H756+H757</f>
        <v>0</v>
      </c>
      <c r="I752" s="101">
        <f t="shared" si="348"/>
        <v>0</v>
      </c>
      <c r="J752" s="101">
        <f t="shared" si="348"/>
        <v>4183398.13</v>
      </c>
      <c r="K752" s="101">
        <f t="shared" si="348"/>
        <v>0</v>
      </c>
      <c r="L752" s="101">
        <f t="shared" si="348"/>
        <v>0</v>
      </c>
      <c r="M752" s="101">
        <f t="shared" si="348"/>
        <v>0</v>
      </c>
      <c r="N752" s="102">
        <f t="shared" si="348"/>
        <v>0</v>
      </c>
      <c r="O752" s="101">
        <f t="shared" si="348"/>
        <v>0</v>
      </c>
      <c r="P752" s="101">
        <f t="shared" si="348"/>
        <v>1223.0999999999999</v>
      </c>
      <c r="Q752" s="101">
        <f t="shared" si="348"/>
        <v>9619494.1799999997</v>
      </c>
      <c r="R752" s="101">
        <f t="shared" si="348"/>
        <v>0</v>
      </c>
      <c r="S752" s="101">
        <f t="shared" si="348"/>
        <v>0</v>
      </c>
      <c r="T752" s="101">
        <f t="shared" si="348"/>
        <v>0</v>
      </c>
      <c r="U752" s="101">
        <f t="shared" si="348"/>
        <v>0</v>
      </c>
      <c r="V752" s="101">
        <f t="shared" si="348"/>
        <v>88.83</v>
      </c>
      <c r="W752" s="101">
        <f t="shared" si="348"/>
        <v>2790287.84</v>
      </c>
      <c r="X752" s="101">
        <f t="shared" si="348"/>
        <v>0</v>
      </c>
      <c r="Y752" s="101">
        <f t="shared" si="348"/>
        <v>0</v>
      </c>
      <c r="Z752" s="101">
        <f t="shared" si="348"/>
        <v>0</v>
      </c>
      <c r="AA752" s="101">
        <f t="shared" si="348"/>
        <v>0</v>
      </c>
      <c r="AB752" s="101">
        <f t="shared" si="348"/>
        <v>0</v>
      </c>
      <c r="AC752" s="101">
        <f t="shared" si="348"/>
        <v>0</v>
      </c>
      <c r="AD752" s="101">
        <f t="shared" si="348"/>
        <v>0</v>
      </c>
      <c r="AE752" s="101">
        <f t="shared" si="348"/>
        <v>0</v>
      </c>
      <c r="AF752" s="101">
        <f t="shared" si="348"/>
        <v>355094.06000000006</v>
      </c>
      <c r="AG752" s="101">
        <f t="shared" si="348"/>
        <v>750000</v>
      </c>
      <c r="AH752" s="101">
        <f t="shared" si="348"/>
        <v>0</v>
      </c>
      <c r="AI752" s="93" t="s">
        <v>17075</v>
      </c>
      <c r="AJ752" s="93" t="s">
        <v>17075</v>
      </c>
      <c r="AK752" s="93" t="s">
        <v>17075</v>
      </c>
      <c r="AL752" s="105"/>
      <c r="AM752" s="105"/>
      <c r="AN752" s="105"/>
      <c r="AO752" s="105"/>
      <c r="AP752" s="106"/>
      <c r="AQ752" s="106"/>
      <c r="AR752" s="106"/>
      <c r="AS752" s="106"/>
      <c r="AT752" s="106"/>
      <c r="AU752" s="106"/>
      <c r="AV752" s="106"/>
      <c r="AW752" s="106"/>
      <c r="AX752" s="106"/>
      <c r="AY752" s="106"/>
      <c r="AZ752" s="106"/>
      <c r="BA752" s="107"/>
      <c r="BB752" s="107"/>
      <c r="BC752" s="106"/>
      <c r="BD752" s="106"/>
      <c r="BE752" s="108"/>
      <c r="BF752" s="109">
        <f t="shared" si="341"/>
        <v>-1223.0999999999999</v>
      </c>
      <c r="BM752" s="52" t="e">
        <f t="shared" si="342"/>
        <v>#N/A</v>
      </c>
      <c r="BP752" s="52" t="s">
        <v>3353</v>
      </c>
      <c r="BQ752" s="52" t="s">
        <v>788</v>
      </c>
      <c r="BR752" s="52" t="s">
        <v>705</v>
      </c>
      <c r="BX752" s="52" t="s">
        <v>3353</v>
      </c>
      <c r="BY752" s="52" t="s">
        <v>788</v>
      </c>
      <c r="BZ752" s="52" t="s">
        <v>705</v>
      </c>
      <c r="CK752" s="103">
        <f t="shared" si="327"/>
        <v>2.3283064365386963E-9</v>
      </c>
    </row>
    <row r="753" spans="1:89" x14ac:dyDescent="0.3">
      <c r="A753" s="52">
        <v>1</v>
      </c>
      <c r="B753" s="110">
        <f>SUBTOTAL(9,$A$615:A753)</f>
        <v>110</v>
      </c>
      <c r="C753" s="115" t="s">
        <v>252</v>
      </c>
      <c r="D753" s="115"/>
      <c r="E753" s="115"/>
      <c r="F753" s="116">
        <v>4392922.8499999996</v>
      </c>
      <c r="G753" s="101">
        <f t="shared" ref="G753:G757" si="349">H753+I753+J753+K753+L753+M753+O753+Q753+S753+U753+W753+X753+Y753+Z753+AA753+AB753+AC753+AD753+AE753+AF753+AG753+AH753</f>
        <v>4392922.8499999996</v>
      </c>
      <c r="H753" s="117">
        <v>0</v>
      </c>
      <c r="I753" s="117">
        <v>0</v>
      </c>
      <c r="J753" s="117">
        <f>ROUND((F753-AG753)/102.14*100,2)</f>
        <v>4183398.13</v>
      </c>
      <c r="K753" s="117">
        <v>0</v>
      </c>
      <c r="L753" s="117">
        <v>0</v>
      </c>
      <c r="M753" s="117">
        <v>0</v>
      </c>
      <c r="N753" s="118">
        <v>0</v>
      </c>
      <c r="O753" s="117">
        <v>0</v>
      </c>
      <c r="P753" s="101">
        <v>0</v>
      </c>
      <c r="Q753" s="153">
        <v>0</v>
      </c>
      <c r="R753" s="117">
        <v>0</v>
      </c>
      <c r="S753" s="117">
        <v>0</v>
      </c>
      <c r="T753" s="117">
        <v>0</v>
      </c>
      <c r="U753" s="117">
        <v>0</v>
      </c>
      <c r="V753" s="117">
        <v>0</v>
      </c>
      <c r="W753" s="117">
        <v>0</v>
      </c>
      <c r="X753" s="117">
        <v>0</v>
      </c>
      <c r="Y753" s="117">
        <v>0</v>
      </c>
      <c r="Z753" s="117">
        <v>0</v>
      </c>
      <c r="AA753" s="117">
        <v>0</v>
      </c>
      <c r="AB753" s="117">
        <v>0</v>
      </c>
      <c r="AC753" s="117">
        <v>0</v>
      </c>
      <c r="AD753" s="117">
        <v>0</v>
      </c>
      <c r="AE753" s="117">
        <v>0</v>
      </c>
      <c r="AF753" s="117">
        <f>ROUND(J753*2.14%,2)</f>
        <v>89524.72</v>
      </c>
      <c r="AG753" s="117">
        <v>120000</v>
      </c>
      <c r="AH753" s="117">
        <v>0</v>
      </c>
      <c r="AI753" s="93">
        <v>2025</v>
      </c>
      <c r="AJ753" s="93">
        <v>2025</v>
      </c>
      <c r="AK753" s="93">
        <v>2025</v>
      </c>
      <c r="AL753" s="105"/>
      <c r="AM753" s="105"/>
      <c r="AN753" s="105"/>
      <c r="AO753" s="105"/>
      <c r="AP753" s="106">
        <v>2015</v>
      </c>
      <c r="AQ753" s="106" t="s">
        <v>17000</v>
      </c>
      <c r="AR753" s="106">
        <v>0</v>
      </c>
      <c r="AS753" s="106" t="s">
        <v>17014</v>
      </c>
      <c r="AT753" s="106" t="s">
        <v>16996</v>
      </c>
      <c r="AU753" s="106" t="s">
        <v>17003</v>
      </c>
      <c r="AV753" s="106"/>
      <c r="AW753" s="106" t="s">
        <v>17021</v>
      </c>
      <c r="AX753" s="114">
        <v>1225098.74</v>
      </c>
      <c r="AY753" s="114">
        <v>1676111.39</v>
      </c>
      <c r="AZ753" s="106" t="s">
        <v>818</v>
      </c>
      <c r="BA753" s="107">
        <v>3464.4</v>
      </c>
      <c r="BB753" s="107">
        <v>1150</v>
      </c>
      <c r="BC753" s="106" t="s">
        <v>2975</v>
      </c>
      <c r="BD753" s="106" t="s">
        <v>3276</v>
      </c>
      <c r="BE753" s="108"/>
      <c r="BF753" s="109">
        <f t="shared" si="341"/>
        <v>1150</v>
      </c>
      <c r="BM753" s="52" t="str">
        <f t="shared" si="342"/>
        <v>831.570</v>
      </c>
      <c r="BP753" s="52" t="s">
        <v>3354</v>
      </c>
      <c r="BQ753" s="52" t="s">
        <v>2988</v>
      </c>
      <c r="BR753" s="52" t="s">
        <v>2400</v>
      </c>
      <c r="BX753" s="52" t="s">
        <v>3354</v>
      </c>
      <c r="BY753" s="52" t="s">
        <v>2988</v>
      </c>
      <c r="BZ753" s="52" t="s">
        <v>2400</v>
      </c>
      <c r="CK753" s="103">
        <f t="shared" si="327"/>
        <v>-2.6193447411060333E-10</v>
      </c>
    </row>
    <row r="754" spans="1:89" x14ac:dyDescent="0.3">
      <c r="A754" s="52">
        <v>1</v>
      </c>
      <c r="B754" s="110">
        <f>SUBTOTAL(9,$A$615:A754)</f>
        <v>111</v>
      </c>
      <c r="C754" s="115" t="s">
        <v>253</v>
      </c>
      <c r="D754" s="115"/>
      <c r="E754" s="115"/>
      <c r="F754" s="116">
        <v>3000000</v>
      </c>
      <c r="G754" s="101">
        <f t="shared" si="349"/>
        <v>3000000</v>
      </c>
      <c r="H754" s="117">
        <v>0</v>
      </c>
      <c r="I754" s="117">
        <v>0</v>
      </c>
      <c r="J754" s="117">
        <v>0</v>
      </c>
      <c r="K754" s="117">
        <v>0</v>
      </c>
      <c r="L754" s="117">
        <v>0</v>
      </c>
      <c r="M754" s="117">
        <v>0</v>
      </c>
      <c r="N754" s="118">
        <v>0</v>
      </c>
      <c r="O754" s="117">
        <v>0</v>
      </c>
      <c r="P754" s="101">
        <v>0</v>
      </c>
      <c r="Q754" s="153">
        <v>0</v>
      </c>
      <c r="R754" s="117">
        <v>0</v>
      </c>
      <c r="S754" s="117">
        <v>0</v>
      </c>
      <c r="T754" s="117">
        <v>0</v>
      </c>
      <c r="U754" s="117">
        <v>0</v>
      </c>
      <c r="V754" s="117">
        <v>88.83</v>
      </c>
      <c r="W754" s="117">
        <f>ROUND((F754-AG754)/102.14*100,2)</f>
        <v>2790287.84</v>
      </c>
      <c r="X754" s="117">
        <v>0</v>
      </c>
      <c r="Y754" s="117">
        <v>0</v>
      </c>
      <c r="Z754" s="117">
        <v>0</v>
      </c>
      <c r="AA754" s="117">
        <v>0</v>
      </c>
      <c r="AB754" s="117">
        <v>0</v>
      </c>
      <c r="AC754" s="117">
        <v>0</v>
      </c>
      <c r="AD754" s="117">
        <v>0</v>
      </c>
      <c r="AE754" s="117">
        <v>0</v>
      </c>
      <c r="AF754" s="117">
        <f>ROUND(W754*2.14%,2)</f>
        <v>59712.160000000003</v>
      </c>
      <c r="AG754" s="117">
        <v>150000</v>
      </c>
      <c r="AH754" s="117">
        <v>0</v>
      </c>
      <c r="AI754" s="93">
        <v>2025</v>
      </c>
      <c r="AJ754" s="93">
        <v>2025</v>
      </c>
      <c r="AK754" s="93">
        <v>2025</v>
      </c>
      <c r="AL754" s="105"/>
      <c r="AM754" s="105"/>
      <c r="AN754" s="105"/>
      <c r="AO754" s="105"/>
      <c r="AP754" s="106" t="s">
        <v>17002</v>
      </c>
      <c r="AQ754" s="106" t="s">
        <v>17005</v>
      </c>
      <c r="AR754" s="106">
        <v>0</v>
      </c>
      <c r="AS754" s="106" t="s">
        <v>17016</v>
      </c>
      <c r="AT754" s="106" t="s">
        <v>17018</v>
      </c>
      <c r="AU754" s="106">
        <v>0</v>
      </c>
      <c r="AV754" s="106" t="s">
        <v>17026</v>
      </c>
      <c r="AW754" s="106"/>
      <c r="AX754" s="106"/>
      <c r="AY754" s="106"/>
      <c r="AZ754" s="106" t="s">
        <v>636</v>
      </c>
      <c r="BA754" s="107">
        <v>612.9</v>
      </c>
      <c r="BB754" s="107">
        <v>592</v>
      </c>
      <c r="BC754" s="106" t="s">
        <v>2975</v>
      </c>
      <c r="BD754" s="106" t="s">
        <v>1147</v>
      </c>
      <c r="BE754" s="108"/>
      <c r="BF754" s="109">
        <f t="shared" si="341"/>
        <v>592</v>
      </c>
      <c r="BM754" s="52" t="str">
        <f t="shared" si="342"/>
        <v>581.460</v>
      </c>
      <c r="BP754" s="52" t="s">
        <v>3356</v>
      </c>
      <c r="BQ754" s="52" t="s">
        <v>2993</v>
      </c>
      <c r="BR754" s="52" t="s">
        <v>3357</v>
      </c>
      <c r="BX754" s="52" t="s">
        <v>3356</v>
      </c>
      <c r="BY754" s="52" t="s">
        <v>2993</v>
      </c>
      <c r="BZ754" s="52" t="s">
        <v>3357</v>
      </c>
      <c r="CK754" s="103">
        <f t="shared" si="327"/>
        <v>1.4551915228366852E-10</v>
      </c>
    </row>
    <row r="755" spans="1:89" x14ac:dyDescent="0.3">
      <c r="A755" s="52">
        <v>1</v>
      </c>
      <c r="B755" s="110">
        <f>SUBTOTAL(9,$A$615:A755)</f>
        <v>112</v>
      </c>
      <c r="C755" s="115" t="s">
        <v>254</v>
      </c>
      <c r="D755" s="115"/>
      <c r="E755" s="115"/>
      <c r="F755" s="116">
        <v>4886848</v>
      </c>
      <c r="G755" s="101">
        <f t="shared" si="349"/>
        <v>4886848</v>
      </c>
      <c r="H755" s="117">
        <v>0</v>
      </c>
      <c r="I755" s="117">
        <v>0</v>
      </c>
      <c r="J755" s="117">
        <v>0</v>
      </c>
      <c r="K755" s="117">
        <v>0</v>
      </c>
      <c r="L755" s="117">
        <v>0</v>
      </c>
      <c r="M755" s="117">
        <v>0</v>
      </c>
      <c r="N755" s="118">
        <v>0</v>
      </c>
      <c r="O755" s="117">
        <v>0</v>
      </c>
      <c r="P755" s="101">
        <v>580</v>
      </c>
      <c r="Q755" s="101">
        <f>ROUND((F755-AG755)/102.14*100,2)</f>
        <v>4608231.84</v>
      </c>
      <c r="R755" s="117">
        <v>0</v>
      </c>
      <c r="S755" s="117">
        <v>0</v>
      </c>
      <c r="T755" s="117">
        <v>0</v>
      </c>
      <c r="U755" s="117">
        <v>0</v>
      </c>
      <c r="V755" s="117">
        <v>0</v>
      </c>
      <c r="W755" s="117">
        <v>0</v>
      </c>
      <c r="X755" s="117">
        <v>0</v>
      </c>
      <c r="Y755" s="117">
        <v>0</v>
      </c>
      <c r="Z755" s="117">
        <v>0</v>
      </c>
      <c r="AA755" s="117">
        <v>0</v>
      </c>
      <c r="AB755" s="117">
        <v>0</v>
      </c>
      <c r="AC755" s="117">
        <v>0</v>
      </c>
      <c r="AD755" s="117">
        <v>0</v>
      </c>
      <c r="AE755" s="117">
        <v>0</v>
      </c>
      <c r="AF755" s="101">
        <f>ROUND(Q755*2.14%,2)</f>
        <v>98616.16</v>
      </c>
      <c r="AG755" s="101">
        <v>180000</v>
      </c>
      <c r="AH755" s="117">
        <v>0</v>
      </c>
      <c r="AI755" s="93">
        <v>2025</v>
      </c>
      <c r="AJ755" s="93">
        <v>2025</v>
      </c>
      <c r="AK755" s="93">
        <v>2025</v>
      </c>
      <c r="AL755" s="105"/>
      <c r="AM755" s="105"/>
      <c r="AN755" s="105"/>
      <c r="AO755" s="105"/>
      <c r="AP755" s="106" t="s">
        <v>16999</v>
      </c>
      <c r="AQ755" s="106" t="s">
        <v>17005</v>
      </c>
      <c r="AR755" s="106">
        <v>0</v>
      </c>
      <c r="AS755" s="106" t="s">
        <v>17008</v>
      </c>
      <c r="AT755" s="106" t="s">
        <v>16998</v>
      </c>
      <c r="AU755" s="106">
        <v>0</v>
      </c>
      <c r="AV755" s="106"/>
      <c r="AW755" s="106"/>
      <c r="AX755" s="106"/>
      <c r="AY755" s="106"/>
      <c r="AZ755" s="106" t="s">
        <v>642</v>
      </c>
      <c r="BA755" s="107">
        <v>638.79999999999995</v>
      </c>
      <c r="BB755" s="107">
        <v>580</v>
      </c>
      <c r="BC755" s="106" t="s">
        <v>2975</v>
      </c>
      <c r="BD755" s="106" t="s">
        <v>17058</v>
      </c>
      <c r="BE755" s="108"/>
      <c r="BF755" s="109">
        <f t="shared" si="341"/>
        <v>0</v>
      </c>
      <c r="BM755" s="52" t="str">
        <f t="shared" si="342"/>
        <v>744.000</v>
      </c>
      <c r="BP755" s="52" t="s">
        <v>3359</v>
      </c>
      <c r="BQ755" s="52" t="s">
        <v>626</v>
      </c>
      <c r="BR755" s="52" t="s">
        <v>3360</v>
      </c>
      <c r="BX755" s="52" t="s">
        <v>3359</v>
      </c>
      <c r="BY755" s="52" t="s">
        <v>626</v>
      </c>
      <c r="BZ755" s="52" t="s">
        <v>3360</v>
      </c>
      <c r="CK755" s="103">
        <f t="shared" si="327"/>
        <v>1.4551915228366852E-10</v>
      </c>
    </row>
    <row r="756" spans="1:89" x14ac:dyDescent="0.3">
      <c r="A756" s="52">
        <v>1</v>
      </c>
      <c r="B756" s="110">
        <f>SUBTOTAL(9,$A$615:A756)</f>
        <v>113</v>
      </c>
      <c r="C756" s="115" t="s">
        <v>255</v>
      </c>
      <c r="D756" s="115"/>
      <c r="E756" s="115"/>
      <c r="F756" s="116">
        <v>2864704</v>
      </c>
      <c r="G756" s="101">
        <f t="shared" si="349"/>
        <v>2864704</v>
      </c>
      <c r="H756" s="117">
        <v>0</v>
      </c>
      <c r="I756" s="117">
        <v>0</v>
      </c>
      <c r="J756" s="117">
        <v>0</v>
      </c>
      <c r="K756" s="117">
        <v>0</v>
      </c>
      <c r="L756" s="117">
        <v>0</v>
      </c>
      <c r="M756" s="117">
        <v>0</v>
      </c>
      <c r="N756" s="118">
        <v>0</v>
      </c>
      <c r="O756" s="117">
        <v>0</v>
      </c>
      <c r="P756" s="101">
        <v>340</v>
      </c>
      <c r="Q756" s="101">
        <f>ROUND((F756-AG756)/102.14*100,2)</f>
        <v>2657826.5099999998</v>
      </c>
      <c r="R756" s="117">
        <v>0</v>
      </c>
      <c r="S756" s="117">
        <v>0</v>
      </c>
      <c r="T756" s="117">
        <v>0</v>
      </c>
      <c r="U756" s="117">
        <v>0</v>
      </c>
      <c r="V756" s="117">
        <v>0</v>
      </c>
      <c r="W756" s="117">
        <v>0</v>
      </c>
      <c r="X756" s="117">
        <v>0</v>
      </c>
      <c r="Y756" s="117">
        <v>0</v>
      </c>
      <c r="Z756" s="117">
        <v>0</v>
      </c>
      <c r="AA756" s="117">
        <v>0</v>
      </c>
      <c r="AB756" s="117">
        <v>0</v>
      </c>
      <c r="AC756" s="117">
        <v>0</v>
      </c>
      <c r="AD756" s="117">
        <v>0</v>
      </c>
      <c r="AE756" s="117">
        <v>0</v>
      </c>
      <c r="AF756" s="101">
        <f>ROUND(Q756*2.14%,2)</f>
        <v>56877.49</v>
      </c>
      <c r="AG756" s="101">
        <v>150000</v>
      </c>
      <c r="AH756" s="117">
        <v>0</v>
      </c>
      <c r="AI756" s="93">
        <v>2025</v>
      </c>
      <c r="AJ756" s="93">
        <v>2025</v>
      </c>
      <c r="AK756" s="93">
        <v>2025</v>
      </c>
      <c r="AL756" s="105"/>
      <c r="AM756" s="105"/>
      <c r="AN756" s="105"/>
      <c r="AO756" s="105"/>
      <c r="AP756" s="106" t="s">
        <v>17008</v>
      </c>
      <c r="AQ756" s="106" t="s">
        <v>16999</v>
      </c>
      <c r="AR756" s="106">
        <v>0</v>
      </c>
      <c r="AS756" s="106" t="s">
        <v>16997</v>
      </c>
      <c r="AT756" s="106" t="s">
        <v>17012</v>
      </c>
      <c r="AU756" s="106" t="s">
        <v>17007</v>
      </c>
      <c r="AV756" s="106"/>
      <c r="AW756" s="106"/>
      <c r="AX756" s="106"/>
      <c r="AY756" s="106"/>
      <c r="AZ756" s="106" t="s">
        <v>669</v>
      </c>
      <c r="BA756" s="107">
        <v>363.6</v>
      </c>
      <c r="BB756" s="107">
        <v>340</v>
      </c>
      <c r="BC756" s="106" t="s">
        <v>2975</v>
      </c>
      <c r="BD756" s="106" t="s">
        <v>17058</v>
      </c>
      <c r="BE756" s="108"/>
      <c r="BF756" s="109">
        <f t="shared" si="341"/>
        <v>0</v>
      </c>
      <c r="BM756" s="52" t="str">
        <f t="shared" si="342"/>
        <v>267.800</v>
      </c>
      <c r="BP756" s="52" t="s">
        <v>3361</v>
      </c>
      <c r="BQ756" s="52" t="s">
        <v>3019</v>
      </c>
      <c r="BR756" s="52" t="s">
        <v>1441</v>
      </c>
      <c r="BX756" s="52" t="s">
        <v>3361</v>
      </c>
      <c r="BY756" s="52" t="s">
        <v>3019</v>
      </c>
      <c r="BZ756" s="52" t="s">
        <v>1441</v>
      </c>
      <c r="CK756" s="103">
        <f t="shared" si="327"/>
        <v>2.3283064365386963E-10</v>
      </c>
    </row>
    <row r="757" spans="1:89" x14ac:dyDescent="0.3">
      <c r="A757" s="52">
        <v>1</v>
      </c>
      <c r="B757" s="110">
        <f>SUBTOTAL(9,$A$615:A757)</f>
        <v>114</v>
      </c>
      <c r="C757" s="115" t="s">
        <v>256</v>
      </c>
      <c r="D757" s="115"/>
      <c r="E757" s="115"/>
      <c r="F757" s="116">
        <v>2553799.36</v>
      </c>
      <c r="G757" s="101">
        <f t="shared" si="349"/>
        <v>2553799.36</v>
      </c>
      <c r="H757" s="117">
        <v>0</v>
      </c>
      <c r="I757" s="117">
        <v>0</v>
      </c>
      <c r="J757" s="117">
        <v>0</v>
      </c>
      <c r="K757" s="117">
        <v>0</v>
      </c>
      <c r="L757" s="117">
        <v>0</v>
      </c>
      <c r="M757" s="117">
        <v>0</v>
      </c>
      <c r="N757" s="118">
        <v>0</v>
      </c>
      <c r="O757" s="117">
        <v>0</v>
      </c>
      <c r="P757" s="101">
        <v>303.10000000000002</v>
      </c>
      <c r="Q757" s="101">
        <f>ROUND((F757-AG757)/102.14*100,2)</f>
        <v>2353435.83</v>
      </c>
      <c r="R757" s="117">
        <v>0</v>
      </c>
      <c r="S757" s="117">
        <v>0</v>
      </c>
      <c r="T757" s="117">
        <v>0</v>
      </c>
      <c r="U757" s="117">
        <v>0</v>
      </c>
      <c r="V757" s="117">
        <v>0</v>
      </c>
      <c r="W757" s="117">
        <v>0</v>
      </c>
      <c r="X757" s="117">
        <v>0</v>
      </c>
      <c r="Y757" s="117">
        <v>0</v>
      </c>
      <c r="Z757" s="117">
        <v>0</v>
      </c>
      <c r="AA757" s="117">
        <v>0</v>
      </c>
      <c r="AB757" s="117">
        <v>0</v>
      </c>
      <c r="AC757" s="117">
        <v>0</v>
      </c>
      <c r="AD757" s="117">
        <v>0</v>
      </c>
      <c r="AE757" s="117">
        <v>0</v>
      </c>
      <c r="AF757" s="101">
        <f>ROUND(Q757*2.14%,2)</f>
        <v>50363.53</v>
      </c>
      <c r="AG757" s="101">
        <v>150000</v>
      </c>
      <c r="AH757" s="117">
        <v>0</v>
      </c>
      <c r="AI757" s="93">
        <v>2025</v>
      </c>
      <c r="AJ757" s="93">
        <v>2025</v>
      </c>
      <c r="AK757" s="93">
        <v>2025</v>
      </c>
      <c r="AL757" s="105"/>
      <c r="AM757" s="105"/>
      <c r="AN757" s="105"/>
      <c r="AO757" s="105"/>
      <c r="AP757" s="106" t="s">
        <v>17015</v>
      </c>
      <c r="AQ757" s="106" t="s">
        <v>17005</v>
      </c>
      <c r="AR757" s="106">
        <v>0</v>
      </c>
      <c r="AS757" s="106" t="s">
        <v>17010</v>
      </c>
      <c r="AT757" s="106" t="s">
        <v>17010</v>
      </c>
      <c r="AU757" s="106" t="s">
        <v>17003</v>
      </c>
      <c r="AV757" s="106"/>
      <c r="AW757" s="106"/>
      <c r="AX757" s="106"/>
      <c r="AY757" s="106"/>
      <c r="AZ757" s="106" t="s">
        <v>663</v>
      </c>
      <c r="BA757" s="107">
        <v>908.5</v>
      </c>
      <c r="BB757" s="107">
        <v>303.11</v>
      </c>
      <c r="BC757" s="106" t="s">
        <v>2975</v>
      </c>
      <c r="BD757" s="106" t="s">
        <v>17058</v>
      </c>
      <c r="BE757" s="108"/>
      <c r="BF757" s="109">
        <f t="shared" si="341"/>
        <v>9.9999999999909051E-3</v>
      </c>
      <c r="BM757" s="52" t="str">
        <f t="shared" si="342"/>
        <v>322.190</v>
      </c>
      <c r="BP757" s="52" t="s">
        <v>3362</v>
      </c>
      <c r="BQ757" s="52" t="s">
        <v>1350</v>
      </c>
      <c r="BR757" s="52" t="s">
        <v>3363</v>
      </c>
      <c r="BX757" s="52" t="s">
        <v>3362</v>
      </c>
      <c r="BY757" s="52" t="s">
        <v>1350</v>
      </c>
      <c r="BZ757" s="52" t="s">
        <v>3363</v>
      </c>
      <c r="CK757" s="103">
        <f t="shared" si="327"/>
        <v>-2.0372681319713593E-10</v>
      </c>
    </row>
    <row r="758" spans="1:89" x14ac:dyDescent="0.3">
      <c r="B758" s="104" t="s">
        <v>235</v>
      </c>
      <c r="C758" s="104"/>
      <c r="D758" s="104"/>
      <c r="E758" s="104"/>
      <c r="F758" s="140">
        <v>12520415.859999999</v>
      </c>
      <c r="G758" s="100">
        <f>G759</f>
        <v>12520415.859999999</v>
      </c>
      <c r="H758" s="101">
        <f t="shared" ref="H758:AH758" si="350">H759</f>
        <v>0</v>
      </c>
      <c r="I758" s="101">
        <f t="shared" si="350"/>
        <v>0</v>
      </c>
      <c r="J758" s="101">
        <f t="shared" si="350"/>
        <v>0</v>
      </c>
      <c r="K758" s="101">
        <f t="shared" si="350"/>
        <v>0</v>
      </c>
      <c r="L758" s="101">
        <f t="shared" si="350"/>
        <v>0</v>
      </c>
      <c r="M758" s="101">
        <f t="shared" si="350"/>
        <v>0</v>
      </c>
      <c r="N758" s="102">
        <f t="shared" si="350"/>
        <v>0</v>
      </c>
      <c r="O758" s="101">
        <f t="shared" si="350"/>
        <v>0</v>
      </c>
      <c r="P758" s="101">
        <f t="shared" si="350"/>
        <v>1404.1</v>
      </c>
      <c r="Q758" s="101">
        <f t="shared" si="350"/>
        <v>12062283</v>
      </c>
      <c r="R758" s="101">
        <f t="shared" si="350"/>
        <v>0</v>
      </c>
      <c r="S758" s="101">
        <f t="shared" si="350"/>
        <v>0</v>
      </c>
      <c r="T758" s="101">
        <f t="shared" si="350"/>
        <v>0</v>
      </c>
      <c r="U758" s="101">
        <f t="shared" si="350"/>
        <v>0</v>
      </c>
      <c r="V758" s="101">
        <f t="shared" si="350"/>
        <v>0</v>
      </c>
      <c r="W758" s="101">
        <f t="shared" si="350"/>
        <v>0</v>
      </c>
      <c r="X758" s="101">
        <f t="shared" si="350"/>
        <v>0</v>
      </c>
      <c r="Y758" s="101">
        <f t="shared" si="350"/>
        <v>0</v>
      </c>
      <c r="Z758" s="101">
        <f t="shared" si="350"/>
        <v>0</v>
      </c>
      <c r="AA758" s="101">
        <f t="shared" si="350"/>
        <v>0</v>
      </c>
      <c r="AB758" s="101">
        <f t="shared" si="350"/>
        <v>0</v>
      </c>
      <c r="AC758" s="101">
        <f t="shared" si="350"/>
        <v>0</v>
      </c>
      <c r="AD758" s="101">
        <f t="shared" si="350"/>
        <v>0</v>
      </c>
      <c r="AE758" s="101">
        <f t="shared" si="350"/>
        <v>0</v>
      </c>
      <c r="AF758" s="101">
        <f t="shared" si="350"/>
        <v>258132.86</v>
      </c>
      <c r="AG758" s="101">
        <f t="shared" si="350"/>
        <v>200000</v>
      </c>
      <c r="AH758" s="101">
        <f t="shared" si="350"/>
        <v>0</v>
      </c>
      <c r="AI758" s="93" t="s">
        <v>17075</v>
      </c>
      <c r="AJ758" s="93" t="s">
        <v>17075</v>
      </c>
      <c r="AK758" s="93" t="s">
        <v>17075</v>
      </c>
      <c r="AL758" s="105"/>
      <c r="AM758" s="105"/>
      <c r="AN758" s="105"/>
      <c r="AO758" s="105"/>
      <c r="AP758" s="106"/>
      <c r="AQ758" s="106"/>
      <c r="AR758" s="106"/>
      <c r="AS758" s="106"/>
      <c r="AT758" s="106"/>
      <c r="AU758" s="106"/>
      <c r="AV758" s="106"/>
      <c r="AW758" s="106"/>
      <c r="AX758" s="106"/>
      <c r="AY758" s="106"/>
      <c r="AZ758" s="106"/>
      <c r="BA758" s="107"/>
      <c r="BB758" s="107"/>
      <c r="BC758" s="106"/>
      <c r="BD758" s="106"/>
      <c r="BE758" s="108"/>
      <c r="BF758" s="109">
        <f t="shared" si="341"/>
        <v>-1404.1</v>
      </c>
      <c r="BM758" s="52" t="e">
        <f t="shared" si="342"/>
        <v>#N/A</v>
      </c>
      <c r="BP758" s="52" t="s">
        <v>3364</v>
      </c>
      <c r="BQ758" s="52" t="s">
        <v>2993</v>
      </c>
      <c r="BR758" s="52" t="s">
        <v>2993</v>
      </c>
      <c r="BX758" s="52" t="s">
        <v>3364</v>
      </c>
      <c r="BY758" s="52" t="s">
        <v>2993</v>
      </c>
      <c r="BZ758" s="52" t="s">
        <v>2993</v>
      </c>
      <c r="CK758" s="103">
        <f t="shared" si="327"/>
        <v>-5.8207660913467407E-10</v>
      </c>
    </row>
    <row r="759" spans="1:89" x14ac:dyDescent="0.3">
      <c r="A759" s="52">
        <v>1</v>
      </c>
      <c r="B759" s="110">
        <f>SUBTOTAL(9,$A$615:A759)</f>
        <v>115</v>
      </c>
      <c r="C759" s="115" t="s">
        <v>248</v>
      </c>
      <c r="D759" s="115"/>
      <c r="E759" s="115"/>
      <c r="F759" s="116">
        <v>12520415.859999999</v>
      </c>
      <c r="G759" s="101">
        <f>H759+I759+J759+K759+L759+M759+O759+Q759+S759+U759+W759+X759+Y759+Z759+AA759+AB759+AC759+AD759+AE759+AF759+AG759+AH759</f>
        <v>12520415.859999999</v>
      </c>
      <c r="H759" s="117">
        <v>0</v>
      </c>
      <c r="I759" s="117">
        <v>0</v>
      </c>
      <c r="J759" s="117">
        <v>0</v>
      </c>
      <c r="K759" s="117">
        <v>0</v>
      </c>
      <c r="L759" s="117">
        <v>0</v>
      </c>
      <c r="M759" s="117">
        <v>0</v>
      </c>
      <c r="N759" s="118">
        <v>0</v>
      </c>
      <c r="O759" s="117">
        <v>0</v>
      </c>
      <c r="P759" s="101">
        <v>1404.1</v>
      </c>
      <c r="Q759" s="101">
        <f>ROUND((F759-AG759)/102.14*100,2)</f>
        <v>12062283</v>
      </c>
      <c r="R759" s="117">
        <v>0</v>
      </c>
      <c r="S759" s="117">
        <v>0</v>
      </c>
      <c r="T759" s="117">
        <v>0</v>
      </c>
      <c r="U759" s="117">
        <v>0</v>
      </c>
      <c r="V759" s="117">
        <v>0</v>
      </c>
      <c r="W759" s="117">
        <v>0</v>
      </c>
      <c r="X759" s="117">
        <v>0</v>
      </c>
      <c r="Y759" s="117">
        <v>0</v>
      </c>
      <c r="Z759" s="117">
        <v>0</v>
      </c>
      <c r="AA759" s="117">
        <v>0</v>
      </c>
      <c r="AB759" s="117">
        <v>0</v>
      </c>
      <c r="AC759" s="117">
        <v>0</v>
      </c>
      <c r="AD759" s="117">
        <v>0</v>
      </c>
      <c r="AE759" s="117">
        <v>0</v>
      </c>
      <c r="AF759" s="101">
        <f>ROUND(Q759*2.14%,2)</f>
        <v>258132.86</v>
      </c>
      <c r="AG759" s="117">
        <v>200000</v>
      </c>
      <c r="AH759" s="117">
        <v>0</v>
      </c>
      <c r="AI759" s="93">
        <v>2025</v>
      </c>
      <c r="AJ759" s="93">
        <v>2025</v>
      </c>
      <c r="AK759" s="93">
        <v>2025</v>
      </c>
      <c r="AL759" s="105"/>
      <c r="AM759" s="105"/>
      <c r="AN759" s="105"/>
      <c r="AO759" s="105"/>
      <c r="AP759" s="106" t="s">
        <v>17000</v>
      </c>
      <c r="AQ759" s="106">
        <v>2019</v>
      </c>
      <c r="AR759" s="106">
        <v>0</v>
      </c>
      <c r="AS759" s="106" t="s">
        <v>17014</v>
      </c>
      <c r="AT759" s="106" t="s">
        <v>17002</v>
      </c>
      <c r="AU759" s="106" t="s">
        <v>17003</v>
      </c>
      <c r="AV759" s="106"/>
      <c r="AW759" s="106" t="s">
        <v>17021</v>
      </c>
      <c r="AX759" s="114">
        <v>874041.63</v>
      </c>
      <c r="AY759" s="114">
        <v>2328223.9900000002</v>
      </c>
      <c r="AZ759" s="106" t="s">
        <v>811</v>
      </c>
      <c r="BA759" s="107">
        <v>4279.1000000000004</v>
      </c>
      <c r="BB759" s="107">
        <v>1440</v>
      </c>
      <c r="BC759" s="106" t="s">
        <v>3001</v>
      </c>
      <c r="BD759" s="106" t="s">
        <v>17060</v>
      </c>
      <c r="BE759" s="108"/>
      <c r="BF759" s="109">
        <f t="shared" si="341"/>
        <v>35.900000000000091</v>
      </c>
      <c r="BM759" s="52" t="str">
        <f t="shared" si="342"/>
        <v>1404.000</v>
      </c>
      <c r="BP759" s="52" t="s">
        <v>656</v>
      </c>
      <c r="BQ759" s="52" t="s">
        <v>628</v>
      </c>
      <c r="BR759" s="52" t="s">
        <v>3365</v>
      </c>
      <c r="BX759" s="52" t="s">
        <v>656</v>
      </c>
      <c r="BY759" s="52" t="s">
        <v>628</v>
      </c>
      <c r="BZ759" s="52" t="s">
        <v>3365</v>
      </c>
      <c r="CK759" s="103">
        <f t="shared" si="327"/>
        <v>-5.8207660913467407E-10</v>
      </c>
    </row>
    <row r="760" spans="1:89" x14ac:dyDescent="0.3">
      <c r="B760" s="104" t="s">
        <v>249</v>
      </c>
      <c r="C760" s="104"/>
      <c r="D760" s="104"/>
      <c r="E760" s="104"/>
      <c r="F760" s="140">
        <v>4975316.8</v>
      </c>
      <c r="G760" s="100">
        <f>G761</f>
        <v>4975316.8000000007</v>
      </c>
      <c r="H760" s="101">
        <f t="shared" ref="H760:AH760" si="351">H761</f>
        <v>0</v>
      </c>
      <c r="I760" s="101">
        <f t="shared" si="351"/>
        <v>0</v>
      </c>
      <c r="J760" s="101">
        <f t="shared" si="351"/>
        <v>0</v>
      </c>
      <c r="K760" s="101">
        <f t="shared" si="351"/>
        <v>0</v>
      </c>
      <c r="L760" s="101">
        <f t="shared" si="351"/>
        <v>0</v>
      </c>
      <c r="M760" s="101">
        <f t="shared" si="351"/>
        <v>0</v>
      </c>
      <c r="N760" s="102">
        <f t="shared" si="351"/>
        <v>0</v>
      </c>
      <c r="O760" s="101">
        <f t="shared" si="351"/>
        <v>0</v>
      </c>
      <c r="P760" s="101">
        <f t="shared" si="351"/>
        <v>590.5</v>
      </c>
      <c r="Q760" s="101">
        <f t="shared" si="351"/>
        <v>4694847.07</v>
      </c>
      <c r="R760" s="101">
        <f t="shared" si="351"/>
        <v>0</v>
      </c>
      <c r="S760" s="101">
        <f t="shared" si="351"/>
        <v>0</v>
      </c>
      <c r="T760" s="101">
        <f t="shared" si="351"/>
        <v>0</v>
      </c>
      <c r="U760" s="101">
        <f t="shared" si="351"/>
        <v>0</v>
      </c>
      <c r="V760" s="101">
        <f t="shared" si="351"/>
        <v>0</v>
      </c>
      <c r="W760" s="101">
        <f t="shared" si="351"/>
        <v>0</v>
      </c>
      <c r="X760" s="101">
        <f t="shared" si="351"/>
        <v>0</v>
      </c>
      <c r="Y760" s="101">
        <f t="shared" si="351"/>
        <v>0</v>
      </c>
      <c r="Z760" s="101">
        <f t="shared" si="351"/>
        <v>0</v>
      </c>
      <c r="AA760" s="101">
        <f t="shared" si="351"/>
        <v>0</v>
      </c>
      <c r="AB760" s="101">
        <f t="shared" si="351"/>
        <v>0</v>
      </c>
      <c r="AC760" s="101">
        <f t="shared" si="351"/>
        <v>0</v>
      </c>
      <c r="AD760" s="101">
        <f t="shared" si="351"/>
        <v>0</v>
      </c>
      <c r="AE760" s="101">
        <f t="shared" si="351"/>
        <v>0</v>
      </c>
      <c r="AF760" s="101">
        <f t="shared" si="351"/>
        <v>100469.73</v>
      </c>
      <c r="AG760" s="101">
        <f t="shared" si="351"/>
        <v>180000</v>
      </c>
      <c r="AH760" s="101">
        <f t="shared" si="351"/>
        <v>0</v>
      </c>
      <c r="AI760" s="93" t="s">
        <v>17075</v>
      </c>
      <c r="AJ760" s="93" t="s">
        <v>17075</v>
      </c>
      <c r="AK760" s="93" t="s">
        <v>17075</v>
      </c>
      <c r="AL760" s="105"/>
      <c r="AM760" s="105"/>
      <c r="AN760" s="105"/>
      <c r="AO760" s="105"/>
      <c r="AP760" s="106"/>
      <c r="AQ760" s="106"/>
      <c r="AR760" s="106"/>
      <c r="AS760" s="106"/>
      <c r="AT760" s="106"/>
      <c r="AU760" s="106"/>
      <c r="AV760" s="106"/>
      <c r="AW760" s="106"/>
      <c r="AX760" s="106"/>
      <c r="AY760" s="106"/>
      <c r="AZ760" s="106"/>
      <c r="BA760" s="107"/>
      <c r="BB760" s="107"/>
      <c r="BC760" s="106"/>
      <c r="BD760" s="106"/>
      <c r="BE760" s="108"/>
      <c r="BF760" s="109">
        <f t="shared" si="341"/>
        <v>-590.5</v>
      </c>
      <c r="BM760" s="52" t="e">
        <f t="shared" si="342"/>
        <v>#N/A</v>
      </c>
      <c r="BP760" s="52" t="s">
        <v>3366</v>
      </c>
      <c r="BQ760" s="52" t="s">
        <v>3114</v>
      </c>
      <c r="BR760" s="52" t="s">
        <v>3367</v>
      </c>
      <c r="BX760" s="52" t="s">
        <v>3366</v>
      </c>
      <c r="BY760" s="52" t="s">
        <v>3114</v>
      </c>
      <c r="BZ760" s="52" t="s">
        <v>3367</v>
      </c>
      <c r="CK760" s="103">
        <f t="shared" si="327"/>
        <v>4.6566128730773926E-10</v>
      </c>
    </row>
    <row r="761" spans="1:89" x14ac:dyDescent="0.3">
      <c r="A761" s="52">
        <v>1</v>
      </c>
      <c r="B761" s="110">
        <f>SUBTOTAL(9,$A$615:A761)</f>
        <v>116</v>
      </c>
      <c r="C761" s="115" t="s">
        <v>250</v>
      </c>
      <c r="D761" s="115"/>
      <c r="E761" s="115"/>
      <c r="F761" s="116">
        <v>4975316.8</v>
      </c>
      <c r="G761" s="101">
        <f>H761+I761+J761+K761+L761+M761+O761+Q761+S761+U761+W761+X761+Y761+Z761+AA761+AB761+AC761+AD761+AE761+AF761+AG761+AH761</f>
        <v>4975316.8000000007</v>
      </c>
      <c r="H761" s="117">
        <v>0</v>
      </c>
      <c r="I761" s="117">
        <v>0</v>
      </c>
      <c r="J761" s="117">
        <v>0</v>
      </c>
      <c r="K761" s="117">
        <v>0</v>
      </c>
      <c r="L761" s="117">
        <v>0</v>
      </c>
      <c r="M761" s="117">
        <v>0</v>
      </c>
      <c r="N761" s="118">
        <v>0</v>
      </c>
      <c r="O761" s="117">
        <v>0</v>
      </c>
      <c r="P761" s="101">
        <v>590.5</v>
      </c>
      <c r="Q761" s="101">
        <f>ROUND((F761-AG761)/102.14*100,2)</f>
        <v>4694847.07</v>
      </c>
      <c r="R761" s="117">
        <v>0</v>
      </c>
      <c r="S761" s="117">
        <v>0</v>
      </c>
      <c r="T761" s="117">
        <v>0</v>
      </c>
      <c r="U761" s="117">
        <v>0</v>
      </c>
      <c r="V761" s="117">
        <v>0</v>
      </c>
      <c r="W761" s="117">
        <v>0</v>
      </c>
      <c r="X761" s="117">
        <v>0</v>
      </c>
      <c r="Y761" s="117">
        <v>0</v>
      </c>
      <c r="Z761" s="117">
        <v>0</v>
      </c>
      <c r="AA761" s="117">
        <v>0</v>
      </c>
      <c r="AB761" s="117">
        <v>0</v>
      </c>
      <c r="AC761" s="117">
        <v>0</v>
      </c>
      <c r="AD761" s="117">
        <v>0</v>
      </c>
      <c r="AE761" s="117">
        <v>0</v>
      </c>
      <c r="AF761" s="101">
        <f>ROUND(Q761*2.14%,2)</f>
        <v>100469.73</v>
      </c>
      <c r="AG761" s="101">
        <v>180000</v>
      </c>
      <c r="AH761" s="117">
        <v>0</v>
      </c>
      <c r="AI761" s="93">
        <v>2025</v>
      </c>
      <c r="AJ761" s="93">
        <v>2025</v>
      </c>
      <c r="AK761" s="93">
        <v>2025</v>
      </c>
      <c r="AL761" s="105"/>
      <c r="AM761" s="105"/>
      <c r="AN761" s="105"/>
      <c r="AO761" s="105"/>
      <c r="AP761" s="106" t="s">
        <v>17000</v>
      </c>
      <c r="AQ761" s="106" t="s">
        <v>16997</v>
      </c>
      <c r="AR761" s="106">
        <v>0</v>
      </c>
      <c r="AS761" s="106" t="s">
        <v>16998</v>
      </c>
      <c r="AT761" s="106" t="s">
        <v>17017</v>
      </c>
      <c r="AU761" s="106">
        <v>0</v>
      </c>
      <c r="AV761" s="106"/>
      <c r="AW761" s="106"/>
      <c r="AX761" s="106"/>
      <c r="AY761" s="106"/>
      <c r="AZ761" s="106" t="s">
        <v>860</v>
      </c>
      <c r="BA761" s="107">
        <v>747.4</v>
      </c>
      <c r="BB761" s="107">
        <v>585.20000000000005</v>
      </c>
      <c r="BC761" s="106" t="s">
        <v>2975</v>
      </c>
      <c r="BD761" s="106" t="s">
        <v>17058</v>
      </c>
      <c r="BE761" s="108"/>
      <c r="BF761" s="109">
        <f t="shared" si="341"/>
        <v>-5.2999999999999545</v>
      </c>
      <c r="BM761" s="52" t="str">
        <f t="shared" si="342"/>
        <v>532.100</v>
      </c>
      <c r="BP761" s="52" t="s">
        <v>657</v>
      </c>
      <c r="BQ761" s="52" t="s">
        <v>661</v>
      </c>
      <c r="BR761" s="52" t="s">
        <v>3368</v>
      </c>
      <c r="BX761" s="52" t="s">
        <v>657</v>
      </c>
      <c r="BY761" s="52" t="s">
        <v>661</v>
      </c>
      <c r="BZ761" s="52" t="s">
        <v>3368</v>
      </c>
      <c r="CK761" s="103">
        <f t="shared" si="327"/>
        <v>4.6566128730773926E-10</v>
      </c>
    </row>
    <row r="762" spans="1:89" x14ac:dyDescent="0.3">
      <c r="B762" s="104" t="s">
        <v>368</v>
      </c>
      <c r="C762" s="104"/>
      <c r="D762" s="100">
        <v>8261050.21</v>
      </c>
      <c r="E762" s="104"/>
      <c r="F762" s="140">
        <v>6736263.5999999996</v>
      </c>
      <c r="G762" s="100">
        <f>G763</f>
        <v>6736263.6000000006</v>
      </c>
      <c r="H762" s="101">
        <f t="shared" ref="H762:AH762" si="352">H763</f>
        <v>0</v>
      </c>
      <c r="I762" s="101">
        <f t="shared" si="352"/>
        <v>0</v>
      </c>
      <c r="J762" s="101">
        <f t="shared" si="352"/>
        <v>0</v>
      </c>
      <c r="K762" s="101">
        <f t="shared" si="352"/>
        <v>0</v>
      </c>
      <c r="L762" s="101">
        <f t="shared" si="352"/>
        <v>0</v>
      </c>
      <c r="M762" s="101">
        <f t="shared" si="352"/>
        <v>0</v>
      </c>
      <c r="N762" s="102">
        <f t="shared" si="352"/>
        <v>0</v>
      </c>
      <c r="O762" s="101">
        <f t="shared" si="352"/>
        <v>0</v>
      </c>
      <c r="P762" s="101">
        <f t="shared" si="352"/>
        <v>726</v>
      </c>
      <c r="Q762" s="101">
        <f t="shared" si="352"/>
        <v>6418899.1600000001</v>
      </c>
      <c r="R762" s="101">
        <f t="shared" si="352"/>
        <v>0</v>
      </c>
      <c r="S762" s="101">
        <f t="shared" si="352"/>
        <v>0</v>
      </c>
      <c r="T762" s="101">
        <f t="shared" si="352"/>
        <v>0</v>
      </c>
      <c r="U762" s="101">
        <f t="shared" si="352"/>
        <v>0</v>
      </c>
      <c r="V762" s="101">
        <f t="shared" si="352"/>
        <v>0</v>
      </c>
      <c r="W762" s="101">
        <f t="shared" si="352"/>
        <v>0</v>
      </c>
      <c r="X762" s="101">
        <f t="shared" si="352"/>
        <v>0</v>
      </c>
      <c r="Y762" s="101">
        <f t="shared" si="352"/>
        <v>0</v>
      </c>
      <c r="Z762" s="101">
        <f t="shared" si="352"/>
        <v>0</v>
      </c>
      <c r="AA762" s="101">
        <f t="shared" si="352"/>
        <v>0</v>
      </c>
      <c r="AB762" s="101">
        <f t="shared" si="352"/>
        <v>0</v>
      </c>
      <c r="AC762" s="101">
        <f t="shared" si="352"/>
        <v>0</v>
      </c>
      <c r="AD762" s="101">
        <f t="shared" si="352"/>
        <v>0</v>
      </c>
      <c r="AE762" s="101">
        <f t="shared" si="352"/>
        <v>0</v>
      </c>
      <c r="AF762" s="101">
        <f t="shared" si="352"/>
        <v>137364.44</v>
      </c>
      <c r="AG762" s="101">
        <f t="shared" si="352"/>
        <v>180000</v>
      </c>
      <c r="AH762" s="101">
        <f t="shared" si="352"/>
        <v>0</v>
      </c>
      <c r="AI762" s="93" t="s">
        <v>17075</v>
      </c>
      <c r="AJ762" s="93" t="s">
        <v>17075</v>
      </c>
      <c r="AK762" s="93" t="s">
        <v>17075</v>
      </c>
      <c r="AL762" s="105"/>
      <c r="AM762" s="105"/>
      <c r="AN762" s="105"/>
      <c r="AO762" s="105"/>
      <c r="AP762" s="106"/>
      <c r="AQ762" s="106"/>
      <c r="AR762" s="106"/>
      <c r="AS762" s="106"/>
      <c r="AT762" s="106"/>
      <c r="AU762" s="106"/>
      <c r="AV762" s="106"/>
      <c r="AW762" s="106"/>
      <c r="AX762" s="106"/>
      <c r="AY762" s="106"/>
      <c r="AZ762" s="106"/>
      <c r="BA762" s="107"/>
      <c r="BB762" s="107"/>
      <c r="BC762" s="106"/>
      <c r="BD762" s="106"/>
      <c r="BE762" s="108"/>
      <c r="BF762" s="109">
        <f t="shared" si="341"/>
        <v>-726</v>
      </c>
      <c r="BM762" s="52" t="e">
        <f t="shared" si="342"/>
        <v>#N/A</v>
      </c>
      <c r="BP762" s="52" t="s">
        <v>3568</v>
      </c>
      <c r="BQ762" s="52" t="s">
        <v>17035</v>
      </c>
      <c r="BR762" s="52" t="s">
        <v>3569</v>
      </c>
      <c r="BX762" s="52" t="s">
        <v>3568</v>
      </c>
      <c r="BY762" s="52" t="s">
        <v>17035</v>
      </c>
      <c r="BZ762" s="52" t="s">
        <v>3569</v>
      </c>
      <c r="CK762" s="103">
        <f t="shared" si="327"/>
        <v>4.0745362639427185E-10</v>
      </c>
    </row>
    <row r="763" spans="1:89" x14ac:dyDescent="0.3">
      <c r="A763" s="52">
        <v>1</v>
      </c>
      <c r="B763" s="110">
        <f>SUBTOTAL(9,$A$615:A763)</f>
        <v>117</v>
      </c>
      <c r="C763" s="115" t="s">
        <v>369</v>
      </c>
      <c r="D763" s="115"/>
      <c r="E763" s="115"/>
      <c r="F763" s="116">
        <v>6736263.5999999996</v>
      </c>
      <c r="G763" s="101">
        <f>H763+I763+J763+K763+L763+M763+O763+Q763+S763+U763+W763+X763+Y763+Z763+AA763+AB763+AC763+AD763+AE763+AF763+AG763+AH763</f>
        <v>6736263.6000000006</v>
      </c>
      <c r="H763" s="117">
        <v>0</v>
      </c>
      <c r="I763" s="117">
        <v>0</v>
      </c>
      <c r="J763" s="117">
        <v>0</v>
      </c>
      <c r="K763" s="117">
        <v>0</v>
      </c>
      <c r="L763" s="117">
        <v>0</v>
      </c>
      <c r="M763" s="117">
        <v>0</v>
      </c>
      <c r="N763" s="118">
        <v>0</v>
      </c>
      <c r="O763" s="117">
        <v>0</v>
      </c>
      <c r="P763" s="101">
        <v>726</v>
      </c>
      <c r="Q763" s="101">
        <f>ROUND((F763-AG763)/102.14*100,2)</f>
        <v>6418899.1600000001</v>
      </c>
      <c r="R763" s="117">
        <v>0</v>
      </c>
      <c r="S763" s="117">
        <v>0</v>
      </c>
      <c r="T763" s="117">
        <v>0</v>
      </c>
      <c r="U763" s="117">
        <v>0</v>
      </c>
      <c r="V763" s="117">
        <v>0</v>
      </c>
      <c r="W763" s="117">
        <v>0</v>
      </c>
      <c r="X763" s="117">
        <v>0</v>
      </c>
      <c r="Y763" s="117">
        <v>0</v>
      </c>
      <c r="Z763" s="117">
        <v>0</v>
      </c>
      <c r="AA763" s="117">
        <v>0</v>
      </c>
      <c r="AB763" s="117">
        <v>0</v>
      </c>
      <c r="AC763" s="117">
        <v>0</v>
      </c>
      <c r="AD763" s="117">
        <v>0</v>
      </c>
      <c r="AE763" s="117">
        <v>0</v>
      </c>
      <c r="AF763" s="101">
        <f>ROUND(Q763*2.14%,2)</f>
        <v>137364.44</v>
      </c>
      <c r="AG763" s="101">
        <v>180000</v>
      </c>
      <c r="AH763" s="117">
        <v>0</v>
      </c>
      <c r="AI763" s="93">
        <v>2025</v>
      </c>
      <c r="AJ763" s="93">
        <v>2025</v>
      </c>
      <c r="AK763" s="93">
        <v>2025</v>
      </c>
      <c r="AL763" s="105"/>
      <c r="AM763" s="105"/>
      <c r="AN763" s="105"/>
      <c r="AO763" s="105"/>
      <c r="AP763" s="106" t="s">
        <v>16999</v>
      </c>
      <c r="AQ763" s="106" t="s">
        <v>17000</v>
      </c>
      <c r="AR763" s="106">
        <v>0</v>
      </c>
      <c r="AS763" s="106" t="s">
        <v>17011</v>
      </c>
      <c r="AT763" s="106" t="s">
        <v>17007</v>
      </c>
      <c r="AU763" s="106">
        <v>0</v>
      </c>
      <c r="AV763" s="106"/>
      <c r="AW763" s="106"/>
      <c r="AX763" s="106"/>
      <c r="AY763" s="106"/>
      <c r="AZ763" s="106" t="s">
        <v>795</v>
      </c>
      <c r="BA763" s="107">
        <v>941.8</v>
      </c>
      <c r="BB763" s="107">
        <v>726</v>
      </c>
      <c r="BC763" s="106" t="s">
        <v>2975</v>
      </c>
      <c r="BD763" s="106" t="s">
        <v>17058</v>
      </c>
      <c r="BE763" s="108"/>
      <c r="BF763" s="109">
        <f t="shared" si="341"/>
        <v>0</v>
      </c>
      <c r="BG763" s="52" t="s">
        <v>16992</v>
      </c>
      <c r="BM763" s="52" t="str">
        <f t="shared" si="342"/>
        <v>733.600</v>
      </c>
      <c r="BP763" s="52" t="s">
        <v>3571</v>
      </c>
      <c r="BQ763" s="52" t="s">
        <v>2993</v>
      </c>
      <c r="BR763" s="52" t="s">
        <v>2993</v>
      </c>
      <c r="BX763" s="52" t="s">
        <v>3571</v>
      </c>
      <c r="BY763" s="52" t="s">
        <v>2993</v>
      </c>
      <c r="BZ763" s="52" t="s">
        <v>2993</v>
      </c>
      <c r="CK763" s="103">
        <f t="shared" si="327"/>
        <v>4.0745362639427185E-10</v>
      </c>
    </row>
    <row r="764" spans="1:89" x14ac:dyDescent="0.3">
      <c r="B764" s="104" t="s">
        <v>280</v>
      </c>
      <c r="C764" s="104"/>
      <c r="D764" s="104"/>
      <c r="E764" s="104"/>
      <c r="F764" s="140">
        <v>5982176</v>
      </c>
      <c r="G764" s="100">
        <f>G765</f>
        <v>5982176</v>
      </c>
      <c r="H764" s="101">
        <f t="shared" ref="H764:AH764" si="353">H765</f>
        <v>0</v>
      </c>
      <c r="I764" s="101">
        <f t="shared" si="353"/>
        <v>0</v>
      </c>
      <c r="J764" s="101">
        <f t="shared" si="353"/>
        <v>0</v>
      </c>
      <c r="K764" s="101">
        <f t="shared" si="353"/>
        <v>0</v>
      </c>
      <c r="L764" s="101">
        <f t="shared" si="353"/>
        <v>0</v>
      </c>
      <c r="M764" s="101">
        <f t="shared" si="353"/>
        <v>0</v>
      </c>
      <c r="N764" s="102">
        <f t="shared" si="353"/>
        <v>0</v>
      </c>
      <c r="O764" s="101">
        <f t="shared" si="353"/>
        <v>0</v>
      </c>
      <c r="P764" s="101">
        <f t="shared" si="353"/>
        <v>710</v>
      </c>
      <c r="Q764" s="101">
        <f t="shared" si="353"/>
        <v>5680610.9299999997</v>
      </c>
      <c r="R764" s="101">
        <f t="shared" si="353"/>
        <v>0</v>
      </c>
      <c r="S764" s="101">
        <f t="shared" si="353"/>
        <v>0</v>
      </c>
      <c r="T764" s="101">
        <f t="shared" si="353"/>
        <v>0</v>
      </c>
      <c r="U764" s="101">
        <f t="shared" si="353"/>
        <v>0</v>
      </c>
      <c r="V764" s="101">
        <f t="shared" si="353"/>
        <v>0</v>
      </c>
      <c r="W764" s="101">
        <f t="shared" si="353"/>
        <v>0</v>
      </c>
      <c r="X764" s="101">
        <f t="shared" si="353"/>
        <v>0</v>
      </c>
      <c r="Y764" s="101">
        <f t="shared" si="353"/>
        <v>0</v>
      </c>
      <c r="Z764" s="101">
        <f t="shared" si="353"/>
        <v>0</v>
      </c>
      <c r="AA764" s="101">
        <f t="shared" si="353"/>
        <v>0</v>
      </c>
      <c r="AB764" s="101">
        <f t="shared" si="353"/>
        <v>0</v>
      </c>
      <c r="AC764" s="101">
        <f t="shared" si="353"/>
        <v>0</v>
      </c>
      <c r="AD764" s="101">
        <f t="shared" si="353"/>
        <v>0</v>
      </c>
      <c r="AE764" s="101">
        <f t="shared" si="353"/>
        <v>0</v>
      </c>
      <c r="AF764" s="101">
        <f t="shared" si="353"/>
        <v>121565.07</v>
      </c>
      <c r="AG764" s="101">
        <f t="shared" si="353"/>
        <v>180000</v>
      </c>
      <c r="AH764" s="101">
        <f t="shared" si="353"/>
        <v>0</v>
      </c>
      <c r="AI764" s="93" t="s">
        <v>17075</v>
      </c>
      <c r="AJ764" s="93" t="s">
        <v>17075</v>
      </c>
      <c r="AK764" s="93" t="s">
        <v>17075</v>
      </c>
      <c r="AL764" s="105"/>
      <c r="AM764" s="105"/>
      <c r="AN764" s="105"/>
      <c r="AO764" s="105"/>
      <c r="AP764" s="106"/>
      <c r="AQ764" s="106"/>
      <c r="AR764" s="106"/>
      <c r="AS764" s="106"/>
      <c r="AT764" s="106"/>
      <c r="AU764" s="106"/>
      <c r="AV764" s="106"/>
      <c r="AW764" s="106"/>
      <c r="AX764" s="106"/>
      <c r="AY764" s="106"/>
      <c r="AZ764" s="106"/>
      <c r="BA764" s="107"/>
      <c r="BB764" s="107"/>
      <c r="BC764" s="106"/>
      <c r="BD764" s="106"/>
      <c r="BE764" s="108"/>
      <c r="BF764" s="109">
        <f t="shared" si="341"/>
        <v>-710</v>
      </c>
      <c r="BM764" s="52" t="e">
        <f t="shared" si="342"/>
        <v>#N/A</v>
      </c>
      <c r="BP764" s="52" t="s">
        <v>3417</v>
      </c>
      <c r="BQ764" s="52" t="s">
        <v>1350</v>
      </c>
      <c r="BR764" s="52" t="s">
        <v>3419</v>
      </c>
      <c r="BX764" s="52" t="s">
        <v>3417</v>
      </c>
      <c r="BY764" s="52" t="s">
        <v>1350</v>
      </c>
      <c r="BZ764" s="52" t="s">
        <v>3419</v>
      </c>
      <c r="CK764" s="103">
        <f t="shared" si="327"/>
        <v>2.9103830456733704E-10</v>
      </c>
    </row>
    <row r="765" spans="1:89" x14ac:dyDescent="0.3">
      <c r="A765" s="52">
        <v>1</v>
      </c>
      <c r="B765" s="110">
        <f>SUBTOTAL(9,$A$615:A765)</f>
        <v>118</v>
      </c>
      <c r="C765" s="115" t="s">
        <v>282</v>
      </c>
      <c r="D765" s="115"/>
      <c r="E765" s="115"/>
      <c r="F765" s="116">
        <v>5982176</v>
      </c>
      <c r="G765" s="101">
        <f>H765+I765+J765+K765+L765+M765+O765+Q765+S765+U765+W765+X765+Y765+Z765+AA765+AB765+AC765+AD765+AE765+AF765+AG765+AH765</f>
        <v>5982176</v>
      </c>
      <c r="H765" s="117">
        <v>0</v>
      </c>
      <c r="I765" s="117">
        <v>0</v>
      </c>
      <c r="J765" s="117">
        <v>0</v>
      </c>
      <c r="K765" s="117">
        <v>0</v>
      </c>
      <c r="L765" s="117">
        <v>0</v>
      </c>
      <c r="M765" s="117">
        <v>0</v>
      </c>
      <c r="N765" s="118">
        <v>0</v>
      </c>
      <c r="O765" s="117">
        <v>0</v>
      </c>
      <c r="P765" s="101">
        <v>710</v>
      </c>
      <c r="Q765" s="101">
        <f>ROUND((F765-AG765)/102.14*100,2)</f>
        <v>5680610.9299999997</v>
      </c>
      <c r="R765" s="117">
        <v>0</v>
      </c>
      <c r="S765" s="117">
        <v>0</v>
      </c>
      <c r="T765" s="117">
        <v>0</v>
      </c>
      <c r="U765" s="117">
        <v>0</v>
      </c>
      <c r="V765" s="117">
        <v>0</v>
      </c>
      <c r="W765" s="117">
        <v>0</v>
      </c>
      <c r="X765" s="117">
        <v>0</v>
      </c>
      <c r="Y765" s="117">
        <v>0</v>
      </c>
      <c r="Z765" s="117">
        <v>0</v>
      </c>
      <c r="AA765" s="117">
        <v>0</v>
      </c>
      <c r="AB765" s="117">
        <v>0</v>
      </c>
      <c r="AC765" s="117">
        <v>0</v>
      </c>
      <c r="AD765" s="117">
        <v>0</v>
      </c>
      <c r="AE765" s="117">
        <v>0</v>
      </c>
      <c r="AF765" s="101">
        <f>ROUND(Q765*2.14%,2)</f>
        <v>121565.07</v>
      </c>
      <c r="AG765" s="101">
        <v>180000</v>
      </c>
      <c r="AH765" s="117">
        <v>0</v>
      </c>
      <c r="AI765" s="93">
        <v>2025</v>
      </c>
      <c r="AJ765" s="93">
        <v>2025</v>
      </c>
      <c r="AK765" s="93">
        <v>2025</v>
      </c>
      <c r="AL765" s="105"/>
      <c r="AM765" s="105"/>
      <c r="AN765" s="105"/>
      <c r="AO765" s="105"/>
      <c r="AP765" s="106" t="s">
        <v>17015</v>
      </c>
      <c r="AQ765" s="106">
        <v>2016</v>
      </c>
      <c r="AR765" s="106">
        <v>0</v>
      </c>
      <c r="AS765" s="106" t="s">
        <v>17014</v>
      </c>
      <c r="AT765" s="106" t="s">
        <v>17017</v>
      </c>
      <c r="AU765" s="106" t="s">
        <v>17010</v>
      </c>
      <c r="AV765" s="106"/>
      <c r="AW765" s="106" t="s">
        <v>17021</v>
      </c>
      <c r="AX765" s="114">
        <v>403305.91</v>
      </c>
      <c r="AY765" s="114">
        <v>358322.07</v>
      </c>
      <c r="AZ765" s="106" t="s">
        <v>811</v>
      </c>
      <c r="BA765" s="107">
        <v>773.3</v>
      </c>
      <c r="BB765" s="107">
        <v>662.3</v>
      </c>
      <c r="BC765" s="106" t="s">
        <v>2975</v>
      </c>
      <c r="BD765" s="106">
        <v>2010</v>
      </c>
      <c r="BE765" s="108"/>
      <c r="BF765" s="109">
        <f t="shared" si="341"/>
        <v>-47.700000000000045</v>
      </c>
      <c r="BM765" s="52" t="str">
        <f t="shared" si="342"/>
        <v>503.130</v>
      </c>
      <c r="BP765" s="52" t="s">
        <v>681</v>
      </c>
      <c r="BQ765" s="52" t="s">
        <v>2993</v>
      </c>
      <c r="BR765" s="52" t="s">
        <v>3420</v>
      </c>
      <c r="BX765" s="52" t="s">
        <v>681</v>
      </c>
      <c r="BY765" s="52" t="s">
        <v>2993</v>
      </c>
      <c r="BZ765" s="52" t="s">
        <v>3420</v>
      </c>
      <c r="CK765" s="103">
        <f t="shared" si="327"/>
        <v>2.9103830456733704E-10</v>
      </c>
    </row>
    <row r="766" spans="1:89" x14ac:dyDescent="0.3">
      <c r="B766" s="104" t="s">
        <v>259</v>
      </c>
      <c r="C766" s="104"/>
      <c r="D766" s="104"/>
      <c r="E766" s="104"/>
      <c r="F766" s="140">
        <v>5266000</v>
      </c>
      <c r="G766" s="100">
        <f>G767</f>
        <v>5266000</v>
      </c>
      <c r="H766" s="101">
        <f t="shared" ref="H766:AH766" si="354">H767</f>
        <v>0</v>
      </c>
      <c r="I766" s="101">
        <f t="shared" si="354"/>
        <v>0</v>
      </c>
      <c r="J766" s="101">
        <f t="shared" si="354"/>
        <v>0</v>
      </c>
      <c r="K766" s="101">
        <f t="shared" si="354"/>
        <v>0</v>
      </c>
      <c r="L766" s="101">
        <f t="shared" si="354"/>
        <v>0</v>
      </c>
      <c r="M766" s="101">
        <f t="shared" si="354"/>
        <v>0</v>
      </c>
      <c r="N766" s="102">
        <f t="shared" si="354"/>
        <v>0</v>
      </c>
      <c r="O766" s="101">
        <f t="shared" si="354"/>
        <v>0</v>
      </c>
      <c r="P766" s="101">
        <f t="shared" si="354"/>
        <v>625</v>
      </c>
      <c r="Q766" s="101">
        <f t="shared" si="354"/>
        <v>4979439.9800000004</v>
      </c>
      <c r="R766" s="101">
        <f t="shared" si="354"/>
        <v>0</v>
      </c>
      <c r="S766" s="101">
        <f t="shared" si="354"/>
        <v>0</v>
      </c>
      <c r="T766" s="101">
        <f t="shared" si="354"/>
        <v>0</v>
      </c>
      <c r="U766" s="101">
        <f t="shared" si="354"/>
        <v>0</v>
      </c>
      <c r="V766" s="101">
        <f t="shared" si="354"/>
        <v>0</v>
      </c>
      <c r="W766" s="101">
        <f t="shared" si="354"/>
        <v>0</v>
      </c>
      <c r="X766" s="101">
        <f t="shared" si="354"/>
        <v>0</v>
      </c>
      <c r="Y766" s="101">
        <f t="shared" si="354"/>
        <v>0</v>
      </c>
      <c r="Z766" s="101">
        <f t="shared" si="354"/>
        <v>0</v>
      </c>
      <c r="AA766" s="101">
        <f t="shared" si="354"/>
        <v>0</v>
      </c>
      <c r="AB766" s="101">
        <f t="shared" si="354"/>
        <v>0</v>
      </c>
      <c r="AC766" s="101">
        <f t="shared" si="354"/>
        <v>0</v>
      </c>
      <c r="AD766" s="101">
        <f t="shared" si="354"/>
        <v>0</v>
      </c>
      <c r="AE766" s="101">
        <f t="shared" si="354"/>
        <v>0</v>
      </c>
      <c r="AF766" s="101">
        <f t="shared" si="354"/>
        <v>106560.02</v>
      </c>
      <c r="AG766" s="101">
        <f t="shared" si="354"/>
        <v>180000</v>
      </c>
      <c r="AH766" s="101">
        <f t="shared" si="354"/>
        <v>0</v>
      </c>
      <c r="AI766" s="93" t="s">
        <v>17075</v>
      </c>
      <c r="AJ766" s="93" t="s">
        <v>17075</v>
      </c>
      <c r="AK766" s="93" t="s">
        <v>17075</v>
      </c>
      <c r="AL766" s="105"/>
      <c r="AM766" s="105"/>
      <c r="AN766" s="105"/>
      <c r="AO766" s="105"/>
      <c r="AP766" s="106"/>
      <c r="AQ766" s="106"/>
      <c r="AR766" s="106"/>
      <c r="AS766" s="106"/>
      <c r="AT766" s="106"/>
      <c r="AU766" s="106"/>
      <c r="AV766" s="106"/>
      <c r="AW766" s="106"/>
      <c r="AX766" s="106"/>
      <c r="AY766" s="106"/>
      <c r="AZ766" s="106"/>
      <c r="BA766" s="107"/>
      <c r="BB766" s="107"/>
      <c r="BC766" s="106"/>
      <c r="BD766" s="106"/>
      <c r="BE766" s="108"/>
      <c r="BF766" s="109">
        <f t="shared" si="341"/>
        <v>-625</v>
      </c>
      <c r="BM766" s="52" t="e">
        <f t="shared" si="342"/>
        <v>#N/A</v>
      </c>
      <c r="BP766" s="52" t="s">
        <v>3422</v>
      </c>
      <c r="BQ766" s="52" t="s">
        <v>2993</v>
      </c>
      <c r="BR766" s="52" t="s">
        <v>3423</v>
      </c>
      <c r="BX766" s="52" t="s">
        <v>3422</v>
      </c>
      <c r="BY766" s="52" t="s">
        <v>2993</v>
      </c>
      <c r="BZ766" s="52" t="s">
        <v>3423</v>
      </c>
      <c r="CK766" s="103">
        <f t="shared" si="327"/>
        <v>-4.6566128730773926E-10</v>
      </c>
    </row>
    <row r="767" spans="1:89" x14ac:dyDescent="0.3">
      <c r="A767" s="52">
        <v>1</v>
      </c>
      <c r="B767" s="110">
        <f>SUBTOTAL(9,$A$615:A767)</f>
        <v>119</v>
      </c>
      <c r="C767" s="115" t="s">
        <v>283</v>
      </c>
      <c r="D767" s="115"/>
      <c r="E767" s="115"/>
      <c r="F767" s="116">
        <v>5266000</v>
      </c>
      <c r="G767" s="101">
        <f>H767+I767+J767+K767+L767+M767+O767+Q767+S767+U767+W767+X767+Y767+Z767+AA767+AB767+AC767+AD767+AE767+AF767+AG767+AH767</f>
        <v>5266000</v>
      </c>
      <c r="H767" s="117">
        <v>0</v>
      </c>
      <c r="I767" s="117">
        <v>0</v>
      </c>
      <c r="J767" s="117">
        <v>0</v>
      </c>
      <c r="K767" s="117">
        <v>0</v>
      </c>
      <c r="L767" s="117">
        <v>0</v>
      </c>
      <c r="M767" s="117">
        <v>0</v>
      </c>
      <c r="N767" s="118">
        <v>0</v>
      </c>
      <c r="O767" s="117">
        <v>0</v>
      </c>
      <c r="P767" s="101">
        <v>625</v>
      </c>
      <c r="Q767" s="101">
        <f>ROUND((F767-AG767)/102.14*100,2)</f>
        <v>4979439.9800000004</v>
      </c>
      <c r="R767" s="117">
        <v>0</v>
      </c>
      <c r="S767" s="117">
        <v>0</v>
      </c>
      <c r="T767" s="117">
        <v>0</v>
      </c>
      <c r="U767" s="117">
        <v>0</v>
      </c>
      <c r="V767" s="117">
        <v>0</v>
      </c>
      <c r="W767" s="117">
        <v>0</v>
      </c>
      <c r="X767" s="117">
        <v>0</v>
      </c>
      <c r="Y767" s="117">
        <v>0</v>
      </c>
      <c r="Z767" s="117">
        <v>0</v>
      </c>
      <c r="AA767" s="117">
        <v>0</v>
      </c>
      <c r="AB767" s="117">
        <v>0</v>
      </c>
      <c r="AC767" s="117">
        <v>0</v>
      </c>
      <c r="AD767" s="117">
        <v>0</v>
      </c>
      <c r="AE767" s="117">
        <v>0</v>
      </c>
      <c r="AF767" s="101">
        <f>ROUND(Q767*2.14%,2)</f>
        <v>106560.02</v>
      </c>
      <c r="AG767" s="101">
        <v>180000</v>
      </c>
      <c r="AH767" s="117">
        <v>0</v>
      </c>
      <c r="AI767" s="93">
        <v>2025</v>
      </c>
      <c r="AJ767" s="93">
        <v>2025</v>
      </c>
      <c r="AK767" s="93">
        <v>2025</v>
      </c>
      <c r="AL767" s="105"/>
      <c r="AM767" s="105"/>
      <c r="AN767" s="105"/>
      <c r="AO767" s="105"/>
      <c r="AP767" s="106" t="s">
        <v>17015</v>
      </c>
      <c r="AQ767" s="106">
        <v>2015</v>
      </c>
      <c r="AR767" s="106">
        <v>0</v>
      </c>
      <c r="AS767" s="106">
        <v>2016</v>
      </c>
      <c r="AT767" s="106" t="s">
        <v>17014</v>
      </c>
      <c r="AU767" s="106">
        <v>0</v>
      </c>
      <c r="AV767" s="106"/>
      <c r="AW767" s="106" t="s">
        <v>17022</v>
      </c>
      <c r="AX767" s="114">
        <f>607070.14+76733.94</f>
        <v>683804.08000000007</v>
      </c>
      <c r="AY767" s="114">
        <v>387841.69999999995</v>
      </c>
      <c r="AZ767" s="106" t="s">
        <v>622</v>
      </c>
      <c r="BA767" s="107">
        <v>660</v>
      </c>
      <c r="BB767" s="107">
        <v>520.71</v>
      </c>
      <c r="BC767" s="106" t="s">
        <v>2975</v>
      </c>
      <c r="BD767" s="106">
        <v>2004</v>
      </c>
      <c r="BE767" s="108"/>
      <c r="BF767" s="109">
        <f t="shared" si="341"/>
        <v>-104.28999999999996</v>
      </c>
      <c r="BM767" s="52" t="str">
        <f t="shared" si="342"/>
        <v>433.920</v>
      </c>
      <c r="BP767" s="52" t="s">
        <v>3425</v>
      </c>
      <c r="BQ767" s="52" t="s">
        <v>1350</v>
      </c>
      <c r="BR767" s="52" t="s">
        <v>3426</v>
      </c>
      <c r="BX767" s="52" t="s">
        <v>3425</v>
      </c>
      <c r="BY767" s="52" t="s">
        <v>1350</v>
      </c>
      <c r="BZ767" s="52" t="s">
        <v>3426</v>
      </c>
      <c r="CK767" s="103">
        <f t="shared" si="327"/>
        <v>-4.6566128730773926E-10</v>
      </c>
    </row>
    <row r="768" spans="1:89" x14ac:dyDescent="0.3">
      <c r="B768" s="104" t="s">
        <v>261</v>
      </c>
      <c r="C768" s="104"/>
      <c r="D768" s="104"/>
      <c r="E768" s="104"/>
      <c r="F768" s="140">
        <v>2764282.4</v>
      </c>
      <c r="G768" s="100">
        <f>G769</f>
        <v>2764282.4000000004</v>
      </c>
      <c r="H768" s="101">
        <f t="shared" ref="H768:AH768" si="355">H769</f>
        <v>0</v>
      </c>
      <c r="I768" s="101">
        <f t="shared" si="355"/>
        <v>0</v>
      </c>
      <c r="J768" s="101">
        <f t="shared" si="355"/>
        <v>0</v>
      </c>
      <c r="K768" s="101">
        <f t="shared" si="355"/>
        <v>0</v>
      </c>
      <c r="L768" s="101">
        <f t="shared" si="355"/>
        <v>0</v>
      </c>
      <c r="M768" s="101">
        <f t="shared" si="355"/>
        <v>0</v>
      </c>
      <c r="N768" s="102">
        <f t="shared" si="355"/>
        <v>0</v>
      </c>
      <c r="O768" s="101">
        <f t="shared" si="355"/>
        <v>0</v>
      </c>
      <c r="P768" s="101">
        <f t="shared" si="355"/>
        <v>310</v>
      </c>
      <c r="Q768" s="101">
        <f t="shared" si="355"/>
        <v>2559508.91</v>
      </c>
      <c r="R768" s="101">
        <f t="shared" si="355"/>
        <v>0</v>
      </c>
      <c r="S768" s="101">
        <f t="shared" si="355"/>
        <v>0</v>
      </c>
      <c r="T768" s="101">
        <f t="shared" si="355"/>
        <v>0</v>
      </c>
      <c r="U768" s="101">
        <f t="shared" si="355"/>
        <v>0</v>
      </c>
      <c r="V768" s="101">
        <f t="shared" si="355"/>
        <v>0</v>
      </c>
      <c r="W768" s="101">
        <f t="shared" si="355"/>
        <v>0</v>
      </c>
      <c r="X768" s="101">
        <f t="shared" si="355"/>
        <v>0</v>
      </c>
      <c r="Y768" s="101">
        <f t="shared" si="355"/>
        <v>0</v>
      </c>
      <c r="Z768" s="101">
        <f t="shared" si="355"/>
        <v>0</v>
      </c>
      <c r="AA768" s="101">
        <f t="shared" si="355"/>
        <v>0</v>
      </c>
      <c r="AB768" s="101">
        <f t="shared" si="355"/>
        <v>0</v>
      </c>
      <c r="AC768" s="101">
        <f t="shared" si="355"/>
        <v>0</v>
      </c>
      <c r="AD768" s="101">
        <f t="shared" si="355"/>
        <v>0</v>
      </c>
      <c r="AE768" s="101">
        <f t="shared" si="355"/>
        <v>0</v>
      </c>
      <c r="AF768" s="101">
        <f t="shared" si="355"/>
        <v>54773.49</v>
      </c>
      <c r="AG768" s="101">
        <f t="shared" si="355"/>
        <v>150000</v>
      </c>
      <c r="AH768" s="101">
        <f t="shared" si="355"/>
        <v>0</v>
      </c>
      <c r="AI768" s="93" t="s">
        <v>17075</v>
      </c>
      <c r="AJ768" s="93" t="s">
        <v>17075</v>
      </c>
      <c r="AK768" s="93" t="s">
        <v>17075</v>
      </c>
      <c r="AL768" s="105"/>
      <c r="AM768" s="105"/>
      <c r="AN768" s="105"/>
      <c r="AO768" s="105"/>
      <c r="AP768" s="106"/>
      <c r="AQ768" s="106"/>
      <c r="AR768" s="106"/>
      <c r="AS768" s="106"/>
      <c r="AT768" s="106"/>
      <c r="AU768" s="106"/>
      <c r="AV768" s="106"/>
      <c r="AW768" s="106"/>
      <c r="AX768" s="106"/>
      <c r="AY768" s="106"/>
      <c r="AZ768" s="106"/>
      <c r="BA768" s="107"/>
      <c r="BB768" s="107"/>
      <c r="BC768" s="106"/>
      <c r="BD768" s="106"/>
      <c r="BE768" s="108"/>
      <c r="BF768" s="109">
        <f t="shared" si="341"/>
        <v>-310</v>
      </c>
      <c r="BM768" s="52" t="e">
        <f t="shared" si="342"/>
        <v>#N/A</v>
      </c>
      <c r="BP768" s="52" t="s">
        <v>559</v>
      </c>
      <c r="BQ768" s="52" t="s">
        <v>2993</v>
      </c>
      <c r="BR768" s="52" t="s">
        <v>2993</v>
      </c>
      <c r="BX768" s="52" t="s">
        <v>559</v>
      </c>
      <c r="BY768" s="52" t="s">
        <v>2993</v>
      </c>
      <c r="BZ768" s="52" t="s">
        <v>2993</v>
      </c>
      <c r="CK768" s="103">
        <f t="shared" si="327"/>
        <v>2.3283064365386963E-10</v>
      </c>
    </row>
    <row r="769" spans="1:89" x14ac:dyDescent="0.3">
      <c r="A769" s="52">
        <v>1</v>
      </c>
      <c r="B769" s="110">
        <f>SUBTOTAL(9,$A$615:A769)</f>
        <v>120</v>
      </c>
      <c r="C769" s="115" t="s">
        <v>284</v>
      </c>
      <c r="D769" s="115"/>
      <c r="E769" s="115"/>
      <c r="F769" s="116">
        <v>2764282.4</v>
      </c>
      <c r="G769" s="101">
        <f>H769+I769+J769+K769+L769+M769+O769+Q769+S769+U769+W769+X769+Y769+Z769+AA769+AB769+AC769+AD769+AE769+AF769+AG769+AH769</f>
        <v>2764282.4000000004</v>
      </c>
      <c r="H769" s="117">
        <v>0</v>
      </c>
      <c r="I769" s="117">
        <v>0</v>
      </c>
      <c r="J769" s="117">
        <v>0</v>
      </c>
      <c r="K769" s="117">
        <v>0</v>
      </c>
      <c r="L769" s="117">
        <v>0</v>
      </c>
      <c r="M769" s="117">
        <v>0</v>
      </c>
      <c r="N769" s="118">
        <v>0</v>
      </c>
      <c r="O769" s="117">
        <v>0</v>
      </c>
      <c r="P769" s="101">
        <v>310</v>
      </c>
      <c r="Q769" s="101">
        <f>ROUND((F769-AG769)/102.14*100,2)</f>
        <v>2559508.91</v>
      </c>
      <c r="R769" s="117">
        <v>0</v>
      </c>
      <c r="S769" s="117">
        <v>0</v>
      </c>
      <c r="T769" s="117">
        <v>0</v>
      </c>
      <c r="U769" s="117">
        <v>0</v>
      </c>
      <c r="V769" s="117">
        <v>0</v>
      </c>
      <c r="W769" s="117">
        <v>0</v>
      </c>
      <c r="X769" s="117">
        <v>0</v>
      </c>
      <c r="Y769" s="117">
        <v>0</v>
      </c>
      <c r="Z769" s="117">
        <v>0</v>
      </c>
      <c r="AA769" s="117">
        <v>0</v>
      </c>
      <c r="AB769" s="117">
        <v>0</v>
      </c>
      <c r="AC769" s="117">
        <v>0</v>
      </c>
      <c r="AD769" s="117">
        <v>0</v>
      </c>
      <c r="AE769" s="117">
        <v>0</v>
      </c>
      <c r="AF769" s="101">
        <f>ROUND(Q769*2.14%,2)</f>
        <v>54773.49</v>
      </c>
      <c r="AG769" s="101">
        <v>150000</v>
      </c>
      <c r="AH769" s="117">
        <v>0</v>
      </c>
      <c r="AI769" s="93">
        <v>2025</v>
      </c>
      <c r="AJ769" s="93">
        <v>2025</v>
      </c>
      <c r="AK769" s="93">
        <v>2025</v>
      </c>
      <c r="AL769" s="105"/>
      <c r="AM769" s="105"/>
      <c r="AN769" s="105"/>
      <c r="AO769" s="105"/>
      <c r="AP769" s="106" t="s">
        <v>17013</v>
      </c>
      <c r="AQ769" s="106" t="s">
        <v>17011</v>
      </c>
      <c r="AR769" s="106">
        <v>0</v>
      </c>
      <c r="AS769" s="106" t="s">
        <v>17010</v>
      </c>
      <c r="AT769" s="106" t="s">
        <v>17003</v>
      </c>
      <c r="AU769" s="106" t="s">
        <v>17010</v>
      </c>
      <c r="AV769" s="106"/>
      <c r="AW769" s="106"/>
      <c r="AX769" s="106"/>
      <c r="AY769" s="106"/>
      <c r="AZ769" s="106" t="s">
        <v>667</v>
      </c>
      <c r="BA769" s="107">
        <v>998.3</v>
      </c>
      <c r="BB769" s="107">
        <v>307.8</v>
      </c>
      <c r="BC769" s="106" t="s">
        <v>3001</v>
      </c>
      <c r="BD769" s="106" t="s">
        <v>17058</v>
      </c>
      <c r="BE769" s="108"/>
      <c r="BF769" s="109">
        <f t="shared" si="341"/>
        <v>-2.1999999999999886</v>
      </c>
      <c r="BM769" s="52" t="str">
        <f t="shared" si="342"/>
        <v>нет данных</v>
      </c>
      <c r="BP769" s="52" t="s">
        <v>3427</v>
      </c>
      <c r="BQ769" s="52" t="s">
        <v>3019</v>
      </c>
      <c r="BR769" s="52" t="s">
        <v>940</v>
      </c>
      <c r="BX769" s="52" t="s">
        <v>3427</v>
      </c>
      <c r="BY769" s="52" t="s">
        <v>3019</v>
      </c>
      <c r="BZ769" s="52" t="s">
        <v>940</v>
      </c>
      <c r="CK769" s="103">
        <f t="shared" si="327"/>
        <v>2.3283064365386963E-10</v>
      </c>
    </row>
    <row r="770" spans="1:89" x14ac:dyDescent="0.3">
      <c r="B770" s="104" t="s">
        <v>263</v>
      </c>
      <c r="C770" s="104"/>
      <c r="D770" s="104"/>
      <c r="E770" s="104"/>
      <c r="F770" s="140">
        <v>18334915.32</v>
      </c>
      <c r="G770" s="100">
        <f>G771+G772</f>
        <v>18334915.32</v>
      </c>
      <c r="H770" s="101">
        <f t="shared" ref="H770:AH770" si="356">H771+H772</f>
        <v>0</v>
      </c>
      <c r="I770" s="101">
        <f t="shared" si="356"/>
        <v>0</v>
      </c>
      <c r="J770" s="101">
        <f t="shared" si="356"/>
        <v>0</v>
      </c>
      <c r="K770" s="101">
        <f t="shared" si="356"/>
        <v>0</v>
      </c>
      <c r="L770" s="101">
        <f t="shared" si="356"/>
        <v>0</v>
      </c>
      <c r="M770" s="101">
        <f t="shared" si="356"/>
        <v>0</v>
      </c>
      <c r="N770" s="102">
        <f t="shared" si="356"/>
        <v>0</v>
      </c>
      <c r="O770" s="101">
        <f t="shared" si="356"/>
        <v>0</v>
      </c>
      <c r="P770" s="101">
        <f t="shared" si="356"/>
        <v>2176.1</v>
      </c>
      <c r="Q770" s="101">
        <f t="shared" si="356"/>
        <v>17578730.489999998</v>
      </c>
      <c r="R770" s="101">
        <f t="shared" si="356"/>
        <v>0</v>
      </c>
      <c r="S770" s="101">
        <f t="shared" si="356"/>
        <v>0</v>
      </c>
      <c r="T770" s="101">
        <f t="shared" si="356"/>
        <v>0</v>
      </c>
      <c r="U770" s="101">
        <f t="shared" si="356"/>
        <v>0</v>
      </c>
      <c r="V770" s="101">
        <f t="shared" si="356"/>
        <v>0</v>
      </c>
      <c r="W770" s="101">
        <f t="shared" si="356"/>
        <v>0</v>
      </c>
      <c r="X770" s="101">
        <f t="shared" si="356"/>
        <v>0</v>
      </c>
      <c r="Y770" s="101">
        <f t="shared" si="356"/>
        <v>0</v>
      </c>
      <c r="Z770" s="101">
        <f t="shared" si="356"/>
        <v>0</v>
      </c>
      <c r="AA770" s="101">
        <f t="shared" si="356"/>
        <v>0</v>
      </c>
      <c r="AB770" s="101">
        <f t="shared" si="356"/>
        <v>0</v>
      </c>
      <c r="AC770" s="101">
        <f t="shared" si="356"/>
        <v>0</v>
      </c>
      <c r="AD770" s="101">
        <f t="shared" si="356"/>
        <v>0</v>
      </c>
      <c r="AE770" s="101">
        <f t="shared" si="356"/>
        <v>0</v>
      </c>
      <c r="AF770" s="101">
        <f t="shared" si="356"/>
        <v>376184.82999999996</v>
      </c>
      <c r="AG770" s="101">
        <f t="shared" si="356"/>
        <v>380000</v>
      </c>
      <c r="AH770" s="101">
        <f t="shared" si="356"/>
        <v>0</v>
      </c>
      <c r="AI770" s="93" t="s">
        <v>17075</v>
      </c>
      <c r="AJ770" s="93" t="s">
        <v>17075</v>
      </c>
      <c r="AK770" s="93" t="s">
        <v>17075</v>
      </c>
      <c r="AL770" s="105"/>
      <c r="AM770" s="105"/>
      <c r="AN770" s="105"/>
      <c r="AO770" s="105"/>
      <c r="AP770" s="106"/>
      <c r="AQ770" s="106"/>
      <c r="AR770" s="106"/>
      <c r="AS770" s="106"/>
      <c r="AT770" s="106"/>
      <c r="AU770" s="106"/>
      <c r="AV770" s="106"/>
      <c r="AW770" s="106"/>
      <c r="AX770" s="106"/>
      <c r="AY770" s="106"/>
      <c r="AZ770" s="106"/>
      <c r="BA770" s="107"/>
      <c r="BB770" s="107"/>
      <c r="BC770" s="106"/>
      <c r="BD770" s="106"/>
      <c r="BE770" s="108"/>
      <c r="BF770" s="109">
        <f t="shared" si="341"/>
        <v>-2176.1</v>
      </c>
      <c r="BM770" s="52" t="e">
        <f t="shared" si="342"/>
        <v>#N/A</v>
      </c>
      <c r="BP770" s="52" t="s">
        <v>3428</v>
      </c>
      <c r="BQ770" s="52" t="s">
        <v>618</v>
      </c>
      <c r="BR770" s="52" t="s">
        <v>3430</v>
      </c>
      <c r="BX770" s="52" t="s">
        <v>3428</v>
      </c>
      <c r="BY770" s="52" t="s">
        <v>618</v>
      </c>
      <c r="BZ770" s="52" t="s">
        <v>3430</v>
      </c>
      <c r="CK770" s="103">
        <f t="shared" si="327"/>
        <v>1.9790604710578918E-9</v>
      </c>
    </row>
    <row r="771" spans="1:89" x14ac:dyDescent="0.3">
      <c r="A771" s="52">
        <v>1</v>
      </c>
      <c r="B771" s="110">
        <f>SUBTOTAL(9,$A$615:A771)</f>
        <v>121</v>
      </c>
      <c r="C771" s="115" t="s">
        <v>285</v>
      </c>
      <c r="D771" s="115"/>
      <c r="E771" s="115"/>
      <c r="F771" s="116">
        <v>11594435.32</v>
      </c>
      <c r="G771" s="101">
        <f t="shared" ref="G771:G772" si="357">H771+I771+J771+K771+L771+M771+O771+Q771+S771+U771+W771+X771+Y771+Z771+AA771+AB771+AC771+AD771+AE771+AF771+AG771+AH771</f>
        <v>11594435.32</v>
      </c>
      <c r="H771" s="117">
        <v>0</v>
      </c>
      <c r="I771" s="117">
        <v>0</v>
      </c>
      <c r="J771" s="117">
        <v>0</v>
      </c>
      <c r="K771" s="117">
        <v>0</v>
      </c>
      <c r="L771" s="117">
        <v>0</v>
      </c>
      <c r="M771" s="117">
        <v>0</v>
      </c>
      <c r="N771" s="118">
        <v>0</v>
      </c>
      <c r="O771" s="117">
        <v>0</v>
      </c>
      <c r="P771" s="101">
        <v>1376.1</v>
      </c>
      <c r="Q771" s="101">
        <f>ROUND((F771-AG771)/102.14*100,2)</f>
        <v>11155703.27</v>
      </c>
      <c r="R771" s="117">
        <v>0</v>
      </c>
      <c r="S771" s="117">
        <v>0</v>
      </c>
      <c r="T771" s="117">
        <v>0</v>
      </c>
      <c r="U771" s="117">
        <v>0</v>
      </c>
      <c r="V771" s="117">
        <v>0</v>
      </c>
      <c r="W771" s="117">
        <v>0</v>
      </c>
      <c r="X771" s="117">
        <v>0</v>
      </c>
      <c r="Y771" s="117">
        <v>0</v>
      </c>
      <c r="Z771" s="117">
        <v>0</v>
      </c>
      <c r="AA771" s="117">
        <v>0</v>
      </c>
      <c r="AB771" s="117">
        <v>0</v>
      </c>
      <c r="AC771" s="117">
        <v>0</v>
      </c>
      <c r="AD771" s="117">
        <v>0</v>
      </c>
      <c r="AE771" s="117">
        <v>0</v>
      </c>
      <c r="AF771" s="101">
        <f>ROUND(Q771*2.14%,2)</f>
        <v>238732.05</v>
      </c>
      <c r="AG771" s="117">
        <v>200000</v>
      </c>
      <c r="AH771" s="117">
        <v>0</v>
      </c>
      <c r="AI771" s="93">
        <v>2025</v>
      </c>
      <c r="AJ771" s="93">
        <v>2025</v>
      </c>
      <c r="AK771" s="93">
        <v>2025</v>
      </c>
      <c r="AL771" s="105"/>
      <c r="AM771" s="105"/>
      <c r="AN771" s="105"/>
      <c r="AO771" s="105"/>
      <c r="AP771" s="106" t="s">
        <v>17008</v>
      </c>
      <c r="AQ771" s="106" t="s">
        <v>17015</v>
      </c>
      <c r="AR771" s="106">
        <v>0</v>
      </c>
      <c r="AS771" s="106" t="s">
        <v>17010</v>
      </c>
      <c r="AT771" s="106" t="s">
        <v>17014</v>
      </c>
      <c r="AU771" s="106" t="s">
        <v>17010</v>
      </c>
      <c r="AV771" s="106"/>
      <c r="AW771" s="106"/>
      <c r="AX771" s="106"/>
      <c r="AY771" s="106"/>
      <c r="AZ771" s="106" t="s">
        <v>783</v>
      </c>
      <c r="BA771" s="107">
        <v>3673.2</v>
      </c>
      <c r="BB771" s="107">
        <v>1200</v>
      </c>
      <c r="BC771" s="106" t="s">
        <v>2975</v>
      </c>
      <c r="BD771" s="106">
        <v>2009</v>
      </c>
      <c r="BE771" s="108"/>
      <c r="BF771" s="109">
        <f t="shared" si="341"/>
        <v>-176.09999999999991</v>
      </c>
      <c r="BM771" s="52" t="str">
        <f t="shared" si="342"/>
        <v>нет данных</v>
      </c>
      <c r="BP771" s="52" t="s">
        <v>3432</v>
      </c>
      <c r="BQ771" s="52" t="s">
        <v>3099</v>
      </c>
      <c r="BR771" s="52" t="s">
        <v>2993</v>
      </c>
      <c r="BX771" s="52" t="s">
        <v>3432</v>
      </c>
      <c r="BY771" s="52" t="s">
        <v>3099</v>
      </c>
      <c r="BZ771" s="52" t="s">
        <v>2993</v>
      </c>
      <c r="CK771" s="103">
        <f t="shared" si="327"/>
        <v>7.5669959187507629E-10</v>
      </c>
    </row>
    <row r="772" spans="1:89" x14ac:dyDescent="0.3">
      <c r="A772" s="52">
        <v>1</v>
      </c>
      <c r="B772" s="110">
        <f>SUBTOTAL(9,$A$615:A772)</f>
        <v>122</v>
      </c>
      <c r="C772" s="115" t="s">
        <v>286</v>
      </c>
      <c r="D772" s="115"/>
      <c r="E772" s="115"/>
      <c r="F772" s="116">
        <v>6740480</v>
      </c>
      <c r="G772" s="101">
        <f t="shared" si="357"/>
        <v>6740480</v>
      </c>
      <c r="H772" s="117">
        <v>0</v>
      </c>
      <c r="I772" s="117">
        <v>0</v>
      </c>
      <c r="J772" s="117">
        <v>0</v>
      </c>
      <c r="K772" s="117">
        <v>0</v>
      </c>
      <c r="L772" s="117">
        <v>0</v>
      </c>
      <c r="M772" s="117">
        <v>0</v>
      </c>
      <c r="N772" s="118">
        <v>0</v>
      </c>
      <c r="O772" s="117">
        <v>0</v>
      </c>
      <c r="P772" s="101">
        <v>800</v>
      </c>
      <c r="Q772" s="101">
        <f>ROUND((F772-AG772)/102.14*100,2)</f>
        <v>6423027.2199999997</v>
      </c>
      <c r="R772" s="117">
        <v>0</v>
      </c>
      <c r="S772" s="117">
        <v>0</v>
      </c>
      <c r="T772" s="117">
        <v>0</v>
      </c>
      <c r="U772" s="117">
        <v>0</v>
      </c>
      <c r="V772" s="117">
        <v>0</v>
      </c>
      <c r="W772" s="117">
        <v>0</v>
      </c>
      <c r="X772" s="117">
        <v>0</v>
      </c>
      <c r="Y772" s="117">
        <v>0</v>
      </c>
      <c r="Z772" s="117">
        <v>0</v>
      </c>
      <c r="AA772" s="117">
        <v>0</v>
      </c>
      <c r="AB772" s="117">
        <v>0</v>
      </c>
      <c r="AC772" s="117">
        <v>0</v>
      </c>
      <c r="AD772" s="117">
        <v>0</v>
      </c>
      <c r="AE772" s="117">
        <v>0</v>
      </c>
      <c r="AF772" s="101">
        <f>ROUND(Q772*2.14%,2)</f>
        <v>137452.78</v>
      </c>
      <c r="AG772" s="101">
        <v>180000</v>
      </c>
      <c r="AH772" s="117">
        <v>0</v>
      </c>
      <c r="AI772" s="93">
        <v>2025</v>
      </c>
      <c r="AJ772" s="93">
        <v>2025</v>
      </c>
      <c r="AK772" s="93">
        <v>2025</v>
      </c>
      <c r="AL772" s="105"/>
      <c r="AM772" s="105"/>
      <c r="AN772" s="105"/>
      <c r="AO772" s="105"/>
      <c r="AP772" s="106" t="s">
        <v>16999</v>
      </c>
      <c r="AQ772" s="106" t="s">
        <v>17020</v>
      </c>
      <c r="AR772" s="106">
        <v>0</v>
      </c>
      <c r="AS772" s="106" t="s">
        <v>16997</v>
      </c>
      <c r="AT772" s="106" t="s">
        <v>17012</v>
      </c>
      <c r="AU772" s="106">
        <v>0</v>
      </c>
      <c r="AV772" s="106"/>
      <c r="AW772" s="106"/>
      <c r="AX772" s="106"/>
      <c r="AY772" s="106"/>
      <c r="AZ772" s="106" t="s">
        <v>622</v>
      </c>
      <c r="BA772" s="107">
        <v>3493.88</v>
      </c>
      <c r="BB772" s="107">
        <v>691.71</v>
      </c>
      <c r="BC772" s="106" t="s">
        <v>2975</v>
      </c>
      <c r="BD772" s="106" t="s">
        <v>17058</v>
      </c>
      <c r="BE772" s="108"/>
      <c r="BF772" s="109">
        <f t="shared" si="341"/>
        <v>-108.28999999999996</v>
      </c>
      <c r="BM772" s="52" t="str">
        <f t="shared" si="342"/>
        <v>нет данных</v>
      </c>
      <c r="BP772" s="52" t="s">
        <v>3433</v>
      </c>
      <c r="BQ772" s="52" t="s">
        <v>783</v>
      </c>
      <c r="BR772" s="52" t="s">
        <v>3434</v>
      </c>
      <c r="BX772" s="52" t="s">
        <v>3433</v>
      </c>
      <c r="BY772" s="52" t="s">
        <v>783</v>
      </c>
      <c r="BZ772" s="52" t="s">
        <v>3434</v>
      </c>
      <c r="CK772" s="103">
        <f t="shared" si="327"/>
        <v>2.6193447411060333E-10</v>
      </c>
    </row>
    <row r="773" spans="1:89" x14ac:dyDescent="0.3">
      <c r="B773" s="104" t="s">
        <v>266</v>
      </c>
      <c r="C773" s="104"/>
      <c r="D773" s="104"/>
      <c r="E773" s="104"/>
      <c r="F773" s="140">
        <v>13268555.52</v>
      </c>
      <c r="G773" s="100">
        <f>G774</f>
        <v>13268555.52</v>
      </c>
      <c r="H773" s="101">
        <f t="shared" ref="H773:AH773" si="358">H774</f>
        <v>0</v>
      </c>
      <c r="I773" s="101">
        <f t="shared" si="358"/>
        <v>0</v>
      </c>
      <c r="J773" s="101">
        <f t="shared" si="358"/>
        <v>0</v>
      </c>
      <c r="K773" s="101">
        <f t="shared" si="358"/>
        <v>0</v>
      </c>
      <c r="L773" s="101">
        <f t="shared" si="358"/>
        <v>0</v>
      </c>
      <c r="M773" s="101">
        <f t="shared" si="358"/>
        <v>0</v>
      </c>
      <c r="N773" s="102">
        <f t="shared" si="358"/>
        <v>0</v>
      </c>
      <c r="O773" s="101">
        <f t="shared" si="358"/>
        <v>0</v>
      </c>
      <c r="P773" s="101">
        <f t="shared" si="358"/>
        <v>1488</v>
      </c>
      <c r="Q773" s="101">
        <f t="shared" si="358"/>
        <v>12794747.91</v>
      </c>
      <c r="R773" s="101">
        <f t="shared" si="358"/>
        <v>0</v>
      </c>
      <c r="S773" s="101">
        <f t="shared" si="358"/>
        <v>0</v>
      </c>
      <c r="T773" s="101">
        <f t="shared" si="358"/>
        <v>0</v>
      </c>
      <c r="U773" s="101">
        <f t="shared" si="358"/>
        <v>0</v>
      </c>
      <c r="V773" s="101">
        <f t="shared" si="358"/>
        <v>0</v>
      </c>
      <c r="W773" s="101">
        <f t="shared" si="358"/>
        <v>0</v>
      </c>
      <c r="X773" s="101">
        <f t="shared" si="358"/>
        <v>0</v>
      </c>
      <c r="Y773" s="101">
        <f t="shared" si="358"/>
        <v>0</v>
      </c>
      <c r="Z773" s="101">
        <f t="shared" si="358"/>
        <v>0</v>
      </c>
      <c r="AA773" s="101">
        <f t="shared" si="358"/>
        <v>0</v>
      </c>
      <c r="AB773" s="101">
        <f t="shared" si="358"/>
        <v>0</v>
      </c>
      <c r="AC773" s="101">
        <f t="shared" si="358"/>
        <v>0</v>
      </c>
      <c r="AD773" s="101">
        <f t="shared" si="358"/>
        <v>0</v>
      </c>
      <c r="AE773" s="101">
        <f t="shared" si="358"/>
        <v>0</v>
      </c>
      <c r="AF773" s="101">
        <f t="shared" si="358"/>
        <v>273807.61</v>
      </c>
      <c r="AG773" s="101">
        <f t="shared" si="358"/>
        <v>200000</v>
      </c>
      <c r="AH773" s="101">
        <f t="shared" si="358"/>
        <v>0</v>
      </c>
      <c r="AI773" s="93" t="s">
        <v>17075</v>
      </c>
      <c r="AJ773" s="93" t="s">
        <v>17075</v>
      </c>
      <c r="AK773" s="93" t="s">
        <v>17075</v>
      </c>
      <c r="AL773" s="105"/>
      <c r="AM773" s="105"/>
      <c r="AN773" s="105"/>
      <c r="AO773" s="105"/>
      <c r="AP773" s="106"/>
      <c r="AQ773" s="106"/>
      <c r="AR773" s="106"/>
      <c r="AS773" s="106"/>
      <c r="AT773" s="106"/>
      <c r="AU773" s="106"/>
      <c r="AV773" s="106"/>
      <c r="AW773" s="106"/>
      <c r="AX773" s="106"/>
      <c r="AY773" s="106"/>
      <c r="AZ773" s="106"/>
      <c r="BA773" s="107"/>
      <c r="BB773" s="107"/>
      <c r="BC773" s="106"/>
      <c r="BD773" s="106"/>
      <c r="BE773" s="108"/>
      <c r="BF773" s="109">
        <f t="shared" ref="BF773:BF794" si="359">BB773-P773</f>
        <v>-1488</v>
      </c>
      <c r="BM773" s="52" t="e">
        <f t="shared" si="342"/>
        <v>#N/A</v>
      </c>
      <c r="BP773" s="52" t="s">
        <v>682</v>
      </c>
      <c r="BQ773" s="52" t="s">
        <v>2993</v>
      </c>
      <c r="BR773" s="52" t="s">
        <v>2993</v>
      </c>
      <c r="BX773" s="52" t="s">
        <v>682</v>
      </c>
      <c r="BY773" s="52" t="s">
        <v>2993</v>
      </c>
      <c r="BZ773" s="52" t="s">
        <v>2993</v>
      </c>
      <c r="CK773" s="103">
        <f t="shared" si="327"/>
        <v>-5.8207660913467407E-10</v>
      </c>
    </row>
    <row r="774" spans="1:89" x14ac:dyDescent="0.3">
      <c r="A774" s="52">
        <v>1</v>
      </c>
      <c r="B774" s="110">
        <f>SUBTOTAL(9,$A$615:A774)</f>
        <v>123</v>
      </c>
      <c r="C774" s="115" t="s">
        <v>287</v>
      </c>
      <c r="D774" s="115"/>
      <c r="E774" s="115"/>
      <c r="F774" s="116">
        <v>13268555.52</v>
      </c>
      <c r="G774" s="101">
        <f>H774+I774+J774+K774+L774+M774+O774+Q774+S774+U774+W774+X774+Y774+Z774+AA774+AB774+AC774+AD774+AE774+AF774+AG774+AH774</f>
        <v>13268555.52</v>
      </c>
      <c r="H774" s="117">
        <v>0</v>
      </c>
      <c r="I774" s="117">
        <v>0</v>
      </c>
      <c r="J774" s="117">
        <v>0</v>
      </c>
      <c r="K774" s="117">
        <v>0</v>
      </c>
      <c r="L774" s="117">
        <v>0</v>
      </c>
      <c r="M774" s="117">
        <v>0</v>
      </c>
      <c r="N774" s="118">
        <v>0</v>
      </c>
      <c r="O774" s="117">
        <v>0</v>
      </c>
      <c r="P774" s="101">
        <v>1488</v>
      </c>
      <c r="Q774" s="101">
        <f>ROUND((F774-AG774)/102.14*100,2)</f>
        <v>12794747.91</v>
      </c>
      <c r="R774" s="117">
        <v>0</v>
      </c>
      <c r="S774" s="117">
        <v>0</v>
      </c>
      <c r="T774" s="117">
        <v>0</v>
      </c>
      <c r="U774" s="117">
        <v>0</v>
      </c>
      <c r="V774" s="117">
        <v>0</v>
      </c>
      <c r="W774" s="117">
        <v>0</v>
      </c>
      <c r="X774" s="117">
        <v>0</v>
      </c>
      <c r="Y774" s="117">
        <v>0</v>
      </c>
      <c r="Z774" s="117">
        <v>0</v>
      </c>
      <c r="AA774" s="117">
        <v>0</v>
      </c>
      <c r="AB774" s="117">
        <v>0</v>
      </c>
      <c r="AC774" s="117">
        <v>0</v>
      </c>
      <c r="AD774" s="117">
        <v>0</v>
      </c>
      <c r="AE774" s="117">
        <v>0</v>
      </c>
      <c r="AF774" s="101">
        <f>ROUND(Q774*2.14%,2)</f>
        <v>273807.61</v>
      </c>
      <c r="AG774" s="117">
        <v>200000</v>
      </c>
      <c r="AH774" s="117">
        <v>0</v>
      </c>
      <c r="AI774" s="93">
        <v>2025</v>
      </c>
      <c r="AJ774" s="93">
        <v>2025</v>
      </c>
      <c r="AK774" s="93">
        <v>2025</v>
      </c>
      <c r="AL774" s="105"/>
      <c r="AM774" s="105"/>
      <c r="AN774" s="105"/>
      <c r="AO774" s="105"/>
      <c r="AP774" s="106" t="s">
        <v>17015</v>
      </c>
      <c r="AQ774" s="106" t="s">
        <v>17004</v>
      </c>
      <c r="AR774" s="106">
        <v>0</v>
      </c>
      <c r="AS774" s="106" t="s">
        <v>17010</v>
      </c>
      <c r="AT774" s="106" t="s">
        <v>17010</v>
      </c>
      <c r="AU774" s="106" t="s">
        <v>17003</v>
      </c>
      <c r="AV774" s="106"/>
      <c r="AW774" s="106"/>
      <c r="AX774" s="106"/>
      <c r="AY774" s="106"/>
      <c r="AZ774" s="106" t="s">
        <v>675</v>
      </c>
      <c r="BA774" s="107">
        <v>5515.1</v>
      </c>
      <c r="BB774" s="107">
        <v>1487.28</v>
      </c>
      <c r="BC774" s="106" t="s">
        <v>3001</v>
      </c>
      <c r="BD774" s="106" t="s">
        <v>17058</v>
      </c>
      <c r="BE774" s="108"/>
      <c r="BF774" s="109">
        <f t="shared" si="359"/>
        <v>-0.72000000000002728</v>
      </c>
      <c r="BM774" s="52" t="str">
        <f t="shared" si="342"/>
        <v>1614.800</v>
      </c>
      <c r="BP774" s="52" t="s">
        <v>3435</v>
      </c>
      <c r="BQ774" s="52" t="s">
        <v>722</v>
      </c>
      <c r="BR774" s="52" t="s">
        <v>3397</v>
      </c>
      <c r="BX774" s="52" t="s">
        <v>3435</v>
      </c>
      <c r="BY774" s="52" t="s">
        <v>722</v>
      </c>
      <c r="BZ774" s="52" t="s">
        <v>3397</v>
      </c>
      <c r="CK774" s="103">
        <f t="shared" si="327"/>
        <v>-5.8207660913467407E-10</v>
      </c>
    </row>
    <row r="775" spans="1:89" ht="20.25" customHeight="1" x14ac:dyDescent="0.3">
      <c r="B775" s="104" t="s">
        <v>52</v>
      </c>
      <c r="C775" s="104"/>
      <c r="D775" s="100">
        <v>23733549.129999999</v>
      </c>
      <c r="E775" s="104"/>
      <c r="F775" s="140">
        <v>5602584</v>
      </c>
      <c r="G775" s="100">
        <f>G776</f>
        <v>5602584</v>
      </c>
      <c r="H775" s="101">
        <f t="shared" ref="H775:AH775" si="360">H776</f>
        <v>0</v>
      </c>
      <c r="I775" s="101">
        <f t="shared" si="360"/>
        <v>0</v>
      </c>
      <c r="J775" s="101">
        <f t="shared" si="360"/>
        <v>0</v>
      </c>
      <c r="K775" s="101">
        <f t="shared" si="360"/>
        <v>0</v>
      </c>
      <c r="L775" s="101">
        <f t="shared" si="360"/>
        <v>0</v>
      </c>
      <c r="M775" s="101">
        <f t="shared" si="360"/>
        <v>0</v>
      </c>
      <c r="N775" s="102">
        <f t="shared" si="360"/>
        <v>0</v>
      </c>
      <c r="O775" s="101">
        <f t="shared" si="360"/>
        <v>0</v>
      </c>
      <c r="P775" s="101">
        <f t="shared" si="360"/>
        <v>650</v>
      </c>
      <c r="Q775" s="101">
        <f t="shared" si="360"/>
        <v>5308972</v>
      </c>
      <c r="R775" s="101">
        <f t="shared" si="360"/>
        <v>0</v>
      </c>
      <c r="S775" s="101">
        <f t="shared" si="360"/>
        <v>0</v>
      </c>
      <c r="T775" s="101">
        <f t="shared" si="360"/>
        <v>0</v>
      </c>
      <c r="U775" s="101">
        <f t="shared" si="360"/>
        <v>0</v>
      </c>
      <c r="V775" s="101">
        <f t="shared" si="360"/>
        <v>0</v>
      </c>
      <c r="W775" s="101">
        <f t="shared" si="360"/>
        <v>0</v>
      </c>
      <c r="X775" s="101">
        <f t="shared" si="360"/>
        <v>0</v>
      </c>
      <c r="Y775" s="101">
        <f t="shared" si="360"/>
        <v>0</v>
      </c>
      <c r="Z775" s="101">
        <f t="shared" si="360"/>
        <v>0</v>
      </c>
      <c r="AA775" s="101">
        <f t="shared" si="360"/>
        <v>0</v>
      </c>
      <c r="AB775" s="101">
        <f t="shared" si="360"/>
        <v>0</v>
      </c>
      <c r="AC775" s="101">
        <f t="shared" si="360"/>
        <v>0</v>
      </c>
      <c r="AD775" s="101">
        <f t="shared" si="360"/>
        <v>0</v>
      </c>
      <c r="AE775" s="101">
        <f t="shared" si="360"/>
        <v>0</v>
      </c>
      <c r="AF775" s="101">
        <f t="shared" si="360"/>
        <v>113612</v>
      </c>
      <c r="AG775" s="101">
        <f t="shared" si="360"/>
        <v>180000</v>
      </c>
      <c r="AH775" s="101">
        <f t="shared" si="360"/>
        <v>0</v>
      </c>
      <c r="AI775" s="93" t="s">
        <v>17075</v>
      </c>
      <c r="AJ775" s="93" t="s">
        <v>17075</v>
      </c>
      <c r="AK775" s="93" t="s">
        <v>17075</v>
      </c>
      <c r="AL775" s="105"/>
      <c r="AM775" s="105"/>
      <c r="AN775" s="105"/>
      <c r="AO775" s="105"/>
      <c r="AP775" s="106"/>
      <c r="AQ775" s="106"/>
      <c r="AR775" s="106"/>
      <c r="AS775" s="106"/>
      <c r="AT775" s="106"/>
      <c r="AU775" s="106"/>
      <c r="AV775" s="106"/>
      <c r="AW775" s="106"/>
      <c r="AX775" s="106"/>
      <c r="AY775" s="106"/>
      <c r="AZ775" s="106"/>
      <c r="BA775" s="107"/>
      <c r="BB775" s="107"/>
      <c r="BC775" s="106"/>
      <c r="BD775" s="106"/>
      <c r="BE775" s="108"/>
      <c r="BF775" s="109">
        <f t="shared" si="359"/>
        <v>-650</v>
      </c>
      <c r="BM775" s="52" t="e">
        <f t="shared" ref="BM775:BM794" si="361">VLOOKUP(C775,BP:BR,3,FALSE)</f>
        <v>#N/A</v>
      </c>
      <c r="BP775" s="52" t="s">
        <v>3045</v>
      </c>
      <c r="BQ775" s="52" t="s">
        <v>669</v>
      </c>
      <c r="BR775" s="52" t="s">
        <v>3046</v>
      </c>
      <c r="BX775" s="52" t="s">
        <v>3045</v>
      </c>
      <c r="BY775" s="52" t="s">
        <v>669</v>
      </c>
      <c r="BZ775" s="52" t="s">
        <v>3046</v>
      </c>
      <c r="CK775" s="103">
        <f t="shared" si="327"/>
        <v>0</v>
      </c>
    </row>
    <row r="776" spans="1:89" x14ac:dyDescent="0.3">
      <c r="A776" s="52">
        <v>1</v>
      </c>
      <c r="B776" s="110">
        <f>SUBTOTAL(9,$A$615:A776)</f>
        <v>124</v>
      </c>
      <c r="C776" s="162" t="s">
        <v>15950</v>
      </c>
      <c r="D776" s="162"/>
      <c r="E776" s="162"/>
      <c r="F776" s="163">
        <v>5602584</v>
      </c>
      <c r="G776" s="101">
        <f>H776+I776+J776+K776+L776+M776+O776+Q776+S776+U776+W776+X776+Y776+Z776+AA776+AB776+AC776+AD776+AE776+AF776+AG776+AH776</f>
        <v>5602584</v>
      </c>
      <c r="H776" s="117">
        <v>0</v>
      </c>
      <c r="I776" s="117">
        <v>0</v>
      </c>
      <c r="J776" s="117">
        <v>0</v>
      </c>
      <c r="K776" s="117">
        <v>0</v>
      </c>
      <c r="L776" s="117">
        <v>0</v>
      </c>
      <c r="M776" s="117">
        <v>0</v>
      </c>
      <c r="N776" s="118">
        <v>0</v>
      </c>
      <c r="O776" s="117">
        <v>0</v>
      </c>
      <c r="P776" s="101">
        <v>650</v>
      </c>
      <c r="Q776" s="101">
        <f>ROUND((F776-AG776)/102.14*100,2)</f>
        <v>5308972</v>
      </c>
      <c r="R776" s="117">
        <v>0</v>
      </c>
      <c r="S776" s="117">
        <v>0</v>
      </c>
      <c r="T776" s="117">
        <v>0</v>
      </c>
      <c r="U776" s="117">
        <v>0</v>
      </c>
      <c r="V776" s="117">
        <v>0</v>
      </c>
      <c r="W776" s="117">
        <v>0</v>
      </c>
      <c r="X776" s="117">
        <v>0</v>
      </c>
      <c r="Y776" s="117">
        <v>0</v>
      </c>
      <c r="Z776" s="117">
        <v>0</v>
      </c>
      <c r="AA776" s="117">
        <v>0</v>
      </c>
      <c r="AB776" s="117">
        <v>0</v>
      </c>
      <c r="AC776" s="117">
        <v>0</v>
      </c>
      <c r="AD776" s="117">
        <v>0</v>
      </c>
      <c r="AE776" s="117">
        <v>0</v>
      </c>
      <c r="AF776" s="101">
        <f>ROUND(Q776*2.14%,2)</f>
        <v>113612</v>
      </c>
      <c r="AG776" s="101">
        <v>180000</v>
      </c>
      <c r="AH776" s="117">
        <v>0</v>
      </c>
      <c r="AI776" s="93">
        <v>2025</v>
      </c>
      <c r="AJ776" s="93">
        <v>2025</v>
      </c>
      <c r="AK776" s="93">
        <v>2025</v>
      </c>
      <c r="AL776" s="105"/>
      <c r="AM776" s="105"/>
      <c r="AN776" s="105"/>
      <c r="AO776" s="105"/>
      <c r="AP776" s="106" t="s">
        <v>16999</v>
      </c>
      <c r="AQ776" s="106" t="s">
        <v>16997</v>
      </c>
      <c r="AR776" s="106"/>
      <c r="AS776" s="106" t="s">
        <v>17011</v>
      </c>
      <c r="AT776" s="106" t="s">
        <v>17018</v>
      </c>
      <c r="AU776" s="106"/>
      <c r="AV776" s="106"/>
      <c r="AW776" s="106"/>
      <c r="AX776" s="106"/>
      <c r="AY776" s="106"/>
      <c r="AZ776" s="106">
        <v>1969</v>
      </c>
      <c r="BA776" s="107">
        <v>691.6</v>
      </c>
      <c r="BB776" s="107">
        <v>650</v>
      </c>
      <c r="BC776" s="106" t="s">
        <v>2975</v>
      </c>
      <c r="BD776" s="106" t="s">
        <v>17058</v>
      </c>
      <c r="BE776" s="108"/>
      <c r="BF776" s="109">
        <f t="shared" si="359"/>
        <v>0</v>
      </c>
      <c r="BM776" s="52" t="str">
        <f t="shared" si="361"/>
        <v>556.200</v>
      </c>
      <c r="BP776" s="52" t="s">
        <v>516</v>
      </c>
      <c r="BQ776" s="52" t="s">
        <v>849</v>
      </c>
      <c r="BR776" s="52" t="s">
        <v>3047</v>
      </c>
      <c r="BX776" s="52" t="s">
        <v>516</v>
      </c>
      <c r="BY776" s="52" t="s">
        <v>849</v>
      </c>
      <c r="BZ776" s="52" t="s">
        <v>3047</v>
      </c>
      <c r="CK776" s="103">
        <f t="shared" si="327"/>
        <v>0</v>
      </c>
    </row>
    <row r="777" spans="1:89" x14ac:dyDescent="0.3">
      <c r="B777" s="104" t="s">
        <v>53</v>
      </c>
      <c r="C777" s="164"/>
      <c r="D777" s="164"/>
      <c r="E777" s="164"/>
      <c r="F777" s="165">
        <v>3167614.8</v>
      </c>
      <c r="G777" s="100">
        <f>G778</f>
        <v>3167614.8</v>
      </c>
      <c r="H777" s="101">
        <f t="shared" ref="H777:AH777" si="362">H778</f>
        <v>0</v>
      </c>
      <c r="I777" s="101">
        <f t="shared" si="362"/>
        <v>0</v>
      </c>
      <c r="J777" s="101">
        <f t="shared" si="362"/>
        <v>0</v>
      </c>
      <c r="K777" s="101">
        <f t="shared" si="362"/>
        <v>0</v>
      </c>
      <c r="L777" s="101">
        <f t="shared" si="362"/>
        <v>0</v>
      </c>
      <c r="M777" s="101">
        <f t="shared" si="362"/>
        <v>0</v>
      </c>
      <c r="N777" s="102">
        <f t="shared" si="362"/>
        <v>0</v>
      </c>
      <c r="O777" s="101">
        <f t="shared" si="362"/>
        <v>0</v>
      </c>
      <c r="P777" s="101">
        <f t="shared" si="362"/>
        <v>367.5</v>
      </c>
      <c r="Q777" s="101">
        <f t="shared" si="362"/>
        <v>2954390.84</v>
      </c>
      <c r="R777" s="101">
        <f t="shared" si="362"/>
        <v>0</v>
      </c>
      <c r="S777" s="101">
        <f t="shared" si="362"/>
        <v>0</v>
      </c>
      <c r="T777" s="101">
        <f t="shared" si="362"/>
        <v>0</v>
      </c>
      <c r="U777" s="101">
        <f t="shared" si="362"/>
        <v>0</v>
      </c>
      <c r="V777" s="101">
        <f t="shared" si="362"/>
        <v>0</v>
      </c>
      <c r="W777" s="101">
        <f t="shared" si="362"/>
        <v>0</v>
      </c>
      <c r="X777" s="101">
        <f t="shared" si="362"/>
        <v>0</v>
      </c>
      <c r="Y777" s="101">
        <f t="shared" si="362"/>
        <v>0</v>
      </c>
      <c r="Z777" s="101">
        <f t="shared" si="362"/>
        <v>0</v>
      </c>
      <c r="AA777" s="101">
        <f t="shared" si="362"/>
        <v>0</v>
      </c>
      <c r="AB777" s="101">
        <f t="shared" si="362"/>
        <v>0</v>
      </c>
      <c r="AC777" s="101">
        <f t="shared" si="362"/>
        <v>0</v>
      </c>
      <c r="AD777" s="101">
        <f t="shared" si="362"/>
        <v>0</v>
      </c>
      <c r="AE777" s="101">
        <f t="shared" si="362"/>
        <v>0</v>
      </c>
      <c r="AF777" s="101">
        <f t="shared" si="362"/>
        <v>63223.96</v>
      </c>
      <c r="AG777" s="101">
        <f t="shared" si="362"/>
        <v>150000</v>
      </c>
      <c r="AH777" s="101">
        <f t="shared" si="362"/>
        <v>0</v>
      </c>
      <c r="AI777" s="93" t="s">
        <v>17075</v>
      </c>
      <c r="AJ777" s="93" t="s">
        <v>17075</v>
      </c>
      <c r="AK777" s="93" t="s">
        <v>17075</v>
      </c>
      <c r="AL777" s="105"/>
      <c r="AM777" s="105"/>
      <c r="AN777" s="105"/>
      <c r="AO777" s="105"/>
      <c r="AP777" s="106"/>
      <c r="AQ777" s="106"/>
      <c r="AR777" s="106"/>
      <c r="AS777" s="106"/>
      <c r="AT777" s="106"/>
      <c r="AU777" s="106"/>
      <c r="AV777" s="106"/>
      <c r="AW777" s="106"/>
      <c r="AX777" s="106"/>
      <c r="AY777" s="106"/>
      <c r="AZ777" s="106"/>
      <c r="BA777" s="107"/>
      <c r="BB777" s="107"/>
      <c r="BC777" s="106"/>
      <c r="BD777" s="106"/>
      <c r="BE777" s="108"/>
      <c r="BF777" s="109">
        <f t="shared" si="359"/>
        <v>-367.5</v>
      </c>
      <c r="BM777" s="52" t="e">
        <f t="shared" si="361"/>
        <v>#N/A</v>
      </c>
      <c r="BP777" s="52" t="s">
        <v>3048</v>
      </c>
      <c r="BQ777" s="52" t="s">
        <v>2993</v>
      </c>
      <c r="BR777" s="52" t="s">
        <v>863</v>
      </c>
      <c r="BX777" s="52" t="s">
        <v>3048</v>
      </c>
      <c r="BY777" s="52" t="s">
        <v>2993</v>
      </c>
      <c r="BZ777" s="52" t="s">
        <v>863</v>
      </c>
      <c r="CK777" s="103">
        <f t="shared" si="327"/>
        <v>-2.9103830456733704E-11</v>
      </c>
    </row>
    <row r="778" spans="1:89" x14ac:dyDescent="0.3">
      <c r="A778" s="52">
        <v>1</v>
      </c>
      <c r="B778" s="110">
        <f>SUBTOTAL(9,$A$615:A778)</f>
        <v>125</v>
      </c>
      <c r="C778" s="151" t="s">
        <v>66</v>
      </c>
      <c r="D778" s="151"/>
      <c r="E778" s="151"/>
      <c r="F778" s="152">
        <v>3167614.8</v>
      </c>
      <c r="G778" s="101">
        <f>H778+I778+J778+K778+L778+M778+O778+Q778+S778+U778+W778+X778+Y778+Z778+AA778+AB778+AC778+AD778+AE778+AF778+AG778+AH778</f>
        <v>3167614.8</v>
      </c>
      <c r="H778" s="117">
        <v>0</v>
      </c>
      <c r="I778" s="117">
        <v>0</v>
      </c>
      <c r="J778" s="117">
        <v>0</v>
      </c>
      <c r="K778" s="117">
        <v>0</v>
      </c>
      <c r="L778" s="117">
        <v>0</v>
      </c>
      <c r="M778" s="117">
        <v>0</v>
      </c>
      <c r="N778" s="118">
        <v>0</v>
      </c>
      <c r="O778" s="117">
        <v>0</v>
      </c>
      <c r="P778" s="101">
        <v>367.5</v>
      </c>
      <c r="Q778" s="101">
        <f>ROUND((F778-AG778)/102.14*100,2)</f>
        <v>2954390.84</v>
      </c>
      <c r="R778" s="117">
        <v>0</v>
      </c>
      <c r="S778" s="117">
        <v>0</v>
      </c>
      <c r="T778" s="117">
        <v>0</v>
      </c>
      <c r="U778" s="117">
        <v>0</v>
      </c>
      <c r="V778" s="117">
        <v>0</v>
      </c>
      <c r="W778" s="117">
        <v>0</v>
      </c>
      <c r="X778" s="117">
        <v>0</v>
      </c>
      <c r="Y778" s="117">
        <v>0</v>
      </c>
      <c r="Z778" s="117">
        <v>0</v>
      </c>
      <c r="AA778" s="117">
        <v>0</v>
      </c>
      <c r="AB778" s="117">
        <v>0</v>
      </c>
      <c r="AC778" s="117">
        <v>0</v>
      </c>
      <c r="AD778" s="117">
        <v>0</v>
      </c>
      <c r="AE778" s="117">
        <v>0</v>
      </c>
      <c r="AF778" s="101">
        <f>ROUND(Q778*2.14%,2)</f>
        <v>63223.96</v>
      </c>
      <c r="AG778" s="101">
        <v>150000</v>
      </c>
      <c r="AH778" s="117">
        <v>0</v>
      </c>
      <c r="AI778" s="93">
        <v>2025</v>
      </c>
      <c r="AJ778" s="93">
        <v>2025</v>
      </c>
      <c r="AK778" s="93">
        <v>2025</v>
      </c>
      <c r="AL778" s="105"/>
      <c r="AM778" s="105"/>
      <c r="AN778" s="105"/>
      <c r="AO778" s="105"/>
      <c r="AP778" s="106" t="s">
        <v>16995</v>
      </c>
      <c r="AQ778" s="106" t="s">
        <v>17016</v>
      </c>
      <c r="AR778" s="106">
        <v>0</v>
      </c>
      <c r="AS778" s="106" t="s">
        <v>17001</v>
      </c>
      <c r="AT778" s="106" t="s">
        <v>17012</v>
      </c>
      <c r="AU778" s="106">
        <v>0</v>
      </c>
      <c r="AV778" s="106"/>
      <c r="AW778" s="106"/>
      <c r="AX778" s="106"/>
      <c r="AY778" s="106"/>
      <c r="AZ778" s="106" t="s">
        <v>621</v>
      </c>
      <c r="BA778" s="107">
        <v>649.29999999999995</v>
      </c>
      <c r="BB778" s="107">
        <v>367.5</v>
      </c>
      <c r="BC778" s="106" t="s">
        <v>2975</v>
      </c>
      <c r="BD778" s="106" t="s">
        <v>17058</v>
      </c>
      <c r="BE778" s="108"/>
      <c r="BF778" s="109">
        <f t="shared" si="359"/>
        <v>0</v>
      </c>
      <c r="BM778" s="52" t="str">
        <f t="shared" si="361"/>
        <v>297.700</v>
      </c>
      <c r="BP778" s="52" t="s">
        <v>3049</v>
      </c>
      <c r="BQ778" s="52" t="s">
        <v>788</v>
      </c>
      <c r="BR778" s="52" t="s">
        <v>3050</v>
      </c>
      <c r="BX778" s="52" t="s">
        <v>3049</v>
      </c>
      <c r="BY778" s="52" t="s">
        <v>788</v>
      </c>
      <c r="BZ778" s="52" t="s">
        <v>3050</v>
      </c>
      <c r="CK778" s="103">
        <f t="shared" si="327"/>
        <v>-2.9103830456733704E-11</v>
      </c>
    </row>
    <row r="779" spans="1:89" x14ac:dyDescent="0.3">
      <c r="B779" s="104" t="s">
        <v>55</v>
      </c>
      <c r="C779" s="104"/>
      <c r="D779" s="104"/>
      <c r="E779" s="104"/>
      <c r="F779" s="140">
        <v>4525164</v>
      </c>
      <c r="G779" s="100">
        <f>G780</f>
        <v>4525164</v>
      </c>
      <c r="H779" s="101">
        <f t="shared" ref="H779:AH779" si="363">H780</f>
        <v>0</v>
      </c>
      <c r="I779" s="101">
        <f t="shared" si="363"/>
        <v>0</v>
      </c>
      <c r="J779" s="101">
        <f t="shared" si="363"/>
        <v>0</v>
      </c>
      <c r="K779" s="101">
        <f t="shared" si="363"/>
        <v>0</v>
      </c>
      <c r="L779" s="101">
        <f t="shared" si="363"/>
        <v>0</v>
      </c>
      <c r="M779" s="101">
        <f t="shared" si="363"/>
        <v>0</v>
      </c>
      <c r="N779" s="102">
        <f t="shared" si="363"/>
        <v>0</v>
      </c>
      <c r="O779" s="101">
        <f t="shared" si="363"/>
        <v>0</v>
      </c>
      <c r="P779" s="101">
        <f t="shared" si="363"/>
        <v>525</v>
      </c>
      <c r="Q779" s="101">
        <f t="shared" si="363"/>
        <v>4254125.71</v>
      </c>
      <c r="R779" s="101">
        <f t="shared" si="363"/>
        <v>0</v>
      </c>
      <c r="S779" s="101">
        <f t="shared" si="363"/>
        <v>0</v>
      </c>
      <c r="T779" s="101">
        <f t="shared" si="363"/>
        <v>0</v>
      </c>
      <c r="U779" s="101">
        <f t="shared" si="363"/>
        <v>0</v>
      </c>
      <c r="V779" s="101">
        <f t="shared" si="363"/>
        <v>0</v>
      </c>
      <c r="W779" s="101">
        <f t="shared" si="363"/>
        <v>0</v>
      </c>
      <c r="X779" s="101">
        <f t="shared" si="363"/>
        <v>0</v>
      </c>
      <c r="Y779" s="101">
        <f t="shared" si="363"/>
        <v>0</v>
      </c>
      <c r="Z779" s="101">
        <f t="shared" si="363"/>
        <v>0</v>
      </c>
      <c r="AA779" s="101">
        <f t="shared" si="363"/>
        <v>0</v>
      </c>
      <c r="AB779" s="101">
        <f t="shared" si="363"/>
        <v>0</v>
      </c>
      <c r="AC779" s="101">
        <f t="shared" si="363"/>
        <v>0</v>
      </c>
      <c r="AD779" s="101">
        <f t="shared" si="363"/>
        <v>0</v>
      </c>
      <c r="AE779" s="101">
        <f t="shared" si="363"/>
        <v>0</v>
      </c>
      <c r="AF779" s="101">
        <f t="shared" si="363"/>
        <v>91038.29</v>
      </c>
      <c r="AG779" s="101">
        <f t="shared" si="363"/>
        <v>180000</v>
      </c>
      <c r="AH779" s="101">
        <f t="shared" si="363"/>
        <v>0</v>
      </c>
      <c r="AI779" s="93" t="s">
        <v>17075</v>
      </c>
      <c r="AJ779" s="93" t="s">
        <v>17075</v>
      </c>
      <c r="AK779" s="93" t="s">
        <v>17075</v>
      </c>
      <c r="AL779" s="105"/>
      <c r="AM779" s="105"/>
      <c r="AN779" s="105"/>
      <c r="AO779" s="105"/>
      <c r="AP779" s="106"/>
      <c r="AQ779" s="106"/>
      <c r="AR779" s="106"/>
      <c r="AS779" s="106"/>
      <c r="AT779" s="106"/>
      <c r="AU779" s="106"/>
      <c r="AV779" s="106"/>
      <c r="AW779" s="106"/>
      <c r="AX779" s="106"/>
      <c r="AY779" s="106"/>
      <c r="AZ779" s="106"/>
      <c r="BA779" s="107"/>
      <c r="BB779" s="107"/>
      <c r="BC779" s="106"/>
      <c r="BD779" s="106"/>
      <c r="BE779" s="108"/>
      <c r="BF779" s="109">
        <f t="shared" si="359"/>
        <v>-525</v>
      </c>
      <c r="BM779" s="52" t="e">
        <f t="shared" si="361"/>
        <v>#N/A</v>
      </c>
      <c r="BP779" s="52" t="s">
        <v>3051</v>
      </c>
      <c r="BQ779" s="52" t="s">
        <v>672</v>
      </c>
      <c r="BR779" s="52" t="s">
        <v>1006</v>
      </c>
      <c r="BX779" s="52" t="s">
        <v>3051</v>
      </c>
      <c r="BY779" s="52" t="s">
        <v>672</v>
      </c>
      <c r="BZ779" s="52" t="s">
        <v>1006</v>
      </c>
      <c r="CK779" s="103">
        <f t="shared" si="327"/>
        <v>5.8207660913467407E-11</v>
      </c>
    </row>
    <row r="780" spans="1:89" x14ac:dyDescent="0.3">
      <c r="A780" s="52">
        <v>1</v>
      </c>
      <c r="B780" s="110">
        <f>SUBTOTAL(9,$A$615:A780)</f>
        <v>126</v>
      </c>
      <c r="C780" s="115" t="s">
        <v>67</v>
      </c>
      <c r="D780" s="115"/>
      <c r="E780" s="115"/>
      <c r="F780" s="116">
        <v>4525164</v>
      </c>
      <c r="G780" s="101">
        <f>H780+I780+J780+K780+L780+M780+O780+Q780+S780+U780+W780+X780+Y780+Z780+AA780+AB780+AC780+AD780+AE780+AF780+AG780+AH780</f>
        <v>4525164</v>
      </c>
      <c r="H780" s="117">
        <v>0</v>
      </c>
      <c r="I780" s="117">
        <v>0</v>
      </c>
      <c r="J780" s="117">
        <v>0</v>
      </c>
      <c r="K780" s="117">
        <v>0</v>
      </c>
      <c r="L780" s="117">
        <v>0</v>
      </c>
      <c r="M780" s="117">
        <v>0</v>
      </c>
      <c r="N780" s="118">
        <v>0</v>
      </c>
      <c r="O780" s="117">
        <v>0</v>
      </c>
      <c r="P780" s="101">
        <v>525</v>
      </c>
      <c r="Q780" s="101">
        <f>ROUND((F780-AG780)/102.14*100,2)</f>
        <v>4254125.71</v>
      </c>
      <c r="R780" s="117">
        <v>0</v>
      </c>
      <c r="S780" s="117">
        <v>0</v>
      </c>
      <c r="T780" s="117">
        <v>0</v>
      </c>
      <c r="U780" s="117">
        <v>0</v>
      </c>
      <c r="V780" s="117">
        <v>0</v>
      </c>
      <c r="W780" s="117">
        <v>0</v>
      </c>
      <c r="X780" s="117">
        <v>0</v>
      </c>
      <c r="Y780" s="117">
        <v>0</v>
      </c>
      <c r="Z780" s="117">
        <v>0</v>
      </c>
      <c r="AA780" s="117">
        <v>0</v>
      </c>
      <c r="AB780" s="117">
        <v>0</v>
      </c>
      <c r="AC780" s="117">
        <v>0</v>
      </c>
      <c r="AD780" s="117">
        <v>0</v>
      </c>
      <c r="AE780" s="117">
        <v>0</v>
      </c>
      <c r="AF780" s="101">
        <f>ROUND(Q780*2.14%,2)</f>
        <v>91038.29</v>
      </c>
      <c r="AG780" s="101">
        <v>180000</v>
      </c>
      <c r="AH780" s="117">
        <v>0</v>
      </c>
      <c r="AI780" s="93">
        <v>2025</v>
      </c>
      <c r="AJ780" s="93">
        <v>2025</v>
      </c>
      <c r="AK780" s="93">
        <v>2025</v>
      </c>
      <c r="AL780" s="105"/>
      <c r="AM780" s="105"/>
      <c r="AN780" s="105"/>
      <c r="AO780" s="105"/>
      <c r="AP780" s="106" t="s">
        <v>16999</v>
      </c>
      <c r="AQ780" s="106" t="s">
        <v>17020</v>
      </c>
      <c r="AR780" s="106">
        <v>0</v>
      </c>
      <c r="AS780" s="106" t="s">
        <v>16997</v>
      </c>
      <c r="AT780" s="106" t="s">
        <v>17018</v>
      </c>
      <c r="AU780" s="106">
        <v>0</v>
      </c>
      <c r="AV780" s="106"/>
      <c r="AW780" s="106"/>
      <c r="AX780" s="106"/>
      <c r="AY780" s="106"/>
      <c r="AZ780" s="106" t="s">
        <v>669</v>
      </c>
      <c r="BA780" s="107">
        <v>375.2</v>
      </c>
      <c r="BB780" s="107">
        <v>525</v>
      </c>
      <c r="BC780" s="106" t="s">
        <v>2975</v>
      </c>
      <c r="BD780" s="106" t="s">
        <v>17058</v>
      </c>
      <c r="BE780" s="108"/>
      <c r="BF780" s="109">
        <f t="shared" si="359"/>
        <v>0</v>
      </c>
      <c r="BM780" s="52" t="str">
        <f t="shared" si="361"/>
        <v>283.600</v>
      </c>
      <c r="BP780" s="52" t="s">
        <v>3052</v>
      </c>
      <c r="BQ780" s="52" t="s">
        <v>1350</v>
      </c>
      <c r="BR780" s="52" t="s">
        <v>3054</v>
      </c>
      <c r="BX780" s="52" t="s">
        <v>3052</v>
      </c>
      <c r="BY780" s="52" t="s">
        <v>1350</v>
      </c>
      <c r="BZ780" s="52" t="s">
        <v>3054</v>
      </c>
      <c r="CK780" s="103">
        <f t="shared" si="327"/>
        <v>5.8207660913467407E-11</v>
      </c>
    </row>
    <row r="781" spans="1:89" x14ac:dyDescent="0.3">
      <c r="B781" s="104" t="s">
        <v>56</v>
      </c>
      <c r="C781" s="104"/>
      <c r="D781" s="104"/>
      <c r="E781" s="104"/>
      <c r="F781" s="140">
        <v>6572262</v>
      </c>
      <c r="G781" s="100">
        <f>G782</f>
        <v>6572262</v>
      </c>
      <c r="H781" s="101">
        <f t="shared" ref="H781:AH781" si="364">H782</f>
        <v>0</v>
      </c>
      <c r="I781" s="101">
        <f t="shared" si="364"/>
        <v>0</v>
      </c>
      <c r="J781" s="101">
        <f t="shared" si="364"/>
        <v>0</v>
      </c>
      <c r="K781" s="101">
        <f t="shared" si="364"/>
        <v>0</v>
      </c>
      <c r="L781" s="101">
        <f t="shared" si="364"/>
        <v>0</v>
      </c>
      <c r="M781" s="101">
        <f t="shared" si="364"/>
        <v>0</v>
      </c>
      <c r="N781" s="102">
        <f t="shared" si="364"/>
        <v>0</v>
      </c>
      <c r="O781" s="101">
        <f t="shared" si="364"/>
        <v>0</v>
      </c>
      <c r="P781" s="101">
        <f t="shared" si="364"/>
        <v>762.5</v>
      </c>
      <c r="Q781" s="101">
        <f t="shared" si="364"/>
        <v>6258333.6600000001</v>
      </c>
      <c r="R781" s="101">
        <f t="shared" si="364"/>
        <v>0</v>
      </c>
      <c r="S781" s="101">
        <f t="shared" si="364"/>
        <v>0</v>
      </c>
      <c r="T781" s="101">
        <f t="shared" si="364"/>
        <v>0</v>
      </c>
      <c r="U781" s="101">
        <f t="shared" si="364"/>
        <v>0</v>
      </c>
      <c r="V781" s="101">
        <f t="shared" si="364"/>
        <v>0</v>
      </c>
      <c r="W781" s="101">
        <f t="shared" si="364"/>
        <v>0</v>
      </c>
      <c r="X781" s="101">
        <f t="shared" si="364"/>
        <v>0</v>
      </c>
      <c r="Y781" s="101">
        <f t="shared" si="364"/>
        <v>0</v>
      </c>
      <c r="Z781" s="101">
        <f t="shared" si="364"/>
        <v>0</v>
      </c>
      <c r="AA781" s="101">
        <f t="shared" si="364"/>
        <v>0</v>
      </c>
      <c r="AB781" s="101">
        <f t="shared" si="364"/>
        <v>0</v>
      </c>
      <c r="AC781" s="101">
        <f t="shared" si="364"/>
        <v>0</v>
      </c>
      <c r="AD781" s="101">
        <f t="shared" si="364"/>
        <v>0</v>
      </c>
      <c r="AE781" s="101">
        <f t="shared" si="364"/>
        <v>0</v>
      </c>
      <c r="AF781" s="101">
        <f t="shared" si="364"/>
        <v>133928.34</v>
      </c>
      <c r="AG781" s="101">
        <f t="shared" si="364"/>
        <v>180000</v>
      </c>
      <c r="AH781" s="101">
        <f t="shared" si="364"/>
        <v>0</v>
      </c>
      <c r="AI781" s="93" t="s">
        <v>17075</v>
      </c>
      <c r="AJ781" s="93" t="s">
        <v>17075</v>
      </c>
      <c r="AK781" s="93" t="s">
        <v>17075</v>
      </c>
      <c r="AL781" s="105"/>
      <c r="AM781" s="105"/>
      <c r="AN781" s="105"/>
      <c r="AO781" s="105"/>
      <c r="AP781" s="106"/>
      <c r="AQ781" s="106"/>
      <c r="AR781" s="106"/>
      <c r="AS781" s="106"/>
      <c r="AT781" s="106"/>
      <c r="AU781" s="106"/>
      <c r="AV781" s="106"/>
      <c r="AW781" s="106"/>
      <c r="AX781" s="106"/>
      <c r="AY781" s="106"/>
      <c r="AZ781" s="106"/>
      <c r="BA781" s="107"/>
      <c r="BB781" s="107"/>
      <c r="BC781" s="106"/>
      <c r="BD781" s="106"/>
      <c r="BE781" s="108"/>
      <c r="BF781" s="109">
        <f t="shared" si="359"/>
        <v>-762.5</v>
      </c>
      <c r="BM781" s="52" t="e">
        <f t="shared" si="361"/>
        <v>#N/A</v>
      </c>
      <c r="BP781" s="52" t="s">
        <v>3055</v>
      </c>
      <c r="BQ781" s="52" t="s">
        <v>2993</v>
      </c>
      <c r="BR781" s="52" t="s">
        <v>2993</v>
      </c>
      <c r="BX781" s="52" t="s">
        <v>3055</v>
      </c>
      <c r="BY781" s="52" t="s">
        <v>2993</v>
      </c>
      <c r="BZ781" s="52" t="s">
        <v>2993</v>
      </c>
      <c r="CK781" s="103">
        <f t="shared" si="327"/>
        <v>-1.4551915228366852E-10</v>
      </c>
    </row>
    <row r="782" spans="1:89" x14ac:dyDescent="0.3">
      <c r="A782" s="52">
        <v>1</v>
      </c>
      <c r="B782" s="110">
        <f>SUBTOTAL(9,$A$615:A782)</f>
        <v>127</v>
      </c>
      <c r="C782" s="166" t="s">
        <v>68</v>
      </c>
      <c r="D782" s="166"/>
      <c r="E782" s="166"/>
      <c r="F782" s="167">
        <v>6572262</v>
      </c>
      <c r="G782" s="101">
        <f>H782+I782+J782+K782+L782+M782+O782+Q782+S782+U782+W782+X782+Y782+Z782+AA782+AB782+AC782+AD782+AE782+AF782+AG782+AH782</f>
        <v>6572262</v>
      </c>
      <c r="H782" s="117">
        <v>0</v>
      </c>
      <c r="I782" s="117">
        <v>0</v>
      </c>
      <c r="J782" s="117">
        <v>0</v>
      </c>
      <c r="K782" s="117">
        <v>0</v>
      </c>
      <c r="L782" s="117">
        <v>0</v>
      </c>
      <c r="M782" s="117">
        <v>0</v>
      </c>
      <c r="N782" s="118">
        <v>0</v>
      </c>
      <c r="O782" s="117">
        <v>0</v>
      </c>
      <c r="P782" s="101">
        <v>762.5</v>
      </c>
      <c r="Q782" s="101">
        <f>ROUND((F782-AG782)/102.14*100,2)</f>
        <v>6258333.6600000001</v>
      </c>
      <c r="R782" s="117">
        <v>0</v>
      </c>
      <c r="S782" s="117">
        <v>0</v>
      </c>
      <c r="T782" s="117">
        <v>0</v>
      </c>
      <c r="U782" s="117">
        <v>0</v>
      </c>
      <c r="V782" s="117">
        <v>0</v>
      </c>
      <c r="W782" s="117">
        <v>0</v>
      </c>
      <c r="X782" s="117">
        <v>0</v>
      </c>
      <c r="Y782" s="117">
        <v>0</v>
      </c>
      <c r="Z782" s="117">
        <v>0</v>
      </c>
      <c r="AA782" s="117">
        <v>0</v>
      </c>
      <c r="AB782" s="117">
        <v>0</v>
      </c>
      <c r="AC782" s="117">
        <v>0</v>
      </c>
      <c r="AD782" s="117">
        <v>0</v>
      </c>
      <c r="AE782" s="117">
        <v>0</v>
      </c>
      <c r="AF782" s="101">
        <f>ROUND(Q782*2.14%,2)</f>
        <v>133928.34</v>
      </c>
      <c r="AG782" s="101">
        <v>180000</v>
      </c>
      <c r="AH782" s="117">
        <v>0</v>
      </c>
      <c r="AI782" s="93">
        <v>2025</v>
      </c>
      <c r="AJ782" s="93">
        <v>2025</v>
      </c>
      <c r="AK782" s="93">
        <v>2025</v>
      </c>
      <c r="AL782" s="105"/>
      <c r="AM782" s="105"/>
      <c r="AN782" s="105"/>
      <c r="AO782" s="105"/>
      <c r="AP782" s="106" t="s">
        <v>17006</v>
      </c>
      <c r="AQ782" s="106" t="s">
        <v>16997</v>
      </c>
      <c r="AR782" s="106">
        <v>0</v>
      </c>
      <c r="AS782" s="106" t="s">
        <v>17005</v>
      </c>
      <c r="AT782" s="106" t="s">
        <v>17018</v>
      </c>
      <c r="AU782" s="106">
        <v>0</v>
      </c>
      <c r="AV782" s="106"/>
      <c r="AW782" s="106"/>
      <c r="AX782" s="106"/>
      <c r="AY782" s="106"/>
      <c r="AZ782" s="106" t="s">
        <v>818</v>
      </c>
      <c r="BA782" s="107">
        <v>946</v>
      </c>
      <c r="BB782" s="107" t="s">
        <v>2993</v>
      </c>
      <c r="BC782" s="106" t="s">
        <v>2975</v>
      </c>
      <c r="BD782" s="106" t="s">
        <v>17058</v>
      </c>
      <c r="BE782" s="108"/>
      <c r="BF782" s="109" t="e">
        <f t="shared" si="359"/>
        <v>#VALUE!</v>
      </c>
      <c r="BM782" s="52" t="str">
        <f t="shared" si="361"/>
        <v>0.000</v>
      </c>
      <c r="BP782" s="52" t="s">
        <v>3056</v>
      </c>
      <c r="BQ782" s="52" t="s">
        <v>936</v>
      </c>
      <c r="BR782" s="52" t="s">
        <v>3057</v>
      </c>
      <c r="BX782" s="52" t="s">
        <v>3056</v>
      </c>
      <c r="BY782" s="52" t="s">
        <v>936</v>
      </c>
      <c r="BZ782" s="52" t="s">
        <v>3057</v>
      </c>
      <c r="CK782" s="103">
        <f t="shared" si="327"/>
        <v>-1.4551915228366852E-10</v>
      </c>
    </row>
    <row r="783" spans="1:89" x14ac:dyDescent="0.3">
      <c r="B783" s="104" t="s">
        <v>54</v>
      </c>
      <c r="C783" s="104"/>
      <c r="D783" s="104"/>
      <c r="E783" s="104"/>
      <c r="F783" s="140">
        <v>3102969.6</v>
      </c>
      <c r="G783" s="100">
        <f>G784</f>
        <v>3102969.6</v>
      </c>
      <c r="H783" s="101">
        <f t="shared" ref="H783:AH783" si="365">H784</f>
        <v>0</v>
      </c>
      <c r="I783" s="101">
        <f t="shared" si="365"/>
        <v>0</v>
      </c>
      <c r="J783" s="101">
        <f t="shared" si="365"/>
        <v>0</v>
      </c>
      <c r="K783" s="101">
        <f t="shared" si="365"/>
        <v>0</v>
      </c>
      <c r="L783" s="101">
        <f t="shared" si="365"/>
        <v>0</v>
      </c>
      <c r="M783" s="101">
        <f t="shared" si="365"/>
        <v>0</v>
      </c>
      <c r="N783" s="102">
        <f t="shared" si="365"/>
        <v>0</v>
      </c>
      <c r="O783" s="101">
        <f t="shared" si="365"/>
        <v>0</v>
      </c>
      <c r="P783" s="101">
        <f t="shared" si="365"/>
        <v>360</v>
      </c>
      <c r="Q783" s="101">
        <f t="shared" si="365"/>
        <v>2891100.06</v>
      </c>
      <c r="R783" s="101">
        <f t="shared" si="365"/>
        <v>0</v>
      </c>
      <c r="S783" s="101">
        <f t="shared" si="365"/>
        <v>0</v>
      </c>
      <c r="T783" s="101">
        <f t="shared" si="365"/>
        <v>0</v>
      </c>
      <c r="U783" s="101">
        <f t="shared" si="365"/>
        <v>0</v>
      </c>
      <c r="V783" s="101">
        <f t="shared" si="365"/>
        <v>0</v>
      </c>
      <c r="W783" s="101">
        <f t="shared" si="365"/>
        <v>0</v>
      </c>
      <c r="X783" s="101">
        <f t="shared" si="365"/>
        <v>0</v>
      </c>
      <c r="Y783" s="101">
        <f t="shared" si="365"/>
        <v>0</v>
      </c>
      <c r="Z783" s="101">
        <f t="shared" si="365"/>
        <v>0</v>
      </c>
      <c r="AA783" s="101">
        <f t="shared" si="365"/>
        <v>0</v>
      </c>
      <c r="AB783" s="101">
        <f t="shared" si="365"/>
        <v>0</v>
      </c>
      <c r="AC783" s="101">
        <f t="shared" si="365"/>
        <v>0</v>
      </c>
      <c r="AD783" s="101">
        <f t="shared" si="365"/>
        <v>0</v>
      </c>
      <c r="AE783" s="101">
        <f t="shared" si="365"/>
        <v>0</v>
      </c>
      <c r="AF783" s="101">
        <f t="shared" si="365"/>
        <v>61869.54</v>
      </c>
      <c r="AG783" s="101">
        <f t="shared" si="365"/>
        <v>150000</v>
      </c>
      <c r="AH783" s="101">
        <f t="shared" si="365"/>
        <v>0</v>
      </c>
      <c r="AI783" s="93" t="s">
        <v>17075</v>
      </c>
      <c r="AJ783" s="93" t="s">
        <v>17075</v>
      </c>
      <c r="AK783" s="93" t="s">
        <v>17075</v>
      </c>
      <c r="AL783" s="105"/>
      <c r="AM783" s="105"/>
      <c r="AN783" s="105"/>
      <c r="AO783" s="105"/>
      <c r="AP783" s="106"/>
      <c r="AQ783" s="106"/>
      <c r="AR783" s="106"/>
      <c r="AS783" s="106"/>
      <c r="AT783" s="106"/>
      <c r="AU783" s="106"/>
      <c r="AV783" s="106"/>
      <c r="AW783" s="106"/>
      <c r="AX783" s="106"/>
      <c r="AY783" s="106"/>
      <c r="AZ783" s="106"/>
      <c r="BA783" s="107"/>
      <c r="BB783" s="107"/>
      <c r="BC783" s="106"/>
      <c r="BD783" s="106"/>
      <c r="BE783" s="108"/>
      <c r="BF783" s="109">
        <f t="shared" si="359"/>
        <v>-360</v>
      </c>
      <c r="BM783" s="52" t="e">
        <f t="shared" si="361"/>
        <v>#N/A</v>
      </c>
      <c r="BP783" s="52" t="s">
        <v>3058</v>
      </c>
      <c r="BQ783" s="52" t="s">
        <v>3059</v>
      </c>
      <c r="BR783" s="52" t="s">
        <v>3060</v>
      </c>
      <c r="BX783" s="52" t="s">
        <v>3058</v>
      </c>
      <c r="BY783" s="52" t="s">
        <v>3059</v>
      </c>
      <c r="BZ783" s="52" t="s">
        <v>3060</v>
      </c>
      <c r="CK783" s="103">
        <f t="shared" si="327"/>
        <v>2.9103830456733704E-11</v>
      </c>
    </row>
    <row r="784" spans="1:89" x14ac:dyDescent="0.3">
      <c r="A784" s="52">
        <v>1</v>
      </c>
      <c r="B784" s="110">
        <f>SUBTOTAL(9,$A$615:A784)</f>
        <v>128</v>
      </c>
      <c r="C784" s="115" t="s">
        <v>69</v>
      </c>
      <c r="D784" s="115"/>
      <c r="E784" s="115"/>
      <c r="F784" s="116">
        <v>3102969.6</v>
      </c>
      <c r="G784" s="101">
        <f>H784+I784+J784+K784+L784+M784+O784+Q784+S784+U784+W784+X784+Y784+Z784+AA784+AB784+AC784+AD784+AE784+AF784+AG784+AH784</f>
        <v>3102969.6</v>
      </c>
      <c r="H784" s="117">
        <v>0</v>
      </c>
      <c r="I784" s="117">
        <v>0</v>
      </c>
      <c r="J784" s="117">
        <v>0</v>
      </c>
      <c r="K784" s="117">
        <v>0</v>
      </c>
      <c r="L784" s="117">
        <v>0</v>
      </c>
      <c r="M784" s="117">
        <v>0</v>
      </c>
      <c r="N784" s="118">
        <v>0</v>
      </c>
      <c r="O784" s="117">
        <v>0</v>
      </c>
      <c r="P784" s="101">
        <v>360</v>
      </c>
      <c r="Q784" s="101">
        <f>ROUND((F784-AG784)/102.14*100,2)</f>
        <v>2891100.06</v>
      </c>
      <c r="R784" s="117">
        <v>0</v>
      </c>
      <c r="S784" s="117">
        <v>0</v>
      </c>
      <c r="T784" s="117">
        <v>0</v>
      </c>
      <c r="U784" s="117">
        <v>0</v>
      </c>
      <c r="V784" s="117">
        <v>0</v>
      </c>
      <c r="W784" s="117">
        <v>0</v>
      </c>
      <c r="X784" s="117">
        <v>0</v>
      </c>
      <c r="Y784" s="117">
        <v>0</v>
      </c>
      <c r="Z784" s="117">
        <v>0</v>
      </c>
      <c r="AA784" s="117">
        <v>0</v>
      </c>
      <c r="AB784" s="117">
        <v>0</v>
      </c>
      <c r="AC784" s="117">
        <v>0</v>
      </c>
      <c r="AD784" s="117">
        <v>0</v>
      </c>
      <c r="AE784" s="117">
        <v>0</v>
      </c>
      <c r="AF784" s="101">
        <f>ROUND(Q784*2.14%,2)</f>
        <v>61869.54</v>
      </c>
      <c r="AG784" s="101">
        <v>150000</v>
      </c>
      <c r="AH784" s="117">
        <v>0</v>
      </c>
      <c r="AI784" s="93">
        <v>2025</v>
      </c>
      <c r="AJ784" s="93">
        <v>2025</v>
      </c>
      <c r="AK784" s="93">
        <v>2025</v>
      </c>
      <c r="AL784" s="105"/>
      <c r="AM784" s="105"/>
      <c r="AN784" s="105"/>
      <c r="AO784" s="105"/>
      <c r="AP784" s="106" t="s">
        <v>16999</v>
      </c>
      <c r="AQ784" s="106" t="s">
        <v>17016</v>
      </c>
      <c r="AR784" s="106">
        <v>0</v>
      </c>
      <c r="AS784" s="106" t="s">
        <v>17020</v>
      </c>
      <c r="AT784" s="106" t="s">
        <v>17012</v>
      </c>
      <c r="AU784" s="106">
        <v>0</v>
      </c>
      <c r="AV784" s="106"/>
      <c r="AW784" s="106"/>
      <c r="AX784" s="106"/>
      <c r="AY784" s="106"/>
      <c r="AZ784" s="106" t="s">
        <v>621</v>
      </c>
      <c r="BA784" s="107">
        <v>372.4</v>
      </c>
      <c r="BB784" s="107">
        <v>360</v>
      </c>
      <c r="BC784" s="106" t="s">
        <v>2975</v>
      </c>
      <c r="BD784" s="106" t="s">
        <v>17058</v>
      </c>
      <c r="BE784" s="108"/>
      <c r="BF784" s="109">
        <f t="shared" si="359"/>
        <v>0</v>
      </c>
      <c r="BM784" s="52" t="str">
        <f t="shared" si="361"/>
        <v>288.900</v>
      </c>
      <c r="BP784" s="52" t="s">
        <v>3061</v>
      </c>
      <c r="BQ784" s="52" t="s">
        <v>3059</v>
      </c>
      <c r="BR784" s="52" t="s">
        <v>3062</v>
      </c>
      <c r="BX784" s="52" t="s">
        <v>3061</v>
      </c>
      <c r="BY784" s="52" t="s">
        <v>3059</v>
      </c>
      <c r="BZ784" s="52" t="s">
        <v>3062</v>
      </c>
      <c r="CK784" s="103">
        <f t="shared" ref="CK784:CK799" si="366">G784-H784-I784-J784-K784-L784-M784-O784-Q784-S784-U784-W784-X784-Y784-Z784-AA784-AB784-AC784-AD784-AE784-AF784-AG784-AH784</f>
        <v>2.9103830456733704E-11</v>
      </c>
    </row>
    <row r="785" spans="1:221" x14ac:dyDescent="0.3">
      <c r="B785" s="104" t="s">
        <v>494</v>
      </c>
      <c r="C785" s="104"/>
      <c r="D785" s="100">
        <v>18748215.41</v>
      </c>
      <c r="E785" s="104"/>
      <c r="F785" s="140">
        <v>16205981.91</v>
      </c>
      <c r="G785" s="100">
        <f>G786</f>
        <v>16205981.91</v>
      </c>
      <c r="H785" s="101">
        <f t="shared" ref="H785:AH785" si="367">H786</f>
        <v>0</v>
      </c>
      <c r="I785" s="101">
        <f t="shared" si="367"/>
        <v>0</v>
      </c>
      <c r="J785" s="101">
        <f t="shared" si="367"/>
        <v>0</v>
      </c>
      <c r="K785" s="101">
        <f t="shared" si="367"/>
        <v>0</v>
      </c>
      <c r="L785" s="101">
        <f t="shared" si="367"/>
        <v>0</v>
      </c>
      <c r="M785" s="101">
        <f t="shared" si="367"/>
        <v>0</v>
      </c>
      <c r="N785" s="102">
        <f t="shared" si="367"/>
        <v>0</v>
      </c>
      <c r="O785" s="101">
        <f t="shared" si="367"/>
        <v>0</v>
      </c>
      <c r="P785" s="101">
        <f t="shared" si="367"/>
        <v>1990</v>
      </c>
      <c r="Q785" s="101">
        <f t="shared" si="367"/>
        <v>15670630.42</v>
      </c>
      <c r="R785" s="101">
        <f t="shared" si="367"/>
        <v>0</v>
      </c>
      <c r="S785" s="101">
        <f t="shared" si="367"/>
        <v>0</v>
      </c>
      <c r="T785" s="101">
        <f t="shared" si="367"/>
        <v>0</v>
      </c>
      <c r="U785" s="101">
        <f t="shared" si="367"/>
        <v>0</v>
      </c>
      <c r="V785" s="101">
        <f t="shared" si="367"/>
        <v>0</v>
      </c>
      <c r="W785" s="101">
        <f t="shared" si="367"/>
        <v>0</v>
      </c>
      <c r="X785" s="101">
        <f t="shared" si="367"/>
        <v>0</v>
      </c>
      <c r="Y785" s="101">
        <f t="shared" si="367"/>
        <v>0</v>
      </c>
      <c r="Z785" s="101">
        <f t="shared" si="367"/>
        <v>0</v>
      </c>
      <c r="AA785" s="101">
        <f t="shared" si="367"/>
        <v>0</v>
      </c>
      <c r="AB785" s="101">
        <f t="shared" si="367"/>
        <v>0</v>
      </c>
      <c r="AC785" s="101">
        <f t="shared" si="367"/>
        <v>0</v>
      </c>
      <c r="AD785" s="101">
        <f t="shared" si="367"/>
        <v>0</v>
      </c>
      <c r="AE785" s="101">
        <f t="shared" si="367"/>
        <v>0</v>
      </c>
      <c r="AF785" s="101">
        <f t="shared" si="367"/>
        <v>335351.49</v>
      </c>
      <c r="AG785" s="101">
        <f t="shared" si="367"/>
        <v>200000</v>
      </c>
      <c r="AH785" s="101">
        <f t="shared" si="367"/>
        <v>0</v>
      </c>
      <c r="AI785" s="93" t="s">
        <v>17075</v>
      </c>
      <c r="AJ785" s="93" t="s">
        <v>17075</v>
      </c>
      <c r="AK785" s="93" t="s">
        <v>17075</v>
      </c>
      <c r="AL785" s="105"/>
      <c r="AM785" s="105"/>
      <c r="AN785" s="105"/>
      <c r="AO785" s="105"/>
      <c r="AP785" s="106"/>
      <c r="AQ785" s="106"/>
      <c r="AR785" s="106"/>
      <c r="AS785" s="106"/>
      <c r="AT785" s="106"/>
      <c r="AU785" s="106"/>
      <c r="AV785" s="106"/>
      <c r="AW785" s="106"/>
      <c r="AX785" s="106"/>
      <c r="AY785" s="106"/>
      <c r="AZ785" s="106"/>
      <c r="BA785" s="107"/>
      <c r="BB785" s="107"/>
      <c r="BC785" s="106"/>
      <c r="BD785" s="106"/>
      <c r="BE785" s="108"/>
      <c r="BF785" s="109">
        <f t="shared" si="359"/>
        <v>-1990</v>
      </c>
      <c r="BM785" s="52" t="e">
        <f t="shared" si="361"/>
        <v>#N/A</v>
      </c>
      <c r="BP785" s="52" t="s">
        <v>3803</v>
      </c>
      <c r="BQ785" s="52" t="s">
        <v>1350</v>
      </c>
      <c r="BR785" s="52" t="s">
        <v>3804</v>
      </c>
      <c r="BX785" s="52" t="s">
        <v>3803</v>
      </c>
      <c r="BY785" s="52" t="s">
        <v>1350</v>
      </c>
      <c r="BZ785" s="52" t="s">
        <v>3804</v>
      </c>
      <c r="CK785" s="103">
        <f t="shared" si="366"/>
        <v>2.3283064365386963E-10</v>
      </c>
    </row>
    <row r="786" spans="1:221" x14ac:dyDescent="0.3">
      <c r="A786" s="52">
        <v>1</v>
      </c>
      <c r="B786" s="110">
        <f>SUBTOTAL(9,$A$615:A786)</f>
        <v>129</v>
      </c>
      <c r="C786" s="115" t="s">
        <v>497</v>
      </c>
      <c r="D786" s="115"/>
      <c r="E786" s="115"/>
      <c r="F786" s="116">
        <v>16205981.91</v>
      </c>
      <c r="G786" s="101">
        <f>H786+I786+J786+K786+L786+M786+O786+Q786+S786+U786+W786+X786+Y786+Z786+AA786+AB786+AC786+AD786+AE786+AF786+AG786+AH786</f>
        <v>16205981.91</v>
      </c>
      <c r="H786" s="117">
        <v>0</v>
      </c>
      <c r="I786" s="117">
        <v>0</v>
      </c>
      <c r="J786" s="117">
        <v>0</v>
      </c>
      <c r="K786" s="117">
        <v>0</v>
      </c>
      <c r="L786" s="117">
        <v>0</v>
      </c>
      <c r="M786" s="117">
        <v>0</v>
      </c>
      <c r="N786" s="118">
        <v>0</v>
      </c>
      <c r="O786" s="117">
        <v>0</v>
      </c>
      <c r="P786" s="101">
        <v>1990</v>
      </c>
      <c r="Q786" s="101">
        <f>ROUND((F786-AG786)/102.14*100,2)</f>
        <v>15670630.42</v>
      </c>
      <c r="R786" s="117">
        <v>0</v>
      </c>
      <c r="S786" s="117">
        <v>0</v>
      </c>
      <c r="T786" s="117">
        <v>0</v>
      </c>
      <c r="U786" s="117">
        <v>0</v>
      </c>
      <c r="V786" s="117">
        <v>0</v>
      </c>
      <c r="W786" s="117">
        <v>0</v>
      </c>
      <c r="X786" s="117">
        <v>0</v>
      </c>
      <c r="Y786" s="117">
        <v>0</v>
      </c>
      <c r="Z786" s="117">
        <v>0</v>
      </c>
      <c r="AA786" s="117">
        <v>0</v>
      </c>
      <c r="AB786" s="117">
        <v>0</v>
      </c>
      <c r="AC786" s="117">
        <v>0</v>
      </c>
      <c r="AD786" s="117">
        <v>0</v>
      </c>
      <c r="AE786" s="117">
        <v>0</v>
      </c>
      <c r="AF786" s="101">
        <f>ROUND(Q786*2.14%,2)</f>
        <v>335351.49</v>
      </c>
      <c r="AG786" s="117">
        <v>200000</v>
      </c>
      <c r="AH786" s="117">
        <v>0</v>
      </c>
      <c r="AI786" s="93">
        <v>2025</v>
      </c>
      <c r="AJ786" s="93">
        <v>2025</v>
      </c>
      <c r="AK786" s="93">
        <v>2025</v>
      </c>
      <c r="AL786" s="105"/>
      <c r="AM786" s="105"/>
      <c r="AN786" s="105"/>
      <c r="AO786" s="105"/>
      <c r="AP786" s="106" t="s">
        <v>17015</v>
      </c>
      <c r="AQ786" s="106" t="s">
        <v>17004</v>
      </c>
      <c r="AR786" s="106">
        <v>0</v>
      </c>
      <c r="AS786" s="106" t="s">
        <v>17011</v>
      </c>
      <c r="AT786" s="106" t="s">
        <v>17011</v>
      </c>
      <c r="AU786" s="106" t="s">
        <v>17007</v>
      </c>
      <c r="AV786" s="106"/>
      <c r="AW786" s="106"/>
      <c r="AX786" s="106"/>
      <c r="AY786" s="106"/>
      <c r="AZ786" s="106" t="s">
        <v>675</v>
      </c>
      <c r="BA786" s="107">
        <v>3265.3</v>
      </c>
      <c r="BB786" s="107">
        <v>1396.7</v>
      </c>
      <c r="BC786" s="106" t="s">
        <v>2975</v>
      </c>
      <c r="BD786" s="106" t="s">
        <v>17058</v>
      </c>
      <c r="BE786" s="108"/>
      <c r="BF786" s="109">
        <f t="shared" si="359"/>
        <v>-593.29999999999995</v>
      </c>
      <c r="BM786" s="52" t="str">
        <f t="shared" si="361"/>
        <v>1396.700</v>
      </c>
      <c r="BP786" s="52" t="s">
        <v>3805</v>
      </c>
      <c r="BQ786" s="52" t="s">
        <v>2988</v>
      </c>
      <c r="BR786" s="52" t="s">
        <v>3808</v>
      </c>
      <c r="BX786" s="52" t="s">
        <v>3805</v>
      </c>
      <c r="BY786" s="52" t="s">
        <v>2988</v>
      </c>
      <c r="BZ786" s="52" t="s">
        <v>3808</v>
      </c>
      <c r="CK786" s="103">
        <f t="shared" si="366"/>
        <v>2.3283064365386963E-10</v>
      </c>
    </row>
    <row r="787" spans="1:221" x14ac:dyDescent="0.3">
      <c r="B787" s="104" t="s">
        <v>509</v>
      </c>
      <c r="C787" s="104"/>
      <c r="D787" s="104"/>
      <c r="E787" s="104"/>
      <c r="F787" s="140">
        <v>4039280.16</v>
      </c>
      <c r="G787" s="100">
        <f>G788</f>
        <v>4039280.1599999997</v>
      </c>
      <c r="H787" s="101">
        <f t="shared" ref="H787:AH787" si="368">H788</f>
        <v>0</v>
      </c>
      <c r="I787" s="101">
        <f t="shared" si="368"/>
        <v>0</v>
      </c>
      <c r="J787" s="101">
        <f t="shared" si="368"/>
        <v>0</v>
      </c>
      <c r="K787" s="101">
        <f t="shared" si="368"/>
        <v>0</v>
      </c>
      <c r="L787" s="101">
        <f t="shared" si="368"/>
        <v>0</v>
      </c>
      <c r="M787" s="101">
        <f t="shared" si="368"/>
        <v>0</v>
      </c>
      <c r="N787" s="102">
        <f t="shared" si="368"/>
        <v>0</v>
      </c>
      <c r="O787" s="101">
        <f t="shared" si="368"/>
        <v>0</v>
      </c>
      <c r="P787" s="101">
        <f t="shared" si="368"/>
        <v>496</v>
      </c>
      <c r="Q787" s="101">
        <f t="shared" si="368"/>
        <v>3807793.38</v>
      </c>
      <c r="R787" s="101">
        <f t="shared" si="368"/>
        <v>0</v>
      </c>
      <c r="S787" s="101">
        <f t="shared" si="368"/>
        <v>0</v>
      </c>
      <c r="T787" s="101">
        <f t="shared" si="368"/>
        <v>0</v>
      </c>
      <c r="U787" s="101">
        <f t="shared" si="368"/>
        <v>0</v>
      </c>
      <c r="V787" s="101">
        <f t="shared" si="368"/>
        <v>0</v>
      </c>
      <c r="W787" s="101">
        <f t="shared" si="368"/>
        <v>0</v>
      </c>
      <c r="X787" s="101">
        <f t="shared" si="368"/>
        <v>0</v>
      </c>
      <c r="Y787" s="101">
        <f t="shared" si="368"/>
        <v>0</v>
      </c>
      <c r="Z787" s="101">
        <f t="shared" si="368"/>
        <v>0</v>
      </c>
      <c r="AA787" s="101">
        <f t="shared" si="368"/>
        <v>0</v>
      </c>
      <c r="AB787" s="101">
        <f t="shared" si="368"/>
        <v>0</v>
      </c>
      <c r="AC787" s="101">
        <f t="shared" si="368"/>
        <v>0</v>
      </c>
      <c r="AD787" s="101">
        <f t="shared" si="368"/>
        <v>0</v>
      </c>
      <c r="AE787" s="101">
        <f t="shared" si="368"/>
        <v>0</v>
      </c>
      <c r="AF787" s="101">
        <f t="shared" si="368"/>
        <v>81486.78</v>
      </c>
      <c r="AG787" s="101">
        <f t="shared" si="368"/>
        <v>150000</v>
      </c>
      <c r="AH787" s="101">
        <f t="shared" si="368"/>
        <v>0</v>
      </c>
      <c r="AI787" s="93" t="s">
        <v>17075</v>
      </c>
      <c r="AJ787" s="93" t="s">
        <v>17075</v>
      </c>
      <c r="AK787" s="93" t="s">
        <v>17075</v>
      </c>
      <c r="AL787" s="105"/>
      <c r="AM787" s="105"/>
      <c r="AN787" s="105"/>
      <c r="AO787" s="105"/>
      <c r="AP787" s="106"/>
      <c r="AQ787" s="106"/>
      <c r="AR787" s="106"/>
      <c r="AS787" s="106"/>
      <c r="AT787" s="106"/>
      <c r="AU787" s="106"/>
      <c r="AV787" s="106"/>
      <c r="AW787" s="106"/>
      <c r="AX787" s="106"/>
      <c r="AY787" s="106"/>
      <c r="AZ787" s="106"/>
      <c r="BA787" s="107"/>
      <c r="BB787" s="107"/>
      <c r="BC787" s="106"/>
      <c r="BD787" s="106"/>
      <c r="BE787" s="108"/>
      <c r="BF787" s="109">
        <f t="shared" si="359"/>
        <v>-496</v>
      </c>
      <c r="BM787" s="52" t="e">
        <f t="shared" si="361"/>
        <v>#N/A</v>
      </c>
      <c r="BP787" s="52" t="s">
        <v>750</v>
      </c>
      <c r="BQ787" s="52" t="s">
        <v>870</v>
      </c>
      <c r="BR787" s="52" t="s">
        <v>3809</v>
      </c>
      <c r="BX787" s="52" t="s">
        <v>750</v>
      </c>
      <c r="BY787" s="52" t="s">
        <v>870</v>
      </c>
      <c r="BZ787" s="52" t="s">
        <v>3809</v>
      </c>
      <c r="CK787" s="103">
        <f t="shared" si="366"/>
        <v>-2.0372681319713593E-10</v>
      </c>
    </row>
    <row r="788" spans="1:221" x14ac:dyDescent="0.3">
      <c r="A788" s="52">
        <v>1</v>
      </c>
      <c r="B788" s="110">
        <f>SUBTOTAL(9,$A$615:A788)</f>
        <v>130</v>
      </c>
      <c r="C788" s="115" t="s">
        <v>508</v>
      </c>
      <c r="D788" s="115"/>
      <c r="E788" s="115"/>
      <c r="F788" s="116">
        <v>4039280.16</v>
      </c>
      <c r="G788" s="101">
        <f>H788+I788+J788+K788+L788+M788+O788+Q788+S788+U788+W788+X788+Y788+Z788+AA788+AB788+AC788+AD788+AE788+AF788+AG788+AH788</f>
        <v>4039280.1599999997</v>
      </c>
      <c r="H788" s="117">
        <v>0</v>
      </c>
      <c r="I788" s="117">
        <v>0</v>
      </c>
      <c r="J788" s="117">
        <v>0</v>
      </c>
      <c r="K788" s="117">
        <v>0</v>
      </c>
      <c r="L788" s="117">
        <v>0</v>
      </c>
      <c r="M788" s="117">
        <v>0</v>
      </c>
      <c r="N788" s="118">
        <v>0</v>
      </c>
      <c r="O788" s="117">
        <v>0</v>
      </c>
      <c r="P788" s="101">
        <v>496</v>
      </c>
      <c r="Q788" s="101">
        <f>ROUND((F788-AG788)/102.14*100,2)</f>
        <v>3807793.38</v>
      </c>
      <c r="R788" s="117">
        <v>0</v>
      </c>
      <c r="S788" s="117">
        <v>0</v>
      </c>
      <c r="T788" s="117">
        <v>0</v>
      </c>
      <c r="U788" s="117">
        <v>0</v>
      </c>
      <c r="V788" s="117">
        <v>0</v>
      </c>
      <c r="W788" s="117">
        <v>0</v>
      </c>
      <c r="X788" s="117">
        <v>0</v>
      </c>
      <c r="Y788" s="117">
        <v>0</v>
      </c>
      <c r="Z788" s="117">
        <v>0</v>
      </c>
      <c r="AA788" s="117">
        <v>0</v>
      </c>
      <c r="AB788" s="117">
        <v>0</v>
      </c>
      <c r="AC788" s="117">
        <v>0</v>
      </c>
      <c r="AD788" s="117">
        <v>0</v>
      </c>
      <c r="AE788" s="117">
        <v>0</v>
      </c>
      <c r="AF788" s="101">
        <f>ROUND(Q788*2.14%,2)</f>
        <v>81486.78</v>
      </c>
      <c r="AG788" s="101">
        <v>150000</v>
      </c>
      <c r="AH788" s="117">
        <v>0</v>
      </c>
      <c r="AI788" s="93">
        <v>2025</v>
      </c>
      <c r="AJ788" s="93">
        <v>2025</v>
      </c>
      <c r="AK788" s="93">
        <v>2025</v>
      </c>
      <c r="AL788" s="105"/>
      <c r="AM788" s="105"/>
      <c r="AN788" s="105"/>
      <c r="AO788" s="105"/>
      <c r="AP788" s="106" t="s">
        <v>17015</v>
      </c>
      <c r="AQ788" s="106" t="s">
        <v>16996</v>
      </c>
      <c r="AR788" s="106">
        <v>0</v>
      </c>
      <c r="AS788" s="106" t="s">
        <v>17010</v>
      </c>
      <c r="AT788" s="106" t="s">
        <v>17003</v>
      </c>
      <c r="AU788" s="106" t="s">
        <v>17007</v>
      </c>
      <c r="AV788" s="106"/>
      <c r="AW788" s="106"/>
      <c r="AX788" s="106"/>
      <c r="AY788" s="106"/>
      <c r="AZ788" s="106" t="s">
        <v>667</v>
      </c>
      <c r="BA788" s="107">
        <v>863.3</v>
      </c>
      <c r="BB788" s="107">
        <v>381</v>
      </c>
      <c r="BC788" s="106" t="s">
        <v>2975</v>
      </c>
      <c r="BD788" s="106" t="s">
        <v>17058</v>
      </c>
      <c r="BE788" s="108"/>
      <c r="BF788" s="109">
        <f t="shared" si="359"/>
        <v>-115</v>
      </c>
      <c r="BG788" s="52" t="s">
        <v>16992</v>
      </c>
      <c r="BM788" s="52" t="str">
        <f t="shared" si="361"/>
        <v>378.400</v>
      </c>
      <c r="BP788" s="52" t="s">
        <v>3810</v>
      </c>
      <c r="BQ788" s="52" t="s">
        <v>1350</v>
      </c>
      <c r="BR788" s="52" t="s">
        <v>3080</v>
      </c>
      <c r="BX788" s="52" t="s">
        <v>3810</v>
      </c>
      <c r="BY788" s="52" t="s">
        <v>1350</v>
      </c>
      <c r="BZ788" s="52" t="s">
        <v>3080</v>
      </c>
      <c r="CK788" s="103">
        <f t="shared" si="366"/>
        <v>-2.0372681319713593E-10</v>
      </c>
    </row>
    <row r="789" spans="1:221" x14ac:dyDescent="0.3">
      <c r="B789" s="104" t="s">
        <v>313</v>
      </c>
      <c r="C789" s="104"/>
      <c r="D789" s="100">
        <v>19415574.370000001</v>
      </c>
      <c r="E789" s="104"/>
      <c r="F789" s="140">
        <v>13079184.780000001</v>
      </c>
      <c r="G789" s="100">
        <f>G790+G791</f>
        <v>13569014.32</v>
      </c>
      <c r="H789" s="101">
        <f t="shared" ref="H789:AH789" si="369">H790+H791</f>
        <v>0</v>
      </c>
      <c r="I789" s="101">
        <f t="shared" si="369"/>
        <v>0</v>
      </c>
      <c r="J789" s="101">
        <f t="shared" si="369"/>
        <v>0</v>
      </c>
      <c r="K789" s="101">
        <f t="shared" si="369"/>
        <v>0</v>
      </c>
      <c r="L789" s="101">
        <f t="shared" si="369"/>
        <v>0</v>
      </c>
      <c r="M789" s="101">
        <f t="shared" si="369"/>
        <v>0</v>
      </c>
      <c r="N789" s="102">
        <f t="shared" si="369"/>
        <v>0</v>
      </c>
      <c r="O789" s="101">
        <f t="shared" si="369"/>
        <v>0</v>
      </c>
      <c r="P789" s="101">
        <f t="shared" si="369"/>
        <v>830</v>
      </c>
      <c r="Q789" s="101">
        <f t="shared" si="369"/>
        <v>6257777.8700000001</v>
      </c>
      <c r="R789" s="101">
        <f t="shared" si="369"/>
        <v>0</v>
      </c>
      <c r="S789" s="101">
        <f t="shared" si="369"/>
        <v>0</v>
      </c>
      <c r="T789" s="101">
        <f t="shared" si="369"/>
        <v>0</v>
      </c>
      <c r="U789" s="101">
        <f t="shared" si="369"/>
        <v>0</v>
      </c>
      <c r="V789" s="101">
        <f t="shared" si="369"/>
        <v>0</v>
      </c>
      <c r="W789" s="101">
        <f t="shared" si="369"/>
        <v>0</v>
      </c>
      <c r="X789" s="101">
        <f t="shared" si="369"/>
        <v>6674486</v>
      </c>
      <c r="Y789" s="101">
        <f t="shared" si="369"/>
        <v>0</v>
      </c>
      <c r="Z789" s="101">
        <f t="shared" si="369"/>
        <v>0</v>
      </c>
      <c r="AA789" s="101">
        <f t="shared" si="369"/>
        <v>0</v>
      </c>
      <c r="AB789" s="101">
        <f t="shared" si="369"/>
        <v>0</v>
      </c>
      <c r="AC789" s="101">
        <f t="shared" si="369"/>
        <v>0</v>
      </c>
      <c r="AD789" s="101">
        <f t="shared" si="369"/>
        <v>0</v>
      </c>
      <c r="AE789" s="101">
        <f t="shared" si="369"/>
        <v>0</v>
      </c>
      <c r="AF789" s="101">
        <f t="shared" si="369"/>
        <v>276750.45</v>
      </c>
      <c r="AG789" s="101">
        <f t="shared" si="369"/>
        <v>360000</v>
      </c>
      <c r="AH789" s="101">
        <f t="shared" si="369"/>
        <v>0</v>
      </c>
      <c r="AI789" s="93" t="s">
        <v>17075</v>
      </c>
      <c r="AJ789" s="93" t="s">
        <v>17075</v>
      </c>
      <c r="AK789" s="93" t="s">
        <v>17075</v>
      </c>
      <c r="AL789" s="105"/>
      <c r="AM789" s="105"/>
      <c r="AN789" s="105"/>
      <c r="AO789" s="105"/>
      <c r="AP789" s="106"/>
      <c r="AQ789" s="106"/>
      <c r="AR789" s="106"/>
      <c r="AS789" s="106"/>
      <c r="AT789" s="106"/>
      <c r="AU789" s="106"/>
      <c r="AV789" s="106"/>
      <c r="AW789" s="106"/>
      <c r="AX789" s="106"/>
      <c r="AY789" s="106"/>
      <c r="AZ789" s="106"/>
      <c r="BA789" s="107"/>
      <c r="BB789" s="107"/>
      <c r="BC789" s="106"/>
      <c r="BD789" s="106"/>
      <c r="BE789" s="108"/>
      <c r="BF789" s="109">
        <f t="shared" si="359"/>
        <v>-830</v>
      </c>
      <c r="BM789" s="52" t="e">
        <f t="shared" si="361"/>
        <v>#N/A</v>
      </c>
      <c r="BP789" s="52" t="s">
        <v>685</v>
      </c>
      <c r="BQ789" s="52" t="s">
        <v>663</v>
      </c>
      <c r="BR789" s="52" t="s">
        <v>3480</v>
      </c>
      <c r="BX789" s="52" t="s">
        <v>685</v>
      </c>
      <c r="BY789" s="52" t="s">
        <v>663</v>
      </c>
      <c r="BZ789" s="52" t="s">
        <v>3480</v>
      </c>
      <c r="CK789" s="103">
        <f t="shared" si="366"/>
        <v>1.7462298274040222E-10</v>
      </c>
    </row>
    <row r="790" spans="1:221" x14ac:dyDescent="0.3">
      <c r="A790" s="52">
        <v>1</v>
      </c>
      <c r="B790" s="110">
        <f>SUBTOTAL(9,$A$615:A790)</f>
        <v>131</v>
      </c>
      <c r="C790" s="115" t="s">
        <v>312</v>
      </c>
      <c r="D790" s="115"/>
      <c r="E790" s="115"/>
      <c r="F790" s="116">
        <v>6571694.3200000003</v>
      </c>
      <c r="G790" s="101">
        <f t="shared" ref="G790:G791" si="370">H790+I790+J790+K790+L790+M790+O790+Q790+S790+U790+W790+X790+Y790+Z790+AA790+AB790+AC790+AD790+AE790+AF790+AG790+AH790</f>
        <v>6571694.3200000003</v>
      </c>
      <c r="H790" s="117">
        <v>0</v>
      </c>
      <c r="I790" s="117">
        <v>0</v>
      </c>
      <c r="J790" s="117">
        <v>0</v>
      </c>
      <c r="K790" s="117">
        <v>0</v>
      </c>
      <c r="L790" s="117">
        <v>0</v>
      </c>
      <c r="M790" s="117">
        <v>0</v>
      </c>
      <c r="N790" s="118">
        <v>0</v>
      </c>
      <c r="O790" s="117">
        <v>0</v>
      </c>
      <c r="P790" s="101">
        <v>830</v>
      </c>
      <c r="Q790" s="101">
        <f>ROUND((F790-AG790)/102.14*100,2)</f>
        <v>6257777.8700000001</v>
      </c>
      <c r="R790" s="117">
        <v>0</v>
      </c>
      <c r="S790" s="117">
        <v>0</v>
      </c>
      <c r="T790" s="117">
        <v>0</v>
      </c>
      <c r="U790" s="117">
        <v>0</v>
      </c>
      <c r="V790" s="117">
        <v>0</v>
      </c>
      <c r="W790" s="117">
        <v>0</v>
      </c>
      <c r="X790" s="117">
        <v>0</v>
      </c>
      <c r="Y790" s="117">
        <v>0</v>
      </c>
      <c r="Z790" s="117">
        <v>0</v>
      </c>
      <c r="AA790" s="117">
        <v>0</v>
      </c>
      <c r="AB790" s="117">
        <v>0</v>
      </c>
      <c r="AC790" s="117">
        <v>0</v>
      </c>
      <c r="AD790" s="117">
        <v>0</v>
      </c>
      <c r="AE790" s="117">
        <v>0</v>
      </c>
      <c r="AF790" s="101">
        <f>ROUND(Q790*2.14%,2)</f>
        <v>133916.45000000001</v>
      </c>
      <c r="AG790" s="101">
        <v>180000</v>
      </c>
      <c r="AH790" s="117">
        <v>0</v>
      </c>
      <c r="AI790" s="93">
        <v>2025</v>
      </c>
      <c r="AJ790" s="93">
        <v>2025</v>
      </c>
      <c r="AK790" s="93">
        <v>2025</v>
      </c>
      <c r="AL790" s="105"/>
      <c r="AM790" s="105"/>
      <c r="AN790" s="105"/>
      <c r="AO790" s="105"/>
      <c r="AP790" s="106" t="s">
        <v>17006</v>
      </c>
      <c r="AQ790" s="106" t="s">
        <v>17008</v>
      </c>
      <c r="AR790" s="106">
        <v>0</v>
      </c>
      <c r="AS790" s="106" t="s">
        <v>17003</v>
      </c>
      <c r="AT790" s="106" t="s">
        <v>17004</v>
      </c>
      <c r="AU790" s="106">
        <v>0</v>
      </c>
      <c r="AV790" s="106"/>
      <c r="AW790" s="106"/>
      <c r="AX790" s="106"/>
      <c r="AY790" s="106"/>
      <c r="AZ790" s="106" t="s">
        <v>779</v>
      </c>
      <c r="BA790" s="107">
        <v>844.6</v>
      </c>
      <c r="BB790" s="107">
        <v>830</v>
      </c>
      <c r="BC790" s="106" t="s">
        <v>2975</v>
      </c>
      <c r="BD790" s="106" t="s">
        <v>17058</v>
      </c>
      <c r="BE790" s="108"/>
      <c r="BF790" s="109">
        <f t="shared" si="359"/>
        <v>0</v>
      </c>
      <c r="BM790" s="52" t="str">
        <f t="shared" si="361"/>
        <v>612.200</v>
      </c>
      <c r="BP790" s="52" t="s">
        <v>3481</v>
      </c>
      <c r="BQ790" s="52" t="s">
        <v>636</v>
      </c>
      <c r="BR790" s="52" t="s">
        <v>2200</v>
      </c>
      <c r="BX790" s="52" t="s">
        <v>3481</v>
      </c>
      <c r="BY790" s="52" t="s">
        <v>636</v>
      </c>
      <c r="BZ790" s="52" t="s">
        <v>2200</v>
      </c>
      <c r="CK790" s="103">
        <f t="shared" si="366"/>
        <v>1.7462298274040222E-10</v>
      </c>
    </row>
    <row r="791" spans="1:221" x14ac:dyDescent="0.3">
      <c r="A791" s="52">
        <v>1</v>
      </c>
      <c r="B791" s="110">
        <f>SUBTOTAL(9,$A$615:A791)</f>
        <v>132</v>
      </c>
      <c r="C791" s="115" t="s">
        <v>314</v>
      </c>
      <c r="D791" s="115"/>
      <c r="E791" s="115"/>
      <c r="F791" s="116">
        <v>6997320</v>
      </c>
      <c r="G791" s="101">
        <f t="shared" si="370"/>
        <v>6997320</v>
      </c>
      <c r="H791" s="117">
        <v>0</v>
      </c>
      <c r="I791" s="117">
        <v>0</v>
      </c>
      <c r="J791" s="117">
        <v>0</v>
      </c>
      <c r="K791" s="117">
        <v>0</v>
      </c>
      <c r="L791" s="117">
        <v>0</v>
      </c>
      <c r="M791" s="117">
        <v>0</v>
      </c>
      <c r="N791" s="118">
        <v>0</v>
      </c>
      <c r="O791" s="117">
        <v>0</v>
      </c>
      <c r="P791" s="101">
        <v>0</v>
      </c>
      <c r="Q791" s="101">
        <v>0</v>
      </c>
      <c r="R791" s="117">
        <v>0</v>
      </c>
      <c r="S791" s="117">
        <v>0</v>
      </c>
      <c r="T791" s="117">
        <v>0</v>
      </c>
      <c r="U791" s="117">
        <v>0</v>
      </c>
      <c r="V791" s="117">
        <v>0</v>
      </c>
      <c r="W791" s="117">
        <v>0</v>
      </c>
      <c r="X791" s="101">
        <f>ROUND((F791-AG791)/102.14*100,2)</f>
        <v>6674486</v>
      </c>
      <c r="Y791" s="117">
        <v>0</v>
      </c>
      <c r="Z791" s="117">
        <v>0</v>
      </c>
      <c r="AA791" s="117">
        <v>0</v>
      </c>
      <c r="AB791" s="117">
        <v>0</v>
      </c>
      <c r="AC791" s="117">
        <v>0</v>
      </c>
      <c r="AD791" s="117">
        <v>0</v>
      </c>
      <c r="AE791" s="117">
        <v>0</v>
      </c>
      <c r="AF791" s="101">
        <f>ROUND(X791*2.14%,2)</f>
        <v>142834</v>
      </c>
      <c r="AG791" s="101">
        <v>180000</v>
      </c>
      <c r="AH791" s="117">
        <v>0</v>
      </c>
      <c r="AI791" s="93">
        <v>2025</v>
      </c>
      <c r="AJ791" s="93">
        <v>2025</v>
      </c>
      <c r="AK791" s="93">
        <v>2025</v>
      </c>
      <c r="AL791" s="105"/>
      <c r="AM791" s="105"/>
      <c r="AN791" s="105"/>
      <c r="AO791" s="105"/>
      <c r="AP791" s="106" t="s">
        <v>17013</v>
      </c>
      <c r="AQ791" s="106" t="s">
        <v>17011</v>
      </c>
      <c r="AR791" s="106">
        <v>0</v>
      </c>
      <c r="AS791" s="106" t="s">
        <v>17010</v>
      </c>
      <c r="AT791" s="106" t="s">
        <v>17010</v>
      </c>
      <c r="AU791" s="106" t="s">
        <v>17010</v>
      </c>
      <c r="AV791" s="106"/>
      <c r="AW791" s="106"/>
      <c r="AX791" s="106"/>
      <c r="AY791" s="106"/>
      <c r="AZ791" s="106" t="s">
        <v>673</v>
      </c>
      <c r="BA791" s="107">
        <v>2075.1999999999998</v>
      </c>
      <c r="BB791" s="107">
        <v>752.4</v>
      </c>
      <c r="BC791" s="106" t="s">
        <v>3001</v>
      </c>
      <c r="BD791" s="106">
        <v>2009</v>
      </c>
      <c r="BE791" s="108"/>
      <c r="BF791" s="109">
        <f t="shared" si="359"/>
        <v>752.4</v>
      </c>
      <c r="BM791" s="52" t="str">
        <f t="shared" si="361"/>
        <v>нет данных</v>
      </c>
      <c r="BP791" s="52" t="s">
        <v>686</v>
      </c>
      <c r="BQ791" s="52" t="s">
        <v>626</v>
      </c>
      <c r="BR791" s="52" t="s">
        <v>3482</v>
      </c>
      <c r="BX791" s="52" t="s">
        <v>686</v>
      </c>
      <c r="BY791" s="52" t="s">
        <v>626</v>
      </c>
      <c r="BZ791" s="52" t="s">
        <v>3482</v>
      </c>
      <c r="CK791" s="103">
        <f t="shared" si="366"/>
        <v>0</v>
      </c>
    </row>
    <row r="792" spans="1:221" x14ac:dyDescent="0.3">
      <c r="B792" s="104" t="s">
        <v>309</v>
      </c>
      <c r="C792" s="104"/>
      <c r="D792" s="104"/>
      <c r="E792" s="104"/>
      <c r="F792" s="140">
        <v>7121029.5499999989</v>
      </c>
      <c r="G792" s="100">
        <f>G793+G794</f>
        <v>7704383.129999999</v>
      </c>
      <c r="H792" s="101">
        <f t="shared" ref="H792:AH792" si="371">H793+H794</f>
        <v>0</v>
      </c>
      <c r="I792" s="101">
        <f t="shared" si="371"/>
        <v>0</v>
      </c>
      <c r="J792" s="101">
        <f t="shared" si="371"/>
        <v>0</v>
      </c>
      <c r="K792" s="101">
        <f t="shared" si="371"/>
        <v>0</v>
      </c>
      <c r="L792" s="101">
        <f t="shared" si="371"/>
        <v>0</v>
      </c>
      <c r="M792" s="101">
        <f t="shared" si="371"/>
        <v>0</v>
      </c>
      <c r="N792" s="102">
        <f t="shared" si="371"/>
        <v>0</v>
      </c>
      <c r="O792" s="101">
        <f t="shared" si="371"/>
        <v>0</v>
      </c>
      <c r="P792" s="101">
        <f t="shared" si="371"/>
        <v>0</v>
      </c>
      <c r="Q792" s="101">
        <f t="shared" si="371"/>
        <v>0</v>
      </c>
      <c r="R792" s="101">
        <f t="shared" si="371"/>
        <v>0</v>
      </c>
      <c r="S792" s="101">
        <f t="shared" si="371"/>
        <v>0</v>
      </c>
      <c r="T792" s="101">
        <f t="shared" si="371"/>
        <v>637</v>
      </c>
      <c r="U792" s="101">
        <f t="shared" si="371"/>
        <v>2232796.2799999998</v>
      </c>
      <c r="V792" s="101">
        <f t="shared" si="371"/>
        <v>0</v>
      </c>
      <c r="W792" s="101">
        <f t="shared" si="371"/>
        <v>0</v>
      </c>
      <c r="X792" s="101">
        <f t="shared" si="371"/>
        <v>4957710.0199999996</v>
      </c>
      <c r="Y792" s="101">
        <f t="shared" si="371"/>
        <v>0</v>
      </c>
      <c r="Z792" s="101">
        <f t="shared" si="371"/>
        <v>0</v>
      </c>
      <c r="AA792" s="101">
        <f t="shared" si="371"/>
        <v>0</v>
      </c>
      <c r="AB792" s="101">
        <f t="shared" si="371"/>
        <v>0</v>
      </c>
      <c r="AC792" s="101">
        <f t="shared" si="371"/>
        <v>0</v>
      </c>
      <c r="AD792" s="101">
        <f t="shared" si="371"/>
        <v>0</v>
      </c>
      <c r="AE792" s="101">
        <f t="shared" si="371"/>
        <v>0</v>
      </c>
      <c r="AF792" s="101">
        <f t="shared" si="371"/>
        <v>153876.83000000002</v>
      </c>
      <c r="AG792" s="101">
        <f t="shared" si="371"/>
        <v>360000</v>
      </c>
      <c r="AH792" s="101">
        <f t="shared" si="371"/>
        <v>0</v>
      </c>
      <c r="AI792" s="93" t="s">
        <v>17075</v>
      </c>
      <c r="AJ792" s="93" t="s">
        <v>17075</v>
      </c>
      <c r="AK792" s="93" t="s">
        <v>17075</v>
      </c>
      <c r="AL792" s="105"/>
      <c r="AM792" s="105"/>
      <c r="AN792" s="105"/>
      <c r="AO792" s="105"/>
      <c r="AP792" s="106"/>
      <c r="AQ792" s="106"/>
      <c r="AR792" s="106"/>
      <c r="AS792" s="106"/>
      <c r="AT792" s="106"/>
      <c r="AU792" s="106"/>
      <c r="AV792" s="106"/>
      <c r="AW792" s="106"/>
      <c r="AX792" s="106"/>
      <c r="AY792" s="106"/>
      <c r="AZ792" s="106"/>
      <c r="BA792" s="107"/>
      <c r="BB792" s="107"/>
      <c r="BC792" s="106"/>
      <c r="BD792" s="106"/>
      <c r="BE792" s="108"/>
      <c r="BF792" s="109">
        <f t="shared" si="359"/>
        <v>0</v>
      </c>
      <c r="BM792" s="52" t="e">
        <f t="shared" si="361"/>
        <v>#N/A</v>
      </c>
      <c r="BP792" s="52" t="s">
        <v>3483</v>
      </c>
      <c r="BQ792" s="52" t="s">
        <v>870</v>
      </c>
      <c r="BR792" s="52" t="s">
        <v>3484</v>
      </c>
      <c r="BX792" s="52" t="s">
        <v>3483</v>
      </c>
      <c r="BY792" s="52" t="s">
        <v>870</v>
      </c>
      <c r="BZ792" s="52" t="s">
        <v>3484</v>
      </c>
      <c r="CK792" s="103">
        <f t="shared" si="366"/>
        <v>5.8207660913467407E-11</v>
      </c>
    </row>
    <row r="793" spans="1:221" x14ac:dyDescent="0.3">
      <c r="A793" s="52">
        <v>1</v>
      </c>
      <c r="B793" s="110">
        <f>SUBTOTAL(9,$A$615:A793)</f>
        <v>133</v>
      </c>
      <c r="C793" s="115" t="s">
        <v>315</v>
      </c>
      <c r="D793" s="115"/>
      <c r="E793" s="115"/>
      <c r="F793" s="116">
        <v>2460578.1199999996</v>
      </c>
      <c r="G793" s="101">
        <f t="shared" ref="G793:G794" si="372">H793+I793+J793+K793+L793+M793+O793+Q793+S793+U793+W793+X793+Y793+Z793+AA793+AB793+AC793+AD793+AE793+AF793+AG793+AH793</f>
        <v>2460578.1199999996</v>
      </c>
      <c r="H793" s="117">
        <v>0</v>
      </c>
      <c r="I793" s="117">
        <v>0</v>
      </c>
      <c r="J793" s="117">
        <v>0</v>
      </c>
      <c r="K793" s="117">
        <v>0</v>
      </c>
      <c r="L793" s="117">
        <v>0</v>
      </c>
      <c r="M793" s="117">
        <v>0</v>
      </c>
      <c r="N793" s="118">
        <v>0</v>
      </c>
      <c r="O793" s="117">
        <v>0</v>
      </c>
      <c r="P793" s="101">
        <v>0</v>
      </c>
      <c r="Q793" s="153">
        <v>0</v>
      </c>
      <c r="R793" s="117">
        <v>0</v>
      </c>
      <c r="S793" s="117">
        <v>0</v>
      </c>
      <c r="T793" s="117">
        <v>637</v>
      </c>
      <c r="U793" s="101">
        <f>ROUND((F793-AG793)/102.14*100,2)</f>
        <v>2232796.2799999998</v>
      </c>
      <c r="V793" s="117">
        <v>0</v>
      </c>
      <c r="W793" s="117">
        <v>0</v>
      </c>
      <c r="X793" s="117">
        <v>0</v>
      </c>
      <c r="Y793" s="117">
        <v>0</v>
      </c>
      <c r="Z793" s="117">
        <v>0</v>
      </c>
      <c r="AA793" s="117">
        <v>0</v>
      </c>
      <c r="AB793" s="117">
        <v>0</v>
      </c>
      <c r="AC793" s="117">
        <v>0</v>
      </c>
      <c r="AD793" s="117">
        <v>0</v>
      </c>
      <c r="AE793" s="117">
        <v>0</v>
      </c>
      <c r="AF793" s="101">
        <f>ROUND(U793*2.14%,2)</f>
        <v>47781.84</v>
      </c>
      <c r="AG793" s="117">
        <v>180000</v>
      </c>
      <c r="AH793" s="117">
        <v>0</v>
      </c>
      <c r="AI793" s="93">
        <v>2025</v>
      </c>
      <c r="AJ793" s="93">
        <v>2025</v>
      </c>
      <c r="AK793" s="93">
        <v>2025</v>
      </c>
      <c r="AL793" s="105"/>
      <c r="AM793" s="105"/>
      <c r="AN793" s="105"/>
      <c r="AO793" s="105"/>
      <c r="AP793" s="106" t="s">
        <v>17016</v>
      </c>
      <c r="AQ793" s="106" t="s">
        <v>16996</v>
      </c>
      <c r="AR793" s="106">
        <v>0</v>
      </c>
      <c r="AS793" s="106" t="s">
        <v>16995</v>
      </c>
      <c r="AT793" s="106" t="s">
        <v>17018</v>
      </c>
      <c r="AU793" s="106">
        <v>0</v>
      </c>
      <c r="AV793" s="106"/>
      <c r="AW793" s="106"/>
      <c r="AX793" s="106"/>
      <c r="AY793" s="106"/>
      <c r="AZ793" s="106" t="s">
        <v>807</v>
      </c>
      <c r="BA793" s="107">
        <v>585.14</v>
      </c>
      <c r="BB793" s="107">
        <v>660</v>
      </c>
      <c r="BC793" s="106" t="s">
        <v>2975</v>
      </c>
      <c r="BD793" s="106" t="s">
        <v>1277</v>
      </c>
      <c r="BE793" s="108"/>
      <c r="BF793" s="109">
        <f t="shared" si="359"/>
        <v>660</v>
      </c>
      <c r="BM793" s="52" t="str">
        <f t="shared" si="361"/>
        <v>нет данных</v>
      </c>
      <c r="BP793" s="52" t="s">
        <v>3485</v>
      </c>
      <c r="BQ793" s="52" t="s">
        <v>628</v>
      </c>
      <c r="BR793" s="52" t="s">
        <v>3486</v>
      </c>
      <c r="BX793" s="52" t="s">
        <v>3485</v>
      </c>
      <c r="BY793" s="52" t="s">
        <v>628</v>
      </c>
      <c r="BZ793" s="52" t="s">
        <v>3486</v>
      </c>
      <c r="CK793" s="103">
        <f t="shared" si="366"/>
        <v>-1.4551915228366852E-10</v>
      </c>
    </row>
    <row r="794" spans="1:221" x14ac:dyDescent="0.3">
      <c r="A794" s="52">
        <v>1</v>
      </c>
      <c r="B794" s="110">
        <f>SUBTOTAL(9,$A$615:A794)</f>
        <v>134</v>
      </c>
      <c r="C794" s="115" t="s">
        <v>316</v>
      </c>
      <c r="D794" s="115"/>
      <c r="E794" s="115"/>
      <c r="F794" s="116">
        <f>5243805+0.01</f>
        <v>5243805.01</v>
      </c>
      <c r="G794" s="101">
        <f t="shared" si="372"/>
        <v>5243805.01</v>
      </c>
      <c r="H794" s="117">
        <v>0</v>
      </c>
      <c r="I794" s="117">
        <v>0</v>
      </c>
      <c r="J794" s="117">
        <v>0</v>
      </c>
      <c r="K794" s="117">
        <v>0</v>
      </c>
      <c r="L794" s="117">
        <v>0</v>
      </c>
      <c r="M794" s="117">
        <v>0</v>
      </c>
      <c r="N794" s="118">
        <v>0</v>
      </c>
      <c r="O794" s="117">
        <v>0</v>
      </c>
      <c r="P794" s="101">
        <v>0</v>
      </c>
      <c r="Q794" s="101">
        <v>0</v>
      </c>
      <c r="R794" s="117">
        <v>0</v>
      </c>
      <c r="S794" s="117">
        <v>0</v>
      </c>
      <c r="T794" s="117">
        <v>0</v>
      </c>
      <c r="U794" s="117">
        <v>0</v>
      </c>
      <c r="V794" s="117">
        <v>0</v>
      </c>
      <c r="W794" s="117">
        <v>0</v>
      </c>
      <c r="X794" s="101">
        <f>ROUND((F794-AG794)/102.14*100,2)</f>
        <v>4957710.0199999996</v>
      </c>
      <c r="Y794" s="117">
        <v>0</v>
      </c>
      <c r="Z794" s="117">
        <v>0</v>
      </c>
      <c r="AA794" s="117">
        <v>0</v>
      </c>
      <c r="AB794" s="117">
        <v>0</v>
      </c>
      <c r="AC794" s="117">
        <v>0</v>
      </c>
      <c r="AD794" s="117">
        <v>0</v>
      </c>
      <c r="AE794" s="117">
        <v>0</v>
      </c>
      <c r="AF794" s="101">
        <f>ROUND(X794*2.14%,2)</f>
        <v>106094.99</v>
      </c>
      <c r="AG794" s="101">
        <v>180000</v>
      </c>
      <c r="AH794" s="117">
        <v>0</v>
      </c>
      <c r="AI794" s="93">
        <v>2025</v>
      </c>
      <c r="AJ794" s="93">
        <v>2025</v>
      </c>
      <c r="AK794" s="93">
        <v>2025</v>
      </c>
      <c r="AL794" s="105"/>
      <c r="AM794" s="105"/>
      <c r="AN794" s="105"/>
      <c r="AO794" s="105"/>
      <c r="AP794" s="106" t="s">
        <v>17006</v>
      </c>
      <c r="AQ794" s="106" t="s">
        <v>17016</v>
      </c>
      <c r="AR794" s="106">
        <v>0</v>
      </c>
      <c r="AS794" s="106" t="s">
        <v>17010</v>
      </c>
      <c r="AT794" s="106" t="s">
        <v>17007</v>
      </c>
      <c r="AU794" s="106" t="s">
        <v>17010</v>
      </c>
      <c r="AV794" s="106"/>
      <c r="AW794" s="106"/>
      <c r="AX794" s="106"/>
      <c r="AY794" s="106"/>
      <c r="AZ794" s="106" t="s">
        <v>1021</v>
      </c>
      <c r="BA794" s="107">
        <v>1713.1</v>
      </c>
      <c r="BB794" s="107">
        <v>563.85</v>
      </c>
      <c r="BC794" s="106" t="s">
        <v>3001</v>
      </c>
      <c r="BD794" s="106" t="s">
        <v>17058</v>
      </c>
      <c r="BE794" s="108"/>
      <c r="BF794" s="109">
        <f t="shared" si="359"/>
        <v>563.85</v>
      </c>
      <c r="BM794" s="52" t="str">
        <f t="shared" si="361"/>
        <v>нет данных</v>
      </c>
      <c r="BP794" s="52" t="s">
        <v>3487</v>
      </c>
      <c r="BQ794" s="52" t="s">
        <v>643</v>
      </c>
      <c r="BR794" s="52" t="s">
        <v>3488</v>
      </c>
      <c r="BX794" s="52" t="s">
        <v>3487</v>
      </c>
      <c r="BY794" s="52" t="s">
        <v>643</v>
      </c>
      <c r="BZ794" s="52" t="s">
        <v>3488</v>
      </c>
      <c r="CK794" s="103">
        <f t="shared" si="366"/>
        <v>2.3283064365386963E-10</v>
      </c>
    </row>
    <row r="795" spans="1:221" ht="18.75" customHeight="1" x14ac:dyDescent="0.3">
      <c r="B795" s="168" t="s">
        <v>18007</v>
      </c>
      <c r="C795" s="169"/>
      <c r="D795" s="169"/>
      <c r="E795" s="169"/>
      <c r="F795" s="169"/>
      <c r="G795" s="169"/>
      <c r="H795" s="169"/>
      <c r="I795" s="169"/>
      <c r="J795" s="169"/>
      <c r="K795" s="169"/>
      <c r="L795" s="169"/>
      <c r="M795" s="169"/>
      <c r="N795" s="169"/>
      <c r="O795" s="169"/>
      <c r="P795" s="169"/>
      <c r="Q795" s="169"/>
      <c r="R795" s="169"/>
      <c r="S795" s="169"/>
      <c r="T795" s="169"/>
      <c r="U795" s="169"/>
      <c r="V795" s="169"/>
      <c r="W795" s="169"/>
      <c r="X795" s="169"/>
      <c r="Y795" s="169"/>
      <c r="Z795" s="169"/>
      <c r="AA795" s="169"/>
      <c r="AB795" s="169"/>
      <c r="AC795" s="169"/>
      <c r="AD795" s="169"/>
      <c r="AE795" s="169"/>
      <c r="AF795" s="169"/>
      <c r="AG795" s="169"/>
      <c r="AH795" s="169"/>
      <c r="AI795" s="169"/>
      <c r="AJ795" s="169"/>
      <c r="AK795" s="169"/>
      <c r="BB795" s="105"/>
      <c r="BP795" s="52" t="s">
        <v>3981</v>
      </c>
      <c r="BQ795" s="52" t="s">
        <v>668</v>
      </c>
      <c r="BR795" s="52" t="s">
        <v>3157</v>
      </c>
      <c r="BX795" s="52" t="s">
        <v>3981</v>
      </c>
      <c r="BY795" s="52" t="s">
        <v>668</v>
      </c>
      <c r="BZ795" s="52" t="s">
        <v>3157</v>
      </c>
      <c r="CK795" s="103">
        <f t="shared" si="366"/>
        <v>0</v>
      </c>
    </row>
    <row r="796" spans="1:221" x14ac:dyDescent="0.3">
      <c r="B796" s="170" t="s">
        <v>18011</v>
      </c>
      <c r="C796" s="104"/>
      <c r="D796" s="104">
        <f t="shared" ref="D796:AE796" si="373">D797+D804+D821</f>
        <v>0</v>
      </c>
      <c r="E796" s="104">
        <f t="shared" si="373"/>
        <v>0</v>
      </c>
      <c r="F796" s="140">
        <f t="shared" si="373"/>
        <v>0</v>
      </c>
      <c r="G796" s="100">
        <f t="shared" si="373"/>
        <v>4432138.3499999996</v>
      </c>
      <c r="H796" s="100">
        <f t="shared" si="373"/>
        <v>0</v>
      </c>
      <c r="I796" s="100">
        <f t="shared" si="373"/>
        <v>0</v>
      </c>
      <c r="J796" s="100">
        <f t="shared" si="373"/>
        <v>0</v>
      </c>
      <c r="K796" s="100">
        <f t="shared" si="373"/>
        <v>0</v>
      </c>
      <c r="L796" s="100">
        <f t="shared" si="373"/>
        <v>4221792</v>
      </c>
      <c r="M796" s="100">
        <f t="shared" si="373"/>
        <v>0</v>
      </c>
      <c r="N796" s="171">
        <f t="shared" si="373"/>
        <v>0</v>
      </c>
      <c r="O796" s="100">
        <f t="shared" si="373"/>
        <v>0</v>
      </c>
      <c r="P796" s="100">
        <f t="shared" si="373"/>
        <v>0</v>
      </c>
      <c r="Q796" s="100">
        <f t="shared" si="373"/>
        <v>0</v>
      </c>
      <c r="R796" s="100">
        <f t="shared" si="373"/>
        <v>0</v>
      </c>
      <c r="S796" s="100">
        <f t="shared" si="373"/>
        <v>0</v>
      </c>
      <c r="T796" s="100">
        <f t="shared" si="373"/>
        <v>0</v>
      </c>
      <c r="U796" s="100">
        <f t="shared" si="373"/>
        <v>0</v>
      </c>
      <c r="V796" s="100">
        <f t="shared" si="373"/>
        <v>0</v>
      </c>
      <c r="W796" s="100">
        <f t="shared" si="373"/>
        <v>0</v>
      </c>
      <c r="X796" s="100">
        <f t="shared" si="373"/>
        <v>0</v>
      </c>
      <c r="Y796" s="100">
        <f t="shared" si="373"/>
        <v>0</v>
      </c>
      <c r="Z796" s="100">
        <f t="shared" si="373"/>
        <v>0</v>
      </c>
      <c r="AA796" s="100">
        <f t="shared" si="373"/>
        <v>0</v>
      </c>
      <c r="AB796" s="100">
        <f t="shared" si="373"/>
        <v>0</v>
      </c>
      <c r="AC796" s="100">
        <f t="shared" si="373"/>
        <v>0</v>
      </c>
      <c r="AD796" s="100">
        <f t="shared" si="373"/>
        <v>0</v>
      </c>
      <c r="AE796" s="100">
        <f t="shared" si="373"/>
        <v>0</v>
      </c>
      <c r="AF796" s="100">
        <f>AF797</f>
        <v>90346.35</v>
      </c>
      <c r="AG796" s="100">
        <f t="shared" ref="AG796:AH798" si="374">AG797</f>
        <v>0</v>
      </c>
      <c r="AH796" s="100">
        <f t="shared" si="374"/>
        <v>120000</v>
      </c>
      <c r="AI796" s="172" t="s">
        <v>18008</v>
      </c>
      <c r="AJ796" s="172" t="s">
        <v>18008</v>
      </c>
      <c r="AK796" s="172" t="s">
        <v>18008</v>
      </c>
      <c r="AL796" s="105"/>
      <c r="AM796" s="105"/>
      <c r="AN796" s="105"/>
      <c r="AO796" s="105"/>
      <c r="AP796" s="106"/>
      <c r="AQ796" s="106"/>
      <c r="AR796" s="106"/>
      <c r="AS796" s="106"/>
      <c r="AT796" s="106"/>
      <c r="AU796" s="106"/>
      <c r="AV796" s="106"/>
      <c r="AW796" s="106"/>
      <c r="AX796" s="106"/>
      <c r="AY796" s="106"/>
      <c r="AZ796" s="106"/>
      <c r="BA796" s="107"/>
      <c r="BB796" s="107"/>
      <c r="BC796" s="106"/>
      <c r="BD796" s="106"/>
      <c r="BE796" s="108"/>
      <c r="BF796" s="109"/>
      <c r="BV796" s="52" t="b">
        <f>D796=(E796+F796+G796+H796+I796+L796+N796+P796+R796+T796+U796+V796+AA796+AB796+AC796+AD796+AE796)</f>
        <v>0</v>
      </c>
      <c r="CK796" s="103">
        <f t="shared" si="366"/>
        <v>-3.7834979593753815E-10</v>
      </c>
      <c r="HL796" s="52" t="s">
        <v>18009</v>
      </c>
      <c r="HM796" s="52">
        <v>53254.36</v>
      </c>
    </row>
    <row r="797" spans="1:221" x14ac:dyDescent="0.3">
      <c r="B797" s="104" t="s">
        <v>18012</v>
      </c>
      <c r="C797" s="104"/>
      <c r="D797" s="104">
        <f t="shared" ref="D797:AE797" si="375">D798+D802+D800</f>
        <v>0</v>
      </c>
      <c r="E797" s="104">
        <f t="shared" si="375"/>
        <v>0</v>
      </c>
      <c r="F797" s="140">
        <f t="shared" si="375"/>
        <v>0</v>
      </c>
      <c r="G797" s="100">
        <f t="shared" si="375"/>
        <v>4432138.3499999996</v>
      </c>
      <c r="H797" s="101">
        <f t="shared" si="375"/>
        <v>0</v>
      </c>
      <c r="I797" s="101">
        <f t="shared" si="375"/>
        <v>0</v>
      </c>
      <c r="J797" s="101">
        <f t="shared" si="375"/>
        <v>0</v>
      </c>
      <c r="K797" s="101">
        <f t="shared" si="375"/>
        <v>0</v>
      </c>
      <c r="L797" s="101">
        <f t="shared" si="375"/>
        <v>4221792</v>
      </c>
      <c r="M797" s="101">
        <f t="shared" si="375"/>
        <v>0</v>
      </c>
      <c r="N797" s="113">
        <f t="shared" si="375"/>
        <v>0</v>
      </c>
      <c r="O797" s="101">
        <f t="shared" si="375"/>
        <v>0</v>
      </c>
      <c r="P797" s="101">
        <f t="shared" si="375"/>
        <v>0</v>
      </c>
      <c r="Q797" s="101">
        <f t="shared" si="375"/>
        <v>0</v>
      </c>
      <c r="R797" s="101">
        <f t="shared" si="375"/>
        <v>0</v>
      </c>
      <c r="S797" s="101">
        <f t="shared" si="375"/>
        <v>0</v>
      </c>
      <c r="T797" s="101">
        <f t="shared" si="375"/>
        <v>0</v>
      </c>
      <c r="U797" s="101">
        <f t="shared" si="375"/>
        <v>0</v>
      </c>
      <c r="V797" s="101">
        <f t="shared" si="375"/>
        <v>0</v>
      </c>
      <c r="W797" s="101">
        <f t="shared" si="375"/>
        <v>0</v>
      </c>
      <c r="X797" s="101">
        <f t="shared" si="375"/>
        <v>0</v>
      </c>
      <c r="Y797" s="101">
        <f t="shared" si="375"/>
        <v>0</v>
      </c>
      <c r="Z797" s="101">
        <f t="shared" si="375"/>
        <v>0</v>
      </c>
      <c r="AA797" s="101">
        <f t="shared" si="375"/>
        <v>0</v>
      </c>
      <c r="AB797" s="101">
        <f t="shared" si="375"/>
        <v>0</v>
      </c>
      <c r="AC797" s="101">
        <f t="shared" si="375"/>
        <v>0</v>
      </c>
      <c r="AD797" s="101">
        <f t="shared" si="375"/>
        <v>0</v>
      </c>
      <c r="AE797" s="101">
        <f t="shared" si="375"/>
        <v>0</v>
      </c>
      <c r="AF797" s="101">
        <f>AF798</f>
        <v>90346.35</v>
      </c>
      <c r="AG797" s="101">
        <f t="shared" si="374"/>
        <v>0</v>
      </c>
      <c r="AH797" s="101">
        <f t="shared" si="374"/>
        <v>120000</v>
      </c>
      <c r="AI797" s="93" t="s">
        <v>18008</v>
      </c>
      <c r="AJ797" s="93" t="s">
        <v>18008</v>
      </c>
      <c r="AK797" s="93" t="s">
        <v>18008</v>
      </c>
      <c r="AL797" s="105"/>
      <c r="AM797" s="105"/>
      <c r="AN797" s="105"/>
      <c r="AO797" s="105"/>
      <c r="AP797" s="106"/>
      <c r="AQ797" s="106"/>
      <c r="AR797" s="106"/>
      <c r="AS797" s="106"/>
      <c r="AT797" s="106"/>
      <c r="AU797" s="106"/>
      <c r="AV797" s="106"/>
      <c r="AW797" s="106"/>
      <c r="AX797" s="106"/>
      <c r="AY797" s="106"/>
      <c r="AZ797" s="106"/>
      <c r="BA797" s="107"/>
      <c r="BB797" s="107"/>
      <c r="BC797" s="106"/>
      <c r="BD797" s="106"/>
      <c r="BE797" s="108"/>
      <c r="BF797" s="109"/>
      <c r="BV797" s="52" t="b">
        <f>D797=(E797+F797+G797+H797+I797+L797+N797+P797+R797+T797+U797+V797+AA797+AB797+AC797+AD797+AE797)</f>
        <v>0</v>
      </c>
      <c r="CK797" s="103">
        <f t="shared" si="366"/>
        <v>-3.7834979593753815E-10</v>
      </c>
      <c r="HL797" s="52" t="s">
        <v>18009</v>
      </c>
      <c r="HM797" s="52">
        <v>53254.36</v>
      </c>
    </row>
    <row r="798" spans="1:221" x14ac:dyDescent="0.3">
      <c r="B798" s="104" t="s">
        <v>266</v>
      </c>
      <c r="C798" s="104"/>
      <c r="D798" s="104">
        <f t="shared" ref="D798:AE798" si="376">SUM(D799:D799)</f>
        <v>0</v>
      </c>
      <c r="E798" s="104">
        <f t="shared" si="376"/>
        <v>0</v>
      </c>
      <c r="F798" s="140">
        <f t="shared" si="376"/>
        <v>0</v>
      </c>
      <c r="G798" s="100">
        <f t="shared" si="376"/>
        <v>4432138.3499999996</v>
      </c>
      <c r="H798" s="101">
        <f t="shared" si="376"/>
        <v>0</v>
      </c>
      <c r="I798" s="101">
        <f t="shared" si="376"/>
        <v>0</v>
      </c>
      <c r="J798" s="101">
        <f t="shared" si="376"/>
        <v>0</v>
      </c>
      <c r="K798" s="101">
        <f t="shared" si="376"/>
        <v>0</v>
      </c>
      <c r="L798" s="101">
        <f t="shared" si="376"/>
        <v>4221792</v>
      </c>
      <c r="M798" s="101">
        <f t="shared" si="376"/>
        <v>0</v>
      </c>
      <c r="N798" s="113">
        <f t="shared" si="376"/>
        <v>0</v>
      </c>
      <c r="O798" s="101">
        <f t="shared" si="376"/>
        <v>0</v>
      </c>
      <c r="P798" s="101">
        <f t="shared" si="376"/>
        <v>0</v>
      </c>
      <c r="Q798" s="101">
        <f t="shared" si="376"/>
        <v>0</v>
      </c>
      <c r="R798" s="101">
        <f t="shared" si="376"/>
        <v>0</v>
      </c>
      <c r="S798" s="101">
        <f t="shared" si="376"/>
        <v>0</v>
      </c>
      <c r="T798" s="101">
        <f t="shared" si="376"/>
        <v>0</v>
      </c>
      <c r="U798" s="101">
        <f t="shared" si="376"/>
        <v>0</v>
      </c>
      <c r="V798" s="101">
        <f t="shared" si="376"/>
        <v>0</v>
      </c>
      <c r="W798" s="101">
        <f t="shared" si="376"/>
        <v>0</v>
      </c>
      <c r="X798" s="101">
        <f t="shared" si="376"/>
        <v>0</v>
      </c>
      <c r="Y798" s="101">
        <f t="shared" si="376"/>
        <v>0</v>
      </c>
      <c r="Z798" s="101">
        <f t="shared" si="376"/>
        <v>0</v>
      </c>
      <c r="AA798" s="101">
        <f t="shared" si="376"/>
        <v>0</v>
      </c>
      <c r="AB798" s="101">
        <f t="shared" si="376"/>
        <v>0</v>
      </c>
      <c r="AC798" s="101">
        <f t="shared" si="376"/>
        <v>0</v>
      </c>
      <c r="AD798" s="101">
        <f t="shared" si="376"/>
        <v>0</v>
      </c>
      <c r="AE798" s="101">
        <f t="shared" si="376"/>
        <v>0</v>
      </c>
      <c r="AF798" s="101">
        <f>AF799</f>
        <v>90346.35</v>
      </c>
      <c r="AG798" s="101">
        <f t="shared" si="374"/>
        <v>0</v>
      </c>
      <c r="AH798" s="101">
        <f t="shared" si="374"/>
        <v>120000</v>
      </c>
      <c r="AI798" s="93" t="s">
        <v>18008</v>
      </c>
      <c r="AJ798" s="93" t="s">
        <v>18008</v>
      </c>
      <c r="AK798" s="93" t="s">
        <v>18008</v>
      </c>
      <c r="AL798" s="105"/>
      <c r="AM798" s="105"/>
      <c r="AN798" s="105"/>
      <c r="AO798" s="105"/>
      <c r="AP798" s="106"/>
      <c r="AQ798" s="106"/>
      <c r="AR798" s="106"/>
      <c r="AS798" s="106"/>
      <c r="AT798" s="106"/>
      <c r="AU798" s="106"/>
      <c r="AV798" s="106"/>
      <c r="AW798" s="106"/>
      <c r="AX798" s="106"/>
      <c r="AY798" s="106"/>
      <c r="AZ798" s="106"/>
      <c r="BA798" s="107"/>
      <c r="BB798" s="107"/>
      <c r="BC798" s="106"/>
      <c r="BD798" s="106"/>
      <c r="BE798" s="108"/>
      <c r="BF798" s="109"/>
      <c r="BV798" s="52" t="b">
        <f>D798=(E798+F798+G798+H798+I798+L798+N798+P798+R798+T798+U798+V798+AA798+AB798+AC798+AD798+AE798)</f>
        <v>0</v>
      </c>
      <c r="CK798" s="103">
        <f t="shared" si="366"/>
        <v>-3.7834979593753815E-10</v>
      </c>
      <c r="HL798" s="52" t="s">
        <v>18010</v>
      </c>
      <c r="HM798" s="52">
        <v>44890.35</v>
      </c>
    </row>
    <row r="799" spans="1:221" s="123" customFormat="1" x14ac:dyDescent="0.3">
      <c r="A799" s="52">
        <v>1</v>
      </c>
      <c r="B799" s="173">
        <v>1</v>
      </c>
      <c r="C799" s="174" t="s">
        <v>15488</v>
      </c>
      <c r="D799" s="174"/>
      <c r="E799" s="174"/>
      <c r="F799" s="174"/>
      <c r="G799" s="146">
        <f>H799+I799+J799+K799+L799+M799+O799+Q799+S799+U799+W799+X799+Y799+Z799+AA799+AB799+AC799+AD799+AE799+AF799+AG799+AH799</f>
        <v>4432138.3499999996</v>
      </c>
      <c r="H799" s="175">
        <v>0</v>
      </c>
      <c r="I799" s="146">
        <v>0</v>
      </c>
      <c r="J799" s="146">
        <v>0</v>
      </c>
      <c r="K799" s="146">
        <v>0</v>
      </c>
      <c r="L799" s="146">
        <v>4221792</v>
      </c>
      <c r="M799" s="146">
        <v>0</v>
      </c>
      <c r="N799" s="176">
        <v>0</v>
      </c>
      <c r="O799" s="146">
        <v>0</v>
      </c>
      <c r="P799" s="146">
        <v>0</v>
      </c>
      <c r="Q799" s="143">
        <v>0</v>
      </c>
      <c r="R799" s="146">
        <v>0</v>
      </c>
      <c r="S799" s="146">
        <v>0</v>
      </c>
      <c r="T799" s="146">
        <v>0</v>
      </c>
      <c r="U799" s="146">
        <v>0</v>
      </c>
      <c r="V799" s="146">
        <v>0</v>
      </c>
      <c r="W799" s="146">
        <v>0</v>
      </c>
      <c r="X799" s="146">
        <v>0</v>
      </c>
      <c r="Y799" s="146">
        <v>0</v>
      </c>
      <c r="Z799" s="146">
        <v>0</v>
      </c>
      <c r="AA799" s="146">
        <v>0</v>
      </c>
      <c r="AB799" s="146">
        <v>0</v>
      </c>
      <c r="AC799" s="146">
        <v>0</v>
      </c>
      <c r="AD799" s="146">
        <v>0</v>
      </c>
      <c r="AE799" s="146">
        <v>0</v>
      </c>
      <c r="AF799" s="101">
        <f>ROUND(L799*2.14%,2)</f>
        <v>90346.35</v>
      </c>
      <c r="AG799" s="117">
        <v>0</v>
      </c>
      <c r="AH799" s="117">
        <v>120000</v>
      </c>
      <c r="AI799" s="97" t="s">
        <v>17316</v>
      </c>
      <c r="AJ799" s="121">
        <v>2023</v>
      </c>
      <c r="AK799" s="122">
        <v>2023</v>
      </c>
      <c r="AL799" s="98"/>
      <c r="AM799" s="98"/>
      <c r="AN799" s="177"/>
      <c r="AO799" s="98"/>
      <c r="AP799" s="98"/>
      <c r="AU799" s="146"/>
      <c r="AV799" s="178"/>
      <c r="BF799" s="179"/>
      <c r="BR799" s="179"/>
      <c r="BU799" s="178"/>
      <c r="CH799" s="179"/>
      <c r="CK799" s="103">
        <f t="shared" si="366"/>
        <v>-3.7834979593753815E-10</v>
      </c>
      <c r="EJ799" s="124"/>
      <c r="EL799" s="178"/>
      <c r="EU799" s="179"/>
      <c r="FI799" s="124"/>
      <c r="FL799" s="178"/>
      <c r="FM799" s="178"/>
      <c r="FV799" s="179"/>
      <c r="GN799" s="180"/>
      <c r="GX799" s="179"/>
      <c r="GZ799" s="178"/>
    </row>
    <row r="800" spans="1:221" x14ac:dyDescent="0.3">
      <c r="BB800" s="105"/>
      <c r="BP800" s="52" t="s">
        <v>3984</v>
      </c>
      <c r="BQ800" s="52" t="s">
        <v>1350</v>
      </c>
      <c r="BR800" s="52" t="s">
        <v>2993</v>
      </c>
      <c r="BX800" s="52" t="s">
        <v>3984</v>
      </c>
      <c r="BY800" s="52" t="s">
        <v>1350</v>
      </c>
      <c r="BZ800" s="52" t="s">
        <v>2993</v>
      </c>
    </row>
    <row r="801" spans="54:78" x14ac:dyDescent="0.3">
      <c r="BB801" s="105"/>
      <c r="BP801" s="52" t="s">
        <v>3985</v>
      </c>
      <c r="BQ801" s="52" t="s">
        <v>3059</v>
      </c>
      <c r="BR801" s="52" t="s">
        <v>2993</v>
      </c>
      <c r="BX801" s="52" t="s">
        <v>3985</v>
      </c>
      <c r="BY801" s="52" t="s">
        <v>3059</v>
      </c>
      <c r="BZ801" s="52" t="s">
        <v>2993</v>
      </c>
    </row>
    <row r="802" spans="54:78" x14ac:dyDescent="0.3">
      <c r="BB802" s="105"/>
      <c r="BP802" s="52" t="s">
        <v>3986</v>
      </c>
      <c r="BQ802" s="52" t="s">
        <v>1350</v>
      </c>
      <c r="BR802" s="52" t="s">
        <v>3988</v>
      </c>
      <c r="BX802" s="52" t="s">
        <v>3986</v>
      </c>
      <c r="BY802" s="52" t="s">
        <v>1350</v>
      </c>
      <c r="BZ802" s="52" t="s">
        <v>3988</v>
      </c>
    </row>
    <row r="803" spans="54:78" x14ac:dyDescent="0.3">
      <c r="BB803" s="105"/>
      <c r="BP803" s="52" t="s">
        <v>3989</v>
      </c>
      <c r="BQ803" s="52" t="s">
        <v>3059</v>
      </c>
      <c r="BR803" s="52" t="s">
        <v>2993</v>
      </c>
      <c r="BX803" s="52" t="s">
        <v>3989</v>
      </c>
      <c r="BY803" s="52" t="s">
        <v>3059</v>
      </c>
      <c r="BZ803" s="52" t="s">
        <v>2993</v>
      </c>
    </row>
    <row r="804" spans="54:78" x14ac:dyDescent="0.3">
      <c r="BB804" s="105"/>
      <c r="BP804" s="52" t="s">
        <v>766</v>
      </c>
      <c r="BQ804" s="52" t="s">
        <v>1350</v>
      </c>
      <c r="BR804" s="52" t="s">
        <v>2993</v>
      </c>
      <c r="BX804" s="52" t="s">
        <v>766</v>
      </c>
      <c r="BY804" s="52" t="s">
        <v>1350</v>
      </c>
      <c r="BZ804" s="52" t="s">
        <v>2993</v>
      </c>
    </row>
    <row r="805" spans="54:78" x14ac:dyDescent="0.3">
      <c r="BB805" s="105"/>
      <c r="BP805" s="52" t="s">
        <v>3990</v>
      </c>
      <c r="BQ805" s="52" t="s">
        <v>3059</v>
      </c>
      <c r="BR805" s="52" t="s">
        <v>2993</v>
      </c>
      <c r="BX805" s="52" t="s">
        <v>3990</v>
      </c>
      <c r="BY805" s="52" t="s">
        <v>3059</v>
      </c>
      <c r="BZ805" s="52" t="s">
        <v>2993</v>
      </c>
    </row>
    <row r="806" spans="54:78" x14ac:dyDescent="0.3">
      <c r="BB806" s="105"/>
      <c r="BP806" s="52" t="s">
        <v>767</v>
      </c>
      <c r="BQ806" s="52" t="s">
        <v>3059</v>
      </c>
      <c r="BR806" s="52" t="s">
        <v>2993</v>
      </c>
      <c r="BX806" s="52" t="s">
        <v>767</v>
      </c>
      <c r="BY806" s="52" t="s">
        <v>3059</v>
      </c>
      <c r="BZ806" s="52" t="s">
        <v>2993</v>
      </c>
    </row>
    <row r="807" spans="54:78" x14ac:dyDescent="0.3">
      <c r="BB807" s="105"/>
      <c r="BP807" s="52" t="s">
        <v>768</v>
      </c>
      <c r="BQ807" s="52" t="s">
        <v>3223</v>
      </c>
      <c r="BR807" s="52" t="s">
        <v>3991</v>
      </c>
      <c r="BX807" s="52" t="s">
        <v>768</v>
      </c>
      <c r="BY807" s="52" t="s">
        <v>3223</v>
      </c>
      <c r="BZ807" s="52" t="s">
        <v>3991</v>
      </c>
    </row>
    <row r="808" spans="54:78" x14ac:dyDescent="0.3">
      <c r="BB808" s="105"/>
      <c r="BP808" s="52" t="s">
        <v>528</v>
      </c>
      <c r="BQ808" s="52" t="s">
        <v>1350</v>
      </c>
      <c r="BR808" s="52" t="s">
        <v>3992</v>
      </c>
      <c r="BX808" s="52" t="s">
        <v>528</v>
      </c>
      <c r="BY808" s="52" t="s">
        <v>1350</v>
      </c>
      <c r="BZ808" s="52" t="s">
        <v>3992</v>
      </c>
    </row>
    <row r="809" spans="54:78" x14ac:dyDescent="0.3">
      <c r="BB809" s="105"/>
      <c r="BP809" s="52" t="s">
        <v>3993</v>
      </c>
      <c r="BQ809" s="52" t="s">
        <v>1350</v>
      </c>
      <c r="BR809" s="52" t="s">
        <v>3994</v>
      </c>
      <c r="BX809" s="52" t="s">
        <v>3993</v>
      </c>
      <c r="BY809" s="52" t="s">
        <v>1350</v>
      </c>
      <c r="BZ809" s="52" t="s">
        <v>3994</v>
      </c>
    </row>
    <row r="810" spans="54:78" x14ac:dyDescent="0.3">
      <c r="BB810" s="105"/>
      <c r="BP810" s="52" t="s">
        <v>3995</v>
      </c>
      <c r="BQ810" s="52" t="s">
        <v>3059</v>
      </c>
      <c r="BR810" s="52" t="s">
        <v>2993</v>
      </c>
      <c r="BX810" s="52" t="s">
        <v>3995</v>
      </c>
      <c r="BY810" s="52" t="s">
        <v>3059</v>
      </c>
      <c r="BZ810" s="52" t="s">
        <v>2993</v>
      </c>
    </row>
    <row r="811" spans="54:78" x14ac:dyDescent="0.3">
      <c r="BB811" s="105"/>
      <c r="BP811" s="52" t="s">
        <v>3996</v>
      </c>
      <c r="BQ811" s="52" t="s">
        <v>3059</v>
      </c>
      <c r="BR811" s="52" t="s">
        <v>2993</v>
      </c>
      <c r="BX811" s="52" t="s">
        <v>3996</v>
      </c>
      <c r="BY811" s="52" t="s">
        <v>3059</v>
      </c>
      <c r="BZ811" s="52" t="s">
        <v>2993</v>
      </c>
    </row>
    <row r="812" spans="54:78" x14ac:dyDescent="0.3">
      <c r="BB812" s="105"/>
      <c r="BP812" s="52" t="s">
        <v>3997</v>
      </c>
      <c r="BQ812" s="52" t="s">
        <v>1350</v>
      </c>
      <c r="BR812" s="52" t="s">
        <v>3998</v>
      </c>
      <c r="BX812" s="52" t="s">
        <v>3997</v>
      </c>
      <c r="BY812" s="52" t="s">
        <v>1350</v>
      </c>
      <c r="BZ812" s="52" t="s">
        <v>3998</v>
      </c>
    </row>
    <row r="813" spans="54:78" x14ac:dyDescent="0.3">
      <c r="BB813" s="105"/>
      <c r="BP813" s="52" t="s">
        <v>769</v>
      </c>
      <c r="BQ813" s="52" t="s">
        <v>2993</v>
      </c>
      <c r="BR813" s="52" t="s">
        <v>2993</v>
      </c>
      <c r="BX813" s="52" t="s">
        <v>769</v>
      </c>
      <c r="BY813" s="52" t="s">
        <v>2993</v>
      </c>
      <c r="BZ813" s="52" t="s">
        <v>2993</v>
      </c>
    </row>
    <row r="814" spans="54:78" x14ac:dyDescent="0.3">
      <c r="BB814" s="105"/>
      <c r="BP814" s="52" t="s">
        <v>4000</v>
      </c>
      <c r="BQ814" s="52" t="s">
        <v>1350</v>
      </c>
      <c r="BR814" s="52" t="s">
        <v>2993</v>
      </c>
      <c r="BX814" s="52" t="s">
        <v>4000</v>
      </c>
      <c r="BY814" s="52" t="s">
        <v>1350</v>
      </c>
      <c r="BZ814" s="52" t="s">
        <v>2993</v>
      </c>
    </row>
    <row r="815" spans="54:78" x14ac:dyDescent="0.3">
      <c r="BB815" s="105"/>
      <c r="BP815" s="52" t="s">
        <v>4001</v>
      </c>
      <c r="BQ815" s="52" t="s">
        <v>3276</v>
      </c>
      <c r="BR815" s="52" t="s">
        <v>4002</v>
      </c>
      <c r="BX815" s="52" t="s">
        <v>4001</v>
      </c>
      <c r="BY815" s="52" t="s">
        <v>3276</v>
      </c>
      <c r="BZ815" s="52" t="s">
        <v>4002</v>
      </c>
    </row>
    <row r="816" spans="54:78" x14ac:dyDescent="0.3">
      <c r="BB816" s="105"/>
      <c r="BP816" s="52" t="s">
        <v>4003</v>
      </c>
      <c r="BQ816" s="52" t="s">
        <v>3059</v>
      </c>
      <c r="BR816" s="52" t="s">
        <v>4004</v>
      </c>
      <c r="BX816" s="52" t="s">
        <v>4003</v>
      </c>
      <c r="BY816" s="52" t="s">
        <v>3059</v>
      </c>
      <c r="BZ816" s="52" t="s">
        <v>4004</v>
      </c>
    </row>
    <row r="817" spans="54:78" x14ac:dyDescent="0.3">
      <c r="BB817" s="105"/>
      <c r="BP817" s="52" t="s">
        <v>4006</v>
      </c>
      <c r="BQ817" s="52" t="s">
        <v>3059</v>
      </c>
      <c r="BR817" s="52" t="s">
        <v>4007</v>
      </c>
      <c r="BX817" s="52" t="s">
        <v>4006</v>
      </c>
      <c r="BY817" s="52" t="s">
        <v>3059</v>
      </c>
      <c r="BZ817" s="52" t="s">
        <v>4007</v>
      </c>
    </row>
    <row r="818" spans="54:78" x14ac:dyDescent="0.3">
      <c r="BB818" s="105"/>
      <c r="BP818" s="52" t="s">
        <v>770</v>
      </c>
      <c r="BQ818" s="52" t="s">
        <v>1350</v>
      </c>
      <c r="BR818" s="52" t="s">
        <v>4008</v>
      </c>
      <c r="BX818" s="52" t="s">
        <v>770</v>
      </c>
      <c r="BY818" s="52" t="s">
        <v>1350</v>
      </c>
      <c r="BZ818" s="52" t="s">
        <v>4008</v>
      </c>
    </row>
    <row r="819" spans="54:78" x14ac:dyDescent="0.3">
      <c r="BB819" s="105"/>
      <c r="BP819" s="52" t="s">
        <v>771</v>
      </c>
      <c r="BQ819" s="52" t="s">
        <v>3059</v>
      </c>
      <c r="BR819" s="52" t="s">
        <v>2993</v>
      </c>
      <c r="BX819" s="52" t="s">
        <v>771</v>
      </c>
      <c r="BY819" s="52" t="s">
        <v>3059</v>
      </c>
      <c r="BZ819" s="52" t="s">
        <v>2993</v>
      </c>
    </row>
    <row r="820" spans="54:78" x14ac:dyDescent="0.3">
      <c r="BB820" s="105"/>
      <c r="BP820" s="52" t="s">
        <v>772</v>
      </c>
      <c r="BQ820" s="52" t="s">
        <v>3223</v>
      </c>
      <c r="BR820" s="52" t="s">
        <v>4009</v>
      </c>
      <c r="BX820" s="52" t="s">
        <v>772</v>
      </c>
      <c r="BY820" s="52" t="s">
        <v>3223</v>
      </c>
      <c r="BZ820" s="52" t="s">
        <v>4009</v>
      </c>
    </row>
    <row r="821" spans="54:78" x14ac:dyDescent="0.3">
      <c r="BB821" s="105"/>
      <c r="BP821" s="52" t="s">
        <v>4010</v>
      </c>
      <c r="BQ821" s="52" t="s">
        <v>3019</v>
      </c>
      <c r="BR821" s="52" t="s">
        <v>4011</v>
      </c>
      <c r="BX821" s="52" t="s">
        <v>4010</v>
      </c>
      <c r="BY821" s="52" t="s">
        <v>3019</v>
      </c>
      <c r="BZ821" s="52" t="s">
        <v>4011</v>
      </c>
    </row>
    <row r="822" spans="54:78" x14ac:dyDescent="0.3">
      <c r="BB822" s="105"/>
      <c r="BP822" s="52" t="s">
        <v>773</v>
      </c>
      <c r="BQ822" s="52" t="s">
        <v>795</v>
      </c>
      <c r="BR822" s="52" t="s">
        <v>4012</v>
      </c>
      <c r="BX822" s="52" t="s">
        <v>773</v>
      </c>
      <c r="BY822" s="52" t="s">
        <v>795</v>
      </c>
      <c r="BZ822" s="52" t="s">
        <v>4012</v>
      </c>
    </row>
    <row r="823" spans="54:78" x14ac:dyDescent="0.3">
      <c r="BB823" s="105"/>
      <c r="BP823" s="52" t="s">
        <v>4013</v>
      </c>
      <c r="BQ823" s="52" t="s">
        <v>2993</v>
      </c>
      <c r="BR823" s="52" t="s">
        <v>2993</v>
      </c>
      <c r="BX823" s="52" t="s">
        <v>4013</v>
      </c>
      <c r="BY823" s="52" t="s">
        <v>2993</v>
      </c>
      <c r="BZ823" s="52" t="s">
        <v>2993</v>
      </c>
    </row>
    <row r="824" spans="54:78" x14ac:dyDescent="0.3">
      <c r="BB824" s="105"/>
      <c r="BP824" s="52" t="s">
        <v>4015</v>
      </c>
      <c r="BQ824" s="52" t="s">
        <v>3276</v>
      </c>
      <c r="BR824" s="52" t="s">
        <v>2993</v>
      </c>
      <c r="BX824" s="52" t="s">
        <v>4015</v>
      </c>
      <c r="BY824" s="52" t="s">
        <v>3276</v>
      </c>
      <c r="BZ824" s="52" t="s">
        <v>2993</v>
      </c>
    </row>
    <row r="825" spans="54:78" x14ac:dyDescent="0.3">
      <c r="BB825" s="105"/>
      <c r="BP825" s="52" t="s">
        <v>4017</v>
      </c>
      <c r="BQ825" s="52" t="s">
        <v>3059</v>
      </c>
      <c r="BR825" s="52" t="s">
        <v>4019</v>
      </c>
      <c r="BX825" s="52" t="s">
        <v>4017</v>
      </c>
      <c r="BY825" s="52" t="s">
        <v>3059</v>
      </c>
      <c r="BZ825" s="52" t="s">
        <v>4019</v>
      </c>
    </row>
    <row r="826" spans="54:78" x14ac:dyDescent="0.3">
      <c r="BB826" s="105"/>
      <c r="BP826" s="52" t="s">
        <v>4020</v>
      </c>
      <c r="BQ826" s="52" t="s">
        <v>3059</v>
      </c>
      <c r="BR826" s="52" t="s">
        <v>2993</v>
      </c>
      <c r="BX826" s="52" t="s">
        <v>4020</v>
      </c>
      <c r="BY826" s="52" t="s">
        <v>3059</v>
      </c>
      <c r="BZ826" s="52" t="s">
        <v>2993</v>
      </c>
    </row>
    <row r="827" spans="54:78" x14ac:dyDescent="0.3">
      <c r="BB827" s="105"/>
      <c r="BP827" s="52" t="s">
        <v>774</v>
      </c>
      <c r="BQ827" s="52" t="s">
        <v>3059</v>
      </c>
      <c r="BR827" s="52" t="s">
        <v>2993</v>
      </c>
      <c r="BX827" s="52" t="s">
        <v>774</v>
      </c>
      <c r="BY827" s="52" t="s">
        <v>3059</v>
      </c>
      <c r="BZ827" s="52" t="s">
        <v>2993</v>
      </c>
    </row>
    <row r="828" spans="54:78" x14ac:dyDescent="0.3">
      <c r="BB828" s="105"/>
      <c r="BP828" s="52" t="s">
        <v>4021</v>
      </c>
      <c r="BQ828" s="52" t="s">
        <v>1350</v>
      </c>
      <c r="BR828" s="52" t="s">
        <v>4022</v>
      </c>
      <c r="BX828" s="52" t="s">
        <v>4021</v>
      </c>
      <c r="BY828" s="52" t="s">
        <v>1350</v>
      </c>
      <c r="BZ828" s="52" t="s">
        <v>4022</v>
      </c>
    </row>
    <row r="829" spans="54:78" x14ac:dyDescent="0.3">
      <c r="BB829" s="105"/>
      <c r="BP829" s="52" t="s">
        <v>4023</v>
      </c>
      <c r="BQ829" s="52" t="s">
        <v>3059</v>
      </c>
      <c r="BR829" s="52" t="s">
        <v>2993</v>
      </c>
      <c r="BX829" s="52" t="s">
        <v>4023</v>
      </c>
      <c r="BY829" s="52" t="s">
        <v>3059</v>
      </c>
      <c r="BZ829" s="52" t="s">
        <v>2993</v>
      </c>
    </row>
    <row r="830" spans="54:78" x14ac:dyDescent="0.3">
      <c r="BB830" s="105"/>
      <c r="BP830" s="52" t="s">
        <v>775</v>
      </c>
      <c r="BQ830" s="52" t="s">
        <v>1350</v>
      </c>
      <c r="BR830" s="52" t="s">
        <v>1291</v>
      </c>
      <c r="BX830" s="52" t="s">
        <v>775</v>
      </c>
      <c r="BY830" s="52" t="s">
        <v>1350</v>
      </c>
      <c r="BZ830" s="52" t="s">
        <v>1291</v>
      </c>
    </row>
    <row r="831" spans="54:78" x14ac:dyDescent="0.3">
      <c r="BB831" s="105"/>
      <c r="BP831" s="52" t="s">
        <v>4024</v>
      </c>
      <c r="BQ831" s="52" t="s">
        <v>1277</v>
      </c>
      <c r="BR831" s="52" t="s">
        <v>4026</v>
      </c>
      <c r="BX831" s="52" t="s">
        <v>4024</v>
      </c>
      <c r="BY831" s="52" t="s">
        <v>1277</v>
      </c>
      <c r="BZ831" s="52" t="s">
        <v>4026</v>
      </c>
    </row>
    <row r="832" spans="54:78" x14ac:dyDescent="0.3">
      <c r="BB832" s="105"/>
      <c r="BP832" s="52" t="s">
        <v>4028</v>
      </c>
      <c r="BQ832" s="52" t="s">
        <v>3059</v>
      </c>
      <c r="BR832" s="52" t="s">
        <v>4029</v>
      </c>
      <c r="BX832" s="52" t="s">
        <v>4028</v>
      </c>
      <c r="BY832" s="52" t="s">
        <v>3059</v>
      </c>
      <c r="BZ832" s="52" t="s">
        <v>4029</v>
      </c>
    </row>
    <row r="833" spans="54:78" x14ac:dyDescent="0.3">
      <c r="BB833" s="105"/>
      <c r="BP833" s="52" t="s">
        <v>4030</v>
      </c>
      <c r="BQ833" s="52" t="s">
        <v>3059</v>
      </c>
      <c r="BR833" s="52" t="s">
        <v>2993</v>
      </c>
      <c r="BX833" s="52" t="s">
        <v>4030</v>
      </c>
      <c r="BY833" s="52" t="s">
        <v>3059</v>
      </c>
      <c r="BZ833" s="52" t="s">
        <v>2993</v>
      </c>
    </row>
    <row r="834" spans="54:78" x14ac:dyDescent="0.3">
      <c r="BB834" s="105"/>
      <c r="BP834" s="52" t="s">
        <v>4031</v>
      </c>
      <c r="BQ834" s="52" t="s">
        <v>788</v>
      </c>
      <c r="BR834" s="52" t="s">
        <v>2993</v>
      </c>
      <c r="BX834" s="52" t="s">
        <v>4031</v>
      </c>
      <c r="BY834" s="52" t="s">
        <v>788</v>
      </c>
      <c r="BZ834" s="52" t="s">
        <v>2993</v>
      </c>
    </row>
    <row r="835" spans="54:78" x14ac:dyDescent="0.3">
      <c r="BB835" s="105"/>
      <c r="BP835" s="52" t="s">
        <v>776</v>
      </c>
      <c r="BQ835" s="52" t="s">
        <v>3223</v>
      </c>
      <c r="BR835" s="52" t="s">
        <v>4033</v>
      </c>
      <c r="BX835" s="52" t="s">
        <v>776</v>
      </c>
      <c r="BY835" s="52" t="s">
        <v>3223</v>
      </c>
      <c r="BZ835" s="52" t="s">
        <v>4033</v>
      </c>
    </row>
    <row r="836" spans="54:78" x14ac:dyDescent="0.3">
      <c r="BB836" s="105"/>
      <c r="BP836" s="52" t="s">
        <v>4034</v>
      </c>
      <c r="BQ836" s="52" t="s">
        <v>3223</v>
      </c>
      <c r="BR836" s="52" t="s">
        <v>4035</v>
      </c>
      <c r="BX836" s="52" t="s">
        <v>4034</v>
      </c>
      <c r="BY836" s="52" t="s">
        <v>3223</v>
      </c>
      <c r="BZ836" s="52" t="s">
        <v>4035</v>
      </c>
    </row>
    <row r="837" spans="54:78" x14ac:dyDescent="0.3">
      <c r="BB837" s="105"/>
      <c r="BP837" s="52" t="s">
        <v>4036</v>
      </c>
      <c r="BQ837" s="52" t="s">
        <v>1277</v>
      </c>
      <c r="BR837" s="52" t="s">
        <v>4037</v>
      </c>
      <c r="BX837" s="52" t="s">
        <v>4036</v>
      </c>
      <c r="BY837" s="52" t="s">
        <v>1277</v>
      </c>
      <c r="BZ837" s="52" t="s">
        <v>4037</v>
      </c>
    </row>
    <row r="838" spans="54:78" x14ac:dyDescent="0.3">
      <c r="BB838" s="105"/>
      <c r="BP838" s="52" t="s">
        <v>812</v>
      </c>
      <c r="BQ838" s="52" t="s">
        <v>3019</v>
      </c>
      <c r="BR838" s="52" t="s">
        <v>3360</v>
      </c>
      <c r="BX838" s="52" t="s">
        <v>812</v>
      </c>
      <c r="BY838" s="52" t="s">
        <v>3019</v>
      </c>
      <c r="BZ838" s="52" t="s">
        <v>3360</v>
      </c>
    </row>
    <row r="839" spans="54:78" x14ac:dyDescent="0.3">
      <c r="BB839" s="105"/>
      <c r="BP839" s="52" t="s">
        <v>529</v>
      </c>
      <c r="BQ839" s="52" t="s">
        <v>622</v>
      </c>
      <c r="BR839" s="52" t="s">
        <v>4038</v>
      </c>
      <c r="BX839" s="52" t="s">
        <v>529</v>
      </c>
      <c r="BY839" s="52" t="s">
        <v>622</v>
      </c>
      <c r="BZ839" s="52" t="s">
        <v>4038</v>
      </c>
    </row>
    <row r="840" spans="54:78" x14ac:dyDescent="0.3">
      <c r="BB840" s="105"/>
      <c r="BP840" s="52" t="s">
        <v>4040</v>
      </c>
      <c r="BQ840" s="52" t="s">
        <v>669</v>
      </c>
      <c r="BR840" s="52" t="s">
        <v>4042</v>
      </c>
      <c r="BX840" s="52" t="s">
        <v>4040</v>
      </c>
      <c r="BY840" s="52" t="s">
        <v>669</v>
      </c>
      <c r="BZ840" s="52" t="s">
        <v>4042</v>
      </c>
    </row>
    <row r="841" spans="54:78" x14ac:dyDescent="0.3">
      <c r="BB841" s="105"/>
      <c r="BP841" s="52" t="s">
        <v>4043</v>
      </c>
      <c r="BQ841" s="52" t="s">
        <v>3276</v>
      </c>
      <c r="BR841" s="52" t="s">
        <v>2993</v>
      </c>
      <c r="BX841" s="52" t="s">
        <v>4043</v>
      </c>
      <c r="BY841" s="52" t="s">
        <v>3276</v>
      </c>
      <c r="BZ841" s="52" t="s">
        <v>2993</v>
      </c>
    </row>
    <row r="842" spans="54:78" x14ac:dyDescent="0.3">
      <c r="BB842" s="105"/>
      <c r="BP842" s="52" t="s">
        <v>4044</v>
      </c>
      <c r="BQ842" s="52" t="s">
        <v>3059</v>
      </c>
      <c r="BR842" s="52" t="s">
        <v>2993</v>
      </c>
      <c r="BX842" s="52" t="s">
        <v>4044</v>
      </c>
      <c r="BY842" s="52" t="s">
        <v>3059</v>
      </c>
      <c r="BZ842" s="52" t="s">
        <v>2993</v>
      </c>
    </row>
    <row r="843" spans="54:78" x14ac:dyDescent="0.3">
      <c r="BB843" s="105"/>
      <c r="BP843" s="52" t="s">
        <v>4046</v>
      </c>
      <c r="BQ843" s="52" t="s">
        <v>3059</v>
      </c>
      <c r="BR843" s="52" t="s">
        <v>2993</v>
      </c>
      <c r="BX843" s="52" t="s">
        <v>4046</v>
      </c>
      <c r="BY843" s="52" t="s">
        <v>3059</v>
      </c>
      <c r="BZ843" s="52" t="s">
        <v>2993</v>
      </c>
    </row>
    <row r="844" spans="54:78" x14ac:dyDescent="0.3">
      <c r="BB844" s="105"/>
      <c r="BP844" s="52" t="s">
        <v>4049</v>
      </c>
      <c r="BQ844" s="52" t="s">
        <v>633</v>
      </c>
      <c r="BR844" s="52" t="s">
        <v>2993</v>
      </c>
      <c r="BX844" s="52" t="s">
        <v>4049</v>
      </c>
      <c r="BY844" s="52" t="s">
        <v>633</v>
      </c>
      <c r="BZ844" s="52" t="s">
        <v>2993</v>
      </c>
    </row>
    <row r="845" spans="54:78" x14ac:dyDescent="0.3">
      <c r="BB845" s="105"/>
      <c r="BP845" s="52" t="s">
        <v>4050</v>
      </c>
      <c r="BQ845" s="52" t="s">
        <v>3276</v>
      </c>
      <c r="BR845" s="52" t="s">
        <v>2993</v>
      </c>
      <c r="BX845" s="52" t="s">
        <v>4050</v>
      </c>
      <c r="BY845" s="52" t="s">
        <v>3276</v>
      </c>
      <c r="BZ845" s="52" t="s">
        <v>2993</v>
      </c>
    </row>
    <row r="846" spans="54:78" x14ac:dyDescent="0.3">
      <c r="BB846" s="105"/>
      <c r="BP846" s="52" t="s">
        <v>813</v>
      </c>
      <c r="BQ846" s="52" t="s">
        <v>3059</v>
      </c>
      <c r="BR846" s="52" t="s">
        <v>2993</v>
      </c>
      <c r="BX846" s="52" t="s">
        <v>813</v>
      </c>
      <c r="BY846" s="52" t="s">
        <v>3059</v>
      </c>
      <c r="BZ846" s="52" t="s">
        <v>2993</v>
      </c>
    </row>
    <row r="847" spans="54:78" x14ac:dyDescent="0.3">
      <c r="BB847" s="105"/>
      <c r="BP847" s="52" t="s">
        <v>4051</v>
      </c>
      <c r="BQ847" s="52" t="s">
        <v>1350</v>
      </c>
      <c r="BR847" s="52" t="s">
        <v>2993</v>
      </c>
      <c r="BX847" s="52" t="s">
        <v>4051</v>
      </c>
      <c r="BY847" s="52" t="s">
        <v>1350</v>
      </c>
      <c r="BZ847" s="52" t="s">
        <v>2993</v>
      </c>
    </row>
    <row r="848" spans="54:78" x14ac:dyDescent="0.3">
      <c r="BB848" s="105"/>
      <c r="BP848" s="52" t="s">
        <v>4052</v>
      </c>
      <c r="BQ848" s="52" t="s">
        <v>3276</v>
      </c>
      <c r="BR848" s="52" t="s">
        <v>2993</v>
      </c>
      <c r="BX848" s="52" t="s">
        <v>4052</v>
      </c>
      <c r="BY848" s="52" t="s">
        <v>3276</v>
      </c>
      <c r="BZ848" s="52" t="s">
        <v>2993</v>
      </c>
    </row>
    <row r="849" spans="54:78" x14ac:dyDescent="0.3">
      <c r="BB849" s="105"/>
      <c r="BP849" s="52" t="s">
        <v>4054</v>
      </c>
      <c r="BQ849" s="52" t="s">
        <v>3019</v>
      </c>
      <c r="BR849" s="52" t="s">
        <v>4056</v>
      </c>
      <c r="BX849" s="52" t="s">
        <v>4054</v>
      </c>
      <c r="BY849" s="52" t="s">
        <v>3019</v>
      </c>
      <c r="BZ849" s="52" t="s">
        <v>4056</v>
      </c>
    </row>
    <row r="850" spans="54:78" x14ac:dyDescent="0.3">
      <c r="BB850" s="105"/>
      <c r="BP850" s="52" t="s">
        <v>4057</v>
      </c>
      <c r="BQ850" s="52" t="s">
        <v>617</v>
      </c>
      <c r="BR850" s="52" t="s">
        <v>4058</v>
      </c>
      <c r="BX850" s="52" t="s">
        <v>4057</v>
      </c>
      <c r="BY850" s="52" t="s">
        <v>617</v>
      </c>
      <c r="BZ850" s="52" t="s">
        <v>4058</v>
      </c>
    </row>
    <row r="851" spans="54:78" x14ac:dyDescent="0.3">
      <c r="BB851" s="105"/>
      <c r="BP851" s="52" t="s">
        <v>4059</v>
      </c>
      <c r="BQ851" s="52" t="s">
        <v>3059</v>
      </c>
      <c r="BR851" s="52" t="s">
        <v>1436</v>
      </c>
      <c r="BX851" s="52" t="s">
        <v>4059</v>
      </c>
      <c r="BY851" s="52" t="s">
        <v>3059</v>
      </c>
      <c r="BZ851" s="52" t="s">
        <v>1436</v>
      </c>
    </row>
    <row r="852" spans="54:78" x14ac:dyDescent="0.3">
      <c r="BB852" s="105"/>
      <c r="BP852" s="52" t="s">
        <v>814</v>
      </c>
      <c r="BQ852" s="52" t="s">
        <v>626</v>
      </c>
      <c r="BR852" s="52" t="s">
        <v>2993</v>
      </c>
      <c r="BX852" s="52" t="s">
        <v>814</v>
      </c>
      <c r="BY852" s="52" t="s">
        <v>626</v>
      </c>
      <c r="BZ852" s="52" t="s">
        <v>2993</v>
      </c>
    </row>
    <row r="853" spans="54:78" x14ac:dyDescent="0.3">
      <c r="BB853" s="105"/>
      <c r="BP853" s="52" t="s">
        <v>4061</v>
      </c>
      <c r="BQ853" s="52" t="s">
        <v>1350</v>
      </c>
      <c r="BR853" s="52" t="s">
        <v>2993</v>
      </c>
      <c r="BX853" s="52" t="s">
        <v>4061</v>
      </c>
      <c r="BY853" s="52" t="s">
        <v>1350</v>
      </c>
      <c r="BZ853" s="52" t="s">
        <v>2993</v>
      </c>
    </row>
    <row r="854" spans="54:78" x14ac:dyDescent="0.3">
      <c r="BB854" s="105"/>
      <c r="BP854" s="52" t="s">
        <v>4062</v>
      </c>
      <c r="BQ854" s="52" t="s">
        <v>1350</v>
      </c>
      <c r="BR854" s="52" t="s">
        <v>2993</v>
      </c>
      <c r="BX854" s="52" t="s">
        <v>4062</v>
      </c>
      <c r="BY854" s="52" t="s">
        <v>1350</v>
      </c>
      <c r="BZ854" s="52" t="s">
        <v>2993</v>
      </c>
    </row>
    <row r="855" spans="54:78" x14ac:dyDescent="0.3">
      <c r="BB855" s="105"/>
      <c r="BP855" s="52" t="s">
        <v>4063</v>
      </c>
      <c r="BQ855" s="52" t="s">
        <v>3019</v>
      </c>
      <c r="BR855" s="52" t="s">
        <v>2993</v>
      </c>
      <c r="BX855" s="52" t="s">
        <v>4063</v>
      </c>
      <c r="BY855" s="52" t="s">
        <v>3019</v>
      </c>
      <c r="BZ855" s="52" t="s">
        <v>2993</v>
      </c>
    </row>
    <row r="856" spans="54:78" x14ac:dyDescent="0.3">
      <c r="BB856" s="105"/>
      <c r="BP856" s="52" t="s">
        <v>815</v>
      </c>
      <c r="BQ856" s="52" t="s">
        <v>1277</v>
      </c>
      <c r="BR856" s="52" t="s">
        <v>4064</v>
      </c>
      <c r="BX856" s="52" t="s">
        <v>815</v>
      </c>
      <c r="BY856" s="52" t="s">
        <v>1277</v>
      </c>
      <c r="BZ856" s="52" t="s">
        <v>4064</v>
      </c>
    </row>
    <row r="857" spans="54:78" x14ac:dyDescent="0.3">
      <c r="BB857" s="105"/>
      <c r="BP857" s="52" t="s">
        <v>4065</v>
      </c>
      <c r="BQ857" s="52" t="s">
        <v>3059</v>
      </c>
      <c r="BR857" s="52" t="s">
        <v>2993</v>
      </c>
      <c r="BX857" s="52" t="s">
        <v>4065</v>
      </c>
      <c r="BY857" s="52" t="s">
        <v>3059</v>
      </c>
      <c r="BZ857" s="52" t="s">
        <v>2993</v>
      </c>
    </row>
    <row r="858" spans="54:78" x14ac:dyDescent="0.3">
      <c r="BB858" s="105"/>
      <c r="BP858" s="52" t="s">
        <v>4067</v>
      </c>
      <c r="BQ858" s="52" t="s">
        <v>669</v>
      </c>
      <c r="BR858" s="52" t="s">
        <v>778</v>
      </c>
      <c r="BX858" s="52" t="s">
        <v>4067</v>
      </c>
      <c r="BY858" s="52" t="s">
        <v>669</v>
      </c>
      <c r="BZ858" s="52" t="s">
        <v>778</v>
      </c>
    </row>
    <row r="859" spans="54:78" x14ac:dyDescent="0.3">
      <c r="BB859" s="105"/>
      <c r="BP859" s="52" t="s">
        <v>4069</v>
      </c>
      <c r="BQ859" s="52" t="s">
        <v>636</v>
      </c>
      <c r="BR859" s="52" t="s">
        <v>778</v>
      </c>
      <c r="BX859" s="52" t="s">
        <v>4069</v>
      </c>
      <c r="BY859" s="52" t="s">
        <v>636</v>
      </c>
      <c r="BZ859" s="52" t="s">
        <v>778</v>
      </c>
    </row>
    <row r="860" spans="54:78" x14ac:dyDescent="0.3">
      <c r="BB860" s="105"/>
      <c r="BP860" s="52" t="s">
        <v>4070</v>
      </c>
      <c r="BQ860" s="52" t="s">
        <v>622</v>
      </c>
      <c r="BR860" s="52" t="s">
        <v>4071</v>
      </c>
      <c r="BX860" s="52" t="s">
        <v>4070</v>
      </c>
      <c r="BY860" s="52" t="s">
        <v>622</v>
      </c>
      <c r="BZ860" s="52" t="s">
        <v>4071</v>
      </c>
    </row>
    <row r="861" spans="54:78" x14ac:dyDescent="0.3">
      <c r="BB861" s="105"/>
      <c r="BP861" s="52" t="s">
        <v>4072</v>
      </c>
      <c r="BQ861" s="52" t="s">
        <v>669</v>
      </c>
      <c r="BR861" s="52" t="s">
        <v>4073</v>
      </c>
      <c r="BX861" s="52" t="s">
        <v>4072</v>
      </c>
      <c r="BY861" s="52" t="s">
        <v>669</v>
      </c>
      <c r="BZ861" s="52" t="s">
        <v>4073</v>
      </c>
    </row>
    <row r="862" spans="54:78" x14ac:dyDescent="0.3">
      <c r="BB862" s="105"/>
      <c r="BP862" s="52" t="s">
        <v>4074</v>
      </c>
      <c r="BQ862" s="52" t="s">
        <v>795</v>
      </c>
      <c r="BR862" s="52" t="s">
        <v>778</v>
      </c>
      <c r="BX862" s="52" t="s">
        <v>4074</v>
      </c>
      <c r="BY862" s="52" t="s">
        <v>795</v>
      </c>
      <c r="BZ862" s="52" t="s">
        <v>778</v>
      </c>
    </row>
    <row r="863" spans="54:78" x14ac:dyDescent="0.3">
      <c r="BB863" s="105"/>
      <c r="BP863" s="52" t="s">
        <v>4075</v>
      </c>
      <c r="BQ863" s="52" t="s">
        <v>621</v>
      </c>
      <c r="BR863" s="52" t="s">
        <v>778</v>
      </c>
      <c r="BX863" s="52" t="s">
        <v>4075</v>
      </c>
      <c r="BY863" s="52" t="s">
        <v>621</v>
      </c>
      <c r="BZ863" s="52" t="s">
        <v>778</v>
      </c>
    </row>
    <row r="864" spans="54:78" x14ac:dyDescent="0.3">
      <c r="BB864" s="105"/>
      <c r="BP864" s="52" t="s">
        <v>4076</v>
      </c>
      <c r="BQ864" s="52" t="s">
        <v>788</v>
      </c>
      <c r="BR864" s="52" t="s">
        <v>1844</v>
      </c>
      <c r="BX864" s="52" t="s">
        <v>4076</v>
      </c>
      <c r="BY864" s="52" t="s">
        <v>788</v>
      </c>
      <c r="BZ864" s="52" t="s">
        <v>1844</v>
      </c>
    </row>
    <row r="865" spans="54:78" x14ac:dyDescent="0.3">
      <c r="BB865" s="105"/>
      <c r="BP865" s="52" t="s">
        <v>4077</v>
      </c>
      <c r="BQ865" s="52" t="s">
        <v>779</v>
      </c>
      <c r="BR865" s="52" t="s">
        <v>4079</v>
      </c>
      <c r="BX865" s="52" t="s">
        <v>4077</v>
      </c>
      <c r="BY865" s="52" t="s">
        <v>779</v>
      </c>
      <c r="BZ865" s="52" t="s">
        <v>4079</v>
      </c>
    </row>
    <row r="866" spans="54:78" x14ac:dyDescent="0.3">
      <c r="BB866" s="105"/>
      <c r="BP866" s="52" t="s">
        <v>816</v>
      </c>
      <c r="BQ866" s="52" t="s">
        <v>2993</v>
      </c>
      <c r="BR866" s="52" t="s">
        <v>2993</v>
      </c>
      <c r="BX866" s="52" t="s">
        <v>816</v>
      </c>
      <c r="BY866" s="52" t="s">
        <v>2993</v>
      </c>
      <c r="BZ866" s="52" t="s">
        <v>2993</v>
      </c>
    </row>
    <row r="867" spans="54:78" x14ac:dyDescent="0.3">
      <c r="BB867" s="105"/>
      <c r="BP867" s="52" t="s">
        <v>4081</v>
      </c>
      <c r="BQ867" s="52" t="s">
        <v>2993</v>
      </c>
      <c r="BR867" s="52" t="s">
        <v>2993</v>
      </c>
      <c r="BX867" s="52" t="s">
        <v>4081</v>
      </c>
      <c r="BY867" s="52" t="s">
        <v>2993</v>
      </c>
      <c r="BZ867" s="52" t="s">
        <v>2993</v>
      </c>
    </row>
    <row r="868" spans="54:78" x14ac:dyDescent="0.3">
      <c r="BB868" s="105"/>
      <c r="BP868" s="52" t="s">
        <v>4084</v>
      </c>
      <c r="BQ868" s="52" t="s">
        <v>2993</v>
      </c>
      <c r="BR868" s="52" t="s">
        <v>2993</v>
      </c>
      <c r="BX868" s="52" t="s">
        <v>4084</v>
      </c>
      <c r="BY868" s="52" t="s">
        <v>2993</v>
      </c>
      <c r="BZ868" s="52" t="s">
        <v>2993</v>
      </c>
    </row>
    <row r="869" spans="54:78" x14ac:dyDescent="0.3">
      <c r="BB869" s="105"/>
      <c r="BP869" s="52" t="s">
        <v>4086</v>
      </c>
      <c r="BQ869" s="52" t="s">
        <v>3276</v>
      </c>
      <c r="BR869" s="52" t="s">
        <v>4087</v>
      </c>
      <c r="BX869" s="52" t="s">
        <v>4086</v>
      </c>
      <c r="BY869" s="52" t="s">
        <v>3276</v>
      </c>
      <c r="BZ869" s="52" t="s">
        <v>4087</v>
      </c>
    </row>
    <row r="870" spans="54:78" x14ac:dyDescent="0.3">
      <c r="BB870" s="105"/>
      <c r="BP870" s="52" t="s">
        <v>4089</v>
      </c>
      <c r="BQ870" s="52" t="s">
        <v>779</v>
      </c>
      <c r="BR870" s="52" t="s">
        <v>778</v>
      </c>
      <c r="BX870" s="52" t="s">
        <v>4089</v>
      </c>
      <c r="BY870" s="52" t="s">
        <v>779</v>
      </c>
      <c r="BZ870" s="52" t="s">
        <v>778</v>
      </c>
    </row>
    <row r="871" spans="54:78" x14ac:dyDescent="0.3">
      <c r="BB871" s="105"/>
      <c r="BP871" s="52" t="s">
        <v>4091</v>
      </c>
      <c r="BQ871" s="52" t="s">
        <v>795</v>
      </c>
      <c r="BR871" s="52" t="s">
        <v>778</v>
      </c>
      <c r="BX871" s="52" t="s">
        <v>4091</v>
      </c>
      <c r="BY871" s="52" t="s">
        <v>795</v>
      </c>
      <c r="BZ871" s="52" t="s">
        <v>778</v>
      </c>
    </row>
    <row r="872" spans="54:78" x14ac:dyDescent="0.3">
      <c r="BB872" s="105"/>
      <c r="BP872" s="52" t="s">
        <v>4092</v>
      </c>
      <c r="BQ872" s="52" t="s">
        <v>672</v>
      </c>
      <c r="BR872" s="52" t="s">
        <v>4093</v>
      </c>
      <c r="BX872" s="52" t="s">
        <v>4092</v>
      </c>
      <c r="BY872" s="52" t="s">
        <v>672</v>
      </c>
      <c r="BZ872" s="52" t="s">
        <v>4093</v>
      </c>
    </row>
    <row r="873" spans="54:78" x14ac:dyDescent="0.3">
      <c r="BB873" s="105"/>
      <c r="BP873" s="52" t="s">
        <v>4094</v>
      </c>
      <c r="BQ873" s="52" t="s">
        <v>795</v>
      </c>
      <c r="BR873" s="52" t="s">
        <v>1478</v>
      </c>
      <c r="BX873" s="52" t="s">
        <v>4094</v>
      </c>
      <c r="BY873" s="52" t="s">
        <v>795</v>
      </c>
      <c r="BZ873" s="52" t="s">
        <v>1478</v>
      </c>
    </row>
    <row r="874" spans="54:78" x14ac:dyDescent="0.3">
      <c r="BB874" s="105"/>
      <c r="BP874" s="52" t="s">
        <v>4095</v>
      </c>
      <c r="BQ874" s="52" t="s">
        <v>642</v>
      </c>
      <c r="BR874" s="52" t="s">
        <v>778</v>
      </c>
      <c r="BX874" s="52" t="s">
        <v>4095</v>
      </c>
      <c r="BY874" s="52" t="s">
        <v>642</v>
      </c>
      <c r="BZ874" s="52" t="s">
        <v>778</v>
      </c>
    </row>
    <row r="875" spans="54:78" x14ac:dyDescent="0.3">
      <c r="BB875" s="105"/>
      <c r="BP875" s="52" t="s">
        <v>4096</v>
      </c>
      <c r="BQ875" s="52" t="s">
        <v>663</v>
      </c>
      <c r="BR875" s="52" t="s">
        <v>4097</v>
      </c>
      <c r="BX875" s="52" t="s">
        <v>4096</v>
      </c>
      <c r="BY875" s="52" t="s">
        <v>663</v>
      </c>
      <c r="BZ875" s="52" t="s">
        <v>4097</v>
      </c>
    </row>
    <row r="876" spans="54:78" x14ac:dyDescent="0.3">
      <c r="BB876" s="105"/>
      <c r="BP876" s="52" t="s">
        <v>4098</v>
      </c>
      <c r="BQ876" s="52" t="s">
        <v>642</v>
      </c>
      <c r="BR876" s="52" t="s">
        <v>3907</v>
      </c>
      <c r="BX876" s="52" t="s">
        <v>4098</v>
      </c>
      <c r="BY876" s="52" t="s">
        <v>642</v>
      </c>
      <c r="BZ876" s="52" t="s">
        <v>3907</v>
      </c>
    </row>
    <row r="877" spans="54:78" x14ac:dyDescent="0.3">
      <c r="BB877" s="105"/>
      <c r="BP877" s="52" t="s">
        <v>4100</v>
      </c>
      <c r="BQ877" s="52" t="s">
        <v>624</v>
      </c>
      <c r="BR877" s="52" t="s">
        <v>1076</v>
      </c>
      <c r="BX877" s="52" t="s">
        <v>4100</v>
      </c>
      <c r="BY877" s="52" t="s">
        <v>624</v>
      </c>
      <c r="BZ877" s="52" t="s">
        <v>1076</v>
      </c>
    </row>
    <row r="878" spans="54:78" x14ac:dyDescent="0.3">
      <c r="BB878" s="105"/>
      <c r="BP878" s="52" t="s">
        <v>4102</v>
      </c>
      <c r="BQ878" s="52" t="s">
        <v>791</v>
      </c>
      <c r="BR878" s="52" t="s">
        <v>778</v>
      </c>
      <c r="BX878" s="52" t="s">
        <v>4102</v>
      </c>
      <c r="BY878" s="52" t="s">
        <v>791</v>
      </c>
      <c r="BZ878" s="52" t="s">
        <v>778</v>
      </c>
    </row>
    <row r="879" spans="54:78" x14ac:dyDescent="0.3">
      <c r="BB879" s="105"/>
      <c r="BP879" s="52" t="s">
        <v>4103</v>
      </c>
      <c r="BQ879" s="52" t="s">
        <v>1275</v>
      </c>
      <c r="BR879" s="52" t="s">
        <v>4104</v>
      </c>
      <c r="BX879" s="52" t="s">
        <v>4103</v>
      </c>
      <c r="BY879" s="52" t="s">
        <v>1275</v>
      </c>
      <c r="BZ879" s="52" t="s">
        <v>4104</v>
      </c>
    </row>
    <row r="880" spans="54:78" x14ac:dyDescent="0.3">
      <c r="BB880" s="105"/>
      <c r="BP880" s="52" t="s">
        <v>4105</v>
      </c>
      <c r="BQ880" s="52" t="s">
        <v>860</v>
      </c>
      <c r="BR880" s="52" t="s">
        <v>1136</v>
      </c>
      <c r="BX880" s="52" t="s">
        <v>4105</v>
      </c>
      <c r="BY880" s="52" t="s">
        <v>860</v>
      </c>
      <c r="BZ880" s="52" t="s">
        <v>1136</v>
      </c>
    </row>
    <row r="881" spans="54:78" x14ac:dyDescent="0.3">
      <c r="BB881" s="105"/>
      <c r="BP881" s="52" t="s">
        <v>820</v>
      </c>
      <c r="BQ881" s="52" t="s">
        <v>2993</v>
      </c>
      <c r="BR881" s="52" t="s">
        <v>2993</v>
      </c>
      <c r="BX881" s="52" t="s">
        <v>820</v>
      </c>
      <c r="BY881" s="52" t="s">
        <v>2993</v>
      </c>
      <c r="BZ881" s="52" t="s">
        <v>2993</v>
      </c>
    </row>
    <row r="882" spans="54:78" x14ac:dyDescent="0.3">
      <c r="BB882" s="105"/>
      <c r="BP882" s="52" t="s">
        <v>821</v>
      </c>
      <c r="BQ882" s="52" t="s">
        <v>2993</v>
      </c>
      <c r="BR882" s="52" t="s">
        <v>2993</v>
      </c>
      <c r="BX882" s="52" t="s">
        <v>821</v>
      </c>
      <c r="BY882" s="52" t="s">
        <v>2993</v>
      </c>
      <c r="BZ882" s="52" t="s">
        <v>2993</v>
      </c>
    </row>
    <row r="883" spans="54:78" x14ac:dyDescent="0.3">
      <c r="BB883" s="105"/>
      <c r="BP883" s="52" t="s">
        <v>4106</v>
      </c>
      <c r="BQ883" s="52" t="s">
        <v>2993</v>
      </c>
      <c r="BR883" s="52" t="s">
        <v>2993</v>
      </c>
      <c r="BX883" s="52" t="s">
        <v>4106</v>
      </c>
      <c r="BY883" s="52" t="s">
        <v>2993</v>
      </c>
      <c r="BZ883" s="52" t="s">
        <v>2993</v>
      </c>
    </row>
    <row r="884" spans="54:78" x14ac:dyDescent="0.3">
      <c r="BB884" s="105"/>
      <c r="BP884" s="52" t="s">
        <v>4109</v>
      </c>
      <c r="BQ884" s="52" t="s">
        <v>2993</v>
      </c>
      <c r="BR884" s="52" t="s">
        <v>2993</v>
      </c>
      <c r="BX884" s="52" t="s">
        <v>4109</v>
      </c>
      <c r="BY884" s="52" t="s">
        <v>2993</v>
      </c>
      <c r="BZ884" s="52" t="s">
        <v>2993</v>
      </c>
    </row>
    <row r="885" spans="54:78" x14ac:dyDescent="0.3">
      <c r="BB885" s="105"/>
      <c r="BP885" s="52" t="s">
        <v>4110</v>
      </c>
      <c r="BQ885" s="52" t="s">
        <v>2993</v>
      </c>
      <c r="BR885" s="52" t="s">
        <v>2993</v>
      </c>
      <c r="BX885" s="52" t="s">
        <v>4110</v>
      </c>
      <c r="BY885" s="52" t="s">
        <v>2993</v>
      </c>
      <c r="BZ885" s="52" t="s">
        <v>2993</v>
      </c>
    </row>
    <row r="886" spans="54:78" x14ac:dyDescent="0.3">
      <c r="BB886" s="105"/>
      <c r="BP886" s="52" t="s">
        <v>822</v>
      </c>
      <c r="BQ886" s="52" t="s">
        <v>2993</v>
      </c>
      <c r="BR886" s="52" t="s">
        <v>2993</v>
      </c>
      <c r="BX886" s="52" t="s">
        <v>822</v>
      </c>
      <c r="BY886" s="52" t="s">
        <v>2993</v>
      </c>
      <c r="BZ886" s="52" t="s">
        <v>2993</v>
      </c>
    </row>
    <row r="887" spans="54:78" x14ac:dyDescent="0.3">
      <c r="BB887" s="105"/>
      <c r="BP887" s="52" t="s">
        <v>4114</v>
      </c>
      <c r="BQ887" s="52" t="s">
        <v>2993</v>
      </c>
      <c r="BR887" s="52" t="s">
        <v>2993</v>
      </c>
      <c r="BX887" s="52" t="s">
        <v>4114</v>
      </c>
      <c r="BY887" s="52" t="s">
        <v>2993</v>
      </c>
      <c r="BZ887" s="52" t="s">
        <v>2993</v>
      </c>
    </row>
    <row r="888" spans="54:78" x14ac:dyDescent="0.3">
      <c r="BB888" s="105"/>
      <c r="BP888" s="52" t="s">
        <v>823</v>
      </c>
      <c r="BQ888" s="52" t="s">
        <v>2993</v>
      </c>
      <c r="BR888" s="52" t="s">
        <v>2993</v>
      </c>
      <c r="BX888" s="52" t="s">
        <v>823</v>
      </c>
      <c r="BY888" s="52" t="s">
        <v>2993</v>
      </c>
      <c r="BZ888" s="52" t="s">
        <v>2993</v>
      </c>
    </row>
    <row r="889" spans="54:78" x14ac:dyDescent="0.3">
      <c r="BB889" s="105"/>
      <c r="BP889" s="52" t="s">
        <v>4116</v>
      </c>
      <c r="BQ889" s="52" t="s">
        <v>2993</v>
      </c>
      <c r="BR889" s="52" t="s">
        <v>2993</v>
      </c>
      <c r="BX889" s="52" t="s">
        <v>4116</v>
      </c>
      <c r="BY889" s="52" t="s">
        <v>2993</v>
      </c>
      <c r="BZ889" s="52" t="s">
        <v>2993</v>
      </c>
    </row>
    <row r="890" spans="54:78" x14ac:dyDescent="0.3">
      <c r="BB890" s="105"/>
      <c r="BP890" s="52" t="s">
        <v>824</v>
      </c>
      <c r="BQ890" s="52" t="s">
        <v>2993</v>
      </c>
      <c r="BR890" s="52" t="s">
        <v>2993</v>
      </c>
      <c r="BX890" s="52" t="s">
        <v>824</v>
      </c>
      <c r="BY890" s="52" t="s">
        <v>2993</v>
      </c>
      <c r="BZ890" s="52" t="s">
        <v>2993</v>
      </c>
    </row>
    <row r="891" spans="54:78" x14ac:dyDescent="0.3">
      <c r="BB891" s="105"/>
      <c r="BP891" s="52" t="s">
        <v>555</v>
      </c>
      <c r="BQ891" s="52" t="s">
        <v>2993</v>
      </c>
      <c r="BR891" s="52" t="s">
        <v>2993</v>
      </c>
      <c r="BX891" s="52" t="s">
        <v>555</v>
      </c>
      <c r="BY891" s="52" t="s">
        <v>2993</v>
      </c>
      <c r="BZ891" s="52" t="s">
        <v>2993</v>
      </c>
    </row>
    <row r="892" spans="54:78" x14ac:dyDescent="0.3">
      <c r="BB892" s="105"/>
      <c r="BP892" s="52" t="s">
        <v>4119</v>
      </c>
      <c r="BQ892" s="52" t="s">
        <v>710</v>
      </c>
      <c r="BR892" s="52" t="s">
        <v>1270</v>
      </c>
      <c r="BX892" s="52" t="s">
        <v>4119</v>
      </c>
      <c r="BY892" s="52" t="s">
        <v>710</v>
      </c>
      <c r="BZ892" s="52" t="s">
        <v>1270</v>
      </c>
    </row>
    <row r="893" spans="54:78" x14ac:dyDescent="0.3">
      <c r="BB893" s="105"/>
      <c r="BP893" s="52" t="s">
        <v>4121</v>
      </c>
      <c r="BQ893" s="52" t="s">
        <v>2993</v>
      </c>
      <c r="BR893" s="52" t="s">
        <v>2993</v>
      </c>
      <c r="BX893" s="52" t="s">
        <v>4121</v>
      </c>
      <c r="BY893" s="52" t="s">
        <v>2993</v>
      </c>
      <c r="BZ893" s="52" t="s">
        <v>2993</v>
      </c>
    </row>
    <row r="894" spans="54:78" x14ac:dyDescent="0.3">
      <c r="BB894" s="105"/>
      <c r="BP894" s="52" t="s">
        <v>4123</v>
      </c>
      <c r="BQ894" s="52" t="s">
        <v>2993</v>
      </c>
      <c r="BR894" s="52" t="s">
        <v>2993</v>
      </c>
      <c r="BX894" s="52" t="s">
        <v>4123</v>
      </c>
      <c r="BY894" s="52" t="s">
        <v>2993</v>
      </c>
      <c r="BZ894" s="52" t="s">
        <v>2993</v>
      </c>
    </row>
    <row r="895" spans="54:78" x14ac:dyDescent="0.3">
      <c r="BB895" s="105"/>
      <c r="BP895" s="52" t="s">
        <v>4125</v>
      </c>
      <c r="BQ895" s="52" t="s">
        <v>2993</v>
      </c>
      <c r="BR895" s="52" t="s">
        <v>2993</v>
      </c>
      <c r="BX895" s="52" t="s">
        <v>4125</v>
      </c>
      <c r="BY895" s="52" t="s">
        <v>2993</v>
      </c>
      <c r="BZ895" s="52" t="s">
        <v>2993</v>
      </c>
    </row>
    <row r="896" spans="54:78" x14ac:dyDescent="0.3">
      <c r="BB896" s="105"/>
      <c r="BP896" s="52" t="s">
        <v>4126</v>
      </c>
      <c r="BQ896" s="52" t="s">
        <v>2993</v>
      </c>
      <c r="BR896" s="52" t="s">
        <v>2993</v>
      </c>
      <c r="BX896" s="52" t="s">
        <v>4126</v>
      </c>
      <c r="BY896" s="52" t="s">
        <v>2993</v>
      </c>
      <c r="BZ896" s="52" t="s">
        <v>2993</v>
      </c>
    </row>
    <row r="897" spans="54:78" x14ac:dyDescent="0.3">
      <c r="BB897" s="105"/>
      <c r="BP897" s="52" t="s">
        <v>825</v>
      </c>
      <c r="BQ897" s="52" t="s">
        <v>2993</v>
      </c>
      <c r="BR897" s="52" t="s">
        <v>2993</v>
      </c>
      <c r="BX897" s="52" t="s">
        <v>825</v>
      </c>
      <c r="BY897" s="52" t="s">
        <v>2993</v>
      </c>
      <c r="BZ897" s="52" t="s">
        <v>2993</v>
      </c>
    </row>
    <row r="898" spans="54:78" x14ac:dyDescent="0.3">
      <c r="BB898" s="105"/>
      <c r="BP898" s="52" t="s">
        <v>4129</v>
      </c>
      <c r="BQ898" s="52" t="s">
        <v>2993</v>
      </c>
      <c r="BR898" s="52" t="s">
        <v>2993</v>
      </c>
      <c r="BX898" s="52" t="s">
        <v>4129</v>
      </c>
      <c r="BY898" s="52" t="s">
        <v>2993</v>
      </c>
      <c r="BZ898" s="52" t="s">
        <v>2993</v>
      </c>
    </row>
    <row r="899" spans="54:78" x14ac:dyDescent="0.3">
      <c r="BB899" s="105"/>
      <c r="BP899" s="52" t="s">
        <v>4130</v>
      </c>
      <c r="BQ899" s="52" t="s">
        <v>2993</v>
      </c>
      <c r="BR899" s="52" t="s">
        <v>2993</v>
      </c>
      <c r="BX899" s="52" t="s">
        <v>4130</v>
      </c>
      <c r="BY899" s="52" t="s">
        <v>2993</v>
      </c>
      <c r="BZ899" s="52" t="s">
        <v>2993</v>
      </c>
    </row>
    <row r="900" spans="54:78" x14ac:dyDescent="0.3">
      <c r="BB900" s="105"/>
      <c r="BP900" s="52" t="s">
        <v>4131</v>
      </c>
      <c r="BQ900" s="52" t="s">
        <v>2993</v>
      </c>
      <c r="BR900" s="52" t="s">
        <v>2993</v>
      </c>
      <c r="BX900" s="52" t="s">
        <v>4131</v>
      </c>
      <c r="BY900" s="52" t="s">
        <v>2993</v>
      </c>
      <c r="BZ900" s="52" t="s">
        <v>2993</v>
      </c>
    </row>
    <row r="901" spans="54:78" x14ac:dyDescent="0.3">
      <c r="BB901" s="105"/>
      <c r="BP901" s="52" t="s">
        <v>4132</v>
      </c>
      <c r="BQ901" s="52" t="s">
        <v>2993</v>
      </c>
      <c r="BR901" s="52" t="s">
        <v>2993</v>
      </c>
      <c r="BX901" s="52" t="s">
        <v>4132</v>
      </c>
      <c r="BY901" s="52" t="s">
        <v>2993</v>
      </c>
      <c r="BZ901" s="52" t="s">
        <v>2993</v>
      </c>
    </row>
    <row r="902" spans="54:78" x14ac:dyDescent="0.3">
      <c r="BB902" s="105"/>
      <c r="BP902" s="52" t="s">
        <v>4135</v>
      </c>
      <c r="BQ902" s="52" t="s">
        <v>2993</v>
      </c>
      <c r="BR902" s="52" t="s">
        <v>2993</v>
      </c>
      <c r="BX902" s="52" t="s">
        <v>4135</v>
      </c>
      <c r="BY902" s="52" t="s">
        <v>2993</v>
      </c>
      <c r="BZ902" s="52" t="s">
        <v>2993</v>
      </c>
    </row>
    <row r="903" spans="54:78" x14ac:dyDescent="0.3">
      <c r="BB903" s="105" t="e">
        <f>VLOOKUP(C903,#REF!, 2,FALSE)</f>
        <v>#REF!</v>
      </c>
      <c r="BP903" s="52" t="s">
        <v>826</v>
      </c>
      <c r="BQ903" s="52" t="s">
        <v>2993</v>
      </c>
      <c r="BR903" s="52" t="s">
        <v>2993</v>
      </c>
      <c r="BX903" s="52" t="s">
        <v>826</v>
      </c>
      <c r="BY903" s="52" t="s">
        <v>2993</v>
      </c>
      <c r="BZ903" s="52" t="s">
        <v>2993</v>
      </c>
    </row>
    <row r="904" spans="54:78" x14ac:dyDescent="0.3">
      <c r="BB904" s="105" t="e">
        <f>VLOOKUP(C904,#REF!, 2,FALSE)</f>
        <v>#REF!</v>
      </c>
      <c r="BP904" s="52" t="s">
        <v>4137</v>
      </c>
      <c r="BQ904" s="52" t="s">
        <v>2993</v>
      </c>
      <c r="BR904" s="52" t="s">
        <v>2993</v>
      </c>
      <c r="BX904" s="52" t="s">
        <v>4137</v>
      </c>
      <c r="BY904" s="52" t="s">
        <v>2993</v>
      </c>
      <c r="BZ904" s="52" t="s">
        <v>2993</v>
      </c>
    </row>
    <row r="905" spans="54:78" x14ac:dyDescent="0.3">
      <c r="BB905" s="105" t="e">
        <f>VLOOKUP(C905,#REF!, 2,FALSE)</f>
        <v>#REF!</v>
      </c>
      <c r="BP905" s="52" t="s">
        <v>827</v>
      </c>
      <c r="BQ905" s="52" t="s">
        <v>2993</v>
      </c>
      <c r="BR905" s="52" t="s">
        <v>2993</v>
      </c>
      <c r="BX905" s="52" t="s">
        <v>827</v>
      </c>
      <c r="BY905" s="52" t="s">
        <v>2993</v>
      </c>
      <c r="BZ905" s="52" t="s">
        <v>2993</v>
      </c>
    </row>
    <row r="906" spans="54:78" x14ac:dyDescent="0.3">
      <c r="BB906" s="105" t="e">
        <f>VLOOKUP(C906,#REF!, 2,FALSE)</f>
        <v>#REF!</v>
      </c>
      <c r="BP906" s="52" t="s">
        <v>4140</v>
      </c>
      <c r="BQ906" s="52" t="s">
        <v>2988</v>
      </c>
      <c r="BR906" s="52" t="s">
        <v>778</v>
      </c>
      <c r="BX906" s="52" t="s">
        <v>4140</v>
      </c>
      <c r="BY906" s="52" t="s">
        <v>2988</v>
      </c>
      <c r="BZ906" s="52" t="s">
        <v>778</v>
      </c>
    </row>
    <row r="907" spans="54:78" x14ac:dyDescent="0.3">
      <c r="BB907" s="105" t="e">
        <f>VLOOKUP(C907,#REF!, 2,FALSE)</f>
        <v>#REF!</v>
      </c>
      <c r="BP907" s="52" t="s">
        <v>4142</v>
      </c>
      <c r="BQ907" s="52" t="s">
        <v>2988</v>
      </c>
      <c r="BR907" s="52" t="s">
        <v>4143</v>
      </c>
      <c r="BX907" s="52" t="s">
        <v>4142</v>
      </c>
      <c r="BY907" s="52" t="s">
        <v>2988</v>
      </c>
      <c r="BZ907" s="52" t="s">
        <v>4143</v>
      </c>
    </row>
    <row r="908" spans="54:78" x14ac:dyDescent="0.3">
      <c r="BB908" s="105" t="e">
        <f>VLOOKUP(C908,#REF!, 2,FALSE)</f>
        <v>#REF!</v>
      </c>
      <c r="BP908" s="52" t="s">
        <v>4144</v>
      </c>
      <c r="BQ908" s="52" t="s">
        <v>3276</v>
      </c>
      <c r="BR908" s="52" t="s">
        <v>778</v>
      </c>
      <c r="BX908" s="52" t="s">
        <v>4144</v>
      </c>
      <c r="BY908" s="52" t="s">
        <v>3276</v>
      </c>
      <c r="BZ908" s="52" t="s">
        <v>778</v>
      </c>
    </row>
    <row r="909" spans="54:78" x14ac:dyDescent="0.3">
      <c r="BB909" s="105" t="e">
        <f>VLOOKUP(C909,#REF!, 2,FALSE)</f>
        <v>#REF!</v>
      </c>
      <c r="BP909" s="52" t="s">
        <v>4145</v>
      </c>
      <c r="BQ909" s="52" t="s">
        <v>2988</v>
      </c>
      <c r="BR909" s="52" t="s">
        <v>778</v>
      </c>
      <c r="BX909" s="52" t="s">
        <v>4145</v>
      </c>
      <c r="BY909" s="52" t="s">
        <v>2988</v>
      </c>
      <c r="BZ909" s="52" t="s">
        <v>778</v>
      </c>
    </row>
    <row r="910" spans="54:78" x14ac:dyDescent="0.3">
      <c r="BB910" s="105" t="e">
        <f>VLOOKUP(C910,#REF!, 2,FALSE)</f>
        <v>#REF!</v>
      </c>
      <c r="BP910" s="52" t="s">
        <v>828</v>
      </c>
      <c r="BQ910" s="52" t="s">
        <v>1277</v>
      </c>
      <c r="BR910" s="52" t="s">
        <v>778</v>
      </c>
      <c r="BX910" s="52" t="s">
        <v>828</v>
      </c>
      <c r="BY910" s="52" t="s">
        <v>1277</v>
      </c>
      <c r="BZ910" s="52" t="s">
        <v>778</v>
      </c>
    </row>
    <row r="911" spans="54:78" x14ac:dyDescent="0.3">
      <c r="BB911" s="105" t="e">
        <f>VLOOKUP(C911,#REF!, 2,FALSE)</f>
        <v>#REF!</v>
      </c>
      <c r="BP911" s="52" t="s">
        <v>534</v>
      </c>
      <c r="BQ911" s="52" t="s">
        <v>3223</v>
      </c>
      <c r="BR911" s="52" t="s">
        <v>778</v>
      </c>
      <c r="BX911" s="52" t="s">
        <v>534</v>
      </c>
      <c r="BY911" s="52" t="s">
        <v>3223</v>
      </c>
      <c r="BZ911" s="52" t="s">
        <v>778</v>
      </c>
    </row>
    <row r="912" spans="54:78" x14ac:dyDescent="0.3">
      <c r="BB912" s="105" t="e">
        <f>VLOOKUP(C912,#REF!, 2,FALSE)</f>
        <v>#REF!</v>
      </c>
      <c r="BP912" s="52" t="s">
        <v>4147</v>
      </c>
      <c r="BQ912" s="52" t="s">
        <v>3103</v>
      </c>
      <c r="BR912" s="52" t="s">
        <v>4148</v>
      </c>
      <c r="BX912" s="52" t="s">
        <v>4147</v>
      </c>
      <c r="BY912" s="52" t="s">
        <v>3103</v>
      </c>
      <c r="BZ912" s="52" t="s">
        <v>4148</v>
      </c>
    </row>
    <row r="913" spans="54:78" x14ac:dyDescent="0.3">
      <c r="BB913" s="105" t="e">
        <f>VLOOKUP(C913,#REF!, 2,FALSE)</f>
        <v>#REF!</v>
      </c>
      <c r="BP913" s="52" t="s">
        <v>4150</v>
      </c>
      <c r="BQ913" s="52" t="s">
        <v>3019</v>
      </c>
      <c r="BR913" s="52" t="s">
        <v>4151</v>
      </c>
      <c r="BX913" s="52" t="s">
        <v>4150</v>
      </c>
      <c r="BY913" s="52" t="s">
        <v>3019</v>
      </c>
      <c r="BZ913" s="52" t="s">
        <v>4151</v>
      </c>
    </row>
    <row r="914" spans="54:78" x14ac:dyDescent="0.3">
      <c r="BB914" s="105" t="e">
        <f>VLOOKUP(C914,#REF!, 2,FALSE)</f>
        <v>#REF!</v>
      </c>
      <c r="BP914" s="52" t="s">
        <v>4153</v>
      </c>
      <c r="BQ914" s="52" t="s">
        <v>2988</v>
      </c>
      <c r="BR914" s="52" t="s">
        <v>4154</v>
      </c>
      <c r="BX914" s="52" t="s">
        <v>4153</v>
      </c>
      <c r="BY914" s="52" t="s">
        <v>2988</v>
      </c>
      <c r="BZ914" s="52" t="s">
        <v>4154</v>
      </c>
    </row>
    <row r="915" spans="54:78" x14ac:dyDescent="0.3">
      <c r="BB915" s="105" t="e">
        <f>VLOOKUP(C915,#REF!, 2,FALSE)</f>
        <v>#REF!</v>
      </c>
      <c r="BP915" s="52" t="s">
        <v>4155</v>
      </c>
      <c r="BQ915" s="52" t="s">
        <v>2993</v>
      </c>
      <c r="BR915" s="52" t="s">
        <v>4156</v>
      </c>
      <c r="BX915" s="52" t="s">
        <v>4155</v>
      </c>
      <c r="BY915" s="52" t="s">
        <v>2993</v>
      </c>
      <c r="BZ915" s="52" t="s">
        <v>4156</v>
      </c>
    </row>
    <row r="916" spans="54:78" x14ac:dyDescent="0.3">
      <c r="BB916" s="105" t="e">
        <f>VLOOKUP(C916,#REF!, 2,FALSE)</f>
        <v>#REF!</v>
      </c>
      <c r="BP916" s="52" t="s">
        <v>4157</v>
      </c>
      <c r="BQ916" s="52" t="s">
        <v>2993</v>
      </c>
      <c r="BR916" s="52" t="s">
        <v>1784</v>
      </c>
      <c r="BX916" s="52" t="s">
        <v>4157</v>
      </c>
      <c r="BY916" s="52" t="s">
        <v>2993</v>
      </c>
      <c r="BZ916" s="52" t="s">
        <v>1784</v>
      </c>
    </row>
    <row r="917" spans="54:78" x14ac:dyDescent="0.3">
      <c r="BB917" s="105" t="e">
        <f>VLOOKUP(C917,#REF!, 2,FALSE)</f>
        <v>#REF!</v>
      </c>
      <c r="BP917" s="52" t="s">
        <v>4159</v>
      </c>
      <c r="BQ917" s="52" t="s">
        <v>3276</v>
      </c>
      <c r="BR917" s="52" t="s">
        <v>1345</v>
      </c>
      <c r="BX917" s="52" t="s">
        <v>4159</v>
      </c>
      <c r="BY917" s="52" t="s">
        <v>3276</v>
      </c>
      <c r="BZ917" s="52" t="s">
        <v>1345</v>
      </c>
    </row>
    <row r="918" spans="54:78" x14ac:dyDescent="0.3">
      <c r="BB918" s="105" t="e">
        <f>VLOOKUP(C918,#REF!, 2,FALSE)</f>
        <v>#REF!</v>
      </c>
      <c r="BP918" s="52" t="s">
        <v>569</v>
      </c>
      <c r="BQ918" s="52" t="s">
        <v>2993</v>
      </c>
      <c r="BR918" s="52" t="s">
        <v>4161</v>
      </c>
      <c r="BX918" s="52" t="s">
        <v>569</v>
      </c>
      <c r="BY918" s="52" t="s">
        <v>2993</v>
      </c>
      <c r="BZ918" s="52" t="s">
        <v>4161</v>
      </c>
    </row>
    <row r="919" spans="54:78" x14ac:dyDescent="0.3">
      <c r="BB919" s="105" t="e">
        <f>VLOOKUP(C919,#REF!, 2,FALSE)</f>
        <v>#REF!</v>
      </c>
      <c r="BP919" s="52" t="s">
        <v>4162</v>
      </c>
      <c r="BQ919" s="52" t="s">
        <v>934</v>
      </c>
      <c r="BR919" s="52" t="s">
        <v>4163</v>
      </c>
      <c r="BX919" s="52" t="s">
        <v>4162</v>
      </c>
      <c r="BY919" s="52" t="s">
        <v>934</v>
      </c>
      <c r="BZ919" s="52" t="s">
        <v>4163</v>
      </c>
    </row>
    <row r="920" spans="54:78" x14ac:dyDescent="0.3">
      <c r="BB920" s="105" t="e">
        <f>VLOOKUP(C920,#REF!, 2,FALSE)</f>
        <v>#REF!</v>
      </c>
      <c r="BP920" s="52" t="s">
        <v>4164</v>
      </c>
      <c r="BQ920" s="52" t="s">
        <v>2993</v>
      </c>
      <c r="BR920" s="52" t="s">
        <v>4165</v>
      </c>
      <c r="BX920" s="52" t="s">
        <v>4164</v>
      </c>
      <c r="BY920" s="52" t="s">
        <v>2993</v>
      </c>
      <c r="BZ920" s="52" t="s">
        <v>4165</v>
      </c>
    </row>
    <row r="921" spans="54:78" x14ac:dyDescent="0.3">
      <c r="BB921" s="105" t="e">
        <f>VLOOKUP(C921,#REF!, 2,FALSE)</f>
        <v>#REF!</v>
      </c>
      <c r="BP921" s="52" t="s">
        <v>829</v>
      </c>
      <c r="BQ921" s="52" t="s">
        <v>791</v>
      </c>
      <c r="BR921" s="52" t="s">
        <v>4163</v>
      </c>
      <c r="BX921" s="52" t="s">
        <v>829</v>
      </c>
      <c r="BY921" s="52" t="s">
        <v>791</v>
      </c>
      <c r="BZ921" s="52" t="s">
        <v>4163</v>
      </c>
    </row>
    <row r="922" spans="54:78" x14ac:dyDescent="0.3">
      <c r="BB922" s="105" t="e">
        <f>VLOOKUP(C922,#REF!, 2,FALSE)</f>
        <v>#REF!</v>
      </c>
      <c r="BP922" s="52" t="s">
        <v>4166</v>
      </c>
      <c r="BQ922" s="52" t="s">
        <v>795</v>
      </c>
      <c r="BR922" s="52" t="s">
        <v>716</v>
      </c>
      <c r="BX922" s="52" t="s">
        <v>4166</v>
      </c>
      <c r="BY922" s="52" t="s">
        <v>795</v>
      </c>
      <c r="BZ922" s="52" t="s">
        <v>716</v>
      </c>
    </row>
    <row r="923" spans="54:78" x14ac:dyDescent="0.3">
      <c r="BB923" s="105" t="e">
        <f>VLOOKUP(C923,#REF!, 2,FALSE)</f>
        <v>#REF!</v>
      </c>
      <c r="BP923" s="52" t="s">
        <v>4167</v>
      </c>
      <c r="BQ923" s="52" t="s">
        <v>788</v>
      </c>
      <c r="BR923" s="52" t="s">
        <v>1345</v>
      </c>
      <c r="BX923" s="52" t="s">
        <v>4167</v>
      </c>
      <c r="BY923" s="52" t="s">
        <v>788</v>
      </c>
      <c r="BZ923" s="52" t="s">
        <v>1345</v>
      </c>
    </row>
    <row r="924" spans="54:78" x14ac:dyDescent="0.3">
      <c r="BB924" s="105" t="e">
        <f>VLOOKUP(C924,#REF!, 2,FALSE)</f>
        <v>#REF!</v>
      </c>
      <c r="BP924" s="52" t="s">
        <v>4168</v>
      </c>
      <c r="BQ924" s="52" t="s">
        <v>811</v>
      </c>
      <c r="BR924" s="52" t="s">
        <v>4170</v>
      </c>
      <c r="BX924" s="52" t="s">
        <v>4168</v>
      </c>
      <c r="BY924" s="52" t="s">
        <v>811</v>
      </c>
      <c r="BZ924" s="52" t="s">
        <v>4170</v>
      </c>
    </row>
    <row r="925" spans="54:78" x14ac:dyDescent="0.3">
      <c r="BB925" s="105" t="e">
        <f>VLOOKUP(C925,#REF!, 2,FALSE)</f>
        <v>#REF!</v>
      </c>
      <c r="BP925" s="52" t="s">
        <v>4171</v>
      </c>
      <c r="BQ925" s="52" t="s">
        <v>743</v>
      </c>
      <c r="BR925" s="52" t="s">
        <v>2065</v>
      </c>
      <c r="BX925" s="52" t="s">
        <v>4171</v>
      </c>
      <c r="BY925" s="52" t="s">
        <v>743</v>
      </c>
      <c r="BZ925" s="52" t="s">
        <v>2065</v>
      </c>
    </row>
    <row r="926" spans="54:78" x14ac:dyDescent="0.3">
      <c r="BB926" s="105" t="e">
        <f>VLOOKUP(C926,#REF!, 2,FALSE)</f>
        <v>#REF!</v>
      </c>
      <c r="BP926" s="52" t="s">
        <v>4172</v>
      </c>
      <c r="BQ926" s="52" t="s">
        <v>920</v>
      </c>
      <c r="BR926" s="52" t="s">
        <v>3790</v>
      </c>
      <c r="BX926" s="52" t="s">
        <v>4172</v>
      </c>
      <c r="BY926" s="52" t="s">
        <v>920</v>
      </c>
      <c r="BZ926" s="52" t="s">
        <v>3790</v>
      </c>
    </row>
    <row r="927" spans="54:78" x14ac:dyDescent="0.3">
      <c r="BB927" s="105" t="e">
        <f>VLOOKUP(C927,#REF!, 2,FALSE)</f>
        <v>#REF!</v>
      </c>
      <c r="BP927" s="52" t="s">
        <v>830</v>
      </c>
      <c r="BQ927" s="52" t="s">
        <v>1350</v>
      </c>
      <c r="BR927" s="52" t="s">
        <v>4174</v>
      </c>
      <c r="BX927" s="52" t="s">
        <v>830</v>
      </c>
      <c r="BY927" s="52" t="s">
        <v>1350</v>
      </c>
      <c r="BZ927" s="52" t="s">
        <v>4174</v>
      </c>
    </row>
    <row r="928" spans="54:78" x14ac:dyDescent="0.3">
      <c r="BB928" s="105" t="e">
        <f>VLOOKUP(C928,#REF!, 2,FALSE)</f>
        <v>#REF!</v>
      </c>
      <c r="BP928" s="52" t="s">
        <v>4175</v>
      </c>
      <c r="BQ928" s="52" t="s">
        <v>707</v>
      </c>
      <c r="BR928" s="52" t="s">
        <v>4176</v>
      </c>
      <c r="BX928" s="52" t="s">
        <v>4175</v>
      </c>
      <c r="BY928" s="52" t="s">
        <v>707</v>
      </c>
      <c r="BZ928" s="52" t="s">
        <v>4176</v>
      </c>
    </row>
    <row r="929" spans="54:78" x14ac:dyDescent="0.3">
      <c r="BB929" s="105" t="e">
        <f>VLOOKUP(C929,#REF!, 2,FALSE)</f>
        <v>#REF!</v>
      </c>
      <c r="BP929" s="52" t="s">
        <v>4177</v>
      </c>
      <c r="BQ929" s="52" t="s">
        <v>3223</v>
      </c>
      <c r="BR929" s="52" t="s">
        <v>4178</v>
      </c>
      <c r="BX929" s="52" t="s">
        <v>4177</v>
      </c>
      <c r="BY929" s="52" t="s">
        <v>3223</v>
      </c>
      <c r="BZ929" s="52" t="s">
        <v>4178</v>
      </c>
    </row>
    <row r="930" spans="54:78" x14ac:dyDescent="0.3">
      <c r="BB930" s="105" t="e">
        <f>VLOOKUP(C930,#REF!, 2,FALSE)</f>
        <v>#REF!</v>
      </c>
      <c r="BP930" s="52" t="s">
        <v>831</v>
      </c>
      <c r="BQ930" s="52" t="s">
        <v>673</v>
      </c>
      <c r="BR930" s="52" t="s">
        <v>4179</v>
      </c>
      <c r="BX930" s="52" t="s">
        <v>831</v>
      </c>
      <c r="BY930" s="52" t="s">
        <v>673</v>
      </c>
      <c r="BZ930" s="52" t="s">
        <v>4179</v>
      </c>
    </row>
    <row r="931" spans="54:78" x14ac:dyDescent="0.3">
      <c r="BB931" s="105" t="e">
        <f>VLOOKUP(C931,#REF!, 2,FALSE)</f>
        <v>#REF!</v>
      </c>
      <c r="BP931" s="52" t="s">
        <v>4180</v>
      </c>
      <c r="BQ931" s="52" t="s">
        <v>2993</v>
      </c>
      <c r="BR931" s="52" t="s">
        <v>2993</v>
      </c>
      <c r="BX931" s="52" t="s">
        <v>4180</v>
      </c>
      <c r="BY931" s="52" t="s">
        <v>2993</v>
      </c>
      <c r="BZ931" s="52" t="s">
        <v>2993</v>
      </c>
    </row>
    <row r="932" spans="54:78" x14ac:dyDescent="0.3">
      <c r="BB932" s="105" t="e">
        <f>VLOOKUP(C932,#REF!, 2,FALSE)</f>
        <v>#REF!</v>
      </c>
      <c r="BP932" s="52" t="s">
        <v>4181</v>
      </c>
      <c r="BQ932" s="52" t="s">
        <v>3223</v>
      </c>
      <c r="BR932" s="52" t="s">
        <v>2434</v>
      </c>
      <c r="BX932" s="52" t="s">
        <v>4181</v>
      </c>
      <c r="BY932" s="52" t="s">
        <v>3223</v>
      </c>
      <c r="BZ932" s="52" t="s">
        <v>2434</v>
      </c>
    </row>
    <row r="933" spans="54:78" x14ac:dyDescent="0.3">
      <c r="BB933" s="105" t="e">
        <f>VLOOKUP(C933,#REF!, 2,FALSE)</f>
        <v>#REF!</v>
      </c>
      <c r="BP933" s="52" t="s">
        <v>4182</v>
      </c>
      <c r="BQ933" s="52" t="s">
        <v>2993</v>
      </c>
      <c r="BR933" s="52" t="s">
        <v>4183</v>
      </c>
      <c r="BX933" s="52" t="s">
        <v>4182</v>
      </c>
      <c r="BY933" s="52" t="s">
        <v>2993</v>
      </c>
      <c r="BZ933" s="52" t="s">
        <v>4183</v>
      </c>
    </row>
    <row r="934" spans="54:78" x14ac:dyDescent="0.3">
      <c r="BB934" s="105" t="e">
        <f>VLOOKUP(C934,#REF!, 2,FALSE)</f>
        <v>#REF!</v>
      </c>
      <c r="BP934" s="52" t="s">
        <v>832</v>
      </c>
      <c r="BQ934" s="52" t="s">
        <v>857</v>
      </c>
      <c r="BR934" s="52" t="s">
        <v>4184</v>
      </c>
      <c r="BX934" s="52" t="s">
        <v>832</v>
      </c>
      <c r="BY934" s="52" t="s">
        <v>857</v>
      </c>
      <c r="BZ934" s="52" t="s">
        <v>4184</v>
      </c>
    </row>
    <row r="935" spans="54:78" x14ac:dyDescent="0.3">
      <c r="BB935" s="105" t="e">
        <f>VLOOKUP(C935,#REF!, 2,FALSE)</f>
        <v>#REF!</v>
      </c>
      <c r="BP935" s="52" t="s">
        <v>4185</v>
      </c>
      <c r="BQ935" s="52" t="s">
        <v>667</v>
      </c>
      <c r="BR935" s="52" t="s">
        <v>4186</v>
      </c>
      <c r="BX935" s="52" t="s">
        <v>4185</v>
      </c>
      <c r="BY935" s="52" t="s">
        <v>667</v>
      </c>
      <c r="BZ935" s="52" t="s">
        <v>4186</v>
      </c>
    </row>
    <row r="936" spans="54:78" x14ac:dyDescent="0.3">
      <c r="BB936" s="105" t="e">
        <f>VLOOKUP(C936,#REF!, 2,FALSE)</f>
        <v>#REF!</v>
      </c>
      <c r="BP936" s="52" t="s">
        <v>533</v>
      </c>
      <c r="BQ936" s="52" t="s">
        <v>3276</v>
      </c>
      <c r="BR936" s="52" t="s">
        <v>4187</v>
      </c>
      <c r="BX936" s="52" t="s">
        <v>533</v>
      </c>
      <c r="BY936" s="52" t="s">
        <v>3276</v>
      </c>
      <c r="BZ936" s="52" t="s">
        <v>4187</v>
      </c>
    </row>
    <row r="937" spans="54:78" x14ac:dyDescent="0.3">
      <c r="BB937" s="105" t="e">
        <f>VLOOKUP(C937,#REF!, 2,FALSE)</f>
        <v>#REF!</v>
      </c>
      <c r="BP937" s="52" t="s">
        <v>4188</v>
      </c>
      <c r="BQ937" s="52" t="s">
        <v>3059</v>
      </c>
      <c r="BR937" s="52" t="s">
        <v>4189</v>
      </c>
      <c r="BX937" s="52" t="s">
        <v>4188</v>
      </c>
      <c r="BY937" s="52" t="s">
        <v>3059</v>
      </c>
      <c r="BZ937" s="52" t="s">
        <v>4189</v>
      </c>
    </row>
    <row r="938" spans="54:78" x14ac:dyDescent="0.3">
      <c r="BB938" s="105" t="e">
        <f>VLOOKUP(C938,#REF!, 2,FALSE)</f>
        <v>#REF!</v>
      </c>
      <c r="BP938" s="52" t="s">
        <v>4190</v>
      </c>
      <c r="BQ938" s="52" t="s">
        <v>3276</v>
      </c>
      <c r="BR938" s="52" t="s">
        <v>4191</v>
      </c>
      <c r="BX938" s="52" t="s">
        <v>4190</v>
      </c>
      <c r="BY938" s="52" t="s">
        <v>3276</v>
      </c>
      <c r="BZ938" s="52" t="s">
        <v>4191</v>
      </c>
    </row>
    <row r="939" spans="54:78" x14ac:dyDescent="0.3">
      <c r="BB939" s="105" t="e">
        <f>VLOOKUP(C939,#REF!, 2,FALSE)</f>
        <v>#REF!</v>
      </c>
      <c r="BP939" s="52" t="s">
        <v>4192</v>
      </c>
      <c r="BQ939" s="52" t="s">
        <v>3276</v>
      </c>
      <c r="BR939" s="52" t="s">
        <v>2997</v>
      </c>
      <c r="BX939" s="52" t="s">
        <v>4192</v>
      </c>
      <c r="BY939" s="52" t="s">
        <v>3276</v>
      </c>
      <c r="BZ939" s="52" t="s">
        <v>2997</v>
      </c>
    </row>
    <row r="940" spans="54:78" x14ac:dyDescent="0.3">
      <c r="BB940" s="105" t="e">
        <f>VLOOKUP(C940,#REF!, 2,FALSE)</f>
        <v>#REF!</v>
      </c>
      <c r="BP940" s="52" t="s">
        <v>4193</v>
      </c>
      <c r="BQ940" s="52" t="s">
        <v>1350</v>
      </c>
      <c r="BR940" s="52" t="s">
        <v>4194</v>
      </c>
      <c r="BX940" s="52" t="s">
        <v>4193</v>
      </c>
      <c r="BY940" s="52" t="s">
        <v>1350</v>
      </c>
      <c r="BZ940" s="52" t="s">
        <v>4194</v>
      </c>
    </row>
    <row r="941" spans="54:78" x14ac:dyDescent="0.3">
      <c r="BB941" s="105" t="e">
        <f>VLOOKUP(C941,#REF!, 2,FALSE)</f>
        <v>#REF!</v>
      </c>
      <c r="BP941" s="52" t="s">
        <v>833</v>
      </c>
      <c r="BQ941" s="52" t="s">
        <v>3059</v>
      </c>
      <c r="BR941" s="52" t="s">
        <v>4195</v>
      </c>
      <c r="BX941" s="52" t="s">
        <v>833</v>
      </c>
      <c r="BY941" s="52" t="s">
        <v>3059</v>
      </c>
      <c r="BZ941" s="52" t="s">
        <v>4195</v>
      </c>
    </row>
    <row r="942" spans="54:78" x14ac:dyDescent="0.3">
      <c r="BB942" s="105" t="e">
        <f>VLOOKUP(C942,#REF!, 2,FALSE)</f>
        <v>#REF!</v>
      </c>
      <c r="BP942" s="52" t="s">
        <v>4196</v>
      </c>
      <c r="BQ942" s="52" t="s">
        <v>818</v>
      </c>
      <c r="BR942" s="52" t="s">
        <v>4197</v>
      </c>
      <c r="BX942" s="52" t="s">
        <v>4196</v>
      </c>
      <c r="BY942" s="52" t="s">
        <v>818</v>
      </c>
      <c r="BZ942" s="52" t="s">
        <v>4197</v>
      </c>
    </row>
    <row r="943" spans="54:78" x14ac:dyDescent="0.3">
      <c r="BB943" s="105" t="e">
        <f>VLOOKUP(C943,#REF!, 2,FALSE)</f>
        <v>#REF!</v>
      </c>
      <c r="BP943" s="52" t="s">
        <v>4198</v>
      </c>
      <c r="BQ943" s="52" t="s">
        <v>3059</v>
      </c>
      <c r="BR943" s="52" t="s">
        <v>4199</v>
      </c>
      <c r="BX943" s="52" t="s">
        <v>4198</v>
      </c>
      <c r="BY943" s="52" t="s">
        <v>3059</v>
      </c>
      <c r="BZ943" s="52" t="s">
        <v>4199</v>
      </c>
    </row>
    <row r="944" spans="54:78" x14ac:dyDescent="0.3">
      <c r="BB944" s="105" t="e">
        <f>VLOOKUP(C944,#REF!, 2,FALSE)</f>
        <v>#REF!</v>
      </c>
      <c r="BP944" s="52" t="s">
        <v>4200</v>
      </c>
      <c r="BQ944" s="52" t="s">
        <v>3276</v>
      </c>
      <c r="BR944" s="52" t="s">
        <v>4202</v>
      </c>
      <c r="BX944" s="52" t="s">
        <v>4200</v>
      </c>
      <c r="BY944" s="52" t="s">
        <v>3276</v>
      </c>
      <c r="BZ944" s="52" t="s">
        <v>4202</v>
      </c>
    </row>
    <row r="945" spans="54:78" x14ac:dyDescent="0.3">
      <c r="BB945" s="105" t="e">
        <f>VLOOKUP(C945,#REF!, 2,FALSE)</f>
        <v>#REF!</v>
      </c>
      <c r="BP945" s="52" t="s">
        <v>4203</v>
      </c>
      <c r="BQ945" s="52" t="s">
        <v>1350</v>
      </c>
      <c r="BR945" s="52" t="s">
        <v>4204</v>
      </c>
      <c r="BX945" s="52" t="s">
        <v>4203</v>
      </c>
      <c r="BY945" s="52" t="s">
        <v>1350</v>
      </c>
      <c r="BZ945" s="52" t="s">
        <v>4204</v>
      </c>
    </row>
    <row r="946" spans="54:78" x14ac:dyDescent="0.3">
      <c r="BB946" s="105" t="e">
        <f>VLOOKUP(C946,#REF!, 2,FALSE)</f>
        <v>#REF!</v>
      </c>
      <c r="BP946" s="52" t="s">
        <v>4205</v>
      </c>
      <c r="BQ946" s="52" t="s">
        <v>3223</v>
      </c>
      <c r="BR946" s="52" t="s">
        <v>4206</v>
      </c>
      <c r="BX946" s="52" t="s">
        <v>4205</v>
      </c>
      <c r="BY946" s="52" t="s">
        <v>3223</v>
      </c>
      <c r="BZ946" s="52" t="s">
        <v>4206</v>
      </c>
    </row>
    <row r="947" spans="54:78" x14ac:dyDescent="0.3">
      <c r="BB947" s="105" t="e">
        <f>VLOOKUP(C947,#REF!, 2,FALSE)</f>
        <v>#REF!</v>
      </c>
      <c r="BP947" s="52" t="s">
        <v>4207</v>
      </c>
      <c r="BQ947" s="52" t="s">
        <v>3276</v>
      </c>
      <c r="BR947" s="52" t="s">
        <v>4208</v>
      </c>
      <c r="BX947" s="52" t="s">
        <v>4207</v>
      </c>
      <c r="BY947" s="52" t="s">
        <v>3276</v>
      </c>
      <c r="BZ947" s="52" t="s">
        <v>4208</v>
      </c>
    </row>
    <row r="948" spans="54:78" x14ac:dyDescent="0.3">
      <c r="BB948" s="105" t="e">
        <f>VLOOKUP(C948,#REF!, 2,FALSE)</f>
        <v>#REF!</v>
      </c>
      <c r="BP948" s="52" t="s">
        <v>4209</v>
      </c>
      <c r="BQ948" s="52" t="s">
        <v>3276</v>
      </c>
      <c r="BR948" s="52" t="s">
        <v>4210</v>
      </c>
      <c r="BX948" s="52" t="s">
        <v>4209</v>
      </c>
      <c r="BY948" s="52" t="s">
        <v>3276</v>
      </c>
      <c r="BZ948" s="52" t="s">
        <v>4210</v>
      </c>
    </row>
    <row r="949" spans="54:78" x14ac:dyDescent="0.3">
      <c r="BB949" s="105" t="e">
        <f>VLOOKUP(C949,#REF!, 2,FALSE)</f>
        <v>#REF!</v>
      </c>
      <c r="BP949" s="52" t="s">
        <v>834</v>
      </c>
      <c r="BQ949" s="52" t="s">
        <v>3276</v>
      </c>
      <c r="BR949" s="52" t="s">
        <v>4211</v>
      </c>
      <c r="BX949" s="52" t="s">
        <v>834</v>
      </c>
      <c r="BY949" s="52" t="s">
        <v>3276</v>
      </c>
      <c r="BZ949" s="52" t="s">
        <v>4211</v>
      </c>
    </row>
    <row r="950" spans="54:78" x14ac:dyDescent="0.3">
      <c r="BB950" s="105" t="e">
        <f>VLOOKUP(C950,#REF!, 2,FALSE)</f>
        <v>#REF!</v>
      </c>
      <c r="BP950" s="52" t="s">
        <v>4212</v>
      </c>
      <c r="BQ950" s="52" t="s">
        <v>3019</v>
      </c>
      <c r="BR950" s="52" t="s">
        <v>956</v>
      </c>
      <c r="BX950" s="52" t="s">
        <v>4212</v>
      </c>
      <c r="BY950" s="52" t="s">
        <v>3019</v>
      </c>
      <c r="BZ950" s="52" t="s">
        <v>956</v>
      </c>
    </row>
    <row r="951" spans="54:78" x14ac:dyDescent="0.3">
      <c r="BB951" s="105" t="e">
        <f>VLOOKUP(C951,#REF!, 2,FALSE)</f>
        <v>#REF!</v>
      </c>
      <c r="BP951" s="52" t="s">
        <v>4213</v>
      </c>
      <c r="BQ951" s="52" t="s">
        <v>849</v>
      </c>
      <c r="BR951" s="52" t="s">
        <v>4214</v>
      </c>
      <c r="BX951" s="52" t="s">
        <v>4213</v>
      </c>
      <c r="BY951" s="52" t="s">
        <v>849</v>
      </c>
      <c r="BZ951" s="52" t="s">
        <v>4214</v>
      </c>
    </row>
    <row r="952" spans="54:78" x14ac:dyDescent="0.3">
      <c r="BB952" s="105" t="e">
        <f>VLOOKUP(C952,#REF!, 2,FALSE)</f>
        <v>#REF!</v>
      </c>
      <c r="BP952" s="52" t="s">
        <v>4215</v>
      </c>
      <c r="BQ952" s="52" t="s">
        <v>1350</v>
      </c>
      <c r="BR952" s="52" t="s">
        <v>4216</v>
      </c>
      <c r="BX952" s="52" t="s">
        <v>4215</v>
      </c>
      <c r="BY952" s="52" t="s">
        <v>1350</v>
      </c>
      <c r="BZ952" s="52" t="s">
        <v>4216</v>
      </c>
    </row>
    <row r="953" spans="54:78" x14ac:dyDescent="0.3">
      <c r="BB953" s="105" t="e">
        <f>VLOOKUP(C953,#REF!, 2,FALSE)</f>
        <v>#REF!</v>
      </c>
      <c r="BP953" s="52" t="s">
        <v>835</v>
      </c>
      <c r="BQ953" s="52" t="s">
        <v>3016</v>
      </c>
      <c r="BR953" s="52" t="s">
        <v>4217</v>
      </c>
      <c r="BX953" s="52" t="s">
        <v>835</v>
      </c>
      <c r="BY953" s="52" t="s">
        <v>3016</v>
      </c>
      <c r="BZ953" s="52" t="s">
        <v>4217</v>
      </c>
    </row>
    <row r="954" spans="54:78" x14ac:dyDescent="0.3">
      <c r="BB954" s="105" t="e">
        <f>VLOOKUP(C954,#REF!, 2,FALSE)</f>
        <v>#REF!</v>
      </c>
      <c r="BP954" s="52" t="s">
        <v>4218</v>
      </c>
      <c r="BQ954" s="52" t="s">
        <v>788</v>
      </c>
      <c r="BR954" s="52" t="s">
        <v>4220</v>
      </c>
      <c r="BX954" s="52" t="s">
        <v>4218</v>
      </c>
      <c r="BY954" s="52" t="s">
        <v>788</v>
      </c>
      <c r="BZ954" s="52" t="s">
        <v>4220</v>
      </c>
    </row>
    <row r="955" spans="54:78" x14ac:dyDescent="0.3">
      <c r="BB955" s="105" t="e">
        <f>VLOOKUP(C955,#REF!, 2,FALSE)</f>
        <v>#REF!</v>
      </c>
      <c r="BP955" s="52" t="s">
        <v>4221</v>
      </c>
      <c r="BQ955" s="52" t="s">
        <v>2993</v>
      </c>
      <c r="BR955" s="52" t="s">
        <v>2993</v>
      </c>
      <c r="BX955" s="52" t="s">
        <v>4221</v>
      </c>
      <c r="BY955" s="52" t="s">
        <v>2993</v>
      </c>
      <c r="BZ955" s="52" t="s">
        <v>2993</v>
      </c>
    </row>
    <row r="956" spans="54:78" x14ac:dyDescent="0.3">
      <c r="BB956" s="105" t="e">
        <f>VLOOKUP(C956,#REF!, 2,FALSE)</f>
        <v>#REF!</v>
      </c>
      <c r="BP956" s="52" t="s">
        <v>4222</v>
      </c>
      <c r="BQ956" s="52" t="s">
        <v>2993</v>
      </c>
      <c r="BR956" s="52" t="s">
        <v>4223</v>
      </c>
      <c r="BX956" s="52" t="s">
        <v>4222</v>
      </c>
      <c r="BY956" s="52" t="s">
        <v>2993</v>
      </c>
      <c r="BZ956" s="52" t="s">
        <v>4223</v>
      </c>
    </row>
    <row r="957" spans="54:78" x14ac:dyDescent="0.3">
      <c r="BB957" s="105" t="e">
        <f>VLOOKUP(C957,#REF!, 2,FALSE)</f>
        <v>#REF!</v>
      </c>
      <c r="BP957" s="52" t="s">
        <v>4224</v>
      </c>
      <c r="BQ957" s="52" t="s">
        <v>703</v>
      </c>
      <c r="BR957" s="52" t="s">
        <v>4226</v>
      </c>
      <c r="BX957" s="52" t="s">
        <v>4224</v>
      </c>
      <c r="BY957" s="52" t="s">
        <v>703</v>
      </c>
      <c r="BZ957" s="52" t="s">
        <v>4226</v>
      </c>
    </row>
    <row r="958" spans="54:78" x14ac:dyDescent="0.3">
      <c r="BB958" s="105" t="e">
        <f>VLOOKUP(C958,#REF!, 2,FALSE)</f>
        <v>#REF!</v>
      </c>
      <c r="BP958" s="52" t="s">
        <v>4227</v>
      </c>
      <c r="BQ958" s="52" t="s">
        <v>624</v>
      </c>
      <c r="BR958" s="52" t="s">
        <v>4228</v>
      </c>
      <c r="BX958" s="52" t="s">
        <v>4227</v>
      </c>
      <c r="BY958" s="52" t="s">
        <v>624</v>
      </c>
      <c r="BZ958" s="52" t="s">
        <v>4228</v>
      </c>
    </row>
    <row r="959" spans="54:78" x14ac:dyDescent="0.3">
      <c r="BB959" s="105" t="e">
        <f>VLOOKUP(C959,#REF!, 2,FALSE)</f>
        <v>#REF!</v>
      </c>
      <c r="BP959" s="52" t="s">
        <v>554</v>
      </c>
      <c r="BQ959" s="52" t="s">
        <v>645</v>
      </c>
      <c r="BR959" s="52" t="s">
        <v>4229</v>
      </c>
      <c r="BX959" s="52" t="s">
        <v>554</v>
      </c>
      <c r="BY959" s="52" t="s">
        <v>645</v>
      </c>
      <c r="BZ959" s="52" t="s">
        <v>4229</v>
      </c>
    </row>
    <row r="960" spans="54:78" x14ac:dyDescent="0.3">
      <c r="BB960" s="105" t="e">
        <f>VLOOKUP(C960,#REF!, 2,FALSE)</f>
        <v>#REF!</v>
      </c>
      <c r="BP960" s="52" t="s">
        <v>4230</v>
      </c>
      <c r="BQ960" s="52" t="s">
        <v>645</v>
      </c>
      <c r="BR960" s="52" t="s">
        <v>4231</v>
      </c>
      <c r="BX960" s="52" t="s">
        <v>4230</v>
      </c>
      <c r="BY960" s="52" t="s">
        <v>645</v>
      </c>
      <c r="BZ960" s="52" t="s">
        <v>4231</v>
      </c>
    </row>
    <row r="961" spans="54:78" x14ac:dyDescent="0.3">
      <c r="BB961" s="105" t="e">
        <f>VLOOKUP(C961,#REF!, 2,FALSE)</f>
        <v>#REF!</v>
      </c>
      <c r="BP961" s="52" t="s">
        <v>4232</v>
      </c>
      <c r="BQ961" s="52" t="s">
        <v>3223</v>
      </c>
      <c r="BR961" s="52" t="s">
        <v>4234</v>
      </c>
      <c r="BX961" s="52" t="s">
        <v>4232</v>
      </c>
      <c r="BY961" s="52" t="s">
        <v>3223</v>
      </c>
      <c r="BZ961" s="52" t="s">
        <v>4234</v>
      </c>
    </row>
    <row r="962" spans="54:78" x14ac:dyDescent="0.3">
      <c r="BB962" s="105" t="e">
        <f>VLOOKUP(C962,#REF!, 2,FALSE)</f>
        <v>#REF!</v>
      </c>
      <c r="BP962" s="52" t="s">
        <v>4235</v>
      </c>
      <c r="BQ962" s="52" t="s">
        <v>2993</v>
      </c>
      <c r="BR962" s="52" t="s">
        <v>1058</v>
      </c>
      <c r="BX962" s="52" t="s">
        <v>4235</v>
      </c>
      <c r="BY962" s="52" t="s">
        <v>2993</v>
      </c>
      <c r="BZ962" s="52" t="s">
        <v>1058</v>
      </c>
    </row>
    <row r="963" spans="54:78" x14ac:dyDescent="0.3">
      <c r="BB963" s="105" t="e">
        <f>VLOOKUP(C963,#REF!, 2,FALSE)</f>
        <v>#REF!</v>
      </c>
      <c r="BP963" s="52" t="s">
        <v>4237</v>
      </c>
      <c r="BQ963" s="52" t="s">
        <v>3276</v>
      </c>
      <c r="BR963" s="52" t="s">
        <v>3254</v>
      </c>
      <c r="BX963" s="52" t="s">
        <v>4237</v>
      </c>
      <c r="BY963" s="52" t="s">
        <v>3276</v>
      </c>
      <c r="BZ963" s="52" t="s">
        <v>3254</v>
      </c>
    </row>
    <row r="964" spans="54:78" x14ac:dyDescent="0.3">
      <c r="BB964" s="105" t="e">
        <f>VLOOKUP(C964,#REF!, 2,FALSE)</f>
        <v>#REF!</v>
      </c>
      <c r="BP964" s="52" t="s">
        <v>4238</v>
      </c>
      <c r="BQ964" s="52" t="s">
        <v>1147</v>
      </c>
      <c r="BR964" s="52" t="s">
        <v>4239</v>
      </c>
      <c r="BX964" s="52" t="s">
        <v>4238</v>
      </c>
      <c r="BY964" s="52" t="s">
        <v>1147</v>
      </c>
      <c r="BZ964" s="52" t="s">
        <v>4239</v>
      </c>
    </row>
    <row r="965" spans="54:78" x14ac:dyDescent="0.3">
      <c r="BB965" s="105" t="e">
        <f>VLOOKUP(C965,#REF!, 2,FALSE)</f>
        <v>#REF!</v>
      </c>
      <c r="BP965" s="52" t="s">
        <v>4240</v>
      </c>
      <c r="BQ965" s="52" t="s">
        <v>636</v>
      </c>
      <c r="BR965" s="52" t="s">
        <v>4242</v>
      </c>
      <c r="BX965" s="52" t="s">
        <v>4240</v>
      </c>
      <c r="BY965" s="52" t="s">
        <v>636</v>
      </c>
      <c r="BZ965" s="52" t="s">
        <v>4242</v>
      </c>
    </row>
    <row r="966" spans="54:78" x14ac:dyDescent="0.3">
      <c r="BB966" s="105" t="e">
        <f>VLOOKUP(C966,#REF!, 2,FALSE)</f>
        <v>#REF!</v>
      </c>
      <c r="BP966" s="52" t="s">
        <v>531</v>
      </c>
      <c r="BQ966" s="52" t="s">
        <v>642</v>
      </c>
      <c r="BR966" s="52" t="s">
        <v>4039</v>
      </c>
      <c r="BX966" s="52" t="s">
        <v>531</v>
      </c>
      <c r="BY966" s="52" t="s">
        <v>642</v>
      </c>
      <c r="BZ966" s="52" t="s">
        <v>4039</v>
      </c>
    </row>
    <row r="967" spans="54:78" x14ac:dyDescent="0.3">
      <c r="BB967" s="105" t="e">
        <f>VLOOKUP(C967,#REF!, 2,FALSE)</f>
        <v>#REF!</v>
      </c>
      <c r="BP967" s="52" t="s">
        <v>836</v>
      </c>
      <c r="BQ967" s="52" t="s">
        <v>642</v>
      </c>
      <c r="BR967" s="52" t="s">
        <v>4243</v>
      </c>
      <c r="BX967" s="52" t="s">
        <v>836</v>
      </c>
      <c r="BY967" s="52" t="s">
        <v>642</v>
      </c>
      <c r="BZ967" s="52" t="s">
        <v>4243</v>
      </c>
    </row>
    <row r="968" spans="54:78" x14ac:dyDescent="0.3">
      <c r="BB968" s="105" t="e">
        <f>VLOOKUP(C968,#REF!, 2,FALSE)</f>
        <v>#REF!</v>
      </c>
      <c r="BP968" s="52" t="s">
        <v>532</v>
      </c>
      <c r="BQ968" s="52" t="s">
        <v>642</v>
      </c>
      <c r="BR968" s="52" t="s">
        <v>4244</v>
      </c>
      <c r="BX968" s="52" t="s">
        <v>532</v>
      </c>
      <c r="BY968" s="52" t="s">
        <v>642</v>
      </c>
      <c r="BZ968" s="52" t="s">
        <v>4244</v>
      </c>
    </row>
    <row r="969" spans="54:78" x14ac:dyDescent="0.3">
      <c r="BB969" s="105" t="e">
        <f>VLOOKUP(C969,#REF!, 2,FALSE)</f>
        <v>#REF!</v>
      </c>
      <c r="BP969" s="52" t="s">
        <v>4245</v>
      </c>
      <c r="BQ969" s="52" t="s">
        <v>3276</v>
      </c>
      <c r="BR969" s="52" t="s">
        <v>4246</v>
      </c>
      <c r="BX969" s="52" t="s">
        <v>4245</v>
      </c>
      <c r="BY969" s="52" t="s">
        <v>3276</v>
      </c>
      <c r="BZ969" s="52" t="s">
        <v>4246</v>
      </c>
    </row>
    <row r="970" spans="54:78" x14ac:dyDescent="0.3">
      <c r="BB970" s="105" t="e">
        <f>VLOOKUP(C970,#REF!, 2,FALSE)</f>
        <v>#REF!</v>
      </c>
      <c r="BP970" s="52" t="s">
        <v>837</v>
      </c>
      <c r="BQ970" s="52" t="s">
        <v>1350</v>
      </c>
      <c r="BR970" s="52" t="s">
        <v>4247</v>
      </c>
      <c r="BX970" s="52" t="s">
        <v>837</v>
      </c>
      <c r="BY970" s="52" t="s">
        <v>1350</v>
      </c>
      <c r="BZ970" s="52" t="s">
        <v>4247</v>
      </c>
    </row>
    <row r="971" spans="54:78" x14ac:dyDescent="0.3">
      <c r="BB971" s="105" t="e">
        <f>VLOOKUP(C971,#REF!, 2,FALSE)</f>
        <v>#REF!</v>
      </c>
      <c r="BP971" s="52" t="s">
        <v>4248</v>
      </c>
      <c r="BQ971" s="52" t="s">
        <v>3059</v>
      </c>
      <c r="BR971" s="52" t="s">
        <v>2990</v>
      </c>
      <c r="BX971" s="52" t="s">
        <v>4248</v>
      </c>
      <c r="BY971" s="52" t="s">
        <v>3059</v>
      </c>
      <c r="BZ971" s="52" t="s">
        <v>2990</v>
      </c>
    </row>
    <row r="972" spans="54:78" x14ac:dyDescent="0.3">
      <c r="BB972" s="105" t="e">
        <f>VLOOKUP(C972,#REF!, 2,FALSE)</f>
        <v>#REF!</v>
      </c>
      <c r="BP972" s="52" t="s">
        <v>4249</v>
      </c>
      <c r="BQ972" s="52" t="s">
        <v>3019</v>
      </c>
      <c r="BR972" s="52" t="s">
        <v>3178</v>
      </c>
      <c r="BX972" s="52" t="s">
        <v>4249</v>
      </c>
      <c r="BY972" s="52" t="s">
        <v>3019</v>
      </c>
      <c r="BZ972" s="52" t="s">
        <v>3178</v>
      </c>
    </row>
    <row r="973" spans="54:78" x14ac:dyDescent="0.3">
      <c r="BB973" s="105" t="e">
        <f>VLOOKUP(C973,#REF!, 2,FALSE)</f>
        <v>#REF!</v>
      </c>
      <c r="BP973" s="52" t="s">
        <v>4250</v>
      </c>
      <c r="BQ973" s="52" t="s">
        <v>2988</v>
      </c>
      <c r="BR973" s="52" t="s">
        <v>3561</v>
      </c>
      <c r="BX973" s="52" t="s">
        <v>4250</v>
      </c>
      <c r="BY973" s="52" t="s">
        <v>2988</v>
      </c>
      <c r="BZ973" s="52" t="s">
        <v>3561</v>
      </c>
    </row>
    <row r="974" spans="54:78" x14ac:dyDescent="0.3">
      <c r="BB974" s="105" t="e">
        <f>VLOOKUP(C974,#REF!, 2,FALSE)</f>
        <v>#REF!</v>
      </c>
      <c r="BP974" s="52" t="s">
        <v>4251</v>
      </c>
      <c r="BQ974" s="52" t="s">
        <v>1275</v>
      </c>
      <c r="BR974" s="52" t="s">
        <v>4252</v>
      </c>
      <c r="BX974" s="52" t="s">
        <v>4251</v>
      </c>
      <c r="BY974" s="52" t="s">
        <v>1275</v>
      </c>
      <c r="BZ974" s="52" t="s">
        <v>4252</v>
      </c>
    </row>
    <row r="975" spans="54:78" x14ac:dyDescent="0.3">
      <c r="BB975" s="105" t="e">
        <f>VLOOKUP(C975,#REF!, 2,FALSE)</f>
        <v>#REF!</v>
      </c>
      <c r="BP975" s="52" t="s">
        <v>4253</v>
      </c>
      <c r="BQ975" s="52" t="s">
        <v>3059</v>
      </c>
      <c r="BR975" s="52" t="s">
        <v>4254</v>
      </c>
      <c r="BX975" s="52" t="s">
        <v>4253</v>
      </c>
      <c r="BY975" s="52" t="s">
        <v>3059</v>
      </c>
      <c r="BZ975" s="52" t="s">
        <v>4254</v>
      </c>
    </row>
    <row r="976" spans="54:78" x14ac:dyDescent="0.3">
      <c r="BB976" s="105" t="e">
        <f>VLOOKUP(C976,#REF!, 2,FALSE)</f>
        <v>#REF!</v>
      </c>
      <c r="BP976" s="52" t="s">
        <v>553</v>
      </c>
      <c r="BQ976" s="52" t="s">
        <v>2993</v>
      </c>
      <c r="BR976" s="52" t="s">
        <v>4255</v>
      </c>
      <c r="BX976" s="52" t="s">
        <v>553</v>
      </c>
      <c r="BY976" s="52" t="s">
        <v>2993</v>
      </c>
      <c r="BZ976" s="52" t="s">
        <v>4255</v>
      </c>
    </row>
    <row r="977" spans="54:78" x14ac:dyDescent="0.3">
      <c r="BB977" s="105" t="e">
        <f>VLOOKUP(C977,#REF!, 2,FALSE)</f>
        <v>#REF!</v>
      </c>
      <c r="BP977" s="52" t="s">
        <v>4256</v>
      </c>
      <c r="BQ977" s="52" t="s">
        <v>3019</v>
      </c>
      <c r="BR977" s="52" t="s">
        <v>4257</v>
      </c>
      <c r="BX977" s="52" t="s">
        <v>4256</v>
      </c>
      <c r="BY977" s="52" t="s">
        <v>3019</v>
      </c>
      <c r="BZ977" s="52" t="s">
        <v>4257</v>
      </c>
    </row>
    <row r="978" spans="54:78" x14ac:dyDescent="0.3">
      <c r="BB978" s="105" t="e">
        <f>VLOOKUP(C978,#REF!, 2,FALSE)</f>
        <v>#REF!</v>
      </c>
      <c r="BP978" s="52" t="s">
        <v>4258</v>
      </c>
      <c r="BQ978" s="52" t="s">
        <v>622</v>
      </c>
      <c r="BR978" s="52" t="s">
        <v>4259</v>
      </c>
      <c r="BX978" s="52" t="s">
        <v>4258</v>
      </c>
      <c r="BY978" s="52" t="s">
        <v>622</v>
      </c>
      <c r="BZ978" s="52" t="s">
        <v>4259</v>
      </c>
    </row>
    <row r="979" spans="54:78" x14ac:dyDescent="0.3">
      <c r="BB979" s="105" t="e">
        <f>VLOOKUP(C979,#REF!, 2,FALSE)</f>
        <v>#REF!</v>
      </c>
      <c r="BP979" s="52" t="s">
        <v>4260</v>
      </c>
      <c r="BQ979" s="52" t="s">
        <v>1277</v>
      </c>
      <c r="BR979" s="52" t="s">
        <v>4261</v>
      </c>
      <c r="BX979" s="52" t="s">
        <v>4260</v>
      </c>
      <c r="BY979" s="52" t="s">
        <v>1277</v>
      </c>
      <c r="BZ979" s="52" t="s">
        <v>4261</v>
      </c>
    </row>
    <row r="980" spans="54:78" x14ac:dyDescent="0.3">
      <c r="BB980" s="105" t="e">
        <f>VLOOKUP(C980,#REF!, 2,FALSE)</f>
        <v>#REF!</v>
      </c>
      <c r="BP980" s="52" t="s">
        <v>4262</v>
      </c>
      <c r="BQ980" s="52" t="s">
        <v>2993</v>
      </c>
      <c r="BR980" s="52" t="s">
        <v>2993</v>
      </c>
      <c r="BX980" s="52" t="s">
        <v>4262</v>
      </c>
      <c r="BY980" s="52" t="s">
        <v>2993</v>
      </c>
      <c r="BZ980" s="52" t="s">
        <v>2993</v>
      </c>
    </row>
    <row r="981" spans="54:78" x14ac:dyDescent="0.3">
      <c r="BB981" s="105" t="e">
        <f>VLOOKUP(C981,#REF!, 2,FALSE)</f>
        <v>#REF!</v>
      </c>
      <c r="BP981" s="52" t="s">
        <v>838</v>
      </c>
      <c r="BQ981" s="52" t="s">
        <v>2993</v>
      </c>
      <c r="BR981" s="52" t="s">
        <v>861</v>
      </c>
      <c r="BX981" s="52" t="s">
        <v>838</v>
      </c>
      <c r="BY981" s="52" t="s">
        <v>2993</v>
      </c>
      <c r="BZ981" s="52" t="s">
        <v>861</v>
      </c>
    </row>
    <row r="982" spans="54:78" x14ac:dyDescent="0.3">
      <c r="BB982" s="105" t="e">
        <f>VLOOKUP(C982,#REF!, 2,FALSE)</f>
        <v>#REF!</v>
      </c>
      <c r="BP982" s="52" t="s">
        <v>839</v>
      </c>
      <c r="BQ982" s="52" t="s">
        <v>818</v>
      </c>
      <c r="BR982" s="52" t="s">
        <v>4263</v>
      </c>
      <c r="BX982" s="52" t="s">
        <v>839</v>
      </c>
      <c r="BY982" s="52" t="s">
        <v>818</v>
      </c>
      <c r="BZ982" s="52" t="s">
        <v>4263</v>
      </c>
    </row>
    <row r="983" spans="54:78" x14ac:dyDescent="0.3">
      <c r="BB983" s="105" t="e">
        <f>VLOOKUP(C983,#REF!, 2,FALSE)</f>
        <v>#REF!</v>
      </c>
      <c r="BP983" s="52" t="s">
        <v>4264</v>
      </c>
      <c r="BQ983" s="52" t="s">
        <v>3059</v>
      </c>
      <c r="BR983" s="52" t="s">
        <v>4266</v>
      </c>
      <c r="BX983" s="52" t="s">
        <v>4264</v>
      </c>
      <c r="BY983" s="52" t="s">
        <v>3059</v>
      </c>
      <c r="BZ983" s="52" t="s">
        <v>4266</v>
      </c>
    </row>
    <row r="984" spans="54:78" x14ac:dyDescent="0.3">
      <c r="BB984" s="105" t="e">
        <f>VLOOKUP(C984,#REF!, 2,FALSE)</f>
        <v>#REF!</v>
      </c>
      <c r="BP984" s="52" t="s">
        <v>4267</v>
      </c>
      <c r="BQ984" s="52" t="s">
        <v>621</v>
      </c>
      <c r="BR984" s="52" t="s">
        <v>4268</v>
      </c>
      <c r="BX984" s="52" t="s">
        <v>4267</v>
      </c>
      <c r="BY984" s="52" t="s">
        <v>621</v>
      </c>
      <c r="BZ984" s="52" t="s">
        <v>4268</v>
      </c>
    </row>
    <row r="985" spans="54:78" x14ac:dyDescent="0.3">
      <c r="BB985" s="105" t="e">
        <f>VLOOKUP(C985,#REF!, 2,FALSE)</f>
        <v>#REF!</v>
      </c>
      <c r="BP985" s="52" t="s">
        <v>4269</v>
      </c>
      <c r="BQ985" s="52" t="s">
        <v>669</v>
      </c>
      <c r="BR985" s="52" t="s">
        <v>4270</v>
      </c>
      <c r="BX985" s="52" t="s">
        <v>4269</v>
      </c>
      <c r="BY985" s="52" t="s">
        <v>669</v>
      </c>
      <c r="BZ985" s="52" t="s">
        <v>4270</v>
      </c>
    </row>
    <row r="986" spans="54:78" x14ac:dyDescent="0.3">
      <c r="BB986" s="105" t="e">
        <f>VLOOKUP(C986,#REF!, 2,FALSE)</f>
        <v>#REF!</v>
      </c>
      <c r="BP986" s="52" t="s">
        <v>4272</v>
      </c>
      <c r="BQ986" s="52" t="s">
        <v>672</v>
      </c>
      <c r="BR986" s="52" t="s">
        <v>2118</v>
      </c>
      <c r="BX986" s="52" t="s">
        <v>4272</v>
      </c>
      <c r="BY986" s="52" t="s">
        <v>672</v>
      </c>
      <c r="BZ986" s="52" t="s">
        <v>2118</v>
      </c>
    </row>
    <row r="987" spans="54:78" x14ac:dyDescent="0.3">
      <c r="BB987" s="105" t="e">
        <f>VLOOKUP(C987,#REF!, 2,FALSE)</f>
        <v>#REF!</v>
      </c>
      <c r="BP987" s="52" t="s">
        <v>4273</v>
      </c>
      <c r="BQ987" s="52" t="s">
        <v>645</v>
      </c>
      <c r="BR987" s="52" t="s">
        <v>4274</v>
      </c>
      <c r="BX987" s="52" t="s">
        <v>4273</v>
      </c>
      <c r="BY987" s="52" t="s">
        <v>645</v>
      </c>
      <c r="BZ987" s="52" t="s">
        <v>4274</v>
      </c>
    </row>
    <row r="988" spans="54:78" x14ac:dyDescent="0.3">
      <c r="BB988" s="105" t="e">
        <f>VLOOKUP(C988,#REF!, 2,FALSE)</f>
        <v>#REF!</v>
      </c>
      <c r="BP988" s="52" t="s">
        <v>840</v>
      </c>
      <c r="BQ988" s="52" t="s">
        <v>1350</v>
      </c>
      <c r="BR988" s="52" t="s">
        <v>3398</v>
      </c>
      <c r="BX988" s="52" t="s">
        <v>840</v>
      </c>
      <c r="BY988" s="52" t="s">
        <v>1350</v>
      </c>
      <c r="BZ988" s="52" t="s">
        <v>3398</v>
      </c>
    </row>
    <row r="989" spans="54:78" x14ac:dyDescent="0.3">
      <c r="BB989" s="105" t="e">
        <f>VLOOKUP(C989,#REF!, 2,FALSE)</f>
        <v>#REF!</v>
      </c>
      <c r="BP989" s="52" t="s">
        <v>4276</v>
      </c>
      <c r="BQ989" s="52" t="s">
        <v>3276</v>
      </c>
      <c r="BR989" s="52" t="s">
        <v>4277</v>
      </c>
      <c r="BX989" s="52" t="s">
        <v>4276</v>
      </c>
      <c r="BY989" s="52" t="s">
        <v>3276</v>
      </c>
      <c r="BZ989" s="52" t="s">
        <v>4277</v>
      </c>
    </row>
    <row r="990" spans="54:78" x14ac:dyDescent="0.3">
      <c r="BB990" s="105" t="e">
        <f>VLOOKUP(C990,#REF!, 2,FALSE)</f>
        <v>#REF!</v>
      </c>
      <c r="BP990" s="52" t="s">
        <v>4278</v>
      </c>
      <c r="BQ990" s="52" t="s">
        <v>1147</v>
      </c>
      <c r="BR990" s="52" t="s">
        <v>4279</v>
      </c>
      <c r="BX990" s="52" t="s">
        <v>4278</v>
      </c>
      <c r="BY990" s="52" t="s">
        <v>1147</v>
      </c>
      <c r="BZ990" s="52" t="s">
        <v>4279</v>
      </c>
    </row>
    <row r="991" spans="54:78" x14ac:dyDescent="0.3">
      <c r="BB991" s="105" t="e">
        <f>VLOOKUP(C991,#REF!, 2,FALSE)</f>
        <v>#REF!</v>
      </c>
      <c r="BP991" s="52" t="s">
        <v>4280</v>
      </c>
      <c r="BQ991" s="52" t="s">
        <v>1277</v>
      </c>
      <c r="BR991" s="52" t="s">
        <v>4281</v>
      </c>
      <c r="BX991" s="52" t="s">
        <v>4280</v>
      </c>
      <c r="BY991" s="52" t="s">
        <v>1277</v>
      </c>
      <c r="BZ991" s="52" t="s">
        <v>4281</v>
      </c>
    </row>
    <row r="992" spans="54:78" x14ac:dyDescent="0.3">
      <c r="BB992" s="105" t="e">
        <f>VLOOKUP(C992,#REF!, 2,FALSE)</f>
        <v>#REF!</v>
      </c>
      <c r="BP992" s="52" t="s">
        <v>4282</v>
      </c>
      <c r="BQ992" s="52" t="s">
        <v>2993</v>
      </c>
      <c r="BR992" s="52" t="s">
        <v>4283</v>
      </c>
      <c r="BX992" s="52" t="s">
        <v>4282</v>
      </c>
      <c r="BY992" s="52" t="s">
        <v>2993</v>
      </c>
      <c r="BZ992" s="52" t="s">
        <v>4283</v>
      </c>
    </row>
    <row r="993" spans="54:78" x14ac:dyDescent="0.3">
      <c r="BB993" s="105" t="e">
        <f>VLOOKUP(C993,#REF!, 2,FALSE)</f>
        <v>#REF!</v>
      </c>
      <c r="BP993" s="52" t="s">
        <v>530</v>
      </c>
      <c r="BQ993" s="52" t="s">
        <v>621</v>
      </c>
      <c r="BR993" s="52" t="s">
        <v>4284</v>
      </c>
      <c r="BX993" s="52" t="s">
        <v>530</v>
      </c>
      <c r="BY993" s="52" t="s">
        <v>621</v>
      </c>
      <c r="BZ993" s="52" t="s">
        <v>4284</v>
      </c>
    </row>
    <row r="994" spans="54:78" x14ac:dyDescent="0.3">
      <c r="BB994" s="105" t="e">
        <f>VLOOKUP(C994,#REF!, 2,FALSE)</f>
        <v>#REF!</v>
      </c>
      <c r="BP994" s="52" t="s">
        <v>4285</v>
      </c>
      <c r="BQ994" s="52" t="s">
        <v>1699</v>
      </c>
      <c r="BR994" s="52" t="s">
        <v>4286</v>
      </c>
      <c r="BX994" s="52" t="s">
        <v>4285</v>
      </c>
      <c r="BY994" s="52" t="s">
        <v>1699</v>
      </c>
      <c r="BZ994" s="52" t="s">
        <v>4286</v>
      </c>
    </row>
    <row r="995" spans="54:78" x14ac:dyDescent="0.3">
      <c r="BB995" s="105" t="e">
        <f>VLOOKUP(C995,#REF!, 2,FALSE)</f>
        <v>#REF!</v>
      </c>
      <c r="BP995" s="52" t="s">
        <v>568</v>
      </c>
      <c r="BQ995" s="52" t="s">
        <v>791</v>
      </c>
      <c r="BR995" s="52" t="s">
        <v>4287</v>
      </c>
      <c r="BX995" s="52" t="s">
        <v>568</v>
      </c>
      <c r="BY995" s="52" t="s">
        <v>791</v>
      </c>
      <c r="BZ995" s="52" t="s">
        <v>4287</v>
      </c>
    </row>
    <row r="996" spans="54:78" x14ac:dyDescent="0.3">
      <c r="BB996" s="105" t="e">
        <f>VLOOKUP(C996,#REF!, 2,FALSE)</f>
        <v>#REF!</v>
      </c>
      <c r="BP996" s="52" t="s">
        <v>4288</v>
      </c>
      <c r="BQ996" s="52" t="s">
        <v>645</v>
      </c>
      <c r="BR996" s="52" t="s">
        <v>1070</v>
      </c>
      <c r="BX996" s="52" t="s">
        <v>4288</v>
      </c>
      <c r="BY996" s="52" t="s">
        <v>645</v>
      </c>
      <c r="BZ996" s="52" t="s">
        <v>1070</v>
      </c>
    </row>
    <row r="997" spans="54:78" x14ac:dyDescent="0.3">
      <c r="BB997" s="105" t="e">
        <f>VLOOKUP(C997,#REF!, 2,FALSE)</f>
        <v>#REF!</v>
      </c>
      <c r="BP997" s="52" t="s">
        <v>4289</v>
      </c>
      <c r="BQ997" s="52" t="s">
        <v>2993</v>
      </c>
      <c r="BR997" s="52" t="s">
        <v>4291</v>
      </c>
      <c r="BX997" s="52" t="s">
        <v>4289</v>
      </c>
      <c r="BY997" s="52" t="s">
        <v>2993</v>
      </c>
      <c r="BZ997" s="52" t="s">
        <v>4291</v>
      </c>
    </row>
    <row r="998" spans="54:78" x14ac:dyDescent="0.3">
      <c r="BB998" s="105" t="e">
        <f>VLOOKUP(C998,#REF!, 2,FALSE)</f>
        <v>#REF!</v>
      </c>
      <c r="BP998" s="52" t="s">
        <v>841</v>
      </c>
      <c r="BQ998" s="52" t="s">
        <v>642</v>
      </c>
      <c r="BR998" s="52" t="s">
        <v>4292</v>
      </c>
      <c r="BX998" s="52" t="s">
        <v>841</v>
      </c>
      <c r="BY998" s="52" t="s">
        <v>642</v>
      </c>
      <c r="BZ998" s="52" t="s">
        <v>4292</v>
      </c>
    </row>
    <row r="999" spans="54:78" x14ac:dyDescent="0.3">
      <c r="BB999" s="105" t="e">
        <f>VLOOKUP(C999,#REF!, 2,FALSE)</f>
        <v>#REF!</v>
      </c>
      <c r="BP999" s="52" t="s">
        <v>4294</v>
      </c>
      <c r="BQ999" s="52" t="s">
        <v>2993</v>
      </c>
      <c r="BR999" s="52" t="s">
        <v>4295</v>
      </c>
      <c r="BX999" s="52" t="s">
        <v>4294</v>
      </c>
      <c r="BY999" s="52" t="s">
        <v>2993</v>
      </c>
      <c r="BZ999" s="52" t="s">
        <v>4295</v>
      </c>
    </row>
    <row r="1000" spans="54:78" x14ac:dyDescent="0.3">
      <c r="BB1000" s="105" t="e">
        <f>VLOOKUP(C1000,#REF!, 2,FALSE)</f>
        <v>#REF!</v>
      </c>
      <c r="BP1000" s="52" t="s">
        <v>4296</v>
      </c>
      <c r="BQ1000" s="52" t="s">
        <v>2993</v>
      </c>
      <c r="BR1000" s="52" t="s">
        <v>4297</v>
      </c>
      <c r="BX1000" s="52" t="s">
        <v>4296</v>
      </c>
      <c r="BY1000" s="52" t="s">
        <v>2993</v>
      </c>
      <c r="BZ1000" s="52" t="s">
        <v>4297</v>
      </c>
    </row>
    <row r="1001" spans="54:78" x14ac:dyDescent="0.3">
      <c r="BB1001" s="105" t="e">
        <f>VLOOKUP(C1001,#REF!, 2,FALSE)</f>
        <v>#REF!</v>
      </c>
      <c r="BP1001" s="52" t="s">
        <v>4299</v>
      </c>
      <c r="BQ1001" s="52" t="s">
        <v>3223</v>
      </c>
      <c r="BR1001" s="52" t="s">
        <v>4301</v>
      </c>
      <c r="BX1001" s="52" t="s">
        <v>4299</v>
      </c>
      <c r="BY1001" s="52" t="s">
        <v>3223</v>
      </c>
      <c r="BZ1001" s="52" t="s">
        <v>4301</v>
      </c>
    </row>
    <row r="1002" spans="54:78" x14ac:dyDescent="0.3">
      <c r="BB1002" s="105" t="e">
        <f>VLOOKUP(C1002,#REF!, 2,FALSE)</f>
        <v>#REF!</v>
      </c>
      <c r="BP1002" s="52" t="s">
        <v>4302</v>
      </c>
      <c r="BQ1002" s="52" t="s">
        <v>17035</v>
      </c>
      <c r="BR1002" s="52" t="s">
        <v>778</v>
      </c>
      <c r="BX1002" s="52" t="s">
        <v>4302</v>
      </c>
      <c r="BY1002" s="52" t="s">
        <v>17035</v>
      </c>
      <c r="BZ1002" s="52" t="s">
        <v>778</v>
      </c>
    </row>
    <row r="1003" spans="54:78" x14ac:dyDescent="0.3">
      <c r="BB1003" s="105" t="e">
        <f>VLOOKUP(C1003,#REF!, 2,FALSE)</f>
        <v>#REF!</v>
      </c>
      <c r="BP1003" s="52" t="s">
        <v>4303</v>
      </c>
      <c r="BQ1003" s="52" t="s">
        <v>795</v>
      </c>
      <c r="BR1003" s="52" t="s">
        <v>1529</v>
      </c>
      <c r="BX1003" s="52" t="s">
        <v>4303</v>
      </c>
      <c r="BY1003" s="52" t="s">
        <v>795</v>
      </c>
      <c r="BZ1003" s="52" t="s">
        <v>1529</v>
      </c>
    </row>
    <row r="1004" spans="54:78" x14ac:dyDescent="0.3">
      <c r="BB1004" s="105" t="e">
        <f>VLOOKUP(C1004,#REF!, 2,FALSE)</f>
        <v>#REF!</v>
      </c>
      <c r="BP1004" s="52" t="s">
        <v>4305</v>
      </c>
      <c r="BQ1004" s="52" t="s">
        <v>3059</v>
      </c>
      <c r="BR1004" s="52" t="s">
        <v>2945</v>
      </c>
      <c r="BX1004" s="52" t="s">
        <v>4305</v>
      </c>
      <c r="BY1004" s="52" t="s">
        <v>3059</v>
      </c>
      <c r="BZ1004" s="52" t="s">
        <v>2945</v>
      </c>
    </row>
    <row r="1005" spans="54:78" x14ac:dyDescent="0.3">
      <c r="BB1005" s="105" t="e">
        <f>VLOOKUP(C1005,#REF!, 2,FALSE)</f>
        <v>#REF!</v>
      </c>
      <c r="BP1005" s="52" t="s">
        <v>4307</v>
      </c>
      <c r="BQ1005" s="52" t="s">
        <v>3059</v>
      </c>
      <c r="BR1005" s="52" t="s">
        <v>4308</v>
      </c>
      <c r="BX1005" s="52" t="s">
        <v>4307</v>
      </c>
      <c r="BY1005" s="52" t="s">
        <v>3059</v>
      </c>
      <c r="BZ1005" s="52" t="s">
        <v>4308</v>
      </c>
    </row>
    <row r="1006" spans="54:78" x14ac:dyDescent="0.3">
      <c r="BB1006" s="105" t="e">
        <f>VLOOKUP(C1006,#REF!, 2,FALSE)</f>
        <v>#REF!</v>
      </c>
      <c r="BP1006" s="52" t="s">
        <v>842</v>
      </c>
      <c r="BQ1006" s="52" t="s">
        <v>2993</v>
      </c>
      <c r="BR1006" s="52" t="s">
        <v>4310</v>
      </c>
      <c r="BX1006" s="52" t="s">
        <v>842</v>
      </c>
      <c r="BY1006" s="52" t="s">
        <v>2993</v>
      </c>
      <c r="BZ1006" s="52" t="s">
        <v>4310</v>
      </c>
    </row>
    <row r="1007" spans="54:78" x14ac:dyDescent="0.3">
      <c r="BB1007" s="105" t="e">
        <f>VLOOKUP(C1007,#REF!, 2,FALSE)</f>
        <v>#REF!</v>
      </c>
      <c r="BP1007" s="52" t="s">
        <v>4311</v>
      </c>
      <c r="BQ1007" s="52" t="s">
        <v>2993</v>
      </c>
      <c r="BR1007" s="52" t="s">
        <v>2993</v>
      </c>
      <c r="BX1007" s="52" t="s">
        <v>4311</v>
      </c>
      <c r="BY1007" s="52" t="s">
        <v>2993</v>
      </c>
      <c r="BZ1007" s="52" t="s">
        <v>2993</v>
      </c>
    </row>
    <row r="1008" spans="54:78" x14ac:dyDescent="0.3">
      <c r="BB1008" s="105" t="e">
        <f>VLOOKUP(C1008,#REF!, 2,FALSE)</f>
        <v>#REF!</v>
      </c>
      <c r="BP1008" s="52" t="s">
        <v>4312</v>
      </c>
      <c r="BQ1008" s="52" t="s">
        <v>2993</v>
      </c>
      <c r="BR1008" s="52" t="s">
        <v>4308</v>
      </c>
      <c r="BX1008" s="52" t="s">
        <v>4312</v>
      </c>
      <c r="BY1008" s="52" t="s">
        <v>2993</v>
      </c>
      <c r="BZ1008" s="52" t="s">
        <v>4308</v>
      </c>
    </row>
    <row r="1009" spans="54:78" x14ac:dyDescent="0.3">
      <c r="BB1009" s="105" t="e">
        <f>VLOOKUP(C1009,#REF!, 2,FALSE)</f>
        <v>#REF!</v>
      </c>
      <c r="BP1009" s="52" t="s">
        <v>4314</v>
      </c>
      <c r="BQ1009" s="52" t="s">
        <v>618</v>
      </c>
      <c r="BR1009" s="52" t="s">
        <v>4315</v>
      </c>
      <c r="BX1009" s="52" t="s">
        <v>4314</v>
      </c>
      <c r="BY1009" s="52" t="s">
        <v>618</v>
      </c>
      <c r="BZ1009" s="52" t="s">
        <v>4315</v>
      </c>
    </row>
    <row r="1010" spans="54:78" x14ac:dyDescent="0.3">
      <c r="BB1010" s="105" t="e">
        <f>VLOOKUP(C1010,#REF!, 2,FALSE)</f>
        <v>#REF!</v>
      </c>
      <c r="BP1010" s="52" t="s">
        <v>4316</v>
      </c>
      <c r="BQ1010" s="52" t="s">
        <v>2993</v>
      </c>
      <c r="BR1010" s="52" t="s">
        <v>2993</v>
      </c>
      <c r="BX1010" s="52" t="s">
        <v>4316</v>
      </c>
      <c r="BY1010" s="52" t="s">
        <v>2993</v>
      </c>
      <c r="BZ1010" s="52" t="s">
        <v>2993</v>
      </c>
    </row>
    <row r="1011" spans="54:78" x14ac:dyDescent="0.3">
      <c r="BB1011" s="105" t="e">
        <f>VLOOKUP(C1011,#REF!, 2,FALSE)</f>
        <v>#REF!</v>
      </c>
      <c r="BP1011" s="52" t="s">
        <v>4317</v>
      </c>
      <c r="BQ1011" s="52" t="s">
        <v>2993</v>
      </c>
      <c r="BR1011" s="52" t="s">
        <v>2993</v>
      </c>
      <c r="BX1011" s="52" t="s">
        <v>4317</v>
      </c>
      <c r="BY1011" s="52" t="s">
        <v>2993</v>
      </c>
      <c r="BZ1011" s="52" t="s">
        <v>2993</v>
      </c>
    </row>
    <row r="1012" spans="54:78" x14ac:dyDescent="0.3">
      <c r="BB1012" s="105" t="e">
        <f>VLOOKUP(C1012,#REF!, 2,FALSE)</f>
        <v>#REF!</v>
      </c>
      <c r="BP1012" s="52" t="s">
        <v>4318</v>
      </c>
      <c r="BQ1012" s="52" t="s">
        <v>2993</v>
      </c>
      <c r="BR1012" s="52" t="s">
        <v>2993</v>
      </c>
      <c r="BX1012" s="52" t="s">
        <v>4318</v>
      </c>
      <c r="BY1012" s="52" t="s">
        <v>2993</v>
      </c>
      <c r="BZ1012" s="52" t="s">
        <v>2993</v>
      </c>
    </row>
    <row r="1013" spans="54:78" x14ac:dyDescent="0.3">
      <c r="BB1013" s="105" t="e">
        <f>VLOOKUP(C1013,#REF!, 2,FALSE)</f>
        <v>#REF!</v>
      </c>
      <c r="BP1013" s="52" t="s">
        <v>4319</v>
      </c>
      <c r="BQ1013" s="52" t="s">
        <v>2993</v>
      </c>
      <c r="BR1013" s="52" t="s">
        <v>2993</v>
      </c>
      <c r="BX1013" s="52" t="s">
        <v>4319</v>
      </c>
      <c r="BY1013" s="52" t="s">
        <v>2993</v>
      </c>
      <c r="BZ1013" s="52" t="s">
        <v>2993</v>
      </c>
    </row>
    <row r="1014" spans="54:78" x14ac:dyDescent="0.3">
      <c r="BB1014" s="105" t="e">
        <f>VLOOKUP(C1014,#REF!, 2,FALSE)</f>
        <v>#REF!</v>
      </c>
      <c r="BP1014" s="52" t="s">
        <v>4321</v>
      </c>
      <c r="BQ1014" s="52" t="s">
        <v>2993</v>
      </c>
      <c r="BR1014" s="52" t="s">
        <v>2993</v>
      </c>
      <c r="BX1014" s="52" t="s">
        <v>4321</v>
      </c>
      <c r="BY1014" s="52" t="s">
        <v>2993</v>
      </c>
      <c r="BZ1014" s="52" t="s">
        <v>2993</v>
      </c>
    </row>
    <row r="1015" spans="54:78" x14ac:dyDescent="0.3">
      <c r="BB1015" s="105" t="e">
        <f>VLOOKUP(C1015,#REF!, 2,FALSE)</f>
        <v>#REF!</v>
      </c>
      <c r="BP1015" s="52" t="s">
        <v>4322</v>
      </c>
      <c r="BQ1015" s="52" t="s">
        <v>2993</v>
      </c>
      <c r="BR1015" s="52" t="s">
        <v>2993</v>
      </c>
      <c r="BX1015" s="52" t="s">
        <v>4322</v>
      </c>
      <c r="BY1015" s="52" t="s">
        <v>2993</v>
      </c>
      <c r="BZ1015" s="52" t="s">
        <v>2993</v>
      </c>
    </row>
    <row r="1016" spans="54:78" x14ac:dyDescent="0.3">
      <c r="BB1016" s="105" t="e">
        <f>VLOOKUP(C1016,#REF!, 2,FALSE)</f>
        <v>#REF!</v>
      </c>
      <c r="BP1016" s="52" t="s">
        <v>4323</v>
      </c>
      <c r="BQ1016" s="52" t="s">
        <v>2993</v>
      </c>
      <c r="BR1016" s="52" t="s">
        <v>2993</v>
      </c>
      <c r="BX1016" s="52" t="s">
        <v>4323</v>
      </c>
      <c r="BY1016" s="52" t="s">
        <v>2993</v>
      </c>
      <c r="BZ1016" s="52" t="s">
        <v>2993</v>
      </c>
    </row>
    <row r="1017" spans="54:78" x14ac:dyDescent="0.3">
      <c r="BB1017" s="105" t="e">
        <f>VLOOKUP(C1017,#REF!, 2,FALSE)</f>
        <v>#REF!</v>
      </c>
      <c r="BP1017" s="52" t="s">
        <v>4324</v>
      </c>
      <c r="BQ1017" s="52" t="s">
        <v>2993</v>
      </c>
      <c r="BR1017" s="52" t="s">
        <v>2993</v>
      </c>
      <c r="BX1017" s="52" t="s">
        <v>4324</v>
      </c>
      <c r="BY1017" s="52" t="s">
        <v>2993</v>
      </c>
      <c r="BZ1017" s="52" t="s">
        <v>2993</v>
      </c>
    </row>
    <row r="1018" spans="54:78" x14ac:dyDescent="0.3">
      <c r="BB1018" s="105" t="e">
        <f>VLOOKUP(C1018,#REF!, 2,FALSE)</f>
        <v>#REF!</v>
      </c>
      <c r="BP1018" s="52" t="s">
        <v>4325</v>
      </c>
      <c r="BQ1018" s="52" t="s">
        <v>2993</v>
      </c>
      <c r="BR1018" s="52" t="s">
        <v>2993</v>
      </c>
      <c r="BX1018" s="52" t="s">
        <v>4325</v>
      </c>
      <c r="BY1018" s="52" t="s">
        <v>2993</v>
      </c>
      <c r="BZ1018" s="52" t="s">
        <v>2993</v>
      </c>
    </row>
    <row r="1019" spans="54:78" x14ac:dyDescent="0.3">
      <c r="BB1019" s="105" t="e">
        <f>VLOOKUP(C1019,#REF!, 2,FALSE)</f>
        <v>#REF!</v>
      </c>
      <c r="BP1019" s="52" t="s">
        <v>4327</v>
      </c>
      <c r="BQ1019" s="52" t="s">
        <v>2993</v>
      </c>
      <c r="BR1019" s="52" t="s">
        <v>2993</v>
      </c>
      <c r="BX1019" s="52" t="s">
        <v>4327</v>
      </c>
      <c r="BY1019" s="52" t="s">
        <v>2993</v>
      </c>
      <c r="BZ1019" s="52" t="s">
        <v>2993</v>
      </c>
    </row>
    <row r="1020" spans="54:78" x14ac:dyDescent="0.3">
      <c r="BB1020" s="105" t="e">
        <f>VLOOKUP(C1020,#REF!, 2,FALSE)</f>
        <v>#REF!</v>
      </c>
      <c r="BP1020" s="52" t="s">
        <v>4328</v>
      </c>
      <c r="BQ1020" s="52" t="s">
        <v>2993</v>
      </c>
      <c r="BR1020" s="52" t="s">
        <v>2993</v>
      </c>
      <c r="BX1020" s="52" t="s">
        <v>4328</v>
      </c>
      <c r="BY1020" s="52" t="s">
        <v>2993</v>
      </c>
      <c r="BZ1020" s="52" t="s">
        <v>2993</v>
      </c>
    </row>
    <row r="1021" spans="54:78" x14ac:dyDescent="0.3">
      <c r="BB1021" s="105" t="e">
        <f>VLOOKUP(C1021,#REF!, 2,FALSE)</f>
        <v>#REF!</v>
      </c>
      <c r="BP1021" s="52" t="s">
        <v>4329</v>
      </c>
      <c r="BQ1021" s="52" t="s">
        <v>2993</v>
      </c>
      <c r="BR1021" s="52" t="s">
        <v>2993</v>
      </c>
      <c r="BX1021" s="52" t="s">
        <v>4329</v>
      </c>
      <c r="BY1021" s="52" t="s">
        <v>2993</v>
      </c>
      <c r="BZ1021" s="52" t="s">
        <v>2993</v>
      </c>
    </row>
    <row r="1022" spans="54:78" x14ac:dyDescent="0.3">
      <c r="BB1022" s="105" t="e">
        <f>VLOOKUP(C1022,#REF!, 2,FALSE)</f>
        <v>#REF!</v>
      </c>
      <c r="BP1022" s="52" t="s">
        <v>4330</v>
      </c>
      <c r="BQ1022" s="52" t="s">
        <v>2993</v>
      </c>
      <c r="BR1022" s="52" t="s">
        <v>2993</v>
      </c>
      <c r="BX1022" s="52" t="s">
        <v>4330</v>
      </c>
      <c r="BY1022" s="52" t="s">
        <v>2993</v>
      </c>
      <c r="BZ1022" s="52" t="s">
        <v>2993</v>
      </c>
    </row>
    <row r="1023" spans="54:78" x14ac:dyDescent="0.3">
      <c r="BB1023" s="105" t="e">
        <f>VLOOKUP(C1023,#REF!, 2,FALSE)</f>
        <v>#REF!</v>
      </c>
      <c r="BP1023" s="52" t="s">
        <v>4331</v>
      </c>
      <c r="BQ1023" s="52" t="s">
        <v>2993</v>
      </c>
      <c r="BR1023" s="52" t="s">
        <v>2993</v>
      </c>
      <c r="BX1023" s="52" t="s">
        <v>4331</v>
      </c>
      <c r="BY1023" s="52" t="s">
        <v>2993</v>
      </c>
      <c r="BZ1023" s="52" t="s">
        <v>2993</v>
      </c>
    </row>
    <row r="1024" spans="54:78" x14ac:dyDescent="0.3">
      <c r="BB1024" s="105" t="e">
        <f>VLOOKUP(C1024,#REF!, 2,FALSE)</f>
        <v>#REF!</v>
      </c>
      <c r="BP1024" s="52" t="s">
        <v>4332</v>
      </c>
      <c r="BQ1024" s="52" t="s">
        <v>2993</v>
      </c>
      <c r="BR1024" s="52" t="s">
        <v>2993</v>
      </c>
      <c r="BX1024" s="52" t="s">
        <v>4332</v>
      </c>
      <c r="BY1024" s="52" t="s">
        <v>2993</v>
      </c>
      <c r="BZ1024" s="52" t="s">
        <v>2993</v>
      </c>
    </row>
    <row r="1025" spans="54:78" x14ac:dyDescent="0.3">
      <c r="BB1025" s="105" t="e">
        <f>VLOOKUP(C1025,#REF!, 2,FALSE)</f>
        <v>#REF!</v>
      </c>
      <c r="BP1025" s="52" t="s">
        <v>4333</v>
      </c>
      <c r="BQ1025" s="52" t="s">
        <v>2993</v>
      </c>
      <c r="BR1025" s="52" t="s">
        <v>2993</v>
      </c>
      <c r="BX1025" s="52" t="s">
        <v>4333</v>
      </c>
      <c r="BY1025" s="52" t="s">
        <v>2993</v>
      </c>
      <c r="BZ1025" s="52" t="s">
        <v>2993</v>
      </c>
    </row>
    <row r="1026" spans="54:78" x14ac:dyDescent="0.3">
      <c r="BB1026" s="105" t="e">
        <f>VLOOKUP(C1026,#REF!, 2,FALSE)</f>
        <v>#REF!</v>
      </c>
      <c r="BP1026" s="52" t="s">
        <v>4334</v>
      </c>
      <c r="BQ1026" s="52" t="s">
        <v>2993</v>
      </c>
      <c r="BR1026" s="52" t="s">
        <v>2993</v>
      </c>
      <c r="BX1026" s="52" t="s">
        <v>4334</v>
      </c>
      <c r="BY1026" s="52" t="s">
        <v>2993</v>
      </c>
      <c r="BZ1026" s="52" t="s">
        <v>2993</v>
      </c>
    </row>
    <row r="1027" spans="54:78" x14ac:dyDescent="0.3">
      <c r="BB1027" s="105" t="e">
        <f>VLOOKUP(C1027,#REF!, 2,FALSE)</f>
        <v>#REF!</v>
      </c>
      <c r="BP1027" s="52" t="s">
        <v>4335</v>
      </c>
      <c r="BQ1027" s="52" t="s">
        <v>631</v>
      </c>
      <c r="BR1027" s="52" t="s">
        <v>2371</v>
      </c>
      <c r="BX1027" s="52" t="s">
        <v>4335</v>
      </c>
      <c r="BY1027" s="52" t="s">
        <v>631</v>
      </c>
      <c r="BZ1027" s="52" t="s">
        <v>2371</v>
      </c>
    </row>
    <row r="1028" spans="54:78" x14ac:dyDescent="0.3">
      <c r="BB1028" s="105" t="e">
        <f>VLOOKUP(C1028,#REF!, 2,FALSE)</f>
        <v>#REF!</v>
      </c>
      <c r="BP1028" s="52" t="s">
        <v>4337</v>
      </c>
      <c r="BQ1028" s="52" t="s">
        <v>805</v>
      </c>
      <c r="BR1028" s="52" t="s">
        <v>2755</v>
      </c>
      <c r="BX1028" s="52" t="s">
        <v>4337</v>
      </c>
      <c r="BY1028" s="52" t="s">
        <v>805</v>
      </c>
      <c r="BZ1028" s="52" t="s">
        <v>2755</v>
      </c>
    </row>
    <row r="1029" spans="54:78" x14ac:dyDescent="0.3">
      <c r="BB1029" s="105" t="e">
        <f>VLOOKUP(C1029,#REF!, 2,FALSE)</f>
        <v>#REF!</v>
      </c>
      <c r="BP1029" s="52" t="s">
        <v>4339</v>
      </c>
      <c r="BQ1029" s="52" t="s">
        <v>661</v>
      </c>
      <c r="BR1029" s="52" t="s">
        <v>3501</v>
      </c>
      <c r="BX1029" s="52" t="s">
        <v>4339</v>
      </c>
      <c r="BY1029" s="52" t="s">
        <v>661</v>
      </c>
      <c r="BZ1029" s="52" t="s">
        <v>3501</v>
      </c>
    </row>
    <row r="1030" spans="54:78" x14ac:dyDescent="0.3">
      <c r="BB1030" s="105" t="e">
        <f>VLOOKUP(C1030,#REF!, 2,FALSE)</f>
        <v>#REF!</v>
      </c>
      <c r="BP1030" s="52" t="s">
        <v>4340</v>
      </c>
      <c r="BQ1030" s="52" t="s">
        <v>857</v>
      </c>
      <c r="BR1030" s="52" t="s">
        <v>4341</v>
      </c>
      <c r="BX1030" s="52" t="s">
        <v>4340</v>
      </c>
      <c r="BY1030" s="52" t="s">
        <v>857</v>
      </c>
      <c r="BZ1030" s="52" t="s">
        <v>4341</v>
      </c>
    </row>
    <row r="1031" spans="54:78" x14ac:dyDescent="0.3">
      <c r="BB1031" s="105" t="e">
        <f>VLOOKUP(C1031,#REF!, 2,FALSE)</f>
        <v>#REF!</v>
      </c>
      <c r="BP1031" s="52" t="s">
        <v>4343</v>
      </c>
      <c r="BQ1031" s="52" t="s">
        <v>3019</v>
      </c>
      <c r="BR1031" s="52" t="s">
        <v>2230</v>
      </c>
      <c r="BX1031" s="52" t="s">
        <v>4343</v>
      </c>
      <c r="BY1031" s="52" t="s">
        <v>3019</v>
      </c>
      <c r="BZ1031" s="52" t="s">
        <v>2230</v>
      </c>
    </row>
    <row r="1032" spans="54:78" x14ac:dyDescent="0.3">
      <c r="BB1032" s="105" t="e">
        <f>VLOOKUP(C1032,#REF!, 2,FALSE)</f>
        <v>#REF!</v>
      </c>
      <c r="BP1032" s="52" t="s">
        <v>4344</v>
      </c>
      <c r="BQ1032" s="52" t="s">
        <v>3223</v>
      </c>
      <c r="BR1032" s="52" t="s">
        <v>2440</v>
      </c>
      <c r="BX1032" s="52" t="s">
        <v>4344</v>
      </c>
      <c r="BY1032" s="52" t="s">
        <v>3223</v>
      </c>
      <c r="BZ1032" s="52" t="s">
        <v>2440</v>
      </c>
    </row>
    <row r="1033" spans="54:78" x14ac:dyDescent="0.3">
      <c r="BB1033" s="105" t="e">
        <f>VLOOKUP(C1033,#REF!, 2,FALSE)</f>
        <v>#REF!</v>
      </c>
      <c r="BP1033" s="52" t="s">
        <v>4345</v>
      </c>
      <c r="BQ1033" s="52" t="s">
        <v>3276</v>
      </c>
      <c r="BR1033" s="52" t="s">
        <v>3772</v>
      </c>
      <c r="BX1033" s="52" t="s">
        <v>4345</v>
      </c>
      <c r="BY1033" s="52" t="s">
        <v>3276</v>
      </c>
      <c r="BZ1033" s="52" t="s">
        <v>3772</v>
      </c>
    </row>
    <row r="1034" spans="54:78" x14ac:dyDescent="0.3">
      <c r="BB1034" s="105" t="e">
        <f>VLOOKUP(C1034,#REF!, 2,FALSE)</f>
        <v>#REF!</v>
      </c>
      <c r="BP1034" s="52" t="s">
        <v>4347</v>
      </c>
      <c r="BQ1034" s="52" t="s">
        <v>722</v>
      </c>
      <c r="BR1034" s="52" t="s">
        <v>4348</v>
      </c>
      <c r="BX1034" s="52" t="s">
        <v>4347</v>
      </c>
      <c r="BY1034" s="52" t="s">
        <v>722</v>
      </c>
      <c r="BZ1034" s="52" t="s">
        <v>4348</v>
      </c>
    </row>
    <row r="1035" spans="54:78" x14ac:dyDescent="0.3">
      <c r="BB1035" s="105" t="e">
        <f>VLOOKUP(C1035,#REF!, 2,FALSE)</f>
        <v>#REF!</v>
      </c>
      <c r="BP1035" s="52" t="s">
        <v>4349</v>
      </c>
      <c r="BQ1035" s="52" t="s">
        <v>17035</v>
      </c>
      <c r="BR1035" s="52" t="s">
        <v>778</v>
      </c>
      <c r="BX1035" s="52" t="s">
        <v>4349</v>
      </c>
      <c r="BY1035" s="52" t="s">
        <v>17035</v>
      </c>
      <c r="BZ1035" s="52" t="s">
        <v>778</v>
      </c>
    </row>
    <row r="1036" spans="54:78" x14ac:dyDescent="0.3">
      <c r="BB1036" s="105" t="e">
        <f>VLOOKUP(C1036,#REF!, 2,FALSE)</f>
        <v>#REF!</v>
      </c>
      <c r="BP1036" s="52" t="s">
        <v>4351</v>
      </c>
      <c r="BQ1036" s="52" t="s">
        <v>669</v>
      </c>
      <c r="BR1036" s="52" t="s">
        <v>3075</v>
      </c>
      <c r="BX1036" s="52" t="s">
        <v>4351</v>
      </c>
      <c r="BY1036" s="52" t="s">
        <v>669</v>
      </c>
      <c r="BZ1036" s="52" t="s">
        <v>3075</v>
      </c>
    </row>
    <row r="1037" spans="54:78" x14ac:dyDescent="0.3">
      <c r="BB1037" s="105" t="e">
        <f>VLOOKUP(C1037,#REF!, 2,FALSE)</f>
        <v>#REF!</v>
      </c>
      <c r="BP1037" s="52" t="s">
        <v>4352</v>
      </c>
      <c r="BQ1037" s="52" t="s">
        <v>3019</v>
      </c>
      <c r="BR1037" s="52" t="s">
        <v>4353</v>
      </c>
      <c r="BX1037" s="52" t="s">
        <v>4352</v>
      </c>
      <c r="BY1037" s="52" t="s">
        <v>3019</v>
      </c>
      <c r="BZ1037" s="52" t="s">
        <v>4353</v>
      </c>
    </row>
    <row r="1038" spans="54:78" x14ac:dyDescent="0.3">
      <c r="BB1038" s="105" t="e">
        <f>VLOOKUP(C1038,#REF!, 2,FALSE)</f>
        <v>#REF!</v>
      </c>
      <c r="BP1038" s="52" t="s">
        <v>4354</v>
      </c>
      <c r="BQ1038" s="52" t="s">
        <v>17035</v>
      </c>
      <c r="BR1038" s="52" t="s">
        <v>4355</v>
      </c>
      <c r="BX1038" s="52" t="s">
        <v>4354</v>
      </c>
      <c r="BY1038" s="52" t="s">
        <v>17035</v>
      </c>
      <c r="BZ1038" s="52" t="s">
        <v>4355</v>
      </c>
    </row>
    <row r="1039" spans="54:78" x14ac:dyDescent="0.3">
      <c r="BB1039" s="105" t="e">
        <f>VLOOKUP(C1039,#REF!, 2,FALSE)</f>
        <v>#REF!</v>
      </c>
      <c r="BP1039" s="52" t="s">
        <v>4356</v>
      </c>
      <c r="BQ1039" s="52" t="s">
        <v>621</v>
      </c>
      <c r="BR1039" s="52" t="s">
        <v>4358</v>
      </c>
      <c r="BX1039" s="52" t="s">
        <v>4356</v>
      </c>
      <c r="BY1039" s="52" t="s">
        <v>621</v>
      </c>
      <c r="BZ1039" s="52" t="s">
        <v>4358</v>
      </c>
    </row>
    <row r="1040" spans="54:78" x14ac:dyDescent="0.3">
      <c r="BB1040" s="105" t="e">
        <f>VLOOKUP(C1040,#REF!, 2,FALSE)</f>
        <v>#REF!</v>
      </c>
      <c r="BP1040" s="52" t="s">
        <v>4359</v>
      </c>
      <c r="BQ1040" s="52" t="s">
        <v>1350</v>
      </c>
      <c r="BR1040" s="52" t="s">
        <v>4360</v>
      </c>
      <c r="BX1040" s="52" t="s">
        <v>4359</v>
      </c>
      <c r="BY1040" s="52" t="s">
        <v>1350</v>
      </c>
      <c r="BZ1040" s="52" t="s">
        <v>4360</v>
      </c>
    </row>
    <row r="1041" spans="54:78" x14ac:dyDescent="0.3">
      <c r="BB1041" s="105" t="e">
        <f>VLOOKUP(C1041,#REF!, 2,FALSE)</f>
        <v>#REF!</v>
      </c>
      <c r="BP1041" s="52" t="s">
        <v>4361</v>
      </c>
      <c r="BQ1041" s="52" t="s">
        <v>1350</v>
      </c>
      <c r="BR1041" s="52" t="s">
        <v>4362</v>
      </c>
      <c r="BX1041" s="52" t="s">
        <v>4361</v>
      </c>
      <c r="BY1041" s="52" t="s">
        <v>1350</v>
      </c>
      <c r="BZ1041" s="52" t="s">
        <v>4362</v>
      </c>
    </row>
    <row r="1042" spans="54:78" x14ac:dyDescent="0.3">
      <c r="BB1042" s="105" t="e">
        <f>VLOOKUP(C1042,#REF!, 2,FALSE)</f>
        <v>#REF!</v>
      </c>
      <c r="BP1042" s="52" t="s">
        <v>4363</v>
      </c>
      <c r="BQ1042" s="52" t="s">
        <v>621</v>
      </c>
      <c r="BR1042" s="52" t="s">
        <v>4364</v>
      </c>
      <c r="BX1042" s="52" t="s">
        <v>4363</v>
      </c>
      <c r="BY1042" s="52" t="s">
        <v>621</v>
      </c>
      <c r="BZ1042" s="52" t="s">
        <v>4364</v>
      </c>
    </row>
    <row r="1043" spans="54:78" x14ac:dyDescent="0.3">
      <c r="BB1043" s="105" t="e">
        <f>VLOOKUP(C1043,#REF!, 2,FALSE)</f>
        <v>#REF!</v>
      </c>
      <c r="BP1043" s="52" t="s">
        <v>4365</v>
      </c>
      <c r="BQ1043" s="52" t="s">
        <v>857</v>
      </c>
      <c r="BR1043" s="52" t="s">
        <v>4362</v>
      </c>
      <c r="BX1043" s="52" t="s">
        <v>4365</v>
      </c>
      <c r="BY1043" s="52" t="s">
        <v>857</v>
      </c>
      <c r="BZ1043" s="52" t="s">
        <v>4362</v>
      </c>
    </row>
    <row r="1044" spans="54:78" x14ac:dyDescent="0.3">
      <c r="BB1044" s="105" t="e">
        <f>VLOOKUP(C1044,#REF!, 2,FALSE)</f>
        <v>#REF!</v>
      </c>
      <c r="BP1044" s="52" t="s">
        <v>4366</v>
      </c>
      <c r="BQ1044" s="52" t="s">
        <v>618</v>
      </c>
      <c r="BR1044" s="52" t="s">
        <v>3813</v>
      </c>
      <c r="BX1044" s="52" t="s">
        <v>4366</v>
      </c>
      <c r="BY1044" s="52" t="s">
        <v>618</v>
      </c>
      <c r="BZ1044" s="52" t="s">
        <v>3813</v>
      </c>
    </row>
    <row r="1045" spans="54:78" x14ac:dyDescent="0.3">
      <c r="BB1045" s="105" t="e">
        <f>VLOOKUP(C1045,#REF!, 2,FALSE)</f>
        <v>#REF!</v>
      </c>
      <c r="BP1045" s="52" t="s">
        <v>4367</v>
      </c>
      <c r="BQ1045" s="52" t="s">
        <v>672</v>
      </c>
      <c r="BR1045" s="52" t="s">
        <v>3023</v>
      </c>
      <c r="BX1045" s="52" t="s">
        <v>4367</v>
      </c>
      <c r="BY1045" s="52" t="s">
        <v>672</v>
      </c>
      <c r="BZ1045" s="52" t="s">
        <v>3023</v>
      </c>
    </row>
    <row r="1046" spans="54:78" x14ac:dyDescent="0.3">
      <c r="BB1046" s="105" t="e">
        <f>VLOOKUP(C1046,#REF!, 2,FALSE)</f>
        <v>#REF!</v>
      </c>
      <c r="BP1046" s="52" t="s">
        <v>4368</v>
      </c>
      <c r="BQ1046" s="52" t="s">
        <v>17035</v>
      </c>
      <c r="BR1046" s="52" t="s">
        <v>4369</v>
      </c>
      <c r="BX1046" s="52" t="s">
        <v>4368</v>
      </c>
      <c r="BY1046" s="52" t="s">
        <v>17035</v>
      </c>
      <c r="BZ1046" s="52" t="s">
        <v>4369</v>
      </c>
    </row>
    <row r="1047" spans="54:78" x14ac:dyDescent="0.3">
      <c r="BB1047" s="105" t="e">
        <f>VLOOKUP(C1047,#REF!, 2,FALSE)</f>
        <v>#REF!</v>
      </c>
      <c r="BP1047" s="52" t="s">
        <v>843</v>
      </c>
      <c r="BQ1047" s="52" t="s">
        <v>3114</v>
      </c>
      <c r="BR1047" s="52" t="s">
        <v>2556</v>
      </c>
      <c r="BX1047" s="52" t="s">
        <v>843</v>
      </c>
      <c r="BY1047" s="52" t="s">
        <v>3114</v>
      </c>
      <c r="BZ1047" s="52" t="s">
        <v>2556</v>
      </c>
    </row>
    <row r="1048" spans="54:78" x14ac:dyDescent="0.3">
      <c r="BB1048" s="105" t="e">
        <f>VLOOKUP(C1048,#REF!, 2,FALSE)</f>
        <v>#REF!</v>
      </c>
      <c r="BP1048" s="52" t="s">
        <v>4370</v>
      </c>
      <c r="BQ1048" s="52" t="s">
        <v>17035</v>
      </c>
      <c r="BR1048" s="52" t="s">
        <v>4371</v>
      </c>
      <c r="BX1048" s="52" t="s">
        <v>4370</v>
      </c>
      <c r="BY1048" s="52" t="s">
        <v>17035</v>
      </c>
      <c r="BZ1048" s="52" t="s">
        <v>4371</v>
      </c>
    </row>
    <row r="1049" spans="54:78" x14ac:dyDescent="0.3">
      <c r="BB1049" s="105" t="e">
        <f>VLOOKUP(C1049,#REF!, 2,FALSE)</f>
        <v>#REF!</v>
      </c>
      <c r="BP1049" s="52" t="s">
        <v>844</v>
      </c>
      <c r="BQ1049" s="52" t="s">
        <v>633</v>
      </c>
      <c r="BR1049" s="52" t="s">
        <v>866</v>
      </c>
      <c r="BX1049" s="52" t="s">
        <v>844</v>
      </c>
      <c r="BY1049" s="52" t="s">
        <v>633</v>
      </c>
      <c r="BZ1049" s="52" t="s">
        <v>866</v>
      </c>
    </row>
    <row r="1050" spans="54:78" x14ac:dyDescent="0.3">
      <c r="BB1050" s="105" t="e">
        <f>VLOOKUP(C1050,#REF!, 2,FALSE)</f>
        <v>#REF!</v>
      </c>
      <c r="BP1050" s="52" t="s">
        <v>845</v>
      </c>
      <c r="BQ1050" s="52" t="s">
        <v>17035</v>
      </c>
      <c r="BR1050" s="52" t="s">
        <v>4373</v>
      </c>
      <c r="BX1050" s="52" t="s">
        <v>845</v>
      </c>
      <c r="BY1050" s="52" t="s">
        <v>17035</v>
      </c>
      <c r="BZ1050" s="52" t="s">
        <v>4373</v>
      </c>
    </row>
    <row r="1051" spans="54:78" x14ac:dyDescent="0.3">
      <c r="BB1051" s="105" t="e">
        <f>VLOOKUP(C1051,#REF!, 2,FALSE)</f>
        <v>#REF!</v>
      </c>
      <c r="BP1051" s="52" t="s">
        <v>4374</v>
      </c>
      <c r="BQ1051" s="52" t="s">
        <v>17035</v>
      </c>
      <c r="BR1051" s="52" t="s">
        <v>721</v>
      </c>
      <c r="BX1051" s="52" t="s">
        <v>4374</v>
      </c>
      <c r="BY1051" s="52" t="s">
        <v>17035</v>
      </c>
      <c r="BZ1051" s="52" t="s">
        <v>721</v>
      </c>
    </row>
    <row r="1052" spans="54:78" x14ac:dyDescent="0.3">
      <c r="BB1052" s="105" t="e">
        <f>VLOOKUP(C1052,#REF!, 2,FALSE)</f>
        <v>#REF!</v>
      </c>
      <c r="BP1052" s="52" t="s">
        <v>4375</v>
      </c>
      <c r="BQ1052" s="52" t="s">
        <v>17035</v>
      </c>
      <c r="BR1052" s="52" t="s">
        <v>4377</v>
      </c>
      <c r="BX1052" s="52" t="s">
        <v>4375</v>
      </c>
      <c r="BY1052" s="52" t="s">
        <v>17035</v>
      </c>
      <c r="BZ1052" s="52" t="s">
        <v>4377</v>
      </c>
    </row>
    <row r="1053" spans="54:78" x14ac:dyDescent="0.3">
      <c r="BB1053" s="105" t="e">
        <f>VLOOKUP(C1053,#REF!, 2,FALSE)</f>
        <v>#REF!</v>
      </c>
      <c r="BP1053" s="52" t="s">
        <v>4378</v>
      </c>
      <c r="BQ1053" s="52" t="s">
        <v>17035</v>
      </c>
      <c r="BR1053" s="52" t="s">
        <v>2605</v>
      </c>
      <c r="BX1053" s="52" t="s">
        <v>4378</v>
      </c>
      <c r="BY1053" s="52" t="s">
        <v>17035</v>
      </c>
      <c r="BZ1053" s="52" t="s">
        <v>2605</v>
      </c>
    </row>
    <row r="1054" spans="54:78" x14ac:dyDescent="0.3">
      <c r="BB1054" s="105" t="e">
        <f>VLOOKUP(C1054,#REF!, 2,FALSE)</f>
        <v>#REF!</v>
      </c>
      <c r="BP1054" s="52" t="s">
        <v>4380</v>
      </c>
      <c r="BQ1054" s="52" t="s">
        <v>645</v>
      </c>
      <c r="BR1054" s="52" t="s">
        <v>4381</v>
      </c>
      <c r="BX1054" s="52" t="s">
        <v>4380</v>
      </c>
      <c r="BY1054" s="52" t="s">
        <v>645</v>
      </c>
      <c r="BZ1054" s="52" t="s">
        <v>4381</v>
      </c>
    </row>
    <row r="1055" spans="54:78" x14ac:dyDescent="0.3">
      <c r="BB1055" s="105" t="e">
        <f>VLOOKUP(C1055,#REF!, 2,FALSE)</f>
        <v>#REF!</v>
      </c>
      <c r="BP1055" s="52" t="s">
        <v>4382</v>
      </c>
      <c r="BQ1055" s="52" t="s">
        <v>17035</v>
      </c>
      <c r="BR1055" s="52" t="s">
        <v>4383</v>
      </c>
      <c r="BX1055" s="52" t="s">
        <v>4382</v>
      </c>
      <c r="BY1055" s="52" t="s">
        <v>17035</v>
      </c>
      <c r="BZ1055" s="52" t="s">
        <v>4383</v>
      </c>
    </row>
    <row r="1056" spans="54:78" x14ac:dyDescent="0.3">
      <c r="BB1056" s="105" t="e">
        <f>VLOOKUP(C1056,#REF!, 2,FALSE)</f>
        <v>#REF!</v>
      </c>
      <c r="BP1056" s="52" t="s">
        <v>70</v>
      </c>
      <c r="BQ1056" s="52" t="s">
        <v>617</v>
      </c>
      <c r="BR1056" s="52" t="s">
        <v>4383</v>
      </c>
      <c r="BX1056" s="52" t="s">
        <v>70</v>
      </c>
      <c r="BY1056" s="52" t="s">
        <v>617</v>
      </c>
      <c r="BZ1056" s="52" t="s">
        <v>4383</v>
      </c>
    </row>
    <row r="1057" spans="54:78" x14ac:dyDescent="0.3">
      <c r="BB1057" s="105" t="e">
        <f>VLOOKUP(C1057,#REF!, 2,FALSE)</f>
        <v>#REF!</v>
      </c>
      <c r="BP1057" s="52" t="s">
        <v>4385</v>
      </c>
      <c r="BQ1057" s="52" t="s">
        <v>1002</v>
      </c>
      <c r="BR1057" s="52" t="s">
        <v>4386</v>
      </c>
      <c r="BX1057" s="52" t="s">
        <v>4385</v>
      </c>
      <c r="BY1057" s="52" t="s">
        <v>1002</v>
      </c>
      <c r="BZ1057" s="52" t="s">
        <v>4386</v>
      </c>
    </row>
    <row r="1058" spans="54:78" x14ac:dyDescent="0.3">
      <c r="BB1058" s="105" t="e">
        <f>VLOOKUP(C1058,#REF!, 2,FALSE)</f>
        <v>#REF!</v>
      </c>
      <c r="BP1058" s="52" t="s">
        <v>4387</v>
      </c>
      <c r="BQ1058" s="52" t="s">
        <v>17035</v>
      </c>
      <c r="BR1058" s="52" t="s">
        <v>2312</v>
      </c>
      <c r="BX1058" s="52" t="s">
        <v>4387</v>
      </c>
      <c r="BY1058" s="52" t="s">
        <v>17035</v>
      </c>
      <c r="BZ1058" s="52" t="s">
        <v>2312</v>
      </c>
    </row>
    <row r="1059" spans="54:78" x14ac:dyDescent="0.3">
      <c r="BB1059" s="105" t="e">
        <f>VLOOKUP(C1059,#REF!, 2,FALSE)</f>
        <v>#REF!</v>
      </c>
      <c r="BP1059" s="52" t="s">
        <v>4389</v>
      </c>
      <c r="BQ1059" s="52" t="s">
        <v>17035</v>
      </c>
      <c r="BR1059" s="52" t="s">
        <v>4390</v>
      </c>
      <c r="BX1059" s="52" t="s">
        <v>4389</v>
      </c>
      <c r="BY1059" s="52" t="s">
        <v>17035</v>
      </c>
      <c r="BZ1059" s="52" t="s">
        <v>4390</v>
      </c>
    </row>
    <row r="1060" spans="54:78" x14ac:dyDescent="0.3">
      <c r="BB1060" s="105" t="e">
        <f>VLOOKUP(C1060,#REF!, 2,FALSE)</f>
        <v>#REF!</v>
      </c>
      <c r="BP1060" s="52" t="s">
        <v>4392</v>
      </c>
      <c r="BQ1060" s="52" t="s">
        <v>2993</v>
      </c>
      <c r="BR1060" s="52" t="s">
        <v>4393</v>
      </c>
      <c r="BX1060" s="52" t="s">
        <v>4392</v>
      </c>
      <c r="BY1060" s="52" t="s">
        <v>2993</v>
      </c>
      <c r="BZ1060" s="52" t="s">
        <v>4393</v>
      </c>
    </row>
    <row r="1061" spans="54:78" x14ac:dyDescent="0.3">
      <c r="BB1061" s="105" t="e">
        <f>VLOOKUP(C1061,#REF!, 2,FALSE)</f>
        <v>#REF!</v>
      </c>
      <c r="BP1061" s="52" t="s">
        <v>846</v>
      </c>
      <c r="BQ1061" s="52" t="s">
        <v>870</v>
      </c>
      <c r="BR1061" s="52" t="s">
        <v>869</v>
      </c>
      <c r="BX1061" s="52" t="s">
        <v>846</v>
      </c>
      <c r="BY1061" s="52" t="s">
        <v>870</v>
      </c>
      <c r="BZ1061" s="52" t="s">
        <v>869</v>
      </c>
    </row>
    <row r="1062" spans="54:78" x14ac:dyDescent="0.3">
      <c r="BB1062" s="105" t="e">
        <f>VLOOKUP(C1062,#REF!, 2,FALSE)</f>
        <v>#REF!</v>
      </c>
      <c r="BP1062" s="52" t="s">
        <v>4395</v>
      </c>
      <c r="BQ1062" s="52" t="s">
        <v>17035</v>
      </c>
      <c r="BR1062" s="52" t="s">
        <v>4396</v>
      </c>
      <c r="BX1062" s="52" t="s">
        <v>4395</v>
      </c>
      <c r="BY1062" s="52" t="s">
        <v>17035</v>
      </c>
      <c r="BZ1062" s="52" t="s">
        <v>4396</v>
      </c>
    </row>
    <row r="1063" spans="54:78" x14ac:dyDescent="0.3">
      <c r="BB1063" s="105" t="e">
        <f>VLOOKUP(C1063,#REF!, 2,FALSE)</f>
        <v>#REF!</v>
      </c>
      <c r="BP1063" s="52" t="s">
        <v>4398</v>
      </c>
      <c r="BQ1063" s="52" t="s">
        <v>783</v>
      </c>
      <c r="BR1063" s="52" t="s">
        <v>4399</v>
      </c>
      <c r="BX1063" s="52" t="s">
        <v>4398</v>
      </c>
      <c r="BY1063" s="52" t="s">
        <v>783</v>
      </c>
      <c r="BZ1063" s="52" t="s">
        <v>4399</v>
      </c>
    </row>
    <row r="1064" spans="54:78" x14ac:dyDescent="0.3">
      <c r="BB1064" s="105" t="e">
        <f>VLOOKUP(C1064,#REF!, 2,FALSE)</f>
        <v>#REF!</v>
      </c>
      <c r="BP1064" s="52" t="s">
        <v>4402</v>
      </c>
      <c r="BQ1064" s="52" t="s">
        <v>17035</v>
      </c>
      <c r="BR1064" s="52" t="s">
        <v>4403</v>
      </c>
      <c r="BX1064" s="52" t="s">
        <v>4402</v>
      </c>
      <c r="BY1064" s="52" t="s">
        <v>17035</v>
      </c>
      <c r="BZ1064" s="52" t="s">
        <v>4403</v>
      </c>
    </row>
    <row r="1065" spans="54:78" x14ac:dyDescent="0.3">
      <c r="BB1065" s="105" t="e">
        <f>VLOOKUP(C1065,#REF!, 2,FALSE)</f>
        <v>#REF!</v>
      </c>
      <c r="BP1065" s="52" t="s">
        <v>4404</v>
      </c>
      <c r="BQ1065" s="52" t="s">
        <v>3276</v>
      </c>
      <c r="BR1065" s="52" t="s">
        <v>4405</v>
      </c>
      <c r="BX1065" s="52" t="s">
        <v>4404</v>
      </c>
      <c r="BY1065" s="52" t="s">
        <v>3276</v>
      </c>
      <c r="BZ1065" s="52" t="s">
        <v>4405</v>
      </c>
    </row>
    <row r="1066" spans="54:78" x14ac:dyDescent="0.3">
      <c r="BB1066" s="105" t="e">
        <f>VLOOKUP(C1066,#REF!, 2,FALSE)</f>
        <v>#REF!</v>
      </c>
      <c r="BP1066" s="52" t="s">
        <v>4406</v>
      </c>
      <c r="BQ1066" s="52" t="s">
        <v>3114</v>
      </c>
      <c r="BR1066" s="52" t="s">
        <v>2993</v>
      </c>
      <c r="BX1066" s="52" t="s">
        <v>4406</v>
      </c>
      <c r="BY1066" s="52" t="s">
        <v>3114</v>
      </c>
      <c r="BZ1066" s="52" t="s">
        <v>2993</v>
      </c>
    </row>
    <row r="1067" spans="54:78" x14ac:dyDescent="0.3">
      <c r="BB1067" s="105" t="e">
        <f>VLOOKUP(C1067,#REF!, 2,FALSE)</f>
        <v>#REF!</v>
      </c>
      <c r="BP1067" s="52" t="s">
        <v>4407</v>
      </c>
      <c r="BQ1067" s="52" t="s">
        <v>631</v>
      </c>
      <c r="BR1067" s="52" t="s">
        <v>2201</v>
      </c>
      <c r="BX1067" s="52" t="s">
        <v>4407</v>
      </c>
      <c r="BY1067" s="52" t="s">
        <v>631</v>
      </c>
      <c r="BZ1067" s="52" t="s">
        <v>2201</v>
      </c>
    </row>
    <row r="1068" spans="54:78" x14ac:dyDescent="0.3">
      <c r="BB1068" s="105" t="e">
        <f>VLOOKUP(C1068,#REF!, 2,FALSE)</f>
        <v>#REF!</v>
      </c>
      <c r="BP1068" s="52" t="s">
        <v>4408</v>
      </c>
      <c r="BQ1068" s="52" t="s">
        <v>805</v>
      </c>
      <c r="BR1068" s="52" t="s">
        <v>3393</v>
      </c>
      <c r="BX1068" s="52" t="s">
        <v>4408</v>
      </c>
      <c r="BY1068" s="52" t="s">
        <v>805</v>
      </c>
      <c r="BZ1068" s="52" t="s">
        <v>3393</v>
      </c>
    </row>
    <row r="1069" spans="54:78" x14ac:dyDescent="0.3">
      <c r="BB1069" s="105" t="e">
        <f>VLOOKUP(C1069,#REF!, 2,FALSE)</f>
        <v>#REF!</v>
      </c>
      <c r="BP1069" s="52" t="s">
        <v>4411</v>
      </c>
      <c r="BQ1069" s="52" t="s">
        <v>661</v>
      </c>
      <c r="BR1069" s="52" t="s">
        <v>2201</v>
      </c>
      <c r="BX1069" s="52" t="s">
        <v>4411</v>
      </c>
      <c r="BY1069" s="52" t="s">
        <v>661</v>
      </c>
      <c r="BZ1069" s="52" t="s">
        <v>2201</v>
      </c>
    </row>
    <row r="1070" spans="54:78" x14ac:dyDescent="0.3">
      <c r="BB1070" s="105" t="e">
        <f>VLOOKUP(C1070,#REF!, 2,FALSE)</f>
        <v>#REF!</v>
      </c>
      <c r="BP1070" s="52" t="s">
        <v>847</v>
      </c>
      <c r="BQ1070" s="52" t="s">
        <v>707</v>
      </c>
      <c r="BR1070" s="52" t="s">
        <v>3034</v>
      </c>
      <c r="BX1070" s="52" t="s">
        <v>847</v>
      </c>
      <c r="BY1070" s="52" t="s">
        <v>707</v>
      </c>
      <c r="BZ1070" s="52" t="s">
        <v>3034</v>
      </c>
    </row>
    <row r="1071" spans="54:78" x14ac:dyDescent="0.3">
      <c r="BB1071" s="105" t="e">
        <f>VLOOKUP(C1071,#REF!, 2,FALSE)</f>
        <v>#REF!</v>
      </c>
      <c r="BP1071" s="52" t="s">
        <v>4414</v>
      </c>
      <c r="BQ1071" s="52" t="s">
        <v>668</v>
      </c>
      <c r="BR1071" s="52" t="s">
        <v>2201</v>
      </c>
      <c r="BX1071" s="52" t="s">
        <v>4414</v>
      </c>
      <c r="BY1071" s="52" t="s">
        <v>668</v>
      </c>
      <c r="BZ1071" s="52" t="s">
        <v>2201</v>
      </c>
    </row>
    <row r="1072" spans="54:78" x14ac:dyDescent="0.3">
      <c r="BB1072" s="105" t="e">
        <f>VLOOKUP(C1072,#REF!, 2,FALSE)</f>
        <v>#REF!</v>
      </c>
      <c r="BP1072" s="52" t="s">
        <v>108</v>
      </c>
      <c r="BQ1072" s="52" t="s">
        <v>630</v>
      </c>
      <c r="BR1072" s="52" t="s">
        <v>3034</v>
      </c>
      <c r="BX1072" s="52" t="s">
        <v>108</v>
      </c>
      <c r="BY1072" s="52" t="s">
        <v>630</v>
      </c>
      <c r="BZ1072" s="52" t="s">
        <v>3034</v>
      </c>
    </row>
    <row r="1073" spans="54:78" x14ac:dyDescent="0.3">
      <c r="BB1073" s="105" t="e">
        <f>VLOOKUP(C1073,#REF!, 2,FALSE)</f>
        <v>#REF!</v>
      </c>
      <c r="BP1073" s="52" t="s">
        <v>4415</v>
      </c>
      <c r="BQ1073" s="52" t="s">
        <v>3223</v>
      </c>
      <c r="BR1073" s="52" t="s">
        <v>4416</v>
      </c>
      <c r="BX1073" s="52" t="s">
        <v>4415</v>
      </c>
      <c r="BY1073" s="52" t="s">
        <v>3223</v>
      </c>
      <c r="BZ1073" s="52" t="s">
        <v>4416</v>
      </c>
    </row>
    <row r="1074" spans="54:78" x14ac:dyDescent="0.3">
      <c r="BB1074" s="105" t="e">
        <f>VLOOKUP(C1074,#REF!, 2,FALSE)</f>
        <v>#REF!</v>
      </c>
      <c r="BP1074" s="52" t="s">
        <v>4418</v>
      </c>
      <c r="BQ1074" s="52" t="s">
        <v>3223</v>
      </c>
      <c r="BR1074" s="52" t="s">
        <v>1070</v>
      </c>
      <c r="BX1074" s="52" t="s">
        <v>4418</v>
      </c>
      <c r="BY1074" s="52" t="s">
        <v>3223</v>
      </c>
      <c r="BZ1074" s="52" t="s">
        <v>1070</v>
      </c>
    </row>
    <row r="1075" spans="54:78" x14ac:dyDescent="0.3">
      <c r="BB1075" s="105" t="e">
        <f>VLOOKUP(C1075,#REF!, 2,FALSE)</f>
        <v>#REF!</v>
      </c>
      <c r="BP1075" s="52" t="s">
        <v>4420</v>
      </c>
      <c r="BQ1075" s="52" t="s">
        <v>1350</v>
      </c>
      <c r="BR1075" s="52" t="s">
        <v>4421</v>
      </c>
      <c r="BX1075" s="52" t="s">
        <v>4420</v>
      </c>
      <c r="BY1075" s="52" t="s">
        <v>1350</v>
      </c>
      <c r="BZ1075" s="52" t="s">
        <v>4421</v>
      </c>
    </row>
    <row r="1076" spans="54:78" x14ac:dyDescent="0.3">
      <c r="BB1076" s="105" t="e">
        <f>VLOOKUP(C1076,#REF!, 2,FALSE)</f>
        <v>#REF!</v>
      </c>
      <c r="BP1076" s="52" t="s">
        <v>4422</v>
      </c>
      <c r="BQ1076" s="52" t="s">
        <v>3223</v>
      </c>
      <c r="BR1076" s="52" t="s">
        <v>4423</v>
      </c>
      <c r="BX1076" s="52" t="s">
        <v>4422</v>
      </c>
      <c r="BY1076" s="52" t="s">
        <v>3223</v>
      </c>
      <c r="BZ1076" s="52" t="s">
        <v>4423</v>
      </c>
    </row>
    <row r="1077" spans="54:78" x14ac:dyDescent="0.3">
      <c r="BB1077" s="105" t="e">
        <f>VLOOKUP(C1077,#REF!, 2,FALSE)</f>
        <v>#REF!</v>
      </c>
      <c r="BP1077" s="52" t="s">
        <v>4424</v>
      </c>
      <c r="BQ1077" s="52" t="s">
        <v>17040</v>
      </c>
      <c r="BR1077" s="52" t="s">
        <v>778</v>
      </c>
      <c r="BX1077" s="52" t="s">
        <v>4424</v>
      </c>
      <c r="BY1077" s="52" t="s">
        <v>17040</v>
      </c>
      <c r="BZ1077" s="52" t="s">
        <v>778</v>
      </c>
    </row>
    <row r="1078" spans="54:78" x14ac:dyDescent="0.3">
      <c r="BB1078" s="105" t="e">
        <f>VLOOKUP(C1078,#REF!, 2,FALSE)</f>
        <v>#REF!</v>
      </c>
      <c r="BP1078" s="52" t="s">
        <v>4425</v>
      </c>
      <c r="BQ1078" s="52" t="s">
        <v>2993</v>
      </c>
      <c r="BR1078" s="52" t="s">
        <v>2993</v>
      </c>
      <c r="BX1078" s="52" t="s">
        <v>4425</v>
      </c>
      <c r="BY1078" s="52" t="s">
        <v>2993</v>
      </c>
      <c r="BZ1078" s="52" t="s">
        <v>2993</v>
      </c>
    </row>
    <row r="1079" spans="54:78" x14ac:dyDescent="0.3">
      <c r="BB1079" s="105" t="e">
        <f>VLOOKUP(C1079,#REF!, 2,FALSE)</f>
        <v>#REF!</v>
      </c>
      <c r="BP1079" s="52" t="s">
        <v>4426</v>
      </c>
      <c r="BQ1079" s="52" t="s">
        <v>2993</v>
      </c>
      <c r="BR1079" s="52" t="s">
        <v>2993</v>
      </c>
      <c r="BX1079" s="52" t="s">
        <v>4426</v>
      </c>
      <c r="BY1079" s="52" t="s">
        <v>2993</v>
      </c>
      <c r="BZ1079" s="52" t="s">
        <v>2993</v>
      </c>
    </row>
    <row r="1080" spans="54:78" x14ac:dyDescent="0.3">
      <c r="BB1080" s="105" t="e">
        <f>VLOOKUP(C1080,#REF!, 2,FALSE)</f>
        <v>#REF!</v>
      </c>
      <c r="BP1080" s="52" t="s">
        <v>4427</v>
      </c>
      <c r="BQ1080" s="52" t="s">
        <v>1147</v>
      </c>
      <c r="BR1080" s="52" t="s">
        <v>778</v>
      </c>
      <c r="BX1080" s="52" t="s">
        <v>4427</v>
      </c>
      <c r="BY1080" s="52" t="s">
        <v>1147</v>
      </c>
      <c r="BZ1080" s="52" t="s">
        <v>778</v>
      </c>
    </row>
    <row r="1081" spans="54:78" x14ac:dyDescent="0.3">
      <c r="BB1081" s="105" t="e">
        <f>VLOOKUP(C1081,#REF!, 2,FALSE)</f>
        <v>#REF!</v>
      </c>
      <c r="BP1081" s="52" t="s">
        <v>4428</v>
      </c>
      <c r="BQ1081" s="52" t="s">
        <v>645</v>
      </c>
      <c r="BR1081" s="52" t="s">
        <v>4429</v>
      </c>
      <c r="BX1081" s="52" t="s">
        <v>4428</v>
      </c>
      <c r="BY1081" s="52" t="s">
        <v>645</v>
      </c>
      <c r="BZ1081" s="52" t="s">
        <v>4429</v>
      </c>
    </row>
    <row r="1082" spans="54:78" x14ac:dyDescent="0.3">
      <c r="BB1082" s="105" t="e">
        <f>VLOOKUP(C1082,#REF!, 2,FALSE)</f>
        <v>#REF!</v>
      </c>
      <c r="BP1082" s="52" t="s">
        <v>4432</v>
      </c>
      <c r="BQ1082" s="52" t="s">
        <v>3276</v>
      </c>
      <c r="BR1082" s="52" t="s">
        <v>778</v>
      </c>
      <c r="BX1082" s="52" t="s">
        <v>4432</v>
      </c>
      <c r="BY1082" s="52" t="s">
        <v>3276</v>
      </c>
      <c r="BZ1082" s="52" t="s">
        <v>778</v>
      </c>
    </row>
    <row r="1083" spans="54:78" x14ac:dyDescent="0.3">
      <c r="BB1083" s="105" t="e">
        <f>VLOOKUP(C1083,#REF!, 2,FALSE)</f>
        <v>#REF!</v>
      </c>
      <c r="BP1083" s="52" t="s">
        <v>4433</v>
      </c>
      <c r="BQ1083" s="52" t="s">
        <v>3016</v>
      </c>
      <c r="BR1083" s="52" t="s">
        <v>2371</v>
      </c>
      <c r="BX1083" s="52" t="s">
        <v>4433</v>
      </c>
      <c r="BY1083" s="52" t="s">
        <v>3016</v>
      </c>
      <c r="BZ1083" s="52" t="s">
        <v>2371</v>
      </c>
    </row>
    <row r="1084" spans="54:78" x14ac:dyDescent="0.3">
      <c r="BB1084" s="105" t="e">
        <f>VLOOKUP(C1084,#REF!, 2,FALSE)</f>
        <v>#REF!</v>
      </c>
      <c r="BP1084" s="52" t="s">
        <v>4434</v>
      </c>
      <c r="BQ1084" s="52" t="s">
        <v>3276</v>
      </c>
      <c r="BR1084" s="52" t="s">
        <v>699</v>
      </c>
      <c r="BX1084" s="52" t="s">
        <v>4434</v>
      </c>
      <c r="BY1084" s="52" t="s">
        <v>3276</v>
      </c>
      <c r="BZ1084" s="52" t="s">
        <v>699</v>
      </c>
    </row>
    <row r="1085" spans="54:78" x14ac:dyDescent="0.3">
      <c r="BB1085" s="105" t="e">
        <f>VLOOKUP(C1085,#REF!, 2,FALSE)</f>
        <v>#REF!</v>
      </c>
      <c r="BP1085" s="52" t="s">
        <v>4435</v>
      </c>
      <c r="BQ1085" s="52" t="s">
        <v>3276</v>
      </c>
      <c r="BR1085" s="52" t="s">
        <v>1809</v>
      </c>
      <c r="BX1085" s="52" t="s">
        <v>4435</v>
      </c>
      <c r="BY1085" s="52" t="s">
        <v>3276</v>
      </c>
      <c r="BZ1085" s="52" t="s">
        <v>1809</v>
      </c>
    </row>
    <row r="1086" spans="54:78" x14ac:dyDescent="0.3">
      <c r="BB1086" s="105" t="e">
        <f>VLOOKUP(C1086,#REF!, 2,FALSE)</f>
        <v>#REF!</v>
      </c>
      <c r="BP1086" s="52" t="s">
        <v>4436</v>
      </c>
      <c r="BQ1086" s="52" t="s">
        <v>3016</v>
      </c>
      <c r="BR1086" s="52" t="s">
        <v>724</v>
      </c>
      <c r="BX1086" s="52" t="s">
        <v>4436</v>
      </c>
      <c r="BY1086" s="52" t="s">
        <v>3016</v>
      </c>
      <c r="BZ1086" s="52" t="s">
        <v>724</v>
      </c>
    </row>
    <row r="1087" spans="54:78" x14ac:dyDescent="0.3">
      <c r="BB1087" s="105" t="e">
        <f>VLOOKUP(C1087,#REF!, 2,FALSE)</f>
        <v>#REF!</v>
      </c>
      <c r="BP1087" s="52" t="s">
        <v>4437</v>
      </c>
      <c r="BQ1087" s="52" t="s">
        <v>2993</v>
      </c>
      <c r="BR1087" s="52" t="s">
        <v>778</v>
      </c>
      <c r="BX1087" s="52" t="s">
        <v>4437</v>
      </c>
      <c r="BY1087" s="52" t="s">
        <v>2993</v>
      </c>
      <c r="BZ1087" s="52" t="s">
        <v>778</v>
      </c>
    </row>
    <row r="1088" spans="54:78" x14ac:dyDescent="0.3">
      <c r="BB1088" s="105" t="e">
        <f>VLOOKUP(C1088,#REF!, 2,FALSE)</f>
        <v>#REF!</v>
      </c>
      <c r="BP1088" s="52" t="s">
        <v>4438</v>
      </c>
      <c r="BQ1088" s="52" t="s">
        <v>3016</v>
      </c>
      <c r="BR1088" s="52" t="s">
        <v>732</v>
      </c>
      <c r="BX1088" s="52" t="s">
        <v>4438</v>
      </c>
      <c r="BY1088" s="52" t="s">
        <v>3016</v>
      </c>
      <c r="BZ1088" s="52" t="s">
        <v>732</v>
      </c>
    </row>
    <row r="1089" spans="54:78" x14ac:dyDescent="0.3">
      <c r="BB1089" s="105" t="e">
        <f>VLOOKUP(C1089,#REF!, 2,FALSE)</f>
        <v>#REF!</v>
      </c>
      <c r="BP1089" s="52" t="s">
        <v>4439</v>
      </c>
      <c r="BQ1089" s="52" t="s">
        <v>1147</v>
      </c>
      <c r="BR1089" s="52" t="s">
        <v>732</v>
      </c>
      <c r="BX1089" s="52" t="s">
        <v>4439</v>
      </c>
      <c r="BY1089" s="52" t="s">
        <v>1147</v>
      </c>
      <c r="BZ1089" s="52" t="s">
        <v>732</v>
      </c>
    </row>
    <row r="1090" spans="54:78" x14ac:dyDescent="0.3">
      <c r="BB1090" s="105" t="e">
        <f>VLOOKUP(C1090,#REF!, 2,FALSE)</f>
        <v>#REF!</v>
      </c>
      <c r="BP1090" s="52" t="s">
        <v>4440</v>
      </c>
      <c r="BQ1090" s="52" t="s">
        <v>1350</v>
      </c>
      <c r="BR1090" s="52" t="s">
        <v>4442</v>
      </c>
      <c r="BX1090" s="52" t="s">
        <v>4440</v>
      </c>
      <c r="BY1090" s="52" t="s">
        <v>1350</v>
      </c>
      <c r="BZ1090" s="52" t="s">
        <v>4442</v>
      </c>
    </row>
    <row r="1091" spans="54:78" x14ac:dyDescent="0.3">
      <c r="BB1091" s="105" t="e">
        <f>VLOOKUP(C1091,#REF!, 2,FALSE)</f>
        <v>#REF!</v>
      </c>
      <c r="BP1091" s="52" t="s">
        <v>4443</v>
      </c>
      <c r="BQ1091" s="52" t="s">
        <v>722</v>
      </c>
      <c r="BR1091" s="52" t="s">
        <v>4445</v>
      </c>
      <c r="BX1091" s="52" t="s">
        <v>4443</v>
      </c>
      <c r="BY1091" s="52" t="s">
        <v>722</v>
      </c>
      <c r="BZ1091" s="52" t="s">
        <v>4445</v>
      </c>
    </row>
    <row r="1092" spans="54:78" x14ac:dyDescent="0.3">
      <c r="BB1092" s="105" t="e">
        <f>VLOOKUP(C1092,#REF!, 2,FALSE)</f>
        <v>#REF!</v>
      </c>
      <c r="BP1092" s="52" t="s">
        <v>4446</v>
      </c>
      <c r="BQ1092" s="52" t="s">
        <v>3223</v>
      </c>
      <c r="BR1092" s="52" t="s">
        <v>4447</v>
      </c>
      <c r="BX1092" s="52" t="s">
        <v>4446</v>
      </c>
      <c r="BY1092" s="52" t="s">
        <v>3223</v>
      </c>
      <c r="BZ1092" s="52" t="s">
        <v>4447</v>
      </c>
    </row>
    <row r="1093" spans="54:78" x14ac:dyDescent="0.3">
      <c r="BB1093" s="105" t="e">
        <f>VLOOKUP(C1093,#REF!, 2,FALSE)</f>
        <v>#REF!</v>
      </c>
      <c r="BP1093" s="52" t="s">
        <v>4448</v>
      </c>
      <c r="BQ1093" s="52" t="s">
        <v>870</v>
      </c>
      <c r="BR1093" s="52" t="s">
        <v>4449</v>
      </c>
      <c r="BX1093" s="52" t="s">
        <v>4448</v>
      </c>
      <c r="BY1093" s="52" t="s">
        <v>870</v>
      </c>
      <c r="BZ1093" s="52" t="s">
        <v>4449</v>
      </c>
    </row>
    <row r="1094" spans="54:78" x14ac:dyDescent="0.3">
      <c r="BB1094" s="105" t="e">
        <f>VLOOKUP(C1094,#REF!, 2,FALSE)</f>
        <v>#REF!</v>
      </c>
      <c r="BP1094" s="52" t="s">
        <v>4451</v>
      </c>
      <c r="BQ1094" s="52" t="s">
        <v>3223</v>
      </c>
      <c r="BR1094" s="52" t="s">
        <v>4452</v>
      </c>
      <c r="BX1094" s="52" t="s">
        <v>4451</v>
      </c>
      <c r="BY1094" s="52" t="s">
        <v>3223</v>
      </c>
      <c r="BZ1094" s="52" t="s">
        <v>4452</v>
      </c>
    </row>
    <row r="1095" spans="54:78" x14ac:dyDescent="0.3">
      <c r="BB1095" s="105" t="e">
        <f>VLOOKUP(C1095,#REF!, 2,FALSE)</f>
        <v>#REF!</v>
      </c>
      <c r="BP1095" s="52" t="s">
        <v>4453</v>
      </c>
      <c r="BQ1095" s="52" t="s">
        <v>663</v>
      </c>
      <c r="BR1095" s="52" t="s">
        <v>4455</v>
      </c>
      <c r="BX1095" s="52" t="s">
        <v>4453</v>
      </c>
      <c r="BY1095" s="52" t="s">
        <v>663</v>
      </c>
      <c r="BZ1095" s="52" t="s">
        <v>4455</v>
      </c>
    </row>
    <row r="1096" spans="54:78" x14ac:dyDescent="0.3">
      <c r="BB1096" s="105" t="e">
        <f>VLOOKUP(C1096,#REF!, 2,FALSE)</f>
        <v>#REF!</v>
      </c>
      <c r="BP1096" s="52" t="s">
        <v>4457</v>
      </c>
      <c r="BQ1096" s="52" t="s">
        <v>3223</v>
      </c>
      <c r="BR1096" s="52" t="s">
        <v>1171</v>
      </c>
      <c r="BX1096" s="52" t="s">
        <v>4457</v>
      </c>
      <c r="BY1096" s="52" t="s">
        <v>3223</v>
      </c>
      <c r="BZ1096" s="52" t="s">
        <v>1171</v>
      </c>
    </row>
    <row r="1097" spans="54:78" x14ac:dyDescent="0.3">
      <c r="BB1097" s="105" t="e">
        <f>VLOOKUP(C1097,#REF!, 2,FALSE)</f>
        <v>#REF!</v>
      </c>
      <c r="BP1097" s="52" t="s">
        <v>4458</v>
      </c>
      <c r="BQ1097" s="52" t="s">
        <v>3223</v>
      </c>
      <c r="BR1097" s="52" t="s">
        <v>4460</v>
      </c>
      <c r="BX1097" s="52" t="s">
        <v>4458</v>
      </c>
      <c r="BY1097" s="52" t="s">
        <v>3223</v>
      </c>
      <c r="BZ1097" s="52" t="s">
        <v>4460</v>
      </c>
    </row>
    <row r="1098" spans="54:78" x14ac:dyDescent="0.3">
      <c r="BB1098" s="105" t="e">
        <f>VLOOKUP(C1098,#REF!, 2,FALSE)</f>
        <v>#REF!</v>
      </c>
      <c r="BP1098" s="52" t="s">
        <v>72</v>
      </c>
      <c r="BQ1098" s="52" t="s">
        <v>1350</v>
      </c>
      <c r="BR1098" s="52" t="s">
        <v>1018</v>
      </c>
      <c r="BX1098" s="52" t="s">
        <v>72</v>
      </c>
      <c r="BY1098" s="52" t="s">
        <v>1350</v>
      </c>
      <c r="BZ1098" s="52" t="s">
        <v>1018</v>
      </c>
    </row>
    <row r="1099" spans="54:78" x14ac:dyDescent="0.3">
      <c r="BB1099" s="105" t="e">
        <f>VLOOKUP(C1099,#REF!, 2,FALSE)</f>
        <v>#REF!</v>
      </c>
      <c r="BP1099" s="52" t="s">
        <v>109</v>
      </c>
      <c r="BQ1099" s="52" t="s">
        <v>626</v>
      </c>
      <c r="BR1099" s="52" t="s">
        <v>4461</v>
      </c>
      <c r="BX1099" s="52" t="s">
        <v>109</v>
      </c>
      <c r="BY1099" s="52" t="s">
        <v>626</v>
      </c>
      <c r="BZ1099" s="52" t="s">
        <v>4461</v>
      </c>
    </row>
    <row r="1100" spans="54:78" x14ac:dyDescent="0.3">
      <c r="BB1100" s="105" t="e">
        <f>VLOOKUP(C1100,#REF!, 2,FALSE)</f>
        <v>#REF!</v>
      </c>
      <c r="BP1100" s="52" t="s">
        <v>4462</v>
      </c>
      <c r="BQ1100" s="52" t="s">
        <v>738</v>
      </c>
      <c r="BR1100" s="52" t="s">
        <v>4463</v>
      </c>
      <c r="BX1100" s="52" t="s">
        <v>4462</v>
      </c>
      <c r="BY1100" s="52" t="s">
        <v>738</v>
      </c>
      <c r="BZ1100" s="52" t="s">
        <v>4463</v>
      </c>
    </row>
    <row r="1101" spans="54:78" x14ac:dyDescent="0.3">
      <c r="BB1101" s="105" t="e">
        <f>VLOOKUP(C1101,#REF!, 2,FALSE)</f>
        <v>#REF!</v>
      </c>
      <c r="BP1101" s="52" t="s">
        <v>4464</v>
      </c>
      <c r="BQ1101" s="52" t="s">
        <v>3059</v>
      </c>
      <c r="BR1101" s="52" t="s">
        <v>4465</v>
      </c>
      <c r="BX1101" s="52" t="s">
        <v>4464</v>
      </c>
      <c r="BY1101" s="52" t="s">
        <v>3059</v>
      </c>
      <c r="BZ1101" s="52" t="s">
        <v>4465</v>
      </c>
    </row>
    <row r="1102" spans="54:78" x14ac:dyDescent="0.3">
      <c r="BB1102" s="105" t="e">
        <f>VLOOKUP(C1102,#REF!, 2,FALSE)</f>
        <v>#REF!</v>
      </c>
      <c r="BP1102" s="52" t="s">
        <v>4466</v>
      </c>
      <c r="BQ1102" s="52" t="s">
        <v>628</v>
      </c>
      <c r="BR1102" s="52" t="s">
        <v>4117</v>
      </c>
      <c r="BX1102" s="52" t="s">
        <v>4466</v>
      </c>
      <c r="BY1102" s="52" t="s">
        <v>628</v>
      </c>
      <c r="BZ1102" s="52" t="s">
        <v>4117</v>
      </c>
    </row>
    <row r="1103" spans="54:78" x14ac:dyDescent="0.3">
      <c r="BB1103" s="105" t="e">
        <f>VLOOKUP(C1103,#REF!, 2,FALSE)</f>
        <v>#REF!</v>
      </c>
      <c r="BP1103" s="52" t="s">
        <v>4468</v>
      </c>
      <c r="BQ1103" s="52" t="s">
        <v>624</v>
      </c>
      <c r="BR1103" s="52" t="s">
        <v>4469</v>
      </c>
      <c r="BX1103" s="52" t="s">
        <v>4468</v>
      </c>
      <c r="BY1103" s="52" t="s">
        <v>624</v>
      </c>
      <c r="BZ1103" s="52" t="s">
        <v>4469</v>
      </c>
    </row>
    <row r="1104" spans="54:78" x14ac:dyDescent="0.3">
      <c r="BB1104" s="105" t="e">
        <f>VLOOKUP(C1104,#REF!, 2,FALSE)</f>
        <v>#REF!</v>
      </c>
      <c r="BP1104" s="52" t="s">
        <v>4470</v>
      </c>
      <c r="BQ1104" s="52" t="s">
        <v>618</v>
      </c>
      <c r="BR1104" s="52" t="s">
        <v>2980</v>
      </c>
      <c r="BX1104" s="52" t="s">
        <v>4470</v>
      </c>
      <c r="BY1104" s="52" t="s">
        <v>618</v>
      </c>
      <c r="BZ1104" s="52" t="s">
        <v>2980</v>
      </c>
    </row>
    <row r="1105" spans="54:78" x14ac:dyDescent="0.3">
      <c r="BB1105" s="105" t="e">
        <f>VLOOKUP(C1105,#REF!, 2,FALSE)</f>
        <v>#REF!</v>
      </c>
      <c r="BP1105" s="52" t="s">
        <v>4472</v>
      </c>
      <c r="BQ1105" s="52" t="s">
        <v>624</v>
      </c>
      <c r="BR1105" s="52" t="s">
        <v>4473</v>
      </c>
      <c r="BX1105" s="52" t="s">
        <v>4472</v>
      </c>
      <c r="BY1105" s="52" t="s">
        <v>624</v>
      </c>
      <c r="BZ1105" s="52" t="s">
        <v>4473</v>
      </c>
    </row>
    <row r="1106" spans="54:78" x14ac:dyDescent="0.3">
      <c r="BB1106" s="105" t="e">
        <f>VLOOKUP(C1106,#REF!, 2,FALSE)</f>
        <v>#REF!</v>
      </c>
      <c r="BP1106" s="52" t="s">
        <v>4474</v>
      </c>
      <c r="BQ1106" s="52" t="s">
        <v>672</v>
      </c>
      <c r="BR1106" s="52" t="s">
        <v>4476</v>
      </c>
      <c r="BX1106" s="52" t="s">
        <v>4474</v>
      </c>
      <c r="BY1106" s="52" t="s">
        <v>672</v>
      </c>
      <c r="BZ1106" s="52" t="s">
        <v>4476</v>
      </c>
    </row>
    <row r="1107" spans="54:78" x14ac:dyDescent="0.3">
      <c r="BB1107" s="105" t="e">
        <f>VLOOKUP(C1107,#REF!, 2,FALSE)</f>
        <v>#REF!</v>
      </c>
      <c r="BP1107" s="52" t="s">
        <v>873</v>
      </c>
      <c r="BQ1107" s="52" t="s">
        <v>3276</v>
      </c>
      <c r="BR1107" s="52" t="s">
        <v>4477</v>
      </c>
      <c r="BX1107" s="52" t="s">
        <v>873</v>
      </c>
      <c r="BY1107" s="52" t="s">
        <v>3276</v>
      </c>
      <c r="BZ1107" s="52" t="s">
        <v>4477</v>
      </c>
    </row>
    <row r="1108" spans="54:78" x14ac:dyDescent="0.3">
      <c r="BB1108" s="105" t="e">
        <f>VLOOKUP(C1108,#REF!, 2,FALSE)</f>
        <v>#REF!</v>
      </c>
      <c r="BP1108" s="52" t="s">
        <v>4478</v>
      </c>
      <c r="BQ1108" s="52" t="s">
        <v>668</v>
      </c>
      <c r="BR1108" s="52" t="s">
        <v>4479</v>
      </c>
      <c r="BX1108" s="52" t="s">
        <v>4478</v>
      </c>
      <c r="BY1108" s="52" t="s">
        <v>668</v>
      </c>
      <c r="BZ1108" s="52" t="s">
        <v>4479</v>
      </c>
    </row>
    <row r="1109" spans="54:78" x14ac:dyDescent="0.3">
      <c r="BB1109" s="105" t="e">
        <f>VLOOKUP(C1109,#REF!, 2,FALSE)</f>
        <v>#REF!</v>
      </c>
      <c r="BP1109" s="52" t="s">
        <v>110</v>
      </c>
      <c r="BQ1109" s="52" t="s">
        <v>664</v>
      </c>
      <c r="BR1109" s="52" t="s">
        <v>4480</v>
      </c>
      <c r="BX1109" s="52" t="s">
        <v>110</v>
      </c>
      <c r="BY1109" s="52" t="s">
        <v>664</v>
      </c>
      <c r="BZ1109" s="52" t="s">
        <v>4480</v>
      </c>
    </row>
    <row r="1110" spans="54:78" x14ac:dyDescent="0.3">
      <c r="BB1110" s="105" t="e">
        <f>VLOOKUP(C1110,#REF!, 2,FALSE)</f>
        <v>#REF!</v>
      </c>
      <c r="BP1110" s="52" t="s">
        <v>4482</v>
      </c>
      <c r="BQ1110" s="52" t="s">
        <v>3276</v>
      </c>
      <c r="BR1110" s="52" t="s">
        <v>4483</v>
      </c>
      <c r="BX1110" s="52" t="s">
        <v>4482</v>
      </c>
      <c r="BY1110" s="52" t="s">
        <v>3276</v>
      </c>
      <c r="BZ1110" s="52" t="s">
        <v>4483</v>
      </c>
    </row>
    <row r="1111" spans="54:78" x14ac:dyDescent="0.3">
      <c r="BB1111" s="105" t="e">
        <f>VLOOKUP(C1111,#REF!, 2,FALSE)</f>
        <v>#REF!</v>
      </c>
      <c r="BP1111" s="52" t="s">
        <v>4484</v>
      </c>
      <c r="BQ1111" s="52" t="s">
        <v>3223</v>
      </c>
      <c r="BR1111" s="52" t="s">
        <v>4485</v>
      </c>
      <c r="BX1111" s="52" t="s">
        <v>4484</v>
      </c>
      <c r="BY1111" s="52" t="s">
        <v>3223</v>
      </c>
      <c r="BZ1111" s="52" t="s">
        <v>4485</v>
      </c>
    </row>
    <row r="1112" spans="54:78" x14ac:dyDescent="0.3">
      <c r="BB1112" s="105" t="e">
        <f>VLOOKUP(C1112,#REF!, 2,FALSE)</f>
        <v>#REF!</v>
      </c>
      <c r="BP1112" s="52" t="s">
        <v>4487</v>
      </c>
      <c r="BQ1112" s="52" t="s">
        <v>1021</v>
      </c>
      <c r="BR1112" s="52" t="s">
        <v>2946</v>
      </c>
      <c r="BX1112" s="52" t="s">
        <v>4487</v>
      </c>
      <c r="BY1112" s="52" t="s">
        <v>1021</v>
      </c>
      <c r="BZ1112" s="52" t="s">
        <v>2946</v>
      </c>
    </row>
    <row r="1113" spans="54:78" x14ac:dyDescent="0.3">
      <c r="BB1113" s="105" t="e">
        <f>VLOOKUP(C1113,#REF!, 2,FALSE)</f>
        <v>#REF!</v>
      </c>
      <c r="BP1113" s="52" t="s">
        <v>4490</v>
      </c>
      <c r="BQ1113" s="52" t="s">
        <v>3276</v>
      </c>
      <c r="BR1113" s="52" t="s">
        <v>1967</v>
      </c>
      <c r="BX1113" s="52" t="s">
        <v>4490</v>
      </c>
      <c r="BY1113" s="52" t="s">
        <v>3276</v>
      </c>
      <c r="BZ1113" s="52" t="s">
        <v>1967</v>
      </c>
    </row>
    <row r="1114" spans="54:78" x14ac:dyDescent="0.3">
      <c r="BB1114" s="105" t="e">
        <f>VLOOKUP(C1114,#REF!, 2,FALSE)</f>
        <v>#REF!</v>
      </c>
      <c r="BP1114" s="52" t="s">
        <v>4491</v>
      </c>
      <c r="BQ1114" s="52" t="s">
        <v>3223</v>
      </c>
      <c r="BR1114" s="52" t="s">
        <v>4492</v>
      </c>
      <c r="BX1114" s="52" t="s">
        <v>4491</v>
      </c>
      <c r="BY1114" s="52" t="s">
        <v>3223</v>
      </c>
      <c r="BZ1114" s="52" t="s">
        <v>4492</v>
      </c>
    </row>
    <row r="1115" spans="54:78" x14ac:dyDescent="0.3">
      <c r="BB1115" s="105" t="e">
        <f>VLOOKUP(C1115,#REF!, 2,FALSE)</f>
        <v>#REF!</v>
      </c>
      <c r="BP1115" s="52" t="s">
        <v>4493</v>
      </c>
      <c r="BQ1115" s="52" t="s">
        <v>3223</v>
      </c>
      <c r="BR1115" s="52" t="s">
        <v>4495</v>
      </c>
      <c r="BX1115" s="52" t="s">
        <v>4493</v>
      </c>
      <c r="BY1115" s="52" t="s">
        <v>3223</v>
      </c>
      <c r="BZ1115" s="52" t="s">
        <v>4495</v>
      </c>
    </row>
    <row r="1116" spans="54:78" x14ac:dyDescent="0.3">
      <c r="BB1116" s="105" t="e">
        <f>VLOOKUP(C1116,#REF!, 2,FALSE)</f>
        <v>#REF!</v>
      </c>
      <c r="BP1116" s="52" t="s">
        <v>4497</v>
      </c>
      <c r="BQ1116" s="52" t="s">
        <v>3223</v>
      </c>
      <c r="BR1116" s="52" t="s">
        <v>4498</v>
      </c>
      <c r="BX1116" s="52" t="s">
        <v>4497</v>
      </c>
      <c r="BY1116" s="52" t="s">
        <v>3223</v>
      </c>
      <c r="BZ1116" s="52" t="s">
        <v>4498</v>
      </c>
    </row>
    <row r="1117" spans="54:78" x14ac:dyDescent="0.3">
      <c r="BB1117" s="105" t="e">
        <f>VLOOKUP(C1117,#REF!, 2,FALSE)</f>
        <v>#REF!</v>
      </c>
      <c r="BP1117" s="52" t="s">
        <v>150</v>
      </c>
      <c r="BQ1117" s="52" t="s">
        <v>3223</v>
      </c>
      <c r="BR1117" s="52" t="s">
        <v>4499</v>
      </c>
      <c r="BX1117" s="52" t="s">
        <v>150</v>
      </c>
      <c r="BY1117" s="52" t="s">
        <v>3223</v>
      </c>
      <c r="BZ1117" s="52" t="s">
        <v>4499</v>
      </c>
    </row>
    <row r="1118" spans="54:78" x14ac:dyDescent="0.3">
      <c r="BB1118" s="105" t="e">
        <f>VLOOKUP(C1118,#REF!, 2,FALSE)</f>
        <v>#REF!</v>
      </c>
      <c r="BP1118" s="52" t="s">
        <v>4500</v>
      </c>
      <c r="BQ1118" s="52" t="s">
        <v>668</v>
      </c>
      <c r="BR1118" s="52" t="s">
        <v>1877</v>
      </c>
      <c r="BX1118" s="52" t="s">
        <v>4500</v>
      </c>
      <c r="BY1118" s="52" t="s">
        <v>668</v>
      </c>
      <c r="BZ1118" s="52" t="s">
        <v>1877</v>
      </c>
    </row>
    <row r="1119" spans="54:78" x14ac:dyDescent="0.3">
      <c r="BB1119" s="105" t="e">
        <f>VLOOKUP(C1119,#REF!, 2,FALSE)</f>
        <v>#REF!</v>
      </c>
      <c r="BP1119" s="52" t="s">
        <v>874</v>
      </c>
      <c r="BQ1119" s="52" t="s">
        <v>1350</v>
      </c>
      <c r="BR1119" s="52" t="s">
        <v>4502</v>
      </c>
      <c r="BX1119" s="52" t="s">
        <v>874</v>
      </c>
      <c r="BY1119" s="52" t="s">
        <v>1350</v>
      </c>
      <c r="BZ1119" s="52" t="s">
        <v>4502</v>
      </c>
    </row>
    <row r="1120" spans="54:78" x14ac:dyDescent="0.3">
      <c r="BB1120" s="105" t="e">
        <f>VLOOKUP(C1120,#REF!, 2,FALSE)</f>
        <v>#REF!</v>
      </c>
      <c r="BP1120" s="52" t="s">
        <v>875</v>
      </c>
      <c r="BQ1120" s="52" t="s">
        <v>3223</v>
      </c>
      <c r="BR1120" s="52" t="s">
        <v>4503</v>
      </c>
      <c r="BX1120" s="52" t="s">
        <v>875</v>
      </c>
      <c r="BY1120" s="52" t="s">
        <v>3223</v>
      </c>
      <c r="BZ1120" s="52" t="s">
        <v>4503</v>
      </c>
    </row>
    <row r="1121" spans="54:78" x14ac:dyDescent="0.3">
      <c r="BB1121" s="105" t="e">
        <f>VLOOKUP(C1121,#REF!, 2,FALSE)</f>
        <v>#REF!</v>
      </c>
      <c r="BP1121" s="52" t="s">
        <v>4504</v>
      </c>
      <c r="BQ1121" s="52" t="s">
        <v>668</v>
      </c>
      <c r="BR1121" s="52" t="s">
        <v>4505</v>
      </c>
      <c r="BX1121" s="52" t="s">
        <v>4504</v>
      </c>
      <c r="BY1121" s="52" t="s">
        <v>668</v>
      </c>
      <c r="BZ1121" s="52" t="s">
        <v>4505</v>
      </c>
    </row>
    <row r="1122" spans="54:78" x14ac:dyDescent="0.3">
      <c r="BB1122" s="105" t="e">
        <f>VLOOKUP(C1122,#REF!, 2,FALSE)</f>
        <v>#REF!</v>
      </c>
      <c r="BP1122" s="52" t="s">
        <v>4507</v>
      </c>
      <c r="BQ1122" s="52" t="s">
        <v>675</v>
      </c>
      <c r="BR1122" s="52" t="s">
        <v>1076</v>
      </c>
      <c r="BX1122" s="52" t="s">
        <v>4507</v>
      </c>
      <c r="BY1122" s="52" t="s">
        <v>675</v>
      </c>
      <c r="BZ1122" s="52" t="s">
        <v>1076</v>
      </c>
    </row>
    <row r="1123" spans="54:78" x14ac:dyDescent="0.3">
      <c r="BB1123" s="105" t="e">
        <f>VLOOKUP(C1123,#REF!, 2,FALSE)</f>
        <v>#REF!</v>
      </c>
      <c r="BP1123" s="52" t="s">
        <v>4509</v>
      </c>
      <c r="BQ1123" s="52" t="s">
        <v>642</v>
      </c>
      <c r="BR1123" s="52" t="s">
        <v>4510</v>
      </c>
      <c r="BX1123" s="52" t="s">
        <v>4509</v>
      </c>
      <c r="BY1123" s="52" t="s">
        <v>642</v>
      </c>
      <c r="BZ1123" s="52" t="s">
        <v>4510</v>
      </c>
    </row>
    <row r="1124" spans="54:78" x14ac:dyDescent="0.3">
      <c r="BB1124" s="105" t="e">
        <f>VLOOKUP(C1124,#REF!, 2,FALSE)</f>
        <v>#REF!</v>
      </c>
      <c r="BP1124" s="52" t="s">
        <v>151</v>
      </c>
      <c r="BQ1124" s="52" t="s">
        <v>870</v>
      </c>
      <c r="BR1124" s="52" t="s">
        <v>4512</v>
      </c>
      <c r="BX1124" s="52" t="s">
        <v>151</v>
      </c>
      <c r="BY1124" s="52" t="s">
        <v>870</v>
      </c>
      <c r="BZ1124" s="52" t="s">
        <v>4512</v>
      </c>
    </row>
    <row r="1125" spans="54:78" x14ac:dyDescent="0.3">
      <c r="BB1125" s="105" t="e">
        <f>VLOOKUP(C1125,#REF!, 2,FALSE)</f>
        <v>#REF!</v>
      </c>
      <c r="BP1125" s="52" t="s">
        <v>4513</v>
      </c>
      <c r="BQ1125" s="52" t="s">
        <v>664</v>
      </c>
      <c r="BR1125" s="52" t="s">
        <v>4515</v>
      </c>
      <c r="BX1125" s="52" t="s">
        <v>4513</v>
      </c>
      <c r="BY1125" s="52" t="s">
        <v>664</v>
      </c>
      <c r="BZ1125" s="52" t="s">
        <v>4515</v>
      </c>
    </row>
    <row r="1126" spans="54:78" x14ac:dyDescent="0.3">
      <c r="BB1126" s="105" t="e">
        <f>VLOOKUP(C1126,#REF!, 2,FALSE)</f>
        <v>#REF!</v>
      </c>
      <c r="BP1126" s="52" t="s">
        <v>152</v>
      </c>
      <c r="BQ1126" s="52" t="s">
        <v>636</v>
      </c>
      <c r="BR1126" s="52" t="s">
        <v>4516</v>
      </c>
      <c r="BX1126" s="52" t="s">
        <v>152</v>
      </c>
      <c r="BY1126" s="52" t="s">
        <v>636</v>
      </c>
      <c r="BZ1126" s="52" t="s">
        <v>4516</v>
      </c>
    </row>
    <row r="1127" spans="54:78" x14ac:dyDescent="0.3">
      <c r="BB1127" s="105" t="e">
        <f>VLOOKUP(C1127,#REF!, 2,FALSE)</f>
        <v>#REF!</v>
      </c>
      <c r="BP1127" s="52" t="s">
        <v>876</v>
      </c>
      <c r="BQ1127" s="52" t="s">
        <v>664</v>
      </c>
      <c r="BR1127" s="52" t="s">
        <v>4517</v>
      </c>
      <c r="BX1127" s="52" t="s">
        <v>876</v>
      </c>
      <c r="BY1127" s="52" t="s">
        <v>664</v>
      </c>
      <c r="BZ1127" s="52" t="s">
        <v>4517</v>
      </c>
    </row>
    <row r="1128" spans="54:78" x14ac:dyDescent="0.3">
      <c r="BB1128" s="105" t="e">
        <f>VLOOKUP(C1128,#REF!, 2,FALSE)</f>
        <v>#REF!</v>
      </c>
      <c r="BP1128" s="52" t="s">
        <v>111</v>
      </c>
      <c r="BQ1128" s="52" t="s">
        <v>726</v>
      </c>
      <c r="BR1128" s="52" t="s">
        <v>806</v>
      </c>
      <c r="BX1128" s="52" t="s">
        <v>111</v>
      </c>
      <c r="BY1128" s="52" t="s">
        <v>726</v>
      </c>
      <c r="BZ1128" s="52" t="s">
        <v>806</v>
      </c>
    </row>
    <row r="1129" spans="54:78" x14ac:dyDescent="0.3">
      <c r="BB1129" s="105" t="e">
        <f>VLOOKUP(C1129,#REF!, 2,FALSE)</f>
        <v>#REF!</v>
      </c>
      <c r="BP1129" s="52" t="s">
        <v>877</v>
      </c>
      <c r="BQ1129" s="52" t="s">
        <v>3223</v>
      </c>
      <c r="BR1129" s="52" t="s">
        <v>4519</v>
      </c>
      <c r="BX1129" s="52" t="s">
        <v>877</v>
      </c>
      <c r="BY1129" s="52" t="s">
        <v>3223</v>
      </c>
      <c r="BZ1129" s="52" t="s">
        <v>4519</v>
      </c>
    </row>
    <row r="1130" spans="54:78" x14ac:dyDescent="0.3">
      <c r="BB1130" s="105" t="e">
        <f>VLOOKUP(C1130,#REF!, 2,FALSE)</f>
        <v>#REF!</v>
      </c>
      <c r="BP1130" s="52" t="s">
        <v>878</v>
      </c>
      <c r="BQ1130" s="52" t="s">
        <v>3223</v>
      </c>
      <c r="BR1130" s="52" t="s">
        <v>4520</v>
      </c>
      <c r="BX1130" s="52" t="s">
        <v>878</v>
      </c>
      <c r="BY1130" s="52" t="s">
        <v>3223</v>
      </c>
      <c r="BZ1130" s="52" t="s">
        <v>4520</v>
      </c>
    </row>
    <row r="1131" spans="54:78" x14ac:dyDescent="0.3">
      <c r="BB1131" s="105" t="e">
        <f>VLOOKUP(C1131,#REF!, 2,FALSE)</f>
        <v>#REF!</v>
      </c>
      <c r="BP1131" s="52" t="s">
        <v>879</v>
      </c>
      <c r="BQ1131" s="52" t="s">
        <v>802</v>
      </c>
      <c r="BR1131" s="52" t="s">
        <v>4522</v>
      </c>
      <c r="BX1131" s="52" t="s">
        <v>879</v>
      </c>
      <c r="BY1131" s="52" t="s">
        <v>802</v>
      </c>
      <c r="BZ1131" s="52" t="s">
        <v>4522</v>
      </c>
    </row>
    <row r="1132" spans="54:78" x14ac:dyDescent="0.3">
      <c r="BB1132" s="105" t="e">
        <f>VLOOKUP(C1132,#REF!, 2,FALSE)</f>
        <v>#REF!</v>
      </c>
      <c r="BP1132" s="52" t="s">
        <v>112</v>
      </c>
      <c r="BQ1132" s="52" t="s">
        <v>712</v>
      </c>
      <c r="BR1132" s="52" t="s">
        <v>4523</v>
      </c>
      <c r="BX1132" s="52" t="s">
        <v>112</v>
      </c>
      <c r="BY1132" s="52" t="s">
        <v>712</v>
      </c>
      <c r="BZ1132" s="52" t="s">
        <v>4523</v>
      </c>
    </row>
    <row r="1133" spans="54:78" x14ac:dyDescent="0.3">
      <c r="BB1133" s="105" t="e">
        <f>VLOOKUP(C1133,#REF!, 2,FALSE)</f>
        <v>#REF!</v>
      </c>
      <c r="BP1133" s="52" t="s">
        <v>880</v>
      </c>
      <c r="BQ1133" s="52" t="s">
        <v>3223</v>
      </c>
      <c r="BR1133" s="52" t="s">
        <v>665</v>
      </c>
      <c r="BX1133" s="52" t="s">
        <v>880</v>
      </c>
      <c r="BY1133" s="52" t="s">
        <v>3223</v>
      </c>
      <c r="BZ1133" s="52" t="s">
        <v>665</v>
      </c>
    </row>
    <row r="1134" spans="54:78" x14ac:dyDescent="0.3">
      <c r="BB1134" s="105" t="e">
        <f>VLOOKUP(C1134,#REF!, 2,FALSE)</f>
        <v>#REF!</v>
      </c>
      <c r="BP1134" s="52" t="s">
        <v>4524</v>
      </c>
      <c r="BQ1134" s="52" t="s">
        <v>664</v>
      </c>
      <c r="BR1134" s="52" t="s">
        <v>2659</v>
      </c>
      <c r="BX1134" s="52" t="s">
        <v>4524</v>
      </c>
      <c r="BY1134" s="52" t="s">
        <v>664</v>
      </c>
      <c r="BZ1134" s="52" t="s">
        <v>2659</v>
      </c>
    </row>
    <row r="1135" spans="54:78" x14ac:dyDescent="0.3">
      <c r="BB1135" s="105" t="e">
        <f>VLOOKUP(C1135,#REF!, 2,FALSE)</f>
        <v>#REF!</v>
      </c>
      <c r="BP1135" s="52" t="s">
        <v>113</v>
      </c>
      <c r="BQ1135" s="52" t="s">
        <v>661</v>
      </c>
      <c r="BR1135" s="52" t="s">
        <v>2366</v>
      </c>
      <c r="BX1135" s="52" t="s">
        <v>113</v>
      </c>
      <c r="BY1135" s="52" t="s">
        <v>661</v>
      </c>
      <c r="BZ1135" s="52" t="s">
        <v>2366</v>
      </c>
    </row>
    <row r="1136" spans="54:78" x14ac:dyDescent="0.3">
      <c r="BB1136" s="105" t="e">
        <f>VLOOKUP(C1136,#REF!, 2,FALSE)</f>
        <v>#REF!</v>
      </c>
      <c r="BP1136" s="52" t="s">
        <v>4526</v>
      </c>
      <c r="BQ1136" s="52" t="s">
        <v>2993</v>
      </c>
      <c r="BR1136" s="52" t="s">
        <v>2021</v>
      </c>
      <c r="BX1136" s="52" t="s">
        <v>4526</v>
      </c>
      <c r="BY1136" s="52" t="s">
        <v>2993</v>
      </c>
      <c r="BZ1136" s="52" t="s">
        <v>2021</v>
      </c>
    </row>
    <row r="1137" spans="54:78" x14ac:dyDescent="0.3">
      <c r="BB1137" s="105" t="e">
        <f>VLOOKUP(C1137,#REF!, 2,FALSE)</f>
        <v>#REF!</v>
      </c>
      <c r="BP1137" s="52" t="s">
        <v>4527</v>
      </c>
      <c r="BQ1137" s="52" t="s">
        <v>661</v>
      </c>
      <c r="BR1137" s="52" t="s">
        <v>2604</v>
      </c>
      <c r="BX1137" s="52" t="s">
        <v>4527</v>
      </c>
      <c r="BY1137" s="52" t="s">
        <v>661</v>
      </c>
      <c r="BZ1137" s="52" t="s">
        <v>2604</v>
      </c>
    </row>
    <row r="1138" spans="54:78" x14ac:dyDescent="0.3">
      <c r="BB1138" s="105" t="e">
        <f>VLOOKUP(C1138,#REF!, 2,FALSE)</f>
        <v>#REF!</v>
      </c>
      <c r="BP1138" s="52" t="s">
        <v>4528</v>
      </c>
      <c r="BQ1138" s="52" t="s">
        <v>618</v>
      </c>
      <c r="BR1138" s="52" t="s">
        <v>2442</v>
      </c>
      <c r="BX1138" s="52" t="s">
        <v>4528</v>
      </c>
      <c r="BY1138" s="52" t="s">
        <v>618</v>
      </c>
      <c r="BZ1138" s="52" t="s">
        <v>2442</v>
      </c>
    </row>
    <row r="1139" spans="54:78" x14ac:dyDescent="0.3">
      <c r="BB1139" s="105" t="e">
        <f>VLOOKUP(C1139,#REF!, 2,FALSE)</f>
        <v>#REF!</v>
      </c>
      <c r="BP1139" s="52" t="s">
        <v>4530</v>
      </c>
      <c r="BQ1139" s="52" t="s">
        <v>738</v>
      </c>
      <c r="BR1139" s="52" t="s">
        <v>4532</v>
      </c>
      <c r="BX1139" s="52" t="s">
        <v>4530</v>
      </c>
      <c r="BY1139" s="52" t="s">
        <v>738</v>
      </c>
      <c r="BZ1139" s="52" t="s">
        <v>4532</v>
      </c>
    </row>
    <row r="1140" spans="54:78" x14ac:dyDescent="0.3">
      <c r="BB1140" s="105" t="e">
        <f>VLOOKUP(C1140,#REF!, 2,FALSE)</f>
        <v>#REF!</v>
      </c>
      <c r="BP1140" s="52" t="s">
        <v>4533</v>
      </c>
      <c r="BQ1140" s="52" t="s">
        <v>667</v>
      </c>
      <c r="BR1140" s="52" t="s">
        <v>2366</v>
      </c>
      <c r="BX1140" s="52" t="s">
        <v>4533</v>
      </c>
      <c r="BY1140" s="52" t="s">
        <v>667</v>
      </c>
      <c r="BZ1140" s="52" t="s">
        <v>2366</v>
      </c>
    </row>
    <row r="1141" spans="54:78" x14ac:dyDescent="0.3">
      <c r="BB1141" s="105" t="e">
        <f>VLOOKUP(C1141,#REF!, 2,FALSE)</f>
        <v>#REF!</v>
      </c>
      <c r="BP1141" s="52" t="s">
        <v>4536</v>
      </c>
      <c r="BQ1141" s="52" t="s">
        <v>738</v>
      </c>
      <c r="BR1141" s="52" t="s">
        <v>4537</v>
      </c>
      <c r="BX1141" s="52" t="s">
        <v>4536</v>
      </c>
      <c r="BY1141" s="52" t="s">
        <v>738</v>
      </c>
      <c r="BZ1141" s="52" t="s">
        <v>4537</v>
      </c>
    </row>
    <row r="1142" spans="54:78" x14ac:dyDescent="0.3">
      <c r="BB1142" s="105" t="e">
        <f>VLOOKUP(C1142,#REF!, 2,FALSE)</f>
        <v>#REF!</v>
      </c>
      <c r="BP1142" s="52" t="s">
        <v>4538</v>
      </c>
      <c r="BQ1142" s="52" t="s">
        <v>707</v>
      </c>
      <c r="BR1142" s="52" t="s">
        <v>2366</v>
      </c>
      <c r="BX1142" s="52" t="s">
        <v>4538</v>
      </c>
      <c r="BY1142" s="52" t="s">
        <v>707</v>
      </c>
      <c r="BZ1142" s="52" t="s">
        <v>2366</v>
      </c>
    </row>
    <row r="1143" spans="54:78" x14ac:dyDescent="0.3">
      <c r="BB1143" s="105" t="e">
        <f>VLOOKUP(C1143,#REF!, 2,FALSE)</f>
        <v>#REF!</v>
      </c>
      <c r="BP1143" s="52" t="s">
        <v>4539</v>
      </c>
      <c r="BQ1143" s="52" t="s">
        <v>667</v>
      </c>
      <c r="BR1143" s="52" t="s">
        <v>1008</v>
      </c>
      <c r="BX1143" s="52" t="s">
        <v>4539</v>
      </c>
      <c r="BY1143" s="52" t="s">
        <v>667</v>
      </c>
      <c r="BZ1143" s="52" t="s">
        <v>1008</v>
      </c>
    </row>
    <row r="1144" spans="54:78" x14ac:dyDescent="0.3">
      <c r="BB1144" s="105" t="e">
        <f>VLOOKUP(C1144,#REF!, 2,FALSE)</f>
        <v>#REF!</v>
      </c>
      <c r="BP1144" s="52" t="s">
        <v>4540</v>
      </c>
      <c r="BQ1144" s="52" t="s">
        <v>3276</v>
      </c>
      <c r="BR1144" s="52" t="s">
        <v>4541</v>
      </c>
      <c r="BX1144" s="52" t="s">
        <v>4540</v>
      </c>
      <c r="BY1144" s="52" t="s">
        <v>3276</v>
      </c>
      <c r="BZ1144" s="52" t="s">
        <v>4541</v>
      </c>
    </row>
    <row r="1145" spans="54:78" x14ac:dyDescent="0.3">
      <c r="BB1145" s="105" t="e">
        <f>VLOOKUP(C1145,#REF!, 2,FALSE)</f>
        <v>#REF!</v>
      </c>
      <c r="BP1145" s="52" t="s">
        <v>4542</v>
      </c>
      <c r="BQ1145" s="52" t="s">
        <v>857</v>
      </c>
      <c r="BR1145" s="52" t="s">
        <v>4537</v>
      </c>
      <c r="BX1145" s="52" t="s">
        <v>4542</v>
      </c>
      <c r="BY1145" s="52" t="s">
        <v>857</v>
      </c>
      <c r="BZ1145" s="52" t="s">
        <v>4537</v>
      </c>
    </row>
    <row r="1146" spans="54:78" x14ac:dyDescent="0.3">
      <c r="BB1146" s="105" t="e">
        <f>VLOOKUP(C1146,#REF!, 2,FALSE)</f>
        <v>#REF!</v>
      </c>
      <c r="BP1146" s="52" t="s">
        <v>4543</v>
      </c>
      <c r="BQ1146" s="52" t="s">
        <v>631</v>
      </c>
      <c r="BR1146" s="52" t="s">
        <v>2201</v>
      </c>
      <c r="BX1146" s="52" t="s">
        <v>4543</v>
      </c>
      <c r="BY1146" s="52" t="s">
        <v>631</v>
      </c>
      <c r="BZ1146" s="52" t="s">
        <v>2201</v>
      </c>
    </row>
    <row r="1147" spans="54:78" x14ac:dyDescent="0.3">
      <c r="BB1147" s="105" t="e">
        <f>VLOOKUP(C1147,#REF!, 2,FALSE)</f>
        <v>#REF!</v>
      </c>
      <c r="BP1147" s="52" t="s">
        <v>881</v>
      </c>
      <c r="BQ1147" s="52" t="s">
        <v>631</v>
      </c>
      <c r="BR1147" s="52" t="s">
        <v>1285</v>
      </c>
      <c r="BX1147" s="52" t="s">
        <v>881</v>
      </c>
      <c r="BY1147" s="52" t="s">
        <v>631</v>
      </c>
      <c r="BZ1147" s="52" t="s">
        <v>1285</v>
      </c>
    </row>
    <row r="1148" spans="54:78" x14ac:dyDescent="0.3">
      <c r="BB1148" s="105" t="e">
        <f>VLOOKUP(C1148,#REF!, 2,FALSE)</f>
        <v>#REF!</v>
      </c>
      <c r="BP1148" s="52" t="s">
        <v>115</v>
      </c>
      <c r="BQ1148" s="52" t="s">
        <v>664</v>
      </c>
      <c r="BR1148" s="52" t="s">
        <v>2949</v>
      </c>
      <c r="BX1148" s="52" t="s">
        <v>115</v>
      </c>
      <c r="BY1148" s="52" t="s">
        <v>664</v>
      </c>
      <c r="BZ1148" s="52" t="s">
        <v>2949</v>
      </c>
    </row>
    <row r="1149" spans="54:78" x14ac:dyDescent="0.3">
      <c r="BB1149" s="105" t="e">
        <f>VLOOKUP(C1149,#REF!, 2,FALSE)</f>
        <v>#REF!</v>
      </c>
      <c r="BP1149" s="52" t="s">
        <v>4545</v>
      </c>
      <c r="BQ1149" s="52" t="s">
        <v>642</v>
      </c>
      <c r="BR1149" s="52" t="s">
        <v>1396</v>
      </c>
      <c r="BX1149" s="52" t="s">
        <v>4545</v>
      </c>
      <c r="BY1149" s="52" t="s">
        <v>642</v>
      </c>
      <c r="BZ1149" s="52" t="s">
        <v>1396</v>
      </c>
    </row>
    <row r="1150" spans="54:78" x14ac:dyDescent="0.3">
      <c r="BB1150" s="105" t="e">
        <f>VLOOKUP(C1150,#REF!, 2,FALSE)</f>
        <v>#REF!</v>
      </c>
      <c r="BP1150" s="52" t="s">
        <v>4547</v>
      </c>
      <c r="BQ1150" s="52" t="s">
        <v>860</v>
      </c>
      <c r="BR1150" s="52" t="s">
        <v>666</v>
      </c>
      <c r="BX1150" s="52" t="s">
        <v>4547</v>
      </c>
      <c r="BY1150" s="52" t="s">
        <v>860</v>
      </c>
      <c r="BZ1150" s="52" t="s">
        <v>666</v>
      </c>
    </row>
    <row r="1151" spans="54:78" x14ac:dyDescent="0.3">
      <c r="BB1151" s="105" t="e">
        <f>VLOOKUP(C1151,#REF!, 2,FALSE)</f>
        <v>#REF!</v>
      </c>
      <c r="BP1151" s="52" t="s">
        <v>288</v>
      </c>
      <c r="BQ1151" s="52" t="s">
        <v>3223</v>
      </c>
      <c r="BR1151" s="52" t="s">
        <v>4549</v>
      </c>
      <c r="BX1151" s="52" t="s">
        <v>288</v>
      </c>
      <c r="BY1151" s="52" t="s">
        <v>3223</v>
      </c>
      <c r="BZ1151" s="52" t="s">
        <v>4549</v>
      </c>
    </row>
    <row r="1152" spans="54:78" x14ac:dyDescent="0.3">
      <c r="BB1152" s="105" t="e">
        <f>VLOOKUP(C1152,#REF!, 2,FALSE)</f>
        <v>#REF!</v>
      </c>
      <c r="BP1152" s="52" t="s">
        <v>4551</v>
      </c>
      <c r="BQ1152" s="52" t="s">
        <v>738</v>
      </c>
      <c r="BR1152" s="52" t="s">
        <v>665</v>
      </c>
      <c r="BX1152" s="52" t="s">
        <v>4551</v>
      </c>
      <c r="BY1152" s="52" t="s">
        <v>738</v>
      </c>
      <c r="BZ1152" s="52" t="s">
        <v>665</v>
      </c>
    </row>
    <row r="1153" spans="54:78" x14ac:dyDescent="0.3">
      <c r="BB1153" s="105" t="e">
        <f>VLOOKUP(C1153,#REF!, 2,FALSE)</f>
        <v>#REF!</v>
      </c>
      <c r="BP1153" s="52" t="s">
        <v>4552</v>
      </c>
      <c r="BQ1153" s="52" t="s">
        <v>664</v>
      </c>
      <c r="BR1153" s="52" t="s">
        <v>1544</v>
      </c>
      <c r="BX1153" s="52" t="s">
        <v>4552</v>
      </c>
      <c r="BY1153" s="52" t="s">
        <v>664</v>
      </c>
      <c r="BZ1153" s="52" t="s">
        <v>1544</v>
      </c>
    </row>
    <row r="1154" spans="54:78" x14ac:dyDescent="0.3">
      <c r="BB1154" s="105" t="e">
        <f>VLOOKUP(C1154,#REF!, 2,FALSE)</f>
        <v>#REF!</v>
      </c>
      <c r="BP1154" s="52" t="s">
        <v>4553</v>
      </c>
      <c r="BQ1154" s="52" t="s">
        <v>3223</v>
      </c>
      <c r="BR1154" s="52" t="s">
        <v>4555</v>
      </c>
      <c r="BX1154" s="52" t="s">
        <v>4553</v>
      </c>
      <c r="BY1154" s="52" t="s">
        <v>3223</v>
      </c>
      <c r="BZ1154" s="52" t="s">
        <v>4555</v>
      </c>
    </row>
    <row r="1155" spans="54:78" x14ac:dyDescent="0.3">
      <c r="BB1155" s="105" t="e">
        <f>VLOOKUP(C1155,#REF!, 2,FALSE)</f>
        <v>#REF!</v>
      </c>
      <c r="BP1155" s="52" t="s">
        <v>153</v>
      </c>
      <c r="BQ1155" s="52" t="s">
        <v>3223</v>
      </c>
      <c r="BR1155" s="52" t="s">
        <v>1209</v>
      </c>
      <c r="BX1155" s="52" t="s">
        <v>153</v>
      </c>
      <c r="BY1155" s="52" t="s">
        <v>3223</v>
      </c>
      <c r="BZ1155" s="52" t="s">
        <v>1209</v>
      </c>
    </row>
    <row r="1156" spans="54:78" x14ac:dyDescent="0.3">
      <c r="BB1156" s="105" t="e">
        <f>VLOOKUP(C1156,#REF!, 2,FALSE)</f>
        <v>#REF!</v>
      </c>
      <c r="BP1156" s="52" t="s">
        <v>4556</v>
      </c>
      <c r="BQ1156" s="52" t="s">
        <v>664</v>
      </c>
      <c r="BR1156" s="52" t="s">
        <v>2177</v>
      </c>
      <c r="BX1156" s="52" t="s">
        <v>4556</v>
      </c>
      <c r="BY1156" s="52" t="s">
        <v>664</v>
      </c>
      <c r="BZ1156" s="52" t="s">
        <v>2177</v>
      </c>
    </row>
    <row r="1157" spans="54:78" x14ac:dyDescent="0.3">
      <c r="BB1157" s="105" t="e">
        <f>VLOOKUP(C1157,#REF!, 2,FALSE)</f>
        <v>#REF!</v>
      </c>
      <c r="BP1157" s="52" t="s">
        <v>4557</v>
      </c>
      <c r="BQ1157" s="52" t="s">
        <v>628</v>
      </c>
      <c r="BR1157" s="52" t="s">
        <v>2440</v>
      </c>
      <c r="BX1157" s="52" t="s">
        <v>4557</v>
      </c>
      <c r="BY1157" s="52" t="s">
        <v>628</v>
      </c>
      <c r="BZ1157" s="52" t="s">
        <v>2440</v>
      </c>
    </row>
    <row r="1158" spans="54:78" x14ac:dyDescent="0.3">
      <c r="BB1158" s="105" t="e">
        <f>VLOOKUP(C1158,#REF!, 2,FALSE)</f>
        <v>#REF!</v>
      </c>
      <c r="BP1158" s="52" t="s">
        <v>114</v>
      </c>
      <c r="BQ1158" s="52" t="s">
        <v>707</v>
      </c>
      <c r="BR1158" s="52" t="s">
        <v>665</v>
      </c>
      <c r="BX1158" s="52" t="s">
        <v>114</v>
      </c>
      <c r="BY1158" s="52" t="s">
        <v>707</v>
      </c>
      <c r="BZ1158" s="52" t="s">
        <v>665</v>
      </c>
    </row>
    <row r="1159" spans="54:78" x14ac:dyDescent="0.3">
      <c r="BB1159" s="105" t="e">
        <f>VLOOKUP(C1159,#REF!, 2,FALSE)</f>
        <v>#REF!</v>
      </c>
      <c r="BP1159" s="52" t="s">
        <v>116</v>
      </c>
      <c r="BQ1159" s="52" t="s">
        <v>712</v>
      </c>
      <c r="BR1159" s="52" t="s">
        <v>3893</v>
      </c>
      <c r="BX1159" s="52" t="s">
        <v>116</v>
      </c>
      <c r="BY1159" s="52" t="s">
        <v>712</v>
      </c>
      <c r="BZ1159" s="52" t="s">
        <v>3893</v>
      </c>
    </row>
    <row r="1160" spans="54:78" x14ac:dyDescent="0.3">
      <c r="BB1160" s="105" t="e">
        <f>VLOOKUP(C1160,#REF!, 2,FALSE)</f>
        <v>#REF!</v>
      </c>
      <c r="BP1160" s="52" t="s">
        <v>154</v>
      </c>
      <c r="BQ1160" s="52" t="s">
        <v>707</v>
      </c>
      <c r="BR1160" s="52" t="s">
        <v>1218</v>
      </c>
      <c r="BX1160" s="52" t="s">
        <v>154</v>
      </c>
      <c r="BY1160" s="52" t="s">
        <v>707</v>
      </c>
      <c r="BZ1160" s="52" t="s">
        <v>1218</v>
      </c>
    </row>
    <row r="1161" spans="54:78" x14ac:dyDescent="0.3">
      <c r="BB1161" s="105" t="e">
        <f>VLOOKUP(C1161,#REF!, 2,FALSE)</f>
        <v>#REF!</v>
      </c>
      <c r="BP1161" s="52" t="s">
        <v>4560</v>
      </c>
      <c r="BQ1161" s="52" t="s">
        <v>712</v>
      </c>
      <c r="BR1161" s="52" t="s">
        <v>665</v>
      </c>
      <c r="BX1161" s="52" t="s">
        <v>4560</v>
      </c>
      <c r="BY1161" s="52" t="s">
        <v>712</v>
      </c>
      <c r="BZ1161" s="52" t="s">
        <v>665</v>
      </c>
    </row>
    <row r="1162" spans="54:78" x14ac:dyDescent="0.3">
      <c r="BB1162" s="105" t="e">
        <f>VLOOKUP(C1162,#REF!, 2,FALSE)</f>
        <v>#REF!</v>
      </c>
      <c r="BP1162" s="52" t="s">
        <v>4561</v>
      </c>
      <c r="BQ1162" s="52" t="s">
        <v>707</v>
      </c>
      <c r="BR1162" s="52" t="s">
        <v>864</v>
      </c>
      <c r="BX1162" s="52" t="s">
        <v>4561</v>
      </c>
      <c r="BY1162" s="52" t="s">
        <v>707</v>
      </c>
      <c r="BZ1162" s="52" t="s">
        <v>864</v>
      </c>
    </row>
    <row r="1163" spans="54:78" x14ac:dyDescent="0.3">
      <c r="BB1163" s="105" t="e">
        <f>VLOOKUP(C1163,#REF!, 2,FALSE)</f>
        <v>#REF!</v>
      </c>
      <c r="BP1163" s="52" t="s">
        <v>882</v>
      </c>
      <c r="BQ1163" s="52" t="s">
        <v>3223</v>
      </c>
      <c r="BR1163" s="52" t="s">
        <v>1468</v>
      </c>
      <c r="BX1163" s="52" t="s">
        <v>882</v>
      </c>
      <c r="BY1163" s="52" t="s">
        <v>3223</v>
      </c>
      <c r="BZ1163" s="52" t="s">
        <v>1468</v>
      </c>
    </row>
    <row r="1164" spans="54:78" x14ac:dyDescent="0.3">
      <c r="BB1164" s="105" t="e">
        <f>VLOOKUP(C1164,#REF!, 2,FALSE)</f>
        <v>#REF!</v>
      </c>
      <c r="BP1164" s="52" t="s">
        <v>4562</v>
      </c>
      <c r="BQ1164" s="52" t="s">
        <v>667</v>
      </c>
      <c r="BR1164" s="52" t="s">
        <v>4563</v>
      </c>
      <c r="BX1164" s="52" t="s">
        <v>4562</v>
      </c>
      <c r="BY1164" s="52" t="s">
        <v>667</v>
      </c>
      <c r="BZ1164" s="52" t="s">
        <v>4563</v>
      </c>
    </row>
    <row r="1165" spans="54:78" x14ac:dyDescent="0.3">
      <c r="BB1165" s="105" t="e">
        <f>VLOOKUP(C1165,#REF!, 2,FALSE)</f>
        <v>#REF!</v>
      </c>
      <c r="BP1165" s="52" t="s">
        <v>4564</v>
      </c>
      <c r="BQ1165" s="52" t="s">
        <v>3059</v>
      </c>
      <c r="BR1165" s="52" t="s">
        <v>4566</v>
      </c>
      <c r="BX1165" s="52" t="s">
        <v>4564</v>
      </c>
      <c r="BY1165" s="52" t="s">
        <v>3059</v>
      </c>
      <c r="BZ1165" s="52" t="s">
        <v>4566</v>
      </c>
    </row>
    <row r="1166" spans="54:78" x14ac:dyDescent="0.3">
      <c r="BB1166" s="105" t="e">
        <f>VLOOKUP(C1166,#REF!, 2,FALSE)</f>
        <v>#REF!</v>
      </c>
      <c r="BP1166" s="52" t="s">
        <v>4567</v>
      </c>
      <c r="BQ1166" s="52" t="s">
        <v>3223</v>
      </c>
      <c r="BR1166" s="52" t="s">
        <v>3795</v>
      </c>
      <c r="BX1166" s="52" t="s">
        <v>4567</v>
      </c>
      <c r="BY1166" s="52" t="s">
        <v>3223</v>
      </c>
      <c r="BZ1166" s="52" t="s">
        <v>3795</v>
      </c>
    </row>
    <row r="1167" spans="54:78" x14ac:dyDescent="0.3">
      <c r="BB1167" s="105" t="e">
        <f>VLOOKUP(C1167,#REF!, 2,FALSE)</f>
        <v>#REF!</v>
      </c>
      <c r="BP1167" s="52" t="s">
        <v>4569</v>
      </c>
      <c r="BQ1167" s="52" t="s">
        <v>1350</v>
      </c>
      <c r="BR1167" s="52" t="s">
        <v>1430</v>
      </c>
      <c r="BX1167" s="52" t="s">
        <v>4569</v>
      </c>
      <c r="BY1167" s="52" t="s">
        <v>1350</v>
      </c>
      <c r="BZ1167" s="52" t="s">
        <v>1430</v>
      </c>
    </row>
    <row r="1168" spans="54:78" x14ac:dyDescent="0.3">
      <c r="BB1168" s="105" t="e">
        <f>VLOOKUP(C1168,#REF!, 2,FALSE)</f>
        <v>#REF!</v>
      </c>
      <c r="BP1168" s="52" t="s">
        <v>4570</v>
      </c>
      <c r="BQ1168" s="52" t="s">
        <v>1350</v>
      </c>
      <c r="BR1168" s="52" t="s">
        <v>4571</v>
      </c>
      <c r="BX1168" s="52" t="s">
        <v>4570</v>
      </c>
      <c r="BY1168" s="52" t="s">
        <v>1350</v>
      </c>
      <c r="BZ1168" s="52" t="s">
        <v>4571</v>
      </c>
    </row>
    <row r="1169" spans="54:78" x14ac:dyDescent="0.3">
      <c r="BB1169" s="105" t="e">
        <f>VLOOKUP(C1169,#REF!, 2,FALSE)</f>
        <v>#REF!</v>
      </c>
      <c r="BP1169" s="52" t="s">
        <v>4572</v>
      </c>
      <c r="BQ1169" s="52" t="s">
        <v>3099</v>
      </c>
      <c r="BR1169" s="52" t="s">
        <v>864</v>
      </c>
      <c r="BX1169" s="52" t="s">
        <v>4572</v>
      </c>
      <c r="BY1169" s="52" t="s">
        <v>3099</v>
      </c>
      <c r="BZ1169" s="52" t="s">
        <v>864</v>
      </c>
    </row>
    <row r="1170" spans="54:78" x14ac:dyDescent="0.3">
      <c r="BB1170" s="105" t="e">
        <f>VLOOKUP(C1170,#REF!, 2,FALSE)</f>
        <v>#REF!</v>
      </c>
      <c r="BP1170" s="52" t="s">
        <v>883</v>
      </c>
      <c r="BQ1170" s="52" t="s">
        <v>3223</v>
      </c>
      <c r="BR1170" s="52" t="s">
        <v>4571</v>
      </c>
      <c r="BX1170" s="52" t="s">
        <v>883</v>
      </c>
      <c r="BY1170" s="52" t="s">
        <v>3223</v>
      </c>
      <c r="BZ1170" s="52" t="s">
        <v>4571</v>
      </c>
    </row>
    <row r="1171" spans="54:78" x14ac:dyDescent="0.3">
      <c r="BB1171" s="105" t="e">
        <f>VLOOKUP(C1171,#REF!, 2,FALSE)</f>
        <v>#REF!</v>
      </c>
      <c r="BP1171" s="52" t="s">
        <v>4573</v>
      </c>
      <c r="BQ1171" s="52" t="s">
        <v>3223</v>
      </c>
      <c r="BR1171" s="52" t="s">
        <v>3786</v>
      </c>
      <c r="BX1171" s="52" t="s">
        <v>4573</v>
      </c>
      <c r="BY1171" s="52" t="s">
        <v>3223</v>
      </c>
      <c r="BZ1171" s="52" t="s">
        <v>3786</v>
      </c>
    </row>
    <row r="1172" spans="54:78" x14ac:dyDescent="0.3">
      <c r="BB1172" s="105" t="e">
        <f>VLOOKUP(C1172,#REF!, 2,FALSE)</f>
        <v>#REF!</v>
      </c>
      <c r="BP1172" s="52" t="s">
        <v>4574</v>
      </c>
      <c r="BQ1172" s="52" t="s">
        <v>3276</v>
      </c>
      <c r="BR1172" s="52" t="s">
        <v>4575</v>
      </c>
      <c r="BX1172" s="52" t="s">
        <v>4574</v>
      </c>
      <c r="BY1172" s="52" t="s">
        <v>3276</v>
      </c>
      <c r="BZ1172" s="52" t="s">
        <v>4575</v>
      </c>
    </row>
    <row r="1173" spans="54:78" x14ac:dyDescent="0.3">
      <c r="BB1173" s="105" t="e">
        <f>VLOOKUP(C1173,#REF!, 2,FALSE)</f>
        <v>#REF!</v>
      </c>
      <c r="BP1173" s="52" t="s">
        <v>4576</v>
      </c>
      <c r="BQ1173" s="52" t="s">
        <v>3223</v>
      </c>
      <c r="BR1173" s="52" t="s">
        <v>2942</v>
      </c>
      <c r="BX1173" s="52" t="s">
        <v>4576</v>
      </c>
      <c r="BY1173" s="52" t="s">
        <v>3223</v>
      </c>
      <c r="BZ1173" s="52" t="s">
        <v>2942</v>
      </c>
    </row>
    <row r="1174" spans="54:78" x14ac:dyDescent="0.3">
      <c r="BB1174" s="105" t="e">
        <f>VLOOKUP(C1174,#REF!, 2,FALSE)</f>
        <v>#REF!</v>
      </c>
      <c r="BP1174" s="52" t="s">
        <v>4577</v>
      </c>
      <c r="BQ1174" s="52" t="s">
        <v>1350</v>
      </c>
      <c r="BR1174" s="52" t="s">
        <v>4578</v>
      </c>
      <c r="BX1174" s="52" t="s">
        <v>4577</v>
      </c>
      <c r="BY1174" s="52" t="s">
        <v>1350</v>
      </c>
      <c r="BZ1174" s="52" t="s">
        <v>4578</v>
      </c>
    </row>
    <row r="1175" spans="54:78" x14ac:dyDescent="0.3">
      <c r="BB1175" s="105" t="e">
        <f>VLOOKUP(C1175,#REF!, 2,FALSE)</f>
        <v>#REF!</v>
      </c>
      <c r="BP1175" s="52" t="s">
        <v>4579</v>
      </c>
      <c r="BQ1175" s="52" t="s">
        <v>1350</v>
      </c>
      <c r="BR1175" s="52" t="s">
        <v>2942</v>
      </c>
      <c r="BX1175" s="52" t="s">
        <v>4579</v>
      </c>
      <c r="BY1175" s="52" t="s">
        <v>1350</v>
      </c>
      <c r="BZ1175" s="52" t="s">
        <v>2942</v>
      </c>
    </row>
    <row r="1176" spans="54:78" x14ac:dyDescent="0.3">
      <c r="BB1176" s="105" t="e">
        <f>VLOOKUP(C1176,#REF!, 2,FALSE)</f>
        <v>#REF!</v>
      </c>
      <c r="BP1176" s="52" t="s">
        <v>4580</v>
      </c>
      <c r="BQ1176" s="52" t="s">
        <v>633</v>
      </c>
      <c r="BR1176" s="52" t="s">
        <v>4581</v>
      </c>
      <c r="BX1176" s="52" t="s">
        <v>4580</v>
      </c>
      <c r="BY1176" s="52" t="s">
        <v>633</v>
      </c>
      <c r="BZ1176" s="52" t="s">
        <v>4581</v>
      </c>
    </row>
    <row r="1177" spans="54:78" x14ac:dyDescent="0.3">
      <c r="BB1177" s="105" t="e">
        <f>VLOOKUP(C1177,#REF!, 2,FALSE)</f>
        <v>#REF!</v>
      </c>
      <c r="BP1177" s="52" t="s">
        <v>4582</v>
      </c>
      <c r="BQ1177" s="52" t="s">
        <v>1277</v>
      </c>
      <c r="BR1177" s="52" t="s">
        <v>2993</v>
      </c>
      <c r="BX1177" s="52" t="s">
        <v>4582</v>
      </c>
      <c r="BY1177" s="52" t="s">
        <v>1277</v>
      </c>
      <c r="BZ1177" s="52" t="s">
        <v>2993</v>
      </c>
    </row>
    <row r="1178" spans="54:78" x14ac:dyDescent="0.3">
      <c r="BB1178" s="105" t="e">
        <f>VLOOKUP(C1178,#REF!, 2,FALSE)</f>
        <v>#REF!</v>
      </c>
      <c r="BP1178" s="52" t="s">
        <v>884</v>
      </c>
      <c r="BQ1178" s="52" t="s">
        <v>2993</v>
      </c>
      <c r="BR1178" s="52" t="s">
        <v>4583</v>
      </c>
      <c r="BX1178" s="52" t="s">
        <v>884</v>
      </c>
      <c r="BY1178" s="52" t="s">
        <v>2993</v>
      </c>
      <c r="BZ1178" s="52" t="s">
        <v>4583</v>
      </c>
    </row>
    <row r="1179" spans="54:78" x14ac:dyDescent="0.3">
      <c r="BB1179" s="105" t="e">
        <f>VLOOKUP(C1179,#REF!, 2,FALSE)</f>
        <v>#REF!</v>
      </c>
      <c r="BP1179" s="52" t="s">
        <v>4584</v>
      </c>
      <c r="BQ1179" s="52" t="s">
        <v>3059</v>
      </c>
      <c r="BR1179" s="52" t="s">
        <v>1003</v>
      </c>
      <c r="BX1179" s="52" t="s">
        <v>4584</v>
      </c>
      <c r="BY1179" s="52" t="s">
        <v>3059</v>
      </c>
      <c r="BZ1179" s="52" t="s">
        <v>1003</v>
      </c>
    </row>
    <row r="1180" spans="54:78" x14ac:dyDescent="0.3">
      <c r="BB1180" s="105" t="e">
        <f>VLOOKUP(C1180,#REF!, 2,FALSE)</f>
        <v>#REF!</v>
      </c>
      <c r="BP1180" s="52" t="s">
        <v>4585</v>
      </c>
      <c r="BQ1180" s="52" t="s">
        <v>3276</v>
      </c>
      <c r="BR1180" s="52" t="s">
        <v>1065</v>
      </c>
      <c r="BX1180" s="52" t="s">
        <v>4585</v>
      </c>
      <c r="BY1180" s="52" t="s">
        <v>3276</v>
      </c>
      <c r="BZ1180" s="52" t="s">
        <v>1065</v>
      </c>
    </row>
    <row r="1181" spans="54:78" x14ac:dyDescent="0.3">
      <c r="BB1181" s="105" t="e">
        <f>VLOOKUP(C1181,#REF!, 2,FALSE)</f>
        <v>#REF!</v>
      </c>
      <c r="BP1181" s="52" t="s">
        <v>4587</v>
      </c>
      <c r="BQ1181" s="52" t="s">
        <v>3223</v>
      </c>
      <c r="BR1181" s="52" t="s">
        <v>4588</v>
      </c>
      <c r="BX1181" s="52" t="s">
        <v>4587</v>
      </c>
      <c r="BY1181" s="52" t="s">
        <v>3223</v>
      </c>
      <c r="BZ1181" s="52" t="s">
        <v>4588</v>
      </c>
    </row>
    <row r="1182" spans="54:78" x14ac:dyDescent="0.3">
      <c r="BB1182" s="105" t="e">
        <f>VLOOKUP(C1182,#REF!, 2,FALSE)</f>
        <v>#REF!</v>
      </c>
      <c r="BP1182" s="52" t="s">
        <v>885</v>
      </c>
      <c r="BQ1182" s="52" t="s">
        <v>870</v>
      </c>
      <c r="BR1182" s="52" t="s">
        <v>1066</v>
      </c>
      <c r="BX1182" s="52" t="s">
        <v>885</v>
      </c>
      <c r="BY1182" s="52" t="s">
        <v>870</v>
      </c>
      <c r="BZ1182" s="52" t="s">
        <v>1066</v>
      </c>
    </row>
    <row r="1183" spans="54:78" x14ac:dyDescent="0.3">
      <c r="BB1183" s="105" t="e">
        <f>VLOOKUP(C1183,#REF!, 2,FALSE)</f>
        <v>#REF!</v>
      </c>
      <c r="BP1183" s="52" t="s">
        <v>4589</v>
      </c>
      <c r="BQ1183" s="52" t="s">
        <v>3099</v>
      </c>
      <c r="BR1183" s="52" t="s">
        <v>4590</v>
      </c>
      <c r="BX1183" s="52" t="s">
        <v>4589</v>
      </c>
      <c r="BY1183" s="52" t="s">
        <v>3099</v>
      </c>
      <c r="BZ1183" s="52" t="s">
        <v>4590</v>
      </c>
    </row>
    <row r="1184" spans="54:78" x14ac:dyDescent="0.3">
      <c r="BB1184" s="105" t="e">
        <f>VLOOKUP(C1184,#REF!, 2,FALSE)</f>
        <v>#REF!</v>
      </c>
      <c r="BP1184" s="52" t="s">
        <v>4592</v>
      </c>
      <c r="BQ1184" s="52" t="s">
        <v>633</v>
      </c>
      <c r="BR1184" s="52" t="s">
        <v>1791</v>
      </c>
      <c r="BX1184" s="52" t="s">
        <v>4592</v>
      </c>
      <c r="BY1184" s="52" t="s">
        <v>633</v>
      </c>
      <c r="BZ1184" s="52" t="s">
        <v>1791</v>
      </c>
    </row>
    <row r="1185" spans="54:78" x14ac:dyDescent="0.3">
      <c r="BB1185" s="105" t="e">
        <f>VLOOKUP(C1185,#REF!, 2,FALSE)</f>
        <v>#REF!</v>
      </c>
      <c r="BP1185" s="52" t="s">
        <v>4593</v>
      </c>
      <c r="BQ1185" s="52" t="s">
        <v>3223</v>
      </c>
      <c r="BR1185" s="52" t="s">
        <v>4594</v>
      </c>
      <c r="BX1185" s="52" t="s">
        <v>4593</v>
      </c>
      <c r="BY1185" s="52" t="s">
        <v>3223</v>
      </c>
      <c r="BZ1185" s="52" t="s">
        <v>4594</v>
      </c>
    </row>
    <row r="1186" spans="54:78" x14ac:dyDescent="0.3">
      <c r="BB1186" s="105" t="e">
        <f>VLOOKUP(C1186,#REF!, 2,FALSE)</f>
        <v>#REF!</v>
      </c>
      <c r="BP1186" s="52" t="s">
        <v>4595</v>
      </c>
      <c r="BQ1186" s="52" t="s">
        <v>3223</v>
      </c>
      <c r="BR1186" s="52" t="s">
        <v>1347</v>
      </c>
      <c r="BX1186" s="52" t="s">
        <v>4595</v>
      </c>
      <c r="BY1186" s="52" t="s">
        <v>3223</v>
      </c>
      <c r="BZ1186" s="52" t="s">
        <v>1347</v>
      </c>
    </row>
    <row r="1187" spans="54:78" x14ac:dyDescent="0.3">
      <c r="BB1187" s="105" t="e">
        <f>VLOOKUP(C1187,#REF!, 2,FALSE)</f>
        <v>#REF!</v>
      </c>
      <c r="BP1187" s="52" t="s">
        <v>4596</v>
      </c>
      <c r="BQ1187" s="52" t="s">
        <v>3223</v>
      </c>
      <c r="BR1187" s="52" t="s">
        <v>1603</v>
      </c>
      <c r="BX1187" s="52" t="s">
        <v>4596</v>
      </c>
      <c r="BY1187" s="52" t="s">
        <v>3223</v>
      </c>
      <c r="BZ1187" s="52" t="s">
        <v>1603</v>
      </c>
    </row>
    <row r="1188" spans="54:78" x14ac:dyDescent="0.3">
      <c r="BB1188" s="105" t="e">
        <f>VLOOKUP(C1188,#REF!, 2,FALSE)</f>
        <v>#REF!</v>
      </c>
      <c r="BP1188" s="52" t="s">
        <v>886</v>
      </c>
      <c r="BQ1188" s="52" t="s">
        <v>3223</v>
      </c>
      <c r="BR1188" s="52" t="s">
        <v>2661</v>
      </c>
      <c r="BX1188" s="52" t="s">
        <v>886</v>
      </c>
      <c r="BY1188" s="52" t="s">
        <v>3223</v>
      </c>
      <c r="BZ1188" s="52" t="s">
        <v>2661</v>
      </c>
    </row>
    <row r="1189" spans="54:78" x14ac:dyDescent="0.3">
      <c r="BB1189" s="105" t="e">
        <f>VLOOKUP(C1189,#REF!, 2,FALSE)</f>
        <v>#REF!</v>
      </c>
      <c r="BP1189" s="52" t="s">
        <v>4597</v>
      </c>
      <c r="BQ1189" s="52" t="s">
        <v>2988</v>
      </c>
      <c r="BR1189" s="52" t="s">
        <v>1820</v>
      </c>
      <c r="BX1189" s="52" t="s">
        <v>4597</v>
      </c>
      <c r="BY1189" s="52" t="s">
        <v>2988</v>
      </c>
      <c r="BZ1189" s="52" t="s">
        <v>1820</v>
      </c>
    </row>
    <row r="1190" spans="54:78" x14ac:dyDescent="0.3">
      <c r="BB1190" s="105" t="e">
        <f>VLOOKUP(C1190,#REF!, 2,FALSE)</f>
        <v>#REF!</v>
      </c>
      <c r="BP1190" s="52" t="s">
        <v>4598</v>
      </c>
      <c r="BQ1190" s="52" t="s">
        <v>3019</v>
      </c>
      <c r="BR1190" s="52" t="s">
        <v>1820</v>
      </c>
      <c r="BX1190" s="52" t="s">
        <v>4598</v>
      </c>
      <c r="BY1190" s="52" t="s">
        <v>3019</v>
      </c>
      <c r="BZ1190" s="52" t="s">
        <v>1820</v>
      </c>
    </row>
    <row r="1191" spans="54:78" x14ac:dyDescent="0.3">
      <c r="BB1191" s="105" t="e">
        <f>VLOOKUP(C1191,#REF!, 2,FALSE)</f>
        <v>#REF!</v>
      </c>
      <c r="BP1191" s="52" t="s">
        <v>4599</v>
      </c>
      <c r="BQ1191" s="52" t="s">
        <v>2993</v>
      </c>
      <c r="BR1191" s="52" t="s">
        <v>2993</v>
      </c>
      <c r="BX1191" s="52" t="s">
        <v>4599</v>
      </c>
      <c r="BY1191" s="52" t="s">
        <v>2993</v>
      </c>
      <c r="BZ1191" s="52" t="s">
        <v>2993</v>
      </c>
    </row>
    <row r="1192" spans="54:78" x14ac:dyDescent="0.3">
      <c r="BB1192" s="105" t="e">
        <f>VLOOKUP(C1192,#REF!, 2,FALSE)</f>
        <v>#REF!</v>
      </c>
      <c r="BP1192" s="52" t="s">
        <v>4601</v>
      </c>
      <c r="BQ1192" s="52" t="s">
        <v>3016</v>
      </c>
      <c r="BR1192" s="52" t="s">
        <v>2949</v>
      </c>
      <c r="BX1192" s="52" t="s">
        <v>4601</v>
      </c>
      <c r="BY1192" s="52" t="s">
        <v>3016</v>
      </c>
      <c r="BZ1192" s="52" t="s">
        <v>2949</v>
      </c>
    </row>
    <row r="1193" spans="54:78" x14ac:dyDescent="0.3">
      <c r="BB1193" s="105" t="e">
        <f>VLOOKUP(C1193,#REF!, 2,FALSE)</f>
        <v>#REF!</v>
      </c>
      <c r="BP1193" s="52" t="s">
        <v>4602</v>
      </c>
      <c r="BQ1193" s="52" t="s">
        <v>3223</v>
      </c>
      <c r="BR1193" s="52" t="s">
        <v>4603</v>
      </c>
      <c r="BX1193" s="52" t="s">
        <v>4602</v>
      </c>
      <c r="BY1193" s="52" t="s">
        <v>3223</v>
      </c>
      <c r="BZ1193" s="52" t="s">
        <v>4603</v>
      </c>
    </row>
    <row r="1194" spans="54:78" x14ac:dyDescent="0.3">
      <c r="BB1194" s="105" t="e">
        <f>VLOOKUP(C1194,#REF!, 2,FALSE)</f>
        <v>#REF!</v>
      </c>
      <c r="BP1194" s="52" t="s">
        <v>887</v>
      </c>
      <c r="BQ1194" s="52" t="s">
        <v>3103</v>
      </c>
      <c r="BR1194" s="52" t="s">
        <v>4604</v>
      </c>
      <c r="BX1194" s="52" t="s">
        <v>887</v>
      </c>
      <c r="BY1194" s="52" t="s">
        <v>3103</v>
      </c>
      <c r="BZ1194" s="52" t="s">
        <v>4604</v>
      </c>
    </row>
    <row r="1195" spans="54:78" x14ac:dyDescent="0.3">
      <c r="BB1195" s="105" t="e">
        <f>VLOOKUP(C1195,#REF!, 2,FALSE)</f>
        <v>#REF!</v>
      </c>
      <c r="BP1195" s="52" t="s">
        <v>4605</v>
      </c>
      <c r="BQ1195" s="52" t="s">
        <v>738</v>
      </c>
      <c r="BR1195" s="52" t="s">
        <v>4606</v>
      </c>
      <c r="BX1195" s="52" t="s">
        <v>4605</v>
      </c>
      <c r="BY1195" s="52" t="s">
        <v>738</v>
      </c>
      <c r="BZ1195" s="52" t="s">
        <v>4606</v>
      </c>
    </row>
    <row r="1196" spans="54:78" x14ac:dyDescent="0.3">
      <c r="BB1196" s="105" t="e">
        <f>VLOOKUP(C1196,#REF!, 2,FALSE)</f>
        <v>#REF!</v>
      </c>
      <c r="BP1196" s="52" t="s">
        <v>4608</v>
      </c>
      <c r="BQ1196" s="52" t="s">
        <v>3223</v>
      </c>
      <c r="BR1196" s="52" t="s">
        <v>4609</v>
      </c>
      <c r="BX1196" s="52" t="s">
        <v>4608</v>
      </c>
      <c r="BY1196" s="52" t="s">
        <v>3223</v>
      </c>
      <c r="BZ1196" s="52" t="s">
        <v>4609</v>
      </c>
    </row>
    <row r="1197" spans="54:78" x14ac:dyDescent="0.3">
      <c r="BB1197" s="105" t="e">
        <f>VLOOKUP(C1197,#REF!, 2,FALSE)</f>
        <v>#REF!</v>
      </c>
      <c r="BP1197" s="52" t="s">
        <v>888</v>
      </c>
      <c r="BQ1197" s="52" t="s">
        <v>726</v>
      </c>
      <c r="BR1197" s="52" t="s">
        <v>2461</v>
      </c>
      <c r="BX1197" s="52" t="s">
        <v>888</v>
      </c>
      <c r="BY1197" s="52" t="s">
        <v>726</v>
      </c>
      <c r="BZ1197" s="52" t="s">
        <v>2461</v>
      </c>
    </row>
    <row r="1198" spans="54:78" x14ac:dyDescent="0.3">
      <c r="BB1198" s="105" t="e">
        <f>VLOOKUP(C1198,#REF!, 2,FALSE)</f>
        <v>#REF!</v>
      </c>
      <c r="BP1198" s="52" t="s">
        <v>4610</v>
      </c>
      <c r="BQ1198" s="52" t="s">
        <v>3019</v>
      </c>
      <c r="BR1198" s="52" t="s">
        <v>4611</v>
      </c>
      <c r="BX1198" s="52" t="s">
        <v>4610</v>
      </c>
      <c r="BY1198" s="52" t="s">
        <v>3019</v>
      </c>
      <c r="BZ1198" s="52" t="s">
        <v>4611</v>
      </c>
    </row>
    <row r="1199" spans="54:78" x14ac:dyDescent="0.3">
      <c r="BB1199" s="105" t="e">
        <f>VLOOKUP(C1199,#REF!, 2,FALSE)</f>
        <v>#REF!</v>
      </c>
      <c r="BP1199" s="52" t="s">
        <v>4612</v>
      </c>
      <c r="BQ1199" s="52" t="s">
        <v>783</v>
      </c>
      <c r="BR1199" s="52" t="s">
        <v>3644</v>
      </c>
      <c r="BX1199" s="52" t="s">
        <v>4612</v>
      </c>
      <c r="BY1199" s="52" t="s">
        <v>783</v>
      </c>
      <c r="BZ1199" s="52" t="s">
        <v>3644</v>
      </c>
    </row>
    <row r="1200" spans="54:78" x14ac:dyDescent="0.3">
      <c r="BB1200" s="105" t="e">
        <f>VLOOKUP(C1200,#REF!, 2,FALSE)</f>
        <v>#REF!</v>
      </c>
      <c r="BP1200" s="52" t="s">
        <v>4613</v>
      </c>
      <c r="BQ1200" s="52" t="s">
        <v>617</v>
      </c>
      <c r="BR1200" s="52" t="s">
        <v>4614</v>
      </c>
      <c r="BX1200" s="52" t="s">
        <v>4613</v>
      </c>
      <c r="BY1200" s="52" t="s">
        <v>617</v>
      </c>
      <c r="BZ1200" s="52" t="s">
        <v>4614</v>
      </c>
    </row>
    <row r="1201" spans="54:78" x14ac:dyDescent="0.3">
      <c r="BB1201" s="105" t="e">
        <f>VLOOKUP(C1201,#REF!, 2,FALSE)</f>
        <v>#REF!</v>
      </c>
      <c r="BP1201" s="52" t="s">
        <v>4615</v>
      </c>
      <c r="BQ1201" s="52" t="s">
        <v>2988</v>
      </c>
      <c r="BR1201" s="52" t="s">
        <v>4616</v>
      </c>
      <c r="BX1201" s="52" t="s">
        <v>4615</v>
      </c>
      <c r="BY1201" s="52" t="s">
        <v>2988</v>
      </c>
      <c r="BZ1201" s="52" t="s">
        <v>4616</v>
      </c>
    </row>
    <row r="1202" spans="54:78" x14ac:dyDescent="0.3">
      <c r="BB1202" s="105" t="e">
        <f>VLOOKUP(C1202,#REF!, 2,FALSE)</f>
        <v>#REF!</v>
      </c>
      <c r="BP1202" s="52" t="s">
        <v>4618</v>
      </c>
      <c r="BQ1202" s="52" t="s">
        <v>818</v>
      </c>
      <c r="BR1202" s="52" t="s">
        <v>4619</v>
      </c>
      <c r="BX1202" s="52" t="s">
        <v>4618</v>
      </c>
      <c r="BY1202" s="52" t="s">
        <v>818</v>
      </c>
      <c r="BZ1202" s="52" t="s">
        <v>4619</v>
      </c>
    </row>
    <row r="1203" spans="54:78" x14ac:dyDescent="0.3">
      <c r="BB1203" s="105" t="e">
        <f>VLOOKUP(C1203,#REF!, 2,FALSE)</f>
        <v>#REF!</v>
      </c>
      <c r="BP1203" s="52" t="s">
        <v>4620</v>
      </c>
      <c r="BQ1203" s="52" t="s">
        <v>2993</v>
      </c>
      <c r="BR1203" s="52" t="s">
        <v>2993</v>
      </c>
      <c r="BX1203" s="52" t="s">
        <v>4620</v>
      </c>
      <c r="BY1203" s="52" t="s">
        <v>2993</v>
      </c>
      <c r="BZ1203" s="52" t="s">
        <v>2993</v>
      </c>
    </row>
    <row r="1204" spans="54:78" x14ac:dyDescent="0.3">
      <c r="BB1204" s="105" t="e">
        <f>VLOOKUP(C1204,#REF!, 2,FALSE)</f>
        <v>#REF!</v>
      </c>
      <c r="BP1204" s="52" t="s">
        <v>4622</v>
      </c>
      <c r="BQ1204" s="52" t="s">
        <v>2993</v>
      </c>
      <c r="BR1204" s="52" t="s">
        <v>2385</v>
      </c>
      <c r="BX1204" s="52" t="s">
        <v>4622</v>
      </c>
      <c r="BY1204" s="52" t="s">
        <v>2993</v>
      </c>
      <c r="BZ1204" s="52" t="s">
        <v>2385</v>
      </c>
    </row>
    <row r="1205" spans="54:78" x14ac:dyDescent="0.3">
      <c r="BB1205" s="105" t="e">
        <f>VLOOKUP(C1205,#REF!, 2,FALSE)</f>
        <v>#REF!</v>
      </c>
      <c r="BP1205" s="52" t="s">
        <v>889</v>
      </c>
      <c r="BQ1205" s="52" t="s">
        <v>3059</v>
      </c>
      <c r="BR1205" s="52" t="s">
        <v>3280</v>
      </c>
      <c r="BX1205" s="52" t="s">
        <v>889</v>
      </c>
      <c r="BY1205" s="52" t="s">
        <v>3059</v>
      </c>
      <c r="BZ1205" s="52" t="s">
        <v>3280</v>
      </c>
    </row>
    <row r="1206" spans="54:78" x14ac:dyDescent="0.3">
      <c r="BB1206" s="105" t="e">
        <f>VLOOKUP(C1206,#REF!, 2,FALSE)</f>
        <v>#REF!</v>
      </c>
      <c r="BP1206" s="52" t="s">
        <v>890</v>
      </c>
      <c r="BQ1206" s="52" t="s">
        <v>3223</v>
      </c>
      <c r="BR1206" s="52" t="s">
        <v>4623</v>
      </c>
      <c r="BX1206" s="52" t="s">
        <v>890</v>
      </c>
      <c r="BY1206" s="52" t="s">
        <v>3223</v>
      </c>
      <c r="BZ1206" s="52" t="s">
        <v>4623</v>
      </c>
    </row>
    <row r="1207" spans="54:78" x14ac:dyDescent="0.3">
      <c r="BB1207" s="105" t="e">
        <f>VLOOKUP(C1207,#REF!, 2,FALSE)</f>
        <v>#REF!</v>
      </c>
      <c r="BP1207" s="52" t="s">
        <v>891</v>
      </c>
      <c r="BQ1207" s="52" t="s">
        <v>630</v>
      </c>
      <c r="BR1207" s="52" t="s">
        <v>4624</v>
      </c>
      <c r="BX1207" s="52" t="s">
        <v>891</v>
      </c>
      <c r="BY1207" s="52" t="s">
        <v>630</v>
      </c>
      <c r="BZ1207" s="52" t="s">
        <v>4624</v>
      </c>
    </row>
    <row r="1208" spans="54:78" x14ac:dyDescent="0.3">
      <c r="BB1208" s="105" t="e">
        <f>VLOOKUP(C1208,#REF!, 2,FALSE)</f>
        <v>#REF!</v>
      </c>
      <c r="BP1208" s="52" t="s">
        <v>892</v>
      </c>
      <c r="BQ1208" s="52" t="s">
        <v>722</v>
      </c>
      <c r="BR1208" s="52" t="s">
        <v>1669</v>
      </c>
      <c r="BX1208" s="52" t="s">
        <v>892</v>
      </c>
      <c r="BY1208" s="52" t="s">
        <v>722</v>
      </c>
      <c r="BZ1208" s="52" t="s">
        <v>1669</v>
      </c>
    </row>
    <row r="1209" spans="54:78" x14ac:dyDescent="0.3">
      <c r="BB1209" s="105" t="e">
        <f>VLOOKUP(C1209,#REF!, 2,FALSE)</f>
        <v>#REF!</v>
      </c>
      <c r="BP1209" s="52" t="s">
        <v>4625</v>
      </c>
      <c r="BQ1209" s="52" t="s">
        <v>3042</v>
      </c>
      <c r="BR1209" s="52" t="s">
        <v>1174</v>
      </c>
      <c r="BX1209" s="52" t="s">
        <v>4625</v>
      </c>
      <c r="BY1209" s="52" t="s">
        <v>3042</v>
      </c>
      <c r="BZ1209" s="52" t="s">
        <v>1174</v>
      </c>
    </row>
    <row r="1210" spans="54:78" x14ac:dyDescent="0.3">
      <c r="BB1210" s="105" t="e">
        <f>VLOOKUP(C1210,#REF!, 2,FALSE)</f>
        <v>#REF!</v>
      </c>
      <c r="BP1210" s="52" t="s">
        <v>4626</v>
      </c>
      <c r="BQ1210" s="52" t="s">
        <v>3059</v>
      </c>
      <c r="BR1210" s="52" t="s">
        <v>3191</v>
      </c>
      <c r="BX1210" s="52" t="s">
        <v>4626</v>
      </c>
      <c r="BY1210" s="52" t="s">
        <v>3059</v>
      </c>
      <c r="BZ1210" s="52" t="s">
        <v>3191</v>
      </c>
    </row>
    <row r="1211" spans="54:78" x14ac:dyDescent="0.3">
      <c r="BB1211" s="105" t="e">
        <f>VLOOKUP(C1211,#REF!, 2,FALSE)</f>
        <v>#REF!</v>
      </c>
      <c r="BP1211" s="52" t="s">
        <v>4629</v>
      </c>
      <c r="BQ1211" s="52" t="s">
        <v>3059</v>
      </c>
      <c r="BR1211" s="52" t="s">
        <v>3191</v>
      </c>
      <c r="BX1211" s="52" t="s">
        <v>4629</v>
      </c>
      <c r="BY1211" s="52" t="s">
        <v>3059</v>
      </c>
      <c r="BZ1211" s="52" t="s">
        <v>3191</v>
      </c>
    </row>
    <row r="1212" spans="54:78" x14ac:dyDescent="0.3">
      <c r="BB1212" s="105" t="e">
        <f>VLOOKUP(C1212,#REF!, 2,FALSE)</f>
        <v>#REF!</v>
      </c>
      <c r="BP1212" s="52" t="s">
        <v>4631</v>
      </c>
      <c r="BQ1212" s="52" t="s">
        <v>1350</v>
      </c>
      <c r="BR1212" s="52" t="s">
        <v>4632</v>
      </c>
      <c r="BX1212" s="52" t="s">
        <v>4631</v>
      </c>
      <c r="BY1212" s="52" t="s">
        <v>1350</v>
      </c>
      <c r="BZ1212" s="52" t="s">
        <v>4632</v>
      </c>
    </row>
    <row r="1213" spans="54:78" x14ac:dyDescent="0.3">
      <c r="BB1213" s="105" t="e">
        <f>VLOOKUP(C1213,#REF!, 2,FALSE)</f>
        <v>#REF!</v>
      </c>
      <c r="BP1213" s="52" t="s">
        <v>4633</v>
      </c>
      <c r="BQ1213" s="52" t="s">
        <v>934</v>
      </c>
      <c r="BR1213" s="52" t="s">
        <v>4634</v>
      </c>
      <c r="BX1213" s="52" t="s">
        <v>4633</v>
      </c>
      <c r="BY1213" s="52" t="s">
        <v>934</v>
      </c>
      <c r="BZ1213" s="52" t="s">
        <v>4634</v>
      </c>
    </row>
    <row r="1214" spans="54:78" x14ac:dyDescent="0.3">
      <c r="BB1214" s="105" t="e">
        <f>VLOOKUP(C1214,#REF!, 2,FALSE)</f>
        <v>#REF!</v>
      </c>
      <c r="BP1214" s="52" t="s">
        <v>4635</v>
      </c>
      <c r="BQ1214" s="52" t="s">
        <v>663</v>
      </c>
      <c r="BR1214" s="52" t="s">
        <v>1334</v>
      </c>
      <c r="BX1214" s="52" t="s">
        <v>4635</v>
      </c>
      <c r="BY1214" s="52" t="s">
        <v>663</v>
      </c>
      <c r="BZ1214" s="52" t="s">
        <v>1334</v>
      </c>
    </row>
    <row r="1215" spans="54:78" x14ac:dyDescent="0.3">
      <c r="BB1215" s="105" t="e">
        <f>VLOOKUP(C1215,#REF!, 2,FALSE)</f>
        <v>#REF!</v>
      </c>
      <c r="BP1215" s="52" t="s">
        <v>4636</v>
      </c>
      <c r="BQ1215" s="52" t="s">
        <v>675</v>
      </c>
      <c r="BR1215" s="52" t="s">
        <v>4637</v>
      </c>
      <c r="BX1215" s="52" t="s">
        <v>4636</v>
      </c>
      <c r="BY1215" s="52" t="s">
        <v>675</v>
      </c>
      <c r="BZ1215" s="52" t="s">
        <v>4637</v>
      </c>
    </row>
    <row r="1216" spans="54:78" x14ac:dyDescent="0.3">
      <c r="BB1216" s="105" t="e">
        <f>VLOOKUP(C1216,#REF!, 2,FALSE)</f>
        <v>#REF!</v>
      </c>
      <c r="BP1216" s="52" t="s">
        <v>73</v>
      </c>
      <c r="BQ1216" s="52" t="s">
        <v>712</v>
      </c>
      <c r="BR1216" s="52" t="s">
        <v>4638</v>
      </c>
      <c r="BX1216" s="52" t="s">
        <v>73</v>
      </c>
      <c r="BY1216" s="52" t="s">
        <v>712</v>
      </c>
      <c r="BZ1216" s="52" t="s">
        <v>4638</v>
      </c>
    </row>
    <row r="1217" spans="54:78" x14ac:dyDescent="0.3">
      <c r="BB1217" s="105" t="e">
        <f>VLOOKUP(C1217,#REF!, 2,FALSE)</f>
        <v>#REF!</v>
      </c>
      <c r="BP1217" s="52" t="s">
        <v>4639</v>
      </c>
      <c r="BQ1217" s="52" t="s">
        <v>1350</v>
      </c>
      <c r="BR1217" s="52" t="s">
        <v>4641</v>
      </c>
      <c r="BX1217" s="52" t="s">
        <v>4639</v>
      </c>
      <c r="BY1217" s="52" t="s">
        <v>1350</v>
      </c>
      <c r="BZ1217" s="52" t="s">
        <v>4641</v>
      </c>
    </row>
    <row r="1218" spans="54:78" x14ac:dyDescent="0.3">
      <c r="BB1218" s="105" t="e">
        <f>VLOOKUP(C1218,#REF!, 2,FALSE)</f>
        <v>#REF!</v>
      </c>
      <c r="BP1218" s="52" t="s">
        <v>4642</v>
      </c>
      <c r="BQ1218" s="52" t="s">
        <v>857</v>
      </c>
      <c r="BR1218" s="52" t="s">
        <v>4643</v>
      </c>
      <c r="BX1218" s="52" t="s">
        <v>4642</v>
      </c>
      <c r="BY1218" s="52" t="s">
        <v>857</v>
      </c>
      <c r="BZ1218" s="52" t="s">
        <v>4643</v>
      </c>
    </row>
    <row r="1219" spans="54:78" x14ac:dyDescent="0.3">
      <c r="BB1219" s="105" t="e">
        <f>VLOOKUP(C1219,#REF!, 2,FALSE)</f>
        <v>#REF!</v>
      </c>
      <c r="BP1219" s="52" t="s">
        <v>4644</v>
      </c>
      <c r="BQ1219" s="52" t="s">
        <v>936</v>
      </c>
      <c r="BR1219" s="52" t="s">
        <v>4645</v>
      </c>
      <c r="BX1219" s="52" t="s">
        <v>4644</v>
      </c>
      <c r="BY1219" s="52" t="s">
        <v>936</v>
      </c>
      <c r="BZ1219" s="52" t="s">
        <v>4645</v>
      </c>
    </row>
    <row r="1220" spans="54:78" x14ac:dyDescent="0.3">
      <c r="BB1220" s="105" t="e">
        <f>VLOOKUP(C1220,#REF!, 2,FALSE)</f>
        <v>#REF!</v>
      </c>
      <c r="BP1220" s="52" t="s">
        <v>893</v>
      </c>
      <c r="BQ1220" s="52" t="s">
        <v>17035</v>
      </c>
      <c r="BR1220" s="52" t="s">
        <v>4646</v>
      </c>
      <c r="BX1220" s="52" t="s">
        <v>893</v>
      </c>
      <c r="BY1220" s="52" t="s">
        <v>17035</v>
      </c>
      <c r="BZ1220" s="52" t="s">
        <v>4646</v>
      </c>
    </row>
    <row r="1221" spans="54:78" x14ac:dyDescent="0.3">
      <c r="BB1221" s="105" t="e">
        <f>VLOOKUP(C1221,#REF!, 2,FALSE)</f>
        <v>#REF!</v>
      </c>
      <c r="BP1221" s="52" t="s">
        <v>4647</v>
      </c>
      <c r="BQ1221" s="52" t="s">
        <v>726</v>
      </c>
      <c r="BR1221" s="52" t="s">
        <v>4648</v>
      </c>
      <c r="BX1221" s="52" t="s">
        <v>4647</v>
      </c>
      <c r="BY1221" s="52" t="s">
        <v>726</v>
      </c>
      <c r="BZ1221" s="52" t="s">
        <v>4648</v>
      </c>
    </row>
    <row r="1222" spans="54:78" x14ac:dyDescent="0.3">
      <c r="BB1222" s="105" t="e">
        <f>VLOOKUP(C1222,#REF!, 2,FALSE)</f>
        <v>#REF!</v>
      </c>
      <c r="BP1222" s="52" t="s">
        <v>4649</v>
      </c>
      <c r="BQ1222" s="52" t="s">
        <v>3223</v>
      </c>
      <c r="BR1222" s="52" t="s">
        <v>4651</v>
      </c>
      <c r="BX1222" s="52" t="s">
        <v>4649</v>
      </c>
      <c r="BY1222" s="52" t="s">
        <v>3223</v>
      </c>
      <c r="BZ1222" s="52" t="s">
        <v>4651</v>
      </c>
    </row>
    <row r="1223" spans="54:78" x14ac:dyDescent="0.3">
      <c r="BB1223" s="105" t="e">
        <f>VLOOKUP(C1223,#REF!, 2,FALSE)</f>
        <v>#REF!</v>
      </c>
      <c r="BP1223" s="52" t="s">
        <v>4652</v>
      </c>
      <c r="BQ1223" s="52" t="s">
        <v>857</v>
      </c>
      <c r="BR1223" s="52" t="s">
        <v>1675</v>
      </c>
      <c r="BX1223" s="52" t="s">
        <v>4652</v>
      </c>
      <c r="BY1223" s="52" t="s">
        <v>857</v>
      </c>
      <c r="BZ1223" s="52" t="s">
        <v>1675</v>
      </c>
    </row>
    <row r="1224" spans="54:78" x14ac:dyDescent="0.3">
      <c r="BB1224" s="105" t="e">
        <f>VLOOKUP(C1224,#REF!, 2,FALSE)</f>
        <v>#REF!</v>
      </c>
      <c r="BP1224" s="52" t="s">
        <v>4653</v>
      </c>
      <c r="BQ1224" s="52" t="s">
        <v>17035</v>
      </c>
      <c r="BR1224" s="52" t="s">
        <v>4654</v>
      </c>
      <c r="BX1224" s="52" t="s">
        <v>4653</v>
      </c>
      <c r="BY1224" s="52" t="s">
        <v>17035</v>
      </c>
      <c r="BZ1224" s="52" t="s">
        <v>4654</v>
      </c>
    </row>
    <row r="1225" spans="54:78" x14ac:dyDescent="0.3">
      <c r="BB1225" s="105" t="e">
        <f>VLOOKUP(C1225,#REF!, 2,FALSE)</f>
        <v>#REF!</v>
      </c>
      <c r="BP1225" s="52" t="s">
        <v>4655</v>
      </c>
      <c r="BQ1225" s="52" t="s">
        <v>3223</v>
      </c>
      <c r="BR1225" s="52" t="s">
        <v>1335</v>
      </c>
      <c r="BX1225" s="52" t="s">
        <v>4655</v>
      </c>
      <c r="BY1225" s="52" t="s">
        <v>3223</v>
      </c>
      <c r="BZ1225" s="52" t="s">
        <v>1335</v>
      </c>
    </row>
    <row r="1226" spans="54:78" x14ac:dyDescent="0.3">
      <c r="BB1226" s="105" t="e">
        <f>VLOOKUP(C1226,#REF!, 2,FALSE)</f>
        <v>#REF!</v>
      </c>
      <c r="BP1226" s="52" t="s">
        <v>4656</v>
      </c>
      <c r="BQ1226" s="52" t="s">
        <v>934</v>
      </c>
      <c r="BR1226" s="52" t="s">
        <v>4658</v>
      </c>
      <c r="BX1226" s="52" t="s">
        <v>4656</v>
      </c>
      <c r="BY1226" s="52" t="s">
        <v>934</v>
      </c>
      <c r="BZ1226" s="52" t="s">
        <v>4658</v>
      </c>
    </row>
    <row r="1227" spans="54:78" x14ac:dyDescent="0.3">
      <c r="BB1227" s="105" t="e">
        <f>VLOOKUP(C1227,#REF!, 2,FALSE)</f>
        <v>#REF!</v>
      </c>
      <c r="BP1227" s="52" t="s">
        <v>4659</v>
      </c>
      <c r="BQ1227" s="52" t="s">
        <v>17035</v>
      </c>
      <c r="BR1227" s="52" t="s">
        <v>1557</v>
      </c>
      <c r="BX1227" s="52" t="s">
        <v>4659</v>
      </c>
      <c r="BY1227" s="52" t="s">
        <v>17035</v>
      </c>
      <c r="BZ1227" s="52" t="s">
        <v>1557</v>
      </c>
    </row>
    <row r="1228" spans="54:78" x14ac:dyDescent="0.3">
      <c r="BB1228" s="105" t="e">
        <f>VLOOKUP(C1228,#REF!, 2,FALSE)</f>
        <v>#REF!</v>
      </c>
      <c r="BP1228" s="52" t="s">
        <v>4660</v>
      </c>
      <c r="BQ1228" s="52" t="s">
        <v>17035</v>
      </c>
      <c r="BR1228" s="52" t="s">
        <v>2107</v>
      </c>
      <c r="BX1228" s="52" t="s">
        <v>4660</v>
      </c>
      <c r="BY1228" s="52" t="s">
        <v>17035</v>
      </c>
      <c r="BZ1228" s="52" t="s">
        <v>2107</v>
      </c>
    </row>
    <row r="1229" spans="54:78" x14ac:dyDescent="0.3">
      <c r="BB1229" s="105" t="e">
        <f>VLOOKUP(C1229,#REF!, 2,FALSE)</f>
        <v>#REF!</v>
      </c>
      <c r="BP1229" s="52" t="s">
        <v>4661</v>
      </c>
      <c r="BQ1229" s="52" t="s">
        <v>738</v>
      </c>
      <c r="BR1229" s="52" t="s">
        <v>4662</v>
      </c>
      <c r="BX1229" s="52" t="s">
        <v>4661</v>
      </c>
      <c r="BY1229" s="52" t="s">
        <v>738</v>
      </c>
      <c r="BZ1229" s="52" t="s">
        <v>4662</v>
      </c>
    </row>
    <row r="1230" spans="54:78" x14ac:dyDescent="0.3">
      <c r="BB1230" s="105" t="e">
        <f>VLOOKUP(C1230,#REF!, 2,FALSE)</f>
        <v>#REF!</v>
      </c>
      <c r="BP1230" s="52" t="s">
        <v>4663</v>
      </c>
      <c r="BQ1230" s="52" t="s">
        <v>738</v>
      </c>
      <c r="BR1230" s="52" t="s">
        <v>1498</v>
      </c>
      <c r="BX1230" s="52" t="s">
        <v>4663</v>
      </c>
      <c r="BY1230" s="52" t="s">
        <v>738</v>
      </c>
      <c r="BZ1230" s="52" t="s">
        <v>1498</v>
      </c>
    </row>
    <row r="1231" spans="54:78" x14ac:dyDescent="0.3">
      <c r="BB1231" s="105" t="e">
        <f>VLOOKUP(C1231,#REF!, 2,FALSE)</f>
        <v>#REF!</v>
      </c>
      <c r="BP1231" s="52" t="s">
        <v>4664</v>
      </c>
      <c r="BQ1231" s="52" t="s">
        <v>936</v>
      </c>
      <c r="BR1231" s="52" t="s">
        <v>4591</v>
      </c>
      <c r="BX1231" s="52" t="s">
        <v>4664</v>
      </c>
      <c r="BY1231" s="52" t="s">
        <v>936</v>
      </c>
      <c r="BZ1231" s="52" t="s">
        <v>4591</v>
      </c>
    </row>
    <row r="1232" spans="54:78" x14ac:dyDescent="0.3">
      <c r="BB1232" s="105" t="e">
        <f>VLOOKUP(C1232,#REF!, 2,FALSE)</f>
        <v>#REF!</v>
      </c>
      <c r="BP1232" s="52" t="s">
        <v>4665</v>
      </c>
      <c r="BQ1232" s="52" t="s">
        <v>3223</v>
      </c>
      <c r="BR1232" s="52" t="s">
        <v>4666</v>
      </c>
      <c r="BX1232" s="52" t="s">
        <v>4665</v>
      </c>
      <c r="BY1232" s="52" t="s">
        <v>3223</v>
      </c>
      <c r="BZ1232" s="52" t="s">
        <v>4666</v>
      </c>
    </row>
    <row r="1233" spans="54:78" x14ac:dyDescent="0.3">
      <c r="BB1233" s="105" t="e">
        <f>VLOOKUP(C1233,#REF!, 2,FALSE)</f>
        <v>#REF!</v>
      </c>
      <c r="BP1233" s="52" t="s">
        <v>117</v>
      </c>
      <c r="BQ1233" s="52" t="s">
        <v>738</v>
      </c>
      <c r="BR1233" s="52" t="s">
        <v>629</v>
      </c>
      <c r="BX1233" s="52" t="s">
        <v>117</v>
      </c>
      <c r="BY1233" s="52" t="s">
        <v>738</v>
      </c>
      <c r="BZ1233" s="52" t="s">
        <v>629</v>
      </c>
    </row>
    <row r="1234" spans="54:78" x14ac:dyDescent="0.3">
      <c r="BB1234" s="105" t="e">
        <f>VLOOKUP(C1234,#REF!, 2,FALSE)</f>
        <v>#REF!</v>
      </c>
      <c r="BP1234" s="52" t="s">
        <v>4668</v>
      </c>
      <c r="BQ1234" s="52" t="s">
        <v>738</v>
      </c>
      <c r="BR1234" s="52" t="s">
        <v>4669</v>
      </c>
      <c r="BX1234" s="52" t="s">
        <v>4668</v>
      </c>
      <c r="BY1234" s="52" t="s">
        <v>738</v>
      </c>
      <c r="BZ1234" s="52" t="s">
        <v>4669</v>
      </c>
    </row>
    <row r="1235" spans="54:78" x14ac:dyDescent="0.3">
      <c r="BB1235" s="105" t="e">
        <f>VLOOKUP(C1235,#REF!, 2,FALSE)</f>
        <v>#REF!</v>
      </c>
      <c r="BP1235" s="52" t="s">
        <v>4670</v>
      </c>
      <c r="BQ1235" s="52" t="s">
        <v>3016</v>
      </c>
      <c r="BR1235" s="52" t="s">
        <v>4671</v>
      </c>
      <c r="BX1235" s="52" t="s">
        <v>4670</v>
      </c>
      <c r="BY1235" s="52" t="s">
        <v>3016</v>
      </c>
      <c r="BZ1235" s="52" t="s">
        <v>4671</v>
      </c>
    </row>
    <row r="1236" spans="54:78" x14ac:dyDescent="0.3">
      <c r="BB1236" s="105" t="e">
        <f>VLOOKUP(C1236,#REF!, 2,FALSE)</f>
        <v>#REF!</v>
      </c>
      <c r="BP1236" s="52" t="s">
        <v>4672</v>
      </c>
      <c r="BQ1236" s="52" t="s">
        <v>3059</v>
      </c>
      <c r="BR1236" s="52" t="s">
        <v>4673</v>
      </c>
      <c r="BX1236" s="52" t="s">
        <v>4672</v>
      </c>
      <c r="BY1236" s="52" t="s">
        <v>3059</v>
      </c>
      <c r="BZ1236" s="52" t="s">
        <v>4673</v>
      </c>
    </row>
    <row r="1237" spans="54:78" x14ac:dyDescent="0.3">
      <c r="BB1237" s="105" t="e">
        <f>VLOOKUP(C1237,#REF!, 2,FALSE)</f>
        <v>#REF!</v>
      </c>
      <c r="BP1237" s="52" t="s">
        <v>4674</v>
      </c>
      <c r="BQ1237" s="52" t="s">
        <v>3016</v>
      </c>
      <c r="BR1237" s="52" t="s">
        <v>4676</v>
      </c>
      <c r="BX1237" s="52" t="s">
        <v>4674</v>
      </c>
      <c r="BY1237" s="52" t="s">
        <v>3016</v>
      </c>
      <c r="BZ1237" s="52" t="s">
        <v>4676</v>
      </c>
    </row>
    <row r="1238" spans="54:78" x14ac:dyDescent="0.3">
      <c r="BB1238" s="105" t="e">
        <f>VLOOKUP(C1238,#REF!, 2,FALSE)</f>
        <v>#REF!</v>
      </c>
      <c r="BP1238" s="52" t="s">
        <v>4677</v>
      </c>
      <c r="BQ1238" s="52" t="s">
        <v>7999</v>
      </c>
      <c r="BR1238" s="52" t="s">
        <v>4678</v>
      </c>
      <c r="BX1238" s="52" t="s">
        <v>4677</v>
      </c>
      <c r="BY1238" s="52" t="s">
        <v>7999</v>
      </c>
      <c r="BZ1238" s="52" t="s">
        <v>4678</v>
      </c>
    </row>
    <row r="1239" spans="54:78" x14ac:dyDescent="0.3">
      <c r="BB1239" s="105" t="e">
        <f>VLOOKUP(C1239,#REF!, 2,FALSE)</f>
        <v>#REF!</v>
      </c>
      <c r="BP1239" s="52" t="s">
        <v>4679</v>
      </c>
      <c r="BQ1239" s="52" t="s">
        <v>1350</v>
      </c>
      <c r="BR1239" s="52" t="s">
        <v>4680</v>
      </c>
      <c r="BX1239" s="52" t="s">
        <v>4679</v>
      </c>
      <c r="BY1239" s="52" t="s">
        <v>1350</v>
      </c>
      <c r="BZ1239" s="52" t="s">
        <v>4680</v>
      </c>
    </row>
    <row r="1240" spans="54:78" x14ac:dyDescent="0.3">
      <c r="BB1240" s="105" t="e">
        <f>VLOOKUP(C1240,#REF!, 2,FALSE)</f>
        <v>#REF!</v>
      </c>
      <c r="BP1240" s="52" t="s">
        <v>4681</v>
      </c>
      <c r="BQ1240" s="52" t="s">
        <v>936</v>
      </c>
      <c r="BR1240" s="52" t="s">
        <v>4682</v>
      </c>
      <c r="BX1240" s="52" t="s">
        <v>4681</v>
      </c>
      <c r="BY1240" s="52" t="s">
        <v>936</v>
      </c>
      <c r="BZ1240" s="52" t="s">
        <v>4682</v>
      </c>
    </row>
    <row r="1241" spans="54:78" x14ac:dyDescent="0.3">
      <c r="BB1241" s="105" t="e">
        <f>VLOOKUP(C1241,#REF!, 2,FALSE)</f>
        <v>#REF!</v>
      </c>
      <c r="BP1241" s="52" t="s">
        <v>4683</v>
      </c>
      <c r="BQ1241" s="52" t="s">
        <v>710</v>
      </c>
      <c r="BR1241" s="52" t="s">
        <v>4684</v>
      </c>
      <c r="BX1241" s="52" t="s">
        <v>4683</v>
      </c>
      <c r="BY1241" s="52" t="s">
        <v>710</v>
      </c>
      <c r="BZ1241" s="52" t="s">
        <v>4684</v>
      </c>
    </row>
    <row r="1242" spans="54:78" x14ac:dyDescent="0.3">
      <c r="BB1242" s="105" t="e">
        <f>VLOOKUP(C1242,#REF!, 2,FALSE)</f>
        <v>#REF!</v>
      </c>
      <c r="BP1242" s="52" t="s">
        <v>4685</v>
      </c>
      <c r="BQ1242" s="52" t="s">
        <v>710</v>
      </c>
      <c r="BR1242" s="52" t="s">
        <v>4686</v>
      </c>
      <c r="BX1242" s="52" t="s">
        <v>4685</v>
      </c>
      <c r="BY1242" s="52" t="s">
        <v>710</v>
      </c>
      <c r="BZ1242" s="52" t="s">
        <v>4686</v>
      </c>
    </row>
    <row r="1243" spans="54:78" x14ac:dyDescent="0.3">
      <c r="BB1243" s="105" t="e">
        <f>VLOOKUP(C1243,#REF!, 2,FALSE)</f>
        <v>#REF!</v>
      </c>
      <c r="BP1243" s="52" t="s">
        <v>4687</v>
      </c>
      <c r="BQ1243" s="52" t="s">
        <v>3019</v>
      </c>
      <c r="BR1243" s="52" t="s">
        <v>1285</v>
      </c>
      <c r="BX1243" s="52" t="s">
        <v>4687</v>
      </c>
      <c r="BY1243" s="52" t="s">
        <v>3019</v>
      </c>
      <c r="BZ1243" s="52" t="s">
        <v>1285</v>
      </c>
    </row>
    <row r="1244" spans="54:78" x14ac:dyDescent="0.3">
      <c r="BB1244" s="105" t="e">
        <f>VLOOKUP(C1244,#REF!, 2,FALSE)</f>
        <v>#REF!</v>
      </c>
      <c r="BP1244" s="52" t="s">
        <v>4689</v>
      </c>
      <c r="BQ1244" s="52" t="s">
        <v>3019</v>
      </c>
      <c r="BR1244" s="52" t="s">
        <v>1971</v>
      </c>
      <c r="BX1244" s="52" t="s">
        <v>4689</v>
      </c>
      <c r="BY1244" s="52" t="s">
        <v>3019</v>
      </c>
      <c r="BZ1244" s="52" t="s">
        <v>1971</v>
      </c>
    </row>
    <row r="1245" spans="54:78" x14ac:dyDescent="0.3">
      <c r="BB1245" s="105" t="e">
        <f>VLOOKUP(C1245,#REF!, 2,FALSE)</f>
        <v>#REF!</v>
      </c>
      <c r="BP1245" s="52" t="s">
        <v>4691</v>
      </c>
      <c r="BQ1245" s="52" t="s">
        <v>936</v>
      </c>
      <c r="BR1245" s="52" t="s">
        <v>4692</v>
      </c>
      <c r="BX1245" s="52" t="s">
        <v>4691</v>
      </c>
      <c r="BY1245" s="52" t="s">
        <v>936</v>
      </c>
      <c r="BZ1245" s="52" t="s">
        <v>4692</v>
      </c>
    </row>
    <row r="1246" spans="54:78" x14ac:dyDescent="0.3">
      <c r="BB1246" s="105" t="e">
        <f>VLOOKUP(C1246,#REF!, 2,FALSE)</f>
        <v>#REF!</v>
      </c>
      <c r="BP1246" s="52" t="s">
        <v>4693</v>
      </c>
      <c r="BQ1246" s="52" t="s">
        <v>726</v>
      </c>
      <c r="BR1246" s="52" t="s">
        <v>2648</v>
      </c>
      <c r="BX1246" s="52" t="s">
        <v>4693</v>
      </c>
      <c r="BY1246" s="52" t="s">
        <v>726</v>
      </c>
      <c r="BZ1246" s="52" t="s">
        <v>2648</v>
      </c>
    </row>
    <row r="1247" spans="54:78" x14ac:dyDescent="0.3">
      <c r="BB1247" s="105" t="e">
        <f>VLOOKUP(C1247,#REF!, 2,FALSE)</f>
        <v>#REF!</v>
      </c>
      <c r="BP1247" s="52" t="s">
        <v>4694</v>
      </c>
      <c r="BQ1247" s="52" t="s">
        <v>722</v>
      </c>
      <c r="BR1247" s="52" t="s">
        <v>4695</v>
      </c>
      <c r="BX1247" s="52" t="s">
        <v>4694</v>
      </c>
      <c r="BY1247" s="52" t="s">
        <v>722</v>
      </c>
      <c r="BZ1247" s="52" t="s">
        <v>4695</v>
      </c>
    </row>
    <row r="1248" spans="54:78" x14ac:dyDescent="0.3">
      <c r="BB1248" s="105" t="e">
        <f>VLOOKUP(C1248,#REF!, 2,FALSE)</f>
        <v>#REF!</v>
      </c>
      <c r="BP1248" s="52" t="s">
        <v>4696</v>
      </c>
      <c r="BQ1248" s="52" t="s">
        <v>936</v>
      </c>
      <c r="BR1248" s="52" t="s">
        <v>4698</v>
      </c>
      <c r="BX1248" s="52" t="s">
        <v>4696</v>
      </c>
      <c r="BY1248" s="52" t="s">
        <v>936</v>
      </c>
      <c r="BZ1248" s="52" t="s">
        <v>4698</v>
      </c>
    </row>
    <row r="1249" spans="54:78" x14ac:dyDescent="0.3">
      <c r="BB1249" s="105" t="e">
        <f>VLOOKUP(C1249,#REF!, 2,FALSE)</f>
        <v>#REF!</v>
      </c>
      <c r="BP1249" s="52" t="s">
        <v>4699</v>
      </c>
      <c r="BQ1249" s="52" t="s">
        <v>3059</v>
      </c>
      <c r="BR1249" s="52" t="s">
        <v>4700</v>
      </c>
      <c r="BX1249" s="52" t="s">
        <v>4699</v>
      </c>
      <c r="BY1249" s="52" t="s">
        <v>3059</v>
      </c>
      <c r="BZ1249" s="52" t="s">
        <v>4700</v>
      </c>
    </row>
    <row r="1250" spans="54:78" x14ac:dyDescent="0.3">
      <c r="BB1250" s="105" t="e">
        <f>VLOOKUP(C1250,#REF!, 2,FALSE)</f>
        <v>#REF!</v>
      </c>
      <c r="BP1250" s="52" t="s">
        <v>4701</v>
      </c>
      <c r="BQ1250" s="52" t="s">
        <v>738</v>
      </c>
      <c r="BR1250" s="52" t="s">
        <v>1701</v>
      </c>
      <c r="BX1250" s="52" t="s">
        <v>4701</v>
      </c>
      <c r="BY1250" s="52" t="s">
        <v>738</v>
      </c>
      <c r="BZ1250" s="52" t="s">
        <v>1701</v>
      </c>
    </row>
    <row r="1251" spans="54:78" x14ac:dyDescent="0.3">
      <c r="BB1251" s="105" t="e">
        <f>VLOOKUP(C1251,#REF!, 2,FALSE)</f>
        <v>#REF!</v>
      </c>
      <c r="BP1251" s="52" t="s">
        <v>4702</v>
      </c>
      <c r="BQ1251" s="52" t="s">
        <v>3223</v>
      </c>
      <c r="BR1251" s="52" t="s">
        <v>4703</v>
      </c>
      <c r="BX1251" s="52" t="s">
        <v>4702</v>
      </c>
      <c r="BY1251" s="52" t="s">
        <v>3223</v>
      </c>
      <c r="BZ1251" s="52" t="s">
        <v>4703</v>
      </c>
    </row>
    <row r="1252" spans="54:78" x14ac:dyDescent="0.3">
      <c r="BB1252" s="105" t="e">
        <f>VLOOKUP(C1252,#REF!, 2,FALSE)</f>
        <v>#REF!</v>
      </c>
      <c r="BP1252" s="52" t="s">
        <v>4704</v>
      </c>
      <c r="BQ1252" s="52" t="s">
        <v>1275</v>
      </c>
      <c r="BR1252" s="52" t="s">
        <v>4705</v>
      </c>
      <c r="BX1252" s="52" t="s">
        <v>4704</v>
      </c>
      <c r="BY1252" s="52" t="s">
        <v>1275</v>
      </c>
      <c r="BZ1252" s="52" t="s">
        <v>4705</v>
      </c>
    </row>
    <row r="1253" spans="54:78" x14ac:dyDescent="0.3">
      <c r="BB1253" s="105" t="e">
        <f>VLOOKUP(C1253,#REF!, 2,FALSE)</f>
        <v>#REF!</v>
      </c>
      <c r="BP1253" s="52" t="s">
        <v>894</v>
      </c>
      <c r="BQ1253" s="52" t="s">
        <v>934</v>
      </c>
      <c r="BR1253" s="52" t="s">
        <v>4706</v>
      </c>
      <c r="BX1253" s="52" t="s">
        <v>894</v>
      </c>
      <c r="BY1253" s="52" t="s">
        <v>934</v>
      </c>
      <c r="BZ1253" s="52" t="s">
        <v>4706</v>
      </c>
    </row>
    <row r="1254" spans="54:78" x14ac:dyDescent="0.3">
      <c r="BB1254" s="105" t="e">
        <f>VLOOKUP(C1254,#REF!, 2,FALSE)</f>
        <v>#REF!</v>
      </c>
      <c r="BP1254" s="52" t="s">
        <v>895</v>
      </c>
      <c r="BQ1254" s="52" t="s">
        <v>936</v>
      </c>
      <c r="BR1254" s="52" t="s">
        <v>4707</v>
      </c>
      <c r="BX1254" s="52" t="s">
        <v>895</v>
      </c>
      <c r="BY1254" s="52" t="s">
        <v>936</v>
      </c>
      <c r="BZ1254" s="52" t="s">
        <v>4707</v>
      </c>
    </row>
    <row r="1255" spans="54:78" x14ac:dyDescent="0.3">
      <c r="BB1255" s="105" t="e">
        <f>VLOOKUP(C1255,#REF!, 2,FALSE)</f>
        <v>#REF!</v>
      </c>
      <c r="BP1255" s="52" t="s">
        <v>4708</v>
      </c>
      <c r="BQ1255" s="52" t="s">
        <v>1350</v>
      </c>
      <c r="BR1255" s="52" t="s">
        <v>4709</v>
      </c>
      <c r="BX1255" s="52" t="s">
        <v>4708</v>
      </c>
      <c r="BY1255" s="52" t="s">
        <v>1350</v>
      </c>
      <c r="BZ1255" s="52" t="s">
        <v>4709</v>
      </c>
    </row>
    <row r="1256" spans="54:78" x14ac:dyDescent="0.3">
      <c r="BB1256" s="105" t="e">
        <f>VLOOKUP(C1256,#REF!, 2,FALSE)</f>
        <v>#REF!</v>
      </c>
      <c r="BP1256" s="52" t="s">
        <v>4710</v>
      </c>
      <c r="BQ1256" s="52" t="s">
        <v>722</v>
      </c>
      <c r="BR1256" s="52" t="s">
        <v>4711</v>
      </c>
      <c r="BX1256" s="52" t="s">
        <v>4710</v>
      </c>
      <c r="BY1256" s="52" t="s">
        <v>722</v>
      </c>
      <c r="BZ1256" s="52" t="s">
        <v>4711</v>
      </c>
    </row>
    <row r="1257" spans="54:78" x14ac:dyDescent="0.3">
      <c r="BB1257" s="105" t="e">
        <f>VLOOKUP(C1257,#REF!, 2,FALSE)</f>
        <v>#REF!</v>
      </c>
      <c r="BP1257" s="52" t="s">
        <v>896</v>
      </c>
      <c r="BQ1257" s="52" t="s">
        <v>630</v>
      </c>
      <c r="BR1257" s="52" t="s">
        <v>4712</v>
      </c>
      <c r="BX1257" s="52" t="s">
        <v>896</v>
      </c>
      <c r="BY1257" s="52" t="s">
        <v>630</v>
      </c>
      <c r="BZ1257" s="52" t="s">
        <v>4712</v>
      </c>
    </row>
    <row r="1258" spans="54:78" x14ac:dyDescent="0.3">
      <c r="BB1258" s="105" t="e">
        <f>VLOOKUP(C1258,#REF!, 2,FALSE)</f>
        <v>#REF!</v>
      </c>
      <c r="BP1258" s="52" t="s">
        <v>4713</v>
      </c>
      <c r="BQ1258" s="52" t="s">
        <v>936</v>
      </c>
      <c r="BR1258" s="52" t="s">
        <v>4714</v>
      </c>
      <c r="BX1258" s="52" t="s">
        <v>4713</v>
      </c>
      <c r="BY1258" s="52" t="s">
        <v>936</v>
      </c>
      <c r="BZ1258" s="52" t="s">
        <v>4714</v>
      </c>
    </row>
    <row r="1259" spans="54:78" x14ac:dyDescent="0.3">
      <c r="BB1259" s="105" t="e">
        <f>VLOOKUP(C1259,#REF!, 2,FALSE)</f>
        <v>#REF!</v>
      </c>
      <c r="BP1259" s="52" t="s">
        <v>4715</v>
      </c>
      <c r="BQ1259" s="52" t="s">
        <v>663</v>
      </c>
      <c r="BR1259" s="52" t="s">
        <v>4716</v>
      </c>
      <c r="BX1259" s="52" t="s">
        <v>4715</v>
      </c>
      <c r="BY1259" s="52" t="s">
        <v>663</v>
      </c>
      <c r="BZ1259" s="52" t="s">
        <v>4716</v>
      </c>
    </row>
    <row r="1260" spans="54:78" x14ac:dyDescent="0.3">
      <c r="BB1260" s="105" t="e">
        <f>VLOOKUP(C1260,#REF!, 2,FALSE)</f>
        <v>#REF!</v>
      </c>
      <c r="BP1260" s="52" t="s">
        <v>897</v>
      </c>
      <c r="BQ1260" s="52" t="s">
        <v>936</v>
      </c>
      <c r="BR1260" s="52" t="s">
        <v>4717</v>
      </c>
      <c r="BX1260" s="52" t="s">
        <v>897</v>
      </c>
      <c r="BY1260" s="52" t="s">
        <v>936</v>
      </c>
      <c r="BZ1260" s="52" t="s">
        <v>4717</v>
      </c>
    </row>
    <row r="1261" spans="54:78" x14ac:dyDescent="0.3">
      <c r="BB1261" s="105" t="e">
        <f>VLOOKUP(C1261,#REF!, 2,FALSE)</f>
        <v>#REF!</v>
      </c>
      <c r="BP1261" s="52" t="s">
        <v>4718</v>
      </c>
      <c r="BQ1261" s="52" t="s">
        <v>1280</v>
      </c>
      <c r="BR1261" s="52" t="s">
        <v>4719</v>
      </c>
      <c r="BX1261" s="52" t="s">
        <v>4718</v>
      </c>
      <c r="BY1261" s="52" t="s">
        <v>1280</v>
      </c>
      <c r="BZ1261" s="52" t="s">
        <v>4719</v>
      </c>
    </row>
    <row r="1262" spans="54:78" x14ac:dyDescent="0.3">
      <c r="BB1262" s="105" t="e">
        <f>VLOOKUP(C1262,#REF!, 2,FALSE)</f>
        <v>#REF!</v>
      </c>
      <c r="BP1262" s="52" t="s">
        <v>4720</v>
      </c>
      <c r="BQ1262" s="52" t="s">
        <v>661</v>
      </c>
      <c r="BR1262" s="52" t="s">
        <v>4721</v>
      </c>
      <c r="BX1262" s="52" t="s">
        <v>4720</v>
      </c>
      <c r="BY1262" s="52" t="s">
        <v>661</v>
      </c>
      <c r="BZ1262" s="52" t="s">
        <v>4721</v>
      </c>
    </row>
    <row r="1263" spans="54:78" x14ac:dyDescent="0.3">
      <c r="BB1263" s="105" t="e">
        <f>VLOOKUP(C1263,#REF!, 2,FALSE)</f>
        <v>#REF!</v>
      </c>
      <c r="BP1263" s="52" t="s">
        <v>898</v>
      </c>
      <c r="BQ1263" s="52" t="s">
        <v>633</v>
      </c>
      <c r="BR1263" s="52" t="s">
        <v>2993</v>
      </c>
      <c r="BX1263" s="52" t="s">
        <v>898</v>
      </c>
      <c r="BY1263" s="52" t="s">
        <v>633</v>
      </c>
      <c r="BZ1263" s="52" t="s">
        <v>2993</v>
      </c>
    </row>
    <row r="1264" spans="54:78" x14ac:dyDescent="0.3">
      <c r="BB1264" s="105" t="e">
        <f>VLOOKUP(C1264,#REF!, 2,FALSE)</f>
        <v>#REF!</v>
      </c>
      <c r="BP1264" s="52" t="s">
        <v>74</v>
      </c>
      <c r="BQ1264" s="52" t="s">
        <v>3223</v>
      </c>
      <c r="BR1264" s="52" t="s">
        <v>859</v>
      </c>
      <c r="BX1264" s="52" t="s">
        <v>74</v>
      </c>
      <c r="BY1264" s="52" t="s">
        <v>3223</v>
      </c>
      <c r="BZ1264" s="52" t="s">
        <v>859</v>
      </c>
    </row>
    <row r="1265" spans="54:78" x14ac:dyDescent="0.3">
      <c r="BB1265" s="105" t="e">
        <f>VLOOKUP(C1265,#REF!, 2,FALSE)</f>
        <v>#REF!</v>
      </c>
      <c r="BP1265" s="52" t="s">
        <v>4723</v>
      </c>
      <c r="BQ1265" s="52" t="s">
        <v>1350</v>
      </c>
      <c r="BR1265" s="52" t="s">
        <v>4724</v>
      </c>
      <c r="BX1265" s="52" t="s">
        <v>4723</v>
      </c>
      <c r="BY1265" s="52" t="s">
        <v>1350</v>
      </c>
      <c r="BZ1265" s="52" t="s">
        <v>4724</v>
      </c>
    </row>
    <row r="1266" spans="54:78" x14ac:dyDescent="0.3">
      <c r="BB1266" s="105" t="e">
        <f>VLOOKUP(C1266,#REF!, 2,FALSE)</f>
        <v>#REF!</v>
      </c>
      <c r="BP1266" s="52" t="s">
        <v>899</v>
      </c>
      <c r="BQ1266" s="52" t="s">
        <v>2993</v>
      </c>
      <c r="BR1266" s="52" t="s">
        <v>2993</v>
      </c>
      <c r="BX1266" s="52" t="s">
        <v>899</v>
      </c>
      <c r="BY1266" s="52" t="s">
        <v>2993</v>
      </c>
      <c r="BZ1266" s="52" t="s">
        <v>2993</v>
      </c>
    </row>
    <row r="1267" spans="54:78" x14ac:dyDescent="0.3">
      <c r="BB1267" s="105" t="e">
        <f>VLOOKUP(C1267,#REF!, 2,FALSE)</f>
        <v>#REF!</v>
      </c>
      <c r="BP1267" s="52" t="s">
        <v>4725</v>
      </c>
      <c r="BQ1267" s="52" t="s">
        <v>1147</v>
      </c>
      <c r="BR1267" s="52" t="s">
        <v>2993</v>
      </c>
      <c r="BX1267" s="52" t="s">
        <v>4725</v>
      </c>
      <c r="BY1267" s="52" t="s">
        <v>1147</v>
      </c>
      <c r="BZ1267" s="52" t="s">
        <v>2993</v>
      </c>
    </row>
    <row r="1268" spans="54:78" x14ac:dyDescent="0.3">
      <c r="BB1268" s="105" t="e">
        <f>VLOOKUP(C1268,#REF!, 2,FALSE)</f>
        <v>#REF!</v>
      </c>
      <c r="BP1268" s="52" t="s">
        <v>4726</v>
      </c>
      <c r="BQ1268" s="52" t="s">
        <v>3016</v>
      </c>
      <c r="BR1268" s="52" t="s">
        <v>4320</v>
      </c>
      <c r="BX1268" s="52" t="s">
        <v>4726</v>
      </c>
      <c r="BY1268" s="52" t="s">
        <v>3016</v>
      </c>
      <c r="BZ1268" s="52" t="s">
        <v>4320</v>
      </c>
    </row>
    <row r="1269" spans="54:78" x14ac:dyDescent="0.3">
      <c r="BB1269" s="105" t="e">
        <f>VLOOKUP(C1269,#REF!, 2,FALSE)</f>
        <v>#REF!</v>
      </c>
      <c r="BP1269" s="52" t="s">
        <v>4727</v>
      </c>
      <c r="BQ1269" s="52" t="s">
        <v>3223</v>
      </c>
      <c r="BR1269" s="52" t="s">
        <v>2374</v>
      </c>
      <c r="BX1269" s="52" t="s">
        <v>4727</v>
      </c>
      <c r="BY1269" s="52" t="s">
        <v>3223</v>
      </c>
      <c r="BZ1269" s="52" t="s">
        <v>2374</v>
      </c>
    </row>
    <row r="1270" spans="54:78" x14ac:dyDescent="0.3">
      <c r="BB1270" s="105" t="e">
        <f>VLOOKUP(C1270,#REF!, 2,FALSE)</f>
        <v>#REF!</v>
      </c>
      <c r="BP1270" s="52" t="s">
        <v>4728</v>
      </c>
      <c r="BQ1270" s="52" t="s">
        <v>1147</v>
      </c>
      <c r="BR1270" s="52" t="s">
        <v>2518</v>
      </c>
      <c r="BX1270" s="52" t="s">
        <v>4728</v>
      </c>
      <c r="BY1270" s="52" t="s">
        <v>1147</v>
      </c>
      <c r="BZ1270" s="52" t="s">
        <v>2518</v>
      </c>
    </row>
    <row r="1271" spans="54:78" x14ac:dyDescent="0.3">
      <c r="BB1271" s="105" t="e">
        <f>VLOOKUP(C1271,#REF!, 2,FALSE)</f>
        <v>#REF!</v>
      </c>
      <c r="BP1271" s="52" t="s">
        <v>4729</v>
      </c>
      <c r="BQ1271" s="52" t="s">
        <v>1147</v>
      </c>
      <c r="BR1271" s="52" t="s">
        <v>4730</v>
      </c>
      <c r="BX1271" s="52" t="s">
        <v>4729</v>
      </c>
      <c r="BY1271" s="52" t="s">
        <v>1147</v>
      </c>
      <c r="BZ1271" s="52" t="s">
        <v>4730</v>
      </c>
    </row>
    <row r="1272" spans="54:78" x14ac:dyDescent="0.3">
      <c r="BB1272" s="105" t="e">
        <f>VLOOKUP(C1272,#REF!, 2,FALSE)</f>
        <v>#REF!</v>
      </c>
      <c r="BP1272" s="52" t="s">
        <v>4731</v>
      </c>
      <c r="BQ1272" s="52" t="s">
        <v>1350</v>
      </c>
      <c r="BR1272" s="52" t="s">
        <v>3303</v>
      </c>
      <c r="BX1272" s="52" t="s">
        <v>4731</v>
      </c>
      <c r="BY1272" s="52" t="s">
        <v>1350</v>
      </c>
      <c r="BZ1272" s="52" t="s">
        <v>3303</v>
      </c>
    </row>
    <row r="1273" spans="54:78" x14ac:dyDescent="0.3">
      <c r="BB1273" s="105" t="e">
        <f>VLOOKUP(C1273,#REF!, 2,FALSE)</f>
        <v>#REF!</v>
      </c>
      <c r="BP1273" s="52" t="s">
        <v>4733</v>
      </c>
      <c r="BQ1273" s="52" t="s">
        <v>3276</v>
      </c>
      <c r="BR1273" s="52" t="s">
        <v>1749</v>
      </c>
      <c r="BX1273" s="52" t="s">
        <v>4733</v>
      </c>
      <c r="BY1273" s="52" t="s">
        <v>3276</v>
      </c>
      <c r="BZ1273" s="52" t="s">
        <v>1749</v>
      </c>
    </row>
    <row r="1274" spans="54:78" x14ac:dyDescent="0.3">
      <c r="BB1274" s="105" t="e">
        <f>VLOOKUP(C1274,#REF!, 2,FALSE)</f>
        <v>#REF!</v>
      </c>
      <c r="BP1274" s="52" t="s">
        <v>4734</v>
      </c>
      <c r="BQ1274" s="52" t="s">
        <v>1350</v>
      </c>
      <c r="BR1274" s="52" t="s">
        <v>4736</v>
      </c>
      <c r="BX1274" s="52" t="s">
        <v>4734</v>
      </c>
      <c r="BY1274" s="52" t="s">
        <v>1350</v>
      </c>
      <c r="BZ1274" s="52" t="s">
        <v>4736</v>
      </c>
    </row>
    <row r="1275" spans="54:78" x14ac:dyDescent="0.3">
      <c r="BB1275" s="105" t="e">
        <f>VLOOKUP(C1275,#REF!, 2,FALSE)</f>
        <v>#REF!</v>
      </c>
      <c r="BP1275" s="52" t="s">
        <v>900</v>
      </c>
      <c r="BQ1275" s="52" t="s">
        <v>3223</v>
      </c>
      <c r="BR1275" s="52" t="s">
        <v>4737</v>
      </c>
      <c r="BX1275" s="52" t="s">
        <v>900</v>
      </c>
      <c r="BY1275" s="52" t="s">
        <v>3223</v>
      </c>
      <c r="BZ1275" s="52" t="s">
        <v>4737</v>
      </c>
    </row>
    <row r="1276" spans="54:78" x14ac:dyDescent="0.3">
      <c r="BB1276" s="105" t="e">
        <f>VLOOKUP(C1276,#REF!, 2,FALSE)</f>
        <v>#REF!</v>
      </c>
      <c r="BP1276" s="52" t="s">
        <v>4738</v>
      </c>
      <c r="BQ1276" s="52" t="s">
        <v>673</v>
      </c>
      <c r="BR1276" s="52" t="s">
        <v>4739</v>
      </c>
      <c r="BX1276" s="52" t="s">
        <v>4738</v>
      </c>
      <c r="BY1276" s="52" t="s">
        <v>673</v>
      </c>
      <c r="BZ1276" s="52" t="s">
        <v>4739</v>
      </c>
    </row>
    <row r="1277" spans="54:78" x14ac:dyDescent="0.3">
      <c r="BB1277" s="105" t="e">
        <f>VLOOKUP(C1277,#REF!, 2,FALSE)</f>
        <v>#REF!</v>
      </c>
      <c r="BP1277" s="52" t="s">
        <v>4740</v>
      </c>
      <c r="BQ1277" s="52" t="s">
        <v>3223</v>
      </c>
      <c r="BR1277" s="52" t="s">
        <v>4741</v>
      </c>
      <c r="BX1277" s="52" t="s">
        <v>4740</v>
      </c>
      <c r="BY1277" s="52" t="s">
        <v>3223</v>
      </c>
      <c r="BZ1277" s="52" t="s">
        <v>4741</v>
      </c>
    </row>
    <row r="1278" spans="54:78" x14ac:dyDescent="0.3">
      <c r="BB1278" s="105" t="e">
        <f>VLOOKUP(C1278,#REF!, 2,FALSE)</f>
        <v>#REF!</v>
      </c>
      <c r="BP1278" s="52" t="s">
        <v>4742</v>
      </c>
      <c r="BQ1278" s="52" t="s">
        <v>712</v>
      </c>
      <c r="BR1278" s="52" t="s">
        <v>4743</v>
      </c>
      <c r="BX1278" s="52" t="s">
        <v>4742</v>
      </c>
      <c r="BY1278" s="52" t="s">
        <v>712</v>
      </c>
      <c r="BZ1278" s="52" t="s">
        <v>4743</v>
      </c>
    </row>
    <row r="1279" spans="54:78" x14ac:dyDescent="0.3">
      <c r="BB1279" s="105" t="e">
        <f>VLOOKUP(C1279,#REF!, 2,FALSE)</f>
        <v>#REF!</v>
      </c>
      <c r="BP1279" s="52" t="s">
        <v>4744</v>
      </c>
      <c r="BQ1279" s="52" t="s">
        <v>3223</v>
      </c>
      <c r="BR1279" s="52" t="s">
        <v>4745</v>
      </c>
      <c r="BX1279" s="52" t="s">
        <v>4744</v>
      </c>
      <c r="BY1279" s="52" t="s">
        <v>3223</v>
      </c>
      <c r="BZ1279" s="52" t="s">
        <v>4745</v>
      </c>
    </row>
    <row r="1280" spans="54:78" x14ac:dyDescent="0.3">
      <c r="BB1280" s="105" t="e">
        <f>VLOOKUP(C1280,#REF!, 2,FALSE)</f>
        <v>#REF!</v>
      </c>
      <c r="BP1280" s="52" t="s">
        <v>4746</v>
      </c>
      <c r="BQ1280" s="52" t="s">
        <v>1350</v>
      </c>
      <c r="BR1280" s="52" t="s">
        <v>4748</v>
      </c>
      <c r="BX1280" s="52" t="s">
        <v>4746</v>
      </c>
      <c r="BY1280" s="52" t="s">
        <v>1350</v>
      </c>
      <c r="BZ1280" s="52" t="s">
        <v>4748</v>
      </c>
    </row>
    <row r="1281" spans="54:78" x14ac:dyDescent="0.3">
      <c r="BB1281" s="105" t="e">
        <f>VLOOKUP(C1281,#REF!, 2,FALSE)</f>
        <v>#REF!</v>
      </c>
      <c r="BP1281" s="52" t="s">
        <v>4749</v>
      </c>
      <c r="BQ1281" s="52" t="s">
        <v>3276</v>
      </c>
      <c r="BR1281" s="52" t="s">
        <v>4750</v>
      </c>
      <c r="BX1281" s="52" t="s">
        <v>4749</v>
      </c>
      <c r="BY1281" s="52" t="s">
        <v>3276</v>
      </c>
      <c r="BZ1281" s="52" t="s">
        <v>4750</v>
      </c>
    </row>
    <row r="1282" spans="54:78" x14ac:dyDescent="0.3">
      <c r="BB1282" s="105" t="e">
        <f>VLOOKUP(C1282,#REF!, 2,FALSE)</f>
        <v>#REF!</v>
      </c>
      <c r="BP1282" s="52" t="s">
        <v>4751</v>
      </c>
      <c r="BQ1282" s="52" t="s">
        <v>3019</v>
      </c>
      <c r="BR1282" s="52" t="s">
        <v>4455</v>
      </c>
      <c r="BX1282" s="52" t="s">
        <v>4751</v>
      </c>
      <c r="BY1282" s="52" t="s">
        <v>3019</v>
      </c>
      <c r="BZ1282" s="52" t="s">
        <v>4455</v>
      </c>
    </row>
    <row r="1283" spans="54:78" x14ac:dyDescent="0.3">
      <c r="BB1283" s="105" t="e">
        <f>VLOOKUP(C1283,#REF!, 2,FALSE)</f>
        <v>#REF!</v>
      </c>
      <c r="BP1283" s="52" t="s">
        <v>4752</v>
      </c>
      <c r="BQ1283" s="52" t="s">
        <v>1350</v>
      </c>
      <c r="BR1283" s="52" t="s">
        <v>3376</v>
      </c>
      <c r="BX1283" s="52" t="s">
        <v>4752</v>
      </c>
      <c r="BY1283" s="52" t="s">
        <v>1350</v>
      </c>
      <c r="BZ1283" s="52" t="s">
        <v>3376</v>
      </c>
    </row>
    <row r="1284" spans="54:78" x14ac:dyDescent="0.3">
      <c r="BB1284" s="105" t="e">
        <f>VLOOKUP(C1284,#REF!, 2,FALSE)</f>
        <v>#REF!</v>
      </c>
      <c r="BP1284" s="52" t="s">
        <v>4753</v>
      </c>
      <c r="BQ1284" s="52" t="s">
        <v>1350</v>
      </c>
      <c r="BR1284" s="52" t="s">
        <v>4754</v>
      </c>
      <c r="BX1284" s="52" t="s">
        <v>4753</v>
      </c>
      <c r="BY1284" s="52" t="s">
        <v>1350</v>
      </c>
      <c r="BZ1284" s="52" t="s">
        <v>4754</v>
      </c>
    </row>
    <row r="1285" spans="54:78" x14ac:dyDescent="0.3">
      <c r="BB1285" s="105" t="e">
        <f>VLOOKUP(C1285,#REF!, 2,FALSE)</f>
        <v>#REF!</v>
      </c>
      <c r="BP1285" s="52" t="s">
        <v>4755</v>
      </c>
      <c r="BQ1285" s="52" t="s">
        <v>1147</v>
      </c>
      <c r="BR1285" s="52" t="s">
        <v>4756</v>
      </c>
      <c r="BX1285" s="52" t="s">
        <v>4755</v>
      </c>
      <c r="BY1285" s="52" t="s">
        <v>1147</v>
      </c>
      <c r="BZ1285" s="52" t="s">
        <v>4756</v>
      </c>
    </row>
    <row r="1286" spans="54:78" x14ac:dyDescent="0.3">
      <c r="BB1286" s="105" t="e">
        <f>VLOOKUP(C1286,#REF!, 2,FALSE)</f>
        <v>#REF!</v>
      </c>
      <c r="BP1286" s="52" t="s">
        <v>4757</v>
      </c>
      <c r="BQ1286" s="52" t="s">
        <v>3223</v>
      </c>
      <c r="BR1286" s="52" t="s">
        <v>3684</v>
      </c>
      <c r="BX1286" s="52" t="s">
        <v>4757</v>
      </c>
      <c r="BY1286" s="52" t="s">
        <v>3223</v>
      </c>
      <c r="BZ1286" s="52" t="s">
        <v>3684</v>
      </c>
    </row>
    <row r="1287" spans="54:78" x14ac:dyDescent="0.3">
      <c r="BB1287" s="105" t="e">
        <f>VLOOKUP(C1287,#REF!, 2,FALSE)</f>
        <v>#REF!</v>
      </c>
      <c r="BP1287" s="52" t="s">
        <v>901</v>
      </c>
      <c r="BQ1287" s="52" t="s">
        <v>3223</v>
      </c>
      <c r="BR1287" s="52" t="s">
        <v>4758</v>
      </c>
      <c r="BX1287" s="52" t="s">
        <v>901</v>
      </c>
      <c r="BY1287" s="52" t="s">
        <v>3223</v>
      </c>
      <c r="BZ1287" s="52" t="s">
        <v>4758</v>
      </c>
    </row>
    <row r="1288" spans="54:78" x14ac:dyDescent="0.3">
      <c r="BB1288" s="105" t="e">
        <f>VLOOKUP(C1288,#REF!, 2,FALSE)</f>
        <v>#REF!</v>
      </c>
      <c r="BP1288" s="52" t="s">
        <v>4759</v>
      </c>
      <c r="BQ1288" s="52" t="s">
        <v>2988</v>
      </c>
      <c r="BR1288" s="52" t="s">
        <v>3000</v>
      </c>
      <c r="BX1288" s="52" t="s">
        <v>4759</v>
      </c>
      <c r="BY1288" s="52" t="s">
        <v>2988</v>
      </c>
      <c r="BZ1288" s="52" t="s">
        <v>3000</v>
      </c>
    </row>
    <row r="1289" spans="54:78" x14ac:dyDescent="0.3">
      <c r="BB1289" s="105" t="e">
        <f>VLOOKUP(C1289,#REF!, 2,FALSE)</f>
        <v>#REF!</v>
      </c>
      <c r="BP1289" s="52" t="s">
        <v>118</v>
      </c>
      <c r="BQ1289" s="52" t="s">
        <v>712</v>
      </c>
      <c r="BR1289" s="52" t="s">
        <v>4650</v>
      </c>
      <c r="BX1289" s="52" t="s">
        <v>118</v>
      </c>
      <c r="BY1289" s="52" t="s">
        <v>712</v>
      </c>
      <c r="BZ1289" s="52" t="s">
        <v>4650</v>
      </c>
    </row>
    <row r="1290" spans="54:78" x14ac:dyDescent="0.3">
      <c r="BB1290" s="105" t="e">
        <f>VLOOKUP(C1290,#REF!, 2,FALSE)</f>
        <v>#REF!</v>
      </c>
      <c r="BP1290" s="52" t="s">
        <v>4761</v>
      </c>
      <c r="BQ1290" s="52" t="s">
        <v>664</v>
      </c>
      <c r="BR1290" s="52" t="s">
        <v>4762</v>
      </c>
      <c r="BX1290" s="52" t="s">
        <v>4761</v>
      </c>
      <c r="BY1290" s="52" t="s">
        <v>664</v>
      </c>
      <c r="BZ1290" s="52" t="s">
        <v>4762</v>
      </c>
    </row>
    <row r="1291" spans="54:78" x14ac:dyDescent="0.3">
      <c r="BB1291" s="105" t="e">
        <f>VLOOKUP(C1291,#REF!, 2,FALSE)</f>
        <v>#REF!</v>
      </c>
      <c r="BP1291" s="52" t="s">
        <v>4764</v>
      </c>
      <c r="BQ1291" s="52" t="s">
        <v>618</v>
      </c>
      <c r="BR1291" s="52" t="s">
        <v>4765</v>
      </c>
      <c r="BX1291" s="52" t="s">
        <v>4764</v>
      </c>
      <c r="BY1291" s="52" t="s">
        <v>618</v>
      </c>
      <c r="BZ1291" s="52" t="s">
        <v>4765</v>
      </c>
    </row>
    <row r="1292" spans="54:78" x14ac:dyDescent="0.3">
      <c r="BB1292" s="105" t="e">
        <f>VLOOKUP(C1292,#REF!, 2,FALSE)</f>
        <v>#REF!</v>
      </c>
      <c r="BP1292" s="52" t="s">
        <v>4766</v>
      </c>
      <c r="BQ1292" s="52" t="s">
        <v>2988</v>
      </c>
      <c r="BR1292" s="52" t="s">
        <v>4768</v>
      </c>
      <c r="BX1292" s="52" t="s">
        <v>4766</v>
      </c>
      <c r="BY1292" s="52" t="s">
        <v>2988</v>
      </c>
      <c r="BZ1292" s="52" t="s">
        <v>4768</v>
      </c>
    </row>
    <row r="1293" spans="54:78" x14ac:dyDescent="0.3">
      <c r="BB1293" s="105" t="e">
        <f>VLOOKUP(C1293,#REF!, 2,FALSE)</f>
        <v>#REF!</v>
      </c>
      <c r="BP1293" s="52" t="s">
        <v>4771</v>
      </c>
      <c r="BQ1293" s="52" t="s">
        <v>668</v>
      </c>
      <c r="BR1293" s="52" t="s">
        <v>4772</v>
      </c>
      <c r="BX1293" s="52" t="s">
        <v>4771</v>
      </c>
      <c r="BY1293" s="52" t="s">
        <v>668</v>
      </c>
      <c r="BZ1293" s="52" t="s">
        <v>4772</v>
      </c>
    </row>
    <row r="1294" spans="54:78" x14ac:dyDescent="0.3">
      <c r="BB1294" s="105" t="e">
        <f>VLOOKUP(C1294,#REF!, 2,FALSE)</f>
        <v>#REF!</v>
      </c>
      <c r="BP1294" s="52" t="s">
        <v>4773</v>
      </c>
      <c r="BQ1294" s="52" t="s">
        <v>1078</v>
      </c>
      <c r="BR1294" s="52" t="s">
        <v>4774</v>
      </c>
      <c r="BX1294" s="52" t="s">
        <v>4773</v>
      </c>
      <c r="BY1294" s="52" t="s">
        <v>1078</v>
      </c>
      <c r="BZ1294" s="52" t="s">
        <v>4774</v>
      </c>
    </row>
    <row r="1295" spans="54:78" x14ac:dyDescent="0.3">
      <c r="BB1295" s="105" t="e">
        <f>VLOOKUP(C1295,#REF!, 2,FALSE)</f>
        <v>#REF!</v>
      </c>
      <c r="BP1295" s="52" t="s">
        <v>4775</v>
      </c>
      <c r="BQ1295" s="52" t="s">
        <v>673</v>
      </c>
      <c r="BR1295" s="52" t="s">
        <v>4776</v>
      </c>
      <c r="BX1295" s="52" t="s">
        <v>4775</v>
      </c>
      <c r="BY1295" s="52" t="s">
        <v>673</v>
      </c>
      <c r="BZ1295" s="52" t="s">
        <v>4776</v>
      </c>
    </row>
    <row r="1296" spans="54:78" x14ac:dyDescent="0.3">
      <c r="BB1296" s="105" t="e">
        <f>VLOOKUP(C1296,#REF!, 2,FALSE)</f>
        <v>#REF!</v>
      </c>
      <c r="BP1296" s="52" t="s">
        <v>4777</v>
      </c>
      <c r="BQ1296" s="52" t="s">
        <v>673</v>
      </c>
      <c r="BR1296" s="52" t="s">
        <v>4778</v>
      </c>
      <c r="BX1296" s="52" t="s">
        <v>4777</v>
      </c>
      <c r="BY1296" s="52" t="s">
        <v>673</v>
      </c>
      <c r="BZ1296" s="52" t="s">
        <v>4778</v>
      </c>
    </row>
    <row r="1297" spans="54:78" x14ac:dyDescent="0.3">
      <c r="BB1297" s="105" t="e">
        <f>VLOOKUP(C1297,#REF!, 2,FALSE)</f>
        <v>#REF!</v>
      </c>
      <c r="BP1297" s="52" t="s">
        <v>4779</v>
      </c>
      <c r="BQ1297" s="52" t="s">
        <v>668</v>
      </c>
      <c r="BR1297" s="52" t="s">
        <v>4781</v>
      </c>
      <c r="BX1297" s="52" t="s">
        <v>4779</v>
      </c>
      <c r="BY1297" s="52" t="s">
        <v>668</v>
      </c>
      <c r="BZ1297" s="52" t="s">
        <v>4781</v>
      </c>
    </row>
    <row r="1298" spans="54:78" x14ac:dyDescent="0.3">
      <c r="BB1298" s="105" t="e">
        <f>VLOOKUP(C1298,#REF!, 2,FALSE)</f>
        <v>#REF!</v>
      </c>
      <c r="BP1298" s="52" t="s">
        <v>4783</v>
      </c>
      <c r="BQ1298" s="52" t="s">
        <v>860</v>
      </c>
      <c r="BR1298" s="52" t="s">
        <v>3569</v>
      </c>
      <c r="BX1298" s="52" t="s">
        <v>4783</v>
      </c>
      <c r="BY1298" s="52" t="s">
        <v>860</v>
      </c>
      <c r="BZ1298" s="52" t="s">
        <v>3569</v>
      </c>
    </row>
    <row r="1299" spans="54:78" x14ac:dyDescent="0.3">
      <c r="BB1299" s="105" t="e">
        <f>VLOOKUP(C1299,#REF!, 2,FALSE)</f>
        <v>#REF!</v>
      </c>
      <c r="BP1299" s="52" t="s">
        <v>4786</v>
      </c>
      <c r="BQ1299" s="52" t="s">
        <v>645</v>
      </c>
      <c r="BR1299" s="52" t="s">
        <v>4787</v>
      </c>
      <c r="BX1299" s="52" t="s">
        <v>4786</v>
      </c>
      <c r="BY1299" s="52" t="s">
        <v>645</v>
      </c>
      <c r="BZ1299" s="52" t="s">
        <v>4787</v>
      </c>
    </row>
    <row r="1300" spans="54:78" x14ac:dyDescent="0.3">
      <c r="BB1300" s="105" t="e">
        <f>VLOOKUP(C1300,#REF!, 2,FALSE)</f>
        <v>#REF!</v>
      </c>
      <c r="BP1300" s="52" t="s">
        <v>4788</v>
      </c>
      <c r="BQ1300" s="52" t="s">
        <v>1021</v>
      </c>
      <c r="BR1300" s="52" t="s">
        <v>4790</v>
      </c>
      <c r="BX1300" s="52" t="s">
        <v>4788</v>
      </c>
      <c r="BY1300" s="52" t="s">
        <v>1021</v>
      </c>
      <c r="BZ1300" s="52" t="s">
        <v>4790</v>
      </c>
    </row>
    <row r="1301" spans="54:78" x14ac:dyDescent="0.3">
      <c r="BB1301" s="105" t="e">
        <f>VLOOKUP(C1301,#REF!, 2,FALSE)</f>
        <v>#REF!</v>
      </c>
      <c r="BP1301" s="52" t="s">
        <v>4791</v>
      </c>
      <c r="BQ1301" s="52" t="s">
        <v>3042</v>
      </c>
      <c r="BR1301" s="52" t="s">
        <v>792</v>
      </c>
      <c r="BX1301" s="52" t="s">
        <v>4791</v>
      </c>
      <c r="BY1301" s="52" t="s">
        <v>3042</v>
      </c>
      <c r="BZ1301" s="52" t="s">
        <v>792</v>
      </c>
    </row>
    <row r="1302" spans="54:78" x14ac:dyDescent="0.3">
      <c r="BB1302" s="105" t="e">
        <f>VLOOKUP(C1302,#REF!, 2,FALSE)</f>
        <v>#REF!</v>
      </c>
      <c r="BP1302" s="52" t="s">
        <v>902</v>
      </c>
      <c r="BQ1302" s="52" t="s">
        <v>3223</v>
      </c>
      <c r="BR1302" s="52" t="s">
        <v>4792</v>
      </c>
      <c r="BX1302" s="52" t="s">
        <v>902</v>
      </c>
      <c r="BY1302" s="52" t="s">
        <v>3223</v>
      </c>
      <c r="BZ1302" s="52" t="s">
        <v>4792</v>
      </c>
    </row>
    <row r="1303" spans="54:78" x14ac:dyDescent="0.3">
      <c r="BB1303" s="105" t="e">
        <f>VLOOKUP(C1303,#REF!, 2,FALSE)</f>
        <v>#REF!</v>
      </c>
      <c r="BP1303" s="52" t="s">
        <v>4793</v>
      </c>
      <c r="BQ1303" s="52" t="s">
        <v>788</v>
      </c>
      <c r="BR1303" s="52" t="s">
        <v>4795</v>
      </c>
      <c r="BX1303" s="52" t="s">
        <v>4793</v>
      </c>
      <c r="BY1303" s="52" t="s">
        <v>788</v>
      </c>
      <c r="BZ1303" s="52" t="s">
        <v>4795</v>
      </c>
    </row>
    <row r="1304" spans="54:78" x14ac:dyDescent="0.3">
      <c r="BB1304" s="105" t="e">
        <f>VLOOKUP(C1304,#REF!, 2,FALSE)</f>
        <v>#REF!</v>
      </c>
      <c r="BP1304" s="52" t="s">
        <v>4796</v>
      </c>
      <c r="BQ1304" s="52" t="s">
        <v>726</v>
      </c>
      <c r="BR1304" s="52" t="s">
        <v>3841</v>
      </c>
      <c r="BX1304" s="52" t="s">
        <v>4796</v>
      </c>
      <c r="BY1304" s="52" t="s">
        <v>726</v>
      </c>
      <c r="BZ1304" s="52" t="s">
        <v>3841</v>
      </c>
    </row>
    <row r="1305" spans="54:78" x14ac:dyDescent="0.3">
      <c r="BB1305" s="105" t="e">
        <f>VLOOKUP(C1305,#REF!, 2,FALSE)</f>
        <v>#REF!</v>
      </c>
      <c r="BP1305" s="52" t="s">
        <v>4797</v>
      </c>
      <c r="BQ1305" s="52" t="s">
        <v>643</v>
      </c>
      <c r="BR1305" s="52" t="s">
        <v>2993</v>
      </c>
      <c r="BX1305" s="52" t="s">
        <v>4797</v>
      </c>
      <c r="BY1305" s="52" t="s">
        <v>643</v>
      </c>
      <c r="BZ1305" s="52" t="s">
        <v>2993</v>
      </c>
    </row>
    <row r="1306" spans="54:78" x14ac:dyDescent="0.3">
      <c r="BB1306" s="105" t="e">
        <f>VLOOKUP(C1306,#REF!, 2,FALSE)</f>
        <v>#REF!</v>
      </c>
      <c r="BP1306" s="52" t="s">
        <v>4799</v>
      </c>
      <c r="BQ1306" s="52" t="s">
        <v>950</v>
      </c>
      <c r="BR1306" s="52" t="s">
        <v>4801</v>
      </c>
      <c r="BX1306" s="52" t="s">
        <v>4799</v>
      </c>
      <c r="BY1306" s="52" t="s">
        <v>950</v>
      </c>
      <c r="BZ1306" s="52" t="s">
        <v>4801</v>
      </c>
    </row>
    <row r="1307" spans="54:78" x14ac:dyDescent="0.3">
      <c r="BB1307" s="105" t="e">
        <f>VLOOKUP(C1307,#REF!, 2,FALSE)</f>
        <v>#REF!</v>
      </c>
      <c r="BP1307" s="52" t="s">
        <v>75</v>
      </c>
      <c r="BQ1307" s="52" t="s">
        <v>1021</v>
      </c>
      <c r="BR1307" s="52" t="s">
        <v>4803</v>
      </c>
      <c r="BX1307" s="52" t="s">
        <v>75</v>
      </c>
      <c r="BY1307" s="52" t="s">
        <v>1021</v>
      </c>
      <c r="BZ1307" s="52" t="s">
        <v>4803</v>
      </c>
    </row>
    <row r="1308" spans="54:78" x14ac:dyDescent="0.3">
      <c r="BB1308" s="105" t="e">
        <f>VLOOKUP(C1308,#REF!, 2,FALSE)</f>
        <v>#REF!</v>
      </c>
      <c r="BP1308" s="52" t="s">
        <v>107</v>
      </c>
      <c r="BQ1308" s="52" t="s">
        <v>1350</v>
      </c>
      <c r="BR1308" s="52" t="s">
        <v>4806</v>
      </c>
      <c r="BX1308" s="52" t="s">
        <v>107</v>
      </c>
      <c r="BY1308" s="52" t="s">
        <v>1350</v>
      </c>
      <c r="BZ1308" s="52" t="s">
        <v>4806</v>
      </c>
    </row>
    <row r="1309" spans="54:78" x14ac:dyDescent="0.3">
      <c r="BB1309" s="105" t="e">
        <f>VLOOKUP(C1309,#REF!, 2,FALSE)</f>
        <v>#REF!</v>
      </c>
      <c r="BP1309" s="52" t="s">
        <v>4807</v>
      </c>
      <c r="BQ1309" s="52" t="s">
        <v>726</v>
      </c>
      <c r="BR1309" s="52" t="s">
        <v>1746</v>
      </c>
      <c r="BX1309" s="52" t="s">
        <v>4807</v>
      </c>
      <c r="BY1309" s="52" t="s">
        <v>726</v>
      </c>
      <c r="BZ1309" s="52" t="s">
        <v>1746</v>
      </c>
    </row>
    <row r="1310" spans="54:78" x14ac:dyDescent="0.3">
      <c r="BB1310" s="105" t="e">
        <f>VLOOKUP(C1310,#REF!, 2,FALSE)</f>
        <v>#REF!</v>
      </c>
      <c r="BP1310" s="52" t="s">
        <v>4809</v>
      </c>
      <c r="BQ1310" s="52" t="s">
        <v>2993</v>
      </c>
      <c r="BR1310" s="52" t="s">
        <v>2993</v>
      </c>
      <c r="BX1310" s="52" t="s">
        <v>4809</v>
      </c>
      <c r="BY1310" s="52" t="s">
        <v>2993</v>
      </c>
      <c r="BZ1310" s="52" t="s">
        <v>2993</v>
      </c>
    </row>
    <row r="1311" spans="54:78" x14ac:dyDescent="0.3">
      <c r="BB1311" s="105" t="e">
        <f>VLOOKUP(C1311,#REF!, 2,FALSE)</f>
        <v>#REF!</v>
      </c>
      <c r="BP1311" s="52" t="s">
        <v>4810</v>
      </c>
      <c r="BQ1311" s="52" t="s">
        <v>870</v>
      </c>
      <c r="BR1311" s="52" t="s">
        <v>4811</v>
      </c>
      <c r="BX1311" s="52" t="s">
        <v>4810</v>
      </c>
      <c r="BY1311" s="52" t="s">
        <v>870</v>
      </c>
      <c r="BZ1311" s="52" t="s">
        <v>4811</v>
      </c>
    </row>
    <row r="1312" spans="54:78" x14ac:dyDescent="0.3">
      <c r="BB1312" s="105" t="e">
        <f>VLOOKUP(C1312,#REF!, 2,FALSE)</f>
        <v>#REF!</v>
      </c>
      <c r="BP1312" s="52" t="s">
        <v>4812</v>
      </c>
      <c r="BQ1312" s="52" t="s">
        <v>1280</v>
      </c>
      <c r="BR1312" s="52" t="s">
        <v>4813</v>
      </c>
      <c r="BX1312" s="52" t="s">
        <v>4812</v>
      </c>
      <c r="BY1312" s="52" t="s">
        <v>1280</v>
      </c>
      <c r="BZ1312" s="52" t="s">
        <v>4813</v>
      </c>
    </row>
    <row r="1313" spans="54:78" x14ac:dyDescent="0.3">
      <c r="BB1313" s="105" t="e">
        <f>VLOOKUP(C1313,#REF!, 2,FALSE)</f>
        <v>#REF!</v>
      </c>
      <c r="BP1313" s="52" t="s">
        <v>903</v>
      </c>
      <c r="BQ1313" s="52" t="s">
        <v>3059</v>
      </c>
      <c r="BR1313" s="52" t="s">
        <v>4814</v>
      </c>
      <c r="BX1313" s="52" t="s">
        <v>903</v>
      </c>
      <c r="BY1313" s="52" t="s">
        <v>3059</v>
      </c>
      <c r="BZ1313" s="52" t="s">
        <v>4814</v>
      </c>
    </row>
    <row r="1314" spans="54:78" x14ac:dyDescent="0.3">
      <c r="BB1314" s="105" t="e">
        <f>VLOOKUP(C1314,#REF!, 2,FALSE)</f>
        <v>#REF!</v>
      </c>
      <c r="BP1314" s="52" t="s">
        <v>904</v>
      </c>
      <c r="BQ1314" s="52" t="s">
        <v>707</v>
      </c>
      <c r="BR1314" s="52" t="s">
        <v>4815</v>
      </c>
      <c r="BX1314" s="52" t="s">
        <v>904</v>
      </c>
      <c r="BY1314" s="52" t="s">
        <v>707</v>
      </c>
      <c r="BZ1314" s="52" t="s">
        <v>4815</v>
      </c>
    </row>
    <row r="1315" spans="54:78" x14ac:dyDescent="0.3">
      <c r="BB1315" s="105" t="e">
        <f>VLOOKUP(C1315,#REF!, 2,FALSE)</f>
        <v>#REF!</v>
      </c>
      <c r="BP1315" s="52" t="s">
        <v>905</v>
      </c>
      <c r="BQ1315" s="52" t="s">
        <v>631</v>
      </c>
      <c r="BR1315" s="52" t="s">
        <v>4816</v>
      </c>
      <c r="BX1315" s="52" t="s">
        <v>905</v>
      </c>
      <c r="BY1315" s="52" t="s">
        <v>631</v>
      </c>
      <c r="BZ1315" s="52" t="s">
        <v>4816</v>
      </c>
    </row>
    <row r="1316" spans="54:78" x14ac:dyDescent="0.3">
      <c r="BB1316" s="105" t="e">
        <f>VLOOKUP(C1316,#REF!, 2,FALSE)</f>
        <v>#REF!</v>
      </c>
      <c r="BP1316" s="52" t="s">
        <v>906</v>
      </c>
      <c r="BQ1316" s="52" t="s">
        <v>738</v>
      </c>
      <c r="BR1316" s="52" t="s">
        <v>4690</v>
      </c>
      <c r="BX1316" s="52" t="s">
        <v>906</v>
      </c>
      <c r="BY1316" s="52" t="s">
        <v>738</v>
      </c>
      <c r="BZ1316" s="52" t="s">
        <v>4690</v>
      </c>
    </row>
    <row r="1317" spans="54:78" x14ac:dyDescent="0.3">
      <c r="BB1317" s="105" t="e">
        <f>VLOOKUP(C1317,#REF!, 2,FALSE)</f>
        <v>#REF!</v>
      </c>
      <c r="BP1317" s="52" t="s">
        <v>4817</v>
      </c>
      <c r="BQ1317" s="52" t="s">
        <v>1015</v>
      </c>
      <c r="BR1317" s="52" t="s">
        <v>4818</v>
      </c>
      <c r="BX1317" s="52" t="s">
        <v>4817</v>
      </c>
      <c r="BY1317" s="52" t="s">
        <v>1015</v>
      </c>
      <c r="BZ1317" s="52" t="s">
        <v>4818</v>
      </c>
    </row>
    <row r="1318" spans="54:78" x14ac:dyDescent="0.3">
      <c r="BB1318" s="105" t="e">
        <f>VLOOKUP(C1318,#REF!, 2,FALSE)</f>
        <v>#REF!</v>
      </c>
      <c r="BP1318" s="52" t="s">
        <v>4819</v>
      </c>
      <c r="BQ1318" s="52" t="s">
        <v>3019</v>
      </c>
      <c r="BR1318" s="52" t="s">
        <v>1670</v>
      </c>
      <c r="BX1318" s="52" t="s">
        <v>4819</v>
      </c>
      <c r="BY1318" s="52" t="s">
        <v>3019</v>
      </c>
      <c r="BZ1318" s="52" t="s">
        <v>1670</v>
      </c>
    </row>
    <row r="1319" spans="54:78" x14ac:dyDescent="0.3">
      <c r="BB1319" s="105" t="e">
        <f>VLOOKUP(C1319,#REF!, 2,FALSE)</f>
        <v>#REF!</v>
      </c>
      <c r="BP1319" s="52" t="s">
        <v>4821</v>
      </c>
      <c r="BQ1319" s="52" t="s">
        <v>1350</v>
      </c>
      <c r="BR1319" s="52" t="s">
        <v>2364</v>
      </c>
      <c r="BX1319" s="52" t="s">
        <v>4821</v>
      </c>
      <c r="BY1319" s="52" t="s">
        <v>1350</v>
      </c>
      <c r="BZ1319" s="52" t="s">
        <v>2364</v>
      </c>
    </row>
    <row r="1320" spans="54:78" x14ac:dyDescent="0.3">
      <c r="BB1320" s="105" t="e">
        <f>VLOOKUP(C1320,#REF!, 2,FALSE)</f>
        <v>#REF!</v>
      </c>
      <c r="BP1320" s="52" t="s">
        <v>4823</v>
      </c>
      <c r="BQ1320" s="52" t="s">
        <v>3114</v>
      </c>
      <c r="BR1320" s="52" t="s">
        <v>1674</v>
      </c>
      <c r="BX1320" s="52" t="s">
        <v>4823</v>
      </c>
      <c r="BY1320" s="52" t="s">
        <v>3114</v>
      </c>
      <c r="BZ1320" s="52" t="s">
        <v>1674</v>
      </c>
    </row>
    <row r="1321" spans="54:78" x14ac:dyDescent="0.3">
      <c r="BB1321" s="105" t="e">
        <f>VLOOKUP(C1321,#REF!, 2,FALSE)</f>
        <v>#REF!</v>
      </c>
      <c r="BP1321" s="52" t="s">
        <v>4825</v>
      </c>
      <c r="BQ1321" s="52" t="s">
        <v>870</v>
      </c>
      <c r="BR1321" s="52" t="s">
        <v>4827</v>
      </c>
      <c r="BX1321" s="52" t="s">
        <v>4825</v>
      </c>
      <c r="BY1321" s="52" t="s">
        <v>870</v>
      </c>
      <c r="BZ1321" s="52" t="s">
        <v>4827</v>
      </c>
    </row>
    <row r="1322" spans="54:78" x14ac:dyDescent="0.3">
      <c r="BB1322" s="105" t="e">
        <f>VLOOKUP(C1322,#REF!, 2,FALSE)</f>
        <v>#REF!</v>
      </c>
      <c r="BP1322" s="52" t="s">
        <v>4828</v>
      </c>
      <c r="BQ1322" s="52" t="s">
        <v>3019</v>
      </c>
      <c r="BR1322" s="52" t="s">
        <v>1451</v>
      </c>
      <c r="BX1322" s="52" t="s">
        <v>4828</v>
      </c>
      <c r="BY1322" s="52" t="s">
        <v>3019</v>
      </c>
      <c r="BZ1322" s="52" t="s">
        <v>1451</v>
      </c>
    </row>
    <row r="1323" spans="54:78" x14ac:dyDescent="0.3">
      <c r="BB1323" s="105" t="e">
        <f>VLOOKUP(C1323,#REF!, 2,FALSE)</f>
        <v>#REF!</v>
      </c>
      <c r="BP1323" s="52" t="s">
        <v>4829</v>
      </c>
      <c r="BQ1323" s="52" t="s">
        <v>707</v>
      </c>
      <c r="BR1323" s="52" t="s">
        <v>4830</v>
      </c>
      <c r="BX1323" s="52" t="s">
        <v>4829</v>
      </c>
      <c r="BY1323" s="52" t="s">
        <v>707</v>
      </c>
      <c r="BZ1323" s="52" t="s">
        <v>4830</v>
      </c>
    </row>
    <row r="1324" spans="54:78" x14ac:dyDescent="0.3">
      <c r="BB1324" s="105" t="e">
        <f>VLOOKUP(C1324,#REF!, 2,FALSE)</f>
        <v>#REF!</v>
      </c>
      <c r="BP1324" s="52" t="s">
        <v>4831</v>
      </c>
      <c r="BQ1324" s="52" t="s">
        <v>17041</v>
      </c>
      <c r="BR1324" s="52" t="s">
        <v>4832</v>
      </c>
      <c r="BX1324" s="52" t="s">
        <v>4831</v>
      </c>
      <c r="BY1324" s="52" t="s">
        <v>17041</v>
      </c>
      <c r="BZ1324" s="52" t="s">
        <v>4832</v>
      </c>
    </row>
    <row r="1325" spans="54:78" x14ac:dyDescent="0.3">
      <c r="BB1325" s="105" t="e">
        <f>VLOOKUP(C1325,#REF!, 2,FALSE)</f>
        <v>#REF!</v>
      </c>
      <c r="BP1325" s="52" t="s">
        <v>4833</v>
      </c>
      <c r="BQ1325" s="52" t="s">
        <v>2993</v>
      </c>
      <c r="BR1325" s="52" t="s">
        <v>2993</v>
      </c>
      <c r="BX1325" s="52" t="s">
        <v>4833</v>
      </c>
      <c r="BY1325" s="52" t="s">
        <v>2993</v>
      </c>
      <c r="BZ1325" s="52" t="s">
        <v>2993</v>
      </c>
    </row>
    <row r="1326" spans="54:78" x14ac:dyDescent="0.3">
      <c r="BB1326" s="105" t="e">
        <f>VLOOKUP(C1326,#REF!, 2,FALSE)</f>
        <v>#REF!</v>
      </c>
      <c r="BP1326" s="52" t="s">
        <v>4834</v>
      </c>
      <c r="BQ1326" s="52" t="s">
        <v>2993</v>
      </c>
      <c r="BR1326" s="52" t="s">
        <v>2993</v>
      </c>
      <c r="BX1326" s="52" t="s">
        <v>4834</v>
      </c>
      <c r="BY1326" s="52" t="s">
        <v>2993</v>
      </c>
      <c r="BZ1326" s="52" t="s">
        <v>2993</v>
      </c>
    </row>
    <row r="1327" spans="54:78" x14ac:dyDescent="0.3">
      <c r="BB1327" s="105" t="e">
        <f>VLOOKUP(C1327,#REF!, 2,FALSE)</f>
        <v>#REF!</v>
      </c>
      <c r="BP1327" s="52" t="s">
        <v>4835</v>
      </c>
      <c r="BQ1327" s="52" t="s">
        <v>2993</v>
      </c>
      <c r="BR1327" s="52" t="s">
        <v>2993</v>
      </c>
      <c r="BX1327" s="52" t="s">
        <v>4835</v>
      </c>
      <c r="BY1327" s="52" t="s">
        <v>2993</v>
      </c>
      <c r="BZ1327" s="52" t="s">
        <v>2993</v>
      </c>
    </row>
    <row r="1328" spans="54:78" x14ac:dyDescent="0.3">
      <c r="BB1328" s="105" t="e">
        <f>VLOOKUP(C1328,#REF!, 2,FALSE)</f>
        <v>#REF!</v>
      </c>
      <c r="BP1328" s="52" t="s">
        <v>4836</v>
      </c>
      <c r="BQ1328" s="52" t="s">
        <v>722</v>
      </c>
      <c r="BR1328" s="52" t="s">
        <v>4837</v>
      </c>
      <c r="BX1328" s="52" t="s">
        <v>4836</v>
      </c>
      <c r="BY1328" s="52" t="s">
        <v>722</v>
      </c>
      <c r="BZ1328" s="52" t="s">
        <v>4837</v>
      </c>
    </row>
    <row r="1329" spans="54:78" x14ac:dyDescent="0.3">
      <c r="BB1329" s="105" t="e">
        <f>VLOOKUP(C1329,#REF!, 2,FALSE)</f>
        <v>#REF!</v>
      </c>
      <c r="BP1329" s="52" t="s">
        <v>4838</v>
      </c>
      <c r="BQ1329" s="52" t="s">
        <v>3276</v>
      </c>
      <c r="BR1329" s="52" t="s">
        <v>2993</v>
      </c>
      <c r="BX1329" s="52" t="s">
        <v>4838</v>
      </c>
      <c r="BY1329" s="52" t="s">
        <v>3276</v>
      </c>
      <c r="BZ1329" s="52" t="s">
        <v>2993</v>
      </c>
    </row>
    <row r="1330" spans="54:78" x14ac:dyDescent="0.3">
      <c r="BB1330" s="105" t="e">
        <f>VLOOKUP(C1330,#REF!, 2,FALSE)</f>
        <v>#REF!</v>
      </c>
      <c r="BP1330" s="52" t="s">
        <v>4839</v>
      </c>
      <c r="BQ1330" s="52" t="s">
        <v>3059</v>
      </c>
      <c r="BR1330" s="52" t="s">
        <v>4841</v>
      </c>
      <c r="BX1330" s="52" t="s">
        <v>4839</v>
      </c>
      <c r="BY1330" s="52" t="s">
        <v>3059</v>
      </c>
      <c r="BZ1330" s="52" t="s">
        <v>4841</v>
      </c>
    </row>
    <row r="1331" spans="54:78" x14ac:dyDescent="0.3">
      <c r="BB1331" s="105" t="e">
        <f>VLOOKUP(C1331,#REF!, 2,FALSE)</f>
        <v>#REF!</v>
      </c>
      <c r="BP1331" s="52" t="s">
        <v>4842</v>
      </c>
      <c r="BQ1331" s="52" t="s">
        <v>707</v>
      </c>
      <c r="BR1331" s="52" t="s">
        <v>4844</v>
      </c>
      <c r="BX1331" s="52" t="s">
        <v>4842</v>
      </c>
      <c r="BY1331" s="52" t="s">
        <v>707</v>
      </c>
      <c r="BZ1331" s="52" t="s">
        <v>4844</v>
      </c>
    </row>
    <row r="1332" spans="54:78" x14ac:dyDescent="0.3">
      <c r="BB1332" s="105" t="e">
        <f>VLOOKUP(C1332,#REF!, 2,FALSE)</f>
        <v>#REF!</v>
      </c>
      <c r="BP1332" s="52" t="s">
        <v>4845</v>
      </c>
      <c r="BQ1332" s="52" t="s">
        <v>948</v>
      </c>
      <c r="BR1332" s="52" t="s">
        <v>2487</v>
      </c>
      <c r="BX1332" s="52" t="s">
        <v>4845</v>
      </c>
      <c r="BY1332" s="52" t="s">
        <v>948</v>
      </c>
      <c r="BZ1332" s="52" t="s">
        <v>2487</v>
      </c>
    </row>
    <row r="1333" spans="54:78" x14ac:dyDescent="0.3">
      <c r="BB1333" s="105" t="e">
        <f>VLOOKUP(C1333,#REF!, 2,FALSE)</f>
        <v>#REF!</v>
      </c>
      <c r="BP1333" s="52" t="s">
        <v>907</v>
      </c>
      <c r="BQ1333" s="52" t="s">
        <v>783</v>
      </c>
      <c r="BR1333" s="52" t="s">
        <v>4846</v>
      </c>
      <c r="BX1333" s="52" t="s">
        <v>907</v>
      </c>
      <c r="BY1333" s="52" t="s">
        <v>783</v>
      </c>
      <c r="BZ1333" s="52" t="s">
        <v>4846</v>
      </c>
    </row>
    <row r="1334" spans="54:78" x14ac:dyDescent="0.3">
      <c r="BB1334" s="105" t="e">
        <f>VLOOKUP(C1334,#REF!, 2,FALSE)</f>
        <v>#REF!</v>
      </c>
      <c r="BP1334" s="52" t="s">
        <v>908</v>
      </c>
      <c r="BQ1334" s="52" t="s">
        <v>786</v>
      </c>
      <c r="BR1334" s="52" t="s">
        <v>3834</v>
      </c>
      <c r="BX1334" s="52" t="s">
        <v>908</v>
      </c>
      <c r="BY1334" s="52" t="s">
        <v>786</v>
      </c>
      <c r="BZ1334" s="52" t="s">
        <v>3834</v>
      </c>
    </row>
    <row r="1335" spans="54:78" x14ac:dyDescent="0.3">
      <c r="BB1335" s="105" t="e">
        <f>VLOOKUP(C1335,#REF!, 2,FALSE)</f>
        <v>#REF!</v>
      </c>
      <c r="BP1335" s="52" t="s">
        <v>909</v>
      </c>
      <c r="BQ1335" s="52" t="s">
        <v>786</v>
      </c>
      <c r="BR1335" s="52" t="s">
        <v>4849</v>
      </c>
      <c r="BX1335" s="52" t="s">
        <v>909</v>
      </c>
      <c r="BY1335" s="52" t="s">
        <v>786</v>
      </c>
      <c r="BZ1335" s="52" t="s">
        <v>4849</v>
      </c>
    </row>
    <row r="1336" spans="54:78" x14ac:dyDescent="0.3">
      <c r="BB1336" s="105" t="e">
        <f>VLOOKUP(C1336,#REF!, 2,FALSE)</f>
        <v>#REF!</v>
      </c>
      <c r="BP1336" s="52" t="s">
        <v>910</v>
      </c>
      <c r="BQ1336" s="52" t="s">
        <v>954</v>
      </c>
      <c r="BR1336" s="52" t="s">
        <v>4850</v>
      </c>
      <c r="BX1336" s="52" t="s">
        <v>910</v>
      </c>
      <c r="BY1336" s="52" t="s">
        <v>954</v>
      </c>
      <c r="BZ1336" s="52" t="s">
        <v>4850</v>
      </c>
    </row>
    <row r="1337" spans="54:78" x14ac:dyDescent="0.3">
      <c r="BB1337" s="105" t="e">
        <f>VLOOKUP(C1337,#REF!, 2,FALSE)</f>
        <v>#REF!</v>
      </c>
      <c r="BP1337" s="52" t="s">
        <v>4851</v>
      </c>
      <c r="BQ1337" s="52" t="s">
        <v>3223</v>
      </c>
      <c r="BR1337" s="52" t="s">
        <v>4852</v>
      </c>
      <c r="BX1337" s="52" t="s">
        <v>4851</v>
      </c>
      <c r="BY1337" s="52" t="s">
        <v>3223</v>
      </c>
      <c r="BZ1337" s="52" t="s">
        <v>4852</v>
      </c>
    </row>
    <row r="1338" spans="54:78" x14ac:dyDescent="0.3">
      <c r="BB1338" s="105" t="e">
        <f>VLOOKUP(C1338,#REF!, 2,FALSE)</f>
        <v>#REF!</v>
      </c>
      <c r="BP1338" s="52" t="s">
        <v>4854</v>
      </c>
      <c r="BQ1338" s="52" t="s">
        <v>1350</v>
      </c>
      <c r="BR1338" s="52" t="s">
        <v>2436</v>
      </c>
      <c r="BX1338" s="52" t="s">
        <v>4854</v>
      </c>
      <c r="BY1338" s="52" t="s">
        <v>1350</v>
      </c>
      <c r="BZ1338" s="52" t="s">
        <v>2436</v>
      </c>
    </row>
    <row r="1339" spans="54:78" x14ac:dyDescent="0.3">
      <c r="BB1339" s="105" t="e">
        <f>VLOOKUP(C1339,#REF!, 2,FALSE)</f>
        <v>#REF!</v>
      </c>
      <c r="BP1339" s="52" t="s">
        <v>4856</v>
      </c>
      <c r="BQ1339" s="52" t="s">
        <v>3042</v>
      </c>
      <c r="BR1339" s="52" t="s">
        <v>2386</v>
      </c>
      <c r="BX1339" s="52" t="s">
        <v>4856</v>
      </c>
      <c r="BY1339" s="52" t="s">
        <v>3042</v>
      </c>
      <c r="BZ1339" s="52" t="s">
        <v>2386</v>
      </c>
    </row>
    <row r="1340" spans="54:78" x14ac:dyDescent="0.3">
      <c r="BB1340" s="105" t="e">
        <f>VLOOKUP(C1340,#REF!, 2,FALSE)</f>
        <v>#REF!</v>
      </c>
      <c r="BP1340" s="52" t="s">
        <v>4858</v>
      </c>
      <c r="BQ1340" s="52" t="s">
        <v>3114</v>
      </c>
      <c r="BR1340" s="52" t="s">
        <v>1270</v>
      </c>
      <c r="BX1340" s="52" t="s">
        <v>4858</v>
      </c>
      <c r="BY1340" s="52" t="s">
        <v>3114</v>
      </c>
      <c r="BZ1340" s="52" t="s">
        <v>1270</v>
      </c>
    </row>
    <row r="1341" spans="54:78" x14ac:dyDescent="0.3">
      <c r="BB1341" s="105" t="e">
        <f>VLOOKUP(C1341,#REF!, 2,FALSE)</f>
        <v>#REF!</v>
      </c>
      <c r="BP1341" s="52" t="s">
        <v>4859</v>
      </c>
      <c r="BQ1341" s="52" t="s">
        <v>726</v>
      </c>
      <c r="BR1341" s="52" t="s">
        <v>778</v>
      </c>
      <c r="BX1341" s="52" t="s">
        <v>4859</v>
      </c>
      <c r="BY1341" s="52" t="s">
        <v>726</v>
      </c>
      <c r="BZ1341" s="52" t="s">
        <v>778</v>
      </c>
    </row>
    <row r="1342" spans="54:78" x14ac:dyDescent="0.3">
      <c r="BB1342" s="105" t="e">
        <f>VLOOKUP(C1342,#REF!, 2,FALSE)</f>
        <v>#REF!</v>
      </c>
      <c r="BP1342" s="52" t="s">
        <v>4860</v>
      </c>
      <c r="BQ1342" s="52" t="s">
        <v>617</v>
      </c>
      <c r="BR1342" s="52" t="s">
        <v>3544</v>
      </c>
      <c r="BX1342" s="52" t="s">
        <v>4860</v>
      </c>
      <c r="BY1342" s="52" t="s">
        <v>617</v>
      </c>
      <c r="BZ1342" s="52" t="s">
        <v>3544</v>
      </c>
    </row>
    <row r="1343" spans="54:78" x14ac:dyDescent="0.3">
      <c r="BB1343" s="105" t="e">
        <f>VLOOKUP(C1343,#REF!, 2,FALSE)</f>
        <v>#REF!</v>
      </c>
      <c r="BP1343" s="52" t="s">
        <v>4861</v>
      </c>
      <c r="BQ1343" s="52" t="s">
        <v>3019</v>
      </c>
      <c r="BR1343" s="52" t="s">
        <v>4862</v>
      </c>
      <c r="BX1343" s="52" t="s">
        <v>4861</v>
      </c>
      <c r="BY1343" s="52" t="s">
        <v>3019</v>
      </c>
      <c r="BZ1343" s="52" t="s">
        <v>4862</v>
      </c>
    </row>
    <row r="1344" spans="54:78" x14ac:dyDescent="0.3">
      <c r="BB1344" s="105" t="e">
        <f>VLOOKUP(C1344,#REF!, 2,FALSE)</f>
        <v>#REF!</v>
      </c>
      <c r="BP1344" s="52" t="s">
        <v>4863</v>
      </c>
      <c r="BQ1344" s="52" t="s">
        <v>1350</v>
      </c>
      <c r="BR1344" s="52" t="s">
        <v>4864</v>
      </c>
      <c r="BX1344" s="52" t="s">
        <v>4863</v>
      </c>
      <c r="BY1344" s="52" t="s">
        <v>1350</v>
      </c>
      <c r="BZ1344" s="52" t="s">
        <v>4864</v>
      </c>
    </row>
    <row r="1345" spans="54:78" x14ac:dyDescent="0.3">
      <c r="BB1345" s="105" t="e">
        <f>VLOOKUP(C1345,#REF!, 2,FALSE)</f>
        <v>#REF!</v>
      </c>
      <c r="BP1345" s="52" t="s">
        <v>4865</v>
      </c>
      <c r="BQ1345" s="52" t="s">
        <v>672</v>
      </c>
      <c r="BR1345" s="52" t="s">
        <v>4866</v>
      </c>
      <c r="BX1345" s="52" t="s">
        <v>4865</v>
      </c>
      <c r="BY1345" s="52" t="s">
        <v>672</v>
      </c>
      <c r="BZ1345" s="52" t="s">
        <v>4866</v>
      </c>
    </row>
    <row r="1346" spans="54:78" x14ac:dyDescent="0.3">
      <c r="BB1346" s="105" t="e">
        <f>VLOOKUP(C1346,#REF!, 2,FALSE)</f>
        <v>#REF!</v>
      </c>
      <c r="BP1346" s="52" t="s">
        <v>4868</v>
      </c>
      <c r="BQ1346" s="52" t="s">
        <v>3019</v>
      </c>
      <c r="BR1346" s="52" t="s">
        <v>2993</v>
      </c>
      <c r="BX1346" s="52" t="s">
        <v>4868</v>
      </c>
      <c r="BY1346" s="52" t="s">
        <v>3019</v>
      </c>
      <c r="BZ1346" s="52" t="s">
        <v>2993</v>
      </c>
    </row>
    <row r="1347" spans="54:78" x14ac:dyDescent="0.3">
      <c r="BB1347" s="105" t="e">
        <f>VLOOKUP(C1347,#REF!, 2,FALSE)</f>
        <v>#REF!</v>
      </c>
      <c r="BP1347" s="52" t="s">
        <v>4869</v>
      </c>
      <c r="BQ1347" s="52" t="s">
        <v>1147</v>
      </c>
      <c r="BR1347" s="52" t="s">
        <v>4870</v>
      </c>
      <c r="BX1347" s="52" t="s">
        <v>4869</v>
      </c>
      <c r="BY1347" s="52" t="s">
        <v>1147</v>
      </c>
      <c r="BZ1347" s="52" t="s">
        <v>4870</v>
      </c>
    </row>
    <row r="1348" spans="54:78" x14ac:dyDescent="0.3">
      <c r="BB1348" s="105" t="e">
        <f>VLOOKUP(C1348,#REF!, 2,FALSE)</f>
        <v>#REF!</v>
      </c>
      <c r="BP1348" s="52" t="s">
        <v>4871</v>
      </c>
      <c r="BQ1348" s="52" t="s">
        <v>667</v>
      </c>
      <c r="BR1348" s="52" t="s">
        <v>2779</v>
      </c>
      <c r="BX1348" s="52" t="s">
        <v>4871</v>
      </c>
      <c r="BY1348" s="52" t="s">
        <v>667</v>
      </c>
      <c r="BZ1348" s="52" t="s">
        <v>2779</v>
      </c>
    </row>
    <row r="1349" spans="54:78" x14ac:dyDescent="0.3">
      <c r="BB1349" s="105" t="e">
        <f>VLOOKUP(C1349,#REF!, 2,FALSE)</f>
        <v>#REF!</v>
      </c>
      <c r="BP1349" s="52" t="s">
        <v>4872</v>
      </c>
      <c r="BQ1349" s="52" t="s">
        <v>1280</v>
      </c>
      <c r="BR1349" s="52" t="s">
        <v>4874</v>
      </c>
      <c r="BX1349" s="52" t="s">
        <v>4872</v>
      </c>
      <c r="BY1349" s="52" t="s">
        <v>1280</v>
      </c>
      <c r="BZ1349" s="52" t="s">
        <v>4874</v>
      </c>
    </row>
    <row r="1350" spans="54:78" x14ac:dyDescent="0.3">
      <c r="BB1350" s="105" t="e">
        <f>VLOOKUP(C1350,#REF!, 2,FALSE)</f>
        <v>#REF!</v>
      </c>
      <c r="BP1350" s="52" t="s">
        <v>911</v>
      </c>
      <c r="BQ1350" s="52" t="s">
        <v>3223</v>
      </c>
      <c r="BR1350" s="52" t="s">
        <v>4875</v>
      </c>
      <c r="BX1350" s="52" t="s">
        <v>911</v>
      </c>
      <c r="BY1350" s="52" t="s">
        <v>3223</v>
      </c>
      <c r="BZ1350" s="52" t="s">
        <v>4875</v>
      </c>
    </row>
    <row r="1351" spans="54:78" x14ac:dyDescent="0.3">
      <c r="BB1351" s="105" t="e">
        <f>VLOOKUP(C1351,#REF!, 2,FALSE)</f>
        <v>#REF!</v>
      </c>
      <c r="BP1351" s="52" t="s">
        <v>912</v>
      </c>
      <c r="BQ1351" s="52" t="s">
        <v>3223</v>
      </c>
      <c r="BR1351" s="52" t="s">
        <v>4080</v>
      </c>
      <c r="BX1351" s="52" t="s">
        <v>912</v>
      </c>
      <c r="BY1351" s="52" t="s">
        <v>3223</v>
      </c>
      <c r="BZ1351" s="52" t="s">
        <v>4080</v>
      </c>
    </row>
    <row r="1352" spans="54:78" x14ac:dyDescent="0.3">
      <c r="BB1352" s="105" t="e">
        <f>VLOOKUP(C1352,#REF!, 2,FALSE)</f>
        <v>#REF!</v>
      </c>
      <c r="BP1352" s="52" t="s">
        <v>4876</v>
      </c>
      <c r="BQ1352" s="52" t="s">
        <v>3223</v>
      </c>
      <c r="BR1352" s="52" t="s">
        <v>4877</v>
      </c>
      <c r="BX1352" s="52" t="s">
        <v>4876</v>
      </c>
      <c r="BY1352" s="52" t="s">
        <v>3223</v>
      </c>
      <c r="BZ1352" s="52" t="s">
        <v>4877</v>
      </c>
    </row>
    <row r="1353" spans="54:78" x14ac:dyDescent="0.3">
      <c r="BB1353" s="105" t="e">
        <f>VLOOKUP(C1353,#REF!, 2,FALSE)</f>
        <v>#REF!</v>
      </c>
      <c r="BP1353" s="52" t="s">
        <v>4878</v>
      </c>
      <c r="BQ1353" s="52" t="s">
        <v>17035</v>
      </c>
      <c r="BR1353" s="52" t="s">
        <v>778</v>
      </c>
      <c r="BX1353" s="52" t="s">
        <v>4878</v>
      </c>
      <c r="BY1353" s="52" t="s">
        <v>17035</v>
      </c>
      <c r="BZ1353" s="52" t="s">
        <v>778</v>
      </c>
    </row>
    <row r="1354" spans="54:78" x14ac:dyDescent="0.3">
      <c r="BB1354" s="105" t="e">
        <f>VLOOKUP(C1354,#REF!, 2,FALSE)</f>
        <v>#REF!</v>
      </c>
      <c r="BP1354" s="52" t="s">
        <v>4879</v>
      </c>
      <c r="BQ1354" s="52" t="s">
        <v>857</v>
      </c>
      <c r="BR1354" s="52" t="s">
        <v>4880</v>
      </c>
      <c r="BX1354" s="52" t="s">
        <v>4879</v>
      </c>
      <c r="BY1354" s="52" t="s">
        <v>857</v>
      </c>
      <c r="BZ1354" s="52" t="s">
        <v>4880</v>
      </c>
    </row>
    <row r="1355" spans="54:78" x14ac:dyDescent="0.3">
      <c r="BB1355" s="105" t="e">
        <f>VLOOKUP(C1355,#REF!, 2,FALSE)</f>
        <v>#REF!</v>
      </c>
      <c r="BP1355" s="52" t="s">
        <v>4881</v>
      </c>
      <c r="BQ1355" s="52" t="s">
        <v>1277</v>
      </c>
      <c r="BR1355" s="52" t="s">
        <v>778</v>
      </c>
      <c r="BX1355" s="52" t="s">
        <v>4881</v>
      </c>
      <c r="BY1355" s="52" t="s">
        <v>1277</v>
      </c>
      <c r="BZ1355" s="52" t="s">
        <v>778</v>
      </c>
    </row>
    <row r="1356" spans="54:78" x14ac:dyDescent="0.3">
      <c r="BB1356" s="105" t="e">
        <f>VLOOKUP(C1356,#REF!, 2,FALSE)</f>
        <v>#REF!</v>
      </c>
      <c r="BP1356" s="52" t="s">
        <v>76</v>
      </c>
      <c r="BQ1356" s="52" t="s">
        <v>2988</v>
      </c>
      <c r="BR1356" s="52" t="s">
        <v>4883</v>
      </c>
      <c r="BX1356" s="52" t="s">
        <v>76</v>
      </c>
      <c r="BY1356" s="52" t="s">
        <v>2988</v>
      </c>
      <c r="BZ1356" s="52" t="s">
        <v>4883</v>
      </c>
    </row>
    <row r="1357" spans="54:78" x14ac:dyDescent="0.3">
      <c r="BB1357" s="105" t="e">
        <f>VLOOKUP(C1357,#REF!, 2,FALSE)</f>
        <v>#REF!</v>
      </c>
      <c r="BP1357" s="52" t="s">
        <v>456</v>
      </c>
      <c r="BQ1357" s="52" t="s">
        <v>2988</v>
      </c>
      <c r="BR1357" s="52" t="s">
        <v>4884</v>
      </c>
      <c r="BX1357" s="52" t="s">
        <v>456</v>
      </c>
      <c r="BY1357" s="52" t="s">
        <v>2988</v>
      </c>
      <c r="BZ1357" s="52" t="s">
        <v>4884</v>
      </c>
    </row>
    <row r="1358" spans="54:78" x14ac:dyDescent="0.3">
      <c r="BB1358" s="105" t="e">
        <f>VLOOKUP(C1358,#REF!, 2,FALSE)</f>
        <v>#REF!</v>
      </c>
      <c r="BP1358" s="52" t="s">
        <v>4885</v>
      </c>
      <c r="BQ1358" s="52" t="s">
        <v>3223</v>
      </c>
      <c r="BR1358" s="52" t="s">
        <v>4886</v>
      </c>
      <c r="BX1358" s="52" t="s">
        <v>4885</v>
      </c>
      <c r="BY1358" s="52" t="s">
        <v>3223</v>
      </c>
      <c r="BZ1358" s="52" t="s">
        <v>4886</v>
      </c>
    </row>
    <row r="1359" spans="54:78" x14ac:dyDescent="0.3">
      <c r="BB1359" s="105" t="e">
        <f>VLOOKUP(C1359,#REF!, 2,FALSE)</f>
        <v>#REF!</v>
      </c>
      <c r="BP1359" s="52" t="s">
        <v>4887</v>
      </c>
      <c r="BQ1359" s="52" t="s">
        <v>3223</v>
      </c>
      <c r="BR1359" s="52" t="s">
        <v>3970</v>
      </c>
      <c r="BX1359" s="52" t="s">
        <v>4887</v>
      </c>
      <c r="BY1359" s="52" t="s">
        <v>3223</v>
      </c>
      <c r="BZ1359" s="52" t="s">
        <v>3970</v>
      </c>
    </row>
    <row r="1360" spans="54:78" x14ac:dyDescent="0.3">
      <c r="BB1360" s="105" t="e">
        <f>VLOOKUP(C1360,#REF!, 2,FALSE)</f>
        <v>#REF!</v>
      </c>
      <c r="BP1360" s="52" t="s">
        <v>4889</v>
      </c>
      <c r="BQ1360" s="52" t="s">
        <v>1277</v>
      </c>
      <c r="BR1360" s="52" t="s">
        <v>4890</v>
      </c>
      <c r="BX1360" s="52" t="s">
        <v>4889</v>
      </c>
      <c r="BY1360" s="52" t="s">
        <v>1277</v>
      </c>
      <c r="BZ1360" s="52" t="s">
        <v>4890</v>
      </c>
    </row>
    <row r="1361" spans="54:78" x14ac:dyDescent="0.3">
      <c r="BB1361" s="105" t="e">
        <f>VLOOKUP(C1361,#REF!, 2,FALSE)</f>
        <v>#REF!</v>
      </c>
      <c r="BP1361" s="52" t="s">
        <v>4891</v>
      </c>
      <c r="BQ1361" s="52" t="s">
        <v>3223</v>
      </c>
      <c r="BR1361" s="52" t="s">
        <v>4678</v>
      </c>
      <c r="BX1361" s="52" t="s">
        <v>4891</v>
      </c>
      <c r="BY1361" s="52" t="s">
        <v>3223</v>
      </c>
      <c r="BZ1361" s="52" t="s">
        <v>4678</v>
      </c>
    </row>
    <row r="1362" spans="54:78" x14ac:dyDescent="0.3">
      <c r="BB1362" s="105" t="e">
        <f>VLOOKUP(C1362,#REF!, 2,FALSE)</f>
        <v>#REF!</v>
      </c>
      <c r="BP1362" s="52" t="s">
        <v>4892</v>
      </c>
      <c r="BQ1362" s="52" t="s">
        <v>722</v>
      </c>
      <c r="BR1362" s="52" t="s">
        <v>4893</v>
      </c>
      <c r="BX1362" s="52" t="s">
        <v>4892</v>
      </c>
      <c r="BY1362" s="52" t="s">
        <v>722</v>
      </c>
      <c r="BZ1362" s="52" t="s">
        <v>4893</v>
      </c>
    </row>
    <row r="1363" spans="54:78" x14ac:dyDescent="0.3">
      <c r="BB1363" s="105" t="e">
        <f>VLOOKUP(C1363,#REF!, 2,FALSE)</f>
        <v>#REF!</v>
      </c>
      <c r="BP1363" s="52" t="s">
        <v>4894</v>
      </c>
      <c r="BQ1363" s="52" t="s">
        <v>722</v>
      </c>
      <c r="BR1363" s="52" t="s">
        <v>4895</v>
      </c>
      <c r="BX1363" s="52" t="s">
        <v>4894</v>
      </c>
      <c r="BY1363" s="52" t="s">
        <v>722</v>
      </c>
      <c r="BZ1363" s="52" t="s">
        <v>4895</v>
      </c>
    </row>
    <row r="1364" spans="54:78" x14ac:dyDescent="0.3">
      <c r="BB1364" s="105" t="e">
        <f>VLOOKUP(C1364,#REF!, 2,FALSE)</f>
        <v>#REF!</v>
      </c>
      <c r="BP1364" s="52" t="s">
        <v>4896</v>
      </c>
      <c r="BQ1364" s="52" t="s">
        <v>17040</v>
      </c>
      <c r="BR1364" s="52" t="s">
        <v>778</v>
      </c>
      <c r="BX1364" s="52" t="s">
        <v>4896</v>
      </c>
      <c r="BY1364" s="52" t="s">
        <v>17040</v>
      </c>
      <c r="BZ1364" s="52" t="s">
        <v>778</v>
      </c>
    </row>
    <row r="1365" spans="54:78" x14ac:dyDescent="0.3">
      <c r="BB1365" s="105" t="e">
        <f>VLOOKUP(C1365,#REF!, 2,FALSE)</f>
        <v>#REF!</v>
      </c>
      <c r="BP1365" s="52" t="s">
        <v>4897</v>
      </c>
      <c r="BQ1365" s="52" t="s">
        <v>712</v>
      </c>
      <c r="BR1365" s="52" t="s">
        <v>623</v>
      </c>
      <c r="BX1365" s="52" t="s">
        <v>4897</v>
      </c>
      <c r="BY1365" s="52" t="s">
        <v>712</v>
      </c>
      <c r="BZ1365" s="52" t="s">
        <v>623</v>
      </c>
    </row>
    <row r="1366" spans="54:78" x14ac:dyDescent="0.3">
      <c r="BB1366" s="105" t="e">
        <f>VLOOKUP(C1366,#REF!, 2,FALSE)</f>
        <v>#REF!</v>
      </c>
      <c r="BP1366" s="52" t="s">
        <v>4898</v>
      </c>
      <c r="BQ1366" s="52" t="s">
        <v>1350</v>
      </c>
      <c r="BR1366" s="52" t="s">
        <v>3837</v>
      </c>
      <c r="BX1366" s="52" t="s">
        <v>4898</v>
      </c>
      <c r="BY1366" s="52" t="s">
        <v>1350</v>
      </c>
      <c r="BZ1366" s="52" t="s">
        <v>3837</v>
      </c>
    </row>
    <row r="1367" spans="54:78" x14ac:dyDescent="0.3">
      <c r="BB1367" s="105" t="e">
        <f>VLOOKUP(C1367,#REF!, 2,FALSE)</f>
        <v>#REF!</v>
      </c>
      <c r="BP1367" s="52" t="s">
        <v>4900</v>
      </c>
      <c r="BQ1367" s="52" t="s">
        <v>2993</v>
      </c>
      <c r="BR1367" s="52" t="s">
        <v>4901</v>
      </c>
      <c r="BX1367" s="52" t="s">
        <v>4900</v>
      </c>
      <c r="BY1367" s="52" t="s">
        <v>2993</v>
      </c>
      <c r="BZ1367" s="52" t="s">
        <v>4901</v>
      </c>
    </row>
    <row r="1368" spans="54:78" x14ac:dyDescent="0.3">
      <c r="BB1368" s="105" t="e">
        <f>VLOOKUP(C1368,#REF!, 2,FALSE)</f>
        <v>#REF!</v>
      </c>
      <c r="BP1368" s="52" t="s">
        <v>4902</v>
      </c>
      <c r="BQ1368" s="52" t="s">
        <v>3223</v>
      </c>
      <c r="BR1368" s="52" t="s">
        <v>2509</v>
      </c>
      <c r="BX1368" s="52" t="s">
        <v>4902</v>
      </c>
      <c r="BY1368" s="52" t="s">
        <v>3223</v>
      </c>
      <c r="BZ1368" s="52" t="s">
        <v>2509</v>
      </c>
    </row>
    <row r="1369" spans="54:78" x14ac:dyDescent="0.3">
      <c r="BB1369" s="105" t="e">
        <f>VLOOKUP(C1369,#REF!, 2,FALSE)</f>
        <v>#REF!</v>
      </c>
      <c r="BP1369" s="52" t="s">
        <v>155</v>
      </c>
      <c r="BQ1369" s="52" t="s">
        <v>633</v>
      </c>
      <c r="BR1369" s="52" t="s">
        <v>4886</v>
      </c>
      <c r="BX1369" s="52" t="s">
        <v>155</v>
      </c>
      <c r="BY1369" s="52" t="s">
        <v>633</v>
      </c>
      <c r="BZ1369" s="52" t="s">
        <v>4886</v>
      </c>
    </row>
    <row r="1370" spans="54:78" x14ac:dyDescent="0.3">
      <c r="BB1370" s="105" t="e">
        <f>VLOOKUP(C1370,#REF!, 2,FALSE)</f>
        <v>#REF!</v>
      </c>
      <c r="BP1370" s="52" t="s">
        <v>4904</v>
      </c>
      <c r="BQ1370" s="52" t="s">
        <v>17035</v>
      </c>
      <c r="BR1370" s="52" t="s">
        <v>944</v>
      </c>
      <c r="BX1370" s="52" t="s">
        <v>4904</v>
      </c>
      <c r="BY1370" s="52" t="s">
        <v>17035</v>
      </c>
      <c r="BZ1370" s="52" t="s">
        <v>944</v>
      </c>
    </row>
    <row r="1371" spans="54:78" x14ac:dyDescent="0.3">
      <c r="BB1371" s="105" t="e">
        <f>VLOOKUP(C1371,#REF!, 2,FALSE)</f>
        <v>#REF!</v>
      </c>
      <c r="BP1371" s="52" t="s">
        <v>4906</v>
      </c>
      <c r="BQ1371" s="52" t="s">
        <v>3276</v>
      </c>
      <c r="BR1371" s="52" t="s">
        <v>2993</v>
      </c>
      <c r="BX1371" s="52" t="s">
        <v>4906</v>
      </c>
      <c r="BY1371" s="52" t="s">
        <v>3276</v>
      </c>
      <c r="BZ1371" s="52" t="s">
        <v>2993</v>
      </c>
    </row>
    <row r="1372" spans="54:78" x14ac:dyDescent="0.3">
      <c r="BB1372" s="105" t="e">
        <f>VLOOKUP(C1372,#REF!, 2,FALSE)</f>
        <v>#REF!</v>
      </c>
      <c r="BP1372" s="52" t="s">
        <v>4907</v>
      </c>
      <c r="BQ1372" s="52" t="s">
        <v>1147</v>
      </c>
      <c r="BR1372" s="52" t="s">
        <v>3092</v>
      </c>
      <c r="BX1372" s="52" t="s">
        <v>4907</v>
      </c>
      <c r="BY1372" s="52" t="s">
        <v>1147</v>
      </c>
      <c r="BZ1372" s="52" t="s">
        <v>3092</v>
      </c>
    </row>
    <row r="1373" spans="54:78" x14ac:dyDescent="0.3">
      <c r="BB1373" s="105" t="e">
        <f>VLOOKUP(C1373,#REF!, 2,FALSE)</f>
        <v>#REF!</v>
      </c>
      <c r="BP1373" s="52" t="s">
        <v>4908</v>
      </c>
      <c r="BQ1373" s="52" t="s">
        <v>3223</v>
      </c>
      <c r="BR1373" s="52" t="s">
        <v>4909</v>
      </c>
      <c r="BX1373" s="52" t="s">
        <v>4908</v>
      </c>
      <c r="BY1373" s="52" t="s">
        <v>3223</v>
      </c>
      <c r="BZ1373" s="52" t="s">
        <v>4909</v>
      </c>
    </row>
    <row r="1374" spans="54:78" x14ac:dyDescent="0.3">
      <c r="BB1374" s="105" t="e">
        <f>VLOOKUP(C1374,#REF!, 2,FALSE)</f>
        <v>#REF!</v>
      </c>
      <c r="BP1374" s="52" t="s">
        <v>4910</v>
      </c>
      <c r="BQ1374" s="52" t="s">
        <v>722</v>
      </c>
      <c r="BR1374" s="52" t="s">
        <v>2993</v>
      </c>
      <c r="BX1374" s="52" t="s">
        <v>4910</v>
      </c>
      <c r="BY1374" s="52" t="s">
        <v>722</v>
      </c>
      <c r="BZ1374" s="52" t="s">
        <v>2993</v>
      </c>
    </row>
    <row r="1375" spans="54:78" x14ac:dyDescent="0.3">
      <c r="BB1375" s="105" t="e">
        <f>VLOOKUP(C1375,#REF!, 2,FALSE)</f>
        <v>#REF!</v>
      </c>
      <c r="BP1375" s="52" t="s">
        <v>4911</v>
      </c>
      <c r="BQ1375" s="52" t="s">
        <v>1147</v>
      </c>
      <c r="BR1375" s="52" t="s">
        <v>3092</v>
      </c>
      <c r="BX1375" s="52" t="s">
        <v>4911</v>
      </c>
      <c r="BY1375" s="52" t="s">
        <v>1147</v>
      </c>
      <c r="BZ1375" s="52" t="s">
        <v>3092</v>
      </c>
    </row>
    <row r="1376" spans="54:78" x14ac:dyDescent="0.3">
      <c r="BB1376" s="105" t="e">
        <f>VLOOKUP(C1376,#REF!, 2,FALSE)</f>
        <v>#REF!</v>
      </c>
      <c r="BP1376" s="52" t="s">
        <v>4912</v>
      </c>
      <c r="BQ1376" s="52" t="s">
        <v>3223</v>
      </c>
      <c r="BR1376" s="52" t="s">
        <v>4913</v>
      </c>
      <c r="BX1376" s="52" t="s">
        <v>4912</v>
      </c>
      <c r="BY1376" s="52" t="s">
        <v>3223</v>
      </c>
      <c r="BZ1376" s="52" t="s">
        <v>4913</v>
      </c>
    </row>
    <row r="1377" spans="54:78" x14ac:dyDescent="0.3">
      <c r="BB1377" s="105" t="e">
        <f>VLOOKUP(C1377,#REF!, 2,FALSE)</f>
        <v>#REF!</v>
      </c>
      <c r="BP1377" s="52" t="s">
        <v>957</v>
      </c>
      <c r="BQ1377" s="52" t="s">
        <v>1147</v>
      </c>
      <c r="BR1377" s="52" t="s">
        <v>3798</v>
      </c>
      <c r="BX1377" s="52" t="s">
        <v>957</v>
      </c>
      <c r="BY1377" s="52" t="s">
        <v>1147</v>
      </c>
      <c r="BZ1377" s="52" t="s">
        <v>3798</v>
      </c>
    </row>
    <row r="1378" spans="54:78" x14ac:dyDescent="0.3">
      <c r="BB1378" s="105" t="e">
        <f>VLOOKUP(C1378,#REF!, 2,FALSE)</f>
        <v>#REF!</v>
      </c>
      <c r="BP1378" s="52" t="s">
        <v>958</v>
      </c>
      <c r="BQ1378" s="52" t="s">
        <v>1350</v>
      </c>
      <c r="BR1378" s="52" t="s">
        <v>4914</v>
      </c>
      <c r="BX1378" s="52" t="s">
        <v>958</v>
      </c>
      <c r="BY1378" s="52" t="s">
        <v>1350</v>
      </c>
      <c r="BZ1378" s="52" t="s">
        <v>4914</v>
      </c>
    </row>
    <row r="1379" spans="54:78" x14ac:dyDescent="0.3">
      <c r="BB1379" s="105" t="e">
        <f>VLOOKUP(C1379,#REF!, 2,FALSE)</f>
        <v>#REF!</v>
      </c>
      <c r="BP1379" s="52" t="s">
        <v>4915</v>
      </c>
      <c r="BQ1379" s="52" t="s">
        <v>675</v>
      </c>
      <c r="BR1379" s="52" t="s">
        <v>4917</v>
      </c>
      <c r="BX1379" s="52" t="s">
        <v>4915</v>
      </c>
      <c r="BY1379" s="52" t="s">
        <v>675</v>
      </c>
      <c r="BZ1379" s="52" t="s">
        <v>4917</v>
      </c>
    </row>
    <row r="1380" spans="54:78" x14ac:dyDescent="0.3">
      <c r="BB1380" s="105" t="e">
        <f>VLOOKUP(C1380,#REF!, 2,FALSE)</f>
        <v>#REF!</v>
      </c>
      <c r="BP1380" s="52" t="s">
        <v>4918</v>
      </c>
      <c r="BQ1380" s="52" t="s">
        <v>1277</v>
      </c>
      <c r="BR1380" s="52" t="s">
        <v>4919</v>
      </c>
      <c r="BX1380" s="52" t="s">
        <v>4918</v>
      </c>
      <c r="BY1380" s="52" t="s">
        <v>1277</v>
      </c>
      <c r="BZ1380" s="52" t="s">
        <v>4919</v>
      </c>
    </row>
    <row r="1381" spans="54:78" x14ac:dyDescent="0.3">
      <c r="BB1381" s="105" t="e">
        <f>VLOOKUP(C1381,#REF!, 2,FALSE)</f>
        <v>#REF!</v>
      </c>
      <c r="BP1381" s="52" t="s">
        <v>4920</v>
      </c>
      <c r="BQ1381" s="52" t="s">
        <v>1147</v>
      </c>
      <c r="BR1381" s="52" t="s">
        <v>4921</v>
      </c>
      <c r="BX1381" s="52" t="s">
        <v>4920</v>
      </c>
      <c r="BY1381" s="52" t="s">
        <v>1147</v>
      </c>
      <c r="BZ1381" s="52" t="s">
        <v>4921</v>
      </c>
    </row>
    <row r="1382" spans="54:78" x14ac:dyDescent="0.3">
      <c r="BB1382" s="105" t="e">
        <f>VLOOKUP(C1382,#REF!, 2,FALSE)</f>
        <v>#REF!</v>
      </c>
      <c r="BP1382" s="52" t="s">
        <v>4922</v>
      </c>
      <c r="BQ1382" s="52" t="s">
        <v>643</v>
      </c>
      <c r="BR1382" s="52" t="s">
        <v>2070</v>
      </c>
      <c r="BX1382" s="52" t="s">
        <v>4922</v>
      </c>
      <c r="BY1382" s="52" t="s">
        <v>643</v>
      </c>
      <c r="BZ1382" s="52" t="s">
        <v>2070</v>
      </c>
    </row>
    <row r="1383" spans="54:78" x14ac:dyDescent="0.3">
      <c r="BB1383" s="105" t="e">
        <f>VLOOKUP(C1383,#REF!, 2,FALSE)</f>
        <v>#REF!</v>
      </c>
      <c r="BP1383" s="52" t="s">
        <v>4923</v>
      </c>
      <c r="BQ1383" s="52" t="s">
        <v>857</v>
      </c>
      <c r="BR1383" s="52" t="s">
        <v>4924</v>
      </c>
      <c r="BX1383" s="52" t="s">
        <v>4923</v>
      </c>
      <c r="BY1383" s="52" t="s">
        <v>857</v>
      </c>
      <c r="BZ1383" s="52" t="s">
        <v>4924</v>
      </c>
    </row>
    <row r="1384" spans="54:78" x14ac:dyDescent="0.3">
      <c r="BB1384" s="105" t="e">
        <f>VLOOKUP(C1384,#REF!, 2,FALSE)</f>
        <v>#REF!</v>
      </c>
      <c r="BP1384" s="52" t="s">
        <v>4925</v>
      </c>
      <c r="BQ1384" s="52" t="s">
        <v>857</v>
      </c>
      <c r="BR1384" s="52" t="s">
        <v>4926</v>
      </c>
      <c r="BX1384" s="52" t="s">
        <v>4925</v>
      </c>
      <c r="BY1384" s="52" t="s">
        <v>857</v>
      </c>
      <c r="BZ1384" s="52" t="s">
        <v>4926</v>
      </c>
    </row>
    <row r="1385" spans="54:78" x14ac:dyDescent="0.3">
      <c r="BB1385" s="105" t="e">
        <f>VLOOKUP(C1385,#REF!, 2,FALSE)</f>
        <v>#REF!</v>
      </c>
      <c r="BP1385" s="52" t="s">
        <v>4927</v>
      </c>
      <c r="BQ1385" s="52" t="s">
        <v>3223</v>
      </c>
      <c r="BR1385" s="52" t="s">
        <v>4928</v>
      </c>
      <c r="BX1385" s="52" t="s">
        <v>4927</v>
      </c>
      <c r="BY1385" s="52" t="s">
        <v>3223</v>
      </c>
      <c r="BZ1385" s="52" t="s">
        <v>4928</v>
      </c>
    </row>
    <row r="1386" spans="54:78" x14ac:dyDescent="0.3">
      <c r="BB1386" s="105" t="e">
        <f>VLOOKUP(C1386,#REF!, 2,FALSE)</f>
        <v>#REF!</v>
      </c>
      <c r="BP1386" s="52" t="s">
        <v>4929</v>
      </c>
      <c r="BQ1386" s="52" t="s">
        <v>722</v>
      </c>
      <c r="BR1386" s="52" t="s">
        <v>4924</v>
      </c>
      <c r="BX1386" s="52" t="s">
        <v>4929</v>
      </c>
      <c r="BY1386" s="52" t="s">
        <v>722</v>
      </c>
      <c r="BZ1386" s="52" t="s">
        <v>4924</v>
      </c>
    </row>
    <row r="1387" spans="54:78" x14ac:dyDescent="0.3">
      <c r="BB1387" s="105" t="e">
        <f>VLOOKUP(C1387,#REF!, 2,FALSE)</f>
        <v>#REF!</v>
      </c>
      <c r="BP1387" s="52" t="s">
        <v>77</v>
      </c>
      <c r="BQ1387" s="52" t="s">
        <v>1350</v>
      </c>
      <c r="BR1387" s="52" t="s">
        <v>4930</v>
      </c>
      <c r="BX1387" s="52" t="s">
        <v>77</v>
      </c>
      <c r="BY1387" s="52" t="s">
        <v>1350</v>
      </c>
      <c r="BZ1387" s="52" t="s">
        <v>4930</v>
      </c>
    </row>
    <row r="1388" spans="54:78" x14ac:dyDescent="0.3">
      <c r="BB1388" s="105" t="e">
        <f>VLOOKUP(C1388,#REF!, 2,FALSE)</f>
        <v>#REF!</v>
      </c>
      <c r="BP1388" s="52" t="s">
        <v>4931</v>
      </c>
      <c r="BQ1388" s="52" t="s">
        <v>1147</v>
      </c>
      <c r="BR1388" s="52" t="s">
        <v>778</v>
      </c>
      <c r="BX1388" s="52" t="s">
        <v>4931</v>
      </c>
      <c r="BY1388" s="52" t="s">
        <v>1147</v>
      </c>
      <c r="BZ1388" s="52" t="s">
        <v>778</v>
      </c>
    </row>
    <row r="1389" spans="54:78" x14ac:dyDescent="0.3">
      <c r="BB1389" s="105" t="e">
        <f>VLOOKUP(C1389,#REF!, 2,FALSE)</f>
        <v>#REF!</v>
      </c>
      <c r="BP1389" s="52" t="s">
        <v>4932</v>
      </c>
      <c r="BQ1389" s="52" t="s">
        <v>1350</v>
      </c>
      <c r="BR1389" s="52" t="s">
        <v>4933</v>
      </c>
      <c r="BX1389" s="52" t="s">
        <v>4932</v>
      </c>
      <c r="BY1389" s="52" t="s">
        <v>1350</v>
      </c>
      <c r="BZ1389" s="52" t="s">
        <v>4933</v>
      </c>
    </row>
    <row r="1390" spans="54:78" x14ac:dyDescent="0.3">
      <c r="BB1390" s="105" t="e">
        <f>VLOOKUP(C1390,#REF!, 2,FALSE)</f>
        <v>#REF!</v>
      </c>
      <c r="BP1390" s="52" t="s">
        <v>4934</v>
      </c>
      <c r="BQ1390" s="52" t="s">
        <v>795</v>
      </c>
      <c r="BR1390" s="52" t="s">
        <v>4935</v>
      </c>
      <c r="BX1390" s="52" t="s">
        <v>4934</v>
      </c>
      <c r="BY1390" s="52" t="s">
        <v>795</v>
      </c>
      <c r="BZ1390" s="52" t="s">
        <v>4935</v>
      </c>
    </row>
    <row r="1391" spans="54:78" x14ac:dyDescent="0.3">
      <c r="BB1391" s="105" t="e">
        <f>VLOOKUP(C1391,#REF!, 2,FALSE)</f>
        <v>#REF!</v>
      </c>
      <c r="BP1391" s="52" t="s">
        <v>4936</v>
      </c>
      <c r="BQ1391" s="52" t="s">
        <v>2993</v>
      </c>
      <c r="BR1391" s="52" t="s">
        <v>778</v>
      </c>
      <c r="BX1391" s="52" t="s">
        <v>4936</v>
      </c>
      <c r="BY1391" s="52" t="s">
        <v>2993</v>
      </c>
      <c r="BZ1391" s="52" t="s">
        <v>778</v>
      </c>
    </row>
    <row r="1392" spans="54:78" x14ac:dyDescent="0.3">
      <c r="BB1392" s="105" t="e">
        <f>VLOOKUP(C1392,#REF!, 2,FALSE)</f>
        <v>#REF!</v>
      </c>
      <c r="BP1392" s="52" t="s">
        <v>4937</v>
      </c>
      <c r="BQ1392" s="52" t="s">
        <v>1275</v>
      </c>
      <c r="BR1392" s="52" t="s">
        <v>4939</v>
      </c>
      <c r="BX1392" s="52" t="s">
        <v>4937</v>
      </c>
      <c r="BY1392" s="52" t="s">
        <v>1275</v>
      </c>
      <c r="BZ1392" s="52" t="s">
        <v>4939</v>
      </c>
    </row>
    <row r="1393" spans="54:78" x14ac:dyDescent="0.3">
      <c r="BB1393" s="105" t="e">
        <f>VLOOKUP(C1393,#REF!, 2,FALSE)</f>
        <v>#REF!</v>
      </c>
      <c r="BP1393" s="52" t="s">
        <v>4940</v>
      </c>
      <c r="BQ1393" s="52" t="s">
        <v>1275</v>
      </c>
      <c r="BR1393" s="52" t="s">
        <v>4941</v>
      </c>
      <c r="BX1393" s="52" t="s">
        <v>4940</v>
      </c>
      <c r="BY1393" s="52" t="s">
        <v>1275</v>
      </c>
      <c r="BZ1393" s="52" t="s">
        <v>4941</v>
      </c>
    </row>
    <row r="1394" spans="54:78" x14ac:dyDescent="0.3">
      <c r="BB1394" s="105" t="e">
        <f>VLOOKUP(C1394,#REF!, 2,FALSE)</f>
        <v>#REF!</v>
      </c>
      <c r="BP1394" s="52" t="s">
        <v>4942</v>
      </c>
      <c r="BQ1394" s="52" t="s">
        <v>818</v>
      </c>
      <c r="BR1394" s="52" t="s">
        <v>4943</v>
      </c>
      <c r="BX1394" s="52" t="s">
        <v>4942</v>
      </c>
      <c r="BY1394" s="52" t="s">
        <v>818</v>
      </c>
      <c r="BZ1394" s="52" t="s">
        <v>4943</v>
      </c>
    </row>
    <row r="1395" spans="54:78" x14ac:dyDescent="0.3">
      <c r="BB1395" s="105" t="e">
        <f>VLOOKUP(C1395,#REF!, 2,FALSE)</f>
        <v>#REF!</v>
      </c>
      <c r="BP1395" s="52" t="s">
        <v>4944</v>
      </c>
      <c r="BQ1395" s="52" t="s">
        <v>3223</v>
      </c>
      <c r="BR1395" s="52" t="s">
        <v>2558</v>
      </c>
      <c r="BX1395" s="52" t="s">
        <v>4944</v>
      </c>
      <c r="BY1395" s="52" t="s">
        <v>3223</v>
      </c>
      <c r="BZ1395" s="52" t="s">
        <v>2558</v>
      </c>
    </row>
    <row r="1396" spans="54:78" x14ac:dyDescent="0.3">
      <c r="BB1396" s="105" t="e">
        <f>VLOOKUP(C1396,#REF!, 2,FALSE)</f>
        <v>#REF!</v>
      </c>
      <c r="BP1396" s="52" t="s">
        <v>4945</v>
      </c>
      <c r="BQ1396" s="52" t="s">
        <v>722</v>
      </c>
      <c r="BR1396" s="52" t="s">
        <v>2993</v>
      </c>
      <c r="BX1396" s="52" t="s">
        <v>4945</v>
      </c>
      <c r="BY1396" s="52" t="s">
        <v>722</v>
      </c>
      <c r="BZ1396" s="52" t="s">
        <v>2993</v>
      </c>
    </row>
    <row r="1397" spans="54:78" x14ac:dyDescent="0.3">
      <c r="BB1397" s="105" t="e">
        <f>VLOOKUP(C1397,#REF!, 2,FALSE)</f>
        <v>#REF!</v>
      </c>
      <c r="BP1397" s="52" t="s">
        <v>4946</v>
      </c>
      <c r="BQ1397" s="52" t="s">
        <v>17037</v>
      </c>
      <c r="BR1397" s="52" t="s">
        <v>4948</v>
      </c>
      <c r="BX1397" s="52" t="s">
        <v>4946</v>
      </c>
      <c r="BY1397" s="52" t="s">
        <v>17037</v>
      </c>
      <c r="BZ1397" s="52" t="s">
        <v>4948</v>
      </c>
    </row>
    <row r="1398" spans="54:78" x14ac:dyDescent="0.3">
      <c r="BB1398" s="105" t="e">
        <f>VLOOKUP(C1398,#REF!, 2,FALSE)</f>
        <v>#REF!</v>
      </c>
      <c r="BP1398" s="52" t="s">
        <v>4949</v>
      </c>
      <c r="BQ1398" s="52" t="s">
        <v>783</v>
      </c>
      <c r="BR1398" s="52" t="s">
        <v>4950</v>
      </c>
      <c r="BX1398" s="52" t="s">
        <v>4949</v>
      </c>
      <c r="BY1398" s="52" t="s">
        <v>783</v>
      </c>
      <c r="BZ1398" s="52" t="s">
        <v>4950</v>
      </c>
    </row>
    <row r="1399" spans="54:78" x14ac:dyDescent="0.3">
      <c r="BB1399" s="105" t="e">
        <f>VLOOKUP(C1399,#REF!, 2,FALSE)</f>
        <v>#REF!</v>
      </c>
      <c r="BP1399" s="52" t="s">
        <v>959</v>
      </c>
      <c r="BQ1399" s="52" t="s">
        <v>1147</v>
      </c>
      <c r="BR1399" s="52" t="s">
        <v>4951</v>
      </c>
      <c r="BX1399" s="52" t="s">
        <v>959</v>
      </c>
      <c r="BY1399" s="52" t="s">
        <v>1147</v>
      </c>
      <c r="BZ1399" s="52" t="s">
        <v>4951</v>
      </c>
    </row>
    <row r="1400" spans="54:78" x14ac:dyDescent="0.3">
      <c r="BB1400" s="105" t="e">
        <f>VLOOKUP(C1400,#REF!, 2,FALSE)</f>
        <v>#REF!</v>
      </c>
      <c r="BP1400" s="52" t="s">
        <v>4952</v>
      </c>
      <c r="BQ1400" s="52" t="s">
        <v>3223</v>
      </c>
      <c r="BR1400" s="52" t="s">
        <v>4953</v>
      </c>
      <c r="BX1400" s="52" t="s">
        <v>4952</v>
      </c>
      <c r="BY1400" s="52" t="s">
        <v>3223</v>
      </c>
      <c r="BZ1400" s="52" t="s">
        <v>4953</v>
      </c>
    </row>
    <row r="1401" spans="54:78" x14ac:dyDescent="0.3">
      <c r="BB1401" s="105" t="e">
        <f>VLOOKUP(C1401,#REF!, 2,FALSE)</f>
        <v>#REF!</v>
      </c>
      <c r="BP1401" s="52" t="s">
        <v>4954</v>
      </c>
      <c r="BQ1401" s="52" t="s">
        <v>3223</v>
      </c>
      <c r="BR1401" s="52" t="s">
        <v>4956</v>
      </c>
      <c r="BX1401" s="52" t="s">
        <v>4954</v>
      </c>
      <c r="BY1401" s="52" t="s">
        <v>3223</v>
      </c>
      <c r="BZ1401" s="52" t="s">
        <v>4956</v>
      </c>
    </row>
    <row r="1402" spans="54:78" x14ac:dyDescent="0.3">
      <c r="BB1402" s="105" t="e">
        <f>VLOOKUP(C1402,#REF!, 2,FALSE)</f>
        <v>#REF!</v>
      </c>
      <c r="BP1402" s="52" t="s">
        <v>4957</v>
      </c>
      <c r="BQ1402" s="52" t="s">
        <v>3223</v>
      </c>
      <c r="BR1402" s="52" t="s">
        <v>4958</v>
      </c>
      <c r="BX1402" s="52" t="s">
        <v>4957</v>
      </c>
      <c r="BY1402" s="52" t="s">
        <v>3223</v>
      </c>
      <c r="BZ1402" s="52" t="s">
        <v>4958</v>
      </c>
    </row>
    <row r="1403" spans="54:78" x14ac:dyDescent="0.3">
      <c r="BB1403" s="105" t="e">
        <f>VLOOKUP(C1403,#REF!, 2,FALSE)</f>
        <v>#REF!</v>
      </c>
      <c r="BP1403" s="52" t="s">
        <v>4959</v>
      </c>
      <c r="BQ1403" s="52" t="s">
        <v>1147</v>
      </c>
      <c r="BR1403" s="52" t="s">
        <v>2658</v>
      </c>
      <c r="BX1403" s="52" t="s">
        <v>4959</v>
      </c>
      <c r="BY1403" s="52" t="s">
        <v>1147</v>
      </c>
      <c r="BZ1403" s="52" t="s">
        <v>2658</v>
      </c>
    </row>
    <row r="1404" spans="54:78" x14ac:dyDescent="0.3">
      <c r="BB1404" s="105" t="e">
        <f>VLOOKUP(C1404,#REF!, 2,FALSE)</f>
        <v>#REF!</v>
      </c>
      <c r="BP1404" s="52" t="s">
        <v>4960</v>
      </c>
      <c r="BQ1404" s="52" t="s">
        <v>3276</v>
      </c>
      <c r="BR1404" s="52" t="s">
        <v>4961</v>
      </c>
      <c r="BX1404" s="52" t="s">
        <v>4960</v>
      </c>
      <c r="BY1404" s="52" t="s">
        <v>3276</v>
      </c>
      <c r="BZ1404" s="52" t="s">
        <v>4961</v>
      </c>
    </row>
    <row r="1405" spans="54:78" x14ac:dyDescent="0.3">
      <c r="BB1405" s="105" t="e">
        <f>VLOOKUP(C1405,#REF!, 2,FALSE)</f>
        <v>#REF!</v>
      </c>
      <c r="BP1405" s="52" t="s">
        <v>4962</v>
      </c>
      <c r="BQ1405" s="52" t="s">
        <v>2993</v>
      </c>
      <c r="BR1405" s="52" t="s">
        <v>2993</v>
      </c>
      <c r="BX1405" s="52" t="s">
        <v>4962</v>
      </c>
      <c r="BY1405" s="52" t="s">
        <v>2993</v>
      </c>
      <c r="BZ1405" s="52" t="s">
        <v>2993</v>
      </c>
    </row>
    <row r="1406" spans="54:78" x14ac:dyDescent="0.3">
      <c r="BB1406" s="105" t="e">
        <f>VLOOKUP(C1406,#REF!, 2,FALSE)</f>
        <v>#REF!</v>
      </c>
      <c r="BP1406" s="52" t="s">
        <v>960</v>
      </c>
      <c r="BQ1406" s="52" t="s">
        <v>633</v>
      </c>
      <c r="BR1406" s="52" t="s">
        <v>1560</v>
      </c>
      <c r="BX1406" s="52" t="s">
        <v>960</v>
      </c>
      <c r="BY1406" s="52" t="s">
        <v>633</v>
      </c>
      <c r="BZ1406" s="52" t="s">
        <v>1560</v>
      </c>
    </row>
    <row r="1407" spans="54:78" x14ac:dyDescent="0.3">
      <c r="BB1407" s="105" t="e">
        <f>VLOOKUP(C1407,#REF!, 2,FALSE)</f>
        <v>#REF!</v>
      </c>
      <c r="BP1407" s="52" t="s">
        <v>4963</v>
      </c>
      <c r="BQ1407" s="52" t="s">
        <v>870</v>
      </c>
      <c r="BR1407" s="52" t="s">
        <v>4964</v>
      </c>
      <c r="BX1407" s="52" t="s">
        <v>4963</v>
      </c>
      <c r="BY1407" s="52" t="s">
        <v>870</v>
      </c>
      <c r="BZ1407" s="52" t="s">
        <v>4964</v>
      </c>
    </row>
    <row r="1408" spans="54:78" x14ac:dyDescent="0.3">
      <c r="BB1408" s="105" t="e">
        <f>VLOOKUP(C1408,#REF!, 2,FALSE)</f>
        <v>#REF!</v>
      </c>
      <c r="BP1408" s="52" t="s">
        <v>961</v>
      </c>
      <c r="BQ1408" s="52" t="s">
        <v>3223</v>
      </c>
      <c r="BR1408" s="52" t="s">
        <v>4965</v>
      </c>
      <c r="BX1408" s="52" t="s">
        <v>961</v>
      </c>
      <c r="BY1408" s="52" t="s">
        <v>3223</v>
      </c>
      <c r="BZ1408" s="52" t="s">
        <v>4965</v>
      </c>
    </row>
    <row r="1409" spans="54:78" x14ac:dyDescent="0.3">
      <c r="BB1409" s="105" t="e">
        <f>VLOOKUP(C1409,#REF!, 2,FALSE)</f>
        <v>#REF!</v>
      </c>
      <c r="BP1409" s="52" t="s">
        <v>4966</v>
      </c>
      <c r="BQ1409" s="52" t="s">
        <v>3223</v>
      </c>
      <c r="BR1409" s="52" t="s">
        <v>4967</v>
      </c>
      <c r="BX1409" s="52" t="s">
        <v>4966</v>
      </c>
      <c r="BY1409" s="52" t="s">
        <v>3223</v>
      </c>
      <c r="BZ1409" s="52" t="s">
        <v>4967</v>
      </c>
    </row>
    <row r="1410" spans="54:78" x14ac:dyDescent="0.3">
      <c r="BB1410" s="105" t="e">
        <f>VLOOKUP(C1410,#REF!, 2,FALSE)</f>
        <v>#REF!</v>
      </c>
      <c r="BP1410" s="52" t="s">
        <v>962</v>
      </c>
      <c r="BQ1410" s="52" t="s">
        <v>3223</v>
      </c>
      <c r="BR1410" s="52" t="s">
        <v>4968</v>
      </c>
      <c r="BX1410" s="52" t="s">
        <v>962</v>
      </c>
      <c r="BY1410" s="52" t="s">
        <v>3223</v>
      </c>
      <c r="BZ1410" s="52" t="s">
        <v>4968</v>
      </c>
    </row>
    <row r="1411" spans="54:78" x14ac:dyDescent="0.3">
      <c r="BB1411" s="105" t="e">
        <f>VLOOKUP(C1411,#REF!, 2,FALSE)</f>
        <v>#REF!</v>
      </c>
      <c r="BP1411" s="52" t="s">
        <v>4969</v>
      </c>
      <c r="BQ1411" s="52" t="s">
        <v>3223</v>
      </c>
      <c r="BR1411" s="52" t="s">
        <v>1916</v>
      </c>
      <c r="BX1411" s="52" t="s">
        <v>4969</v>
      </c>
      <c r="BY1411" s="52" t="s">
        <v>3223</v>
      </c>
      <c r="BZ1411" s="52" t="s">
        <v>1916</v>
      </c>
    </row>
    <row r="1412" spans="54:78" x14ac:dyDescent="0.3">
      <c r="BB1412" s="105" t="e">
        <f>VLOOKUP(C1412,#REF!, 2,FALSE)</f>
        <v>#REF!</v>
      </c>
      <c r="BP1412" s="52" t="s">
        <v>4970</v>
      </c>
      <c r="BQ1412" s="52" t="s">
        <v>1350</v>
      </c>
      <c r="BR1412" s="52" t="s">
        <v>4971</v>
      </c>
      <c r="BX1412" s="52" t="s">
        <v>4970</v>
      </c>
      <c r="BY1412" s="52" t="s">
        <v>1350</v>
      </c>
      <c r="BZ1412" s="52" t="s">
        <v>4971</v>
      </c>
    </row>
    <row r="1413" spans="54:78" x14ac:dyDescent="0.3">
      <c r="BB1413" s="105" t="e">
        <f>VLOOKUP(C1413,#REF!, 2,FALSE)</f>
        <v>#REF!</v>
      </c>
      <c r="BP1413" s="52" t="s">
        <v>4972</v>
      </c>
      <c r="BQ1413" s="52" t="s">
        <v>3103</v>
      </c>
      <c r="BR1413" s="52" t="s">
        <v>3241</v>
      </c>
      <c r="BX1413" s="52" t="s">
        <v>4972</v>
      </c>
      <c r="BY1413" s="52" t="s">
        <v>3103</v>
      </c>
      <c r="BZ1413" s="52" t="s">
        <v>3241</v>
      </c>
    </row>
    <row r="1414" spans="54:78" x14ac:dyDescent="0.3">
      <c r="BB1414" s="105" t="e">
        <f>VLOOKUP(C1414,#REF!, 2,FALSE)</f>
        <v>#REF!</v>
      </c>
      <c r="BP1414" s="52" t="s">
        <v>4973</v>
      </c>
      <c r="BQ1414" s="52" t="s">
        <v>3276</v>
      </c>
      <c r="BR1414" s="52" t="s">
        <v>4924</v>
      </c>
      <c r="BX1414" s="52" t="s">
        <v>4973</v>
      </c>
      <c r="BY1414" s="52" t="s">
        <v>3276</v>
      </c>
      <c r="BZ1414" s="52" t="s">
        <v>4924</v>
      </c>
    </row>
    <row r="1415" spans="54:78" x14ac:dyDescent="0.3">
      <c r="BB1415" s="105" t="e">
        <f>VLOOKUP(C1415,#REF!, 2,FALSE)</f>
        <v>#REF!</v>
      </c>
      <c r="BP1415" s="52" t="s">
        <v>4974</v>
      </c>
      <c r="BQ1415" s="52" t="s">
        <v>3223</v>
      </c>
      <c r="BR1415" s="52" t="s">
        <v>4975</v>
      </c>
      <c r="BX1415" s="52" t="s">
        <v>4974</v>
      </c>
      <c r="BY1415" s="52" t="s">
        <v>3223</v>
      </c>
      <c r="BZ1415" s="52" t="s">
        <v>4975</v>
      </c>
    </row>
    <row r="1416" spans="54:78" x14ac:dyDescent="0.3">
      <c r="BB1416" s="105" t="e">
        <f>VLOOKUP(C1416,#REF!, 2,FALSE)</f>
        <v>#REF!</v>
      </c>
      <c r="BP1416" s="52" t="s">
        <v>4976</v>
      </c>
      <c r="BQ1416" s="52" t="s">
        <v>626</v>
      </c>
      <c r="BR1416" s="52" t="s">
        <v>2658</v>
      </c>
      <c r="BX1416" s="52" t="s">
        <v>4976</v>
      </c>
      <c r="BY1416" s="52" t="s">
        <v>626</v>
      </c>
      <c r="BZ1416" s="52" t="s">
        <v>2658</v>
      </c>
    </row>
    <row r="1417" spans="54:78" x14ac:dyDescent="0.3">
      <c r="BB1417" s="105" t="e">
        <f>VLOOKUP(C1417,#REF!, 2,FALSE)</f>
        <v>#REF!</v>
      </c>
      <c r="BP1417" s="52" t="s">
        <v>4977</v>
      </c>
      <c r="BQ1417" s="52" t="s">
        <v>3223</v>
      </c>
      <c r="BR1417" s="52" t="s">
        <v>4978</v>
      </c>
      <c r="BX1417" s="52" t="s">
        <v>4977</v>
      </c>
      <c r="BY1417" s="52" t="s">
        <v>3223</v>
      </c>
      <c r="BZ1417" s="52" t="s">
        <v>4978</v>
      </c>
    </row>
    <row r="1418" spans="54:78" x14ac:dyDescent="0.3">
      <c r="BB1418" s="105" t="e">
        <f>VLOOKUP(C1418,#REF!, 2,FALSE)</f>
        <v>#REF!</v>
      </c>
      <c r="BP1418" s="52" t="s">
        <v>4979</v>
      </c>
      <c r="BQ1418" s="52" t="s">
        <v>630</v>
      </c>
      <c r="BR1418" s="52" t="s">
        <v>778</v>
      </c>
      <c r="BX1418" s="52" t="s">
        <v>4979</v>
      </c>
      <c r="BY1418" s="52" t="s">
        <v>630</v>
      </c>
      <c r="BZ1418" s="52" t="s">
        <v>778</v>
      </c>
    </row>
    <row r="1419" spans="54:78" x14ac:dyDescent="0.3">
      <c r="BB1419" s="105" t="e">
        <f>VLOOKUP(C1419,#REF!, 2,FALSE)</f>
        <v>#REF!</v>
      </c>
      <c r="BP1419" s="52" t="s">
        <v>4980</v>
      </c>
      <c r="BQ1419" s="52" t="s">
        <v>3223</v>
      </c>
      <c r="BR1419" s="52" t="s">
        <v>2701</v>
      </c>
      <c r="BX1419" s="52" t="s">
        <v>4980</v>
      </c>
      <c r="BY1419" s="52" t="s">
        <v>3223</v>
      </c>
      <c r="BZ1419" s="52" t="s">
        <v>2701</v>
      </c>
    </row>
    <row r="1420" spans="54:78" x14ac:dyDescent="0.3">
      <c r="BB1420" s="105" t="e">
        <f>VLOOKUP(C1420,#REF!, 2,FALSE)</f>
        <v>#REF!</v>
      </c>
      <c r="BP1420" s="52" t="s">
        <v>4981</v>
      </c>
      <c r="BQ1420" s="52" t="s">
        <v>3223</v>
      </c>
      <c r="BR1420" s="52" t="s">
        <v>4982</v>
      </c>
      <c r="BX1420" s="52" t="s">
        <v>4981</v>
      </c>
      <c r="BY1420" s="52" t="s">
        <v>3223</v>
      </c>
      <c r="BZ1420" s="52" t="s">
        <v>4982</v>
      </c>
    </row>
    <row r="1421" spans="54:78" x14ac:dyDescent="0.3">
      <c r="BB1421" s="105" t="e">
        <f>VLOOKUP(C1421,#REF!, 2,FALSE)</f>
        <v>#REF!</v>
      </c>
      <c r="BP1421" s="52" t="s">
        <v>4983</v>
      </c>
      <c r="BQ1421" s="52" t="s">
        <v>3016</v>
      </c>
      <c r="BR1421" s="52" t="s">
        <v>4985</v>
      </c>
      <c r="BX1421" s="52" t="s">
        <v>4983</v>
      </c>
      <c r="BY1421" s="52" t="s">
        <v>3016</v>
      </c>
      <c r="BZ1421" s="52" t="s">
        <v>4985</v>
      </c>
    </row>
    <row r="1422" spans="54:78" x14ac:dyDescent="0.3">
      <c r="BB1422" s="105" t="e">
        <f>VLOOKUP(C1422,#REF!, 2,FALSE)</f>
        <v>#REF!</v>
      </c>
      <c r="BP1422" s="52" t="s">
        <v>4986</v>
      </c>
      <c r="BQ1422" s="52" t="s">
        <v>17035</v>
      </c>
      <c r="BR1422" s="52" t="s">
        <v>1970</v>
      </c>
      <c r="BX1422" s="52" t="s">
        <v>4986</v>
      </c>
      <c r="BY1422" s="52" t="s">
        <v>17035</v>
      </c>
      <c r="BZ1422" s="52" t="s">
        <v>1970</v>
      </c>
    </row>
    <row r="1423" spans="54:78" x14ac:dyDescent="0.3">
      <c r="BB1423" s="105" t="e">
        <f>VLOOKUP(C1423,#REF!, 2,FALSE)</f>
        <v>#REF!</v>
      </c>
      <c r="BP1423" s="52" t="s">
        <v>4987</v>
      </c>
      <c r="BQ1423" s="52" t="s">
        <v>3223</v>
      </c>
      <c r="BR1423" s="52" t="s">
        <v>4988</v>
      </c>
      <c r="BX1423" s="52" t="s">
        <v>4987</v>
      </c>
      <c r="BY1423" s="52" t="s">
        <v>3223</v>
      </c>
      <c r="BZ1423" s="52" t="s">
        <v>4988</v>
      </c>
    </row>
    <row r="1424" spans="54:78" x14ac:dyDescent="0.3">
      <c r="BB1424" s="105" t="e">
        <f>VLOOKUP(C1424,#REF!, 2,FALSE)</f>
        <v>#REF!</v>
      </c>
      <c r="BP1424" s="52" t="s">
        <v>4989</v>
      </c>
      <c r="BQ1424" s="52" t="s">
        <v>1350</v>
      </c>
      <c r="BR1424" s="52" t="s">
        <v>2993</v>
      </c>
      <c r="BX1424" s="52" t="s">
        <v>4989</v>
      </c>
      <c r="BY1424" s="52" t="s">
        <v>1350</v>
      </c>
      <c r="BZ1424" s="52" t="s">
        <v>2993</v>
      </c>
    </row>
    <row r="1425" spans="54:78" x14ac:dyDescent="0.3">
      <c r="BB1425" s="105" t="e">
        <f>VLOOKUP(C1425,#REF!, 2,FALSE)</f>
        <v>#REF!</v>
      </c>
      <c r="BP1425" s="52" t="s">
        <v>4990</v>
      </c>
      <c r="BQ1425" s="52" t="s">
        <v>2988</v>
      </c>
      <c r="BR1425" s="52" t="s">
        <v>2993</v>
      </c>
      <c r="BX1425" s="52" t="s">
        <v>4990</v>
      </c>
      <c r="BY1425" s="52" t="s">
        <v>2988</v>
      </c>
      <c r="BZ1425" s="52" t="s">
        <v>2993</v>
      </c>
    </row>
    <row r="1426" spans="54:78" x14ac:dyDescent="0.3">
      <c r="BB1426" s="105" t="e">
        <f>VLOOKUP(C1426,#REF!, 2,FALSE)</f>
        <v>#REF!</v>
      </c>
      <c r="BP1426" s="52" t="s">
        <v>4991</v>
      </c>
      <c r="BQ1426" s="52" t="s">
        <v>1350</v>
      </c>
      <c r="BR1426" s="52" t="s">
        <v>1737</v>
      </c>
      <c r="BX1426" s="52" t="s">
        <v>4991</v>
      </c>
      <c r="BY1426" s="52" t="s">
        <v>1350</v>
      </c>
      <c r="BZ1426" s="52" t="s">
        <v>1737</v>
      </c>
    </row>
    <row r="1427" spans="54:78" x14ac:dyDescent="0.3">
      <c r="BB1427" s="105" t="e">
        <f>VLOOKUP(C1427,#REF!, 2,FALSE)</f>
        <v>#REF!</v>
      </c>
      <c r="BP1427" s="52" t="s">
        <v>4993</v>
      </c>
      <c r="BQ1427" s="52" t="s">
        <v>1350</v>
      </c>
      <c r="BR1427" s="52" t="s">
        <v>4697</v>
      </c>
      <c r="BX1427" s="52" t="s">
        <v>4993</v>
      </c>
      <c r="BY1427" s="52" t="s">
        <v>1350</v>
      </c>
      <c r="BZ1427" s="52" t="s">
        <v>4697</v>
      </c>
    </row>
    <row r="1428" spans="54:78" x14ac:dyDescent="0.3">
      <c r="BB1428" s="105" t="e">
        <f>VLOOKUP(C1428,#REF!, 2,FALSE)</f>
        <v>#REF!</v>
      </c>
      <c r="BP1428" s="52" t="s">
        <v>4995</v>
      </c>
      <c r="BQ1428" s="52" t="s">
        <v>3223</v>
      </c>
      <c r="BR1428" s="52" t="s">
        <v>4996</v>
      </c>
      <c r="BX1428" s="52" t="s">
        <v>4995</v>
      </c>
      <c r="BY1428" s="52" t="s">
        <v>3223</v>
      </c>
      <c r="BZ1428" s="52" t="s">
        <v>4996</v>
      </c>
    </row>
    <row r="1429" spans="54:78" x14ac:dyDescent="0.3">
      <c r="BB1429" s="105" t="e">
        <f>VLOOKUP(C1429,#REF!, 2,FALSE)</f>
        <v>#REF!</v>
      </c>
      <c r="BP1429" s="52" t="s">
        <v>4997</v>
      </c>
      <c r="BQ1429" s="52" t="s">
        <v>3223</v>
      </c>
      <c r="BR1429" s="52" t="s">
        <v>4998</v>
      </c>
      <c r="BX1429" s="52" t="s">
        <v>4997</v>
      </c>
      <c r="BY1429" s="52" t="s">
        <v>3223</v>
      </c>
      <c r="BZ1429" s="52" t="s">
        <v>4998</v>
      </c>
    </row>
    <row r="1430" spans="54:78" x14ac:dyDescent="0.3">
      <c r="BB1430" s="105" t="e">
        <f>VLOOKUP(C1430,#REF!, 2,FALSE)</f>
        <v>#REF!</v>
      </c>
      <c r="BP1430" s="52" t="s">
        <v>4999</v>
      </c>
      <c r="BQ1430" s="52" t="s">
        <v>1147</v>
      </c>
      <c r="BR1430" s="52" t="s">
        <v>5000</v>
      </c>
      <c r="BX1430" s="52" t="s">
        <v>4999</v>
      </c>
      <c r="BY1430" s="52" t="s">
        <v>1147</v>
      </c>
      <c r="BZ1430" s="52" t="s">
        <v>5000</v>
      </c>
    </row>
    <row r="1431" spans="54:78" x14ac:dyDescent="0.3">
      <c r="BB1431" s="105" t="e">
        <f>VLOOKUP(C1431,#REF!, 2,FALSE)</f>
        <v>#REF!</v>
      </c>
      <c r="BP1431" s="52" t="s">
        <v>5001</v>
      </c>
      <c r="BQ1431" s="52" t="s">
        <v>3223</v>
      </c>
      <c r="BR1431" s="52" t="s">
        <v>5002</v>
      </c>
      <c r="BX1431" s="52" t="s">
        <v>5001</v>
      </c>
      <c r="BY1431" s="52" t="s">
        <v>3223</v>
      </c>
      <c r="BZ1431" s="52" t="s">
        <v>5002</v>
      </c>
    </row>
    <row r="1432" spans="54:78" x14ac:dyDescent="0.3">
      <c r="BB1432" s="105" t="e">
        <f>VLOOKUP(C1432,#REF!, 2,FALSE)</f>
        <v>#REF!</v>
      </c>
      <c r="BP1432" s="52" t="s">
        <v>5003</v>
      </c>
      <c r="BQ1432" s="52" t="s">
        <v>1147</v>
      </c>
      <c r="BR1432" s="52" t="s">
        <v>5004</v>
      </c>
      <c r="BX1432" s="52" t="s">
        <v>5003</v>
      </c>
      <c r="BY1432" s="52" t="s">
        <v>1147</v>
      </c>
      <c r="BZ1432" s="52" t="s">
        <v>5004</v>
      </c>
    </row>
    <row r="1433" spans="54:78" x14ac:dyDescent="0.3">
      <c r="BB1433" s="105" t="e">
        <f>VLOOKUP(C1433,#REF!, 2,FALSE)</f>
        <v>#REF!</v>
      </c>
      <c r="BP1433" s="52" t="s">
        <v>5005</v>
      </c>
      <c r="BQ1433" s="52" t="s">
        <v>3223</v>
      </c>
      <c r="BR1433" s="52" t="s">
        <v>5006</v>
      </c>
      <c r="BX1433" s="52" t="s">
        <v>5005</v>
      </c>
      <c r="BY1433" s="52" t="s">
        <v>3223</v>
      </c>
      <c r="BZ1433" s="52" t="s">
        <v>5006</v>
      </c>
    </row>
    <row r="1434" spans="54:78" x14ac:dyDescent="0.3">
      <c r="BB1434" s="105" t="e">
        <f>VLOOKUP(C1434,#REF!, 2,FALSE)</f>
        <v>#REF!</v>
      </c>
      <c r="BP1434" s="52" t="s">
        <v>5007</v>
      </c>
      <c r="BQ1434" s="52" t="s">
        <v>786</v>
      </c>
      <c r="BR1434" s="52" t="s">
        <v>817</v>
      </c>
      <c r="BX1434" s="52" t="s">
        <v>5007</v>
      </c>
      <c r="BY1434" s="52" t="s">
        <v>786</v>
      </c>
      <c r="BZ1434" s="52" t="s">
        <v>817</v>
      </c>
    </row>
    <row r="1435" spans="54:78" x14ac:dyDescent="0.3">
      <c r="BB1435" s="105" t="e">
        <f>VLOOKUP(C1435,#REF!, 2,FALSE)</f>
        <v>#REF!</v>
      </c>
      <c r="BP1435" s="52" t="s">
        <v>5008</v>
      </c>
      <c r="BQ1435" s="52" t="s">
        <v>3223</v>
      </c>
      <c r="BR1435" s="52" t="s">
        <v>2068</v>
      </c>
      <c r="BX1435" s="52" t="s">
        <v>5008</v>
      </c>
      <c r="BY1435" s="52" t="s">
        <v>3223</v>
      </c>
      <c r="BZ1435" s="52" t="s">
        <v>2068</v>
      </c>
    </row>
    <row r="1436" spans="54:78" x14ac:dyDescent="0.3">
      <c r="BB1436" s="105" t="e">
        <f>VLOOKUP(C1436,#REF!, 2,FALSE)</f>
        <v>#REF!</v>
      </c>
      <c r="BP1436" s="52" t="s">
        <v>5009</v>
      </c>
      <c r="BQ1436" s="52" t="s">
        <v>857</v>
      </c>
      <c r="BR1436" s="52" t="s">
        <v>778</v>
      </c>
      <c r="BX1436" s="52" t="s">
        <v>5009</v>
      </c>
      <c r="BY1436" s="52" t="s">
        <v>857</v>
      </c>
      <c r="BZ1436" s="52" t="s">
        <v>778</v>
      </c>
    </row>
    <row r="1437" spans="54:78" x14ac:dyDescent="0.3">
      <c r="BB1437" s="105" t="e">
        <f>VLOOKUP(C1437,#REF!, 2,FALSE)</f>
        <v>#REF!</v>
      </c>
      <c r="BP1437" s="52" t="s">
        <v>5010</v>
      </c>
      <c r="BQ1437" s="52" t="s">
        <v>3059</v>
      </c>
      <c r="BR1437" s="52" t="s">
        <v>817</v>
      </c>
      <c r="BX1437" s="52" t="s">
        <v>5010</v>
      </c>
      <c r="BY1437" s="52" t="s">
        <v>3059</v>
      </c>
      <c r="BZ1437" s="52" t="s">
        <v>817</v>
      </c>
    </row>
    <row r="1438" spans="54:78" x14ac:dyDescent="0.3">
      <c r="BB1438" s="105" t="e">
        <f>VLOOKUP(C1438,#REF!, 2,FALSE)</f>
        <v>#REF!</v>
      </c>
      <c r="BP1438" s="52" t="s">
        <v>5011</v>
      </c>
      <c r="BQ1438" s="52" t="s">
        <v>636</v>
      </c>
      <c r="BR1438" s="52" t="s">
        <v>5012</v>
      </c>
      <c r="BX1438" s="52" t="s">
        <v>5011</v>
      </c>
      <c r="BY1438" s="52" t="s">
        <v>636</v>
      </c>
      <c r="BZ1438" s="52" t="s">
        <v>5012</v>
      </c>
    </row>
    <row r="1439" spans="54:78" x14ac:dyDescent="0.3">
      <c r="BB1439" s="105" t="e">
        <f>VLOOKUP(C1439,#REF!, 2,FALSE)</f>
        <v>#REF!</v>
      </c>
      <c r="BP1439" s="52" t="s">
        <v>968</v>
      </c>
      <c r="BQ1439" s="52" t="s">
        <v>642</v>
      </c>
      <c r="BR1439" s="52" t="s">
        <v>5013</v>
      </c>
      <c r="BX1439" s="52" t="s">
        <v>968</v>
      </c>
      <c r="BY1439" s="52" t="s">
        <v>642</v>
      </c>
      <c r="BZ1439" s="52" t="s">
        <v>5013</v>
      </c>
    </row>
    <row r="1440" spans="54:78" x14ac:dyDescent="0.3">
      <c r="BB1440" s="105" t="e">
        <f>VLOOKUP(C1440,#REF!, 2,FALSE)</f>
        <v>#REF!</v>
      </c>
      <c r="BP1440" s="52" t="s">
        <v>5014</v>
      </c>
      <c r="BQ1440" s="52" t="s">
        <v>2988</v>
      </c>
      <c r="BR1440" s="52" t="s">
        <v>3761</v>
      </c>
      <c r="BX1440" s="52" t="s">
        <v>5014</v>
      </c>
      <c r="BY1440" s="52" t="s">
        <v>2988</v>
      </c>
      <c r="BZ1440" s="52" t="s">
        <v>3761</v>
      </c>
    </row>
    <row r="1441" spans="54:78" x14ac:dyDescent="0.3">
      <c r="BB1441" s="105" t="e">
        <f>VLOOKUP(C1441,#REF!, 2,FALSE)</f>
        <v>#REF!</v>
      </c>
      <c r="BP1441" s="52" t="s">
        <v>156</v>
      </c>
      <c r="BQ1441" s="52" t="s">
        <v>618</v>
      </c>
      <c r="BR1441" s="52" t="s">
        <v>804</v>
      </c>
      <c r="BX1441" s="52" t="s">
        <v>156</v>
      </c>
      <c r="BY1441" s="52" t="s">
        <v>618</v>
      </c>
      <c r="BZ1441" s="52" t="s">
        <v>804</v>
      </c>
    </row>
    <row r="1442" spans="54:78" x14ac:dyDescent="0.3">
      <c r="BB1442" s="105" t="e">
        <f>VLOOKUP(C1442,#REF!, 2,FALSE)</f>
        <v>#REF!</v>
      </c>
      <c r="BP1442" s="52" t="s">
        <v>5016</v>
      </c>
      <c r="BQ1442" s="52" t="s">
        <v>3276</v>
      </c>
      <c r="BR1442" s="52" t="s">
        <v>5017</v>
      </c>
      <c r="BX1442" s="52" t="s">
        <v>5016</v>
      </c>
      <c r="BY1442" s="52" t="s">
        <v>3276</v>
      </c>
      <c r="BZ1442" s="52" t="s">
        <v>5017</v>
      </c>
    </row>
    <row r="1443" spans="54:78" x14ac:dyDescent="0.3">
      <c r="BB1443" s="105" t="e">
        <f>VLOOKUP(C1443,#REF!, 2,FALSE)</f>
        <v>#REF!</v>
      </c>
      <c r="BP1443" s="52" t="s">
        <v>969</v>
      </c>
      <c r="BQ1443" s="52" t="s">
        <v>3019</v>
      </c>
      <c r="BR1443" s="52" t="s">
        <v>705</v>
      </c>
      <c r="BX1443" s="52" t="s">
        <v>969</v>
      </c>
      <c r="BY1443" s="52" t="s">
        <v>3019</v>
      </c>
      <c r="BZ1443" s="52" t="s">
        <v>705</v>
      </c>
    </row>
    <row r="1444" spans="54:78" x14ac:dyDescent="0.3">
      <c r="BB1444" s="105" t="e">
        <f>VLOOKUP(C1444,#REF!, 2,FALSE)</f>
        <v>#REF!</v>
      </c>
      <c r="BP1444" s="52" t="s">
        <v>5018</v>
      </c>
      <c r="BQ1444" s="52" t="s">
        <v>631</v>
      </c>
      <c r="BR1444" s="52" t="s">
        <v>5019</v>
      </c>
      <c r="BX1444" s="52" t="s">
        <v>5018</v>
      </c>
      <c r="BY1444" s="52" t="s">
        <v>631</v>
      </c>
      <c r="BZ1444" s="52" t="s">
        <v>5019</v>
      </c>
    </row>
    <row r="1445" spans="54:78" x14ac:dyDescent="0.3">
      <c r="BB1445" s="105" t="e">
        <f>VLOOKUP(C1445,#REF!, 2,FALSE)</f>
        <v>#REF!</v>
      </c>
      <c r="BP1445" s="52" t="s">
        <v>5020</v>
      </c>
      <c r="BQ1445" s="52" t="s">
        <v>870</v>
      </c>
      <c r="BR1445" s="52" t="s">
        <v>5021</v>
      </c>
      <c r="BX1445" s="52" t="s">
        <v>5020</v>
      </c>
      <c r="BY1445" s="52" t="s">
        <v>870</v>
      </c>
      <c r="BZ1445" s="52" t="s">
        <v>5021</v>
      </c>
    </row>
    <row r="1446" spans="54:78" x14ac:dyDescent="0.3">
      <c r="BB1446" s="105" t="e">
        <f>VLOOKUP(C1446,#REF!, 2,FALSE)</f>
        <v>#REF!</v>
      </c>
      <c r="BP1446" s="52" t="s">
        <v>5023</v>
      </c>
      <c r="BQ1446" s="52" t="s">
        <v>630</v>
      </c>
      <c r="BR1446" s="52" t="s">
        <v>5024</v>
      </c>
      <c r="BX1446" s="52" t="s">
        <v>5023</v>
      </c>
      <c r="BY1446" s="52" t="s">
        <v>630</v>
      </c>
      <c r="BZ1446" s="52" t="s">
        <v>5024</v>
      </c>
    </row>
    <row r="1447" spans="54:78" x14ac:dyDescent="0.3">
      <c r="BB1447" s="105" t="e">
        <f>VLOOKUP(C1447,#REF!, 2,FALSE)</f>
        <v>#REF!</v>
      </c>
      <c r="BP1447" s="52" t="s">
        <v>5027</v>
      </c>
      <c r="BQ1447" s="52" t="s">
        <v>726</v>
      </c>
      <c r="BR1447" s="52" t="s">
        <v>3194</v>
      </c>
      <c r="BX1447" s="52" t="s">
        <v>5027</v>
      </c>
      <c r="BY1447" s="52" t="s">
        <v>726</v>
      </c>
      <c r="BZ1447" s="52" t="s">
        <v>3194</v>
      </c>
    </row>
    <row r="1448" spans="54:78" x14ac:dyDescent="0.3">
      <c r="BB1448" s="105" t="e">
        <f>VLOOKUP(C1448,#REF!, 2,FALSE)</f>
        <v>#REF!</v>
      </c>
      <c r="BP1448" s="52" t="s">
        <v>970</v>
      </c>
      <c r="BQ1448" s="52" t="s">
        <v>668</v>
      </c>
      <c r="BR1448" s="52" t="s">
        <v>1675</v>
      </c>
      <c r="BX1448" s="52" t="s">
        <v>970</v>
      </c>
      <c r="BY1448" s="52" t="s">
        <v>668</v>
      </c>
      <c r="BZ1448" s="52" t="s">
        <v>1675</v>
      </c>
    </row>
    <row r="1449" spans="54:78" x14ac:dyDescent="0.3">
      <c r="BB1449" s="105" t="e">
        <f>VLOOKUP(C1449,#REF!, 2,FALSE)</f>
        <v>#REF!</v>
      </c>
      <c r="BP1449" s="52" t="s">
        <v>5028</v>
      </c>
      <c r="BQ1449" s="52" t="s">
        <v>3019</v>
      </c>
      <c r="BR1449" s="52" t="s">
        <v>2099</v>
      </c>
      <c r="BX1449" s="52" t="s">
        <v>5028</v>
      </c>
      <c r="BY1449" s="52" t="s">
        <v>3019</v>
      </c>
      <c r="BZ1449" s="52" t="s">
        <v>2099</v>
      </c>
    </row>
    <row r="1450" spans="54:78" x14ac:dyDescent="0.3">
      <c r="BB1450" s="105" t="e">
        <f>VLOOKUP(C1450,#REF!, 2,FALSE)</f>
        <v>#REF!</v>
      </c>
      <c r="BP1450" s="52" t="s">
        <v>5029</v>
      </c>
      <c r="BQ1450" s="52" t="s">
        <v>2993</v>
      </c>
      <c r="BR1450" s="52" t="s">
        <v>2993</v>
      </c>
      <c r="BX1450" s="52" t="s">
        <v>5029</v>
      </c>
      <c r="BY1450" s="52" t="s">
        <v>2993</v>
      </c>
      <c r="BZ1450" s="52" t="s">
        <v>2993</v>
      </c>
    </row>
    <row r="1451" spans="54:78" x14ac:dyDescent="0.3">
      <c r="BB1451" s="105" t="e">
        <f>VLOOKUP(C1451,#REF!, 2,FALSE)</f>
        <v>#REF!</v>
      </c>
      <c r="BP1451" s="52" t="s">
        <v>5030</v>
      </c>
      <c r="BQ1451" s="52" t="s">
        <v>3059</v>
      </c>
      <c r="BR1451" s="52" t="s">
        <v>5031</v>
      </c>
      <c r="BX1451" s="52" t="s">
        <v>5030</v>
      </c>
      <c r="BY1451" s="52" t="s">
        <v>3059</v>
      </c>
      <c r="BZ1451" s="52" t="s">
        <v>5031</v>
      </c>
    </row>
    <row r="1452" spans="54:78" x14ac:dyDescent="0.3">
      <c r="BB1452" s="105" t="e">
        <f>VLOOKUP(C1452,#REF!, 2,FALSE)</f>
        <v>#REF!</v>
      </c>
      <c r="BP1452" s="52" t="s">
        <v>5033</v>
      </c>
      <c r="BQ1452" s="52" t="s">
        <v>2993</v>
      </c>
      <c r="BR1452" s="52" t="s">
        <v>2993</v>
      </c>
      <c r="BX1452" s="52" t="s">
        <v>5033</v>
      </c>
      <c r="BY1452" s="52" t="s">
        <v>2993</v>
      </c>
      <c r="BZ1452" s="52" t="s">
        <v>2993</v>
      </c>
    </row>
    <row r="1453" spans="54:78" x14ac:dyDescent="0.3">
      <c r="BB1453" s="105" t="e">
        <f>VLOOKUP(C1453,#REF!, 2,FALSE)</f>
        <v>#REF!</v>
      </c>
      <c r="BP1453" s="52" t="s">
        <v>5034</v>
      </c>
      <c r="BQ1453" s="52" t="s">
        <v>667</v>
      </c>
      <c r="BR1453" s="52" t="s">
        <v>3537</v>
      </c>
      <c r="BX1453" s="52" t="s">
        <v>5034</v>
      </c>
      <c r="BY1453" s="52" t="s">
        <v>667</v>
      </c>
      <c r="BZ1453" s="52" t="s">
        <v>3537</v>
      </c>
    </row>
    <row r="1454" spans="54:78" x14ac:dyDescent="0.3">
      <c r="BB1454" s="105" t="e">
        <f>VLOOKUP(C1454,#REF!, 2,FALSE)</f>
        <v>#REF!</v>
      </c>
      <c r="BP1454" s="52" t="s">
        <v>5036</v>
      </c>
      <c r="BQ1454" s="52" t="s">
        <v>2993</v>
      </c>
      <c r="BR1454" s="52" t="s">
        <v>2879</v>
      </c>
      <c r="BX1454" s="52" t="s">
        <v>5036</v>
      </c>
      <c r="BY1454" s="52" t="s">
        <v>2993</v>
      </c>
      <c r="BZ1454" s="52" t="s">
        <v>2879</v>
      </c>
    </row>
    <row r="1455" spans="54:78" x14ac:dyDescent="0.3">
      <c r="BB1455" s="105" t="e">
        <f>VLOOKUP(C1455,#REF!, 2,FALSE)</f>
        <v>#REF!</v>
      </c>
      <c r="BP1455" s="52" t="s">
        <v>5037</v>
      </c>
      <c r="BQ1455" s="52" t="s">
        <v>3059</v>
      </c>
      <c r="BR1455" s="52" t="s">
        <v>3674</v>
      </c>
      <c r="BX1455" s="52" t="s">
        <v>5037</v>
      </c>
      <c r="BY1455" s="52" t="s">
        <v>3059</v>
      </c>
      <c r="BZ1455" s="52" t="s">
        <v>3674</v>
      </c>
    </row>
    <row r="1456" spans="54:78" x14ac:dyDescent="0.3">
      <c r="BB1456" s="105" t="e">
        <f>VLOOKUP(C1456,#REF!, 2,FALSE)</f>
        <v>#REF!</v>
      </c>
      <c r="BP1456" s="52" t="s">
        <v>5038</v>
      </c>
      <c r="BQ1456" s="52" t="s">
        <v>1350</v>
      </c>
      <c r="BR1456" s="52" t="s">
        <v>5039</v>
      </c>
      <c r="BX1456" s="52" t="s">
        <v>5038</v>
      </c>
      <c r="BY1456" s="52" t="s">
        <v>1350</v>
      </c>
      <c r="BZ1456" s="52" t="s">
        <v>5039</v>
      </c>
    </row>
    <row r="1457" spans="54:78" x14ac:dyDescent="0.3">
      <c r="BB1457" s="105" t="e">
        <f>VLOOKUP(C1457,#REF!, 2,FALSE)</f>
        <v>#REF!</v>
      </c>
      <c r="BP1457" s="52" t="s">
        <v>5040</v>
      </c>
      <c r="BQ1457" s="52" t="s">
        <v>1350</v>
      </c>
      <c r="BR1457" s="52" t="s">
        <v>5039</v>
      </c>
      <c r="BX1457" s="52" t="s">
        <v>5040</v>
      </c>
      <c r="BY1457" s="52" t="s">
        <v>1350</v>
      </c>
      <c r="BZ1457" s="52" t="s">
        <v>5039</v>
      </c>
    </row>
    <row r="1458" spans="54:78" x14ac:dyDescent="0.3">
      <c r="BB1458" s="105" t="e">
        <f>VLOOKUP(C1458,#REF!, 2,FALSE)</f>
        <v>#REF!</v>
      </c>
      <c r="BP1458" s="52" t="s">
        <v>5041</v>
      </c>
      <c r="BQ1458" s="52" t="s">
        <v>3059</v>
      </c>
      <c r="BR1458" s="52" t="s">
        <v>5039</v>
      </c>
      <c r="BX1458" s="52" t="s">
        <v>5041</v>
      </c>
      <c r="BY1458" s="52" t="s">
        <v>3059</v>
      </c>
      <c r="BZ1458" s="52" t="s">
        <v>5039</v>
      </c>
    </row>
    <row r="1459" spans="54:78" x14ac:dyDescent="0.3">
      <c r="BB1459" s="105" t="e">
        <f>VLOOKUP(C1459,#REF!, 2,FALSE)</f>
        <v>#REF!</v>
      </c>
      <c r="BP1459" s="52" t="s">
        <v>971</v>
      </c>
      <c r="BQ1459" s="52" t="s">
        <v>661</v>
      </c>
      <c r="BR1459" s="52" t="s">
        <v>5042</v>
      </c>
      <c r="BX1459" s="52" t="s">
        <v>971</v>
      </c>
      <c r="BY1459" s="52" t="s">
        <v>661</v>
      </c>
      <c r="BZ1459" s="52" t="s">
        <v>5042</v>
      </c>
    </row>
    <row r="1460" spans="54:78" x14ac:dyDescent="0.3">
      <c r="BB1460" s="105" t="e">
        <f>VLOOKUP(C1460,#REF!, 2,FALSE)</f>
        <v>#REF!</v>
      </c>
      <c r="BP1460" s="52" t="s">
        <v>5043</v>
      </c>
      <c r="BQ1460" s="52" t="s">
        <v>661</v>
      </c>
      <c r="BR1460" s="52" t="s">
        <v>5044</v>
      </c>
      <c r="BX1460" s="52" t="s">
        <v>5043</v>
      </c>
      <c r="BY1460" s="52" t="s">
        <v>661</v>
      </c>
      <c r="BZ1460" s="52" t="s">
        <v>5044</v>
      </c>
    </row>
    <row r="1461" spans="54:78" x14ac:dyDescent="0.3">
      <c r="BB1461" s="105" t="e">
        <f>VLOOKUP(C1461,#REF!, 2,FALSE)</f>
        <v>#REF!</v>
      </c>
      <c r="BP1461" s="52" t="s">
        <v>5045</v>
      </c>
      <c r="BQ1461" s="52" t="s">
        <v>950</v>
      </c>
      <c r="BR1461" s="52" t="s">
        <v>5046</v>
      </c>
      <c r="BX1461" s="52" t="s">
        <v>5045</v>
      </c>
      <c r="BY1461" s="52" t="s">
        <v>950</v>
      </c>
      <c r="BZ1461" s="52" t="s">
        <v>5046</v>
      </c>
    </row>
    <row r="1462" spans="54:78" x14ac:dyDescent="0.3">
      <c r="BB1462" s="105" t="e">
        <f>VLOOKUP(C1462,#REF!, 2,FALSE)</f>
        <v>#REF!</v>
      </c>
      <c r="BP1462" s="52" t="s">
        <v>5048</v>
      </c>
      <c r="BQ1462" s="52" t="s">
        <v>1350</v>
      </c>
      <c r="BR1462" s="52" t="s">
        <v>5049</v>
      </c>
      <c r="BX1462" s="52" t="s">
        <v>5048</v>
      </c>
      <c r="BY1462" s="52" t="s">
        <v>1350</v>
      </c>
      <c r="BZ1462" s="52" t="s">
        <v>5049</v>
      </c>
    </row>
    <row r="1463" spans="54:78" x14ac:dyDescent="0.3">
      <c r="BB1463" s="105" t="e">
        <f>VLOOKUP(C1463,#REF!, 2,FALSE)</f>
        <v>#REF!</v>
      </c>
      <c r="BP1463" s="52" t="s">
        <v>5050</v>
      </c>
      <c r="BQ1463" s="52" t="s">
        <v>3223</v>
      </c>
      <c r="BR1463" s="52" t="s">
        <v>5051</v>
      </c>
      <c r="BX1463" s="52" t="s">
        <v>5050</v>
      </c>
      <c r="BY1463" s="52" t="s">
        <v>3223</v>
      </c>
      <c r="BZ1463" s="52" t="s">
        <v>5051</v>
      </c>
    </row>
    <row r="1464" spans="54:78" x14ac:dyDescent="0.3">
      <c r="BB1464" s="105" t="e">
        <f>VLOOKUP(C1464,#REF!, 2,FALSE)</f>
        <v>#REF!</v>
      </c>
      <c r="BP1464" s="52" t="s">
        <v>157</v>
      </c>
      <c r="BQ1464" s="52" t="s">
        <v>3223</v>
      </c>
      <c r="BR1464" s="52" t="s">
        <v>5052</v>
      </c>
      <c r="BX1464" s="52" t="s">
        <v>157</v>
      </c>
      <c r="BY1464" s="52" t="s">
        <v>3223</v>
      </c>
      <c r="BZ1464" s="52" t="s">
        <v>5052</v>
      </c>
    </row>
    <row r="1465" spans="54:78" x14ac:dyDescent="0.3">
      <c r="BB1465" s="105" t="e">
        <f>VLOOKUP(C1465,#REF!, 2,FALSE)</f>
        <v>#REF!</v>
      </c>
      <c r="BP1465" s="52" t="s">
        <v>158</v>
      </c>
      <c r="BQ1465" s="52" t="s">
        <v>3223</v>
      </c>
      <c r="BR1465" s="52" t="s">
        <v>5053</v>
      </c>
      <c r="BX1465" s="52" t="s">
        <v>158</v>
      </c>
      <c r="BY1465" s="52" t="s">
        <v>3223</v>
      </c>
      <c r="BZ1465" s="52" t="s">
        <v>5053</v>
      </c>
    </row>
    <row r="1466" spans="54:78" x14ac:dyDescent="0.3">
      <c r="BB1466" s="105" t="e">
        <f>VLOOKUP(C1466,#REF!, 2,FALSE)</f>
        <v>#REF!</v>
      </c>
      <c r="BP1466" s="52" t="s">
        <v>5054</v>
      </c>
      <c r="BQ1466" s="52" t="s">
        <v>3223</v>
      </c>
      <c r="BR1466" s="52" t="s">
        <v>5055</v>
      </c>
      <c r="BX1466" s="52" t="s">
        <v>5054</v>
      </c>
      <c r="BY1466" s="52" t="s">
        <v>3223</v>
      </c>
      <c r="BZ1466" s="52" t="s">
        <v>5055</v>
      </c>
    </row>
    <row r="1467" spans="54:78" x14ac:dyDescent="0.3">
      <c r="BB1467" s="105" t="e">
        <f>VLOOKUP(C1467,#REF!, 2,FALSE)</f>
        <v>#REF!</v>
      </c>
      <c r="BP1467" s="52" t="s">
        <v>5056</v>
      </c>
      <c r="BQ1467" s="52" t="s">
        <v>1015</v>
      </c>
      <c r="BR1467" s="52" t="s">
        <v>5053</v>
      </c>
      <c r="BX1467" s="52" t="s">
        <v>5056</v>
      </c>
      <c r="BY1467" s="52" t="s">
        <v>1015</v>
      </c>
      <c r="BZ1467" s="52" t="s">
        <v>5053</v>
      </c>
    </row>
    <row r="1468" spans="54:78" x14ac:dyDescent="0.3">
      <c r="BB1468" s="105" t="e">
        <f>VLOOKUP(C1468,#REF!, 2,FALSE)</f>
        <v>#REF!</v>
      </c>
      <c r="BP1468" s="52" t="s">
        <v>5057</v>
      </c>
      <c r="BQ1468" s="52" t="s">
        <v>631</v>
      </c>
      <c r="BR1468" s="52" t="s">
        <v>706</v>
      </c>
      <c r="BX1468" s="52" t="s">
        <v>5057</v>
      </c>
      <c r="BY1468" s="52" t="s">
        <v>631</v>
      </c>
      <c r="BZ1468" s="52" t="s">
        <v>706</v>
      </c>
    </row>
    <row r="1469" spans="54:78" x14ac:dyDescent="0.3">
      <c r="BB1469" s="105" t="e">
        <f>VLOOKUP(C1469,#REF!, 2,FALSE)</f>
        <v>#REF!</v>
      </c>
      <c r="BP1469" s="52" t="s">
        <v>5058</v>
      </c>
      <c r="BQ1469" s="52" t="s">
        <v>630</v>
      </c>
      <c r="BR1469" s="52" t="s">
        <v>5060</v>
      </c>
      <c r="BX1469" s="52" t="s">
        <v>5058</v>
      </c>
      <c r="BY1469" s="52" t="s">
        <v>630</v>
      </c>
      <c r="BZ1469" s="52" t="s">
        <v>5060</v>
      </c>
    </row>
    <row r="1470" spans="54:78" x14ac:dyDescent="0.3">
      <c r="BB1470" s="105" t="e">
        <f>VLOOKUP(C1470,#REF!, 2,FALSE)</f>
        <v>#REF!</v>
      </c>
      <c r="BP1470" s="52" t="s">
        <v>5061</v>
      </c>
      <c r="BQ1470" s="52" t="s">
        <v>1147</v>
      </c>
      <c r="BR1470" s="52" t="s">
        <v>5062</v>
      </c>
      <c r="BX1470" s="52" t="s">
        <v>5061</v>
      </c>
      <c r="BY1470" s="52" t="s">
        <v>1147</v>
      </c>
      <c r="BZ1470" s="52" t="s">
        <v>5062</v>
      </c>
    </row>
    <row r="1471" spans="54:78" x14ac:dyDescent="0.3">
      <c r="BB1471" s="105" t="e">
        <f>VLOOKUP(C1471,#REF!, 2,FALSE)</f>
        <v>#REF!</v>
      </c>
      <c r="BP1471" s="52" t="s">
        <v>5063</v>
      </c>
      <c r="BQ1471" s="52" t="s">
        <v>950</v>
      </c>
      <c r="BR1471" s="52" t="s">
        <v>5065</v>
      </c>
      <c r="BX1471" s="52" t="s">
        <v>5063</v>
      </c>
      <c r="BY1471" s="52" t="s">
        <v>950</v>
      </c>
      <c r="BZ1471" s="52" t="s">
        <v>5065</v>
      </c>
    </row>
    <row r="1472" spans="54:78" x14ac:dyDescent="0.3">
      <c r="BB1472" s="105" t="e">
        <f>VLOOKUP(C1472,#REF!, 2,FALSE)</f>
        <v>#REF!</v>
      </c>
      <c r="BP1472" s="52" t="s">
        <v>5066</v>
      </c>
      <c r="BQ1472" s="52" t="s">
        <v>805</v>
      </c>
      <c r="BR1472" s="52" t="s">
        <v>5067</v>
      </c>
      <c r="BX1472" s="52" t="s">
        <v>5066</v>
      </c>
      <c r="BY1472" s="52" t="s">
        <v>805</v>
      </c>
      <c r="BZ1472" s="52" t="s">
        <v>5067</v>
      </c>
    </row>
    <row r="1473" spans="54:78" x14ac:dyDescent="0.3">
      <c r="BB1473" s="105" t="e">
        <f>VLOOKUP(C1473,#REF!, 2,FALSE)</f>
        <v>#REF!</v>
      </c>
      <c r="BP1473" s="52" t="s">
        <v>972</v>
      </c>
      <c r="BQ1473" s="52" t="s">
        <v>2988</v>
      </c>
      <c r="BR1473" s="52" t="s">
        <v>2993</v>
      </c>
      <c r="BX1473" s="52" t="s">
        <v>972</v>
      </c>
      <c r="BY1473" s="52" t="s">
        <v>2988</v>
      </c>
      <c r="BZ1473" s="52" t="s">
        <v>2993</v>
      </c>
    </row>
    <row r="1474" spans="54:78" x14ac:dyDescent="0.3">
      <c r="BB1474" s="105" t="e">
        <f>VLOOKUP(C1474,#REF!, 2,FALSE)</f>
        <v>#REF!</v>
      </c>
      <c r="BP1474" s="52" t="s">
        <v>5068</v>
      </c>
      <c r="BQ1474" s="52" t="s">
        <v>672</v>
      </c>
      <c r="BR1474" s="52" t="s">
        <v>5069</v>
      </c>
      <c r="BX1474" s="52" t="s">
        <v>5068</v>
      </c>
      <c r="BY1474" s="52" t="s">
        <v>672</v>
      </c>
      <c r="BZ1474" s="52" t="s">
        <v>5069</v>
      </c>
    </row>
    <row r="1475" spans="54:78" x14ac:dyDescent="0.3">
      <c r="BB1475" s="105" t="e">
        <f>VLOOKUP(C1475,#REF!, 2,FALSE)</f>
        <v>#REF!</v>
      </c>
      <c r="BP1475" s="52" t="s">
        <v>5070</v>
      </c>
      <c r="BQ1475" s="52" t="s">
        <v>703</v>
      </c>
      <c r="BR1475" s="52" t="s">
        <v>5071</v>
      </c>
      <c r="BX1475" s="52" t="s">
        <v>5070</v>
      </c>
      <c r="BY1475" s="52" t="s">
        <v>703</v>
      </c>
      <c r="BZ1475" s="52" t="s">
        <v>5071</v>
      </c>
    </row>
    <row r="1476" spans="54:78" x14ac:dyDescent="0.3">
      <c r="BB1476" s="105" t="e">
        <f>VLOOKUP(C1476,#REF!, 2,FALSE)</f>
        <v>#REF!</v>
      </c>
      <c r="BP1476" s="52" t="s">
        <v>5072</v>
      </c>
      <c r="BQ1476" s="52" t="s">
        <v>645</v>
      </c>
      <c r="BR1476" s="52" t="s">
        <v>5073</v>
      </c>
      <c r="BX1476" s="52" t="s">
        <v>5072</v>
      </c>
      <c r="BY1476" s="52" t="s">
        <v>645</v>
      </c>
      <c r="BZ1476" s="52" t="s">
        <v>5073</v>
      </c>
    </row>
    <row r="1477" spans="54:78" x14ac:dyDescent="0.3">
      <c r="BB1477" s="105" t="e">
        <f>VLOOKUP(C1477,#REF!, 2,FALSE)</f>
        <v>#REF!</v>
      </c>
      <c r="BP1477" s="52" t="s">
        <v>5074</v>
      </c>
      <c r="BQ1477" s="52" t="s">
        <v>3019</v>
      </c>
      <c r="BR1477" s="52" t="s">
        <v>4494</v>
      </c>
      <c r="BX1477" s="52" t="s">
        <v>5074</v>
      </c>
      <c r="BY1477" s="52" t="s">
        <v>3019</v>
      </c>
      <c r="BZ1477" s="52" t="s">
        <v>4494</v>
      </c>
    </row>
    <row r="1478" spans="54:78" x14ac:dyDescent="0.3">
      <c r="BB1478" s="105" t="e">
        <f>VLOOKUP(C1478,#REF!, 2,FALSE)</f>
        <v>#REF!</v>
      </c>
      <c r="BP1478" s="52" t="s">
        <v>5077</v>
      </c>
      <c r="BQ1478" s="52" t="s">
        <v>630</v>
      </c>
      <c r="BR1478" s="52" t="s">
        <v>2993</v>
      </c>
      <c r="BX1478" s="52" t="s">
        <v>5077</v>
      </c>
      <c r="BY1478" s="52" t="s">
        <v>630</v>
      </c>
      <c r="BZ1478" s="52" t="s">
        <v>2993</v>
      </c>
    </row>
    <row r="1479" spans="54:78" x14ac:dyDescent="0.3">
      <c r="BB1479" s="105" t="e">
        <f>VLOOKUP(C1479,#REF!, 2,FALSE)</f>
        <v>#REF!</v>
      </c>
      <c r="BP1479" s="52" t="s">
        <v>5078</v>
      </c>
      <c r="BQ1479" s="52" t="s">
        <v>3276</v>
      </c>
      <c r="BR1479" s="52" t="s">
        <v>2993</v>
      </c>
      <c r="BX1479" s="52" t="s">
        <v>5078</v>
      </c>
      <c r="BY1479" s="52" t="s">
        <v>3276</v>
      </c>
      <c r="BZ1479" s="52" t="s">
        <v>2993</v>
      </c>
    </row>
    <row r="1480" spans="54:78" x14ac:dyDescent="0.3">
      <c r="BB1480" s="105" t="e">
        <f>VLOOKUP(C1480,#REF!, 2,FALSE)</f>
        <v>#REF!</v>
      </c>
      <c r="BP1480" s="52" t="s">
        <v>119</v>
      </c>
      <c r="BQ1480" s="52" t="s">
        <v>1350</v>
      </c>
      <c r="BR1480" s="52" t="s">
        <v>5079</v>
      </c>
      <c r="BX1480" s="52" t="s">
        <v>119</v>
      </c>
      <c r="BY1480" s="52" t="s">
        <v>1350</v>
      </c>
      <c r="BZ1480" s="52" t="s">
        <v>5079</v>
      </c>
    </row>
    <row r="1481" spans="54:78" x14ac:dyDescent="0.3">
      <c r="BB1481" s="105" t="e">
        <f>VLOOKUP(C1481,#REF!, 2,FALSE)</f>
        <v>#REF!</v>
      </c>
      <c r="BP1481" s="52" t="s">
        <v>5080</v>
      </c>
      <c r="BQ1481" s="52" t="s">
        <v>3223</v>
      </c>
      <c r="BR1481" s="52" t="s">
        <v>1814</v>
      </c>
      <c r="BX1481" s="52" t="s">
        <v>5080</v>
      </c>
      <c r="BY1481" s="52" t="s">
        <v>3223</v>
      </c>
      <c r="BZ1481" s="52" t="s">
        <v>1814</v>
      </c>
    </row>
    <row r="1482" spans="54:78" x14ac:dyDescent="0.3">
      <c r="BB1482" s="105" t="e">
        <f>VLOOKUP(C1482,#REF!, 2,FALSE)</f>
        <v>#REF!</v>
      </c>
      <c r="BP1482" s="52" t="s">
        <v>5081</v>
      </c>
      <c r="BQ1482" s="52" t="s">
        <v>722</v>
      </c>
      <c r="BR1482" s="52" t="s">
        <v>5082</v>
      </c>
      <c r="BX1482" s="52" t="s">
        <v>5081</v>
      </c>
      <c r="BY1482" s="52" t="s">
        <v>722</v>
      </c>
      <c r="BZ1482" s="52" t="s">
        <v>5082</v>
      </c>
    </row>
    <row r="1483" spans="54:78" x14ac:dyDescent="0.3">
      <c r="BB1483" s="105" t="e">
        <f>VLOOKUP(C1483,#REF!, 2,FALSE)</f>
        <v>#REF!</v>
      </c>
      <c r="BP1483" s="52" t="s">
        <v>5083</v>
      </c>
      <c r="BQ1483" s="52" t="s">
        <v>3223</v>
      </c>
      <c r="BR1483" s="52" t="s">
        <v>4548</v>
      </c>
      <c r="BX1483" s="52" t="s">
        <v>5083</v>
      </c>
      <c r="BY1483" s="52" t="s">
        <v>3223</v>
      </c>
      <c r="BZ1483" s="52" t="s">
        <v>4548</v>
      </c>
    </row>
    <row r="1484" spans="54:78" x14ac:dyDescent="0.3">
      <c r="BB1484" s="105" t="e">
        <f>VLOOKUP(C1484,#REF!, 2,FALSE)</f>
        <v>#REF!</v>
      </c>
      <c r="BP1484" s="52" t="s">
        <v>120</v>
      </c>
      <c r="BQ1484" s="52" t="s">
        <v>726</v>
      </c>
      <c r="BR1484" s="52" t="s">
        <v>5084</v>
      </c>
      <c r="BX1484" s="52" t="s">
        <v>120</v>
      </c>
      <c r="BY1484" s="52" t="s">
        <v>726</v>
      </c>
      <c r="BZ1484" s="52" t="s">
        <v>5084</v>
      </c>
    </row>
    <row r="1485" spans="54:78" x14ac:dyDescent="0.3">
      <c r="BB1485" s="105" t="e">
        <f>VLOOKUP(C1485,#REF!, 2,FALSE)</f>
        <v>#REF!</v>
      </c>
      <c r="BP1485" s="52" t="s">
        <v>5085</v>
      </c>
      <c r="BQ1485" s="52" t="s">
        <v>1350</v>
      </c>
      <c r="BR1485" s="52" t="s">
        <v>5087</v>
      </c>
      <c r="BX1485" s="52" t="s">
        <v>5085</v>
      </c>
      <c r="BY1485" s="52" t="s">
        <v>1350</v>
      </c>
      <c r="BZ1485" s="52" t="s">
        <v>5087</v>
      </c>
    </row>
    <row r="1486" spans="54:78" x14ac:dyDescent="0.3">
      <c r="BB1486" s="105" t="e">
        <f>VLOOKUP(C1486,#REF!, 2,FALSE)</f>
        <v>#REF!</v>
      </c>
      <c r="BP1486" s="52" t="s">
        <v>5088</v>
      </c>
      <c r="BQ1486" s="52" t="s">
        <v>1350</v>
      </c>
      <c r="BR1486" s="52" t="s">
        <v>5089</v>
      </c>
      <c r="BX1486" s="52" t="s">
        <v>5088</v>
      </c>
      <c r="BY1486" s="52" t="s">
        <v>1350</v>
      </c>
      <c r="BZ1486" s="52" t="s">
        <v>5089</v>
      </c>
    </row>
    <row r="1487" spans="54:78" x14ac:dyDescent="0.3">
      <c r="BB1487" s="105" t="e">
        <f>VLOOKUP(C1487,#REF!, 2,FALSE)</f>
        <v>#REF!</v>
      </c>
      <c r="BP1487" s="52" t="s">
        <v>5090</v>
      </c>
      <c r="BQ1487" s="52" t="s">
        <v>1147</v>
      </c>
      <c r="BR1487" s="52" t="s">
        <v>2485</v>
      </c>
      <c r="BX1487" s="52" t="s">
        <v>5090</v>
      </c>
      <c r="BY1487" s="52" t="s">
        <v>1147</v>
      </c>
      <c r="BZ1487" s="52" t="s">
        <v>2485</v>
      </c>
    </row>
    <row r="1488" spans="54:78" x14ac:dyDescent="0.3">
      <c r="BB1488" s="105" t="e">
        <f>VLOOKUP(C1488,#REF!, 2,FALSE)</f>
        <v>#REF!</v>
      </c>
      <c r="BP1488" s="52" t="s">
        <v>5091</v>
      </c>
      <c r="BQ1488" s="52" t="s">
        <v>1147</v>
      </c>
      <c r="BR1488" s="52" t="s">
        <v>5092</v>
      </c>
      <c r="BX1488" s="52" t="s">
        <v>5091</v>
      </c>
      <c r="BY1488" s="52" t="s">
        <v>1147</v>
      </c>
      <c r="BZ1488" s="52" t="s">
        <v>5092</v>
      </c>
    </row>
    <row r="1489" spans="54:78" x14ac:dyDescent="0.3">
      <c r="BB1489" s="105" t="e">
        <f>VLOOKUP(C1489,#REF!, 2,FALSE)</f>
        <v>#REF!</v>
      </c>
      <c r="BP1489" s="52" t="s">
        <v>5093</v>
      </c>
      <c r="BQ1489" s="52" t="s">
        <v>2993</v>
      </c>
      <c r="BR1489" s="52" t="s">
        <v>5094</v>
      </c>
      <c r="BX1489" s="52" t="s">
        <v>5093</v>
      </c>
      <c r="BY1489" s="52" t="s">
        <v>2993</v>
      </c>
      <c r="BZ1489" s="52" t="s">
        <v>5094</v>
      </c>
    </row>
    <row r="1490" spans="54:78" x14ac:dyDescent="0.3">
      <c r="BB1490" s="105" t="e">
        <f>VLOOKUP(C1490,#REF!, 2,FALSE)</f>
        <v>#REF!</v>
      </c>
      <c r="BP1490" s="52" t="s">
        <v>5095</v>
      </c>
      <c r="BQ1490" s="52" t="s">
        <v>1350</v>
      </c>
      <c r="BR1490" s="52" t="s">
        <v>5096</v>
      </c>
      <c r="BX1490" s="52" t="s">
        <v>5095</v>
      </c>
      <c r="BY1490" s="52" t="s">
        <v>1350</v>
      </c>
      <c r="BZ1490" s="52" t="s">
        <v>5096</v>
      </c>
    </row>
    <row r="1491" spans="54:78" x14ac:dyDescent="0.3">
      <c r="BB1491" s="105" t="e">
        <f>VLOOKUP(C1491,#REF!, 2,FALSE)</f>
        <v>#REF!</v>
      </c>
      <c r="BP1491" s="52" t="s">
        <v>5097</v>
      </c>
      <c r="BQ1491" s="52" t="s">
        <v>2993</v>
      </c>
      <c r="BR1491" s="52" t="s">
        <v>2993</v>
      </c>
      <c r="BX1491" s="52" t="s">
        <v>5097</v>
      </c>
      <c r="BY1491" s="52" t="s">
        <v>2993</v>
      </c>
      <c r="BZ1491" s="52" t="s">
        <v>2993</v>
      </c>
    </row>
    <row r="1492" spans="54:78" x14ac:dyDescent="0.3">
      <c r="BB1492" s="105" t="e">
        <f>VLOOKUP(C1492,#REF!, 2,FALSE)</f>
        <v>#REF!</v>
      </c>
      <c r="BP1492" s="52" t="s">
        <v>5099</v>
      </c>
      <c r="BQ1492" s="52" t="s">
        <v>3099</v>
      </c>
      <c r="BR1492" s="52" t="s">
        <v>5100</v>
      </c>
      <c r="BX1492" s="52" t="s">
        <v>5099</v>
      </c>
      <c r="BY1492" s="52" t="s">
        <v>3099</v>
      </c>
      <c r="BZ1492" s="52" t="s">
        <v>5100</v>
      </c>
    </row>
    <row r="1493" spans="54:78" x14ac:dyDescent="0.3">
      <c r="BB1493" s="105" t="e">
        <f>VLOOKUP(C1493,#REF!, 2,FALSE)</f>
        <v>#REF!</v>
      </c>
      <c r="BP1493" s="52" t="s">
        <v>5101</v>
      </c>
      <c r="BQ1493" s="52" t="s">
        <v>2993</v>
      </c>
      <c r="BR1493" s="52" t="s">
        <v>5102</v>
      </c>
      <c r="BX1493" s="52" t="s">
        <v>5101</v>
      </c>
      <c r="BY1493" s="52" t="s">
        <v>2993</v>
      </c>
      <c r="BZ1493" s="52" t="s">
        <v>5102</v>
      </c>
    </row>
    <row r="1494" spans="54:78" x14ac:dyDescent="0.3">
      <c r="BB1494" s="105" t="e">
        <f>VLOOKUP(C1494,#REF!, 2,FALSE)</f>
        <v>#REF!</v>
      </c>
      <c r="BP1494" s="52" t="s">
        <v>5103</v>
      </c>
      <c r="BQ1494" s="52" t="s">
        <v>726</v>
      </c>
      <c r="BR1494" s="52" t="s">
        <v>4607</v>
      </c>
      <c r="BX1494" s="52" t="s">
        <v>5103</v>
      </c>
      <c r="BY1494" s="52" t="s">
        <v>726</v>
      </c>
      <c r="BZ1494" s="52" t="s">
        <v>4607</v>
      </c>
    </row>
    <row r="1495" spans="54:78" x14ac:dyDescent="0.3">
      <c r="BB1495" s="105" t="e">
        <f>VLOOKUP(C1495,#REF!, 2,FALSE)</f>
        <v>#REF!</v>
      </c>
      <c r="BP1495" s="52" t="s">
        <v>5104</v>
      </c>
      <c r="BQ1495" s="52" t="s">
        <v>1277</v>
      </c>
      <c r="BR1495" s="52" t="s">
        <v>5105</v>
      </c>
      <c r="BX1495" s="52" t="s">
        <v>5104</v>
      </c>
      <c r="BY1495" s="52" t="s">
        <v>1277</v>
      </c>
      <c r="BZ1495" s="52" t="s">
        <v>5105</v>
      </c>
    </row>
    <row r="1496" spans="54:78" x14ac:dyDescent="0.3">
      <c r="BB1496" s="105" t="e">
        <f>VLOOKUP(C1496,#REF!, 2,FALSE)</f>
        <v>#REF!</v>
      </c>
      <c r="BP1496" s="52" t="s">
        <v>5106</v>
      </c>
      <c r="BQ1496" s="52" t="s">
        <v>668</v>
      </c>
      <c r="BR1496" s="52" t="s">
        <v>5107</v>
      </c>
      <c r="BX1496" s="52" t="s">
        <v>5106</v>
      </c>
      <c r="BY1496" s="52" t="s">
        <v>668</v>
      </c>
      <c r="BZ1496" s="52" t="s">
        <v>5107</v>
      </c>
    </row>
    <row r="1497" spans="54:78" x14ac:dyDescent="0.3">
      <c r="BB1497" s="105" t="e">
        <f>VLOOKUP(C1497,#REF!, 2,FALSE)</f>
        <v>#REF!</v>
      </c>
      <c r="BP1497" s="52" t="s">
        <v>159</v>
      </c>
      <c r="BQ1497" s="52" t="s">
        <v>722</v>
      </c>
      <c r="BR1497" s="52" t="s">
        <v>5109</v>
      </c>
      <c r="BX1497" s="52" t="s">
        <v>159</v>
      </c>
      <c r="BY1497" s="52" t="s">
        <v>722</v>
      </c>
      <c r="BZ1497" s="52" t="s">
        <v>5109</v>
      </c>
    </row>
    <row r="1498" spans="54:78" x14ac:dyDescent="0.3">
      <c r="BB1498" s="105" t="e">
        <f>VLOOKUP(C1498,#REF!, 2,FALSE)</f>
        <v>#REF!</v>
      </c>
      <c r="BP1498" s="52" t="s">
        <v>5110</v>
      </c>
      <c r="BQ1498" s="52" t="s">
        <v>805</v>
      </c>
      <c r="BR1498" s="52" t="s">
        <v>5111</v>
      </c>
      <c r="BX1498" s="52" t="s">
        <v>5110</v>
      </c>
      <c r="BY1498" s="52" t="s">
        <v>805</v>
      </c>
      <c r="BZ1498" s="52" t="s">
        <v>5111</v>
      </c>
    </row>
    <row r="1499" spans="54:78" x14ac:dyDescent="0.3">
      <c r="BB1499" s="105" t="e">
        <f>VLOOKUP(C1499,#REF!, 2,FALSE)</f>
        <v>#REF!</v>
      </c>
      <c r="BP1499" s="52" t="s">
        <v>5112</v>
      </c>
      <c r="BQ1499" s="52" t="s">
        <v>3223</v>
      </c>
      <c r="BR1499" s="52" t="s">
        <v>2997</v>
      </c>
      <c r="BX1499" s="52" t="s">
        <v>5112</v>
      </c>
      <c r="BY1499" s="52" t="s">
        <v>3223</v>
      </c>
      <c r="BZ1499" s="52" t="s">
        <v>2997</v>
      </c>
    </row>
    <row r="1500" spans="54:78" x14ac:dyDescent="0.3">
      <c r="BB1500" s="105" t="e">
        <f>VLOOKUP(C1500,#REF!, 2,FALSE)</f>
        <v>#REF!</v>
      </c>
      <c r="BP1500" s="52" t="s">
        <v>973</v>
      </c>
      <c r="BQ1500" s="52" t="s">
        <v>3059</v>
      </c>
      <c r="BR1500" s="52" t="s">
        <v>5113</v>
      </c>
      <c r="BX1500" s="52" t="s">
        <v>973</v>
      </c>
      <c r="BY1500" s="52" t="s">
        <v>3059</v>
      </c>
      <c r="BZ1500" s="52" t="s">
        <v>5113</v>
      </c>
    </row>
    <row r="1501" spans="54:78" x14ac:dyDescent="0.3">
      <c r="BB1501" s="105" t="e">
        <f>VLOOKUP(C1501,#REF!, 2,FALSE)</f>
        <v>#REF!</v>
      </c>
      <c r="BP1501" s="52" t="s">
        <v>5114</v>
      </c>
      <c r="BQ1501" s="52" t="s">
        <v>738</v>
      </c>
      <c r="BR1501" s="52" t="s">
        <v>5115</v>
      </c>
      <c r="BX1501" s="52" t="s">
        <v>5114</v>
      </c>
      <c r="BY1501" s="52" t="s">
        <v>738</v>
      </c>
      <c r="BZ1501" s="52" t="s">
        <v>5115</v>
      </c>
    </row>
    <row r="1502" spans="54:78" x14ac:dyDescent="0.3">
      <c r="BB1502" s="105" t="e">
        <f>VLOOKUP(C1502,#REF!, 2,FALSE)</f>
        <v>#REF!</v>
      </c>
      <c r="BP1502" s="52" t="s">
        <v>5116</v>
      </c>
      <c r="BQ1502" s="52" t="s">
        <v>1350</v>
      </c>
      <c r="BR1502" s="52" t="s">
        <v>4460</v>
      </c>
      <c r="BX1502" s="52" t="s">
        <v>5116</v>
      </c>
      <c r="BY1502" s="52" t="s">
        <v>1350</v>
      </c>
      <c r="BZ1502" s="52" t="s">
        <v>4460</v>
      </c>
    </row>
    <row r="1503" spans="54:78" x14ac:dyDescent="0.3">
      <c r="BB1503" s="105" t="e">
        <f>VLOOKUP(C1503,#REF!, 2,FALSE)</f>
        <v>#REF!</v>
      </c>
      <c r="BP1503" s="52" t="s">
        <v>5117</v>
      </c>
      <c r="BQ1503" s="52" t="s">
        <v>672</v>
      </c>
      <c r="BR1503" s="52" t="s">
        <v>5118</v>
      </c>
      <c r="BX1503" s="52" t="s">
        <v>5117</v>
      </c>
      <c r="BY1503" s="52" t="s">
        <v>672</v>
      </c>
      <c r="BZ1503" s="52" t="s">
        <v>5118</v>
      </c>
    </row>
    <row r="1504" spans="54:78" x14ac:dyDescent="0.3">
      <c r="BB1504" s="105" t="e">
        <f>VLOOKUP(C1504,#REF!, 2,FALSE)</f>
        <v>#REF!</v>
      </c>
      <c r="BP1504" s="52" t="s">
        <v>121</v>
      </c>
      <c r="BQ1504" s="52" t="s">
        <v>630</v>
      </c>
      <c r="BR1504" s="52" t="s">
        <v>662</v>
      </c>
      <c r="BX1504" s="52" t="s">
        <v>121</v>
      </c>
      <c r="BY1504" s="52" t="s">
        <v>630</v>
      </c>
      <c r="BZ1504" s="52" t="s">
        <v>662</v>
      </c>
    </row>
    <row r="1505" spans="54:78" x14ac:dyDescent="0.3">
      <c r="BB1505" s="105" t="e">
        <f>VLOOKUP(C1505,#REF!, 2,FALSE)</f>
        <v>#REF!</v>
      </c>
      <c r="BP1505" s="52" t="s">
        <v>5120</v>
      </c>
      <c r="BQ1505" s="52" t="s">
        <v>1350</v>
      </c>
      <c r="BR1505" s="52" t="s">
        <v>2309</v>
      </c>
      <c r="BX1505" s="52" t="s">
        <v>5120</v>
      </c>
      <c r="BY1505" s="52" t="s">
        <v>1350</v>
      </c>
      <c r="BZ1505" s="52" t="s">
        <v>2309</v>
      </c>
    </row>
    <row r="1506" spans="54:78" x14ac:dyDescent="0.3">
      <c r="BB1506" s="105" t="e">
        <f>VLOOKUP(C1506,#REF!, 2,FALSE)</f>
        <v>#REF!</v>
      </c>
      <c r="BP1506" s="52" t="s">
        <v>5121</v>
      </c>
      <c r="BQ1506" s="52" t="s">
        <v>870</v>
      </c>
      <c r="BR1506" s="52" t="s">
        <v>5122</v>
      </c>
      <c r="BX1506" s="52" t="s">
        <v>5121</v>
      </c>
      <c r="BY1506" s="52" t="s">
        <v>870</v>
      </c>
      <c r="BZ1506" s="52" t="s">
        <v>5122</v>
      </c>
    </row>
    <row r="1507" spans="54:78" x14ac:dyDescent="0.3">
      <c r="BB1507" s="105" t="e">
        <f>VLOOKUP(C1507,#REF!, 2,FALSE)</f>
        <v>#REF!</v>
      </c>
      <c r="BP1507" s="52" t="s">
        <v>5123</v>
      </c>
      <c r="BQ1507" s="52" t="s">
        <v>3223</v>
      </c>
      <c r="BR1507" s="52" t="s">
        <v>5124</v>
      </c>
      <c r="BX1507" s="52" t="s">
        <v>5123</v>
      </c>
      <c r="BY1507" s="52" t="s">
        <v>3223</v>
      </c>
      <c r="BZ1507" s="52" t="s">
        <v>5124</v>
      </c>
    </row>
    <row r="1508" spans="54:78" x14ac:dyDescent="0.3">
      <c r="BB1508" s="105" t="e">
        <f>VLOOKUP(C1508,#REF!, 2,FALSE)</f>
        <v>#REF!</v>
      </c>
      <c r="BP1508" s="52" t="s">
        <v>5126</v>
      </c>
      <c r="BQ1508" s="52" t="s">
        <v>3223</v>
      </c>
      <c r="BR1508" s="52" t="s">
        <v>5128</v>
      </c>
      <c r="BX1508" s="52" t="s">
        <v>5126</v>
      </c>
      <c r="BY1508" s="52" t="s">
        <v>3223</v>
      </c>
      <c r="BZ1508" s="52" t="s">
        <v>5128</v>
      </c>
    </row>
    <row r="1509" spans="54:78" x14ac:dyDescent="0.3">
      <c r="BB1509" s="105" t="e">
        <f>VLOOKUP(C1509,#REF!, 2,FALSE)</f>
        <v>#REF!</v>
      </c>
      <c r="BP1509" s="52" t="s">
        <v>5129</v>
      </c>
      <c r="BQ1509" s="52" t="s">
        <v>870</v>
      </c>
      <c r="BR1509" s="52" t="s">
        <v>4763</v>
      </c>
      <c r="BX1509" s="52" t="s">
        <v>5129</v>
      </c>
      <c r="BY1509" s="52" t="s">
        <v>870</v>
      </c>
      <c r="BZ1509" s="52" t="s">
        <v>4763</v>
      </c>
    </row>
    <row r="1510" spans="54:78" x14ac:dyDescent="0.3">
      <c r="BB1510" s="105" t="e">
        <f>VLOOKUP(C1510,#REF!, 2,FALSE)</f>
        <v>#REF!</v>
      </c>
      <c r="BP1510" s="52" t="s">
        <v>5132</v>
      </c>
      <c r="BQ1510" s="52" t="s">
        <v>3223</v>
      </c>
      <c r="BR1510" s="52" t="s">
        <v>5133</v>
      </c>
      <c r="BX1510" s="52" t="s">
        <v>5132</v>
      </c>
      <c r="BY1510" s="52" t="s">
        <v>3223</v>
      </c>
      <c r="BZ1510" s="52" t="s">
        <v>5133</v>
      </c>
    </row>
    <row r="1511" spans="54:78" x14ac:dyDescent="0.3">
      <c r="BB1511" s="105" t="e">
        <f>VLOOKUP(C1511,#REF!, 2,FALSE)</f>
        <v>#REF!</v>
      </c>
      <c r="BP1511" s="52" t="s">
        <v>974</v>
      </c>
      <c r="BQ1511" s="52" t="s">
        <v>811</v>
      </c>
      <c r="BR1511" s="52" t="s">
        <v>1797</v>
      </c>
      <c r="BX1511" s="52" t="s">
        <v>974</v>
      </c>
      <c r="BY1511" s="52" t="s">
        <v>811</v>
      </c>
      <c r="BZ1511" s="52" t="s">
        <v>1797</v>
      </c>
    </row>
    <row r="1512" spans="54:78" x14ac:dyDescent="0.3">
      <c r="BB1512" s="105" t="e">
        <f>VLOOKUP(C1512,#REF!, 2,FALSE)</f>
        <v>#REF!</v>
      </c>
      <c r="BP1512" s="52" t="s">
        <v>5134</v>
      </c>
      <c r="BQ1512" s="52" t="s">
        <v>726</v>
      </c>
      <c r="BR1512" s="52" t="s">
        <v>809</v>
      </c>
      <c r="BX1512" s="52" t="s">
        <v>5134</v>
      </c>
      <c r="BY1512" s="52" t="s">
        <v>726</v>
      </c>
      <c r="BZ1512" s="52" t="s">
        <v>809</v>
      </c>
    </row>
    <row r="1513" spans="54:78" x14ac:dyDescent="0.3">
      <c r="BB1513" s="105" t="e">
        <f>VLOOKUP(C1513,#REF!, 2,FALSE)</f>
        <v>#REF!</v>
      </c>
      <c r="BP1513" s="52" t="s">
        <v>5136</v>
      </c>
      <c r="BQ1513" s="52" t="s">
        <v>870</v>
      </c>
      <c r="BR1513" s="52" t="s">
        <v>1700</v>
      </c>
      <c r="BX1513" s="52" t="s">
        <v>5136</v>
      </c>
      <c r="BY1513" s="52" t="s">
        <v>870</v>
      </c>
      <c r="BZ1513" s="52" t="s">
        <v>1700</v>
      </c>
    </row>
    <row r="1514" spans="54:78" x14ac:dyDescent="0.3">
      <c r="BB1514" s="105" t="e">
        <f>VLOOKUP(C1514,#REF!, 2,FALSE)</f>
        <v>#REF!</v>
      </c>
      <c r="BP1514" s="52" t="s">
        <v>5138</v>
      </c>
      <c r="BQ1514" s="52" t="s">
        <v>3223</v>
      </c>
      <c r="BR1514" s="52" t="s">
        <v>5139</v>
      </c>
      <c r="BX1514" s="52" t="s">
        <v>5138</v>
      </c>
      <c r="BY1514" s="52" t="s">
        <v>3223</v>
      </c>
      <c r="BZ1514" s="52" t="s">
        <v>5139</v>
      </c>
    </row>
    <row r="1515" spans="54:78" x14ac:dyDescent="0.3">
      <c r="BB1515" s="105" t="e">
        <f>VLOOKUP(C1515,#REF!, 2,FALSE)</f>
        <v>#REF!</v>
      </c>
      <c r="BP1515" s="52" t="s">
        <v>5141</v>
      </c>
      <c r="BQ1515" s="52" t="s">
        <v>802</v>
      </c>
      <c r="BR1515" s="52" t="s">
        <v>5143</v>
      </c>
      <c r="BX1515" s="52" t="s">
        <v>5141</v>
      </c>
      <c r="BY1515" s="52" t="s">
        <v>802</v>
      </c>
      <c r="BZ1515" s="52" t="s">
        <v>5143</v>
      </c>
    </row>
    <row r="1516" spans="54:78" x14ac:dyDescent="0.3">
      <c r="BB1516" s="105" t="e">
        <f>VLOOKUP(C1516,#REF!, 2,FALSE)</f>
        <v>#REF!</v>
      </c>
      <c r="BP1516" s="52" t="s">
        <v>5144</v>
      </c>
      <c r="BQ1516" s="52" t="s">
        <v>668</v>
      </c>
      <c r="BR1516" s="52" t="s">
        <v>5146</v>
      </c>
      <c r="BX1516" s="52" t="s">
        <v>5144</v>
      </c>
      <c r="BY1516" s="52" t="s">
        <v>668</v>
      </c>
      <c r="BZ1516" s="52" t="s">
        <v>5146</v>
      </c>
    </row>
    <row r="1517" spans="54:78" x14ac:dyDescent="0.3">
      <c r="BB1517" s="105" t="e">
        <f>VLOOKUP(C1517,#REF!, 2,FALSE)</f>
        <v>#REF!</v>
      </c>
      <c r="BP1517" s="52" t="s">
        <v>5147</v>
      </c>
      <c r="BQ1517" s="52" t="s">
        <v>857</v>
      </c>
      <c r="BR1517" s="52" t="s">
        <v>1394</v>
      </c>
      <c r="BX1517" s="52" t="s">
        <v>5147</v>
      </c>
      <c r="BY1517" s="52" t="s">
        <v>857</v>
      </c>
      <c r="BZ1517" s="52" t="s">
        <v>1394</v>
      </c>
    </row>
    <row r="1518" spans="54:78" x14ac:dyDescent="0.3">
      <c r="BB1518" s="105" t="e">
        <f>VLOOKUP(C1518,#REF!, 2,FALSE)</f>
        <v>#REF!</v>
      </c>
      <c r="BP1518" s="52" t="s">
        <v>5148</v>
      </c>
      <c r="BQ1518" s="52" t="s">
        <v>870</v>
      </c>
      <c r="BR1518" s="52" t="s">
        <v>5149</v>
      </c>
      <c r="BX1518" s="52" t="s">
        <v>5148</v>
      </c>
      <c r="BY1518" s="52" t="s">
        <v>870</v>
      </c>
      <c r="BZ1518" s="52" t="s">
        <v>5149</v>
      </c>
    </row>
    <row r="1519" spans="54:78" x14ac:dyDescent="0.3">
      <c r="BB1519" s="105" t="e">
        <f>VLOOKUP(C1519,#REF!, 2,FALSE)</f>
        <v>#REF!</v>
      </c>
      <c r="BP1519" s="52" t="s">
        <v>5150</v>
      </c>
      <c r="BQ1519" s="52" t="s">
        <v>1280</v>
      </c>
      <c r="BR1519" s="52" t="s">
        <v>2104</v>
      </c>
      <c r="BX1519" s="52" t="s">
        <v>5150</v>
      </c>
      <c r="BY1519" s="52" t="s">
        <v>1280</v>
      </c>
      <c r="BZ1519" s="52" t="s">
        <v>2104</v>
      </c>
    </row>
    <row r="1520" spans="54:78" x14ac:dyDescent="0.3">
      <c r="BB1520" s="105" t="e">
        <f>VLOOKUP(C1520,#REF!, 2,FALSE)</f>
        <v>#REF!</v>
      </c>
      <c r="BP1520" s="52" t="s">
        <v>5153</v>
      </c>
      <c r="BQ1520" s="52" t="s">
        <v>624</v>
      </c>
      <c r="BR1520" s="52" t="s">
        <v>5154</v>
      </c>
      <c r="BX1520" s="52" t="s">
        <v>5153</v>
      </c>
      <c r="BY1520" s="52" t="s">
        <v>624</v>
      </c>
      <c r="BZ1520" s="52" t="s">
        <v>5154</v>
      </c>
    </row>
    <row r="1521" spans="54:78" x14ac:dyDescent="0.3">
      <c r="BB1521" s="105" t="e">
        <f>VLOOKUP(C1521,#REF!, 2,FALSE)</f>
        <v>#REF!</v>
      </c>
      <c r="BP1521" s="52" t="s">
        <v>160</v>
      </c>
      <c r="BQ1521" s="52" t="s">
        <v>722</v>
      </c>
      <c r="BR1521" s="52" t="s">
        <v>5156</v>
      </c>
      <c r="BX1521" s="52" t="s">
        <v>160</v>
      </c>
      <c r="BY1521" s="52" t="s">
        <v>722</v>
      </c>
      <c r="BZ1521" s="52" t="s">
        <v>5156</v>
      </c>
    </row>
    <row r="1522" spans="54:78" x14ac:dyDescent="0.3">
      <c r="BB1522" s="105" t="e">
        <f>VLOOKUP(C1522,#REF!, 2,FALSE)</f>
        <v>#REF!</v>
      </c>
      <c r="BP1522" s="52" t="s">
        <v>5157</v>
      </c>
      <c r="BQ1522" s="52" t="s">
        <v>3223</v>
      </c>
      <c r="BR1522" s="52" t="s">
        <v>5158</v>
      </c>
      <c r="BX1522" s="52" t="s">
        <v>5157</v>
      </c>
      <c r="BY1522" s="52" t="s">
        <v>3223</v>
      </c>
      <c r="BZ1522" s="52" t="s">
        <v>5158</v>
      </c>
    </row>
    <row r="1523" spans="54:78" x14ac:dyDescent="0.3">
      <c r="BB1523" s="105" t="e">
        <f>VLOOKUP(C1523,#REF!, 2,FALSE)</f>
        <v>#REF!</v>
      </c>
      <c r="BP1523" s="52" t="s">
        <v>975</v>
      </c>
      <c r="BQ1523" s="52" t="s">
        <v>628</v>
      </c>
      <c r="BR1523" s="52" t="s">
        <v>5159</v>
      </c>
      <c r="BX1523" s="52" t="s">
        <v>975</v>
      </c>
      <c r="BY1523" s="52" t="s">
        <v>628</v>
      </c>
      <c r="BZ1523" s="52" t="s">
        <v>5159</v>
      </c>
    </row>
    <row r="1524" spans="54:78" x14ac:dyDescent="0.3">
      <c r="BB1524" s="105" t="e">
        <f>VLOOKUP(C1524,#REF!, 2,FALSE)</f>
        <v>#REF!</v>
      </c>
      <c r="BP1524" s="52" t="s">
        <v>5160</v>
      </c>
      <c r="BQ1524" s="52" t="s">
        <v>3223</v>
      </c>
      <c r="BR1524" s="52" t="s">
        <v>5065</v>
      </c>
      <c r="BX1524" s="52" t="s">
        <v>5160</v>
      </c>
      <c r="BY1524" s="52" t="s">
        <v>3223</v>
      </c>
      <c r="BZ1524" s="52" t="s">
        <v>5065</v>
      </c>
    </row>
    <row r="1525" spans="54:78" x14ac:dyDescent="0.3">
      <c r="BB1525" s="105" t="e">
        <f>VLOOKUP(C1525,#REF!, 2,FALSE)</f>
        <v>#REF!</v>
      </c>
      <c r="BP1525" s="52" t="s">
        <v>5162</v>
      </c>
      <c r="BQ1525" s="52" t="s">
        <v>3223</v>
      </c>
      <c r="BR1525" s="52" t="s">
        <v>5163</v>
      </c>
      <c r="BX1525" s="52" t="s">
        <v>5162</v>
      </c>
      <c r="BY1525" s="52" t="s">
        <v>3223</v>
      </c>
      <c r="BZ1525" s="52" t="s">
        <v>5163</v>
      </c>
    </row>
    <row r="1526" spans="54:78" x14ac:dyDescent="0.3">
      <c r="BB1526" s="105" t="e">
        <f>VLOOKUP(C1526,#REF!, 2,FALSE)</f>
        <v>#REF!</v>
      </c>
      <c r="BP1526" s="52" t="s">
        <v>5164</v>
      </c>
      <c r="BQ1526" s="52" t="s">
        <v>1078</v>
      </c>
      <c r="BR1526" s="52" t="s">
        <v>1065</v>
      </c>
      <c r="BX1526" s="52" t="s">
        <v>5164</v>
      </c>
      <c r="BY1526" s="52" t="s">
        <v>1078</v>
      </c>
      <c r="BZ1526" s="52" t="s">
        <v>1065</v>
      </c>
    </row>
    <row r="1527" spans="54:78" x14ac:dyDescent="0.3">
      <c r="BB1527" s="105" t="e">
        <f>VLOOKUP(C1527,#REF!, 2,FALSE)</f>
        <v>#REF!</v>
      </c>
      <c r="BP1527" s="52" t="s">
        <v>5166</v>
      </c>
      <c r="BQ1527" s="52" t="s">
        <v>3019</v>
      </c>
      <c r="BR1527" s="52" t="s">
        <v>2993</v>
      </c>
      <c r="BX1527" s="52" t="s">
        <v>5166</v>
      </c>
      <c r="BY1527" s="52" t="s">
        <v>3019</v>
      </c>
      <c r="BZ1527" s="52" t="s">
        <v>2993</v>
      </c>
    </row>
    <row r="1528" spans="54:78" x14ac:dyDescent="0.3">
      <c r="BB1528" s="105" t="e">
        <f>VLOOKUP(C1528,#REF!, 2,FALSE)</f>
        <v>#REF!</v>
      </c>
      <c r="BP1528" s="52" t="s">
        <v>5167</v>
      </c>
      <c r="BQ1528" s="52" t="s">
        <v>3223</v>
      </c>
      <c r="BR1528" s="52" t="s">
        <v>5168</v>
      </c>
      <c r="BX1528" s="52" t="s">
        <v>5167</v>
      </c>
      <c r="BY1528" s="52" t="s">
        <v>3223</v>
      </c>
      <c r="BZ1528" s="52" t="s">
        <v>5168</v>
      </c>
    </row>
    <row r="1529" spans="54:78" x14ac:dyDescent="0.3">
      <c r="BB1529" s="105" t="e">
        <f>VLOOKUP(C1529,#REF!, 2,FALSE)</f>
        <v>#REF!</v>
      </c>
      <c r="BP1529" s="52" t="s">
        <v>5169</v>
      </c>
      <c r="BQ1529" s="52" t="s">
        <v>2993</v>
      </c>
      <c r="BR1529" s="52" t="s">
        <v>1345</v>
      </c>
      <c r="BX1529" s="52" t="s">
        <v>5169</v>
      </c>
      <c r="BY1529" s="52" t="s">
        <v>2993</v>
      </c>
      <c r="BZ1529" s="52" t="s">
        <v>1345</v>
      </c>
    </row>
    <row r="1530" spans="54:78" x14ac:dyDescent="0.3">
      <c r="BB1530" s="105" t="e">
        <f>VLOOKUP(C1530,#REF!, 2,FALSE)</f>
        <v>#REF!</v>
      </c>
      <c r="BP1530" s="52" t="s">
        <v>5170</v>
      </c>
      <c r="BQ1530" s="52" t="s">
        <v>1147</v>
      </c>
      <c r="BR1530" s="52" t="s">
        <v>1056</v>
      </c>
      <c r="BX1530" s="52" t="s">
        <v>5170</v>
      </c>
      <c r="BY1530" s="52" t="s">
        <v>1147</v>
      </c>
      <c r="BZ1530" s="52" t="s">
        <v>1056</v>
      </c>
    </row>
    <row r="1531" spans="54:78" x14ac:dyDescent="0.3">
      <c r="BB1531" s="105" t="e">
        <f>VLOOKUP(C1531,#REF!, 2,FALSE)</f>
        <v>#REF!</v>
      </c>
      <c r="BP1531" s="52" t="s">
        <v>5171</v>
      </c>
      <c r="BQ1531" s="52" t="s">
        <v>2988</v>
      </c>
      <c r="BR1531" s="52" t="s">
        <v>2993</v>
      </c>
      <c r="BX1531" s="52" t="s">
        <v>5171</v>
      </c>
      <c r="BY1531" s="52" t="s">
        <v>2988</v>
      </c>
      <c r="BZ1531" s="52" t="s">
        <v>2993</v>
      </c>
    </row>
    <row r="1532" spans="54:78" x14ac:dyDescent="0.3">
      <c r="BB1532" s="105" t="e">
        <f>VLOOKUP(C1532,#REF!, 2,FALSE)</f>
        <v>#REF!</v>
      </c>
      <c r="BP1532" s="52" t="s">
        <v>5172</v>
      </c>
      <c r="BQ1532" s="52" t="s">
        <v>642</v>
      </c>
      <c r="BR1532" s="52" t="s">
        <v>5173</v>
      </c>
      <c r="BX1532" s="52" t="s">
        <v>5172</v>
      </c>
      <c r="BY1532" s="52" t="s">
        <v>642</v>
      </c>
      <c r="BZ1532" s="52" t="s">
        <v>5173</v>
      </c>
    </row>
    <row r="1533" spans="54:78" x14ac:dyDescent="0.3">
      <c r="BB1533" s="105" t="e">
        <f>VLOOKUP(C1533,#REF!, 2,FALSE)</f>
        <v>#REF!</v>
      </c>
      <c r="BP1533" s="52" t="s">
        <v>5174</v>
      </c>
      <c r="BQ1533" s="52" t="s">
        <v>2993</v>
      </c>
      <c r="BR1533" s="52" t="s">
        <v>2993</v>
      </c>
      <c r="BX1533" s="52" t="s">
        <v>5174</v>
      </c>
      <c r="BY1533" s="52" t="s">
        <v>2993</v>
      </c>
      <c r="BZ1533" s="52" t="s">
        <v>2993</v>
      </c>
    </row>
    <row r="1534" spans="54:78" x14ac:dyDescent="0.3">
      <c r="BB1534" s="105" t="e">
        <f>VLOOKUP(C1534,#REF!, 2,FALSE)</f>
        <v>#REF!</v>
      </c>
      <c r="BP1534" s="52" t="s">
        <v>5175</v>
      </c>
      <c r="BQ1534" s="52" t="s">
        <v>2993</v>
      </c>
      <c r="BR1534" s="52" t="s">
        <v>2993</v>
      </c>
      <c r="BX1534" s="52" t="s">
        <v>5175</v>
      </c>
      <c r="BY1534" s="52" t="s">
        <v>2993</v>
      </c>
      <c r="BZ1534" s="52" t="s">
        <v>2993</v>
      </c>
    </row>
    <row r="1535" spans="54:78" x14ac:dyDescent="0.3">
      <c r="BB1535" s="105" t="e">
        <f>VLOOKUP(C1535,#REF!, 2,FALSE)</f>
        <v>#REF!</v>
      </c>
      <c r="BP1535" s="52" t="s">
        <v>5178</v>
      </c>
      <c r="BQ1535" s="52" t="s">
        <v>661</v>
      </c>
      <c r="BR1535" s="52" t="s">
        <v>5179</v>
      </c>
      <c r="BX1535" s="52" t="s">
        <v>5178</v>
      </c>
      <c r="BY1535" s="52" t="s">
        <v>661</v>
      </c>
      <c r="BZ1535" s="52" t="s">
        <v>5179</v>
      </c>
    </row>
    <row r="1536" spans="54:78" x14ac:dyDescent="0.3">
      <c r="BB1536" s="105" t="e">
        <f>VLOOKUP(C1536,#REF!, 2,FALSE)</f>
        <v>#REF!</v>
      </c>
      <c r="BP1536" s="52" t="s">
        <v>976</v>
      </c>
      <c r="BQ1536" s="52" t="s">
        <v>3223</v>
      </c>
      <c r="BR1536" s="52" t="s">
        <v>2101</v>
      </c>
      <c r="BX1536" s="52" t="s">
        <v>976</v>
      </c>
      <c r="BY1536" s="52" t="s">
        <v>3223</v>
      </c>
      <c r="BZ1536" s="52" t="s">
        <v>2101</v>
      </c>
    </row>
    <row r="1537" spans="54:78" x14ac:dyDescent="0.3">
      <c r="BB1537" s="105" t="e">
        <f>VLOOKUP(C1537,#REF!, 2,FALSE)</f>
        <v>#REF!</v>
      </c>
      <c r="BP1537" s="52" t="s">
        <v>977</v>
      </c>
      <c r="BQ1537" s="52" t="s">
        <v>2988</v>
      </c>
      <c r="BR1537" s="52" t="s">
        <v>1013</v>
      </c>
      <c r="BX1537" s="52" t="s">
        <v>977</v>
      </c>
      <c r="BY1537" s="52" t="s">
        <v>2988</v>
      </c>
      <c r="BZ1537" s="52" t="s">
        <v>1013</v>
      </c>
    </row>
    <row r="1538" spans="54:78" x14ac:dyDescent="0.3">
      <c r="BB1538" s="105" t="e">
        <f>VLOOKUP(C1538,#REF!, 2,FALSE)</f>
        <v>#REF!</v>
      </c>
      <c r="BP1538" s="52" t="s">
        <v>978</v>
      </c>
      <c r="BQ1538" s="52" t="s">
        <v>622</v>
      </c>
      <c r="BR1538" s="52" t="s">
        <v>1819</v>
      </c>
      <c r="BX1538" s="52" t="s">
        <v>978</v>
      </c>
      <c r="BY1538" s="52" t="s">
        <v>622</v>
      </c>
      <c r="BZ1538" s="52" t="s">
        <v>1819</v>
      </c>
    </row>
    <row r="1539" spans="54:78" x14ac:dyDescent="0.3">
      <c r="BB1539" s="105" t="e">
        <f>VLOOKUP(C1539,#REF!, 2,FALSE)</f>
        <v>#REF!</v>
      </c>
      <c r="BP1539" s="52" t="s">
        <v>5180</v>
      </c>
      <c r="BQ1539" s="52" t="s">
        <v>668</v>
      </c>
      <c r="BR1539" s="52" t="s">
        <v>5181</v>
      </c>
      <c r="BX1539" s="52" t="s">
        <v>5180</v>
      </c>
      <c r="BY1539" s="52" t="s">
        <v>668</v>
      </c>
      <c r="BZ1539" s="52" t="s">
        <v>5181</v>
      </c>
    </row>
    <row r="1540" spans="54:78" x14ac:dyDescent="0.3">
      <c r="BB1540" s="105" t="e">
        <f>VLOOKUP(C1540,#REF!, 2,FALSE)</f>
        <v>#REF!</v>
      </c>
      <c r="BP1540" s="52" t="s">
        <v>5183</v>
      </c>
      <c r="BQ1540" s="52" t="s">
        <v>17035</v>
      </c>
      <c r="BR1540" s="52" t="s">
        <v>3191</v>
      </c>
      <c r="BX1540" s="52" t="s">
        <v>5183</v>
      </c>
      <c r="BY1540" s="52" t="s">
        <v>17035</v>
      </c>
      <c r="BZ1540" s="52" t="s">
        <v>3191</v>
      </c>
    </row>
    <row r="1541" spans="54:78" x14ac:dyDescent="0.3">
      <c r="BB1541" s="105" t="e">
        <f>VLOOKUP(C1541,#REF!, 2,FALSE)</f>
        <v>#REF!</v>
      </c>
      <c r="BP1541" s="52" t="s">
        <v>5184</v>
      </c>
      <c r="BQ1541" s="52" t="s">
        <v>668</v>
      </c>
      <c r="BR1541" s="52" t="s">
        <v>2834</v>
      </c>
      <c r="BX1541" s="52" t="s">
        <v>5184</v>
      </c>
      <c r="BY1541" s="52" t="s">
        <v>668</v>
      </c>
      <c r="BZ1541" s="52" t="s">
        <v>2834</v>
      </c>
    </row>
    <row r="1542" spans="54:78" x14ac:dyDescent="0.3">
      <c r="BB1542" s="105" t="e">
        <f>VLOOKUP(C1542,#REF!, 2,FALSE)</f>
        <v>#REF!</v>
      </c>
      <c r="BP1542" s="52" t="s">
        <v>5185</v>
      </c>
      <c r="BQ1542" s="52" t="s">
        <v>3059</v>
      </c>
      <c r="BR1542" s="52" t="s">
        <v>5186</v>
      </c>
      <c r="BX1542" s="52" t="s">
        <v>5185</v>
      </c>
      <c r="BY1542" s="52" t="s">
        <v>3059</v>
      </c>
      <c r="BZ1542" s="52" t="s">
        <v>5186</v>
      </c>
    </row>
    <row r="1543" spans="54:78" x14ac:dyDescent="0.3">
      <c r="BB1543" s="105" t="e">
        <f>VLOOKUP(C1543,#REF!, 2,FALSE)</f>
        <v>#REF!</v>
      </c>
      <c r="BP1543" s="52" t="s">
        <v>5188</v>
      </c>
      <c r="BQ1543" s="52" t="s">
        <v>672</v>
      </c>
      <c r="BR1543" s="52" t="s">
        <v>4169</v>
      </c>
      <c r="BX1543" s="52" t="s">
        <v>5188</v>
      </c>
      <c r="BY1543" s="52" t="s">
        <v>672</v>
      </c>
      <c r="BZ1543" s="52" t="s">
        <v>4169</v>
      </c>
    </row>
    <row r="1544" spans="54:78" x14ac:dyDescent="0.3">
      <c r="BB1544" s="105" t="e">
        <f>VLOOKUP(C1544,#REF!, 2,FALSE)</f>
        <v>#REF!</v>
      </c>
      <c r="BP1544" s="52" t="s">
        <v>979</v>
      </c>
      <c r="BQ1544" s="52" t="s">
        <v>870</v>
      </c>
      <c r="BR1544" s="52" t="s">
        <v>5190</v>
      </c>
      <c r="BX1544" s="52" t="s">
        <v>979</v>
      </c>
      <c r="BY1544" s="52" t="s">
        <v>870</v>
      </c>
      <c r="BZ1544" s="52" t="s">
        <v>5190</v>
      </c>
    </row>
    <row r="1545" spans="54:78" x14ac:dyDescent="0.3">
      <c r="BB1545" s="105" t="e">
        <f>VLOOKUP(C1545,#REF!, 2,FALSE)</f>
        <v>#REF!</v>
      </c>
      <c r="BP1545" s="52" t="s">
        <v>5191</v>
      </c>
      <c r="BQ1545" s="52" t="s">
        <v>642</v>
      </c>
      <c r="BR1545" s="52" t="s">
        <v>5192</v>
      </c>
      <c r="BX1545" s="52" t="s">
        <v>5191</v>
      </c>
      <c r="BY1545" s="52" t="s">
        <v>642</v>
      </c>
      <c r="BZ1545" s="52" t="s">
        <v>5192</v>
      </c>
    </row>
    <row r="1546" spans="54:78" x14ac:dyDescent="0.3">
      <c r="BB1546" s="105" t="e">
        <f>VLOOKUP(C1546,#REF!, 2,FALSE)</f>
        <v>#REF!</v>
      </c>
      <c r="BP1546" s="52" t="s">
        <v>5193</v>
      </c>
      <c r="BQ1546" s="52" t="s">
        <v>818</v>
      </c>
      <c r="BR1546" s="52" t="s">
        <v>5194</v>
      </c>
      <c r="BX1546" s="52" t="s">
        <v>5193</v>
      </c>
      <c r="BY1546" s="52" t="s">
        <v>818</v>
      </c>
      <c r="BZ1546" s="52" t="s">
        <v>5194</v>
      </c>
    </row>
    <row r="1547" spans="54:78" x14ac:dyDescent="0.3">
      <c r="BB1547" s="105" t="e">
        <f>VLOOKUP(C1547,#REF!, 2,FALSE)</f>
        <v>#REF!</v>
      </c>
      <c r="BP1547" s="52" t="s">
        <v>5195</v>
      </c>
      <c r="BQ1547" s="52" t="s">
        <v>3103</v>
      </c>
      <c r="BR1547" s="52" t="s">
        <v>5197</v>
      </c>
      <c r="BX1547" s="52" t="s">
        <v>5195</v>
      </c>
      <c r="BY1547" s="52" t="s">
        <v>3103</v>
      </c>
      <c r="BZ1547" s="52" t="s">
        <v>5197</v>
      </c>
    </row>
    <row r="1548" spans="54:78" x14ac:dyDescent="0.3">
      <c r="BB1548" s="105" t="e">
        <f>VLOOKUP(C1548,#REF!, 2,FALSE)</f>
        <v>#REF!</v>
      </c>
      <c r="BP1548" s="52" t="s">
        <v>5198</v>
      </c>
      <c r="BQ1548" s="52" t="s">
        <v>818</v>
      </c>
      <c r="BR1548" s="52" t="s">
        <v>5200</v>
      </c>
      <c r="BX1548" s="52" t="s">
        <v>5198</v>
      </c>
      <c r="BY1548" s="52" t="s">
        <v>818</v>
      </c>
      <c r="BZ1548" s="52" t="s">
        <v>5200</v>
      </c>
    </row>
    <row r="1549" spans="54:78" x14ac:dyDescent="0.3">
      <c r="BB1549" s="105" t="e">
        <f>VLOOKUP(C1549,#REF!, 2,FALSE)</f>
        <v>#REF!</v>
      </c>
      <c r="BP1549" s="52" t="s">
        <v>5201</v>
      </c>
      <c r="BQ1549" s="52" t="s">
        <v>2993</v>
      </c>
      <c r="BR1549" s="52" t="s">
        <v>2993</v>
      </c>
      <c r="BX1549" s="52" t="s">
        <v>5201</v>
      </c>
      <c r="BY1549" s="52" t="s">
        <v>2993</v>
      </c>
      <c r="BZ1549" s="52" t="s">
        <v>2993</v>
      </c>
    </row>
    <row r="1550" spans="54:78" x14ac:dyDescent="0.3">
      <c r="BB1550" s="105" t="e">
        <f>VLOOKUP(C1550,#REF!, 2,FALSE)</f>
        <v>#REF!</v>
      </c>
      <c r="BP1550" s="52" t="s">
        <v>5202</v>
      </c>
      <c r="BQ1550" s="52" t="s">
        <v>779</v>
      </c>
      <c r="BR1550" s="52" t="s">
        <v>1876</v>
      </c>
      <c r="BX1550" s="52" t="s">
        <v>5202</v>
      </c>
      <c r="BY1550" s="52" t="s">
        <v>779</v>
      </c>
      <c r="BZ1550" s="52" t="s">
        <v>1876</v>
      </c>
    </row>
    <row r="1551" spans="54:78" x14ac:dyDescent="0.3">
      <c r="BB1551" s="105" t="e">
        <f>VLOOKUP(C1551,#REF!, 2,FALSE)</f>
        <v>#REF!</v>
      </c>
      <c r="BP1551" s="52" t="s">
        <v>5204</v>
      </c>
      <c r="BQ1551" s="52" t="s">
        <v>643</v>
      </c>
      <c r="BR1551" s="52" t="s">
        <v>5205</v>
      </c>
      <c r="BX1551" s="52" t="s">
        <v>5204</v>
      </c>
      <c r="BY1551" s="52" t="s">
        <v>643</v>
      </c>
      <c r="BZ1551" s="52" t="s">
        <v>5205</v>
      </c>
    </row>
    <row r="1552" spans="54:78" x14ac:dyDescent="0.3">
      <c r="BB1552" s="105" t="e">
        <f>VLOOKUP(C1552,#REF!, 2,FALSE)</f>
        <v>#REF!</v>
      </c>
      <c r="BP1552" s="52" t="s">
        <v>5206</v>
      </c>
      <c r="BQ1552" s="52" t="s">
        <v>805</v>
      </c>
      <c r="BR1552" s="52" t="s">
        <v>3204</v>
      </c>
      <c r="BX1552" s="52" t="s">
        <v>5206</v>
      </c>
      <c r="BY1552" s="52" t="s">
        <v>805</v>
      </c>
      <c r="BZ1552" s="52" t="s">
        <v>3204</v>
      </c>
    </row>
    <row r="1553" spans="54:78" x14ac:dyDescent="0.3">
      <c r="BB1553" s="105" t="e">
        <f>VLOOKUP(C1553,#REF!, 2,FALSE)</f>
        <v>#REF!</v>
      </c>
      <c r="BP1553" s="52" t="s">
        <v>980</v>
      </c>
      <c r="BQ1553" s="52" t="s">
        <v>631</v>
      </c>
      <c r="BR1553" s="52" t="s">
        <v>2886</v>
      </c>
      <c r="BX1553" s="52" t="s">
        <v>980</v>
      </c>
      <c r="BY1553" s="52" t="s">
        <v>631</v>
      </c>
      <c r="BZ1553" s="52" t="s">
        <v>2886</v>
      </c>
    </row>
    <row r="1554" spans="54:78" x14ac:dyDescent="0.3">
      <c r="BB1554" s="105" t="e">
        <f>VLOOKUP(C1554,#REF!, 2,FALSE)</f>
        <v>#REF!</v>
      </c>
      <c r="BP1554" s="52" t="s">
        <v>981</v>
      </c>
      <c r="BQ1554" s="52" t="s">
        <v>633</v>
      </c>
      <c r="BR1554" s="52" t="s">
        <v>5210</v>
      </c>
      <c r="BX1554" s="52" t="s">
        <v>981</v>
      </c>
      <c r="BY1554" s="52" t="s">
        <v>633</v>
      </c>
      <c r="BZ1554" s="52" t="s">
        <v>5210</v>
      </c>
    </row>
    <row r="1555" spans="54:78" x14ac:dyDescent="0.3">
      <c r="BB1555" s="105" t="e">
        <f>VLOOKUP(C1555,#REF!, 2,FALSE)</f>
        <v>#REF!</v>
      </c>
      <c r="BP1555" s="52" t="s">
        <v>5211</v>
      </c>
      <c r="BQ1555" s="52" t="s">
        <v>3019</v>
      </c>
      <c r="BR1555" s="52" t="s">
        <v>5212</v>
      </c>
      <c r="BX1555" s="52" t="s">
        <v>5211</v>
      </c>
      <c r="BY1555" s="52" t="s">
        <v>3019</v>
      </c>
      <c r="BZ1555" s="52" t="s">
        <v>5212</v>
      </c>
    </row>
    <row r="1556" spans="54:78" x14ac:dyDescent="0.3">
      <c r="BB1556" s="105" t="e">
        <f>VLOOKUP(C1556,#REF!, 2,FALSE)</f>
        <v>#REF!</v>
      </c>
      <c r="BP1556" s="52" t="s">
        <v>78</v>
      </c>
      <c r="BQ1556" s="52" t="s">
        <v>2441</v>
      </c>
      <c r="BR1556" s="52" t="s">
        <v>2940</v>
      </c>
      <c r="BX1556" s="52" t="s">
        <v>78</v>
      </c>
      <c r="BY1556" s="52" t="s">
        <v>2441</v>
      </c>
      <c r="BZ1556" s="52" t="s">
        <v>2940</v>
      </c>
    </row>
    <row r="1557" spans="54:78" x14ac:dyDescent="0.3">
      <c r="BB1557" s="105" t="e">
        <f>VLOOKUP(C1557,#REF!, 2,FALSE)</f>
        <v>#REF!</v>
      </c>
      <c r="BP1557" s="52" t="s">
        <v>5214</v>
      </c>
      <c r="BQ1557" s="52" t="s">
        <v>1147</v>
      </c>
      <c r="BR1557" s="52" t="s">
        <v>5215</v>
      </c>
      <c r="BX1557" s="52" t="s">
        <v>5214</v>
      </c>
      <c r="BY1557" s="52" t="s">
        <v>1147</v>
      </c>
      <c r="BZ1557" s="52" t="s">
        <v>5215</v>
      </c>
    </row>
    <row r="1558" spans="54:78" x14ac:dyDescent="0.3">
      <c r="BB1558" s="105" t="e">
        <f>VLOOKUP(C1558,#REF!, 2,FALSE)</f>
        <v>#REF!</v>
      </c>
      <c r="BP1558" s="52" t="s">
        <v>982</v>
      </c>
      <c r="BQ1558" s="52" t="s">
        <v>707</v>
      </c>
      <c r="BR1558" s="52" t="s">
        <v>5216</v>
      </c>
      <c r="BX1558" s="52" t="s">
        <v>982</v>
      </c>
      <c r="BY1558" s="52" t="s">
        <v>707</v>
      </c>
      <c r="BZ1558" s="52" t="s">
        <v>5216</v>
      </c>
    </row>
    <row r="1559" spans="54:78" x14ac:dyDescent="0.3">
      <c r="BB1559" s="105" t="e">
        <f>VLOOKUP(C1559,#REF!, 2,FALSE)</f>
        <v>#REF!</v>
      </c>
      <c r="BP1559" s="52" t="s">
        <v>5217</v>
      </c>
      <c r="BQ1559" s="52" t="s">
        <v>3276</v>
      </c>
      <c r="BR1559" s="52" t="s">
        <v>2993</v>
      </c>
      <c r="BX1559" s="52" t="s">
        <v>5217</v>
      </c>
      <c r="BY1559" s="52" t="s">
        <v>3276</v>
      </c>
      <c r="BZ1559" s="52" t="s">
        <v>2993</v>
      </c>
    </row>
    <row r="1560" spans="54:78" x14ac:dyDescent="0.3">
      <c r="BB1560" s="105" t="e">
        <f>VLOOKUP(C1560,#REF!, 2,FALSE)</f>
        <v>#REF!</v>
      </c>
      <c r="BP1560" s="52" t="s">
        <v>79</v>
      </c>
      <c r="BQ1560" s="52" t="s">
        <v>712</v>
      </c>
      <c r="BR1560" s="52" t="s">
        <v>5219</v>
      </c>
      <c r="BX1560" s="52" t="s">
        <v>79</v>
      </c>
      <c r="BY1560" s="52" t="s">
        <v>712</v>
      </c>
      <c r="BZ1560" s="52" t="s">
        <v>5219</v>
      </c>
    </row>
    <row r="1561" spans="54:78" x14ac:dyDescent="0.3">
      <c r="BB1561" s="105" t="e">
        <f>VLOOKUP(C1561,#REF!, 2,FALSE)</f>
        <v>#REF!</v>
      </c>
      <c r="BP1561" s="52" t="s">
        <v>5220</v>
      </c>
      <c r="BQ1561" s="52" t="s">
        <v>642</v>
      </c>
      <c r="BR1561" s="52" t="s">
        <v>914</v>
      </c>
      <c r="BX1561" s="52" t="s">
        <v>5220</v>
      </c>
      <c r="BY1561" s="52" t="s">
        <v>642</v>
      </c>
      <c r="BZ1561" s="52" t="s">
        <v>914</v>
      </c>
    </row>
    <row r="1562" spans="54:78" x14ac:dyDescent="0.3">
      <c r="BB1562" s="105" t="e">
        <f>VLOOKUP(C1562,#REF!, 2,FALSE)</f>
        <v>#REF!</v>
      </c>
      <c r="BP1562" s="52" t="s">
        <v>5221</v>
      </c>
      <c r="BQ1562" s="52" t="s">
        <v>643</v>
      </c>
      <c r="BR1562" s="52" t="s">
        <v>5223</v>
      </c>
      <c r="BX1562" s="52" t="s">
        <v>5221</v>
      </c>
      <c r="BY1562" s="52" t="s">
        <v>643</v>
      </c>
      <c r="BZ1562" s="52" t="s">
        <v>5223</v>
      </c>
    </row>
    <row r="1563" spans="54:78" x14ac:dyDescent="0.3">
      <c r="BB1563" s="105" t="e">
        <f>VLOOKUP(C1563,#REF!, 2,FALSE)</f>
        <v>#REF!</v>
      </c>
      <c r="BP1563" s="52" t="s">
        <v>5224</v>
      </c>
      <c r="BQ1563" s="52" t="s">
        <v>636</v>
      </c>
      <c r="BR1563" s="52" t="s">
        <v>3390</v>
      </c>
      <c r="BX1563" s="52" t="s">
        <v>5224</v>
      </c>
      <c r="BY1563" s="52" t="s">
        <v>636</v>
      </c>
      <c r="BZ1563" s="52" t="s">
        <v>3390</v>
      </c>
    </row>
    <row r="1564" spans="54:78" x14ac:dyDescent="0.3">
      <c r="BB1564" s="105" t="e">
        <f>VLOOKUP(C1564,#REF!, 2,FALSE)</f>
        <v>#REF!</v>
      </c>
      <c r="BP1564" s="52" t="s">
        <v>983</v>
      </c>
      <c r="BQ1564" s="52" t="s">
        <v>1350</v>
      </c>
      <c r="BR1564" s="52" t="s">
        <v>2380</v>
      </c>
      <c r="BX1564" s="52" t="s">
        <v>983</v>
      </c>
      <c r="BY1564" s="52" t="s">
        <v>1350</v>
      </c>
      <c r="BZ1564" s="52" t="s">
        <v>2380</v>
      </c>
    </row>
    <row r="1565" spans="54:78" x14ac:dyDescent="0.3">
      <c r="BB1565" s="105" t="e">
        <f>VLOOKUP(C1565,#REF!, 2,FALSE)</f>
        <v>#REF!</v>
      </c>
      <c r="BP1565" s="52" t="s">
        <v>984</v>
      </c>
      <c r="BQ1565" s="52" t="s">
        <v>3059</v>
      </c>
      <c r="BR1565" s="52" t="s">
        <v>5227</v>
      </c>
      <c r="BX1565" s="52" t="s">
        <v>984</v>
      </c>
      <c r="BY1565" s="52" t="s">
        <v>3059</v>
      </c>
      <c r="BZ1565" s="52" t="s">
        <v>5227</v>
      </c>
    </row>
    <row r="1566" spans="54:78" x14ac:dyDescent="0.3">
      <c r="BB1566" s="105" t="e">
        <f>VLOOKUP(C1566,#REF!, 2,FALSE)</f>
        <v>#REF!</v>
      </c>
      <c r="BP1566" s="52" t="s">
        <v>5228</v>
      </c>
      <c r="BQ1566" s="52" t="s">
        <v>860</v>
      </c>
      <c r="BR1566" s="52" t="s">
        <v>5229</v>
      </c>
      <c r="BX1566" s="52" t="s">
        <v>5228</v>
      </c>
      <c r="BY1566" s="52" t="s">
        <v>860</v>
      </c>
      <c r="BZ1566" s="52" t="s">
        <v>5229</v>
      </c>
    </row>
    <row r="1567" spans="54:78" x14ac:dyDescent="0.3">
      <c r="BB1567" s="105" t="e">
        <f>VLOOKUP(C1567,#REF!, 2,FALSE)</f>
        <v>#REF!</v>
      </c>
      <c r="BP1567" s="52" t="s">
        <v>985</v>
      </c>
      <c r="BQ1567" s="52" t="s">
        <v>1350</v>
      </c>
      <c r="BR1567" s="52" t="s">
        <v>1006</v>
      </c>
      <c r="BX1567" s="52" t="s">
        <v>985</v>
      </c>
      <c r="BY1567" s="52" t="s">
        <v>1350</v>
      </c>
      <c r="BZ1567" s="52" t="s">
        <v>1006</v>
      </c>
    </row>
    <row r="1568" spans="54:78" x14ac:dyDescent="0.3">
      <c r="BB1568" s="105" t="e">
        <f>VLOOKUP(C1568,#REF!, 2,FALSE)</f>
        <v>#REF!</v>
      </c>
      <c r="BP1568" s="52" t="s">
        <v>986</v>
      </c>
      <c r="BQ1568" s="52" t="s">
        <v>3276</v>
      </c>
      <c r="BR1568" s="52" t="s">
        <v>5230</v>
      </c>
      <c r="BX1568" s="52" t="s">
        <v>986</v>
      </c>
      <c r="BY1568" s="52" t="s">
        <v>3276</v>
      </c>
      <c r="BZ1568" s="52" t="s">
        <v>5230</v>
      </c>
    </row>
    <row r="1569" spans="54:78" x14ac:dyDescent="0.3">
      <c r="BB1569" s="105" t="e">
        <f>VLOOKUP(C1569,#REF!, 2,FALSE)</f>
        <v>#REF!</v>
      </c>
      <c r="BP1569" s="52" t="s">
        <v>5231</v>
      </c>
      <c r="BQ1569" s="52" t="s">
        <v>3223</v>
      </c>
      <c r="BR1569" s="52" t="s">
        <v>5232</v>
      </c>
      <c r="BX1569" s="52" t="s">
        <v>5231</v>
      </c>
      <c r="BY1569" s="52" t="s">
        <v>3223</v>
      </c>
      <c r="BZ1569" s="52" t="s">
        <v>5232</v>
      </c>
    </row>
    <row r="1570" spans="54:78" x14ac:dyDescent="0.3">
      <c r="BB1570" s="105" t="e">
        <f>VLOOKUP(C1570,#REF!, 2,FALSE)</f>
        <v>#REF!</v>
      </c>
      <c r="BP1570" s="52" t="s">
        <v>5233</v>
      </c>
      <c r="BQ1570" s="52" t="s">
        <v>2993</v>
      </c>
      <c r="BR1570" s="52" t="s">
        <v>5234</v>
      </c>
      <c r="BX1570" s="52" t="s">
        <v>5233</v>
      </c>
      <c r="BY1570" s="52" t="s">
        <v>2993</v>
      </c>
      <c r="BZ1570" s="52" t="s">
        <v>5234</v>
      </c>
    </row>
    <row r="1571" spans="54:78" x14ac:dyDescent="0.3">
      <c r="BB1571" s="105" t="e">
        <f>VLOOKUP(C1571,#REF!, 2,FALSE)</f>
        <v>#REF!</v>
      </c>
      <c r="BP1571" s="52" t="s">
        <v>5235</v>
      </c>
      <c r="BQ1571" s="52" t="s">
        <v>2993</v>
      </c>
      <c r="BR1571" s="52" t="s">
        <v>2993</v>
      </c>
      <c r="BX1571" s="52" t="s">
        <v>5235</v>
      </c>
      <c r="BY1571" s="52" t="s">
        <v>2993</v>
      </c>
      <c r="BZ1571" s="52" t="s">
        <v>2993</v>
      </c>
    </row>
    <row r="1572" spans="54:78" x14ac:dyDescent="0.3">
      <c r="BB1572" s="105" t="e">
        <f>VLOOKUP(C1572,#REF!, 2,FALSE)</f>
        <v>#REF!</v>
      </c>
      <c r="BP1572" s="52" t="s">
        <v>5236</v>
      </c>
      <c r="BQ1572" s="52" t="s">
        <v>675</v>
      </c>
      <c r="BR1572" s="52" t="s">
        <v>5237</v>
      </c>
      <c r="BX1572" s="52" t="s">
        <v>5236</v>
      </c>
      <c r="BY1572" s="52" t="s">
        <v>675</v>
      </c>
      <c r="BZ1572" s="52" t="s">
        <v>5237</v>
      </c>
    </row>
    <row r="1573" spans="54:78" x14ac:dyDescent="0.3">
      <c r="BB1573" s="105" t="e">
        <f>VLOOKUP(C1573,#REF!, 2,FALSE)</f>
        <v>#REF!</v>
      </c>
      <c r="BP1573" s="52" t="s">
        <v>987</v>
      </c>
      <c r="BQ1573" s="52" t="s">
        <v>3223</v>
      </c>
      <c r="BR1573" s="52" t="s">
        <v>5238</v>
      </c>
      <c r="BX1573" s="52" t="s">
        <v>987</v>
      </c>
      <c r="BY1573" s="52" t="s">
        <v>3223</v>
      </c>
      <c r="BZ1573" s="52" t="s">
        <v>5238</v>
      </c>
    </row>
    <row r="1574" spans="54:78" x14ac:dyDescent="0.3">
      <c r="BB1574" s="105" t="e">
        <f>VLOOKUP(C1574,#REF!, 2,FALSE)</f>
        <v>#REF!</v>
      </c>
      <c r="BP1574" s="52" t="s">
        <v>5239</v>
      </c>
      <c r="BQ1574" s="52" t="s">
        <v>17042</v>
      </c>
      <c r="BR1574" s="52" t="s">
        <v>778</v>
      </c>
      <c r="BX1574" s="52" t="s">
        <v>5239</v>
      </c>
      <c r="BY1574" s="52" t="s">
        <v>17042</v>
      </c>
      <c r="BZ1574" s="52" t="s">
        <v>778</v>
      </c>
    </row>
    <row r="1575" spans="54:78" x14ac:dyDescent="0.3">
      <c r="BB1575" s="105" t="e">
        <f>VLOOKUP(C1575,#REF!, 2,FALSE)</f>
        <v>#REF!</v>
      </c>
      <c r="BP1575" s="52" t="s">
        <v>5240</v>
      </c>
      <c r="BQ1575" s="52" t="s">
        <v>2988</v>
      </c>
      <c r="BR1575" s="52" t="s">
        <v>5241</v>
      </c>
      <c r="BX1575" s="52" t="s">
        <v>5240</v>
      </c>
      <c r="BY1575" s="52" t="s">
        <v>2988</v>
      </c>
      <c r="BZ1575" s="52" t="s">
        <v>5241</v>
      </c>
    </row>
    <row r="1576" spans="54:78" x14ac:dyDescent="0.3">
      <c r="BB1576" s="105" t="e">
        <f>VLOOKUP(C1576,#REF!, 2,FALSE)</f>
        <v>#REF!</v>
      </c>
      <c r="BP1576" s="52" t="s">
        <v>5242</v>
      </c>
      <c r="BQ1576" s="52" t="s">
        <v>636</v>
      </c>
      <c r="BR1576" s="52" t="s">
        <v>3248</v>
      </c>
      <c r="BX1576" s="52" t="s">
        <v>5242</v>
      </c>
      <c r="BY1576" s="52" t="s">
        <v>636</v>
      </c>
      <c r="BZ1576" s="52" t="s">
        <v>3248</v>
      </c>
    </row>
    <row r="1577" spans="54:78" x14ac:dyDescent="0.3">
      <c r="BB1577" s="105" t="e">
        <f>VLOOKUP(C1577,#REF!, 2,FALSE)</f>
        <v>#REF!</v>
      </c>
      <c r="BP1577" s="52" t="s">
        <v>5244</v>
      </c>
      <c r="BQ1577" s="52" t="s">
        <v>3042</v>
      </c>
      <c r="BR1577" s="52" t="s">
        <v>5245</v>
      </c>
      <c r="BX1577" s="52" t="s">
        <v>5244</v>
      </c>
      <c r="BY1577" s="52" t="s">
        <v>3042</v>
      </c>
      <c r="BZ1577" s="52" t="s">
        <v>5245</v>
      </c>
    </row>
    <row r="1578" spans="54:78" x14ac:dyDescent="0.3">
      <c r="BB1578" s="105" t="e">
        <f>VLOOKUP(C1578,#REF!, 2,FALSE)</f>
        <v>#REF!</v>
      </c>
      <c r="BP1578" s="52" t="s">
        <v>5246</v>
      </c>
      <c r="BQ1578" s="52" t="s">
        <v>3223</v>
      </c>
      <c r="BR1578" s="52" t="s">
        <v>5247</v>
      </c>
      <c r="BX1578" s="52" t="s">
        <v>5246</v>
      </c>
      <c r="BY1578" s="52" t="s">
        <v>3223</v>
      </c>
      <c r="BZ1578" s="52" t="s">
        <v>5247</v>
      </c>
    </row>
    <row r="1579" spans="54:78" x14ac:dyDescent="0.3">
      <c r="BB1579" s="105" t="e">
        <f>VLOOKUP(C1579,#REF!, 2,FALSE)</f>
        <v>#REF!</v>
      </c>
      <c r="BP1579" s="52" t="s">
        <v>5248</v>
      </c>
      <c r="BQ1579" s="52" t="s">
        <v>669</v>
      </c>
      <c r="BR1579" s="52" t="s">
        <v>5249</v>
      </c>
      <c r="BX1579" s="52" t="s">
        <v>5248</v>
      </c>
      <c r="BY1579" s="52" t="s">
        <v>669</v>
      </c>
      <c r="BZ1579" s="52" t="s">
        <v>5249</v>
      </c>
    </row>
    <row r="1580" spans="54:78" x14ac:dyDescent="0.3">
      <c r="BB1580" s="105" t="e">
        <f>VLOOKUP(C1580,#REF!, 2,FALSE)</f>
        <v>#REF!</v>
      </c>
      <c r="BP1580" s="52" t="s">
        <v>5250</v>
      </c>
      <c r="BQ1580" s="52" t="s">
        <v>3223</v>
      </c>
      <c r="BR1580" s="52" t="s">
        <v>1390</v>
      </c>
      <c r="BX1580" s="52" t="s">
        <v>5250</v>
      </c>
      <c r="BY1580" s="52" t="s">
        <v>3223</v>
      </c>
      <c r="BZ1580" s="52" t="s">
        <v>1390</v>
      </c>
    </row>
    <row r="1581" spans="54:78" x14ac:dyDescent="0.3">
      <c r="BB1581" s="105" t="e">
        <f>VLOOKUP(C1581,#REF!, 2,FALSE)</f>
        <v>#REF!</v>
      </c>
      <c r="BP1581" s="52" t="s">
        <v>5251</v>
      </c>
      <c r="BQ1581" s="52" t="s">
        <v>3042</v>
      </c>
      <c r="BR1581" s="52" t="s">
        <v>5252</v>
      </c>
      <c r="BX1581" s="52" t="s">
        <v>5251</v>
      </c>
      <c r="BY1581" s="52" t="s">
        <v>3042</v>
      </c>
      <c r="BZ1581" s="52" t="s">
        <v>5252</v>
      </c>
    </row>
    <row r="1582" spans="54:78" x14ac:dyDescent="0.3">
      <c r="BB1582" s="105" t="e">
        <f>VLOOKUP(C1582,#REF!, 2,FALSE)</f>
        <v>#REF!</v>
      </c>
      <c r="BP1582" s="52" t="s">
        <v>5253</v>
      </c>
      <c r="BQ1582" s="52" t="s">
        <v>1350</v>
      </c>
      <c r="BR1582" s="52" t="s">
        <v>778</v>
      </c>
      <c r="BX1582" s="52" t="s">
        <v>5253</v>
      </c>
      <c r="BY1582" s="52" t="s">
        <v>1350</v>
      </c>
      <c r="BZ1582" s="52" t="s">
        <v>778</v>
      </c>
    </row>
    <row r="1583" spans="54:78" x14ac:dyDescent="0.3">
      <c r="BB1583" s="105" t="e">
        <f>VLOOKUP(C1583,#REF!, 2,FALSE)</f>
        <v>#REF!</v>
      </c>
      <c r="BP1583" s="52" t="s">
        <v>5254</v>
      </c>
      <c r="BQ1583" s="52" t="s">
        <v>3114</v>
      </c>
      <c r="BR1583" s="52" t="s">
        <v>5255</v>
      </c>
      <c r="BX1583" s="52" t="s">
        <v>5254</v>
      </c>
      <c r="BY1583" s="52" t="s">
        <v>3114</v>
      </c>
      <c r="BZ1583" s="52" t="s">
        <v>5255</v>
      </c>
    </row>
    <row r="1584" spans="54:78" x14ac:dyDescent="0.3">
      <c r="BB1584" s="105" t="e">
        <f>VLOOKUP(C1584,#REF!, 2,FALSE)</f>
        <v>#REF!</v>
      </c>
      <c r="BP1584" s="52" t="s">
        <v>5256</v>
      </c>
      <c r="BQ1584" s="52" t="s">
        <v>3223</v>
      </c>
      <c r="BR1584" s="52" t="s">
        <v>848</v>
      </c>
      <c r="BX1584" s="52" t="s">
        <v>5256</v>
      </c>
      <c r="BY1584" s="52" t="s">
        <v>3223</v>
      </c>
      <c r="BZ1584" s="52" t="s">
        <v>848</v>
      </c>
    </row>
    <row r="1585" spans="54:78" x14ac:dyDescent="0.3">
      <c r="BB1585" s="105" t="e">
        <f>VLOOKUP(C1585,#REF!, 2,FALSE)</f>
        <v>#REF!</v>
      </c>
      <c r="BP1585" s="52" t="s">
        <v>80</v>
      </c>
      <c r="BQ1585" s="52" t="s">
        <v>2988</v>
      </c>
      <c r="BR1585" s="52" t="s">
        <v>952</v>
      </c>
      <c r="BX1585" s="52" t="s">
        <v>80</v>
      </c>
      <c r="BY1585" s="52" t="s">
        <v>2988</v>
      </c>
      <c r="BZ1585" s="52" t="s">
        <v>952</v>
      </c>
    </row>
    <row r="1586" spans="54:78" x14ac:dyDescent="0.3">
      <c r="BB1586" s="105" t="e">
        <f>VLOOKUP(C1586,#REF!, 2,FALSE)</f>
        <v>#REF!</v>
      </c>
      <c r="BP1586" s="52" t="s">
        <v>5257</v>
      </c>
      <c r="BQ1586" s="52" t="s">
        <v>2988</v>
      </c>
      <c r="BR1586" s="52" t="s">
        <v>5255</v>
      </c>
      <c r="BX1586" s="52" t="s">
        <v>5257</v>
      </c>
      <c r="BY1586" s="52" t="s">
        <v>2988</v>
      </c>
      <c r="BZ1586" s="52" t="s">
        <v>5255</v>
      </c>
    </row>
    <row r="1587" spans="54:78" x14ac:dyDescent="0.3">
      <c r="BB1587" s="105" t="e">
        <f>VLOOKUP(C1587,#REF!, 2,FALSE)</f>
        <v>#REF!</v>
      </c>
      <c r="BP1587" s="52" t="s">
        <v>5258</v>
      </c>
      <c r="BQ1587" s="52" t="s">
        <v>3223</v>
      </c>
      <c r="BR1587" s="52" t="s">
        <v>1547</v>
      </c>
      <c r="BX1587" s="52" t="s">
        <v>5258</v>
      </c>
      <c r="BY1587" s="52" t="s">
        <v>3223</v>
      </c>
      <c r="BZ1587" s="52" t="s">
        <v>1547</v>
      </c>
    </row>
    <row r="1588" spans="54:78" x14ac:dyDescent="0.3">
      <c r="BB1588" s="105" t="e">
        <f>VLOOKUP(C1588,#REF!, 2,FALSE)</f>
        <v>#REF!</v>
      </c>
      <c r="BP1588" s="52" t="s">
        <v>5260</v>
      </c>
      <c r="BQ1588" s="52" t="s">
        <v>17038</v>
      </c>
      <c r="BR1588" s="52" t="s">
        <v>671</v>
      </c>
      <c r="BX1588" s="52" t="s">
        <v>5260</v>
      </c>
      <c r="BY1588" s="52" t="s">
        <v>17038</v>
      </c>
      <c r="BZ1588" s="52" t="s">
        <v>671</v>
      </c>
    </row>
    <row r="1589" spans="54:78" x14ac:dyDescent="0.3">
      <c r="BB1589" s="105" t="e">
        <f>VLOOKUP(C1589,#REF!, 2,FALSE)</f>
        <v>#REF!</v>
      </c>
      <c r="BP1589" s="52" t="s">
        <v>5261</v>
      </c>
      <c r="BQ1589" s="52" t="s">
        <v>1350</v>
      </c>
      <c r="BR1589" s="52" t="s">
        <v>3159</v>
      </c>
      <c r="BX1589" s="52" t="s">
        <v>5261</v>
      </c>
      <c r="BY1589" s="52" t="s">
        <v>1350</v>
      </c>
      <c r="BZ1589" s="52" t="s">
        <v>3159</v>
      </c>
    </row>
    <row r="1590" spans="54:78" x14ac:dyDescent="0.3">
      <c r="BB1590" s="105" t="e">
        <f>VLOOKUP(C1590,#REF!, 2,FALSE)</f>
        <v>#REF!</v>
      </c>
      <c r="BP1590" s="52" t="s">
        <v>5262</v>
      </c>
      <c r="BQ1590" s="52" t="s">
        <v>3099</v>
      </c>
      <c r="BR1590" s="52" t="s">
        <v>3218</v>
      </c>
      <c r="BX1590" s="52" t="s">
        <v>5262</v>
      </c>
      <c r="BY1590" s="52" t="s">
        <v>3099</v>
      </c>
      <c r="BZ1590" s="52" t="s">
        <v>3218</v>
      </c>
    </row>
    <row r="1591" spans="54:78" x14ac:dyDescent="0.3">
      <c r="BB1591" s="105" t="e">
        <f>VLOOKUP(C1591,#REF!, 2,FALSE)</f>
        <v>#REF!</v>
      </c>
      <c r="BP1591" s="52" t="s">
        <v>5263</v>
      </c>
      <c r="BQ1591" s="52" t="s">
        <v>857</v>
      </c>
      <c r="BR1591" s="52" t="s">
        <v>1604</v>
      </c>
      <c r="BX1591" s="52" t="s">
        <v>5263</v>
      </c>
      <c r="BY1591" s="52" t="s">
        <v>857</v>
      </c>
      <c r="BZ1591" s="52" t="s">
        <v>1604</v>
      </c>
    </row>
    <row r="1592" spans="54:78" x14ac:dyDescent="0.3">
      <c r="BB1592" s="105" t="e">
        <f>VLOOKUP(C1592,#REF!, 2,FALSE)</f>
        <v>#REF!</v>
      </c>
      <c r="BP1592" s="52" t="s">
        <v>5264</v>
      </c>
      <c r="BQ1592" s="52" t="s">
        <v>1350</v>
      </c>
      <c r="BR1592" s="52" t="s">
        <v>2265</v>
      </c>
      <c r="BX1592" s="52" t="s">
        <v>5264</v>
      </c>
      <c r="BY1592" s="52" t="s">
        <v>1350</v>
      </c>
      <c r="BZ1592" s="52" t="s">
        <v>2265</v>
      </c>
    </row>
    <row r="1593" spans="54:78" x14ac:dyDescent="0.3">
      <c r="BB1593" s="105" t="e">
        <f>VLOOKUP(C1593,#REF!, 2,FALSE)</f>
        <v>#REF!</v>
      </c>
      <c r="BP1593" s="52" t="s">
        <v>5265</v>
      </c>
      <c r="BQ1593" s="52" t="s">
        <v>3099</v>
      </c>
      <c r="BR1593" s="52" t="s">
        <v>2433</v>
      </c>
      <c r="BX1593" s="52" t="s">
        <v>5265</v>
      </c>
      <c r="BY1593" s="52" t="s">
        <v>3099</v>
      </c>
      <c r="BZ1593" s="52" t="s">
        <v>2433</v>
      </c>
    </row>
    <row r="1594" spans="54:78" x14ac:dyDescent="0.3">
      <c r="BB1594" s="105" t="e">
        <f>VLOOKUP(C1594,#REF!, 2,FALSE)</f>
        <v>#REF!</v>
      </c>
      <c r="BP1594" s="52" t="s">
        <v>5266</v>
      </c>
      <c r="BQ1594" s="52" t="s">
        <v>3099</v>
      </c>
      <c r="BR1594" s="52" t="s">
        <v>2659</v>
      </c>
      <c r="BX1594" s="52" t="s">
        <v>5266</v>
      </c>
      <c r="BY1594" s="52" t="s">
        <v>3099</v>
      </c>
      <c r="BZ1594" s="52" t="s">
        <v>2659</v>
      </c>
    </row>
    <row r="1595" spans="54:78" x14ac:dyDescent="0.3">
      <c r="BB1595" s="105" t="e">
        <f>VLOOKUP(C1595,#REF!, 2,FALSE)</f>
        <v>#REF!</v>
      </c>
      <c r="BP1595" s="52" t="s">
        <v>5267</v>
      </c>
      <c r="BQ1595" s="52" t="s">
        <v>3042</v>
      </c>
      <c r="BR1595" s="52" t="s">
        <v>2383</v>
      </c>
      <c r="BX1595" s="52" t="s">
        <v>5267</v>
      </c>
      <c r="BY1595" s="52" t="s">
        <v>3042</v>
      </c>
      <c r="BZ1595" s="52" t="s">
        <v>2383</v>
      </c>
    </row>
    <row r="1596" spans="54:78" x14ac:dyDescent="0.3">
      <c r="BB1596" s="105" t="e">
        <f>VLOOKUP(C1596,#REF!, 2,FALSE)</f>
        <v>#REF!</v>
      </c>
      <c r="BP1596" s="52" t="s">
        <v>5268</v>
      </c>
      <c r="BQ1596" s="52" t="s">
        <v>3223</v>
      </c>
      <c r="BR1596" s="52" t="s">
        <v>5269</v>
      </c>
      <c r="BX1596" s="52" t="s">
        <v>5268</v>
      </c>
      <c r="BY1596" s="52" t="s">
        <v>3223</v>
      </c>
      <c r="BZ1596" s="52" t="s">
        <v>5269</v>
      </c>
    </row>
    <row r="1597" spans="54:78" x14ac:dyDescent="0.3">
      <c r="BB1597" s="105" t="e">
        <f>VLOOKUP(C1597,#REF!, 2,FALSE)</f>
        <v>#REF!</v>
      </c>
      <c r="BP1597" s="52" t="s">
        <v>5270</v>
      </c>
      <c r="BQ1597" s="52" t="s">
        <v>3223</v>
      </c>
      <c r="BR1597" s="52" t="s">
        <v>1170</v>
      </c>
      <c r="BX1597" s="52" t="s">
        <v>5270</v>
      </c>
      <c r="BY1597" s="52" t="s">
        <v>3223</v>
      </c>
      <c r="BZ1597" s="52" t="s">
        <v>1170</v>
      </c>
    </row>
    <row r="1598" spans="54:78" x14ac:dyDescent="0.3">
      <c r="BB1598" s="105" t="e">
        <f>VLOOKUP(C1598,#REF!, 2,FALSE)</f>
        <v>#REF!</v>
      </c>
      <c r="BP1598" s="52" t="s">
        <v>5271</v>
      </c>
      <c r="BQ1598" s="52" t="s">
        <v>3223</v>
      </c>
      <c r="BR1598" s="52" t="s">
        <v>5272</v>
      </c>
      <c r="BX1598" s="52" t="s">
        <v>5271</v>
      </c>
      <c r="BY1598" s="52" t="s">
        <v>3223</v>
      </c>
      <c r="BZ1598" s="52" t="s">
        <v>5272</v>
      </c>
    </row>
    <row r="1599" spans="54:78" x14ac:dyDescent="0.3">
      <c r="BB1599" s="105" t="e">
        <f>VLOOKUP(C1599,#REF!, 2,FALSE)</f>
        <v>#REF!</v>
      </c>
      <c r="BP1599" s="52" t="s">
        <v>5273</v>
      </c>
      <c r="BQ1599" s="52" t="s">
        <v>2988</v>
      </c>
      <c r="BR1599" s="52" t="s">
        <v>1785</v>
      </c>
      <c r="BX1599" s="52" t="s">
        <v>5273</v>
      </c>
      <c r="BY1599" s="52" t="s">
        <v>2988</v>
      </c>
      <c r="BZ1599" s="52" t="s">
        <v>1785</v>
      </c>
    </row>
    <row r="1600" spans="54:78" x14ac:dyDescent="0.3">
      <c r="BB1600" s="105" t="e">
        <f>VLOOKUP(C1600,#REF!, 2,FALSE)</f>
        <v>#REF!</v>
      </c>
      <c r="BP1600" s="52" t="s">
        <v>5274</v>
      </c>
      <c r="BQ1600" s="52" t="s">
        <v>786</v>
      </c>
      <c r="BR1600" s="52" t="s">
        <v>1426</v>
      </c>
      <c r="BX1600" s="52" t="s">
        <v>5274</v>
      </c>
      <c r="BY1600" s="52" t="s">
        <v>786</v>
      </c>
      <c r="BZ1600" s="52" t="s">
        <v>1426</v>
      </c>
    </row>
    <row r="1601" spans="54:78" x14ac:dyDescent="0.3">
      <c r="BB1601" s="105" t="e">
        <f>VLOOKUP(C1601,#REF!, 2,FALSE)</f>
        <v>#REF!</v>
      </c>
      <c r="BP1601" s="52" t="s">
        <v>5275</v>
      </c>
      <c r="BQ1601" s="52" t="s">
        <v>3042</v>
      </c>
      <c r="BR1601" s="52" t="s">
        <v>2993</v>
      </c>
      <c r="BX1601" s="52" t="s">
        <v>5275</v>
      </c>
      <c r="BY1601" s="52" t="s">
        <v>3042</v>
      </c>
      <c r="BZ1601" s="52" t="s">
        <v>2993</v>
      </c>
    </row>
    <row r="1602" spans="54:78" x14ac:dyDescent="0.3">
      <c r="BB1602" s="105" t="e">
        <f>VLOOKUP(C1602,#REF!, 2,FALSE)</f>
        <v>#REF!</v>
      </c>
      <c r="BP1602" s="52" t="s">
        <v>5276</v>
      </c>
      <c r="BQ1602" s="52" t="s">
        <v>3223</v>
      </c>
      <c r="BR1602" s="52" t="s">
        <v>5277</v>
      </c>
      <c r="BX1602" s="52" t="s">
        <v>5276</v>
      </c>
      <c r="BY1602" s="52" t="s">
        <v>3223</v>
      </c>
      <c r="BZ1602" s="52" t="s">
        <v>5277</v>
      </c>
    </row>
    <row r="1603" spans="54:78" x14ac:dyDescent="0.3">
      <c r="BB1603" s="105" t="e">
        <f>VLOOKUP(C1603,#REF!, 2,FALSE)</f>
        <v>#REF!</v>
      </c>
      <c r="BP1603" s="52" t="s">
        <v>5278</v>
      </c>
      <c r="BQ1603" s="52" t="s">
        <v>712</v>
      </c>
      <c r="BR1603" s="52" t="s">
        <v>4565</v>
      </c>
      <c r="BX1603" s="52" t="s">
        <v>5278</v>
      </c>
      <c r="BY1603" s="52" t="s">
        <v>712</v>
      </c>
      <c r="BZ1603" s="52" t="s">
        <v>4565</v>
      </c>
    </row>
    <row r="1604" spans="54:78" x14ac:dyDescent="0.3">
      <c r="BB1604" s="105" t="e">
        <f>VLOOKUP(C1604,#REF!, 2,FALSE)</f>
        <v>#REF!</v>
      </c>
      <c r="BP1604" s="52" t="s">
        <v>5279</v>
      </c>
      <c r="BQ1604" s="52" t="s">
        <v>3019</v>
      </c>
      <c r="BR1604" s="52" t="s">
        <v>793</v>
      </c>
      <c r="BX1604" s="52" t="s">
        <v>5279</v>
      </c>
      <c r="BY1604" s="52" t="s">
        <v>3019</v>
      </c>
      <c r="BZ1604" s="52" t="s">
        <v>793</v>
      </c>
    </row>
    <row r="1605" spans="54:78" x14ac:dyDescent="0.3">
      <c r="BB1605" s="105" t="e">
        <f>VLOOKUP(C1605,#REF!, 2,FALSE)</f>
        <v>#REF!</v>
      </c>
      <c r="BP1605" s="52" t="s">
        <v>988</v>
      </c>
      <c r="BQ1605" s="52" t="s">
        <v>3223</v>
      </c>
      <c r="BR1605" s="52" t="s">
        <v>1079</v>
      </c>
      <c r="BX1605" s="52" t="s">
        <v>988</v>
      </c>
      <c r="BY1605" s="52" t="s">
        <v>3223</v>
      </c>
      <c r="BZ1605" s="52" t="s">
        <v>1079</v>
      </c>
    </row>
    <row r="1606" spans="54:78" x14ac:dyDescent="0.3">
      <c r="BB1606" s="105" t="e">
        <f>VLOOKUP(C1606,#REF!, 2,FALSE)</f>
        <v>#REF!</v>
      </c>
      <c r="BP1606" s="52" t="s">
        <v>5280</v>
      </c>
      <c r="BQ1606" s="52" t="s">
        <v>1147</v>
      </c>
      <c r="BR1606" s="52" t="s">
        <v>4657</v>
      </c>
      <c r="BX1606" s="52" t="s">
        <v>5280</v>
      </c>
      <c r="BY1606" s="52" t="s">
        <v>1147</v>
      </c>
      <c r="BZ1606" s="52" t="s">
        <v>4657</v>
      </c>
    </row>
    <row r="1607" spans="54:78" x14ac:dyDescent="0.3">
      <c r="BB1607" s="105" t="e">
        <f>VLOOKUP(C1607,#REF!, 2,FALSE)</f>
        <v>#REF!</v>
      </c>
      <c r="BP1607" s="52" t="s">
        <v>989</v>
      </c>
      <c r="BQ1607" s="52" t="s">
        <v>3223</v>
      </c>
      <c r="BR1607" s="52" t="s">
        <v>5281</v>
      </c>
      <c r="BX1607" s="52" t="s">
        <v>989</v>
      </c>
      <c r="BY1607" s="52" t="s">
        <v>3223</v>
      </c>
      <c r="BZ1607" s="52" t="s">
        <v>5281</v>
      </c>
    </row>
    <row r="1608" spans="54:78" x14ac:dyDescent="0.3">
      <c r="BB1608" s="105" t="e">
        <f>VLOOKUP(C1608,#REF!, 2,FALSE)</f>
        <v>#REF!</v>
      </c>
      <c r="BP1608" s="52" t="s">
        <v>5282</v>
      </c>
      <c r="BQ1608" s="52" t="s">
        <v>3223</v>
      </c>
      <c r="BR1608" s="52" t="s">
        <v>4843</v>
      </c>
      <c r="BX1608" s="52" t="s">
        <v>5282</v>
      </c>
      <c r="BY1608" s="52" t="s">
        <v>3223</v>
      </c>
      <c r="BZ1608" s="52" t="s">
        <v>4843</v>
      </c>
    </row>
    <row r="1609" spans="54:78" x14ac:dyDescent="0.3">
      <c r="BB1609" s="105" t="e">
        <f>VLOOKUP(C1609,#REF!, 2,FALSE)</f>
        <v>#REF!</v>
      </c>
      <c r="BP1609" s="52" t="s">
        <v>5283</v>
      </c>
      <c r="BQ1609" s="52" t="s">
        <v>3223</v>
      </c>
      <c r="BR1609" s="52" t="s">
        <v>966</v>
      </c>
      <c r="BX1609" s="52" t="s">
        <v>5283</v>
      </c>
      <c r="BY1609" s="52" t="s">
        <v>3223</v>
      </c>
      <c r="BZ1609" s="52" t="s">
        <v>966</v>
      </c>
    </row>
    <row r="1610" spans="54:78" x14ac:dyDescent="0.3">
      <c r="BB1610" s="105" t="e">
        <f>VLOOKUP(C1610,#REF!, 2,FALSE)</f>
        <v>#REF!</v>
      </c>
      <c r="BP1610" s="52" t="s">
        <v>5285</v>
      </c>
      <c r="BQ1610" s="52" t="s">
        <v>3223</v>
      </c>
      <c r="BR1610" s="52" t="s">
        <v>2993</v>
      </c>
      <c r="BX1610" s="52" t="s">
        <v>5285</v>
      </c>
      <c r="BY1610" s="52" t="s">
        <v>3223</v>
      </c>
      <c r="BZ1610" s="52" t="s">
        <v>2993</v>
      </c>
    </row>
    <row r="1611" spans="54:78" x14ac:dyDescent="0.3">
      <c r="BB1611" s="105" t="e">
        <f>VLOOKUP(C1611,#REF!, 2,FALSE)</f>
        <v>#REF!</v>
      </c>
      <c r="BP1611" s="52" t="s">
        <v>5286</v>
      </c>
      <c r="BQ1611" s="52" t="s">
        <v>633</v>
      </c>
      <c r="BR1611" s="52" t="s">
        <v>5288</v>
      </c>
      <c r="BX1611" s="52" t="s">
        <v>5286</v>
      </c>
      <c r="BY1611" s="52" t="s">
        <v>633</v>
      </c>
      <c r="BZ1611" s="52" t="s">
        <v>5288</v>
      </c>
    </row>
    <row r="1612" spans="54:78" x14ac:dyDescent="0.3">
      <c r="BB1612" s="105" t="e">
        <f>VLOOKUP(C1612,#REF!, 2,FALSE)</f>
        <v>#REF!</v>
      </c>
      <c r="BP1612" s="52" t="s">
        <v>990</v>
      </c>
      <c r="BQ1612" s="52" t="s">
        <v>726</v>
      </c>
      <c r="BR1612" s="52" t="s">
        <v>5289</v>
      </c>
      <c r="BX1612" s="52" t="s">
        <v>990</v>
      </c>
      <c r="BY1612" s="52" t="s">
        <v>726</v>
      </c>
      <c r="BZ1612" s="52" t="s">
        <v>5289</v>
      </c>
    </row>
    <row r="1613" spans="54:78" x14ac:dyDescent="0.3">
      <c r="BB1613" s="105" t="e">
        <f>VLOOKUP(C1613,#REF!, 2,FALSE)</f>
        <v>#REF!</v>
      </c>
      <c r="BP1613" s="52" t="s">
        <v>5290</v>
      </c>
      <c r="BQ1613" s="52" t="s">
        <v>722</v>
      </c>
      <c r="BR1613" s="52" t="s">
        <v>5291</v>
      </c>
      <c r="BX1613" s="52" t="s">
        <v>5290</v>
      </c>
      <c r="BY1613" s="52" t="s">
        <v>722</v>
      </c>
      <c r="BZ1613" s="52" t="s">
        <v>5291</v>
      </c>
    </row>
    <row r="1614" spans="54:78" x14ac:dyDescent="0.3">
      <c r="BB1614" s="105" t="e">
        <f>VLOOKUP(C1614,#REF!, 2,FALSE)</f>
        <v>#REF!</v>
      </c>
      <c r="BP1614" s="52" t="s">
        <v>5292</v>
      </c>
      <c r="BQ1614" s="52" t="s">
        <v>3223</v>
      </c>
      <c r="BR1614" s="52" t="s">
        <v>1973</v>
      </c>
      <c r="BX1614" s="52" t="s">
        <v>5292</v>
      </c>
      <c r="BY1614" s="52" t="s">
        <v>3223</v>
      </c>
      <c r="BZ1614" s="52" t="s">
        <v>1973</v>
      </c>
    </row>
    <row r="1615" spans="54:78" x14ac:dyDescent="0.3">
      <c r="BB1615" s="105" t="e">
        <f>VLOOKUP(C1615,#REF!, 2,FALSE)</f>
        <v>#REF!</v>
      </c>
      <c r="BP1615" s="52" t="s">
        <v>5293</v>
      </c>
      <c r="BQ1615" s="52" t="s">
        <v>633</v>
      </c>
      <c r="BR1615" s="52" t="s">
        <v>5294</v>
      </c>
      <c r="BX1615" s="52" t="s">
        <v>5293</v>
      </c>
      <c r="BY1615" s="52" t="s">
        <v>633</v>
      </c>
      <c r="BZ1615" s="52" t="s">
        <v>5294</v>
      </c>
    </row>
    <row r="1616" spans="54:78" x14ac:dyDescent="0.3">
      <c r="BB1616" s="105" t="e">
        <f>VLOOKUP(C1616,#REF!, 2,FALSE)</f>
        <v>#REF!</v>
      </c>
      <c r="BP1616" s="52" t="s">
        <v>5295</v>
      </c>
      <c r="BQ1616" s="52" t="s">
        <v>3223</v>
      </c>
      <c r="BR1616" s="52" t="s">
        <v>5296</v>
      </c>
      <c r="BX1616" s="52" t="s">
        <v>5295</v>
      </c>
      <c r="BY1616" s="52" t="s">
        <v>3223</v>
      </c>
      <c r="BZ1616" s="52" t="s">
        <v>5296</v>
      </c>
    </row>
    <row r="1617" spans="54:78" x14ac:dyDescent="0.3">
      <c r="BB1617" s="105" t="e">
        <f>VLOOKUP(C1617,#REF!, 2,FALSE)</f>
        <v>#REF!</v>
      </c>
      <c r="BP1617" s="52" t="s">
        <v>5297</v>
      </c>
      <c r="BQ1617" s="52" t="s">
        <v>722</v>
      </c>
      <c r="BR1617" s="52" t="s">
        <v>3050</v>
      </c>
      <c r="BX1617" s="52" t="s">
        <v>5297</v>
      </c>
      <c r="BY1617" s="52" t="s">
        <v>722</v>
      </c>
      <c r="BZ1617" s="52" t="s">
        <v>3050</v>
      </c>
    </row>
    <row r="1618" spans="54:78" x14ac:dyDescent="0.3">
      <c r="BB1618" s="105" t="e">
        <f>VLOOKUP(C1618,#REF!, 2,FALSE)</f>
        <v>#REF!</v>
      </c>
      <c r="BP1618" s="52" t="s">
        <v>5298</v>
      </c>
      <c r="BQ1618" s="52" t="s">
        <v>3223</v>
      </c>
      <c r="BR1618" s="52" t="s">
        <v>5277</v>
      </c>
      <c r="BX1618" s="52" t="s">
        <v>5298</v>
      </c>
      <c r="BY1618" s="52" t="s">
        <v>3223</v>
      </c>
      <c r="BZ1618" s="52" t="s">
        <v>5277</v>
      </c>
    </row>
    <row r="1619" spans="54:78" x14ac:dyDescent="0.3">
      <c r="BB1619" s="105" t="e">
        <f>VLOOKUP(C1619,#REF!, 2,FALSE)</f>
        <v>#REF!</v>
      </c>
      <c r="BP1619" s="52" t="s">
        <v>5299</v>
      </c>
      <c r="BQ1619" s="52" t="s">
        <v>3019</v>
      </c>
      <c r="BR1619" s="52" t="s">
        <v>793</v>
      </c>
      <c r="BX1619" s="52" t="s">
        <v>5299</v>
      </c>
      <c r="BY1619" s="52" t="s">
        <v>3019</v>
      </c>
      <c r="BZ1619" s="52" t="s">
        <v>793</v>
      </c>
    </row>
    <row r="1620" spans="54:78" x14ac:dyDescent="0.3">
      <c r="BB1620" s="105" t="e">
        <f>VLOOKUP(C1620,#REF!, 2,FALSE)</f>
        <v>#REF!</v>
      </c>
      <c r="BP1620" s="52" t="s">
        <v>5301</v>
      </c>
      <c r="BQ1620" s="52" t="s">
        <v>3223</v>
      </c>
      <c r="BR1620" s="52" t="s">
        <v>3940</v>
      </c>
      <c r="BX1620" s="52" t="s">
        <v>5301</v>
      </c>
      <c r="BY1620" s="52" t="s">
        <v>3223</v>
      </c>
      <c r="BZ1620" s="52" t="s">
        <v>3940</v>
      </c>
    </row>
    <row r="1621" spans="54:78" x14ac:dyDescent="0.3">
      <c r="BB1621" s="105" t="e">
        <f>VLOOKUP(C1621,#REF!, 2,FALSE)</f>
        <v>#REF!</v>
      </c>
      <c r="BP1621" s="52" t="s">
        <v>5303</v>
      </c>
      <c r="BQ1621" s="52" t="s">
        <v>795</v>
      </c>
      <c r="BR1621" s="52" t="s">
        <v>4721</v>
      </c>
      <c r="BX1621" s="52" t="s">
        <v>5303</v>
      </c>
      <c r="BY1621" s="52" t="s">
        <v>795</v>
      </c>
      <c r="BZ1621" s="52" t="s">
        <v>4721</v>
      </c>
    </row>
    <row r="1622" spans="54:78" x14ac:dyDescent="0.3">
      <c r="BB1622" s="105" t="e">
        <f>VLOOKUP(C1622,#REF!, 2,FALSE)</f>
        <v>#REF!</v>
      </c>
      <c r="BP1622" s="52" t="s">
        <v>5304</v>
      </c>
      <c r="BQ1622" s="52" t="s">
        <v>3019</v>
      </c>
      <c r="BR1622" s="52" t="s">
        <v>1270</v>
      </c>
      <c r="BX1622" s="52" t="s">
        <v>5304</v>
      </c>
      <c r="BY1622" s="52" t="s">
        <v>3019</v>
      </c>
      <c r="BZ1622" s="52" t="s">
        <v>1270</v>
      </c>
    </row>
    <row r="1623" spans="54:78" x14ac:dyDescent="0.3">
      <c r="BB1623" s="105" t="e">
        <f>VLOOKUP(C1623,#REF!, 2,FALSE)</f>
        <v>#REF!</v>
      </c>
      <c r="BP1623" s="52" t="s">
        <v>991</v>
      </c>
      <c r="BQ1623" s="52" t="s">
        <v>1350</v>
      </c>
      <c r="BR1623" s="52" t="s">
        <v>5305</v>
      </c>
      <c r="BX1623" s="52" t="s">
        <v>991</v>
      </c>
      <c r="BY1623" s="52" t="s">
        <v>1350</v>
      </c>
      <c r="BZ1623" s="52" t="s">
        <v>5305</v>
      </c>
    </row>
    <row r="1624" spans="54:78" x14ac:dyDescent="0.3">
      <c r="BB1624" s="105" t="e">
        <f>VLOOKUP(C1624,#REF!, 2,FALSE)</f>
        <v>#REF!</v>
      </c>
      <c r="BP1624" s="52" t="s">
        <v>5306</v>
      </c>
      <c r="BQ1624" s="52" t="s">
        <v>3223</v>
      </c>
      <c r="BR1624" s="52" t="s">
        <v>5307</v>
      </c>
      <c r="BX1624" s="52" t="s">
        <v>5306</v>
      </c>
      <c r="BY1624" s="52" t="s">
        <v>3223</v>
      </c>
      <c r="BZ1624" s="52" t="s">
        <v>5307</v>
      </c>
    </row>
    <row r="1625" spans="54:78" x14ac:dyDescent="0.3">
      <c r="BB1625" s="105" t="e">
        <f>VLOOKUP(C1625,#REF!, 2,FALSE)</f>
        <v>#REF!</v>
      </c>
      <c r="BP1625" s="52" t="s">
        <v>5309</v>
      </c>
      <c r="BQ1625" s="52" t="s">
        <v>3223</v>
      </c>
      <c r="BR1625" s="52" t="s">
        <v>4537</v>
      </c>
      <c r="BX1625" s="52" t="s">
        <v>5309</v>
      </c>
      <c r="BY1625" s="52" t="s">
        <v>3223</v>
      </c>
      <c r="BZ1625" s="52" t="s">
        <v>4537</v>
      </c>
    </row>
    <row r="1626" spans="54:78" x14ac:dyDescent="0.3">
      <c r="BB1626" s="105" t="e">
        <f>VLOOKUP(C1626,#REF!, 2,FALSE)</f>
        <v>#REF!</v>
      </c>
      <c r="BP1626" s="52" t="s">
        <v>5310</v>
      </c>
      <c r="BQ1626" s="52" t="s">
        <v>3223</v>
      </c>
      <c r="BR1626" s="52" t="s">
        <v>4847</v>
      </c>
      <c r="BX1626" s="52" t="s">
        <v>5310</v>
      </c>
      <c r="BY1626" s="52" t="s">
        <v>3223</v>
      </c>
      <c r="BZ1626" s="52" t="s">
        <v>4847</v>
      </c>
    </row>
    <row r="1627" spans="54:78" x14ac:dyDescent="0.3">
      <c r="BB1627" s="105" t="e">
        <f>VLOOKUP(C1627,#REF!, 2,FALSE)</f>
        <v>#REF!</v>
      </c>
      <c r="BP1627" s="52" t="s">
        <v>5311</v>
      </c>
      <c r="BQ1627" s="52" t="s">
        <v>870</v>
      </c>
      <c r="BR1627" s="52" t="s">
        <v>1345</v>
      </c>
      <c r="BX1627" s="52" t="s">
        <v>5311</v>
      </c>
      <c r="BY1627" s="52" t="s">
        <v>870</v>
      </c>
      <c r="BZ1627" s="52" t="s">
        <v>1345</v>
      </c>
    </row>
    <row r="1628" spans="54:78" x14ac:dyDescent="0.3">
      <c r="BB1628" s="105" t="e">
        <f>VLOOKUP(C1628,#REF!, 2,FALSE)</f>
        <v>#REF!</v>
      </c>
      <c r="BP1628" s="52" t="s">
        <v>5312</v>
      </c>
      <c r="BQ1628" s="52" t="s">
        <v>642</v>
      </c>
      <c r="BR1628" s="52" t="s">
        <v>928</v>
      </c>
      <c r="BX1628" s="52" t="s">
        <v>5312</v>
      </c>
      <c r="BY1628" s="52" t="s">
        <v>642</v>
      </c>
      <c r="BZ1628" s="52" t="s">
        <v>928</v>
      </c>
    </row>
    <row r="1629" spans="54:78" x14ac:dyDescent="0.3">
      <c r="BB1629" s="105" t="e">
        <f>VLOOKUP(C1629,#REF!, 2,FALSE)</f>
        <v>#REF!</v>
      </c>
      <c r="BP1629" s="52" t="s">
        <v>992</v>
      </c>
      <c r="BQ1629" s="52" t="s">
        <v>3223</v>
      </c>
      <c r="BR1629" s="52" t="s">
        <v>5313</v>
      </c>
      <c r="BX1629" s="52" t="s">
        <v>992</v>
      </c>
      <c r="BY1629" s="52" t="s">
        <v>3223</v>
      </c>
      <c r="BZ1629" s="52" t="s">
        <v>5313</v>
      </c>
    </row>
    <row r="1630" spans="54:78" x14ac:dyDescent="0.3">
      <c r="BB1630" s="105" t="e">
        <f>VLOOKUP(C1630,#REF!, 2,FALSE)</f>
        <v>#REF!</v>
      </c>
      <c r="BP1630" s="52" t="s">
        <v>5314</v>
      </c>
      <c r="BQ1630" s="52" t="s">
        <v>624</v>
      </c>
      <c r="BR1630" s="52" t="s">
        <v>2993</v>
      </c>
      <c r="BX1630" s="52" t="s">
        <v>5314</v>
      </c>
      <c r="BY1630" s="52" t="s">
        <v>624</v>
      </c>
      <c r="BZ1630" s="52" t="s">
        <v>2993</v>
      </c>
    </row>
    <row r="1631" spans="54:78" x14ac:dyDescent="0.3">
      <c r="BB1631" s="105" t="e">
        <f>VLOOKUP(C1631,#REF!, 2,FALSE)</f>
        <v>#REF!</v>
      </c>
      <c r="BP1631" s="52" t="s">
        <v>993</v>
      </c>
      <c r="BQ1631" s="52" t="s">
        <v>3223</v>
      </c>
      <c r="BR1631" s="52" t="s">
        <v>2204</v>
      </c>
      <c r="BX1631" s="52" t="s">
        <v>993</v>
      </c>
      <c r="BY1631" s="52" t="s">
        <v>3223</v>
      </c>
      <c r="BZ1631" s="52" t="s">
        <v>2204</v>
      </c>
    </row>
    <row r="1632" spans="54:78" x14ac:dyDescent="0.3">
      <c r="BB1632" s="105" t="e">
        <f>VLOOKUP(C1632,#REF!, 2,FALSE)</f>
        <v>#REF!</v>
      </c>
      <c r="BP1632" s="52" t="s">
        <v>5316</v>
      </c>
      <c r="BQ1632" s="52" t="s">
        <v>3223</v>
      </c>
      <c r="BR1632" s="52" t="s">
        <v>2176</v>
      </c>
      <c r="BX1632" s="52" t="s">
        <v>5316</v>
      </c>
      <c r="BY1632" s="52" t="s">
        <v>3223</v>
      </c>
      <c r="BZ1632" s="52" t="s">
        <v>2176</v>
      </c>
    </row>
    <row r="1633" spans="54:78" x14ac:dyDescent="0.3">
      <c r="BB1633" s="105" t="e">
        <f>VLOOKUP(C1633,#REF!, 2,FALSE)</f>
        <v>#REF!</v>
      </c>
      <c r="BP1633" s="52" t="s">
        <v>5318</v>
      </c>
      <c r="BQ1633" s="52" t="s">
        <v>2988</v>
      </c>
      <c r="BR1633" s="52" t="s">
        <v>5319</v>
      </c>
      <c r="BX1633" s="52" t="s">
        <v>5318</v>
      </c>
      <c r="BY1633" s="52" t="s">
        <v>2988</v>
      </c>
      <c r="BZ1633" s="52" t="s">
        <v>5319</v>
      </c>
    </row>
    <row r="1634" spans="54:78" x14ac:dyDescent="0.3">
      <c r="BB1634" s="105" t="e">
        <f>VLOOKUP(C1634,#REF!, 2,FALSE)</f>
        <v>#REF!</v>
      </c>
      <c r="BP1634" s="52" t="s">
        <v>5320</v>
      </c>
      <c r="BQ1634" s="52" t="s">
        <v>3114</v>
      </c>
      <c r="BR1634" s="52" t="s">
        <v>1619</v>
      </c>
      <c r="BX1634" s="52" t="s">
        <v>5320</v>
      </c>
      <c r="BY1634" s="52" t="s">
        <v>3114</v>
      </c>
      <c r="BZ1634" s="52" t="s">
        <v>1619</v>
      </c>
    </row>
    <row r="1635" spans="54:78" x14ac:dyDescent="0.3">
      <c r="BB1635" s="105" t="e">
        <f>VLOOKUP(C1635,#REF!, 2,FALSE)</f>
        <v>#REF!</v>
      </c>
      <c r="BP1635" s="52" t="s">
        <v>994</v>
      </c>
      <c r="BQ1635" s="52" t="s">
        <v>3223</v>
      </c>
      <c r="BR1635" s="52" t="s">
        <v>1335</v>
      </c>
      <c r="BX1635" s="52" t="s">
        <v>994</v>
      </c>
      <c r="BY1635" s="52" t="s">
        <v>3223</v>
      </c>
      <c r="BZ1635" s="52" t="s">
        <v>1335</v>
      </c>
    </row>
    <row r="1636" spans="54:78" x14ac:dyDescent="0.3">
      <c r="BB1636" s="105" t="e">
        <f>VLOOKUP(C1636,#REF!, 2,FALSE)</f>
        <v>#REF!</v>
      </c>
      <c r="BP1636" s="52" t="s">
        <v>5321</v>
      </c>
      <c r="BQ1636" s="52" t="s">
        <v>669</v>
      </c>
      <c r="BR1636" s="52" t="s">
        <v>1619</v>
      </c>
      <c r="BX1636" s="52" t="s">
        <v>5321</v>
      </c>
      <c r="BY1636" s="52" t="s">
        <v>669</v>
      </c>
      <c r="BZ1636" s="52" t="s">
        <v>1619</v>
      </c>
    </row>
    <row r="1637" spans="54:78" x14ac:dyDescent="0.3">
      <c r="BB1637" s="105" t="e">
        <f>VLOOKUP(C1637,#REF!, 2,FALSE)</f>
        <v>#REF!</v>
      </c>
      <c r="BP1637" s="52" t="s">
        <v>995</v>
      </c>
      <c r="BQ1637" s="52" t="s">
        <v>3223</v>
      </c>
      <c r="BR1637" s="52" t="s">
        <v>5322</v>
      </c>
      <c r="BX1637" s="52" t="s">
        <v>995</v>
      </c>
      <c r="BY1637" s="52" t="s">
        <v>3223</v>
      </c>
      <c r="BZ1637" s="52" t="s">
        <v>5322</v>
      </c>
    </row>
    <row r="1638" spans="54:78" x14ac:dyDescent="0.3">
      <c r="BB1638" s="105" t="e">
        <f>VLOOKUP(C1638,#REF!, 2,FALSE)</f>
        <v>#REF!</v>
      </c>
      <c r="BP1638" s="52" t="s">
        <v>996</v>
      </c>
      <c r="BQ1638" s="52" t="s">
        <v>17038</v>
      </c>
      <c r="BR1638" s="52" t="s">
        <v>4508</v>
      </c>
      <c r="BX1638" s="52" t="s">
        <v>996</v>
      </c>
      <c r="BY1638" s="52" t="s">
        <v>17038</v>
      </c>
      <c r="BZ1638" s="52" t="s">
        <v>4508</v>
      </c>
    </row>
    <row r="1639" spans="54:78" x14ac:dyDescent="0.3">
      <c r="BB1639" s="105" t="e">
        <f>VLOOKUP(C1639,#REF!, 2,FALSE)</f>
        <v>#REF!</v>
      </c>
      <c r="BP1639" s="52" t="s">
        <v>5324</v>
      </c>
      <c r="BQ1639" s="52" t="s">
        <v>1350</v>
      </c>
      <c r="BR1639" s="52" t="s">
        <v>5325</v>
      </c>
      <c r="BX1639" s="52" t="s">
        <v>5324</v>
      </c>
      <c r="BY1639" s="52" t="s">
        <v>1350</v>
      </c>
      <c r="BZ1639" s="52" t="s">
        <v>5325</v>
      </c>
    </row>
    <row r="1640" spans="54:78" x14ac:dyDescent="0.3">
      <c r="BB1640" s="105" t="e">
        <f>VLOOKUP(C1640,#REF!, 2,FALSE)</f>
        <v>#REF!</v>
      </c>
      <c r="BP1640" s="52" t="s">
        <v>122</v>
      </c>
      <c r="BQ1640" s="52" t="s">
        <v>3059</v>
      </c>
      <c r="BR1640" s="52" t="s">
        <v>5326</v>
      </c>
      <c r="BX1640" s="52" t="s">
        <v>122</v>
      </c>
      <c r="BY1640" s="52" t="s">
        <v>3059</v>
      </c>
      <c r="BZ1640" s="52" t="s">
        <v>5326</v>
      </c>
    </row>
    <row r="1641" spans="54:78" x14ac:dyDescent="0.3">
      <c r="BB1641" s="105" t="e">
        <f>VLOOKUP(C1641,#REF!, 2,FALSE)</f>
        <v>#REF!</v>
      </c>
      <c r="BP1641" s="52" t="s">
        <v>997</v>
      </c>
      <c r="BQ1641" s="52" t="s">
        <v>2988</v>
      </c>
      <c r="BR1641" s="52" t="s">
        <v>5327</v>
      </c>
      <c r="BX1641" s="52" t="s">
        <v>997</v>
      </c>
      <c r="BY1641" s="52" t="s">
        <v>2988</v>
      </c>
      <c r="BZ1641" s="52" t="s">
        <v>5327</v>
      </c>
    </row>
    <row r="1642" spans="54:78" x14ac:dyDescent="0.3">
      <c r="BB1642" s="105" t="e">
        <f>VLOOKUP(C1642,#REF!, 2,FALSE)</f>
        <v>#REF!</v>
      </c>
      <c r="BP1642" s="52" t="s">
        <v>5328</v>
      </c>
      <c r="BQ1642" s="52" t="s">
        <v>1350</v>
      </c>
      <c r="BR1642" s="52" t="s">
        <v>3535</v>
      </c>
      <c r="BX1642" s="52" t="s">
        <v>5328</v>
      </c>
      <c r="BY1642" s="52" t="s">
        <v>1350</v>
      </c>
      <c r="BZ1642" s="52" t="s">
        <v>3535</v>
      </c>
    </row>
    <row r="1643" spans="54:78" x14ac:dyDescent="0.3">
      <c r="BB1643" s="105" t="e">
        <f>VLOOKUP(C1643,#REF!, 2,FALSE)</f>
        <v>#REF!</v>
      </c>
      <c r="BP1643" s="52" t="s">
        <v>998</v>
      </c>
      <c r="BQ1643" s="52" t="s">
        <v>17038</v>
      </c>
      <c r="BR1643" s="52" t="s">
        <v>4481</v>
      </c>
      <c r="BX1643" s="52" t="s">
        <v>998</v>
      </c>
      <c r="BY1643" s="52" t="s">
        <v>17038</v>
      </c>
      <c r="BZ1643" s="52" t="s">
        <v>4481</v>
      </c>
    </row>
    <row r="1644" spans="54:78" x14ac:dyDescent="0.3">
      <c r="BB1644" s="105" t="e">
        <f>VLOOKUP(C1644,#REF!, 2,FALSE)</f>
        <v>#REF!</v>
      </c>
      <c r="BP1644" s="52" t="s">
        <v>5329</v>
      </c>
      <c r="BQ1644" s="52" t="s">
        <v>3223</v>
      </c>
      <c r="BR1644" s="52" t="s">
        <v>5330</v>
      </c>
      <c r="BX1644" s="52" t="s">
        <v>5329</v>
      </c>
      <c r="BY1644" s="52" t="s">
        <v>3223</v>
      </c>
      <c r="BZ1644" s="52" t="s">
        <v>5330</v>
      </c>
    </row>
    <row r="1645" spans="54:78" x14ac:dyDescent="0.3">
      <c r="BB1645" s="105" t="e">
        <f>VLOOKUP(C1645,#REF!, 2,FALSE)</f>
        <v>#REF!</v>
      </c>
      <c r="BP1645" s="52" t="s">
        <v>5331</v>
      </c>
      <c r="BQ1645" s="52" t="s">
        <v>3042</v>
      </c>
      <c r="BR1645" s="52" t="s">
        <v>5332</v>
      </c>
      <c r="BX1645" s="52" t="s">
        <v>5331</v>
      </c>
      <c r="BY1645" s="52" t="s">
        <v>3042</v>
      </c>
      <c r="BZ1645" s="52" t="s">
        <v>5332</v>
      </c>
    </row>
    <row r="1646" spans="54:78" x14ac:dyDescent="0.3">
      <c r="BB1646" s="105" t="e">
        <f>VLOOKUP(C1646,#REF!, 2,FALSE)</f>
        <v>#REF!</v>
      </c>
      <c r="BP1646" s="52" t="s">
        <v>5333</v>
      </c>
      <c r="BQ1646" s="52" t="s">
        <v>3223</v>
      </c>
      <c r="BR1646" s="52" t="s">
        <v>5334</v>
      </c>
      <c r="BX1646" s="52" t="s">
        <v>5333</v>
      </c>
      <c r="BY1646" s="52" t="s">
        <v>3223</v>
      </c>
      <c r="BZ1646" s="52" t="s">
        <v>5334</v>
      </c>
    </row>
    <row r="1647" spans="54:78" x14ac:dyDescent="0.3">
      <c r="BB1647" s="105" t="e">
        <f>VLOOKUP(C1647,#REF!, 2,FALSE)</f>
        <v>#REF!</v>
      </c>
      <c r="BP1647" s="52" t="s">
        <v>5335</v>
      </c>
      <c r="BQ1647" s="52" t="s">
        <v>3059</v>
      </c>
      <c r="BR1647" s="52" t="s">
        <v>5336</v>
      </c>
      <c r="BX1647" s="52" t="s">
        <v>5335</v>
      </c>
      <c r="BY1647" s="52" t="s">
        <v>3059</v>
      </c>
      <c r="BZ1647" s="52" t="s">
        <v>5336</v>
      </c>
    </row>
    <row r="1648" spans="54:78" x14ac:dyDescent="0.3">
      <c r="BB1648" s="105" t="e">
        <f>VLOOKUP(C1648,#REF!, 2,FALSE)</f>
        <v>#REF!</v>
      </c>
      <c r="BP1648" s="52" t="s">
        <v>5337</v>
      </c>
      <c r="BQ1648" s="52" t="s">
        <v>3223</v>
      </c>
      <c r="BR1648" s="52" t="s">
        <v>5338</v>
      </c>
      <c r="BX1648" s="52" t="s">
        <v>5337</v>
      </c>
      <c r="BY1648" s="52" t="s">
        <v>3223</v>
      </c>
      <c r="BZ1648" s="52" t="s">
        <v>5338</v>
      </c>
    </row>
    <row r="1649" spans="54:78" x14ac:dyDescent="0.3">
      <c r="BB1649" s="105" t="e">
        <f>VLOOKUP(C1649,#REF!, 2,FALSE)</f>
        <v>#REF!</v>
      </c>
      <c r="BP1649" s="52" t="s">
        <v>999</v>
      </c>
      <c r="BQ1649" s="52" t="s">
        <v>1147</v>
      </c>
      <c r="BR1649" s="52" t="s">
        <v>1273</v>
      </c>
      <c r="BX1649" s="52" t="s">
        <v>999</v>
      </c>
      <c r="BY1649" s="52" t="s">
        <v>1147</v>
      </c>
      <c r="BZ1649" s="52" t="s">
        <v>1273</v>
      </c>
    </row>
    <row r="1650" spans="54:78" x14ac:dyDescent="0.3">
      <c r="BB1650" s="105" t="e">
        <f>VLOOKUP(C1650,#REF!, 2,FALSE)</f>
        <v>#REF!</v>
      </c>
      <c r="BP1650" s="52" t="s">
        <v>5339</v>
      </c>
      <c r="BQ1650" s="52" t="s">
        <v>1350</v>
      </c>
      <c r="BR1650" s="52" t="s">
        <v>3646</v>
      </c>
      <c r="BX1650" s="52" t="s">
        <v>5339</v>
      </c>
      <c r="BY1650" s="52" t="s">
        <v>1350</v>
      </c>
      <c r="BZ1650" s="52" t="s">
        <v>3646</v>
      </c>
    </row>
    <row r="1651" spans="54:78" x14ac:dyDescent="0.3">
      <c r="BB1651" s="105" t="e">
        <f>VLOOKUP(C1651,#REF!, 2,FALSE)</f>
        <v>#REF!</v>
      </c>
      <c r="BP1651" s="52" t="s">
        <v>5340</v>
      </c>
      <c r="BQ1651" s="52" t="s">
        <v>3059</v>
      </c>
      <c r="BR1651" s="52" t="s">
        <v>5341</v>
      </c>
      <c r="BX1651" s="52" t="s">
        <v>5340</v>
      </c>
      <c r="BY1651" s="52" t="s">
        <v>3059</v>
      </c>
      <c r="BZ1651" s="52" t="s">
        <v>5341</v>
      </c>
    </row>
    <row r="1652" spans="54:78" x14ac:dyDescent="0.3">
      <c r="BB1652" s="105" t="e">
        <f>VLOOKUP(C1652,#REF!, 2,FALSE)</f>
        <v>#REF!</v>
      </c>
      <c r="BP1652" s="52" t="s">
        <v>5342</v>
      </c>
      <c r="BQ1652" s="52" t="s">
        <v>1350</v>
      </c>
      <c r="BR1652" s="52" t="s">
        <v>5344</v>
      </c>
      <c r="BX1652" s="52" t="s">
        <v>5342</v>
      </c>
      <c r="BY1652" s="52" t="s">
        <v>1350</v>
      </c>
      <c r="BZ1652" s="52" t="s">
        <v>5344</v>
      </c>
    </row>
    <row r="1653" spans="54:78" x14ac:dyDescent="0.3">
      <c r="BB1653" s="105" t="e">
        <f>VLOOKUP(C1653,#REF!, 2,FALSE)</f>
        <v>#REF!</v>
      </c>
      <c r="BP1653" s="52" t="s">
        <v>5345</v>
      </c>
      <c r="BQ1653" s="52" t="s">
        <v>3223</v>
      </c>
      <c r="BR1653" s="52" t="s">
        <v>3309</v>
      </c>
      <c r="BX1653" s="52" t="s">
        <v>5345</v>
      </c>
      <c r="BY1653" s="52" t="s">
        <v>3223</v>
      </c>
      <c r="BZ1653" s="52" t="s">
        <v>3309</v>
      </c>
    </row>
    <row r="1654" spans="54:78" x14ac:dyDescent="0.3">
      <c r="BB1654" s="105" t="e">
        <f>VLOOKUP(C1654,#REF!, 2,FALSE)</f>
        <v>#REF!</v>
      </c>
      <c r="BP1654" s="52" t="s">
        <v>5347</v>
      </c>
      <c r="BQ1654" s="52" t="s">
        <v>17035</v>
      </c>
      <c r="BR1654" s="52" t="s">
        <v>944</v>
      </c>
      <c r="BX1654" s="52" t="s">
        <v>5347</v>
      </c>
      <c r="BY1654" s="52" t="s">
        <v>17035</v>
      </c>
      <c r="BZ1654" s="52" t="s">
        <v>944</v>
      </c>
    </row>
    <row r="1655" spans="54:78" x14ac:dyDescent="0.3">
      <c r="BB1655" s="105" t="e">
        <f>VLOOKUP(C1655,#REF!, 2,FALSE)</f>
        <v>#REF!</v>
      </c>
      <c r="BP1655" s="52" t="s">
        <v>5348</v>
      </c>
      <c r="BQ1655" s="52" t="s">
        <v>795</v>
      </c>
      <c r="BR1655" s="52" t="s">
        <v>944</v>
      </c>
      <c r="BX1655" s="52" t="s">
        <v>5348</v>
      </c>
      <c r="BY1655" s="52" t="s">
        <v>795</v>
      </c>
      <c r="BZ1655" s="52" t="s">
        <v>944</v>
      </c>
    </row>
    <row r="1656" spans="54:78" x14ac:dyDescent="0.3">
      <c r="BB1656" s="105" t="e">
        <f>VLOOKUP(C1656,#REF!, 2,FALSE)</f>
        <v>#REF!</v>
      </c>
      <c r="BP1656" s="52" t="s">
        <v>5349</v>
      </c>
      <c r="BQ1656" s="52" t="s">
        <v>3223</v>
      </c>
      <c r="BR1656" s="52" t="s">
        <v>2993</v>
      </c>
      <c r="BX1656" s="52" t="s">
        <v>5349</v>
      </c>
      <c r="BY1656" s="52" t="s">
        <v>3223</v>
      </c>
      <c r="BZ1656" s="52" t="s">
        <v>2993</v>
      </c>
    </row>
    <row r="1657" spans="54:78" x14ac:dyDescent="0.3">
      <c r="BB1657" s="105" t="e">
        <f>VLOOKUP(C1657,#REF!, 2,FALSE)</f>
        <v>#REF!</v>
      </c>
      <c r="BP1657" s="52" t="s">
        <v>5350</v>
      </c>
      <c r="BQ1657" s="52" t="s">
        <v>1350</v>
      </c>
      <c r="BR1657" s="52" t="s">
        <v>671</v>
      </c>
      <c r="BX1657" s="52" t="s">
        <v>5350</v>
      </c>
      <c r="BY1657" s="52" t="s">
        <v>1350</v>
      </c>
      <c r="BZ1657" s="52" t="s">
        <v>671</v>
      </c>
    </row>
    <row r="1658" spans="54:78" x14ac:dyDescent="0.3">
      <c r="BB1658" s="105" t="e">
        <f>VLOOKUP(C1658,#REF!, 2,FALSE)</f>
        <v>#REF!</v>
      </c>
      <c r="BP1658" s="52" t="s">
        <v>5351</v>
      </c>
      <c r="BQ1658" s="52" t="s">
        <v>3223</v>
      </c>
      <c r="BR1658" s="52" t="s">
        <v>4690</v>
      </c>
      <c r="BX1658" s="52" t="s">
        <v>5351</v>
      </c>
      <c r="BY1658" s="52" t="s">
        <v>3223</v>
      </c>
      <c r="BZ1658" s="52" t="s">
        <v>4690</v>
      </c>
    </row>
    <row r="1659" spans="54:78" x14ac:dyDescent="0.3">
      <c r="BB1659" s="105" t="e">
        <f>VLOOKUP(C1659,#REF!, 2,FALSE)</f>
        <v>#REF!</v>
      </c>
      <c r="BP1659" s="52" t="s">
        <v>1029</v>
      </c>
      <c r="BQ1659" s="52" t="s">
        <v>3059</v>
      </c>
      <c r="BR1659" s="52" t="s">
        <v>2319</v>
      </c>
      <c r="BX1659" s="52" t="s">
        <v>1029</v>
      </c>
      <c r="BY1659" s="52" t="s">
        <v>3059</v>
      </c>
      <c r="BZ1659" s="52" t="s">
        <v>2319</v>
      </c>
    </row>
    <row r="1660" spans="54:78" x14ac:dyDescent="0.3">
      <c r="BB1660" s="105" t="e">
        <f>VLOOKUP(C1660,#REF!, 2,FALSE)</f>
        <v>#REF!</v>
      </c>
      <c r="BP1660" s="52" t="s">
        <v>5352</v>
      </c>
      <c r="BQ1660" s="52" t="s">
        <v>667</v>
      </c>
      <c r="BR1660" s="52" t="s">
        <v>5353</v>
      </c>
      <c r="BX1660" s="52" t="s">
        <v>5352</v>
      </c>
      <c r="BY1660" s="52" t="s">
        <v>667</v>
      </c>
      <c r="BZ1660" s="52" t="s">
        <v>5353</v>
      </c>
    </row>
    <row r="1661" spans="54:78" x14ac:dyDescent="0.3">
      <c r="BB1661" s="105" t="e">
        <f>VLOOKUP(C1661,#REF!, 2,FALSE)</f>
        <v>#REF!</v>
      </c>
      <c r="BP1661" s="52" t="s">
        <v>5354</v>
      </c>
      <c r="BQ1661" s="52" t="s">
        <v>2988</v>
      </c>
      <c r="BR1661" s="52" t="s">
        <v>943</v>
      </c>
      <c r="BX1661" s="52" t="s">
        <v>5354</v>
      </c>
      <c r="BY1661" s="52" t="s">
        <v>2988</v>
      </c>
      <c r="BZ1661" s="52" t="s">
        <v>943</v>
      </c>
    </row>
    <row r="1662" spans="54:78" x14ac:dyDescent="0.3">
      <c r="BB1662" s="105" t="e">
        <f>VLOOKUP(C1662,#REF!, 2,FALSE)</f>
        <v>#REF!</v>
      </c>
      <c r="BP1662" s="52" t="s">
        <v>5355</v>
      </c>
      <c r="BQ1662" s="52" t="s">
        <v>3223</v>
      </c>
      <c r="BR1662" s="52" t="s">
        <v>2993</v>
      </c>
      <c r="BX1662" s="52" t="s">
        <v>5355</v>
      </c>
      <c r="BY1662" s="52" t="s">
        <v>3223</v>
      </c>
      <c r="BZ1662" s="52" t="s">
        <v>2993</v>
      </c>
    </row>
    <row r="1663" spans="54:78" x14ac:dyDescent="0.3">
      <c r="BB1663" s="105" t="e">
        <f>VLOOKUP(C1663,#REF!, 2,FALSE)</f>
        <v>#REF!</v>
      </c>
      <c r="BP1663" s="52" t="s">
        <v>5356</v>
      </c>
      <c r="BQ1663" s="52" t="s">
        <v>3223</v>
      </c>
      <c r="BR1663" s="52" t="s">
        <v>627</v>
      </c>
      <c r="BX1663" s="52" t="s">
        <v>5356</v>
      </c>
      <c r="BY1663" s="52" t="s">
        <v>3223</v>
      </c>
      <c r="BZ1663" s="52" t="s">
        <v>627</v>
      </c>
    </row>
    <row r="1664" spans="54:78" x14ac:dyDescent="0.3">
      <c r="BB1664" s="105" t="e">
        <f>VLOOKUP(C1664,#REF!, 2,FALSE)</f>
        <v>#REF!</v>
      </c>
      <c r="BP1664" s="52" t="s">
        <v>5357</v>
      </c>
      <c r="BQ1664" s="52" t="s">
        <v>3223</v>
      </c>
      <c r="BR1664" s="52" t="s">
        <v>5358</v>
      </c>
      <c r="BX1664" s="52" t="s">
        <v>5357</v>
      </c>
      <c r="BY1664" s="52" t="s">
        <v>3223</v>
      </c>
      <c r="BZ1664" s="52" t="s">
        <v>5358</v>
      </c>
    </row>
    <row r="1665" spans="54:78" x14ac:dyDescent="0.3">
      <c r="BB1665" s="105" t="e">
        <f>VLOOKUP(C1665,#REF!, 2,FALSE)</f>
        <v>#REF!</v>
      </c>
      <c r="BP1665" s="52" t="s">
        <v>1030</v>
      </c>
      <c r="BQ1665" s="52" t="s">
        <v>3276</v>
      </c>
      <c r="BR1665" s="52" t="s">
        <v>3849</v>
      </c>
      <c r="BX1665" s="52" t="s">
        <v>1030</v>
      </c>
      <c r="BY1665" s="52" t="s">
        <v>3276</v>
      </c>
      <c r="BZ1665" s="52" t="s">
        <v>3849</v>
      </c>
    </row>
    <row r="1666" spans="54:78" x14ac:dyDescent="0.3">
      <c r="BB1666" s="105" t="e">
        <f>VLOOKUP(C1666,#REF!, 2,FALSE)</f>
        <v>#REF!</v>
      </c>
      <c r="BP1666" s="52" t="s">
        <v>149</v>
      </c>
      <c r="BQ1666" s="52" t="s">
        <v>1350</v>
      </c>
      <c r="BR1666" s="52" t="s">
        <v>5359</v>
      </c>
      <c r="BX1666" s="52" t="s">
        <v>149</v>
      </c>
      <c r="BY1666" s="52" t="s">
        <v>1350</v>
      </c>
      <c r="BZ1666" s="52" t="s">
        <v>5359</v>
      </c>
    </row>
    <row r="1667" spans="54:78" x14ac:dyDescent="0.3">
      <c r="BB1667" s="105" t="e">
        <f>VLOOKUP(C1667,#REF!, 2,FALSE)</f>
        <v>#REF!</v>
      </c>
      <c r="BP1667" s="52" t="s">
        <v>5360</v>
      </c>
      <c r="BQ1667" s="52" t="s">
        <v>1350</v>
      </c>
      <c r="BR1667" s="52" t="s">
        <v>5361</v>
      </c>
      <c r="BX1667" s="52" t="s">
        <v>5360</v>
      </c>
      <c r="BY1667" s="52" t="s">
        <v>1350</v>
      </c>
      <c r="BZ1667" s="52" t="s">
        <v>5361</v>
      </c>
    </row>
    <row r="1668" spans="54:78" x14ac:dyDescent="0.3">
      <c r="BB1668" s="105" t="e">
        <f>VLOOKUP(C1668,#REF!, 2,FALSE)</f>
        <v>#REF!</v>
      </c>
      <c r="BP1668" s="52" t="s">
        <v>5362</v>
      </c>
      <c r="BQ1668" s="52" t="s">
        <v>3019</v>
      </c>
      <c r="BR1668" s="52" t="s">
        <v>620</v>
      </c>
      <c r="BX1668" s="52" t="s">
        <v>5362</v>
      </c>
      <c r="BY1668" s="52" t="s">
        <v>3019</v>
      </c>
      <c r="BZ1668" s="52" t="s">
        <v>620</v>
      </c>
    </row>
    <row r="1669" spans="54:78" x14ac:dyDescent="0.3">
      <c r="BB1669" s="105" t="e">
        <f>VLOOKUP(C1669,#REF!, 2,FALSE)</f>
        <v>#REF!</v>
      </c>
      <c r="BP1669" s="52" t="s">
        <v>5363</v>
      </c>
      <c r="BQ1669" s="52" t="s">
        <v>3059</v>
      </c>
      <c r="BR1669" s="52" t="s">
        <v>1701</v>
      </c>
      <c r="BX1669" s="52" t="s">
        <v>5363</v>
      </c>
      <c r="BY1669" s="52" t="s">
        <v>3059</v>
      </c>
      <c r="BZ1669" s="52" t="s">
        <v>1701</v>
      </c>
    </row>
    <row r="1670" spans="54:78" x14ac:dyDescent="0.3">
      <c r="BB1670" s="105" t="e">
        <f>VLOOKUP(C1670,#REF!, 2,FALSE)</f>
        <v>#REF!</v>
      </c>
      <c r="BP1670" s="52" t="s">
        <v>5364</v>
      </c>
      <c r="BQ1670" s="52" t="s">
        <v>3223</v>
      </c>
      <c r="BR1670" s="52" t="s">
        <v>5142</v>
      </c>
      <c r="BX1670" s="52" t="s">
        <v>5364</v>
      </c>
      <c r="BY1670" s="52" t="s">
        <v>3223</v>
      </c>
      <c r="BZ1670" s="52" t="s">
        <v>5142</v>
      </c>
    </row>
    <row r="1671" spans="54:78" x14ac:dyDescent="0.3">
      <c r="BB1671" s="105" t="e">
        <f>VLOOKUP(C1671,#REF!, 2,FALSE)</f>
        <v>#REF!</v>
      </c>
      <c r="BP1671" s="52" t="s">
        <v>5365</v>
      </c>
      <c r="BQ1671" s="52" t="s">
        <v>3042</v>
      </c>
      <c r="BR1671" s="52" t="s">
        <v>2993</v>
      </c>
      <c r="BX1671" s="52" t="s">
        <v>5365</v>
      </c>
      <c r="BY1671" s="52" t="s">
        <v>3042</v>
      </c>
      <c r="BZ1671" s="52" t="s">
        <v>2993</v>
      </c>
    </row>
    <row r="1672" spans="54:78" x14ac:dyDescent="0.3">
      <c r="BB1672" s="105" t="e">
        <f>VLOOKUP(C1672,#REF!, 2,FALSE)</f>
        <v>#REF!</v>
      </c>
      <c r="BP1672" s="52" t="s">
        <v>5366</v>
      </c>
      <c r="BQ1672" s="52" t="s">
        <v>3223</v>
      </c>
      <c r="BR1672" s="52" t="s">
        <v>2482</v>
      </c>
      <c r="BX1672" s="52" t="s">
        <v>5366</v>
      </c>
      <c r="BY1672" s="52" t="s">
        <v>3223</v>
      </c>
      <c r="BZ1672" s="52" t="s">
        <v>2482</v>
      </c>
    </row>
    <row r="1673" spans="54:78" x14ac:dyDescent="0.3">
      <c r="BB1673" s="105" t="e">
        <f>VLOOKUP(C1673,#REF!, 2,FALSE)</f>
        <v>#REF!</v>
      </c>
      <c r="BP1673" s="52" t="s">
        <v>5368</v>
      </c>
      <c r="BQ1673" s="52" t="s">
        <v>3223</v>
      </c>
      <c r="BR1673" s="52" t="s">
        <v>2118</v>
      </c>
      <c r="BX1673" s="52" t="s">
        <v>5368</v>
      </c>
      <c r="BY1673" s="52" t="s">
        <v>3223</v>
      </c>
      <c r="BZ1673" s="52" t="s">
        <v>2118</v>
      </c>
    </row>
    <row r="1674" spans="54:78" x14ac:dyDescent="0.3">
      <c r="BB1674" s="105" t="e">
        <f>VLOOKUP(C1674,#REF!, 2,FALSE)</f>
        <v>#REF!</v>
      </c>
      <c r="BP1674" s="52" t="s">
        <v>5369</v>
      </c>
      <c r="BQ1674" s="52" t="s">
        <v>17037</v>
      </c>
      <c r="BR1674" s="52" t="s">
        <v>2482</v>
      </c>
      <c r="BX1674" s="52" t="s">
        <v>5369</v>
      </c>
      <c r="BY1674" s="52" t="s">
        <v>17037</v>
      </c>
      <c r="BZ1674" s="52" t="s">
        <v>2482</v>
      </c>
    </row>
    <row r="1675" spans="54:78" x14ac:dyDescent="0.3">
      <c r="BB1675" s="105" t="e">
        <f>VLOOKUP(C1675,#REF!, 2,FALSE)</f>
        <v>#REF!</v>
      </c>
      <c r="BP1675" s="52" t="s">
        <v>5370</v>
      </c>
      <c r="BQ1675" s="52" t="s">
        <v>1350</v>
      </c>
      <c r="BR1675" s="52" t="s">
        <v>736</v>
      </c>
      <c r="BX1675" s="52" t="s">
        <v>5370</v>
      </c>
      <c r="BY1675" s="52" t="s">
        <v>1350</v>
      </c>
      <c r="BZ1675" s="52" t="s">
        <v>736</v>
      </c>
    </row>
    <row r="1676" spans="54:78" x14ac:dyDescent="0.3">
      <c r="BB1676" s="105" t="e">
        <f>VLOOKUP(C1676,#REF!, 2,FALSE)</f>
        <v>#REF!</v>
      </c>
      <c r="BP1676" s="52" t="s">
        <v>81</v>
      </c>
      <c r="BQ1676" s="52" t="s">
        <v>1350</v>
      </c>
      <c r="BR1676" s="52" t="s">
        <v>5372</v>
      </c>
      <c r="BX1676" s="52" t="s">
        <v>81</v>
      </c>
      <c r="BY1676" s="52" t="s">
        <v>1350</v>
      </c>
      <c r="BZ1676" s="52" t="s">
        <v>5372</v>
      </c>
    </row>
    <row r="1677" spans="54:78" x14ac:dyDescent="0.3">
      <c r="BB1677" s="105" t="e">
        <f>VLOOKUP(C1677,#REF!, 2,FALSE)</f>
        <v>#REF!</v>
      </c>
      <c r="BP1677" s="52" t="s">
        <v>5373</v>
      </c>
      <c r="BQ1677" s="52" t="s">
        <v>857</v>
      </c>
      <c r="BR1677" s="52" t="s">
        <v>2993</v>
      </c>
      <c r="BX1677" s="52" t="s">
        <v>5373</v>
      </c>
      <c r="BY1677" s="52" t="s">
        <v>857</v>
      </c>
      <c r="BZ1677" s="52" t="s">
        <v>2993</v>
      </c>
    </row>
    <row r="1678" spans="54:78" x14ac:dyDescent="0.3">
      <c r="BB1678" s="105" t="e">
        <f>VLOOKUP(C1678,#REF!, 2,FALSE)</f>
        <v>#REF!</v>
      </c>
      <c r="BP1678" s="52" t="s">
        <v>5374</v>
      </c>
      <c r="BQ1678" s="52" t="s">
        <v>622</v>
      </c>
      <c r="BR1678" s="52" t="s">
        <v>4640</v>
      </c>
      <c r="BX1678" s="52" t="s">
        <v>5374</v>
      </c>
      <c r="BY1678" s="52" t="s">
        <v>622</v>
      </c>
      <c r="BZ1678" s="52" t="s">
        <v>4640</v>
      </c>
    </row>
    <row r="1679" spans="54:78" x14ac:dyDescent="0.3">
      <c r="BB1679" s="105" t="e">
        <f>VLOOKUP(C1679,#REF!, 2,FALSE)</f>
        <v>#REF!</v>
      </c>
      <c r="BP1679" s="52" t="s">
        <v>5375</v>
      </c>
      <c r="BQ1679" s="52" t="s">
        <v>3223</v>
      </c>
      <c r="BR1679" s="52" t="s">
        <v>2388</v>
      </c>
      <c r="BX1679" s="52" t="s">
        <v>5375</v>
      </c>
      <c r="BY1679" s="52" t="s">
        <v>3223</v>
      </c>
      <c r="BZ1679" s="52" t="s">
        <v>2388</v>
      </c>
    </row>
    <row r="1680" spans="54:78" x14ac:dyDescent="0.3">
      <c r="BB1680" s="105" t="e">
        <f>VLOOKUP(C1680,#REF!, 2,FALSE)</f>
        <v>#REF!</v>
      </c>
      <c r="BP1680" s="52" t="s">
        <v>5376</v>
      </c>
      <c r="BQ1680" s="52" t="s">
        <v>3223</v>
      </c>
      <c r="BR1680" s="52" t="s">
        <v>5377</v>
      </c>
      <c r="BX1680" s="52" t="s">
        <v>5376</v>
      </c>
      <c r="BY1680" s="52" t="s">
        <v>3223</v>
      </c>
      <c r="BZ1680" s="52" t="s">
        <v>5377</v>
      </c>
    </row>
    <row r="1681" spans="54:78" x14ac:dyDescent="0.3">
      <c r="BB1681" s="105" t="e">
        <f>VLOOKUP(C1681,#REF!, 2,FALSE)</f>
        <v>#REF!</v>
      </c>
      <c r="BP1681" s="52" t="s">
        <v>161</v>
      </c>
      <c r="BQ1681" s="52" t="s">
        <v>624</v>
      </c>
      <c r="BR1681" s="52" t="s">
        <v>5378</v>
      </c>
      <c r="BX1681" s="52" t="s">
        <v>161</v>
      </c>
      <c r="BY1681" s="52" t="s">
        <v>624</v>
      </c>
      <c r="BZ1681" s="52" t="s">
        <v>5378</v>
      </c>
    </row>
    <row r="1682" spans="54:78" x14ac:dyDescent="0.3">
      <c r="BB1682" s="105" t="e">
        <f>VLOOKUP(C1682,#REF!, 2,FALSE)</f>
        <v>#REF!</v>
      </c>
      <c r="BP1682" s="52" t="s">
        <v>1031</v>
      </c>
      <c r="BQ1682" s="52" t="s">
        <v>3223</v>
      </c>
      <c r="BR1682" s="52" t="s">
        <v>5379</v>
      </c>
      <c r="BX1682" s="52" t="s">
        <v>1031</v>
      </c>
      <c r="BY1682" s="52" t="s">
        <v>3223</v>
      </c>
      <c r="BZ1682" s="52" t="s">
        <v>5379</v>
      </c>
    </row>
    <row r="1683" spans="54:78" x14ac:dyDescent="0.3">
      <c r="BB1683" s="105" t="e">
        <f>VLOOKUP(C1683,#REF!, 2,FALSE)</f>
        <v>#REF!</v>
      </c>
      <c r="BP1683" s="52" t="s">
        <v>5380</v>
      </c>
      <c r="BQ1683" s="52" t="s">
        <v>621</v>
      </c>
      <c r="BR1683" s="52" t="s">
        <v>3391</v>
      </c>
      <c r="BX1683" s="52" t="s">
        <v>5380</v>
      </c>
      <c r="BY1683" s="52" t="s">
        <v>621</v>
      </c>
      <c r="BZ1683" s="52" t="s">
        <v>3391</v>
      </c>
    </row>
    <row r="1684" spans="54:78" x14ac:dyDescent="0.3">
      <c r="BB1684" s="105" t="e">
        <f>VLOOKUP(C1684,#REF!, 2,FALSE)</f>
        <v>#REF!</v>
      </c>
      <c r="BP1684" s="52" t="s">
        <v>5381</v>
      </c>
      <c r="BQ1684" s="52" t="s">
        <v>3223</v>
      </c>
      <c r="BR1684" s="52" t="s">
        <v>2714</v>
      </c>
      <c r="BX1684" s="52" t="s">
        <v>5381</v>
      </c>
      <c r="BY1684" s="52" t="s">
        <v>3223</v>
      </c>
      <c r="BZ1684" s="52" t="s">
        <v>2714</v>
      </c>
    </row>
    <row r="1685" spans="54:78" x14ac:dyDescent="0.3">
      <c r="BB1685" s="105" t="e">
        <f>VLOOKUP(C1685,#REF!, 2,FALSE)</f>
        <v>#REF!</v>
      </c>
      <c r="BP1685" s="52" t="s">
        <v>1032</v>
      </c>
      <c r="BQ1685" s="52" t="s">
        <v>3223</v>
      </c>
      <c r="BR1685" s="52" t="s">
        <v>852</v>
      </c>
      <c r="BX1685" s="52" t="s">
        <v>1032</v>
      </c>
      <c r="BY1685" s="52" t="s">
        <v>3223</v>
      </c>
      <c r="BZ1685" s="52" t="s">
        <v>852</v>
      </c>
    </row>
    <row r="1686" spans="54:78" x14ac:dyDescent="0.3">
      <c r="BB1686" s="105" t="e">
        <f>VLOOKUP(C1686,#REF!, 2,FALSE)</f>
        <v>#REF!</v>
      </c>
      <c r="BP1686" s="52" t="s">
        <v>5382</v>
      </c>
      <c r="BQ1686" s="52" t="s">
        <v>3223</v>
      </c>
      <c r="BR1686" s="52" t="s">
        <v>5383</v>
      </c>
      <c r="BX1686" s="52" t="s">
        <v>5382</v>
      </c>
      <c r="BY1686" s="52" t="s">
        <v>3223</v>
      </c>
      <c r="BZ1686" s="52" t="s">
        <v>5383</v>
      </c>
    </row>
    <row r="1687" spans="54:78" x14ac:dyDescent="0.3">
      <c r="BB1687" s="105" t="e">
        <f>VLOOKUP(C1687,#REF!, 2,FALSE)</f>
        <v>#REF!</v>
      </c>
      <c r="BP1687" s="52" t="s">
        <v>5384</v>
      </c>
      <c r="BQ1687" s="52" t="s">
        <v>3223</v>
      </c>
      <c r="BR1687" s="52" t="s">
        <v>5385</v>
      </c>
      <c r="BX1687" s="52" t="s">
        <v>5384</v>
      </c>
      <c r="BY1687" s="52" t="s">
        <v>3223</v>
      </c>
      <c r="BZ1687" s="52" t="s">
        <v>5385</v>
      </c>
    </row>
    <row r="1688" spans="54:78" x14ac:dyDescent="0.3">
      <c r="BB1688" s="105" t="e">
        <f>VLOOKUP(C1688,#REF!, 2,FALSE)</f>
        <v>#REF!</v>
      </c>
      <c r="BP1688" s="52" t="s">
        <v>5386</v>
      </c>
      <c r="BQ1688" s="52" t="s">
        <v>1280</v>
      </c>
      <c r="BR1688" s="52" t="s">
        <v>5387</v>
      </c>
      <c r="BX1688" s="52" t="s">
        <v>5386</v>
      </c>
      <c r="BY1688" s="52" t="s">
        <v>1280</v>
      </c>
      <c r="BZ1688" s="52" t="s">
        <v>5387</v>
      </c>
    </row>
    <row r="1689" spans="54:78" x14ac:dyDescent="0.3">
      <c r="BB1689" s="105" t="e">
        <f>VLOOKUP(C1689,#REF!, 2,FALSE)</f>
        <v>#REF!</v>
      </c>
      <c r="BP1689" s="52" t="s">
        <v>5388</v>
      </c>
      <c r="BQ1689" s="52" t="s">
        <v>3223</v>
      </c>
      <c r="BR1689" s="52" t="s">
        <v>5389</v>
      </c>
      <c r="BX1689" s="52" t="s">
        <v>5388</v>
      </c>
      <c r="BY1689" s="52" t="s">
        <v>3223</v>
      </c>
      <c r="BZ1689" s="52" t="s">
        <v>5389</v>
      </c>
    </row>
    <row r="1690" spans="54:78" x14ac:dyDescent="0.3">
      <c r="BB1690" s="105" t="e">
        <f>VLOOKUP(C1690,#REF!, 2,FALSE)</f>
        <v>#REF!</v>
      </c>
      <c r="BP1690" s="52" t="s">
        <v>1033</v>
      </c>
      <c r="BQ1690" s="52" t="s">
        <v>3223</v>
      </c>
      <c r="BR1690" s="52" t="s">
        <v>5390</v>
      </c>
      <c r="BX1690" s="52" t="s">
        <v>1033</v>
      </c>
      <c r="BY1690" s="52" t="s">
        <v>3223</v>
      </c>
      <c r="BZ1690" s="52" t="s">
        <v>5390</v>
      </c>
    </row>
    <row r="1691" spans="54:78" x14ac:dyDescent="0.3">
      <c r="BB1691" s="105" t="e">
        <f>VLOOKUP(C1691,#REF!, 2,FALSE)</f>
        <v>#REF!</v>
      </c>
      <c r="BP1691" s="52" t="s">
        <v>148</v>
      </c>
      <c r="BQ1691" s="52" t="s">
        <v>3223</v>
      </c>
      <c r="BR1691" s="52" t="s">
        <v>5391</v>
      </c>
      <c r="BX1691" s="52" t="s">
        <v>148</v>
      </c>
      <c r="BY1691" s="52" t="s">
        <v>3223</v>
      </c>
      <c r="BZ1691" s="52" t="s">
        <v>5391</v>
      </c>
    </row>
    <row r="1692" spans="54:78" x14ac:dyDescent="0.3">
      <c r="BB1692" s="105" t="e">
        <f>VLOOKUP(C1692,#REF!, 2,FALSE)</f>
        <v>#REF!</v>
      </c>
      <c r="BP1692" s="52" t="s">
        <v>147</v>
      </c>
      <c r="BQ1692" s="52" t="s">
        <v>3223</v>
      </c>
      <c r="BR1692" s="52" t="s">
        <v>5392</v>
      </c>
      <c r="BX1692" s="52" t="s">
        <v>147</v>
      </c>
      <c r="BY1692" s="52" t="s">
        <v>3223</v>
      </c>
      <c r="BZ1692" s="52" t="s">
        <v>5392</v>
      </c>
    </row>
    <row r="1693" spans="54:78" x14ac:dyDescent="0.3">
      <c r="BB1693" s="105" t="e">
        <f>VLOOKUP(C1693,#REF!, 2,FALSE)</f>
        <v>#REF!</v>
      </c>
      <c r="BP1693" s="52" t="s">
        <v>5393</v>
      </c>
      <c r="BQ1693" s="52" t="s">
        <v>3223</v>
      </c>
      <c r="BR1693" s="52" t="s">
        <v>5394</v>
      </c>
      <c r="BX1693" s="52" t="s">
        <v>5393</v>
      </c>
      <c r="BY1693" s="52" t="s">
        <v>3223</v>
      </c>
      <c r="BZ1693" s="52" t="s">
        <v>5394</v>
      </c>
    </row>
    <row r="1694" spans="54:78" x14ac:dyDescent="0.3">
      <c r="BB1694" s="105" t="e">
        <f>VLOOKUP(C1694,#REF!, 2,FALSE)</f>
        <v>#REF!</v>
      </c>
      <c r="BP1694" s="52" t="s">
        <v>5396</v>
      </c>
      <c r="BQ1694" s="52" t="s">
        <v>3223</v>
      </c>
      <c r="BR1694" s="52" t="s">
        <v>4770</v>
      </c>
      <c r="BX1694" s="52" t="s">
        <v>5396</v>
      </c>
      <c r="BY1694" s="52" t="s">
        <v>3223</v>
      </c>
      <c r="BZ1694" s="52" t="s">
        <v>4770</v>
      </c>
    </row>
    <row r="1695" spans="54:78" x14ac:dyDescent="0.3">
      <c r="BB1695" s="105" t="e">
        <f>VLOOKUP(C1695,#REF!, 2,FALSE)</f>
        <v>#REF!</v>
      </c>
      <c r="BP1695" s="52" t="s">
        <v>146</v>
      </c>
      <c r="BQ1695" s="52" t="s">
        <v>3223</v>
      </c>
      <c r="BR1695" s="52" t="s">
        <v>4548</v>
      </c>
      <c r="BX1695" s="52" t="s">
        <v>146</v>
      </c>
      <c r="BY1695" s="52" t="s">
        <v>3223</v>
      </c>
      <c r="BZ1695" s="52" t="s">
        <v>4548</v>
      </c>
    </row>
    <row r="1696" spans="54:78" x14ac:dyDescent="0.3">
      <c r="BB1696" s="105" t="e">
        <f>VLOOKUP(C1696,#REF!, 2,FALSE)</f>
        <v>#REF!</v>
      </c>
      <c r="BP1696" s="52" t="s">
        <v>1034</v>
      </c>
      <c r="BQ1696" s="52" t="s">
        <v>3223</v>
      </c>
      <c r="BR1696" s="52" t="s">
        <v>719</v>
      </c>
      <c r="BX1696" s="52" t="s">
        <v>1034</v>
      </c>
      <c r="BY1696" s="52" t="s">
        <v>3223</v>
      </c>
      <c r="BZ1696" s="52" t="s">
        <v>719</v>
      </c>
    </row>
    <row r="1697" spans="54:78" x14ac:dyDescent="0.3">
      <c r="BB1697" s="105" t="e">
        <f>VLOOKUP(C1697,#REF!, 2,FALSE)</f>
        <v>#REF!</v>
      </c>
      <c r="BP1697" s="52" t="s">
        <v>82</v>
      </c>
      <c r="BQ1697" s="52" t="s">
        <v>2993</v>
      </c>
      <c r="BR1697" s="52" t="s">
        <v>792</v>
      </c>
      <c r="BX1697" s="52" t="s">
        <v>82</v>
      </c>
      <c r="BY1697" s="52" t="s">
        <v>2993</v>
      </c>
      <c r="BZ1697" s="52" t="s">
        <v>792</v>
      </c>
    </row>
    <row r="1698" spans="54:78" x14ac:dyDescent="0.3">
      <c r="BB1698" s="105" t="e">
        <f>VLOOKUP(C1698,#REF!, 2,FALSE)</f>
        <v>#REF!</v>
      </c>
      <c r="BP1698" s="52" t="s">
        <v>5398</v>
      </c>
      <c r="BQ1698" s="52" t="s">
        <v>17035</v>
      </c>
      <c r="BR1698" s="52" t="s">
        <v>5399</v>
      </c>
      <c r="BX1698" s="52" t="s">
        <v>5398</v>
      </c>
      <c r="BY1698" s="52" t="s">
        <v>17035</v>
      </c>
      <c r="BZ1698" s="52" t="s">
        <v>5399</v>
      </c>
    </row>
    <row r="1699" spans="54:78" x14ac:dyDescent="0.3">
      <c r="BB1699" s="105" t="e">
        <f>VLOOKUP(C1699,#REF!, 2,FALSE)</f>
        <v>#REF!</v>
      </c>
      <c r="BP1699" s="52" t="s">
        <v>5401</v>
      </c>
      <c r="BQ1699" s="52" t="s">
        <v>857</v>
      </c>
      <c r="BR1699" s="52" t="s">
        <v>5399</v>
      </c>
      <c r="BX1699" s="52" t="s">
        <v>5401</v>
      </c>
      <c r="BY1699" s="52" t="s">
        <v>857</v>
      </c>
      <c r="BZ1699" s="52" t="s">
        <v>5399</v>
      </c>
    </row>
    <row r="1700" spans="54:78" x14ac:dyDescent="0.3">
      <c r="BB1700" s="105" t="e">
        <f>VLOOKUP(C1700,#REF!, 2,FALSE)</f>
        <v>#REF!</v>
      </c>
      <c r="BP1700" s="52" t="s">
        <v>83</v>
      </c>
      <c r="BQ1700" s="52" t="s">
        <v>857</v>
      </c>
      <c r="BR1700" s="52" t="s">
        <v>1674</v>
      </c>
      <c r="BX1700" s="52" t="s">
        <v>83</v>
      </c>
      <c r="BY1700" s="52" t="s">
        <v>857</v>
      </c>
      <c r="BZ1700" s="52" t="s">
        <v>1674</v>
      </c>
    </row>
    <row r="1701" spans="54:78" x14ac:dyDescent="0.3">
      <c r="BB1701" s="105" t="e">
        <f>VLOOKUP(C1701,#REF!, 2,FALSE)</f>
        <v>#REF!</v>
      </c>
      <c r="BP1701" s="52" t="s">
        <v>84</v>
      </c>
      <c r="BQ1701" s="52" t="s">
        <v>857</v>
      </c>
      <c r="BR1701" s="52" t="s">
        <v>3570</v>
      </c>
      <c r="BX1701" s="52" t="s">
        <v>84</v>
      </c>
      <c r="BY1701" s="52" t="s">
        <v>857</v>
      </c>
      <c r="BZ1701" s="52" t="s">
        <v>3570</v>
      </c>
    </row>
    <row r="1702" spans="54:78" x14ac:dyDescent="0.3">
      <c r="BB1702" s="105" t="e">
        <f>VLOOKUP(C1702,#REF!, 2,FALSE)</f>
        <v>#REF!</v>
      </c>
      <c r="BP1702" s="52" t="s">
        <v>1035</v>
      </c>
      <c r="BQ1702" s="52" t="s">
        <v>3223</v>
      </c>
      <c r="BR1702" s="52" t="s">
        <v>5403</v>
      </c>
      <c r="BX1702" s="52" t="s">
        <v>1035</v>
      </c>
      <c r="BY1702" s="52" t="s">
        <v>3223</v>
      </c>
      <c r="BZ1702" s="52" t="s">
        <v>5403</v>
      </c>
    </row>
    <row r="1703" spans="54:78" x14ac:dyDescent="0.3">
      <c r="BB1703" s="105" t="e">
        <f>VLOOKUP(C1703,#REF!, 2,FALSE)</f>
        <v>#REF!</v>
      </c>
      <c r="BP1703" s="52" t="s">
        <v>1036</v>
      </c>
      <c r="BQ1703" s="52" t="s">
        <v>870</v>
      </c>
      <c r="BR1703" s="52" t="s">
        <v>5404</v>
      </c>
      <c r="BX1703" s="52" t="s">
        <v>1036</v>
      </c>
      <c r="BY1703" s="52" t="s">
        <v>870</v>
      </c>
      <c r="BZ1703" s="52" t="s">
        <v>5404</v>
      </c>
    </row>
    <row r="1704" spans="54:78" x14ac:dyDescent="0.3">
      <c r="BB1704" s="105" t="e">
        <f>VLOOKUP(C1704,#REF!, 2,FALSE)</f>
        <v>#REF!</v>
      </c>
      <c r="BP1704" s="52" t="s">
        <v>1037</v>
      </c>
      <c r="BQ1704" s="52" t="s">
        <v>870</v>
      </c>
      <c r="BR1704" s="52" t="s">
        <v>5405</v>
      </c>
      <c r="BX1704" s="52" t="s">
        <v>1037</v>
      </c>
      <c r="BY1704" s="52" t="s">
        <v>870</v>
      </c>
      <c r="BZ1704" s="52" t="s">
        <v>5405</v>
      </c>
    </row>
    <row r="1705" spans="54:78" x14ac:dyDescent="0.3">
      <c r="BB1705" s="105" t="e">
        <f>VLOOKUP(C1705,#REF!, 2,FALSE)</f>
        <v>#REF!</v>
      </c>
      <c r="BP1705" s="52" t="s">
        <v>1038</v>
      </c>
      <c r="BQ1705" s="52" t="s">
        <v>870</v>
      </c>
      <c r="BR1705" s="52" t="s">
        <v>5406</v>
      </c>
      <c r="BX1705" s="52" t="s">
        <v>1038</v>
      </c>
      <c r="BY1705" s="52" t="s">
        <v>870</v>
      </c>
      <c r="BZ1705" s="52" t="s">
        <v>5406</v>
      </c>
    </row>
    <row r="1706" spans="54:78" x14ac:dyDescent="0.3">
      <c r="BB1706" s="105" t="e">
        <f>VLOOKUP(C1706,#REF!, 2,FALSE)</f>
        <v>#REF!</v>
      </c>
      <c r="BP1706" s="52" t="s">
        <v>5407</v>
      </c>
      <c r="BQ1706" s="52" t="s">
        <v>3223</v>
      </c>
      <c r="BR1706" s="52" t="s">
        <v>5408</v>
      </c>
      <c r="BX1706" s="52" t="s">
        <v>5407</v>
      </c>
      <c r="BY1706" s="52" t="s">
        <v>3223</v>
      </c>
      <c r="BZ1706" s="52" t="s">
        <v>5408</v>
      </c>
    </row>
    <row r="1707" spans="54:78" x14ac:dyDescent="0.3">
      <c r="BB1707" s="105" t="e">
        <f>VLOOKUP(C1707,#REF!, 2,FALSE)</f>
        <v>#REF!</v>
      </c>
      <c r="BP1707" s="52" t="s">
        <v>1039</v>
      </c>
      <c r="BQ1707" s="52" t="s">
        <v>3223</v>
      </c>
      <c r="BR1707" s="52" t="s">
        <v>5409</v>
      </c>
      <c r="BX1707" s="52" t="s">
        <v>1039</v>
      </c>
      <c r="BY1707" s="52" t="s">
        <v>3223</v>
      </c>
      <c r="BZ1707" s="52" t="s">
        <v>5409</v>
      </c>
    </row>
    <row r="1708" spans="54:78" x14ac:dyDescent="0.3">
      <c r="BB1708" s="105" t="e">
        <f>VLOOKUP(C1708,#REF!, 2,FALSE)</f>
        <v>#REF!</v>
      </c>
      <c r="BP1708" s="52" t="s">
        <v>145</v>
      </c>
      <c r="BQ1708" s="52" t="s">
        <v>3223</v>
      </c>
      <c r="BR1708" s="52" t="s">
        <v>5412</v>
      </c>
      <c r="BX1708" s="52" t="s">
        <v>145</v>
      </c>
      <c r="BY1708" s="52" t="s">
        <v>3223</v>
      </c>
      <c r="BZ1708" s="52" t="s">
        <v>5412</v>
      </c>
    </row>
    <row r="1709" spans="54:78" x14ac:dyDescent="0.3">
      <c r="BB1709" s="105" t="e">
        <f>VLOOKUP(C1709,#REF!, 2,FALSE)</f>
        <v>#REF!</v>
      </c>
      <c r="BP1709" s="52" t="s">
        <v>165</v>
      </c>
      <c r="BQ1709" s="52" t="s">
        <v>3223</v>
      </c>
      <c r="BR1709" s="52" t="s">
        <v>5413</v>
      </c>
      <c r="BX1709" s="52" t="s">
        <v>165</v>
      </c>
      <c r="BY1709" s="52" t="s">
        <v>3223</v>
      </c>
      <c r="BZ1709" s="52" t="s">
        <v>5413</v>
      </c>
    </row>
    <row r="1710" spans="54:78" x14ac:dyDescent="0.3">
      <c r="BB1710" s="105" t="e">
        <f>VLOOKUP(C1710,#REF!, 2,FALSE)</f>
        <v>#REF!</v>
      </c>
      <c r="BP1710" s="52" t="s">
        <v>5414</v>
      </c>
      <c r="BQ1710" s="52" t="s">
        <v>1078</v>
      </c>
      <c r="BR1710" s="52" t="s">
        <v>1075</v>
      </c>
      <c r="BX1710" s="52" t="s">
        <v>5414</v>
      </c>
      <c r="BY1710" s="52" t="s">
        <v>1078</v>
      </c>
      <c r="BZ1710" s="52" t="s">
        <v>1075</v>
      </c>
    </row>
    <row r="1711" spans="54:78" x14ac:dyDescent="0.3">
      <c r="BB1711" s="105" t="e">
        <f>VLOOKUP(C1711,#REF!, 2,FALSE)</f>
        <v>#REF!</v>
      </c>
      <c r="BP1711" s="52" t="s">
        <v>85</v>
      </c>
      <c r="BQ1711" s="52" t="s">
        <v>3223</v>
      </c>
      <c r="BR1711" s="52" t="s">
        <v>4197</v>
      </c>
      <c r="BX1711" s="52" t="s">
        <v>85</v>
      </c>
      <c r="BY1711" s="52" t="s">
        <v>3223</v>
      </c>
      <c r="BZ1711" s="52" t="s">
        <v>4197</v>
      </c>
    </row>
    <row r="1712" spans="54:78" x14ac:dyDescent="0.3">
      <c r="BB1712" s="105" t="e">
        <f>VLOOKUP(C1712,#REF!, 2,FALSE)</f>
        <v>#REF!</v>
      </c>
      <c r="BP1712" s="52" t="s">
        <v>162</v>
      </c>
      <c r="BQ1712" s="52" t="s">
        <v>3223</v>
      </c>
      <c r="BR1712" s="52" t="s">
        <v>4138</v>
      </c>
      <c r="BX1712" s="52" t="s">
        <v>162</v>
      </c>
      <c r="BY1712" s="52" t="s">
        <v>3223</v>
      </c>
      <c r="BZ1712" s="52" t="s">
        <v>4138</v>
      </c>
    </row>
    <row r="1713" spans="54:78" x14ac:dyDescent="0.3">
      <c r="BB1713" s="105" t="e">
        <f>VLOOKUP(C1713,#REF!, 2,FALSE)</f>
        <v>#REF!</v>
      </c>
      <c r="BP1713" s="52" t="s">
        <v>163</v>
      </c>
      <c r="BQ1713" s="52" t="s">
        <v>3223</v>
      </c>
      <c r="BR1713" s="52" t="s">
        <v>4138</v>
      </c>
      <c r="BX1713" s="52" t="s">
        <v>163</v>
      </c>
      <c r="BY1713" s="52" t="s">
        <v>3223</v>
      </c>
      <c r="BZ1713" s="52" t="s">
        <v>4138</v>
      </c>
    </row>
    <row r="1714" spans="54:78" x14ac:dyDescent="0.3">
      <c r="BB1714" s="105" t="e">
        <f>VLOOKUP(C1714,#REF!, 2,FALSE)</f>
        <v>#REF!</v>
      </c>
      <c r="BP1714" s="52" t="s">
        <v>164</v>
      </c>
      <c r="BQ1714" s="52" t="s">
        <v>3223</v>
      </c>
      <c r="BR1714" s="52" t="s">
        <v>5420</v>
      </c>
      <c r="BX1714" s="52" t="s">
        <v>164</v>
      </c>
      <c r="BY1714" s="52" t="s">
        <v>3223</v>
      </c>
      <c r="BZ1714" s="52" t="s">
        <v>5420</v>
      </c>
    </row>
    <row r="1715" spans="54:78" x14ac:dyDescent="0.3">
      <c r="BB1715" s="105" t="e">
        <f>VLOOKUP(C1715,#REF!, 2,FALSE)</f>
        <v>#REF!</v>
      </c>
      <c r="BP1715" s="52" t="s">
        <v>5421</v>
      </c>
      <c r="BQ1715" s="52" t="s">
        <v>17042</v>
      </c>
      <c r="BR1715" s="52" t="s">
        <v>778</v>
      </c>
      <c r="BX1715" s="52" t="s">
        <v>5421</v>
      </c>
      <c r="BY1715" s="52" t="s">
        <v>17042</v>
      </c>
      <c r="BZ1715" s="52" t="s">
        <v>778</v>
      </c>
    </row>
    <row r="1716" spans="54:78" x14ac:dyDescent="0.3">
      <c r="BB1716" s="105" t="e">
        <f>VLOOKUP(C1716,#REF!, 2,FALSE)</f>
        <v>#REF!</v>
      </c>
      <c r="BP1716" s="52" t="s">
        <v>5422</v>
      </c>
      <c r="BQ1716" s="52" t="s">
        <v>722</v>
      </c>
      <c r="BR1716" s="52" t="s">
        <v>778</v>
      </c>
      <c r="BX1716" s="52" t="s">
        <v>5422</v>
      </c>
      <c r="BY1716" s="52" t="s">
        <v>722</v>
      </c>
      <c r="BZ1716" s="52" t="s">
        <v>778</v>
      </c>
    </row>
    <row r="1717" spans="54:78" x14ac:dyDescent="0.3">
      <c r="BB1717" s="105" t="e">
        <f>VLOOKUP(C1717,#REF!, 2,FALSE)</f>
        <v>#REF!</v>
      </c>
      <c r="BP1717" s="52" t="s">
        <v>5423</v>
      </c>
      <c r="BQ1717" s="52" t="s">
        <v>707</v>
      </c>
      <c r="BR1717" s="52" t="s">
        <v>5424</v>
      </c>
      <c r="BX1717" s="52" t="s">
        <v>5423</v>
      </c>
      <c r="BY1717" s="52" t="s">
        <v>707</v>
      </c>
      <c r="BZ1717" s="52" t="s">
        <v>5424</v>
      </c>
    </row>
    <row r="1718" spans="54:78" x14ac:dyDescent="0.3">
      <c r="BB1718" s="105" t="e">
        <f>VLOOKUP(C1718,#REF!, 2,FALSE)</f>
        <v>#REF!</v>
      </c>
      <c r="BP1718" s="52" t="s">
        <v>5426</v>
      </c>
      <c r="BQ1718" s="52" t="s">
        <v>2988</v>
      </c>
      <c r="BR1718" s="52" t="s">
        <v>736</v>
      </c>
      <c r="BX1718" s="52" t="s">
        <v>5426</v>
      </c>
      <c r="BY1718" s="52" t="s">
        <v>2988</v>
      </c>
      <c r="BZ1718" s="52" t="s">
        <v>736</v>
      </c>
    </row>
    <row r="1719" spans="54:78" x14ac:dyDescent="0.3">
      <c r="BB1719" s="105" t="e">
        <f>VLOOKUP(C1719,#REF!, 2,FALSE)</f>
        <v>#REF!</v>
      </c>
      <c r="BP1719" s="52" t="s">
        <v>1040</v>
      </c>
      <c r="BQ1719" s="52" t="s">
        <v>783</v>
      </c>
      <c r="BR1719" s="52" t="s">
        <v>2726</v>
      </c>
      <c r="BX1719" s="52" t="s">
        <v>1040</v>
      </c>
      <c r="BY1719" s="52" t="s">
        <v>783</v>
      </c>
      <c r="BZ1719" s="52" t="s">
        <v>2726</v>
      </c>
    </row>
    <row r="1720" spans="54:78" x14ac:dyDescent="0.3">
      <c r="BB1720" s="105" t="e">
        <f>VLOOKUP(C1720,#REF!, 2,FALSE)</f>
        <v>#REF!</v>
      </c>
      <c r="BP1720" s="52" t="s">
        <v>5427</v>
      </c>
      <c r="BQ1720" s="52" t="s">
        <v>795</v>
      </c>
      <c r="BR1720" s="52" t="s">
        <v>778</v>
      </c>
      <c r="BX1720" s="52" t="s">
        <v>5427</v>
      </c>
      <c r="BY1720" s="52" t="s">
        <v>795</v>
      </c>
      <c r="BZ1720" s="52" t="s">
        <v>778</v>
      </c>
    </row>
    <row r="1721" spans="54:78" x14ac:dyDescent="0.3">
      <c r="BB1721" s="105" t="e">
        <f>VLOOKUP(C1721,#REF!, 2,FALSE)</f>
        <v>#REF!</v>
      </c>
      <c r="BP1721" s="52" t="s">
        <v>166</v>
      </c>
      <c r="BQ1721" s="52" t="s">
        <v>795</v>
      </c>
      <c r="BR1721" s="52" t="s">
        <v>3527</v>
      </c>
      <c r="BX1721" s="52" t="s">
        <v>166</v>
      </c>
      <c r="BY1721" s="52" t="s">
        <v>795</v>
      </c>
      <c r="BZ1721" s="52" t="s">
        <v>3527</v>
      </c>
    </row>
    <row r="1722" spans="54:78" x14ac:dyDescent="0.3">
      <c r="BB1722" s="105" t="e">
        <f>VLOOKUP(C1722,#REF!, 2,FALSE)</f>
        <v>#REF!</v>
      </c>
      <c r="BP1722" s="52" t="s">
        <v>5428</v>
      </c>
      <c r="BQ1722" s="52" t="s">
        <v>795</v>
      </c>
      <c r="BR1722" s="52" t="s">
        <v>5209</v>
      </c>
      <c r="BX1722" s="52" t="s">
        <v>5428</v>
      </c>
      <c r="BY1722" s="52" t="s">
        <v>795</v>
      </c>
      <c r="BZ1722" s="52" t="s">
        <v>5209</v>
      </c>
    </row>
    <row r="1723" spans="54:78" x14ac:dyDescent="0.3">
      <c r="BB1723" s="105" t="e">
        <f>VLOOKUP(C1723,#REF!, 2,FALSE)</f>
        <v>#REF!</v>
      </c>
      <c r="BP1723" s="52" t="s">
        <v>5430</v>
      </c>
      <c r="BQ1723" s="52" t="s">
        <v>1350</v>
      </c>
      <c r="BR1723" s="52" t="s">
        <v>5431</v>
      </c>
      <c r="BX1723" s="52" t="s">
        <v>5430</v>
      </c>
      <c r="BY1723" s="52" t="s">
        <v>1350</v>
      </c>
      <c r="BZ1723" s="52" t="s">
        <v>5431</v>
      </c>
    </row>
    <row r="1724" spans="54:78" x14ac:dyDescent="0.3">
      <c r="BB1724" s="105" t="e">
        <f>VLOOKUP(C1724,#REF!, 2,FALSE)</f>
        <v>#REF!</v>
      </c>
      <c r="BP1724" s="52" t="s">
        <v>5432</v>
      </c>
      <c r="BQ1724" s="52" t="s">
        <v>726</v>
      </c>
      <c r="BR1724" s="52" t="s">
        <v>5434</v>
      </c>
      <c r="BX1724" s="52" t="s">
        <v>5432</v>
      </c>
      <c r="BY1724" s="52" t="s">
        <v>726</v>
      </c>
      <c r="BZ1724" s="52" t="s">
        <v>5434</v>
      </c>
    </row>
    <row r="1725" spans="54:78" x14ac:dyDescent="0.3">
      <c r="BB1725" s="105" t="e">
        <f>VLOOKUP(C1725,#REF!, 2,FALSE)</f>
        <v>#REF!</v>
      </c>
      <c r="BP1725" s="52" t="s">
        <v>5437</v>
      </c>
      <c r="BQ1725" s="52" t="s">
        <v>3276</v>
      </c>
      <c r="BR1725" s="52" t="s">
        <v>2993</v>
      </c>
      <c r="BX1725" s="52" t="s">
        <v>5437</v>
      </c>
      <c r="BY1725" s="52" t="s">
        <v>3276</v>
      </c>
      <c r="BZ1725" s="52" t="s">
        <v>2993</v>
      </c>
    </row>
    <row r="1726" spans="54:78" x14ac:dyDescent="0.3">
      <c r="BB1726" s="105" t="e">
        <f>VLOOKUP(C1726,#REF!, 2,FALSE)</f>
        <v>#REF!</v>
      </c>
      <c r="BP1726" s="52" t="s">
        <v>5438</v>
      </c>
      <c r="BQ1726" s="52" t="s">
        <v>726</v>
      </c>
      <c r="BR1726" s="52" t="s">
        <v>5440</v>
      </c>
      <c r="BX1726" s="52" t="s">
        <v>5438</v>
      </c>
      <c r="BY1726" s="52" t="s">
        <v>726</v>
      </c>
      <c r="BZ1726" s="52" t="s">
        <v>5440</v>
      </c>
    </row>
    <row r="1727" spans="54:78" x14ac:dyDescent="0.3">
      <c r="BB1727" s="105" t="e">
        <f>VLOOKUP(C1727,#REF!, 2,FALSE)</f>
        <v>#REF!</v>
      </c>
      <c r="BP1727" s="52" t="s">
        <v>5441</v>
      </c>
      <c r="BQ1727" s="52" t="s">
        <v>3059</v>
      </c>
      <c r="BR1727" s="52" t="s">
        <v>5442</v>
      </c>
      <c r="BX1727" s="52" t="s">
        <v>5441</v>
      </c>
      <c r="BY1727" s="52" t="s">
        <v>3059</v>
      </c>
      <c r="BZ1727" s="52" t="s">
        <v>5442</v>
      </c>
    </row>
    <row r="1728" spans="54:78" x14ac:dyDescent="0.3">
      <c r="BB1728" s="105" t="e">
        <f>VLOOKUP(C1728,#REF!, 2,FALSE)</f>
        <v>#REF!</v>
      </c>
      <c r="BP1728" s="52" t="s">
        <v>5443</v>
      </c>
      <c r="BQ1728" s="52" t="s">
        <v>1350</v>
      </c>
      <c r="BR1728" s="52" t="s">
        <v>5444</v>
      </c>
      <c r="BX1728" s="52" t="s">
        <v>5443</v>
      </c>
      <c r="BY1728" s="52" t="s">
        <v>1350</v>
      </c>
      <c r="BZ1728" s="52" t="s">
        <v>5444</v>
      </c>
    </row>
    <row r="1729" spans="54:78" x14ac:dyDescent="0.3">
      <c r="BB1729" s="105" t="e">
        <f>VLOOKUP(C1729,#REF!, 2,FALSE)</f>
        <v>#REF!</v>
      </c>
      <c r="BP1729" s="52" t="s">
        <v>1041</v>
      </c>
      <c r="BQ1729" s="52" t="s">
        <v>3223</v>
      </c>
      <c r="BR1729" s="52" t="s">
        <v>2069</v>
      </c>
      <c r="BX1729" s="52" t="s">
        <v>1041</v>
      </c>
      <c r="BY1729" s="52" t="s">
        <v>3223</v>
      </c>
      <c r="BZ1729" s="52" t="s">
        <v>2069</v>
      </c>
    </row>
    <row r="1730" spans="54:78" x14ac:dyDescent="0.3">
      <c r="BB1730" s="105" t="e">
        <f>VLOOKUP(C1730,#REF!, 2,FALSE)</f>
        <v>#REF!</v>
      </c>
      <c r="BP1730" s="52" t="s">
        <v>5445</v>
      </c>
      <c r="BQ1730" s="52" t="s">
        <v>1350</v>
      </c>
      <c r="BR1730" s="52" t="s">
        <v>5446</v>
      </c>
      <c r="BX1730" s="52" t="s">
        <v>5445</v>
      </c>
      <c r="BY1730" s="52" t="s">
        <v>1350</v>
      </c>
      <c r="BZ1730" s="52" t="s">
        <v>5446</v>
      </c>
    </row>
    <row r="1731" spans="54:78" x14ac:dyDescent="0.3">
      <c r="BB1731" s="105" t="e">
        <f>VLOOKUP(C1731,#REF!, 2,FALSE)</f>
        <v>#REF!</v>
      </c>
      <c r="BP1731" s="52" t="s">
        <v>5447</v>
      </c>
      <c r="BQ1731" s="52" t="s">
        <v>3223</v>
      </c>
      <c r="BR1731" s="52" t="s">
        <v>5448</v>
      </c>
      <c r="BX1731" s="52" t="s">
        <v>5447</v>
      </c>
      <c r="BY1731" s="52" t="s">
        <v>3223</v>
      </c>
      <c r="BZ1731" s="52" t="s">
        <v>5448</v>
      </c>
    </row>
    <row r="1732" spans="54:78" x14ac:dyDescent="0.3">
      <c r="BB1732" s="105" t="e">
        <f>VLOOKUP(C1732,#REF!, 2,FALSE)</f>
        <v>#REF!</v>
      </c>
      <c r="BP1732" s="52" t="s">
        <v>5449</v>
      </c>
      <c r="BQ1732" s="52" t="s">
        <v>788</v>
      </c>
      <c r="BR1732" s="52" t="s">
        <v>5450</v>
      </c>
      <c r="BX1732" s="52" t="s">
        <v>5449</v>
      </c>
      <c r="BY1732" s="52" t="s">
        <v>788</v>
      </c>
      <c r="BZ1732" s="52" t="s">
        <v>5450</v>
      </c>
    </row>
    <row r="1733" spans="54:78" x14ac:dyDescent="0.3">
      <c r="BB1733" s="105" t="e">
        <f>VLOOKUP(C1733,#REF!, 2,FALSE)</f>
        <v>#REF!</v>
      </c>
      <c r="BP1733" s="52" t="s">
        <v>5451</v>
      </c>
      <c r="BQ1733" s="52" t="s">
        <v>1350</v>
      </c>
      <c r="BR1733" s="52" t="s">
        <v>5452</v>
      </c>
      <c r="BX1733" s="52" t="s">
        <v>5451</v>
      </c>
      <c r="BY1733" s="52" t="s">
        <v>1350</v>
      </c>
      <c r="BZ1733" s="52" t="s">
        <v>5452</v>
      </c>
    </row>
    <row r="1734" spans="54:78" x14ac:dyDescent="0.3">
      <c r="BB1734" s="105" t="e">
        <f>VLOOKUP(C1734,#REF!, 2,FALSE)</f>
        <v>#REF!</v>
      </c>
      <c r="BP1734" s="52" t="s">
        <v>5453</v>
      </c>
      <c r="BQ1734" s="52" t="s">
        <v>3223</v>
      </c>
      <c r="BR1734" s="52" t="s">
        <v>2304</v>
      </c>
      <c r="BX1734" s="52" t="s">
        <v>5453</v>
      </c>
      <c r="BY1734" s="52" t="s">
        <v>3223</v>
      </c>
      <c r="BZ1734" s="52" t="s">
        <v>2304</v>
      </c>
    </row>
    <row r="1735" spans="54:78" x14ac:dyDescent="0.3">
      <c r="BB1735" s="105" t="e">
        <f>VLOOKUP(C1735,#REF!, 2,FALSE)</f>
        <v>#REF!</v>
      </c>
      <c r="BP1735" s="52" t="s">
        <v>5455</v>
      </c>
      <c r="BQ1735" s="52" t="s">
        <v>3223</v>
      </c>
      <c r="BR1735" s="52" t="s">
        <v>4801</v>
      </c>
      <c r="BX1735" s="52" t="s">
        <v>5455</v>
      </c>
      <c r="BY1735" s="52" t="s">
        <v>3223</v>
      </c>
      <c r="BZ1735" s="52" t="s">
        <v>4801</v>
      </c>
    </row>
    <row r="1736" spans="54:78" x14ac:dyDescent="0.3">
      <c r="BB1736" s="105" t="e">
        <f>VLOOKUP(C1736,#REF!, 2,FALSE)</f>
        <v>#REF!</v>
      </c>
      <c r="BP1736" s="52" t="s">
        <v>1042</v>
      </c>
      <c r="BQ1736" s="52" t="s">
        <v>3223</v>
      </c>
      <c r="BR1736" s="52" t="s">
        <v>5456</v>
      </c>
      <c r="BX1736" s="52" t="s">
        <v>1042</v>
      </c>
      <c r="BY1736" s="52" t="s">
        <v>3223</v>
      </c>
      <c r="BZ1736" s="52" t="s">
        <v>5456</v>
      </c>
    </row>
    <row r="1737" spans="54:78" x14ac:dyDescent="0.3">
      <c r="BB1737" s="105" t="e">
        <f>VLOOKUP(C1737,#REF!, 2,FALSE)</f>
        <v>#REF!</v>
      </c>
      <c r="BP1737" s="52" t="s">
        <v>5457</v>
      </c>
      <c r="BQ1737" s="52" t="s">
        <v>645</v>
      </c>
      <c r="BR1737" s="52" t="s">
        <v>3937</v>
      </c>
      <c r="BX1737" s="52" t="s">
        <v>5457</v>
      </c>
      <c r="BY1737" s="52" t="s">
        <v>645</v>
      </c>
      <c r="BZ1737" s="52" t="s">
        <v>3937</v>
      </c>
    </row>
    <row r="1738" spans="54:78" x14ac:dyDescent="0.3">
      <c r="BB1738" s="105" t="e">
        <f>VLOOKUP(C1738,#REF!, 2,FALSE)</f>
        <v>#REF!</v>
      </c>
      <c r="BP1738" s="52" t="s">
        <v>5458</v>
      </c>
      <c r="BQ1738" s="52" t="s">
        <v>3223</v>
      </c>
      <c r="BR1738" s="52" t="s">
        <v>5459</v>
      </c>
      <c r="BX1738" s="52" t="s">
        <v>5458</v>
      </c>
      <c r="BY1738" s="52" t="s">
        <v>3223</v>
      </c>
      <c r="BZ1738" s="52" t="s">
        <v>5459</v>
      </c>
    </row>
    <row r="1739" spans="54:78" x14ac:dyDescent="0.3">
      <c r="BB1739" s="105" t="e">
        <f>VLOOKUP(C1739,#REF!, 2,FALSE)</f>
        <v>#REF!</v>
      </c>
      <c r="BP1739" s="52" t="s">
        <v>1043</v>
      </c>
      <c r="BQ1739" s="52" t="s">
        <v>3059</v>
      </c>
      <c r="BR1739" s="52" t="s">
        <v>5460</v>
      </c>
      <c r="BX1739" s="52" t="s">
        <v>1043</v>
      </c>
      <c r="BY1739" s="52" t="s">
        <v>3059</v>
      </c>
      <c r="BZ1739" s="52" t="s">
        <v>5460</v>
      </c>
    </row>
    <row r="1740" spans="54:78" x14ac:dyDescent="0.3">
      <c r="BB1740" s="105" t="e">
        <f>VLOOKUP(C1740,#REF!, 2,FALSE)</f>
        <v>#REF!</v>
      </c>
      <c r="BP1740" s="52" t="s">
        <v>5461</v>
      </c>
      <c r="BQ1740" s="52" t="s">
        <v>3223</v>
      </c>
      <c r="BR1740" s="52" t="s">
        <v>5462</v>
      </c>
      <c r="BX1740" s="52" t="s">
        <v>5461</v>
      </c>
      <c r="BY1740" s="52" t="s">
        <v>3223</v>
      </c>
      <c r="BZ1740" s="52" t="s">
        <v>5462</v>
      </c>
    </row>
    <row r="1741" spans="54:78" x14ac:dyDescent="0.3">
      <c r="BB1741" s="105" t="e">
        <f>VLOOKUP(C1741,#REF!, 2,FALSE)</f>
        <v>#REF!</v>
      </c>
      <c r="BP1741" s="52" t="s">
        <v>5463</v>
      </c>
      <c r="BQ1741" s="52" t="s">
        <v>17035</v>
      </c>
      <c r="BR1741" s="52" t="s">
        <v>5464</v>
      </c>
      <c r="BX1741" s="52" t="s">
        <v>5463</v>
      </c>
      <c r="BY1741" s="52" t="s">
        <v>17035</v>
      </c>
      <c r="BZ1741" s="52" t="s">
        <v>5464</v>
      </c>
    </row>
    <row r="1742" spans="54:78" x14ac:dyDescent="0.3">
      <c r="BB1742" s="105" t="e">
        <f>VLOOKUP(C1742,#REF!, 2,FALSE)</f>
        <v>#REF!</v>
      </c>
      <c r="BP1742" s="52" t="s">
        <v>5465</v>
      </c>
      <c r="BQ1742" s="52" t="s">
        <v>3099</v>
      </c>
      <c r="BR1742" s="52" t="s">
        <v>5466</v>
      </c>
      <c r="BX1742" s="52" t="s">
        <v>5465</v>
      </c>
      <c r="BY1742" s="52" t="s">
        <v>3099</v>
      </c>
      <c r="BZ1742" s="52" t="s">
        <v>5466</v>
      </c>
    </row>
    <row r="1743" spans="54:78" x14ac:dyDescent="0.3">
      <c r="BB1743" s="105" t="e">
        <f>VLOOKUP(C1743,#REF!, 2,FALSE)</f>
        <v>#REF!</v>
      </c>
      <c r="BP1743" s="52" t="s">
        <v>5467</v>
      </c>
      <c r="BQ1743" s="52" t="s">
        <v>805</v>
      </c>
      <c r="BR1743" s="52" t="s">
        <v>5468</v>
      </c>
      <c r="BX1743" s="52" t="s">
        <v>5467</v>
      </c>
      <c r="BY1743" s="52" t="s">
        <v>805</v>
      </c>
      <c r="BZ1743" s="52" t="s">
        <v>5468</v>
      </c>
    </row>
    <row r="1744" spans="54:78" x14ac:dyDescent="0.3">
      <c r="BB1744" s="105" t="e">
        <f>VLOOKUP(C1744,#REF!, 2,FALSE)</f>
        <v>#REF!</v>
      </c>
      <c r="BP1744" s="52" t="s">
        <v>5470</v>
      </c>
      <c r="BQ1744" s="52" t="s">
        <v>3223</v>
      </c>
      <c r="BR1744" s="52" t="s">
        <v>4313</v>
      </c>
      <c r="BX1744" s="52" t="s">
        <v>5470</v>
      </c>
      <c r="BY1744" s="52" t="s">
        <v>3223</v>
      </c>
      <c r="BZ1744" s="52" t="s">
        <v>4313</v>
      </c>
    </row>
    <row r="1745" spans="54:78" x14ac:dyDescent="0.3">
      <c r="BB1745" s="105" t="e">
        <f>VLOOKUP(C1745,#REF!, 2,FALSE)</f>
        <v>#REF!</v>
      </c>
      <c r="BP1745" s="52" t="s">
        <v>5471</v>
      </c>
      <c r="BQ1745" s="52" t="s">
        <v>1350</v>
      </c>
      <c r="BR1745" s="52" t="s">
        <v>5472</v>
      </c>
      <c r="BX1745" s="52" t="s">
        <v>5471</v>
      </c>
      <c r="BY1745" s="52" t="s">
        <v>1350</v>
      </c>
      <c r="BZ1745" s="52" t="s">
        <v>5472</v>
      </c>
    </row>
    <row r="1746" spans="54:78" x14ac:dyDescent="0.3">
      <c r="BB1746" s="105" t="e">
        <f>VLOOKUP(C1746,#REF!, 2,FALSE)</f>
        <v>#REF!</v>
      </c>
      <c r="BP1746" s="52" t="s">
        <v>5473</v>
      </c>
      <c r="BQ1746" s="52" t="s">
        <v>631</v>
      </c>
      <c r="BR1746" s="52" t="s">
        <v>3111</v>
      </c>
      <c r="BX1746" s="52" t="s">
        <v>5473</v>
      </c>
      <c r="BY1746" s="52" t="s">
        <v>631</v>
      </c>
      <c r="BZ1746" s="52" t="s">
        <v>3111</v>
      </c>
    </row>
    <row r="1747" spans="54:78" x14ac:dyDescent="0.3">
      <c r="BB1747" s="105" t="e">
        <f>VLOOKUP(C1747,#REF!, 2,FALSE)</f>
        <v>#REF!</v>
      </c>
      <c r="BP1747" s="52" t="s">
        <v>5474</v>
      </c>
      <c r="BQ1747" s="52" t="s">
        <v>2988</v>
      </c>
      <c r="BR1747" s="52" t="s">
        <v>5475</v>
      </c>
      <c r="BX1747" s="52" t="s">
        <v>5474</v>
      </c>
      <c r="BY1747" s="52" t="s">
        <v>2988</v>
      </c>
      <c r="BZ1747" s="52" t="s">
        <v>5475</v>
      </c>
    </row>
    <row r="1748" spans="54:78" x14ac:dyDescent="0.3">
      <c r="BB1748" s="105" t="e">
        <f>VLOOKUP(C1748,#REF!, 2,FALSE)</f>
        <v>#REF!</v>
      </c>
      <c r="BP1748" s="52" t="s">
        <v>1044</v>
      </c>
      <c r="BQ1748" s="52" t="s">
        <v>3059</v>
      </c>
      <c r="BR1748" s="52" t="s">
        <v>5476</v>
      </c>
      <c r="BX1748" s="52" t="s">
        <v>1044</v>
      </c>
      <c r="BY1748" s="52" t="s">
        <v>3059</v>
      </c>
      <c r="BZ1748" s="52" t="s">
        <v>5476</v>
      </c>
    </row>
    <row r="1749" spans="54:78" x14ac:dyDescent="0.3">
      <c r="BB1749" s="105" t="e">
        <f>VLOOKUP(C1749,#REF!, 2,FALSE)</f>
        <v>#REF!</v>
      </c>
      <c r="BP1749" s="52" t="s">
        <v>5477</v>
      </c>
      <c r="BQ1749" s="52" t="s">
        <v>618</v>
      </c>
      <c r="BR1749" s="52" t="s">
        <v>5478</v>
      </c>
      <c r="BX1749" s="52" t="s">
        <v>5477</v>
      </c>
      <c r="BY1749" s="52" t="s">
        <v>618</v>
      </c>
      <c r="BZ1749" s="52" t="s">
        <v>5478</v>
      </c>
    </row>
    <row r="1750" spans="54:78" x14ac:dyDescent="0.3">
      <c r="BB1750" s="105" t="e">
        <f>VLOOKUP(C1750,#REF!, 2,FALSE)</f>
        <v>#REF!</v>
      </c>
      <c r="BP1750" s="52" t="s">
        <v>5479</v>
      </c>
      <c r="BQ1750" s="52" t="s">
        <v>1350</v>
      </c>
      <c r="BR1750" s="52" t="s">
        <v>4994</v>
      </c>
      <c r="BX1750" s="52" t="s">
        <v>5479</v>
      </c>
      <c r="BY1750" s="52" t="s">
        <v>1350</v>
      </c>
      <c r="BZ1750" s="52" t="s">
        <v>4994</v>
      </c>
    </row>
    <row r="1751" spans="54:78" x14ac:dyDescent="0.3">
      <c r="BB1751" s="105" t="e">
        <f>VLOOKUP(C1751,#REF!, 2,FALSE)</f>
        <v>#REF!</v>
      </c>
      <c r="BP1751" s="52" t="s">
        <v>5480</v>
      </c>
      <c r="BQ1751" s="52" t="s">
        <v>645</v>
      </c>
      <c r="BR1751" s="52" t="s">
        <v>5287</v>
      </c>
      <c r="BX1751" s="52" t="s">
        <v>5480</v>
      </c>
      <c r="BY1751" s="52" t="s">
        <v>645</v>
      </c>
      <c r="BZ1751" s="52" t="s">
        <v>5287</v>
      </c>
    </row>
    <row r="1752" spans="54:78" x14ac:dyDescent="0.3">
      <c r="BB1752" s="105" t="e">
        <f>VLOOKUP(C1752,#REF!, 2,FALSE)</f>
        <v>#REF!</v>
      </c>
      <c r="BP1752" s="52" t="s">
        <v>5481</v>
      </c>
      <c r="BQ1752" s="52" t="s">
        <v>645</v>
      </c>
      <c r="BR1752" s="52" t="s">
        <v>2077</v>
      </c>
      <c r="BX1752" s="52" t="s">
        <v>5481</v>
      </c>
      <c r="BY1752" s="52" t="s">
        <v>645</v>
      </c>
      <c r="BZ1752" s="52" t="s">
        <v>2077</v>
      </c>
    </row>
    <row r="1753" spans="54:78" x14ac:dyDescent="0.3">
      <c r="BB1753" s="105" t="e">
        <f>VLOOKUP(C1753,#REF!, 2,FALSE)</f>
        <v>#REF!</v>
      </c>
      <c r="BP1753" s="52" t="s">
        <v>144</v>
      </c>
      <c r="BQ1753" s="52" t="s">
        <v>668</v>
      </c>
      <c r="BR1753" s="52" t="s">
        <v>716</v>
      </c>
      <c r="BX1753" s="52" t="s">
        <v>144</v>
      </c>
      <c r="BY1753" s="52" t="s">
        <v>668</v>
      </c>
      <c r="BZ1753" s="52" t="s">
        <v>716</v>
      </c>
    </row>
    <row r="1754" spans="54:78" x14ac:dyDescent="0.3">
      <c r="BB1754" s="105" t="e">
        <f>VLOOKUP(C1754,#REF!, 2,FALSE)</f>
        <v>#REF!</v>
      </c>
      <c r="BP1754" s="52" t="s">
        <v>5482</v>
      </c>
      <c r="BQ1754" s="52" t="s">
        <v>642</v>
      </c>
      <c r="BR1754" s="52" t="s">
        <v>3907</v>
      </c>
      <c r="BX1754" s="52" t="s">
        <v>5482</v>
      </c>
      <c r="BY1754" s="52" t="s">
        <v>642</v>
      </c>
      <c r="BZ1754" s="52" t="s">
        <v>3907</v>
      </c>
    </row>
    <row r="1755" spans="54:78" x14ac:dyDescent="0.3">
      <c r="BB1755" s="105" t="e">
        <f>VLOOKUP(C1755,#REF!, 2,FALSE)</f>
        <v>#REF!</v>
      </c>
      <c r="BP1755" s="52" t="s">
        <v>5483</v>
      </c>
      <c r="BQ1755" s="52" t="s">
        <v>738</v>
      </c>
      <c r="BR1755" s="52" t="s">
        <v>1467</v>
      </c>
      <c r="BX1755" s="52" t="s">
        <v>5483</v>
      </c>
      <c r="BY1755" s="52" t="s">
        <v>738</v>
      </c>
      <c r="BZ1755" s="52" t="s">
        <v>1467</v>
      </c>
    </row>
    <row r="1756" spans="54:78" x14ac:dyDescent="0.3">
      <c r="BB1756" s="105" t="e">
        <f>VLOOKUP(C1756,#REF!, 2,FALSE)</f>
        <v>#REF!</v>
      </c>
      <c r="BP1756" s="52" t="s">
        <v>1045</v>
      </c>
      <c r="BQ1756" s="52" t="s">
        <v>3223</v>
      </c>
      <c r="BR1756" s="52" t="s">
        <v>5485</v>
      </c>
      <c r="BX1756" s="52" t="s">
        <v>1045</v>
      </c>
      <c r="BY1756" s="52" t="s">
        <v>3223</v>
      </c>
      <c r="BZ1756" s="52" t="s">
        <v>5485</v>
      </c>
    </row>
    <row r="1757" spans="54:78" x14ac:dyDescent="0.3">
      <c r="BB1757" s="105" t="e">
        <f>VLOOKUP(C1757,#REF!, 2,FALSE)</f>
        <v>#REF!</v>
      </c>
      <c r="BP1757" s="52" t="s">
        <v>1046</v>
      </c>
      <c r="BQ1757" s="52" t="s">
        <v>3223</v>
      </c>
      <c r="BR1757" s="52" t="s">
        <v>5486</v>
      </c>
      <c r="BX1757" s="52" t="s">
        <v>1046</v>
      </c>
      <c r="BY1757" s="52" t="s">
        <v>3223</v>
      </c>
      <c r="BZ1757" s="52" t="s">
        <v>5486</v>
      </c>
    </row>
    <row r="1758" spans="54:78" x14ac:dyDescent="0.3">
      <c r="BB1758" s="105" t="e">
        <f>VLOOKUP(C1758,#REF!, 2,FALSE)</f>
        <v>#REF!</v>
      </c>
      <c r="BP1758" s="52" t="s">
        <v>1047</v>
      </c>
      <c r="BQ1758" s="52" t="s">
        <v>661</v>
      </c>
      <c r="BR1758" s="52" t="s">
        <v>5488</v>
      </c>
      <c r="BX1758" s="52" t="s">
        <v>1047</v>
      </c>
      <c r="BY1758" s="52" t="s">
        <v>661</v>
      </c>
      <c r="BZ1758" s="52" t="s">
        <v>5488</v>
      </c>
    </row>
    <row r="1759" spans="54:78" x14ac:dyDescent="0.3">
      <c r="BB1759" s="105" t="e">
        <f>VLOOKUP(C1759,#REF!, 2,FALSE)</f>
        <v>#REF!</v>
      </c>
      <c r="BP1759" s="52" t="s">
        <v>5489</v>
      </c>
      <c r="BQ1759" s="52" t="s">
        <v>3223</v>
      </c>
      <c r="BR1759" s="52" t="s">
        <v>5490</v>
      </c>
      <c r="BX1759" s="52" t="s">
        <v>5489</v>
      </c>
      <c r="BY1759" s="52" t="s">
        <v>3223</v>
      </c>
      <c r="BZ1759" s="52" t="s">
        <v>5490</v>
      </c>
    </row>
    <row r="1760" spans="54:78" x14ac:dyDescent="0.3">
      <c r="BB1760" s="105" t="e">
        <f>VLOOKUP(C1760,#REF!, 2,FALSE)</f>
        <v>#REF!</v>
      </c>
      <c r="BP1760" s="52" t="s">
        <v>1048</v>
      </c>
      <c r="BQ1760" s="52" t="s">
        <v>1078</v>
      </c>
      <c r="BR1760" s="52" t="s">
        <v>5491</v>
      </c>
      <c r="BX1760" s="52" t="s">
        <v>1048</v>
      </c>
      <c r="BY1760" s="52" t="s">
        <v>1078</v>
      </c>
      <c r="BZ1760" s="52" t="s">
        <v>5491</v>
      </c>
    </row>
    <row r="1761" spans="54:78" x14ac:dyDescent="0.3">
      <c r="BB1761" s="105" t="e">
        <f>VLOOKUP(C1761,#REF!, 2,FALSE)</f>
        <v>#REF!</v>
      </c>
      <c r="BP1761" s="52" t="s">
        <v>5492</v>
      </c>
      <c r="BQ1761" s="52" t="s">
        <v>870</v>
      </c>
      <c r="BR1761" s="52" t="s">
        <v>5493</v>
      </c>
      <c r="BX1761" s="52" t="s">
        <v>5492</v>
      </c>
      <c r="BY1761" s="52" t="s">
        <v>870</v>
      </c>
      <c r="BZ1761" s="52" t="s">
        <v>5493</v>
      </c>
    </row>
    <row r="1762" spans="54:78" x14ac:dyDescent="0.3">
      <c r="BB1762" s="105" t="e">
        <f>VLOOKUP(C1762,#REF!, 2,FALSE)</f>
        <v>#REF!</v>
      </c>
      <c r="BP1762" s="52" t="s">
        <v>1049</v>
      </c>
      <c r="BQ1762" s="52" t="s">
        <v>2993</v>
      </c>
      <c r="BR1762" s="52" t="s">
        <v>2993</v>
      </c>
      <c r="BX1762" s="52" t="s">
        <v>1049</v>
      </c>
      <c r="BY1762" s="52" t="s">
        <v>2993</v>
      </c>
      <c r="BZ1762" s="52" t="s">
        <v>2993</v>
      </c>
    </row>
    <row r="1763" spans="54:78" x14ac:dyDescent="0.3">
      <c r="BB1763" s="105" t="e">
        <f>VLOOKUP(C1763,#REF!, 2,FALSE)</f>
        <v>#REF!</v>
      </c>
      <c r="BP1763" s="52" t="s">
        <v>5495</v>
      </c>
      <c r="BQ1763" s="52" t="s">
        <v>2993</v>
      </c>
      <c r="BR1763" s="52" t="s">
        <v>5496</v>
      </c>
      <c r="BX1763" s="52" t="s">
        <v>5495</v>
      </c>
      <c r="BY1763" s="52" t="s">
        <v>2993</v>
      </c>
      <c r="BZ1763" s="52" t="s">
        <v>5496</v>
      </c>
    </row>
    <row r="1764" spans="54:78" x14ac:dyDescent="0.3">
      <c r="BB1764" s="105" t="e">
        <f>VLOOKUP(C1764,#REF!, 2,FALSE)</f>
        <v>#REF!</v>
      </c>
      <c r="BP1764" s="52" t="s">
        <v>5497</v>
      </c>
      <c r="BQ1764" s="52" t="s">
        <v>707</v>
      </c>
      <c r="BR1764" s="52" t="s">
        <v>5498</v>
      </c>
      <c r="BX1764" s="52" t="s">
        <v>5497</v>
      </c>
      <c r="BY1764" s="52" t="s">
        <v>707</v>
      </c>
      <c r="BZ1764" s="52" t="s">
        <v>5498</v>
      </c>
    </row>
    <row r="1765" spans="54:78" x14ac:dyDescent="0.3">
      <c r="BB1765" s="105" t="e">
        <f>VLOOKUP(C1765,#REF!, 2,FALSE)</f>
        <v>#REF!</v>
      </c>
      <c r="BP1765" s="52" t="s">
        <v>5499</v>
      </c>
      <c r="BQ1765" s="52" t="s">
        <v>1021</v>
      </c>
      <c r="BR1765" s="52" t="s">
        <v>5500</v>
      </c>
      <c r="BX1765" s="52" t="s">
        <v>5499</v>
      </c>
      <c r="BY1765" s="52" t="s">
        <v>1021</v>
      </c>
      <c r="BZ1765" s="52" t="s">
        <v>5500</v>
      </c>
    </row>
    <row r="1766" spans="54:78" x14ac:dyDescent="0.3">
      <c r="BB1766" s="105" t="e">
        <f>VLOOKUP(C1766,#REF!, 2,FALSE)</f>
        <v>#REF!</v>
      </c>
      <c r="BP1766" s="52" t="s">
        <v>5501</v>
      </c>
      <c r="BQ1766" s="52" t="s">
        <v>791</v>
      </c>
      <c r="BR1766" s="52" t="s">
        <v>5502</v>
      </c>
      <c r="BX1766" s="52" t="s">
        <v>5501</v>
      </c>
      <c r="BY1766" s="52" t="s">
        <v>791</v>
      </c>
      <c r="BZ1766" s="52" t="s">
        <v>5502</v>
      </c>
    </row>
    <row r="1767" spans="54:78" x14ac:dyDescent="0.3">
      <c r="BB1767" s="105" t="e">
        <f>VLOOKUP(C1767,#REF!, 2,FALSE)</f>
        <v>#REF!</v>
      </c>
      <c r="BP1767" s="52" t="s">
        <v>5503</v>
      </c>
      <c r="BQ1767" s="52" t="s">
        <v>3223</v>
      </c>
      <c r="BR1767" s="52" t="s">
        <v>5504</v>
      </c>
      <c r="BX1767" s="52" t="s">
        <v>5503</v>
      </c>
      <c r="BY1767" s="52" t="s">
        <v>3223</v>
      </c>
      <c r="BZ1767" s="52" t="s">
        <v>5504</v>
      </c>
    </row>
    <row r="1768" spans="54:78" x14ac:dyDescent="0.3">
      <c r="BB1768" s="105" t="e">
        <f>VLOOKUP(C1768,#REF!, 2,FALSE)</f>
        <v>#REF!</v>
      </c>
      <c r="BP1768" s="52" t="s">
        <v>5505</v>
      </c>
      <c r="BQ1768" s="52" t="s">
        <v>3223</v>
      </c>
      <c r="BR1768" s="52" t="s">
        <v>1295</v>
      </c>
      <c r="BX1768" s="52" t="s">
        <v>5505</v>
      </c>
      <c r="BY1768" s="52" t="s">
        <v>3223</v>
      </c>
      <c r="BZ1768" s="52" t="s">
        <v>1295</v>
      </c>
    </row>
    <row r="1769" spans="54:78" x14ac:dyDescent="0.3">
      <c r="BB1769" s="105" t="e">
        <f>VLOOKUP(C1769,#REF!, 2,FALSE)</f>
        <v>#REF!</v>
      </c>
      <c r="BP1769" s="52" t="s">
        <v>5508</v>
      </c>
      <c r="BQ1769" s="52" t="s">
        <v>642</v>
      </c>
      <c r="BR1769" s="52" t="s">
        <v>5510</v>
      </c>
      <c r="BX1769" s="52" t="s">
        <v>5508</v>
      </c>
      <c r="BY1769" s="52" t="s">
        <v>642</v>
      </c>
      <c r="BZ1769" s="52" t="s">
        <v>5510</v>
      </c>
    </row>
    <row r="1770" spans="54:78" x14ac:dyDescent="0.3">
      <c r="BB1770" s="105" t="e">
        <f>VLOOKUP(C1770,#REF!, 2,FALSE)</f>
        <v>#REF!</v>
      </c>
      <c r="BP1770" s="52" t="s">
        <v>5511</v>
      </c>
      <c r="BQ1770" s="52" t="s">
        <v>722</v>
      </c>
      <c r="BR1770" s="52" t="s">
        <v>5512</v>
      </c>
      <c r="BX1770" s="52" t="s">
        <v>5511</v>
      </c>
      <c r="BY1770" s="52" t="s">
        <v>722</v>
      </c>
      <c r="BZ1770" s="52" t="s">
        <v>5512</v>
      </c>
    </row>
    <row r="1771" spans="54:78" x14ac:dyDescent="0.3">
      <c r="BB1771" s="105" t="e">
        <f>VLOOKUP(C1771,#REF!, 2,FALSE)</f>
        <v>#REF!</v>
      </c>
      <c r="BP1771" s="52" t="s">
        <v>86</v>
      </c>
      <c r="BQ1771" s="52" t="s">
        <v>1350</v>
      </c>
      <c r="BR1771" s="52" t="s">
        <v>2116</v>
      </c>
      <c r="BX1771" s="52" t="s">
        <v>86</v>
      </c>
      <c r="BY1771" s="52" t="s">
        <v>1350</v>
      </c>
      <c r="BZ1771" s="52" t="s">
        <v>2116</v>
      </c>
    </row>
    <row r="1772" spans="54:78" x14ac:dyDescent="0.3">
      <c r="BB1772" s="105" t="e">
        <f>VLOOKUP(C1772,#REF!, 2,FALSE)</f>
        <v>#REF!</v>
      </c>
      <c r="BP1772" s="52" t="s">
        <v>5514</v>
      </c>
      <c r="BQ1772" s="52" t="s">
        <v>1350</v>
      </c>
      <c r="BR1772" s="52" t="s">
        <v>5515</v>
      </c>
      <c r="BX1772" s="52" t="s">
        <v>5514</v>
      </c>
      <c r="BY1772" s="52" t="s">
        <v>1350</v>
      </c>
      <c r="BZ1772" s="52" t="s">
        <v>5515</v>
      </c>
    </row>
    <row r="1773" spans="54:78" x14ac:dyDescent="0.3">
      <c r="BB1773" s="105" t="e">
        <f>VLOOKUP(C1773,#REF!, 2,FALSE)</f>
        <v>#REF!</v>
      </c>
      <c r="BP1773" s="52" t="s">
        <v>5516</v>
      </c>
      <c r="BQ1773" s="52" t="s">
        <v>3019</v>
      </c>
      <c r="BR1773" s="52" t="s">
        <v>3313</v>
      </c>
      <c r="BX1773" s="52" t="s">
        <v>5516</v>
      </c>
      <c r="BY1773" s="52" t="s">
        <v>3019</v>
      </c>
      <c r="BZ1773" s="52" t="s">
        <v>3313</v>
      </c>
    </row>
    <row r="1774" spans="54:78" x14ac:dyDescent="0.3">
      <c r="BB1774" s="105" t="e">
        <f>VLOOKUP(C1774,#REF!, 2,FALSE)</f>
        <v>#REF!</v>
      </c>
      <c r="BP1774" s="52" t="s">
        <v>5517</v>
      </c>
      <c r="BQ1774" s="52" t="s">
        <v>1350</v>
      </c>
      <c r="BR1774" s="52" t="s">
        <v>2483</v>
      </c>
      <c r="BX1774" s="52" t="s">
        <v>5517</v>
      </c>
      <c r="BY1774" s="52" t="s">
        <v>1350</v>
      </c>
      <c r="BZ1774" s="52" t="s">
        <v>2483</v>
      </c>
    </row>
    <row r="1775" spans="54:78" x14ac:dyDescent="0.3">
      <c r="BB1775" s="105" t="e">
        <f>VLOOKUP(C1775,#REF!, 2,FALSE)</f>
        <v>#REF!</v>
      </c>
      <c r="BP1775" s="52" t="s">
        <v>5518</v>
      </c>
      <c r="BQ1775" s="52" t="s">
        <v>786</v>
      </c>
      <c r="BR1775" s="52" t="s">
        <v>5519</v>
      </c>
      <c r="BX1775" s="52" t="s">
        <v>5518</v>
      </c>
      <c r="BY1775" s="52" t="s">
        <v>786</v>
      </c>
      <c r="BZ1775" s="52" t="s">
        <v>5519</v>
      </c>
    </row>
    <row r="1776" spans="54:78" x14ac:dyDescent="0.3">
      <c r="BB1776" s="105" t="e">
        <f>VLOOKUP(C1776,#REF!, 2,FALSE)</f>
        <v>#REF!</v>
      </c>
      <c r="BP1776" s="52" t="s">
        <v>5520</v>
      </c>
      <c r="BQ1776" s="52" t="s">
        <v>667</v>
      </c>
      <c r="BR1776" s="52" t="s">
        <v>5521</v>
      </c>
      <c r="BX1776" s="52" t="s">
        <v>5520</v>
      </c>
      <c r="BY1776" s="52" t="s">
        <v>667</v>
      </c>
      <c r="BZ1776" s="52" t="s">
        <v>5521</v>
      </c>
    </row>
    <row r="1777" spans="54:78" x14ac:dyDescent="0.3">
      <c r="BB1777" s="105" t="e">
        <f>VLOOKUP(C1777,#REF!, 2,FALSE)</f>
        <v>#REF!</v>
      </c>
      <c r="BP1777" s="52" t="s">
        <v>5522</v>
      </c>
      <c r="BQ1777" s="52" t="s">
        <v>3223</v>
      </c>
      <c r="BR1777" s="52" t="s">
        <v>1418</v>
      </c>
      <c r="BX1777" s="52" t="s">
        <v>5522</v>
      </c>
      <c r="BY1777" s="52" t="s">
        <v>3223</v>
      </c>
      <c r="BZ1777" s="52" t="s">
        <v>1418</v>
      </c>
    </row>
    <row r="1778" spans="54:78" x14ac:dyDescent="0.3">
      <c r="BB1778" s="105" t="e">
        <f>VLOOKUP(C1778,#REF!, 2,FALSE)</f>
        <v>#REF!</v>
      </c>
      <c r="BP1778" s="52" t="s">
        <v>5523</v>
      </c>
      <c r="BQ1778" s="52" t="s">
        <v>663</v>
      </c>
      <c r="BR1778" s="52" t="s">
        <v>5524</v>
      </c>
      <c r="BX1778" s="52" t="s">
        <v>5523</v>
      </c>
      <c r="BY1778" s="52" t="s">
        <v>663</v>
      </c>
      <c r="BZ1778" s="52" t="s">
        <v>5524</v>
      </c>
    </row>
    <row r="1779" spans="54:78" x14ac:dyDescent="0.3">
      <c r="BB1779" s="105" t="e">
        <f>VLOOKUP(C1779,#REF!, 2,FALSE)</f>
        <v>#REF!</v>
      </c>
      <c r="BP1779" s="52" t="s">
        <v>5525</v>
      </c>
      <c r="BQ1779" s="52" t="s">
        <v>3059</v>
      </c>
      <c r="BR1779" s="52" t="s">
        <v>4358</v>
      </c>
      <c r="BX1779" s="52" t="s">
        <v>5525</v>
      </c>
      <c r="BY1779" s="52" t="s">
        <v>3059</v>
      </c>
      <c r="BZ1779" s="52" t="s">
        <v>4358</v>
      </c>
    </row>
    <row r="1780" spans="54:78" x14ac:dyDescent="0.3">
      <c r="BB1780" s="105" t="e">
        <f>VLOOKUP(C1780,#REF!, 2,FALSE)</f>
        <v>#REF!</v>
      </c>
      <c r="BP1780" s="52" t="s">
        <v>5526</v>
      </c>
      <c r="BQ1780" s="52" t="s">
        <v>667</v>
      </c>
      <c r="BR1780" s="52" t="s">
        <v>5527</v>
      </c>
      <c r="BX1780" s="52" t="s">
        <v>5526</v>
      </c>
      <c r="BY1780" s="52" t="s">
        <v>667</v>
      </c>
      <c r="BZ1780" s="52" t="s">
        <v>5527</v>
      </c>
    </row>
    <row r="1781" spans="54:78" x14ac:dyDescent="0.3">
      <c r="BB1781" s="105" t="e">
        <f>VLOOKUP(C1781,#REF!, 2,FALSE)</f>
        <v>#REF!</v>
      </c>
      <c r="BP1781" s="52" t="s">
        <v>5528</v>
      </c>
      <c r="BQ1781" s="52" t="s">
        <v>3019</v>
      </c>
      <c r="BR1781" s="52" t="s">
        <v>5529</v>
      </c>
      <c r="BX1781" s="52" t="s">
        <v>5528</v>
      </c>
      <c r="BY1781" s="52" t="s">
        <v>3019</v>
      </c>
      <c r="BZ1781" s="52" t="s">
        <v>5529</v>
      </c>
    </row>
    <row r="1782" spans="54:78" x14ac:dyDescent="0.3">
      <c r="BB1782" s="105" t="e">
        <f>VLOOKUP(C1782,#REF!, 2,FALSE)</f>
        <v>#REF!</v>
      </c>
      <c r="BP1782" s="52" t="s">
        <v>5530</v>
      </c>
      <c r="BQ1782" s="52" t="s">
        <v>3103</v>
      </c>
      <c r="BR1782" s="52" t="s">
        <v>5531</v>
      </c>
      <c r="BX1782" s="52" t="s">
        <v>5530</v>
      </c>
      <c r="BY1782" s="52" t="s">
        <v>3103</v>
      </c>
      <c r="BZ1782" s="52" t="s">
        <v>5531</v>
      </c>
    </row>
    <row r="1783" spans="54:78" x14ac:dyDescent="0.3">
      <c r="BB1783" s="105" t="e">
        <f>VLOOKUP(C1783,#REF!, 2,FALSE)</f>
        <v>#REF!</v>
      </c>
      <c r="BP1783" s="52" t="s">
        <v>5532</v>
      </c>
      <c r="BQ1783" s="52" t="s">
        <v>1350</v>
      </c>
      <c r="BR1783" s="52" t="s">
        <v>2485</v>
      </c>
      <c r="BX1783" s="52" t="s">
        <v>5532</v>
      </c>
      <c r="BY1783" s="52" t="s">
        <v>1350</v>
      </c>
      <c r="BZ1783" s="52" t="s">
        <v>2485</v>
      </c>
    </row>
    <row r="1784" spans="54:78" x14ac:dyDescent="0.3">
      <c r="BB1784" s="105" t="e">
        <f>VLOOKUP(C1784,#REF!, 2,FALSE)</f>
        <v>#REF!</v>
      </c>
      <c r="BP1784" s="52" t="s">
        <v>1050</v>
      </c>
      <c r="BQ1784" s="52" t="s">
        <v>3059</v>
      </c>
      <c r="BR1784" s="52" t="s">
        <v>5534</v>
      </c>
      <c r="BX1784" s="52" t="s">
        <v>1050</v>
      </c>
      <c r="BY1784" s="52" t="s">
        <v>3059</v>
      </c>
      <c r="BZ1784" s="52" t="s">
        <v>5534</v>
      </c>
    </row>
    <row r="1785" spans="54:78" x14ac:dyDescent="0.3">
      <c r="BB1785" s="105" t="e">
        <f>VLOOKUP(C1785,#REF!, 2,FALSE)</f>
        <v>#REF!</v>
      </c>
      <c r="BP1785" s="52" t="s">
        <v>5535</v>
      </c>
      <c r="BQ1785" s="52" t="s">
        <v>661</v>
      </c>
      <c r="BR1785" s="52" t="s">
        <v>5524</v>
      </c>
      <c r="BX1785" s="52" t="s">
        <v>5535</v>
      </c>
      <c r="BY1785" s="52" t="s">
        <v>661</v>
      </c>
      <c r="BZ1785" s="52" t="s">
        <v>5524</v>
      </c>
    </row>
    <row r="1786" spans="54:78" x14ac:dyDescent="0.3">
      <c r="BB1786" s="105" t="e">
        <f>VLOOKUP(C1786,#REF!, 2,FALSE)</f>
        <v>#REF!</v>
      </c>
      <c r="BP1786" s="52" t="s">
        <v>5537</v>
      </c>
      <c r="BQ1786" s="52" t="s">
        <v>3016</v>
      </c>
      <c r="BR1786" s="52" t="s">
        <v>2993</v>
      </c>
      <c r="BX1786" s="52" t="s">
        <v>5537</v>
      </c>
      <c r="BY1786" s="52" t="s">
        <v>3016</v>
      </c>
      <c r="BZ1786" s="52" t="s">
        <v>2993</v>
      </c>
    </row>
    <row r="1787" spans="54:78" x14ac:dyDescent="0.3">
      <c r="BB1787" s="105" t="e">
        <f>VLOOKUP(C1787,#REF!, 2,FALSE)</f>
        <v>#REF!</v>
      </c>
      <c r="BP1787" s="52" t="s">
        <v>5538</v>
      </c>
      <c r="BQ1787" s="52" t="s">
        <v>3223</v>
      </c>
      <c r="BR1787" s="52" t="s">
        <v>5539</v>
      </c>
      <c r="BX1787" s="52" t="s">
        <v>5538</v>
      </c>
      <c r="BY1787" s="52" t="s">
        <v>3223</v>
      </c>
      <c r="BZ1787" s="52" t="s">
        <v>5539</v>
      </c>
    </row>
    <row r="1788" spans="54:78" x14ac:dyDescent="0.3">
      <c r="BB1788" s="105" t="e">
        <f>VLOOKUP(C1788,#REF!, 2,FALSE)</f>
        <v>#REF!</v>
      </c>
      <c r="BP1788" s="52" t="s">
        <v>5540</v>
      </c>
      <c r="BQ1788" s="52" t="s">
        <v>3223</v>
      </c>
      <c r="BR1788" s="52" t="s">
        <v>2796</v>
      </c>
      <c r="BX1788" s="52" t="s">
        <v>5540</v>
      </c>
      <c r="BY1788" s="52" t="s">
        <v>3223</v>
      </c>
      <c r="BZ1788" s="52" t="s">
        <v>2796</v>
      </c>
    </row>
    <row r="1789" spans="54:78" x14ac:dyDescent="0.3">
      <c r="BB1789" s="105" t="e">
        <f>VLOOKUP(C1789,#REF!, 2,FALSE)</f>
        <v>#REF!</v>
      </c>
      <c r="BP1789" s="52" t="s">
        <v>5541</v>
      </c>
      <c r="BQ1789" s="52" t="s">
        <v>722</v>
      </c>
      <c r="BR1789" s="52" t="s">
        <v>2409</v>
      </c>
      <c r="BX1789" s="52" t="s">
        <v>5541</v>
      </c>
      <c r="BY1789" s="52" t="s">
        <v>722</v>
      </c>
      <c r="BZ1789" s="52" t="s">
        <v>2409</v>
      </c>
    </row>
    <row r="1790" spans="54:78" x14ac:dyDescent="0.3">
      <c r="BB1790" s="105" t="e">
        <f>VLOOKUP(C1790,#REF!, 2,FALSE)</f>
        <v>#REF!</v>
      </c>
      <c r="BP1790" s="52" t="s">
        <v>5543</v>
      </c>
      <c r="BQ1790" s="52" t="s">
        <v>17035</v>
      </c>
      <c r="BR1790" s="52" t="s">
        <v>1753</v>
      </c>
      <c r="BX1790" s="52" t="s">
        <v>5543</v>
      </c>
      <c r="BY1790" s="52" t="s">
        <v>17035</v>
      </c>
      <c r="BZ1790" s="52" t="s">
        <v>1753</v>
      </c>
    </row>
    <row r="1791" spans="54:78" x14ac:dyDescent="0.3">
      <c r="BB1791" s="105" t="e">
        <f>VLOOKUP(C1791,#REF!, 2,FALSE)</f>
        <v>#REF!</v>
      </c>
      <c r="BP1791" s="52" t="s">
        <v>1051</v>
      </c>
      <c r="BQ1791" s="52" t="s">
        <v>1078</v>
      </c>
      <c r="BR1791" s="52" t="s">
        <v>5545</v>
      </c>
      <c r="BX1791" s="52" t="s">
        <v>1051</v>
      </c>
      <c r="BY1791" s="52" t="s">
        <v>1078</v>
      </c>
      <c r="BZ1791" s="52" t="s">
        <v>5545</v>
      </c>
    </row>
    <row r="1792" spans="54:78" x14ac:dyDescent="0.3">
      <c r="BB1792" s="105" t="e">
        <f>VLOOKUP(C1792,#REF!, 2,FALSE)</f>
        <v>#REF!</v>
      </c>
      <c r="BP1792" s="52" t="s">
        <v>5546</v>
      </c>
      <c r="BQ1792" s="52" t="s">
        <v>1350</v>
      </c>
      <c r="BR1792" s="52" t="s">
        <v>1604</v>
      </c>
      <c r="BX1792" s="52" t="s">
        <v>5546</v>
      </c>
      <c r="BY1792" s="52" t="s">
        <v>1350</v>
      </c>
      <c r="BZ1792" s="52" t="s">
        <v>1604</v>
      </c>
    </row>
    <row r="1793" spans="54:78" x14ac:dyDescent="0.3">
      <c r="BB1793" s="105" t="e">
        <f>VLOOKUP(C1793,#REF!, 2,FALSE)</f>
        <v>#REF!</v>
      </c>
      <c r="BP1793" s="52" t="s">
        <v>5547</v>
      </c>
      <c r="BQ1793" s="52" t="s">
        <v>1350</v>
      </c>
      <c r="BR1793" s="52" t="s">
        <v>5548</v>
      </c>
      <c r="BX1793" s="52" t="s">
        <v>5547</v>
      </c>
      <c r="BY1793" s="52" t="s">
        <v>1350</v>
      </c>
      <c r="BZ1793" s="52" t="s">
        <v>5548</v>
      </c>
    </row>
    <row r="1794" spans="54:78" x14ac:dyDescent="0.3">
      <c r="BB1794" s="105" t="e">
        <f>VLOOKUP(C1794,#REF!, 2,FALSE)</f>
        <v>#REF!</v>
      </c>
      <c r="BP1794" s="52" t="s">
        <v>5549</v>
      </c>
      <c r="BQ1794" s="52" t="s">
        <v>3223</v>
      </c>
      <c r="BR1794" s="52" t="s">
        <v>5151</v>
      </c>
      <c r="BX1794" s="52" t="s">
        <v>5549</v>
      </c>
      <c r="BY1794" s="52" t="s">
        <v>3223</v>
      </c>
      <c r="BZ1794" s="52" t="s">
        <v>5151</v>
      </c>
    </row>
    <row r="1795" spans="54:78" x14ac:dyDescent="0.3">
      <c r="BB1795" s="105" t="e">
        <f>VLOOKUP(C1795,#REF!, 2,FALSE)</f>
        <v>#REF!</v>
      </c>
      <c r="BP1795" s="52" t="s">
        <v>1052</v>
      </c>
      <c r="BQ1795" s="52" t="s">
        <v>783</v>
      </c>
      <c r="BR1795" s="52" t="s">
        <v>5550</v>
      </c>
      <c r="BX1795" s="52" t="s">
        <v>1052</v>
      </c>
      <c r="BY1795" s="52" t="s">
        <v>783</v>
      </c>
      <c r="BZ1795" s="52" t="s">
        <v>5550</v>
      </c>
    </row>
    <row r="1796" spans="54:78" x14ac:dyDescent="0.3">
      <c r="BB1796" s="105" t="e">
        <f>VLOOKUP(C1796,#REF!, 2,FALSE)</f>
        <v>#REF!</v>
      </c>
      <c r="BP1796" s="52" t="s">
        <v>5551</v>
      </c>
      <c r="BQ1796" s="52" t="s">
        <v>1350</v>
      </c>
      <c r="BR1796" s="52" t="s">
        <v>5552</v>
      </c>
      <c r="BX1796" s="52" t="s">
        <v>5551</v>
      </c>
      <c r="BY1796" s="52" t="s">
        <v>1350</v>
      </c>
      <c r="BZ1796" s="52" t="s">
        <v>5552</v>
      </c>
    </row>
    <row r="1797" spans="54:78" x14ac:dyDescent="0.3">
      <c r="BB1797" s="105" t="e">
        <f>VLOOKUP(C1797,#REF!, 2,FALSE)</f>
        <v>#REF!</v>
      </c>
      <c r="BP1797" s="52" t="s">
        <v>5553</v>
      </c>
      <c r="BQ1797" s="52" t="s">
        <v>3223</v>
      </c>
      <c r="BR1797" s="52" t="s">
        <v>5554</v>
      </c>
      <c r="BX1797" s="52" t="s">
        <v>5553</v>
      </c>
      <c r="BY1797" s="52" t="s">
        <v>3223</v>
      </c>
      <c r="BZ1797" s="52" t="s">
        <v>5554</v>
      </c>
    </row>
    <row r="1798" spans="54:78" x14ac:dyDescent="0.3">
      <c r="BB1798" s="105" t="e">
        <f>VLOOKUP(C1798,#REF!, 2,FALSE)</f>
        <v>#REF!</v>
      </c>
      <c r="BP1798" s="52" t="s">
        <v>5555</v>
      </c>
      <c r="BQ1798" s="52" t="s">
        <v>738</v>
      </c>
      <c r="BR1798" s="52" t="s">
        <v>5556</v>
      </c>
      <c r="BX1798" s="52" t="s">
        <v>5555</v>
      </c>
      <c r="BY1798" s="52" t="s">
        <v>738</v>
      </c>
      <c r="BZ1798" s="52" t="s">
        <v>5556</v>
      </c>
    </row>
    <row r="1799" spans="54:78" x14ac:dyDescent="0.3">
      <c r="BB1799" s="105" t="e">
        <f>VLOOKUP(C1799,#REF!, 2,FALSE)</f>
        <v>#REF!</v>
      </c>
      <c r="BP1799" s="52" t="s">
        <v>5557</v>
      </c>
      <c r="BQ1799" s="52" t="s">
        <v>3019</v>
      </c>
      <c r="BR1799" s="52" t="s">
        <v>1233</v>
      </c>
      <c r="BX1799" s="52" t="s">
        <v>5557</v>
      </c>
      <c r="BY1799" s="52" t="s">
        <v>3019</v>
      </c>
      <c r="BZ1799" s="52" t="s">
        <v>1233</v>
      </c>
    </row>
    <row r="1800" spans="54:78" x14ac:dyDescent="0.3">
      <c r="BB1800" s="105" t="e">
        <f>VLOOKUP(C1800,#REF!, 2,FALSE)</f>
        <v>#REF!</v>
      </c>
      <c r="BP1800" s="52" t="s">
        <v>5558</v>
      </c>
      <c r="BQ1800" s="52" t="s">
        <v>1277</v>
      </c>
      <c r="BR1800" s="52" t="s">
        <v>1392</v>
      </c>
      <c r="BX1800" s="52" t="s">
        <v>5558</v>
      </c>
      <c r="BY1800" s="52" t="s">
        <v>1277</v>
      </c>
      <c r="BZ1800" s="52" t="s">
        <v>1392</v>
      </c>
    </row>
    <row r="1801" spans="54:78" x14ac:dyDescent="0.3">
      <c r="BB1801" s="105" t="e">
        <f>VLOOKUP(C1801,#REF!, 2,FALSE)</f>
        <v>#REF!</v>
      </c>
      <c r="BP1801" s="52" t="s">
        <v>5560</v>
      </c>
      <c r="BQ1801" s="52" t="s">
        <v>3223</v>
      </c>
      <c r="BR1801" s="52" t="s">
        <v>5561</v>
      </c>
      <c r="BX1801" s="52" t="s">
        <v>5560</v>
      </c>
      <c r="BY1801" s="52" t="s">
        <v>3223</v>
      </c>
      <c r="BZ1801" s="52" t="s">
        <v>5561</v>
      </c>
    </row>
    <row r="1802" spans="54:78" x14ac:dyDescent="0.3">
      <c r="BB1802" s="105" t="e">
        <f>VLOOKUP(C1802,#REF!, 2,FALSE)</f>
        <v>#REF!</v>
      </c>
      <c r="BP1802" s="52" t="s">
        <v>5562</v>
      </c>
      <c r="BQ1802" s="52" t="s">
        <v>3223</v>
      </c>
      <c r="BR1802" s="52" t="s">
        <v>1601</v>
      </c>
      <c r="BX1802" s="52" t="s">
        <v>5562</v>
      </c>
      <c r="BY1802" s="52" t="s">
        <v>3223</v>
      </c>
      <c r="BZ1802" s="52" t="s">
        <v>1601</v>
      </c>
    </row>
    <row r="1803" spans="54:78" x14ac:dyDescent="0.3">
      <c r="BB1803" s="105" t="e">
        <f>VLOOKUP(C1803,#REF!, 2,FALSE)</f>
        <v>#REF!</v>
      </c>
      <c r="BP1803" s="52" t="s">
        <v>5563</v>
      </c>
      <c r="BQ1803" s="52" t="s">
        <v>3223</v>
      </c>
      <c r="BR1803" s="52" t="s">
        <v>1213</v>
      </c>
      <c r="BX1803" s="52" t="s">
        <v>5563</v>
      </c>
      <c r="BY1803" s="52" t="s">
        <v>3223</v>
      </c>
      <c r="BZ1803" s="52" t="s">
        <v>1213</v>
      </c>
    </row>
    <row r="1804" spans="54:78" x14ac:dyDescent="0.3">
      <c r="BB1804" s="105" t="e">
        <f>VLOOKUP(C1804,#REF!, 2,FALSE)</f>
        <v>#REF!</v>
      </c>
      <c r="BP1804" s="52" t="s">
        <v>5564</v>
      </c>
      <c r="BQ1804" s="52" t="s">
        <v>3223</v>
      </c>
      <c r="BR1804" s="52" t="s">
        <v>5565</v>
      </c>
      <c r="BX1804" s="52" t="s">
        <v>5564</v>
      </c>
      <c r="BY1804" s="52" t="s">
        <v>3223</v>
      </c>
      <c r="BZ1804" s="52" t="s">
        <v>5565</v>
      </c>
    </row>
    <row r="1805" spans="54:78" x14ac:dyDescent="0.3">
      <c r="BB1805" s="105" t="e">
        <f>VLOOKUP(C1805,#REF!, 2,FALSE)</f>
        <v>#REF!</v>
      </c>
      <c r="BP1805" s="52" t="s">
        <v>5566</v>
      </c>
      <c r="BQ1805" s="52" t="s">
        <v>3223</v>
      </c>
      <c r="BR1805" s="52" t="s">
        <v>5567</v>
      </c>
      <c r="BX1805" s="52" t="s">
        <v>5566</v>
      </c>
      <c r="BY1805" s="52" t="s">
        <v>3223</v>
      </c>
      <c r="BZ1805" s="52" t="s">
        <v>5567</v>
      </c>
    </row>
    <row r="1806" spans="54:78" x14ac:dyDescent="0.3">
      <c r="BB1806" s="105" t="e">
        <f>VLOOKUP(C1806,#REF!, 2,FALSE)</f>
        <v>#REF!</v>
      </c>
      <c r="BP1806" s="52" t="s">
        <v>5568</v>
      </c>
      <c r="BQ1806" s="52" t="s">
        <v>3223</v>
      </c>
      <c r="BR1806" s="52" t="s">
        <v>5569</v>
      </c>
      <c r="BX1806" s="52" t="s">
        <v>5568</v>
      </c>
      <c r="BY1806" s="52" t="s">
        <v>3223</v>
      </c>
      <c r="BZ1806" s="52" t="s">
        <v>5569</v>
      </c>
    </row>
    <row r="1807" spans="54:78" x14ac:dyDescent="0.3">
      <c r="BB1807" s="105" t="e">
        <f>VLOOKUP(C1807,#REF!, 2,FALSE)</f>
        <v>#REF!</v>
      </c>
      <c r="BP1807" s="52" t="s">
        <v>5570</v>
      </c>
      <c r="BQ1807" s="52" t="s">
        <v>3223</v>
      </c>
      <c r="BR1807" s="52" t="s">
        <v>2203</v>
      </c>
      <c r="BX1807" s="52" t="s">
        <v>5570</v>
      </c>
      <c r="BY1807" s="52" t="s">
        <v>3223</v>
      </c>
      <c r="BZ1807" s="52" t="s">
        <v>2203</v>
      </c>
    </row>
    <row r="1808" spans="54:78" x14ac:dyDescent="0.3">
      <c r="BB1808" s="105" t="e">
        <f>VLOOKUP(C1808,#REF!, 2,FALSE)</f>
        <v>#REF!</v>
      </c>
      <c r="BP1808" s="52" t="s">
        <v>5572</v>
      </c>
      <c r="BQ1808" s="52" t="s">
        <v>3223</v>
      </c>
      <c r="BR1808" s="52" t="s">
        <v>2552</v>
      </c>
      <c r="BX1808" s="52" t="s">
        <v>5572</v>
      </c>
      <c r="BY1808" s="52" t="s">
        <v>3223</v>
      </c>
      <c r="BZ1808" s="52" t="s">
        <v>2552</v>
      </c>
    </row>
    <row r="1809" spans="54:78" x14ac:dyDescent="0.3">
      <c r="BB1809" s="105" t="e">
        <f>VLOOKUP(C1809,#REF!, 2,FALSE)</f>
        <v>#REF!</v>
      </c>
      <c r="BP1809" s="52" t="s">
        <v>1053</v>
      </c>
      <c r="BQ1809" s="52" t="s">
        <v>633</v>
      </c>
      <c r="BR1809" s="52" t="s">
        <v>5573</v>
      </c>
      <c r="BX1809" s="52" t="s">
        <v>1053</v>
      </c>
      <c r="BY1809" s="52" t="s">
        <v>633</v>
      </c>
      <c r="BZ1809" s="52" t="s">
        <v>5573</v>
      </c>
    </row>
    <row r="1810" spans="54:78" x14ac:dyDescent="0.3">
      <c r="BB1810" s="105" t="e">
        <f>VLOOKUP(C1810,#REF!, 2,FALSE)</f>
        <v>#REF!</v>
      </c>
      <c r="BP1810" s="52" t="s">
        <v>5574</v>
      </c>
      <c r="BQ1810" s="52" t="s">
        <v>3223</v>
      </c>
      <c r="BR1810" s="52" t="s">
        <v>1065</v>
      </c>
      <c r="BX1810" s="52" t="s">
        <v>5574</v>
      </c>
      <c r="BY1810" s="52" t="s">
        <v>3223</v>
      </c>
      <c r="BZ1810" s="52" t="s">
        <v>1065</v>
      </c>
    </row>
    <row r="1811" spans="54:78" x14ac:dyDescent="0.3">
      <c r="BB1811" s="105" t="e">
        <f>VLOOKUP(C1811,#REF!, 2,FALSE)</f>
        <v>#REF!</v>
      </c>
      <c r="BP1811" s="52" t="s">
        <v>5575</v>
      </c>
      <c r="BQ1811" s="52" t="s">
        <v>3223</v>
      </c>
      <c r="BR1811" s="52" t="s">
        <v>1436</v>
      </c>
      <c r="BX1811" s="52" t="s">
        <v>5575</v>
      </c>
      <c r="BY1811" s="52" t="s">
        <v>3223</v>
      </c>
      <c r="BZ1811" s="52" t="s">
        <v>1436</v>
      </c>
    </row>
    <row r="1812" spans="54:78" x14ac:dyDescent="0.3">
      <c r="BB1812" s="105" t="e">
        <f>VLOOKUP(C1812,#REF!, 2,FALSE)</f>
        <v>#REF!</v>
      </c>
      <c r="BP1812" s="52" t="s">
        <v>5576</v>
      </c>
      <c r="BQ1812" s="52" t="s">
        <v>1350</v>
      </c>
      <c r="BR1812" s="52" t="s">
        <v>5577</v>
      </c>
      <c r="BX1812" s="52" t="s">
        <v>5576</v>
      </c>
      <c r="BY1812" s="52" t="s">
        <v>1350</v>
      </c>
      <c r="BZ1812" s="52" t="s">
        <v>5577</v>
      </c>
    </row>
    <row r="1813" spans="54:78" x14ac:dyDescent="0.3">
      <c r="BB1813" s="105" t="e">
        <f>VLOOKUP(C1813,#REF!, 2,FALSE)</f>
        <v>#REF!</v>
      </c>
      <c r="BP1813" s="52" t="s">
        <v>5578</v>
      </c>
      <c r="BQ1813" s="52" t="s">
        <v>3223</v>
      </c>
      <c r="BR1813" s="52" t="s">
        <v>5579</v>
      </c>
      <c r="BX1813" s="52" t="s">
        <v>5578</v>
      </c>
      <c r="BY1813" s="52" t="s">
        <v>3223</v>
      </c>
      <c r="BZ1813" s="52" t="s">
        <v>5579</v>
      </c>
    </row>
    <row r="1814" spans="54:78" x14ac:dyDescent="0.3">
      <c r="BB1814" s="105" t="e">
        <f>VLOOKUP(C1814,#REF!, 2,FALSE)</f>
        <v>#REF!</v>
      </c>
      <c r="BP1814" s="52" t="s">
        <v>5580</v>
      </c>
      <c r="BQ1814" s="52" t="s">
        <v>3223</v>
      </c>
      <c r="BR1814" s="52" t="s">
        <v>1080</v>
      </c>
      <c r="BX1814" s="52" t="s">
        <v>5580</v>
      </c>
      <c r="BY1814" s="52" t="s">
        <v>3223</v>
      </c>
      <c r="BZ1814" s="52" t="s">
        <v>1080</v>
      </c>
    </row>
    <row r="1815" spans="54:78" x14ac:dyDescent="0.3">
      <c r="BB1815" s="105" t="e">
        <f>VLOOKUP(C1815,#REF!, 2,FALSE)</f>
        <v>#REF!</v>
      </c>
      <c r="BP1815" s="52" t="s">
        <v>5581</v>
      </c>
      <c r="BQ1815" s="52" t="s">
        <v>3223</v>
      </c>
      <c r="BR1815" s="52" t="s">
        <v>778</v>
      </c>
      <c r="BX1815" s="52" t="s">
        <v>5581</v>
      </c>
      <c r="BY1815" s="52" t="s">
        <v>3223</v>
      </c>
      <c r="BZ1815" s="52" t="s">
        <v>778</v>
      </c>
    </row>
    <row r="1816" spans="54:78" x14ac:dyDescent="0.3">
      <c r="BB1816" s="105" t="e">
        <f>VLOOKUP(C1816,#REF!, 2,FALSE)</f>
        <v>#REF!</v>
      </c>
      <c r="BP1816" s="52" t="s">
        <v>5582</v>
      </c>
      <c r="BQ1816" s="52" t="s">
        <v>1350</v>
      </c>
      <c r="BR1816" s="52" t="s">
        <v>5583</v>
      </c>
      <c r="BX1816" s="52" t="s">
        <v>5582</v>
      </c>
      <c r="BY1816" s="52" t="s">
        <v>1350</v>
      </c>
      <c r="BZ1816" s="52" t="s">
        <v>5583</v>
      </c>
    </row>
    <row r="1817" spans="54:78" x14ac:dyDescent="0.3">
      <c r="BB1817" s="105" t="e">
        <f>VLOOKUP(C1817,#REF!, 2,FALSE)</f>
        <v>#REF!</v>
      </c>
      <c r="BP1817" s="52" t="s">
        <v>5584</v>
      </c>
      <c r="BQ1817" s="52" t="s">
        <v>1350</v>
      </c>
      <c r="BR1817" s="52" t="s">
        <v>1798</v>
      </c>
      <c r="BX1817" s="52" t="s">
        <v>5584</v>
      </c>
      <c r="BY1817" s="52" t="s">
        <v>1350</v>
      </c>
      <c r="BZ1817" s="52" t="s">
        <v>1798</v>
      </c>
    </row>
    <row r="1818" spans="54:78" x14ac:dyDescent="0.3">
      <c r="BB1818" s="105" t="e">
        <f>VLOOKUP(C1818,#REF!, 2,FALSE)</f>
        <v>#REF!</v>
      </c>
      <c r="BP1818" s="52" t="s">
        <v>5585</v>
      </c>
      <c r="BQ1818" s="52" t="s">
        <v>1350</v>
      </c>
      <c r="BR1818" s="52" t="s">
        <v>5586</v>
      </c>
      <c r="BX1818" s="52" t="s">
        <v>5585</v>
      </c>
      <c r="BY1818" s="52" t="s">
        <v>1350</v>
      </c>
      <c r="BZ1818" s="52" t="s">
        <v>5586</v>
      </c>
    </row>
    <row r="1819" spans="54:78" x14ac:dyDescent="0.3">
      <c r="BB1819" s="105" t="e">
        <f>VLOOKUP(C1819,#REF!, 2,FALSE)</f>
        <v>#REF!</v>
      </c>
      <c r="BP1819" s="52" t="s">
        <v>5587</v>
      </c>
      <c r="BQ1819" s="52" t="s">
        <v>2988</v>
      </c>
      <c r="BR1819" s="52" t="s">
        <v>2993</v>
      </c>
      <c r="BX1819" s="52" t="s">
        <v>5587</v>
      </c>
      <c r="BY1819" s="52" t="s">
        <v>2988</v>
      </c>
      <c r="BZ1819" s="52" t="s">
        <v>2993</v>
      </c>
    </row>
    <row r="1820" spans="54:78" x14ac:dyDescent="0.3">
      <c r="BB1820" s="105" t="e">
        <f>VLOOKUP(C1820,#REF!, 2,FALSE)</f>
        <v>#REF!</v>
      </c>
      <c r="BP1820" s="52" t="s">
        <v>5588</v>
      </c>
      <c r="BQ1820" s="52" t="s">
        <v>3042</v>
      </c>
      <c r="BR1820" s="52" t="s">
        <v>5589</v>
      </c>
      <c r="BX1820" s="52" t="s">
        <v>5588</v>
      </c>
      <c r="BY1820" s="52" t="s">
        <v>3042</v>
      </c>
      <c r="BZ1820" s="52" t="s">
        <v>5589</v>
      </c>
    </row>
    <row r="1821" spans="54:78" x14ac:dyDescent="0.3">
      <c r="BB1821" s="105" t="e">
        <f>VLOOKUP(C1821,#REF!, 2,FALSE)</f>
        <v>#REF!</v>
      </c>
      <c r="BP1821" s="52" t="s">
        <v>5590</v>
      </c>
      <c r="BQ1821" s="52" t="s">
        <v>3042</v>
      </c>
      <c r="BR1821" s="52" t="s">
        <v>5591</v>
      </c>
      <c r="BX1821" s="52" t="s">
        <v>5590</v>
      </c>
      <c r="BY1821" s="52" t="s">
        <v>3042</v>
      </c>
      <c r="BZ1821" s="52" t="s">
        <v>5591</v>
      </c>
    </row>
    <row r="1822" spans="54:78" x14ac:dyDescent="0.3">
      <c r="BB1822" s="105" t="e">
        <f>VLOOKUP(C1822,#REF!, 2,FALSE)</f>
        <v>#REF!</v>
      </c>
      <c r="BP1822" s="52" t="s">
        <v>5592</v>
      </c>
      <c r="BQ1822" s="52" t="s">
        <v>2993</v>
      </c>
      <c r="BR1822" s="52" t="s">
        <v>2993</v>
      </c>
      <c r="BX1822" s="52" t="s">
        <v>5592</v>
      </c>
      <c r="BY1822" s="52" t="s">
        <v>2993</v>
      </c>
      <c r="BZ1822" s="52" t="s">
        <v>2993</v>
      </c>
    </row>
    <row r="1823" spans="54:78" x14ac:dyDescent="0.3">
      <c r="BB1823" s="105" t="e">
        <f>VLOOKUP(C1823,#REF!, 2,FALSE)</f>
        <v>#REF!</v>
      </c>
      <c r="BP1823" s="52" t="s">
        <v>5594</v>
      </c>
      <c r="BQ1823" s="52" t="s">
        <v>3103</v>
      </c>
      <c r="BR1823" s="52" t="s">
        <v>5595</v>
      </c>
      <c r="BX1823" s="52" t="s">
        <v>5594</v>
      </c>
      <c r="BY1823" s="52" t="s">
        <v>3103</v>
      </c>
      <c r="BZ1823" s="52" t="s">
        <v>5595</v>
      </c>
    </row>
    <row r="1824" spans="54:78" x14ac:dyDescent="0.3">
      <c r="BB1824" s="105" t="e">
        <f>VLOOKUP(C1824,#REF!, 2,FALSE)</f>
        <v>#REF!</v>
      </c>
      <c r="BP1824" s="52" t="s">
        <v>5596</v>
      </c>
      <c r="BQ1824" s="52" t="s">
        <v>630</v>
      </c>
      <c r="BR1824" s="52" t="s">
        <v>778</v>
      </c>
      <c r="BX1824" s="52" t="s">
        <v>5596</v>
      </c>
      <c r="BY1824" s="52" t="s">
        <v>630</v>
      </c>
      <c r="BZ1824" s="52" t="s">
        <v>778</v>
      </c>
    </row>
    <row r="1825" spans="54:78" x14ac:dyDescent="0.3">
      <c r="BB1825" s="105" t="e">
        <f>VLOOKUP(C1825,#REF!, 2,FALSE)</f>
        <v>#REF!</v>
      </c>
      <c r="BP1825" s="52" t="s">
        <v>1081</v>
      </c>
      <c r="BQ1825" s="52" t="s">
        <v>2993</v>
      </c>
      <c r="BR1825" s="52" t="s">
        <v>5597</v>
      </c>
      <c r="BX1825" s="52" t="s">
        <v>1081</v>
      </c>
      <c r="BY1825" s="52" t="s">
        <v>2993</v>
      </c>
      <c r="BZ1825" s="52" t="s">
        <v>5597</v>
      </c>
    </row>
    <row r="1826" spans="54:78" x14ac:dyDescent="0.3">
      <c r="BB1826" s="105" t="e">
        <f>VLOOKUP(C1826,#REF!, 2,FALSE)</f>
        <v>#REF!</v>
      </c>
      <c r="BP1826" s="52" t="s">
        <v>5598</v>
      </c>
      <c r="BQ1826" s="52" t="s">
        <v>626</v>
      </c>
      <c r="BR1826" s="52" t="s">
        <v>4450</v>
      </c>
      <c r="BX1826" s="52" t="s">
        <v>5598</v>
      </c>
      <c r="BY1826" s="52" t="s">
        <v>626</v>
      </c>
      <c r="BZ1826" s="52" t="s">
        <v>4450</v>
      </c>
    </row>
    <row r="1827" spans="54:78" x14ac:dyDescent="0.3">
      <c r="BB1827" s="105" t="e">
        <f>VLOOKUP(C1827,#REF!, 2,FALSE)</f>
        <v>#REF!</v>
      </c>
      <c r="BP1827" s="52" t="s">
        <v>5600</v>
      </c>
      <c r="BQ1827" s="52" t="s">
        <v>17035</v>
      </c>
      <c r="BR1827" s="52" t="s">
        <v>5601</v>
      </c>
      <c r="BX1827" s="52" t="s">
        <v>5600</v>
      </c>
      <c r="BY1827" s="52" t="s">
        <v>17035</v>
      </c>
      <c r="BZ1827" s="52" t="s">
        <v>5601</v>
      </c>
    </row>
    <row r="1828" spans="54:78" x14ac:dyDescent="0.3">
      <c r="BB1828" s="105" t="e">
        <f>VLOOKUP(C1828,#REF!, 2,FALSE)</f>
        <v>#REF!</v>
      </c>
      <c r="BP1828" s="52" t="s">
        <v>5602</v>
      </c>
      <c r="BQ1828" s="52" t="s">
        <v>3223</v>
      </c>
      <c r="BR1828" s="52" t="s">
        <v>5603</v>
      </c>
      <c r="BX1828" s="52" t="s">
        <v>5602</v>
      </c>
      <c r="BY1828" s="52" t="s">
        <v>3223</v>
      </c>
      <c r="BZ1828" s="52" t="s">
        <v>5603</v>
      </c>
    </row>
    <row r="1829" spans="54:78" x14ac:dyDescent="0.3">
      <c r="BB1829" s="105" t="e">
        <f>VLOOKUP(C1829,#REF!, 2,FALSE)</f>
        <v>#REF!</v>
      </c>
      <c r="BP1829" s="52" t="s">
        <v>5604</v>
      </c>
      <c r="BQ1829" s="52" t="s">
        <v>870</v>
      </c>
      <c r="BR1829" s="52" t="s">
        <v>5605</v>
      </c>
      <c r="BX1829" s="52" t="s">
        <v>5604</v>
      </c>
      <c r="BY1829" s="52" t="s">
        <v>870</v>
      </c>
      <c r="BZ1829" s="52" t="s">
        <v>5605</v>
      </c>
    </row>
    <row r="1830" spans="54:78" x14ac:dyDescent="0.3">
      <c r="BB1830" s="105" t="e">
        <f>VLOOKUP(C1830,#REF!, 2,FALSE)</f>
        <v>#REF!</v>
      </c>
      <c r="BP1830" s="52" t="s">
        <v>5606</v>
      </c>
      <c r="BQ1830" s="52" t="s">
        <v>2993</v>
      </c>
      <c r="BR1830" s="52" t="s">
        <v>5607</v>
      </c>
      <c r="BX1830" s="52" t="s">
        <v>5606</v>
      </c>
      <c r="BY1830" s="52" t="s">
        <v>2993</v>
      </c>
      <c r="BZ1830" s="52" t="s">
        <v>5607</v>
      </c>
    </row>
    <row r="1831" spans="54:78" x14ac:dyDescent="0.3">
      <c r="BB1831" s="105" t="e">
        <f>VLOOKUP(C1831,#REF!, 2,FALSE)</f>
        <v>#REF!</v>
      </c>
      <c r="BP1831" s="52" t="s">
        <v>5608</v>
      </c>
      <c r="BQ1831" s="52" t="s">
        <v>3016</v>
      </c>
      <c r="BR1831" s="52" t="s">
        <v>5610</v>
      </c>
      <c r="BX1831" s="52" t="s">
        <v>5608</v>
      </c>
      <c r="BY1831" s="52" t="s">
        <v>3016</v>
      </c>
      <c r="BZ1831" s="52" t="s">
        <v>5610</v>
      </c>
    </row>
    <row r="1832" spans="54:78" x14ac:dyDescent="0.3">
      <c r="BB1832" s="105" t="e">
        <f>VLOOKUP(C1832,#REF!, 2,FALSE)</f>
        <v>#REF!</v>
      </c>
      <c r="BP1832" s="52" t="s">
        <v>5611</v>
      </c>
      <c r="BQ1832" s="52" t="s">
        <v>3016</v>
      </c>
      <c r="BR1832" s="52" t="s">
        <v>2993</v>
      </c>
      <c r="BX1832" s="52" t="s">
        <v>5611</v>
      </c>
      <c r="BY1832" s="52" t="s">
        <v>3016</v>
      </c>
      <c r="BZ1832" s="52" t="s">
        <v>2993</v>
      </c>
    </row>
    <row r="1833" spans="54:78" x14ac:dyDescent="0.3">
      <c r="BB1833" s="105" t="e">
        <f>VLOOKUP(C1833,#REF!, 2,FALSE)</f>
        <v>#REF!</v>
      </c>
      <c r="BP1833" s="52" t="s">
        <v>5612</v>
      </c>
      <c r="BQ1833" s="52" t="s">
        <v>17035</v>
      </c>
      <c r="BR1833" s="52" t="s">
        <v>5613</v>
      </c>
      <c r="BX1833" s="52" t="s">
        <v>5612</v>
      </c>
      <c r="BY1833" s="52" t="s">
        <v>17035</v>
      </c>
      <c r="BZ1833" s="52" t="s">
        <v>5613</v>
      </c>
    </row>
    <row r="1834" spans="54:78" x14ac:dyDescent="0.3">
      <c r="BB1834" s="105" t="e">
        <f>VLOOKUP(C1834,#REF!, 2,FALSE)</f>
        <v>#REF!</v>
      </c>
      <c r="BP1834" s="52" t="s">
        <v>5614</v>
      </c>
      <c r="BQ1834" s="52" t="s">
        <v>3276</v>
      </c>
      <c r="BR1834" s="52" t="s">
        <v>5615</v>
      </c>
      <c r="BX1834" s="52" t="s">
        <v>5614</v>
      </c>
      <c r="BY1834" s="52" t="s">
        <v>3276</v>
      </c>
      <c r="BZ1834" s="52" t="s">
        <v>5615</v>
      </c>
    </row>
    <row r="1835" spans="54:78" x14ac:dyDescent="0.3">
      <c r="BB1835" s="105" t="e">
        <f>VLOOKUP(C1835,#REF!, 2,FALSE)</f>
        <v>#REF!</v>
      </c>
      <c r="BP1835" s="52" t="s">
        <v>88</v>
      </c>
      <c r="BQ1835" s="52" t="s">
        <v>3223</v>
      </c>
      <c r="BR1835" s="52" t="s">
        <v>1090</v>
      </c>
      <c r="BX1835" s="52" t="s">
        <v>88</v>
      </c>
      <c r="BY1835" s="52" t="s">
        <v>3223</v>
      </c>
      <c r="BZ1835" s="52" t="s">
        <v>1090</v>
      </c>
    </row>
    <row r="1836" spans="54:78" x14ac:dyDescent="0.3">
      <c r="BB1836" s="105" t="e">
        <f>VLOOKUP(C1836,#REF!, 2,FALSE)</f>
        <v>#REF!</v>
      </c>
      <c r="BP1836" s="52" t="s">
        <v>5617</v>
      </c>
      <c r="BQ1836" s="52" t="s">
        <v>3099</v>
      </c>
      <c r="BR1836" s="52" t="s">
        <v>3653</v>
      </c>
      <c r="BX1836" s="52" t="s">
        <v>5617</v>
      </c>
      <c r="BY1836" s="52" t="s">
        <v>3099</v>
      </c>
      <c r="BZ1836" s="52" t="s">
        <v>3653</v>
      </c>
    </row>
    <row r="1837" spans="54:78" x14ac:dyDescent="0.3">
      <c r="BB1837" s="105" t="e">
        <f>VLOOKUP(C1837,#REF!, 2,FALSE)</f>
        <v>#REF!</v>
      </c>
      <c r="BP1837" s="52" t="s">
        <v>5618</v>
      </c>
      <c r="BQ1837" s="52" t="s">
        <v>3019</v>
      </c>
      <c r="BR1837" s="52" t="s">
        <v>5619</v>
      </c>
      <c r="BX1837" s="52" t="s">
        <v>5618</v>
      </c>
      <c r="BY1837" s="52" t="s">
        <v>3019</v>
      </c>
      <c r="BZ1837" s="52" t="s">
        <v>5619</v>
      </c>
    </row>
    <row r="1838" spans="54:78" x14ac:dyDescent="0.3">
      <c r="BB1838" s="105" t="e">
        <f>VLOOKUP(C1838,#REF!, 2,FALSE)</f>
        <v>#REF!</v>
      </c>
      <c r="BP1838" s="52" t="s">
        <v>5620</v>
      </c>
      <c r="BQ1838" s="52" t="s">
        <v>3059</v>
      </c>
      <c r="BR1838" s="52" t="s">
        <v>5621</v>
      </c>
      <c r="BX1838" s="52" t="s">
        <v>5620</v>
      </c>
      <c r="BY1838" s="52" t="s">
        <v>3059</v>
      </c>
      <c r="BZ1838" s="52" t="s">
        <v>5621</v>
      </c>
    </row>
    <row r="1839" spans="54:78" x14ac:dyDescent="0.3">
      <c r="BB1839" s="105" t="e">
        <f>VLOOKUP(C1839,#REF!, 2,FALSE)</f>
        <v>#REF!</v>
      </c>
      <c r="BP1839" s="52" t="s">
        <v>5622</v>
      </c>
      <c r="BQ1839" s="52" t="s">
        <v>3223</v>
      </c>
      <c r="BR1839" s="52" t="s">
        <v>3295</v>
      </c>
      <c r="BX1839" s="52" t="s">
        <v>5622</v>
      </c>
      <c r="BY1839" s="52" t="s">
        <v>3223</v>
      </c>
      <c r="BZ1839" s="52" t="s">
        <v>3295</v>
      </c>
    </row>
    <row r="1840" spans="54:78" x14ac:dyDescent="0.3">
      <c r="BB1840" s="105" t="e">
        <f>VLOOKUP(C1840,#REF!, 2,FALSE)</f>
        <v>#REF!</v>
      </c>
      <c r="BP1840" s="52" t="s">
        <v>5623</v>
      </c>
      <c r="BQ1840" s="52" t="s">
        <v>3223</v>
      </c>
      <c r="BR1840" s="52" t="s">
        <v>1862</v>
      </c>
      <c r="BX1840" s="52" t="s">
        <v>5623</v>
      </c>
      <c r="BY1840" s="52" t="s">
        <v>3223</v>
      </c>
      <c r="BZ1840" s="52" t="s">
        <v>1862</v>
      </c>
    </row>
    <row r="1841" spans="54:78" x14ac:dyDescent="0.3">
      <c r="BB1841" s="105" t="e">
        <f>VLOOKUP(C1841,#REF!, 2,FALSE)</f>
        <v>#REF!</v>
      </c>
      <c r="BP1841" s="52" t="s">
        <v>5624</v>
      </c>
      <c r="BQ1841" s="52" t="s">
        <v>3223</v>
      </c>
      <c r="BR1841" s="52" t="s">
        <v>5625</v>
      </c>
      <c r="BX1841" s="52" t="s">
        <v>5624</v>
      </c>
      <c r="BY1841" s="52" t="s">
        <v>3223</v>
      </c>
      <c r="BZ1841" s="52" t="s">
        <v>5625</v>
      </c>
    </row>
    <row r="1842" spans="54:78" x14ac:dyDescent="0.3">
      <c r="BB1842" s="105" t="e">
        <f>VLOOKUP(C1842,#REF!, 2,FALSE)</f>
        <v>#REF!</v>
      </c>
      <c r="BP1842" s="52" t="s">
        <v>5627</v>
      </c>
      <c r="BQ1842" s="52" t="s">
        <v>2993</v>
      </c>
      <c r="BR1842" s="52" t="s">
        <v>2993</v>
      </c>
      <c r="BX1842" s="52" t="s">
        <v>5627</v>
      </c>
      <c r="BY1842" s="52" t="s">
        <v>2993</v>
      </c>
      <c r="BZ1842" s="52" t="s">
        <v>2993</v>
      </c>
    </row>
    <row r="1843" spans="54:78" x14ac:dyDescent="0.3">
      <c r="BB1843" s="105" t="e">
        <f>VLOOKUP(C1843,#REF!, 2,FALSE)</f>
        <v>#REF!</v>
      </c>
      <c r="BP1843" s="52" t="s">
        <v>5628</v>
      </c>
      <c r="BQ1843" s="52" t="s">
        <v>3099</v>
      </c>
      <c r="BR1843" s="52" t="s">
        <v>5629</v>
      </c>
      <c r="BX1843" s="52" t="s">
        <v>5628</v>
      </c>
      <c r="BY1843" s="52" t="s">
        <v>3099</v>
      </c>
      <c r="BZ1843" s="52" t="s">
        <v>5629</v>
      </c>
    </row>
    <row r="1844" spans="54:78" x14ac:dyDescent="0.3">
      <c r="BB1844" s="105" t="e">
        <f>VLOOKUP(C1844,#REF!, 2,FALSE)</f>
        <v>#REF!</v>
      </c>
      <c r="BP1844" s="52" t="s">
        <v>5630</v>
      </c>
      <c r="BQ1844" s="52" t="s">
        <v>2993</v>
      </c>
      <c r="BR1844" s="52" t="s">
        <v>2993</v>
      </c>
      <c r="BX1844" s="52" t="s">
        <v>5630</v>
      </c>
      <c r="BY1844" s="52" t="s">
        <v>2993</v>
      </c>
      <c r="BZ1844" s="52" t="s">
        <v>2993</v>
      </c>
    </row>
    <row r="1845" spans="54:78" x14ac:dyDescent="0.3">
      <c r="BB1845" s="105" t="e">
        <f>VLOOKUP(C1845,#REF!, 2,FALSE)</f>
        <v>#REF!</v>
      </c>
      <c r="BP1845" s="52" t="s">
        <v>5631</v>
      </c>
      <c r="BQ1845" s="52" t="s">
        <v>3016</v>
      </c>
      <c r="BR1845" s="52" t="s">
        <v>2993</v>
      </c>
      <c r="BX1845" s="52" t="s">
        <v>5631</v>
      </c>
      <c r="BY1845" s="52" t="s">
        <v>3016</v>
      </c>
      <c r="BZ1845" s="52" t="s">
        <v>2993</v>
      </c>
    </row>
    <row r="1846" spans="54:78" x14ac:dyDescent="0.3">
      <c r="BB1846" s="105" t="e">
        <f>VLOOKUP(C1846,#REF!, 2,FALSE)</f>
        <v>#REF!</v>
      </c>
      <c r="BP1846" s="52" t="s">
        <v>5632</v>
      </c>
      <c r="BQ1846" s="52" t="s">
        <v>17035</v>
      </c>
      <c r="BR1846" s="52" t="s">
        <v>928</v>
      </c>
      <c r="BX1846" s="52" t="s">
        <v>5632</v>
      </c>
      <c r="BY1846" s="52" t="s">
        <v>17035</v>
      </c>
      <c r="BZ1846" s="52" t="s">
        <v>928</v>
      </c>
    </row>
    <row r="1847" spans="54:78" x14ac:dyDescent="0.3">
      <c r="BB1847" s="105" t="e">
        <f>VLOOKUP(C1847,#REF!, 2,FALSE)</f>
        <v>#REF!</v>
      </c>
      <c r="BP1847" s="52" t="s">
        <v>5633</v>
      </c>
      <c r="BQ1847" s="52" t="s">
        <v>3276</v>
      </c>
      <c r="BR1847" s="52" t="s">
        <v>2993</v>
      </c>
      <c r="BX1847" s="52" t="s">
        <v>5633</v>
      </c>
      <c r="BY1847" s="52" t="s">
        <v>3276</v>
      </c>
      <c r="BZ1847" s="52" t="s">
        <v>2993</v>
      </c>
    </row>
    <row r="1848" spans="54:78" x14ac:dyDescent="0.3">
      <c r="BB1848" s="105" t="e">
        <f>VLOOKUP(C1848,#REF!, 2,FALSE)</f>
        <v>#REF!</v>
      </c>
      <c r="BP1848" s="52" t="s">
        <v>5634</v>
      </c>
      <c r="BQ1848" s="52" t="s">
        <v>17035</v>
      </c>
      <c r="BR1848" s="52" t="s">
        <v>3009</v>
      </c>
      <c r="BX1848" s="52" t="s">
        <v>5634</v>
      </c>
      <c r="BY1848" s="52" t="s">
        <v>17035</v>
      </c>
      <c r="BZ1848" s="52" t="s">
        <v>3009</v>
      </c>
    </row>
    <row r="1849" spans="54:78" x14ac:dyDescent="0.3">
      <c r="BB1849" s="105" t="e">
        <f>VLOOKUP(C1849,#REF!, 2,FALSE)</f>
        <v>#REF!</v>
      </c>
      <c r="BP1849" s="52" t="s">
        <v>1082</v>
      </c>
      <c r="BQ1849" s="52" t="s">
        <v>626</v>
      </c>
      <c r="BR1849" s="52" t="s">
        <v>2102</v>
      </c>
      <c r="BX1849" s="52" t="s">
        <v>1082</v>
      </c>
      <c r="BY1849" s="52" t="s">
        <v>626</v>
      </c>
      <c r="BZ1849" s="52" t="s">
        <v>2102</v>
      </c>
    </row>
    <row r="1850" spans="54:78" x14ac:dyDescent="0.3">
      <c r="BB1850" s="105" t="e">
        <f>VLOOKUP(C1850,#REF!, 2,FALSE)</f>
        <v>#REF!</v>
      </c>
      <c r="BP1850" s="52" t="s">
        <v>5635</v>
      </c>
      <c r="BQ1850" s="52" t="s">
        <v>1280</v>
      </c>
      <c r="BR1850" s="52" t="s">
        <v>5636</v>
      </c>
      <c r="BX1850" s="52" t="s">
        <v>5635</v>
      </c>
      <c r="BY1850" s="52" t="s">
        <v>1280</v>
      </c>
      <c r="BZ1850" s="52" t="s">
        <v>5636</v>
      </c>
    </row>
    <row r="1851" spans="54:78" x14ac:dyDescent="0.3">
      <c r="BB1851" s="105" t="e">
        <f>VLOOKUP(C1851,#REF!, 2,FALSE)</f>
        <v>#REF!</v>
      </c>
      <c r="BP1851" s="52" t="s">
        <v>5637</v>
      </c>
      <c r="BQ1851" s="52" t="s">
        <v>857</v>
      </c>
      <c r="BR1851" s="52" t="s">
        <v>778</v>
      </c>
      <c r="BX1851" s="52" t="s">
        <v>5637</v>
      </c>
      <c r="BY1851" s="52" t="s">
        <v>857</v>
      </c>
      <c r="BZ1851" s="52" t="s">
        <v>778</v>
      </c>
    </row>
    <row r="1852" spans="54:78" x14ac:dyDescent="0.3">
      <c r="BB1852" s="105" t="e">
        <f>VLOOKUP(C1852,#REF!, 2,FALSE)</f>
        <v>#REF!</v>
      </c>
      <c r="BP1852" s="52" t="s">
        <v>5638</v>
      </c>
      <c r="BQ1852" s="52" t="s">
        <v>3016</v>
      </c>
      <c r="BR1852" s="52" t="s">
        <v>3029</v>
      </c>
      <c r="BX1852" s="52" t="s">
        <v>5638</v>
      </c>
      <c r="BY1852" s="52" t="s">
        <v>3016</v>
      </c>
      <c r="BZ1852" s="52" t="s">
        <v>3029</v>
      </c>
    </row>
    <row r="1853" spans="54:78" x14ac:dyDescent="0.3">
      <c r="BB1853" s="105" t="e">
        <f>VLOOKUP(C1853,#REF!, 2,FALSE)</f>
        <v>#REF!</v>
      </c>
      <c r="BP1853" s="52" t="s">
        <v>5640</v>
      </c>
      <c r="BQ1853" s="52" t="s">
        <v>17035</v>
      </c>
      <c r="BR1853" s="52" t="s">
        <v>5641</v>
      </c>
      <c r="BX1853" s="52" t="s">
        <v>5640</v>
      </c>
      <c r="BY1853" s="52" t="s">
        <v>17035</v>
      </c>
      <c r="BZ1853" s="52" t="s">
        <v>5641</v>
      </c>
    </row>
    <row r="1854" spans="54:78" x14ac:dyDescent="0.3">
      <c r="BB1854" s="105" t="e">
        <f>VLOOKUP(C1854,#REF!, 2,FALSE)</f>
        <v>#REF!</v>
      </c>
      <c r="BP1854" s="52" t="s">
        <v>1083</v>
      </c>
      <c r="BQ1854" s="52" t="s">
        <v>857</v>
      </c>
      <c r="BR1854" s="52" t="s">
        <v>5642</v>
      </c>
      <c r="BX1854" s="52" t="s">
        <v>1083</v>
      </c>
      <c r="BY1854" s="52" t="s">
        <v>857</v>
      </c>
      <c r="BZ1854" s="52" t="s">
        <v>5642</v>
      </c>
    </row>
    <row r="1855" spans="54:78" x14ac:dyDescent="0.3">
      <c r="BB1855" s="105" t="e">
        <f>VLOOKUP(C1855,#REF!, 2,FALSE)</f>
        <v>#REF!</v>
      </c>
      <c r="BP1855" s="52" t="s">
        <v>5643</v>
      </c>
      <c r="BQ1855" s="52" t="s">
        <v>3019</v>
      </c>
      <c r="BR1855" s="52" t="s">
        <v>5323</v>
      </c>
      <c r="BX1855" s="52" t="s">
        <v>5643</v>
      </c>
      <c r="BY1855" s="52" t="s">
        <v>3019</v>
      </c>
      <c r="BZ1855" s="52" t="s">
        <v>5323</v>
      </c>
    </row>
    <row r="1856" spans="54:78" x14ac:dyDescent="0.3">
      <c r="BB1856" s="105" t="e">
        <f>VLOOKUP(C1856,#REF!, 2,FALSE)</f>
        <v>#REF!</v>
      </c>
      <c r="BP1856" s="52" t="s">
        <v>5644</v>
      </c>
      <c r="BQ1856" s="52" t="s">
        <v>3223</v>
      </c>
      <c r="BR1856" s="52" t="s">
        <v>3583</v>
      </c>
      <c r="BX1856" s="52" t="s">
        <v>5644</v>
      </c>
      <c r="BY1856" s="52" t="s">
        <v>3223</v>
      </c>
      <c r="BZ1856" s="52" t="s">
        <v>3583</v>
      </c>
    </row>
    <row r="1857" spans="54:78" x14ac:dyDescent="0.3">
      <c r="BB1857" s="105" t="e">
        <f>VLOOKUP(C1857,#REF!, 2,FALSE)</f>
        <v>#REF!</v>
      </c>
      <c r="BP1857" s="52" t="s">
        <v>5645</v>
      </c>
      <c r="BQ1857" s="52" t="s">
        <v>3103</v>
      </c>
      <c r="BR1857" s="52" t="s">
        <v>2993</v>
      </c>
      <c r="BX1857" s="52" t="s">
        <v>5645</v>
      </c>
      <c r="BY1857" s="52" t="s">
        <v>3103</v>
      </c>
      <c r="BZ1857" s="52" t="s">
        <v>2993</v>
      </c>
    </row>
    <row r="1858" spans="54:78" x14ac:dyDescent="0.3">
      <c r="BB1858" s="105" t="e">
        <f>VLOOKUP(C1858,#REF!, 2,FALSE)</f>
        <v>#REF!</v>
      </c>
      <c r="BP1858" s="52" t="s">
        <v>5646</v>
      </c>
      <c r="BQ1858" s="52" t="s">
        <v>2993</v>
      </c>
      <c r="BR1858" s="52" t="s">
        <v>2993</v>
      </c>
      <c r="BX1858" s="52" t="s">
        <v>5646</v>
      </c>
      <c r="BY1858" s="52" t="s">
        <v>2993</v>
      </c>
      <c r="BZ1858" s="52" t="s">
        <v>2993</v>
      </c>
    </row>
    <row r="1859" spans="54:78" x14ac:dyDescent="0.3">
      <c r="BB1859" s="105" t="e">
        <f>VLOOKUP(C1859,#REF!, 2,FALSE)</f>
        <v>#REF!</v>
      </c>
      <c r="BP1859" s="52" t="s">
        <v>5647</v>
      </c>
      <c r="BQ1859" s="52" t="s">
        <v>673</v>
      </c>
      <c r="BR1859" s="52" t="s">
        <v>1425</v>
      </c>
      <c r="BX1859" s="52" t="s">
        <v>5647</v>
      </c>
      <c r="BY1859" s="52" t="s">
        <v>673</v>
      </c>
      <c r="BZ1859" s="52" t="s">
        <v>1425</v>
      </c>
    </row>
    <row r="1860" spans="54:78" x14ac:dyDescent="0.3">
      <c r="BB1860" s="105" t="e">
        <f>VLOOKUP(C1860,#REF!, 2,FALSE)</f>
        <v>#REF!</v>
      </c>
      <c r="BP1860" s="52" t="s">
        <v>5649</v>
      </c>
      <c r="BQ1860" s="52" t="s">
        <v>1350</v>
      </c>
      <c r="BR1860" s="52" t="s">
        <v>5650</v>
      </c>
      <c r="BX1860" s="52" t="s">
        <v>5649</v>
      </c>
      <c r="BY1860" s="52" t="s">
        <v>1350</v>
      </c>
      <c r="BZ1860" s="52" t="s">
        <v>5650</v>
      </c>
    </row>
    <row r="1861" spans="54:78" x14ac:dyDescent="0.3">
      <c r="BB1861" s="105" t="e">
        <f>VLOOKUP(C1861,#REF!, 2,FALSE)</f>
        <v>#REF!</v>
      </c>
      <c r="BP1861" s="52" t="s">
        <v>5651</v>
      </c>
      <c r="BQ1861" s="52" t="s">
        <v>17038</v>
      </c>
      <c r="BR1861" s="52" t="s">
        <v>5652</v>
      </c>
      <c r="BX1861" s="52" t="s">
        <v>5651</v>
      </c>
      <c r="BY1861" s="52" t="s">
        <v>17038</v>
      </c>
      <c r="BZ1861" s="52" t="s">
        <v>5652</v>
      </c>
    </row>
    <row r="1862" spans="54:78" x14ac:dyDescent="0.3">
      <c r="BB1862" s="105" t="e">
        <f>VLOOKUP(C1862,#REF!, 2,FALSE)</f>
        <v>#REF!</v>
      </c>
      <c r="BP1862" s="52" t="s">
        <v>5654</v>
      </c>
      <c r="BQ1862" s="52" t="s">
        <v>2988</v>
      </c>
      <c r="BR1862" s="52" t="s">
        <v>5655</v>
      </c>
      <c r="BX1862" s="52" t="s">
        <v>5654</v>
      </c>
      <c r="BY1862" s="52" t="s">
        <v>2988</v>
      </c>
      <c r="BZ1862" s="52" t="s">
        <v>5655</v>
      </c>
    </row>
    <row r="1863" spans="54:78" x14ac:dyDescent="0.3">
      <c r="BB1863" s="105" t="e">
        <f>VLOOKUP(C1863,#REF!, 2,FALSE)</f>
        <v>#REF!</v>
      </c>
      <c r="BP1863" s="52" t="s">
        <v>5656</v>
      </c>
      <c r="BQ1863" s="52" t="s">
        <v>3114</v>
      </c>
      <c r="BR1863" s="52" t="s">
        <v>3970</v>
      </c>
      <c r="BX1863" s="52" t="s">
        <v>5656</v>
      </c>
      <c r="BY1863" s="52" t="s">
        <v>3114</v>
      </c>
      <c r="BZ1863" s="52" t="s">
        <v>3970</v>
      </c>
    </row>
    <row r="1864" spans="54:78" x14ac:dyDescent="0.3">
      <c r="BB1864" s="105" t="e">
        <f>VLOOKUP(C1864,#REF!, 2,FALSE)</f>
        <v>#REF!</v>
      </c>
      <c r="BP1864" s="52" t="s">
        <v>5657</v>
      </c>
      <c r="BQ1864" s="52" t="s">
        <v>3042</v>
      </c>
      <c r="BR1864" s="52" t="s">
        <v>2993</v>
      </c>
      <c r="BX1864" s="52" t="s">
        <v>5657</v>
      </c>
      <c r="BY1864" s="52" t="s">
        <v>3042</v>
      </c>
      <c r="BZ1864" s="52" t="s">
        <v>2993</v>
      </c>
    </row>
    <row r="1865" spans="54:78" x14ac:dyDescent="0.3">
      <c r="BB1865" s="105" t="e">
        <f>VLOOKUP(C1865,#REF!, 2,FALSE)</f>
        <v>#REF!</v>
      </c>
      <c r="BP1865" s="52" t="s">
        <v>5658</v>
      </c>
      <c r="BQ1865" s="52" t="s">
        <v>636</v>
      </c>
      <c r="BR1865" s="52" t="s">
        <v>4765</v>
      </c>
      <c r="BX1865" s="52" t="s">
        <v>5658</v>
      </c>
      <c r="BY1865" s="52" t="s">
        <v>636</v>
      </c>
      <c r="BZ1865" s="52" t="s">
        <v>4765</v>
      </c>
    </row>
    <row r="1866" spans="54:78" x14ac:dyDescent="0.3">
      <c r="BB1866" s="105" t="e">
        <f>VLOOKUP(C1866,#REF!, 2,FALSE)</f>
        <v>#REF!</v>
      </c>
      <c r="BP1866" s="52" t="s">
        <v>5660</v>
      </c>
      <c r="BQ1866" s="52" t="s">
        <v>3223</v>
      </c>
      <c r="BR1866" s="52" t="s">
        <v>5661</v>
      </c>
      <c r="BX1866" s="52" t="s">
        <v>5660</v>
      </c>
      <c r="BY1866" s="52" t="s">
        <v>3223</v>
      </c>
      <c r="BZ1866" s="52" t="s">
        <v>5661</v>
      </c>
    </row>
    <row r="1867" spans="54:78" x14ac:dyDescent="0.3">
      <c r="BB1867" s="105" t="e">
        <f>VLOOKUP(C1867,#REF!, 2,FALSE)</f>
        <v>#REF!</v>
      </c>
      <c r="BP1867" s="52" t="s">
        <v>5662</v>
      </c>
      <c r="BQ1867" s="52" t="s">
        <v>1147</v>
      </c>
      <c r="BR1867" s="52" t="s">
        <v>5663</v>
      </c>
      <c r="BX1867" s="52" t="s">
        <v>5662</v>
      </c>
      <c r="BY1867" s="52" t="s">
        <v>1147</v>
      </c>
      <c r="BZ1867" s="52" t="s">
        <v>5663</v>
      </c>
    </row>
    <row r="1868" spans="54:78" x14ac:dyDescent="0.3">
      <c r="BB1868" s="105" t="e">
        <f>VLOOKUP(C1868,#REF!, 2,FALSE)</f>
        <v>#REF!</v>
      </c>
      <c r="BP1868" s="52" t="s">
        <v>5664</v>
      </c>
      <c r="BQ1868" s="52" t="s">
        <v>17040</v>
      </c>
      <c r="BR1868" s="52" t="s">
        <v>778</v>
      </c>
      <c r="BX1868" s="52" t="s">
        <v>5664</v>
      </c>
      <c r="BY1868" s="52" t="s">
        <v>17040</v>
      </c>
      <c r="BZ1868" s="52" t="s">
        <v>778</v>
      </c>
    </row>
    <row r="1869" spans="54:78" x14ac:dyDescent="0.3">
      <c r="BB1869" s="105" t="e">
        <f>VLOOKUP(C1869,#REF!, 2,FALSE)</f>
        <v>#REF!</v>
      </c>
      <c r="BP1869" s="52" t="s">
        <v>5665</v>
      </c>
      <c r="BQ1869" s="52" t="s">
        <v>624</v>
      </c>
      <c r="BR1869" s="52" t="s">
        <v>5666</v>
      </c>
      <c r="BX1869" s="52" t="s">
        <v>5665</v>
      </c>
      <c r="BY1869" s="52" t="s">
        <v>624</v>
      </c>
      <c r="BZ1869" s="52" t="s">
        <v>5666</v>
      </c>
    </row>
    <row r="1870" spans="54:78" x14ac:dyDescent="0.3">
      <c r="BB1870" s="105" t="e">
        <f>VLOOKUP(C1870,#REF!, 2,FALSE)</f>
        <v>#REF!</v>
      </c>
      <c r="BP1870" s="52" t="s">
        <v>5667</v>
      </c>
      <c r="BQ1870" s="52" t="s">
        <v>1147</v>
      </c>
      <c r="BR1870" s="52" t="s">
        <v>1057</v>
      </c>
      <c r="BX1870" s="52" t="s">
        <v>5667</v>
      </c>
      <c r="BY1870" s="52" t="s">
        <v>1147</v>
      </c>
      <c r="BZ1870" s="52" t="s">
        <v>1057</v>
      </c>
    </row>
    <row r="1871" spans="54:78" x14ac:dyDescent="0.3">
      <c r="BB1871" s="105" t="e">
        <f>VLOOKUP(C1871,#REF!, 2,FALSE)</f>
        <v>#REF!</v>
      </c>
      <c r="BP1871" s="52" t="s">
        <v>5669</v>
      </c>
      <c r="BQ1871" s="52" t="s">
        <v>626</v>
      </c>
      <c r="BR1871" s="52" t="s">
        <v>5670</v>
      </c>
      <c r="BX1871" s="52" t="s">
        <v>5669</v>
      </c>
      <c r="BY1871" s="52" t="s">
        <v>626</v>
      </c>
      <c r="BZ1871" s="52" t="s">
        <v>5670</v>
      </c>
    </row>
    <row r="1872" spans="54:78" x14ac:dyDescent="0.3">
      <c r="BB1872" s="105" t="e">
        <f>VLOOKUP(C1872,#REF!, 2,FALSE)</f>
        <v>#REF!</v>
      </c>
      <c r="BP1872" s="52" t="s">
        <v>5671</v>
      </c>
      <c r="BQ1872" s="52" t="s">
        <v>857</v>
      </c>
      <c r="BR1872" s="52" t="s">
        <v>778</v>
      </c>
      <c r="BX1872" s="52" t="s">
        <v>5671</v>
      </c>
      <c r="BY1872" s="52" t="s">
        <v>857</v>
      </c>
      <c r="BZ1872" s="52" t="s">
        <v>778</v>
      </c>
    </row>
    <row r="1873" spans="54:78" x14ac:dyDescent="0.3">
      <c r="BB1873" s="105" t="e">
        <f>VLOOKUP(C1873,#REF!, 2,FALSE)</f>
        <v>#REF!</v>
      </c>
      <c r="BP1873" s="52" t="s">
        <v>5672</v>
      </c>
      <c r="BQ1873" s="52" t="s">
        <v>1350</v>
      </c>
      <c r="BR1873" s="52" t="s">
        <v>5673</v>
      </c>
      <c r="BX1873" s="52" t="s">
        <v>5672</v>
      </c>
      <c r="BY1873" s="52" t="s">
        <v>1350</v>
      </c>
      <c r="BZ1873" s="52" t="s">
        <v>5673</v>
      </c>
    </row>
    <row r="1874" spans="54:78" x14ac:dyDescent="0.3">
      <c r="BB1874" s="105" t="e">
        <f>VLOOKUP(C1874,#REF!, 2,FALSE)</f>
        <v>#REF!</v>
      </c>
      <c r="BP1874" s="52" t="s">
        <v>5674</v>
      </c>
      <c r="BQ1874" s="52" t="s">
        <v>624</v>
      </c>
      <c r="BR1874" s="52" t="s">
        <v>5243</v>
      </c>
      <c r="BX1874" s="52" t="s">
        <v>5674</v>
      </c>
      <c r="BY1874" s="52" t="s">
        <v>624</v>
      </c>
      <c r="BZ1874" s="52" t="s">
        <v>5243</v>
      </c>
    </row>
    <row r="1875" spans="54:78" x14ac:dyDescent="0.3">
      <c r="BB1875" s="105" t="e">
        <f>VLOOKUP(C1875,#REF!, 2,FALSE)</f>
        <v>#REF!</v>
      </c>
      <c r="BP1875" s="52" t="s">
        <v>5676</v>
      </c>
      <c r="BQ1875" s="52" t="s">
        <v>668</v>
      </c>
      <c r="BR1875" s="52" t="s">
        <v>5678</v>
      </c>
      <c r="BX1875" s="52" t="s">
        <v>5676</v>
      </c>
      <c r="BY1875" s="52" t="s">
        <v>668</v>
      </c>
      <c r="BZ1875" s="52" t="s">
        <v>5678</v>
      </c>
    </row>
    <row r="1876" spans="54:78" x14ac:dyDescent="0.3">
      <c r="BB1876" s="105" t="e">
        <f>VLOOKUP(C1876,#REF!, 2,FALSE)</f>
        <v>#REF!</v>
      </c>
      <c r="BP1876" s="52" t="s">
        <v>5679</v>
      </c>
      <c r="BQ1876" s="52" t="s">
        <v>630</v>
      </c>
      <c r="BR1876" s="52" t="s">
        <v>2706</v>
      </c>
      <c r="BX1876" s="52" t="s">
        <v>5679</v>
      </c>
      <c r="BY1876" s="52" t="s">
        <v>630</v>
      </c>
      <c r="BZ1876" s="52" t="s">
        <v>2706</v>
      </c>
    </row>
    <row r="1877" spans="54:78" x14ac:dyDescent="0.3">
      <c r="BB1877" s="105" t="e">
        <f>VLOOKUP(C1877,#REF!, 2,FALSE)</f>
        <v>#REF!</v>
      </c>
      <c r="BP1877" s="52" t="s">
        <v>5681</v>
      </c>
      <c r="BQ1877" s="52" t="s">
        <v>668</v>
      </c>
      <c r="BR1877" s="52" t="s">
        <v>4068</v>
      </c>
      <c r="BX1877" s="52" t="s">
        <v>5681</v>
      </c>
      <c r="BY1877" s="52" t="s">
        <v>668</v>
      </c>
      <c r="BZ1877" s="52" t="s">
        <v>4068</v>
      </c>
    </row>
    <row r="1878" spans="54:78" x14ac:dyDescent="0.3">
      <c r="BB1878" s="105" t="e">
        <f>VLOOKUP(C1878,#REF!, 2,FALSE)</f>
        <v>#REF!</v>
      </c>
      <c r="BP1878" s="52" t="s">
        <v>5682</v>
      </c>
      <c r="BQ1878" s="52" t="s">
        <v>818</v>
      </c>
      <c r="BR1878" s="52" t="s">
        <v>5683</v>
      </c>
      <c r="BX1878" s="52" t="s">
        <v>5682</v>
      </c>
      <c r="BY1878" s="52" t="s">
        <v>818</v>
      </c>
      <c r="BZ1878" s="52" t="s">
        <v>5683</v>
      </c>
    </row>
    <row r="1879" spans="54:78" x14ac:dyDescent="0.3">
      <c r="BB1879" s="105" t="e">
        <f>VLOOKUP(C1879,#REF!, 2,FALSE)</f>
        <v>#REF!</v>
      </c>
      <c r="BP1879" s="52" t="s">
        <v>89</v>
      </c>
      <c r="BQ1879" s="52" t="s">
        <v>849</v>
      </c>
      <c r="BR1879" s="52" t="s">
        <v>713</v>
      </c>
      <c r="BX1879" s="52" t="s">
        <v>89</v>
      </c>
      <c r="BY1879" s="52" t="s">
        <v>849</v>
      </c>
      <c r="BZ1879" s="52" t="s">
        <v>713</v>
      </c>
    </row>
    <row r="1880" spans="54:78" x14ac:dyDescent="0.3">
      <c r="BB1880" s="105" t="e">
        <f>VLOOKUP(C1880,#REF!, 2,FALSE)</f>
        <v>#REF!</v>
      </c>
      <c r="BP1880" s="52" t="s">
        <v>5685</v>
      </c>
      <c r="BQ1880" s="52" t="s">
        <v>1350</v>
      </c>
      <c r="BR1880" s="52" t="s">
        <v>5686</v>
      </c>
      <c r="BX1880" s="52" t="s">
        <v>5685</v>
      </c>
      <c r="BY1880" s="52" t="s">
        <v>1350</v>
      </c>
      <c r="BZ1880" s="52" t="s">
        <v>5686</v>
      </c>
    </row>
    <row r="1881" spans="54:78" x14ac:dyDescent="0.3">
      <c r="BB1881" s="105" t="e">
        <f>VLOOKUP(C1881,#REF!, 2,FALSE)</f>
        <v>#REF!</v>
      </c>
      <c r="BP1881" s="52" t="s">
        <v>5687</v>
      </c>
      <c r="BQ1881" s="52" t="s">
        <v>807</v>
      </c>
      <c r="BR1881" s="52" t="s">
        <v>5688</v>
      </c>
      <c r="BX1881" s="52" t="s">
        <v>5687</v>
      </c>
      <c r="BY1881" s="52" t="s">
        <v>807</v>
      </c>
      <c r="BZ1881" s="52" t="s">
        <v>5688</v>
      </c>
    </row>
    <row r="1882" spans="54:78" x14ac:dyDescent="0.3">
      <c r="BB1882" s="105" t="e">
        <f>VLOOKUP(C1882,#REF!, 2,FALSE)</f>
        <v>#REF!</v>
      </c>
      <c r="BP1882" s="52" t="s">
        <v>5689</v>
      </c>
      <c r="BQ1882" s="52" t="s">
        <v>857</v>
      </c>
      <c r="BR1882" s="52" t="s">
        <v>2993</v>
      </c>
      <c r="BX1882" s="52" t="s">
        <v>5689</v>
      </c>
      <c r="BY1882" s="52" t="s">
        <v>857</v>
      </c>
      <c r="BZ1882" s="52" t="s">
        <v>2993</v>
      </c>
    </row>
    <row r="1883" spans="54:78" x14ac:dyDescent="0.3">
      <c r="BB1883" s="105" t="e">
        <f>VLOOKUP(C1883,#REF!, 2,FALSE)</f>
        <v>#REF!</v>
      </c>
      <c r="BP1883" s="52" t="s">
        <v>5690</v>
      </c>
      <c r="BQ1883" s="52" t="s">
        <v>669</v>
      </c>
      <c r="BR1883" s="52" t="s">
        <v>5691</v>
      </c>
      <c r="BX1883" s="52" t="s">
        <v>5690</v>
      </c>
      <c r="BY1883" s="52" t="s">
        <v>669</v>
      </c>
      <c r="BZ1883" s="52" t="s">
        <v>5691</v>
      </c>
    </row>
    <row r="1884" spans="54:78" x14ac:dyDescent="0.3">
      <c r="BB1884" s="105" t="e">
        <f>VLOOKUP(C1884,#REF!, 2,FALSE)</f>
        <v>#REF!</v>
      </c>
      <c r="BP1884" s="52" t="s">
        <v>5692</v>
      </c>
      <c r="BQ1884" s="52" t="s">
        <v>1011</v>
      </c>
      <c r="BR1884" s="52" t="s">
        <v>5693</v>
      </c>
      <c r="BX1884" s="52" t="s">
        <v>5692</v>
      </c>
      <c r="BY1884" s="52" t="s">
        <v>1011</v>
      </c>
      <c r="BZ1884" s="52" t="s">
        <v>5693</v>
      </c>
    </row>
    <row r="1885" spans="54:78" x14ac:dyDescent="0.3">
      <c r="BB1885" s="105" t="e">
        <f>VLOOKUP(C1885,#REF!, 2,FALSE)</f>
        <v>#REF!</v>
      </c>
      <c r="BP1885" s="52" t="s">
        <v>5694</v>
      </c>
      <c r="BQ1885" s="52" t="s">
        <v>779</v>
      </c>
      <c r="BR1885" s="52" t="s">
        <v>5696</v>
      </c>
      <c r="BX1885" s="52" t="s">
        <v>5694</v>
      </c>
      <c r="BY1885" s="52" t="s">
        <v>779</v>
      </c>
      <c r="BZ1885" s="52" t="s">
        <v>5696</v>
      </c>
    </row>
    <row r="1886" spans="54:78" x14ac:dyDescent="0.3">
      <c r="BB1886" s="105" t="e">
        <f>VLOOKUP(C1886,#REF!, 2,FALSE)</f>
        <v>#REF!</v>
      </c>
      <c r="BP1886" s="52" t="s">
        <v>5697</v>
      </c>
      <c r="BQ1886" s="52" t="s">
        <v>1011</v>
      </c>
      <c r="BR1886" s="52" t="s">
        <v>2944</v>
      </c>
      <c r="BX1886" s="52" t="s">
        <v>5697</v>
      </c>
      <c r="BY1886" s="52" t="s">
        <v>1011</v>
      </c>
      <c r="BZ1886" s="52" t="s">
        <v>2944</v>
      </c>
    </row>
    <row r="1887" spans="54:78" x14ac:dyDescent="0.3">
      <c r="BB1887" s="105" t="e">
        <f>VLOOKUP(C1887,#REF!, 2,FALSE)</f>
        <v>#REF!</v>
      </c>
      <c r="BP1887" s="52" t="s">
        <v>5699</v>
      </c>
      <c r="BQ1887" s="52" t="s">
        <v>17035</v>
      </c>
      <c r="BR1887" s="52" t="s">
        <v>5701</v>
      </c>
      <c r="BX1887" s="52" t="s">
        <v>5699</v>
      </c>
      <c r="BY1887" s="52" t="s">
        <v>17035</v>
      </c>
      <c r="BZ1887" s="52" t="s">
        <v>5701</v>
      </c>
    </row>
    <row r="1888" spans="54:78" x14ac:dyDescent="0.3">
      <c r="BB1888" s="105" t="e">
        <f>VLOOKUP(C1888,#REF!, 2,FALSE)</f>
        <v>#REF!</v>
      </c>
      <c r="BP1888" s="52" t="s">
        <v>5702</v>
      </c>
      <c r="BQ1888" s="52" t="s">
        <v>1011</v>
      </c>
      <c r="BR1888" s="52" t="s">
        <v>5703</v>
      </c>
      <c r="BX1888" s="52" t="s">
        <v>5702</v>
      </c>
      <c r="BY1888" s="52" t="s">
        <v>1011</v>
      </c>
      <c r="BZ1888" s="52" t="s">
        <v>5703</v>
      </c>
    </row>
    <row r="1889" spans="54:78" x14ac:dyDescent="0.3">
      <c r="BB1889" s="105" t="e">
        <f>VLOOKUP(C1889,#REF!, 2,FALSE)</f>
        <v>#REF!</v>
      </c>
      <c r="BP1889" s="52" t="s">
        <v>90</v>
      </c>
      <c r="BQ1889" s="52" t="s">
        <v>17035</v>
      </c>
      <c r="BR1889" s="52" t="s">
        <v>5420</v>
      </c>
      <c r="BX1889" s="52" t="s">
        <v>90</v>
      </c>
      <c r="BY1889" s="52" t="s">
        <v>17035</v>
      </c>
      <c r="BZ1889" s="52" t="s">
        <v>5420</v>
      </c>
    </row>
    <row r="1890" spans="54:78" x14ac:dyDescent="0.3">
      <c r="BB1890" s="105" t="e">
        <f>VLOOKUP(C1890,#REF!, 2,FALSE)</f>
        <v>#REF!</v>
      </c>
      <c r="BP1890" s="52" t="s">
        <v>5704</v>
      </c>
      <c r="BQ1890" s="52" t="s">
        <v>1011</v>
      </c>
      <c r="BR1890" s="52" t="s">
        <v>3505</v>
      </c>
      <c r="BX1890" s="52" t="s">
        <v>5704</v>
      </c>
      <c r="BY1890" s="52" t="s">
        <v>1011</v>
      </c>
      <c r="BZ1890" s="52" t="s">
        <v>3505</v>
      </c>
    </row>
    <row r="1891" spans="54:78" x14ac:dyDescent="0.3">
      <c r="BB1891" s="105" t="e">
        <f>VLOOKUP(C1891,#REF!, 2,FALSE)</f>
        <v>#REF!</v>
      </c>
      <c r="BP1891" s="52" t="s">
        <v>5705</v>
      </c>
      <c r="BQ1891" s="52" t="s">
        <v>2993</v>
      </c>
      <c r="BR1891" s="52" t="s">
        <v>2993</v>
      </c>
      <c r="BX1891" s="52" t="s">
        <v>5705</v>
      </c>
      <c r="BY1891" s="52" t="s">
        <v>2993</v>
      </c>
      <c r="BZ1891" s="52" t="s">
        <v>2993</v>
      </c>
    </row>
    <row r="1892" spans="54:78" x14ac:dyDescent="0.3">
      <c r="BB1892" s="105" t="e">
        <f>VLOOKUP(C1892,#REF!, 2,FALSE)</f>
        <v>#REF!</v>
      </c>
      <c r="BP1892" s="52" t="s">
        <v>5706</v>
      </c>
      <c r="BQ1892" s="52" t="s">
        <v>1350</v>
      </c>
      <c r="BR1892" s="52" t="s">
        <v>5707</v>
      </c>
      <c r="BX1892" s="52" t="s">
        <v>5706</v>
      </c>
      <c r="BY1892" s="52" t="s">
        <v>1350</v>
      </c>
      <c r="BZ1892" s="52" t="s">
        <v>5707</v>
      </c>
    </row>
    <row r="1893" spans="54:78" x14ac:dyDescent="0.3">
      <c r="BB1893" s="105" t="e">
        <f>VLOOKUP(C1893,#REF!, 2,FALSE)</f>
        <v>#REF!</v>
      </c>
      <c r="BP1893" s="52" t="s">
        <v>5708</v>
      </c>
      <c r="BQ1893" s="52" t="s">
        <v>738</v>
      </c>
      <c r="BR1893" s="52" t="s">
        <v>3491</v>
      </c>
      <c r="BX1893" s="52" t="s">
        <v>5708</v>
      </c>
      <c r="BY1893" s="52" t="s">
        <v>738</v>
      </c>
      <c r="BZ1893" s="52" t="s">
        <v>3491</v>
      </c>
    </row>
    <row r="1894" spans="54:78" x14ac:dyDescent="0.3">
      <c r="BB1894" s="105" t="e">
        <f>VLOOKUP(C1894,#REF!, 2,FALSE)</f>
        <v>#REF!</v>
      </c>
      <c r="BP1894" s="52" t="s">
        <v>1084</v>
      </c>
      <c r="BQ1894" s="52" t="s">
        <v>791</v>
      </c>
      <c r="BR1894" s="52" t="s">
        <v>5709</v>
      </c>
      <c r="BX1894" s="52" t="s">
        <v>1084</v>
      </c>
      <c r="BY1894" s="52" t="s">
        <v>791</v>
      </c>
      <c r="BZ1894" s="52" t="s">
        <v>5709</v>
      </c>
    </row>
    <row r="1895" spans="54:78" x14ac:dyDescent="0.3">
      <c r="BB1895" s="105" t="e">
        <f>VLOOKUP(C1895,#REF!, 2,FALSE)</f>
        <v>#REF!</v>
      </c>
      <c r="BP1895" s="52" t="s">
        <v>5710</v>
      </c>
      <c r="BQ1895" s="52" t="s">
        <v>743</v>
      </c>
      <c r="BR1895" s="52" t="s">
        <v>3212</v>
      </c>
      <c r="BX1895" s="52" t="s">
        <v>5710</v>
      </c>
      <c r="BY1895" s="52" t="s">
        <v>743</v>
      </c>
      <c r="BZ1895" s="52" t="s">
        <v>3212</v>
      </c>
    </row>
    <row r="1896" spans="54:78" x14ac:dyDescent="0.3">
      <c r="BB1896" s="105" t="e">
        <f>VLOOKUP(C1896,#REF!, 2,FALSE)</f>
        <v>#REF!</v>
      </c>
      <c r="BP1896" s="52" t="s">
        <v>1085</v>
      </c>
      <c r="BQ1896" s="52" t="s">
        <v>619</v>
      </c>
      <c r="BR1896" s="52" t="s">
        <v>5712</v>
      </c>
      <c r="BX1896" s="52" t="s">
        <v>1085</v>
      </c>
      <c r="BY1896" s="52" t="s">
        <v>619</v>
      </c>
      <c r="BZ1896" s="52" t="s">
        <v>5712</v>
      </c>
    </row>
    <row r="1897" spans="54:78" x14ac:dyDescent="0.3">
      <c r="BB1897" s="105" t="e">
        <f>VLOOKUP(C1897,#REF!, 2,FALSE)</f>
        <v>#REF!</v>
      </c>
      <c r="BP1897" s="52" t="s">
        <v>5713</v>
      </c>
      <c r="BQ1897" s="52" t="s">
        <v>779</v>
      </c>
      <c r="BR1897" s="52" t="s">
        <v>5714</v>
      </c>
      <c r="BX1897" s="52" t="s">
        <v>5713</v>
      </c>
      <c r="BY1897" s="52" t="s">
        <v>779</v>
      </c>
      <c r="BZ1897" s="52" t="s">
        <v>5714</v>
      </c>
    </row>
    <row r="1898" spans="54:78" x14ac:dyDescent="0.3">
      <c r="BB1898" s="105" t="e">
        <f>VLOOKUP(C1898,#REF!, 2,FALSE)</f>
        <v>#REF!</v>
      </c>
      <c r="BP1898" s="52" t="s">
        <v>5715</v>
      </c>
      <c r="BQ1898" s="52" t="s">
        <v>783</v>
      </c>
      <c r="BR1898" s="52" t="s">
        <v>5361</v>
      </c>
      <c r="BX1898" s="52" t="s">
        <v>5715</v>
      </c>
      <c r="BY1898" s="52" t="s">
        <v>783</v>
      </c>
      <c r="BZ1898" s="52" t="s">
        <v>5361</v>
      </c>
    </row>
    <row r="1899" spans="54:78" x14ac:dyDescent="0.3">
      <c r="BB1899" s="105" t="e">
        <f>VLOOKUP(C1899,#REF!, 2,FALSE)</f>
        <v>#REF!</v>
      </c>
      <c r="BP1899" s="52" t="s">
        <v>5716</v>
      </c>
      <c r="BQ1899" s="52" t="s">
        <v>1277</v>
      </c>
      <c r="BR1899" s="52" t="s">
        <v>5717</v>
      </c>
      <c r="BX1899" s="52" t="s">
        <v>5716</v>
      </c>
      <c r="BY1899" s="52" t="s">
        <v>1277</v>
      </c>
      <c r="BZ1899" s="52" t="s">
        <v>5717</v>
      </c>
    </row>
    <row r="1900" spans="54:78" x14ac:dyDescent="0.3">
      <c r="BB1900" s="105" t="e">
        <f>VLOOKUP(C1900,#REF!, 2,FALSE)</f>
        <v>#REF!</v>
      </c>
      <c r="BP1900" s="52" t="s">
        <v>1086</v>
      </c>
      <c r="BQ1900" s="52" t="s">
        <v>783</v>
      </c>
      <c r="BR1900" s="52" t="s">
        <v>1754</v>
      </c>
      <c r="BX1900" s="52" t="s">
        <v>1086</v>
      </c>
      <c r="BY1900" s="52" t="s">
        <v>783</v>
      </c>
      <c r="BZ1900" s="52" t="s">
        <v>1754</v>
      </c>
    </row>
    <row r="1901" spans="54:78" x14ac:dyDescent="0.3">
      <c r="BB1901" s="105" t="e">
        <f>VLOOKUP(C1901,#REF!, 2,FALSE)</f>
        <v>#REF!</v>
      </c>
      <c r="BP1901" s="52" t="s">
        <v>5718</v>
      </c>
      <c r="BQ1901" s="52" t="s">
        <v>712</v>
      </c>
      <c r="BR1901" s="52" t="s">
        <v>855</v>
      </c>
      <c r="BX1901" s="52" t="s">
        <v>5718</v>
      </c>
      <c r="BY1901" s="52" t="s">
        <v>712</v>
      </c>
      <c r="BZ1901" s="52" t="s">
        <v>855</v>
      </c>
    </row>
    <row r="1902" spans="54:78" x14ac:dyDescent="0.3">
      <c r="BB1902" s="105" t="e">
        <f>VLOOKUP(C1902,#REF!, 2,FALSE)</f>
        <v>#REF!</v>
      </c>
      <c r="BP1902" s="52" t="s">
        <v>5719</v>
      </c>
      <c r="BQ1902" s="52" t="s">
        <v>783</v>
      </c>
      <c r="BR1902" s="52" t="s">
        <v>5720</v>
      </c>
      <c r="BX1902" s="52" t="s">
        <v>5719</v>
      </c>
      <c r="BY1902" s="52" t="s">
        <v>783</v>
      </c>
      <c r="BZ1902" s="52" t="s">
        <v>5720</v>
      </c>
    </row>
    <row r="1903" spans="54:78" x14ac:dyDescent="0.3">
      <c r="BB1903" s="105" t="e">
        <f>VLOOKUP(C1903,#REF!, 2,FALSE)</f>
        <v>#REF!</v>
      </c>
      <c r="BP1903" s="52" t="s">
        <v>5721</v>
      </c>
      <c r="BQ1903" s="52" t="s">
        <v>722</v>
      </c>
      <c r="BR1903" s="52" t="s">
        <v>5616</v>
      </c>
      <c r="BX1903" s="52" t="s">
        <v>5721</v>
      </c>
      <c r="BY1903" s="52" t="s">
        <v>722</v>
      </c>
      <c r="BZ1903" s="52" t="s">
        <v>5616</v>
      </c>
    </row>
    <row r="1904" spans="54:78" x14ac:dyDescent="0.3">
      <c r="BB1904" s="105" t="e">
        <f>VLOOKUP(C1904,#REF!, 2,FALSE)</f>
        <v>#REF!</v>
      </c>
      <c r="BP1904" s="52" t="s">
        <v>5723</v>
      </c>
      <c r="BQ1904" s="52" t="s">
        <v>1147</v>
      </c>
      <c r="BR1904" s="52" t="s">
        <v>778</v>
      </c>
      <c r="BX1904" s="52" t="s">
        <v>5723</v>
      </c>
      <c r="BY1904" s="52" t="s">
        <v>1147</v>
      </c>
      <c r="BZ1904" s="52" t="s">
        <v>778</v>
      </c>
    </row>
    <row r="1905" spans="54:78" x14ac:dyDescent="0.3">
      <c r="BB1905" s="105" t="e">
        <f>VLOOKUP(C1905,#REF!, 2,FALSE)</f>
        <v>#REF!</v>
      </c>
      <c r="BP1905" s="52" t="s">
        <v>5724</v>
      </c>
      <c r="BQ1905" s="52" t="s">
        <v>1147</v>
      </c>
      <c r="BR1905" s="52" t="s">
        <v>778</v>
      </c>
      <c r="BX1905" s="52" t="s">
        <v>5724</v>
      </c>
      <c r="BY1905" s="52" t="s">
        <v>1147</v>
      </c>
      <c r="BZ1905" s="52" t="s">
        <v>778</v>
      </c>
    </row>
    <row r="1906" spans="54:78" x14ac:dyDescent="0.3">
      <c r="BB1906" s="105" t="e">
        <f>VLOOKUP(C1906,#REF!, 2,FALSE)</f>
        <v>#REF!</v>
      </c>
      <c r="BP1906" s="52" t="s">
        <v>5725</v>
      </c>
      <c r="BQ1906" s="52" t="s">
        <v>1147</v>
      </c>
      <c r="BR1906" s="52" t="s">
        <v>5726</v>
      </c>
      <c r="BX1906" s="52" t="s">
        <v>5725</v>
      </c>
      <c r="BY1906" s="52" t="s">
        <v>1147</v>
      </c>
      <c r="BZ1906" s="52" t="s">
        <v>5726</v>
      </c>
    </row>
    <row r="1907" spans="54:78" x14ac:dyDescent="0.3">
      <c r="BB1907" s="105" t="e">
        <f>VLOOKUP(C1907,#REF!, 2,FALSE)</f>
        <v>#REF!</v>
      </c>
      <c r="BP1907" s="52" t="s">
        <v>5727</v>
      </c>
      <c r="BQ1907" s="52" t="s">
        <v>3016</v>
      </c>
      <c r="BR1907" s="52" t="s">
        <v>5726</v>
      </c>
      <c r="BX1907" s="52" t="s">
        <v>5727</v>
      </c>
      <c r="BY1907" s="52" t="s">
        <v>3016</v>
      </c>
      <c r="BZ1907" s="52" t="s">
        <v>5726</v>
      </c>
    </row>
    <row r="1908" spans="54:78" x14ac:dyDescent="0.3">
      <c r="BB1908" s="105" t="e">
        <f>VLOOKUP(C1908,#REF!, 2,FALSE)</f>
        <v>#REF!</v>
      </c>
      <c r="BP1908" s="52" t="s">
        <v>5728</v>
      </c>
      <c r="BQ1908" s="52" t="s">
        <v>3016</v>
      </c>
      <c r="BR1908" s="52" t="s">
        <v>935</v>
      </c>
      <c r="BX1908" s="52" t="s">
        <v>5728</v>
      </c>
      <c r="BY1908" s="52" t="s">
        <v>3016</v>
      </c>
      <c r="BZ1908" s="52" t="s">
        <v>935</v>
      </c>
    </row>
    <row r="1909" spans="54:78" x14ac:dyDescent="0.3">
      <c r="BB1909" s="105" t="e">
        <f>VLOOKUP(C1909,#REF!, 2,FALSE)</f>
        <v>#REF!</v>
      </c>
      <c r="BP1909" s="52" t="s">
        <v>5729</v>
      </c>
      <c r="BQ1909" s="52" t="s">
        <v>3016</v>
      </c>
      <c r="BR1909" s="52" t="s">
        <v>5730</v>
      </c>
      <c r="BX1909" s="52" t="s">
        <v>5729</v>
      </c>
      <c r="BY1909" s="52" t="s">
        <v>3016</v>
      </c>
      <c r="BZ1909" s="52" t="s">
        <v>5730</v>
      </c>
    </row>
    <row r="1910" spans="54:78" x14ac:dyDescent="0.3">
      <c r="BB1910" s="105" t="e">
        <f>VLOOKUP(C1910,#REF!, 2,FALSE)</f>
        <v>#REF!</v>
      </c>
      <c r="BP1910" s="52" t="s">
        <v>5731</v>
      </c>
      <c r="BQ1910" s="52" t="s">
        <v>870</v>
      </c>
      <c r="BR1910" s="52" t="s">
        <v>5732</v>
      </c>
      <c r="BX1910" s="52" t="s">
        <v>5731</v>
      </c>
      <c r="BY1910" s="52" t="s">
        <v>870</v>
      </c>
      <c r="BZ1910" s="52" t="s">
        <v>5732</v>
      </c>
    </row>
    <row r="1911" spans="54:78" x14ac:dyDescent="0.3">
      <c r="BB1911" s="105" t="e">
        <f>VLOOKUP(C1911,#REF!, 2,FALSE)</f>
        <v>#REF!</v>
      </c>
      <c r="BP1911" s="52" t="s">
        <v>5733</v>
      </c>
      <c r="BQ1911" s="52" t="s">
        <v>3059</v>
      </c>
      <c r="BR1911" s="52" t="s">
        <v>2184</v>
      </c>
      <c r="BX1911" s="52" t="s">
        <v>5733</v>
      </c>
      <c r="BY1911" s="52" t="s">
        <v>3059</v>
      </c>
      <c r="BZ1911" s="52" t="s">
        <v>2184</v>
      </c>
    </row>
    <row r="1912" spans="54:78" x14ac:dyDescent="0.3">
      <c r="BB1912" s="105" t="e">
        <f>VLOOKUP(C1912,#REF!, 2,FALSE)</f>
        <v>#REF!</v>
      </c>
      <c r="BP1912" s="52" t="s">
        <v>5735</v>
      </c>
      <c r="BQ1912" s="52" t="s">
        <v>3103</v>
      </c>
      <c r="BR1912" s="52" t="s">
        <v>2993</v>
      </c>
      <c r="BX1912" s="52" t="s">
        <v>5735</v>
      </c>
      <c r="BY1912" s="52" t="s">
        <v>3103</v>
      </c>
      <c r="BZ1912" s="52" t="s">
        <v>2993</v>
      </c>
    </row>
    <row r="1913" spans="54:78" x14ac:dyDescent="0.3">
      <c r="BB1913" s="105" t="e">
        <f>VLOOKUP(C1913,#REF!, 2,FALSE)</f>
        <v>#REF!</v>
      </c>
      <c r="BP1913" s="52" t="s">
        <v>5736</v>
      </c>
      <c r="BQ1913" s="52" t="s">
        <v>3042</v>
      </c>
      <c r="BR1913" s="52" t="s">
        <v>1278</v>
      </c>
      <c r="BX1913" s="52" t="s">
        <v>5736</v>
      </c>
      <c r="BY1913" s="52" t="s">
        <v>3042</v>
      </c>
      <c r="BZ1913" s="52" t="s">
        <v>1278</v>
      </c>
    </row>
    <row r="1914" spans="54:78" x14ac:dyDescent="0.3">
      <c r="BB1914" s="105" t="e">
        <f>VLOOKUP(C1914,#REF!, 2,FALSE)</f>
        <v>#REF!</v>
      </c>
      <c r="BP1914" s="52" t="s">
        <v>5737</v>
      </c>
      <c r="BQ1914" s="52" t="s">
        <v>3103</v>
      </c>
      <c r="BR1914" s="52" t="s">
        <v>5738</v>
      </c>
      <c r="BX1914" s="52" t="s">
        <v>5737</v>
      </c>
      <c r="BY1914" s="52" t="s">
        <v>3103</v>
      </c>
      <c r="BZ1914" s="52" t="s">
        <v>5738</v>
      </c>
    </row>
    <row r="1915" spans="54:78" x14ac:dyDescent="0.3">
      <c r="BB1915" s="105" t="e">
        <f>VLOOKUP(C1915,#REF!, 2,FALSE)</f>
        <v>#REF!</v>
      </c>
      <c r="BP1915" s="52" t="s">
        <v>5739</v>
      </c>
      <c r="BQ1915" s="52" t="s">
        <v>3223</v>
      </c>
      <c r="BR1915" s="52" t="s">
        <v>5740</v>
      </c>
      <c r="BX1915" s="52" t="s">
        <v>5739</v>
      </c>
      <c r="BY1915" s="52" t="s">
        <v>3223</v>
      </c>
      <c r="BZ1915" s="52" t="s">
        <v>5740</v>
      </c>
    </row>
    <row r="1916" spans="54:78" x14ac:dyDescent="0.3">
      <c r="BB1916" s="105" t="e">
        <f>VLOOKUP(C1916,#REF!, 2,FALSE)</f>
        <v>#REF!</v>
      </c>
      <c r="BP1916" s="52" t="s">
        <v>5741</v>
      </c>
      <c r="BQ1916" s="52" t="s">
        <v>3223</v>
      </c>
      <c r="BR1916" s="52" t="s">
        <v>5742</v>
      </c>
      <c r="BX1916" s="52" t="s">
        <v>5741</v>
      </c>
      <c r="BY1916" s="52" t="s">
        <v>3223</v>
      </c>
      <c r="BZ1916" s="52" t="s">
        <v>5742</v>
      </c>
    </row>
    <row r="1917" spans="54:78" x14ac:dyDescent="0.3">
      <c r="BB1917" s="105" t="e">
        <f>VLOOKUP(C1917,#REF!, 2,FALSE)</f>
        <v>#REF!</v>
      </c>
      <c r="BP1917" s="52" t="s">
        <v>1087</v>
      </c>
      <c r="BQ1917" s="52" t="s">
        <v>3223</v>
      </c>
      <c r="BR1917" s="52" t="s">
        <v>5743</v>
      </c>
      <c r="BX1917" s="52" t="s">
        <v>1087</v>
      </c>
      <c r="BY1917" s="52" t="s">
        <v>3223</v>
      </c>
      <c r="BZ1917" s="52" t="s">
        <v>5743</v>
      </c>
    </row>
    <row r="1918" spans="54:78" x14ac:dyDescent="0.3">
      <c r="BB1918" s="105" t="e">
        <f>VLOOKUP(C1918,#REF!, 2,FALSE)</f>
        <v>#REF!</v>
      </c>
      <c r="BP1918" s="52" t="s">
        <v>5744</v>
      </c>
      <c r="BQ1918" s="52" t="s">
        <v>3223</v>
      </c>
      <c r="BR1918" s="52" t="s">
        <v>5745</v>
      </c>
      <c r="BX1918" s="52" t="s">
        <v>5744</v>
      </c>
      <c r="BY1918" s="52" t="s">
        <v>3223</v>
      </c>
      <c r="BZ1918" s="52" t="s">
        <v>5745</v>
      </c>
    </row>
    <row r="1919" spans="54:78" x14ac:dyDescent="0.3">
      <c r="BB1919" s="105" t="e">
        <f>VLOOKUP(C1919,#REF!, 2,FALSE)</f>
        <v>#REF!</v>
      </c>
      <c r="BP1919" s="52" t="s">
        <v>5746</v>
      </c>
      <c r="BQ1919" s="52" t="s">
        <v>672</v>
      </c>
      <c r="BR1919" s="52" t="s">
        <v>5747</v>
      </c>
      <c r="BX1919" s="52" t="s">
        <v>5746</v>
      </c>
      <c r="BY1919" s="52" t="s">
        <v>672</v>
      </c>
      <c r="BZ1919" s="52" t="s">
        <v>5747</v>
      </c>
    </row>
    <row r="1920" spans="54:78" x14ac:dyDescent="0.3">
      <c r="BB1920" s="105" t="e">
        <f>VLOOKUP(C1920,#REF!, 2,FALSE)</f>
        <v>#REF!</v>
      </c>
      <c r="BP1920" s="52" t="s">
        <v>5748</v>
      </c>
      <c r="BQ1920" s="52" t="s">
        <v>3223</v>
      </c>
      <c r="BR1920" s="52" t="s">
        <v>5749</v>
      </c>
      <c r="BX1920" s="52" t="s">
        <v>5748</v>
      </c>
      <c r="BY1920" s="52" t="s">
        <v>3223</v>
      </c>
      <c r="BZ1920" s="52" t="s">
        <v>5749</v>
      </c>
    </row>
    <row r="1921" spans="54:78" x14ac:dyDescent="0.3">
      <c r="BB1921" s="105" t="e">
        <f>VLOOKUP(C1921,#REF!, 2,FALSE)</f>
        <v>#REF!</v>
      </c>
      <c r="BP1921" s="52" t="s">
        <v>1088</v>
      </c>
      <c r="BQ1921" s="52" t="s">
        <v>672</v>
      </c>
      <c r="BR1921" s="52" t="s">
        <v>5750</v>
      </c>
      <c r="BX1921" s="52" t="s">
        <v>1088</v>
      </c>
      <c r="BY1921" s="52" t="s">
        <v>672</v>
      </c>
      <c r="BZ1921" s="52" t="s">
        <v>5750</v>
      </c>
    </row>
    <row r="1922" spans="54:78" x14ac:dyDescent="0.3">
      <c r="BB1922" s="105" t="e">
        <f>VLOOKUP(C1922,#REF!, 2,FALSE)</f>
        <v>#REF!</v>
      </c>
      <c r="BP1922" s="52" t="s">
        <v>5751</v>
      </c>
      <c r="BQ1922" s="52" t="s">
        <v>779</v>
      </c>
      <c r="BR1922" s="52" t="s">
        <v>5752</v>
      </c>
      <c r="BX1922" s="52" t="s">
        <v>5751</v>
      </c>
      <c r="BY1922" s="52" t="s">
        <v>779</v>
      </c>
      <c r="BZ1922" s="52" t="s">
        <v>5752</v>
      </c>
    </row>
    <row r="1923" spans="54:78" x14ac:dyDescent="0.3">
      <c r="BB1923" s="105" t="e">
        <f>VLOOKUP(C1923,#REF!, 2,FALSE)</f>
        <v>#REF!</v>
      </c>
      <c r="BP1923" s="52" t="s">
        <v>5753</v>
      </c>
      <c r="BQ1923" s="52" t="s">
        <v>3223</v>
      </c>
      <c r="BR1923" s="52" t="s">
        <v>2606</v>
      </c>
      <c r="BX1923" s="52" t="s">
        <v>5753</v>
      </c>
      <c r="BY1923" s="52" t="s">
        <v>3223</v>
      </c>
      <c r="BZ1923" s="52" t="s">
        <v>2606</v>
      </c>
    </row>
    <row r="1924" spans="54:78" x14ac:dyDescent="0.3">
      <c r="BB1924" s="105" t="e">
        <f>VLOOKUP(C1924,#REF!, 2,FALSE)</f>
        <v>#REF!</v>
      </c>
      <c r="BP1924" s="52" t="s">
        <v>5754</v>
      </c>
      <c r="BQ1924" s="52" t="s">
        <v>3223</v>
      </c>
      <c r="BR1924" s="52" t="s">
        <v>2993</v>
      </c>
      <c r="BX1924" s="52" t="s">
        <v>5754</v>
      </c>
      <c r="BY1924" s="52" t="s">
        <v>3223</v>
      </c>
      <c r="BZ1924" s="52" t="s">
        <v>2993</v>
      </c>
    </row>
    <row r="1925" spans="54:78" x14ac:dyDescent="0.3">
      <c r="BB1925" s="105" t="e">
        <f>VLOOKUP(C1925,#REF!, 2,FALSE)</f>
        <v>#REF!</v>
      </c>
      <c r="BP1925" s="52" t="s">
        <v>5755</v>
      </c>
      <c r="BQ1925" s="52" t="s">
        <v>1350</v>
      </c>
      <c r="BR1925" s="52" t="s">
        <v>5756</v>
      </c>
      <c r="BX1925" s="52" t="s">
        <v>5755</v>
      </c>
      <c r="BY1925" s="52" t="s">
        <v>1350</v>
      </c>
      <c r="BZ1925" s="52" t="s">
        <v>5756</v>
      </c>
    </row>
    <row r="1926" spans="54:78" x14ac:dyDescent="0.3">
      <c r="BB1926" s="105" t="e">
        <f>VLOOKUP(C1926,#REF!, 2,FALSE)</f>
        <v>#REF!</v>
      </c>
      <c r="BP1926" s="52" t="s">
        <v>5757</v>
      </c>
      <c r="BQ1926" s="52" t="s">
        <v>622</v>
      </c>
      <c r="BR1926" s="52" t="s">
        <v>3638</v>
      </c>
      <c r="BX1926" s="52" t="s">
        <v>5757</v>
      </c>
      <c r="BY1926" s="52" t="s">
        <v>622</v>
      </c>
      <c r="BZ1926" s="52" t="s">
        <v>3638</v>
      </c>
    </row>
    <row r="1927" spans="54:78" x14ac:dyDescent="0.3">
      <c r="BB1927" s="105" t="e">
        <f>VLOOKUP(C1927,#REF!, 2,FALSE)</f>
        <v>#REF!</v>
      </c>
      <c r="BP1927" s="52" t="s">
        <v>5758</v>
      </c>
      <c r="BQ1927" s="52" t="s">
        <v>622</v>
      </c>
      <c r="BR1927" s="52" t="s">
        <v>5759</v>
      </c>
      <c r="BX1927" s="52" t="s">
        <v>5758</v>
      </c>
      <c r="BY1927" s="52" t="s">
        <v>622</v>
      </c>
      <c r="BZ1927" s="52" t="s">
        <v>5759</v>
      </c>
    </row>
    <row r="1928" spans="54:78" x14ac:dyDescent="0.3">
      <c r="BB1928" s="105" t="e">
        <f>VLOOKUP(C1928,#REF!, 2,FALSE)</f>
        <v>#REF!</v>
      </c>
      <c r="BP1928" s="52" t="s">
        <v>5760</v>
      </c>
      <c r="BQ1928" s="52" t="s">
        <v>3223</v>
      </c>
      <c r="BR1928" s="52" t="s">
        <v>3303</v>
      </c>
      <c r="BX1928" s="52" t="s">
        <v>5760</v>
      </c>
      <c r="BY1928" s="52" t="s">
        <v>3223</v>
      </c>
      <c r="BZ1928" s="52" t="s">
        <v>3303</v>
      </c>
    </row>
    <row r="1929" spans="54:78" x14ac:dyDescent="0.3">
      <c r="BB1929" s="105" t="e">
        <f>VLOOKUP(C1929,#REF!, 2,FALSE)</f>
        <v>#REF!</v>
      </c>
      <c r="BP1929" s="52" t="s">
        <v>5761</v>
      </c>
      <c r="BQ1929" s="52" t="s">
        <v>672</v>
      </c>
      <c r="BR1929" s="52" t="s">
        <v>5762</v>
      </c>
      <c r="BX1929" s="52" t="s">
        <v>5761</v>
      </c>
      <c r="BY1929" s="52" t="s">
        <v>672</v>
      </c>
      <c r="BZ1929" s="52" t="s">
        <v>5762</v>
      </c>
    </row>
    <row r="1930" spans="54:78" x14ac:dyDescent="0.3">
      <c r="BB1930" s="105" t="e">
        <f>VLOOKUP(C1930,#REF!, 2,FALSE)</f>
        <v>#REF!</v>
      </c>
      <c r="BP1930" s="52" t="s">
        <v>1089</v>
      </c>
      <c r="BQ1930" s="52" t="s">
        <v>3223</v>
      </c>
      <c r="BR1930" s="52" t="s">
        <v>2509</v>
      </c>
      <c r="BX1930" s="52" t="s">
        <v>1089</v>
      </c>
      <c r="BY1930" s="52" t="s">
        <v>3223</v>
      </c>
      <c r="BZ1930" s="52" t="s">
        <v>2509</v>
      </c>
    </row>
    <row r="1931" spans="54:78" x14ac:dyDescent="0.3">
      <c r="BB1931" s="105" t="e">
        <f>VLOOKUP(C1931,#REF!, 2,FALSE)</f>
        <v>#REF!</v>
      </c>
      <c r="BP1931" s="52" t="s">
        <v>5763</v>
      </c>
      <c r="BQ1931" s="52" t="s">
        <v>672</v>
      </c>
      <c r="BR1931" s="52" t="s">
        <v>5764</v>
      </c>
      <c r="BX1931" s="52" t="s">
        <v>5763</v>
      </c>
      <c r="BY1931" s="52" t="s">
        <v>672</v>
      </c>
      <c r="BZ1931" s="52" t="s">
        <v>5764</v>
      </c>
    </row>
    <row r="1932" spans="54:78" x14ac:dyDescent="0.3">
      <c r="BB1932" s="105" t="e">
        <f>VLOOKUP(C1932,#REF!, 2,FALSE)</f>
        <v>#REF!</v>
      </c>
      <c r="BP1932" s="52" t="s">
        <v>1095</v>
      </c>
      <c r="BQ1932" s="52" t="s">
        <v>1350</v>
      </c>
      <c r="BR1932" s="52" t="s">
        <v>5765</v>
      </c>
      <c r="BX1932" s="52" t="s">
        <v>1095</v>
      </c>
      <c r="BY1932" s="52" t="s">
        <v>1350</v>
      </c>
      <c r="BZ1932" s="52" t="s">
        <v>5765</v>
      </c>
    </row>
    <row r="1933" spans="54:78" x14ac:dyDescent="0.3">
      <c r="BB1933" s="105" t="e">
        <f>VLOOKUP(C1933,#REF!, 2,FALSE)</f>
        <v>#REF!</v>
      </c>
      <c r="BP1933" s="52" t="s">
        <v>5766</v>
      </c>
      <c r="BQ1933" s="52" t="s">
        <v>1277</v>
      </c>
      <c r="BR1933" s="52" t="s">
        <v>3309</v>
      </c>
      <c r="BX1933" s="52" t="s">
        <v>5766</v>
      </c>
      <c r="BY1933" s="52" t="s">
        <v>1277</v>
      </c>
      <c r="BZ1933" s="52" t="s">
        <v>3309</v>
      </c>
    </row>
    <row r="1934" spans="54:78" x14ac:dyDescent="0.3">
      <c r="BB1934" s="105" t="e">
        <f>VLOOKUP(C1934,#REF!, 2,FALSE)</f>
        <v>#REF!</v>
      </c>
      <c r="BP1934" s="52" t="s">
        <v>5767</v>
      </c>
      <c r="BQ1934" s="52" t="s">
        <v>1277</v>
      </c>
      <c r="BR1934" s="52" t="s">
        <v>1065</v>
      </c>
      <c r="BX1934" s="52" t="s">
        <v>5767</v>
      </c>
      <c r="BY1934" s="52" t="s">
        <v>1277</v>
      </c>
      <c r="BZ1934" s="52" t="s">
        <v>1065</v>
      </c>
    </row>
    <row r="1935" spans="54:78" x14ac:dyDescent="0.3">
      <c r="BB1935" s="105" t="e">
        <f>VLOOKUP(C1935,#REF!, 2,FALSE)</f>
        <v>#REF!</v>
      </c>
      <c r="BP1935" s="52" t="s">
        <v>5768</v>
      </c>
      <c r="BQ1935" s="52" t="s">
        <v>3223</v>
      </c>
      <c r="BR1935" s="52" t="s">
        <v>5769</v>
      </c>
      <c r="BX1935" s="52" t="s">
        <v>5768</v>
      </c>
      <c r="BY1935" s="52" t="s">
        <v>3223</v>
      </c>
      <c r="BZ1935" s="52" t="s">
        <v>5769</v>
      </c>
    </row>
    <row r="1936" spans="54:78" x14ac:dyDescent="0.3">
      <c r="BB1936" s="105" t="e">
        <f>VLOOKUP(C1936,#REF!, 2,FALSE)</f>
        <v>#REF!</v>
      </c>
      <c r="BP1936" s="52" t="s">
        <v>5770</v>
      </c>
      <c r="BQ1936" s="52" t="s">
        <v>3019</v>
      </c>
      <c r="BR1936" s="52" t="s">
        <v>5771</v>
      </c>
      <c r="BX1936" s="52" t="s">
        <v>5770</v>
      </c>
      <c r="BY1936" s="52" t="s">
        <v>3019</v>
      </c>
      <c r="BZ1936" s="52" t="s">
        <v>5771</v>
      </c>
    </row>
    <row r="1937" spans="54:78" x14ac:dyDescent="0.3">
      <c r="BB1937" s="105" t="e">
        <f>VLOOKUP(C1937,#REF!, 2,FALSE)</f>
        <v>#REF!</v>
      </c>
      <c r="BP1937" s="52" t="s">
        <v>5772</v>
      </c>
      <c r="BQ1937" s="52" t="s">
        <v>3223</v>
      </c>
      <c r="BR1937" s="52" t="s">
        <v>1167</v>
      </c>
      <c r="BX1937" s="52" t="s">
        <v>5772</v>
      </c>
      <c r="BY1937" s="52" t="s">
        <v>3223</v>
      </c>
      <c r="BZ1937" s="52" t="s">
        <v>1167</v>
      </c>
    </row>
    <row r="1938" spans="54:78" x14ac:dyDescent="0.3">
      <c r="BB1938" s="105" t="e">
        <f>VLOOKUP(C1938,#REF!, 2,FALSE)</f>
        <v>#REF!</v>
      </c>
      <c r="BP1938" s="52" t="s">
        <v>5773</v>
      </c>
      <c r="BQ1938" s="52" t="s">
        <v>1350</v>
      </c>
      <c r="BR1938" s="52" t="s">
        <v>3669</v>
      </c>
      <c r="BX1938" s="52" t="s">
        <v>5773</v>
      </c>
      <c r="BY1938" s="52" t="s">
        <v>1350</v>
      </c>
      <c r="BZ1938" s="52" t="s">
        <v>3669</v>
      </c>
    </row>
    <row r="1939" spans="54:78" x14ac:dyDescent="0.3">
      <c r="BB1939" s="105" t="e">
        <f>VLOOKUP(C1939,#REF!, 2,FALSE)</f>
        <v>#REF!</v>
      </c>
      <c r="BP1939" s="52" t="s">
        <v>5774</v>
      </c>
      <c r="BQ1939" s="52" t="s">
        <v>1350</v>
      </c>
      <c r="BR1939" s="52" t="s">
        <v>5775</v>
      </c>
      <c r="BX1939" s="52" t="s">
        <v>5774</v>
      </c>
      <c r="BY1939" s="52" t="s">
        <v>1350</v>
      </c>
      <c r="BZ1939" s="52" t="s">
        <v>5775</v>
      </c>
    </row>
    <row r="1940" spans="54:78" x14ac:dyDescent="0.3">
      <c r="BB1940" s="105" t="e">
        <f>VLOOKUP(C1940,#REF!, 2,FALSE)</f>
        <v>#REF!</v>
      </c>
      <c r="BP1940" s="52" t="s">
        <v>5776</v>
      </c>
      <c r="BQ1940" s="52" t="s">
        <v>3223</v>
      </c>
      <c r="BR1940" s="52" t="s">
        <v>3401</v>
      </c>
      <c r="BX1940" s="52" t="s">
        <v>5776</v>
      </c>
      <c r="BY1940" s="52" t="s">
        <v>3223</v>
      </c>
      <c r="BZ1940" s="52" t="s">
        <v>3401</v>
      </c>
    </row>
    <row r="1941" spans="54:78" x14ac:dyDescent="0.3">
      <c r="BB1941" s="105" t="e">
        <f>VLOOKUP(C1941,#REF!, 2,FALSE)</f>
        <v>#REF!</v>
      </c>
      <c r="BP1941" s="52" t="s">
        <v>5777</v>
      </c>
      <c r="BQ1941" s="52" t="s">
        <v>849</v>
      </c>
      <c r="BR1941" s="52" t="s">
        <v>5778</v>
      </c>
      <c r="BX1941" s="52" t="s">
        <v>5777</v>
      </c>
      <c r="BY1941" s="52" t="s">
        <v>849</v>
      </c>
      <c r="BZ1941" s="52" t="s">
        <v>5778</v>
      </c>
    </row>
    <row r="1942" spans="54:78" x14ac:dyDescent="0.3">
      <c r="BB1942" s="105" t="e">
        <f>VLOOKUP(C1942,#REF!, 2,FALSE)</f>
        <v>#REF!</v>
      </c>
      <c r="BP1942" s="52" t="s">
        <v>5779</v>
      </c>
      <c r="BQ1942" s="52" t="s">
        <v>1147</v>
      </c>
      <c r="BR1942" s="52" t="s">
        <v>5780</v>
      </c>
      <c r="BX1942" s="52" t="s">
        <v>5779</v>
      </c>
      <c r="BY1942" s="52" t="s">
        <v>1147</v>
      </c>
      <c r="BZ1942" s="52" t="s">
        <v>5780</v>
      </c>
    </row>
    <row r="1943" spans="54:78" x14ac:dyDescent="0.3">
      <c r="BB1943" s="105" t="e">
        <f>VLOOKUP(C1943,#REF!, 2,FALSE)</f>
        <v>#REF!</v>
      </c>
      <c r="BP1943" s="52" t="s">
        <v>5781</v>
      </c>
      <c r="BQ1943" s="52" t="s">
        <v>3223</v>
      </c>
      <c r="BR1943" s="52" t="s">
        <v>5782</v>
      </c>
      <c r="BX1943" s="52" t="s">
        <v>5781</v>
      </c>
      <c r="BY1943" s="52" t="s">
        <v>3223</v>
      </c>
      <c r="BZ1943" s="52" t="s">
        <v>5782</v>
      </c>
    </row>
    <row r="1944" spans="54:78" x14ac:dyDescent="0.3">
      <c r="BB1944" s="105" t="e">
        <f>VLOOKUP(C1944,#REF!, 2,FALSE)</f>
        <v>#REF!</v>
      </c>
      <c r="BP1944" s="52" t="s">
        <v>5783</v>
      </c>
      <c r="BQ1944" s="52" t="s">
        <v>3019</v>
      </c>
      <c r="BR1944" s="52" t="s">
        <v>5784</v>
      </c>
      <c r="BX1944" s="52" t="s">
        <v>5783</v>
      </c>
      <c r="BY1944" s="52" t="s">
        <v>3019</v>
      </c>
      <c r="BZ1944" s="52" t="s">
        <v>5784</v>
      </c>
    </row>
    <row r="1945" spans="54:78" x14ac:dyDescent="0.3">
      <c r="BB1945" s="105" t="e">
        <f>VLOOKUP(C1945,#REF!, 2,FALSE)</f>
        <v>#REF!</v>
      </c>
      <c r="BP1945" s="52" t="s">
        <v>1096</v>
      </c>
      <c r="BQ1945" s="52" t="s">
        <v>672</v>
      </c>
      <c r="BR1945" s="52" t="s">
        <v>5785</v>
      </c>
      <c r="BX1945" s="52" t="s">
        <v>1096</v>
      </c>
      <c r="BY1945" s="52" t="s">
        <v>672</v>
      </c>
      <c r="BZ1945" s="52" t="s">
        <v>5785</v>
      </c>
    </row>
    <row r="1946" spans="54:78" x14ac:dyDescent="0.3">
      <c r="BB1946" s="105" t="e">
        <f>VLOOKUP(C1946,#REF!, 2,FALSE)</f>
        <v>#REF!</v>
      </c>
      <c r="BP1946" s="52" t="s">
        <v>1097</v>
      </c>
      <c r="BQ1946" s="52" t="s">
        <v>3223</v>
      </c>
      <c r="BR1946" s="52" t="s">
        <v>2510</v>
      </c>
      <c r="BX1946" s="52" t="s">
        <v>1097</v>
      </c>
      <c r="BY1946" s="52" t="s">
        <v>3223</v>
      </c>
      <c r="BZ1946" s="52" t="s">
        <v>2510</v>
      </c>
    </row>
    <row r="1947" spans="54:78" x14ac:dyDescent="0.3">
      <c r="BB1947" s="105" t="e">
        <f>VLOOKUP(C1947,#REF!, 2,FALSE)</f>
        <v>#REF!</v>
      </c>
      <c r="BP1947" s="52" t="s">
        <v>5786</v>
      </c>
      <c r="BQ1947" s="52" t="s">
        <v>3276</v>
      </c>
      <c r="BR1947" s="52" t="s">
        <v>5787</v>
      </c>
      <c r="BX1947" s="52" t="s">
        <v>5786</v>
      </c>
      <c r="BY1947" s="52" t="s">
        <v>3276</v>
      </c>
      <c r="BZ1947" s="52" t="s">
        <v>5787</v>
      </c>
    </row>
    <row r="1948" spans="54:78" x14ac:dyDescent="0.3">
      <c r="BB1948" s="105" t="e">
        <f>VLOOKUP(C1948,#REF!, 2,FALSE)</f>
        <v>#REF!</v>
      </c>
      <c r="BP1948" s="52" t="s">
        <v>5788</v>
      </c>
      <c r="BQ1948" s="52" t="s">
        <v>788</v>
      </c>
      <c r="BR1948" s="52" t="s">
        <v>5787</v>
      </c>
      <c r="BX1948" s="52" t="s">
        <v>5788</v>
      </c>
      <c r="BY1948" s="52" t="s">
        <v>788</v>
      </c>
      <c r="BZ1948" s="52" t="s">
        <v>5787</v>
      </c>
    </row>
    <row r="1949" spans="54:78" x14ac:dyDescent="0.3">
      <c r="BB1949" s="105" t="e">
        <f>VLOOKUP(C1949,#REF!, 2,FALSE)</f>
        <v>#REF!</v>
      </c>
      <c r="BP1949" s="52" t="s">
        <v>1098</v>
      </c>
      <c r="BQ1949" s="52" t="s">
        <v>3276</v>
      </c>
      <c r="BR1949" s="52" t="s">
        <v>1066</v>
      </c>
      <c r="BX1949" s="52" t="s">
        <v>1098</v>
      </c>
      <c r="BY1949" s="52" t="s">
        <v>3276</v>
      </c>
      <c r="BZ1949" s="52" t="s">
        <v>1066</v>
      </c>
    </row>
    <row r="1950" spans="54:78" x14ac:dyDescent="0.3">
      <c r="BB1950" s="105" t="e">
        <f>VLOOKUP(C1950,#REF!, 2,FALSE)</f>
        <v>#REF!</v>
      </c>
      <c r="BP1950" s="52" t="s">
        <v>5789</v>
      </c>
      <c r="BQ1950" s="52" t="s">
        <v>1350</v>
      </c>
      <c r="BR1950" s="52" t="s">
        <v>5790</v>
      </c>
      <c r="BX1950" s="52" t="s">
        <v>5789</v>
      </c>
      <c r="BY1950" s="52" t="s">
        <v>1350</v>
      </c>
      <c r="BZ1950" s="52" t="s">
        <v>5790</v>
      </c>
    </row>
    <row r="1951" spans="54:78" x14ac:dyDescent="0.3">
      <c r="BB1951" s="105" t="e">
        <f>VLOOKUP(C1951,#REF!, 2,FALSE)</f>
        <v>#REF!</v>
      </c>
      <c r="BP1951" s="52" t="s">
        <v>1099</v>
      </c>
      <c r="BQ1951" s="52" t="s">
        <v>1350</v>
      </c>
      <c r="BR1951" s="52" t="s">
        <v>744</v>
      </c>
      <c r="BX1951" s="52" t="s">
        <v>1099</v>
      </c>
      <c r="BY1951" s="52" t="s">
        <v>1350</v>
      </c>
      <c r="BZ1951" s="52" t="s">
        <v>744</v>
      </c>
    </row>
    <row r="1952" spans="54:78" x14ac:dyDescent="0.3">
      <c r="BB1952" s="105" t="e">
        <f>VLOOKUP(C1952,#REF!, 2,FALSE)</f>
        <v>#REF!</v>
      </c>
      <c r="BP1952" s="52" t="s">
        <v>5791</v>
      </c>
      <c r="BQ1952" s="52" t="s">
        <v>3276</v>
      </c>
      <c r="BR1952" s="52" t="s">
        <v>2993</v>
      </c>
      <c r="BX1952" s="52" t="s">
        <v>5791</v>
      </c>
      <c r="BY1952" s="52" t="s">
        <v>3276</v>
      </c>
      <c r="BZ1952" s="52" t="s">
        <v>2993</v>
      </c>
    </row>
    <row r="1953" spans="54:78" x14ac:dyDescent="0.3">
      <c r="BB1953" s="105" t="e">
        <f>VLOOKUP(C1953,#REF!, 2,FALSE)</f>
        <v>#REF!</v>
      </c>
      <c r="BP1953" s="52" t="s">
        <v>5792</v>
      </c>
      <c r="BQ1953" s="52" t="s">
        <v>3103</v>
      </c>
      <c r="BR1953" s="52" t="s">
        <v>5793</v>
      </c>
      <c r="BX1953" s="52" t="s">
        <v>5792</v>
      </c>
      <c r="BY1953" s="52" t="s">
        <v>3103</v>
      </c>
      <c r="BZ1953" s="52" t="s">
        <v>5793</v>
      </c>
    </row>
    <row r="1954" spans="54:78" x14ac:dyDescent="0.3">
      <c r="BB1954" s="105" t="e">
        <f>VLOOKUP(C1954,#REF!, 2,FALSE)</f>
        <v>#REF!</v>
      </c>
      <c r="BP1954" s="52" t="s">
        <v>5794</v>
      </c>
      <c r="BQ1954" s="52" t="s">
        <v>622</v>
      </c>
      <c r="BR1954" s="52" t="s">
        <v>4741</v>
      </c>
      <c r="BX1954" s="52" t="s">
        <v>5794</v>
      </c>
      <c r="BY1954" s="52" t="s">
        <v>622</v>
      </c>
      <c r="BZ1954" s="52" t="s">
        <v>4741</v>
      </c>
    </row>
    <row r="1955" spans="54:78" x14ac:dyDescent="0.3">
      <c r="BB1955" s="105" t="e">
        <f>VLOOKUP(C1955,#REF!, 2,FALSE)</f>
        <v>#REF!</v>
      </c>
      <c r="BP1955" s="52" t="s">
        <v>5795</v>
      </c>
      <c r="BQ1955" s="52" t="s">
        <v>3019</v>
      </c>
      <c r="BR1955" s="52" t="s">
        <v>930</v>
      </c>
      <c r="BX1955" s="52" t="s">
        <v>5795</v>
      </c>
      <c r="BY1955" s="52" t="s">
        <v>3019</v>
      </c>
      <c r="BZ1955" s="52" t="s">
        <v>930</v>
      </c>
    </row>
    <row r="1956" spans="54:78" x14ac:dyDescent="0.3">
      <c r="BB1956" s="105" t="e">
        <f>VLOOKUP(C1956,#REF!, 2,FALSE)</f>
        <v>#REF!</v>
      </c>
      <c r="BP1956" s="52" t="s">
        <v>5796</v>
      </c>
      <c r="BQ1956" s="52" t="s">
        <v>849</v>
      </c>
      <c r="BR1956" s="52" t="s">
        <v>1621</v>
      </c>
      <c r="BX1956" s="52" t="s">
        <v>5796</v>
      </c>
      <c r="BY1956" s="52" t="s">
        <v>849</v>
      </c>
      <c r="BZ1956" s="52" t="s">
        <v>1621</v>
      </c>
    </row>
    <row r="1957" spans="54:78" x14ac:dyDescent="0.3">
      <c r="BB1957" s="105" t="e">
        <f>VLOOKUP(C1957,#REF!, 2,FALSE)</f>
        <v>#REF!</v>
      </c>
      <c r="BP1957" s="52" t="s">
        <v>5797</v>
      </c>
      <c r="BQ1957" s="52" t="s">
        <v>3099</v>
      </c>
      <c r="BR1957" s="52" t="s">
        <v>627</v>
      </c>
      <c r="BX1957" s="52" t="s">
        <v>5797</v>
      </c>
      <c r="BY1957" s="52" t="s">
        <v>3099</v>
      </c>
      <c r="BZ1957" s="52" t="s">
        <v>627</v>
      </c>
    </row>
    <row r="1958" spans="54:78" x14ac:dyDescent="0.3">
      <c r="BB1958" s="105" t="e">
        <f>VLOOKUP(C1958,#REF!, 2,FALSE)</f>
        <v>#REF!</v>
      </c>
      <c r="BP1958" s="52" t="s">
        <v>5798</v>
      </c>
      <c r="BQ1958" s="52" t="s">
        <v>669</v>
      </c>
      <c r="BR1958" s="52" t="s">
        <v>4357</v>
      </c>
      <c r="BX1958" s="52" t="s">
        <v>5798</v>
      </c>
      <c r="BY1958" s="52" t="s">
        <v>669</v>
      </c>
      <c r="BZ1958" s="52" t="s">
        <v>4357</v>
      </c>
    </row>
    <row r="1959" spans="54:78" x14ac:dyDescent="0.3">
      <c r="BB1959" s="105" t="e">
        <f>VLOOKUP(C1959,#REF!, 2,FALSE)</f>
        <v>#REF!</v>
      </c>
      <c r="BP1959" s="52" t="s">
        <v>5799</v>
      </c>
      <c r="BQ1959" s="52" t="s">
        <v>2988</v>
      </c>
      <c r="BR1959" s="52" t="s">
        <v>5800</v>
      </c>
      <c r="BX1959" s="52" t="s">
        <v>5799</v>
      </c>
      <c r="BY1959" s="52" t="s">
        <v>2988</v>
      </c>
      <c r="BZ1959" s="52" t="s">
        <v>5800</v>
      </c>
    </row>
    <row r="1960" spans="54:78" x14ac:dyDescent="0.3">
      <c r="BB1960" s="105" t="e">
        <f>VLOOKUP(C1960,#REF!, 2,FALSE)</f>
        <v>#REF!</v>
      </c>
      <c r="BP1960" s="52" t="s">
        <v>167</v>
      </c>
      <c r="BQ1960" s="52" t="s">
        <v>636</v>
      </c>
      <c r="BR1960" s="52" t="s">
        <v>955</v>
      </c>
      <c r="BX1960" s="52" t="s">
        <v>167</v>
      </c>
      <c r="BY1960" s="52" t="s">
        <v>636</v>
      </c>
      <c r="BZ1960" s="52" t="s">
        <v>955</v>
      </c>
    </row>
    <row r="1961" spans="54:78" x14ac:dyDescent="0.3">
      <c r="BB1961" s="105" t="e">
        <f>VLOOKUP(C1961,#REF!, 2,FALSE)</f>
        <v>#REF!</v>
      </c>
      <c r="BP1961" s="52" t="s">
        <v>5802</v>
      </c>
      <c r="BQ1961" s="52" t="s">
        <v>3223</v>
      </c>
      <c r="BR1961" s="52" t="s">
        <v>2109</v>
      </c>
      <c r="BX1961" s="52" t="s">
        <v>5802</v>
      </c>
      <c r="BY1961" s="52" t="s">
        <v>3223</v>
      </c>
      <c r="BZ1961" s="52" t="s">
        <v>2109</v>
      </c>
    </row>
    <row r="1962" spans="54:78" x14ac:dyDescent="0.3">
      <c r="BB1962" s="105" t="e">
        <f>VLOOKUP(C1962,#REF!, 2,FALSE)</f>
        <v>#REF!</v>
      </c>
      <c r="BP1962" s="52" t="s">
        <v>5803</v>
      </c>
      <c r="BQ1962" s="52" t="s">
        <v>3019</v>
      </c>
      <c r="BR1962" s="52" t="s">
        <v>1975</v>
      </c>
      <c r="BX1962" s="52" t="s">
        <v>5803</v>
      </c>
      <c r="BY1962" s="52" t="s">
        <v>3019</v>
      </c>
      <c r="BZ1962" s="52" t="s">
        <v>1975</v>
      </c>
    </row>
    <row r="1963" spans="54:78" x14ac:dyDescent="0.3">
      <c r="BB1963" s="105" t="e">
        <f>VLOOKUP(C1963,#REF!, 2,FALSE)</f>
        <v>#REF!</v>
      </c>
      <c r="BP1963" s="52" t="s">
        <v>5804</v>
      </c>
      <c r="BQ1963" s="52" t="s">
        <v>3223</v>
      </c>
      <c r="BR1963" s="52" t="s">
        <v>947</v>
      </c>
      <c r="BX1963" s="52" t="s">
        <v>5804</v>
      </c>
      <c r="BY1963" s="52" t="s">
        <v>3223</v>
      </c>
      <c r="BZ1963" s="52" t="s">
        <v>947</v>
      </c>
    </row>
    <row r="1964" spans="54:78" x14ac:dyDescent="0.3">
      <c r="BB1964" s="105" t="e">
        <f>VLOOKUP(C1964,#REF!, 2,FALSE)</f>
        <v>#REF!</v>
      </c>
      <c r="BP1964" s="52" t="s">
        <v>5805</v>
      </c>
      <c r="BQ1964" s="52" t="s">
        <v>811</v>
      </c>
      <c r="BR1964" s="52" t="s">
        <v>1701</v>
      </c>
      <c r="BX1964" s="52" t="s">
        <v>5805</v>
      </c>
      <c r="BY1964" s="52" t="s">
        <v>811</v>
      </c>
      <c r="BZ1964" s="52" t="s">
        <v>1701</v>
      </c>
    </row>
    <row r="1965" spans="54:78" x14ac:dyDescent="0.3">
      <c r="BB1965" s="105" t="e">
        <f>VLOOKUP(C1965,#REF!, 2,FALSE)</f>
        <v>#REF!</v>
      </c>
      <c r="BP1965" s="52" t="s">
        <v>5806</v>
      </c>
      <c r="BQ1965" s="52" t="s">
        <v>786</v>
      </c>
      <c r="BR1965" s="52" t="s">
        <v>3654</v>
      </c>
      <c r="BX1965" s="52" t="s">
        <v>5806</v>
      </c>
      <c r="BY1965" s="52" t="s">
        <v>786</v>
      </c>
      <c r="BZ1965" s="52" t="s">
        <v>3654</v>
      </c>
    </row>
    <row r="1966" spans="54:78" x14ac:dyDescent="0.3">
      <c r="BB1966" s="105" t="e">
        <f>VLOOKUP(C1966,#REF!, 2,FALSE)</f>
        <v>#REF!</v>
      </c>
      <c r="BP1966" s="52" t="s">
        <v>5807</v>
      </c>
      <c r="BQ1966" s="52" t="s">
        <v>3223</v>
      </c>
      <c r="BR1966" s="52" t="s">
        <v>1273</v>
      </c>
      <c r="BX1966" s="52" t="s">
        <v>5807</v>
      </c>
      <c r="BY1966" s="52" t="s">
        <v>3223</v>
      </c>
      <c r="BZ1966" s="52" t="s">
        <v>1273</v>
      </c>
    </row>
    <row r="1967" spans="54:78" x14ac:dyDescent="0.3">
      <c r="BB1967" s="105" t="e">
        <f>VLOOKUP(C1967,#REF!, 2,FALSE)</f>
        <v>#REF!</v>
      </c>
      <c r="BP1967" s="52" t="s">
        <v>5808</v>
      </c>
      <c r="BQ1967" s="52" t="s">
        <v>624</v>
      </c>
      <c r="BR1967" s="52" t="s">
        <v>5809</v>
      </c>
      <c r="BX1967" s="52" t="s">
        <v>5808</v>
      </c>
      <c r="BY1967" s="52" t="s">
        <v>624</v>
      </c>
      <c r="BZ1967" s="52" t="s">
        <v>5809</v>
      </c>
    </row>
    <row r="1968" spans="54:78" x14ac:dyDescent="0.3">
      <c r="BB1968" s="105" t="e">
        <f>VLOOKUP(C1968,#REF!, 2,FALSE)</f>
        <v>#REF!</v>
      </c>
      <c r="BP1968" s="52" t="s">
        <v>5811</v>
      </c>
      <c r="BQ1968" s="52" t="s">
        <v>1350</v>
      </c>
      <c r="BR1968" s="52" t="s">
        <v>5812</v>
      </c>
      <c r="BX1968" s="52" t="s">
        <v>5811</v>
      </c>
      <c r="BY1968" s="52" t="s">
        <v>1350</v>
      </c>
      <c r="BZ1968" s="52" t="s">
        <v>5812</v>
      </c>
    </row>
    <row r="1969" spans="54:78" x14ac:dyDescent="0.3">
      <c r="BB1969" s="105" t="e">
        <f>VLOOKUP(C1969,#REF!, 2,FALSE)</f>
        <v>#REF!</v>
      </c>
      <c r="BP1969" s="52" t="s">
        <v>168</v>
      </c>
      <c r="BQ1969" s="52" t="s">
        <v>642</v>
      </c>
      <c r="BR1969" s="52" t="s">
        <v>2483</v>
      </c>
      <c r="BX1969" s="52" t="s">
        <v>168</v>
      </c>
      <c r="BY1969" s="52" t="s">
        <v>642</v>
      </c>
      <c r="BZ1969" s="52" t="s">
        <v>2483</v>
      </c>
    </row>
    <row r="1970" spans="54:78" x14ac:dyDescent="0.3">
      <c r="BB1970" s="105" t="e">
        <f>VLOOKUP(C1970,#REF!, 2,FALSE)</f>
        <v>#REF!</v>
      </c>
      <c r="BP1970" s="52" t="s">
        <v>5813</v>
      </c>
      <c r="BQ1970" s="52" t="s">
        <v>675</v>
      </c>
      <c r="BR1970" s="52" t="s">
        <v>5814</v>
      </c>
      <c r="BX1970" s="52" t="s">
        <v>5813</v>
      </c>
      <c r="BY1970" s="52" t="s">
        <v>675</v>
      </c>
      <c r="BZ1970" s="52" t="s">
        <v>5814</v>
      </c>
    </row>
    <row r="1971" spans="54:78" x14ac:dyDescent="0.3">
      <c r="BB1971" s="105" t="e">
        <f>VLOOKUP(C1971,#REF!, 2,FALSE)</f>
        <v>#REF!</v>
      </c>
      <c r="BP1971" s="52" t="s">
        <v>5815</v>
      </c>
      <c r="BQ1971" s="52" t="s">
        <v>1021</v>
      </c>
      <c r="BR1971" s="52" t="s">
        <v>1061</v>
      </c>
      <c r="BX1971" s="52" t="s">
        <v>5815</v>
      </c>
      <c r="BY1971" s="52" t="s">
        <v>1021</v>
      </c>
      <c r="BZ1971" s="52" t="s">
        <v>1061</v>
      </c>
    </row>
    <row r="1972" spans="54:78" x14ac:dyDescent="0.3">
      <c r="BB1972" s="105" t="e">
        <f>VLOOKUP(C1972,#REF!, 2,FALSE)</f>
        <v>#REF!</v>
      </c>
      <c r="BP1972" s="52" t="s">
        <v>5816</v>
      </c>
      <c r="BQ1972" s="52" t="s">
        <v>1021</v>
      </c>
      <c r="BR1972" s="52" t="s">
        <v>5817</v>
      </c>
      <c r="BX1972" s="52" t="s">
        <v>5816</v>
      </c>
      <c r="BY1972" s="52" t="s">
        <v>1021</v>
      </c>
      <c r="BZ1972" s="52" t="s">
        <v>5817</v>
      </c>
    </row>
    <row r="1973" spans="54:78" x14ac:dyDescent="0.3">
      <c r="BB1973" s="105" t="e">
        <f>VLOOKUP(C1973,#REF!, 2,FALSE)</f>
        <v>#REF!</v>
      </c>
      <c r="BP1973" s="52" t="s">
        <v>5818</v>
      </c>
      <c r="BQ1973" s="52" t="s">
        <v>663</v>
      </c>
      <c r="BR1973" s="52" t="s">
        <v>1351</v>
      </c>
      <c r="BX1973" s="52" t="s">
        <v>5818</v>
      </c>
      <c r="BY1973" s="52" t="s">
        <v>663</v>
      </c>
      <c r="BZ1973" s="52" t="s">
        <v>1351</v>
      </c>
    </row>
    <row r="1974" spans="54:78" x14ac:dyDescent="0.3">
      <c r="BB1974" s="105" t="e">
        <f>VLOOKUP(C1974,#REF!, 2,FALSE)</f>
        <v>#REF!</v>
      </c>
      <c r="BP1974" s="52" t="s">
        <v>1100</v>
      </c>
      <c r="BQ1974" s="52" t="s">
        <v>779</v>
      </c>
      <c r="BR1974" s="52" t="s">
        <v>2701</v>
      </c>
      <c r="BX1974" s="52" t="s">
        <v>1100</v>
      </c>
      <c r="BY1974" s="52" t="s">
        <v>779</v>
      </c>
      <c r="BZ1974" s="52" t="s">
        <v>2701</v>
      </c>
    </row>
    <row r="1975" spans="54:78" x14ac:dyDescent="0.3">
      <c r="BB1975" s="105" t="e">
        <f>VLOOKUP(C1975,#REF!, 2,FALSE)</f>
        <v>#REF!</v>
      </c>
      <c r="BP1975" s="52" t="s">
        <v>143</v>
      </c>
      <c r="BQ1975" s="52" t="s">
        <v>743</v>
      </c>
      <c r="BR1975" s="52" t="s">
        <v>5161</v>
      </c>
      <c r="BX1975" s="52" t="s">
        <v>143</v>
      </c>
      <c r="BY1975" s="52" t="s">
        <v>743</v>
      </c>
      <c r="BZ1975" s="52" t="s">
        <v>5161</v>
      </c>
    </row>
    <row r="1976" spans="54:78" x14ac:dyDescent="0.3">
      <c r="BB1976" s="105" t="e">
        <f>VLOOKUP(C1976,#REF!, 2,FALSE)</f>
        <v>#REF!</v>
      </c>
      <c r="BP1976" s="52" t="s">
        <v>5819</v>
      </c>
      <c r="BQ1976" s="52" t="s">
        <v>667</v>
      </c>
      <c r="BR1976" s="52" t="s">
        <v>2468</v>
      </c>
      <c r="BX1976" s="52" t="s">
        <v>5819</v>
      </c>
      <c r="BY1976" s="52" t="s">
        <v>667</v>
      </c>
      <c r="BZ1976" s="52" t="s">
        <v>2468</v>
      </c>
    </row>
    <row r="1977" spans="54:78" x14ac:dyDescent="0.3">
      <c r="BB1977" s="105" t="e">
        <f>VLOOKUP(C1977,#REF!, 2,FALSE)</f>
        <v>#REF!</v>
      </c>
      <c r="BP1977" s="52" t="s">
        <v>5820</v>
      </c>
      <c r="BQ1977" s="52" t="s">
        <v>1350</v>
      </c>
      <c r="BR1977" s="52" t="s">
        <v>1346</v>
      </c>
      <c r="BX1977" s="52" t="s">
        <v>5820</v>
      </c>
      <c r="BY1977" s="52" t="s">
        <v>1350</v>
      </c>
      <c r="BZ1977" s="52" t="s">
        <v>1346</v>
      </c>
    </row>
    <row r="1978" spans="54:78" x14ac:dyDescent="0.3">
      <c r="BB1978" s="105" t="e">
        <f>VLOOKUP(C1978,#REF!, 2,FALSE)</f>
        <v>#REF!</v>
      </c>
      <c r="BP1978" s="52" t="s">
        <v>5821</v>
      </c>
      <c r="BQ1978" s="52" t="s">
        <v>3223</v>
      </c>
      <c r="BR1978" s="52" t="s">
        <v>1701</v>
      </c>
      <c r="BX1978" s="52" t="s">
        <v>5821</v>
      </c>
      <c r="BY1978" s="52" t="s">
        <v>3223</v>
      </c>
      <c r="BZ1978" s="52" t="s">
        <v>1701</v>
      </c>
    </row>
    <row r="1979" spans="54:78" x14ac:dyDescent="0.3">
      <c r="BB1979" s="105" t="e">
        <f>VLOOKUP(C1979,#REF!, 2,FALSE)</f>
        <v>#REF!</v>
      </c>
      <c r="BP1979" s="52" t="s">
        <v>5822</v>
      </c>
      <c r="BQ1979" s="52" t="s">
        <v>2993</v>
      </c>
      <c r="BR1979" s="52" t="s">
        <v>2993</v>
      </c>
      <c r="BX1979" s="52" t="s">
        <v>5822</v>
      </c>
      <c r="BY1979" s="52" t="s">
        <v>2993</v>
      </c>
      <c r="BZ1979" s="52" t="s">
        <v>2993</v>
      </c>
    </row>
    <row r="1980" spans="54:78" x14ac:dyDescent="0.3">
      <c r="BB1980" s="105" t="e">
        <f>VLOOKUP(C1980,#REF!, 2,FALSE)</f>
        <v>#REF!</v>
      </c>
      <c r="BP1980" s="52" t="s">
        <v>5823</v>
      </c>
      <c r="BQ1980" s="52" t="s">
        <v>2993</v>
      </c>
      <c r="BR1980" s="52" t="s">
        <v>2993</v>
      </c>
      <c r="BX1980" s="52" t="s">
        <v>5823</v>
      </c>
      <c r="BY1980" s="52" t="s">
        <v>2993</v>
      </c>
      <c r="BZ1980" s="52" t="s">
        <v>2993</v>
      </c>
    </row>
    <row r="1981" spans="54:78" x14ac:dyDescent="0.3">
      <c r="BB1981" s="105" t="e">
        <f>VLOOKUP(C1981,#REF!, 2,FALSE)</f>
        <v>#REF!</v>
      </c>
      <c r="BP1981" s="52" t="s">
        <v>5825</v>
      </c>
      <c r="BQ1981" s="52" t="s">
        <v>642</v>
      </c>
      <c r="BR1981" s="52" t="s">
        <v>1529</v>
      </c>
      <c r="BX1981" s="52" t="s">
        <v>5825</v>
      </c>
      <c r="BY1981" s="52" t="s">
        <v>642</v>
      </c>
      <c r="BZ1981" s="52" t="s">
        <v>1529</v>
      </c>
    </row>
    <row r="1982" spans="54:78" x14ac:dyDescent="0.3">
      <c r="BB1982" s="105" t="e">
        <f>VLOOKUP(C1982,#REF!, 2,FALSE)</f>
        <v>#REF!</v>
      </c>
      <c r="BP1982" s="52" t="s">
        <v>5826</v>
      </c>
      <c r="BQ1982" s="52" t="s">
        <v>1350</v>
      </c>
      <c r="BR1982" s="52" t="s">
        <v>5181</v>
      </c>
      <c r="BX1982" s="52" t="s">
        <v>5826</v>
      </c>
      <c r="BY1982" s="52" t="s">
        <v>1350</v>
      </c>
      <c r="BZ1982" s="52" t="s">
        <v>5181</v>
      </c>
    </row>
    <row r="1983" spans="54:78" x14ac:dyDescent="0.3">
      <c r="BB1983" s="105" t="e">
        <f>VLOOKUP(C1983,#REF!, 2,FALSE)</f>
        <v>#REF!</v>
      </c>
      <c r="BP1983" s="52" t="s">
        <v>5827</v>
      </c>
      <c r="BQ1983" s="52" t="s">
        <v>672</v>
      </c>
      <c r="BR1983" s="52" t="s">
        <v>4745</v>
      </c>
      <c r="BX1983" s="52" t="s">
        <v>5827</v>
      </c>
      <c r="BY1983" s="52" t="s">
        <v>672</v>
      </c>
      <c r="BZ1983" s="52" t="s">
        <v>4745</v>
      </c>
    </row>
    <row r="1984" spans="54:78" x14ac:dyDescent="0.3">
      <c r="BB1984" s="105" t="e">
        <f>VLOOKUP(C1984,#REF!, 2,FALSE)</f>
        <v>#REF!</v>
      </c>
      <c r="BP1984" s="52" t="s">
        <v>5828</v>
      </c>
      <c r="BQ1984" s="52" t="s">
        <v>3019</v>
      </c>
      <c r="BR1984" s="52" t="s">
        <v>2993</v>
      </c>
      <c r="BX1984" s="52" t="s">
        <v>5828</v>
      </c>
      <c r="BY1984" s="52" t="s">
        <v>3019</v>
      </c>
      <c r="BZ1984" s="52" t="s">
        <v>2993</v>
      </c>
    </row>
    <row r="1985" spans="54:78" x14ac:dyDescent="0.3">
      <c r="BB1985" s="105" t="e">
        <f>VLOOKUP(C1985,#REF!, 2,FALSE)</f>
        <v>#REF!</v>
      </c>
      <c r="BP1985" s="52" t="s">
        <v>5830</v>
      </c>
      <c r="BQ1985" s="52" t="s">
        <v>3099</v>
      </c>
      <c r="BR1985" s="52" t="s">
        <v>1278</v>
      </c>
      <c r="BX1985" s="52" t="s">
        <v>5830</v>
      </c>
      <c r="BY1985" s="52" t="s">
        <v>3099</v>
      </c>
      <c r="BZ1985" s="52" t="s">
        <v>1278</v>
      </c>
    </row>
    <row r="1986" spans="54:78" x14ac:dyDescent="0.3">
      <c r="BB1986" s="105" t="e">
        <f>VLOOKUP(C1986,#REF!, 2,FALSE)</f>
        <v>#REF!</v>
      </c>
      <c r="BP1986" s="52" t="s">
        <v>5831</v>
      </c>
      <c r="BQ1986" s="52" t="s">
        <v>779</v>
      </c>
      <c r="BR1986" s="52" t="s">
        <v>5832</v>
      </c>
      <c r="BX1986" s="52" t="s">
        <v>5831</v>
      </c>
      <c r="BY1986" s="52" t="s">
        <v>779</v>
      </c>
      <c r="BZ1986" s="52" t="s">
        <v>5832</v>
      </c>
    </row>
    <row r="1987" spans="54:78" x14ac:dyDescent="0.3">
      <c r="BB1987" s="105" t="e">
        <f>VLOOKUP(C1987,#REF!, 2,FALSE)</f>
        <v>#REF!</v>
      </c>
      <c r="BP1987" s="52" t="s">
        <v>91</v>
      </c>
      <c r="BQ1987" s="52" t="s">
        <v>668</v>
      </c>
      <c r="BR1987" s="52" t="s">
        <v>4394</v>
      </c>
      <c r="BX1987" s="52" t="s">
        <v>91</v>
      </c>
      <c r="BY1987" s="52" t="s">
        <v>668</v>
      </c>
      <c r="BZ1987" s="52" t="s">
        <v>4394</v>
      </c>
    </row>
    <row r="1988" spans="54:78" x14ac:dyDescent="0.3">
      <c r="BB1988" s="105" t="e">
        <f>VLOOKUP(C1988,#REF!, 2,FALSE)</f>
        <v>#REF!</v>
      </c>
      <c r="BP1988" s="52" t="s">
        <v>5833</v>
      </c>
      <c r="BQ1988" s="52" t="s">
        <v>3103</v>
      </c>
      <c r="BR1988" s="52" t="s">
        <v>4550</v>
      </c>
      <c r="BX1988" s="52" t="s">
        <v>5833</v>
      </c>
      <c r="BY1988" s="52" t="s">
        <v>3103</v>
      </c>
      <c r="BZ1988" s="52" t="s">
        <v>4550</v>
      </c>
    </row>
    <row r="1989" spans="54:78" x14ac:dyDescent="0.3">
      <c r="BB1989" s="105" t="e">
        <f>VLOOKUP(C1989,#REF!, 2,FALSE)</f>
        <v>#REF!</v>
      </c>
      <c r="BP1989" s="52" t="s">
        <v>5834</v>
      </c>
      <c r="BQ1989" s="52" t="s">
        <v>1350</v>
      </c>
      <c r="BR1989" s="52" t="s">
        <v>5835</v>
      </c>
      <c r="BX1989" s="52" t="s">
        <v>5834</v>
      </c>
      <c r="BY1989" s="52" t="s">
        <v>1350</v>
      </c>
      <c r="BZ1989" s="52" t="s">
        <v>5835</v>
      </c>
    </row>
    <row r="1990" spans="54:78" x14ac:dyDescent="0.3">
      <c r="BB1990" s="105" t="e">
        <f>VLOOKUP(C1990,#REF!, 2,FALSE)</f>
        <v>#REF!</v>
      </c>
      <c r="BP1990" s="52" t="s">
        <v>5836</v>
      </c>
      <c r="BQ1990" s="52" t="s">
        <v>1280</v>
      </c>
      <c r="BR1990" s="52" t="s">
        <v>4895</v>
      </c>
      <c r="BX1990" s="52" t="s">
        <v>5836</v>
      </c>
      <c r="BY1990" s="52" t="s">
        <v>1280</v>
      </c>
      <c r="BZ1990" s="52" t="s">
        <v>4895</v>
      </c>
    </row>
    <row r="1991" spans="54:78" x14ac:dyDescent="0.3">
      <c r="BB1991" s="105" t="e">
        <f>VLOOKUP(C1991,#REF!, 2,FALSE)</f>
        <v>#REF!</v>
      </c>
      <c r="BP1991" s="52" t="s">
        <v>5837</v>
      </c>
      <c r="BQ1991" s="52" t="s">
        <v>636</v>
      </c>
      <c r="BR1991" s="52" t="s">
        <v>3970</v>
      </c>
      <c r="BX1991" s="52" t="s">
        <v>5837</v>
      </c>
      <c r="BY1991" s="52" t="s">
        <v>636</v>
      </c>
      <c r="BZ1991" s="52" t="s">
        <v>3970</v>
      </c>
    </row>
    <row r="1992" spans="54:78" x14ac:dyDescent="0.3">
      <c r="BB1992" s="105" t="e">
        <f>VLOOKUP(C1992,#REF!, 2,FALSE)</f>
        <v>#REF!</v>
      </c>
      <c r="BP1992" s="52" t="s">
        <v>1101</v>
      </c>
      <c r="BQ1992" s="52" t="s">
        <v>3223</v>
      </c>
      <c r="BR1992" s="52" t="s">
        <v>5838</v>
      </c>
      <c r="BX1992" s="52" t="s">
        <v>1101</v>
      </c>
      <c r="BY1992" s="52" t="s">
        <v>3223</v>
      </c>
      <c r="BZ1992" s="52" t="s">
        <v>5838</v>
      </c>
    </row>
    <row r="1993" spans="54:78" x14ac:dyDescent="0.3">
      <c r="BB1993" s="105" t="e">
        <f>VLOOKUP(C1993,#REF!, 2,FALSE)</f>
        <v>#REF!</v>
      </c>
      <c r="BP1993" s="52" t="s">
        <v>5839</v>
      </c>
      <c r="BQ1993" s="52" t="s">
        <v>3223</v>
      </c>
      <c r="BR1993" s="52" t="s">
        <v>5840</v>
      </c>
      <c r="BX1993" s="52" t="s">
        <v>5839</v>
      </c>
      <c r="BY1993" s="52" t="s">
        <v>3223</v>
      </c>
      <c r="BZ1993" s="52" t="s">
        <v>5840</v>
      </c>
    </row>
    <row r="1994" spans="54:78" x14ac:dyDescent="0.3">
      <c r="BB1994" s="105" t="e">
        <f>VLOOKUP(C1994,#REF!, 2,FALSE)</f>
        <v>#REF!</v>
      </c>
      <c r="BP1994" s="52" t="s">
        <v>5841</v>
      </c>
      <c r="BQ1994" s="52" t="s">
        <v>1350</v>
      </c>
      <c r="BR1994" s="52" t="s">
        <v>5842</v>
      </c>
      <c r="BX1994" s="52" t="s">
        <v>5841</v>
      </c>
      <c r="BY1994" s="52" t="s">
        <v>1350</v>
      </c>
      <c r="BZ1994" s="52" t="s">
        <v>5842</v>
      </c>
    </row>
    <row r="1995" spans="54:78" x14ac:dyDescent="0.3">
      <c r="BB1995" s="105" t="e">
        <f>VLOOKUP(C1995,#REF!, 2,FALSE)</f>
        <v>#REF!</v>
      </c>
      <c r="BP1995" s="52" t="s">
        <v>1102</v>
      </c>
      <c r="BQ1995" s="52" t="s">
        <v>857</v>
      </c>
      <c r="BR1995" s="52" t="s">
        <v>5843</v>
      </c>
      <c r="BX1995" s="52" t="s">
        <v>1102</v>
      </c>
      <c r="BY1995" s="52" t="s">
        <v>857</v>
      </c>
      <c r="BZ1995" s="52" t="s">
        <v>5843</v>
      </c>
    </row>
    <row r="1996" spans="54:78" x14ac:dyDescent="0.3">
      <c r="BB1996" s="105" t="e">
        <f>VLOOKUP(C1996,#REF!, 2,FALSE)</f>
        <v>#REF!</v>
      </c>
      <c r="BP1996" s="52" t="s">
        <v>5844</v>
      </c>
      <c r="BQ1996" s="52" t="s">
        <v>624</v>
      </c>
      <c r="BR1996" s="52" t="s">
        <v>5845</v>
      </c>
      <c r="BX1996" s="52" t="s">
        <v>5844</v>
      </c>
      <c r="BY1996" s="52" t="s">
        <v>624</v>
      </c>
      <c r="BZ1996" s="52" t="s">
        <v>5845</v>
      </c>
    </row>
    <row r="1997" spans="54:78" x14ac:dyDescent="0.3">
      <c r="BB1997" s="105" t="e">
        <f>VLOOKUP(C1997,#REF!, 2,FALSE)</f>
        <v>#REF!</v>
      </c>
      <c r="BP1997" s="52" t="s">
        <v>5846</v>
      </c>
      <c r="BQ1997" s="52" t="s">
        <v>738</v>
      </c>
      <c r="BR1997" s="52" t="s">
        <v>5847</v>
      </c>
      <c r="BX1997" s="52" t="s">
        <v>5846</v>
      </c>
      <c r="BY1997" s="52" t="s">
        <v>738</v>
      </c>
      <c r="BZ1997" s="52" t="s">
        <v>5847</v>
      </c>
    </row>
    <row r="1998" spans="54:78" x14ac:dyDescent="0.3">
      <c r="BB1998" s="105" t="e">
        <f>VLOOKUP(C1998,#REF!, 2,FALSE)</f>
        <v>#REF!</v>
      </c>
      <c r="BP1998" s="52" t="s">
        <v>1103</v>
      </c>
      <c r="BQ1998" s="52" t="s">
        <v>621</v>
      </c>
      <c r="BR1998" s="52" t="s">
        <v>5848</v>
      </c>
      <c r="BX1998" s="52" t="s">
        <v>1103</v>
      </c>
      <c r="BY1998" s="52" t="s">
        <v>621</v>
      </c>
      <c r="BZ1998" s="52" t="s">
        <v>5848</v>
      </c>
    </row>
    <row r="1999" spans="54:78" x14ac:dyDescent="0.3">
      <c r="BB1999" s="105" t="e">
        <f>VLOOKUP(C1999,#REF!, 2,FALSE)</f>
        <v>#REF!</v>
      </c>
      <c r="BP1999" s="52" t="s">
        <v>5849</v>
      </c>
      <c r="BQ1999" s="52" t="s">
        <v>849</v>
      </c>
      <c r="BR1999" s="52" t="s">
        <v>4279</v>
      </c>
      <c r="BX1999" s="52" t="s">
        <v>5849</v>
      </c>
      <c r="BY1999" s="52" t="s">
        <v>849</v>
      </c>
      <c r="BZ1999" s="52" t="s">
        <v>4279</v>
      </c>
    </row>
    <row r="2000" spans="54:78" x14ac:dyDescent="0.3">
      <c r="BB2000" s="105" t="e">
        <f>VLOOKUP(C2000,#REF!, 2,FALSE)</f>
        <v>#REF!</v>
      </c>
      <c r="BP2000" s="52" t="s">
        <v>5850</v>
      </c>
      <c r="BQ2000" s="52" t="s">
        <v>636</v>
      </c>
      <c r="BR2000" s="52" t="s">
        <v>5851</v>
      </c>
      <c r="BX2000" s="52" t="s">
        <v>5850</v>
      </c>
      <c r="BY2000" s="52" t="s">
        <v>636</v>
      </c>
      <c r="BZ2000" s="52" t="s">
        <v>5851</v>
      </c>
    </row>
    <row r="2001" spans="54:78" x14ac:dyDescent="0.3">
      <c r="BB2001" s="105" t="e">
        <f>VLOOKUP(C2001,#REF!, 2,FALSE)</f>
        <v>#REF!</v>
      </c>
      <c r="BP2001" s="52" t="s">
        <v>92</v>
      </c>
      <c r="BQ2001" s="52" t="s">
        <v>818</v>
      </c>
      <c r="BR2001" s="52" t="s">
        <v>5852</v>
      </c>
      <c r="BX2001" s="52" t="s">
        <v>92</v>
      </c>
      <c r="BY2001" s="52" t="s">
        <v>818</v>
      </c>
      <c r="BZ2001" s="52" t="s">
        <v>5852</v>
      </c>
    </row>
    <row r="2002" spans="54:78" x14ac:dyDescent="0.3">
      <c r="BB2002" s="105" t="e">
        <f>VLOOKUP(C2002,#REF!, 2,FALSE)</f>
        <v>#REF!</v>
      </c>
      <c r="BP2002" s="52" t="s">
        <v>5853</v>
      </c>
      <c r="BQ2002" s="52" t="s">
        <v>849</v>
      </c>
      <c r="BR2002" s="52" t="s">
        <v>3812</v>
      </c>
      <c r="BX2002" s="52" t="s">
        <v>5853</v>
      </c>
      <c r="BY2002" s="52" t="s">
        <v>849</v>
      </c>
      <c r="BZ2002" s="52" t="s">
        <v>3812</v>
      </c>
    </row>
    <row r="2003" spans="54:78" x14ac:dyDescent="0.3">
      <c r="BB2003" s="105" t="e">
        <f>VLOOKUP(C2003,#REF!, 2,FALSE)</f>
        <v>#REF!</v>
      </c>
      <c r="BP2003" s="52" t="s">
        <v>5855</v>
      </c>
      <c r="BQ2003" s="52" t="s">
        <v>669</v>
      </c>
      <c r="BR2003" s="52" t="s">
        <v>5856</v>
      </c>
      <c r="BX2003" s="52" t="s">
        <v>5855</v>
      </c>
      <c r="BY2003" s="52" t="s">
        <v>669</v>
      </c>
      <c r="BZ2003" s="52" t="s">
        <v>5856</v>
      </c>
    </row>
    <row r="2004" spans="54:78" x14ac:dyDescent="0.3">
      <c r="BB2004" s="105" t="e">
        <f>VLOOKUP(C2004,#REF!, 2,FALSE)</f>
        <v>#REF!</v>
      </c>
      <c r="BP2004" s="52" t="s">
        <v>5857</v>
      </c>
      <c r="BQ2004" s="52" t="s">
        <v>857</v>
      </c>
      <c r="BR2004" s="52" t="s">
        <v>2101</v>
      </c>
      <c r="BX2004" s="52" t="s">
        <v>5857</v>
      </c>
      <c r="BY2004" s="52" t="s">
        <v>857</v>
      </c>
      <c r="BZ2004" s="52" t="s">
        <v>2101</v>
      </c>
    </row>
    <row r="2005" spans="54:78" x14ac:dyDescent="0.3">
      <c r="BB2005" s="105" t="e">
        <f>VLOOKUP(C2005,#REF!, 2,FALSE)</f>
        <v>#REF!</v>
      </c>
      <c r="BP2005" s="52" t="s">
        <v>93</v>
      </c>
      <c r="BQ2005" s="52" t="s">
        <v>849</v>
      </c>
      <c r="BR2005" s="52" t="s">
        <v>5544</v>
      </c>
      <c r="BX2005" s="52" t="s">
        <v>93</v>
      </c>
      <c r="BY2005" s="52" t="s">
        <v>849</v>
      </c>
      <c r="BZ2005" s="52" t="s">
        <v>5544</v>
      </c>
    </row>
    <row r="2006" spans="54:78" x14ac:dyDescent="0.3">
      <c r="BB2006" s="105" t="e">
        <f>VLOOKUP(C2006,#REF!, 2,FALSE)</f>
        <v>#REF!</v>
      </c>
      <c r="BP2006" s="52" t="s">
        <v>5858</v>
      </c>
      <c r="BQ2006" s="52" t="s">
        <v>849</v>
      </c>
      <c r="BR2006" s="52" t="s">
        <v>946</v>
      </c>
      <c r="BX2006" s="52" t="s">
        <v>5858</v>
      </c>
      <c r="BY2006" s="52" t="s">
        <v>849</v>
      </c>
      <c r="BZ2006" s="52" t="s">
        <v>946</v>
      </c>
    </row>
    <row r="2007" spans="54:78" x14ac:dyDescent="0.3">
      <c r="BB2007" s="105" t="e">
        <f>VLOOKUP(C2007,#REF!, 2,FALSE)</f>
        <v>#REF!</v>
      </c>
      <c r="BP2007" s="52" t="s">
        <v>5859</v>
      </c>
      <c r="BQ2007" s="52" t="s">
        <v>857</v>
      </c>
      <c r="BR2007" s="52" t="s">
        <v>2993</v>
      </c>
      <c r="BX2007" s="52" t="s">
        <v>5859</v>
      </c>
      <c r="BY2007" s="52" t="s">
        <v>857</v>
      </c>
      <c r="BZ2007" s="52" t="s">
        <v>2993</v>
      </c>
    </row>
    <row r="2008" spans="54:78" x14ac:dyDescent="0.3">
      <c r="BB2008" s="105" t="e">
        <f>VLOOKUP(C2008,#REF!, 2,FALSE)</f>
        <v>#REF!</v>
      </c>
      <c r="BP2008" s="52" t="s">
        <v>5860</v>
      </c>
      <c r="BQ2008" s="52" t="s">
        <v>3019</v>
      </c>
      <c r="BR2008" s="52" t="s">
        <v>5862</v>
      </c>
      <c r="BX2008" s="52" t="s">
        <v>5860</v>
      </c>
      <c r="BY2008" s="52" t="s">
        <v>3019</v>
      </c>
      <c r="BZ2008" s="52" t="s">
        <v>5862</v>
      </c>
    </row>
    <row r="2009" spans="54:78" x14ac:dyDescent="0.3">
      <c r="BB2009" s="105" t="e">
        <f>VLOOKUP(C2009,#REF!, 2,FALSE)</f>
        <v>#REF!</v>
      </c>
      <c r="BP2009" s="52" t="s">
        <v>5863</v>
      </c>
      <c r="BQ2009" s="52" t="s">
        <v>849</v>
      </c>
      <c r="BR2009" s="52" t="s">
        <v>5544</v>
      </c>
      <c r="BX2009" s="52" t="s">
        <v>5863</v>
      </c>
      <c r="BY2009" s="52" t="s">
        <v>849</v>
      </c>
      <c r="BZ2009" s="52" t="s">
        <v>5544</v>
      </c>
    </row>
    <row r="2010" spans="54:78" x14ac:dyDescent="0.3">
      <c r="BB2010" s="105" t="e">
        <f>VLOOKUP(C2010,#REF!, 2,FALSE)</f>
        <v>#REF!</v>
      </c>
      <c r="BP2010" s="52" t="s">
        <v>94</v>
      </c>
      <c r="BQ2010" s="52" t="s">
        <v>672</v>
      </c>
      <c r="BR2010" s="52" t="s">
        <v>4544</v>
      </c>
      <c r="BX2010" s="52" t="s">
        <v>94</v>
      </c>
      <c r="BY2010" s="52" t="s">
        <v>672</v>
      </c>
      <c r="BZ2010" s="52" t="s">
        <v>4544</v>
      </c>
    </row>
    <row r="2011" spans="54:78" x14ac:dyDescent="0.3">
      <c r="BB2011" s="105" t="e">
        <f>VLOOKUP(C2011,#REF!, 2,FALSE)</f>
        <v>#REF!</v>
      </c>
      <c r="BP2011" s="52" t="s">
        <v>5864</v>
      </c>
      <c r="BQ2011" s="52" t="s">
        <v>1350</v>
      </c>
      <c r="BR2011" s="52" t="s">
        <v>5865</v>
      </c>
      <c r="BX2011" s="52" t="s">
        <v>5864</v>
      </c>
      <c r="BY2011" s="52" t="s">
        <v>1350</v>
      </c>
      <c r="BZ2011" s="52" t="s">
        <v>5865</v>
      </c>
    </row>
    <row r="2012" spans="54:78" x14ac:dyDescent="0.3">
      <c r="BB2012" s="105" t="e">
        <f>VLOOKUP(C2012,#REF!, 2,FALSE)</f>
        <v>#REF!</v>
      </c>
      <c r="BP2012" s="52" t="s">
        <v>5866</v>
      </c>
      <c r="BQ2012" s="52" t="s">
        <v>622</v>
      </c>
      <c r="BR2012" s="52" t="s">
        <v>2067</v>
      </c>
      <c r="BX2012" s="52" t="s">
        <v>5866</v>
      </c>
      <c r="BY2012" s="52" t="s">
        <v>622</v>
      </c>
      <c r="BZ2012" s="52" t="s">
        <v>2067</v>
      </c>
    </row>
    <row r="2013" spans="54:78" x14ac:dyDescent="0.3">
      <c r="BB2013" s="105" t="e">
        <f>VLOOKUP(C2013,#REF!, 2,FALSE)</f>
        <v>#REF!</v>
      </c>
      <c r="BP2013" s="52" t="s">
        <v>5867</v>
      </c>
      <c r="BQ2013" s="52" t="s">
        <v>1350</v>
      </c>
      <c r="BR2013" s="52" t="s">
        <v>5868</v>
      </c>
      <c r="BX2013" s="52" t="s">
        <v>5867</v>
      </c>
      <c r="BY2013" s="52" t="s">
        <v>1350</v>
      </c>
      <c r="BZ2013" s="52" t="s">
        <v>5868</v>
      </c>
    </row>
    <row r="2014" spans="54:78" x14ac:dyDescent="0.3">
      <c r="BB2014" s="105" t="e">
        <f>VLOOKUP(C2014,#REF!, 2,FALSE)</f>
        <v>#REF!</v>
      </c>
      <c r="BP2014" s="52" t="s">
        <v>5869</v>
      </c>
      <c r="BQ2014" s="52" t="s">
        <v>1350</v>
      </c>
      <c r="BR2014" s="52" t="s">
        <v>5871</v>
      </c>
      <c r="BX2014" s="52" t="s">
        <v>5869</v>
      </c>
      <c r="BY2014" s="52" t="s">
        <v>1350</v>
      </c>
      <c r="BZ2014" s="52" t="s">
        <v>5871</v>
      </c>
    </row>
    <row r="2015" spans="54:78" x14ac:dyDescent="0.3">
      <c r="BB2015" s="105" t="e">
        <f>VLOOKUP(C2015,#REF!, 2,FALSE)</f>
        <v>#REF!</v>
      </c>
      <c r="BP2015" s="52" t="s">
        <v>5872</v>
      </c>
      <c r="BQ2015" s="52" t="s">
        <v>936</v>
      </c>
      <c r="BR2015" s="52" t="s">
        <v>2993</v>
      </c>
      <c r="BX2015" s="52" t="s">
        <v>5872</v>
      </c>
      <c r="BY2015" s="52" t="s">
        <v>936</v>
      </c>
      <c r="BZ2015" s="52" t="s">
        <v>2993</v>
      </c>
    </row>
    <row r="2016" spans="54:78" x14ac:dyDescent="0.3">
      <c r="BB2016" s="105" t="e">
        <f>VLOOKUP(C2016,#REF!, 2,FALSE)</f>
        <v>#REF!</v>
      </c>
      <c r="BP2016" s="52" t="s">
        <v>5873</v>
      </c>
      <c r="BQ2016" s="52" t="s">
        <v>1280</v>
      </c>
      <c r="BR2016" s="52" t="s">
        <v>4005</v>
      </c>
      <c r="BX2016" s="52" t="s">
        <v>5873</v>
      </c>
      <c r="BY2016" s="52" t="s">
        <v>1280</v>
      </c>
      <c r="BZ2016" s="52" t="s">
        <v>4005</v>
      </c>
    </row>
    <row r="2017" spans="54:78" x14ac:dyDescent="0.3">
      <c r="BB2017" s="105" t="e">
        <f>VLOOKUP(C2017,#REF!, 2,FALSE)</f>
        <v>#REF!</v>
      </c>
      <c r="BP2017" s="52" t="s">
        <v>5874</v>
      </c>
      <c r="BQ2017" s="52" t="s">
        <v>675</v>
      </c>
      <c r="BR2017" s="52" t="s">
        <v>5410</v>
      </c>
      <c r="BX2017" s="52" t="s">
        <v>5874</v>
      </c>
      <c r="BY2017" s="52" t="s">
        <v>675</v>
      </c>
      <c r="BZ2017" s="52" t="s">
        <v>5410</v>
      </c>
    </row>
    <row r="2018" spans="54:78" x14ac:dyDescent="0.3">
      <c r="BB2018" s="105" t="e">
        <f>VLOOKUP(C2018,#REF!, 2,FALSE)</f>
        <v>#REF!</v>
      </c>
      <c r="BP2018" s="52" t="s">
        <v>5875</v>
      </c>
      <c r="BQ2018" s="52" t="s">
        <v>619</v>
      </c>
      <c r="BR2018" s="52" t="s">
        <v>5876</v>
      </c>
      <c r="BX2018" s="52" t="s">
        <v>5875</v>
      </c>
      <c r="BY2018" s="52" t="s">
        <v>619</v>
      </c>
      <c r="BZ2018" s="52" t="s">
        <v>5876</v>
      </c>
    </row>
    <row r="2019" spans="54:78" x14ac:dyDescent="0.3">
      <c r="BB2019" s="105" t="e">
        <f>VLOOKUP(C2019,#REF!, 2,FALSE)</f>
        <v>#REF!</v>
      </c>
      <c r="BP2019" s="52" t="s">
        <v>5877</v>
      </c>
      <c r="BQ2019" s="52" t="s">
        <v>726</v>
      </c>
      <c r="BR2019" s="52" t="s">
        <v>5878</v>
      </c>
      <c r="BX2019" s="52" t="s">
        <v>5877</v>
      </c>
      <c r="BY2019" s="52" t="s">
        <v>726</v>
      </c>
      <c r="BZ2019" s="52" t="s">
        <v>5878</v>
      </c>
    </row>
    <row r="2020" spans="54:78" x14ac:dyDescent="0.3">
      <c r="BB2020" s="105" t="e">
        <f>VLOOKUP(C2020,#REF!, 2,FALSE)</f>
        <v>#REF!</v>
      </c>
      <c r="BP2020" s="52" t="s">
        <v>5879</v>
      </c>
      <c r="BQ2020" s="52" t="s">
        <v>3223</v>
      </c>
      <c r="BR2020" s="52" t="s">
        <v>5880</v>
      </c>
      <c r="BX2020" s="52" t="s">
        <v>5879</v>
      </c>
      <c r="BY2020" s="52" t="s">
        <v>3223</v>
      </c>
      <c r="BZ2020" s="52" t="s">
        <v>5880</v>
      </c>
    </row>
    <row r="2021" spans="54:78" x14ac:dyDescent="0.3">
      <c r="BB2021" s="105" t="e">
        <f>VLOOKUP(C2021,#REF!, 2,FALSE)</f>
        <v>#REF!</v>
      </c>
      <c r="BP2021" s="52" t="s">
        <v>5881</v>
      </c>
      <c r="BQ2021" s="52" t="s">
        <v>17040</v>
      </c>
      <c r="BR2021" s="52" t="s">
        <v>5882</v>
      </c>
      <c r="BX2021" s="52" t="s">
        <v>5881</v>
      </c>
      <c r="BY2021" s="52" t="s">
        <v>17040</v>
      </c>
      <c r="BZ2021" s="52" t="s">
        <v>5882</v>
      </c>
    </row>
    <row r="2022" spans="54:78" x14ac:dyDescent="0.3">
      <c r="BB2022" s="105" t="e">
        <f>VLOOKUP(C2022,#REF!, 2,FALSE)</f>
        <v>#REF!</v>
      </c>
      <c r="BP2022" s="52" t="s">
        <v>5883</v>
      </c>
      <c r="BQ2022" s="52" t="s">
        <v>3223</v>
      </c>
      <c r="BR2022" s="52" t="s">
        <v>778</v>
      </c>
      <c r="BX2022" s="52" t="s">
        <v>5883</v>
      </c>
      <c r="BY2022" s="52" t="s">
        <v>3223</v>
      </c>
      <c r="BZ2022" s="52" t="s">
        <v>778</v>
      </c>
    </row>
    <row r="2023" spans="54:78" x14ac:dyDescent="0.3">
      <c r="BB2023" s="105" t="e">
        <f>VLOOKUP(C2023,#REF!, 2,FALSE)</f>
        <v>#REF!</v>
      </c>
      <c r="BP2023" s="52" t="s">
        <v>5884</v>
      </c>
      <c r="BQ2023" s="52" t="s">
        <v>2993</v>
      </c>
      <c r="BR2023" s="52" t="s">
        <v>5885</v>
      </c>
      <c r="BX2023" s="52" t="s">
        <v>5884</v>
      </c>
      <c r="BY2023" s="52" t="s">
        <v>2993</v>
      </c>
      <c r="BZ2023" s="52" t="s">
        <v>5885</v>
      </c>
    </row>
    <row r="2024" spans="54:78" x14ac:dyDescent="0.3">
      <c r="BB2024" s="105" t="e">
        <f>VLOOKUP(C2024,#REF!, 2,FALSE)</f>
        <v>#REF!</v>
      </c>
      <c r="BP2024" s="52" t="s">
        <v>5886</v>
      </c>
      <c r="BQ2024" s="52" t="s">
        <v>1350</v>
      </c>
      <c r="BR2024" s="52" t="s">
        <v>2993</v>
      </c>
      <c r="BX2024" s="52" t="s">
        <v>5886</v>
      </c>
      <c r="BY2024" s="52" t="s">
        <v>1350</v>
      </c>
      <c r="BZ2024" s="52" t="s">
        <v>2993</v>
      </c>
    </row>
    <row r="2025" spans="54:78" x14ac:dyDescent="0.3">
      <c r="BB2025" s="105" t="e">
        <f>VLOOKUP(C2025,#REF!, 2,FALSE)</f>
        <v>#REF!</v>
      </c>
      <c r="BP2025" s="52" t="s">
        <v>5887</v>
      </c>
      <c r="BQ2025" s="52" t="s">
        <v>2988</v>
      </c>
      <c r="BR2025" s="52" t="s">
        <v>778</v>
      </c>
      <c r="BX2025" s="52" t="s">
        <v>5887</v>
      </c>
      <c r="BY2025" s="52" t="s">
        <v>2988</v>
      </c>
      <c r="BZ2025" s="52" t="s">
        <v>778</v>
      </c>
    </row>
    <row r="2026" spans="54:78" x14ac:dyDescent="0.3">
      <c r="BB2026" s="105" t="e">
        <f>VLOOKUP(C2026,#REF!, 2,FALSE)</f>
        <v>#REF!</v>
      </c>
      <c r="BP2026" s="52" t="s">
        <v>5888</v>
      </c>
      <c r="BQ2026" s="52" t="s">
        <v>2988</v>
      </c>
      <c r="BR2026" s="52" t="s">
        <v>5889</v>
      </c>
      <c r="BX2026" s="52" t="s">
        <v>5888</v>
      </c>
      <c r="BY2026" s="52" t="s">
        <v>2988</v>
      </c>
      <c r="BZ2026" s="52" t="s">
        <v>5889</v>
      </c>
    </row>
    <row r="2027" spans="54:78" x14ac:dyDescent="0.3">
      <c r="BB2027" s="105" t="e">
        <f>VLOOKUP(C2027,#REF!, 2,FALSE)</f>
        <v>#REF!</v>
      </c>
      <c r="BP2027" s="52" t="s">
        <v>5890</v>
      </c>
      <c r="BQ2027" s="52" t="s">
        <v>3019</v>
      </c>
      <c r="BR2027" s="52" t="s">
        <v>778</v>
      </c>
      <c r="BX2027" s="52" t="s">
        <v>5890</v>
      </c>
      <c r="BY2027" s="52" t="s">
        <v>3019</v>
      </c>
      <c r="BZ2027" s="52" t="s">
        <v>778</v>
      </c>
    </row>
    <row r="2028" spans="54:78" x14ac:dyDescent="0.3">
      <c r="BB2028" s="105" t="e">
        <f>VLOOKUP(C2028,#REF!, 2,FALSE)</f>
        <v>#REF!</v>
      </c>
      <c r="BP2028" s="52" t="s">
        <v>5891</v>
      </c>
      <c r="BQ2028" s="52" t="s">
        <v>3223</v>
      </c>
      <c r="BR2028" s="52" t="s">
        <v>778</v>
      </c>
      <c r="BX2028" s="52" t="s">
        <v>5891</v>
      </c>
      <c r="BY2028" s="52" t="s">
        <v>3223</v>
      </c>
      <c r="BZ2028" s="52" t="s">
        <v>778</v>
      </c>
    </row>
    <row r="2029" spans="54:78" x14ac:dyDescent="0.3">
      <c r="BB2029" s="105" t="e">
        <f>VLOOKUP(C2029,#REF!, 2,FALSE)</f>
        <v>#REF!</v>
      </c>
      <c r="BP2029" s="52" t="s">
        <v>5892</v>
      </c>
      <c r="BQ2029" s="52" t="s">
        <v>3223</v>
      </c>
      <c r="BR2029" s="52" t="s">
        <v>778</v>
      </c>
      <c r="BX2029" s="52" t="s">
        <v>5892</v>
      </c>
      <c r="BY2029" s="52" t="s">
        <v>3223</v>
      </c>
      <c r="BZ2029" s="52" t="s">
        <v>778</v>
      </c>
    </row>
    <row r="2030" spans="54:78" x14ac:dyDescent="0.3">
      <c r="BB2030" s="105" t="e">
        <f>VLOOKUP(C2030,#REF!, 2,FALSE)</f>
        <v>#REF!</v>
      </c>
      <c r="BP2030" s="52" t="s">
        <v>5893</v>
      </c>
      <c r="BQ2030" s="52" t="s">
        <v>2993</v>
      </c>
      <c r="BR2030" s="52" t="s">
        <v>778</v>
      </c>
      <c r="BX2030" s="52" t="s">
        <v>5893</v>
      </c>
      <c r="BY2030" s="52" t="s">
        <v>2993</v>
      </c>
      <c r="BZ2030" s="52" t="s">
        <v>778</v>
      </c>
    </row>
    <row r="2031" spans="54:78" x14ac:dyDescent="0.3">
      <c r="BB2031" s="105" t="e">
        <f>VLOOKUP(C2031,#REF!, 2,FALSE)</f>
        <v>#REF!</v>
      </c>
      <c r="BP2031" s="52" t="s">
        <v>5894</v>
      </c>
      <c r="BQ2031" s="52" t="s">
        <v>2988</v>
      </c>
      <c r="BR2031" s="52" t="s">
        <v>778</v>
      </c>
      <c r="BX2031" s="52" t="s">
        <v>5894</v>
      </c>
      <c r="BY2031" s="52" t="s">
        <v>2988</v>
      </c>
      <c r="BZ2031" s="52" t="s">
        <v>778</v>
      </c>
    </row>
    <row r="2032" spans="54:78" x14ac:dyDescent="0.3">
      <c r="BB2032" s="105" t="e">
        <f>VLOOKUP(C2032,#REF!, 2,FALSE)</f>
        <v>#REF!</v>
      </c>
      <c r="BP2032" s="52" t="s">
        <v>5895</v>
      </c>
      <c r="BQ2032" s="52" t="s">
        <v>1350</v>
      </c>
      <c r="BR2032" s="52" t="s">
        <v>5896</v>
      </c>
      <c r="BX2032" s="52" t="s">
        <v>5895</v>
      </c>
      <c r="BY2032" s="52" t="s">
        <v>1350</v>
      </c>
      <c r="BZ2032" s="52" t="s">
        <v>5896</v>
      </c>
    </row>
    <row r="2033" spans="54:78" x14ac:dyDescent="0.3">
      <c r="BB2033" s="105" t="e">
        <f>VLOOKUP(C2033,#REF!, 2,FALSE)</f>
        <v>#REF!</v>
      </c>
      <c r="BP2033" s="52" t="s">
        <v>5897</v>
      </c>
      <c r="BQ2033" s="52" t="s">
        <v>2988</v>
      </c>
      <c r="BR2033" s="52" t="s">
        <v>1278</v>
      </c>
      <c r="BX2033" s="52" t="s">
        <v>5897</v>
      </c>
      <c r="BY2033" s="52" t="s">
        <v>2988</v>
      </c>
      <c r="BZ2033" s="52" t="s">
        <v>1278</v>
      </c>
    </row>
    <row r="2034" spans="54:78" x14ac:dyDescent="0.3">
      <c r="BB2034" s="105" t="e">
        <f>VLOOKUP(C2034,#REF!, 2,FALSE)</f>
        <v>#REF!</v>
      </c>
      <c r="BP2034" s="52" t="s">
        <v>5899</v>
      </c>
      <c r="BQ2034" s="52" t="s">
        <v>707</v>
      </c>
      <c r="BR2034" s="52" t="s">
        <v>3399</v>
      </c>
      <c r="BX2034" s="52" t="s">
        <v>5899</v>
      </c>
      <c r="BY2034" s="52" t="s">
        <v>707</v>
      </c>
      <c r="BZ2034" s="52" t="s">
        <v>3399</v>
      </c>
    </row>
    <row r="2035" spans="54:78" x14ac:dyDescent="0.3">
      <c r="BB2035" s="105" t="e">
        <f>VLOOKUP(C2035,#REF!, 2,FALSE)</f>
        <v>#REF!</v>
      </c>
      <c r="BP2035" s="52" t="s">
        <v>5900</v>
      </c>
      <c r="BQ2035" s="52" t="s">
        <v>857</v>
      </c>
      <c r="BR2035" s="52" t="s">
        <v>2993</v>
      </c>
      <c r="BX2035" s="52" t="s">
        <v>5900</v>
      </c>
      <c r="BY2035" s="52" t="s">
        <v>857</v>
      </c>
      <c r="BZ2035" s="52" t="s">
        <v>2993</v>
      </c>
    </row>
    <row r="2036" spans="54:78" x14ac:dyDescent="0.3">
      <c r="BB2036" s="105" t="e">
        <f>VLOOKUP(C2036,#REF!, 2,FALSE)</f>
        <v>#REF!</v>
      </c>
      <c r="BP2036" s="52" t="s">
        <v>95</v>
      </c>
      <c r="BQ2036" s="52" t="s">
        <v>3223</v>
      </c>
      <c r="BR2036" s="52" t="s">
        <v>5901</v>
      </c>
      <c r="BX2036" s="52" t="s">
        <v>95</v>
      </c>
      <c r="BY2036" s="52" t="s">
        <v>3223</v>
      </c>
      <c r="BZ2036" s="52" t="s">
        <v>5901</v>
      </c>
    </row>
    <row r="2037" spans="54:78" x14ac:dyDescent="0.3">
      <c r="BB2037" s="105" t="e">
        <f>VLOOKUP(C2037,#REF!, 2,FALSE)</f>
        <v>#REF!</v>
      </c>
      <c r="BP2037" s="52" t="s">
        <v>1109</v>
      </c>
      <c r="BQ2037" s="52" t="s">
        <v>1280</v>
      </c>
      <c r="BR2037" s="52" t="s">
        <v>1127</v>
      </c>
      <c r="BX2037" s="52" t="s">
        <v>1109</v>
      </c>
      <c r="BY2037" s="52" t="s">
        <v>1280</v>
      </c>
      <c r="BZ2037" s="52" t="s">
        <v>1127</v>
      </c>
    </row>
    <row r="2038" spans="54:78" x14ac:dyDescent="0.3">
      <c r="BB2038" s="105" t="e">
        <f>VLOOKUP(C2038,#REF!, 2,FALSE)</f>
        <v>#REF!</v>
      </c>
      <c r="BP2038" s="52" t="s">
        <v>5902</v>
      </c>
      <c r="BQ2038" s="52" t="s">
        <v>3223</v>
      </c>
      <c r="BR2038" s="52" t="s">
        <v>785</v>
      </c>
      <c r="BX2038" s="52" t="s">
        <v>5902</v>
      </c>
      <c r="BY2038" s="52" t="s">
        <v>3223</v>
      </c>
      <c r="BZ2038" s="52" t="s">
        <v>785</v>
      </c>
    </row>
    <row r="2039" spans="54:78" x14ac:dyDescent="0.3">
      <c r="BB2039" s="105" t="e">
        <f>VLOOKUP(C2039,#REF!, 2,FALSE)</f>
        <v>#REF!</v>
      </c>
      <c r="BP2039" s="52" t="s">
        <v>5903</v>
      </c>
      <c r="BQ2039" s="52" t="s">
        <v>870</v>
      </c>
      <c r="BR2039" s="52" t="s">
        <v>4471</v>
      </c>
      <c r="BX2039" s="52" t="s">
        <v>5903</v>
      </c>
      <c r="BY2039" s="52" t="s">
        <v>870</v>
      </c>
      <c r="BZ2039" s="52" t="s">
        <v>4471</v>
      </c>
    </row>
    <row r="2040" spans="54:78" x14ac:dyDescent="0.3">
      <c r="BB2040" s="105" t="e">
        <f>VLOOKUP(C2040,#REF!, 2,FALSE)</f>
        <v>#REF!</v>
      </c>
      <c r="BP2040" s="52" t="s">
        <v>5904</v>
      </c>
      <c r="BQ2040" s="52" t="s">
        <v>1350</v>
      </c>
      <c r="BR2040" s="52" t="s">
        <v>3489</v>
      </c>
      <c r="BX2040" s="52" t="s">
        <v>5904</v>
      </c>
      <c r="BY2040" s="52" t="s">
        <v>1350</v>
      </c>
      <c r="BZ2040" s="52" t="s">
        <v>3489</v>
      </c>
    </row>
    <row r="2041" spans="54:78" x14ac:dyDescent="0.3">
      <c r="BB2041" s="105" t="e">
        <f>VLOOKUP(C2041,#REF!, 2,FALSE)</f>
        <v>#REF!</v>
      </c>
      <c r="BP2041" s="52" t="s">
        <v>5905</v>
      </c>
      <c r="BQ2041" s="52" t="s">
        <v>633</v>
      </c>
      <c r="BR2041" s="52" t="s">
        <v>4341</v>
      </c>
      <c r="BX2041" s="52" t="s">
        <v>5905</v>
      </c>
      <c r="BY2041" s="52" t="s">
        <v>633</v>
      </c>
      <c r="BZ2041" s="52" t="s">
        <v>4341</v>
      </c>
    </row>
    <row r="2042" spans="54:78" x14ac:dyDescent="0.3">
      <c r="BB2042" s="105" t="e">
        <f>VLOOKUP(C2042,#REF!, 2,FALSE)</f>
        <v>#REF!</v>
      </c>
      <c r="BP2042" s="52" t="s">
        <v>5907</v>
      </c>
      <c r="BQ2042" s="52" t="s">
        <v>3223</v>
      </c>
      <c r="BR2042" s="52" t="s">
        <v>3249</v>
      </c>
      <c r="BX2042" s="52" t="s">
        <v>5907</v>
      </c>
      <c r="BY2042" s="52" t="s">
        <v>3223</v>
      </c>
      <c r="BZ2042" s="52" t="s">
        <v>3249</v>
      </c>
    </row>
    <row r="2043" spans="54:78" x14ac:dyDescent="0.3">
      <c r="BB2043" s="105" t="e">
        <f>VLOOKUP(C2043,#REF!, 2,FALSE)</f>
        <v>#REF!</v>
      </c>
      <c r="BP2043" s="52" t="s">
        <v>5909</v>
      </c>
      <c r="BQ2043" s="52" t="s">
        <v>3223</v>
      </c>
      <c r="BR2043" s="52" t="s">
        <v>2258</v>
      </c>
      <c r="BX2043" s="52" t="s">
        <v>5909</v>
      </c>
      <c r="BY2043" s="52" t="s">
        <v>3223</v>
      </c>
      <c r="BZ2043" s="52" t="s">
        <v>2258</v>
      </c>
    </row>
    <row r="2044" spans="54:78" x14ac:dyDescent="0.3">
      <c r="BB2044" s="105" t="e">
        <f>VLOOKUP(C2044,#REF!, 2,FALSE)</f>
        <v>#REF!</v>
      </c>
      <c r="BP2044" s="52" t="s">
        <v>5912</v>
      </c>
      <c r="BQ2044" s="52" t="s">
        <v>667</v>
      </c>
      <c r="BR2044" s="52" t="s">
        <v>5913</v>
      </c>
      <c r="BX2044" s="52" t="s">
        <v>5912</v>
      </c>
      <c r="BY2044" s="52" t="s">
        <v>667</v>
      </c>
      <c r="BZ2044" s="52" t="s">
        <v>5913</v>
      </c>
    </row>
    <row r="2045" spans="54:78" x14ac:dyDescent="0.3">
      <c r="BB2045" s="105" t="e">
        <f>VLOOKUP(C2045,#REF!, 2,FALSE)</f>
        <v>#REF!</v>
      </c>
      <c r="BP2045" s="52" t="s">
        <v>5914</v>
      </c>
      <c r="BQ2045" s="52" t="s">
        <v>3223</v>
      </c>
      <c r="BR2045" s="52" t="s">
        <v>5916</v>
      </c>
      <c r="BX2045" s="52" t="s">
        <v>5914</v>
      </c>
      <c r="BY2045" s="52" t="s">
        <v>3223</v>
      </c>
      <c r="BZ2045" s="52" t="s">
        <v>5916</v>
      </c>
    </row>
    <row r="2046" spans="54:78" x14ac:dyDescent="0.3">
      <c r="BB2046" s="105" t="e">
        <f>VLOOKUP(C2046,#REF!, 2,FALSE)</f>
        <v>#REF!</v>
      </c>
      <c r="BP2046" s="52" t="s">
        <v>5917</v>
      </c>
      <c r="BQ2046" s="52" t="s">
        <v>633</v>
      </c>
      <c r="BR2046" s="52" t="s">
        <v>5919</v>
      </c>
      <c r="BX2046" s="52" t="s">
        <v>5917</v>
      </c>
      <c r="BY2046" s="52" t="s">
        <v>633</v>
      </c>
      <c r="BZ2046" s="52" t="s">
        <v>5919</v>
      </c>
    </row>
    <row r="2047" spans="54:78" x14ac:dyDescent="0.3">
      <c r="BB2047" s="105" t="e">
        <f>VLOOKUP(C2047,#REF!, 2,FALSE)</f>
        <v>#REF!</v>
      </c>
      <c r="BP2047" s="52" t="s">
        <v>5920</v>
      </c>
      <c r="BQ2047" s="52" t="s">
        <v>870</v>
      </c>
      <c r="BR2047" s="52" t="s">
        <v>5921</v>
      </c>
      <c r="BX2047" s="52" t="s">
        <v>5920</v>
      </c>
      <c r="BY2047" s="52" t="s">
        <v>870</v>
      </c>
      <c r="BZ2047" s="52" t="s">
        <v>5921</v>
      </c>
    </row>
    <row r="2048" spans="54:78" x14ac:dyDescent="0.3">
      <c r="BB2048" s="105" t="e">
        <f>VLOOKUP(C2048,#REF!, 2,FALSE)</f>
        <v>#REF!</v>
      </c>
      <c r="BP2048" s="52" t="s">
        <v>5922</v>
      </c>
      <c r="BQ2048" s="52" t="s">
        <v>645</v>
      </c>
      <c r="BR2048" s="52" t="s">
        <v>1922</v>
      </c>
      <c r="BX2048" s="52" t="s">
        <v>5922</v>
      </c>
      <c r="BY2048" s="52" t="s">
        <v>645</v>
      </c>
      <c r="BZ2048" s="52" t="s">
        <v>1922</v>
      </c>
    </row>
    <row r="2049" spans="54:78" x14ac:dyDescent="0.3">
      <c r="BB2049" s="105" t="e">
        <f>VLOOKUP(C2049,#REF!, 2,FALSE)</f>
        <v>#REF!</v>
      </c>
      <c r="BP2049" s="52" t="s">
        <v>1110</v>
      </c>
      <c r="BQ2049" s="52" t="s">
        <v>17035</v>
      </c>
      <c r="BR2049" s="52" t="s">
        <v>5923</v>
      </c>
      <c r="BX2049" s="52" t="s">
        <v>1110</v>
      </c>
      <c r="BY2049" s="52" t="s">
        <v>17035</v>
      </c>
      <c r="BZ2049" s="52" t="s">
        <v>5923</v>
      </c>
    </row>
    <row r="2050" spans="54:78" x14ac:dyDescent="0.3">
      <c r="BB2050" s="105" t="e">
        <f>VLOOKUP(C2050,#REF!, 2,FALSE)</f>
        <v>#REF!</v>
      </c>
      <c r="BP2050" s="52" t="s">
        <v>5924</v>
      </c>
      <c r="BQ2050" s="52" t="s">
        <v>2988</v>
      </c>
      <c r="BR2050" s="52" t="s">
        <v>4231</v>
      </c>
      <c r="BX2050" s="52" t="s">
        <v>5924</v>
      </c>
      <c r="BY2050" s="52" t="s">
        <v>2988</v>
      </c>
      <c r="BZ2050" s="52" t="s">
        <v>4231</v>
      </c>
    </row>
    <row r="2051" spans="54:78" x14ac:dyDescent="0.3">
      <c r="BB2051" s="105" t="e">
        <f>VLOOKUP(C2051,#REF!, 2,FALSE)</f>
        <v>#REF!</v>
      </c>
      <c r="BP2051" s="52" t="s">
        <v>5925</v>
      </c>
      <c r="BQ2051" s="52" t="s">
        <v>3223</v>
      </c>
      <c r="BR2051" s="52" t="s">
        <v>5926</v>
      </c>
      <c r="BX2051" s="52" t="s">
        <v>5925</v>
      </c>
      <c r="BY2051" s="52" t="s">
        <v>3223</v>
      </c>
      <c r="BZ2051" s="52" t="s">
        <v>5926</v>
      </c>
    </row>
    <row r="2052" spans="54:78" x14ac:dyDescent="0.3">
      <c r="BB2052" s="105" t="e">
        <f>VLOOKUP(C2052,#REF!, 2,FALSE)</f>
        <v>#REF!</v>
      </c>
      <c r="BP2052" s="52" t="s">
        <v>1111</v>
      </c>
      <c r="BQ2052" s="52" t="s">
        <v>3059</v>
      </c>
      <c r="BR2052" s="52" t="s">
        <v>1129</v>
      </c>
      <c r="BX2052" s="52" t="s">
        <v>1111</v>
      </c>
      <c r="BY2052" s="52" t="s">
        <v>3059</v>
      </c>
      <c r="BZ2052" s="52" t="s">
        <v>1129</v>
      </c>
    </row>
    <row r="2053" spans="54:78" x14ac:dyDescent="0.3">
      <c r="BB2053" s="105" t="e">
        <f>VLOOKUP(C2053,#REF!, 2,FALSE)</f>
        <v>#REF!</v>
      </c>
      <c r="BP2053" s="52" t="s">
        <v>5927</v>
      </c>
      <c r="BQ2053" s="52" t="s">
        <v>669</v>
      </c>
      <c r="BR2053" s="52" t="s">
        <v>1668</v>
      </c>
      <c r="BX2053" s="52" t="s">
        <v>5927</v>
      </c>
      <c r="BY2053" s="52" t="s">
        <v>669</v>
      </c>
      <c r="BZ2053" s="52" t="s">
        <v>1668</v>
      </c>
    </row>
    <row r="2054" spans="54:78" x14ac:dyDescent="0.3">
      <c r="BB2054" s="105" t="e">
        <f>VLOOKUP(C2054,#REF!, 2,FALSE)</f>
        <v>#REF!</v>
      </c>
      <c r="BP2054" s="52" t="s">
        <v>5929</v>
      </c>
      <c r="BQ2054" s="52" t="s">
        <v>2993</v>
      </c>
      <c r="BR2054" s="52" t="s">
        <v>1974</v>
      </c>
      <c r="BX2054" s="52" t="s">
        <v>5929</v>
      </c>
      <c r="BY2054" s="52" t="s">
        <v>2993</v>
      </c>
      <c r="BZ2054" s="52" t="s">
        <v>1974</v>
      </c>
    </row>
    <row r="2055" spans="54:78" x14ac:dyDescent="0.3">
      <c r="BB2055" s="105" t="e">
        <f>VLOOKUP(C2055,#REF!, 2,FALSE)</f>
        <v>#REF!</v>
      </c>
      <c r="BP2055" s="52" t="s">
        <v>5930</v>
      </c>
      <c r="BQ2055" s="52" t="s">
        <v>701</v>
      </c>
      <c r="BR2055" s="52" t="s">
        <v>5931</v>
      </c>
      <c r="BX2055" s="52" t="s">
        <v>5930</v>
      </c>
      <c r="BY2055" s="52" t="s">
        <v>701</v>
      </c>
      <c r="BZ2055" s="52" t="s">
        <v>5931</v>
      </c>
    </row>
    <row r="2056" spans="54:78" x14ac:dyDescent="0.3">
      <c r="BB2056" s="105" t="e">
        <f>VLOOKUP(C2056,#REF!, 2,FALSE)</f>
        <v>#REF!</v>
      </c>
      <c r="BP2056" s="52" t="s">
        <v>5932</v>
      </c>
      <c r="BQ2056" s="52" t="s">
        <v>805</v>
      </c>
      <c r="BR2056" s="52" t="s">
        <v>5933</v>
      </c>
      <c r="BX2056" s="52" t="s">
        <v>5932</v>
      </c>
      <c r="BY2056" s="52" t="s">
        <v>805</v>
      </c>
      <c r="BZ2056" s="52" t="s">
        <v>5933</v>
      </c>
    </row>
    <row r="2057" spans="54:78" x14ac:dyDescent="0.3">
      <c r="BB2057" s="105" t="e">
        <f>VLOOKUP(C2057,#REF!, 2,FALSE)</f>
        <v>#REF!</v>
      </c>
      <c r="BP2057" s="52" t="s">
        <v>5934</v>
      </c>
      <c r="BQ2057" s="52" t="s">
        <v>1277</v>
      </c>
      <c r="BR2057" s="52" t="s">
        <v>780</v>
      </c>
      <c r="BX2057" s="52" t="s">
        <v>5934</v>
      </c>
      <c r="BY2057" s="52" t="s">
        <v>1277</v>
      </c>
      <c r="BZ2057" s="52" t="s">
        <v>780</v>
      </c>
    </row>
    <row r="2058" spans="54:78" x14ac:dyDescent="0.3">
      <c r="BB2058" s="105" t="e">
        <f>VLOOKUP(C2058,#REF!, 2,FALSE)</f>
        <v>#REF!</v>
      </c>
      <c r="BP2058" s="52" t="s">
        <v>5936</v>
      </c>
      <c r="BQ2058" s="52" t="s">
        <v>1453</v>
      </c>
      <c r="BR2058" s="52" t="s">
        <v>2802</v>
      </c>
      <c r="BX2058" s="52" t="s">
        <v>5936</v>
      </c>
      <c r="BY2058" s="52" t="s">
        <v>1453</v>
      </c>
      <c r="BZ2058" s="52" t="s">
        <v>2802</v>
      </c>
    </row>
    <row r="2059" spans="54:78" x14ac:dyDescent="0.3">
      <c r="BB2059" s="105" t="e">
        <f>VLOOKUP(C2059,#REF!, 2,FALSE)</f>
        <v>#REF!</v>
      </c>
      <c r="BP2059" s="52" t="s">
        <v>1112</v>
      </c>
      <c r="BQ2059" s="52" t="s">
        <v>624</v>
      </c>
      <c r="BR2059" s="52" t="s">
        <v>2401</v>
      </c>
      <c r="BX2059" s="52" t="s">
        <v>1112</v>
      </c>
      <c r="BY2059" s="52" t="s">
        <v>624</v>
      </c>
      <c r="BZ2059" s="52" t="s">
        <v>2401</v>
      </c>
    </row>
    <row r="2060" spans="54:78" x14ac:dyDescent="0.3">
      <c r="BB2060" s="105" t="e">
        <f>VLOOKUP(C2060,#REF!, 2,FALSE)</f>
        <v>#REF!</v>
      </c>
      <c r="BP2060" s="52" t="s">
        <v>5937</v>
      </c>
      <c r="BQ2060" s="52" t="s">
        <v>805</v>
      </c>
      <c r="BR2060" s="52" t="s">
        <v>3204</v>
      </c>
      <c r="BX2060" s="52" t="s">
        <v>5937</v>
      </c>
      <c r="BY2060" s="52" t="s">
        <v>805</v>
      </c>
      <c r="BZ2060" s="52" t="s">
        <v>3204</v>
      </c>
    </row>
    <row r="2061" spans="54:78" x14ac:dyDescent="0.3">
      <c r="BB2061" s="105" t="e">
        <f>VLOOKUP(C2061,#REF!, 2,FALSE)</f>
        <v>#REF!</v>
      </c>
      <c r="BP2061" s="52" t="s">
        <v>5938</v>
      </c>
      <c r="BQ2061" s="52" t="s">
        <v>630</v>
      </c>
      <c r="BR2061" s="52" t="s">
        <v>2404</v>
      </c>
      <c r="BX2061" s="52" t="s">
        <v>5938</v>
      </c>
      <c r="BY2061" s="52" t="s">
        <v>630</v>
      </c>
      <c r="BZ2061" s="52" t="s">
        <v>2404</v>
      </c>
    </row>
    <row r="2062" spans="54:78" x14ac:dyDescent="0.3">
      <c r="BB2062" s="105" t="e">
        <f>VLOOKUP(C2062,#REF!, 2,FALSE)</f>
        <v>#REF!</v>
      </c>
      <c r="BP2062" s="52" t="s">
        <v>141</v>
      </c>
      <c r="BQ2062" s="52" t="s">
        <v>3223</v>
      </c>
      <c r="BR2062" s="52" t="s">
        <v>5165</v>
      </c>
      <c r="BX2062" s="52" t="s">
        <v>141</v>
      </c>
      <c r="BY2062" s="52" t="s">
        <v>3223</v>
      </c>
      <c r="BZ2062" s="52" t="s">
        <v>5165</v>
      </c>
    </row>
    <row r="2063" spans="54:78" x14ac:dyDescent="0.3">
      <c r="BB2063" s="105" t="e">
        <f>VLOOKUP(C2063,#REF!, 2,FALSE)</f>
        <v>#REF!</v>
      </c>
      <c r="BP2063" s="52" t="s">
        <v>5939</v>
      </c>
      <c r="BQ2063" s="52" t="s">
        <v>805</v>
      </c>
      <c r="BR2063" s="52" t="s">
        <v>5940</v>
      </c>
      <c r="BX2063" s="52" t="s">
        <v>5939</v>
      </c>
      <c r="BY2063" s="52" t="s">
        <v>805</v>
      </c>
      <c r="BZ2063" s="52" t="s">
        <v>5940</v>
      </c>
    </row>
    <row r="2064" spans="54:78" x14ac:dyDescent="0.3">
      <c r="BB2064" s="105" t="e">
        <f>VLOOKUP(C2064,#REF!, 2,FALSE)</f>
        <v>#REF!</v>
      </c>
      <c r="BP2064" s="52" t="s">
        <v>5941</v>
      </c>
      <c r="BQ2064" s="52" t="s">
        <v>17035</v>
      </c>
      <c r="BR2064" s="52" t="s">
        <v>5942</v>
      </c>
      <c r="BX2064" s="52" t="s">
        <v>5941</v>
      </c>
      <c r="BY2064" s="52" t="s">
        <v>17035</v>
      </c>
      <c r="BZ2064" s="52" t="s">
        <v>5942</v>
      </c>
    </row>
    <row r="2065" spans="54:78" x14ac:dyDescent="0.3">
      <c r="BB2065" s="105" t="e">
        <f>VLOOKUP(C2065,#REF!, 2,FALSE)</f>
        <v>#REF!</v>
      </c>
      <c r="BP2065" s="52" t="s">
        <v>5943</v>
      </c>
      <c r="BQ2065" s="52" t="s">
        <v>791</v>
      </c>
      <c r="BR2065" s="52" t="s">
        <v>5668</v>
      </c>
      <c r="BX2065" s="52" t="s">
        <v>5943</v>
      </c>
      <c r="BY2065" s="52" t="s">
        <v>791</v>
      </c>
      <c r="BZ2065" s="52" t="s">
        <v>5668</v>
      </c>
    </row>
    <row r="2066" spans="54:78" x14ac:dyDescent="0.3">
      <c r="BB2066" s="105" t="e">
        <f>VLOOKUP(C2066,#REF!, 2,FALSE)</f>
        <v>#REF!</v>
      </c>
      <c r="BP2066" s="52" t="s">
        <v>5944</v>
      </c>
      <c r="BQ2066" s="52" t="s">
        <v>673</v>
      </c>
      <c r="BR2066" s="52" t="s">
        <v>1068</v>
      </c>
      <c r="BX2066" s="52" t="s">
        <v>5944</v>
      </c>
      <c r="BY2066" s="52" t="s">
        <v>673</v>
      </c>
      <c r="BZ2066" s="52" t="s">
        <v>1068</v>
      </c>
    </row>
    <row r="2067" spans="54:78" x14ac:dyDescent="0.3">
      <c r="BB2067" s="105" t="e">
        <f>VLOOKUP(C2067,#REF!, 2,FALSE)</f>
        <v>#REF!</v>
      </c>
      <c r="BP2067" s="52" t="s">
        <v>5945</v>
      </c>
      <c r="BQ2067" s="52" t="s">
        <v>2993</v>
      </c>
      <c r="BR2067" s="52" t="s">
        <v>4391</v>
      </c>
      <c r="BX2067" s="52" t="s">
        <v>5945</v>
      </c>
      <c r="BY2067" s="52" t="s">
        <v>2993</v>
      </c>
      <c r="BZ2067" s="52" t="s">
        <v>4391</v>
      </c>
    </row>
    <row r="2068" spans="54:78" x14ac:dyDescent="0.3">
      <c r="BB2068" s="105" t="e">
        <f>VLOOKUP(C2068,#REF!, 2,FALSE)</f>
        <v>#REF!</v>
      </c>
      <c r="BP2068" s="52" t="s">
        <v>5946</v>
      </c>
      <c r="BQ2068" s="52" t="s">
        <v>805</v>
      </c>
      <c r="BR2068" s="52" t="s">
        <v>2888</v>
      </c>
      <c r="BX2068" s="52" t="s">
        <v>5946</v>
      </c>
      <c r="BY2068" s="52" t="s">
        <v>805</v>
      </c>
      <c r="BZ2068" s="52" t="s">
        <v>2888</v>
      </c>
    </row>
    <row r="2069" spans="54:78" x14ac:dyDescent="0.3">
      <c r="BB2069" s="105" t="e">
        <f>VLOOKUP(C2069,#REF!, 2,FALSE)</f>
        <v>#REF!</v>
      </c>
      <c r="BP2069" s="52" t="s">
        <v>5947</v>
      </c>
      <c r="BQ2069" s="52" t="s">
        <v>618</v>
      </c>
      <c r="BR2069" s="52" t="s">
        <v>5948</v>
      </c>
      <c r="BX2069" s="52" t="s">
        <v>5947</v>
      </c>
      <c r="BY2069" s="52" t="s">
        <v>618</v>
      </c>
      <c r="BZ2069" s="52" t="s">
        <v>5948</v>
      </c>
    </row>
    <row r="2070" spans="54:78" x14ac:dyDescent="0.3">
      <c r="BB2070" s="105" t="e">
        <f>VLOOKUP(C2070,#REF!, 2,FALSE)</f>
        <v>#REF!</v>
      </c>
      <c r="BP2070" s="52" t="s">
        <v>5949</v>
      </c>
      <c r="BQ2070" s="52" t="s">
        <v>618</v>
      </c>
      <c r="BR2070" s="52" t="s">
        <v>778</v>
      </c>
      <c r="BX2070" s="52" t="s">
        <v>5949</v>
      </c>
      <c r="BY2070" s="52" t="s">
        <v>618</v>
      </c>
      <c r="BZ2070" s="52" t="s">
        <v>778</v>
      </c>
    </row>
    <row r="2071" spans="54:78" x14ac:dyDescent="0.3">
      <c r="BB2071" s="105" t="e">
        <f>VLOOKUP(C2071,#REF!, 2,FALSE)</f>
        <v>#REF!</v>
      </c>
      <c r="BP2071" s="52" t="s">
        <v>5951</v>
      </c>
      <c r="BQ2071" s="52" t="s">
        <v>642</v>
      </c>
      <c r="BR2071" s="52" t="s">
        <v>2882</v>
      </c>
      <c r="BX2071" s="52" t="s">
        <v>5951</v>
      </c>
      <c r="BY2071" s="52" t="s">
        <v>642</v>
      </c>
      <c r="BZ2071" s="52" t="s">
        <v>2882</v>
      </c>
    </row>
    <row r="2072" spans="54:78" x14ac:dyDescent="0.3">
      <c r="BB2072" s="105" t="e">
        <f>VLOOKUP(C2072,#REF!, 2,FALSE)</f>
        <v>#REF!</v>
      </c>
      <c r="BP2072" s="52" t="s">
        <v>5954</v>
      </c>
      <c r="BQ2072" s="52" t="s">
        <v>948</v>
      </c>
      <c r="BR2072" s="52" t="s">
        <v>1684</v>
      </c>
      <c r="BX2072" s="52" t="s">
        <v>5954</v>
      </c>
      <c r="BY2072" s="52" t="s">
        <v>948</v>
      </c>
      <c r="BZ2072" s="52" t="s">
        <v>1684</v>
      </c>
    </row>
    <row r="2073" spans="54:78" x14ac:dyDescent="0.3">
      <c r="BB2073" s="105" t="e">
        <f>VLOOKUP(C2073,#REF!, 2,FALSE)</f>
        <v>#REF!</v>
      </c>
      <c r="BP2073" s="52" t="s">
        <v>142</v>
      </c>
      <c r="BQ2073" s="52" t="s">
        <v>1280</v>
      </c>
      <c r="BR2073" s="52" t="s">
        <v>5955</v>
      </c>
      <c r="BX2073" s="52" t="s">
        <v>142</v>
      </c>
      <c r="BY2073" s="52" t="s">
        <v>1280</v>
      </c>
      <c r="BZ2073" s="52" t="s">
        <v>5955</v>
      </c>
    </row>
    <row r="2074" spans="54:78" x14ac:dyDescent="0.3">
      <c r="BB2074" s="105" t="e">
        <f>VLOOKUP(C2074,#REF!, 2,FALSE)</f>
        <v>#REF!</v>
      </c>
      <c r="BP2074" s="52" t="s">
        <v>5956</v>
      </c>
      <c r="BQ2074" s="52" t="s">
        <v>948</v>
      </c>
      <c r="BR2074" s="52" t="s">
        <v>5957</v>
      </c>
      <c r="BX2074" s="52" t="s">
        <v>5956</v>
      </c>
      <c r="BY2074" s="52" t="s">
        <v>948</v>
      </c>
      <c r="BZ2074" s="52" t="s">
        <v>5957</v>
      </c>
    </row>
    <row r="2075" spans="54:78" x14ac:dyDescent="0.3">
      <c r="BB2075" s="105" t="e">
        <f>VLOOKUP(C2075,#REF!, 2,FALSE)</f>
        <v>#REF!</v>
      </c>
      <c r="BP2075" s="52" t="s">
        <v>5959</v>
      </c>
      <c r="BQ2075" s="52" t="s">
        <v>618</v>
      </c>
      <c r="BR2075" s="52" t="s">
        <v>4104</v>
      </c>
      <c r="BX2075" s="52" t="s">
        <v>5959</v>
      </c>
      <c r="BY2075" s="52" t="s">
        <v>618</v>
      </c>
      <c r="BZ2075" s="52" t="s">
        <v>4104</v>
      </c>
    </row>
    <row r="2076" spans="54:78" x14ac:dyDescent="0.3">
      <c r="BB2076" s="105" t="e">
        <f>VLOOKUP(C2076,#REF!, 2,FALSE)</f>
        <v>#REF!</v>
      </c>
      <c r="BP2076" s="52" t="s">
        <v>5960</v>
      </c>
      <c r="BQ2076" s="52" t="s">
        <v>948</v>
      </c>
      <c r="BR2076" s="52" t="s">
        <v>1407</v>
      </c>
      <c r="BX2076" s="52" t="s">
        <v>5960</v>
      </c>
      <c r="BY2076" s="52" t="s">
        <v>948</v>
      </c>
      <c r="BZ2076" s="52" t="s">
        <v>1407</v>
      </c>
    </row>
    <row r="2077" spans="54:78" x14ac:dyDescent="0.3">
      <c r="BB2077" s="105" t="e">
        <f>VLOOKUP(C2077,#REF!, 2,FALSE)</f>
        <v>#REF!</v>
      </c>
      <c r="BP2077" s="52" t="s">
        <v>1113</v>
      </c>
      <c r="BQ2077" s="52" t="s">
        <v>726</v>
      </c>
      <c r="BR2077" s="52" t="s">
        <v>5962</v>
      </c>
      <c r="BX2077" s="52" t="s">
        <v>1113</v>
      </c>
      <c r="BY2077" s="52" t="s">
        <v>726</v>
      </c>
      <c r="BZ2077" s="52" t="s">
        <v>5962</v>
      </c>
    </row>
    <row r="2078" spans="54:78" x14ac:dyDescent="0.3">
      <c r="BB2078" s="105" t="e">
        <f>VLOOKUP(C2078,#REF!, 2,FALSE)</f>
        <v>#REF!</v>
      </c>
      <c r="BP2078" s="52" t="s">
        <v>5963</v>
      </c>
      <c r="BQ2078" s="52" t="s">
        <v>3019</v>
      </c>
      <c r="BR2078" s="52" t="s">
        <v>5177</v>
      </c>
      <c r="BX2078" s="52" t="s">
        <v>5963</v>
      </c>
      <c r="BY2078" s="52" t="s">
        <v>3019</v>
      </c>
      <c r="BZ2078" s="52" t="s">
        <v>5177</v>
      </c>
    </row>
    <row r="2079" spans="54:78" x14ac:dyDescent="0.3">
      <c r="BB2079" s="105" t="e">
        <f>VLOOKUP(C2079,#REF!, 2,FALSE)</f>
        <v>#REF!</v>
      </c>
      <c r="BP2079" s="52" t="s">
        <v>1114</v>
      </c>
      <c r="BQ2079" s="52" t="s">
        <v>17035</v>
      </c>
      <c r="BR2079" s="52" t="s">
        <v>5964</v>
      </c>
      <c r="BX2079" s="52" t="s">
        <v>1114</v>
      </c>
      <c r="BY2079" s="52" t="s">
        <v>17035</v>
      </c>
      <c r="BZ2079" s="52" t="s">
        <v>5964</v>
      </c>
    </row>
    <row r="2080" spans="54:78" x14ac:dyDescent="0.3">
      <c r="BB2080" s="105" t="e">
        <f>VLOOKUP(C2080,#REF!, 2,FALSE)</f>
        <v>#REF!</v>
      </c>
      <c r="BP2080" s="52" t="s">
        <v>5965</v>
      </c>
      <c r="BQ2080" s="52" t="s">
        <v>1453</v>
      </c>
      <c r="BR2080" s="52" t="s">
        <v>5966</v>
      </c>
      <c r="BX2080" s="52" t="s">
        <v>5965</v>
      </c>
      <c r="BY2080" s="52" t="s">
        <v>1453</v>
      </c>
      <c r="BZ2080" s="52" t="s">
        <v>5966</v>
      </c>
    </row>
    <row r="2081" spans="54:78" x14ac:dyDescent="0.3">
      <c r="BB2081" s="105" t="e">
        <f>VLOOKUP(C2081,#REF!, 2,FALSE)</f>
        <v>#REF!</v>
      </c>
      <c r="BP2081" s="52" t="s">
        <v>5967</v>
      </c>
      <c r="BQ2081" s="52" t="s">
        <v>3019</v>
      </c>
      <c r="BR2081" s="52" t="s">
        <v>3942</v>
      </c>
      <c r="BX2081" s="52" t="s">
        <v>5967</v>
      </c>
      <c r="BY2081" s="52" t="s">
        <v>3019</v>
      </c>
      <c r="BZ2081" s="52" t="s">
        <v>3942</v>
      </c>
    </row>
    <row r="2082" spans="54:78" x14ac:dyDescent="0.3">
      <c r="BB2082" s="105" t="e">
        <f>VLOOKUP(C2082,#REF!, 2,FALSE)</f>
        <v>#REF!</v>
      </c>
      <c r="BP2082" s="52" t="s">
        <v>5969</v>
      </c>
      <c r="BQ2082" s="52" t="s">
        <v>3019</v>
      </c>
      <c r="BR2082" s="52" t="s">
        <v>2756</v>
      </c>
      <c r="BX2082" s="52" t="s">
        <v>5969</v>
      </c>
      <c r="BY2082" s="52" t="s">
        <v>3019</v>
      </c>
      <c r="BZ2082" s="52" t="s">
        <v>2756</v>
      </c>
    </row>
    <row r="2083" spans="54:78" x14ac:dyDescent="0.3">
      <c r="BB2083" s="105" t="e">
        <f>VLOOKUP(C2083,#REF!, 2,FALSE)</f>
        <v>#REF!</v>
      </c>
      <c r="BP2083" s="52" t="s">
        <v>169</v>
      </c>
      <c r="BQ2083" s="52" t="s">
        <v>624</v>
      </c>
      <c r="BR2083" s="52" t="s">
        <v>5970</v>
      </c>
      <c r="BX2083" s="52" t="s">
        <v>169</v>
      </c>
      <c r="BY2083" s="52" t="s">
        <v>624</v>
      </c>
      <c r="BZ2083" s="52" t="s">
        <v>5970</v>
      </c>
    </row>
    <row r="2084" spans="54:78" x14ac:dyDescent="0.3">
      <c r="BB2084" s="105" t="e">
        <f>VLOOKUP(C2084,#REF!, 2,FALSE)</f>
        <v>#REF!</v>
      </c>
      <c r="BP2084" s="52" t="s">
        <v>5972</v>
      </c>
      <c r="BQ2084" s="52" t="s">
        <v>3223</v>
      </c>
      <c r="BR2084" s="52" t="s">
        <v>5973</v>
      </c>
      <c r="BX2084" s="52" t="s">
        <v>5972</v>
      </c>
      <c r="BY2084" s="52" t="s">
        <v>3223</v>
      </c>
      <c r="BZ2084" s="52" t="s">
        <v>5973</v>
      </c>
    </row>
    <row r="2085" spans="54:78" x14ac:dyDescent="0.3">
      <c r="BB2085" s="105" t="e">
        <f>VLOOKUP(C2085,#REF!, 2,FALSE)</f>
        <v>#REF!</v>
      </c>
      <c r="BP2085" s="52" t="s">
        <v>1115</v>
      </c>
      <c r="BQ2085" s="52" t="s">
        <v>701</v>
      </c>
      <c r="BR2085" s="52" t="s">
        <v>1387</v>
      </c>
      <c r="BX2085" s="52" t="s">
        <v>1115</v>
      </c>
      <c r="BY2085" s="52" t="s">
        <v>701</v>
      </c>
      <c r="BZ2085" s="52" t="s">
        <v>1387</v>
      </c>
    </row>
    <row r="2086" spans="54:78" x14ac:dyDescent="0.3">
      <c r="BB2086" s="105" t="e">
        <f>VLOOKUP(C2086,#REF!, 2,FALSE)</f>
        <v>#REF!</v>
      </c>
      <c r="BP2086" s="52" t="s">
        <v>5975</v>
      </c>
      <c r="BQ2086" s="52" t="s">
        <v>811</v>
      </c>
      <c r="BR2086" s="52" t="s">
        <v>1740</v>
      </c>
      <c r="BX2086" s="52" t="s">
        <v>5975</v>
      </c>
      <c r="BY2086" s="52" t="s">
        <v>811</v>
      </c>
      <c r="BZ2086" s="52" t="s">
        <v>1740</v>
      </c>
    </row>
    <row r="2087" spans="54:78" x14ac:dyDescent="0.3">
      <c r="BB2087" s="105" t="e">
        <f>VLOOKUP(C2087,#REF!, 2,FALSE)</f>
        <v>#REF!</v>
      </c>
      <c r="BP2087" s="52" t="s">
        <v>5976</v>
      </c>
      <c r="BQ2087" s="52" t="s">
        <v>3223</v>
      </c>
      <c r="BR2087" s="52" t="s">
        <v>5977</v>
      </c>
      <c r="BX2087" s="52" t="s">
        <v>5976</v>
      </c>
      <c r="BY2087" s="52" t="s">
        <v>3223</v>
      </c>
      <c r="BZ2087" s="52" t="s">
        <v>5977</v>
      </c>
    </row>
    <row r="2088" spans="54:78" x14ac:dyDescent="0.3">
      <c r="BB2088" s="105" t="e">
        <f>VLOOKUP(C2088,#REF!, 2,FALSE)</f>
        <v>#REF!</v>
      </c>
      <c r="BP2088" s="52" t="s">
        <v>5978</v>
      </c>
      <c r="BQ2088" s="52" t="s">
        <v>1350</v>
      </c>
      <c r="BR2088" s="52" t="s">
        <v>5219</v>
      </c>
      <c r="BX2088" s="52" t="s">
        <v>5978</v>
      </c>
      <c r="BY2088" s="52" t="s">
        <v>1350</v>
      </c>
      <c r="BZ2088" s="52" t="s">
        <v>5219</v>
      </c>
    </row>
    <row r="2089" spans="54:78" x14ac:dyDescent="0.3">
      <c r="BB2089" s="105" t="e">
        <f>VLOOKUP(C2089,#REF!, 2,FALSE)</f>
        <v>#REF!</v>
      </c>
      <c r="BP2089" s="52" t="s">
        <v>5979</v>
      </c>
      <c r="BQ2089" s="52" t="s">
        <v>3223</v>
      </c>
      <c r="BR2089" s="52" t="s">
        <v>5980</v>
      </c>
      <c r="BX2089" s="52" t="s">
        <v>5979</v>
      </c>
      <c r="BY2089" s="52" t="s">
        <v>3223</v>
      </c>
      <c r="BZ2089" s="52" t="s">
        <v>5980</v>
      </c>
    </row>
    <row r="2090" spans="54:78" x14ac:dyDescent="0.3">
      <c r="BB2090" s="105" t="e">
        <f>VLOOKUP(C2090,#REF!, 2,FALSE)</f>
        <v>#REF!</v>
      </c>
      <c r="BP2090" s="52" t="s">
        <v>5981</v>
      </c>
      <c r="BQ2090" s="52" t="s">
        <v>3223</v>
      </c>
      <c r="BR2090" s="52" t="s">
        <v>5415</v>
      </c>
      <c r="BX2090" s="52" t="s">
        <v>5981</v>
      </c>
      <c r="BY2090" s="52" t="s">
        <v>3223</v>
      </c>
      <c r="BZ2090" s="52" t="s">
        <v>5415</v>
      </c>
    </row>
    <row r="2091" spans="54:78" x14ac:dyDescent="0.3">
      <c r="BB2091" s="105" t="e">
        <f>VLOOKUP(C2091,#REF!, 2,FALSE)</f>
        <v>#REF!</v>
      </c>
      <c r="BP2091" s="52" t="s">
        <v>5982</v>
      </c>
      <c r="BQ2091" s="52" t="s">
        <v>3223</v>
      </c>
      <c r="BR2091" s="52" t="s">
        <v>4298</v>
      </c>
      <c r="BX2091" s="52" t="s">
        <v>5982</v>
      </c>
      <c r="BY2091" s="52" t="s">
        <v>3223</v>
      </c>
      <c r="BZ2091" s="52" t="s">
        <v>4298</v>
      </c>
    </row>
    <row r="2092" spans="54:78" x14ac:dyDescent="0.3">
      <c r="BB2092" s="105" t="e">
        <f>VLOOKUP(C2092,#REF!, 2,FALSE)</f>
        <v>#REF!</v>
      </c>
      <c r="BP2092" s="52" t="s">
        <v>1116</v>
      </c>
      <c r="BQ2092" s="52" t="s">
        <v>870</v>
      </c>
      <c r="BR2092" s="52" t="s">
        <v>5983</v>
      </c>
      <c r="BX2092" s="52" t="s">
        <v>1116</v>
      </c>
      <c r="BY2092" s="52" t="s">
        <v>870</v>
      </c>
      <c r="BZ2092" s="52" t="s">
        <v>5983</v>
      </c>
    </row>
    <row r="2093" spans="54:78" x14ac:dyDescent="0.3">
      <c r="BB2093" s="105" t="e">
        <f>VLOOKUP(C2093,#REF!, 2,FALSE)</f>
        <v>#REF!</v>
      </c>
      <c r="BP2093" s="52" t="s">
        <v>5984</v>
      </c>
      <c r="BQ2093" s="52" t="s">
        <v>860</v>
      </c>
      <c r="BR2093" s="52" t="s">
        <v>5985</v>
      </c>
      <c r="BX2093" s="52" t="s">
        <v>5984</v>
      </c>
      <c r="BY2093" s="52" t="s">
        <v>860</v>
      </c>
      <c r="BZ2093" s="52" t="s">
        <v>5985</v>
      </c>
    </row>
    <row r="2094" spans="54:78" x14ac:dyDescent="0.3">
      <c r="BB2094" s="105" t="e">
        <f>VLOOKUP(C2094,#REF!, 2,FALSE)</f>
        <v>#REF!</v>
      </c>
      <c r="BP2094" s="52" t="s">
        <v>5986</v>
      </c>
      <c r="BQ2094" s="52" t="s">
        <v>1350</v>
      </c>
      <c r="BR2094" s="52" t="s">
        <v>5987</v>
      </c>
      <c r="BX2094" s="52" t="s">
        <v>5986</v>
      </c>
      <c r="BY2094" s="52" t="s">
        <v>1350</v>
      </c>
      <c r="BZ2094" s="52" t="s">
        <v>5987</v>
      </c>
    </row>
    <row r="2095" spans="54:78" x14ac:dyDescent="0.3">
      <c r="BB2095" s="105" t="e">
        <f>VLOOKUP(C2095,#REF!, 2,FALSE)</f>
        <v>#REF!</v>
      </c>
      <c r="BP2095" s="52" t="s">
        <v>5988</v>
      </c>
      <c r="BQ2095" s="52" t="s">
        <v>3223</v>
      </c>
      <c r="BR2095" s="52" t="s">
        <v>5989</v>
      </c>
      <c r="BX2095" s="52" t="s">
        <v>5988</v>
      </c>
      <c r="BY2095" s="52" t="s">
        <v>3223</v>
      </c>
      <c r="BZ2095" s="52" t="s">
        <v>5989</v>
      </c>
    </row>
    <row r="2096" spans="54:78" x14ac:dyDescent="0.3">
      <c r="BB2096" s="105" t="e">
        <f>VLOOKUP(C2096,#REF!, 2,FALSE)</f>
        <v>#REF!</v>
      </c>
      <c r="BP2096" s="52" t="s">
        <v>5990</v>
      </c>
      <c r="BQ2096" s="52" t="s">
        <v>1350</v>
      </c>
      <c r="BR2096" s="52" t="s">
        <v>5991</v>
      </c>
      <c r="BX2096" s="52" t="s">
        <v>5990</v>
      </c>
      <c r="BY2096" s="52" t="s">
        <v>1350</v>
      </c>
      <c r="BZ2096" s="52" t="s">
        <v>5991</v>
      </c>
    </row>
    <row r="2097" spans="54:78" x14ac:dyDescent="0.3">
      <c r="BB2097" s="105" t="e">
        <f>VLOOKUP(C2097,#REF!, 2,FALSE)</f>
        <v>#REF!</v>
      </c>
      <c r="BP2097" s="52" t="s">
        <v>1117</v>
      </c>
      <c r="BQ2097" s="52" t="s">
        <v>870</v>
      </c>
      <c r="BR2097" s="52" t="s">
        <v>5992</v>
      </c>
      <c r="BX2097" s="52" t="s">
        <v>1117</v>
      </c>
      <c r="BY2097" s="52" t="s">
        <v>870</v>
      </c>
      <c r="BZ2097" s="52" t="s">
        <v>5992</v>
      </c>
    </row>
    <row r="2098" spans="54:78" x14ac:dyDescent="0.3">
      <c r="BB2098" s="105" t="e">
        <f>VLOOKUP(C2098,#REF!, 2,FALSE)</f>
        <v>#REF!</v>
      </c>
      <c r="BP2098" s="52" t="s">
        <v>5993</v>
      </c>
      <c r="BQ2098" s="52" t="s">
        <v>779</v>
      </c>
      <c r="BR2098" s="52" t="s">
        <v>3652</v>
      </c>
      <c r="BX2098" s="52" t="s">
        <v>5993</v>
      </c>
      <c r="BY2098" s="52" t="s">
        <v>779</v>
      </c>
      <c r="BZ2098" s="52" t="s">
        <v>3652</v>
      </c>
    </row>
    <row r="2099" spans="54:78" x14ac:dyDescent="0.3">
      <c r="BB2099" s="105" t="e">
        <f>VLOOKUP(C2099,#REF!, 2,FALSE)</f>
        <v>#REF!</v>
      </c>
      <c r="BP2099" s="52" t="s">
        <v>5994</v>
      </c>
      <c r="BQ2099" s="52" t="s">
        <v>1350</v>
      </c>
      <c r="BR2099" s="52" t="s">
        <v>5995</v>
      </c>
      <c r="BX2099" s="52" t="s">
        <v>5994</v>
      </c>
      <c r="BY2099" s="52" t="s">
        <v>1350</v>
      </c>
      <c r="BZ2099" s="52" t="s">
        <v>5995</v>
      </c>
    </row>
    <row r="2100" spans="54:78" x14ac:dyDescent="0.3">
      <c r="BB2100" s="105" t="e">
        <f>VLOOKUP(C2100,#REF!, 2,FALSE)</f>
        <v>#REF!</v>
      </c>
      <c r="BP2100" s="52" t="s">
        <v>5996</v>
      </c>
      <c r="BQ2100" s="52" t="s">
        <v>934</v>
      </c>
      <c r="BR2100" s="52" t="s">
        <v>5997</v>
      </c>
      <c r="BX2100" s="52" t="s">
        <v>5996</v>
      </c>
      <c r="BY2100" s="52" t="s">
        <v>934</v>
      </c>
      <c r="BZ2100" s="52" t="s">
        <v>5997</v>
      </c>
    </row>
    <row r="2101" spans="54:78" x14ac:dyDescent="0.3">
      <c r="BB2101" s="105" t="e">
        <f>VLOOKUP(C2101,#REF!, 2,FALSE)</f>
        <v>#REF!</v>
      </c>
      <c r="BP2101" s="52" t="s">
        <v>5998</v>
      </c>
      <c r="BQ2101" s="52" t="s">
        <v>624</v>
      </c>
      <c r="BR2101" s="52" t="s">
        <v>5999</v>
      </c>
      <c r="BX2101" s="52" t="s">
        <v>5998</v>
      </c>
      <c r="BY2101" s="52" t="s">
        <v>624</v>
      </c>
      <c r="BZ2101" s="52" t="s">
        <v>5999</v>
      </c>
    </row>
    <row r="2102" spans="54:78" x14ac:dyDescent="0.3">
      <c r="BB2102" s="105" t="e">
        <f>VLOOKUP(C2102,#REF!, 2,FALSE)</f>
        <v>#REF!</v>
      </c>
      <c r="BP2102" s="52" t="s">
        <v>6000</v>
      </c>
      <c r="BQ2102" s="52" t="s">
        <v>661</v>
      </c>
      <c r="BR2102" s="52" t="s">
        <v>6001</v>
      </c>
      <c r="BX2102" s="52" t="s">
        <v>6000</v>
      </c>
      <c r="BY2102" s="52" t="s">
        <v>661</v>
      </c>
      <c r="BZ2102" s="52" t="s">
        <v>6001</v>
      </c>
    </row>
    <row r="2103" spans="54:78" x14ac:dyDescent="0.3">
      <c r="BB2103" s="105" t="e">
        <f>VLOOKUP(C2103,#REF!, 2,FALSE)</f>
        <v>#REF!</v>
      </c>
      <c r="BP2103" s="52" t="s">
        <v>6002</v>
      </c>
      <c r="BQ2103" s="52" t="s">
        <v>3103</v>
      </c>
      <c r="BR2103" s="52" t="s">
        <v>6003</v>
      </c>
      <c r="BX2103" s="52" t="s">
        <v>6002</v>
      </c>
      <c r="BY2103" s="52" t="s">
        <v>3103</v>
      </c>
      <c r="BZ2103" s="52" t="s">
        <v>6003</v>
      </c>
    </row>
    <row r="2104" spans="54:78" x14ac:dyDescent="0.3">
      <c r="BB2104" s="105" t="e">
        <f>VLOOKUP(C2104,#REF!, 2,FALSE)</f>
        <v>#REF!</v>
      </c>
      <c r="BP2104" s="52" t="s">
        <v>1118</v>
      </c>
      <c r="BQ2104" s="52" t="s">
        <v>2993</v>
      </c>
      <c r="BR2104" s="52" t="s">
        <v>2993</v>
      </c>
      <c r="BX2104" s="52" t="s">
        <v>1118</v>
      </c>
      <c r="BY2104" s="52" t="s">
        <v>2993</v>
      </c>
      <c r="BZ2104" s="52" t="s">
        <v>2993</v>
      </c>
    </row>
    <row r="2105" spans="54:78" x14ac:dyDescent="0.3">
      <c r="BB2105" s="105" t="e">
        <f>VLOOKUP(C2105,#REF!, 2,FALSE)</f>
        <v>#REF!</v>
      </c>
      <c r="BP2105" s="52" t="s">
        <v>6005</v>
      </c>
      <c r="BQ2105" s="52" t="s">
        <v>3042</v>
      </c>
      <c r="BR2105" s="52" t="s">
        <v>2993</v>
      </c>
      <c r="BX2105" s="52" t="s">
        <v>6005</v>
      </c>
      <c r="BY2105" s="52" t="s">
        <v>3042</v>
      </c>
      <c r="BZ2105" s="52" t="s">
        <v>2993</v>
      </c>
    </row>
    <row r="2106" spans="54:78" x14ac:dyDescent="0.3">
      <c r="BB2106" s="105" t="e">
        <f>VLOOKUP(C2106,#REF!, 2,FALSE)</f>
        <v>#REF!</v>
      </c>
      <c r="BP2106" s="52" t="s">
        <v>6006</v>
      </c>
      <c r="BQ2106" s="52" t="s">
        <v>6007</v>
      </c>
      <c r="BR2106" s="52" t="s">
        <v>2175</v>
      </c>
      <c r="BX2106" s="52" t="s">
        <v>6006</v>
      </c>
      <c r="BY2106" s="52" t="s">
        <v>6007</v>
      </c>
      <c r="BZ2106" s="52" t="s">
        <v>2175</v>
      </c>
    </row>
    <row r="2107" spans="54:78" x14ac:dyDescent="0.3">
      <c r="BB2107" s="105" t="e">
        <f>VLOOKUP(C2107,#REF!, 2,FALSE)</f>
        <v>#REF!</v>
      </c>
      <c r="BP2107" s="52" t="s">
        <v>6009</v>
      </c>
      <c r="BQ2107" s="52" t="s">
        <v>1275</v>
      </c>
      <c r="BR2107" s="52" t="s">
        <v>6010</v>
      </c>
      <c r="BX2107" s="52" t="s">
        <v>6009</v>
      </c>
      <c r="BY2107" s="52" t="s">
        <v>1275</v>
      </c>
      <c r="BZ2107" s="52" t="s">
        <v>6010</v>
      </c>
    </row>
    <row r="2108" spans="54:78" x14ac:dyDescent="0.3">
      <c r="BB2108" s="105" t="e">
        <f>VLOOKUP(C2108,#REF!, 2,FALSE)</f>
        <v>#REF!</v>
      </c>
      <c r="BP2108" s="52" t="s">
        <v>6011</v>
      </c>
      <c r="BQ2108" s="52" t="s">
        <v>633</v>
      </c>
      <c r="BR2108" s="52" t="s">
        <v>2561</v>
      </c>
      <c r="BX2108" s="52" t="s">
        <v>6011</v>
      </c>
      <c r="BY2108" s="52" t="s">
        <v>633</v>
      </c>
      <c r="BZ2108" s="52" t="s">
        <v>2561</v>
      </c>
    </row>
    <row r="2109" spans="54:78" x14ac:dyDescent="0.3">
      <c r="BB2109" s="105" t="e">
        <f>VLOOKUP(C2109,#REF!, 2,FALSE)</f>
        <v>#REF!</v>
      </c>
      <c r="BP2109" s="52" t="s">
        <v>6012</v>
      </c>
      <c r="BQ2109" s="52" t="s">
        <v>3276</v>
      </c>
      <c r="BR2109" s="52" t="s">
        <v>6013</v>
      </c>
      <c r="BX2109" s="52" t="s">
        <v>6012</v>
      </c>
      <c r="BY2109" s="52" t="s">
        <v>3276</v>
      </c>
      <c r="BZ2109" s="52" t="s">
        <v>6013</v>
      </c>
    </row>
    <row r="2110" spans="54:78" x14ac:dyDescent="0.3">
      <c r="BB2110" s="105" t="e">
        <f>VLOOKUP(C2110,#REF!, 2,FALSE)</f>
        <v>#REF!</v>
      </c>
      <c r="BP2110" s="52" t="s">
        <v>6014</v>
      </c>
      <c r="BQ2110" s="52" t="s">
        <v>642</v>
      </c>
      <c r="BR2110" s="52" t="s">
        <v>4813</v>
      </c>
      <c r="BX2110" s="52" t="s">
        <v>6014</v>
      </c>
      <c r="BY2110" s="52" t="s">
        <v>642</v>
      </c>
      <c r="BZ2110" s="52" t="s">
        <v>4813</v>
      </c>
    </row>
    <row r="2111" spans="54:78" x14ac:dyDescent="0.3">
      <c r="BB2111" s="105" t="e">
        <f>VLOOKUP(C2111,#REF!, 2,FALSE)</f>
        <v>#REF!</v>
      </c>
      <c r="BP2111" s="52" t="s">
        <v>6016</v>
      </c>
      <c r="BQ2111" s="52" t="s">
        <v>633</v>
      </c>
      <c r="BR2111" s="52" t="s">
        <v>3465</v>
      </c>
      <c r="BX2111" s="52" t="s">
        <v>6016</v>
      </c>
      <c r="BY2111" s="52" t="s">
        <v>633</v>
      </c>
      <c r="BZ2111" s="52" t="s">
        <v>3465</v>
      </c>
    </row>
    <row r="2112" spans="54:78" x14ac:dyDescent="0.3">
      <c r="BB2112" s="105" t="e">
        <f>VLOOKUP(C2112,#REF!, 2,FALSE)</f>
        <v>#REF!</v>
      </c>
      <c r="BP2112" s="52" t="s">
        <v>6018</v>
      </c>
      <c r="BQ2112" s="52" t="s">
        <v>1021</v>
      </c>
      <c r="BR2112" s="52" t="s">
        <v>4014</v>
      </c>
      <c r="BX2112" s="52" t="s">
        <v>6018</v>
      </c>
      <c r="BY2112" s="52" t="s">
        <v>1021</v>
      </c>
      <c r="BZ2112" s="52" t="s">
        <v>4014</v>
      </c>
    </row>
    <row r="2113" spans="54:78" x14ac:dyDescent="0.3">
      <c r="BB2113" s="105" t="e">
        <f>VLOOKUP(C2113,#REF!, 2,FALSE)</f>
        <v>#REF!</v>
      </c>
      <c r="BP2113" s="52" t="s">
        <v>6021</v>
      </c>
      <c r="BQ2113" s="52" t="s">
        <v>712</v>
      </c>
      <c r="BR2113" s="52" t="s">
        <v>3401</v>
      </c>
      <c r="BX2113" s="52" t="s">
        <v>6021</v>
      </c>
      <c r="BY2113" s="52" t="s">
        <v>712</v>
      </c>
      <c r="BZ2113" s="52" t="s">
        <v>3401</v>
      </c>
    </row>
    <row r="2114" spans="54:78" x14ac:dyDescent="0.3">
      <c r="BB2114" s="105" t="e">
        <f>VLOOKUP(C2114,#REF!, 2,FALSE)</f>
        <v>#REF!</v>
      </c>
      <c r="BP2114" s="52" t="s">
        <v>6023</v>
      </c>
      <c r="BQ2114" s="52" t="s">
        <v>668</v>
      </c>
      <c r="BR2114" s="52" t="s">
        <v>6024</v>
      </c>
      <c r="BX2114" s="52" t="s">
        <v>6023</v>
      </c>
      <c r="BY2114" s="52" t="s">
        <v>668</v>
      </c>
      <c r="BZ2114" s="52" t="s">
        <v>6024</v>
      </c>
    </row>
    <row r="2115" spans="54:78" x14ac:dyDescent="0.3">
      <c r="BB2115" s="105" t="e">
        <f>VLOOKUP(C2115,#REF!, 2,FALSE)</f>
        <v>#REF!</v>
      </c>
      <c r="BP2115" s="52" t="s">
        <v>6025</v>
      </c>
      <c r="BQ2115" s="52" t="s">
        <v>3042</v>
      </c>
      <c r="BR2115" s="52" t="s">
        <v>4496</v>
      </c>
      <c r="BX2115" s="52" t="s">
        <v>6025</v>
      </c>
      <c r="BY2115" s="52" t="s">
        <v>3042</v>
      </c>
      <c r="BZ2115" s="52" t="s">
        <v>4496</v>
      </c>
    </row>
    <row r="2116" spans="54:78" x14ac:dyDescent="0.3">
      <c r="BB2116" s="105" t="e">
        <f>VLOOKUP(C2116,#REF!, 2,FALSE)</f>
        <v>#REF!</v>
      </c>
      <c r="BP2116" s="52" t="s">
        <v>6026</v>
      </c>
      <c r="BQ2116" s="52" t="s">
        <v>3042</v>
      </c>
      <c r="BR2116" s="52" t="s">
        <v>6027</v>
      </c>
      <c r="BX2116" s="52" t="s">
        <v>6026</v>
      </c>
      <c r="BY2116" s="52" t="s">
        <v>3042</v>
      </c>
      <c r="BZ2116" s="52" t="s">
        <v>6027</v>
      </c>
    </row>
    <row r="2117" spans="54:78" x14ac:dyDescent="0.3">
      <c r="BB2117" s="105" t="e">
        <f>VLOOKUP(C2117,#REF!, 2,FALSE)</f>
        <v>#REF!</v>
      </c>
      <c r="BP2117" s="52" t="s">
        <v>6028</v>
      </c>
      <c r="BQ2117" s="52" t="s">
        <v>668</v>
      </c>
      <c r="BR2117" s="52" t="s">
        <v>6029</v>
      </c>
      <c r="BX2117" s="52" t="s">
        <v>6028</v>
      </c>
      <c r="BY2117" s="52" t="s">
        <v>668</v>
      </c>
      <c r="BZ2117" s="52" t="s">
        <v>6029</v>
      </c>
    </row>
    <row r="2118" spans="54:78" x14ac:dyDescent="0.3">
      <c r="BB2118" s="105" t="e">
        <f>VLOOKUP(C2118,#REF!, 2,FALSE)</f>
        <v>#REF!</v>
      </c>
      <c r="BP2118" s="52" t="s">
        <v>1119</v>
      </c>
      <c r="BQ2118" s="52" t="s">
        <v>675</v>
      </c>
      <c r="BR2118" s="52" t="s">
        <v>6030</v>
      </c>
      <c r="BX2118" s="52" t="s">
        <v>1119</v>
      </c>
      <c r="BY2118" s="52" t="s">
        <v>675</v>
      </c>
      <c r="BZ2118" s="52" t="s">
        <v>6030</v>
      </c>
    </row>
    <row r="2119" spans="54:78" x14ac:dyDescent="0.3">
      <c r="BB2119" s="105" t="e">
        <f>VLOOKUP(C2119,#REF!, 2,FALSE)</f>
        <v>#REF!</v>
      </c>
      <c r="BP2119" s="52" t="s">
        <v>6031</v>
      </c>
      <c r="BQ2119" s="52" t="s">
        <v>624</v>
      </c>
      <c r="BR2119" s="52" t="s">
        <v>4479</v>
      </c>
      <c r="BX2119" s="52" t="s">
        <v>6031</v>
      </c>
      <c r="BY2119" s="52" t="s">
        <v>624</v>
      </c>
      <c r="BZ2119" s="52" t="s">
        <v>4479</v>
      </c>
    </row>
    <row r="2120" spans="54:78" x14ac:dyDescent="0.3">
      <c r="BB2120" s="105" t="e">
        <f>VLOOKUP(C2120,#REF!, 2,FALSE)</f>
        <v>#REF!</v>
      </c>
      <c r="BP2120" s="52" t="s">
        <v>6032</v>
      </c>
      <c r="BQ2120" s="52" t="s">
        <v>17035</v>
      </c>
      <c r="BR2120" s="52" t="s">
        <v>1201</v>
      </c>
      <c r="BX2120" s="52" t="s">
        <v>6032</v>
      </c>
      <c r="BY2120" s="52" t="s">
        <v>17035</v>
      </c>
      <c r="BZ2120" s="52" t="s">
        <v>1201</v>
      </c>
    </row>
    <row r="2121" spans="54:78" x14ac:dyDescent="0.3">
      <c r="BB2121" s="105" t="e">
        <f>VLOOKUP(C2121,#REF!, 2,FALSE)</f>
        <v>#REF!</v>
      </c>
      <c r="BP2121" s="52" t="s">
        <v>6033</v>
      </c>
      <c r="BQ2121" s="52" t="s">
        <v>3019</v>
      </c>
      <c r="BR2121" s="52" t="s">
        <v>2993</v>
      </c>
      <c r="BX2121" s="52" t="s">
        <v>6033</v>
      </c>
      <c r="BY2121" s="52" t="s">
        <v>3019</v>
      </c>
      <c r="BZ2121" s="52" t="s">
        <v>2993</v>
      </c>
    </row>
    <row r="2122" spans="54:78" x14ac:dyDescent="0.3">
      <c r="BB2122" s="105" t="e">
        <f>VLOOKUP(C2122,#REF!, 2,FALSE)</f>
        <v>#REF!</v>
      </c>
      <c r="BP2122" s="52" t="s">
        <v>6034</v>
      </c>
      <c r="BQ2122" s="52" t="s">
        <v>636</v>
      </c>
      <c r="BR2122" s="52" t="s">
        <v>2993</v>
      </c>
      <c r="BX2122" s="52" t="s">
        <v>6034</v>
      </c>
      <c r="BY2122" s="52" t="s">
        <v>636</v>
      </c>
      <c r="BZ2122" s="52" t="s">
        <v>2993</v>
      </c>
    </row>
    <row r="2123" spans="54:78" x14ac:dyDescent="0.3">
      <c r="BB2123" s="105" t="e">
        <f>VLOOKUP(C2123,#REF!, 2,FALSE)</f>
        <v>#REF!</v>
      </c>
      <c r="BP2123" s="52" t="s">
        <v>6035</v>
      </c>
      <c r="BQ2123" s="52" t="s">
        <v>3059</v>
      </c>
      <c r="BR2123" s="52" t="s">
        <v>6036</v>
      </c>
      <c r="BX2123" s="52" t="s">
        <v>6035</v>
      </c>
      <c r="BY2123" s="52" t="s">
        <v>3059</v>
      </c>
      <c r="BZ2123" s="52" t="s">
        <v>6036</v>
      </c>
    </row>
    <row r="2124" spans="54:78" x14ac:dyDescent="0.3">
      <c r="BB2124" s="105" t="e">
        <f>VLOOKUP(C2124,#REF!, 2,FALSE)</f>
        <v>#REF!</v>
      </c>
      <c r="BP2124" s="52" t="s">
        <v>6037</v>
      </c>
      <c r="BQ2124" s="52" t="s">
        <v>618</v>
      </c>
      <c r="BR2124" s="52" t="s">
        <v>6038</v>
      </c>
      <c r="BX2124" s="52" t="s">
        <v>6037</v>
      </c>
      <c r="BY2124" s="52" t="s">
        <v>618</v>
      </c>
      <c r="BZ2124" s="52" t="s">
        <v>6038</v>
      </c>
    </row>
    <row r="2125" spans="54:78" x14ac:dyDescent="0.3">
      <c r="BB2125" s="105" t="e">
        <f>VLOOKUP(C2125,#REF!, 2,FALSE)</f>
        <v>#REF!</v>
      </c>
      <c r="BP2125" s="52" t="s">
        <v>1120</v>
      </c>
      <c r="BQ2125" s="52" t="s">
        <v>1133</v>
      </c>
      <c r="BR2125" s="52" t="s">
        <v>6039</v>
      </c>
      <c r="BX2125" s="52" t="s">
        <v>1120</v>
      </c>
      <c r="BY2125" s="52" t="s">
        <v>1133</v>
      </c>
      <c r="BZ2125" s="52" t="s">
        <v>6039</v>
      </c>
    </row>
    <row r="2126" spans="54:78" x14ac:dyDescent="0.3">
      <c r="BB2126" s="105" t="e">
        <f>VLOOKUP(C2126,#REF!, 2,FALSE)</f>
        <v>#REF!</v>
      </c>
      <c r="BP2126" s="52" t="s">
        <v>6040</v>
      </c>
      <c r="BQ2126" s="52" t="s">
        <v>3223</v>
      </c>
      <c r="BR2126" s="52" t="s">
        <v>2993</v>
      </c>
      <c r="BX2126" s="52" t="s">
        <v>6040</v>
      </c>
      <c r="BY2126" s="52" t="s">
        <v>3223</v>
      </c>
      <c r="BZ2126" s="52" t="s">
        <v>2993</v>
      </c>
    </row>
    <row r="2127" spans="54:78" x14ac:dyDescent="0.3">
      <c r="BB2127" s="105" t="e">
        <f>VLOOKUP(C2127,#REF!, 2,FALSE)</f>
        <v>#REF!</v>
      </c>
      <c r="BP2127" s="52" t="s">
        <v>170</v>
      </c>
      <c r="BQ2127" s="52" t="s">
        <v>3223</v>
      </c>
      <c r="BR2127" s="52" t="s">
        <v>2993</v>
      </c>
      <c r="BX2127" s="52" t="s">
        <v>170</v>
      </c>
      <c r="BY2127" s="52" t="s">
        <v>3223</v>
      </c>
      <c r="BZ2127" s="52" t="s">
        <v>2993</v>
      </c>
    </row>
    <row r="2128" spans="54:78" x14ac:dyDescent="0.3">
      <c r="BB2128" s="105" t="e">
        <f>VLOOKUP(C2128,#REF!, 2,FALSE)</f>
        <v>#REF!</v>
      </c>
      <c r="BP2128" s="52" t="s">
        <v>6041</v>
      </c>
      <c r="BQ2128" s="52" t="s">
        <v>3099</v>
      </c>
      <c r="BR2128" s="52" t="s">
        <v>2993</v>
      </c>
      <c r="BX2128" s="52" t="s">
        <v>6041</v>
      </c>
      <c r="BY2128" s="52" t="s">
        <v>3099</v>
      </c>
      <c r="BZ2128" s="52" t="s">
        <v>2993</v>
      </c>
    </row>
    <row r="2129" spans="54:78" x14ac:dyDescent="0.3">
      <c r="BB2129" s="105" t="e">
        <f>VLOOKUP(C2129,#REF!, 2,FALSE)</f>
        <v>#REF!</v>
      </c>
      <c r="BP2129" s="52" t="s">
        <v>6042</v>
      </c>
      <c r="BQ2129" s="52" t="s">
        <v>2993</v>
      </c>
      <c r="BR2129" s="52" t="s">
        <v>6043</v>
      </c>
      <c r="BX2129" s="52" t="s">
        <v>6042</v>
      </c>
      <c r="BY2129" s="52" t="s">
        <v>2993</v>
      </c>
      <c r="BZ2129" s="52" t="s">
        <v>6043</v>
      </c>
    </row>
    <row r="2130" spans="54:78" x14ac:dyDescent="0.3">
      <c r="BB2130" s="105" t="e">
        <f>VLOOKUP(C2130,#REF!, 2,FALSE)</f>
        <v>#REF!</v>
      </c>
      <c r="BP2130" s="52" t="s">
        <v>6044</v>
      </c>
      <c r="BQ2130" s="52" t="s">
        <v>2993</v>
      </c>
      <c r="BR2130" s="52" t="s">
        <v>2993</v>
      </c>
      <c r="BX2130" s="52" t="s">
        <v>6044</v>
      </c>
      <c r="BY2130" s="52" t="s">
        <v>2993</v>
      </c>
      <c r="BZ2130" s="52" t="s">
        <v>2993</v>
      </c>
    </row>
    <row r="2131" spans="54:78" x14ac:dyDescent="0.3">
      <c r="BB2131" s="105" t="e">
        <f>VLOOKUP(C2131,#REF!, 2,FALSE)</f>
        <v>#REF!</v>
      </c>
      <c r="BP2131" s="52" t="s">
        <v>6045</v>
      </c>
      <c r="BQ2131" s="52" t="s">
        <v>2993</v>
      </c>
      <c r="BR2131" s="52" t="s">
        <v>2993</v>
      </c>
      <c r="BX2131" s="52" t="s">
        <v>6045</v>
      </c>
      <c r="BY2131" s="52" t="s">
        <v>2993</v>
      </c>
      <c r="BZ2131" s="52" t="s">
        <v>2993</v>
      </c>
    </row>
    <row r="2132" spans="54:78" x14ac:dyDescent="0.3">
      <c r="BB2132" s="105" t="e">
        <f>VLOOKUP(C2132,#REF!, 2,FALSE)</f>
        <v>#REF!</v>
      </c>
      <c r="BP2132" s="52" t="s">
        <v>6046</v>
      </c>
      <c r="BQ2132" s="52" t="s">
        <v>626</v>
      </c>
      <c r="BR2132" s="52" t="s">
        <v>6047</v>
      </c>
      <c r="BX2132" s="52" t="s">
        <v>6046</v>
      </c>
      <c r="BY2132" s="52" t="s">
        <v>626</v>
      </c>
      <c r="BZ2132" s="52" t="s">
        <v>6047</v>
      </c>
    </row>
    <row r="2133" spans="54:78" x14ac:dyDescent="0.3">
      <c r="BB2133" s="105" t="e">
        <f>VLOOKUP(C2133,#REF!, 2,FALSE)</f>
        <v>#REF!</v>
      </c>
      <c r="BP2133" s="52" t="s">
        <v>1121</v>
      </c>
      <c r="BQ2133" s="52" t="s">
        <v>628</v>
      </c>
      <c r="BR2133" s="52" t="s">
        <v>2274</v>
      </c>
      <c r="BX2133" s="52" t="s">
        <v>1121</v>
      </c>
      <c r="BY2133" s="52" t="s">
        <v>628</v>
      </c>
      <c r="BZ2133" s="52" t="s">
        <v>2274</v>
      </c>
    </row>
    <row r="2134" spans="54:78" x14ac:dyDescent="0.3">
      <c r="BB2134" s="105" t="e">
        <f>VLOOKUP(C2134,#REF!, 2,FALSE)</f>
        <v>#REF!</v>
      </c>
      <c r="BP2134" s="52" t="s">
        <v>6048</v>
      </c>
      <c r="BQ2134" s="52" t="s">
        <v>811</v>
      </c>
      <c r="BR2134" s="52" t="s">
        <v>6049</v>
      </c>
      <c r="BX2134" s="52" t="s">
        <v>6048</v>
      </c>
      <c r="BY2134" s="52" t="s">
        <v>811</v>
      </c>
      <c r="BZ2134" s="52" t="s">
        <v>6049</v>
      </c>
    </row>
    <row r="2135" spans="54:78" x14ac:dyDescent="0.3">
      <c r="BB2135" s="105" t="e">
        <f>VLOOKUP(C2135,#REF!, 2,FALSE)</f>
        <v>#REF!</v>
      </c>
      <c r="BP2135" s="52" t="s">
        <v>6050</v>
      </c>
      <c r="BQ2135" s="52" t="s">
        <v>3276</v>
      </c>
      <c r="BR2135" s="52" t="s">
        <v>778</v>
      </c>
      <c r="BX2135" s="52" t="s">
        <v>6050</v>
      </c>
      <c r="BY2135" s="52" t="s">
        <v>3276</v>
      </c>
      <c r="BZ2135" s="52" t="s">
        <v>778</v>
      </c>
    </row>
    <row r="2136" spans="54:78" x14ac:dyDescent="0.3">
      <c r="BB2136" s="105" t="e">
        <f>VLOOKUP(C2136,#REF!, 2,FALSE)</f>
        <v>#REF!</v>
      </c>
      <c r="BP2136" s="52" t="s">
        <v>6051</v>
      </c>
      <c r="BQ2136" s="52" t="s">
        <v>621</v>
      </c>
      <c r="BR2136" s="52" t="s">
        <v>6052</v>
      </c>
      <c r="BX2136" s="52" t="s">
        <v>6051</v>
      </c>
      <c r="BY2136" s="52" t="s">
        <v>621</v>
      </c>
      <c r="BZ2136" s="52" t="s">
        <v>6052</v>
      </c>
    </row>
    <row r="2137" spans="54:78" x14ac:dyDescent="0.3">
      <c r="BB2137" s="105" t="e">
        <f>VLOOKUP(C2137,#REF!, 2,FALSE)</f>
        <v>#REF!</v>
      </c>
      <c r="BP2137" s="52" t="s">
        <v>6053</v>
      </c>
      <c r="BQ2137" s="52" t="s">
        <v>2993</v>
      </c>
      <c r="BR2137" s="52" t="s">
        <v>6054</v>
      </c>
      <c r="BX2137" s="52" t="s">
        <v>6053</v>
      </c>
      <c r="BY2137" s="52" t="s">
        <v>2993</v>
      </c>
      <c r="BZ2137" s="52" t="s">
        <v>6054</v>
      </c>
    </row>
    <row r="2138" spans="54:78" x14ac:dyDescent="0.3">
      <c r="BB2138" s="105" t="e">
        <f>VLOOKUP(C2138,#REF!, 2,FALSE)</f>
        <v>#REF!</v>
      </c>
      <c r="BP2138" s="52" t="s">
        <v>6055</v>
      </c>
      <c r="BQ2138" s="52" t="s">
        <v>3019</v>
      </c>
      <c r="BR2138" s="52" t="s">
        <v>1786</v>
      </c>
      <c r="BX2138" s="52" t="s">
        <v>6055</v>
      </c>
      <c r="BY2138" s="52" t="s">
        <v>3019</v>
      </c>
      <c r="BZ2138" s="52" t="s">
        <v>1786</v>
      </c>
    </row>
    <row r="2139" spans="54:78" x14ac:dyDescent="0.3">
      <c r="BB2139" s="105" t="e">
        <f>VLOOKUP(C2139,#REF!, 2,FALSE)</f>
        <v>#REF!</v>
      </c>
      <c r="BP2139" s="52" t="s">
        <v>6056</v>
      </c>
      <c r="BQ2139" s="52" t="s">
        <v>618</v>
      </c>
      <c r="BR2139" s="52" t="s">
        <v>1131</v>
      </c>
      <c r="BX2139" s="52" t="s">
        <v>6056</v>
      </c>
      <c r="BY2139" s="52" t="s">
        <v>618</v>
      </c>
      <c r="BZ2139" s="52" t="s">
        <v>1131</v>
      </c>
    </row>
    <row r="2140" spans="54:78" x14ac:dyDescent="0.3">
      <c r="BB2140" s="105" t="e">
        <f>VLOOKUP(C2140,#REF!, 2,FALSE)</f>
        <v>#REF!</v>
      </c>
      <c r="BP2140" s="52" t="s">
        <v>6057</v>
      </c>
      <c r="BQ2140" s="52" t="s">
        <v>642</v>
      </c>
      <c r="BR2140" s="52" t="s">
        <v>1024</v>
      </c>
      <c r="BX2140" s="52" t="s">
        <v>6057</v>
      </c>
      <c r="BY2140" s="52" t="s">
        <v>642</v>
      </c>
      <c r="BZ2140" s="52" t="s">
        <v>1024</v>
      </c>
    </row>
    <row r="2141" spans="54:78" x14ac:dyDescent="0.3">
      <c r="BB2141" s="105" t="e">
        <f>VLOOKUP(C2141,#REF!, 2,FALSE)</f>
        <v>#REF!</v>
      </c>
      <c r="BP2141" s="52" t="s">
        <v>6058</v>
      </c>
      <c r="BQ2141" s="52" t="s">
        <v>636</v>
      </c>
      <c r="BR2141" s="52" t="s">
        <v>1173</v>
      </c>
      <c r="BX2141" s="52" t="s">
        <v>6058</v>
      </c>
      <c r="BY2141" s="52" t="s">
        <v>636</v>
      </c>
      <c r="BZ2141" s="52" t="s">
        <v>1173</v>
      </c>
    </row>
    <row r="2142" spans="54:78" x14ac:dyDescent="0.3">
      <c r="BB2142" s="105" t="e">
        <f>VLOOKUP(C2142,#REF!, 2,FALSE)</f>
        <v>#REF!</v>
      </c>
      <c r="BP2142" s="52" t="s">
        <v>6059</v>
      </c>
      <c r="BQ2142" s="52" t="s">
        <v>618</v>
      </c>
      <c r="BR2142" s="52" t="s">
        <v>1383</v>
      </c>
      <c r="BX2142" s="52" t="s">
        <v>6059</v>
      </c>
      <c r="BY2142" s="52" t="s">
        <v>618</v>
      </c>
      <c r="BZ2142" s="52" t="s">
        <v>1383</v>
      </c>
    </row>
    <row r="2143" spans="54:78" x14ac:dyDescent="0.3">
      <c r="BB2143" s="105" t="e">
        <f>VLOOKUP(C2143,#REF!, 2,FALSE)</f>
        <v>#REF!</v>
      </c>
      <c r="BP2143" s="52" t="s">
        <v>6061</v>
      </c>
      <c r="BQ2143" s="52" t="s">
        <v>3019</v>
      </c>
      <c r="BR2143" s="52" t="s">
        <v>2993</v>
      </c>
      <c r="BX2143" s="52" t="s">
        <v>6061</v>
      </c>
      <c r="BY2143" s="52" t="s">
        <v>3019</v>
      </c>
      <c r="BZ2143" s="52" t="s">
        <v>2993</v>
      </c>
    </row>
    <row r="2144" spans="54:78" x14ac:dyDescent="0.3">
      <c r="BB2144" s="105" t="e">
        <f>VLOOKUP(C2144,#REF!, 2,FALSE)</f>
        <v>#REF!</v>
      </c>
      <c r="BP2144" s="52" t="s">
        <v>6062</v>
      </c>
      <c r="BQ2144" s="52" t="s">
        <v>3019</v>
      </c>
      <c r="BR2144" s="52" t="s">
        <v>2993</v>
      </c>
      <c r="BX2144" s="52" t="s">
        <v>6062</v>
      </c>
      <c r="BY2144" s="52" t="s">
        <v>3019</v>
      </c>
      <c r="BZ2144" s="52" t="s">
        <v>2993</v>
      </c>
    </row>
    <row r="2145" spans="54:78" x14ac:dyDescent="0.3">
      <c r="BB2145" s="105" t="e">
        <f>VLOOKUP(C2145,#REF!, 2,FALSE)</f>
        <v>#REF!</v>
      </c>
      <c r="BP2145" s="52" t="s">
        <v>6063</v>
      </c>
      <c r="BQ2145" s="52" t="s">
        <v>3019</v>
      </c>
      <c r="BR2145" s="52" t="s">
        <v>2993</v>
      </c>
      <c r="BX2145" s="52" t="s">
        <v>6063</v>
      </c>
      <c r="BY2145" s="52" t="s">
        <v>3019</v>
      </c>
      <c r="BZ2145" s="52" t="s">
        <v>2993</v>
      </c>
    </row>
    <row r="2146" spans="54:78" x14ac:dyDescent="0.3">
      <c r="BB2146" s="105" t="e">
        <f>VLOOKUP(C2146,#REF!, 2,FALSE)</f>
        <v>#REF!</v>
      </c>
      <c r="BP2146" s="52" t="s">
        <v>1122</v>
      </c>
      <c r="BQ2146" s="52" t="s">
        <v>645</v>
      </c>
      <c r="BR2146" s="52" t="s">
        <v>3130</v>
      </c>
      <c r="BX2146" s="52" t="s">
        <v>1122</v>
      </c>
      <c r="BY2146" s="52" t="s">
        <v>645</v>
      </c>
      <c r="BZ2146" s="52" t="s">
        <v>3130</v>
      </c>
    </row>
    <row r="2147" spans="54:78" x14ac:dyDescent="0.3">
      <c r="BB2147" s="105" t="e">
        <f>VLOOKUP(C2147,#REF!, 2,FALSE)</f>
        <v>#REF!</v>
      </c>
      <c r="BP2147" s="52" t="s">
        <v>6064</v>
      </c>
      <c r="BQ2147" s="52" t="s">
        <v>3016</v>
      </c>
      <c r="BR2147" s="52" t="s">
        <v>6065</v>
      </c>
      <c r="BX2147" s="52" t="s">
        <v>6064</v>
      </c>
      <c r="BY2147" s="52" t="s">
        <v>3016</v>
      </c>
      <c r="BZ2147" s="52" t="s">
        <v>6065</v>
      </c>
    </row>
    <row r="2148" spans="54:78" x14ac:dyDescent="0.3">
      <c r="BB2148" s="105" t="e">
        <f>VLOOKUP(C2148,#REF!, 2,FALSE)</f>
        <v>#REF!</v>
      </c>
      <c r="BP2148" s="52" t="s">
        <v>1123</v>
      </c>
      <c r="BQ2148" s="52" t="s">
        <v>1350</v>
      </c>
      <c r="BR2148" s="52" t="s">
        <v>6066</v>
      </c>
      <c r="BX2148" s="52" t="s">
        <v>1123</v>
      </c>
      <c r="BY2148" s="52" t="s">
        <v>1350</v>
      </c>
      <c r="BZ2148" s="52" t="s">
        <v>6066</v>
      </c>
    </row>
    <row r="2149" spans="54:78" x14ac:dyDescent="0.3">
      <c r="BB2149" s="105" t="e">
        <f>VLOOKUP(C2149,#REF!, 2,FALSE)</f>
        <v>#REF!</v>
      </c>
      <c r="BP2149" s="52" t="s">
        <v>6068</v>
      </c>
      <c r="BQ2149" s="52" t="s">
        <v>849</v>
      </c>
      <c r="BR2149" s="52" t="s">
        <v>6069</v>
      </c>
      <c r="BX2149" s="52" t="s">
        <v>6068</v>
      </c>
      <c r="BY2149" s="52" t="s">
        <v>849</v>
      </c>
      <c r="BZ2149" s="52" t="s">
        <v>6069</v>
      </c>
    </row>
    <row r="2150" spans="54:78" x14ac:dyDescent="0.3">
      <c r="BB2150" s="105" t="e">
        <f>VLOOKUP(C2150,#REF!, 2,FALSE)</f>
        <v>#REF!</v>
      </c>
      <c r="BP2150" s="52" t="s">
        <v>6070</v>
      </c>
      <c r="BQ2150" s="52" t="s">
        <v>17035</v>
      </c>
      <c r="BR2150" s="52" t="s">
        <v>3082</v>
      </c>
      <c r="BX2150" s="52" t="s">
        <v>6070</v>
      </c>
      <c r="BY2150" s="52" t="s">
        <v>17035</v>
      </c>
      <c r="BZ2150" s="52" t="s">
        <v>3082</v>
      </c>
    </row>
    <row r="2151" spans="54:78" x14ac:dyDescent="0.3">
      <c r="BB2151" s="105" t="e">
        <f>VLOOKUP(C2151,#REF!, 2,FALSE)</f>
        <v>#REF!</v>
      </c>
      <c r="BP2151" s="52" t="s">
        <v>6071</v>
      </c>
      <c r="BQ2151" s="52" t="s">
        <v>3223</v>
      </c>
      <c r="BR2151" s="52" t="s">
        <v>856</v>
      </c>
      <c r="BX2151" s="52" t="s">
        <v>6071</v>
      </c>
      <c r="BY2151" s="52" t="s">
        <v>3223</v>
      </c>
      <c r="BZ2151" s="52" t="s">
        <v>856</v>
      </c>
    </row>
    <row r="2152" spans="54:78" x14ac:dyDescent="0.3">
      <c r="BB2152" s="105" t="e">
        <f>VLOOKUP(C2152,#REF!, 2,FALSE)</f>
        <v>#REF!</v>
      </c>
      <c r="BP2152" s="52" t="s">
        <v>171</v>
      </c>
      <c r="BQ2152" s="52" t="s">
        <v>1350</v>
      </c>
      <c r="BR2152" s="52" t="s">
        <v>6072</v>
      </c>
      <c r="BX2152" s="52" t="s">
        <v>171</v>
      </c>
      <c r="BY2152" s="52" t="s">
        <v>1350</v>
      </c>
      <c r="BZ2152" s="52" t="s">
        <v>6072</v>
      </c>
    </row>
    <row r="2153" spans="54:78" x14ac:dyDescent="0.3">
      <c r="BB2153" s="105" t="e">
        <f>VLOOKUP(C2153,#REF!, 2,FALSE)</f>
        <v>#REF!</v>
      </c>
      <c r="BP2153" s="52" t="s">
        <v>6073</v>
      </c>
      <c r="BQ2153" s="52" t="s">
        <v>17035</v>
      </c>
      <c r="BR2153" s="52" t="s">
        <v>964</v>
      </c>
      <c r="BX2153" s="52" t="s">
        <v>6073</v>
      </c>
      <c r="BY2153" s="52" t="s">
        <v>17035</v>
      </c>
      <c r="BZ2153" s="52" t="s">
        <v>964</v>
      </c>
    </row>
    <row r="2154" spans="54:78" x14ac:dyDescent="0.3">
      <c r="BB2154" s="105" t="e">
        <f>VLOOKUP(C2154,#REF!, 2,FALSE)</f>
        <v>#REF!</v>
      </c>
      <c r="BP2154" s="52" t="s">
        <v>6074</v>
      </c>
      <c r="BQ2154" s="52" t="s">
        <v>3099</v>
      </c>
      <c r="BR2154" s="52" t="s">
        <v>6075</v>
      </c>
      <c r="BX2154" s="52" t="s">
        <v>6074</v>
      </c>
      <c r="BY2154" s="52" t="s">
        <v>3099</v>
      </c>
      <c r="BZ2154" s="52" t="s">
        <v>6075</v>
      </c>
    </row>
    <row r="2155" spans="54:78" x14ac:dyDescent="0.3">
      <c r="BB2155" s="105" t="e">
        <f>VLOOKUP(C2155,#REF!, 2,FALSE)</f>
        <v>#REF!</v>
      </c>
      <c r="BP2155" s="52" t="s">
        <v>6076</v>
      </c>
      <c r="BQ2155" s="52" t="s">
        <v>1350</v>
      </c>
      <c r="BR2155" s="52" t="s">
        <v>6077</v>
      </c>
      <c r="BX2155" s="52" t="s">
        <v>6076</v>
      </c>
      <c r="BY2155" s="52" t="s">
        <v>1350</v>
      </c>
      <c r="BZ2155" s="52" t="s">
        <v>6077</v>
      </c>
    </row>
    <row r="2156" spans="54:78" x14ac:dyDescent="0.3">
      <c r="BB2156" s="105" t="e">
        <f>VLOOKUP(C2156,#REF!, 2,FALSE)</f>
        <v>#REF!</v>
      </c>
      <c r="BP2156" s="52" t="s">
        <v>6078</v>
      </c>
      <c r="BQ2156" s="52" t="s">
        <v>17035</v>
      </c>
      <c r="BR2156" s="52" t="s">
        <v>6079</v>
      </c>
      <c r="BX2156" s="52" t="s">
        <v>6078</v>
      </c>
      <c r="BY2156" s="52" t="s">
        <v>17035</v>
      </c>
      <c r="BZ2156" s="52" t="s">
        <v>6079</v>
      </c>
    </row>
    <row r="2157" spans="54:78" x14ac:dyDescent="0.3">
      <c r="BB2157" s="105" t="e">
        <f>VLOOKUP(C2157,#REF!, 2,FALSE)</f>
        <v>#REF!</v>
      </c>
      <c r="BP2157" s="52" t="s">
        <v>6080</v>
      </c>
      <c r="BQ2157" s="52" t="s">
        <v>1147</v>
      </c>
      <c r="BR2157" s="52" t="s">
        <v>6081</v>
      </c>
      <c r="BX2157" s="52" t="s">
        <v>6080</v>
      </c>
      <c r="BY2157" s="52" t="s">
        <v>1147</v>
      </c>
      <c r="BZ2157" s="52" t="s">
        <v>6081</v>
      </c>
    </row>
    <row r="2158" spans="54:78" x14ac:dyDescent="0.3">
      <c r="BB2158" s="105" t="e">
        <f>VLOOKUP(C2158,#REF!, 2,FALSE)</f>
        <v>#REF!</v>
      </c>
      <c r="BP2158" s="52" t="s">
        <v>1124</v>
      </c>
      <c r="BQ2158" s="52" t="s">
        <v>1147</v>
      </c>
      <c r="BR2158" s="52" t="s">
        <v>6082</v>
      </c>
      <c r="BX2158" s="52" t="s">
        <v>1124</v>
      </c>
      <c r="BY2158" s="52" t="s">
        <v>1147</v>
      </c>
      <c r="BZ2158" s="52" t="s">
        <v>6082</v>
      </c>
    </row>
    <row r="2159" spans="54:78" x14ac:dyDescent="0.3">
      <c r="BB2159" s="105" t="e">
        <f>VLOOKUP(C2159,#REF!, 2,FALSE)</f>
        <v>#REF!</v>
      </c>
      <c r="BP2159" s="52" t="s">
        <v>6083</v>
      </c>
      <c r="BQ2159" s="52" t="s">
        <v>661</v>
      </c>
      <c r="BR2159" s="52" t="s">
        <v>5787</v>
      </c>
      <c r="BX2159" s="52" t="s">
        <v>6083</v>
      </c>
      <c r="BY2159" s="52" t="s">
        <v>661</v>
      </c>
      <c r="BZ2159" s="52" t="s">
        <v>5787</v>
      </c>
    </row>
    <row r="2160" spans="54:78" x14ac:dyDescent="0.3">
      <c r="BB2160" s="105" t="e">
        <f>VLOOKUP(C2160,#REF!, 2,FALSE)</f>
        <v>#REF!</v>
      </c>
      <c r="BP2160" s="52" t="s">
        <v>6084</v>
      </c>
      <c r="BQ2160" s="52" t="s">
        <v>17035</v>
      </c>
      <c r="BR2160" s="52" t="s">
        <v>3508</v>
      </c>
      <c r="BX2160" s="52" t="s">
        <v>6084</v>
      </c>
      <c r="BY2160" s="52" t="s">
        <v>17035</v>
      </c>
      <c r="BZ2160" s="52" t="s">
        <v>3508</v>
      </c>
    </row>
    <row r="2161" spans="54:78" x14ac:dyDescent="0.3">
      <c r="BB2161" s="105" t="e">
        <f>VLOOKUP(C2161,#REF!, 2,FALSE)</f>
        <v>#REF!</v>
      </c>
      <c r="BP2161" s="52" t="s">
        <v>6085</v>
      </c>
      <c r="BQ2161" s="52" t="s">
        <v>3223</v>
      </c>
      <c r="BR2161" s="52" t="s">
        <v>6086</v>
      </c>
      <c r="BX2161" s="52" t="s">
        <v>6085</v>
      </c>
      <c r="BY2161" s="52" t="s">
        <v>3223</v>
      </c>
      <c r="BZ2161" s="52" t="s">
        <v>6086</v>
      </c>
    </row>
    <row r="2162" spans="54:78" x14ac:dyDescent="0.3">
      <c r="BB2162" s="105" t="e">
        <f>VLOOKUP(C2162,#REF!, 2,FALSE)</f>
        <v>#REF!</v>
      </c>
      <c r="BP2162" s="52" t="s">
        <v>6087</v>
      </c>
      <c r="BQ2162" s="52" t="s">
        <v>17035</v>
      </c>
      <c r="BR2162" s="52" t="s">
        <v>5208</v>
      </c>
      <c r="BX2162" s="52" t="s">
        <v>6087</v>
      </c>
      <c r="BY2162" s="52" t="s">
        <v>17035</v>
      </c>
      <c r="BZ2162" s="52" t="s">
        <v>5208</v>
      </c>
    </row>
    <row r="2163" spans="54:78" x14ac:dyDescent="0.3">
      <c r="BB2163" s="105" t="e">
        <f>VLOOKUP(C2163,#REF!, 2,FALSE)</f>
        <v>#REF!</v>
      </c>
      <c r="BP2163" s="52" t="s">
        <v>6088</v>
      </c>
      <c r="BQ2163" s="52" t="s">
        <v>17035</v>
      </c>
      <c r="BR2163" s="52" t="s">
        <v>3907</v>
      </c>
      <c r="BX2163" s="52" t="s">
        <v>6088</v>
      </c>
      <c r="BY2163" s="52" t="s">
        <v>17035</v>
      </c>
      <c r="BZ2163" s="52" t="s">
        <v>3907</v>
      </c>
    </row>
    <row r="2164" spans="54:78" x14ac:dyDescent="0.3">
      <c r="BB2164" s="105" t="e">
        <f>VLOOKUP(C2164,#REF!, 2,FALSE)</f>
        <v>#REF!</v>
      </c>
      <c r="BP2164" s="52" t="s">
        <v>6089</v>
      </c>
      <c r="BQ2164" s="52" t="s">
        <v>630</v>
      </c>
      <c r="BR2164" s="52" t="s">
        <v>778</v>
      </c>
      <c r="BX2164" s="52" t="s">
        <v>6089</v>
      </c>
      <c r="BY2164" s="52" t="s">
        <v>630</v>
      </c>
      <c r="BZ2164" s="52" t="s">
        <v>778</v>
      </c>
    </row>
    <row r="2165" spans="54:78" x14ac:dyDescent="0.3">
      <c r="BB2165" s="105" t="e">
        <f>VLOOKUP(C2165,#REF!, 2,FALSE)</f>
        <v>#REF!</v>
      </c>
      <c r="BP2165" s="52" t="s">
        <v>6090</v>
      </c>
      <c r="BQ2165" s="52" t="s">
        <v>3059</v>
      </c>
      <c r="BR2165" s="52" t="s">
        <v>6091</v>
      </c>
      <c r="BX2165" s="52" t="s">
        <v>6090</v>
      </c>
      <c r="BY2165" s="52" t="s">
        <v>3059</v>
      </c>
      <c r="BZ2165" s="52" t="s">
        <v>6091</v>
      </c>
    </row>
    <row r="2166" spans="54:78" x14ac:dyDescent="0.3">
      <c r="BB2166" s="105" t="e">
        <f>VLOOKUP(C2166,#REF!, 2,FALSE)</f>
        <v>#REF!</v>
      </c>
      <c r="BP2166" s="52" t="s">
        <v>6092</v>
      </c>
      <c r="BQ2166" s="52" t="s">
        <v>3103</v>
      </c>
      <c r="BR2166" s="52" t="s">
        <v>2993</v>
      </c>
      <c r="BX2166" s="52" t="s">
        <v>6092</v>
      </c>
      <c r="BY2166" s="52" t="s">
        <v>3103</v>
      </c>
      <c r="BZ2166" s="52" t="s">
        <v>2993</v>
      </c>
    </row>
    <row r="2167" spans="54:78" x14ac:dyDescent="0.3">
      <c r="BB2167" s="105" t="e">
        <f>VLOOKUP(C2167,#REF!, 2,FALSE)</f>
        <v>#REF!</v>
      </c>
      <c r="BP2167" s="52" t="s">
        <v>6093</v>
      </c>
      <c r="BQ2167" s="52" t="s">
        <v>17035</v>
      </c>
      <c r="BR2167" s="52" t="s">
        <v>6094</v>
      </c>
      <c r="BX2167" s="52" t="s">
        <v>6093</v>
      </c>
      <c r="BY2167" s="52" t="s">
        <v>17035</v>
      </c>
      <c r="BZ2167" s="52" t="s">
        <v>6094</v>
      </c>
    </row>
    <row r="2168" spans="54:78" x14ac:dyDescent="0.3">
      <c r="BB2168" s="105" t="e">
        <f>VLOOKUP(C2168,#REF!, 2,FALSE)</f>
        <v>#REF!</v>
      </c>
      <c r="BP2168" s="52" t="s">
        <v>6095</v>
      </c>
      <c r="BQ2168" s="52" t="s">
        <v>17035</v>
      </c>
      <c r="BR2168" s="52" t="s">
        <v>2993</v>
      </c>
      <c r="BX2168" s="52" t="s">
        <v>6095</v>
      </c>
      <c r="BY2168" s="52" t="s">
        <v>17035</v>
      </c>
      <c r="BZ2168" s="52" t="s">
        <v>2993</v>
      </c>
    </row>
    <row r="2169" spans="54:78" x14ac:dyDescent="0.3">
      <c r="BB2169" s="105" t="e">
        <f>VLOOKUP(C2169,#REF!, 2,FALSE)</f>
        <v>#REF!</v>
      </c>
      <c r="BP2169" s="52" t="s">
        <v>6096</v>
      </c>
      <c r="BQ2169" s="52" t="s">
        <v>2993</v>
      </c>
      <c r="BR2169" s="52" t="s">
        <v>778</v>
      </c>
      <c r="BX2169" s="52" t="s">
        <v>6096</v>
      </c>
      <c r="BY2169" s="52" t="s">
        <v>2993</v>
      </c>
      <c r="BZ2169" s="52" t="s">
        <v>778</v>
      </c>
    </row>
    <row r="2170" spans="54:78" x14ac:dyDescent="0.3">
      <c r="BB2170" s="105" t="e">
        <f>VLOOKUP(C2170,#REF!, 2,FALSE)</f>
        <v>#REF!</v>
      </c>
      <c r="BP2170" s="52" t="s">
        <v>6097</v>
      </c>
      <c r="BQ2170" s="52" t="s">
        <v>3276</v>
      </c>
      <c r="BR2170" s="52" t="s">
        <v>6098</v>
      </c>
      <c r="BX2170" s="52" t="s">
        <v>6097</v>
      </c>
      <c r="BY2170" s="52" t="s">
        <v>3276</v>
      </c>
      <c r="BZ2170" s="52" t="s">
        <v>6098</v>
      </c>
    </row>
    <row r="2171" spans="54:78" x14ac:dyDescent="0.3">
      <c r="BB2171" s="105" t="e">
        <f>VLOOKUP(C2171,#REF!, 2,FALSE)</f>
        <v>#REF!</v>
      </c>
      <c r="BP2171" s="52" t="s">
        <v>6099</v>
      </c>
      <c r="BQ2171" s="52" t="s">
        <v>3276</v>
      </c>
      <c r="BR2171" s="52" t="s">
        <v>5418</v>
      </c>
      <c r="BX2171" s="52" t="s">
        <v>6099</v>
      </c>
      <c r="BY2171" s="52" t="s">
        <v>3276</v>
      </c>
      <c r="BZ2171" s="52" t="s">
        <v>5418</v>
      </c>
    </row>
    <row r="2172" spans="54:78" x14ac:dyDescent="0.3">
      <c r="BB2172" s="105" t="e">
        <f>VLOOKUP(C2172,#REF!, 2,FALSE)</f>
        <v>#REF!</v>
      </c>
      <c r="BP2172" s="52" t="s">
        <v>6100</v>
      </c>
      <c r="BQ2172" s="52" t="s">
        <v>3042</v>
      </c>
      <c r="BR2172" s="52" t="s">
        <v>6101</v>
      </c>
      <c r="BX2172" s="52" t="s">
        <v>6100</v>
      </c>
      <c r="BY2172" s="52" t="s">
        <v>3042</v>
      </c>
      <c r="BZ2172" s="52" t="s">
        <v>6101</v>
      </c>
    </row>
    <row r="2173" spans="54:78" x14ac:dyDescent="0.3">
      <c r="BB2173" s="105" t="e">
        <f>VLOOKUP(C2173,#REF!, 2,FALSE)</f>
        <v>#REF!</v>
      </c>
      <c r="BP2173" s="52" t="s">
        <v>6102</v>
      </c>
      <c r="BQ2173" s="52" t="s">
        <v>17035</v>
      </c>
      <c r="BR2173" s="52" t="s">
        <v>6103</v>
      </c>
      <c r="BX2173" s="52" t="s">
        <v>6102</v>
      </c>
      <c r="BY2173" s="52" t="s">
        <v>17035</v>
      </c>
      <c r="BZ2173" s="52" t="s">
        <v>6103</v>
      </c>
    </row>
    <row r="2174" spans="54:78" x14ac:dyDescent="0.3">
      <c r="BB2174" s="105" t="e">
        <f>VLOOKUP(C2174,#REF!, 2,FALSE)</f>
        <v>#REF!</v>
      </c>
      <c r="BP2174" s="52" t="s">
        <v>6104</v>
      </c>
      <c r="BQ2174" s="52" t="s">
        <v>870</v>
      </c>
      <c r="BR2174" s="52" t="s">
        <v>6105</v>
      </c>
      <c r="BX2174" s="52" t="s">
        <v>6104</v>
      </c>
      <c r="BY2174" s="52" t="s">
        <v>870</v>
      </c>
      <c r="BZ2174" s="52" t="s">
        <v>6105</v>
      </c>
    </row>
    <row r="2175" spans="54:78" x14ac:dyDescent="0.3">
      <c r="BB2175" s="105" t="e">
        <f>VLOOKUP(C2175,#REF!, 2,FALSE)</f>
        <v>#REF!</v>
      </c>
      <c r="BP2175" s="52" t="s">
        <v>6106</v>
      </c>
      <c r="BQ2175" s="52" t="s">
        <v>17035</v>
      </c>
      <c r="BR2175" s="52" t="s">
        <v>2779</v>
      </c>
      <c r="BX2175" s="52" t="s">
        <v>6106</v>
      </c>
      <c r="BY2175" s="52" t="s">
        <v>17035</v>
      </c>
      <c r="BZ2175" s="52" t="s">
        <v>2779</v>
      </c>
    </row>
    <row r="2176" spans="54:78" x14ac:dyDescent="0.3">
      <c r="BB2176" s="105" t="e">
        <f>VLOOKUP(C2176,#REF!, 2,FALSE)</f>
        <v>#REF!</v>
      </c>
      <c r="BP2176" s="52" t="s">
        <v>6107</v>
      </c>
      <c r="BQ2176" s="52" t="s">
        <v>1453</v>
      </c>
      <c r="BR2176" s="52" t="s">
        <v>6108</v>
      </c>
      <c r="BX2176" s="52" t="s">
        <v>6107</v>
      </c>
      <c r="BY2176" s="52" t="s">
        <v>1453</v>
      </c>
      <c r="BZ2176" s="52" t="s">
        <v>6108</v>
      </c>
    </row>
    <row r="2177" spans="54:78" x14ac:dyDescent="0.3">
      <c r="BB2177" s="105" t="e">
        <f>VLOOKUP(C2177,#REF!, 2,FALSE)</f>
        <v>#REF!</v>
      </c>
      <c r="BP2177" s="52" t="s">
        <v>1125</v>
      </c>
      <c r="BQ2177" s="52" t="s">
        <v>3276</v>
      </c>
      <c r="BR2177" s="52" t="s">
        <v>6109</v>
      </c>
      <c r="BX2177" s="52" t="s">
        <v>1125</v>
      </c>
      <c r="BY2177" s="52" t="s">
        <v>3276</v>
      </c>
      <c r="BZ2177" s="52" t="s">
        <v>6109</v>
      </c>
    </row>
    <row r="2178" spans="54:78" x14ac:dyDescent="0.3">
      <c r="BB2178" s="105" t="e">
        <f>VLOOKUP(C2178,#REF!, 2,FALSE)</f>
        <v>#REF!</v>
      </c>
      <c r="BP2178" s="52" t="s">
        <v>6110</v>
      </c>
      <c r="BQ2178" s="52" t="s">
        <v>1350</v>
      </c>
      <c r="BR2178" s="52" t="s">
        <v>6112</v>
      </c>
      <c r="BX2178" s="52" t="s">
        <v>6110</v>
      </c>
      <c r="BY2178" s="52" t="s">
        <v>1350</v>
      </c>
      <c r="BZ2178" s="52" t="s">
        <v>6112</v>
      </c>
    </row>
    <row r="2179" spans="54:78" x14ac:dyDescent="0.3">
      <c r="BB2179" s="105" t="e">
        <f>VLOOKUP(C2179,#REF!, 2,FALSE)</f>
        <v>#REF!</v>
      </c>
      <c r="BP2179" s="52" t="s">
        <v>6113</v>
      </c>
      <c r="BQ2179" s="52" t="s">
        <v>722</v>
      </c>
      <c r="BR2179" s="52" t="s">
        <v>6114</v>
      </c>
      <c r="BX2179" s="52" t="s">
        <v>6113</v>
      </c>
      <c r="BY2179" s="52" t="s">
        <v>722</v>
      </c>
      <c r="BZ2179" s="52" t="s">
        <v>6114</v>
      </c>
    </row>
    <row r="2180" spans="54:78" x14ac:dyDescent="0.3">
      <c r="BB2180" s="105" t="e">
        <f>VLOOKUP(C2180,#REF!, 2,FALSE)</f>
        <v>#REF!</v>
      </c>
      <c r="BP2180" s="52" t="s">
        <v>6115</v>
      </c>
      <c r="BQ2180" s="52" t="s">
        <v>618</v>
      </c>
      <c r="BR2180" s="52" t="s">
        <v>6116</v>
      </c>
      <c r="BX2180" s="52" t="s">
        <v>6115</v>
      </c>
      <c r="BY2180" s="52" t="s">
        <v>618</v>
      </c>
      <c r="BZ2180" s="52" t="s">
        <v>6116</v>
      </c>
    </row>
    <row r="2181" spans="54:78" x14ac:dyDescent="0.3">
      <c r="BB2181" s="105" t="e">
        <f>VLOOKUP(C2181,#REF!, 2,FALSE)</f>
        <v>#REF!</v>
      </c>
      <c r="BP2181" s="52" t="s">
        <v>6117</v>
      </c>
      <c r="BQ2181" s="52" t="s">
        <v>17035</v>
      </c>
      <c r="BR2181" s="52" t="s">
        <v>6118</v>
      </c>
      <c r="BX2181" s="52" t="s">
        <v>6117</v>
      </c>
      <c r="BY2181" s="52" t="s">
        <v>17035</v>
      </c>
      <c r="BZ2181" s="52" t="s">
        <v>6118</v>
      </c>
    </row>
    <row r="2182" spans="54:78" x14ac:dyDescent="0.3">
      <c r="BB2182" s="105" t="e">
        <f>VLOOKUP(C2182,#REF!, 2,FALSE)</f>
        <v>#REF!</v>
      </c>
      <c r="BP2182" s="52" t="s">
        <v>6119</v>
      </c>
      <c r="BQ2182" s="52" t="s">
        <v>636</v>
      </c>
      <c r="BR2182" s="52" t="s">
        <v>6120</v>
      </c>
      <c r="BX2182" s="52" t="s">
        <v>6119</v>
      </c>
      <c r="BY2182" s="52" t="s">
        <v>636</v>
      </c>
      <c r="BZ2182" s="52" t="s">
        <v>6120</v>
      </c>
    </row>
    <row r="2183" spans="54:78" x14ac:dyDescent="0.3">
      <c r="BB2183" s="105" t="e">
        <f>VLOOKUP(C2183,#REF!, 2,FALSE)</f>
        <v>#REF!</v>
      </c>
      <c r="BP2183" s="52" t="s">
        <v>6121</v>
      </c>
      <c r="BQ2183" s="52" t="s">
        <v>3114</v>
      </c>
      <c r="BR2183" s="52" t="s">
        <v>2993</v>
      </c>
      <c r="BX2183" s="52" t="s">
        <v>6121</v>
      </c>
      <c r="BY2183" s="52" t="s">
        <v>3114</v>
      </c>
      <c r="BZ2183" s="52" t="s">
        <v>2993</v>
      </c>
    </row>
    <row r="2184" spans="54:78" x14ac:dyDescent="0.3">
      <c r="BB2184" s="105" t="e">
        <f>VLOOKUP(C2184,#REF!, 2,FALSE)</f>
        <v>#REF!</v>
      </c>
      <c r="BP2184" s="52" t="s">
        <v>1126</v>
      </c>
      <c r="BQ2184" s="52" t="s">
        <v>630</v>
      </c>
      <c r="BR2184" s="52" t="s">
        <v>3754</v>
      </c>
      <c r="BX2184" s="52" t="s">
        <v>1126</v>
      </c>
      <c r="BY2184" s="52" t="s">
        <v>630</v>
      </c>
      <c r="BZ2184" s="52" t="s">
        <v>3754</v>
      </c>
    </row>
    <row r="2185" spans="54:78" x14ac:dyDescent="0.3">
      <c r="BB2185" s="105" t="e">
        <f>VLOOKUP(C2185,#REF!, 2,FALSE)</f>
        <v>#REF!</v>
      </c>
      <c r="BP2185" s="52" t="s">
        <v>6122</v>
      </c>
      <c r="BQ2185" s="52" t="s">
        <v>2993</v>
      </c>
      <c r="BR2185" s="52" t="s">
        <v>2993</v>
      </c>
      <c r="BX2185" s="52" t="s">
        <v>6122</v>
      </c>
      <c r="BY2185" s="52" t="s">
        <v>2993</v>
      </c>
      <c r="BZ2185" s="52" t="s">
        <v>2993</v>
      </c>
    </row>
    <row r="2186" spans="54:78" x14ac:dyDescent="0.3">
      <c r="BB2186" s="105" t="e">
        <f>VLOOKUP(C2186,#REF!, 2,FALSE)</f>
        <v>#REF!</v>
      </c>
      <c r="BP2186" s="52" t="s">
        <v>6123</v>
      </c>
      <c r="BQ2186" s="52" t="s">
        <v>3103</v>
      </c>
      <c r="BR2186" s="52" t="s">
        <v>1497</v>
      </c>
      <c r="BX2186" s="52" t="s">
        <v>6123</v>
      </c>
      <c r="BY2186" s="52" t="s">
        <v>3103</v>
      </c>
      <c r="BZ2186" s="52" t="s">
        <v>1497</v>
      </c>
    </row>
    <row r="2187" spans="54:78" x14ac:dyDescent="0.3">
      <c r="BB2187" s="105" t="e">
        <f>VLOOKUP(C2187,#REF!, 2,FALSE)</f>
        <v>#REF!</v>
      </c>
      <c r="BP2187" s="52" t="s">
        <v>6124</v>
      </c>
      <c r="BQ2187" s="52" t="s">
        <v>2993</v>
      </c>
      <c r="BR2187" s="52" t="s">
        <v>2993</v>
      </c>
      <c r="BX2187" s="52" t="s">
        <v>6124</v>
      </c>
      <c r="BY2187" s="52" t="s">
        <v>2993</v>
      </c>
      <c r="BZ2187" s="52" t="s">
        <v>2993</v>
      </c>
    </row>
    <row r="2188" spans="54:78" x14ac:dyDescent="0.3">
      <c r="BB2188" s="105" t="e">
        <f>VLOOKUP(C2188,#REF!, 2,FALSE)</f>
        <v>#REF!</v>
      </c>
      <c r="BP2188" s="52" t="s">
        <v>6125</v>
      </c>
      <c r="BQ2188" s="52" t="s">
        <v>3059</v>
      </c>
      <c r="BR2188" s="52" t="s">
        <v>6126</v>
      </c>
      <c r="BX2188" s="52" t="s">
        <v>6125</v>
      </c>
      <c r="BY2188" s="52" t="s">
        <v>3059</v>
      </c>
      <c r="BZ2188" s="52" t="s">
        <v>6126</v>
      </c>
    </row>
    <row r="2189" spans="54:78" x14ac:dyDescent="0.3">
      <c r="BB2189" s="105" t="e">
        <f>VLOOKUP(C2189,#REF!, 2,FALSE)</f>
        <v>#REF!</v>
      </c>
      <c r="BP2189" s="52" t="s">
        <v>6127</v>
      </c>
      <c r="BQ2189" s="52" t="s">
        <v>1280</v>
      </c>
      <c r="BR2189" s="52" t="s">
        <v>4338</v>
      </c>
      <c r="BX2189" s="52" t="s">
        <v>6127</v>
      </c>
      <c r="BY2189" s="52" t="s">
        <v>1280</v>
      </c>
      <c r="BZ2189" s="52" t="s">
        <v>4338</v>
      </c>
    </row>
    <row r="2190" spans="54:78" x14ac:dyDescent="0.3">
      <c r="BB2190" s="105" t="e">
        <f>VLOOKUP(C2190,#REF!, 2,FALSE)</f>
        <v>#REF!</v>
      </c>
      <c r="BP2190" s="52" t="s">
        <v>6129</v>
      </c>
      <c r="BQ2190" s="52" t="s">
        <v>726</v>
      </c>
      <c r="BR2190" s="52" t="s">
        <v>1910</v>
      </c>
      <c r="BX2190" s="52" t="s">
        <v>6129</v>
      </c>
      <c r="BY2190" s="52" t="s">
        <v>726</v>
      </c>
      <c r="BZ2190" s="52" t="s">
        <v>1910</v>
      </c>
    </row>
    <row r="2191" spans="54:78" x14ac:dyDescent="0.3">
      <c r="BB2191" s="105" t="e">
        <f>VLOOKUP(C2191,#REF!, 2,FALSE)</f>
        <v>#REF!</v>
      </c>
      <c r="BP2191" s="52" t="s">
        <v>6130</v>
      </c>
      <c r="BQ2191" s="52" t="s">
        <v>669</v>
      </c>
      <c r="BR2191" s="52" t="s">
        <v>6131</v>
      </c>
      <c r="BX2191" s="52" t="s">
        <v>6130</v>
      </c>
      <c r="BY2191" s="52" t="s">
        <v>669</v>
      </c>
      <c r="BZ2191" s="52" t="s">
        <v>6131</v>
      </c>
    </row>
    <row r="2192" spans="54:78" x14ac:dyDescent="0.3">
      <c r="BB2192" s="105" t="e">
        <f>VLOOKUP(C2192,#REF!, 2,FALSE)</f>
        <v>#REF!</v>
      </c>
      <c r="BP2192" s="52" t="s">
        <v>6132</v>
      </c>
      <c r="BQ2192" s="52" t="s">
        <v>849</v>
      </c>
      <c r="BR2192" s="52" t="s">
        <v>3128</v>
      </c>
      <c r="BX2192" s="52" t="s">
        <v>6132</v>
      </c>
      <c r="BY2192" s="52" t="s">
        <v>849</v>
      </c>
      <c r="BZ2192" s="52" t="s">
        <v>3128</v>
      </c>
    </row>
    <row r="2193" spans="54:78" x14ac:dyDescent="0.3">
      <c r="BB2193" s="105" t="e">
        <f>VLOOKUP(C2193,#REF!, 2,FALSE)</f>
        <v>#REF!</v>
      </c>
      <c r="BP2193" s="52" t="s">
        <v>6133</v>
      </c>
      <c r="BQ2193" s="52" t="s">
        <v>3223</v>
      </c>
      <c r="BR2193" s="52" t="s">
        <v>4680</v>
      </c>
      <c r="BX2193" s="52" t="s">
        <v>6133</v>
      </c>
      <c r="BY2193" s="52" t="s">
        <v>3223</v>
      </c>
      <c r="BZ2193" s="52" t="s">
        <v>4680</v>
      </c>
    </row>
    <row r="2194" spans="54:78" x14ac:dyDescent="0.3">
      <c r="BB2194" s="105" t="e">
        <f>VLOOKUP(C2194,#REF!, 2,FALSE)</f>
        <v>#REF!</v>
      </c>
      <c r="BP2194" s="52" t="s">
        <v>6134</v>
      </c>
      <c r="BQ2194" s="52" t="s">
        <v>2993</v>
      </c>
      <c r="BR2194" s="52" t="s">
        <v>2993</v>
      </c>
      <c r="BX2194" s="52" t="s">
        <v>6134</v>
      </c>
      <c r="BY2194" s="52" t="s">
        <v>2993</v>
      </c>
      <c r="BZ2194" s="52" t="s">
        <v>2993</v>
      </c>
    </row>
    <row r="2195" spans="54:78" x14ac:dyDescent="0.3">
      <c r="BB2195" s="105" t="e">
        <f>VLOOKUP(C2195,#REF!, 2,FALSE)</f>
        <v>#REF!</v>
      </c>
      <c r="BP2195" s="52" t="s">
        <v>6135</v>
      </c>
      <c r="BQ2195" s="52" t="s">
        <v>2993</v>
      </c>
      <c r="BR2195" s="52" t="s">
        <v>4905</v>
      </c>
      <c r="BX2195" s="52" t="s">
        <v>6135</v>
      </c>
      <c r="BY2195" s="52" t="s">
        <v>2993</v>
      </c>
      <c r="BZ2195" s="52" t="s">
        <v>4905</v>
      </c>
    </row>
    <row r="2196" spans="54:78" x14ac:dyDescent="0.3">
      <c r="BB2196" s="105" t="e">
        <f>VLOOKUP(C2196,#REF!, 2,FALSE)</f>
        <v>#REF!</v>
      </c>
      <c r="BP2196" s="52" t="s">
        <v>6136</v>
      </c>
      <c r="BQ2196" s="52" t="s">
        <v>2993</v>
      </c>
      <c r="BR2196" s="52" t="s">
        <v>2993</v>
      </c>
      <c r="BX2196" s="52" t="s">
        <v>6136</v>
      </c>
      <c r="BY2196" s="52" t="s">
        <v>2993</v>
      </c>
      <c r="BZ2196" s="52" t="s">
        <v>2993</v>
      </c>
    </row>
    <row r="2197" spans="54:78" x14ac:dyDescent="0.3">
      <c r="BB2197" s="105" t="e">
        <f>VLOOKUP(C2197,#REF!, 2,FALSE)</f>
        <v>#REF!</v>
      </c>
      <c r="BP2197" s="52" t="s">
        <v>6137</v>
      </c>
      <c r="BQ2197" s="52" t="s">
        <v>2993</v>
      </c>
      <c r="BR2197" s="52" t="s">
        <v>2993</v>
      </c>
      <c r="BX2197" s="52" t="s">
        <v>6137</v>
      </c>
      <c r="BY2197" s="52" t="s">
        <v>2993</v>
      </c>
      <c r="BZ2197" s="52" t="s">
        <v>2993</v>
      </c>
    </row>
    <row r="2198" spans="54:78" x14ac:dyDescent="0.3">
      <c r="BB2198" s="105" t="e">
        <f>VLOOKUP(C2198,#REF!, 2,FALSE)</f>
        <v>#REF!</v>
      </c>
      <c r="BP2198" s="52" t="s">
        <v>96</v>
      </c>
      <c r="BQ2198" s="52" t="s">
        <v>622</v>
      </c>
      <c r="BR2198" s="52" t="s">
        <v>3136</v>
      </c>
      <c r="BX2198" s="52" t="s">
        <v>96</v>
      </c>
      <c r="BY2198" s="52" t="s">
        <v>622</v>
      </c>
      <c r="BZ2198" s="52" t="s">
        <v>3136</v>
      </c>
    </row>
    <row r="2199" spans="54:78" x14ac:dyDescent="0.3">
      <c r="BB2199" s="105" t="e">
        <f>VLOOKUP(C2199,#REF!, 2,FALSE)</f>
        <v>#REF!</v>
      </c>
      <c r="BP2199" s="52" t="s">
        <v>6138</v>
      </c>
      <c r="BQ2199" s="52" t="s">
        <v>672</v>
      </c>
      <c r="BR2199" s="52" t="s">
        <v>6139</v>
      </c>
      <c r="BX2199" s="52" t="s">
        <v>6138</v>
      </c>
      <c r="BY2199" s="52" t="s">
        <v>672</v>
      </c>
      <c r="BZ2199" s="52" t="s">
        <v>6139</v>
      </c>
    </row>
    <row r="2200" spans="54:78" x14ac:dyDescent="0.3">
      <c r="BB2200" s="105" t="e">
        <f>VLOOKUP(C2200,#REF!, 2,FALSE)</f>
        <v>#REF!</v>
      </c>
      <c r="BP2200" s="52" t="s">
        <v>6140</v>
      </c>
      <c r="BQ2200" s="52" t="s">
        <v>3016</v>
      </c>
      <c r="BR2200" s="52" t="s">
        <v>2993</v>
      </c>
      <c r="BX2200" s="52" t="s">
        <v>6140</v>
      </c>
      <c r="BY2200" s="52" t="s">
        <v>3016</v>
      </c>
      <c r="BZ2200" s="52" t="s">
        <v>2993</v>
      </c>
    </row>
    <row r="2201" spans="54:78" x14ac:dyDescent="0.3">
      <c r="BB2201" s="105" t="e">
        <f>VLOOKUP(C2201,#REF!, 2,FALSE)</f>
        <v>#REF!</v>
      </c>
      <c r="BP2201" s="52" t="s">
        <v>6141</v>
      </c>
      <c r="BQ2201" s="52" t="s">
        <v>2993</v>
      </c>
      <c r="BR2201" s="52" t="s">
        <v>2993</v>
      </c>
      <c r="BX2201" s="52" t="s">
        <v>6141</v>
      </c>
      <c r="BY2201" s="52" t="s">
        <v>2993</v>
      </c>
      <c r="BZ2201" s="52" t="s">
        <v>2993</v>
      </c>
    </row>
    <row r="2202" spans="54:78" x14ac:dyDescent="0.3">
      <c r="BB2202" s="105" t="e">
        <f>VLOOKUP(C2202,#REF!, 2,FALSE)</f>
        <v>#REF!</v>
      </c>
      <c r="BP2202" s="52" t="s">
        <v>6142</v>
      </c>
      <c r="BQ2202" s="52" t="s">
        <v>3019</v>
      </c>
      <c r="BR2202" s="52" t="s">
        <v>2993</v>
      </c>
      <c r="BX2202" s="52" t="s">
        <v>6142</v>
      </c>
      <c r="BY2202" s="52" t="s">
        <v>3019</v>
      </c>
      <c r="BZ2202" s="52" t="s">
        <v>2993</v>
      </c>
    </row>
    <row r="2203" spans="54:78" x14ac:dyDescent="0.3">
      <c r="BB2203" s="105" t="e">
        <f>VLOOKUP(C2203,#REF!, 2,FALSE)</f>
        <v>#REF!</v>
      </c>
      <c r="BP2203" s="52" t="s">
        <v>1139</v>
      </c>
      <c r="BQ2203" s="52" t="s">
        <v>870</v>
      </c>
      <c r="BR2203" s="52" t="s">
        <v>4283</v>
      </c>
      <c r="BX2203" s="52" t="s">
        <v>1139</v>
      </c>
      <c r="BY2203" s="52" t="s">
        <v>870</v>
      </c>
      <c r="BZ2203" s="52" t="s">
        <v>4283</v>
      </c>
    </row>
    <row r="2204" spans="54:78" x14ac:dyDescent="0.3">
      <c r="BB2204" s="105" t="e">
        <f>VLOOKUP(C2204,#REF!, 2,FALSE)</f>
        <v>#REF!</v>
      </c>
      <c r="BP2204" s="52" t="s">
        <v>6143</v>
      </c>
      <c r="BQ2204" s="52" t="s">
        <v>2993</v>
      </c>
      <c r="BR2204" s="52" t="s">
        <v>2993</v>
      </c>
      <c r="BX2204" s="52" t="s">
        <v>6143</v>
      </c>
      <c r="BY2204" s="52" t="s">
        <v>2993</v>
      </c>
      <c r="BZ2204" s="52" t="s">
        <v>2993</v>
      </c>
    </row>
    <row r="2205" spans="54:78" x14ac:dyDescent="0.3">
      <c r="BB2205" s="105" t="e">
        <f>VLOOKUP(C2205,#REF!, 2,FALSE)</f>
        <v>#REF!</v>
      </c>
      <c r="BP2205" s="52" t="s">
        <v>6145</v>
      </c>
      <c r="BQ2205" s="52" t="s">
        <v>2993</v>
      </c>
      <c r="BR2205" s="52" t="s">
        <v>955</v>
      </c>
      <c r="BX2205" s="52" t="s">
        <v>6145</v>
      </c>
      <c r="BY2205" s="52" t="s">
        <v>2993</v>
      </c>
      <c r="BZ2205" s="52" t="s">
        <v>955</v>
      </c>
    </row>
    <row r="2206" spans="54:78" x14ac:dyDescent="0.3">
      <c r="BB2206" s="105" t="e">
        <f>VLOOKUP(C2206,#REF!, 2,FALSE)</f>
        <v>#REF!</v>
      </c>
      <c r="BP2206" s="52" t="s">
        <v>6146</v>
      </c>
      <c r="BQ2206" s="52" t="s">
        <v>619</v>
      </c>
      <c r="BR2206" s="52" t="s">
        <v>6147</v>
      </c>
      <c r="BX2206" s="52" t="s">
        <v>6146</v>
      </c>
      <c r="BY2206" s="52" t="s">
        <v>619</v>
      </c>
      <c r="BZ2206" s="52" t="s">
        <v>6147</v>
      </c>
    </row>
    <row r="2207" spans="54:78" x14ac:dyDescent="0.3">
      <c r="BB2207" s="105" t="e">
        <f>VLOOKUP(C2207,#REF!, 2,FALSE)</f>
        <v>#REF!</v>
      </c>
      <c r="BP2207" s="52" t="s">
        <v>6148</v>
      </c>
      <c r="BQ2207" s="52" t="s">
        <v>626</v>
      </c>
      <c r="BR2207" s="52" t="s">
        <v>6149</v>
      </c>
      <c r="BX2207" s="52" t="s">
        <v>6148</v>
      </c>
      <c r="BY2207" s="52" t="s">
        <v>626</v>
      </c>
      <c r="BZ2207" s="52" t="s">
        <v>6149</v>
      </c>
    </row>
    <row r="2208" spans="54:78" x14ac:dyDescent="0.3">
      <c r="BB2208" s="105" t="e">
        <f>VLOOKUP(C2208,#REF!, 2,FALSE)</f>
        <v>#REF!</v>
      </c>
      <c r="BP2208" s="52" t="s">
        <v>6150</v>
      </c>
      <c r="BQ2208" s="52" t="s">
        <v>668</v>
      </c>
      <c r="BR2208" s="52" t="s">
        <v>6151</v>
      </c>
      <c r="BX2208" s="52" t="s">
        <v>6150</v>
      </c>
      <c r="BY2208" s="52" t="s">
        <v>668</v>
      </c>
      <c r="BZ2208" s="52" t="s">
        <v>6151</v>
      </c>
    </row>
    <row r="2209" spans="54:78" x14ac:dyDescent="0.3">
      <c r="BB2209" s="105" t="e">
        <f>VLOOKUP(C2209,#REF!, 2,FALSE)</f>
        <v>#REF!</v>
      </c>
      <c r="BP2209" s="52" t="s">
        <v>6152</v>
      </c>
      <c r="BQ2209" s="52" t="s">
        <v>818</v>
      </c>
      <c r="BR2209" s="52" t="s">
        <v>713</v>
      </c>
      <c r="BX2209" s="52" t="s">
        <v>6152</v>
      </c>
      <c r="BY2209" s="52" t="s">
        <v>818</v>
      </c>
      <c r="BZ2209" s="52" t="s">
        <v>713</v>
      </c>
    </row>
    <row r="2210" spans="54:78" x14ac:dyDescent="0.3">
      <c r="BB2210" s="105" t="e">
        <f>VLOOKUP(C2210,#REF!, 2,FALSE)</f>
        <v>#REF!</v>
      </c>
      <c r="BP2210" s="52" t="s">
        <v>6153</v>
      </c>
      <c r="BQ2210" s="52" t="s">
        <v>668</v>
      </c>
      <c r="BR2210" s="52" t="s">
        <v>5302</v>
      </c>
      <c r="BX2210" s="52" t="s">
        <v>6153</v>
      </c>
      <c r="BY2210" s="52" t="s">
        <v>668</v>
      </c>
      <c r="BZ2210" s="52" t="s">
        <v>5302</v>
      </c>
    </row>
    <row r="2211" spans="54:78" x14ac:dyDescent="0.3">
      <c r="BB2211" s="105" t="e">
        <f>VLOOKUP(C2211,#REF!, 2,FALSE)</f>
        <v>#REF!</v>
      </c>
      <c r="BP2211" s="52" t="s">
        <v>6154</v>
      </c>
      <c r="BQ2211" s="52" t="s">
        <v>668</v>
      </c>
      <c r="BR2211" s="52" t="s">
        <v>1669</v>
      </c>
      <c r="BX2211" s="52" t="s">
        <v>6154</v>
      </c>
      <c r="BY2211" s="52" t="s">
        <v>668</v>
      </c>
      <c r="BZ2211" s="52" t="s">
        <v>1669</v>
      </c>
    </row>
    <row r="2212" spans="54:78" x14ac:dyDescent="0.3">
      <c r="BB2212" s="105" t="e">
        <f>VLOOKUP(C2212,#REF!, 2,FALSE)</f>
        <v>#REF!</v>
      </c>
      <c r="BP2212" s="52" t="s">
        <v>6156</v>
      </c>
      <c r="BQ2212" s="52" t="s">
        <v>3223</v>
      </c>
      <c r="BR2212" s="52" t="s">
        <v>798</v>
      </c>
      <c r="BX2212" s="52" t="s">
        <v>6156</v>
      </c>
      <c r="BY2212" s="52" t="s">
        <v>3223</v>
      </c>
      <c r="BZ2212" s="52" t="s">
        <v>798</v>
      </c>
    </row>
    <row r="2213" spans="54:78" x14ac:dyDescent="0.3">
      <c r="BB2213" s="105" t="e">
        <f>VLOOKUP(C2213,#REF!, 2,FALSE)</f>
        <v>#REF!</v>
      </c>
      <c r="BP2213" s="52" t="s">
        <v>6157</v>
      </c>
      <c r="BQ2213" s="52" t="s">
        <v>661</v>
      </c>
      <c r="BR2213" s="52" t="s">
        <v>666</v>
      </c>
      <c r="BX2213" s="52" t="s">
        <v>6157</v>
      </c>
      <c r="BY2213" s="52" t="s">
        <v>661</v>
      </c>
      <c r="BZ2213" s="52" t="s">
        <v>666</v>
      </c>
    </row>
    <row r="2214" spans="54:78" x14ac:dyDescent="0.3">
      <c r="BB2214" s="105" t="e">
        <f>VLOOKUP(C2214,#REF!, 2,FALSE)</f>
        <v>#REF!</v>
      </c>
      <c r="BP2214" s="52" t="s">
        <v>6158</v>
      </c>
      <c r="BQ2214" s="52" t="s">
        <v>3223</v>
      </c>
      <c r="BR2214" s="52" t="s">
        <v>3946</v>
      </c>
      <c r="BX2214" s="52" t="s">
        <v>6158</v>
      </c>
      <c r="BY2214" s="52" t="s">
        <v>3223</v>
      </c>
      <c r="BZ2214" s="52" t="s">
        <v>3946</v>
      </c>
    </row>
    <row r="2215" spans="54:78" x14ac:dyDescent="0.3">
      <c r="BB2215" s="105" t="e">
        <f>VLOOKUP(C2215,#REF!, 2,FALSE)</f>
        <v>#REF!</v>
      </c>
      <c r="BP2215" s="52" t="s">
        <v>6160</v>
      </c>
      <c r="BQ2215" s="52" t="s">
        <v>818</v>
      </c>
      <c r="BR2215" s="52" t="s">
        <v>1215</v>
      </c>
      <c r="BX2215" s="52" t="s">
        <v>6160</v>
      </c>
      <c r="BY2215" s="52" t="s">
        <v>818</v>
      </c>
      <c r="BZ2215" s="52" t="s">
        <v>1215</v>
      </c>
    </row>
    <row r="2216" spans="54:78" x14ac:dyDescent="0.3">
      <c r="BB2216" s="105" t="e">
        <f>VLOOKUP(C2216,#REF!, 2,FALSE)</f>
        <v>#REF!</v>
      </c>
      <c r="BP2216" s="52" t="s">
        <v>6162</v>
      </c>
      <c r="BQ2216" s="52" t="s">
        <v>712</v>
      </c>
      <c r="BR2216" s="52" t="s">
        <v>736</v>
      </c>
      <c r="BX2216" s="52" t="s">
        <v>6162</v>
      </c>
      <c r="BY2216" s="52" t="s">
        <v>712</v>
      </c>
      <c r="BZ2216" s="52" t="s">
        <v>736</v>
      </c>
    </row>
    <row r="2217" spans="54:78" x14ac:dyDescent="0.3">
      <c r="BB2217" s="105" t="e">
        <f>VLOOKUP(C2217,#REF!, 2,FALSE)</f>
        <v>#REF!</v>
      </c>
      <c r="BP2217" s="52" t="s">
        <v>6165</v>
      </c>
      <c r="BQ2217" s="52" t="s">
        <v>1015</v>
      </c>
      <c r="BR2217" s="52" t="s">
        <v>4747</v>
      </c>
      <c r="BX2217" s="52" t="s">
        <v>6165</v>
      </c>
      <c r="BY2217" s="52" t="s">
        <v>1015</v>
      </c>
      <c r="BZ2217" s="52" t="s">
        <v>4747</v>
      </c>
    </row>
    <row r="2218" spans="54:78" x14ac:dyDescent="0.3">
      <c r="BB2218" s="105" t="e">
        <f>VLOOKUP(C2218,#REF!, 2,FALSE)</f>
        <v>#REF!</v>
      </c>
      <c r="BP2218" s="52" t="s">
        <v>6166</v>
      </c>
      <c r="BQ2218" s="52" t="s">
        <v>17040</v>
      </c>
      <c r="BR2218" s="52" t="s">
        <v>1278</v>
      </c>
      <c r="BX2218" s="52" t="s">
        <v>6166</v>
      </c>
      <c r="BY2218" s="52" t="s">
        <v>17040</v>
      </c>
      <c r="BZ2218" s="52" t="s">
        <v>1278</v>
      </c>
    </row>
    <row r="2219" spans="54:78" x14ac:dyDescent="0.3">
      <c r="BB2219" s="105" t="e">
        <f>VLOOKUP(C2219,#REF!, 2,FALSE)</f>
        <v>#REF!</v>
      </c>
      <c r="BP2219" s="52" t="s">
        <v>6167</v>
      </c>
      <c r="BQ2219" s="52" t="s">
        <v>857</v>
      </c>
      <c r="BR2219" s="52" t="s">
        <v>6168</v>
      </c>
      <c r="BX2219" s="52" t="s">
        <v>6167</v>
      </c>
      <c r="BY2219" s="52" t="s">
        <v>857</v>
      </c>
      <c r="BZ2219" s="52" t="s">
        <v>6168</v>
      </c>
    </row>
    <row r="2220" spans="54:78" x14ac:dyDescent="0.3">
      <c r="BB2220" s="105" t="e">
        <f>VLOOKUP(C2220,#REF!, 2,FALSE)</f>
        <v>#REF!</v>
      </c>
      <c r="BP2220" s="52" t="s">
        <v>1140</v>
      </c>
      <c r="BQ2220" s="52" t="s">
        <v>1350</v>
      </c>
      <c r="BR2220" s="52" t="s">
        <v>6169</v>
      </c>
      <c r="BX2220" s="52" t="s">
        <v>1140</v>
      </c>
      <c r="BY2220" s="52" t="s">
        <v>1350</v>
      </c>
      <c r="BZ2220" s="52" t="s">
        <v>6169</v>
      </c>
    </row>
    <row r="2221" spans="54:78" x14ac:dyDescent="0.3">
      <c r="BB2221" s="105" t="e">
        <f>VLOOKUP(C2221,#REF!, 2,FALSE)</f>
        <v>#REF!</v>
      </c>
      <c r="BP2221" s="52" t="s">
        <v>6170</v>
      </c>
      <c r="BQ2221" s="52" t="s">
        <v>818</v>
      </c>
      <c r="BR2221" s="52" t="s">
        <v>1612</v>
      </c>
      <c r="BX2221" s="52" t="s">
        <v>6170</v>
      </c>
      <c r="BY2221" s="52" t="s">
        <v>818</v>
      </c>
      <c r="BZ2221" s="52" t="s">
        <v>1612</v>
      </c>
    </row>
    <row r="2222" spans="54:78" x14ac:dyDescent="0.3">
      <c r="BB2222" s="105" t="e">
        <f>VLOOKUP(C2222,#REF!, 2,FALSE)</f>
        <v>#REF!</v>
      </c>
      <c r="BP2222" s="52" t="s">
        <v>140</v>
      </c>
      <c r="BQ2222" s="52" t="s">
        <v>2988</v>
      </c>
      <c r="BR2222" s="52" t="s">
        <v>6171</v>
      </c>
      <c r="BX2222" s="52" t="s">
        <v>140</v>
      </c>
      <c r="BY2222" s="52" t="s">
        <v>2988</v>
      </c>
      <c r="BZ2222" s="52" t="s">
        <v>6171</v>
      </c>
    </row>
    <row r="2223" spans="54:78" x14ac:dyDescent="0.3">
      <c r="BB2223" s="105" t="e">
        <f>VLOOKUP(C2223,#REF!, 2,FALSE)</f>
        <v>#REF!</v>
      </c>
      <c r="BP2223" s="52" t="s">
        <v>6172</v>
      </c>
      <c r="BQ2223" s="52" t="s">
        <v>860</v>
      </c>
      <c r="BR2223" s="52" t="s">
        <v>6174</v>
      </c>
      <c r="BX2223" s="52" t="s">
        <v>6172</v>
      </c>
      <c r="BY2223" s="52" t="s">
        <v>860</v>
      </c>
      <c r="BZ2223" s="52" t="s">
        <v>6174</v>
      </c>
    </row>
    <row r="2224" spans="54:78" x14ac:dyDescent="0.3">
      <c r="BB2224" s="105" t="e">
        <f>VLOOKUP(C2224,#REF!, 2,FALSE)</f>
        <v>#REF!</v>
      </c>
      <c r="BP2224" s="52" t="s">
        <v>6175</v>
      </c>
      <c r="BQ2224" s="52" t="s">
        <v>1021</v>
      </c>
      <c r="BR2224" s="52" t="s">
        <v>6176</v>
      </c>
      <c r="BX2224" s="52" t="s">
        <v>6175</v>
      </c>
      <c r="BY2224" s="52" t="s">
        <v>1021</v>
      </c>
      <c r="BZ2224" s="52" t="s">
        <v>6176</v>
      </c>
    </row>
    <row r="2225" spans="54:78" x14ac:dyDescent="0.3">
      <c r="BB2225" s="105" t="e">
        <f>VLOOKUP(C2225,#REF!, 2,FALSE)</f>
        <v>#REF!</v>
      </c>
      <c r="BP2225" s="52" t="s">
        <v>6177</v>
      </c>
      <c r="BQ2225" s="52" t="s">
        <v>642</v>
      </c>
      <c r="BR2225" s="52" t="s">
        <v>6174</v>
      </c>
      <c r="BX2225" s="52" t="s">
        <v>6177</v>
      </c>
      <c r="BY2225" s="52" t="s">
        <v>642</v>
      </c>
      <c r="BZ2225" s="52" t="s">
        <v>6174</v>
      </c>
    </row>
    <row r="2226" spans="54:78" x14ac:dyDescent="0.3">
      <c r="BB2226" s="105" t="e">
        <f>VLOOKUP(C2226,#REF!, 2,FALSE)</f>
        <v>#REF!</v>
      </c>
      <c r="BP2226" s="52" t="s">
        <v>6178</v>
      </c>
      <c r="BQ2226" s="52" t="s">
        <v>669</v>
      </c>
      <c r="BR2226" s="52" t="s">
        <v>2993</v>
      </c>
      <c r="BX2226" s="52" t="s">
        <v>6178</v>
      </c>
      <c r="BY2226" s="52" t="s">
        <v>669</v>
      </c>
      <c r="BZ2226" s="52" t="s">
        <v>2993</v>
      </c>
    </row>
    <row r="2227" spans="54:78" x14ac:dyDescent="0.3">
      <c r="BB2227" s="105" t="e">
        <f>VLOOKUP(C2227,#REF!, 2,FALSE)</f>
        <v>#REF!</v>
      </c>
      <c r="BP2227" s="52" t="s">
        <v>6180</v>
      </c>
      <c r="BQ2227" s="52" t="s">
        <v>624</v>
      </c>
      <c r="BR2227" s="52" t="s">
        <v>2993</v>
      </c>
      <c r="BX2227" s="52" t="s">
        <v>6180</v>
      </c>
      <c r="BY2227" s="52" t="s">
        <v>624</v>
      </c>
      <c r="BZ2227" s="52" t="s">
        <v>2993</v>
      </c>
    </row>
    <row r="2228" spans="54:78" x14ac:dyDescent="0.3">
      <c r="BB2228" s="105" t="e">
        <f>VLOOKUP(C2228,#REF!, 2,FALSE)</f>
        <v>#REF!</v>
      </c>
      <c r="BP2228" s="52" t="s">
        <v>6181</v>
      </c>
      <c r="BQ2228" s="52" t="s">
        <v>2988</v>
      </c>
      <c r="BR2228" s="52" t="s">
        <v>2993</v>
      </c>
      <c r="BX2228" s="52" t="s">
        <v>6181</v>
      </c>
      <c r="BY2228" s="52" t="s">
        <v>2988</v>
      </c>
      <c r="BZ2228" s="52" t="s">
        <v>2993</v>
      </c>
    </row>
    <row r="2229" spans="54:78" x14ac:dyDescent="0.3">
      <c r="BB2229" s="105" t="e">
        <f>VLOOKUP(C2229,#REF!, 2,FALSE)</f>
        <v>#REF!</v>
      </c>
      <c r="BP2229" s="52" t="s">
        <v>6182</v>
      </c>
      <c r="BQ2229" s="52" t="s">
        <v>622</v>
      </c>
      <c r="BR2229" s="52" t="s">
        <v>778</v>
      </c>
      <c r="BX2229" s="52" t="s">
        <v>6182</v>
      </c>
      <c r="BY2229" s="52" t="s">
        <v>622</v>
      </c>
      <c r="BZ2229" s="52" t="s">
        <v>778</v>
      </c>
    </row>
    <row r="2230" spans="54:78" x14ac:dyDescent="0.3">
      <c r="BB2230" s="105" t="e">
        <f>VLOOKUP(C2230,#REF!, 2,FALSE)</f>
        <v>#REF!</v>
      </c>
      <c r="BP2230" s="52" t="s">
        <v>6184</v>
      </c>
      <c r="BQ2230" s="52" t="s">
        <v>795</v>
      </c>
      <c r="BR2230" s="52" t="s">
        <v>2380</v>
      </c>
      <c r="BX2230" s="52" t="s">
        <v>6184</v>
      </c>
      <c r="BY2230" s="52" t="s">
        <v>795</v>
      </c>
      <c r="BZ2230" s="52" t="s">
        <v>2380</v>
      </c>
    </row>
    <row r="2231" spans="54:78" x14ac:dyDescent="0.3">
      <c r="BB2231" s="105" t="e">
        <f>VLOOKUP(C2231,#REF!, 2,FALSE)</f>
        <v>#REF!</v>
      </c>
      <c r="BP2231" s="52" t="s">
        <v>6185</v>
      </c>
      <c r="BQ2231" s="52" t="s">
        <v>818</v>
      </c>
      <c r="BR2231" s="52" t="s">
        <v>2993</v>
      </c>
      <c r="BX2231" s="52" t="s">
        <v>6185</v>
      </c>
      <c r="BY2231" s="52" t="s">
        <v>818</v>
      </c>
      <c r="BZ2231" s="52" t="s">
        <v>2993</v>
      </c>
    </row>
    <row r="2232" spans="54:78" x14ac:dyDescent="0.3">
      <c r="BB2232" s="105" t="e">
        <f>VLOOKUP(C2232,#REF!, 2,FALSE)</f>
        <v>#REF!</v>
      </c>
      <c r="BP2232" s="52" t="s">
        <v>6187</v>
      </c>
      <c r="BQ2232" s="52" t="s">
        <v>818</v>
      </c>
      <c r="BR2232" s="52" t="s">
        <v>2993</v>
      </c>
      <c r="BX2232" s="52" t="s">
        <v>6187</v>
      </c>
      <c r="BY2232" s="52" t="s">
        <v>818</v>
      </c>
      <c r="BZ2232" s="52" t="s">
        <v>2993</v>
      </c>
    </row>
    <row r="2233" spans="54:78" x14ac:dyDescent="0.3">
      <c r="BB2233" s="105" t="e">
        <f>VLOOKUP(C2233,#REF!, 2,FALSE)</f>
        <v>#REF!</v>
      </c>
      <c r="BP2233" s="52" t="s">
        <v>6189</v>
      </c>
      <c r="BQ2233" s="52" t="s">
        <v>628</v>
      </c>
      <c r="BR2233" s="52" t="s">
        <v>6190</v>
      </c>
      <c r="BX2233" s="52" t="s">
        <v>6189</v>
      </c>
      <c r="BY2233" s="52" t="s">
        <v>628</v>
      </c>
      <c r="BZ2233" s="52" t="s">
        <v>6190</v>
      </c>
    </row>
    <row r="2234" spans="54:78" x14ac:dyDescent="0.3">
      <c r="BB2234" s="105" t="e">
        <f>VLOOKUP(C2234,#REF!, 2,FALSE)</f>
        <v>#REF!</v>
      </c>
      <c r="BP2234" s="52" t="s">
        <v>1141</v>
      </c>
      <c r="BQ2234" s="52" t="s">
        <v>870</v>
      </c>
      <c r="BR2234" s="52" t="s">
        <v>6191</v>
      </c>
      <c r="BX2234" s="52" t="s">
        <v>1141</v>
      </c>
      <c r="BY2234" s="52" t="s">
        <v>870</v>
      </c>
      <c r="BZ2234" s="52" t="s">
        <v>6191</v>
      </c>
    </row>
    <row r="2235" spans="54:78" x14ac:dyDescent="0.3">
      <c r="BB2235" s="105" t="e">
        <f>VLOOKUP(C2235,#REF!, 2,FALSE)</f>
        <v>#REF!</v>
      </c>
      <c r="BP2235" s="52" t="s">
        <v>6192</v>
      </c>
      <c r="BQ2235" s="52" t="s">
        <v>805</v>
      </c>
      <c r="BR2235" s="52" t="s">
        <v>1292</v>
      </c>
      <c r="BX2235" s="52" t="s">
        <v>6192</v>
      </c>
      <c r="BY2235" s="52" t="s">
        <v>805</v>
      </c>
      <c r="BZ2235" s="52" t="s">
        <v>1292</v>
      </c>
    </row>
    <row r="2236" spans="54:78" x14ac:dyDescent="0.3">
      <c r="BB2236" s="105" t="e">
        <f>VLOOKUP(C2236,#REF!, 2,FALSE)</f>
        <v>#REF!</v>
      </c>
      <c r="BP2236" s="52" t="s">
        <v>6195</v>
      </c>
      <c r="BQ2236" s="52" t="s">
        <v>1350</v>
      </c>
      <c r="BR2236" s="52" t="s">
        <v>6196</v>
      </c>
      <c r="BX2236" s="52" t="s">
        <v>6195</v>
      </c>
      <c r="BY2236" s="52" t="s">
        <v>1350</v>
      </c>
      <c r="BZ2236" s="52" t="s">
        <v>6196</v>
      </c>
    </row>
    <row r="2237" spans="54:78" x14ac:dyDescent="0.3">
      <c r="BB2237" s="105" t="e">
        <f>VLOOKUP(C2237,#REF!, 2,FALSE)</f>
        <v>#REF!</v>
      </c>
      <c r="BP2237" s="52" t="s">
        <v>6197</v>
      </c>
      <c r="BQ2237" s="52" t="s">
        <v>17036</v>
      </c>
      <c r="BR2237" s="52" t="s">
        <v>1198</v>
      </c>
      <c r="BX2237" s="52" t="s">
        <v>6197</v>
      </c>
      <c r="BY2237" s="52" t="s">
        <v>17036</v>
      </c>
      <c r="BZ2237" s="52" t="s">
        <v>1198</v>
      </c>
    </row>
    <row r="2238" spans="54:78" x14ac:dyDescent="0.3">
      <c r="BB2238" s="105" t="e">
        <f>VLOOKUP(C2238,#REF!, 2,FALSE)</f>
        <v>#REF!</v>
      </c>
      <c r="BP2238" s="52" t="s">
        <v>6198</v>
      </c>
      <c r="BQ2238" s="52" t="s">
        <v>3019</v>
      </c>
      <c r="BR2238" s="52" t="s">
        <v>2993</v>
      </c>
      <c r="BX2238" s="52" t="s">
        <v>6198</v>
      </c>
      <c r="BY2238" s="52" t="s">
        <v>3019</v>
      </c>
      <c r="BZ2238" s="52" t="s">
        <v>2993</v>
      </c>
    </row>
    <row r="2239" spans="54:78" x14ac:dyDescent="0.3">
      <c r="BB2239" s="105" t="e">
        <f>VLOOKUP(C2239,#REF!, 2,FALSE)</f>
        <v>#REF!</v>
      </c>
      <c r="BP2239" s="52" t="s">
        <v>6199</v>
      </c>
      <c r="BQ2239" s="52" t="s">
        <v>3019</v>
      </c>
      <c r="BR2239" s="52" t="s">
        <v>2993</v>
      </c>
      <c r="BX2239" s="52" t="s">
        <v>6199</v>
      </c>
      <c r="BY2239" s="52" t="s">
        <v>3019</v>
      </c>
      <c r="BZ2239" s="52" t="s">
        <v>2993</v>
      </c>
    </row>
    <row r="2240" spans="54:78" x14ac:dyDescent="0.3">
      <c r="BB2240" s="105" t="e">
        <f>VLOOKUP(C2240,#REF!, 2,FALSE)</f>
        <v>#REF!</v>
      </c>
      <c r="BP2240" s="52" t="s">
        <v>6200</v>
      </c>
      <c r="BQ2240" s="52" t="s">
        <v>3276</v>
      </c>
      <c r="BR2240" s="52" t="s">
        <v>2993</v>
      </c>
      <c r="BX2240" s="52" t="s">
        <v>6200</v>
      </c>
      <c r="BY2240" s="52" t="s">
        <v>3276</v>
      </c>
      <c r="BZ2240" s="52" t="s">
        <v>2993</v>
      </c>
    </row>
    <row r="2241" spans="54:78" x14ac:dyDescent="0.3">
      <c r="BB2241" s="105" t="e">
        <f>VLOOKUP(C2241,#REF!, 2,FALSE)</f>
        <v>#REF!</v>
      </c>
      <c r="BP2241" s="52" t="s">
        <v>6201</v>
      </c>
      <c r="BQ2241" s="52" t="s">
        <v>3276</v>
      </c>
      <c r="BR2241" s="52" t="s">
        <v>1342</v>
      </c>
      <c r="BX2241" s="52" t="s">
        <v>6201</v>
      </c>
      <c r="BY2241" s="52" t="s">
        <v>3276</v>
      </c>
      <c r="BZ2241" s="52" t="s">
        <v>1342</v>
      </c>
    </row>
    <row r="2242" spans="54:78" x14ac:dyDescent="0.3">
      <c r="BB2242" s="105" t="e">
        <f>VLOOKUP(C2242,#REF!, 2,FALSE)</f>
        <v>#REF!</v>
      </c>
      <c r="BP2242" s="52" t="s">
        <v>6202</v>
      </c>
      <c r="BQ2242" s="52" t="s">
        <v>3276</v>
      </c>
      <c r="BR2242" s="52" t="s">
        <v>6203</v>
      </c>
      <c r="BX2242" s="52" t="s">
        <v>6202</v>
      </c>
      <c r="BY2242" s="52" t="s">
        <v>3276</v>
      </c>
      <c r="BZ2242" s="52" t="s">
        <v>6203</v>
      </c>
    </row>
    <row r="2243" spans="54:78" x14ac:dyDescent="0.3">
      <c r="BB2243" s="105" t="e">
        <f>VLOOKUP(C2243,#REF!, 2,FALSE)</f>
        <v>#REF!</v>
      </c>
      <c r="BP2243" s="52" t="s">
        <v>6204</v>
      </c>
      <c r="BQ2243" s="52" t="s">
        <v>2988</v>
      </c>
      <c r="BR2243" s="52" t="s">
        <v>2993</v>
      </c>
      <c r="BX2243" s="52" t="s">
        <v>6204</v>
      </c>
      <c r="BY2243" s="52" t="s">
        <v>2988</v>
      </c>
      <c r="BZ2243" s="52" t="s">
        <v>2993</v>
      </c>
    </row>
    <row r="2244" spans="54:78" x14ac:dyDescent="0.3">
      <c r="BB2244" s="105" t="e">
        <f>VLOOKUP(C2244,#REF!, 2,FALSE)</f>
        <v>#REF!</v>
      </c>
      <c r="BP2244" s="52" t="s">
        <v>6205</v>
      </c>
      <c r="BQ2244" s="52" t="s">
        <v>3016</v>
      </c>
      <c r="BR2244" s="52" t="s">
        <v>1794</v>
      </c>
      <c r="BX2244" s="52" t="s">
        <v>6205</v>
      </c>
      <c r="BY2244" s="52" t="s">
        <v>3016</v>
      </c>
      <c r="BZ2244" s="52" t="s">
        <v>1794</v>
      </c>
    </row>
    <row r="2245" spans="54:78" x14ac:dyDescent="0.3">
      <c r="BB2245" s="105" t="e">
        <f>VLOOKUP(C2245,#REF!, 2,FALSE)</f>
        <v>#REF!</v>
      </c>
      <c r="BP2245" s="52" t="s">
        <v>6206</v>
      </c>
      <c r="BQ2245" s="52" t="s">
        <v>2993</v>
      </c>
      <c r="BR2245" s="52" t="s">
        <v>2993</v>
      </c>
      <c r="BX2245" s="52" t="s">
        <v>6206</v>
      </c>
      <c r="BY2245" s="52" t="s">
        <v>2993</v>
      </c>
      <c r="BZ2245" s="52" t="s">
        <v>2993</v>
      </c>
    </row>
    <row r="2246" spans="54:78" x14ac:dyDescent="0.3">
      <c r="BB2246" s="105" t="e">
        <f>VLOOKUP(C2246,#REF!, 2,FALSE)</f>
        <v>#REF!</v>
      </c>
      <c r="BP2246" s="52" t="s">
        <v>6207</v>
      </c>
      <c r="BQ2246" s="52" t="s">
        <v>2993</v>
      </c>
      <c r="BR2246" s="52" t="s">
        <v>6208</v>
      </c>
      <c r="BX2246" s="52" t="s">
        <v>6207</v>
      </c>
      <c r="BY2246" s="52" t="s">
        <v>2993</v>
      </c>
      <c r="BZ2246" s="52" t="s">
        <v>6208</v>
      </c>
    </row>
    <row r="2247" spans="54:78" x14ac:dyDescent="0.3">
      <c r="BB2247" s="105" t="e">
        <f>VLOOKUP(C2247,#REF!, 2,FALSE)</f>
        <v>#REF!</v>
      </c>
      <c r="BP2247" s="52" t="s">
        <v>6209</v>
      </c>
      <c r="BQ2247" s="52" t="s">
        <v>663</v>
      </c>
      <c r="BR2247" s="52" t="s">
        <v>2265</v>
      </c>
      <c r="BX2247" s="52" t="s">
        <v>6209</v>
      </c>
      <c r="BY2247" s="52" t="s">
        <v>663</v>
      </c>
      <c r="BZ2247" s="52" t="s">
        <v>2265</v>
      </c>
    </row>
    <row r="2248" spans="54:78" x14ac:dyDescent="0.3">
      <c r="BB2248" s="105" t="e">
        <f>VLOOKUP(C2248,#REF!, 2,FALSE)</f>
        <v>#REF!</v>
      </c>
      <c r="BP2248" s="52" t="s">
        <v>6210</v>
      </c>
      <c r="BQ2248" s="52" t="s">
        <v>3223</v>
      </c>
      <c r="BR2248" s="52" t="s">
        <v>6211</v>
      </c>
      <c r="BX2248" s="52" t="s">
        <v>6210</v>
      </c>
      <c r="BY2248" s="52" t="s">
        <v>3223</v>
      </c>
      <c r="BZ2248" s="52" t="s">
        <v>6211</v>
      </c>
    </row>
    <row r="2249" spans="54:78" x14ac:dyDescent="0.3">
      <c r="BB2249" s="105" t="e">
        <f>VLOOKUP(C2249,#REF!, 2,FALSE)</f>
        <v>#REF!</v>
      </c>
      <c r="BP2249" s="52" t="s">
        <v>6212</v>
      </c>
      <c r="BQ2249" s="52" t="s">
        <v>3059</v>
      </c>
      <c r="BR2249" s="52" t="s">
        <v>5980</v>
      </c>
      <c r="BX2249" s="52" t="s">
        <v>6212</v>
      </c>
      <c r="BY2249" s="52" t="s">
        <v>3059</v>
      </c>
      <c r="BZ2249" s="52" t="s">
        <v>5980</v>
      </c>
    </row>
    <row r="2250" spans="54:78" x14ac:dyDescent="0.3">
      <c r="BB2250" s="105" t="e">
        <f>VLOOKUP(C2250,#REF!, 2,FALSE)</f>
        <v>#REF!</v>
      </c>
      <c r="BP2250" s="52" t="s">
        <v>6213</v>
      </c>
      <c r="BQ2250" s="52" t="s">
        <v>1147</v>
      </c>
      <c r="BR2250" s="52" t="s">
        <v>6214</v>
      </c>
      <c r="BX2250" s="52" t="s">
        <v>6213</v>
      </c>
      <c r="BY2250" s="52" t="s">
        <v>1147</v>
      </c>
      <c r="BZ2250" s="52" t="s">
        <v>6214</v>
      </c>
    </row>
    <row r="2251" spans="54:78" x14ac:dyDescent="0.3">
      <c r="BB2251" s="105" t="e">
        <f>VLOOKUP(C2251,#REF!, 2,FALSE)</f>
        <v>#REF!</v>
      </c>
      <c r="BP2251" s="52" t="s">
        <v>6215</v>
      </c>
      <c r="BQ2251" s="52" t="s">
        <v>3223</v>
      </c>
      <c r="BR2251" s="52" t="s">
        <v>6216</v>
      </c>
      <c r="BX2251" s="52" t="s">
        <v>6215</v>
      </c>
      <c r="BY2251" s="52" t="s">
        <v>3223</v>
      </c>
      <c r="BZ2251" s="52" t="s">
        <v>6216</v>
      </c>
    </row>
    <row r="2252" spans="54:78" x14ac:dyDescent="0.3">
      <c r="BB2252" s="105" t="e">
        <f>VLOOKUP(C2252,#REF!, 2,FALSE)</f>
        <v>#REF!</v>
      </c>
      <c r="BP2252" s="52" t="s">
        <v>6217</v>
      </c>
      <c r="BQ2252" s="52" t="s">
        <v>1147</v>
      </c>
      <c r="BR2252" s="52" t="s">
        <v>6218</v>
      </c>
      <c r="BX2252" s="52" t="s">
        <v>6217</v>
      </c>
      <c r="BY2252" s="52" t="s">
        <v>1147</v>
      </c>
      <c r="BZ2252" s="52" t="s">
        <v>6218</v>
      </c>
    </row>
    <row r="2253" spans="54:78" x14ac:dyDescent="0.3">
      <c r="BB2253" s="105" t="e">
        <f>VLOOKUP(C2253,#REF!, 2,FALSE)</f>
        <v>#REF!</v>
      </c>
      <c r="BP2253" s="52" t="s">
        <v>139</v>
      </c>
      <c r="BQ2253" s="52" t="s">
        <v>1350</v>
      </c>
      <c r="BR2253" s="52" t="s">
        <v>3841</v>
      </c>
      <c r="BX2253" s="52" t="s">
        <v>139</v>
      </c>
      <c r="BY2253" s="52" t="s">
        <v>1350</v>
      </c>
      <c r="BZ2253" s="52" t="s">
        <v>3841</v>
      </c>
    </row>
    <row r="2254" spans="54:78" x14ac:dyDescent="0.3">
      <c r="BB2254" s="105" t="e">
        <f>VLOOKUP(C2254,#REF!, 2,FALSE)</f>
        <v>#REF!</v>
      </c>
      <c r="BP2254" s="52" t="s">
        <v>6219</v>
      </c>
      <c r="BQ2254" s="52" t="s">
        <v>857</v>
      </c>
      <c r="BR2254" s="52" t="s">
        <v>2651</v>
      </c>
      <c r="BX2254" s="52" t="s">
        <v>6219</v>
      </c>
      <c r="BY2254" s="52" t="s">
        <v>857</v>
      </c>
      <c r="BZ2254" s="52" t="s">
        <v>2651</v>
      </c>
    </row>
    <row r="2255" spans="54:78" x14ac:dyDescent="0.3">
      <c r="BB2255" s="105" t="e">
        <f>VLOOKUP(C2255,#REF!, 2,FALSE)</f>
        <v>#REF!</v>
      </c>
      <c r="BP2255" s="52" t="s">
        <v>6220</v>
      </c>
      <c r="BQ2255" s="52" t="s">
        <v>3223</v>
      </c>
      <c r="BR2255" s="52" t="s">
        <v>6222</v>
      </c>
      <c r="BX2255" s="52" t="s">
        <v>6220</v>
      </c>
      <c r="BY2255" s="52" t="s">
        <v>3223</v>
      </c>
      <c r="BZ2255" s="52" t="s">
        <v>6222</v>
      </c>
    </row>
    <row r="2256" spans="54:78" x14ac:dyDescent="0.3">
      <c r="BB2256" s="105" t="e">
        <f>VLOOKUP(C2256,#REF!, 2,FALSE)</f>
        <v>#REF!</v>
      </c>
      <c r="BP2256" s="52" t="s">
        <v>6223</v>
      </c>
      <c r="BQ2256" s="52" t="s">
        <v>1147</v>
      </c>
      <c r="BR2256" s="52" t="s">
        <v>2651</v>
      </c>
      <c r="BX2256" s="52" t="s">
        <v>6223</v>
      </c>
      <c r="BY2256" s="52" t="s">
        <v>1147</v>
      </c>
      <c r="BZ2256" s="52" t="s">
        <v>2651</v>
      </c>
    </row>
    <row r="2257" spans="54:78" x14ac:dyDescent="0.3">
      <c r="BB2257" s="105" t="e">
        <f>VLOOKUP(C2257,#REF!, 2,FALSE)</f>
        <v>#REF!</v>
      </c>
      <c r="BP2257" s="52" t="s">
        <v>6224</v>
      </c>
      <c r="BQ2257" s="52" t="s">
        <v>3223</v>
      </c>
      <c r="BR2257" s="52" t="s">
        <v>4219</v>
      </c>
      <c r="BX2257" s="52" t="s">
        <v>6224</v>
      </c>
      <c r="BY2257" s="52" t="s">
        <v>3223</v>
      </c>
      <c r="BZ2257" s="52" t="s">
        <v>4219</v>
      </c>
    </row>
    <row r="2258" spans="54:78" x14ac:dyDescent="0.3">
      <c r="BB2258" s="105" t="e">
        <f>VLOOKUP(C2258,#REF!, 2,FALSE)</f>
        <v>#REF!</v>
      </c>
      <c r="BP2258" s="52" t="s">
        <v>6226</v>
      </c>
      <c r="BQ2258" s="52" t="s">
        <v>17038</v>
      </c>
      <c r="BR2258" s="52" t="s">
        <v>1292</v>
      </c>
      <c r="BX2258" s="52" t="s">
        <v>6226</v>
      </c>
      <c r="BY2258" s="52" t="s">
        <v>17038</v>
      </c>
      <c r="BZ2258" s="52" t="s">
        <v>1292</v>
      </c>
    </row>
    <row r="2259" spans="54:78" x14ac:dyDescent="0.3">
      <c r="BB2259" s="105" t="e">
        <f>VLOOKUP(C2259,#REF!, 2,FALSE)</f>
        <v>#REF!</v>
      </c>
      <c r="BP2259" s="52" t="s">
        <v>6227</v>
      </c>
      <c r="BQ2259" s="52" t="s">
        <v>663</v>
      </c>
      <c r="BR2259" s="52" t="s">
        <v>6229</v>
      </c>
      <c r="BX2259" s="52" t="s">
        <v>6227</v>
      </c>
      <c r="BY2259" s="52" t="s">
        <v>663</v>
      </c>
      <c r="BZ2259" s="52" t="s">
        <v>6229</v>
      </c>
    </row>
    <row r="2260" spans="54:78" x14ac:dyDescent="0.3">
      <c r="BB2260" s="105" t="e">
        <f>VLOOKUP(C2260,#REF!, 2,FALSE)</f>
        <v>#REF!</v>
      </c>
      <c r="BP2260" s="52" t="s">
        <v>6230</v>
      </c>
      <c r="BQ2260" s="52" t="s">
        <v>3223</v>
      </c>
      <c r="BR2260" s="52" t="s">
        <v>6231</v>
      </c>
      <c r="BX2260" s="52" t="s">
        <v>6230</v>
      </c>
      <c r="BY2260" s="52" t="s">
        <v>3223</v>
      </c>
      <c r="BZ2260" s="52" t="s">
        <v>6231</v>
      </c>
    </row>
    <row r="2261" spans="54:78" x14ac:dyDescent="0.3">
      <c r="BB2261" s="105" t="e">
        <f>VLOOKUP(C2261,#REF!, 2,FALSE)</f>
        <v>#REF!</v>
      </c>
      <c r="BP2261" s="52" t="s">
        <v>6232</v>
      </c>
      <c r="BQ2261" s="52" t="s">
        <v>663</v>
      </c>
      <c r="BR2261" s="52" t="s">
        <v>6233</v>
      </c>
      <c r="BX2261" s="52" t="s">
        <v>6232</v>
      </c>
      <c r="BY2261" s="52" t="s">
        <v>663</v>
      </c>
      <c r="BZ2261" s="52" t="s">
        <v>6233</v>
      </c>
    </row>
    <row r="2262" spans="54:78" x14ac:dyDescent="0.3">
      <c r="BB2262" s="105" t="e">
        <f>VLOOKUP(C2262,#REF!, 2,FALSE)</f>
        <v>#REF!</v>
      </c>
      <c r="BP2262" s="52" t="s">
        <v>1142</v>
      </c>
      <c r="BQ2262" s="52" t="s">
        <v>1280</v>
      </c>
      <c r="BR2262" s="52" t="s">
        <v>6234</v>
      </c>
      <c r="BX2262" s="52" t="s">
        <v>1142</v>
      </c>
      <c r="BY2262" s="52" t="s">
        <v>1280</v>
      </c>
      <c r="BZ2262" s="52" t="s">
        <v>6234</v>
      </c>
    </row>
    <row r="2263" spans="54:78" x14ac:dyDescent="0.3">
      <c r="BB2263" s="105" t="e">
        <f>VLOOKUP(C2263,#REF!, 2,FALSE)</f>
        <v>#REF!</v>
      </c>
      <c r="BP2263" s="52" t="s">
        <v>6235</v>
      </c>
      <c r="BQ2263" s="52" t="s">
        <v>722</v>
      </c>
      <c r="BR2263" s="52" t="s">
        <v>2993</v>
      </c>
      <c r="BX2263" s="52" t="s">
        <v>6235</v>
      </c>
      <c r="BY2263" s="52" t="s">
        <v>722</v>
      </c>
      <c r="BZ2263" s="52" t="s">
        <v>2993</v>
      </c>
    </row>
    <row r="2264" spans="54:78" x14ac:dyDescent="0.3">
      <c r="BB2264" s="105" t="e">
        <f>VLOOKUP(C2264,#REF!, 2,FALSE)</f>
        <v>#REF!</v>
      </c>
      <c r="BP2264" s="52" t="s">
        <v>6236</v>
      </c>
      <c r="BQ2264" s="52" t="s">
        <v>857</v>
      </c>
      <c r="BR2264" s="52" t="s">
        <v>6237</v>
      </c>
      <c r="BX2264" s="52" t="s">
        <v>6236</v>
      </c>
      <c r="BY2264" s="52" t="s">
        <v>857</v>
      </c>
      <c r="BZ2264" s="52" t="s">
        <v>6237</v>
      </c>
    </row>
    <row r="2265" spans="54:78" x14ac:dyDescent="0.3">
      <c r="BB2265" s="105" t="e">
        <f>VLOOKUP(C2265,#REF!, 2,FALSE)</f>
        <v>#REF!</v>
      </c>
      <c r="BP2265" s="52" t="s">
        <v>6238</v>
      </c>
      <c r="BQ2265" s="52" t="s">
        <v>2993</v>
      </c>
      <c r="BR2265" s="52" t="s">
        <v>778</v>
      </c>
      <c r="BX2265" s="52" t="s">
        <v>6238</v>
      </c>
      <c r="BY2265" s="52" t="s">
        <v>2993</v>
      </c>
      <c r="BZ2265" s="52" t="s">
        <v>778</v>
      </c>
    </row>
    <row r="2266" spans="54:78" x14ac:dyDescent="0.3">
      <c r="BB2266" s="105" t="e">
        <f>VLOOKUP(C2266,#REF!, 2,FALSE)</f>
        <v>#REF!</v>
      </c>
      <c r="BP2266" s="52" t="s">
        <v>6239</v>
      </c>
      <c r="BQ2266" s="52" t="s">
        <v>661</v>
      </c>
      <c r="BR2266" s="52" t="s">
        <v>6240</v>
      </c>
      <c r="BX2266" s="52" t="s">
        <v>6239</v>
      </c>
      <c r="BY2266" s="52" t="s">
        <v>661</v>
      </c>
      <c r="BZ2266" s="52" t="s">
        <v>6240</v>
      </c>
    </row>
    <row r="2267" spans="54:78" x14ac:dyDescent="0.3">
      <c r="BB2267" s="105" t="e">
        <f>VLOOKUP(C2267,#REF!, 2,FALSE)</f>
        <v>#REF!</v>
      </c>
      <c r="BP2267" s="52" t="s">
        <v>6241</v>
      </c>
      <c r="BQ2267" s="52" t="s">
        <v>663</v>
      </c>
      <c r="BR2267" s="52" t="s">
        <v>6243</v>
      </c>
      <c r="BX2267" s="52" t="s">
        <v>6241</v>
      </c>
      <c r="BY2267" s="52" t="s">
        <v>663</v>
      </c>
      <c r="BZ2267" s="52" t="s">
        <v>6243</v>
      </c>
    </row>
    <row r="2268" spans="54:78" x14ac:dyDescent="0.3">
      <c r="BB2268" s="105" t="e">
        <f>VLOOKUP(C2268,#REF!, 2,FALSE)</f>
        <v>#REF!</v>
      </c>
      <c r="BP2268" s="52" t="s">
        <v>6244</v>
      </c>
      <c r="BQ2268" s="52" t="s">
        <v>3223</v>
      </c>
      <c r="BR2268" s="52" t="s">
        <v>6245</v>
      </c>
      <c r="BX2268" s="52" t="s">
        <v>6244</v>
      </c>
      <c r="BY2268" s="52" t="s">
        <v>3223</v>
      </c>
      <c r="BZ2268" s="52" t="s">
        <v>6245</v>
      </c>
    </row>
    <row r="2269" spans="54:78" x14ac:dyDescent="0.3">
      <c r="BB2269" s="105" t="e">
        <f>VLOOKUP(C2269,#REF!, 2,FALSE)</f>
        <v>#REF!</v>
      </c>
      <c r="BP2269" s="52" t="s">
        <v>1143</v>
      </c>
      <c r="BQ2269" s="52" t="s">
        <v>17036</v>
      </c>
      <c r="BR2269" s="52" t="s">
        <v>2993</v>
      </c>
      <c r="BX2269" s="52" t="s">
        <v>1143</v>
      </c>
      <c r="BY2269" s="52" t="s">
        <v>17036</v>
      </c>
      <c r="BZ2269" s="52" t="s">
        <v>2993</v>
      </c>
    </row>
    <row r="2270" spans="54:78" x14ac:dyDescent="0.3">
      <c r="BB2270" s="105" t="e">
        <f>VLOOKUP(C2270,#REF!, 2,FALSE)</f>
        <v>#REF!</v>
      </c>
      <c r="BP2270" s="52" t="s">
        <v>6246</v>
      </c>
      <c r="BQ2270" s="52" t="s">
        <v>3016</v>
      </c>
      <c r="BR2270" s="52" t="s">
        <v>1841</v>
      </c>
      <c r="BX2270" s="52" t="s">
        <v>6246</v>
      </c>
      <c r="BY2270" s="52" t="s">
        <v>3016</v>
      </c>
      <c r="BZ2270" s="52" t="s">
        <v>1841</v>
      </c>
    </row>
    <row r="2271" spans="54:78" x14ac:dyDescent="0.3">
      <c r="BB2271" s="105" t="e">
        <f>VLOOKUP(C2271,#REF!, 2,FALSE)</f>
        <v>#REF!</v>
      </c>
      <c r="BP2271" s="52" t="s">
        <v>6247</v>
      </c>
      <c r="BQ2271" s="52" t="s">
        <v>3276</v>
      </c>
      <c r="BR2271" s="52" t="s">
        <v>2701</v>
      </c>
      <c r="BX2271" s="52" t="s">
        <v>6247</v>
      </c>
      <c r="BY2271" s="52" t="s">
        <v>3276</v>
      </c>
      <c r="BZ2271" s="52" t="s">
        <v>2701</v>
      </c>
    </row>
    <row r="2272" spans="54:78" x14ac:dyDescent="0.3">
      <c r="BB2272" s="105" t="e">
        <f>VLOOKUP(C2272,#REF!, 2,FALSE)</f>
        <v>#REF!</v>
      </c>
      <c r="BP2272" s="52" t="s">
        <v>1144</v>
      </c>
      <c r="BQ2272" s="52" t="s">
        <v>3223</v>
      </c>
      <c r="BR2272" s="52" t="s">
        <v>6248</v>
      </c>
      <c r="BX2272" s="52" t="s">
        <v>1144</v>
      </c>
      <c r="BY2272" s="52" t="s">
        <v>3223</v>
      </c>
      <c r="BZ2272" s="52" t="s">
        <v>6248</v>
      </c>
    </row>
    <row r="2273" spans="54:78" x14ac:dyDescent="0.3">
      <c r="BB2273" s="105" t="e">
        <f>VLOOKUP(C2273,#REF!, 2,FALSE)</f>
        <v>#REF!</v>
      </c>
      <c r="BP2273" s="52" t="s">
        <v>6249</v>
      </c>
      <c r="BQ2273" s="52" t="s">
        <v>1350</v>
      </c>
      <c r="BR2273" s="52" t="s">
        <v>6250</v>
      </c>
      <c r="BX2273" s="52" t="s">
        <v>6249</v>
      </c>
      <c r="BY2273" s="52" t="s">
        <v>1350</v>
      </c>
      <c r="BZ2273" s="52" t="s">
        <v>6250</v>
      </c>
    </row>
    <row r="2274" spans="54:78" x14ac:dyDescent="0.3">
      <c r="BB2274" s="105" t="e">
        <f>VLOOKUP(C2274,#REF!, 2,FALSE)</f>
        <v>#REF!</v>
      </c>
      <c r="BP2274" s="52" t="s">
        <v>6251</v>
      </c>
      <c r="BQ2274" s="52" t="s">
        <v>664</v>
      </c>
      <c r="BR2274" s="52" t="s">
        <v>963</v>
      </c>
      <c r="BX2274" s="52" t="s">
        <v>6251</v>
      </c>
      <c r="BY2274" s="52" t="s">
        <v>664</v>
      </c>
      <c r="BZ2274" s="52" t="s">
        <v>963</v>
      </c>
    </row>
    <row r="2275" spans="54:78" x14ac:dyDescent="0.3">
      <c r="BB2275" s="105" t="e">
        <f>VLOOKUP(C2275,#REF!, 2,FALSE)</f>
        <v>#REF!</v>
      </c>
      <c r="BP2275" s="52" t="s">
        <v>6252</v>
      </c>
      <c r="BQ2275" s="52" t="s">
        <v>1350</v>
      </c>
      <c r="BR2275" s="52" t="s">
        <v>3261</v>
      </c>
      <c r="BX2275" s="52" t="s">
        <v>6252</v>
      </c>
      <c r="BY2275" s="52" t="s">
        <v>1350</v>
      </c>
      <c r="BZ2275" s="52" t="s">
        <v>3261</v>
      </c>
    </row>
    <row r="2276" spans="54:78" x14ac:dyDescent="0.3">
      <c r="BB2276" s="105" t="e">
        <f>VLOOKUP(C2276,#REF!, 2,FALSE)</f>
        <v>#REF!</v>
      </c>
      <c r="BP2276" s="52" t="s">
        <v>6254</v>
      </c>
      <c r="BQ2276" s="52" t="s">
        <v>2993</v>
      </c>
      <c r="BR2276" s="52" t="s">
        <v>6255</v>
      </c>
      <c r="BX2276" s="52" t="s">
        <v>6254</v>
      </c>
      <c r="BY2276" s="52" t="s">
        <v>2993</v>
      </c>
      <c r="BZ2276" s="52" t="s">
        <v>6255</v>
      </c>
    </row>
    <row r="2277" spans="54:78" x14ac:dyDescent="0.3">
      <c r="BB2277" s="105" t="e">
        <f>VLOOKUP(C2277,#REF!, 2,FALSE)</f>
        <v>#REF!</v>
      </c>
      <c r="BP2277" s="52" t="s">
        <v>6256</v>
      </c>
      <c r="BQ2277" s="52" t="s">
        <v>3114</v>
      </c>
      <c r="BR2277" s="52" t="s">
        <v>6257</v>
      </c>
      <c r="BX2277" s="52" t="s">
        <v>6256</v>
      </c>
      <c r="BY2277" s="52" t="s">
        <v>3114</v>
      </c>
      <c r="BZ2277" s="52" t="s">
        <v>6257</v>
      </c>
    </row>
    <row r="2278" spans="54:78" x14ac:dyDescent="0.3">
      <c r="BB2278" s="105" t="e">
        <f>VLOOKUP(C2278,#REF!, 2,FALSE)</f>
        <v>#REF!</v>
      </c>
      <c r="BP2278" s="52" t="s">
        <v>6258</v>
      </c>
      <c r="BQ2278" s="52" t="s">
        <v>3019</v>
      </c>
      <c r="BR2278" s="52" t="s">
        <v>2993</v>
      </c>
      <c r="BX2278" s="52" t="s">
        <v>6258</v>
      </c>
      <c r="BY2278" s="52" t="s">
        <v>3019</v>
      </c>
      <c r="BZ2278" s="52" t="s">
        <v>2993</v>
      </c>
    </row>
    <row r="2279" spans="54:78" x14ac:dyDescent="0.3">
      <c r="BB2279" s="105" t="e">
        <f>VLOOKUP(C2279,#REF!, 2,FALSE)</f>
        <v>#REF!</v>
      </c>
      <c r="BP2279" s="52" t="s">
        <v>6259</v>
      </c>
      <c r="BQ2279" s="52" t="s">
        <v>3019</v>
      </c>
      <c r="BR2279" s="52" t="s">
        <v>2993</v>
      </c>
      <c r="BX2279" s="52" t="s">
        <v>6259</v>
      </c>
      <c r="BY2279" s="52" t="s">
        <v>3019</v>
      </c>
      <c r="BZ2279" s="52" t="s">
        <v>2993</v>
      </c>
    </row>
    <row r="2280" spans="54:78" x14ac:dyDescent="0.3">
      <c r="BB2280" s="105" t="e">
        <f>VLOOKUP(C2280,#REF!, 2,FALSE)</f>
        <v>#REF!</v>
      </c>
      <c r="BP2280" s="52" t="s">
        <v>6260</v>
      </c>
      <c r="BQ2280" s="52" t="s">
        <v>3276</v>
      </c>
      <c r="BR2280" s="52" t="s">
        <v>6261</v>
      </c>
      <c r="BX2280" s="52" t="s">
        <v>6260</v>
      </c>
      <c r="BY2280" s="52" t="s">
        <v>3276</v>
      </c>
      <c r="BZ2280" s="52" t="s">
        <v>6261</v>
      </c>
    </row>
    <row r="2281" spans="54:78" x14ac:dyDescent="0.3">
      <c r="BB2281" s="105" t="e">
        <f>VLOOKUP(C2281,#REF!, 2,FALSE)</f>
        <v>#REF!</v>
      </c>
      <c r="BP2281" s="52" t="s">
        <v>6262</v>
      </c>
      <c r="BQ2281" s="52" t="s">
        <v>17036</v>
      </c>
      <c r="BR2281" s="52" t="s">
        <v>6263</v>
      </c>
      <c r="BX2281" s="52" t="s">
        <v>6262</v>
      </c>
      <c r="BY2281" s="52" t="s">
        <v>17036</v>
      </c>
      <c r="BZ2281" s="52" t="s">
        <v>6263</v>
      </c>
    </row>
    <row r="2282" spans="54:78" x14ac:dyDescent="0.3">
      <c r="BB2282" s="105" t="e">
        <f>VLOOKUP(C2282,#REF!, 2,FALSE)</f>
        <v>#REF!</v>
      </c>
      <c r="BP2282" s="52" t="s">
        <v>6264</v>
      </c>
      <c r="BQ2282" s="52" t="s">
        <v>3276</v>
      </c>
      <c r="BR2282" s="52" t="s">
        <v>6265</v>
      </c>
      <c r="BX2282" s="52" t="s">
        <v>6264</v>
      </c>
      <c r="BY2282" s="52" t="s">
        <v>3276</v>
      </c>
      <c r="BZ2282" s="52" t="s">
        <v>6265</v>
      </c>
    </row>
    <row r="2283" spans="54:78" x14ac:dyDescent="0.3">
      <c r="BB2283" s="105" t="e">
        <f>VLOOKUP(C2283,#REF!, 2,FALSE)</f>
        <v>#REF!</v>
      </c>
      <c r="BP2283" s="52" t="s">
        <v>6266</v>
      </c>
      <c r="BQ2283" s="52" t="s">
        <v>3019</v>
      </c>
      <c r="BR2283" s="52" t="s">
        <v>6267</v>
      </c>
      <c r="BX2283" s="52" t="s">
        <v>6266</v>
      </c>
      <c r="BY2283" s="52" t="s">
        <v>3019</v>
      </c>
      <c r="BZ2283" s="52" t="s">
        <v>6267</v>
      </c>
    </row>
    <row r="2284" spans="54:78" x14ac:dyDescent="0.3">
      <c r="BB2284" s="105" t="e">
        <f>VLOOKUP(C2284,#REF!, 2,FALSE)</f>
        <v>#REF!</v>
      </c>
      <c r="BP2284" s="52" t="s">
        <v>6268</v>
      </c>
      <c r="BQ2284" s="52" t="s">
        <v>3099</v>
      </c>
      <c r="BR2284" s="52" t="s">
        <v>2993</v>
      </c>
      <c r="BX2284" s="52" t="s">
        <v>6268</v>
      </c>
      <c r="BY2284" s="52" t="s">
        <v>3099</v>
      </c>
      <c r="BZ2284" s="52" t="s">
        <v>2993</v>
      </c>
    </row>
    <row r="2285" spans="54:78" x14ac:dyDescent="0.3">
      <c r="BB2285" s="105" t="e">
        <f>VLOOKUP(C2285,#REF!, 2,FALSE)</f>
        <v>#REF!</v>
      </c>
      <c r="BP2285" s="52" t="s">
        <v>6269</v>
      </c>
      <c r="BQ2285" s="52" t="s">
        <v>3103</v>
      </c>
      <c r="BR2285" s="52" t="s">
        <v>2993</v>
      </c>
      <c r="BX2285" s="52" t="s">
        <v>6269</v>
      </c>
      <c r="BY2285" s="52" t="s">
        <v>3103</v>
      </c>
      <c r="BZ2285" s="52" t="s">
        <v>2993</v>
      </c>
    </row>
    <row r="2286" spans="54:78" x14ac:dyDescent="0.3">
      <c r="BB2286" s="105" t="e">
        <f>VLOOKUP(C2286,#REF!, 2,FALSE)</f>
        <v>#REF!</v>
      </c>
      <c r="BP2286" s="52" t="s">
        <v>6270</v>
      </c>
      <c r="BQ2286" s="52" t="s">
        <v>3114</v>
      </c>
      <c r="BR2286" s="52" t="s">
        <v>778</v>
      </c>
      <c r="BX2286" s="52" t="s">
        <v>6270</v>
      </c>
      <c r="BY2286" s="52" t="s">
        <v>3114</v>
      </c>
      <c r="BZ2286" s="52" t="s">
        <v>778</v>
      </c>
    </row>
    <row r="2287" spans="54:78" x14ac:dyDescent="0.3">
      <c r="BB2287" s="105" t="e">
        <f>VLOOKUP(C2287,#REF!, 2,FALSE)</f>
        <v>#REF!</v>
      </c>
      <c r="BP2287" s="52" t="s">
        <v>6271</v>
      </c>
      <c r="BQ2287" s="52" t="s">
        <v>1277</v>
      </c>
      <c r="BR2287" s="52" t="s">
        <v>6272</v>
      </c>
      <c r="BX2287" s="52" t="s">
        <v>6271</v>
      </c>
      <c r="BY2287" s="52" t="s">
        <v>1277</v>
      </c>
      <c r="BZ2287" s="52" t="s">
        <v>6272</v>
      </c>
    </row>
    <row r="2288" spans="54:78" x14ac:dyDescent="0.3">
      <c r="BB2288" s="105" t="e">
        <f>VLOOKUP(C2288,#REF!, 2,FALSE)</f>
        <v>#REF!</v>
      </c>
      <c r="BP2288" s="52" t="s">
        <v>6273</v>
      </c>
      <c r="BQ2288" s="52" t="s">
        <v>3103</v>
      </c>
      <c r="BR2288" s="52" t="s">
        <v>2993</v>
      </c>
      <c r="BX2288" s="52" t="s">
        <v>6273</v>
      </c>
      <c r="BY2288" s="52" t="s">
        <v>3103</v>
      </c>
      <c r="BZ2288" s="52" t="s">
        <v>2993</v>
      </c>
    </row>
    <row r="2289" spans="54:78" x14ac:dyDescent="0.3">
      <c r="BB2289" s="105" t="e">
        <f>VLOOKUP(C2289,#REF!, 2,FALSE)</f>
        <v>#REF!</v>
      </c>
      <c r="BP2289" s="52" t="s">
        <v>6274</v>
      </c>
      <c r="BQ2289" s="52" t="s">
        <v>3223</v>
      </c>
      <c r="BR2289" s="52" t="s">
        <v>6275</v>
      </c>
      <c r="BX2289" s="52" t="s">
        <v>6274</v>
      </c>
      <c r="BY2289" s="52" t="s">
        <v>3223</v>
      </c>
      <c r="BZ2289" s="52" t="s">
        <v>6275</v>
      </c>
    </row>
    <row r="2290" spans="54:78" x14ac:dyDescent="0.3">
      <c r="BB2290" s="105" t="e">
        <f>VLOOKUP(C2290,#REF!, 2,FALSE)</f>
        <v>#REF!</v>
      </c>
      <c r="BP2290" s="52" t="s">
        <v>6276</v>
      </c>
      <c r="BQ2290" s="52" t="s">
        <v>712</v>
      </c>
      <c r="BR2290" s="52" t="s">
        <v>666</v>
      </c>
      <c r="BX2290" s="52" t="s">
        <v>6276</v>
      </c>
      <c r="BY2290" s="52" t="s">
        <v>712</v>
      </c>
      <c r="BZ2290" s="52" t="s">
        <v>666</v>
      </c>
    </row>
    <row r="2291" spans="54:78" x14ac:dyDescent="0.3">
      <c r="BB2291" s="105" t="e">
        <f>VLOOKUP(C2291,#REF!, 2,FALSE)</f>
        <v>#REF!</v>
      </c>
      <c r="BP2291" s="52" t="s">
        <v>6277</v>
      </c>
      <c r="BQ2291" s="52" t="s">
        <v>3019</v>
      </c>
      <c r="BR2291" s="52" t="s">
        <v>5225</v>
      </c>
      <c r="BX2291" s="52" t="s">
        <v>6277</v>
      </c>
      <c r="BY2291" s="52" t="s">
        <v>3019</v>
      </c>
      <c r="BZ2291" s="52" t="s">
        <v>5225</v>
      </c>
    </row>
    <row r="2292" spans="54:78" x14ac:dyDescent="0.3">
      <c r="BB2292" s="105" t="e">
        <f>VLOOKUP(C2292,#REF!, 2,FALSE)</f>
        <v>#REF!</v>
      </c>
      <c r="BP2292" s="52" t="s">
        <v>6278</v>
      </c>
      <c r="BQ2292" s="52" t="s">
        <v>628</v>
      </c>
      <c r="BR2292" s="52" t="s">
        <v>1000</v>
      </c>
      <c r="BX2292" s="52" t="s">
        <v>6278</v>
      </c>
      <c r="BY2292" s="52" t="s">
        <v>628</v>
      </c>
      <c r="BZ2292" s="52" t="s">
        <v>1000</v>
      </c>
    </row>
    <row r="2293" spans="54:78" x14ac:dyDescent="0.3">
      <c r="BB2293" s="105" t="e">
        <f>VLOOKUP(C2293,#REF!, 2,FALSE)</f>
        <v>#REF!</v>
      </c>
      <c r="BP2293" s="52" t="s">
        <v>6280</v>
      </c>
      <c r="BQ2293" s="52" t="s">
        <v>3019</v>
      </c>
      <c r="BR2293" s="52" t="s">
        <v>665</v>
      </c>
      <c r="BX2293" s="52" t="s">
        <v>6280</v>
      </c>
      <c r="BY2293" s="52" t="s">
        <v>3019</v>
      </c>
      <c r="BZ2293" s="52" t="s">
        <v>665</v>
      </c>
    </row>
    <row r="2294" spans="54:78" x14ac:dyDescent="0.3">
      <c r="BB2294" s="105" t="e">
        <f>VLOOKUP(C2294,#REF!, 2,FALSE)</f>
        <v>#REF!</v>
      </c>
      <c r="BP2294" s="52" t="s">
        <v>6282</v>
      </c>
      <c r="BQ2294" s="52" t="s">
        <v>630</v>
      </c>
      <c r="BR2294" s="52" t="s">
        <v>6283</v>
      </c>
      <c r="BX2294" s="52" t="s">
        <v>6282</v>
      </c>
      <c r="BY2294" s="52" t="s">
        <v>630</v>
      </c>
      <c r="BZ2294" s="52" t="s">
        <v>6283</v>
      </c>
    </row>
    <row r="2295" spans="54:78" x14ac:dyDescent="0.3">
      <c r="BB2295" s="105" t="e">
        <f>VLOOKUP(C2295,#REF!, 2,FALSE)</f>
        <v>#REF!</v>
      </c>
      <c r="BP2295" s="52" t="s">
        <v>6284</v>
      </c>
      <c r="BQ2295" s="52" t="s">
        <v>1350</v>
      </c>
      <c r="BR2295" s="52" t="s">
        <v>6285</v>
      </c>
      <c r="BX2295" s="52" t="s">
        <v>6284</v>
      </c>
      <c r="BY2295" s="52" t="s">
        <v>1350</v>
      </c>
      <c r="BZ2295" s="52" t="s">
        <v>6285</v>
      </c>
    </row>
    <row r="2296" spans="54:78" x14ac:dyDescent="0.3">
      <c r="BB2296" s="105" t="e">
        <f>VLOOKUP(C2296,#REF!, 2,FALSE)</f>
        <v>#REF!</v>
      </c>
      <c r="BP2296" s="52" t="s">
        <v>6286</v>
      </c>
      <c r="BQ2296" s="52" t="s">
        <v>712</v>
      </c>
      <c r="BR2296" s="52" t="s">
        <v>2380</v>
      </c>
      <c r="BX2296" s="52" t="s">
        <v>6286</v>
      </c>
      <c r="BY2296" s="52" t="s">
        <v>712</v>
      </c>
      <c r="BZ2296" s="52" t="s">
        <v>2380</v>
      </c>
    </row>
    <row r="2297" spans="54:78" x14ac:dyDescent="0.3">
      <c r="BB2297" s="105" t="e">
        <f>VLOOKUP(C2297,#REF!, 2,FALSE)</f>
        <v>#REF!</v>
      </c>
      <c r="BP2297" s="52" t="s">
        <v>6287</v>
      </c>
      <c r="BQ2297" s="52" t="s">
        <v>3223</v>
      </c>
      <c r="BR2297" s="52" t="s">
        <v>6289</v>
      </c>
      <c r="BX2297" s="52" t="s">
        <v>6287</v>
      </c>
      <c r="BY2297" s="52" t="s">
        <v>3223</v>
      </c>
      <c r="BZ2297" s="52" t="s">
        <v>6289</v>
      </c>
    </row>
    <row r="2298" spans="54:78" x14ac:dyDescent="0.3">
      <c r="BB2298" s="105" t="e">
        <f>VLOOKUP(C2298,#REF!, 2,FALSE)</f>
        <v>#REF!</v>
      </c>
      <c r="BP2298" s="52" t="s">
        <v>6290</v>
      </c>
      <c r="BQ2298" s="52" t="s">
        <v>624</v>
      </c>
      <c r="BR2298" s="52" t="s">
        <v>6292</v>
      </c>
      <c r="BX2298" s="52" t="s">
        <v>6290</v>
      </c>
      <c r="BY2298" s="52" t="s">
        <v>624</v>
      </c>
      <c r="BZ2298" s="52" t="s">
        <v>6292</v>
      </c>
    </row>
    <row r="2299" spans="54:78" x14ac:dyDescent="0.3">
      <c r="BB2299" s="105" t="e">
        <f>VLOOKUP(C2299,#REF!, 2,FALSE)</f>
        <v>#REF!</v>
      </c>
      <c r="BP2299" s="52" t="s">
        <v>6294</v>
      </c>
      <c r="BQ2299" s="52" t="s">
        <v>2993</v>
      </c>
      <c r="BR2299" s="52" t="s">
        <v>2993</v>
      </c>
      <c r="BX2299" s="52" t="s">
        <v>6294</v>
      </c>
      <c r="BY2299" s="52" t="s">
        <v>2993</v>
      </c>
      <c r="BZ2299" s="52" t="s">
        <v>2993</v>
      </c>
    </row>
    <row r="2300" spans="54:78" x14ac:dyDescent="0.3">
      <c r="BB2300" s="105" t="e">
        <f>VLOOKUP(C2300,#REF!, 2,FALSE)</f>
        <v>#REF!</v>
      </c>
      <c r="BP2300" s="52" t="s">
        <v>6295</v>
      </c>
      <c r="BQ2300" s="52" t="s">
        <v>738</v>
      </c>
      <c r="BR2300" s="52" t="s">
        <v>6297</v>
      </c>
      <c r="BX2300" s="52" t="s">
        <v>6295</v>
      </c>
      <c r="BY2300" s="52" t="s">
        <v>738</v>
      </c>
      <c r="BZ2300" s="52" t="s">
        <v>6297</v>
      </c>
    </row>
    <row r="2301" spans="54:78" x14ac:dyDescent="0.3">
      <c r="BB2301" s="105" t="e">
        <f>VLOOKUP(C2301,#REF!, 2,FALSE)</f>
        <v>#REF!</v>
      </c>
      <c r="BP2301" s="52" t="s">
        <v>6299</v>
      </c>
      <c r="BQ2301" s="52" t="s">
        <v>738</v>
      </c>
      <c r="BR2301" s="52" t="s">
        <v>3328</v>
      </c>
      <c r="BX2301" s="52" t="s">
        <v>6299</v>
      </c>
      <c r="BY2301" s="52" t="s">
        <v>738</v>
      </c>
      <c r="BZ2301" s="52" t="s">
        <v>3328</v>
      </c>
    </row>
    <row r="2302" spans="54:78" x14ac:dyDescent="0.3">
      <c r="BB2302" s="105" t="e">
        <f>VLOOKUP(C2302,#REF!, 2,FALSE)</f>
        <v>#REF!</v>
      </c>
      <c r="BP2302" s="52" t="s">
        <v>6300</v>
      </c>
      <c r="BQ2302" s="52" t="s">
        <v>857</v>
      </c>
      <c r="BR2302" s="52" t="s">
        <v>2993</v>
      </c>
      <c r="BX2302" s="52" t="s">
        <v>6300</v>
      </c>
      <c r="BY2302" s="52" t="s">
        <v>857</v>
      </c>
      <c r="BZ2302" s="52" t="s">
        <v>2993</v>
      </c>
    </row>
    <row r="2303" spans="54:78" x14ac:dyDescent="0.3">
      <c r="BB2303" s="105" t="e">
        <f>VLOOKUP(C2303,#REF!, 2,FALSE)</f>
        <v>#REF!</v>
      </c>
      <c r="BP2303" s="52" t="s">
        <v>6301</v>
      </c>
      <c r="BQ2303" s="52" t="s">
        <v>642</v>
      </c>
      <c r="BR2303" s="52" t="s">
        <v>6302</v>
      </c>
      <c r="BX2303" s="52" t="s">
        <v>6301</v>
      </c>
      <c r="BY2303" s="52" t="s">
        <v>642</v>
      </c>
      <c r="BZ2303" s="52" t="s">
        <v>6302</v>
      </c>
    </row>
    <row r="2304" spans="54:78" x14ac:dyDescent="0.3">
      <c r="BB2304" s="105" t="e">
        <f>VLOOKUP(C2304,#REF!, 2,FALSE)</f>
        <v>#REF!</v>
      </c>
      <c r="BP2304" s="52" t="s">
        <v>6303</v>
      </c>
      <c r="BQ2304" s="52" t="s">
        <v>857</v>
      </c>
      <c r="BR2304" s="52" t="s">
        <v>5387</v>
      </c>
      <c r="BX2304" s="52" t="s">
        <v>6303</v>
      </c>
      <c r="BY2304" s="52" t="s">
        <v>857</v>
      </c>
      <c r="BZ2304" s="52" t="s">
        <v>5387</v>
      </c>
    </row>
    <row r="2305" spans="54:78" x14ac:dyDescent="0.3">
      <c r="BB2305" s="105" t="e">
        <f>VLOOKUP(C2305,#REF!, 2,FALSE)</f>
        <v>#REF!</v>
      </c>
      <c r="BP2305" s="52" t="s">
        <v>6304</v>
      </c>
      <c r="BQ2305" s="52" t="s">
        <v>3276</v>
      </c>
      <c r="BR2305" s="52" t="s">
        <v>6298</v>
      </c>
      <c r="BX2305" s="52" t="s">
        <v>6304</v>
      </c>
      <c r="BY2305" s="52" t="s">
        <v>3276</v>
      </c>
      <c r="BZ2305" s="52" t="s">
        <v>6298</v>
      </c>
    </row>
    <row r="2306" spans="54:78" x14ac:dyDescent="0.3">
      <c r="BB2306" s="105" t="e">
        <f>VLOOKUP(C2306,#REF!, 2,FALSE)</f>
        <v>#REF!</v>
      </c>
      <c r="BP2306" s="52" t="s">
        <v>6305</v>
      </c>
      <c r="BQ2306" s="52" t="s">
        <v>3019</v>
      </c>
      <c r="BR2306" s="52" t="s">
        <v>778</v>
      </c>
      <c r="BX2306" s="52" t="s">
        <v>6305</v>
      </c>
      <c r="BY2306" s="52" t="s">
        <v>3019</v>
      </c>
      <c r="BZ2306" s="52" t="s">
        <v>778</v>
      </c>
    </row>
    <row r="2307" spans="54:78" x14ac:dyDescent="0.3">
      <c r="BB2307" s="105" t="e">
        <f>VLOOKUP(C2307,#REF!, 2,FALSE)</f>
        <v>#REF!</v>
      </c>
      <c r="BP2307" s="52" t="s">
        <v>6306</v>
      </c>
      <c r="BQ2307" s="52" t="s">
        <v>3099</v>
      </c>
      <c r="BR2307" s="52" t="s">
        <v>2993</v>
      </c>
      <c r="BX2307" s="52" t="s">
        <v>6306</v>
      </c>
      <c r="BY2307" s="52" t="s">
        <v>3099</v>
      </c>
      <c r="BZ2307" s="52" t="s">
        <v>2993</v>
      </c>
    </row>
    <row r="2308" spans="54:78" x14ac:dyDescent="0.3">
      <c r="BB2308" s="105" t="e">
        <f>VLOOKUP(C2308,#REF!, 2,FALSE)</f>
        <v>#REF!</v>
      </c>
      <c r="BP2308" s="52" t="s">
        <v>6307</v>
      </c>
      <c r="BQ2308" s="52" t="s">
        <v>3103</v>
      </c>
      <c r="BR2308" s="52" t="s">
        <v>778</v>
      </c>
      <c r="BX2308" s="52" t="s">
        <v>6307</v>
      </c>
      <c r="BY2308" s="52" t="s">
        <v>3103</v>
      </c>
      <c r="BZ2308" s="52" t="s">
        <v>778</v>
      </c>
    </row>
    <row r="2309" spans="54:78" x14ac:dyDescent="0.3">
      <c r="BB2309" s="105" t="e">
        <f>VLOOKUP(C2309,#REF!, 2,FALSE)</f>
        <v>#REF!</v>
      </c>
      <c r="BP2309" s="52" t="s">
        <v>6308</v>
      </c>
      <c r="BQ2309" s="52" t="s">
        <v>3099</v>
      </c>
      <c r="BR2309" s="52" t="s">
        <v>6309</v>
      </c>
      <c r="BX2309" s="52" t="s">
        <v>6308</v>
      </c>
      <c r="BY2309" s="52" t="s">
        <v>3099</v>
      </c>
      <c r="BZ2309" s="52" t="s">
        <v>6309</v>
      </c>
    </row>
    <row r="2310" spans="54:78" x14ac:dyDescent="0.3">
      <c r="BB2310" s="105" t="e">
        <f>VLOOKUP(C2310,#REF!, 2,FALSE)</f>
        <v>#REF!</v>
      </c>
      <c r="BP2310" s="52" t="s">
        <v>6310</v>
      </c>
      <c r="BQ2310" s="52" t="s">
        <v>3103</v>
      </c>
      <c r="BR2310" s="52" t="s">
        <v>2993</v>
      </c>
      <c r="BX2310" s="52" t="s">
        <v>6310</v>
      </c>
      <c r="BY2310" s="52" t="s">
        <v>3103</v>
      </c>
      <c r="BZ2310" s="52" t="s">
        <v>2993</v>
      </c>
    </row>
    <row r="2311" spans="54:78" x14ac:dyDescent="0.3">
      <c r="BB2311" s="105" t="e">
        <f>VLOOKUP(C2311,#REF!, 2,FALSE)</f>
        <v>#REF!</v>
      </c>
      <c r="BP2311" s="52" t="s">
        <v>6311</v>
      </c>
      <c r="BQ2311" s="52" t="s">
        <v>3103</v>
      </c>
      <c r="BR2311" s="52" t="s">
        <v>778</v>
      </c>
      <c r="BX2311" s="52" t="s">
        <v>6311</v>
      </c>
      <c r="BY2311" s="52" t="s">
        <v>3103</v>
      </c>
      <c r="BZ2311" s="52" t="s">
        <v>778</v>
      </c>
    </row>
    <row r="2312" spans="54:78" x14ac:dyDescent="0.3">
      <c r="BB2312" s="105" t="e">
        <f>VLOOKUP(C2312,#REF!, 2,FALSE)</f>
        <v>#REF!</v>
      </c>
      <c r="BP2312" s="52" t="s">
        <v>6312</v>
      </c>
      <c r="BQ2312" s="52" t="s">
        <v>3103</v>
      </c>
      <c r="BR2312" s="52" t="s">
        <v>778</v>
      </c>
      <c r="BX2312" s="52" t="s">
        <v>6312</v>
      </c>
      <c r="BY2312" s="52" t="s">
        <v>3103</v>
      </c>
      <c r="BZ2312" s="52" t="s">
        <v>778</v>
      </c>
    </row>
    <row r="2313" spans="54:78" x14ac:dyDescent="0.3">
      <c r="BB2313" s="105" t="e">
        <f>VLOOKUP(C2313,#REF!, 2,FALSE)</f>
        <v>#REF!</v>
      </c>
      <c r="BP2313" s="52" t="s">
        <v>6313</v>
      </c>
      <c r="BQ2313" s="52" t="s">
        <v>3103</v>
      </c>
      <c r="BR2313" s="52" t="s">
        <v>778</v>
      </c>
      <c r="BX2313" s="52" t="s">
        <v>6313</v>
      </c>
      <c r="BY2313" s="52" t="s">
        <v>3103</v>
      </c>
      <c r="BZ2313" s="52" t="s">
        <v>778</v>
      </c>
    </row>
    <row r="2314" spans="54:78" x14ac:dyDescent="0.3">
      <c r="BB2314" s="105" t="e">
        <f>VLOOKUP(C2314,#REF!, 2,FALSE)</f>
        <v>#REF!</v>
      </c>
      <c r="BP2314" s="52" t="s">
        <v>6314</v>
      </c>
      <c r="BQ2314" s="52" t="s">
        <v>3276</v>
      </c>
      <c r="BR2314" s="52" t="s">
        <v>4394</v>
      </c>
      <c r="BX2314" s="52" t="s">
        <v>6314</v>
      </c>
      <c r="BY2314" s="52" t="s">
        <v>3276</v>
      </c>
      <c r="BZ2314" s="52" t="s">
        <v>4394</v>
      </c>
    </row>
    <row r="2315" spans="54:78" x14ac:dyDescent="0.3">
      <c r="BB2315" s="105" t="e">
        <f>VLOOKUP(C2315,#REF!, 2,FALSE)</f>
        <v>#REF!</v>
      </c>
      <c r="BP2315" s="52" t="s">
        <v>6315</v>
      </c>
      <c r="BQ2315" s="52" t="s">
        <v>3276</v>
      </c>
      <c r="BR2315" s="52" t="s">
        <v>1911</v>
      </c>
      <c r="BX2315" s="52" t="s">
        <v>6315</v>
      </c>
      <c r="BY2315" s="52" t="s">
        <v>3276</v>
      </c>
      <c r="BZ2315" s="52" t="s">
        <v>1911</v>
      </c>
    </row>
    <row r="2316" spans="54:78" x14ac:dyDescent="0.3">
      <c r="BB2316" s="105" t="e">
        <f>VLOOKUP(C2316,#REF!, 2,FALSE)</f>
        <v>#REF!</v>
      </c>
      <c r="BP2316" s="52" t="s">
        <v>6317</v>
      </c>
      <c r="BQ2316" s="52" t="s">
        <v>3276</v>
      </c>
      <c r="BR2316" s="52" t="s">
        <v>6318</v>
      </c>
      <c r="BX2316" s="52" t="s">
        <v>6317</v>
      </c>
      <c r="BY2316" s="52" t="s">
        <v>3276</v>
      </c>
      <c r="BZ2316" s="52" t="s">
        <v>6318</v>
      </c>
    </row>
    <row r="2317" spans="54:78" x14ac:dyDescent="0.3">
      <c r="BB2317" s="105" t="e">
        <f>VLOOKUP(C2317,#REF!, 2,FALSE)</f>
        <v>#REF!</v>
      </c>
      <c r="BP2317" s="52" t="s">
        <v>6319</v>
      </c>
      <c r="BQ2317" s="52" t="s">
        <v>3276</v>
      </c>
      <c r="BR2317" s="52" t="s">
        <v>2993</v>
      </c>
      <c r="BX2317" s="52" t="s">
        <v>6319</v>
      </c>
      <c r="BY2317" s="52" t="s">
        <v>3276</v>
      </c>
      <c r="BZ2317" s="52" t="s">
        <v>2993</v>
      </c>
    </row>
    <row r="2318" spans="54:78" x14ac:dyDescent="0.3">
      <c r="BB2318" s="105" t="e">
        <f>VLOOKUP(C2318,#REF!, 2,FALSE)</f>
        <v>#REF!</v>
      </c>
      <c r="BP2318" s="52" t="s">
        <v>6320</v>
      </c>
      <c r="BQ2318" s="52" t="s">
        <v>3103</v>
      </c>
      <c r="BR2318" s="52" t="s">
        <v>2993</v>
      </c>
      <c r="BX2318" s="52" t="s">
        <v>6320</v>
      </c>
      <c r="BY2318" s="52" t="s">
        <v>3103</v>
      </c>
      <c r="BZ2318" s="52" t="s">
        <v>2993</v>
      </c>
    </row>
    <row r="2319" spans="54:78" x14ac:dyDescent="0.3">
      <c r="BB2319" s="105" t="e">
        <f>VLOOKUP(C2319,#REF!, 2,FALSE)</f>
        <v>#REF!</v>
      </c>
      <c r="BP2319" s="52" t="s">
        <v>6322</v>
      </c>
      <c r="BQ2319" s="52" t="s">
        <v>17035</v>
      </c>
      <c r="BR2319" s="52" t="s">
        <v>6323</v>
      </c>
      <c r="BX2319" s="52" t="s">
        <v>6322</v>
      </c>
      <c r="BY2319" s="52" t="s">
        <v>17035</v>
      </c>
      <c r="BZ2319" s="52" t="s">
        <v>6323</v>
      </c>
    </row>
    <row r="2320" spans="54:78" x14ac:dyDescent="0.3">
      <c r="BB2320" s="105" t="e">
        <f>VLOOKUP(C2320,#REF!, 2,FALSE)</f>
        <v>#REF!</v>
      </c>
      <c r="BP2320" s="52" t="s">
        <v>6324</v>
      </c>
      <c r="BQ2320" s="52" t="s">
        <v>668</v>
      </c>
      <c r="BR2320" s="52" t="s">
        <v>6325</v>
      </c>
      <c r="BX2320" s="52" t="s">
        <v>6324</v>
      </c>
      <c r="BY2320" s="52" t="s">
        <v>668</v>
      </c>
      <c r="BZ2320" s="52" t="s">
        <v>6325</v>
      </c>
    </row>
    <row r="2321" spans="54:78" x14ac:dyDescent="0.3">
      <c r="BB2321" s="105" t="e">
        <f>VLOOKUP(C2321,#REF!, 2,FALSE)</f>
        <v>#REF!</v>
      </c>
      <c r="BP2321" s="52" t="s">
        <v>6326</v>
      </c>
      <c r="BQ2321" s="52" t="s">
        <v>703</v>
      </c>
      <c r="BR2321" s="52" t="s">
        <v>6327</v>
      </c>
      <c r="BX2321" s="52" t="s">
        <v>6326</v>
      </c>
      <c r="BY2321" s="52" t="s">
        <v>703</v>
      </c>
      <c r="BZ2321" s="52" t="s">
        <v>6327</v>
      </c>
    </row>
    <row r="2322" spans="54:78" x14ac:dyDescent="0.3">
      <c r="BB2322" s="105" t="e">
        <f>VLOOKUP(C2322,#REF!, 2,FALSE)</f>
        <v>#REF!</v>
      </c>
      <c r="BP2322" s="52" t="s">
        <v>6328</v>
      </c>
      <c r="BQ2322" s="52" t="s">
        <v>618</v>
      </c>
      <c r="BR2322" s="52" t="s">
        <v>6329</v>
      </c>
      <c r="BX2322" s="52" t="s">
        <v>6328</v>
      </c>
      <c r="BY2322" s="52" t="s">
        <v>618</v>
      </c>
      <c r="BZ2322" s="52" t="s">
        <v>6329</v>
      </c>
    </row>
    <row r="2323" spans="54:78" x14ac:dyDescent="0.3">
      <c r="BB2323" s="105" t="e">
        <f>VLOOKUP(C2323,#REF!, 2,FALSE)</f>
        <v>#REF!</v>
      </c>
      <c r="BP2323" s="52" t="s">
        <v>6330</v>
      </c>
      <c r="BQ2323" s="52" t="s">
        <v>1350</v>
      </c>
      <c r="BR2323" s="52" t="s">
        <v>778</v>
      </c>
      <c r="BX2323" s="52" t="s">
        <v>6330</v>
      </c>
      <c r="BY2323" s="52" t="s">
        <v>1350</v>
      </c>
      <c r="BZ2323" s="52" t="s">
        <v>778</v>
      </c>
    </row>
    <row r="2324" spans="54:78" x14ac:dyDescent="0.3">
      <c r="BB2324" s="105" t="e">
        <f>VLOOKUP(C2324,#REF!, 2,FALSE)</f>
        <v>#REF!</v>
      </c>
      <c r="BP2324" s="52" t="s">
        <v>6331</v>
      </c>
      <c r="BQ2324" s="52" t="s">
        <v>1350</v>
      </c>
      <c r="BR2324" s="52" t="s">
        <v>778</v>
      </c>
      <c r="BX2324" s="52" t="s">
        <v>6331</v>
      </c>
      <c r="BY2324" s="52" t="s">
        <v>1350</v>
      </c>
      <c r="BZ2324" s="52" t="s">
        <v>778</v>
      </c>
    </row>
    <row r="2325" spans="54:78" x14ac:dyDescent="0.3">
      <c r="BB2325" s="105" t="e">
        <f>VLOOKUP(C2325,#REF!, 2,FALSE)</f>
        <v>#REF!</v>
      </c>
      <c r="BP2325" s="52" t="s">
        <v>6332</v>
      </c>
      <c r="BQ2325" s="52" t="s">
        <v>3099</v>
      </c>
      <c r="BR2325" s="52" t="s">
        <v>1168</v>
      </c>
      <c r="BX2325" s="52" t="s">
        <v>6332</v>
      </c>
      <c r="BY2325" s="52" t="s">
        <v>3099</v>
      </c>
      <c r="BZ2325" s="52" t="s">
        <v>1168</v>
      </c>
    </row>
    <row r="2326" spans="54:78" x14ac:dyDescent="0.3">
      <c r="BB2326" s="105" t="e">
        <f>VLOOKUP(C2326,#REF!, 2,FALSE)</f>
        <v>#REF!</v>
      </c>
      <c r="BP2326" s="52" t="s">
        <v>6333</v>
      </c>
      <c r="BQ2326" s="52" t="s">
        <v>3276</v>
      </c>
      <c r="BR2326" s="52" t="s">
        <v>3285</v>
      </c>
      <c r="BX2326" s="52" t="s">
        <v>6333</v>
      </c>
      <c r="BY2326" s="52" t="s">
        <v>3276</v>
      </c>
      <c r="BZ2326" s="52" t="s">
        <v>3285</v>
      </c>
    </row>
    <row r="2327" spans="54:78" x14ac:dyDescent="0.3">
      <c r="BB2327" s="105" t="e">
        <f>VLOOKUP(C2327,#REF!, 2,FALSE)</f>
        <v>#REF!</v>
      </c>
      <c r="BP2327" s="52" t="s">
        <v>6334</v>
      </c>
      <c r="BQ2327" s="52" t="s">
        <v>673</v>
      </c>
      <c r="BR2327" s="52" t="s">
        <v>778</v>
      </c>
      <c r="BX2327" s="52" t="s">
        <v>6334</v>
      </c>
      <c r="BY2327" s="52" t="s">
        <v>673</v>
      </c>
      <c r="BZ2327" s="52" t="s">
        <v>778</v>
      </c>
    </row>
    <row r="2328" spans="54:78" x14ac:dyDescent="0.3">
      <c r="BB2328" s="105" t="e">
        <f>VLOOKUP(C2328,#REF!, 2,FALSE)</f>
        <v>#REF!</v>
      </c>
      <c r="BP2328" s="52" t="s">
        <v>6335</v>
      </c>
      <c r="BQ2328" s="52" t="s">
        <v>630</v>
      </c>
      <c r="BR2328" s="52" t="s">
        <v>778</v>
      </c>
      <c r="BX2328" s="52" t="s">
        <v>6335</v>
      </c>
      <c r="BY2328" s="52" t="s">
        <v>630</v>
      </c>
      <c r="BZ2328" s="52" t="s">
        <v>778</v>
      </c>
    </row>
    <row r="2329" spans="54:78" x14ac:dyDescent="0.3">
      <c r="BB2329" s="105" t="e">
        <f>VLOOKUP(C2329,#REF!, 2,FALSE)</f>
        <v>#REF!</v>
      </c>
      <c r="BP2329" s="52" t="s">
        <v>6336</v>
      </c>
      <c r="BQ2329" s="52" t="s">
        <v>1350</v>
      </c>
      <c r="BR2329" s="52" t="s">
        <v>778</v>
      </c>
      <c r="BX2329" s="52" t="s">
        <v>6336</v>
      </c>
      <c r="BY2329" s="52" t="s">
        <v>1350</v>
      </c>
      <c r="BZ2329" s="52" t="s">
        <v>778</v>
      </c>
    </row>
    <row r="2330" spans="54:78" x14ac:dyDescent="0.3">
      <c r="BB2330" s="105" t="e">
        <f>VLOOKUP(C2330,#REF!, 2,FALSE)</f>
        <v>#REF!</v>
      </c>
      <c r="BP2330" s="52" t="s">
        <v>6337</v>
      </c>
      <c r="BQ2330" s="52" t="s">
        <v>726</v>
      </c>
      <c r="BR2330" s="52" t="s">
        <v>6338</v>
      </c>
      <c r="BX2330" s="52" t="s">
        <v>6337</v>
      </c>
      <c r="BY2330" s="52" t="s">
        <v>726</v>
      </c>
      <c r="BZ2330" s="52" t="s">
        <v>6338</v>
      </c>
    </row>
    <row r="2331" spans="54:78" x14ac:dyDescent="0.3">
      <c r="BB2331" s="105" t="e">
        <f>VLOOKUP(C2331,#REF!, 2,FALSE)</f>
        <v>#REF!</v>
      </c>
      <c r="BP2331" s="52" t="s">
        <v>1148</v>
      </c>
      <c r="BQ2331" s="52" t="s">
        <v>2988</v>
      </c>
      <c r="BR2331" s="52" t="s">
        <v>706</v>
      </c>
      <c r="BX2331" s="52" t="s">
        <v>1148</v>
      </c>
      <c r="BY2331" s="52" t="s">
        <v>2988</v>
      </c>
      <c r="BZ2331" s="52" t="s">
        <v>706</v>
      </c>
    </row>
    <row r="2332" spans="54:78" x14ac:dyDescent="0.3">
      <c r="BB2332" s="105" t="e">
        <f>VLOOKUP(C2332,#REF!, 2,FALSE)</f>
        <v>#REF!</v>
      </c>
      <c r="BP2332" s="52" t="s">
        <v>1149</v>
      </c>
      <c r="BQ2332" s="52" t="s">
        <v>3223</v>
      </c>
      <c r="BR2332" s="52" t="s">
        <v>778</v>
      </c>
      <c r="BX2332" s="52" t="s">
        <v>1149</v>
      </c>
      <c r="BY2332" s="52" t="s">
        <v>3223</v>
      </c>
      <c r="BZ2332" s="52" t="s">
        <v>778</v>
      </c>
    </row>
    <row r="2333" spans="54:78" x14ac:dyDescent="0.3">
      <c r="BB2333" s="105" t="e">
        <f>VLOOKUP(C2333,#REF!, 2,FALSE)</f>
        <v>#REF!</v>
      </c>
      <c r="BP2333" s="52" t="s">
        <v>6339</v>
      </c>
      <c r="BQ2333" s="52" t="s">
        <v>667</v>
      </c>
      <c r="BR2333" s="52" t="s">
        <v>4475</v>
      </c>
      <c r="BX2333" s="52" t="s">
        <v>6339</v>
      </c>
      <c r="BY2333" s="52" t="s">
        <v>667</v>
      </c>
      <c r="BZ2333" s="52" t="s">
        <v>4475</v>
      </c>
    </row>
    <row r="2334" spans="54:78" x14ac:dyDescent="0.3">
      <c r="BB2334" s="105" t="e">
        <f>VLOOKUP(C2334,#REF!, 2,FALSE)</f>
        <v>#REF!</v>
      </c>
      <c r="BP2334" s="52" t="s">
        <v>6340</v>
      </c>
      <c r="BQ2334" s="52" t="s">
        <v>3019</v>
      </c>
      <c r="BR2334" s="52" t="s">
        <v>6342</v>
      </c>
      <c r="BX2334" s="52" t="s">
        <v>6340</v>
      </c>
      <c r="BY2334" s="52" t="s">
        <v>3019</v>
      </c>
      <c r="BZ2334" s="52" t="s">
        <v>6342</v>
      </c>
    </row>
    <row r="2335" spans="54:78" x14ac:dyDescent="0.3">
      <c r="BB2335" s="105" t="e">
        <f>VLOOKUP(C2335,#REF!, 2,FALSE)</f>
        <v>#REF!</v>
      </c>
      <c r="BP2335" s="52" t="s">
        <v>6344</v>
      </c>
      <c r="BQ2335" s="52" t="s">
        <v>3223</v>
      </c>
      <c r="BR2335" s="52" t="s">
        <v>6346</v>
      </c>
      <c r="BX2335" s="52" t="s">
        <v>6344</v>
      </c>
      <c r="BY2335" s="52" t="s">
        <v>3223</v>
      </c>
      <c r="BZ2335" s="52" t="s">
        <v>6346</v>
      </c>
    </row>
    <row r="2336" spans="54:78" x14ac:dyDescent="0.3">
      <c r="BB2336" s="105" t="e">
        <f>VLOOKUP(C2336,#REF!, 2,FALSE)</f>
        <v>#REF!</v>
      </c>
      <c r="BP2336" s="52" t="s">
        <v>6347</v>
      </c>
      <c r="BQ2336" s="52" t="s">
        <v>726</v>
      </c>
      <c r="BR2336" s="52" t="s">
        <v>6348</v>
      </c>
      <c r="BX2336" s="52" t="s">
        <v>6347</v>
      </c>
      <c r="BY2336" s="52" t="s">
        <v>726</v>
      </c>
      <c r="BZ2336" s="52" t="s">
        <v>6348</v>
      </c>
    </row>
    <row r="2337" spans="54:78" x14ac:dyDescent="0.3">
      <c r="BB2337" s="105" t="e">
        <f>VLOOKUP(C2337,#REF!, 2,FALSE)</f>
        <v>#REF!</v>
      </c>
      <c r="BP2337" s="52" t="s">
        <v>6349</v>
      </c>
      <c r="BQ2337" s="52" t="s">
        <v>1078</v>
      </c>
      <c r="BR2337" s="52" t="s">
        <v>4568</v>
      </c>
      <c r="BX2337" s="52" t="s">
        <v>6349</v>
      </c>
      <c r="BY2337" s="52" t="s">
        <v>1078</v>
      </c>
      <c r="BZ2337" s="52" t="s">
        <v>4568</v>
      </c>
    </row>
    <row r="2338" spans="54:78" x14ac:dyDescent="0.3">
      <c r="BB2338" s="105" t="e">
        <f>VLOOKUP(C2338,#REF!, 2,FALSE)</f>
        <v>#REF!</v>
      </c>
      <c r="BP2338" s="52" t="s">
        <v>6351</v>
      </c>
      <c r="BQ2338" s="52" t="s">
        <v>17040</v>
      </c>
      <c r="BR2338" s="52" t="s">
        <v>778</v>
      </c>
      <c r="BX2338" s="52" t="s">
        <v>6351</v>
      </c>
      <c r="BY2338" s="52" t="s">
        <v>17040</v>
      </c>
      <c r="BZ2338" s="52" t="s">
        <v>778</v>
      </c>
    </row>
    <row r="2339" spans="54:78" x14ac:dyDescent="0.3">
      <c r="BB2339" s="105" t="e">
        <f>VLOOKUP(C2339,#REF!, 2,FALSE)</f>
        <v>#REF!</v>
      </c>
      <c r="BP2339" s="52" t="s">
        <v>6352</v>
      </c>
      <c r="BQ2339" s="52" t="s">
        <v>3019</v>
      </c>
      <c r="BR2339" s="52" t="s">
        <v>778</v>
      </c>
      <c r="BX2339" s="52" t="s">
        <v>6352</v>
      </c>
      <c r="BY2339" s="52" t="s">
        <v>3019</v>
      </c>
      <c r="BZ2339" s="52" t="s">
        <v>778</v>
      </c>
    </row>
    <row r="2340" spans="54:78" x14ac:dyDescent="0.3">
      <c r="BB2340" s="105" t="e">
        <f>VLOOKUP(C2340,#REF!, 2,FALSE)</f>
        <v>#REF!</v>
      </c>
      <c r="BP2340" s="52" t="s">
        <v>6355</v>
      </c>
      <c r="BQ2340" s="52" t="s">
        <v>1147</v>
      </c>
      <c r="BR2340" s="52" t="s">
        <v>6357</v>
      </c>
      <c r="BX2340" s="52" t="s">
        <v>6355</v>
      </c>
      <c r="BY2340" s="52" t="s">
        <v>1147</v>
      </c>
      <c r="BZ2340" s="52" t="s">
        <v>6357</v>
      </c>
    </row>
    <row r="2341" spans="54:78" x14ac:dyDescent="0.3">
      <c r="BB2341" s="105" t="e">
        <f>VLOOKUP(C2341,#REF!, 2,FALSE)</f>
        <v>#REF!</v>
      </c>
      <c r="BP2341" s="52" t="s">
        <v>6358</v>
      </c>
      <c r="BQ2341" s="52" t="s">
        <v>2988</v>
      </c>
      <c r="BR2341" s="52" t="s">
        <v>6359</v>
      </c>
      <c r="BX2341" s="52" t="s">
        <v>6358</v>
      </c>
      <c r="BY2341" s="52" t="s">
        <v>2988</v>
      </c>
      <c r="BZ2341" s="52" t="s">
        <v>6359</v>
      </c>
    </row>
    <row r="2342" spans="54:78" x14ac:dyDescent="0.3">
      <c r="BB2342" s="105" t="e">
        <f>VLOOKUP(C2342,#REF!, 2,FALSE)</f>
        <v>#REF!</v>
      </c>
      <c r="BP2342" s="52" t="s">
        <v>6360</v>
      </c>
      <c r="BQ2342" s="52" t="s">
        <v>795</v>
      </c>
      <c r="BR2342" s="52" t="s">
        <v>778</v>
      </c>
      <c r="BX2342" s="52" t="s">
        <v>6360</v>
      </c>
      <c r="BY2342" s="52" t="s">
        <v>795</v>
      </c>
      <c r="BZ2342" s="52" t="s">
        <v>778</v>
      </c>
    </row>
    <row r="2343" spans="54:78" x14ac:dyDescent="0.3">
      <c r="BB2343" s="105" t="e">
        <f>VLOOKUP(C2343,#REF!, 2,FALSE)</f>
        <v>#REF!</v>
      </c>
      <c r="BP2343" s="52" t="s">
        <v>6362</v>
      </c>
      <c r="BQ2343" s="52" t="s">
        <v>3223</v>
      </c>
      <c r="BR2343" s="52" t="s">
        <v>5918</v>
      </c>
      <c r="BX2343" s="52" t="s">
        <v>6362</v>
      </c>
      <c r="BY2343" s="52" t="s">
        <v>3223</v>
      </c>
      <c r="BZ2343" s="52" t="s">
        <v>5918</v>
      </c>
    </row>
    <row r="2344" spans="54:78" x14ac:dyDescent="0.3">
      <c r="BB2344" s="105" t="e">
        <f>VLOOKUP(C2344,#REF!, 2,FALSE)</f>
        <v>#REF!</v>
      </c>
      <c r="BP2344" s="52" t="s">
        <v>6363</v>
      </c>
      <c r="BQ2344" s="52" t="s">
        <v>3099</v>
      </c>
      <c r="BR2344" s="52" t="s">
        <v>2993</v>
      </c>
      <c r="BX2344" s="52" t="s">
        <v>6363</v>
      </c>
      <c r="BY2344" s="52" t="s">
        <v>3099</v>
      </c>
      <c r="BZ2344" s="52" t="s">
        <v>2993</v>
      </c>
    </row>
    <row r="2345" spans="54:78" x14ac:dyDescent="0.3">
      <c r="BB2345" s="105" t="e">
        <f>VLOOKUP(C2345,#REF!, 2,FALSE)</f>
        <v>#REF!</v>
      </c>
      <c r="BP2345" s="52" t="s">
        <v>172</v>
      </c>
      <c r="BQ2345" s="52" t="s">
        <v>3223</v>
      </c>
      <c r="BR2345" s="52" t="s">
        <v>2989</v>
      </c>
      <c r="BX2345" s="52" t="s">
        <v>172</v>
      </c>
      <c r="BY2345" s="52" t="s">
        <v>3223</v>
      </c>
      <c r="BZ2345" s="52" t="s">
        <v>2989</v>
      </c>
    </row>
    <row r="2346" spans="54:78" x14ac:dyDescent="0.3">
      <c r="BB2346" s="105" t="e">
        <f>VLOOKUP(C2346,#REF!, 2,FALSE)</f>
        <v>#REF!</v>
      </c>
      <c r="BP2346" s="52" t="s">
        <v>6364</v>
      </c>
      <c r="BQ2346" s="52" t="s">
        <v>712</v>
      </c>
      <c r="BR2346" s="52" t="s">
        <v>6366</v>
      </c>
      <c r="BX2346" s="52" t="s">
        <v>6364</v>
      </c>
      <c r="BY2346" s="52" t="s">
        <v>712</v>
      </c>
      <c r="BZ2346" s="52" t="s">
        <v>6366</v>
      </c>
    </row>
    <row r="2347" spans="54:78" x14ac:dyDescent="0.3">
      <c r="BB2347" s="105" t="e">
        <f>VLOOKUP(C2347,#REF!, 2,FALSE)</f>
        <v>#REF!</v>
      </c>
      <c r="BP2347" s="52" t="s">
        <v>6367</v>
      </c>
      <c r="BQ2347" s="52" t="s">
        <v>631</v>
      </c>
      <c r="BR2347" s="52" t="s">
        <v>778</v>
      </c>
      <c r="BX2347" s="52" t="s">
        <v>6367</v>
      </c>
      <c r="BY2347" s="52" t="s">
        <v>631</v>
      </c>
      <c r="BZ2347" s="52" t="s">
        <v>778</v>
      </c>
    </row>
    <row r="2348" spans="54:78" x14ac:dyDescent="0.3">
      <c r="BB2348" s="105" t="e">
        <f>VLOOKUP(C2348,#REF!, 2,FALSE)</f>
        <v>#REF!</v>
      </c>
      <c r="BP2348" s="52" t="s">
        <v>6368</v>
      </c>
      <c r="BQ2348" s="52" t="s">
        <v>3019</v>
      </c>
      <c r="BR2348" s="52" t="s">
        <v>1270</v>
      </c>
      <c r="BX2348" s="52" t="s">
        <v>6368</v>
      </c>
      <c r="BY2348" s="52" t="s">
        <v>3019</v>
      </c>
      <c r="BZ2348" s="52" t="s">
        <v>1270</v>
      </c>
    </row>
    <row r="2349" spans="54:78" x14ac:dyDescent="0.3">
      <c r="BB2349" s="105" t="e">
        <f>VLOOKUP(C2349,#REF!, 2,FALSE)</f>
        <v>#REF!</v>
      </c>
      <c r="BP2349" s="52" t="s">
        <v>6370</v>
      </c>
      <c r="BQ2349" s="52" t="s">
        <v>645</v>
      </c>
      <c r="BR2349" s="52" t="s">
        <v>1667</v>
      </c>
      <c r="BX2349" s="52" t="s">
        <v>6370</v>
      </c>
      <c r="BY2349" s="52" t="s">
        <v>645</v>
      </c>
      <c r="BZ2349" s="52" t="s">
        <v>1667</v>
      </c>
    </row>
    <row r="2350" spans="54:78" x14ac:dyDescent="0.3">
      <c r="BB2350" s="105" t="e">
        <f>VLOOKUP(C2350,#REF!, 2,FALSE)</f>
        <v>#REF!</v>
      </c>
      <c r="BP2350" s="52" t="s">
        <v>6371</v>
      </c>
      <c r="BQ2350" s="52" t="s">
        <v>3223</v>
      </c>
      <c r="BR2350" s="52" t="s">
        <v>6373</v>
      </c>
      <c r="BX2350" s="52" t="s">
        <v>6371</v>
      </c>
      <c r="BY2350" s="52" t="s">
        <v>3223</v>
      </c>
      <c r="BZ2350" s="52" t="s">
        <v>6373</v>
      </c>
    </row>
    <row r="2351" spans="54:78" x14ac:dyDescent="0.3">
      <c r="BB2351" s="105" t="e">
        <f>VLOOKUP(C2351,#REF!, 2,FALSE)</f>
        <v>#REF!</v>
      </c>
      <c r="BP2351" s="52" t="s">
        <v>6374</v>
      </c>
      <c r="BQ2351" s="52" t="s">
        <v>1350</v>
      </c>
      <c r="BR2351" s="52" t="s">
        <v>3378</v>
      </c>
      <c r="BX2351" s="52" t="s">
        <v>6374</v>
      </c>
      <c r="BY2351" s="52" t="s">
        <v>1350</v>
      </c>
      <c r="BZ2351" s="52" t="s">
        <v>3378</v>
      </c>
    </row>
    <row r="2352" spans="54:78" x14ac:dyDescent="0.3">
      <c r="BB2352" s="105" t="e">
        <f>VLOOKUP(C2352,#REF!, 2,FALSE)</f>
        <v>#REF!</v>
      </c>
      <c r="BP2352" s="52" t="s">
        <v>6375</v>
      </c>
      <c r="BQ2352" s="52" t="s">
        <v>857</v>
      </c>
      <c r="BR2352" s="52" t="s">
        <v>2993</v>
      </c>
      <c r="BX2352" s="52" t="s">
        <v>6375</v>
      </c>
      <c r="BY2352" s="52" t="s">
        <v>857</v>
      </c>
      <c r="BZ2352" s="52" t="s">
        <v>2993</v>
      </c>
    </row>
    <row r="2353" spans="54:78" x14ac:dyDescent="0.3">
      <c r="BB2353" s="105" t="e">
        <f>VLOOKUP(C2353,#REF!, 2,FALSE)</f>
        <v>#REF!</v>
      </c>
      <c r="BP2353" s="52" t="s">
        <v>6376</v>
      </c>
      <c r="BQ2353" s="52" t="s">
        <v>3016</v>
      </c>
      <c r="BR2353" s="52" t="s">
        <v>4082</v>
      </c>
      <c r="BX2353" s="52" t="s">
        <v>6376</v>
      </c>
      <c r="BY2353" s="52" t="s">
        <v>3016</v>
      </c>
      <c r="BZ2353" s="52" t="s">
        <v>4082</v>
      </c>
    </row>
    <row r="2354" spans="54:78" x14ac:dyDescent="0.3">
      <c r="BB2354" s="105" t="e">
        <f>VLOOKUP(C2354,#REF!, 2,FALSE)</f>
        <v>#REF!</v>
      </c>
      <c r="BP2354" s="52" t="s">
        <v>6377</v>
      </c>
      <c r="BQ2354" s="52" t="s">
        <v>807</v>
      </c>
      <c r="BR2354" s="52" t="s">
        <v>4117</v>
      </c>
      <c r="BX2354" s="52" t="s">
        <v>6377</v>
      </c>
      <c r="BY2354" s="52" t="s">
        <v>807</v>
      </c>
      <c r="BZ2354" s="52" t="s">
        <v>4117</v>
      </c>
    </row>
    <row r="2355" spans="54:78" x14ac:dyDescent="0.3">
      <c r="BB2355" s="105" t="e">
        <f>VLOOKUP(C2355,#REF!, 2,FALSE)</f>
        <v>#REF!</v>
      </c>
      <c r="BP2355" s="52" t="s">
        <v>6379</v>
      </c>
      <c r="BQ2355" s="52" t="s">
        <v>712</v>
      </c>
      <c r="BR2355" s="52" t="s">
        <v>778</v>
      </c>
      <c r="BX2355" s="52" t="s">
        <v>6379</v>
      </c>
      <c r="BY2355" s="52" t="s">
        <v>712</v>
      </c>
      <c r="BZ2355" s="52" t="s">
        <v>778</v>
      </c>
    </row>
    <row r="2356" spans="54:78" x14ac:dyDescent="0.3">
      <c r="BB2356" s="105" t="e">
        <f>VLOOKUP(C2356,#REF!, 2,FALSE)</f>
        <v>#REF!</v>
      </c>
      <c r="BP2356" s="52" t="s">
        <v>6380</v>
      </c>
      <c r="BQ2356" s="52" t="s">
        <v>3114</v>
      </c>
      <c r="BR2356" s="52" t="s">
        <v>6381</v>
      </c>
      <c r="BX2356" s="52" t="s">
        <v>6380</v>
      </c>
      <c r="BY2356" s="52" t="s">
        <v>3114</v>
      </c>
      <c r="BZ2356" s="52" t="s">
        <v>6381</v>
      </c>
    </row>
    <row r="2357" spans="54:78" x14ac:dyDescent="0.3">
      <c r="BB2357" s="105" t="e">
        <f>VLOOKUP(C2357,#REF!, 2,FALSE)</f>
        <v>#REF!</v>
      </c>
      <c r="BP2357" s="52" t="s">
        <v>6382</v>
      </c>
      <c r="BQ2357" s="52" t="s">
        <v>17038</v>
      </c>
      <c r="BR2357" s="52" t="s">
        <v>6384</v>
      </c>
      <c r="BX2357" s="52" t="s">
        <v>6382</v>
      </c>
      <c r="BY2357" s="52" t="s">
        <v>17038</v>
      </c>
      <c r="BZ2357" s="52" t="s">
        <v>6384</v>
      </c>
    </row>
    <row r="2358" spans="54:78" x14ac:dyDescent="0.3">
      <c r="BB2358" s="105" t="e">
        <f>VLOOKUP(C2358,#REF!, 2,FALSE)</f>
        <v>#REF!</v>
      </c>
      <c r="BP2358" s="52" t="s">
        <v>6385</v>
      </c>
      <c r="BQ2358" s="52" t="s">
        <v>3042</v>
      </c>
      <c r="BR2358" s="52" t="s">
        <v>6386</v>
      </c>
      <c r="BX2358" s="52" t="s">
        <v>6385</v>
      </c>
      <c r="BY2358" s="52" t="s">
        <v>3042</v>
      </c>
      <c r="BZ2358" s="52" t="s">
        <v>6386</v>
      </c>
    </row>
    <row r="2359" spans="54:78" x14ac:dyDescent="0.3">
      <c r="BB2359" s="105" t="e">
        <f>VLOOKUP(C2359,#REF!, 2,FALSE)</f>
        <v>#REF!</v>
      </c>
      <c r="BP2359" s="52" t="s">
        <v>1153</v>
      </c>
      <c r="BQ2359" s="52" t="s">
        <v>3223</v>
      </c>
      <c r="BR2359" s="52" t="s">
        <v>4450</v>
      </c>
      <c r="BX2359" s="52" t="s">
        <v>1153</v>
      </c>
      <c r="BY2359" s="52" t="s">
        <v>3223</v>
      </c>
      <c r="BZ2359" s="52" t="s">
        <v>4450</v>
      </c>
    </row>
    <row r="2360" spans="54:78" x14ac:dyDescent="0.3">
      <c r="BB2360" s="105" t="e">
        <f>VLOOKUP(C2360,#REF!, 2,FALSE)</f>
        <v>#REF!</v>
      </c>
      <c r="BP2360" s="52" t="s">
        <v>6387</v>
      </c>
      <c r="BQ2360" s="52" t="s">
        <v>3114</v>
      </c>
      <c r="BR2360" s="52" t="s">
        <v>1165</v>
      </c>
      <c r="BX2360" s="52" t="s">
        <v>6387</v>
      </c>
      <c r="BY2360" s="52" t="s">
        <v>3114</v>
      </c>
      <c r="BZ2360" s="52" t="s">
        <v>1165</v>
      </c>
    </row>
    <row r="2361" spans="54:78" x14ac:dyDescent="0.3">
      <c r="BB2361" s="105" t="e">
        <f>VLOOKUP(C2361,#REF!, 2,FALSE)</f>
        <v>#REF!</v>
      </c>
      <c r="BP2361" s="52" t="s">
        <v>6388</v>
      </c>
      <c r="BQ2361" s="52" t="s">
        <v>1350</v>
      </c>
      <c r="BR2361" s="52" t="s">
        <v>3490</v>
      </c>
      <c r="BX2361" s="52" t="s">
        <v>6388</v>
      </c>
      <c r="BY2361" s="52" t="s">
        <v>1350</v>
      </c>
      <c r="BZ2361" s="52" t="s">
        <v>3490</v>
      </c>
    </row>
    <row r="2362" spans="54:78" x14ac:dyDescent="0.3">
      <c r="BB2362" s="105" t="e">
        <f>VLOOKUP(C2362,#REF!, 2,FALSE)</f>
        <v>#REF!</v>
      </c>
      <c r="BP2362" s="52" t="s">
        <v>6389</v>
      </c>
      <c r="BQ2362" s="52" t="s">
        <v>17043</v>
      </c>
      <c r="BR2362" s="52" t="s">
        <v>6390</v>
      </c>
      <c r="BX2362" s="52" t="s">
        <v>6389</v>
      </c>
      <c r="BY2362" s="52" t="s">
        <v>17043</v>
      </c>
      <c r="BZ2362" s="52" t="s">
        <v>6390</v>
      </c>
    </row>
    <row r="2363" spans="54:78" x14ac:dyDescent="0.3">
      <c r="BB2363" s="105" t="e">
        <f>VLOOKUP(C2363,#REF!, 2,FALSE)</f>
        <v>#REF!</v>
      </c>
      <c r="BP2363" s="52" t="s">
        <v>6391</v>
      </c>
      <c r="BQ2363" s="52" t="s">
        <v>3223</v>
      </c>
      <c r="BR2363" s="52" t="s">
        <v>6392</v>
      </c>
      <c r="BX2363" s="52" t="s">
        <v>6391</v>
      </c>
      <c r="BY2363" s="52" t="s">
        <v>3223</v>
      </c>
      <c r="BZ2363" s="52" t="s">
        <v>6392</v>
      </c>
    </row>
    <row r="2364" spans="54:78" x14ac:dyDescent="0.3">
      <c r="BB2364" s="105" t="e">
        <f>VLOOKUP(C2364,#REF!, 2,FALSE)</f>
        <v>#REF!</v>
      </c>
      <c r="BP2364" s="52" t="s">
        <v>6393</v>
      </c>
      <c r="BQ2364" s="52" t="s">
        <v>3223</v>
      </c>
      <c r="BR2364" s="52" t="s">
        <v>6394</v>
      </c>
      <c r="BX2364" s="52" t="s">
        <v>6393</v>
      </c>
      <c r="BY2364" s="52" t="s">
        <v>3223</v>
      </c>
      <c r="BZ2364" s="52" t="s">
        <v>6394</v>
      </c>
    </row>
    <row r="2365" spans="54:78" x14ac:dyDescent="0.3">
      <c r="BB2365" s="105" t="e">
        <f>VLOOKUP(C2365,#REF!, 2,FALSE)</f>
        <v>#REF!</v>
      </c>
      <c r="BP2365" s="52" t="s">
        <v>6395</v>
      </c>
      <c r="BQ2365" s="52" t="s">
        <v>2993</v>
      </c>
      <c r="BR2365" s="52" t="s">
        <v>2993</v>
      </c>
      <c r="BX2365" s="52" t="s">
        <v>6395</v>
      </c>
      <c r="BY2365" s="52" t="s">
        <v>2993</v>
      </c>
      <c r="BZ2365" s="52" t="s">
        <v>2993</v>
      </c>
    </row>
    <row r="2366" spans="54:78" x14ac:dyDescent="0.3">
      <c r="BB2366" s="105" t="e">
        <f>VLOOKUP(C2366,#REF!, 2,FALSE)</f>
        <v>#REF!</v>
      </c>
      <c r="BP2366" s="52" t="s">
        <v>6396</v>
      </c>
      <c r="BQ2366" s="52" t="s">
        <v>1277</v>
      </c>
      <c r="BR2366" s="52" t="s">
        <v>2993</v>
      </c>
      <c r="BX2366" s="52" t="s">
        <v>6396</v>
      </c>
      <c r="BY2366" s="52" t="s">
        <v>1277</v>
      </c>
      <c r="BZ2366" s="52" t="s">
        <v>2993</v>
      </c>
    </row>
    <row r="2367" spans="54:78" x14ac:dyDescent="0.3">
      <c r="BB2367" s="105" t="e">
        <f>VLOOKUP(C2367,#REF!, 2,FALSE)</f>
        <v>#REF!</v>
      </c>
      <c r="BP2367" s="52" t="s">
        <v>6397</v>
      </c>
      <c r="BQ2367" s="52" t="s">
        <v>1147</v>
      </c>
      <c r="BR2367" s="52" t="s">
        <v>6398</v>
      </c>
      <c r="BX2367" s="52" t="s">
        <v>6397</v>
      </c>
      <c r="BY2367" s="52" t="s">
        <v>1147</v>
      </c>
      <c r="BZ2367" s="52" t="s">
        <v>6398</v>
      </c>
    </row>
    <row r="2368" spans="54:78" x14ac:dyDescent="0.3">
      <c r="BB2368" s="105" t="e">
        <f>VLOOKUP(C2368,#REF!, 2,FALSE)</f>
        <v>#REF!</v>
      </c>
      <c r="BP2368" s="52" t="s">
        <v>6399</v>
      </c>
      <c r="BQ2368" s="52" t="s">
        <v>931</v>
      </c>
      <c r="BR2368" s="52" t="s">
        <v>6400</v>
      </c>
      <c r="BX2368" s="52" t="s">
        <v>6399</v>
      </c>
      <c r="BY2368" s="52" t="s">
        <v>931</v>
      </c>
      <c r="BZ2368" s="52" t="s">
        <v>6400</v>
      </c>
    </row>
    <row r="2369" spans="54:78" x14ac:dyDescent="0.3">
      <c r="BB2369" s="105" t="e">
        <f>VLOOKUP(C2369,#REF!, 2,FALSE)</f>
        <v>#REF!</v>
      </c>
      <c r="BP2369" s="52" t="s">
        <v>6401</v>
      </c>
      <c r="BQ2369" s="52" t="s">
        <v>642</v>
      </c>
      <c r="BR2369" s="52" t="s">
        <v>5015</v>
      </c>
      <c r="BX2369" s="52" t="s">
        <v>6401</v>
      </c>
      <c r="BY2369" s="52" t="s">
        <v>642</v>
      </c>
      <c r="BZ2369" s="52" t="s">
        <v>5015</v>
      </c>
    </row>
    <row r="2370" spans="54:78" x14ac:dyDescent="0.3">
      <c r="BB2370" s="105" t="e">
        <f>VLOOKUP(C2370,#REF!, 2,FALSE)</f>
        <v>#REF!</v>
      </c>
      <c r="BP2370" s="52" t="s">
        <v>138</v>
      </c>
      <c r="BQ2370" s="52" t="s">
        <v>811</v>
      </c>
      <c r="BR2370" s="52" t="s">
        <v>6402</v>
      </c>
      <c r="BX2370" s="52" t="s">
        <v>138</v>
      </c>
      <c r="BY2370" s="52" t="s">
        <v>811</v>
      </c>
      <c r="BZ2370" s="52" t="s">
        <v>6402</v>
      </c>
    </row>
    <row r="2371" spans="54:78" x14ac:dyDescent="0.3">
      <c r="BB2371" s="105" t="e">
        <f>VLOOKUP(C2371,#REF!, 2,FALSE)</f>
        <v>#REF!</v>
      </c>
      <c r="BP2371" s="52" t="s">
        <v>6403</v>
      </c>
      <c r="BQ2371" s="52" t="s">
        <v>636</v>
      </c>
      <c r="BR2371" s="52" t="s">
        <v>6404</v>
      </c>
      <c r="BX2371" s="52" t="s">
        <v>6403</v>
      </c>
      <c r="BY2371" s="52" t="s">
        <v>636</v>
      </c>
      <c r="BZ2371" s="52" t="s">
        <v>6404</v>
      </c>
    </row>
    <row r="2372" spans="54:78" x14ac:dyDescent="0.3">
      <c r="BB2372" s="105" t="e">
        <f>VLOOKUP(C2372,#REF!, 2,FALSE)</f>
        <v>#REF!</v>
      </c>
      <c r="BP2372" s="52" t="s">
        <v>1154</v>
      </c>
      <c r="BQ2372" s="52" t="s">
        <v>645</v>
      </c>
      <c r="BR2372" s="52" t="s">
        <v>3172</v>
      </c>
      <c r="BX2372" s="52" t="s">
        <v>1154</v>
      </c>
      <c r="BY2372" s="52" t="s">
        <v>645</v>
      </c>
      <c r="BZ2372" s="52" t="s">
        <v>3172</v>
      </c>
    </row>
    <row r="2373" spans="54:78" x14ac:dyDescent="0.3">
      <c r="BB2373" s="105" t="e">
        <f>VLOOKUP(C2373,#REF!, 2,FALSE)</f>
        <v>#REF!</v>
      </c>
      <c r="BP2373" s="52" t="s">
        <v>6405</v>
      </c>
      <c r="BQ2373" s="52" t="s">
        <v>3019</v>
      </c>
      <c r="BR2373" s="52" t="s">
        <v>850</v>
      </c>
      <c r="BX2373" s="52" t="s">
        <v>6405</v>
      </c>
      <c r="BY2373" s="52" t="s">
        <v>3019</v>
      </c>
      <c r="BZ2373" s="52" t="s">
        <v>850</v>
      </c>
    </row>
    <row r="2374" spans="54:78" x14ac:dyDescent="0.3">
      <c r="BB2374" s="105" t="e">
        <f>VLOOKUP(C2374,#REF!, 2,FALSE)</f>
        <v>#REF!</v>
      </c>
      <c r="BP2374" s="52" t="s">
        <v>6406</v>
      </c>
      <c r="BQ2374" s="52" t="s">
        <v>645</v>
      </c>
      <c r="BR2374" s="52" t="s">
        <v>2365</v>
      </c>
      <c r="BX2374" s="52" t="s">
        <v>6406</v>
      </c>
      <c r="BY2374" s="52" t="s">
        <v>645</v>
      </c>
      <c r="BZ2374" s="52" t="s">
        <v>2365</v>
      </c>
    </row>
    <row r="2375" spans="54:78" x14ac:dyDescent="0.3">
      <c r="BB2375" s="105" t="e">
        <f>VLOOKUP(C2375,#REF!, 2,FALSE)</f>
        <v>#REF!</v>
      </c>
      <c r="BP2375" s="52" t="s">
        <v>1155</v>
      </c>
      <c r="BQ2375" s="52" t="s">
        <v>642</v>
      </c>
      <c r="BR2375" s="52" t="s">
        <v>6407</v>
      </c>
      <c r="BX2375" s="52" t="s">
        <v>1155</v>
      </c>
      <c r="BY2375" s="52" t="s">
        <v>642</v>
      </c>
      <c r="BZ2375" s="52" t="s">
        <v>6407</v>
      </c>
    </row>
    <row r="2376" spans="54:78" x14ac:dyDescent="0.3">
      <c r="BB2376" s="105" t="e">
        <f>VLOOKUP(C2376,#REF!, 2,FALSE)</f>
        <v>#REF!</v>
      </c>
      <c r="BP2376" s="52" t="s">
        <v>1156</v>
      </c>
      <c r="BQ2376" s="52" t="s">
        <v>3059</v>
      </c>
      <c r="BR2376" s="52" t="s">
        <v>6408</v>
      </c>
      <c r="BX2376" s="52" t="s">
        <v>1156</v>
      </c>
      <c r="BY2376" s="52" t="s">
        <v>3059</v>
      </c>
      <c r="BZ2376" s="52" t="s">
        <v>6408</v>
      </c>
    </row>
    <row r="2377" spans="54:78" x14ac:dyDescent="0.3">
      <c r="BB2377" s="105" t="e">
        <f>VLOOKUP(C2377,#REF!, 2,FALSE)</f>
        <v>#REF!</v>
      </c>
      <c r="BP2377" s="52" t="s">
        <v>6409</v>
      </c>
      <c r="BQ2377" s="52" t="s">
        <v>643</v>
      </c>
      <c r="BR2377" s="52" t="s">
        <v>6410</v>
      </c>
      <c r="BX2377" s="52" t="s">
        <v>6409</v>
      </c>
      <c r="BY2377" s="52" t="s">
        <v>643</v>
      </c>
      <c r="BZ2377" s="52" t="s">
        <v>6410</v>
      </c>
    </row>
    <row r="2378" spans="54:78" x14ac:dyDescent="0.3">
      <c r="BB2378" s="105" t="e">
        <f>VLOOKUP(C2378,#REF!, 2,FALSE)</f>
        <v>#REF!</v>
      </c>
      <c r="BP2378" s="52" t="s">
        <v>6411</v>
      </c>
      <c r="BQ2378" s="52" t="s">
        <v>17044</v>
      </c>
      <c r="BR2378" s="52" t="s">
        <v>6412</v>
      </c>
      <c r="BX2378" s="52" t="s">
        <v>6411</v>
      </c>
      <c r="BY2378" s="52" t="s">
        <v>17044</v>
      </c>
      <c r="BZ2378" s="52" t="s">
        <v>6412</v>
      </c>
    </row>
    <row r="2379" spans="54:78" x14ac:dyDescent="0.3">
      <c r="BB2379" s="105" t="e">
        <f>VLOOKUP(C2379,#REF!, 2,FALSE)</f>
        <v>#REF!</v>
      </c>
      <c r="BP2379" s="52" t="s">
        <v>6413</v>
      </c>
      <c r="BQ2379" s="52" t="s">
        <v>3223</v>
      </c>
      <c r="BR2379" s="52" t="s">
        <v>6414</v>
      </c>
      <c r="BX2379" s="52" t="s">
        <v>6413</v>
      </c>
      <c r="BY2379" s="52" t="s">
        <v>3223</v>
      </c>
      <c r="BZ2379" s="52" t="s">
        <v>6414</v>
      </c>
    </row>
    <row r="2380" spans="54:78" x14ac:dyDescent="0.3">
      <c r="BB2380" s="105" t="e">
        <f>VLOOKUP(C2380,#REF!, 2,FALSE)</f>
        <v>#REF!</v>
      </c>
      <c r="BP2380" s="52" t="s">
        <v>6415</v>
      </c>
      <c r="BQ2380" s="52" t="s">
        <v>870</v>
      </c>
      <c r="BR2380" s="52" t="s">
        <v>2878</v>
      </c>
      <c r="BX2380" s="52" t="s">
        <v>6415</v>
      </c>
      <c r="BY2380" s="52" t="s">
        <v>870</v>
      </c>
      <c r="BZ2380" s="52" t="s">
        <v>2878</v>
      </c>
    </row>
    <row r="2381" spans="54:78" x14ac:dyDescent="0.3">
      <c r="BB2381" s="105" t="e">
        <f>VLOOKUP(C2381,#REF!, 2,FALSE)</f>
        <v>#REF!</v>
      </c>
      <c r="BP2381" s="52" t="s">
        <v>6416</v>
      </c>
      <c r="BQ2381" s="52" t="s">
        <v>633</v>
      </c>
      <c r="BR2381" s="52" t="s">
        <v>6417</v>
      </c>
      <c r="BX2381" s="52" t="s">
        <v>6416</v>
      </c>
      <c r="BY2381" s="52" t="s">
        <v>633</v>
      </c>
      <c r="BZ2381" s="52" t="s">
        <v>6417</v>
      </c>
    </row>
    <row r="2382" spans="54:78" x14ac:dyDescent="0.3">
      <c r="BB2382" s="105" t="e">
        <f>VLOOKUP(C2382,#REF!, 2,FALSE)</f>
        <v>#REF!</v>
      </c>
      <c r="BP2382" s="52" t="s">
        <v>1157</v>
      </c>
      <c r="BQ2382" s="52" t="s">
        <v>3059</v>
      </c>
      <c r="BR2382" s="52" t="s">
        <v>6418</v>
      </c>
      <c r="BX2382" s="52" t="s">
        <v>1157</v>
      </c>
      <c r="BY2382" s="52" t="s">
        <v>3059</v>
      </c>
      <c r="BZ2382" s="52" t="s">
        <v>6418</v>
      </c>
    </row>
    <row r="2383" spans="54:78" x14ac:dyDescent="0.3">
      <c r="BB2383" s="105" t="e">
        <f>VLOOKUP(C2383,#REF!, 2,FALSE)</f>
        <v>#REF!</v>
      </c>
      <c r="BP2383" s="52" t="s">
        <v>6419</v>
      </c>
      <c r="BQ2383" s="52" t="s">
        <v>1350</v>
      </c>
      <c r="BR2383" s="52" t="s">
        <v>6422</v>
      </c>
      <c r="BX2383" s="52" t="s">
        <v>6419</v>
      </c>
      <c r="BY2383" s="52" t="s">
        <v>1350</v>
      </c>
      <c r="BZ2383" s="52" t="s">
        <v>6422</v>
      </c>
    </row>
    <row r="2384" spans="54:78" x14ac:dyDescent="0.3">
      <c r="BB2384" s="105" t="e">
        <f>VLOOKUP(C2384,#REF!, 2,FALSE)</f>
        <v>#REF!</v>
      </c>
      <c r="BP2384" s="52" t="s">
        <v>1158</v>
      </c>
      <c r="BQ2384" s="52" t="s">
        <v>3059</v>
      </c>
      <c r="BR2384" s="52" t="s">
        <v>6424</v>
      </c>
      <c r="BX2384" s="52" t="s">
        <v>1158</v>
      </c>
      <c r="BY2384" s="52" t="s">
        <v>3059</v>
      </c>
      <c r="BZ2384" s="52" t="s">
        <v>6424</v>
      </c>
    </row>
    <row r="2385" spans="54:78" x14ac:dyDescent="0.3">
      <c r="BB2385" s="105" t="e">
        <f>VLOOKUP(C2385,#REF!, 2,FALSE)</f>
        <v>#REF!</v>
      </c>
      <c r="BP2385" s="52" t="s">
        <v>6426</v>
      </c>
      <c r="BQ2385" s="52" t="s">
        <v>622</v>
      </c>
      <c r="BR2385" s="52" t="s">
        <v>6427</v>
      </c>
      <c r="BX2385" s="52" t="s">
        <v>6426</v>
      </c>
      <c r="BY2385" s="52" t="s">
        <v>622</v>
      </c>
      <c r="BZ2385" s="52" t="s">
        <v>6427</v>
      </c>
    </row>
    <row r="2386" spans="54:78" x14ac:dyDescent="0.3">
      <c r="BB2386" s="105" t="e">
        <f>VLOOKUP(C2386,#REF!, 2,FALSE)</f>
        <v>#REF!</v>
      </c>
      <c r="BP2386" s="52" t="s">
        <v>6428</v>
      </c>
      <c r="BQ2386" s="52" t="s">
        <v>849</v>
      </c>
      <c r="BR2386" s="52" t="s">
        <v>3514</v>
      </c>
      <c r="BX2386" s="52" t="s">
        <v>6428</v>
      </c>
      <c r="BY2386" s="52" t="s">
        <v>849</v>
      </c>
      <c r="BZ2386" s="52" t="s">
        <v>3514</v>
      </c>
    </row>
    <row r="2387" spans="54:78" x14ac:dyDescent="0.3">
      <c r="BB2387" s="105" t="e">
        <f>VLOOKUP(C2387,#REF!, 2,FALSE)</f>
        <v>#REF!</v>
      </c>
      <c r="BP2387" s="52" t="s">
        <v>6430</v>
      </c>
      <c r="BQ2387" s="52" t="s">
        <v>2988</v>
      </c>
      <c r="BR2387" s="52" t="s">
        <v>3388</v>
      </c>
      <c r="BX2387" s="52" t="s">
        <v>6430</v>
      </c>
      <c r="BY2387" s="52" t="s">
        <v>2988</v>
      </c>
      <c r="BZ2387" s="52" t="s">
        <v>3388</v>
      </c>
    </row>
    <row r="2388" spans="54:78" x14ac:dyDescent="0.3">
      <c r="BB2388" s="105" t="e">
        <f>VLOOKUP(C2388,#REF!, 2,FALSE)</f>
        <v>#REF!</v>
      </c>
      <c r="BP2388" s="52" t="s">
        <v>6431</v>
      </c>
      <c r="BQ2388" s="52" t="s">
        <v>2988</v>
      </c>
      <c r="BR2388" s="52" t="s">
        <v>1477</v>
      </c>
      <c r="BX2388" s="52" t="s">
        <v>6431</v>
      </c>
      <c r="BY2388" s="52" t="s">
        <v>2988</v>
      </c>
      <c r="BZ2388" s="52" t="s">
        <v>1477</v>
      </c>
    </row>
    <row r="2389" spans="54:78" x14ac:dyDescent="0.3">
      <c r="BB2389" s="105" t="e">
        <f>VLOOKUP(C2389,#REF!, 2,FALSE)</f>
        <v>#REF!</v>
      </c>
      <c r="BP2389" s="52" t="s">
        <v>1159</v>
      </c>
      <c r="BQ2389" s="52" t="s">
        <v>857</v>
      </c>
      <c r="BR2389" s="52" t="s">
        <v>1293</v>
      </c>
      <c r="BX2389" s="52" t="s">
        <v>1159</v>
      </c>
      <c r="BY2389" s="52" t="s">
        <v>857</v>
      </c>
      <c r="BZ2389" s="52" t="s">
        <v>1293</v>
      </c>
    </row>
    <row r="2390" spans="54:78" x14ac:dyDescent="0.3">
      <c r="BB2390" s="105" t="e">
        <f>VLOOKUP(C2390,#REF!, 2,FALSE)</f>
        <v>#REF!</v>
      </c>
      <c r="BP2390" s="52" t="s">
        <v>1160</v>
      </c>
      <c r="BQ2390" s="52" t="s">
        <v>3223</v>
      </c>
      <c r="BR2390" s="52" t="s">
        <v>6432</v>
      </c>
      <c r="BX2390" s="52" t="s">
        <v>1160</v>
      </c>
      <c r="BY2390" s="52" t="s">
        <v>3223</v>
      </c>
      <c r="BZ2390" s="52" t="s">
        <v>6432</v>
      </c>
    </row>
    <row r="2391" spans="54:78" x14ac:dyDescent="0.3">
      <c r="BB2391" s="105" t="e">
        <f>VLOOKUP(C2391,#REF!, 2,FALSE)</f>
        <v>#REF!</v>
      </c>
      <c r="BP2391" s="52" t="s">
        <v>137</v>
      </c>
      <c r="BQ2391" s="52" t="s">
        <v>1350</v>
      </c>
      <c r="BR2391" s="52" t="s">
        <v>1351</v>
      </c>
      <c r="BX2391" s="52" t="s">
        <v>137</v>
      </c>
      <c r="BY2391" s="52" t="s">
        <v>1350</v>
      </c>
      <c r="BZ2391" s="52" t="s">
        <v>1351</v>
      </c>
    </row>
    <row r="2392" spans="54:78" x14ac:dyDescent="0.3">
      <c r="BB2392" s="105" t="e">
        <f>VLOOKUP(C2392,#REF!, 2,FALSE)</f>
        <v>#REF!</v>
      </c>
      <c r="BP2392" s="52" t="s">
        <v>6435</v>
      </c>
      <c r="BQ2392" s="52" t="s">
        <v>2988</v>
      </c>
      <c r="BR2392" s="52" t="s">
        <v>6436</v>
      </c>
      <c r="BX2392" s="52" t="s">
        <v>6435</v>
      </c>
      <c r="BY2392" s="52" t="s">
        <v>2988</v>
      </c>
      <c r="BZ2392" s="52" t="s">
        <v>6436</v>
      </c>
    </row>
    <row r="2393" spans="54:78" x14ac:dyDescent="0.3">
      <c r="BB2393" s="105" t="e">
        <f>VLOOKUP(C2393,#REF!, 2,FALSE)</f>
        <v>#REF!</v>
      </c>
      <c r="BP2393" s="52" t="s">
        <v>6437</v>
      </c>
      <c r="BQ2393" s="52" t="s">
        <v>1350</v>
      </c>
      <c r="BR2393" s="52" t="s">
        <v>6438</v>
      </c>
      <c r="BX2393" s="52" t="s">
        <v>6437</v>
      </c>
      <c r="BY2393" s="52" t="s">
        <v>1350</v>
      </c>
      <c r="BZ2393" s="52" t="s">
        <v>6438</v>
      </c>
    </row>
    <row r="2394" spans="54:78" x14ac:dyDescent="0.3">
      <c r="BB2394" s="105" t="e">
        <f>VLOOKUP(C2394,#REF!, 2,FALSE)</f>
        <v>#REF!</v>
      </c>
      <c r="BP2394" s="52" t="s">
        <v>6439</v>
      </c>
      <c r="BQ2394" s="52" t="s">
        <v>1350</v>
      </c>
      <c r="BR2394" s="52" t="s">
        <v>6440</v>
      </c>
      <c r="BX2394" s="52" t="s">
        <v>6439</v>
      </c>
      <c r="BY2394" s="52" t="s">
        <v>1350</v>
      </c>
      <c r="BZ2394" s="52" t="s">
        <v>6440</v>
      </c>
    </row>
    <row r="2395" spans="54:78" x14ac:dyDescent="0.3">
      <c r="BB2395" s="105" t="e">
        <f>VLOOKUP(C2395,#REF!, 2,FALSE)</f>
        <v>#REF!</v>
      </c>
      <c r="BP2395" s="52" t="s">
        <v>6441</v>
      </c>
      <c r="BQ2395" s="52" t="s">
        <v>3059</v>
      </c>
      <c r="BR2395" s="52" t="s">
        <v>6442</v>
      </c>
      <c r="BX2395" s="52" t="s">
        <v>6441</v>
      </c>
      <c r="BY2395" s="52" t="s">
        <v>3059</v>
      </c>
      <c r="BZ2395" s="52" t="s">
        <v>6442</v>
      </c>
    </row>
    <row r="2396" spans="54:78" x14ac:dyDescent="0.3">
      <c r="BB2396" s="105" t="e">
        <f>VLOOKUP(C2396,#REF!, 2,FALSE)</f>
        <v>#REF!</v>
      </c>
      <c r="BP2396" s="52" t="s">
        <v>6443</v>
      </c>
      <c r="BQ2396" s="52" t="s">
        <v>1277</v>
      </c>
      <c r="BR2396" s="52" t="s">
        <v>6444</v>
      </c>
      <c r="BX2396" s="52" t="s">
        <v>6443</v>
      </c>
      <c r="BY2396" s="52" t="s">
        <v>1277</v>
      </c>
      <c r="BZ2396" s="52" t="s">
        <v>6444</v>
      </c>
    </row>
    <row r="2397" spans="54:78" x14ac:dyDescent="0.3">
      <c r="BB2397" s="105" t="e">
        <f>VLOOKUP(C2397,#REF!, 2,FALSE)</f>
        <v>#REF!</v>
      </c>
      <c r="BP2397" s="52" t="s">
        <v>6445</v>
      </c>
      <c r="BQ2397" s="52" t="s">
        <v>2988</v>
      </c>
      <c r="BR2397" s="52" t="s">
        <v>4794</v>
      </c>
      <c r="BX2397" s="52" t="s">
        <v>6445</v>
      </c>
      <c r="BY2397" s="52" t="s">
        <v>2988</v>
      </c>
      <c r="BZ2397" s="52" t="s">
        <v>4794</v>
      </c>
    </row>
    <row r="2398" spans="54:78" x14ac:dyDescent="0.3">
      <c r="BB2398" s="105" t="e">
        <f>VLOOKUP(C2398,#REF!, 2,FALSE)</f>
        <v>#REF!</v>
      </c>
      <c r="BP2398" s="52" t="s">
        <v>6448</v>
      </c>
      <c r="BQ2398" s="52" t="s">
        <v>1078</v>
      </c>
      <c r="BR2398" s="52" t="s">
        <v>3191</v>
      </c>
      <c r="BX2398" s="52" t="s">
        <v>6448</v>
      </c>
      <c r="BY2398" s="52" t="s">
        <v>1078</v>
      </c>
      <c r="BZ2398" s="52" t="s">
        <v>3191</v>
      </c>
    </row>
    <row r="2399" spans="54:78" x14ac:dyDescent="0.3">
      <c r="BB2399" s="105" t="e">
        <f>VLOOKUP(C2399,#REF!, 2,FALSE)</f>
        <v>#REF!</v>
      </c>
      <c r="BP2399" s="52" t="s">
        <v>1161</v>
      </c>
      <c r="BQ2399" s="52" t="s">
        <v>3223</v>
      </c>
      <c r="BR2399" s="52" t="s">
        <v>1172</v>
      </c>
      <c r="BX2399" s="52" t="s">
        <v>1161</v>
      </c>
      <c r="BY2399" s="52" t="s">
        <v>3223</v>
      </c>
      <c r="BZ2399" s="52" t="s">
        <v>1172</v>
      </c>
    </row>
    <row r="2400" spans="54:78" x14ac:dyDescent="0.3">
      <c r="BB2400" s="105" t="e">
        <f>VLOOKUP(C2400,#REF!, 2,FALSE)</f>
        <v>#REF!</v>
      </c>
      <c r="BP2400" s="52" t="s">
        <v>6449</v>
      </c>
      <c r="BQ2400" s="52" t="s">
        <v>726</v>
      </c>
      <c r="BR2400" s="52" t="s">
        <v>6450</v>
      </c>
      <c r="BX2400" s="52" t="s">
        <v>6449</v>
      </c>
      <c r="BY2400" s="52" t="s">
        <v>726</v>
      </c>
      <c r="BZ2400" s="52" t="s">
        <v>6450</v>
      </c>
    </row>
    <row r="2401" spans="54:78" x14ac:dyDescent="0.3">
      <c r="BB2401" s="105" t="e">
        <f>VLOOKUP(C2401,#REF!, 2,FALSE)</f>
        <v>#REF!</v>
      </c>
      <c r="BP2401" s="52" t="s">
        <v>6451</v>
      </c>
      <c r="BQ2401" s="52" t="s">
        <v>633</v>
      </c>
      <c r="BR2401" s="52" t="s">
        <v>6452</v>
      </c>
      <c r="BX2401" s="52" t="s">
        <v>6451</v>
      </c>
      <c r="BY2401" s="52" t="s">
        <v>633</v>
      </c>
      <c r="BZ2401" s="52" t="s">
        <v>6452</v>
      </c>
    </row>
    <row r="2402" spans="54:78" x14ac:dyDescent="0.3">
      <c r="BB2402" s="105" t="e">
        <f>VLOOKUP(C2402,#REF!, 2,FALSE)</f>
        <v>#REF!</v>
      </c>
      <c r="BP2402" s="52" t="s">
        <v>1162</v>
      </c>
      <c r="BQ2402" s="52" t="s">
        <v>3059</v>
      </c>
      <c r="BR2402" s="52" t="s">
        <v>1094</v>
      </c>
      <c r="BX2402" s="52" t="s">
        <v>1162</v>
      </c>
      <c r="BY2402" s="52" t="s">
        <v>3059</v>
      </c>
      <c r="BZ2402" s="52" t="s">
        <v>1094</v>
      </c>
    </row>
    <row r="2403" spans="54:78" x14ac:dyDescent="0.3">
      <c r="BB2403" s="105" t="e">
        <f>VLOOKUP(C2403,#REF!, 2,FALSE)</f>
        <v>#REF!</v>
      </c>
      <c r="BP2403" s="52" t="s">
        <v>6453</v>
      </c>
      <c r="BQ2403" s="52" t="s">
        <v>3223</v>
      </c>
      <c r="BR2403" s="52" t="s">
        <v>5968</v>
      </c>
      <c r="BX2403" s="52" t="s">
        <v>6453</v>
      </c>
      <c r="BY2403" s="52" t="s">
        <v>3223</v>
      </c>
      <c r="BZ2403" s="52" t="s">
        <v>5968</v>
      </c>
    </row>
    <row r="2404" spans="54:78" x14ac:dyDescent="0.3">
      <c r="BB2404" s="105" t="e">
        <f>VLOOKUP(C2404,#REF!, 2,FALSE)</f>
        <v>#REF!</v>
      </c>
      <c r="BP2404" s="52" t="s">
        <v>6454</v>
      </c>
      <c r="BQ2404" s="52" t="s">
        <v>3059</v>
      </c>
      <c r="BR2404" s="52" t="s">
        <v>6457</v>
      </c>
      <c r="BX2404" s="52" t="s">
        <v>6454</v>
      </c>
      <c r="BY2404" s="52" t="s">
        <v>3059</v>
      </c>
      <c r="BZ2404" s="52" t="s">
        <v>6457</v>
      </c>
    </row>
    <row r="2405" spans="54:78" x14ac:dyDescent="0.3">
      <c r="BB2405" s="105" t="e">
        <f>VLOOKUP(C2405,#REF!, 2,FALSE)</f>
        <v>#REF!</v>
      </c>
      <c r="BP2405" s="52" t="s">
        <v>1163</v>
      </c>
      <c r="BQ2405" s="52" t="s">
        <v>3223</v>
      </c>
      <c r="BR2405" s="52" t="s">
        <v>6458</v>
      </c>
      <c r="BX2405" s="52" t="s">
        <v>1163</v>
      </c>
      <c r="BY2405" s="52" t="s">
        <v>3223</v>
      </c>
      <c r="BZ2405" s="52" t="s">
        <v>6458</v>
      </c>
    </row>
    <row r="2406" spans="54:78" x14ac:dyDescent="0.3">
      <c r="BB2406" s="105" t="e">
        <f>VLOOKUP(C2406,#REF!, 2,FALSE)</f>
        <v>#REF!</v>
      </c>
      <c r="BP2406" s="52" t="s">
        <v>1164</v>
      </c>
      <c r="BQ2406" s="52" t="s">
        <v>675</v>
      </c>
      <c r="BR2406" s="52" t="s">
        <v>6459</v>
      </c>
      <c r="BX2406" s="52" t="s">
        <v>1164</v>
      </c>
      <c r="BY2406" s="52" t="s">
        <v>675</v>
      </c>
      <c r="BZ2406" s="52" t="s">
        <v>6459</v>
      </c>
    </row>
    <row r="2407" spans="54:78" x14ac:dyDescent="0.3">
      <c r="BB2407" s="105" t="e">
        <f>VLOOKUP(C2407,#REF!, 2,FALSE)</f>
        <v>#REF!</v>
      </c>
      <c r="BP2407" s="52" t="s">
        <v>6461</v>
      </c>
      <c r="BQ2407" s="52" t="s">
        <v>1078</v>
      </c>
      <c r="BR2407" s="52" t="s">
        <v>6462</v>
      </c>
      <c r="BX2407" s="52" t="s">
        <v>6461</v>
      </c>
      <c r="BY2407" s="52" t="s">
        <v>1078</v>
      </c>
      <c r="BZ2407" s="52" t="s">
        <v>6462</v>
      </c>
    </row>
    <row r="2408" spans="54:78" x14ac:dyDescent="0.3">
      <c r="BB2408" s="105" t="e">
        <f>VLOOKUP(C2408,#REF!, 2,FALSE)</f>
        <v>#REF!</v>
      </c>
      <c r="BP2408" s="52" t="s">
        <v>6464</v>
      </c>
      <c r="BQ2408" s="52" t="s">
        <v>668</v>
      </c>
      <c r="BR2408" s="52" t="s">
        <v>4113</v>
      </c>
      <c r="BX2408" s="52" t="s">
        <v>6464</v>
      </c>
      <c r="BY2408" s="52" t="s">
        <v>668</v>
      </c>
      <c r="BZ2408" s="52" t="s">
        <v>4113</v>
      </c>
    </row>
    <row r="2409" spans="54:78" x14ac:dyDescent="0.3">
      <c r="BB2409" s="105" t="e">
        <f>VLOOKUP(C2409,#REF!, 2,FALSE)</f>
        <v>#REF!</v>
      </c>
      <c r="BP2409" s="52" t="s">
        <v>6466</v>
      </c>
      <c r="BQ2409" s="52" t="s">
        <v>2988</v>
      </c>
      <c r="BR2409" s="52" t="s">
        <v>778</v>
      </c>
      <c r="BX2409" s="52" t="s">
        <v>6466</v>
      </c>
      <c r="BY2409" s="52" t="s">
        <v>2988</v>
      </c>
      <c r="BZ2409" s="52" t="s">
        <v>778</v>
      </c>
    </row>
    <row r="2410" spans="54:78" x14ac:dyDescent="0.3">
      <c r="BB2410" s="105" t="e">
        <f>VLOOKUP(C2410,#REF!, 2,FALSE)</f>
        <v>#REF!</v>
      </c>
      <c r="BP2410" s="52" t="s">
        <v>6467</v>
      </c>
      <c r="BQ2410" s="52" t="s">
        <v>3059</v>
      </c>
      <c r="BR2410" s="52" t="s">
        <v>778</v>
      </c>
      <c r="BX2410" s="52" t="s">
        <v>6467</v>
      </c>
      <c r="BY2410" s="52" t="s">
        <v>3059</v>
      </c>
      <c r="BZ2410" s="52" t="s">
        <v>778</v>
      </c>
    </row>
    <row r="2411" spans="54:78" x14ac:dyDescent="0.3">
      <c r="BB2411" s="105" t="e">
        <f>VLOOKUP(C2411,#REF!, 2,FALSE)</f>
        <v>#REF!</v>
      </c>
      <c r="BP2411" s="52" t="s">
        <v>6469</v>
      </c>
      <c r="BQ2411" s="52" t="s">
        <v>3099</v>
      </c>
      <c r="BR2411" s="52" t="s">
        <v>6265</v>
      </c>
      <c r="BX2411" s="52" t="s">
        <v>6469</v>
      </c>
      <c r="BY2411" s="52" t="s">
        <v>3099</v>
      </c>
      <c r="BZ2411" s="52" t="s">
        <v>6265</v>
      </c>
    </row>
    <row r="2412" spans="54:78" x14ac:dyDescent="0.3">
      <c r="BB2412" s="105" t="e">
        <f>VLOOKUP(C2412,#REF!, 2,FALSE)</f>
        <v>#REF!</v>
      </c>
      <c r="BP2412" s="52" t="s">
        <v>6470</v>
      </c>
      <c r="BQ2412" s="52" t="s">
        <v>3099</v>
      </c>
      <c r="BR2412" s="52" t="s">
        <v>1278</v>
      </c>
      <c r="BX2412" s="52" t="s">
        <v>6470</v>
      </c>
      <c r="BY2412" s="52" t="s">
        <v>3099</v>
      </c>
      <c r="BZ2412" s="52" t="s">
        <v>1278</v>
      </c>
    </row>
    <row r="2413" spans="54:78" x14ac:dyDescent="0.3">
      <c r="BB2413" s="105" t="e">
        <f>VLOOKUP(C2413,#REF!, 2,FALSE)</f>
        <v>#REF!</v>
      </c>
      <c r="BP2413" s="52" t="s">
        <v>6471</v>
      </c>
      <c r="BQ2413" s="52" t="s">
        <v>2993</v>
      </c>
      <c r="BR2413" s="52" t="s">
        <v>2993</v>
      </c>
      <c r="BX2413" s="52" t="s">
        <v>6471</v>
      </c>
      <c r="BY2413" s="52" t="s">
        <v>2993</v>
      </c>
      <c r="BZ2413" s="52" t="s">
        <v>2993</v>
      </c>
    </row>
    <row r="2414" spans="54:78" x14ac:dyDescent="0.3">
      <c r="BB2414" s="105" t="e">
        <f>VLOOKUP(C2414,#REF!, 2,FALSE)</f>
        <v>#REF!</v>
      </c>
      <c r="BP2414" s="52" t="s">
        <v>6472</v>
      </c>
      <c r="BQ2414" s="52" t="s">
        <v>668</v>
      </c>
      <c r="BR2414" s="52" t="s">
        <v>6474</v>
      </c>
      <c r="BX2414" s="52" t="s">
        <v>6472</v>
      </c>
      <c r="BY2414" s="52" t="s">
        <v>668</v>
      </c>
      <c r="BZ2414" s="52" t="s">
        <v>6474</v>
      </c>
    </row>
    <row r="2415" spans="54:78" x14ac:dyDescent="0.3">
      <c r="BB2415" s="105" t="e">
        <f>VLOOKUP(C2415,#REF!, 2,FALSE)</f>
        <v>#REF!</v>
      </c>
      <c r="BP2415" s="52" t="s">
        <v>6475</v>
      </c>
      <c r="BQ2415" s="52" t="s">
        <v>701</v>
      </c>
      <c r="BR2415" s="52" t="s">
        <v>1672</v>
      </c>
      <c r="BX2415" s="52" t="s">
        <v>6475</v>
      </c>
      <c r="BY2415" s="52" t="s">
        <v>701</v>
      </c>
      <c r="BZ2415" s="52" t="s">
        <v>1672</v>
      </c>
    </row>
    <row r="2416" spans="54:78" x14ac:dyDescent="0.3">
      <c r="BB2416" s="105" t="e">
        <f>VLOOKUP(C2416,#REF!, 2,FALSE)</f>
        <v>#REF!</v>
      </c>
      <c r="BP2416" s="52" t="s">
        <v>6477</v>
      </c>
      <c r="BQ2416" s="52" t="s">
        <v>630</v>
      </c>
      <c r="BR2416" s="52" t="s">
        <v>6478</v>
      </c>
      <c r="BX2416" s="52" t="s">
        <v>6477</v>
      </c>
      <c r="BY2416" s="52" t="s">
        <v>630</v>
      </c>
      <c r="BZ2416" s="52" t="s">
        <v>6478</v>
      </c>
    </row>
    <row r="2417" spans="54:78" x14ac:dyDescent="0.3">
      <c r="BB2417" s="105" t="e">
        <f>VLOOKUP(C2417,#REF!, 2,FALSE)</f>
        <v>#REF!</v>
      </c>
      <c r="BP2417" s="52" t="s">
        <v>6479</v>
      </c>
      <c r="BQ2417" s="52" t="s">
        <v>633</v>
      </c>
      <c r="BR2417" s="52" t="s">
        <v>778</v>
      </c>
      <c r="BX2417" s="52" t="s">
        <v>6479</v>
      </c>
      <c r="BY2417" s="52" t="s">
        <v>633</v>
      </c>
      <c r="BZ2417" s="52" t="s">
        <v>778</v>
      </c>
    </row>
    <row r="2418" spans="54:78" x14ac:dyDescent="0.3">
      <c r="BB2418" s="105" t="e">
        <f>VLOOKUP(C2418,#REF!, 2,FALSE)</f>
        <v>#REF!</v>
      </c>
      <c r="BP2418" s="52" t="s">
        <v>6480</v>
      </c>
      <c r="BQ2418" s="52" t="s">
        <v>818</v>
      </c>
      <c r="BR2418" s="52" t="s">
        <v>6481</v>
      </c>
      <c r="BX2418" s="52" t="s">
        <v>6480</v>
      </c>
      <c r="BY2418" s="52" t="s">
        <v>818</v>
      </c>
      <c r="BZ2418" s="52" t="s">
        <v>6481</v>
      </c>
    </row>
    <row r="2419" spans="54:78" x14ac:dyDescent="0.3">
      <c r="BB2419" s="105" t="e">
        <f>VLOOKUP(C2419,#REF!, 2,FALSE)</f>
        <v>#REF!</v>
      </c>
      <c r="BP2419" s="52" t="s">
        <v>1175</v>
      </c>
      <c r="BQ2419" s="52" t="s">
        <v>1199</v>
      </c>
      <c r="BR2419" s="52" t="s">
        <v>700</v>
      </c>
      <c r="BX2419" s="52" t="s">
        <v>1175</v>
      </c>
      <c r="BY2419" s="52" t="s">
        <v>1199</v>
      </c>
      <c r="BZ2419" s="52" t="s">
        <v>700</v>
      </c>
    </row>
    <row r="2420" spans="54:78" x14ac:dyDescent="0.3">
      <c r="BB2420" s="105" t="e">
        <f>VLOOKUP(C2420,#REF!, 2,FALSE)</f>
        <v>#REF!</v>
      </c>
      <c r="BP2420" s="52" t="s">
        <v>1176</v>
      </c>
      <c r="BQ2420" s="52" t="s">
        <v>791</v>
      </c>
      <c r="BR2420" s="52" t="s">
        <v>2127</v>
      </c>
      <c r="BX2420" s="52" t="s">
        <v>1176</v>
      </c>
      <c r="BY2420" s="52" t="s">
        <v>791</v>
      </c>
      <c r="BZ2420" s="52" t="s">
        <v>2127</v>
      </c>
    </row>
    <row r="2421" spans="54:78" x14ac:dyDescent="0.3">
      <c r="BB2421" s="105" t="e">
        <f>VLOOKUP(C2421,#REF!, 2,FALSE)</f>
        <v>#REF!</v>
      </c>
      <c r="BP2421" s="52" t="s">
        <v>1177</v>
      </c>
      <c r="BQ2421" s="52" t="s">
        <v>1199</v>
      </c>
      <c r="BR2421" s="52" t="s">
        <v>6482</v>
      </c>
      <c r="BX2421" s="52" t="s">
        <v>1177</v>
      </c>
      <c r="BY2421" s="52" t="s">
        <v>1199</v>
      </c>
      <c r="BZ2421" s="52" t="s">
        <v>6482</v>
      </c>
    </row>
    <row r="2422" spans="54:78" x14ac:dyDescent="0.3">
      <c r="BB2422" s="105" t="e">
        <f>VLOOKUP(C2422,#REF!, 2,FALSE)</f>
        <v>#REF!</v>
      </c>
      <c r="BP2422" s="52" t="s">
        <v>6483</v>
      </c>
      <c r="BQ2422" s="52" t="s">
        <v>3223</v>
      </c>
      <c r="BR2422" s="52" t="s">
        <v>4290</v>
      </c>
      <c r="BX2422" s="52" t="s">
        <v>6483</v>
      </c>
      <c r="BY2422" s="52" t="s">
        <v>3223</v>
      </c>
      <c r="BZ2422" s="52" t="s">
        <v>4290</v>
      </c>
    </row>
    <row r="2423" spans="54:78" x14ac:dyDescent="0.3">
      <c r="BB2423" s="105" t="e">
        <f>VLOOKUP(C2423,#REF!, 2,FALSE)</f>
        <v>#REF!</v>
      </c>
      <c r="BP2423" s="52" t="s">
        <v>6484</v>
      </c>
      <c r="BQ2423" s="52" t="s">
        <v>3223</v>
      </c>
      <c r="BR2423" s="52" t="s">
        <v>6485</v>
      </c>
      <c r="BX2423" s="52" t="s">
        <v>6484</v>
      </c>
      <c r="BY2423" s="52" t="s">
        <v>3223</v>
      </c>
      <c r="BZ2423" s="52" t="s">
        <v>6485</v>
      </c>
    </row>
    <row r="2424" spans="54:78" x14ac:dyDescent="0.3">
      <c r="BB2424" s="105" t="e">
        <f>VLOOKUP(C2424,#REF!, 2,FALSE)</f>
        <v>#REF!</v>
      </c>
      <c r="BP2424" s="52" t="s">
        <v>6486</v>
      </c>
      <c r="BQ2424" s="52" t="s">
        <v>3223</v>
      </c>
      <c r="BR2424" s="52" t="s">
        <v>6487</v>
      </c>
      <c r="BX2424" s="52" t="s">
        <v>6486</v>
      </c>
      <c r="BY2424" s="52" t="s">
        <v>3223</v>
      </c>
      <c r="BZ2424" s="52" t="s">
        <v>6487</v>
      </c>
    </row>
    <row r="2425" spans="54:78" x14ac:dyDescent="0.3">
      <c r="BB2425" s="105" t="e">
        <f>VLOOKUP(C2425,#REF!, 2,FALSE)</f>
        <v>#REF!</v>
      </c>
      <c r="BP2425" s="52" t="s">
        <v>6488</v>
      </c>
      <c r="BQ2425" s="52" t="s">
        <v>710</v>
      </c>
      <c r="BR2425" s="52" t="s">
        <v>6489</v>
      </c>
      <c r="BX2425" s="52" t="s">
        <v>6488</v>
      </c>
      <c r="BY2425" s="52" t="s">
        <v>710</v>
      </c>
      <c r="BZ2425" s="52" t="s">
        <v>6489</v>
      </c>
    </row>
    <row r="2426" spans="54:78" x14ac:dyDescent="0.3">
      <c r="BB2426" s="105" t="e">
        <f>VLOOKUP(C2426,#REF!, 2,FALSE)</f>
        <v>#REF!</v>
      </c>
      <c r="BP2426" s="52" t="s">
        <v>6490</v>
      </c>
      <c r="BQ2426" s="52" t="s">
        <v>1350</v>
      </c>
      <c r="BR2426" s="52" t="s">
        <v>6491</v>
      </c>
      <c r="BX2426" s="52" t="s">
        <v>6490</v>
      </c>
      <c r="BY2426" s="52" t="s">
        <v>1350</v>
      </c>
      <c r="BZ2426" s="52" t="s">
        <v>6491</v>
      </c>
    </row>
    <row r="2427" spans="54:78" x14ac:dyDescent="0.3">
      <c r="BB2427" s="105" t="e">
        <f>VLOOKUP(C2427,#REF!, 2,FALSE)</f>
        <v>#REF!</v>
      </c>
      <c r="BP2427" s="52" t="s">
        <v>6492</v>
      </c>
      <c r="BQ2427" s="52" t="s">
        <v>1350</v>
      </c>
      <c r="BR2427" s="52" t="s">
        <v>6365</v>
      </c>
      <c r="BX2427" s="52" t="s">
        <v>6492</v>
      </c>
      <c r="BY2427" s="52" t="s">
        <v>1350</v>
      </c>
      <c r="BZ2427" s="52" t="s">
        <v>6365</v>
      </c>
    </row>
    <row r="2428" spans="54:78" x14ac:dyDescent="0.3">
      <c r="BB2428" s="105" t="e">
        <f>VLOOKUP(C2428,#REF!, 2,FALSE)</f>
        <v>#REF!</v>
      </c>
      <c r="BP2428" s="52" t="s">
        <v>6493</v>
      </c>
      <c r="BQ2428" s="52" t="s">
        <v>626</v>
      </c>
      <c r="BR2428" s="52" t="s">
        <v>6495</v>
      </c>
      <c r="BX2428" s="52" t="s">
        <v>6493</v>
      </c>
      <c r="BY2428" s="52" t="s">
        <v>626</v>
      </c>
      <c r="BZ2428" s="52" t="s">
        <v>6495</v>
      </c>
    </row>
    <row r="2429" spans="54:78" x14ac:dyDescent="0.3">
      <c r="BB2429" s="105" t="e">
        <f>VLOOKUP(C2429,#REF!, 2,FALSE)</f>
        <v>#REF!</v>
      </c>
      <c r="BP2429" s="52" t="s">
        <v>6496</v>
      </c>
      <c r="BQ2429" s="52" t="s">
        <v>3223</v>
      </c>
      <c r="BR2429" s="52" t="s">
        <v>2562</v>
      </c>
      <c r="BX2429" s="52" t="s">
        <v>6496</v>
      </c>
      <c r="BY2429" s="52" t="s">
        <v>3223</v>
      </c>
      <c r="BZ2429" s="52" t="s">
        <v>2562</v>
      </c>
    </row>
    <row r="2430" spans="54:78" x14ac:dyDescent="0.3">
      <c r="BB2430" s="105" t="e">
        <f>VLOOKUP(C2430,#REF!, 2,FALSE)</f>
        <v>#REF!</v>
      </c>
      <c r="BP2430" s="52" t="s">
        <v>1178</v>
      </c>
      <c r="BQ2430" s="52" t="s">
        <v>673</v>
      </c>
      <c r="BR2430" s="52" t="s">
        <v>933</v>
      </c>
      <c r="BX2430" s="52" t="s">
        <v>1178</v>
      </c>
      <c r="BY2430" s="52" t="s">
        <v>673</v>
      </c>
      <c r="BZ2430" s="52" t="s">
        <v>933</v>
      </c>
    </row>
    <row r="2431" spans="54:78" x14ac:dyDescent="0.3">
      <c r="BB2431" s="105" t="e">
        <f>VLOOKUP(C2431,#REF!, 2,FALSE)</f>
        <v>#REF!</v>
      </c>
      <c r="BP2431" s="52" t="s">
        <v>6497</v>
      </c>
      <c r="BQ2431" s="52" t="s">
        <v>630</v>
      </c>
      <c r="BR2431" s="52" t="s">
        <v>1278</v>
      </c>
      <c r="BX2431" s="52" t="s">
        <v>6497</v>
      </c>
      <c r="BY2431" s="52" t="s">
        <v>630</v>
      </c>
      <c r="BZ2431" s="52" t="s">
        <v>1278</v>
      </c>
    </row>
    <row r="2432" spans="54:78" x14ac:dyDescent="0.3">
      <c r="BB2432" s="105" t="e">
        <f>VLOOKUP(C2432,#REF!, 2,FALSE)</f>
        <v>#REF!</v>
      </c>
      <c r="BP2432" s="52" t="s">
        <v>6498</v>
      </c>
      <c r="BQ2432" s="52" t="s">
        <v>3223</v>
      </c>
      <c r="BR2432" s="52" t="s">
        <v>5749</v>
      </c>
      <c r="BX2432" s="52" t="s">
        <v>6498</v>
      </c>
      <c r="BY2432" s="52" t="s">
        <v>3223</v>
      </c>
      <c r="BZ2432" s="52" t="s">
        <v>5749</v>
      </c>
    </row>
    <row r="2433" spans="54:78" x14ac:dyDescent="0.3">
      <c r="BB2433" s="105" t="e">
        <f>VLOOKUP(C2433,#REF!, 2,FALSE)</f>
        <v>#REF!</v>
      </c>
      <c r="BP2433" s="52" t="s">
        <v>1179</v>
      </c>
      <c r="BQ2433" s="52" t="s">
        <v>3223</v>
      </c>
      <c r="BR2433" s="52" t="s">
        <v>5400</v>
      </c>
      <c r="BX2433" s="52" t="s">
        <v>1179</v>
      </c>
      <c r="BY2433" s="52" t="s">
        <v>3223</v>
      </c>
      <c r="BZ2433" s="52" t="s">
        <v>5400</v>
      </c>
    </row>
    <row r="2434" spans="54:78" x14ac:dyDescent="0.3">
      <c r="BB2434" s="105" t="e">
        <f>VLOOKUP(C2434,#REF!, 2,FALSE)</f>
        <v>#REF!</v>
      </c>
      <c r="BP2434" s="52" t="s">
        <v>6499</v>
      </c>
      <c r="BQ2434" s="52" t="s">
        <v>788</v>
      </c>
      <c r="BR2434" s="52" t="s">
        <v>6500</v>
      </c>
      <c r="BX2434" s="52" t="s">
        <v>6499</v>
      </c>
      <c r="BY2434" s="52" t="s">
        <v>788</v>
      </c>
      <c r="BZ2434" s="52" t="s">
        <v>6500</v>
      </c>
    </row>
    <row r="2435" spans="54:78" x14ac:dyDescent="0.3">
      <c r="BB2435" s="105" t="e">
        <f>VLOOKUP(C2435,#REF!, 2,FALSE)</f>
        <v>#REF!</v>
      </c>
      <c r="BP2435" s="52" t="s">
        <v>6501</v>
      </c>
      <c r="BQ2435" s="52" t="s">
        <v>3223</v>
      </c>
      <c r="BR2435" s="52" t="s">
        <v>6502</v>
      </c>
      <c r="BX2435" s="52" t="s">
        <v>6501</v>
      </c>
      <c r="BY2435" s="52" t="s">
        <v>3223</v>
      </c>
      <c r="BZ2435" s="52" t="s">
        <v>6502</v>
      </c>
    </row>
    <row r="2436" spans="54:78" x14ac:dyDescent="0.3">
      <c r="BB2436" s="105" t="e">
        <f>VLOOKUP(C2436,#REF!, 2,FALSE)</f>
        <v>#REF!</v>
      </c>
      <c r="BP2436" s="52" t="s">
        <v>6503</v>
      </c>
      <c r="BQ2436" s="52" t="s">
        <v>1147</v>
      </c>
      <c r="BR2436" s="52" t="s">
        <v>6504</v>
      </c>
      <c r="BX2436" s="52" t="s">
        <v>6503</v>
      </c>
      <c r="BY2436" s="52" t="s">
        <v>1147</v>
      </c>
      <c r="BZ2436" s="52" t="s">
        <v>6504</v>
      </c>
    </row>
    <row r="2437" spans="54:78" x14ac:dyDescent="0.3">
      <c r="BB2437" s="105" t="e">
        <f>VLOOKUP(C2437,#REF!, 2,FALSE)</f>
        <v>#REF!</v>
      </c>
      <c r="BP2437" s="52" t="s">
        <v>6505</v>
      </c>
      <c r="BQ2437" s="52" t="s">
        <v>3223</v>
      </c>
      <c r="BR2437" s="52" t="s">
        <v>6507</v>
      </c>
      <c r="BX2437" s="52" t="s">
        <v>6505</v>
      </c>
      <c r="BY2437" s="52" t="s">
        <v>3223</v>
      </c>
      <c r="BZ2437" s="52" t="s">
        <v>6507</v>
      </c>
    </row>
    <row r="2438" spans="54:78" x14ac:dyDescent="0.3">
      <c r="BB2438" s="105" t="e">
        <f>VLOOKUP(C2438,#REF!, 2,FALSE)</f>
        <v>#REF!</v>
      </c>
      <c r="BP2438" s="52" t="s">
        <v>6508</v>
      </c>
      <c r="BQ2438" s="52" t="s">
        <v>3223</v>
      </c>
      <c r="BR2438" s="52" t="s">
        <v>6509</v>
      </c>
      <c r="BX2438" s="52" t="s">
        <v>6508</v>
      </c>
      <c r="BY2438" s="52" t="s">
        <v>3223</v>
      </c>
      <c r="BZ2438" s="52" t="s">
        <v>6509</v>
      </c>
    </row>
    <row r="2439" spans="54:78" x14ac:dyDescent="0.3">
      <c r="BB2439" s="105" t="e">
        <f>VLOOKUP(C2439,#REF!, 2,FALSE)</f>
        <v>#REF!</v>
      </c>
      <c r="BP2439" s="52" t="s">
        <v>1180</v>
      </c>
      <c r="BQ2439" s="52" t="s">
        <v>3223</v>
      </c>
      <c r="BR2439" s="52" t="s">
        <v>6510</v>
      </c>
      <c r="BX2439" s="52" t="s">
        <v>1180</v>
      </c>
      <c r="BY2439" s="52" t="s">
        <v>3223</v>
      </c>
      <c r="BZ2439" s="52" t="s">
        <v>6510</v>
      </c>
    </row>
    <row r="2440" spans="54:78" x14ac:dyDescent="0.3">
      <c r="BB2440" s="105" t="e">
        <f>VLOOKUP(C2440,#REF!, 2,FALSE)</f>
        <v>#REF!</v>
      </c>
      <c r="BP2440" s="52" t="s">
        <v>1181</v>
      </c>
      <c r="BQ2440" s="52" t="s">
        <v>870</v>
      </c>
      <c r="BR2440" s="52" t="s">
        <v>6511</v>
      </c>
      <c r="BX2440" s="52" t="s">
        <v>1181</v>
      </c>
      <c r="BY2440" s="52" t="s">
        <v>870</v>
      </c>
      <c r="BZ2440" s="52" t="s">
        <v>6511</v>
      </c>
    </row>
    <row r="2441" spans="54:78" x14ac:dyDescent="0.3">
      <c r="BB2441" s="105" t="e">
        <f>VLOOKUP(C2441,#REF!, 2,FALSE)</f>
        <v>#REF!</v>
      </c>
      <c r="BP2441" s="52" t="s">
        <v>6512</v>
      </c>
      <c r="BQ2441" s="52" t="s">
        <v>1350</v>
      </c>
      <c r="BR2441" s="52" t="s">
        <v>3075</v>
      </c>
      <c r="BX2441" s="52" t="s">
        <v>6512</v>
      </c>
      <c r="BY2441" s="52" t="s">
        <v>1350</v>
      </c>
      <c r="BZ2441" s="52" t="s">
        <v>3075</v>
      </c>
    </row>
    <row r="2442" spans="54:78" x14ac:dyDescent="0.3">
      <c r="BB2442" s="105" t="e">
        <f>VLOOKUP(C2442,#REF!, 2,FALSE)</f>
        <v>#REF!</v>
      </c>
      <c r="BP2442" s="52" t="s">
        <v>6513</v>
      </c>
      <c r="BQ2442" s="52" t="s">
        <v>17037</v>
      </c>
      <c r="BR2442" s="52" t="s">
        <v>5601</v>
      </c>
      <c r="BX2442" s="52" t="s">
        <v>6513</v>
      </c>
      <c r="BY2442" s="52" t="s">
        <v>17037</v>
      </c>
      <c r="BZ2442" s="52" t="s">
        <v>5601</v>
      </c>
    </row>
    <row r="2443" spans="54:78" x14ac:dyDescent="0.3">
      <c r="BB2443" s="105" t="e">
        <f>VLOOKUP(C2443,#REF!, 2,FALSE)</f>
        <v>#REF!</v>
      </c>
      <c r="BP2443" s="52" t="s">
        <v>6514</v>
      </c>
      <c r="BQ2443" s="52" t="s">
        <v>3019</v>
      </c>
      <c r="BR2443" s="52" t="s">
        <v>6515</v>
      </c>
      <c r="BX2443" s="52" t="s">
        <v>6514</v>
      </c>
      <c r="BY2443" s="52" t="s">
        <v>3019</v>
      </c>
      <c r="BZ2443" s="52" t="s">
        <v>6515</v>
      </c>
    </row>
    <row r="2444" spans="54:78" x14ac:dyDescent="0.3">
      <c r="BB2444" s="105" t="e">
        <f>VLOOKUP(C2444,#REF!, 2,FALSE)</f>
        <v>#REF!</v>
      </c>
      <c r="BP2444" s="52" t="s">
        <v>6516</v>
      </c>
      <c r="BQ2444" s="52" t="s">
        <v>3103</v>
      </c>
      <c r="BR2444" s="52" t="s">
        <v>1278</v>
      </c>
      <c r="BX2444" s="52" t="s">
        <v>6516</v>
      </c>
      <c r="BY2444" s="52" t="s">
        <v>3103</v>
      </c>
      <c r="BZ2444" s="52" t="s">
        <v>1278</v>
      </c>
    </row>
    <row r="2445" spans="54:78" x14ac:dyDescent="0.3">
      <c r="BB2445" s="105" t="e">
        <f>VLOOKUP(C2445,#REF!, 2,FALSE)</f>
        <v>#REF!</v>
      </c>
      <c r="BP2445" s="52" t="s">
        <v>6517</v>
      </c>
      <c r="BQ2445" s="52" t="s">
        <v>2993</v>
      </c>
      <c r="BR2445" s="52" t="s">
        <v>778</v>
      </c>
      <c r="BX2445" s="52" t="s">
        <v>6517</v>
      </c>
      <c r="BY2445" s="52" t="s">
        <v>2993</v>
      </c>
      <c r="BZ2445" s="52" t="s">
        <v>778</v>
      </c>
    </row>
    <row r="2446" spans="54:78" x14ac:dyDescent="0.3">
      <c r="BB2446" s="105" t="e">
        <f>VLOOKUP(C2446,#REF!, 2,FALSE)</f>
        <v>#REF!</v>
      </c>
      <c r="BP2446" s="52" t="s">
        <v>6518</v>
      </c>
      <c r="BQ2446" s="52" t="s">
        <v>3019</v>
      </c>
      <c r="BR2446" s="52" t="s">
        <v>6519</v>
      </c>
      <c r="BX2446" s="52" t="s">
        <v>6518</v>
      </c>
      <c r="BY2446" s="52" t="s">
        <v>3019</v>
      </c>
      <c r="BZ2446" s="52" t="s">
        <v>6519</v>
      </c>
    </row>
    <row r="2447" spans="54:78" x14ac:dyDescent="0.3">
      <c r="BB2447" s="105" t="e">
        <f>VLOOKUP(C2447,#REF!, 2,FALSE)</f>
        <v>#REF!</v>
      </c>
      <c r="BP2447" s="52" t="s">
        <v>6520</v>
      </c>
      <c r="BQ2447" s="52" t="s">
        <v>3019</v>
      </c>
      <c r="BR2447" s="52" t="s">
        <v>6515</v>
      </c>
      <c r="BX2447" s="52" t="s">
        <v>6520</v>
      </c>
      <c r="BY2447" s="52" t="s">
        <v>3019</v>
      </c>
      <c r="BZ2447" s="52" t="s">
        <v>6515</v>
      </c>
    </row>
    <row r="2448" spans="54:78" x14ac:dyDescent="0.3">
      <c r="BB2448" s="105" t="e">
        <f>VLOOKUP(C2448,#REF!, 2,FALSE)</f>
        <v>#REF!</v>
      </c>
      <c r="BP2448" s="52" t="s">
        <v>6521</v>
      </c>
      <c r="BQ2448" s="52" t="s">
        <v>3103</v>
      </c>
      <c r="BR2448" s="52" t="s">
        <v>1278</v>
      </c>
      <c r="BX2448" s="52" t="s">
        <v>6521</v>
      </c>
      <c r="BY2448" s="52" t="s">
        <v>3103</v>
      </c>
      <c r="BZ2448" s="52" t="s">
        <v>1278</v>
      </c>
    </row>
    <row r="2449" spans="54:78" x14ac:dyDescent="0.3">
      <c r="BB2449" s="105" t="e">
        <f>VLOOKUP(C2449,#REF!, 2,FALSE)</f>
        <v>#REF!</v>
      </c>
      <c r="BP2449" s="52" t="s">
        <v>6522</v>
      </c>
      <c r="BQ2449" s="52" t="s">
        <v>3019</v>
      </c>
      <c r="BR2449" s="52" t="s">
        <v>1278</v>
      </c>
      <c r="BX2449" s="52" t="s">
        <v>6522</v>
      </c>
      <c r="BY2449" s="52" t="s">
        <v>3019</v>
      </c>
      <c r="BZ2449" s="52" t="s">
        <v>1278</v>
      </c>
    </row>
    <row r="2450" spans="54:78" x14ac:dyDescent="0.3">
      <c r="BB2450" s="105" t="e">
        <f>VLOOKUP(C2450,#REF!, 2,FALSE)</f>
        <v>#REF!</v>
      </c>
      <c r="BP2450" s="52" t="s">
        <v>6523</v>
      </c>
      <c r="BQ2450" s="52" t="s">
        <v>3103</v>
      </c>
      <c r="BR2450" s="52" t="s">
        <v>1278</v>
      </c>
      <c r="BX2450" s="52" t="s">
        <v>6523</v>
      </c>
      <c r="BY2450" s="52" t="s">
        <v>3103</v>
      </c>
      <c r="BZ2450" s="52" t="s">
        <v>1278</v>
      </c>
    </row>
    <row r="2451" spans="54:78" x14ac:dyDescent="0.3">
      <c r="BB2451" s="105" t="e">
        <f>VLOOKUP(C2451,#REF!, 2,FALSE)</f>
        <v>#REF!</v>
      </c>
      <c r="BP2451" s="52" t="s">
        <v>6524</v>
      </c>
      <c r="BQ2451" s="52" t="s">
        <v>3019</v>
      </c>
      <c r="BR2451" s="52" t="s">
        <v>2993</v>
      </c>
      <c r="BX2451" s="52" t="s">
        <v>6524</v>
      </c>
      <c r="BY2451" s="52" t="s">
        <v>3019</v>
      </c>
      <c r="BZ2451" s="52" t="s">
        <v>2993</v>
      </c>
    </row>
    <row r="2452" spans="54:78" x14ac:dyDescent="0.3">
      <c r="BB2452" s="105" t="e">
        <f>VLOOKUP(C2452,#REF!, 2,FALSE)</f>
        <v>#REF!</v>
      </c>
      <c r="BP2452" s="52" t="s">
        <v>6525</v>
      </c>
      <c r="BQ2452" s="52" t="s">
        <v>3019</v>
      </c>
      <c r="BR2452" s="52" t="s">
        <v>1278</v>
      </c>
      <c r="BX2452" s="52" t="s">
        <v>6525</v>
      </c>
      <c r="BY2452" s="52" t="s">
        <v>3019</v>
      </c>
      <c r="BZ2452" s="52" t="s">
        <v>1278</v>
      </c>
    </row>
    <row r="2453" spans="54:78" x14ac:dyDescent="0.3">
      <c r="BB2453" s="105" t="e">
        <f>VLOOKUP(C2453,#REF!, 2,FALSE)</f>
        <v>#REF!</v>
      </c>
      <c r="BP2453" s="52" t="s">
        <v>6527</v>
      </c>
      <c r="BQ2453" s="52" t="s">
        <v>3019</v>
      </c>
      <c r="BR2453" s="52" t="s">
        <v>1278</v>
      </c>
      <c r="BX2453" s="52" t="s">
        <v>6527</v>
      </c>
      <c r="BY2453" s="52" t="s">
        <v>3019</v>
      </c>
      <c r="BZ2453" s="52" t="s">
        <v>1278</v>
      </c>
    </row>
    <row r="2454" spans="54:78" x14ac:dyDescent="0.3">
      <c r="BB2454" s="105" t="e">
        <f>VLOOKUP(C2454,#REF!, 2,FALSE)</f>
        <v>#REF!</v>
      </c>
      <c r="BP2454" s="52" t="s">
        <v>6528</v>
      </c>
      <c r="BQ2454" s="52" t="s">
        <v>1350</v>
      </c>
      <c r="BR2454" s="52" t="s">
        <v>1982</v>
      </c>
      <c r="BX2454" s="52" t="s">
        <v>6528</v>
      </c>
      <c r="BY2454" s="52" t="s">
        <v>1350</v>
      </c>
      <c r="BZ2454" s="52" t="s">
        <v>1982</v>
      </c>
    </row>
    <row r="2455" spans="54:78" x14ac:dyDescent="0.3">
      <c r="BB2455" s="105" t="e">
        <f>VLOOKUP(C2455,#REF!, 2,FALSE)</f>
        <v>#REF!</v>
      </c>
      <c r="BP2455" s="52" t="s">
        <v>6529</v>
      </c>
      <c r="BQ2455" s="52" t="s">
        <v>3016</v>
      </c>
      <c r="BR2455" s="52" t="s">
        <v>6530</v>
      </c>
      <c r="BX2455" s="52" t="s">
        <v>6529</v>
      </c>
      <c r="BY2455" s="52" t="s">
        <v>3016</v>
      </c>
      <c r="BZ2455" s="52" t="s">
        <v>6530</v>
      </c>
    </row>
    <row r="2456" spans="54:78" x14ac:dyDescent="0.3">
      <c r="BB2456" s="105" t="e">
        <f>VLOOKUP(C2456,#REF!, 2,FALSE)</f>
        <v>#REF!</v>
      </c>
      <c r="BP2456" s="52" t="s">
        <v>6531</v>
      </c>
      <c r="BQ2456" s="52" t="s">
        <v>3276</v>
      </c>
      <c r="BR2456" s="52" t="s">
        <v>955</v>
      </c>
      <c r="BX2456" s="52" t="s">
        <v>6531</v>
      </c>
      <c r="BY2456" s="52" t="s">
        <v>3276</v>
      </c>
      <c r="BZ2456" s="52" t="s">
        <v>955</v>
      </c>
    </row>
    <row r="2457" spans="54:78" x14ac:dyDescent="0.3">
      <c r="BB2457" s="105" t="e">
        <f>VLOOKUP(C2457,#REF!, 2,FALSE)</f>
        <v>#REF!</v>
      </c>
      <c r="BP2457" s="52" t="s">
        <v>6532</v>
      </c>
      <c r="BQ2457" s="52" t="s">
        <v>3276</v>
      </c>
      <c r="BR2457" s="52" t="s">
        <v>5577</v>
      </c>
      <c r="BX2457" s="52" t="s">
        <v>6532</v>
      </c>
      <c r="BY2457" s="52" t="s">
        <v>3276</v>
      </c>
      <c r="BZ2457" s="52" t="s">
        <v>5577</v>
      </c>
    </row>
    <row r="2458" spans="54:78" x14ac:dyDescent="0.3">
      <c r="BB2458" s="105" t="e">
        <f>VLOOKUP(C2458,#REF!, 2,FALSE)</f>
        <v>#REF!</v>
      </c>
      <c r="BP2458" s="52" t="s">
        <v>6533</v>
      </c>
      <c r="BQ2458" s="52" t="s">
        <v>3276</v>
      </c>
      <c r="BR2458" s="52" t="s">
        <v>944</v>
      </c>
      <c r="BX2458" s="52" t="s">
        <v>6533</v>
      </c>
      <c r="BY2458" s="52" t="s">
        <v>3276</v>
      </c>
      <c r="BZ2458" s="52" t="s">
        <v>944</v>
      </c>
    </row>
    <row r="2459" spans="54:78" x14ac:dyDescent="0.3">
      <c r="BB2459" s="105" t="e">
        <f>VLOOKUP(C2459,#REF!, 2,FALSE)</f>
        <v>#REF!</v>
      </c>
      <c r="BP2459" s="52" t="s">
        <v>6534</v>
      </c>
      <c r="BQ2459" s="52" t="s">
        <v>3103</v>
      </c>
      <c r="BR2459" s="52" t="s">
        <v>1278</v>
      </c>
      <c r="BX2459" s="52" t="s">
        <v>6534</v>
      </c>
      <c r="BY2459" s="52" t="s">
        <v>3103</v>
      </c>
      <c r="BZ2459" s="52" t="s">
        <v>1278</v>
      </c>
    </row>
    <row r="2460" spans="54:78" x14ac:dyDescent="0.3">
      <c r="BB2460" s="105" t="e">
        <f>VLOOKUP(C2460,#REF!, 2,FALSE)</f>
        <v>#REF!</v>
      </c>
      <c r="BP2460" s="52" t="s">
        <v>6535</v>
      </c>
      <c r="BQ2460" s="52" t="s">
        <v>3099</v>
      </c>
      <c r="BR2460" s="52" t="s">
        <v>1278</v>
      </c>
      <c r="BX2460" s="52" t="s">
        <v>6535</v>
      </c>
      <c r="BY2460" s="52" t="s">
        <v>3099</v>
      </c>
      <c r="BZ2460" s="52" t="s">
        <v>1278</v>
      </c>
    </row>
    <row r="2461" spans="54:78" x14ac:dyDescent="0.3">
      <c r="BB2461" s="105" t="e">
        <f>VLOOKUP(C2461,#REF!, 2,FALSE)</f>
        <v>#REF!</v>
      </c>
      <c r="BP2461" s="52" t="s">
        <v>6536</v>
      </c>
      <c r="BQ2461" s="52" t="s">
        <v>3099</v>
      </c>
      <c r="BR2461" s="52" t="s">
        <v>1278</v>
      </c>
      <c r="BX2461" s="52" t="s">
        <v>6536</v>
      </c>
      <c r="BY2461" s="52" t="s">
        <v>3099</v>
      </c>
      <c r="BZ2461" s="52" t="s">
        <v>1278</v>
      </c>
    </row>
    <row r="2462" spans="54:78" x14ac:dyDescent="0.3">
      <c r="BB2462" s="105" t="e">
        <f>VLOOKUP(C2462,#REF!, 2,FALSE)</f>
        <v>#REF!</v>
      </c>
      <c r="BP2462" s="52" t="s">
        <v>6537</v>
      </c>
      <c r="BQ2462" s="52" t="s">
        <v>3099</v>
      </c>
      <c r="BR2462" s="52" t="s">
        <v>1278</v>
      </c>
      <c r="BX2462" s="52" t="s">
        <v>6537</v>
      </c>
      <c r="BY2462" s="52" t="s">
        <v>3099</v>
      </c>
      <c r="BZ2462" s="52" t="s">
        <v>1278</v>
      </c>
    </row>
    <row r="2463" spans="54:78" x14ac:dyDescent="0.3">
      <c r="BB2463" s="105" t="e">
        <f>VLOOKUP(C2463,#REF!, 2,FALSE)</f>
        <v>#REF!</v>
      </c>
      <c r="BP2463" s="52" t="s">
        <v>6538</v>
      </c>
      <c r="BQ2463" s="52" t="s">
        <v>3042</v>
      </c>
      <c r="BR2463" s="52" t="s">
        <v>1278</v>
      </c>
      <c r="BX2463" s="52" t="s">
        <v>6538</v>
      </c>
      <c r="BY2463" s="52" t="s">
        <v>3042</v>
      </c>
      <c r="BZ2463" s="52" t="s">
        <v>1278</v>
      </c>
    </row>
    <row r="2464" spans="54:78" x14ac:dyDescent="0.3">
      <c r="BB2464" s="105" t="e">
        <f>VLOOKUP(C2464,#REF!, 2,FALSE)</f>
        <v>#REF!</v>
      </c>
      <c r="BP2464" s="52" t="s">
        <v>6539</v>
      </c>
      <c r="BQ2464" s="52" t="s">
        <v>3042</v>
      </c>
      <c r="BR2464" s="52" t="s">
        <v>1278</v>
      </c>
      <c r="BX2464" s="52" t="s">
        <v>6539</v>
      </c>
      <c r="BY2464" s="52" t="s">
        <v>3042</v>
      </c>
      <c r="BZ2464" s="52" t="s">
        <v>1278</v>
      </c>
    </row>
    <row r="2465" spans="54:78" x14ac:dyDescent="0.3">
      <c r="BB2465" s="105" t="e">
        <f>VLOOKUP(C2465,#REF!, 2,FALSE)</f>
        <v>#REF!</v>
      </c>
      <c r="BP2465" s="52" t="s">
        <v>6540</v>
      </c>
      <c r="BQ2465" s="52" t="s">
        <v>1350</v>
      </c>
      <c r="BR2465" s="52" t="s">
        <v>5387</v>
      </c>
      <c r="BX2465" s="52" t="s">
        <v>6540</v>
      </c>
      <c r="BY2465" s="52" t="s">
        <v>1350</v>
      </c>
      <c r="BZ2465" s="52" t="s">
        <v>5387</v>
      </c>
    </row>
    <row r="2466" spans="54:78" x14ac:dyDescent="0.3">
      <c r="BB2466" s="105" t="e">
        <f>VLOOKUP(C2466,#REF!, 2,FALSE)</f>
        <v>#REF!</v>
      </c>
      <c r="BP2466" s="52" t="s">
        <v>6542</v>
      </c>
      <c r="BQ2466" s="52" t="s">
        <v>624</v>
      </c>
      <c r="BR2466" s="52" t="s">
        <v>6543</v>
      </c>
      <c r="BX2466" s="52" t="s">
        <v>6542</v>
      </c>
      <c r="BY2466" s="52" t="s">
        <v>624</v>
      </c>
      <c r="BZ2466" s="52" t="s">
        <v>6543</v>
      </c>
    </row>
    <row r="2467" spans="54:78" x14ac:dyDescent="0.3">
      <c r="BB2467" s="105" t="e">
        <f>VLOOKUP(C2467,#REF!, 2,FALSE)</f>
        <v>#REF!</v>
      </c>
      <c r="BP2467" s="52" t="s">
        <v>6544</v>
      </c>
      <c r="BQ2467" s="52" t="s">
        <v>675</v>
      </c>
      <c r="BR2467" s="52" t="s">
        <v>6545</v>
      </c>
      <c r="BX2467" s="52" t="s">
        <v>6544</v>
      </c>
      <c r="BY2467" s="52" t="s">
        <v>675</v>
      </c>
      <c r="BZ2467" s="52" t="s">
        <v>6545</v>
      </c>
    </row>
    <row r="2468" spans="54:78" x14ac:dyDescent="0.3">
      <c r="BB2468" s="105" t="e">
        <f>VLOOKUP(C2468,#REF!, 2,FALSE)</f>
        <v>#REF!</v>
      </c>
      <c r="BP2468" s="52" t="s">
        <v>6546</v>
      </c>
      <c r="BQ2468" s="52" t="s">
        <v>645</v>
      </c>
      <c r="BR2468" s="52" t="s">
        <v>2834</v>
      </c>
      <c r="BX2468" s="52" t="s">
        <v>6546</v>
      </c>
      <c r="BY2468" s="52" t="s">
        <v>645</v>
      </c>
      <c r="BZ2468" s="52" t="s">
        <v>2834</v>
      </c>
    </row>
    <row r="2469" spans="54:78" x14ac:dyDescent="0.3">
      <c r="BB2469" s="105" t="e">
        <f>VLOOKUP(C2469,#REF!, 2,FALSE)</f>
        <v>#REF!</v>
      </c>
      <c r="BP2469" s="52" t="s">
        <v>6547</v>
      </c>
      <c r="BQ2469" s="52" t="s">
        <v>936</v>
      </c>
      <c r="BR2469" s="52" t="s">
        <v>6549</v>
      </c>
      <c r="BX2469" s="52" t="s">
        <v>6547</v>
      </c>
      <c r="BY2469" s="52" t="s">
        <v>936</v>
      </c>
      <c r="BZ2469" s="52" t="s">
        <v>6549</v>
      </c>
    </row>
    <row r="2470" spans="54:78" x14ac:dyDescent="0.3">
      <c r="BB2470" s="105" t="e">
        <f>VLOOKUP(C2470,#REF!, 2,FALSE)</f>
        <v>#REF!</v>
      </c>
      <c r="BP2470" s="52" t="s">
        <v>1182</v>
      </c>
      <c r="BQ2470" s="52" t="s">
        <v>17035</v>
      </c>
      <c r="BR2470" s="52" t="s">
        <v>6550</v>
      </c>
      <c r="BX2470" s="52" t="s">
        <v>1182</v>
      </c>
      <c r="BY2470" s="52" t="s">
        <v>17035</v>
      </c>
      <c r="BZ2470" s="52" t="s">
        <v>6550</v>
      </c>
    </row>
    <row r="2471" spans="54:78" x14ac:dyDescent="0.3">
      <c r="BB2471" s="105" t="e">
        <f>VLOOKUP(C2471,#REF!, 2,FALSE)</f>
        <v>#REF!</v>
      </c>
      <c r="BP2471" s="52" t="s">
        <v>6551</v>
      </c>
      <c r="BQ2471" s="52" t="s">
        <v>17035</v>
      </c>
      <c r="BR2471" s="52" t="s">
        <v>4732</v>
      </c>
      <c r="BX2471" s="52" t="s">
        <v>6551</v>
      </c>
      <c r="BY2471" s="52" t="s">
        <v>17035</v>
      </c>
      <c r="BZ2471" s="52" t="s">
        <v>4732</v>
      </c>
    </row>
    <row r="2472" spans="54:78" x14ac:dyDescent="0.3">
      <c r="BB2472" s="105" t="e">
        <f>VLOOKUP(C2472,#REF!, 2,FALSE)</f>
        <v>#REF!</v>
      </c>
      <c r="BP2472" s="52" t="s">
        <v>6553</v>
      </c>
      <c r="BQ2472" s="52" t="s">
        <v>857</v>
      </c>
      <c r="BR2472" s="52" t="s">
        <v>6554</v>
      </c>
      <c r="BX2472" s="52" t="s">
        <v>6553</v>
      </c>
      <c r="BY2472" s="52" t="s">
        <v>857</v>
      </c>
      <c r="BZ2472" s="52" t="s">
        <v>6554</v>
      </c>
    </row>
    <row r="2473" spans="54:78" x14ac:dyDescent="0.3">
      <c r="BB2473" s="105" t="e">
        <f>VLOOKUP(C2473,#REF!, 2,FALSE)</f>
        <v>#REF!</v>
      </c>
      <c r="BP2473" s="52" t="s">
        <v>6555</v>
      </c>
      <c r="BQ2473" s="52" t="s">
        <v>3276</v>
      </c>
      <c r="BR2473" s="52" t="s">
        <v>6556</v>
      </c>
      <c r="BX2473" s="52" t="s">
        <v>6555</v>
      </c>
      <c r="BY2473" s="52" t="s">
        <v>3276</v>
      </c>
      <c r="BZ2473" s="52" t="s">
        <v>6556</v>
      </c>
    </row>
    <row r="2474" spans="54:78" x14ac:dyDescent="0.3">
      <c r="BB2474" s="105" t="e">
        <f>VLOOKUP(C2474,#REF!, 2,FALSE)</f>
        <v>#REF!</v>
      </c>
      <c r="BP2474" s="52" t="s">
        <v>6557</v>
      </c>
      <c r="BQ2474" s="52" t="s">
        <v>630</v>
      </c>
      <c r="BR2474" s="52" t="s">
        <v>6558</v>
      </c>
      <c r="BX2474" s="52" t="s">
        <v>6557</v>
      </c>
      <c r="BY2474" s="52" t="s">
        <v>630</v>
      </c>
      <c r="BZ2474" s="52" t="s">
        <v>6558</v>
      </c>
    </row>
    <row r="2475" spans="54:78" x14ac:dyDescent="0.3">
      <c r="BB2475" s="105" t="e">
        <f>VLOOKUP(C2475,#REF!, 2,FALSE)</f>
        <v>#REF!</v>
      </c>
      <c r="BP2475" s="52" t="s">
        <v>6559</v>
      </c>
      <c r="BQ2475" s="52" t="s">
        <v>675</v>
      </c>
      <c r="BR2475" s="52" t="s">
        <v>6560</v>
      </c>
      <c r="BX2475" s="52" t="s">
        <v>6559</v>
      </c>
      <c r="BY2475" s="52" t="s">
        <v>675</v>
      </c>
      <c r="BZ2475" s="52" t="s">
        <v>6560</v>
      </c>
    </row>
    <row r="2476" spans="54:78" x14ac:dyDescent="0.3">
      <c r="BB2476" s="105" t="e">
        <f>VLOOKUP(C2476,#REF!, 2,FALSE)</f>
        <v>#REF!</v>
      </c>
      <c r="BP2476" s="52" t="s">
        <v>6562</v>
      </c>
      <c r="BQ2476" s="52" t="s">
        <v>1280</v>
      </c>
      <c r="BR2476" s="52" t="s">
        <v>6563</v>
      </c>
      <c r="BX2476" s="52" t="s">
        <v>6562</v>
      </c>
      <c r="BY2476" s="52" t="s">
        <v>1280</v>
      </c>
      <c r="BZ2476" s="52" t="s">
        <v>6563</v>
      </c>
    </row>
    <row r="2477" spans="54:78" x14ac:dyDescent="0.3">
      <c r="BB2477" s="105" t="e">
        <f>VLOOKUP(C2477,#REF!, 2,FALSE)</f>
        <v>#REF!</v>
      </c>
      <c r="BP2477" s="52" t="s">
        <v>6564</v>
      </c>
      <c r="BQ2477" s="52" t="s">
        <v>3042</v>
      </c>
      <c r="BR2477" s="52" t="s">
        <v>6565</v>
      </c>
      <c r="BX2477" s="52" t="s">
        <v>6564</v>
      </c>
      <c r="BY2477" s="52" t="s">
        <v>3042</v>
      </c>
      <c r="BZ2477" s="52" t="s">
        <v>6565</v>
      </c>
    </row>
    <row r="2478" spans="54:78" x14ac:dyDescent="0.3">
      <c r="BB2478" s="105" t="e">
        <f>VLOOKUP(C2478,#REF!, 2,FALSE)</f>
        <v>#REF!</v>
      </c>
      <c r="BP2478" s="52" t="s">
        <v>6566</v>
      </c>
      <c r="BQ2478" s="52" t="s">
        <v>645</v>
      </c>
      <c r="BR2478" s="52" t="s">
        <v>6341</v>
      </c>
      <c r="BX2478" s="52" t="s">
        <v>6566</v>
      </c>
      <c r="BY2478" s="52" t="s">
        <v>645</v>
      </c>
      <c r="BZ2478" s="52" t="s">
        <v>6341</v>
      </c>
    </row>
    <row r="2479" spans="54:78" x14ac:dyDescent="0.3">
      <c r="BB2479" s="105" t="e">
        <f>VLOOKUP(C2479,#REF!, 2,FALSE)</f>
        <v>#REF!</v>
      </c>
      <c r="BP2479" s="52" t="s">
        <v>6568</v>
      </c>
      <c r="BQ2479" s="52" t="s">
        <v>3223</v>
      </c>
      <c r="BR2479" s="52" t="s">
        <v>6569</v>
      </c>
      <c r="BX2479" s="52" t="s">
        <v>6568</v>
      </c>
      <c r="BY2479" s="52" t="s">
        <v>3223</v>
      </c>
      <c r="BZ2479" s="52" t="s">
        <v>6569</v>
      </c>
    </row>
    <row r="2480" spans="54:78" x14ac:dyDescent="0.3">
      <c r="BB2480" s="105" t="e">
        <f>VLOOKUP(C2480,#REF!, 2,FALSE)</f>
        <v>#REF!</v>
      </c>
      <c r="BP2480" s="52" t="s">
        <v>6570</v>
      </c>
      <c r="BQ2480" s="52" t="s">
        <v>2993</v>
      </c>
      <c r="BR2480" s="52" t="s">
        <v>2993</v>
      </c>
      <c r="BX2480" s="52" t="s">
        <v>6570</v>
      </c>
      <c r="BY2480" s="52" t="s">
        <v>2993</v>
      </c>
      <c r="BZ2480" s="52" t="s">
        <v>2993</v>
      </c>
    </row>
    <row r="2481" spans="54:78" x14ac:dyDescent="0.3">
      <c r="BB2481" s="105" t="e">
        <f>VLOOKUP(C2481,#REF!, 2,FALSE)</f>
        <v>#REF!</v>
      </c>
      <c r="BP2481" s="52" t="s">
        <v>1183</v>
      </c>
      <c r="BQ2481" s="52" t="s">
        <v>2988</v>
      </c>
      <c r="BR2481" s="52" t="s">
        <v>6571</v>
      </c>
      <c r="BX2481" s="52" t="s">
        <v>1183</v>
      </c>
      <c r="BY2481" s="52" t="s">
        <v>2988</v>
      </c>
      <c r="BZ2481" s="52" t="s">
        <v>6571</v>
      </c>
    </row>
    <row r="2482" spans="54:78" x14ac:dyDescent="0.3">
      <c r="BB2482" s="105" t="e">
        <f>VLOOKUP(C2482,#REF!, 2,FALSE)</f>
        <v>#REF!</v>
      </c>
      <c r="BP2482" s="52" t="s">
        <v>6572</v>
      </c>
      <c r="BQ2482" s="52" t="s">
        <v>2993</v>
      </c>
      <c r="BR2482" s="52" t="s">
        <v>2993</v>
      </c>
      <c r="BX2482" s="52" t="s">
        <v>6572</v>
      </c>
      <c r="BY2482" s="52" t="s">
        <v>2993</v>
      </c>
      <c r="BZ2482" s="52" t="s">
        <v>2993</v>
      </c>
    </row>
    <row r="2483" spans="54:78" x14ac:dyDescent="0.3">
      <c r="BB2483" s="105" t="e">
        <f>VLOOKUP(C2483,#REF!, 2,FALSE)</f>
        <v>#REF!</v>
      </c>
      <c r="BP2483" s="52" t="s">
        <v>6573</v>
      </c>
      <c r="BQ2483" s="52" t="s">
        <v>857</v>
      </c>
      <c r="BR2483" s="52" t="s">
        <v>1076</v>
      </c>
      <c r="BX2483" s="52" t="s">
        <v>6573</v>
      </c>
      <c r="BY2483" s="52" t="s">
        <v>857</v>
      </c>
      <c r="BZ2483" s="52" t="s">
        <v>1076</v>
      </c>
    </row>
    <row r="2484" spans="54:78" x14ac:dyDescent="0.3">
      <c r="BB2484" s="105" t="e">
        <f>VLOOKUP(C2484,#REF!, 2,FALSE)</f>
        <v>#REF!</v>
      </c>
      <c r="BP2484" s="52" t="s">
        <v>1184</v>
      </c>
      <c r="BQ2484" s="52" t="s">
        <v>860</v>
      </c>
      <c r="BR2484" s="52" t="s">
        <v>6575</v>
      </c>
      <c r="BX2484" s="52" t="s">
        <v>1184</v>
      </c>
      <c r="BY2484" s="52" t="s">
        <v>860</v>
      </c>
      <c r="BZ2484" s="52" t="s">
        <v>6575</v>
      </c>
    </row>
    <row r="2485" spans="54:78" x14ac:dyDescent="0.3">
      <c r="BB2485" s="105" t="e">
        <f>VLOOKUP(C2485,#REF!, 2,FALSE)</f>
        <v>#REF!</v>
      </c>
      <c r="BP2485" s="52" t="s">
        <v>6576</v>
      </c>
      <c r="BQ2485" s="52" t="s">
        <v>636</v>
      </c>
      <c r="BR2485" s="52" t="s">
        <v>4467</v>
      </c>
      <c r="BX2485" s="52" t="s">
        <v>6576</v>
      </c>
      <c r="BY2485" s="52" t="s">
        <v>636</v>
      </c>
      <c r="BZ2485" s="52" t="s">
        <v>4467</v>
      </c>
    </row>
    <row r="2486" spans="54:78" x14ac:dyDescent="0.3">
      <c r="BB2486" s="105" t="e">
        <f>VLOOKUP(C2486,#REF!, 2,FALSE)</f>
        <v>#REF!</v>
      </c>
      <c r="BP2486" s="52" t="s">
        <v>6577</v>
      </c>
      <c r="BQ2486" s="52" t="s">
        <v>722</v>
      </c>
      <c r="BR2486" s="52" t="s">
        <v>6578</v>
      </c>
      <c r="BX2486" s="52" t="s">
        <v>6577</v>
      </c>
      <c r="BY2486" s="52" t="s">
        <v>722</v>
      </c>
      <c r="BZ2486" s="52" t="s">
        <v>6578</v>
      </c>
    </row>
    <row r="2487" spans="54:78" x14ac:dyDescent="0.3">
      <c r="BB2487" s="105" t="e">
        <f>VLOOKUP(C2487,#REF!, 2,FALSE)</f>
        <v>#REF!</v>
      </c>
      <c r="BP2487" s="52" t="s">
        <v>6579</v>
      </c>
      <c r="BQ2487" s="52" t="s">
        <v>668</v>
      </c>
      <c r="BR2487" s="52" t="s">
        <v>6580</v>
      </c>
      <c r="BX2487" s="52" t="s">
        <v>6579</v>
      </c>
      <c r="BY2487" s="52" t="s">
        <v>668</v>
      </c>
      <c r="BZ2487" s="52" t="s">
        <v>6580</v>
      </c>
    </row>
    <row r="2488" spans="54:78" x14ac:dyDescent="0.3">
      <c r="BB2488" s="105" t="e">
        <f>VLOOKUP(C2488,#REF!, 2,FALSE)</f>
        <v>#REF!</v>
      </c>
      <c r="BP2488" s="52" t="s">
        <v>1185</v>
      </c>
      <c r="BQ2488" s="52" t="s">
        <v>722</v>
      </c>
      <c r="BR2488" s="52" t="s">
        <v>6581</v>
      </c>
      <c r="BX2488" s="52" t="s">
        <v>1185</v>
      </c>
      <c r="BY2488" s="52" t="s">
        <v>722</v>
      </c>
      <c r="BZ2488" s="52" t="s">
        <v>6581</v>
      </c>
    </row>
    <row r="2489" spans="54:78" x14ac:dyDescent="0.3">
      <c r="BB2489" s="105" t="e">
        <f>VLOOKUP(C2489,#REF!, 2,FALSE)</f>
        <v>#REF!</v>
      </c>
      <c r="BP2489" s="52" t="s">
        <v>6582</v>
      </c>
      <c r="BQ2489" s="52" t="s">
        <v>17035</v>
      </c>
      <c r="BR2489" s="52" t="s">
        <v>6583</v>
      </c>
      <c r="BX2489" s="52" t="s">
        <v>6582</v>
      </c>
      <c r="BY2489" s="52" t="s">
        <v>17035</v>
      </c>
      <c r="BZ2489" s="52" t="s">
        <v>6583</v>
      </c>
    </row>
    <row r="2490" spans="54:78" x14ac:dyDescent="0.3">
      <c r="BB2490" s="105" t="e">
        <f>VLOOKUP(C2490,#REF!, 2,FALSE)</f>
        <v>#REF!</v>
      </c>
      <c r="BP2490" s="52" t="s">
        <v>1186</v>
      </c>
      <c r="BQ2490" s="52" t="s">
        <v>722</v>
      </c>
      <c r="BR2490" s="52" t="s">
        <v>6584</v>
      </c>
      <c r="BX2490" s="52" t="s">
        <v>1186</v>
      </c>
      <c r="BY2490" s="52" t="s">
        <v>722</v>
      </c>
      <c r="BZ2490" s="52" t="s">
        <v>6584</v>
      </c>
    </row>
    <row r="2491" spans="54:78" x14ac:dyDescent="0.3">
      <c r="BB2491" s="105" t="e">
        <f>VLOOKUP(C2491,#REF!, 2,FALSE)</f>
        <v>#REF!</v>
      </c>
      <c r="BP2491" s="52" t="s">
        <v>173</v>
      </c>
      <c r="BQ2491" s="52" t="s">
        <v>3223</v>
      </c>
      <c r="BR2491" s="52" t="s">
        <v>6585</v>
      </c>
      <c r="BX2491" s="52" t="s">
        <v>173</v>
      </c>
      <c r="BY2491" s="52" t="s">
        <v>3223</v>
      </c>
      <c r="BZ2491" s="52" t="s">
        <v>6585</v>
      </c>
    </row>
    <row r="2492" spans="54:78" x14ac:dyDescent="0.3">
      <c r="BB2492" s="105" t="e">
        <f>VLOOKUP(C2492,#REF!, 2,FALSE)</f>
        <v>#REF!</v>
      </c>
      <c r="BP2492" s="52" t="s">
        <v>6587</v>
      </c>
      <c r="BQ2492" s="52" t="s">
        <v>17035</v>
      </c>
      <c r="BR2492" s="52" t="s">
        <v>6588</v>
      </c>
      <c r="BX2492" s="52" t="s">
        <v>6587</v>
      </c>
      <c r="BY2492" s="52" t="s">
        <v>17035</v>
      </c>
      <c r="BZ2492" s="52" t="s">
        <v>6588</v>
      </c>
    </row>
    <row r="2493" spans="54:78" x14ac:dyDescent="0.3">
      <c r="BB2493" s="105" t="e">
        <f>VLOOKUP(C2493,#REF!, 2,FALSE)</f>
        <v>#REF!</v>
      </c>
      <c r="BP2493" s="52" t="s">
        <v>1187</v>
      </c>
      <c r="BQ2493" s="52" t="s">
        <v>3059</v>
      </c>
      <c r="BR2493" s="52" t="s">
        <v>4638</v>
      </c>
      <c r="BX2493" s="52" t="s">
        <v>1187</v>
      </c>
      <c r="BY2493" s="52" t="s">
        <v>3059</v>
      </c>
      <c r="BZ2493" s="52" t="s">
        <v>4638</v>
      </c>
    </row>
    <row r="2494" spans="54:78" x14ac:dyDescent="0.3">
      <c r="BB2494" s="105" t="e">
        <f>VLOOKUP(C2494,#REF!, 2,FALSE)</f>
        <v>#REF!</v>
      </c>
      <c r="BP2494" s="52" t="s">
        <v>6589</v>
      </c>
      <c r="BQ2494" s="52" t="s">
        <v>1280</v>
      </c>
      <c r="BR2494" s="52" t="s">
        <v>2993</v>
      </c>
      <c r="BX2494" s="52" t="s">
        <v>6589</v>
      </c>
      <c r="BY2494" s="52" t="s">
        <v>1280</v>
      </c>
      <c r="BZ2494" s="52" t="s">
        <v>2993</v>
      </c>
    </row>
    <row r="2495" spans="54:78" x14ac:dyDescent="0.3">
      <c r="BB2495" s="105" t="e">
        <f>VLOOKUP(C2495,#REF!, 2,FALSE)</f>
        <v>#REF!</v>
      </c>
      <c r="BP2495" s="52" t="s">
        <v>6590</v>
      </c>
      <c r="BQ2495" s="52" t="s">
        <v>636</v>
      </c>
      <c r="BR2495" s="52" t="s">
        <v>6022</v>
      </c>
      <c r="BX2495" s="52" t="s">
        <v>6590</v>
      </c>
      <c r="BY2495" s="52" t="s">
        <v>636</v>
      </c>
      <c r="BZ2495" s="52" t="s">
        <v>6022</v>
      </c>
    </row>
    <row r="2496" spans="54:78" x14ac:dyDescent="0.3">
      <c r="BB2496" s="105" t="e">
        <f>VLOOKUP(C2496,#REF!, 2,FALSE)</f>
        <v>#REF!</v>
      </c>
      <c r="BP2496" s="52" t="s">
        <v>1188</v>
      </c>
      <c r="BQ2496" s="52" t="s">
        <v>1011</v>
      </c>
      <c r="BR2496" s="52" t="s">
        <v>5691</v>
      </c>
      <c r="BX2496" s="52" t="s">
        <v>1188</v>
      </c>
      <c r="BY2496" s="52" t="s">
        <v>1011</v>
      </c>
      <c r="BZ2496" s="52" t="s">
        <v>5691</v>
      </c>
    </row>
    <row r="2497" spans="54:78" x14ac:dyDescent="0.3">
      <c r="BB2497" s="105" t="e">
        <f>VLOOKUP(C2497,#REF!, 2,FALSE)</f>
        <v>#REF!</v>
      </c>
      <c r="BP2497" s="52" t="s">
        <v>1189</v>
      </c>
      <c r="BQ2497" s="52" t="s">
        <v>1011</v>
      </c>
      <c r="BR2497" s="52" t="s">
        <v>1526</v>
      </c>
      <c r="BX2497" s="52" t="s">
        <v>1189</v>
      </c>
      <c r="BY2497" s="52" t="s">
        <v>1011</v>
      </c>
      <c r="BZ2497" s="52" t="s">
        <v>1526</v>
      </c>
    </row>
    <row r="2498" spans="54:78" x14ac:dyDescent="0.3">
      <c r="BB2498" s="105" t="e">
        <f>VLOOKUP(C2498,#REF!, 2,FALSE)</f>
        <v>#REF!</v>
      </c>
      <c r="BP2498" s="52" t="s">
        <v>6593</v>
      </c>
      <c r="BQ2498" s="52" t="s">
        <v>17035</v>
      </c>
      <c r="BR2498" s="52" t="s">
        <v>6594</v>
      </c>
      <c r="BX2498" s="52" t="s">
        <v>6593</v>
      </c>
      <c r="BY2498" s="52" t="s">
        <v>17035</v>
      </c>
      <c r="BZ2498" s="52" t="s">
        <v>6594</v>
      </c>
    </row>
    <row r="2499" spans="54:78" x14ac:dyDescent="0.3">
      <c r="BB2499" s="105" t="e">
        <f>VLOOKUP(C2499,#REF!, 2,FALSE)</f>
        <v>#REF!</v>
      </c>
      <c r="BP2499" s="52" t="s">
        <v>1190</v>
      </c>
      <c r="BQ2499" s="52" t="s">
        <v>1011</v>
      </c>
      <c r="BR2499" s="52" t="s">
        <v>6595</v>
      </c>
      <c r="BX2499" s="52" t="s">
        <v>1190</v>
      </c>
      <c r="BY2499" s="52" t="s">
        <v>1011</v>
      </c>
      <c r="BZ2499" s="52" t="s">
        <v>6595</v>
      </c>
    </row>
    <row r="2500" spans="54:78" x14ac:dyDescent="0.3">
      <c r="BB2500" s="105" t="e">
        <f>VLOOKUP(C2500,#REF!, 2,FALSE)</f>
        <v>#REF!</v>
      </c>
      <c r="BP2500" s="52" t="s">
        <v>6596</v>
      </c>
      <c r="BQ2500" s="52" t="s">
        <v>17035</v>
      </c>
      <c r="BR2500" s="52" t="s">
        <v>6597</v>
      </c>
      <c r="BX2500" s="52" t="s">
        <v>6596</v>
      </c>
      <c r="BY2500" s="52" t="s">
        <v>17035</v>
      </c>
      <c r="BZ2500" s="52" t="s">
        <v>6597</v>
      </c>
    </row>
    <row r="2501" spans="54:78" x14ac:dyDescent="0.3">
      <c r="BB2501" s="105" t="e">
        <f>VLOOKUP(C2501,#REF!, 2,FALSE)</f>
        <v>#REF!</v>
      </c>
      <c r="BP2501" s="52" t="s">
        <v>1191</v>
      </c>
      <c r="BQ2501" s="52" t="s">
        <v>1350</v>
      </c>
      <c r="BR2501" s="52" t="s">
        <v>2306</v>
      </c>
      <c r="BX2501" s="52" t="s">
        <v>1191</v>
      </c>
      <c r="BY2501" s="52" t="s">
        <v>1350</v>
      </c>
      <c r="BZ2501" s="52" t="s">
        <v>2306</v>
      </c>
    </row>
    <row r="2502" spans="54:78" x14ac:dyDescent="0.3">
      <c r="BB2502" s="105" t="e">
        <f>VLOOKUP(C2502,#REF!, 2,FALSE)</f>
        <v>#REF!</v>
      </c>
      <c r="BP2502" s="52" t="s">
        <v>6598</v>
      </c>
      <c r="BQ2502" s="52" t="s">
        <v>1350</v>
      </c>
      <c r="BR2502" s="52" t="s">
        <v>6599</v>
      </c>
      <c r="BX2502" s="52" t="s">
        <v>6598</v>
      </c>
      <c r="BY2502" s="52" t="s">
        <v>1350</v>
      </c>
      <c r="BZ2502" s="52" t="s">
        <v>6599</v>
      </c>
    </row>
    <row r="2503" spans="54:78" x14ac:dyDescent="0.3">
      <c r="BB2503" s="105" t="e">
        <f>VLOOKUP(C2503,#REF!, 2,FALSE)</f>
        <v>#REF!</v>
      </c>
      <c r="BP2503" s="52" t="s">
        <v>6600</v>
      </c>
      <c r="BQ2503" s="52" t="s">
        <v>17035</v>
      </c>
      <c r="BR2503" s="52" t="s">
        <v>6601</v>
      </c>
      <c r="BX2503" s="52" t="s">
        <v>6600</v>
      </c>
      <c r="BY2503" s="52" t="s">
        <v>17035</v>
      </c>
      <c r="BZ2503" s="52" t="s">
        <v>6601</v>
      </c>
    </row>
    <row r="2504" spans="54:78" x14ac:dyDescent="0.3">
      <c r="BB2504" s="105" t="e">
        <f>VLOOKUP(C2504,#REF!, 2,FALSE)</f>
        <v>#REF!</v>
      </c>
      <c r="BP2504" s="52" t="s">
        <v>6602</v>
      </c>
      <c r="BQ2504" s="52" t="s">
        <v>2993</v>
      </c>
      <c r="BR2504" s="52" t="s">
        <v>6603</v>
      </c>
      <c r="BX2504" s="52" t="s">
        <v>6602</v>
      </c>
      <c r="BY2504" s="52" t="s">
        <v>2993</v>
      </c>
      <c r="BZ2504" s="52" t="s">
        <v>6603</v>
      </c>
    </row>
    <row r="2505" spans="54:78" x14ac:dyDescent="0.3">
      <c r="BB2505" s="105" t="e">
        <f>VLOOKUP(C2505,#REF!, 2,FALSE)</f>
        <v>#REF!</v>
      </c>
      <c r="BP2505" s="52" t="s">
        <v>6604</v>
      </c>
      <c r="BQ2505" s="52" t="s">
        <v>17035</v>
      </c>
      <c r="BR2505" s="52" t="s">
        <v>1382</v>
      </c>
      <c r="BX2505" s="52" t="s">
        <v>6604</v>
      </c>
      <c r="BY2505" s="52" t="s">
        <v>17035</v>
      </c>
      <c r="BZ2505" s="52" t="s">
        <v>1382</v>
      </c>
    </row>
    <row r="2506" spans="54:78" x14ac:dyDescent="0.3">
      <c r="BB2506" s="105" t="e">
        <f>VLOOKUP(C2506,#REF!, 2,FALSE)</f>
        <v>#REF!</v>
      </c>
      <c r="BP2506" s="52" t="s">
        <v>6605</v>
      </c>
      <c r="BQ2506" s="52" t="s">
        <v>645</v>
      </c>
      <c r="BR2506" s="52" t="s">
        <v>4549</v>
      </c>
      <c r="BX2506" s="52" t="s">
        <v>6605</v>
      </c>
      <c r="BY2506" s="52" t="s">
        <v>645</v>
      </c>
      <c r="BZ2506" s="52" t="s">
        <v>4549</v>
      </c>
    </row>
    <row r="2507" spans="54:78" x14ac:dyDescent="0.3">
      <c r="BB2507" s="105" t="e">
        <f>VLOOKUP(C2507,#REF!, 2,FALSE)</f>
        <v>#REF!</v>
      </c>
      <c r="BP2507" s="52" t="s">
        <v>87</v>
      </c>
      <c r="BQ2507" s="52" t="s">
        <v>1350</v>
      </c>
      <c r="BR2507" s="52" t="s">
        <v>2454</v>
      </c>
      <c r="BX2507" s="52" t="s">
        <v>87</v>
      </c>
      <c r="BY2507" s="52" t="s">
        <v>1350</v>
      </c>
      <c r="BZ2507" s="52" t="s">
        <v>2454</v>
      </c>
    </row>
    <row r="2508" spans="54:78" x14ac:dyDescent="0.3">
      <c r="BB2508" s="105" t="e">
        <f>VLOOKUP(C2508,#REF!, 2,FALSE)</f>
        <v>#REF!</v>
      </c>
      <c r="BP2508" s="52" t="s">
        <v>6606</v>
      </c>
      <c r="BQ2508" s="52" t="s">
        <v>722</v>
      </c>
      <c r="BR2508" s="52" t="s">
        <v>6607</v>
      </c>
      <c r="BX2508" s="52" t="s">
        <v>6606</v>
      </c>
      <c r="BY2508" s="52" t="s">
        <v>722</v>
      </c>
      <c r="BZ2508" s="52" t="s">
        <v>6607</v>
      </c>
    </row>
    <row r="2509" spans="54:78" x14ac:dyDescent="0.3">
      <c r="BB2509" s="105" t="e">
        <f>VLOOKUP(C2509,#REF!, 2,FALSE)</f>
        <v>#REF!</v>
      </c>
      <c r="BP2509" s="52" t="s">
        <v>6608</v>
      </c>
      <c r="BQ2509" s="52" t="s">
        <v>1350</v>
      </c>
      <c r="BR2509" s="52" t="s">
        <v>2117</v>
      </c>
      <c r="BX2509" s="52" t="s">
        <v>6608</v>
      </c>
      <c r="BY2509" s="52" t="s">
        <v>1350</v>
      </c>
      <c r="BZ2509" s="52" t="s">
        <v>2117</v>
      </c>
    </row>
    <row r="2510" spans="54:78" x14ac:dyDescent="0.3">
      <c r="BB2510" s="105" t="e">
        <f>VLOOKUP(C2510,#REF!, 2,FALSE)</f>
        <v>#REF!</v>
      </c>
      <c r="BP2510" s="52" t="s">
        <v>1192</v>
      </c>
      <c r="BQ2510" s="52" t="s">
        <v>1350</v>
      </c>
      <c r="BR2510" s="52" t="s">
        <v>6509</v>
      </c>
      <c r="BX2510" s="52" t="s">
        <v>1192</v>
      </c>
      <c r="BY2510" s="52" t="s">
        <v>1350</v>
      </c>
      <c r="BZ2510" s="52" t="s">
        <v>6509</v>
      </c>
    </row>
    <row r="2511" spans="54:78" x14ac:dyDescent="0.3">
      <c r="BB2511" s="105" t="e">
        <f>VLOOKUP(C2511,#REF!, 2,FALSE)</f>
        <v>#REF!</v>
      </c>
      <c r="BP2511" s="52" t="s">
        <v>136</v>
      </c>
      <c r="BQ2511" s="52" t="s">
        <v>726</v>
      </c>
      <c r="BR2511" s="52" t="s">
        <v>666</v>
      </c>
      <c r="BX2511" s="52" t="s">
        <v>136</v>
      </c>
      <c r="BY2511" s="52" t="s">
        <v>726</v>
      </c>
      <c r="BZ2511" s="52" t="s">
        <v>666</v>
      </c>
    </row>
    <row r="2512" spans="54:78" x14ac:dyDescent="0.3">
      <c r="BB2512" s="105" t="e">
        <f>VLOOKUP(C2512,#REF!, 2,FALSE)</f>
        <v>#REF!</v>
      </c>
      <c r="BP2512" s="52" t="s">
        <v>1193</v>
      </c>
      <c r="BQ2512" s="52" t="s">
        <v>1350</v>
      </c>
      <c r="BR2512" s="52" t="s">
        <v>6609</v>
      </c>
      <c r="BX2512" s="52" t="s">
        <v>1193</v>
      </c>
      <c r="BY2512" s="52" t="s">
        <v>1350</v>
      </c>
      <c r="BZ2512" s="52" t="s">
        <v>6609</v>
      </c>
    </row>
    <row r="2513" spans="54:78" x14ac:dyDescent="0.3">
      <c r="BB2513" s="105" t="e">
        <f>VLOOKUP(C2513,#REF!, 2,FALSE)</f>
        <v>#REF!</v>
      </c>
      <c r="BP2513" s="52" t="s">
        <v>6610</v>
      </c>
      <c r="BQ2513" s="52" t="s">
        <v>1350</v>
      </c>
      <c r="BR2513" s="52" t="s">
        <v>6611</v>
      </c>
      <c r="BX2513" s="52" t="s">
        <v>6610</v>
      </c>
      <c r="BY2513" s="52" t="s">
        <v>1350</v>
      </c>
      <c r="BZ2513" s="52" t="s">
        <v>6611</v>
      </c>
    </row>
    <row r="2514" spans="54:78" x14ac:dyDescent="0.3">
      <c r="BB2514" s="105" t="e">
        <f>VLOOKUP(C2514,#REF!, 2,FALSE)</f>
        <v>#REF!</v>
      </c>
      <c r="BP2514" s="52" t="s">
        <v>6612</v>
      </c>
      <c r="BQ2514" s="52" t="s">
        <v>669</v>
      </c>
      <c r="BR2514" s="52" t="s">
        <v>6613</v>
      </c>
      <c r="BX2514" s="52" t="s">
        <v>6612</v>
      </c>
      <c r="BY2514" s="52" t="s">
        <v>669</v>
      </c>
      <c r="BZ2514" s="52" t="s">
        <v>6613</v>
      </c>
    </row>
    <row r="2515" spans="54:78" x14ac:dyDescent="0.3">
      <c r="BB2515" s="105" t="e">
        <f>VLOOKUP(C2515,#REF!, 2,FALSE)</f>
        <v>#REF!</v>
      </c>
      <c r="BP2515" s="52" t="s">
        <v>6614</v>
      </c>
      <c r="BQ2515" s="52" t="s">
        <v>818</v>
      </c>
      <c r="BR2515" s="52" t="s">
        <v>6616</v>
      </c>
      <c r="BX2515" s="52" t="s">
        <v>6614</v>
      </c>
      <c r="BY2515" s="52" t="s">
        <v>818</v>
      </c>
      <c r="BZ2515" s="52" t="s">
        <v>6616</v>
      </c>
    </row>
    <row r="2516" spans="54:78" x14ac:dyDescent="0.3">
      <c r="BB2516" s="105" t="e">
        <f>VLOOKUP(C2516,#REF!, 2,FALSE)</f>
        <v>#REF!</v>
      </c>
      <c r="BP2516" s="52" t="s">
        <v>6617</v>
      </c>
      <c r="BQ2516" s="52" t="s">
        <v>931</v>
      </c>
      <c r="BR2516" s="52" t="s">
        <v>6462</v>
      </c>
      <c r="BX2516" s="52" t="s">
        <v>6617</v>
      </c>
      <c r="BY2516" s="52" t="s">
        <v>931</v>
      </c>
      <c r="BZ2516" s="52" t="s">
        <v>6462</v>
      </c>
    </row>
    <row r="2517" spans="54:78" x14ac:dyDescent="0.3">
      <c r="BB2517" s="105" t="e">
        <f>VLOOKUP(C2517,#REF!, 2,FALSE)</f>
        <v>#REF!</v>
      </c>
      <c r="BP2517" s="52" t="s">
        <v>6619</v>
      </c>
      <c r="BQ2517" s="52" t="s">
        <v>807</v>
      </c>
      <c r="BR2517" s="52" t="s">
        <v>6620</v>
      </c>
      <c r="BX2517" s="52" t="s">
        <v>6619</v>
      </c>
      <c r="BY2517" s="52" t="s">
        <v>807</v>
      </c>
      <c r="BZ2517" s="52" t="s">
        <v>6620</v>
      </c>
    </row>
    <row r="2518" spans="54:78" x14ac:dyDescent="0.3">
      <c r="BB2518" s="105" t="e">
        <f>VLOOKUP(C2518,#REF!, 2,FALSE)</f>
        <v>#REF!</v>
      </c>
      <c r="BP2518" s="52" t="s">
        <v>6621</v>
      </c>
      <c r="BQ2518" s="52" t="s">
        <v>703</v>
      </c>
      <c r="BR2518" s="52" t="s">
        <v>6622</v>
      </c>
      <c r="BX2518" s="52" t="s">
        <v>6621</v>
      </c>
      <c r="BY2518" s="52" t="s">
        <v>703</v>
      </c>
      <c r="BZ2518" s="52" t="s">
        <v>6622</v>
      </c>
    </row>
    <row r="2519" spans="54:78" x14ac:dyDescent="0.3">
      <c r="BB2519" s="105" t="e">
        <f>VLOOKUP(C2519,#REF!, 2,FALSE)</f>
        <v>#REF!</v>
      </c>
      <c r="BP2519" s="52" t="s">
        <v>6623</v>
      </c>
      <c r="BQ2519" s="52" t="s">
        <v>703</v>
      </c>
      <c r="BR2519" s="52" t="s">
        <v>1746</v>
      </c>
      <c r="BX2519" s="52" t="s">
        <v>6623</v>
      </c>
      <c r="BY2519" s="52" t="s">
        <v>703</v>
      </c>
      <c r="BZ2519" s="52" t="s">
        <v>1746</v>
      </c>
    </row>
    <row r="2520" spans="54:78" x14ac:dyDescent="0.3">
      <c r="BB2520" s="105" t="e">
        <f>VLOOKUP(C2520,#REF!, 2,FALSE)</f>
        <v>#REF!</v>
      </c>
      <c r="BP2520" s="52" t="s">
        <v>6624</v>
      </c>
      <c r="BQ2520" s="52" t="s">
        <v>3016</v>
      </c>
      <c r="BR2520" s="52" t="s">
        <v>6625</v>
      </c>
      <c r="BX2520" s="52" t="s">
        <v>6624</v>
      </c>
      <c r="BY2520" s="52" t="s">
        <v>3016</v>
      </c>
      <c r="BZ2520" s="52" t="s">
        <v>6625</v>
      </c>
    </row>
    <row r="2521" spans="54:78" x14ac:dyDescent="0.3">
      <c r="BB2521" s="105" t="e">
        <f>VLOOKUP(C2521,#REF!, 2,FALSE)</f>
        <v>#REF!</v>
      </c>
      <c r="BP2521" s="52" t="s">
        <v>6626</v>
      </c>
      <c r="BQ2521" s="52" t="s">
        <v>3059</v>
      </c>
      <c r="BR2521" s="52" t="s">
        <v>6627</v>
      </c>
      <c r="BX2521" s="52" t="s">
        <v>6626</v>
      </c>
      <c r="BY2521" s="52" t="s">
        <v>3059</v>
      </c>
      <c r="BZ2521" s="52" t="s">
        <v>6627</v>
      </c>
    </row>
    <row r="2522" spans="54:78" x14ac:dyDescent="0.3">
      <c r="BB2522" s="105" t="e">
        <f>VLOOKUP(C2522,#REF!, 2,FALSE)</f>
        <v>#REF!</v>
      </c>
      <c r="BP2522" s="52" t="s">
        <v>6628</v>
      </c>
      <c r="BQ2522" s="52" t="s">
        <v>807</v>
      </c>
      <c r="BR2522" s="52" t="s">
        <v>6629</v>
      </c>
      <c r="BX2522" s="52" t="s">
        <v>6628</v>
      </c>
      <c r="BY2522" s="52" t="s">
        <v>807</v>
      </c>
      <c r="BZ2522" s="52" t="s">
        <v>6629</v>
      </c>
    </row>
    <row r="2523" spans="54:78" x14ac:dyDescent="0.3">
      <c r="BB2523" s="105" t="e">
        <f>VLOOKUP(C2523,#REF!, 2,FALSE)</f>
        <v>#REF!</v>
      </c>
      <c r="BP2523" s="52" t="s">
        <v>6631</v>
      </c>
      <c r="BQ2523" s="52" t="s">
        <v>667</v>
      </c>
      <c r="BR2523" s="52" t="s">
        <v>6632</v>
      </c>
      <c r="BX2523" s="52" t="s">
        <v>6631</v>
      </c>
      <c r="BY2523" s="52" t="s">
        <v>667</v>
      </c>
      <c r="BZ2523" s="52" t="s">
        <v>6632</v>
      </c>
    </row>
    <row r="2524" spans="54:78" x14ac:dyDescent="0.3">
      <c r="BB2524" s="105" t="e">
        <f>VLOOKUP(C2524,#REF!, 2,FALSE)</f>
        <v>#REF!</v>
      </c>
      <c r="BP2524" s="52" t="s">
        <v>6633</v>
      </c>
      <c r="BQ2524" s="52" t="s">
        <v>795</v>
      </c>
      <c r="BR2524" s="52" t="s">
        <v>6634</v>
      </c>
      <c r="BX2524" s="52" t="s">
        <v>6633</v>
      </c>
      <c r="BY2524" s="52" t="s">
        <v>795</v>
      </c>
      <c r="BZ2524" s="52" t="s">
        <v>6634</v>
      </c>
    </row>
    <row r="2525" spans="54:78" x14ac:dyDescent="0.3">
      <c r="BB2525" s="105" t="e">
        <f>VLOOKUP(C2525,#REF!, 2,FALSE)</f>
        <v>#REF!</v>
      </c>
      <c r="BP2525" s="52" t="s">
        <v>6635</v>
      </c>
      <c r="BQ2525" s="52" t="s">
        <v>2993</v>
      </c>
      <c r="BR2525" s="52" t="s">
        <v>6636</v>
      </c>
      <c r="BX2525" s="52" t="s">
        <v>6635</v>
      </c>
      <c r="BY2525" s="52" t="s">
        <v>2993</v>
      </c>
      <c r="BZ2525" s="52" t="s">
        <v>6636</v>
      </c>
    </row>
    <row r="2526" spans="54:78" x14ac:dyDescent="0.3">
      <c r="BB2526" s="105" t="e">
        <f>VLOOKUP(C2526,#REF!, 2,FALSE)</f>
        <v>#REF!</v>
      </c>
      <c r="BP2526" s="52" t="s">
        <v>6637</v>
      </c>
      <c r="BQ2526" s="52" t="s">
        <v>3103</v>
      </c>
      <c r="BR2526" s="52" t="s">
        <v>6638</v>
      </c>
      <c r="BX2526" s="52" t="s">
        <v>6637</v>
      </c>
      <c r="BY2526" s="52" t="s">
        <v>3103</v>
      </c>
      <c r="BZ2526" s="52" t="s">
        <v>6638</v>
      </c>
    </row>
    <row r="2527" spans="54:78" x14ac:dyDescent="0.3">
      <c r="BB2527" s="105" t="e">
        <f>VLOOKUP(C2527,#REF!, 2,FALSE)</f>
        <v>#REF!</v>
      </c>
      <c r="BP2527" s="52" t="s">
        <v>6639</v>
      </c>
      <c r="BQ2527" s="52" t="s">
        <v>17035</v>
      </c>
      <c r="BR2527" s="52" t="s">
        <v>6640</v>
      </c>
      <c r="BX2527" s="52" t="s">
        <v>6639</v>
      </c>
      <c r="BY2527" s="52" t="s">
        <v>17035</v>
      </c>
      <c r="BZ2527" s="52" t="s">
        <v>6640</v>
      </c>
    </row>
    <row r="2528" spans="54:78" x14ac:dyDescent="0.3">
      <c r="BB2528" s="105" t="e">
        <f>VLOOKUP(C2528,#REF!, 2,FALSE)</f>
        <v>#REF!</v>
      </c>
      <c r="BP2528" s="52" t="s">
        <v>6641</v>
      </c>
      <c r="BQ2528" s="52" t="s">
        <v>17035</v>
      </c>
      <c r="BR2528" s="52" t="s">
        <v>6642</v>
      </c>
      <c r="BX2528" s="52" t="s">
        <v>6641</v>
      </c>
      <c r="BY2528" s="52" t="s">
        <v>17035</v>
      </c>
      <c r="BZ2528" s="52" t="s">
        <v>6642</v>
      </c>
    </row>
    <row r="2529" spans="54:78" x14ac:dyDescent="0.3">
      <c r="BB2529" s="105" t="e">
        <f>VLOOKUP(C2529,#REF!, 2,FALSE)</f>
        <v>#REF!</v>
      </c>
      <c r="BP2529" s="52" t="s">
        <v>1194</v>
      </c>
      <c r="BQ2529" s="52" t="s">
        <v>17038</v>
      </c>
      <c r="BR2529" s="52" t="s">
        <v>6643</v>
      </c>
      <c r="BX2529" s="52" t="s">
        <v>1194</v>
      </c>
      <c r="BY2529" s="52" t="s">
        <v>17038</v>
      </c>
      <c r="BZ2529" s="52" t="s">
        <v>6643</v>
      </c>
    </row>
    <row r="2530" spans="54:78" x14ac:dyDescent="0.3">
      <c r="BB2530" s="105" t="e">
        <f>VLOOKUP(C2530,#REF!, 2,FALSE)</f>
        <v>#REF!</v>
      </c>
      <c r="BP2530" s="52" t="s">
        <v>6644</v>
      </c>
      <c r="BQ2530" s="52" t="s">
        <v>633</v>
      </c>
      <c r="BR2530" s="52" t="s">
        <v>6645</v>
      </c>
      <c r="BX2530" s="52" t="s">
        <v>6644</v>
      </c>
      <c r="BY2530" s="52" t="s">
        <v>633</v>
      </c>
      <c r="BZ2530" s="52" t="s">
        <v>6645</v>
      </c>
    </row>
    <row r="2531" spans="54:78" x14ac:dyDescent="0.3">
      <c r="BB2531" s="105" t="e">
        <f>VLOOKUP(C2531,#REF!, 2,FALSE)</f>
        <v>#REF!</v>
      </c>
      <c r="BP2531" s="52" t="s">
        <v>6646</v>
      </c>
      <c r="BQ2531" s="52" t="s">
        <v>673</v>
      </c>
      <c r="BR2531" s="52" t="s">
        <v>2577</v>
      </c>
      <c r="BX2531" s="52" t="s">
        <v>6646</v>
      </c>
      <c r="BY2531" s="52" t="s">
        <v>673</v>
      </c>
      <c r="BZ2531" s="52" t="s">
        <v>2577</v>
      </c>
    </row>
    <row r="2532" spans="54:78" x14ac:dyDescent="0.3">
      <c r="BB2532" s="105" t="e">
        <f>VLOOKUP(C2532,#REF!, 2,FALSE)</f>
        <v>#REF!</v>
      </c>
      <c r="BP2532" s="52" t="s">
        <v>6647</v>
      </c>
      <c r="BQ2532" s="52" t="s">
        <v>663</v>
      </c>
      <c r="BR2532" s="52" t="s">
        <v>2993</v>
      </c>
      <c r="BX2532" s="52" t="s">
        <v>6647</v>
      </c>
      <c r="BY2532" s="52" t="s">
        <v>663</v>
      </c>
      <c r="BZ2532" s="52" t="s">
        <v>2993</v>
      </c>
    </row>
    <row r="2533" spans="54:78" x14ac:dyDescent="0.3">
      <c r="BB2533" s="105" t="e">
        <f>VLOOKUP(C2533,#REF!, 2,FALSE)</f>
        <v>#REF!</v>
      </c>
      <c r="BP2533" s="52" t="s">
        <v>1195</v>
      </c>
      <c r="BQ2533" s="52" t="s">
        <v>931</v>
      </c>
      <c r="BR2533" s="52" t="s">
        <v>6648</v>
      </c>
      <c r="BX2533" s="52" t="s">
        <v>1195</v>
      </c>
      <c r="BY2533" s="52" t="s">
        <v>931</v>
      </c>
      <c r="BZ2533" s="52" t="s">
        <v>6648</v>
      </c>
    </row>
    <row r="2534" spans="54:78" x14ac:dyDescent="0.3">
      <c r="BB2534" s="105" t="e">
        <f>VLOOKUP(C2534,#REF!, 2,FALSE)</f>
        <v>#REF!</v>
      </c>
      <c r="BP2534" s="52" t="s">
        <v>1196</v>
      </c>
      <c r="BQ2534" s="52" t="s">
        <v>783</v>
      </c>
      <c r="BR2534" s="52" t="s">
        <v>4489</v>
      </c>
      <c r="BX2534" s="52" t="s">
        <v>1196</v>
      </c>
      <c r="BY2534" s="52" t="s">
        <v>783</v>
      </c>
      <c r="BZ2534" s="52" t="s">
        <v>4489</v>
      </c>
    </row>
    <row r="2535" spans="54:78" x14ac:dyDescent="0.3">
      <c r="BB2535" s="105" t="e">
        <f>VLOOKUP(C2535,#REF!, 2,FALSE)</f>
        <v>#REF!</v>
      </c>
      <c r="BP2535" s="52" t="s">
        <v>6649</v>
      </c>
      <c r="BQ2535" s="52" t="s">
        <v>1275</v>
      </c>
      <c r="BR2535" s="52" t="s">
        <v>4397</v>
      </c>
      <c r="BX2535" s="52" t="s">
        <v>6649</v>
      </c>
      <c r="BY2535" s="52" t="s">
        <v>1275</v>
      </c>
      <c r="BZ2535" s="52" t="s">
        <v>4397</v>
      </c>
    </row>
    <row r="2536" spans="54:78" x14ac:dyDescent="0.3">
      <c r="BB2536" s="105" t="e">
        <f>VLOOKUP(C2536,#REF!, 2,FALSE)</f>
        <v>#REF!</v>
      </c>
      <c r="BP2536" s="52" t="s">
        <v>6650</v>
      </c>
      <c r="BQ2536" s="52" t="s">
        <v>17035</v>
      </c>
      <c r="BR2536" s="52" t="s">
        <v>6651</v>
      </c>
      <c r="BX2536" s="52" t="s">
        <v>6650</v>
      </c>
      <c r="BY2536" s="52" t="s">
        <v>17035</v>
      </c>
      <c r="BZ2536" s="52" t="s">
        <v>6651</v>
      </c>
    </row>
    <row r="2537" spans="54:78" x14ac:dyDescent="0.3">
      <c r="BB2537" s="105" t="e">
        <f>VLOOKUP(C2537,#REF!, 2,FALSE)</f>
        <v>#REF!</v>
      </c>
      <c r="BP2537" s="52" t="s">
        <v>6652</v>
      </c>
      <c r="BQ2537" s="52" t="s">
        <v>3019</v>
      </c>
      <c r="BR2537" s="52" t="s">
        <v>2993</v>
      </c>
      <c r="BX2537" s="52" t="s">
        <v>6652</v>
      </c>
      <c r="BY2537" s="52" t="s">
        <v>3019</v>
      </c>
      <c r="BZ2537" s="52" t="s">
        <v>2993</v>
      </c>
    </row>
    <row r="2538" spans="54:78" x14ac:dyDescent="0.3">
      <c r="BB2538" s="105" t="e">
        <f>VLOOKUP(C2538,#REF!, 2,FALSE)</f>
        <v>#REF!</v>
      </c>
      <c r="BP2538" s="52" t="s">
        <v>6653</v>
      </c>
      <c r="BQ2538" s="52" t="s">
        <v>3223</v>
      </c>
      <c r="BR2538" s="52" t="s">
        <v>6654</v>
      </c>
      <c r="BX2538" s="52" t="s">
        <v>6653</v>
      </c>
      <c r="BY2538" s="52" t="s">
        <v>3223</v>
      </c>
      <c r="BZ2538" s="52" t="s">
        <v>6654</v>
      </c>
    </row>
    <row r="2539" spans="54:78" x14ac:dyDescent="0.3">
      <c r="BB2539" s="105" t="e">
        <f>VLOOKUP(C2539,#REF!, 2,FALSE)</f>
        <v>#REF!</v>
      </c>
      <c r="BP2539" s="52" t="s">
        <v>6655</v>
      </c>
      <c r="BQ2539" s="52" t="s">
        <v>2988</v>
      </c>
      <c r="BR2539" s="52" t="s">
        <v>5519</v>
      </c>
      <c r="BX2539" s="52" t="s">
        <v>6655</v>
      </c>
      <c r="BY2539" s="52" t="s">
        <v>2988</v>
      </c>
      <c r="BZ2539" s="52" t="s">
        <v>5519</v>
      </c>
    </row>
    <row r="2540" spans="54:78" x14ac:dyDescent="0.3">
      <c r="BB2540" s="105" t="e">
        <f>VLOOKUP(C2540,#REF!, 2,FALSE)</f>
        <v>#REF!</v>
      </c>
      <c r="BP2540" s="52" t="s">
        <v>6656</v>
      </c>
      <c r="BQ2540" s="52" t="s">
        <v>1147</v>
      </c>
      <c r="BR2540" s="52" t="s">
        <v>4866</v>
      </c>
      <c r="BX2540" s="52" t="s">
        <v>6656</v>
      </c>
      <c r="BY2540" s="52" t="s">
        <v>1147</v>
      </c>
      <c r="BZ2540" s="52" t="s">
        <v>4866</v>
      </c>
    </row>
    <row r="2541" spans="54:78" x14ac:dyDescent="0.3">
      <c r="BB2541" s="105" t="e">
        <f>VLOOKUP(C2541,#REF!, 2,FALSE)</f>
        <v>#REF!</v>
      </c>
      <c r="BP2541" s="52" t="s">
        <v>6657</v>
      </c>
      <c r="BQ2541" s="52" t="s">
        <v>1350</v>
      </c>
      <c r="BR2541" s="52" t="s">
        <v>778</v>
      </c>
      <c r="BX2541" s="52" t="s">
        <v>6657</v>
      </c>
      <c r="BY2541" s="52" t="s">
        <v>1350</v>
      </c>
      <c r="BZ2541" s="52" t="s">
        <v>778</v>
      </c>
    </row>
    <row r="2542" spans="54:78" x14ac:dyDescent="0.3">
      <c r="BB2542" s="105" t="e">
        <f>VLOOKUP(C2542,#REF!, 2,FALSE)</f>
        <v>#REF!</v>
      </c>
      <c r="BP2542" s="52" t="s">
        <v>6658</v>
      </c>
      <c r="BQ2542" s="52" t="s">
        <v>1147</v>
      </c>
      <c r="BR2542" s="52" t="s">
        <v>1382</v>
      </c>
      <c r="BX2542" s="52" t="s">
        <v>6658</v>
      </c>
      <c r="BY2542" s="52" t="s">
        <v>1147</v>
      </c>
      <c r="BZ2542" s="52" t="s">
        <v>1382</v>
      </c>
    </row>
    <row r="2543" spans="54:78" x14ac:dyDescent="0.3">
      <c r="BB2543" s="105" t="e">
        <f>VLOOKUP(C2543,#REF!, 2,FALSE)</f>
        <v>#REF!</v>
      </c>
      <c r="BP2543" s="52" t="s">
        <v>6659</v>
      </c>
      <c r="BQ2543" s="52" t="s">
        <v>3019</v>
      </c>
      <c r="BR2543" s="52" t="s">
        <v>6660</v>
      </c>
      <c r="BX2543" s="52" t="s">
        <v>6659</v>
      </c>
      <c r="BY2543" s="52" t="s">
        <v>3019</v>
      </c>
      <c r="BZ2543" s="52" t="s">
        <v>6660</v>
      </c>
    </row>
    <row r="2544" spans="54:78" x14ac:dyDescent="0.3">
      <c r="BB2544" s="105" t="e">
        <f>VLOOKUP(C2544,#REF!, 2,FALSE)</f>
        <v>#REF!</v>
      </c>
      <c r="BP2544" s="52" t="s">
        <v>6661</v>
      </c>
      <c r="BQ2544" s="52" t="s">
        <v>668</v>
      </c>
      <c r="BR2544" s="52" t="s">
        <v>6662</v>
      </c>
      <c r="BX2544" s="52" t="s">
        <v>6661</v>
      </c>
      <c r="BY2544" s="52" t="s">
        <v>668</v>
      </c>
      <c r="BZ2544" s="52" t="s">
        <v>6662</v>
      </c>
    </row>
    <row r="2545" spans="54:78" x14ac:dyDescent="0.3">
      <c r="BB2545" s="105" t="e">
        <f>VLOOKUP(C2545,#REF!, 2,FALSE)</f>
        <v>#REF!</v>
      </c>
      <c r="BP2545" s="52" t="s">
        <v>6664</v>
      </c>
      <c r="BQ2545" s="52" t="s">
        <v>3059</v>
      </c>
      <c r="BR2545" s="52" t="s">
        <v>6458</v>
      </c>
      <c r="BX2545" s="52" t="s">
        <v>6664</v>
      </c>
      <c r="BY2545" s="52" t="s">
        <v>3059</v>
      </c>
      <c r="BZ2545" s="52" t="s">
        <v>6458</v>
      </c>
    </row>
    <row r="2546" spans="54:78" x14ac:dyDescent="0.3">
      <c r="BB2546" s="105" t="e">
        <f>VLOOKUP(C2546,#REF!, 2,FALSE)</f>
        <v>#REF!</v>
      </c>
      <c r="BP2546" s="52" t="s">
        <v>6665</v>
      </c>
      <c r="BQ2546" s="52" t="s">
        <v>3276</v>
      </c>
      <c r="BR2546" s="52" t="s">
        <v>6667</v>
      </c>
      <c r="BX2546" s="52" t="s">
        <v>6665</v>
      </c>
      <c r="BY2546" s="52" t="s">
        <v>3276</v>
      </c>
      <c r="BZ2546" s="52" t="s">
        <v>6667</v>
      </c>
    </row>
    <row r="2547" spans="54:78" x14ac:dyDescent="0.3">
      <c r="BB2547" s="105" t="e">
        <f>VLOOKUP(C2547,#REF!, 2,FALSE)</f>
        <v>#REF!</v>
      </c>
      <c r="BP2547" s="52" t="s">
        <v>1197</v>
      </c>
      <c r="BQ2547" s="52" t="s">
        <v>701</v>
      </c>
      <c r="BR2547" s="52" t="s">
        <v>6669</v>
      </c>
      <c r="BX2547" s="52" t="s">
        <v>1197</v>
      </c>
      <c r="BY2547" s="52" t="s">
        <v>701</v>
      </c>
      <c r="BZ2547" s="52" t="s">
        <v>6669</v>
      </c>
    </row>
    <row r="2548" spans="54:78" x14ac:dyDescent="0.3">
      <c r="BB2548" s="105" t="e">
        <f>VLOOKUP(C2548,#REF!, 2,FALSE)</f>
        <v>#REF!</v>
      </c>
      <c r="BP2548" s="52" t="s">
        <v>6670</v>
      </c>
      <c r="BQ2548" s="52" t="s">
        <v>626</v>
      </c>
      <c r="BR2548" s="52" t="s">
        <v>6671</v>
      </c>
      <c r="BX2548" s="52" t="s">
        <v>6670</v>
      </c>
      <c r="BY2548" s="52" t="s">
        <v>626</v>
      </c>
      <c r="BZ2548" s="52" t="s">
        <v>6671</v>
      </c>
    </row>
    <row r="2549" spans="54:78" x14ac:dyDescent="0.3">
      <c r="BB2549" s="105" t="e">
        <f>VLOOKUP(C2549,#REF!, 2,FALSE)</f>
        <v>#REF!</v>
      </c>
      <c r="BP2549" s="52" t="s">
        <v>6672</v>
      </c>
      <c r="BQ2549" s="52" t="s">
        <v>3223</v>
      </c>
      <c r="BR2549" s="52" t="s">
        <v>2993</v>
      </c>
      <c r="BX2549" s="52" t="s">
        <v>6672</v>
      </c>
      <c r="BY2549" s="52" t="s">
        <v>3223</v>
      </c>
      <c r="BZ2549" s="52" t="s">
        <v>2993</v>
      </c>
    </row>
    <row r="2550" spans="54:78" x14ac:dyDescent="0.3">
      <c r="BB2550" s="105" t="e">
        <f>VLOOKUP(C2550,#REF!, 2,FALSE)</f>
        <v>#REF!</v>
      </c>
      <c r="BP2550" s="52" t="s">
        <v>6673</v>
      </c>
      <c r="BQ2550" s="52" t="s">
        <v>738</v>
      </c>
      <c r="BR2550" s="52" t="s">
        <v>6674</v>
      </c>
      <c r="BX2550" s="52" t="s">
        <v>6673</v>
      </c>
      <c r="BY2550" s="52" t="s">
        <v>738</v>
      </c>
      <c r="BZ2550" s="52" t="s">
        <v>6674</v>
      </c>
    </row>
    <row r="2551" spans="54:78" x14ac:dyDescent="0.3">
      <c r="BB2551" s="105" t="e">
        <f>VLOOKUP(C2551,#REF!, 2,FALSE)</f>
        <v>#REF!</v>
      </c>
      <c r="BP2551" s="52" t="s">
        <v>6675</v>
      </c>
      <c r="BQ2551" s="52" t="s">
        <v>667</v>
      </c>
      <c r="BR2551" s="52" t="s">
        <v>6676</v>
      </c>
      <c r="BX2551" s="52" t="s">
        <v>6675</v>
      </c>
      <c r="BY2551" s="52" t="s">
        <v>667</v>
      </c>
      <c r="BZ2551" s="52" t="s">
        <v>6676</v>
      </c>
    </row>
    <row r="2552" spans="54:78" x14ac:dyDescent="0.3">
      <c r="BB2552" s="105" t="e">
        <f>VLOOKUP(C2552,#REF!, 2,FALSE)</f>
        <v>#REF!</v>
      </c>
      <c r="BP2552" s="52" t="s">
        <v>6677</v>
      </c>
      <c r="BQ2552" s="52" t="s">
        <v>3059</v>
      </c>
      <c r="BR2552" s="52" t="s">
        <v>4027</v>
      </c>
      <c r="BX2552" s="52" t="s">
        <v>6677</v>
      </c>
      <c r="BY2552" s="52" t="s">
        <v>3059</v>
      </c>
      <c r="BZ2552" s="52" t="s">
        <v>4027</v>
      </c>
    </row>
    <row r="2553" spans="54:78" x14ac:dyDescent="0.3">
      <c r="BB2553" s="105" t="e">
        <f>VLOOKUP(C2553,#REF!, 2,FALSE)</f>
        <v>#REF!</v>
      </c>
      <c r="BP2553" s="52" t="s">
        <v>97</v>
      </c>
      <c r="BQ2553" s="52" t="s">
        <v>1078</v>
      </c>
      <c r="BR2553" s="52" t="s">
        <v>6678</v>
      </c>
      <c r="BX2553" s="52" t="s">
        <v>97</v>
      </c>
      <c r="BY2553" s="52" t="s">
        <v>1078</v>
      </c>
      <c r="BZ2553" s="52" t="s">
        <v>6678</v>
      </c>
    </row>
    <row r="2554" spans="54:78" x14ac:dyDescent="0.3">
      <c r="BB2554" s="105" t="e">
        <f>VLOOKUP(C2554,#REF!, 2,FALSE)</f>
        <v>#REF!</v>
      </c>
      <c r="BP2554" s="52" t="s">
        <v>174</v>
      </c>
      <c r="BQ2554" s="52" t="s">
        <v>3223</v>
      </c>
      <c r="BR2554" s="52" t="s">
        <v>6679</v>
      </c>
      <c r="BX2554" s="52" t="s">
        <v>174</v>
      </c>
      <c r="BY2554" s="52" t="s">
        <v>3223</v>
      </c>
      <c r="BZ2554" s="52" t="s">
        <v>6679</v>
      </c>
    </row>
    <row r="2555" spans="54:78" x14ac:dyDescent="0.3">
      <c r="BB2555" s="105" t="e">
        <f>VLOOKUP(C2555,#REF!, 2,FALSE)</f>
        <v>#REF!</v>
      </c>
      <c r="BP2555" s="52" t="s">
        <v>6680</v>
      </c>
      <c r="BQ2555" s="52" t="s">
        <v>857</v>
      </c>
      <c r="BR2555" s="52" t="s">
        <v>778</v>
      </c>
      <c r="BX2555" s="52" t="s">
        <v>6680</v>
      </c>
      <c r="BY2555" s="52" t="s">
        <v>857</v>
      </c>
      <c r="BZ2555" s="52" t="s">
        <v>778</v>
      </c>
    </row>
    <row r="2556" spans="54:78" x14ac:dyDescent="0.3">
      <c r="BB2556" s="105" t="e">
        <f>VLOOKUP(C2556,#REF!, 2,FALSE)</f>
        <v>#REF!</v>
      </c>
      <c r="BP2556" s="52" t="s">
        <v>6681</v>
      </c>
      <c r="BQ2556" s="52" t="s">
        <v>3223</v>
      </c>
      <c r="BR2556" s="52" t="s">
        <v>6682</v>
      </c>
      <c r="BX2556" s="52" t="s">
        <v>6681</v>
      </c>
      <c r="BY2556" s="52" t="s">
        <v>3223</v>
      </c>
      <c r="BZ2556" s="52" t="s">
        <v>6682</v>
      </c>
    </row>
    <row r="2557" spans="54:78" x14ac:dyDescent="0.3">
      <c r="BB2557" s="105" t="e">
        <f>VLOOKUP(C2557,#REF!, 2,FALSE)</f>
        <v>#REF!</v>
      </c>
      <c r="BP2557" s="52" t="s">
        <v>6683</v>
      </c>
      <c r="BQ2557" s="52" t="s">
        <v>618</v>
      </c>
      <c r="BR2557" s="52" t="s">
        <v>6684</v>
      </c>
      <c r="BX2557" s="52" t="s">
        <v>6683</v>
      </c>
      <c r="BY2557" s="52" t="s">
        <v>618</v>
      </c>
      <c r="BZ2557" s="52" t="s">
        <v>6684</v>
      </c>
    </row>
    <row r="2558" spans="54:78" x14ac:dyDescent="0.3">
      <c r="BB2558" s="105" t="e">
        <f>VLOOKUP(C2558,#REF!, 2,FALSE)</f>
        <v>#REF!</v>
      </c>
      <c r="BP2558" s="52" t="s">
        <v>6685</v>
      </c>
      <c r="BQ2558" s="52" t="s">
        <v>802</v>
      </c>
      <c r="BR2558" s="52" t="s">
        <v>1918</v>
      </c>
      <c r="BX2558" s="52" t="s">
        <v>6685</v>
      </c>
      <c r="BY2558" s="52" t="s">
        <v>802</v>
      </c>
      <c r="BZ2558" s="52" t="s">
        <v>1918</v>
      </c>
    </row>
    <row r="2559" spans="54:78" x14ac:dyDescent="0.3">
      <c r="BB2559" s="105" t="e">
        <f>VLOOKUP(C2559,#REF!, 2,FALSE)</f>
        <v>#REF!</v>
      </c>
      <c r="BP2559" s="52" t="s">
        <v>6686</v>
      </c>
      <c r="BQ2559" s="52" t="s">
        <v>667</v>
      </c>
      <c r="BR2559" s="52" t="s">
        <v>6687</v>
      </c>
      <c r="BX2559" s="52" t="s">
        <v>6686</v>
      </c>
      <c r="BY2559" s="52" t="s">
        <v>667</v>
      </c>
      <c r="BZ2559" s="52" t="s">
        <v>6687</v>
      </c>
    </row>
    <row r="2560" spans="54:78" x14ac:dyDescent="0.3">
      <c r="BB2560" s="105" t="e">
        <f>VLOOKUP(C2560,#REF!, 2,FALSE)</f>
        <v>#REF!</v>
      </c>
      <c r="BP2560" s="52" t="s">
        <v>6688</v>
      </c>
      <c r="BQ2560" s="52" t="s">
        <v>3223</v>
      </c>
      <c r="BR2560" s="52" t="s">
        <v>6689</v>
      </c>
      <c r="BX2560" s="52" t="s">
        <v>6688</v>
      </c>
      <c r="BY2560" s="52" t="s">
        <v>3223</v>
      </c>
      <c r="BZ2560" s="52" t="s">
        <v>6689</v>
      </c>
    </row>
    <row r="2561" spans="54:78" x14ac:dyDescent="0.3">
      <c r="BB2561" s="105" t="e">
        <f>VLOOKUP(C2561,#REF!, 2,FALSE)</f>
        <v>#REF!</v>
      </c>
      <c r="BP2561" s="52" t="s">
        <v>6690</v>
      </c>
      <c r="BQ2561" s="52" t="s">
        <v>3276</v>
      </c>
      <c r="BR2561" s="52" t="s">
        <v>778</v>
      </c>
      <c r="BX2561" s="52" t="s">
        <v>6690</v>
      </c>
      <c r="BY2561" s="52" t="s">
        <v>3276</v>
      </c>
      <c r="BZ2561" s="52" t="s">
        <v>778</v>
      </c>
    </row>
    <row r="2562" spans="54:78" x14ac:dyDescent="0.3">
      <c r="BB2562" s="105" t="e">
        <f>VLOOKUP(C2562,#REF!, 2,FALSE)</f>
        <v>#REF!</v>
      </c>
      <c r="BP2562" s="52" t="s">
        <v>6691</v>
      </c>
      <c r="BQ2562" s="52" t="s">
        <v>802</v>
      </c>
      <c r="BR2562" s="52" t="s">
        <v>6692</v>
      </c>
      <c r="BX2562" s="52" t="s">
        <v>6691</v>
      </c>
      <c r="BY2562" s="52" t="s">
        <v>802</v>
      </c>
      <c r="BZ2562" s="52" t="s">
        <v>6692</v>
      </c>
    </row>
    <row r="2563" spans="54:78" x14ac:dyDescent="0.3">
      <c r="BB2563" s="105" t="e">
        <f>VLOOKUP(C2563,#REF!, 2,FALSE)</f>
        <v>#REF!</v>
      </c>
      <c r="BP2563" s="52" t="s">
        <v>6693</v>
      </c>
      <c r="BQ2563" s="52" t="s">
        <v>1280</v>
      </c>
      <c r="BR2563" s="52" t="s">
        <v>6694</v>
      </c>
      <c r="BX2563" s="52" t="s">
        <v>6693</v>
      </c>
      <c r="BY2563" s="52" t="s">
        <v>1280</v>
      </c>
      <c r="BZ2563" s="52" t="s">
        <v>6694</v>
      </c>
    </row>
    <row r="2564" spans="54:78" x14ac:dyDescent="0.3">
      <c r="BB2564" s="105" t="e">
        <f>VLOOKUP(C2564,#REF!, 2,FALSE)</f>
        <v>#REF!</v>
      </c>
      <c r="BP2564" s="52" t="s">
        <v>1221</v>
      </c>
      <c r="BQ2564" s="52" t="s">
        <v>701</v>
      </c>
      <c r="BR2564" s="52" t="s">
        <v>6695</v>
      </c>
      <c r="BX2564" s="52" t="s">
        <v>1221</v>
      </c>
      <c r="BY2564" s="52" t="s">
        <v>701</v>
      </c>
      <c r="BZ2564" s="52" t="s">
        <v>6695</v>
      </c>
    </row>
    <row r="2565" spans="54:78" x14ac:dyDescent="0.3">
      <c r="BB2565" s="105" t="e">
        <f>VLOOKUP(C2565,#REF!, 2,FALSE)</f>
        <v>#REF!</v>
      </c>
      <c r="BP2565" s="52" t="s">
        <v>6696</v>
      </c>
      <c r="BQ2565" s="52" t="s">
        <v>619</v>
      </c>
      <c r="BR2565" s="52" t="s">
        <v>6698</v>
      </c>
      <c r="BX2565" s="52" t="s">
        <v>6696</v>
      </c>
      <c r="BY2565" s="52" t="s">
        <v>619</v>
      </c>
      <c r="BZ2565" s="52" t="s">
        <v>6698</v>
      </c>
    </row>
    <row r="2566" spans="54:78" x14ac:dyDescent="0.3">
      <c r="BB2566" s="105" t="e">
        <f>VLOOKUP(C2566,#REF!, 2,FALSE)</f>
        <v>#REF!</v>
      </c>
      <c r="BP2566" s="52" t="s">
        <v>6699</v>
      </c>
      <c r="BQ2566" s="52" t="s">
        <v>3223</v>
      </c>
      <c r="BR2566" s="52" t="s">
        <v>6700</v>
      </c>
      <c r="BX2566" s="52" t="s">
        <v>6699</v>
      </c>
      <c r="BY2566" s="52" t="s">
        <v>3223</v>
      </c>
      <c r="BZ2566" s="52" t="s">
        <v>6700</v>
      </c>
    </row>
    <row r="2567" spans="54:78" x14ac:dyDescent="0.3">
      <c r="BB2567" s="105" t="e">
        <f>VLOOKUP(C2567,#REF!, 2,FALSE)</f>
        <v>#REF!</v>
      </c>
      <c r="BP2567" s="52" t="s">
        <v>1222</v>
      </c>
      <c r="BQ2567" s="52" t="s">
        <v>1350</v>
      </c>
      <c r="BR2567" s="52" t="s">
        <v>2993</v>
      </c>
      <c r="BX2567" s="52" t="s">
        <v>1222</v>
      </c>
      <c r="BY2567" s="52" t="s">
        <v>1350</v>
      </c>
      <c r="BZ2567" s="52" t="s">
        <v>2993</v>
      </c>
    </row>
    <row r="2568" spans="54:78" x14ac:dyDescent="0.3">
      <c r="BB2568" s="105" t="e">
        <f>VLOOKUP(C2568,#REF!, 2,FALSE)</f>
        <v>#REF!</v>
      </c>
      <c r="BP2568" s="52" t="s">
        <v>6701</v>
      </c>
      <c r="BQ2568" s="52" t="s">
        <v>1350</v>
      </c>
      <c r="BR2568" s="52" t="s">
        <v>6702</v>
      </c>
      <c r="BX2568" s="52" t="s">
        <v>6701</v>
      </c>
      <c r="BY2568" s="52" t="s">
        <v>1350</v>
      </c>
      <c r="BZ2568" s="52" t="s">
        <v>6702</v>
      </c>
    </row>
    <row r="2569" spans="54:78" x14ac:dyDescent="0.3">
      <c r="BB2569" s="105" t="e">
        <f>VLOOKUP(C2569,#REF!, 2,FALSE)</f>
        <v>#REF!</v>
      </c>
      <c r="BP2569" s="52" t="s">
        <v>6703</v>
      </c>
      <c r="BQ2569" s="52" t="s">
        <v>3223</v>
      </c>
      <c r="BR2569" s="52" t="s">
        <v>5915</v>
      </c>
      <c r="BX2569" s="52" t="s">
        <v>6703</v>
      </c>
      <c r="BY2569" s="52" t="s">
        <v>3223</v>
      </c>
      <c r="BZ2569" s="52" t="s">
        <v>5915</v>
      </c>
    </row>
    <row r="2570" spans="54:78" x14ac:dyDescent="0.3">
      <c r="BB2570" s="105" t="e">
        <f>VLOOKUP(C2570,#REF!, 2,FALSE)</f>
        <v>#REF!</v>
      </c>
      <c r="BP2570" s="52" t="s">
        <v>6704</v>
      </c>
      <c r="BQ2570" s="52" t="s">
        <v>3223</v>
      </c>
      <c r="BR2570" s="52" t="s">
        <v>1526</v>
      </c>
      <c r="BX2570" s="52" t="s">
        <v>6704</v>
      </c>
      <c r="BY2570" s="52" t="s">
        <v>3223</v>
      </c>
      <c r="BZ2570" s="52" t="s">
        <v>1526</v>
      </c>
    </row>
    <row r="2571" spans="54:78" x14ac:dyDescent="0.3">
      <c r="BB2571" s="105" t="e">
        <f>VLOOKUP(C2571,#REF!, 2,FALSE)</f>
        <v>#REF!</v>
      </c>
      <c r="BP2571" s="52" t="s">
        <v>6705</v>
      </c>
      <c r="BQ2571" s="52" t="s">
        <v>722</v>
      </c>
      <c r="BR2571" s="52" t="s">
        <v>1069</v>
      </c>
      <c r="BX2571" s="52" t="s">
        <v>6705</v>
      </c>
      <c r="BY2571" s="52" t="s">
        <v>722</v>
      </c>
      <c r="BZ2571" s="52" t="s">
        <v>1069</v>
      </c>
    </row>
    <row r="2572" spans="54:78" x14ac:dyDescent="0.3">
      <c r="BB2572" s="105" t="e">
        <f>VLOOKUP(C2572,#REF!, 2,FALSE)</f>
        <v>#REF!</v>
      </c>
      <c r="BP2572" s="52" t="s">
        <v>6706</v>
      </c>
      <c r="BQ2572" s="52" t="s">
        <v>633</v>
      </c>
      <c r="BR2572" s="52" t="s">
        <v>1167</v>
      </c>
      <c r="BX2572" s="52" t="s">
        <v>6706</v>
      </c>
      <c r="BY2572" s="52" t="s">
        <v>633</v>
      </c>
      <c r="BZ2572" s="52" t="s">
        <v>1167</v>
      </c>
    </row>
    <row r="2573" spans="54:78" x14ac:dyDescent="0.3">
      <c r="BB2573" s="105" t="e">
        <f>VLOOKUP(C2573,#REF!, 2,FALSE)</f>
        <v>#REF!</v>
      </c>
      <c r="BP2573" s="52" t="s">
        <v>6707</v>
      </c>
      <c r="BQ2573" s="52" t="s">
        <v>3223</v>
      </c>
      <c r="BR2573" s="52" t="s">
        <v>1675</v>
      </c>
      <c r="BX2573" s="52" t="s">
        <v>6707</v>
      </c>
      <c r="BY2573" s="52" t="s">
        <v>3223</v>
      </c>
      <c r="BZ2573" s="52" t="s">
        <v>1675</v>
      </c>
    </row>
    <row r="2574" spans="54:78" x14ac:dyDescent="0.3">
      <c r="BB2574" s="105" t="e">
        <f>VLOOKUP(C2574,#REF!, 2,FALSE)</f>
        <v>#REF!</v>
      </c>
      <c r="BP2574" s="52" t="s">
        <v>6708</v>
      </c>
      <c r="BQ2574" s="52" t="s">
        <v>3223</v>
      </c>
      <c r="BR2574" s="52" t="s">
        <v>734</v>
      </c>
      <c r="BX2574" s="52" t="s">
        <v>6708</v>
      </c>
      <c r="BY2574" s="52" t="s">
        <v>3223</v>
      </c>
      <c r="BZ2574" s="52" t="s">
        <v>734</v>
      </c>
    </row>
    <row r="2575" spans="54:78" x14ac:dyDescent="0.3">
      <c r="BB2575" s="105" t="e">
        <f>VLOOKUP(C2575,#REF!, 2,FALSE)</f>
        <v>#REF!</v>
      </c>
      <c r="BP2575" s="52" t="s">
        <v>6709</v>
      </c>
      <c r="BQ2575" s="52" t="s">
        <v>3223</v>
      </c>
      <c r="BR2575" s="52" t="s">
        <v>1067</v>
      </c>
      <c r="BX2575" s="52" t="s">
        <v>6709</v>
      </c>
      <c r="BY2575" s="52" t="s">
        <v>3223</v>
      </c>
      <c r="BZ2575" s="52" t="s">
        <v>1067</v>
      </c>
    </row>
    <row r="2576" spans="54:78" x14ac:dyDescent="0.3">
      <c r="BB2576" s="105" t="e">
        <f>VLOOKUP(C2576,#REF!, 2,FALSE)</f>
        <v>#REF!</v>
      </c>
      <c r="BP2576" s="52" t="s">
        <v>6710</v>
      </c>
      <c r="BQ2576" s="52" t="s">
        <v>3223</v>
      </c>
      <c r="BR2576" s="52" t="s">
        <v>3701</v>
      </c>
      <c r="BX2576" s="52" t="s">
        <v>6710</v>
      </c>
      <c r="BY2576" s="52" t="s">
        <v>3223</v>
      </c>
      <c r="BZ2576" s="52" t="s">
        <v>3701</v>
      </c>
    </row>
    <row r="2577" spans="54:78" x14ac:dyDescent="0.3">
      <c r="BB2577" s="105" t="e">
        <f>VLOOKUP(C2577,#REF!, 2,FALSE)</f>
        <v>#REF!</v>
      </c>
      <c r="BP2577" s="52" t="s">
        <v>6711</v>
      </c>
      <c r="BQ2577" s="52" t="s">
        <v>3019</v>
      </c>
      <c r="BR2577" s="52" t="s">
        <v>6712</v>
      </c>
      <c r="BX2577" s="52" t="s">
        <v>6711</v>
      </c>
      <c r="BY2577" s="52" t="s">
        <v>3019</v>
      </c>
      <c r="BZ2577" s="52" t="s">
        <v>6712</v>
      </c>
    </row>
    <row r="2578" spans="54:78" x14ac:dyDescent="0.3">
      <c r="BB2578" s="105" t="e">
        <f>VLOOKUP(C2578,#REF!, 2,FALSE)</f>
        <v>#REF!</v>
      </c>
      <c r="BP2578" s="52" t="s">
        <v>134</v>
      </c>
      <c r="BQ2578" s="52" t="s">
        <v>3223</v>
      </c>
      <c r="BR2578" s="52" t="s">
        <v>1426</v>
      </c>
      <c r="BX2578" s="52" t="s">
        <v>134</v>
      </c>
      <c r="BY2578" s="52" t="s">
        <v>3223</v>
      </c>
      <c r="BZ2578" s="52" t="s">
        <v>1426</v>
      </c>
    </row>
    <row r="2579" spans="54:78" x14ac:dyDescent="0.3">
      <c r="BB2579" s="105" t="e">
        <f>VLOOKUP(C2579,#REF!, 2,FALSE)</f>
        <v>#REF!</v>
      </c>
      <c r="BP2579" s="52" t="s">
        <v>6713</v>
      </c>
      <c r="BQ2579" s="52" t="s">
        <v>3223</v>
      </c>
      <c r="BR2579" s="52" t="s">
        <v>1748</v>
      </c>
      <c r="BX2579" s="52" t="s">
        <v>6713</v>
      </c>
      <c r="BY2579" s="52" t="s">
        <v>3223</v>
      </c>
      <c r="BZ2579" s="52" t="s">
        <v>1748</v>
      </c>
    </row>
    <row r="2580" spans="54:78" x14ac:dyDescent="0.3">
      <c r="BB2580" s="105" t="e">
        <f>VLOOKUP(C2580,#REF!, 2,FALSE)</f>
        <v>#REF!</v>
      </c>
      <c r="BP2580" s="52" t="s">
        <v>6714</v>
      </c>
      <c r="BQ2580" s="52" t="s">
        <v>1277</v>
      </c>
      <c r="BR2580" s="52" t="s">
        <v>6715</v>
      </c>
      <c r="BX2580" s="52" t="s">
        <v>6714</v>
      </c>
      <c r="BY2580" s="52" t="s">
        <v>1277</v>
      </c>
      <c r="BZ2580" s="52" t="s">
        <v>6715</v>
      </c>
    </row>
    <row r="2581" spans="54:78" x14ac:dyDescent="0.3">
      <c r="BB2581" s="105" t="e">
        <f>VLOOKUP(C2581,#REF!, 2,FALSE)</f>
        <v>#REF!</v>
      </c>
      <c r="BP2581" s="52" t="s">
        <v>1223</v>
      </c>
      <c r="BQ2581" s="52" t="s">
        <v>3223</v>
      </c>
      <c r="BR2581" s="52" t="s">
        <v>1426</v>
      </c>
      <c r="BX2581" s="52" t="s">
        <v>1223</v>
      </c>
      <c r="BY2581" s="52" t="s">
        <v>3223</v>
      </c>
      <c r="BZ2581" s="52" t="s">
        <v>1426</v>
      </c>
    </row>
    <row r="2582" spans="54:78" x14ac:dyDescent="0.3">
      <c r="BB2582" s="105" t="e">
        <f>VLOOKUP(C2582,#REF!, 2,FALSE)</f>
        <v>#REF!</v>
      </c>
      <c r="BP2582" s="52" t="s">
        <v>135</v>
      </c>
      <c r="BQ2582" s="52" t="s">
        <v>3223</v>
      </c>
      <c r="BR2582" s="52" t="s">
        <v>1062</v>
      </c>
      <c r="BX2582" s="52" t="s">
        <v>135</v>
      </c>
      <c r="BY2582" s="52" t="s">
        <v>3223</v>
      </c>
      <c r="BZ2582" s="52" t="s">
        <v>1062</v>
      </c>
    </row>
    <row r="2583" spans="54:78" x14ac:dyDescent="0.3">
      <c r="BB2583" s="105" t="e">
        <f>VLOOKUP(C2583,#REF!, 2,FALSE)</f>
        <v>#REF!</v>
      </c>
      <c r="BP2583" s="52" t="s">
        <v>6716</v>
      </c>
      <c r="BQ2583" s="52" t="s">
        <v>857</v>
      </c>
      <c r="BR2583" s="52" t="s">
        <v>6717</v>
      </c>
      <c r="BX2583" s="52" t="s">
        <v>6716</v>
      </c>
      <c r="BY2583" s="52" t="s">
        <v>857</v>
      </c>
      <c r="BZ2583" s="52" t="s">
        <v>6717</v>
      </c>
    </row>
    <row r="2584" spans="54:78" x14ac:dyDescent="0.3">
      <c r="BB2584" s="105" t="e">
        <f>VLOOKUP(C2584,#REF!, 2,FALSE)</f>
        <v>#REF!</v>
      </c>
      <c r="BP2584" s="52" t="s">
        <v>6718</v>
      </c>
      <c r="BQ2584" s="52" t="s">
        <v>3223</v>
      </c>
      <c r="BR2584" s="52" t="s">
        <v>2106</v>
      </c>
      <c r="BX2584" s="52" t="s">
        <v>6718</v>
      </c>
      <c r="BY2584" s="52" t="s">
        <v>3223</v>
      </c>
      <c r="BZ2584" s="52" t="s">
        <v>2106</v>
      </c>
    </row>
    <row r="2585" spans="54:78" x14ac:dyDescent="0.3">
      <c r="BB2585" s="105" t="e">
        <f>VLOOKUP(C2585,#REF!, 2,FALSE)</f>
        <v>#REF!</v>
      </c>
      <c r="BP2585" s="52" t="s">
        <v>6719</v>
      </c>
      <c r="BQ2585" s="52" t="s">
        <v>3223</v>
      </c>
      <c r="BR2585" s="52" t="s">
        <v>6720</v>
      </c>
      <c r="BX2585" s="52" t="s">
        <v>6719</v>
      </c>
      <c r="BY2585" s="52" t="s">
        <v>3223</v>
      </c>
      <c r="BZ2585" s="52" t="s">
        <v>6720</v>
      </c>
    </row>
    <row r="2586" spans="54:78" x14ac:dyDescent="0.3">
      <c r="BB2586" s="105" t="e">
        <f>VLOOKUP(C2586,#REF!, 2,FALSE)</f>
        <v>#REF!</v>
      </c>
      <c r="BP2586" s="52" t="s">
        <v>6722</v>
      </c>
      <c r="BQ2586" s="52" t="s">
        <v>722</v>
      </c>
      <c r="BR2586" s="52" t="s">
        <v>1675</v>
      </c>
      <c r="BX2586" s="52" t="s">
        <v>6722</v>
      </c>
      <c r="BY2586" s="52" t="s">
        <v>722</v>
      </c>
      <c r="BZ2586" s="52" t="s">
        <v>1675</v>
      </c>
    </row>
    <row r="2587" spans="54:78" x14ac:dyDescent="0.3">
      <c r="BB2587" s="105" t="e">
        <f>VLOOKUP(C2587,#REF!, 2,FALSE)</f>
        <v>#REF!</v>
      </c>
      <c r="BP2587" s="52" t="s">
        <v>6723</v>
      </c>
      <c r="BQ2587" s="52" t="s">
        <v>3223</v>
      </c>
      <c r="BR2587" s="52" t="s">
        <v>5824</v>
      </c>
      <c r="BX2587" s="52" t="s">
        <v>6723</v>
      </c>
      <c r="BY2587" s="52" t="s">
        <v>3223</v>
      </c>
      <c r="BZ2587" s="52" t="s">
        <v>5824</v>
      </c>
    </row>
    <row r="2588" spans="54:78" x14ac:dyDescent="0.3">
      <c r="BB2588" s="105" t="e">
        <f>VLOOKUP(C2588,#REF!, 2,FALSE)</f>
        <v>#REF!</v>
      </c>
      <c r="BP2588" s="52" t="s">
        <v>6724</v>
      </c>
      <c r="BQ2588" s="52" t="s">
        <v>3223</v>
      </c>
      <c r="BR2588" s="52" t="s">
        <v>6725</v>
      </c>
      <c r="BX2588" s="52" t="s">
        <v>6724</v>
      </c>
      <c r="BY2588" s="52" t="s">
        <v>3223</v>
      </c>
      <c r="BZ2588" s="52" t="s">
        <v>6725</v>
      </c>
    </row>
    <row r="2589" spans="54:78" x14ac:dyDescent="0.3">
      <c r="BB2589" s="105" t="e">
        <f>VLOOKUP(C2589,#REF!, 2,FALSE)</f>
        <v>#REF!</v>
      </c>
      <c r="BP2589" s="52" t="s">
        <v>1224</v>
      </c>
      <c r="BQ2589" s="52" t="s">
        <v>3223</v>
      </c>
      <c r="BR2589" s="52" t="s">
        <v>6726</v>
      </c>
      <c r="BX2589" s="52" t="s">
        <v>1224</v>
      </c>
      <c r="BY2589" s="52" t="s">
        <v>3223</v>
      </c>
      <c r="BZ2589" s="52" t="s">
        <v>6726</v>
      </c>
    </row>
    <row r="2590" spans="54:78" x14ac:dyDescent="0.3">
      <c r="BB2590" s="105" t="e">
        <f>VLOOKUP(C2590,#REF!, 2,FALSE)</f>
        <v>#REF!</v>
      </c>
      <c r="BP2590" s="52" t="s">
        <v>6728</v>
      </c>
      <c r="BQ2590" s="52" t="s">
        <v>3223</v>
      </c>
      <c r="BR2590" s="52" t="s">
        <v>1751</v>
      </c>
      <c r="BX2590" s="52" t="s">
        <v>6728</v>
      </c>
      <c r="BY2590" s="52" t="s">
        <v>3223</v>
      </c>
      <c r="BZ2590" s="52" t="s">
        <v>1751</v>
      </c>
    </row>
    <row r="2591" spans="54:78" x14ac:dyDescent="0.3">
      <c r="BB2591" s="105" t="e">
        <f>VLOOKUP(C2591,#REF!, 2,FALSE)</f>
        <v>#REF!</v>
      </c>
      <c r="BP2591" s="52" t="s">
        <v>6729</v>
      </c>
      <c r="BQ2591" s="52" t="s">
        <v>788</v>
      </c>
      <c r="BR2591" s="52" t="s">
        <v>6730</v>
      </c>
      <c r="BX2591" s="52" t="s">
        <v>6729</v>
      </c>
      <c r="BY2591" s="52" t="s">
        <v>788</v>
      </c>
      <c r="BZ2591" s="52" t="s">
        <v>6730</v>
      </c>
    </row>
    <row r="2592" spans="54:78" x14ac:dyDescent="0.3">
      <c r="BB2592" s="105" t="e">
        <f>VLOOKUP(C2592,#REF!, 2,FALSE)</f>
        <v>#REF!</v>
      </c>
      <c r="BP2592" s="52" t="s">
        <v>6731</v>
      </c>
      <c r="BQ2592" s="52" t="s">
        <v>1350</v>
      </c>
      <c r="BR2592" s="52" t="s">
        <v>6732</v>
      </c>
      <c r="BX2592" s="52" t="s">
        <v>6731</v>
      </c>
      <c r="BY2592" s="52" t="s">
        <v>1350</v>
      </c>
      <c r="BZ2592" s="52" t="s">
        <v>6732</v>
      </c>
    </row>
    <row r="2593" spans="54:78" x14ac:dyDescent="0.3">
      <c r="BB2593" s="105" t="e">
        <f>VLOOKUP(C2593,#REF!, 2,FALSE)</f>
        <v>#REF!</v>
      </c>
      <c r="BP2593" s="52" t="s">
        <v>6733</v>
      </c>
      <c r="BQ2593" s="52" t="s">
        <v>857</v>
      </c>
      <c r="BR2593" s="52" t="s">
        <v>1754</v>
      </c>
      <c r="BX2593" s="52" t="s">
        <v>6733</v>
      </c>
      <c r="BY2593" s="52" t="s">
        <v>857</v>
      </c>
      <c r="BZ2593" s="52" t="s">
        <v>1754</v>
      </c>
    </row>
    <row r="2594" spans="54:78" x14ac:dyDescent="0.3">
      <c r="BB2594" s="105" t="e">
        <f>VLOOKUP(C2594,#REF!, 2,FALSE)</f>
        <v>#REF!</v>
      </c>
      <c r="BP2594" s="52" t="s">
        <v>6734</v>
      </c>
      <c r="BQ2594" s="52" t="s">
        <v>3223</v>
      </c>
      <c r="BR2594" s="52" t="s">
        <v>6735</v>
      </c>
      <c r="BX2594" s="52" t="s">
        <v>6734</v>
      </c>
      <c r="BY2594" s="52" t="s">
        <v>3223</v>
      </c>
      <c r="BZ2594" s="52" t="s">
        <v>6735</v>
      </c>
    </row>
    <row r="2595" spans="54:78" x14ac:dyDescent="0.3">
      <c r="BB2595" s="105" t="e">
        <f>VLOOKUP(C2595,#REF!, 2,FALSE)</f>
        <v>#REF!</v>
      </c>
      <c r="BP2595" s="52" t="s">
        <v>6736</v>
      </c>
      <c r="BQ2595" s="52" t="s">
        <v>1350</v>
      </c>
      <c r="BR2595" s="52" t="s">
        <v>6737</v>
      </c>
      <c r="BX2595" s="52" t="s">
        <v>6736</v>
      </c>
      <c r="BY2595" s="52" t="s">
        <v>1350</v>
      </c>
      <c r="BZ2595" s="52" t="s">
        <v>6737</v>
      </c>
    </row>
    <row r="2596" spans="54:78" x14ac:dyDescent="0.3">
      <c r="BB2596" s="105" t="e">
        <f>VLOOKUP(C2596,#REF!, 2,FALSE)</f>
        <v>#REF!</v>
      </c>
      <c r="BP2596" s="52" t="s">
        <v>6738</v>
      </c>
      <c r="BQ2596" s="52" t="s">
        <v>3019</v>
      </c>
      <c r="BR2596" s="52" t="s">
        <v>6739</v>
      </c>
      <c r="BX2596" s="52" t="s">
        <v>6738</v>
      </c>
      <c r="BY2596" s="52" t="s">
        <v>3019</v>
      </c>
      <c r="BZ2596" s="52" t="s">
        <v>6739</v>
      </c>
    </row>
    <row r="2597" spans="54:78" x14ac:dyDescent="0.3">
      <c r="BB2597" s="105" t="e">
        <f>VLOOKUP(C2597,#REF!, 2,FALSE)</f>
        <v>#REF!</v>
      </c>
      <c r="BP2597" s="52" t="s">
        <v>6740</v>
      </c>
      <c r="BQ2597" s="52" t="s">
        <v>857</v>
      </c>
      <c r="BR2597" s="52" t="s">
        <v>1754</v>
      </c>
      <c r="BX2597" s="52" t="s">
        <v>6740</v>
      </c>
      <c r="BY2597" s="52" t="s">
        <v>857</v>
      </c>
      <c r="BZ2597" s="52" t="s">
        <v>1754</v>
      </c>
    </row>
    <row r="2598" spans="54:78" x14ac:dyDescent="0.3">
      <c r="BB2598" s="105" t="e">
        <f>VLOOKUP(C2598,#REF!, 2,FALSE)</f>
        <v>#REF!</v>
      </c>
      <c r="BP2598" s="52" t="s">
        <v>6742</v>
      </c>
      <c r="BQ2598" s="52" t="s">
        <v>3223</v>
      </c>
      <c r="BR2598" s="52" t="s">
        <v>1065</v>
      </c>
      <c r="BX2598" s="52" t="s">
        <v>6742</v>
      </c>
      <c r="BY2598" s="52" t="s">
        <v>3223</v>
      </c>
      <c r="BZ2598" s="52" t="s">
        <v>1065</v>
      </c>
    </row>
    <row r="2599" spans="54:78" x14ac:dyDescent="0.3">
      <c r="BB2599" s="105" t="e">
        <f>VLOOKUP(C2599,#REF!, 2,FALSE)</f>
        <v>#REF!</v>
      </c>
      <c r="BP2599" s="52" t="s">
        <v>1225</v>
      </c>
      <c r="BQ2599" s="52" t="s">
        <v>3059</v>
      </c>
      <c r="BR2599" s="52" t="s">
        <v>778</v>
      </c>
      <c r="BX2599" s="52" t="s">
        <v>1225</v>
      </c>
      <c r="BY2599" s="52" t="s">
        <v>3059</v>
      </c>
      <c r="BZ2599" s="52" t="s">
        <v>778</v>
      </c>
    </row>
    <row r="2600" spans="54:78" x14ac:dyDescent="0.3">
      <c r="BB2600" s="105" t="e">
        <f>VLOOKUP(C2600,#REF!, 2,FALSE)</f>
        <v>#REF!</v>
      </c>
      <c r="BP2600" s="52" t="s">
        <v>6743</v>
      </c>
      <c r="BQ2600" s="52" t="s">
        <v>3223</v>
      </c>
      <c r="BR2600" s="52" t="s">
        <v>5908</v>
      </c>
      <c r="BX2600" s="52" t="s">
        <v>6743</v>
      </c>
      <c r="BY2600" s="52" t="s">
        <v>3223</v>
      </c>
      <c r="BZ2600" s="52" t="s">
        <v>5908</v>
      </c>
    </row>
    <row r="2601" spans="54:78" x14ac:dyDescent="0.3">
      <c r="BB2601" s="105" t="e">
        <f>VLOOKUP(C2601,#REF!, 2,FALSE)</f>
        <v>#REF!</v>
      </c>
      <c r="BP2601" s="52" t="s">
        <v>6744</v>
      </c>
      <c r="BQ2601" s="52" t="s">
        <v>633</v>
      </c>
      <c r="BR2601" s="52" t="s">
        <v>5531</v>
      </c>
      <c r="BX2601" s="52" t="s">
        <v>6744</v>
      </c>
      <c r="BY2601" s="52" t="s">
        <v>633</v>
      </c>
      <c r="BZ2601" s="52" t="s">
        <v>5531</v>
      </c>
    </row>
    <row r="2602" spans="54:78" x14ac:dyDescent="0.3">
      <c r="BB2602" s="105" t="e">
        <f>VLOOKUP(C2602,#REF!, 2,FALSE)</f>
        <v>#REF!</v>
      </c>
      <c r="BP2602" s="52" t="s">
        <v>6745</v>
      </c>
      <c r="BQ2602" s="52" t="s">
        <v>3223</v>
      </c>
      <c r="BR2602" s="52" t="s">
        <v>6746</v>
      </c>
      <c r="BX2602" s="52" t="s">
        <v>6745</v>
      </c>
      <c r="BY2602" s="52" t="s">
        <v>3223</v>
      </c>
      <c r="BZ2602" s="52" t="s">
        <v>6746</v>
      </c>
    </row>
    <row r="2603" spans="54:78" x14ac:dyDescent="0.3">
      <c r="BB2603" s="105" t="e">
        <f>VLOOKUP(C2603,#REF!, 2,FALSE)</f>
        <v>#REF!</v>
      </c>
      <c r="BP2603" s="52" t="s">
        <v>6747</v>
      </c>
      <c r="BQ2603" s="52" t="s">
        <v>3223</v>
      </c>
      <c r="BR2603" s="52" t="s">
        <v>6749</v>
      </c>
      <c r="BX2603" s="52" t="s">
        <v>6747</v>
      </c>
      <c r="BY2603" s="52" t="s">
        <v>3223</v>
      </c>
      <c r="BZ2603" s="52" t="s">
        <v>6749</v>
      </c>
    </row>
    <row r="2604" spans="54:78" x14ac:dyDescent="0.3">
      <c r="BB2604" s="105" t="e">
        <f>VLOOKUP(C2604,#REF!, 2,FALSE)</f>
        <v>#REF!</v>
      </c>
      <c r="BP2604" s="52" t="s">
        <v>6750</v>
      </c>
      <c r="BQ2604" s="52" t="s">
        <v>3223</v>
      </c>
      <c r="BR2604" s="52" t="s">
        <v>6751</v>
      </c>
      <c r="BX2604" s="52" t="s">
        <v>6750</v>
      </c>
      <c r="BY2604" s="52" t="s">
        <v>3223</v>
      </c>
      <c r="BZ2604" s="52" t="s">
        <v>6751</v>
      </c>
    </row>
    <row r="2605" spans="54:78" x14ac:dyDescent="0.3">
      <c r="BB2605" s="105" t="e">
        <f>VLOOKUP(C2605,#REF!, 2,FALSE)</f>
        <v>#REF!</v>
      </c>
      <c r="BP2605" s="52" t="s">
        <v>6752</v>
      </c>
      <c r="BQ2605" s="52" t="s">
        <v>3223</v>
      </c>
      <c r="BR2605" s="52" t="s">
        <v>5533</v>
      </c>
      <c r="BX2605" s="52" t="s">
        <v>6752</v>
      </c>
      <c r="BY2605" s="52" t="s">
        <v>3223</v>
      </c>
      <c r="BZ2605" s="52" t="s">
        <v>5533</v>
      </c>
    </row>
    <row r="2606" spans="54:78" x14ac:dyDescent="0.3">
      <c r="BB2606" s="105" t="e">
        <f>VLOOKUP(C2606,#REF!, 2,FALSE)</f>
        <v>#REF!</v>
      </c>
      <c r="BP2606" s="52" t="s">
        <v>6754</v>
      </c>
      <c r="BQ2606" s="52" t="s">
        <v>3276</v>
      </c>
      <c r="BR2606" s="52" t="s">
        <v>778</v>
      </c>
      <c r="BX2606" s="52" t="s">
        <v>6754</v>
      </c>
      <c r="BY2606" s="52" t="s">
        <v>3276</v>
      </c>
      <c r="BZ2606" s="52" t="s">
        <v>778</v>
      </c>
    </row>
    <row r="2607" spans="54:78" x14ac:dyDescent="0.3">
      <c r="BB2607" s="105" t="e">
        <f>VLOOKUP(C2607,#REF!, 2,FALSE)</f>
        <v>#REF!</v>
      </c>
      <c r="BP2607" s="52" t="s">
        <v>6755</v>
      </c>
      <c r="BQ2607" s="52" t="s">
        <v>3223</v>
      </c>
      <c r="BR2607" s="52" t="s">
        <v>1209</v>
      </c>
      <c r="BX2607" s="52" t="s">
        <v>6755</v>
      </c>
      <c r="BY2607" s="52" t="s">
        <v>3223</v>
      </c>
      <c r="BZ2607" s="52" t="s">
        <v>1209</v>
      </c>
    </row>
    <row r="2608" spans="54:78" x14ac:dyDescent="0.3">
      <c r="BB2608" s="105" t="e">
        <f>VLOOKUP(C2608,#REF!, 2,FALSE)</f>
        <v>#REF!</v>
      </c>
      <c r="BP2608" s="52" t="s">
        <v>6756</v>
      </c>
      <c r="BQ2608" s="52" t="s">
        <v>1277</v>
      </c>
      <c r="BR2608" s="52" t="s">
        <v>6757</v>
      </c>
      <c r="BX2608" s="52" t="s">
        <v>6756</v>
      </c>
      <c r="BY2608" s="52" t="s">
        <v>1277</v>
      </c>
      <c r="BZ2608" s="52" t="s">
        <v>6757</v>
      </c>
    </row>
    <row r="2609" spans="54:78" x14ac:dyDescent="0.3">
      <c r="BB2609" s="105" t="e">
        <f>VLOOKUP(C2609,#REF!, 2,FALSE)</f>
        <v>#REF!</v>
      </c>
      <c r="BP2609" s="52" t="s">
        <v>6759</v>
      </c>
      <c r="BQ2609" s="52" t="s">
        <v>707</v>
      </c>
      <c r="BR2609" s="52" t="s">
        <v>6760</v>
      </c>
      <c r="BX2609" s="52" t="s">
        <v>6759</v>
      </c>
      <c r="BY2609" s="52" t="s">
        <v>707</v>
      </c>
      <c r="BZ2609" s="52" t="s">
        <v>6760</v>
      </c>
    </row>
    <row r="2610" spans="54:78" x14ac:dyDescent="0.3">
      <c r="BB2610" s="105" t="e">
        <f>VLOOKUP(C2610,#REF!, 2,FALSE)</f>
        <v>#REF!</v>
      </c>
      <c r="BP2610" s="52" t="s">
        <v>6761</v>
      </c>
      <c r="BQ2610" s="52" t="s">
        <v>3059</v>
      </c>
      <c r="BR2610" s="52" t="s">
        <v>2019</v>
      </c>
      <c r="BX2610" s="52" t="s">
        <v>6761</v>
      </c>
      <c r="BY2610" s="52" t="s">
        <v>3059</v>
      </c>
      <c r="BZ2610" s="52" t="s">
        <v>2019</v>
      </c>
    </row>
    <row r="2611" spans="54:78" x14ac:dyDescent="0.3">
      <c r="BB2611" s="105" t="e">
        <f>VLOOKUP(C2611,#REF!, 2,FALSE)</f>
        <v>#REF!</v>
      </c>
      <c r="BP2611" s="52" t="s">
        <v>6762</v>
      </c>
      <c r="BQ2611" s="52" t="s">
        <v>3223</v>
      </c>
      <c r="BR2611" s="52" t="s">
        <v>6763</v>
      </c>
      <c r="BX2611" s="52" t="s">
        <v>6762</v>
      </c>
      <c r="BY2611" s="52" t="s">
        <v>3223</v>
      </c>
      <c r="BZ2611" s="52" t="s">
        <v>6763</v>
      </c>
    </row>
    <row r="2612" spans="54:78" x14ac:dyDescent="0.3">
      <c r="BB2612" s="105" t="e">
        <f>VLOOKUP(C2612,#REF!, 2,FALSE)</f>
        <v>#REF!</v>
      </c>
      <c r="BP2612" s="52" t="s">
        <v>1226</v>
      </c>
      <c r="BQ2612" s="52" t="s">
        <v>1011</v>
      </c>
      <c r="BR2612" s="52" t="s">
        <v>6764</v>
      </c>
      <c r="BX2612" s="52" t="s">
        <v>1226</v>
      </c>
      <c r="BY2612" s="52" t="s">
        <v>1011</v>
      </c>
      <c r="BZ2612" s="52" t="s">
        <v>6764</v>
      </c>
    </row>
    <row r="2613" spans="54:78" x14ac:dyDescent="0.3">
      <c r="BB2613" s="105" t="e">
        <f>VLOOKUP(C2613,#REF!, 2,FALSE)</f>
        <v>#REF!</v>
      </c>
      <c r="BP2613" s="52" t="s">
        <v>6765</v>
      </c>
      <c r="BQ2613" s="52" t="s">
        <v>3276</v>
      </c>
      <c r="BR2613" s="52" t="s">
        <v>2993</v>
      </c>
      <c r="BX2613" s="52" t="s">
        <v>6765</v>
      </c>
      <c r="BY2613" s="52" t="s">
        <v>3276</v>
      </c>
      <c r="BZ2613" s="52" t="s">
        <v>2993</v>
      </c>
    </row>
    <row r="2614" spans="54:78" x14ac:dyDescent="0.3">
      <c r="BB2614" s="105" t="e">
        <f>VLOOKUP(C2614,#REF!, 2,FALSE)</f>
        <v>#REF!</v>
      </c>
      <c r="BP2614" s="52" t="s">
        <v>6766</v>
      </c>
      <c r="BQ2614" s="52" t="s">
        <v>1147</v>
      </c>
      <c r="BR2614" s="52" t="s">
        <v>6767</v>
      </c>
      <c r="BX2614" s="52" t="s">
        <v>6766</v>
      </c>
      <c r="BY2614" s="52" t="s">
        <v>1147</v>
      </c>
      <c r="BZ2614" s="52" t="s">
        <v>6767</v>
      </c>
    </row>
    <row r="2615" spans="54:78" x14ac:dyDescent="0.3">
      <c r="BB2615" s="105" t="e">
        <f>VLOOKUP(C2615,#REF!, 2,FALSE)</f>
        <v>#REF!</v>
      </c>
      <c r="BP2615" s="52" t="s">
        <v>6768</v>
      </c>
      <c r="BQ2615" s="52" t="s">
        <v>1147</v>
      </c>
      <c r="BR2615" s="52" t="s">
        <v>6321</v>
      </c>
      <c r="BX2615" s="52" t="s">
        <v>6768</v>
      </c>
      <c r="BY2615" s="52" t="s">
        <v>1147</v>
      </c>
      <c r="BZ2615" s="52" t="s">
        <v>6321</v>
      </c>
    </row>
    <row r="2616" spans="54:78" x14ac:dyDescent="0.3">
      <c r="BB2616" s="105" t="e">
        <f>VLOOKUP(C2616,#REF!, 2,FALSE)</f>
        <v>#REF!</v>
      </c>
      <c r="BP2616" s="52" t="s">
        <v>1227</v>
      </c>
      <c r="BQ2616" s="52" t="s">
        <v>17035</v>
      </c>
      <c r="BR2616" s="52" t="s">
        <v>5801</v>
      </c>
      <c r="BX2616" s="52" t="s">
        <v>1227</v>
      </c>
      <c r="BY2616" s="52" t="s">
        <v>17035</v>
      </c>
      <c r="BZ2616" s="52" t="s">
        <v>5801</v>
      </c>
    </row>
    <row r="2617" spans="54:78" x14ac:dyDescent="0.3">
      <c r="BB2617" s="105" t="e">
        <f>VLOOKUP(C2617,#REF!, 2,FALSE)</f>
        <v>#REF!</v>
      </c>
      <c r="BP2617" s="52" t="s">
        <v>6769</v>
      </c>
      <c r="BQ2617" s="52" t="s">
        <v>3103</v>
      </c>
      <c r="BR2617" s="52" t="s">
        <v>6770</v>
      </c>
      <c r="BX2617" s="52" t="s">
        <v>6769</v>
      </c>
      <c r="BY2617" s="52" t="s">
        <v>3103</v>
      </c>
      <c r="BZ2617" s="52" t="s">
        <v>6770</v>
      </c>
    </row>
    <row r="2618" spans="54:78" x14ac:dyDescent="0.3">
      <c r="BB2618" s="105" t="e">
        <f>VLOOKUP(C2618,#REF!, 2,FALSE)</f>
        <v>#REF!</v>
      </c>
      <c r="BP2618" s="52" t="s">
        <v>6771</v>
      </c>
      <c r="BQ2618" s="52" t="s">
        <v>2993</v>
      </c>
      <c r="BR2618" s="52" t="s">
        <v>6772</v>
      </c>
      <c r="BX2618" s="52" t="s">
        <v>6771</v>
      </c>
      <c r="BY2618" s="52" t="s">
        <v>2993</v>
      </c>
      <c r="BZ2618" s="52" t="s">
        <v>6772</v>
      </c>
    </row>
    <row r="2619" spans="54:78" x14ac:dyDescent="0.3">
      <c r="BB2619" s="105" t="e">
        <f>VLOOKUP(C2619,#REF!, 2,FALSE)</f>
        <v>#REF!</v>
      </c>
      <c r="BP2619" s="52" t="s">
        <v>6773</v>
      </c>
      <c r="BQ2619" s="52" t="s">
        <v>707</v>
      </c>
      <c r="BR2619" s="52" t="s">
        <v>6774</v>
      </c>
      <c r="BX2619" s="52" t="s">
        <v>6773</v>
      </c>
      <c r="BY2619" s="52" t="s">
        <v>707</v>
      </c>
      <c r="BZ2619" s="52" t="s">
        <v>6774</v>
      </c>
    </row>
    <row r="2620" spans="54:78" x14ac:dyDescent="0.3">
      <c r="BB2620" s="105" t="e">
        <f>VLOOKUP(C2620,#REF!, 2,FALSE)</f>
        <v>#REF!</v>
      </c>
      <c r="BP2620" s="52" t="s">
        <v>6775</v>
      </c>
      <c r="BQ2620" s="52" t="s">
        <v>664</v>
      </c>
      <c r="BR2620" s="52" t="s">
        <v>6776</v>
      </c>
      <c r="BX2620" s="52" t="s">
        <v>6775</v>
      </c>
      <c r="BY2620" s="52" t="s">
        <v>664</v>
      </c>
      <c r="BZ2620" s="52" t="s">
        <v>6776</v>
      </c>
    </row>
    <row r="2621" spans="54:78" x14ac:dyDescent="0.3">
      <c r="BB2621" s="105" t="e">
        <f>VLOOKUP(C2621,#REF!, 2,FALSE)</f>
        <v>#REF!</v>
      </c>
      <c r="BP2621" s="52" t="s">
        <v>6777</v>
      </c>
      <c r="BQ2621" s="52" t="s">
        <v>630</v>
      </c>
      <c r="BR2621" s="52" t="s">
        <v>6778</v>
      </c>
      <c r="BX2621" s="52" t="s">
        <v>6777</v>
      </c>
      <c r="BY2621" s="52" t="s">
        <v>630</v>
      </c>
      <c r="BZ2621" s="52" t="s">
        <v>6778</v>
      </c>
    </row>
    <row r="2622" spans="54:78" x14ac:dyDescent="0.3">
      <c r="BB2622" s="105" t="e">
        <f>VLOOKUP(C2622,#REF!, 2,FALSE)</f>
        <v>#REF!</v>
      </c>
      <c r="BP2622" s="52" t="s">
        <v>1228</v>
      </c>
      <c r="BQ2622" s="52" t="s">
        <v>2993</v>
      </c>
      <c r="BR2622" s="52" t="s">
        <v>2993</v>
      </c>
      <c r="BX2622" s="52" t="s">
        <v>1228</v>
      </c>
      <c r="BY2622" s="52" t="s">
        <v>2993</v>
      </c>
      <c r="BZ2622" s="52" t="s">
        <v>2993</v>
      </c>
    </row>
    <row r="2623" spans="54:78" x14ac:dyDescent="0.3">
      <c r="BB2623" s="105" t="e">
        <f>VLOOKUP(C2623,#REF!, 2,FALSE)</f>
        <v>#REF!</v>
      </c>
      <c r="BP2623" s="52" t="s">
        <v>6779</v>
      </c>
      <c r="BQ2623" s="52" t="s">
        <v>3042</v>
      </c>
      <c r="BR2623" s="52" t="s">
        <v>6780</v>
      </c>
      <c r="BX2623" s="52" t="s">
        <v>6779</v>
      </c>
      <c r="BY2623" s="52" t="s">
        <v>3042</v>
      </c>
      <c r="BZ2623" s="52" t="s">
        <v>6780</v>
      </c>
    </row>
    <row r="2624" spans="54:78" x14ac:dyDescent="0.3">
      <c r="BB2624" s="105" t="e">
        <f>VLOOKUP(C2624,#REF!, 2,FALSE)</f>
        <v>#REF!</v>
      </c>
      <c r="BP2624" s="52" t="s">
        <v>1229</v>
      </c>
      <c r="BQ2624" s="52" t="s">
        <v>17035</v>
      </c>
      <c r="BR2624" s="52" t="s">
        <v>6781</v>
      </c>
      <c r="BX2624" s="52" t="s">
        <v>1229</v>
      </c>
      <c r="BY2624" s="52" t="s">
        <v>17035</v>
      </c>
      <c r="BZ2624" s="52" t="s">
        <v>6781</v>
      </c>
    </row>
    <row r="2625" spans="54:78" x14ac:dyDescent="0.3">
      <c r="BB2625" s="105" t="e">
        <f>VLOOKUP(C2625,#REF!, 2,FALSE)</f>
        <v>#REF!</v>
      </c>
      <c r="BP2625" s="52" t="s">
        <v>6782</v>
      </c>
      <c r="BQ2625" s="52" t="s">
        <v>17035</v>
      </c>
      <c r="BR2625" s="52" t="s">
        <v>6783</v>
      </c>
      <c r="BX2625" s="52" t="s">
        <v>6782</v>
      </c>
      <c r="BY2625" s="52" t="s">
        <v>17035</v>
      </c>
      <c r="BZ2625" s="52" t="s">
        <v>6783</v>
      </c>
    </row>
    <row r="2626" spans="54:78" x14ac:dyDescent="0.3">
      <c r="BB2626" s="105" t="e">
        <f>VLOOKUP(C2626,#REF!, 2,FALSE)</f>
        <v>#REF!</v>
      </c>
      <c r="BP2626" s="52" t="s">
        <v>6784</v>
      </c>
      <c r="BQ2626" s="52" t="s">
        <v>2993</v>
      </c>
      <c r="BR2626" s="52" t="s">
        <v>6785</v>
      </c>
      <c r="BX2626" s="52" t="s">
        <v>6784</v>
      </c>
      <c r="BY2626" s="52" t="s">
        <v>2993</v>
      </c>
      <c r="BZ2626" s="52" t="s">
        <v>6785</v>
      </c>
    </row>
    <row r="2627" spans="54:78" x14ac:dyDescent="0.3">
      <c r="BB2627" s="105" t="e">
        <f>VLOOKUP(C2627,#REF!, 2,FALSE)</f>
        <v>#REF!</v>
      </c>
      <c r="BP2627" s="52" t="s">
        <v>6786</v>
      </c>
      <c r="BQ2627" s="52" t="s">
        <v>1350</v>
      </c>
      <c r="BR2627" s="52" t="s">
        <v>5973</v>
      </c>
      <c r="BX2627" s="52" t="s">
        <v>6786</v>
      </c>
      <c r="BY2627" s="52" t="s">
        <v>1350</v>
      </c>
      <c r="BZ2627" s="52" t="s">
        <v>5973</v>
      </c>
    </row>
    <row r="2628" spans="54:78" x14ac:dyDescent="0.3">
      <c r="BB2628" s="105" t="e">
        <f>VLOOKUP(C2628,#REF!, 2,FALSE)</f>
        <v>#REF!</v>
      </c>
      <c r="BP2628" s="52" t="s">
        <v>6787</v>
      </c>
      <c r="BQ2628" s="52" t="s">
        <v>3059</v>
      </c>
      <c r="BR2628" s="52" t="s">
        <v>715</v>
      </c>
      <c r="BX2628" s="52" t="s">
        <v>6787</v>
      </c>
      <c r="BY2628" s="52" t="s">
        <v>3059</v>
      </c>
      <c r="BZ2628" s="52" t="s">
        <v>715</v>
      </c>
    </row>
    <row r="2629" spans="54:78" x14ac:dyDescent="0.3">
      <c r="BB2629" s="105" t="e">
        <f>VLOOKUP(C2629,#REF!, 2,FALSE)</f>
        <v>#REF!</v>
      </c>
      <c r="BP2629" s="52" t="s">
        <v>6788</v>
      </c>
      <c r="BQ2629" s="52" t="s">
        <v>3276</v>
      </c>
      <c r="BR2629" s="52" t="s">
        <v>2993</v>
      </c>
      <c r="BX2629" s="52" t="s">
        <v>6788</v>
      </c>
      <c r="BY2629" s="52" t="s">
        <v>3276</v>
      </c>
      <c r="BZ2629" s="52" t="s">
        <v>2993</v>
      </c>
    </row>
    <row r="2630" spans="54:78" x14ac:dyDescent="0.3">
      <c r="BB2630" s="105" t="e">
        <f>VLOOKUP(C2630,#REF!, 2,FALSE)</f>
        <v>#REF!</v>
      </c>
      <c r="BP2630" s="52" t="s">
        <v>6789</v>
      </c>
      <c r="BQ2630" s="52" t="s">
        <v>17035</v>
      </c>
      <c r="BR2630" s="52" t="s">
        <v>6790</v>
      </c>
      <c r="BX2630" s="52" t="s">
        <v>6789</v>
      </c>
      <c r="BY2630" s="52" t="s">
        <v>17035</v>
      </c>
      <c r="BZ2630" s="52" t="s">
        <v>6790</v>
      </c>
    </row>
    <row r="2631" spans="54:78" x14ac:dyDescent="0.3">
      <c r="BB2631" s="105" t="e">
        <f>VLOOKUP(C2631,#REF!, 2,FALSE)</f>
        <v>#REF!</v>
      </c>
      <c r="BP2631" s="52" t="s">
        <v>6791</v>
      </c>
      <c r="BQ2631" s="52" t="s">
        <v>17035</v>
      </c>
      <c r="BR2631" s="52" t="s">
        <v>6792</v>
      </c>
      <c r="BX2631" s="52" t="s">
        <v>6791</v>
      </c>
      <c r="BY2631" s="52" t="s">
        <v>17035</v>
      </c>
      <c r="BZ2631" s="52" t="s">
        <v>6792</v>
      </c>
    </row>
    <row r="2632" spans="54:78" x14ac:dyDescent="0.3">
      <c r="BB2632" s="105" t="e">
        <f>VLOOKUP(C2632,#REF!, 2,FALSE)</f>
        <v>#REF!</v>
      </c>
      <c r="BP2632" s="52" t="s">
        <v>6793</v>
      </c>
      <c r="BQ2632" s="52" t="s">
        <v>17035</v>
      </c>
      <c r="BR2632" s="52" t="s">
        <v>6794</v>
      </c>
      <c r="BX2632" s="52" t="s">
        <v>6793</v>
      </c>
      <c r="BY2632" s="52" t="s">
        <v>17035</v>
      </c>
      <c r="BZ2632" s="52" t="s">
        <v>6794</v>
      </c>
    </row>
    <row r="2633" spans="54:78" x14ac:dyDescent="0.3">
      <c r="BB2633" s="105" t="e">
        <f>VLOOKUP(C2633,#REF!, 2,FALSE)</f>
        <v>#REF!</v>
      </c>
      <c r="BP2633" s="52" t="s">
        <v>6795</v>
      </c>
      <c r="BQ2633" s="52" t="s">
        <v>17035</v>
      </c>
      <c r="BR2633" s="52" t="s">
        <v>4016</v>
      </c>
      <c r="BX2633" s="52" t="s">
        <v>6795</v>
      </c>
      <c r="BY2633" s="52" t="s">
        <v>17035</v>
      </c>
      <c r="BZ2633" s="52" t="s">
        <v>4016</v>
      </c>
    </row>
    <row r="2634" spans="54:78" x14ac:dyDescent="0.3">
      <c r="BB2634" s="105" t="e">
        <f>VLOOKUP(C2634,#REF!, 2,FALSE)</f>
        <v>#REF!</v>
      </c>
      <c r="BP2634" s="52" t="s">
        <v>132</v>
      </c>
      <c r="BQ2634" s="52" t="s">
        <v>3019</v>
      </c>
      <c r="BR2634" s="52" t="s">
        <v>3999</v>
      </c>
      <c r="BX2634" s="52" t="s">
        <v>132</v>
      </c>
      <c r="BY2634" s="52" t="s">
        <v>3019</v>
      </c>
      <c r="BZ2634" s="52" t="s">
        <v>3999</v>
      </c>
    </row>
    <row r="2635" spans="54:78" x14ac:dyDescent="0.3">
      <c r="BB2635" s="105" t="e">
        <f>VLOOKUP(C2635,#REF!, 2,FALSE)</f>
        <v>#REF!</v>
      </c>
      <c r="BP2635" s="52" t="s">
        <v>175</v>
      </c>
      <c r="BQ2635" s="52" t="s">
        <v>624</v>
      </c>
      <c r="BR2635" s="52" t="s">
        <v>3026</v>
      </c>
      <c r="BX2635" s="52" t="s">
        <v>175</v>
      </c>
      <c r="BY2635" s="52" t="s">
        <v>624</v>
      </c>
      <c r="BZ2635" s="52" t="s">
        <v>3026</v>
      </c>
    </row>
    <row r="2636" spans="54:78" x14ac:dyDescent="0.3">
      <c r="BB2636" s="105" t="e">
        <f>VLOOKUP(C2636,#REF!, 2,FALSE)</f>
        <v>#REF!</v>
      </c>
      <c r="BP2636" s="52" t="s">
        <v>6798</v>
      </c>
      <c r="BQ2636" s="52" t="s">
        <v>17035</v>
      </c>
      <c r="BR2636" s="52" t="s">
        <v>5953</v>
      </c>
      <c r="BX2636" s="52" t="s">
        <v>6798</v>
      </c>
      <c r="BY2636" s="52" t="s">
        <v>17035</v>
      </c>
      <c r="BZ2636" s="52" t="s">
        <v>5953</v>
      </c>
    </row>
    <row r="2637" spans="54:78" x14ac:dyDescent="0.3">
      <c r="BB2637" s="105" t="e">
        <f>VLOOKUP(C2637,#REF!, 2,FALSE)</f>
        <v>#REF!</v>
      </c>
      <c r="BP2637" s="52" t="s">
        <v>6799</v>
      </c>
      <c r="BQ2637" s="52" t="s">
        <v>2993</v>
      </c>
      <c r="BR2637" s="52" t="s">
        <v>2993</v>
      </c>
      <c r="BX2637" s="52" t="s">
        <v>6799</v>
      </c>
      <c r="BY2637" s="52" t="s">
        <v>2993</v>
      </c>
      <c r="BZ2637" s="52" t="s">
        <v>2993</v>
      </c>
    </row>
    <row r="2638" spans="54:78" x14ac:dyDescent="0.3">
      <c r="BB2638" s="105" t="e">
        <f>VLOOKUP(C2638,#REF!, 2,FALSE)</f>
        <v>#REF!</v>
      </c>
      <c r="BP2638" s="52" t="s">
        <v>6800</v>
      </c>
      <c r="BQ2638" s="52" t="s">
        <v>672</v>
      </c>
      <c r="BR2638" s="52" t="s">
        <v>2993</v>
      </c>
      <c r="BX2638" s="52" t="s">
        <v>6800</v>
      </c>
      <c r="BY2638" s="52" t="s">
        <v>672</v>
      </c>
      <c r="BZ2638" s="52" t="s">
        <v>2993</v>
      </c>
    </row>
    <row r="2639" spans="54:78" x14ac:dyDescent="0.3">
      <c r="BB2639" s="105" t="e">
        <f>VLOOKUP(C2639,#REF!, 2,FALSE)</f>
        <v>#REF!</v>
      </c>
      <c r="BP2639" s="52" t="s">
        <v>6801</v>
      </c>
      <c r="BQ2639" s="52" t="s">
        <v>17035</v>
      </c>
      <c r="BR2639" s="52" t="s">
        <v>6802</v>
      </c>
      <c r="BX2639" s="52" t="s">
        <v>6801</v>
      </c>
      <c r="BY2639" s="52" t="s">
        <v>17035</v>
      </c>
      <c r="BZ2639" s="52" t="s">
        <v>6802</v>
      </c>
    </row>
    <row r="2640" spans="54:78" x14ac:dyDescent="0.3">
      <c r="BB2640" s="105" t="e">
        <f>VLOOKUP(C2640,#REF!, 2,FALSE)</f>
        <v>#REF!</v>
      </c>
      <c r="BP2640" s="52" t="s">
        <v>6803</v>
      </c>
      <c r="BQ2640" s="52" t="s">
        <v>2988</v>
      </c>
      <c r="BR2640" s="52" t="s">
        <v>6804</v>
      </c>
      <c r="BX2640" s="52" t="s">
        <v>6803</v>
      </c>
      <c r="BY2640" s="52" t="s">
        <v>2988</v>
      </c>
      <c r="BZ2640" s="52" t="s">
        <v>6804</v>
      </c>
    </row>
    <row r="2641" spans="54:78" x14ac:dyDescent="0.3">
      <c r="BB2641" s="105" t="e">
        <f>VLOOKUP(C2641,#REF!, 2,FALSE)</f>
        <v>#REF!</v>
      </c>
      <c r="BP2641" s="52" t="s">
        <v>6805</v>
      </c>
      <c r="BQ2641" s="52" t="s">
        <v>1350</v>
      </c>
      <c r="BR2641" s="52" t="s">
        <v>670</v>
      </c>
      <c r="BX2641" s="52" t="s">
        <v>6805</v>
      </c>
      <c r="BY2641" s="52" t="s">
        <v>1350</v>
      </c>
      <c r="BZ2641" s="52" t="s">
        <v>670</v>
      </c>
    </row>
    <row r="2642" spans="54:78" x14ac:dyDescent="0.3">
      <c r="BB2642" s="105" t="e">
        <f>VLOOKUP(C2642,#REF!, 2,FALSE)</f>
        <v>#REF!</v>
      </c>
      <c r="BP2642" s="52" t="s">
        <v>6806</v>
      </c>
      <c r="BQ2642" s="52" t="s">
        <v>17035</v>
      </c>
      <c r="BR2642" s="52" t="s">
        <v>6807</v>
      </c>
      <c r="BX2642" s="52" t="s">
        <v>6806</v>
      </c>
      <c r="BY2642" s="52" t="s">
        <v>17035</v>
      </c>
      <c r="BZ2642" s="52" t="s">
        <v>6807</v>
      </c>
    </row>
    <row r="2643" spans="54:78" x14ac:dyDescent="0.3">
      <c r="BB2643" s="105" t="e">
        <f>VLOOKUP(C2643,#REF!, 2,FALSE)</f>
        <v>#REF!</v>
      </c>
      <c r="BP2643" s="52" t="s">
        <v>6808</v>
      </c>
      <c r="BQ2643" s="52" t="s">
        <v>17035</v>
      </c>
      <c r="BR2643" s="52" t="s">
        <v>4488</v>
      </c>
      <c r="BX2643" s="52" t="s">
        <v>6808</v>
      </c>
      <c r="BY2643" s="52" t="s">
        <v>17035</v>
      </c>
      <c r="BZ2643" s="52" t="s">
        <v>4488</v>
      </c>
    </row>
    <row r="2644" spans="54:78" x14ac:dyDescent="0.3">
      <c r="BB2644" s="105" t="e">
        <f>VLOOKUP(C2644,#REF!, 2,FALSE)</f>
        <v>#REF!</v>
      </c>
      <c r="BP2644" s="52" t="s">
        <v>6809</v>
      </c>
      <c r="BQ2644" s="52" t="s">
        <v>17035</v>
      </c>
      <c r="BR2644" s="52" t="s">
        <v>5076</v>
      </c>
      <c r="BX2644" s="52" t="s">
        <v>6809</v>
      </c>
      <c r="BY2644" s="52" t="s">
        <v>17035</v>
      </c>
      <c r="BZ2644" s="52" t="s">
        <v>5076</v>
      </c>
    </row>
    <row r="2645" spans="54:78" x14ac:dyDescent="0.3">
      <c r="BB2645" s="105" t="e">
        <f>VLOOKUP(C2645,#REF!, 2,FALSE)</f>
        <v>#REF!</v>
      </c>
      <c r="BP2645" s="52" t="s">
        <v>6810</v>
      </c>
      <c r="BQ2645" s="52" t="s">
        <v>17035</v>
      </c>
      <c r="BR2645" s="52" t="s">
        <v>1336</v>
      </c>
      <c r="BX2645" s="52" t="s">
        <v>6810</v>
      </c>
      <c r="BY2645" s="52" t="s">
        <v>17035</v>
      </c>
      <c r="BZ2645" s="52" t="s">
        <v>1336</v>
      </c>
    </row>
    <row r="2646" spans="54:78" x14ac:dyDescent="0.3">
      <c r="BB2646" s="105" t="e">
        <f>VLOOKUP(C2646,#REF!, 2,FALSE)</f>
        <v>#REF!</v>
      </c>
      <c r="BP2646" s="52" t="s">
        <v>6812</v>
      </c>
      <c r="BQ2646" s="52" t="s">
        <v>17035</v>
      </c>
      <c r="BR2646" s="52" t="s">
        <v>6813</v>
      </c>
      <c r="BX2646" s="52" t="s">
        <v>6812</v>
      </c>
      <c r="BY2646" s="52" t="s">
        <v>17035</v>
      </c>
      <c r="BZ2646" s="52" t="s">
        <v>6813</v>
      </c>
    </row>
    <row r="2647" spans="54:78" x14ac:dyDescent="0.3">
      <c r="BB2647" s="105" t="e">
        <f>VLOOKUP(C2647,#REF!, 2,FALSE)</f>
        <v>#REF!</v>
      </c>
      <c r="BP2647" s="52" t="s">
        <v>6814</v>
      </c>
      <c r="BQ2647" s="52" t="s">
        <v>17035</v>
      </c>
      <c r="BR2647" s="52" t="s">
        <v>6815</v>
      </c>
      <c r="BX2647" s="52" t="s">
        <v>6814</v>
      </c>
      <c r="BY2647" s="52" t="s">
        <v>17035</v>
      </c>
      <c r="BZ2647" s="52" t="s">
        <v>6815</v>
      </c>
    </row>
    <row r="2648" spans="54:78" x14ac:dyDescent="0.3">
      <c r="BB2648" s="105" t="e">
        <f>VLOOKUP(C2648,#REF!, 2,FALSE)</f>
        <v>#REF!</v>
      </c>
      <c r="BP2648" s="52" t="s">
        <v>6816</v>
      </c>
      <c r="BQ2648" s="52" t="s">
        <v>17035</v>
      </c>
      <c r="BR2648" s="52" t="s">
        <v>6817</v>
      </c>
      <c r="BX2648" s="52" t="s">
        <v>6816</v>
      </c>
      <c r="BY2648" s="52" t="s">
        <v>17035</v>
      </c>
      <c r="BZ2648" s="52" t="s">
        <v>6817</v>
      </c>
    </row>
    <row r="2649" spans="54:78" x14ac:dyDescent="0.3">
      <c r="BB2649" s="105" t="e">
        <f>VLOOKUP(C2649,#REF!, 2,FALSE)</f>
        <v>#REF!</v>
      </c>
      <c r="BP2649" s="52" t="s">
        <v>133</v>
      </c>
      <c r="BQ2649" s="52" t="s">
        <v>726</v>
      </c>
      <c r="BR2649" s="52" t="s">
        <v>6818</v>
      </c>
      <c r="BX2649" s="52" t="s">
        <v>133</v>
      </c>
      <c r="BY2649" s="52" t="s">
        <v>726</v>
      </c>
      <c r="BZ2649" s="52" t="s">
        <v>6818</v>
      </c>
    </row>
    <row r="2650" spans="54:78" x14ac:dyDescent="0.3">
      <c r="BB2650" s="105" t="e">
        <f>VLOOKUP(C2650,#REF!, 2,FALSE)</f>
        <v>#REF!</v>
      </c>
      <c r="BP2650" s="52" t="s">
        <v>6819</v>
      </c>
      <c r="BQ2650" s="52" t="s">
        <v>17035</v>
      </c>
      <c r="BR2650" s="52" t="s">
        <v>6820</v>
      </c>
      <c r="BX2650" s="52" t="s">
        <v>6819</v>
      </c>
      <c r="BY2650" s="52" t="s">
        <v>17035</v>
      </c>
      <c r="BZ2650" s="52" t="s">
        <v>6820</v>
      </c>
    </row>
    <row r="2651" spans="54:78" x14ac:dyDescent="0.3">
      <c r="BB2651" s="105" t="e">
        <f>VLOOKUP(C2651,#REF!, 2,FALSE)</f>
        <v>#REF!</v>
      </c>
      <c r="BP2651" s="52" t="s">
        <v>6821</v>
      </c>
      <c r="BQ2651" s="52" t="s">
        <v>722</v>
      </c>
      <c r="BR2651" s="52" t="s">
        <v>6822</v>
      </c>
      <c r="BX2651" s="52" t="s">
        <v>6821</v>
      </c>
      <c r="BY2651" s="52" t="s">
        <v>722</v>
      </c>
      <c r="BZ2651" s="52" t="s">
        <v>6822</v>
      </c>
    </row>
    <row r="2652" spans="54:78" x14ac:dyDescent="0.3">
      <c r="BB2652" s="105" t="e">
        <f>VLOOKUP(C2652,#REF!, 2,FALSE)</f>
        <v>#REF!</v>
      </c>
      <c r="BP2652" s="52" t="s">
        <v>6823</v>
      </c>
      <c r="BQ2652" s="52" t="s">
        <v>621</v>
      </c>
      <c r="BR2652" s="52" t="s">
        <v>6824</v>
      </c>
      <c r="BX2652" s="52" t="s">
        <v>6823</v>
      </c>
      <c r="BY2652" s="52" t="s">
        <v>621</v>
      </c>
      <c r="BZ2652" s="52" t="s">
        <v>6824</v>
      </c>
    </row>
    <row r="2653" spans="54:78" x14ac:dyDescent="0.3">
      <c r="BB2653" s="105" t="e">
        <f>VLOOKUP(C2653,#REF!, 2,FALSE)</f>
        <v>#REF!</v>
      </c>
      <c r="BP2653" s="52" t="s">
        <v>6825</v>
      </c>
      <c r="BQ2653" s="52" t="s">
        <v>17035</v>
      </c>
      <c r="BR2653" s="52" t="s">
        <v>6826</v>
      </c>
      <c r="BX2653" s="52" t="s">
        <v>6825</v>
      </c>
      <c r="BY2653" s="52" t="s">
        <v>17035</v>
      </c>
      <c r="BZ2653" s="52" t="s">
        <v>6826</v>
      </c>
    </row>
    <row r="2654" spans="54:78" x14ac:dyDescent="0.3">
      <c r="BB2654" s="105" t="e">
        <f>VLOOKUP(C2654,#REF!, 2,FALSE)</f>
        <v>#REF!</v>
      </c>
      <c r="BP2654" s="52" t="s">
        <v>1239</v>
      </c>
      <c r="BQ2654" s="52" t="s">
        <v>17035</v>
      </c>
      <c r="BR2654" s="52" t="s">
        <v>6827</v>
      </c>
      <c r="BX2654" s="52" t="s">
        <v>1239</v>
      </c>
      <c r="BY2654" s="52" t="s">
        <v>17035</v>
      </c>
      <c r="BZ2654" s="52" t="s">
        <v>6827</v>
      </c>
    </row>
    <row r="2655" spans="54:78" x14ac:dyDescent="0.3">
      <c r="BB2655" s="105" t="e">
        <f>VLOOKUP(C2655,#REF!, 2,FALSE)</f>
        <v>#REF!</v>
      </c>
      <c r="BP2655" s="52" t="s">
        <v>6828</v>
      </c>
      <c r="BQ2655" s="52" t="s">
        <v>17035</v>
      </c>
      <c r="BR2655" s="52" t="s">
        <v>6829</v>
      </c>
      <c r="BX2655" s="52" t="s">
        <v>6828</v>
      </c>
      <c r="BY2655" s="52" t="s">
        <v>17035</v>
      </c>
      <c r="BZ2655" s="52" t="s">
        <v>6829</v>
      </c>
    </row>
    <row r="2656" spans="54:78" x14ac:dyDescent="0.3">
      <c r="BB2656" s="105" t="e">
        <f>VLOOKUP(C2656,#REF!, 2,FALSE)</f>
        <v>#REF!</v>
      </c>
      <c r="BP2656" s="52" t="s">
        <v>6830</v>
      </c>
      <c r="BQ2656" s="52" t="s">
        <v>3019</v>
      </c>
      <c r="BR2656" s="52" t="s">
        <v>6831</v>
      </c>
      <c r="BX2656" s="52" t="s">
        <v>6830</v>
      </c>
      <c r="BY2656" s="52" t="s">
        <v>3019</v>
      </c>
      <c r="BZ2656" s="52" t="s">
        <v>6831</v>
      </c>
    </row>
    <row r="2657" spans="54:78" x14ac:dyDescent="0.3">
      <c r="BB2657" s="105" t="e">
        <f>VLOOKUP(C2657,#REF!, 2,FALSE)</f>
        <v>#REF!</v>
      </c>
      <c r="BP2657" s="52" t="s">
        <v>6832</v>
      </c>
      <c r="BQ2657" s="52" t="s">
        <v>3103</v>
      </c>
      <c r="BR2657" s="52" t="s">
        <v>6833</v>
      </c>
      <c r="BX2657" s="52" t="s">
        <v>6832</v>
      </c>
      <c r="BY2657" s="52" t="s">
        <v>3103</v>
      </c>
      <c r="BZ2657" s="52" t="s">
        <v>6833</v>
      </c>
    </row>
    <row r="2658" spans="54:78" x14ac:dyDescent="0.3">
      <c r="BB2658" s="105" t="e">
        <f>VLOOKUP(C2658,#REF!, 2,FALSE)</f>
        <v>#REF!</v>
      </c>
      <c r="BP2658" s="52" t="s">
        <v>6834</v>
      </c>
      <c r="BQ2658" s="52" t="s">
        <v>17035</v>
      </c>
      <c r="BR2658" s="52" t="s">
        <v>1443</v>
      </c>
      <c r="BX2658" s="52" t="s">
        <v>6834</v>
      </c>
      <c r="BY2658" s="52" t="s">
        <v>17035</v>
      </c>
      <c r="BZ2658" s="52" t="s">
        <v>1443</v>
      </c>
    </row>
    <row r="2659" spans="54:78" x14ac:dyDescent="0.3">
      <c r="BB2659" s="105" t="e">
        <f>VLOOKUP(C2659,#REF!, 2,FALSE)</f>
        <v>#REF!</v>
      </c>
      <c r="BP2659" s="52" t="s">
        <v>6835</v>
      </c>
      <c r="BQ2659" s="52" t="s">
        <v>3042</v>
      </c>
      <c r="BR2659" s="52" t="s">
        <v>6836</v>
      </c>
      <c r="BX2659" s="52" t="s">
        <v>6835</v>
      </c>
      <c r="BY2659" s="52" t="s">
        <v>3042</v>
      </c>
      <c r="BZ2659" s="52" t="s">
        <v>6836</v>
      </c>
    </row>
    <row r="2660" spans="54:78" x14ac:dyDescent="0.3">
      <c r="BB2660" s="105" t="e">
        <f>VLOOKUP(C2660,#REF!, 2,FALSE)</f>
        <v>#REF!</v>
      </c>
      <c r="BP2660" s="52" t="s">
        <v>6837</v>
      </c>
      <c r="BQ2660" s="52" t="s">
        <v>870</v>
      </c>
      <c r="BR2660" s="52" t="s">
        <v>6838</v>
      </c>
      <c r="BX2660" s="52" t="s">
        <v>6837</v>
      </c>
      <c r="BY2660" s="52" t="s">
        <v>870</v>
      </c>
      <c r="BZ2660" s="52" t="s">
        <v>6838</v>
      </c>
    </row>
    <row r="2661" spans="54:78" x14ac:dyDescent="0.3">
      <c r="BB2661" s="105" t="e">
        <f>VLOOKUP(C2661,#REF!, 2,FALSE)</f>
        <v>#REF!</v>
      </c>
      <c r="BP2661" s="52" t="s">
        <v>6840</v>
      </c>
      <c r="BQ2661" s="52" t="s">
        <v>3223</v>
      </c>
      <c r="BR2661" s="52" t="s">
        <v>3934</v>
      </c>
      <c r="BX2661" s="52" t="s">
        <v>6840</v>
      </c>
      <c r="BY2661" s="52" t="s">
        <v>3223</v>
      </c>
      <c r="BZ2661" s="52" t="s">
        <v>3934</v>
      </c>
    </row>
    <row r="2662" spans="54:78" x14ac:dyDescent="0.3">
      <c r="BB2662" s="105" t="e">
        <f>VLOOKUP(C2662,#REF!, 2,FALSE)</f>
        <v>#REF!</v>
      </c>
      <c r="BP2662" s="52" t="s">
        <v>6841</v>
      </c>
      <c r="BQ2662" s="52" t="s">
        <v>633</v>
      </c>
      <c r="BR2662" s="52" t="s">
        <v>6842</v>
      </c>
      <c r="BX2662" s="52" t="s">
        <v>6841</v>
      </c>
      <c r="BY2662" s="52" t="s">
        <v>633</v>
      </c>
      <c r="BZ2662" s="52" t="s">
        <v>6842</v>
      </c>
    </row>
    <row r="2663" spans="54:78" x14ac:dyDescent="0.3">
      <c r="BB2663" s="105" t="e">
        <f>VLOOKUP(C2663,#REF!, 2,FALSE)</f>
        <v>#REF!</v>
      </c>
      <c r="BP2663" s="52" t="s">
        <v>6843</v>
      </c>
      <c r="BQ2663" s="52" t="s">
        <v>1350</v>
      </c>
      <c r="BR2663" s="52" t="s">
        <v>6844</v>
      </c>
      <c r="BX2663" s="52" t="s">
        <v>6843</v>
      </c>
      <c r="BY2663" s="52" t="s">
        <v>1350</v>
      </c>
      <c r="BZ2663" s="52" t="s">
        <v>6844</v>
      </c>
    </row>
    <row r="2664" spans="54:78" x14ac:dyDescent="0.3">
      <c r="BB2664" s="105" t="e">
        <f>VLOOKUP(C2664,#REF!, 2,FALSE)</f>
        <v>#REF!</v>
      </c>
      <c r="BP2664" s="52" t="s">
        <v>6845</v>
      </c>
      <c r="BQ2664" s="52" t="s">
        <v>17035</v>
      </c>
      <c r="BR2664" s="52" t="s">
        <v>6847</v>
      </c>
      <c r="BX2664" s="52" t="s">
        <v>6845</v>
      </c>
      <c r="BY2664" s="52" t="s">
        <v>17035</v>
      </c>
      <c r="BZ2664" s="52" t="s">
        <v>6847</v>
      </c>
    </row>
    <row r="2665" spans="54:78" x14ac:dyDescent="0.3">
      <c r="BB2665" s="105" t="e">
        <f>VLOOKUP(C2665,#REF!, 2,FALSE)</f>
        <v>#REF!</v>
      </c>
      <c r="BP2665" s="52" t="s">
        <v>1240</v>
      </c>
      <c r="BQ2665" s="52" t="s">
        <v>1021</v>
      </c>
      <c r="BR2665" s="52" t="s">
        <v>6848</v>
      </c>
      <c r="BX2665" s="52" t="s">
        <v>1240</v>
      </c>
      <c r="BY2665" s="52" t="s">
        <v>1021</v>
      </c>
      <c r="BZ2665" s="52" t="s">
        <v>6848</v>
      </c>
    </row>
    <row r="2666" spans="54:78" x14ac:dyDescent="0.3">
      <c r="BB2666" s="105" t="e">
        <f>VLOOKUP(C2666,#REF!, 2,FALSE)</f>
        <v>#REF!</v>
      </c>
      <c r="BP2666" s="52" t="s">
        <v>6850</v>
      </c>
      <c r="BQ2666" s="52" t="s">
        <v>802</v>
      </c>
      <c r="BR2666" s="52" t="s">
        <v>6851</v>
      </c>
      <c r="BX2666" s="52" t="s">
        <v>6850</v>
      </c>
      <c r="BY2666" s="52" t="s">
        <v>802</v>
      </c>
      <c r="BZ2666" s="52" t="s">
        <v>6851</v>
      </c>
    </row>
    <row r="2667" spans="54:78" x14ac:dyDescent="0.3">
      <c r="BB2667" s="105" t="e">
        <f>VLOOKUP(C2667,#REF!, 2,FALSE)</f>
        <v>#REF!</v>
      </c>
      <c r="BP2667" s="52" t="s">
        <v>6852</v>
      </c>
      <c r="BQ2667" s="52" t="s">
        <v>802</v>
      </c>
      <c r="BR2667" s="52" t="s">
        <v>4313</v>
      </c>
      <c r="BX2667" s="52" t="s">
        <v>6852</v>
      </c>
      <c r="BY2667" s="52" t="s">
        <v>802</v>
      </c>
      <c r="BZ2667" s="52" t="s">
        <v>4313</v>
      </c>
    </row>
    <row r="2668" spans="54:78" x14ac:dyDescent="0.3">
      <c r="BB2668" s="105" t="e">
        <f>VLOOKUP(C2668,#REF!, 2,FALSE)</f>
        <v>#REF!</v>
      </c>
      <c r="BP2668" s="52" t="s">
        <v>6853</v>
      </c>
      <c r="BQ2668" s="52" t="s">
        <v>811</v>
      </c>
      <c r="BR2668" s="52" t="s">
        <v>3596</v>
      </c>
      <c r="BX2668" s="52" t="s">
        <v>6853</v>
      </c>
      <c r="BY2668" s="52" t="s">
        <v>811</v>
      </c>
      <c r="BZ2668" s="52" t="s">
        <v>3596</v>
      </c>
    </row>
    <row r="2669" spans="54:78" x14ac:dyDescent="0.3">
      <c r="BB2669" s="105" t="e">
        <f>VLOOKUP(C2669,#REF!, 2,FALSE)</f>
        <v>#REF!</v>
      </c>
      <c r="BP2669" s="52" t="s">
        <v>6854</v>
      </c>
      <c r="BQ2669" s="52" t="s">
        <v>802</v>
      </c>
      <c r="BR2669" s="52" t="s">
        <v>6855</v>
      </c>
      <c r="BX2669" s="52" t="s">
        <v>6854</v>
      </c>
      <c r="BY2669" s="52" t="s">
        <v>802</v>
      </c>
      <c r="BZ2669" s="52" t="s">
        <v>6855</v>
      </c>
    </row>
    <row r="2670" spans="54:78" x14ac:dyDescent="0.3">
      <c r="BB2670" s="105" t="e">
        <f>VLOOKUP(C2670,#REF!, 2,FALSE)</f>
        <v>#REF!</v>
      </c>
      <c r="BP2670" s="52" t="s">
        <v>6856</v>
      </c>
      <c r="BQ2670" s="52" t="s">
        <v>17035</v>
      </c>
      <c r="BR2670" s="52" t="s">
        <v>2434</v>
      </c>
      <c r="BX2670" s="52" t="s">
        <v>6856</v>
      </c>
      <c r="BY2670" s="52" t="s">
        <v>17035</v>
      </c>
      <c r="BZ2670" s="52" t="s">
        <v>2434</v>
      </c>
    </row>
    <row r="2671" spans="54:78" x14ac:dyDescent="0.3">
      <c r="BB2671" s="105" t="e">
        <f>VLOOKUP(C2671,#REF!, 2,FALSE)</f>
        <v>#REF!</v>
      </c>
      <c r="BP2671" s="52" t="s">
        <v>6857</v>
      </c>
      <c r="BQ2671" s="52" t="s">
        <v>948</v>
      </c>
      <c r="BR2671" s="52" t="s">
        <v>6858</v>
      </c>
      <c r="BX2671" s="52" t="s">
        <v>6857</v>
      </c>
      <c r="BY2671" s="52" t="s">
        <v>948</v>
      </c>
      <c r="BZ2671" s="52" t="s">
        <v>6858</v>
      </c>
    </row>
    <row r="2672" spans="54:78" x14ac:dyDescent="0.3">
      <c r="BB2672" s="105" t="e">
        <f>VLOOKUP(C2672,#REF!, 2,FALSE)</f>
        <v>#REF!</v>
      </c>
      <c r="BP2672" s="52" t="s">
        <v>6859</v>
      </c>
      <c r="BQ2672" s="52" t="s">
        <v>948</v>
      </c>
      <c r="BR2672" s="52" t="s">
        <v>6860</v>
      </c>
      <c r="BX2672" s="52" t="s">
        <v>6859</v>
      </c>
      <c r="BY2672" s="52" t="s">
        <v>948</v>
      </c>
      <c r="BZ2672" s="52" t="s">
        <v>6860</v>
      </c>
    </row>
    <row r="2673" spans="54:78" x14ac:dyDescent="0.3">
      <c r="BB2673" s="105" t="e">
        <f>VLOOKUP(C2673,#REF!, 2,FALSE)</f>
        <v>#REF!</v>
      </c>
      <c r="BP2673" s="52" t="s">
        <v>1241</v>
      </c>
      <c r="BQ2673" s="52" t="s">
        <v>860</v>
      </c>
      <c r="BR2673" s="52" t="s">
        <v>6862</v>
      </c>
      <c r="BX2673" s="52" t="s">
        <v>1241</v>
      </c>
      <c r="BY2673" s="52" t="s">
        <v>860</v>
      </c>
      <c r="BZ2673" s="52" t="s">
        <v>6862</v>
      </c>
    </row>
    <row r="2674" spans="54:78" x14ac:dyDescent="0.3">
      <c r="BB2674" s="105" t="e">
        <f>VLOOKUP(C2674,#REF!, 2,FALSE)</f>
        <v>#REF!</v>
      </c>
      <c r="BP2674" s="52" t="s">
        <v>6864</v>
      </c>
      <c r="BQ2674" s="52" t="s">
        <v>2993</v>
      </c>
      <c r="BR2674" s="52" t="s">
        <v>6865</v>
      </c>
      <c r="BX2674" s="52" t="s">
        <v>6864</v>
      </c>
      <c r="BY2674" s="52" t="s">
        <v>2993</v>
      </c>
      <c r="BZ2674" s="52" t="s">
        <v>6865</v>
      </c>
    </row>
    <row r="2675" spans="54:78" x14ac:dyDescent="0.3">
      <c r="BB2675" s="105" t="e">
        <f>VLOOKUP(C2675,#REF!, 2,FALSE)</f>
        <v>#REF!</v>
      </c>
      <c r="BP2675" s="52" t="s">
        <v>6866</v>
      </c>
      <c r="BQ2675" s="52" t="s">
        <v>3114</v>
      </c>
      <c r="BR2675" s="52" t="s">
        <v>1278</v>
      </c>
      <c r="BX2675" s="52" t="s">
        <v>6866</v>
      </c>
      <c r="BY2675" s="52" t="s">
        <v>3114</v>
      </c>
      <c r="BZ2675" s="52" t="s">
        <v>1278</v>
      </c>
    </row>
    <row r="2676" spans="54:78" x14ac:dyDescent="0.3">
      <c r="BB2676" s="105" t="e">
        <f>VLOOKUP(C2676,#REF!, 2,FALSE)</f>
        <v>#REF!</v>
      </c>
      <c r="BP2676" s="52" t="s">
        <v>1242</v>
      </c>
      <c r="BQ2676" s="52" t="s">
        <v>636</v>
      </c>
      <c r="BR2676" s="52" t="s">
        <v>6867</v>
      </c>
      <c r="BX2676" s="52" t="s">
        <v>1242</v>
      </c>
      <c r="BY2676" s="52" t="s">
        <v>636</v>
      </c>
      <c r="BZ2676" s="52" t="s">
        <v>6867</v>
      </c>
    </row>
    <row r="2677" spans="54:78" x14ac:dyDescent="0.3">
      <c r="BB2677" s="105" t="e">
        <f>VLOOKUP(C2677,#REF!, 2,FALSE)</f>
        <v>#REF!</v>
      </c>
      <c r="BP2677" s="52" t="s">
        <v>6868</v>
      </c>
      <c r="BQ2677" s="52" t="s">
        <v>621</v>
      </c>
      <c r="BR2677" s="52" t="s">
        <v>6869</v>
      </c>
      <c r="BX2677" s="52" t="s">
        <v>6868</v>
      </c>
      <c r="BY2677" s="52" t="s">
        <v>621</v>
      </c>
      <c r="BZ2677" s="52" t="s">
        <v>6869</v>
      </c>
    </row>
    <row r="2678" spans="54:78" x14ac:dyDescent="0.3">
      <c r="BB2678" s="105" t="e">
        <f>VLOOKUP(C2678,#REF!, 2,FALSE)</f>
        <v>#REF!</v>
      </c>
      <c r="BP2678" s="52" t="s">
        <v>6871</v>
      </c>
      <c r="BQ2678" s="52" t="s">
        <v>622</v>
      </c>
      <c r="BR2678" s="52" t="s">
        <v>6872</v>
      </c>
      <c r="BX2678" s="52" t="s">
        <v>6871</v>
      </c>
      <c r="BY2678" s="52" t="s">
        <v>622</v>
      </c>
      <c r="BZ2678" s="52" t="s">
        <v>6872</v>
      </c>
    </row>
    <row r="2679" spans="54:78" x14ac:dyDescent="0.3">
      <c r="BB2679" s="105" t="e">
        <f>VLOOKUP(C2679,#REF!, 2,FALSE)</f>
        <v>#REF!</v>
      </c>
      <c r="BP2679" s="52" t="s">
        <v>6873</v>
      </c>
      <c r="BQ2679" s="52" t="s">
        <v>738</v>
      </c>
      <c r="BR2679" s="52" t="s">
        <v>2993</v>
      </c>
      <c r="BX2679" s="52" t="s">
        <v>6873</v>
      </c>
      <c r="BY2679" s="52" t="s">
        <v>738</v>
      </c>
      <c r="BZ2679" s="52" t="s">
        <v>2993</v>
      </c>
    </row>
    <row r="2680" spans="54:78" x14ac:dyDescent="0.3">
      <c r="BB2680" s="105" t="e">
        <f>VLOOKUP(C2680,#REF!, 2,FALSE)</f>
        <v>#REF!</v>
      </c>
      <c r="BP2680" s="52" t="s">
        <v>6874</v>
      </c>
      <c r="BQ2680" s="52" t="s">
        <v>1277</v>
      </c>
      <c r="BR2680" s="52" t="s">
        <v>1023</v>
      </c>
      <c r="BX2680" s="52" t="s">
        <v>6874</v>
      </c>
      <c r="BY2680" s="52" t="s">
        <v>1277</v>
      </c>
      <c r="BZ2680" s="52" t="s">
        <v>1023</v>
      </c>
    </row>
    <row r="2681" spans="54:78" x14ac:dyDescent="0.3">
      <c r="BB2681" s="105" t="e">
        <f>VLOOKUP(C2681,#REF!, 2,FALSE)</f>
        <v>#REF!</v>
      </c>
      <c r="BP2681" s="52" t="s">
        <v>1243</v>
      </c>
      <c r="BQ2681" s="52" t="s">
        <v>870</v>
      </c>
      <c r="BR2681" s="52" t="s">
        <v>6875</v>
      </c>
      <c r="BX2681" s="52" t="s">
        <v>1243</v>
      </c>
      <c r="BY2681" s="52" t="s">
        <v>870</v>
      </c>
      <c r="BZ2681" s="52" t="s">
        <v>6875</v>
      </c>
    </row>
    <row r="2682" spans="54:78" x14ac:dyDescent="0.3">
      <c r="BB2682" s="105" t="e">
        <f>VLOOKUP(C2682,#REF!, 2,FALSE)</f>
        <v>#REF!</v>
      </c>
      <c r="BP2682" s="52" t="s">
        <v>6876</v>
      </c>
      <c r="BQ2682" s="52" t="s">
        <v>2988</v>
      </c>
      <c r="BR2682" s="52" t="s">
        <v>6877</v>
      </c>
      <c r="BX2682" s="52" t="s">
        <v>6876</v>
      </c>
      <c r="BY2682" s="52" t="s">
        <v>2988</v>
      </c>
      <c r="BZ2682" s="52" t="s">
        <v>6877</v>
      </c>
    </row>
    <row r="2683" spans="54:78" x14ac:dyDescent="0.3">
      <c r="BB2683" s="105" t="e">
        <f>VLOOKUP(C2683,#REF!, 2,FALSE)</f>
        <v>#REF!</v>
      </c>
      <c r="BP2683" s="52" t="s">
        <v>6878</v>
      </c>
      <c r="BQ2683" s="52" t="s">
        <v>664</v>
      </c>
      <c r="BR2683" s="52" t="s">
        <v>6879</v>
      </c>
      <c r="BX2683" s="52" t="s">
        <v>6878</v>
      </c>
      <c r="BY2683" s="52" t="s">
        <v>664</v>
      </c>
      <c r="BZ2683" s="52" t="s">
        <v>6879</v>
      </c>
    </row>
    <row r="2684" spans="54:78" x14ac:dyDescent="0.3">
      <c r="BB2684" s="105" t="e">
        <f>VLOOKUP(C2684,#REF!, 2,FALSE)</f>
        <v>#REF!</v>
      </c>
      <c r="BP2684" s="52" t="s">
        <v>6880</v>
      </c>
      <c r="BQ2684" s="52" t="s">
        <v>664</v>
      </c>
      <c r="BR2684" s="52" t="s">
        <v>872</v>
      </c>
      <c r="BX2684" s="52" t="s">
        <v>6880</v>
      </c>
      <c r="BY2684" s="52" t="s">
        <v>664</v>
      </c>
      <c r="BZ2684" s="52" t="s">
        <v>872</v>
      </c>
    </row>
    <row r="2685" spans="54:78" x14ac:dyDescent="0.3">
      <c r="BB2685" s="105" t="e">
        <f>VLOOKUP(C2685,#REF!, 2,FALSE)</f>
        <v>#REF!</v>
      </c>
      <c r="BP2685" s="52" t="s">
        <v>1244</v>
      </c>
      <c r="BQ2685" s="52" t="s">
        <v>675</v>
      </c>
      <c r="BR2685" s="52" t="s">
        <v>1272</v>
      </c>
      <c r="BX2685" s="52" t="s">
        <v>1244</v>
      </c>
      <c r="BY2685" s="52" t="s">
        <v>675</v>
      </c>
      <c r="BZ2685" s="52" t="s">
        <v>1272</v>
      </c>
    </row>
    <row r="2686" spans="54:78" x14ac:dyDescent="0.3">
      <c r="BB2686" s="105" t="e">
        <f>VLOOKUP(C2686,#REF!, 2,FALSE)</f>
        <v>#REF!</v>
      </c>
      <c r="BP2686" s="52" t="s">
        <v>6881</v>
      </c>
      <c r="BQ2686" s="52" t="s">
        <v>1147</v>
      </c>
      <c r="BR2686" s="52" t="s">
        <v>6296</v>
      </c>
      <c r="BX2686" s="52" t="s">
        <v>6881</v>
      </c>
      <c r="BY2686" s="52" t="s">
        <v>1147</v>
      </c>
      <c r="BZ2686" s="52" t="s">
        <v>6296</v>
      </c>
    </row>
    <row r="2687" spans="54:78" x14ac:dyDescent="0.3">
      <c r="BB2687" s="105" t="e">
        <f>VLOOKUP(C2687,#REF!, 2,FALSE)</f>
        <v>#REF!</v>
      </c>
      <c r="BP2687" s="52" t="s">
        <v>6883</v>
      </c>
      <c r="BQ2687" s="52" t="s">
        <v>3019</v>
      </c>
      <c r="BR2687" s="52" t="s">
        <v>5082</v>
      </c>
      <c r="BX2687" s="52" t="s">
        <v>6883</v>
      </c>
      <c r="BY2687" s="52" t="s">
        <v>3019</v>
      </c>
      <c r="BZ2687" s="52" t="s">
        <v>5082</v>
      </c>
    </row>
    <row r="2688" spans="54:78" x14ac:dyDescent="0.3">
      <c r="BB2688" s="105" t="e">
        <f>VLOOKUP(C2688,#REF!, 2,FALSE)</f>
        <v>#REF!</v>
      </c>
      <c r="BP2688" s="52" t="s">
        <v>6884</v>
      </c>
      <c r="BQ2688" s="52" t="s">
        <v>664</v>
      </c>
      <c r="BR2688" s="52" t="s">
        <v>4113</v>
      </c>
      <c r="BX2688" s="52" t="s">
        <v>6884</v>
      </c>
      <c r="BY2688" s="52" t="s">
        <v>664</v>
      </c>
      <c r="BZ2688" s="52" t="s">
        <v>4113</v>
      </c>
    </row>
    <row r="2689" spans="54:78" x14ac:dyDescent="0.3">
      <c r="BB2689" s="105" t="e">
        <f>VLOOKUP(C2689,#REF!, 2,FALSE)</f>
        <v>#REF!</v>
      </c>
      <c r="BP2689" s="52" t="s">
        <v>6885</v>
      </c>
      <c r="BQ2689" s="52" t="s">
        <v>664</v>
      </c>
      <c r="BR2689" s="52" t="s">
        <v>6886</v>
      </c>
      <c r="BX2689" s="52" t="s">
        <v>6885</v>
      </c>
      <c r="BY2689" s="52" t="s">
        <v>664</v>
      </c>
      <c r="BZ2689" s="52" t="s">
        <v>6886</v>
      </c>
    </row>
    <row r="2690" spans="54:78" x14ac:dyDescent="0.3">
      <c r="BB2690" s="105" t="e">
        <f>VLOOKUP(C2690,#REF!, 2,FALSE)</f>
        <v>#REF!</v>
      </c>
      <c r="BP2690" s="52" t="s">
        <v>6887</v>
      </c>
      <c r="BQ2690" s="52" t="s">
        <v>664</v>
      </c>
      <c r="BR2690" s="52" t="s">
        <v>6228</v>
      </c>
      <c r="BX2690" s="52" t="s">
        <v>6887</v>
      </c>
      <c r="BY2690" s="52" t="s">
        <v>664</v>
      </c>
      <c r="BZ2690" s="52" t="s">
        <v>6228</v>
      </c>
    </row>
    <row r="2691" spans="54:78" x14ac:dyDescent="0.3">
      <c r="BB2691" s="105" t="e">
        <f>VLOOKUP(C2691,#REF!, 2,FALSE)</f>
        <v>#REF!</v>
      </c>
      <c r="BP2691" s="52" t="s">
        <v>6888</v>
      </c>
      <c r="BQ2691" s="52" t="s">
        <v>1277</v>
      </c>
      <c r="BR2691" s="52" t="s">
        <v>6877</v>
      </c>
      <c r="BX2691" s="52" t="s">
        <v>6888</v>
      </c>
      <c r="BY2691" s="52" t="s">
        <v>1277</v>
      </c>
      <c r="BZ2691" s="52" t="s">
        <v>6877</v>
      </c>
    </row>
    <row r="2692" spans="54:78" x14ac:dyDescent="0.3">
      <c r="BB2692" s="105" t="e">
        <f>VLOOKUP(C2692,#REF!, 2,FALSE)</f>
        <v>#REF!</v>
      </c>
      <c r="BP2692" s="52" t="s">
        <v>6889</v>
      </c>
      <c r="BQ2692" s="52" t="s">
        <v>1350</v>
      </c>
      <c r="BR2692" s="52" t="s">
        <v>732</v>
      </c>
      <c r="BX2692" s="52" t="s">
        <v>6889</v>
      </c>
      <c r="BY2692" s="52" t="s">
        <v>1350</v>
      </c>
      <c r="BZ2692" s="52" t="s">
        <v>732</v>
      </c>
    </row>
    <row r="2693" spans="54:78" x14ac:dyDescent="0.3">
      <c r="BB2693" s="105" t="e">
        <f>VLOOKUP(C2693,#REF!, 2,FALSE)</f>
        <v>#REF!</v>
      </c>
      <c r="BP2693" s="52" t="s">
        <v>6890</v>
      </c>
      <c r="BQ2693" s="52" t="s">
        <v>664</v>
      </c>
      <c r="BR2693" s="52" t="s">
        <v>6891</v>
      </c>
      <c r="BX2693" s="52" t="s">
        <v>6890</v>
      </c>
      <c r="BY2693" s="52" t="s">
        <v>664</v>
      </c>
      <c r="BZ2693" s="52" t="s">
        <v>6891</v>
      </c>
    </row>
    <row r="2694" spans="54:78" x14ac:dyDescent="0.3">
      <c r="BB2694" s="105" t="e">
        <f>VLOOKUP(C2694,#REF!, 2,FALSE)</f>
        <v>#REF!</v>
      </c>
      <c r="BP2694" s="52" t="s">
        <v>1245</v>
      </c>
      <c r="BQ2694" s="52" t="s">
        <v>1147</v>
      </c>
      <c r="BR2694" s="52" t="s">
        <v>6891</v>
      </c>
      <c r="BX2694" s="52" t="s">
        <v>1245</v>
      </c>
      <c r="BY2694" s="52" t="s">
        <v>1147</v>
      </c>
      <c r="BZ2694" s="52" t="s">
        <v>6891</v>
      </c>
    </row>
    <row r="2695" spans="54:78" x14ac:dyDescent="0.3">
      <c r="BB2695" s="105" t="e">
        <f>VLOOKUP(C2695,#REF!, 2,FALSE)</f>
        <v>#REF!</v>
      </c>
      <c r="BP2695" s="52" t="s">
        <v>6892</v>
      </c>
      <c r="BQ2695" s="52" t="s">
        <v>663</v>
      </c>
      <c r="BR2695" s="52" t="s">
        <v>2660</v>
      </c>
      <c r="BX2695" s="52" t="s">
        <v>6892</v>
      </c>
      <c r="BY2695" s="52" t="s">
        <v>663</v>
      </c>
      <c r="BZ2695" s="52" t="s">
        <v>2660</v>
      </c>
    </row>
    <row r="2696" spans="54:78" x14ac:dyDescent="0.3">
      <c r="BB2696" s="105" t="e">
        <f>VLOOKUP(C2696,#REF!, 2,FALSE)</f>
        <v>#REF!</v>
      </c>
      <c r="BP2696" s="52" t="s">
        <v>6893</v>
      </c>
      <c r="BQ2696" s="52" t="s">
        <v>3019</v>
      </c>
      <c r="BR2696" s="52" t="s">
        <v>1016</v>
      </c>
      <c r="BX2696" s="52" t="s">
        <v>6893</v>
      </c>
      <c r="BY2696" s="52" t="s">
        <v>3019</v>
      </c>
      <c r="BZ2696" s="52" t="s">
        <v>1016</v>
      </c>
    </row>
    <row r="2697" spans="54:78" x14ac:dyDescent="0.3">
      <c r="BB2697" s="105" t="e">
        <f>VLOOKUP(C2697,#REF!, 2,FALSE)</f>
        <v>#REF!</v>
      </c>
      <c r="BP2697" s="52" t="s">
        <v>6894</v>
      </c>
      <c r="BQ2697" s="52" t="s">
        <v>3019</v>
      </c>
      <c r="BR2697" s="52" t="s">
        <v>4379</v>
      </c>
      <c r="BX2697" s="52" t="s">
        <v>6894</v>
      </c>
      <c r="BY2697" s="52" t="s">
        <v>3019</v>
      </c>
      <c r="BZ2697" s="52" t="s">
        <v>4379</v>
      </c>
    </row>
    <row r="2698" spans="54:78" x14ac:dyDescent="0.3">
      <c r="BB2698" s="105" t="e">
        <f>VLOOKUP(C2698,#REF!, 2,FALSE)</f>
        <v>#REF!</v>
      </c>
      <c r="BP2698" s="52" t="s">
        <v>6895</v>
      </c>
      <c r="BQ2698" s="52" t="s">
        <v>1350</v>
      </c>
      <c r="BR2698" s="52" t="s">
        <v>2269</v>
      </c>
      <c r="BX2698" s="52" t="s">
        <v>6895</v>
      </c>
      <c r="BY2698" s="52" t="s">
        <v>1350</v>
      </c>
      <c r="BZ2698" s="52" t="s">
        <v>2269</v>
      </c>
    </row>
    <row r="2699" spans="54:78" x14ac:dyDescent="0.3">
      <c r="BB2699" s="105" t="e">
        <f>VLOOKUP(C2699,#REF!, 2,FALSE)</f>
        <v>#REF!</v>
      </c>
      <c r="BP2699" s="52" t="s">
        <v>6897</v>
      </c>
      <c r="BQ2699" s="52" t="s">
        <v>628</v>
      </c>
      <c r="BR2699" s="52" t="s">
        <v>1875</v>
      </c>
      <c r="BX2699" s="52" t="s">
        <v>6897</v>
      </c>
      <c r="BY2699" s="52" t="s">
        <v>628</v>
      </c>
      <c r="BZ2699" s="52" t="s">
        <v>1875</v>
      </c>
    </row>
    <row r="2700" spans="54:78" x14ac:dyDescent="0.3">
      <c r="BB2700" s="105" t="e">
        <f>VLOOKUP(C2700,#REF!, 2,FALSE)</f>
        <v>#REF!</v>
      </c>
      <c r="BP2700" s="52" t="s">
        <v>6898</v>
      </c>
      <c r="BQ2700" s="52" t="s">
        <v>1280</v>
      </c>
      <c r="BR2700" s="52" t="s">
        <v>6899</v>
      </c>
      <c r="BX2700" s="52" t="s">
        <v>6898</v>
      </c>
      <c r="BY2700" s="52" t="s">
        <v>1280</v>
      </c>
      <c r="BZ2700" s="52" t="s">
        <v>6899</v>
      </c>
    </row>
    <row r="2701" spans="54:78" x14ac:dyDescent="0.3">
      <c r="BB2701" s="105" t="e">
        <f>VLOOKUP(C2701,#REF!, 2,FALSE)</f>
        <v>#REF!</v>
      </c>
      <c r="BP2701" s="52" t="s">
        <v>1246</v>
      </c>
      <c r="BQ2701" s="52" t="s">
        <v>3276</v>
      </c>
      <c r="BR2701" s="52" t="s">
        <v>4531</v>
      </c>
      <c r="BX2701" s="52" t="s">
        <v>1246</v>
      </c>
      <c r="BY2701" s="52" t="s">
        <v>3276</v>
      </c>
      <c r="BZ2701" s="52" t="s">
        <v>4531</v>
      </c>
    </row>
    <row r="2702" spans="54:78" x14ac:dyDescent="0.3">
      <c r="BB2702" s="105" t="e">
        <f>VLOOKUP(C2702,#REF!, 2,FALSE)</f>
        <v>#REF!</v>
      </c>
      <c r="BP2702" s="52" t="s">
        <v>1247</v>
      </c>
      <c r="BQ2702" s="52" t="s">
        <v>3059</v>
      </c>
      <c r="BR2702" s="52" t="s">
        <v>6900</v>
      </c>
      <c r="BX2702" s="52" t="s">
        <v>1247</v>
      </c>
      <c r="BY2702" s="52" t="s">
        <v>3059</v>
      </c>
      <c r="BZ2702" s="52" t="s">
        <v>6900</v>
      </c>
    </row>
    <row r="2703" spans="54:78" x14ac:dyDescent="0.3">
      <c r="BB2703" s="105" t="e">
        <f>VLOOKUP(C2703,#REF!, 2,FALSE)</f>
        <v>#REF!</v>
      </c>
      <c r="BP2703" s="52" t="s">
        <v>6901</v>
      </c>
      <c r="BQ2703" s="52" t="s">
        <v>870</v>
      </c>
      <c r="BR2703" s="52" t="s">
        <v>1062</v>
      </c>
      <c r="BX2703" s="52" t="s">
        <v>6901</v>
      </c>
      <c r="BY2703" s="52" t="s">
        <v>870</v>
      </c>
      <c r="BZ2703" s="52" t="s">
        <v>1062</v>
      </c>
    </row>
    <row r="2704" spans="54:78" x14ac:dyDescent="0.3">
      <c r="BB2704" s="105" t="e">
        <f>VLOOKUP(C2704,#REF!, 2,FALSE)</f>
        <v>#REF!</v>
      </c>
      <c r="BP2704" s="52" t="s">
        <v>6902</v>
      </c>
      <c r="BQ2704" s="52" t="s">
        <v>17035</v>
      </c>
      <c r="BR2704" s="52" t="s">
        <v>6903</v>
      </c>
      <c r="BX2704" s="52" t="s">
        <v>6902</v>
      </c>
      <c r="BY2704" s="52" t="s">
        <v>17035</v>
      </c>
      <c r="BZ2704" s="52" t="s">
        <v>6903</v>
      </c>
    </row>
    <row r="2705" spans="54:78" x14ac:dyDescent="0.3">
      <c r="BB2705" s="105" t="e">
        <f>VLOOKUP(C2705,#REF!, 2,FALSE)</f>
        <v>#REF!</v>
      </c>
      <c r="BP2705" s="52" t="s">
        <v>1248</v>
      </c>
      <c r="BQ2705" s="52" t="s">
        <v>1350</v>
      </c>
      <c r="BR2705" s="52" t="s">
        <v>6900</v>
      </c>
      <c r="BX2705" s="52" t="s">
        <v>1248</v>
      </c>
      <c r="BY2705" s="52" t="s">
        <v>1350</v>
      </c>
      <c r="BZ2705" s="52" t="s">
        <v>6900</v>
      </c>
    </row>
    <row r="2706" spans="54:78" x14ac:dyDescent="0.3">
      <c r="BB2706" s="105" t="e">
        <f>VLOOKUP(C2706,#REF!, 2,FALSE)</f>
        <v>#REF!</v>
      </c>
      <c r="BP2706" s="52" t="s">
        <v>6904</v>
      </c>
      <c r="BQ2706" s="52" t="s">
        <v>1350</v>
      </c>
      <c r="BR2706" s="52" t="s">
        <v>6905</v>
      </c>
      <c r="BX2706" s="52" t="s">
        <v>6904</v>
      </c>
      <c r="BY2706" s="52" t="s">
        <v>1350</v>
      </c>
      <c r="BZ2706" s="52" t="s">
        <v>6905</v>
      </c>
    </row>
    <row r="2707" spans="54:78" x14ac:dyDescent="0.3">
      <c r="BB2707" s="105" t="e">
        <f>VLOOKUP(C2707,#REF!, 2,FALSE)</f>
        <v>#REF!</v>
      </c>
      <c r="BP2707" s="52" t="s">
        <v>6906</v>
      </c>
      <c r="BQ2707" s="52" t="s">
        <v>628</v>
      </c>
      <c r="BR2707" s="52" t="s">
        <v>3566</v>
      </c>
      <c r="BX2707" s="52" t="s">
        <v>6906</v>
      </c>
      <c r="BY2707" s="52" t="s">
        <v>628</v>
      </c>
      <c r="BZ2707" s="52" t="s">
        <v>3566</v>
      </c>
    </row>
    <row r="2708" spans="54:78" x14ac:dyDescent="0.3">
      <c r="BB2708" s="105" t="e">
        <f>VLOOKUP(C2708,#REF!, 2,FALSE)</f>
        <v>#REF!</v>
      </c>
      <c r="BP2708" s="52" t="s">
        <v>6907</v>
      </c>
      <c r="BQ2708" s="52" t="s">
        <v>675</v>
      </c>
      <c r="BR2708" s="52" t="s">
        <v>6908</v>
      </c>
      <c r="BX2708" s="52" t="s">
        <v>6907</v>
      </c>
      <c r="BY2708" s="52" t="s">
        <v>675</v>
      </c>
      <c r="BZ2708" s="52" t="s">
        <v>6908</v>
      </c>
    </row>
    <row r="2709" spans="54:78" x14ac:dyDescent="0.3">
      <c r="BB2709" s="105" t="e">
        <f>VLOOKUP(C2709,#REF!, 2,FALSE)</f>
        <v>#REF!</v>
      </c>
      <c r="BP2709" s="52" t="s">
        <v>6909</v>
      </c>
      <c r="BQ2709" s="52" t="s">
        <v>17035</v>
      </c>
      <c r="BR2709" s="52" t="s">
        <v>5648</v>
      </c>
      <c r="BX2709" s="52" t="s">
        <v>6909</v>
      </c>
      <c r="BY2709" s="52" t="s">
        <v>17035</v>
      </c>
      <c r="BZ2709" s="52" t="s">
        <v>5648</v>
      </c>
    </row>
    <row r="2710" spans="54:78" x14ac:dyDescent="0.3">
      <c r="BB2710" s="105" t="e">
        <f>VLOOKUP(C2710,#REF!, 2,FALSE)</f>
        <v>#REF!</v>
      </c>
      <c r="BP2710" s="52" t="s">
        <v>6910</v>
      </c>
      <c r="BQ2710" s="52" t="s">
        <v>3059</v>
      </c>
      <c r="BR2710" s="52" t="s">
        <v>778</v>
      </c>
      <c r="BX2710" s="52" t="s">
        <v>6910</v>
      </c>
      <c r="BY2710" s="52" t="s">
        <v>3059</v>
      </c>
      <c r="BZ2710" s="52" t="s">
        <v>778</v>
      </c>
    </row>
    <row r="2711" spans="54:78" x14ac:dyDescent="0.3">
      <c r="BB2711" s="105" t="e">
        <f>VLOOKUP(C2711,#REF!, 2,FALSE)</f>
        <v>#REF!</v>
      </c>
      <c r="BP2711" s="52" t="s">
        <v>1249</v>
      </c>
      <c r="BQ2711" s="52" t="s">
        <v>17035</v>
      </c>
      <c r="BR2711" s="52" t="s">
        <v>2813</v>
      </c>
      <c r="BX2711" s="52" t="s">
        <v>1249</v>
      </c>
      <c r="BY2711" s="52" t="s">
        <v>17035</v>
      </c>
      <c r="BZ2711" s="52" t="s">
        <v>2813</v>
      </c>
    </row>
    <row r="2712" spans="54:78" x14ac:dyDescent="0.3">
      <c r="BB2712" s="105" t="e">
        <f>VLOOKUP(C2712,#REF!, 2,FALSE)</f>
        <v>#REF!</v>
      </c>
      <c r="BP2712" s="52" t="s">
        <v>6911</v>
      </c>
      <c r="BQ2712" s="52" t="s">
        <v>3276</v>
      </c>
      <c r="BR2712" s="52" t="s">
        <v>6912</v>
      </c>
      <c r="BX2712" s="52" t="s">
        <v>6911</v>
      </c>
      <c r="BY2712" s="52" t="s">
        <v>3276</v>
      </c>
      <c r="BZ2712" s="52" t="s">
        <v>6912</v>
      </c>
    </row>
    <row r="2713" spans="54:78" x14ac:dyDescent="0.3">
      <c r="BB2713" s="105" t="e">
        <f>VLOOKUP(C2713,#REF!, 2,FALSE)</f>
        <v>#REF!</v>
      </c>
      <c r="BP2713" s="52" t="s">
        <v>6913</v>
      </c>
      <c r="BQ2713" s="52" t="s">
        <v>664</v>
      </c>
      <c r="BR2713" s="52" t="s">
        <v>3029</v>
      </c>
      <c r="BX2713" s="52" t="s">
        <v>6913</v>
      </c>
      <c r="BY2713" s="52" t="s">
        <v>664</v>
      </c>
      <c r="BZ2713" s="52" t="s">
        <v>3029</v>
      </c>
    </row>
    <row r="2714" spans="54:78" x14ac:dyDescent="0.3">
      <c r="BB2714" s="105" t="e">
        <f>VLOOKUP(C2714,#REF!, 2,FALSE)</f>
        <v>#REF!</v>
      </c>
      <c r="BP2714" s="52" t="s">
        <v>6914</v>
      </c>
      <c r="BQ2714" s="52" t="s">
        <v>675</v>
      </c>
      <c r="BR2714" s="52" t="s">
        <v>6615</v>
      </c>
      <c r="BX2714" s="52" t="s">
        <v>6914</v>
      </c>
      <c r="BY2714" s="52" t="s">
        <v>675</v>
      </c>
      <c r="BZ2714" s="52" t="s">
        <v>6615</v>
      </c>
    </row>
    <row r="2715" spans="54:78" x14ac:dyDescent="0.3">
      <c r="BB2715" s="105" t="e">
        <f>VLOOKUP(C2715,#REF!, 2,FALSE)</f>
        <v>#REF!</v>
      </c>
      <c r="BP2715" s="52" t="s">
        <v>6915</v>
      </c>
      <c r="BQ2715" s="52" t="s">
        <v>17045</v>
      </c>
      <c r="BR2715" s="52" t="s">
        <v>6678</v>
      </c>
      <c r="BX2715" s="52" t="s">
        <v>6915</v>
      </c>
      <c r="BY2715" s="52" t="s">
        <v>17045</v>
      </c>
      <c r="BZ2715" s="52" t="s">
        <v>6678</v>
      </c>
    </row>
    <row r="2716" spans="54:78" x14ac:dyDescent="0.3">
      <c r="BB2716" s="105" t="e">
        <f>VLOOKUP(C2716,#REF!, 2,FALSE)</f>
        <v>#REF!</v>
      </c>
      <c r="BP2716" s="52" t="s">
        <v>1250</v>
      </c>
      <c r="BQ2716" s="52" t="s">
        <v>3059</v>
      </c>
      <c r="BR2716" s="52" t="s">
        <v>6916</v>
      </c>
      <c r="BX2716" s="52" t="s">
        <v>1250</v>
      </c>
      <c r="BY2716" s="52" t="s">
        <v>3059</v>
      </c>
      <c r="BZ2716" s="52" t="s">
        <v>6916</v>
      </c>
    </row>
    <row r="2717" spans="54:78" x14ac:dyDescent="0.3">
      <c r="BB2717" s="105" t="e">
        <f>VLOOKUP(C2717,#REF!, 2,FALSE)</f>
        <v>#REF!</v>
      </c>
      <c r="BP2717" s="52" t="s">
        <v>6917</v>
      </c>
      <c r="BQ2717" s="52" t="s">
        <v>3019</v>
      </c>
      <c r="BR2717" s="52" t="s">
        <v>1343</v>
      </c>
      <c r="BX2717" s="52" t="s">
        <v>6917</v>
      </c>
      <c r="BY2717" s="52" t="s">
        <v>3019</v>
      </c>
      <c r="BZ2717" s="52" t="s">
        <v>1343</v>
      </c>
    </row>
    <row r="2718" spans="54:78" x14ac:dyDescent="0.3">
      <c r="BB2718" s="105" t="e">
        <f>VLOOKUP(C2718,#REF!, 2,FALSE)</f>
        <v>#REF!</v>
      </c>
      <c r="BP2718" s="52" t="s">
        <v>6918</v>
      </c>
      <c r="BQ2718" s="52" t="s">
        <v>870</v>
      </c>
      <c r="BR2718" s="52" t="s">
        <v>6920</v>
      </c>
      <c r="BX2718" s="52" t="s">
        <v>6918</v>
      </c>
      <c r="BY2718" s="52" t="s">
        <v>870</v>
      </c>
      <c r="BZ2718" s="52" t="s">
        <v>6920</v>
      </c>
    </row>
    <row r="2719" spans="54:78" x14ac:dyDescent="0.3">
      <c r="BB2719" s="105" t="e">
        <f>VLOOKUP(C2719,#REF!, 2,FALSE)</f>
        <v>#REF!</v>
      </c>
      <c r="BP2719" s="52" t="s">
        <v>1251</v>
      </c>
      <c r="BQ2719" s="52" t="s">
        <v>2988</v>
      </c>
      <c r="BR2719" s="52" t="s">
        <v>6921</v>
      </c>
      <c r="BX2719" s="52" t="s">
        <v>1251</v>
      </c>
      <c r="BY2719" s="52" t="s">
        <v>2988</v>
      </c>
      <c r="BZ2719" s="52" t="s">
        <v>6921</v>
      </c>
    </row>
    <row r="2720" spans="54:78" x14ac:dyDescent="0.3">
      <c r="BB2720" s="105" t="e">
        <f>VLOOKUP(C2720,#REF!, 2,FALSE)</f>
        <v>#REF!</v>
      </c>
      <c r="BP2720" s="52" t="s">
        <v>6922</v>
      </c>
      <c r="BQ2720" s="52" t="s">
        <v>3019</v>
      </c>
      <c r="BR2720" s="52" t="s">
        <v>6923</v>
      </c>
      <c r="BX2720" s="52" t="s">
        <v>6922</v>
      </c>
      <c r="BY2720" s="52" t="s">
        <v>3019</v>
      </c>
      <c r="BZ2720" s="52" t="s">
        <v>6923</v>
      </c>
    </row>
    <row r="2721" spans="54:78" x14ac:dyDescent="0.3">
      <c r="BB2721" s="105" t="e">
        <f>VLOOKUP(C2721,#REF!, 2,FALSE)</f>
        <v>#REF!</v>
      </c>
      <c r="BP2721" s="52" t="s">
        <v>1252</v>
      </c>
      <c r="BQ2721" s="52" t="s">
        <v>1277</v>
      </c>
      <c r="BR2721" s="52" t="s">
        <v>6924</v>
      </c>
      <c r="BX2721" s="52" t="s">
        <v>1252</v>
      </c>
      <c r="BY2721" s="52" t="s">
        <v>1277</v>
      </c>
      <c r="BZ2721" s="52" t="s">
        <v>6924</v>
      </c>
    </row>
    <row r="2722" spans="54:78" x14ac:dyDescent="0.3">
      <c r="BB2722" s="105" t="e">
        <f>VLOOKUP(C2722,#REF!, 2,FALSE)</f>
        <v>#REF!</v>
      </c>
      <c r="BP2722" s="52" t="s">
        <v>98</v>
      </c>
      <c r="BQ2722" s="52" t="s">
        <v>628</v>
      </c>
      <c r="BR2722" s="52" t="s">
        <v>6925</v>
      </c>
      <c r="BX2722" s="52" t="s">
        <v>98</v>
      </c>
      <c r="BY2722" s="52" t="s">
        <v>628</v>
      </c>
      <c r="BZ2722" s="52" t="s">
        <v>6925</v>
      </c>
    </row>
    <row r="2723" spans="54:78" x14ac:dyDescent="0.3">
      <c r="BB2723" s="105" t="e">
        <f>VLOOKUP(C2723,#REF!, 2,FALSE)</f>
        <v>#REF!</v>
      </c>
      <c r="BP2723" s="52" t="s">
        <v>1253</v>
      </c>
      <c r="BQ2723" s="52" t="s">
        <v>17035</v>
      </c>
      <c r="BR2723" s="52" t="s">
        <v>3777</v>
      </c>
      <c r="BX2723" s="52" t="s">
        <v>1253</v>
      </c>
      <c r="BY2723" s="52" t="s">
        <v>17035</v>
      </c>
      <c r="BZ2723" s="52" t="s">
        <v>3777</v>
      </c>
    </row>
    <row r="2724" spans="54:78" x14ac:dyDescent="0.3">
      <c r="BB2724" s="105" t="e">
        <f>VLOOKUP(C2724,#REF!, 2,FALSE)</f>
        <v>#REF!</v>
      </c>
      <c r="BP2724" s="52" t="s">
        <v>6926</v>
      </c>
      <c r="BQ2724" s="52" t="s">
        <v>931</v>
      </c>
      <c r="BR2724" s="52" t="s">
        <v>4421</v>
      </c>
      <c r="BX2724" s="52" t="s">
        <v>6926</v>
      </c>
      <c r="BY2724" s="52" t="s">
        <v>931</v>
      </c>
      <c r="BZ2724" s="52" t="s">
        <v>4421</v>
      </c>
    </row>
    <row r="2725" spans="54:78" x14ac:dyDescent="0.3">
      <c r="BB2725" s="105" t="e">
        <f>VLOOKUP(C2725,#REF!, 2,FALSE)</f>
        <v>#REF!</v>
      </c>
      <c r="BP2725" s="52" t="s">
        <v>1254</v>
      </c>
      <c r="BQ2725" s="52" t="s">
        <v>931</v>
      </c>
      <c r="BR2725" s="52" t="s">
        <v>1681</v>
      </c>
      <c r="BX2725" s="52" t="s">
        <v>1254</v>
      </c>
      <c r="BY2725" s="52" t="s">
        <v>931</v>
      </c>
      <c r="BZ2725" s="52" t="s">
        <v>1681</v>
      </c>
    </row>
    <row r="2726" spans="54:78" x14ac:dyDescent="0.3">
      <c r="BB2726" s="105" t="e">
        <f>VLOOKUP(C2726,#REF!, 2,FALSE)</f>
        <v>#REF!</v>
      </c>
      <c r="BP2726" s="52" t="s">
        <v>6927</v>
      </c>
      <c r="BQ2726" s="52" t="s">
        <v>3223</v>
      </c>
      <c r="BR2726" s="52" t="s">
        <v>6928</v>
      </c>
      <c r="BX2726" s="52" t="s">
        <v>6927</v>
      </c>
      <c r="BY2726" s="52" t="s">
        <v>3223</v>
      </c>
      <c r="BZ2726" s="52" t="s">
        <v>6928</v>
      </c>
    </row>
    <row r="2727" spans="54:78" x14ac:dyDescent="0.3">
      <c r="BB2727" s="105" t="e">
        <f>VLOOKUP(C2727,#REF!, 2,FALSE)</f>
        <v>#REF!</v>
      </c>
      <c r="BP2727" s="52" t="s">
        <v>6929</v>
      </c>
      <c r="BQ2727" s="52" t="s">
        <v>3223</v>
      </c>
      <c r="BR2727" s="52" t="s">
        <v>6930</v>
      </c>
      <c r="BX2727" s="52" t="s">
        <v>6929</v>
      </c>
      <c r="BY2727" s="52" t="s">
        <v>3223</v>
      </c>
      <c r="BZ2727" s="52" t="s">
        <v>6930</v>
      </c>
    </row>
    <row r="2728" spans="54:78" x14ac:dyDescent="0.3">
      <c r="BB2728" s="105" t="e">
        <f>VLOOKUP(C2728,#REF!, 2,FALSE)</f>
        <v>#REF!</v>
      </c>
      <c r="BP2728" s="52" t="s">
        <v>6932</v>
      </c>
      <c r="BQ2728" s="52" t="s">
        <v>3019</v>
      </c>
      <c r="BR2728" s="52" t="s">
        <v>6933</v>
      </c>
      <c r="BX2728" s="52" t="s">
        <v>6932</v>
      </c>
      <c r="BY2728" s="52" t="s">
        <v>3019</v>
      </c>
      <c r="BZ2728" s="52" t="s">
        <v>6933</v>
      </c>
    </row>
    <row r="2729" spans="54:78" x14ac:dyDescent="0.3">
      <c r="BB2729" s="105" t="e">
        <f>VLOOKUP(C2729,#REF!, 2,FALSE)</f>
        <v>#REF!</v>
      </c>
      <c r="BP2729" s="52" t="s">
        <v>6934</v>
      </c>
      <c r="BQ2729" s="52" t="s">
        <v>622</v>
      </c>
      <c r="BR2729" s="52" t="s">
        <v>6935</v>
      </c>
      <c r="BX2729" s="52" t="s">
        <v>6934</v>
      </c>
      <c r="BY2729" s="52" t="s">
        <v>622</v>
      </c>
      <c r="BZ2729" s="52" t="s">
        <v>6935</v>
      </c>
    </row>
    <row r="2730" spans="54:78" x14ac:dyDescent="0.3">
      <c r="BB2730" s="105" t="e">
        <f>VLOOKUP(C2730,#REF!, 2,FALSE)</f>
        <v>#REF!</v>
      </c>
      <c r="BP2730" s="52" t="s">
        <v>6936</v>
      </c>
      <c r="BQ2730" s="52" t="s">
        <v>3223</v>
      </c>
      <c r="BR2730" s="52" t="s">
        <v>2321</v>
      </c>
      <c r="BX2730" s="52" t="s">
        <v>6936</v>
      </c>
      <c r="BY2730" s="52" t="s">
        <v>3223</v>
      </c>
      <c r="BZ2730" s="52" t="s">
        <v>2321</v>
      </c>
    </row>
    <row r="2731" spans="54:78" x14ac:dyDescent="0.3">
      <c r="BB2731" s="105" t="e">
        <f>VLOOKUP(C2731,#REF!, 2,FALSE)</f>
        <v>#REF!</v>
      </c>
      <c r="BP2731" s="52" t="s">
        <v>1255</v>
      </c>
      <c r="BQ2731" s="52" t="s">
        <v>669</v>
      </c>
      <c r="BR2731" s="52" t="s">
        <v>5970</v>
      </c>
      <c r="BX2731" s="52" t="s">
        <v>1255</v>
      </c>
      <c r="BY2731" s="52" t="s">
        <v>669</v>
      </c>
      <c r="BZ2731" s="52" t="s">
        <v>5970</v>
      </c>
    </row>
    <row r="2732" spans="54:78" x14ac:dyDescent="0.3">
      <c r="BB2732" s="105" t="e">
        <f>VLOOKUP(C2732,#REF!, 2,FALSE)</f>
        <v>#REF!</v>
      </c>
      <c r="BP2732" s="52" t="s">
        <v>6937</v>
      </c>
      <c r="BQ2732" s="52" t="s">
        <v>3103</v>
      </c>
      <c r="BR2732" s="52" t="s">
        <v>2993</v>
      </c>
      <c r="BX2732" s="52" t="s">
        <v>6937</v>
      </c>
      <c r="BY2732" s="52" t="s">
        <v>3103</v>
      </c>
      <c r="BZ2732" s="52" t="s">
        <v>2993</v>
      </c>
    </row>
    <row r="2733" spans="54:78" x14ac:dyDescent="0.3">
      <c r="BB2733" s="105" t="e">
        <f>VLOOKUP(C2733,#REF!, 2,FALSE)</f>
        <v>#REF!</v>
      </c>
      <c r="BP2733" s="52" t="s">
        <v>6938</v>
      </c>
      <c r="BQ2733" s="52" t="s">
        <v>3103</v>
      </c>
      <c r="BR2733" s="52" t="s">
        <v>778</v>
      </c>
      <c r="BX2733" s="52" t="s">
        <v>6938</v>
      </c>
      <c r="BY2733" s="52" t="s">
        <v>3103</v>
      </c>
      <c r="BZ2733" s="52" t="s">
        <v>778</v>
      </c>
    </row>
    <row r="2734" spans="54:78" x14ac:dyDescent="0.3">
      <c r="BB2734" s="105" t="e">
        <f>VLOOKUP(C2734,#REF!, 2,FALSE)</f>
        <v>#REF!</v>
      </c>
      <c r="BP2734" s="52" t="s">
        <v>6939</v>
      </c>
      <c r="BQ2734" s="52" t="s">
        <v>3019</v>
      </c>
      <c r="BR2734" s="52" t="s">
        <v>2993</v>
      </c>
      <c r="BX2734" s="52" t="s">
        <v>6939</v>
      </c>
      <c r="BY2734" s="52" t="s">
        <v>3019</v>
      </c>
      <c r="BZ2734" s="52" t="s">
        <v>2993</v>
      </c>
    </row>
    <row r="2735" spans="54:78" x14ac:dyDescent="0.3">
      <c r="BB2735" s="105" t="e">
        <f>VLOOKUP(C2735,#REF!, 2,FALSE)</f>
        <v>#REF!</v>
      </c>
      <c r="BP2735" s="52" t="s">
        <v>6940</v>
      </c>
      <c r="BQ2735" s="52" t="s">
        <v>857</v>
      </c>
      <c r="BR2735" s="52" t="s">
        <v>6941</v>
      </c>
      <c r="BX2735" s="52" t="s">
        <v>6940</v>
      </c>
      <c r="BY2735" s="52" t="s">
        <v>857</v>
      </c>
      <c r="BZ2735" s="52" t="s">
        <v>6941</v>
      </c>
    </row>
    <row r="2736" spans="54:78" x14ac:dyDescent="0.3">
      <c r="BB2736" s="105" t="e">
        <f>VLOOKUP(C2736,#REF!, 2,FALSE)</f>
        <v>#REF!</v>
      </c>
      <c r="BP2736" s="52" t="s">
        <v>6942</v>
      </c>
      <c r="BQ2736" s="52" t="s">
        <v>3223</v>
      </c>
      <c r="BR2736" s="52" t="s">
        <v>6943</v>
      </c>
      <c r="BX2736" s="52" t="s">
        <v>6942</v>
      </c>
      <c r="BY2736" s="52" t="s">
        <v>3223</v>
      </c>
      <c r="BZ2736" s="52" t="s">
        <v>6943</v>
      </c>
    </row>
    <row r="2737" spans="54:78" x14ac:dyDescent="0.3">
      <c r="BB2737" s="105" t="e">
        <f>VLOOKUP(C2737,#REF!, 2,FALSE)</f>
        <v>#REF!</v>
      </c>
      <c r="BP2737" s="52" t="s">
        <v>6944</v>
      </c>
      <c r="BQ2737" s="52" t="s">
        <v>1350</v>
      </c>
      <c r="BR2737" s="52" t="s">
        <v>6945</v>
      </c>
      <c r="BX2737" s="52" t="s">
        <v>6944</v>
      </c>
      <c r="BY2737" s="52" t="s">
        <v>1350</v>
      </c>
      <c r="BZ2737" s="52" t="s">
        <v>6945</v>
      </c>
    </row>
    <row r="2738" spans="54:78" x14ac:dyDescent="0.3">
      <c r="BB2738" s="105" t="e">
        <f>VLOOKUP(C2738,#REF!, 2,FALSE)</f>
        <v>#REF!</v>
      </c>
      <c r="BP2738" s="52" t="s">
        <v>6946</v>
      </c>
      <c r="BQ2738" s="52" t="s">
        <v>2988</v>
      </c>
      <c r="BR2738" s="52" t="s">
        <v>6947</v>
      </c>
      <c r="BX2738" s="52" t="s">
        <v>6946</v>
      </c>
      <c r="BY2738" s="52" t="s">
        <v>2988</v>
      </c>
      <c r="BZ2738" s="52" t="s">
        <v>6947</v>
      </c>
    </row>
    <row r="2739" spans="54:78" x14ac:dyDescent="0.3">
      <c r="BB2739" s="105" t="e">
        <f>VLOOKUP(C2739,#REF!, 2,FALSE)</f>
        <v>#REF!</v>
      </c>
      <c r="BP2739" s="52" t="s">
        <v>6948</v>
      </c>
      <c r="BQ2739" s="52" t="s">
        <v>3016</v>
      </c>
      <c r="BR2739" s="52" t="s">
        <v>5536</v>
      </c>
      <c r="BX2739" s="52" t="s">
        <v>6948</v>
      </c>
      <c r="BY2739" s="52" t="s">
        <v>3016</v>
      </c>
      <c r="BZ2739" s="52" t="s">
        <v>5536</v>
      </c>
    </row>
    <row r="2740" spans="54:78" x14ac:dyDescent="0.3">
      <c r="BB2740" s="105" t="e">
        <f>VLOOKUP(C2740,#REF!, 2,FALSE)</f>
        <v>#REF!</v>
      </c>
      <c r="BP2740" s="52" t="s">
        <v>6949</v>
      </c>
      <c r="BQ2740" s="52" t="s">
        <v>3114</v>
      </c>
      <c r="BR2740" s="52" t="s">
        <v>6950</v>
      </c>
      <c r="BX2740" s="52" t="s">
        <v>6949</v>
      </c>
      <c r="BY2740" s="52" t="s">
        <v>3114</v>
      </c>
      <c r="BZ2740" s="52" t="s">
        <v>6950</v>
      </c>
    </row>
    <row r="2741" spans="54:78" x14ac:dyDescent="0.3">
      <c r="BB2741" s="105" t="e">
        <f>VLOOKUP(C2741,#REF!, 2,FALSE)</f>
        <v>#REF!</v>
      </c>
      <c r="BP2741" s="52" t="s">
        <v>6951</v>
      </c>
      <c r="BQ2741" s="52" t="s">
        <v>849</v>
      </c>
      <c r="BR2741" s="52" t="s">
        <v>2250</v>
      </c>
      <c r="BX2741" s="52" t="s">
        <v>6951</v>
      </c>
      <c r="BY2741" s="52" t="s">
        <v>849</v>
      </c>
      <c r="BZ2741" s="52" t="s">
        <v>2250</v>
      </c>
    </row>
    <row r="2742" spans="54:78" x14ac:dyDescent="0.3">
      <c r="BB2742" s="105" t="e">
        <f>VLOOKUP(C2742,#REF!, 2,FALSE)</f>
        <v>#REF!</v>
      </c>
      <c r="BP2742" s="52" t="s">
        <v>6952</v>
      </c>
      <c r="BQ2742" s="52" t="s">
        <v>664</v>
      </c>
      <c r="BR2742" s="52" t="s">
        <v>6953</v>
      </c>
      <c r="BX2742" s="52" t="s">
        <v>6952</v>
      </c>
      <c r="BY2742" s="52" t="s">
        <v>664</v>
      </c>
      <c r="BZ2742" s="52" t="s">
        <v>6953</v>
      </c>
    </row>
    <row r="2743" spans="54:78" x14ac:dyDescent="0.3">
      <c r="BB2743" s="105" t="e">
        <f>VLOOKUP(C2743,#REF!, 2,FALSE)</f>
        <v>#REF!</v>
      </c>
      <c r="BP2743" s="52" t="s">
        <v>1256</v>
      </c>
      <c r="BQ2743" s="52" t="s">
        <v>3223</v>
      </c>
      <c r="BR2743" s="52" t="s">
        <v>6954</v>
      </c>
      <c r="BX2743" s="52" t="s">
        <v>1256</v>
      </c>
      <c r="BY2743" s="52" t="s">
        <v>3223</v>
      </c>
      <c r="BZ2743" s="52" t="s">
        <v>6954</v>
      </c>
    </row>
    <row r="2744" spans="54:78" x14ac:dyDescent="0.3">
      <c r="BB2744" s="105" t="e">
        <f>VLOOKUP(C2744,#REF!, 2,FALSE)</f>
        <v>#REF!</v>
      </c>
      <c r="BP2744" s="52" t="s">
        <v>6955</v>
      </c>
      <c r="BQ2744" s="52" t="s">
        <v>1350</v>
      </c>
      <c r="BR2744" s="52" t="s">
        <v>6956</v>
      </c>
      <c r="BX2744" s="52" t="s">
        <v>6955</v>
      </c>
      <c r="BY2744" s="52" t="s">
        <v>1350</v>
      </c>
      <c r="BZ2744" s="52" t="s">
        <v>6956</v>
      </c>
    </row>
    <row r="2745" spans="54:78" x14ac:dyDescent="0.3">
      <c r="BB2745" s="105" t="e">
        <f>VLOOKUP(C2745,#REF!, 2,FALSE)</f>
        <v>#REF!</v>
      </c>
      <c r="BP2745" s="52" t="s">
        <v>6957</v>
      </c>
      <c r="BQ2745" s="52" t="s">
        <v>636</v>
      </c>
      <c r="BR2745" s="52" t="s">
        <v>6958</v>
      </c>
      <c r="BX2745" s="52" t="s">
        <v>6957</v>
      </c>
      <c r="BY2745" s="52" t="s">
        <v>636</v>
      </c>
      <c r="BZ2745" s="52" t="s">
        <v>6958</v>
      </c>
    </row>
    <row r="2746" spans="54:78" x14ac:dyDescent="0.3">
      <c r="BB2746" s="105" t="e">
        <f>VLOOKUP(C2746,#REF!, 2,FALSE)</f>
        <v>#REF!</v>
      </c>
      <c r="BP2746" s="52" t="s">
        <v>6961</v>
      </c>
      <c r="BQ2746" s="52" t="s">
        <v>664</v>
      </c>
      <c r="BR2746" s="52" t="s">
        <v>3396</v>
      </c>
      <c r="BX2746" s="52" t="s">
        <v>6961</v>
      </c>
      <c r="BY2746" s="52" t="s">
        <v>664</v>
      </c>
      <c r="BZ2746" s="52" t="s">
        <v>3396</v>
      </c>
    </row>
    <row r="2747" spans="54:78" x14ac:dyDescent="0.3">
      <c r="BB2747" s="105" t="e">
        <f>VLOOKUP(C2747,#REF!, 2,FALSE)</f>
        <v>#REF!</v>
      </c>
      <c r="BP2747" s="52" t="s">
        <v>1257</v>
      </c>
      <c r="BQ2747" s="52" t="s">
        <v>3223</v>
      </c>
      <c r="BR2747" s="52" t="s">
        <v>4080</v>
      </c>
      <c r="BX2747" s="52" t="s">
        <v>1257</v>
      </c>
      <c r="BY2747" s="52" t="s">
        <v>3223</v>
      </c>
      <c r="BZ2747" s="52" t="s">
        <v>4080</v>
      </c>
    </row>
    <row r="2748" spans="54:78" x14ac:dyDescent="0.3">
      <c r="BB2748" s="105" t="e">
        <f>VLOOKUP(C2748,#REF!, 2,FALSE)</f>
        <v>#REF!</v>
      </c>
      <c r="BP2748" s="52" t="s">
        <v>6964</v>
      </c>
      <c r="BQ2748" s="52" t="s">
        <v>664</v>
      </c>
      <c r="BR2748" s="52" t="s">
        <v>6425</v>
      </c>
      <c r="BX2748" s="52" t="s">
        <v>6964</v>
      </c>
      <c r="BY2748" s="52" t="s">
        <v>664</v>
      </c>
      <c r="BZ2748" s="52" t="s">
        <v>6425</v>
      </c>
    </row>
    <row r="2749" spans="54:78" x14ac:dyDescent="0.3">
      <c r="BB2749" s="105" t="e">
        <f>VLOOKUP(C2749,#REF!, 2,FALSE)</f>
        <v>#REF!</v>
      </c>
      <c r="BP2749" s="52" t="s">
        <v>6966</v>
      </c>
      <c r="BQ2749" s="52" t="s">
        <v>664</v>
      </c>
      <c r="BR2749" s="52" t="s">
        <v>6967</v>
      </c>
      <c r="BX2749" s="52" t="s">
        <v>6966</v>
      </c>
      <c r="BY2749" s="52" t="s">
        <v>664</v>
      </c>
      <c r="BZ2749" s="52" t="s">
        <v>6967</v>
      </c>
    </row>
    <row r="2750" spans="54:78" x14ac:dyDescent="0.3">
      <c r="BB2750" s="105" t="e">
        <f>VLOOKUP(C2750,#REF!, 2,FALSE)</f>
        <v>#REF!</v>
      </c>
      <c r="BP2750" s="52" t="s">
        <v>6968</v>
      </c>
      <c r="BQ2750" s="52" t="s">
        <v>664</v>
      </c>
      <c r="BR2750" s="52" t="s">
        <v>1671</v>
      </c>
      <c r="BX2750" s="52" t="s">
        <v>6968</v>
      </c>
      <c r="BY2750" s="52" t="s">
        <v>664</v>
      </c>
      <c r="BZ2750" s="52" t="s">
        <v>1671</v>
      </c>
    </row>
    <row r="2751" spans="54:78" x14ac:dyDescent="0.3">
      <c r="BB2751" s="105" t="e">
        <f>VLOOKUP(C2751,#REF!, 2,FALSE)</f>
        <v>#REF!</v>
      </c>
      <c r="BP2751" s="52" t="s">
        <v>6969</v>
      </c>
      <c r="BQ2751" s="52" t="s">
        <v>664</v>
      </c>
      <c r="BR2751" s="52" t="s">
        <v>6971</v>
      </c>
      <c r="BX2751" s="52" t="s">
        <v>6969</v>
      </c>
      <c r="BY2751" s="52" t="s">
        <v>664</v>
      </c>
      <c r="BZ2751" s="52" t="s">
        <v>6971</v>
      </c>
    </row>
    <row r="2752" spans="54:78" x14ac:dyDescent="0.3">
      <c r="BB2752" s="105" t="e">
        <f>VLOOKUP(C2752,#REF!, 2,FALSE)</f>
        <v>#REF!</v>
      </c>
      <c r="BP2752" s="52" t="s">
        <v>6973</v>
      </c>
      <c r="BQ2752" s="52" t="s">
        <v>621</v>
      </c>
      <c r="BR2752" s="52" t="s">
        <v>6974</v>
      </c>
      <c r="BX2752" s="52" t="s">
        <v>6973</v>
      </c>
      <c r="BY2752" s="52" t="s">
        <v>621</v>
      </c>
      <c r="BZ2752" s="52" t="s">
        <v>6974</v>
      </c>
    </row>
    <row r="2753" spans="54:78" x14ac:dyDescent="0.3">
      <c r="BB2753" s="105" t="e">
        <f>VLOOKUP(C2753,#REF!, 2,FALSE)</f>
        <v>#REF!</v>
      </c>
      <c r="BP2753" s="52" t="s">
        <v>6975</v>
      </c>
      <c r="BQ2753" s="52" t="s">
        <v>2988</v>
      </c>
      <c r="BR2753" s="52" t="s">
        <v>6976</v>
      </c>
      <c r="BX2753" s="52" t="s">
        <v>6975</v>
      </c>
      <c r="BY2753" s="52" t="s">
        <v>2988</v>
      </c>
      <c r="BZ2753" s="52" t="s">
        <v>6976</v>
      </c>
    </row>
    <row r="2754" spans="54:78" x14ac:dyDescent="0.3">
      <c r="BB2754" s="105" t="e">
        <f>VLOOKUP(C2754,#REF!, 2,FALSE)</f>
        <v>#REF!</v>
      </c>
      <c r="BP2754" s="52" t="s">
        <v>6977</v>
      </c>
      <c r="BQ2754" s="52" t="s">
        <v>3276</v>
      </c>
      <c r="BR2754" s="52" t="s">
        <v>6978</v>
      </c>
      <c r="BX2754" s="52" t="s">
        <v>6977</v>
      </c>
      <c r="BY2754" s="52" t="s">
        <v>3276</v>
      </c>
      <c r="BZ2754" s="52" t="s">
        <v>6978</v>
      </c>
    </row>
    <row r="2755" spans="54:78" x14ac:dyDescent="0.3">
      <c r="BB2755" s="105" t="e">
        <f>VLOOKUP(C2755,#REF!, 2,FALSE)</f>
        <v>#REF!</v>
      </c>
      <c r="BP2755" s="52" t="s">
        <v>6979</v>
      </c>
      <c r="BQ2755" s="52" t="s">
        <v>668</v>
      </c>
      <c r="BR2755" s="52" t="s">
        <v>6976</v>
      </c>
      <c r="BX2755" s="52" t="s">
        <v>6979</v>
      </c>
      <c r="BY2755" s="52" t="s">
        <v>668</v>
      </c>
      <c r="BZ2755" s="52" t="s">
        <v>6976</v>
      </c>
    </row>
    <row r="2756" spans="54:78" x14ac:dyDescent="0.3">
      <c r="BB2756" s="105" t="e">
        <f>VLOOKUP(C2756,#REF!, 2,FALSE)</f>
        <v>#REF!</v>
      </c>
      <c r="BP2756" s="52" t="s">
        <v>6980</v>
      </c>
      <c r="BQ2756" s="52" t="s">
        <v>668</v>
      </c>
      <c r="BR2756" s="52" t="s">
        <v>6981</v>
      </c>
      <c r="BX2756" s="52" t="s">
        <v>6980</v>
      </c>
      <c r="BY2756" s="52" t="s">
        <v>668</v>
      </c>
      <c r="BZ2756" s="52" t="s">
        <v>6981</v>
      </c>
    </row>
    <row r="2757" spans="54:78" x14ac:dyDescent="0.3">
      <c r="BB2757" s="105" t="e">
        <f>VLOOKUP(C2757,#REF!, 2,FALSE)</f>
        <v>#REF!</v>
      </c>
      <c r="BP2757" s="52" t="s">
        <v>6983</v>
      </c>
      <c r="BQ2757" s="52" t="s">
        <v>934</v>
      </c>
      <c r="BR2757" s="52" t="s">
        <v>6984</v>
      </c>
      <c r="BX2757" s="52" t="s">
        <v>6983</v>
      </c>
      <c r="BY2757" s="52" t="s">
        <v>934</v>
      </c>
      <c r="BZ2757" s="52" t="s">
        <v>6984</v>
      </c>
    </row>
    <row r="2758" spans="54:78" x14ac:dyDescent="0.3">
      <c r="BB2758" s="105" t="e">
        <f>VLOOKUP(C2758,#REF!, 2,FALSE)</f>
        <v>#REF!</v>
      </c>
      <c r="BP2758" s="52" t="s">
        <v>6985</v>
      </c>
      <c r="BQ2758" s="52" t="s">
        <v>668</v>
      </c>
      <c r="BR2758" s="52" t="s">
        <v>6986</v>
      </c>
      <c r="BX2758" s="52" t="s">
        <v>6985</v>
      </c>
      <c r="BY2758" s="52" t="s">
        <v>668</v>
      </c>
      <c r="BZ2758" s="52" t="s">
        <v>6986</v>
      </c>
    </row>
    <row r="2759" spans="54:78" x14ac:dyDescent="0.3">
      <c r="BB2759" s="105" t="e">
        <f>VLOOKUP(C2759,#REF!, 2,FALSE)</f>
        <v>#REF!</v>
      </c>
      <c r="BP2759" s="52" t="s">
        <v>6987</v>
      </c>
      <c r="BQ2759" s="52" t="s">
        <v>668</v>
      </c>
      <c r="BR2759" s="52" t="s">
        <v>6988</v>
      </c>
      <c r="BX2759" s="52" t="s">
        <v>6987</v>
      </c>
      <c r="BY2759" s="52" t="s">
        <v>668</v>
      </c>
      <c r="BZ2759" s="52" t="s">
        <v>6988</v>
      </c>
    </row>
    <row r="2760" spans="54:78" x14ac:dyDescent="0.3">
      <c r="BB2760" s="105" t="e">
        <f>VLOOKUP(C2760,#REF!, 2,FALSE)</f>
        <v>#REF!</v>
      </c>
      <c r="BP2760" s="52" t="s">
        <v>6989</v>
      </c>
      <c r="BQ2760" s="52" t="s">
        <v>618</v>
      </c>
      <c r="BR2760" s="52" t="s">
        <v>2993</v>
      </c>
      <c r="BX2760" s="52" t="s">
        <v>6989</v>
      </c>
      <c r="BY2760" s="52" t="s">
        <v>618</v>
      </c>
      <c r="BZ2760" s="52" t="s">
        <v>2993</v>
      </c>
    </row>
    <row r="2761" spans="54:78" x14ac:dyDescent="0.3">
      <c r="BB2761" s="105" t="e">
        <f>VLOOKUP(C2761,#REF!, 2,FALSE)</f>
        <v>#REF!</v>
      </c>
      <c r="BP2761" s="52" t="s">
        <v>6991</v>
      </c>
      <c r="BQ2761" s="52" t="s">
        <v>664</v>
      </c>
      <c r="BR2761" s="52" t="s">
        <v>5399</v>
      </c>
      <c r="BX2761" s="52" t="s">
        <v>6991</v>
      </c>
      <c r="BY2761" s="52" t="s">
        <v>664</v>
      </c>
      <c r="BZ2761" s="52" t="s">
        <v>5399</v>
      </c>
    </row>
    <row r="2762" spans="54:78" x14ac:dyDescent="0.3">
      <c r="BB2762" s="105" t="e">
        <f>VLOOKUP(C2762,#REF!, 2,FALSE)</f>
        <v>#REF!</v>
      </c>
      <c r="BP2762" s="52" t="s">
        <v>6992</v>
      </c>
      <c r="BQ2762" s="52" t="s">
        <v>630</v>
      </c>
      <c r="BR2762" s="52" t="s">
        <v>6993</v>
      </c>
      <c r="BX2762" s="52" t="s">
        <v>6992</v>
      </c>
      <c r="BY2762" s="52" t="s">
        <v>630</v>
      </c>
      <c r="BZ2762" s="52" t="s">
        <v>6993</v>
      </c>
    </row>
    <row r="2763" spans="54:78" x14ac:dyDescent="0.3">
      <c r="BB2763" s="105" t="e">
        <f>VLOOKUP(C2763,#REF!, 2,FALSE)</f>
        <v>#REF!</v>
      </c>
      <c r="BP2763" s="52" t="s">
        <v>6994</v>
      </c>
      <c r="BQ2763" s="52" t="s">
        <v>807</v>
      </c>
      <c r="BR2763" s="52" t="s">
        <v>6995</v>
      </c>
      <c r="BX2763" s="52" t="s">
        <v>6994</v>
      </c>
      <c r="BY2763" s="52" t="s">
        <v>807</v>
      </c>
      <c r="BZ2763" s="52" t="s">
        <v>6995</v>
      </c>
    </row>
    <row r="2764" spans="54:78" x14ac:dyDescent="0.3">
      <c r="BB2764" s="105" t="e">
        <f>VLOOKUP(C2764,#REF!, 2,FALSE)</f>
        <v>#REF!</v>
      </c>
      <c r="BP2764" s="52" t="s">
        <v>6996</v>
      </c>
      <c r="BQ2764" s="52" t="s">
        <v>17035</v>
      </c>
      <c r="BR2764" s="52" t="s">
        <v>778</v>
      </c>
      <c r="BX2764" s="52" t="s">
        <v>6996</v>
      </c>
      <c r="BY2764" s="52" t="s">
        <v>17035</v>
      </c>
      <c r="BZ2764" s="52" t="s">
        <v>778</v>
      </c>
    </row>
    <row r="2765" spans="54:78" x14ac:dyDescent="0.3">
      <c r="BB2765" s="105" t="e">
        <f>VLOOKUP(C2765,#REF!, 2,FALSE)</f>
        <v>#REF!</v>
      </c>
      <c r="BP2765" s="52" t="s">
        <v>1258</v>
      </c>
      <c r="BQ2765" s="52" t="s">
        <v>1287</v>
      </c>
      <c r="BR2765" s="52" t="s">
        <v>3970</v>
      </c>
      <c r="BX2765" s="52" t="s">
        <v>1258</v>
      </c>
      <c r="BY2765" s="52" t="s">
        <v>1287</v>
      </c>
      <c r="BZ2765" s="52" t="s">
        <v>3970</v>
      </c>
    </row>
    <row r="2766" spans="54:78" x14ac:dyDescent="0.3">
      <c r="BB2766" s="105" t="e">
        <f>VLOOKUP(C2766,#REF!, 2,FALSE)</f>
        <v>#REF!</v>
      </c>
      <c r="BP2766" s="52" t="s">
        <v>1259</v>
      </c>
      <c r="BQ2766" s="52" t="s">
        <v>1287</v>
      </c>
      <c r="BR2766" s="52" t="s">
        <v>6997</v>
      </c>
      <c r="BX2766" s="52" t="s">
        <v>1259</v>
      </c>
      <c r="BY2766" s="52" t="s">
        <v>1287</v>
      </c>
      <c r="BZ2766" s="52" t="s">
        <v>6997</v>
      </c>
    </row>
    <row r="2767" spans="54:78" x14ac:dyDescent="0.3">
      <c r="BB2767" s="105" t="e">
        <f>VLOOKUP(C2767,#REF!, 2,FALSE)</f>
        <v>#REF!</v>
      </c>
      <c r="BP2767" s="52" t="s">
        <v>6999</v>
      </c>
      <c r="BQ2767" s="52" t="s">
        <v>788</v>
      </c>
      <c r="BR2767" s="52" t="s">
        <v>7000</v>
      </c>
      <c r="BX2767" s="52" t="s">
        <v>6999</v>
      </c>
      <c r="BY2767" s="52" t="s">
        <v>788</v>
      </c>
      <c r="BZ2767" s="52" t="s">
        <v>7000</v>
      </c>
    </row>
    <row r="2768" spans="54:78" x14ac:dyDescent="0.3">
      <c r="BB2768" s="105" t="e">
        <f>VLOOKUP(C2768,#REF!, 2,FALSE)</f>
        <v>#REF!</v>
      </c>
      <c r="BP2768" s="52" t="s">
        <v>7001</v>
      </c>
      <c r="BQ2768" s="52" t="s">
        <v>17046</v>
      </c>
      <c r="BR2768" s="52" t="s">
        <v>7002</v>
      </c>
      <c r="BX2768" s="52" t="s">
        <v>7001</v>
      </c>
      <c r="BY2768" s="52" t="s">
        <v>17046</v>
      </c>
      <c r="BZ2768" s="52" t="s">
        <v>7002</v>
      </c>
    </row>
    <row r="2769" spans="54:78" x14ac:dyDescent="0.3">
      <c r="BB2769" s="105" t="e">
        <f>VLOOKUP(C2769,#REF!, 2,FALSE)</f>
        <v>#REF!</v>
      </c>
      <c r="BP2769" s="52" t="s">
        <v>7003</v>
      </c>
      <c r="BQ2769" s="52" t="s">
        <v>3016</v>
      </c>
      <c r="BR2769" s="52" t="s">
        <v>2993</v>
      </c>
      <c r="BX2769" s="52" t="s">
        <v>7003</v>
      </c>
      <c r="BY2769" s="52" t="s">
        <v>3016</v>
      </c>
      <c r="BZ2769" s="52" t="s">
        <v>2993</v>
      </c>
    </row>
    <row r="2770" spans="54:78" x14ac:dyDescent="0.3">
      <c r="BB2770" s="105" t="e">
        <f>VLOOKUP(C2770,#REF!, 2,FALSE)</f>
        <v>#REF!</v>
      </c>
      <c r="BP2770" s="52" t="s">
        <v>7005</v>
      </c>
      <c r="BQ2770" s="52" t="s">
        <v>857</v>
      </c>
      <c r="BR2770" s="52" t="s">
        <v>7006</v>
      </c>
      <c r="BX2770" s="52" t="s">
        <v>7005</v>
      </c>
      <c r="BY2770" s="52" t="s">
        <v>857</v>
      </c>
      <c r="BZ2770" s="52" t="s">
        <v>7006</v>
      </c>
    </row>
    <row r="2771" spans="54:78" x14ac:dyDescent="0.3">
      <c r="BB2771" s="105" t="e">
        <f>VLOOKUP(C2771,#REF!, 2,FALSE)</f>
        <v>#REF!</v>
      </c>
      <c r="BP2771" s="52" t="s">
        <v>7007</v>
      </c>
      <c r="BQ2771" s="52" t="s">
        <v>3042</v>
      </c>
      <c r="BR2771" s="52" t="s">
        <v>4206</v>
      </c>
      <c r="BX2771" s="52" t="s">
        <v>7007</v>
      </c>
      <c r="BY2771" s="52" t="s">
        <v>3042</v>
      </c>
      <c r="BZ2771" s="52" t="s">
        <v>4206</v>
      </c>
    </row>
    <row r="2772" spans="54:78" x14ac:dyDescent="0.3">
      <c r="BB2772" s="105" t="e">
        <f>VLOOKUP(C2772,#REF!, 2,FALSE)</f>
        <v>#REF!</v>
      </c>
      <c r="BP2772" s="52" t="s">
        <v>7008</v>
      </c>
      <c r="BQ2772" s="52" t="s">
        <v>3016</v>
      </c>
      <c r="BR2772" s="52" t="s">
        <v>7009</v>
      </c>
      <c r="BX2772" s="52" t="s">
        <v>7008</v>
      </c>
      <c r="BY2772" s="52" t="s">
        <v>3016</v>
      </c>
      <c r="BZ2772" s="52" t="s">
        <v>7009</v>
      </c>
    </row>
    <row r="2773" spans="54:78" x14ac:dyDescent="0.3">
      <c r="BB2773" s="105" t="e">
        <f>VLOOKUP(C2773,#REF!, 2,FALSE)</f>
        <v>#REF!</v>
      </c>
      <c r="BP2773" s="52" t="s">
        <v>7010</v>
      </c>
      <c r="BQ2773" s="52" t="s">
        <v>3103</v>
      </c>
      <c r="BR2773" s="52" t="s">
        <v>7011</v>
      </c>
      <c r="BX2773" s="52" t="s">
        <v>7010</v>
      </c>
      <c r="BY2773" s="52" t="s">
        <v>3103</v>
      </c>
      <c r="BZ2773" s="52" t="s">
        <v>7011</v>
      </c>
    </row>
    <row r="2774" spans="54:78" x14ac:dyDescent="0.3">
      <c r="BB2774" s="105" t="e">
        <f>VLOOKUP(C2774,#REF!, 2,FALSE)</f>
        <v>#REF!</v>
      </c>
      <c r="BP2774" s="52" t="s">
        <v>7013</v>
      </c>
      <c r="BQ2774" s="52" t="s">
        <v>1350</v>
      </c>
      <c r="BR2774" s="52" t="s">
        <v>7014</v>
      </c>
      <c r="BX2774" s="52" t="s">
        <v>7013</v>
      </c>
      <c r="BY2774" s="52" t="s">
        <v>1350</v>
      </c>
      <c r="BZ2774" s="52" t="s">
        <v>7014</v>
      </c>
    </row>
    <row r="2775" spans="54:78" x14ac:dyDescent="0.3">
      <c r="BB2775" s="105" t="e">
        <f>VLOOKUP(C2775,#REF!, 2,FALSE)</f>
        <v>#REF!</v>
      </c>
      <c r="BP2775" s="52" t="s">
        <v>7015</v>
      </c>
      <c r="BQ2775" s="52" t="s">
        <v>1350</v>
      </c>
      <c r="BR2775" s="52" t="s">
        <v>7016</v>
      </c>
      <c r="BX2775" s="52" t="s">
        <v>7015</v>
      </c>
      <c r="BY2775" s="52" t="s">
        <v>1350</v>
      </c>
      <c r="BZ2775" s="52" t="s">
        <v>7016</v>
      </c>
    </row>
    <row r="2776" spans="54:78" x14ac:dyDescent="0.3">
      <c r="BB2776" s="105" t="e">
        <f>VLOOKUP(C2776,#REF!, 2,FALSE)</f>
        <v>#REF!</v>
      </c>
      <c r="BP2776" s="52" t="s">
        <v>1260</v>
      </c>
      <c r="BQ2776" s="52" t="s">
        <v>3019</v>
      </c>
      <c r="BR2776" s="52" t="s">
        <v>5928</v>
      </c>
      <c r="BX2776" s="52" t="s">
        <v>1260</v>
      </c>
      <c r="BY2776" s="52" t="s">
        <v>3019</v>
      </c>
      <c r="BZ2776" s="52" t="s">
        <v>5928</v>
      </c>
    </row>
    <row r="2777" spans="54:78" x14ac:dyDescent="0.3">
      <c r="BB2777" s="105" t="e">
        <f>VLOOKUP(C2777,#REF!, 2,FALSE)</f>
        <v>#REF!</v>
      </c>
      <c r="BP2777" s="52" t="s">
        <v>176</v>
      </c>
      <c r="BQ2777" s="52" t="s">
        <v>3223</v>
      </c>
      <c r="BR2777" s="52" t="s">
        <v>5740</v>
      </c>
      <c r="BX2777" s="52" t="s">
        <v>176</v>
      </c>
      <c r="BY2777" s="52" t="s">
        <v>3223</v>
      </c>
      <c r="BZ2777" s="52" t="s">
        <v>5740</v>
      </c>
    </row>
    <row r="2778" spans="54:78" x14ac:dyDescent="0.3">
      <c r="BB2778" s="105" t="e">
        <f>VLOOKUP(C2778,#REF!, 2,FALSE)</f>
        <v>#REF!</v>
      </c>
      <c r="BP2778" s="52" t="s">
        <v>7017</v>
      </c>
      <c r="BQ2778" s="52" t="s">
        <v>628</v>
      </c>
      <c r="BR2778" s="52" t="s">
        <v>6225</v>
      </c>
      <c r="BX2778" s="52" t="s">
        <v>7017</v>
      </c>
      <c r="BY2778" s="52" t="s">
        <v>628</v>
      </c>
      <c r="BZ2778" s="52" t="s">
        <v>6225</v>
      </c>
    </row>
    <row r="2779" spans="54:78" x14ac:dyDescent="0.3">
      <c r="BB2779" s="105" t="e">
        <f>VLOOKUP(C2779,#REF!, 2,FALSE)</f>
        <v>#REF!</v>
      </c>
      <c r="BP2779" s="52" t="s">
        <v>7018</v>
      </c>
      <c r="BQ2779" s="52" t="s">
        <v>3019</v>
      </c>
      <c r="BR2779" s="52" t="s">
        <v>4080</v>
      </c>
      <c r="BX2779" s="52" t="s">
        <v>7018</v>
      </c>
      <c r="BY2779" s="52" t="s">
        <v>3019</v>
      </c>
      <c r="BZ2779" s="52" t="s">
        <v>4080</v>
      </c>
    </row>
    <row r="2780" spans="54:78" x14ac:dyDescent="0.3">
      <c r="BB2780" s="105" t="e">
        <f>VLOOKUP(C2780,#REF!, 2,FALSE)</f>
        <v>#REF!</v>
      </c>
      <c r="BP2780" s="52" t="s">
        <v>7020</v>
      </c>
      <c r="BQ2780" s="52" t="s">
        <v>17040</v>
      </c>
      <c r="BR2780" s="52" t="s">
        <v>5315</v>
      </c>
      <c r="BX2780" s="52" t="s">
        <v>7020</v>
      </c>
      <c r="BY2780" s="52" t="s">
        <v>17040</v>
      </c>
      <c r="BZ2780" s="52" t="s">
        <v>5315</v>
      </c>
    </row>
    <row r="2781" spans="54:78" x14ac:dyDescent="0.3">
      <c r="BB2781" s="105" t="e">
        <f>VLOOKUP(C2781,#REF!, 2,FALSE)</f>
        <v>#REF!</v>
      </c>
      <c r="BP2781" s="52" t="s">
        <v>7021</v>
      </c>
      <c r="BQ2781" s="52" t="s">
        <v>17040</v>
      </c>
      <c r="BR2781" s="52" t="s">
        <v>1278</v>
      </c>
      <c r="BX2781" s="52" t="s">
        <v>7021</v>
      </c>
      <c r="BY2781" s="52" t="s">
        <v>17040</v>
      </c>
      <c r="BZ2781" s="52" t="s">
        <v>1278</v>
      </c>
    </row>
    <row r="2782" spans="54:78" x14ac:dyDescent="0.3">
      <c r="BB2782" s="105" t="e">
        <f>VLOOKUP(C2782,#REF!, 2,FALSE)</f>
        <v>#REF!</v>
      </c>
      <c r="BP2782" s="52" t="s">
        <v>7022</v>
      </c>
      <c r="BQ2782" s="52" t="s">
        <v>17040</v>
      </c>
      <c r="BR2782" s="52" t="s">
        <v>778</v>
      </c>
      <c r="BX2782" s="52" t="s">
        <v>7022</v>
      </c>
      <c r="BY2782" s="52" t="s">
        <v>17040</v>
      </c>
      <c r="BZ2782" s="52" t="s">
        <v>778</v>
      </c>
    </row>
    <row r="2783" spans="54:78" x14ac:dyDescent="0.3">
      <c r="BB2783" s="105" t="e">
        <f>VLOOKUP(C2783,#REF!, 2,FALSE)</f>
        <v>#REF!</v>
      </c>
      <c r="BP2783" s="52" t="s">
        <v>7023</v>
      </c>
      <c r="BQ2783" s="52" t="s">
        <v>2993</v>
      </c>
      <c r="BR2783" s="52" t="s">
        <v>2993</v>
      </c>
      <c r="BX2783" s="52" t="s">
        <v>7023</v>
      </c>
      <c r="BY2783" s="52" t="s">
        <v>2993</v>
      </c>
      <c r="BZ2783" s="52" t="s">
        <v>2993</v>
      </c>
    </row>
    <row r="2784" spans="54:78" x14ac:dyDescent="0.3">
      <c r="BB2784" s="105" t="e">
        <f>VLOOKUP(C2784,#REF!, 2,FALSE)</f>
        <v>#REF!</v>
      </c>
      <c r="BP2784" s="52" t="s">
        <v>7024</v>
      </c>
      <c r="BQ2784" s="52" t="s">
        <v>2993</v>
      </c>
      <c r="BR2784" s="52" t="s">
        <v>2993</v>
      </c>
      <c r="BX2784" s="52" t="s">
        <v>7024</v>
      </c>
      <c r="BY2784" s="52" t="s">
        <v>2993</v>
      </c>
      <c r="BZ2784" s="52" t="s">
        <v>2993</v>
      </c>
    </row>
    <row r="2785" spans="54:78" x14ac:dyDescent="0.3">
      <c r="BB2785" s="105" t="e">
        <f>VLOOKUP(C2785,#REF!, 2,FALSE)</f>
        <v>#REF!</v>
      </c>
      <c r="BP2785" s="52" t="s">
        <v>7025</v>
      </c>
      <c r="BQ2785" s="52" t="s">
        <v>2993</v>
      </c>
      <c r="BR2785" s="52" t="s">
        <v>2993</v>
      </c>
      <c r="BX2785" s="52" t="s">
        <v>7025</v>
      </c>
      <c r="BY2785" s="52" t="s">
        <v>2993</v>
      </c>
      <c r="BZ2785" s="52" t="s">
        <v>2993</v>
      </c>
    </row>
    <row r="2786" spans="54:78" x14ac:dyDescent="0.3">
      <c r="BB2786" s="105" t="e">
        <f>VLOOKUP(C2786,#REF!, 2,FALSE)</f>
        <v>#REF!</v>
      </c>
      <c r="BP2786" s="52" t="s">
        <v>7026</v>
      </c>
      <c r="BQ2786" s="52" t="s">
        <v>3223</v>
      </c>
      <c r="BR2786" s="52" t="s">
        <v>3159</v>
      </c>
      <c r="BX2786" s="52" t="s">
        <v>7026</v>
      </c>
      <c r="BY2786" s="52" t="s">
        <v>3223</v>
      </c>
      <c r="BZ2786" s="52" t="s">
        <v>3159</v>
      </c>
    </row>
    <row r="2787" spans="54:78" x14ac:dyDescent="0.3">
      <c r="BB2787" s="105" t="e">
        <f>VLOOKUP(C2787,#REF!, 2,FALSE)</f>
        <v>#REF!</v>
      </c>
      <c r="BP2787" s="52" t="s">
        <v>7027</v>
      </c>
      <c r="BQ2787" s="52" t="s">
        <v>636</v>
      </c>
      <c r="BR2787" s="52" t="s">
        <v>7028</v>
      </c>
      <c r="BX2787" s="52" t="s">
        <v>7027</v>
      </c>
      <c r="BY2787" s="52" t="s">
        <v>636</v>
      </c>
      <c r="BZ2787" s="52" t="s">
        <v>7028</v>
      </c>
    </row>
    <row r="2788" spans="54:78" x14ac:dyDescent="0.3">
      <c r="BB2788" s="105" t="e">
        <f>VLOOKUP(C2788,#REF!, 2,FALSE)</f>
        <v>#REF!</v>
      </c>
      <c r="BP2788" s="52" t="s">
        <v>7029</v>
      </c>
      <c r="BQ2788" s="52" t="s">
        <v>3042</v>
      </c>
      <c r="BR2788" s="52" t="s">
        <v>1701</v>
      </c>
      <c r="BX2788" s="52" t="s">
        <v>7029</v>
      </c>
      <c r="BY2788" s="52" t="s">
        <v>3042</v>
      </c>
      <c r="BZ2788" s="52" t="s">
        <v>1701</v>
      </c>
    </row>
    <row r="2789" spans="54:78" x14ac:dyDescent="0.3">
      <c r="BB2789" s="105" t="e">
        <f>VLOOKUP(C2789,#REF!, 2,FALSE)</f>
        <v>#REF!</v>
      </c>
      <c r="BP2789" s="52" t="s">
        <v>7030</v>
      </c>
      <c r="BQ2789" s="52" t="s">
        <v>672</v>
      </c>
      <c r="BR2789" s="52" t="s">
        <v>1701</v>
      </c>
      <c r="BX2789" s="52" t="s">
        <v>7030</v>
      </c>
      <c r="BY2789" s="52" t="s">
        <v>672</v>
      </c>
      <c r="BZ2789" s="52" t="s">
        <v>1701</v>
      </c>
    </row>
    <row r="2790" spans="54:78" x14ac:dyDescent="0.3">
      <c r="BB2790" s="105" t="e">
        <f>VLOOKUP(C2790,#REF!, 2,FALSE)</f>
        <v>#REF!</v>
      </c>
      <c r="BP2790" s="52" t="s">
        <v>7031</v>
      </c>
      <c r="BQ2790" s="52" t="s">
        <v>17035</v>
      </c>
      <c r="BR2790" s="52" t="s">
        <v>4588</v>
      </c>
      <c r="BX2790" s="52" t="s">
        <v>7031</v>
      </c>
      <c r="BY2790" s="52" t="s">
        <v>17035</v>
      </c>
      <c r="BZ2790" s="52" t="s">
        <v>4588</v>
      </c>
    </row>
    <row r="2791" spans="54:78" x14ac:dyDescent="0.3">
      <c r="BB2791" s="105" t="e">
        <f>VLOOKUP(C2791,#REF!, 2,FALSE)</f>
        <v>#REF!</v>
      </c>
      <c r="BP2791" s="52" t="s">
        <v>7032</v>
      </c>
      <c r="BQ2791" s="52" t="s">
        <v>3223</v>
      </c>
      <c r="BR2791" s="52" t="s">
        <v>778</v>
      </c>
      <c r="BX2791" s="52" t="s">
        <v>7032</v>
      </c>
      <c r="BY2791" s="52" t="s">
        <v>3223</v>
      </c>
      <c r="BZ2791" s="52" t="s">
        <v>778</v>
      </c>
    </row>
    <row r="2792" spans="54:78" x14ac:dyDescent="0.3">
      <c r="BB2792" s="105" t="e">
        <f>VLOOKUP(C2792,#REF!, 2,FALSE)</f>
        <v>#REF!</v>
      </c>
      <c r="BP2792" s="52" t="s">
        <v>1261</v>
      </c>
      <c r="BQ2792" s="52" t="s">
        <v>3223</v>
      </c>
      <c r="BR2792" s="52" t="s">
        <v>7033</v>
      </c>
      <c r="BX2792" s="52" t="s">
        <v>1261</v>
      </c>
      <c r="BY2792" s="52" t="s">
        <v>3223</v>
      </c>
      <c r="BZ2792" s="52" t="s">
        <v>7033</v>
      </c>
    </row>
    <row r="2793" spans="54:78" x14ac:dyDescent="0.3">
      <c r="BB2793" s="105" t="e">
        <f>VLOOKUP(C2793,#REF!, 2,FALSE)</f>
        <v>#REF!</v>
      </c>
      <c r="BP2793" s="52" t="s">
        <v>7034</v>
      </c>
      <c r="BQ2793" s="52" t="s">
        <v>3223</v>
      </c>
      <c r="BR2793" s="52" t="s">
        <v>5790</v>
      </c>
      <c r="BX2793" s="52" t="s">
        <v>7034</v>
      </c>
      <c r="BY2793" s="52" t="s">
        <v>3223</v>
      </c>
      <c r="BZ2793" s="52" t="s">
        <v>5790</v>
      </c>
    </row>
    <row r="2794" spans="54:78" x14ac:dyDescent="0.3">
      <c r="BB2794" s="105" t="e">
        <f>VLOOKUP(C2794,#REF!, 2,FALSE)</f>
        <v>#REF!</v>
      </c>
      <c r="BP2794" s="52" t="s">
        <v>7035</v>
      </c>
      <c r="BQ2794" s="52" t="s">
        <v>672</v>
      </c>
      <c r="BR2794" s="52" t="s">
        <v>1701</v>
      </c>
      <c r="BX2794" s="52" t="s">
        <v>7035</v>
      </c>
      <c r="BY2794" s="52" t="s">
        <v>672</v>
      </c>
      <c r="BZ2794" s="52" t="s">
        <v>1701</v>
      </c>
    </row>
    <row r="2795" spans="54:78" x14ac:dyDescent="0.3">
      <c r="BB2795" s="105" t="e">
        <f>VLOOKUP(C2795,#REF!, 2,FALSE)</f>
        <v>#REF!</v>
      </c>
      <c r="BP2795" s="52" t="s">
        <v>7036</v>
      </c>
      <c r="BQ2795" s="52" t="s">
        <v>17035</v>
      </c>
      <c r="BR2795" s="52" t="s">
        <v>778</v>
      </c>
      <c r="BX2795" s="52" t="s">
        <v>7036</v>
      </c>
      <c r="BY2795" s="52" t="s">
        <v>17035</v>
      </c>
      <c r="BZ2795" s="52" t="s">
        <v>778</v>
      </c>
    </row>
    <row r="2796" spans="54:78" x14ac:dyDescent="0.3">
      <c r="BB2796" s="105" t="e">
        <f>VLOOKUP(C2796,#REF!, 2,FALSE)</f>
        <v>#REF!</v>
      </c>
      <c r="BP2796" s="52" t="s">
        <v>7037</v>
      </c>
      <c r="BQ2796" s="52" t="s">
        <v>3103</v>
      </c>
      <c r="BR2796" s="52" t="s">
        <v>7038</v>
      </c>
      <c r="BX2796" s="52" t="s">
        <v>7037</v>
      </c>
      <c r="BY2796" s="52" t="s">
        <v>3103</v>
      </c>
      <c r="BZ2796" s="52" t="s">
        <v>7038</v>
      </c>
    </row>
    <row r="2797" spans="54:78" x14ac:dyDescent="0.3">
      <c r="BB2797" s="105" t="e">
        <f>VLOOKUP(C2797,#REF!, 2,FALSE)</f>
        <v>#REF!</v>
      </c>
      <c r="BP2797" s="52" t="s">
        <v>7039</v>
      </c>
      <c r="BQ2797" s="52" t="s">
        <v>3099</v>
      </c>
      <c r="BR2797" s="52" t="s">
        <v>2993</v>
      </c>
      <c r="BX2797" s="52" t="s">
        <v>7039</v>
      </c>
      <c r="BY2797" s="52" t="s">
        <v>3099</v>
      </c>
      <c r="BZ2797" s="52" t="s">
        <v>2993</v>
      </c>
    </row>
    <row r="2798" spans="54:78" x14ac:dyDescent="0.3">
      <c r="BB2798" s="105" t="e">
        <f>VLOOKUP(C2798,#REF!, 2,FALSE)</f>
        <v>#REF!</v>
      </c>
      <c r="BP2798" s="52" t="s">
        <v>7040</v>
      </c>
      <c r="BQ2798" s="52" t="s">
        <v>3099</v>
      </c>
      <c r="BR2798" s="52" t="s">
        <v>7041</v>
      </c>
      <c r="BX2798" s="52" t="s">
        <v>7040</v>
      </c>
      <c r="BY2798" s="52" t="s">
        <v>3099</v>
      </c>
      <c r="BZ2798" s="52" t="s">
        <v>7041</v>
      </c>
    </row>
    <row r="2799" spans="54:78" x14ac:dyDescent="0.3">
      <c r="BB2799" s="105" t="e">
        <f>VLOOKUP(C2799,#REF!, 2,FALSE)</f>
        <v>#REF!</v>
      </c>
      <c r="BP2799" s="52" t="s">
        <v>7042</v>
      </c>
      <c r="BQ2799" s="52" t="s">
        <v>3059</v>
      </c>
      <c r="BR2799" s="52" t="s">
        <v>2993</v>
      </c>
      <c r="BX2799" s="52" t="s">
        <v>7042</v>
      </c>
      <c r="BY2799" s="52" t="s">
        <v>3059</v>
      </c>
      <c r="BZ2799" s="52" t="s">
        <v>2993</v>
      </c>
    </row>
    <row r="2800" spans="54:78" x14ac:dyDescent="0.3">
      <c r="BB2800" s="105" t="e">
        <f>VLOOKUP(C2800,#REF!, 2,FALSE)</f>
        <v>#REF!</v>
      </c>
      <c r="BP2800" s="52" t="s">
        <v>7043</v>
      </c>
      <c r="BQ2800" s="52" t="s">
        <v>1350</v>
      </c>
      <c r="BR2800" s="52" t="s">
        <v>7044</v>
      </c>
      <c r="BX2800" s="52" t="s">
        <v>7043</v>
      </c>
      <c r="BY2800" s="52" t="s">
        <v>1350</v>
      </c>
      <c r="BZ2800" s="52" t="s">
        <v>7044</v>
      </c>
    </row>
    <row r="2801" spans="54:78" x14ac:dyDescent="0.3">
      <c r="BB2801" s="105" t="e">
        <f>VLOOKUP(C2801,#REF!, 2,FALSE)</f>
        <v>#REF!</v>
      </c>
      <c r="BP2801" s="52" t="s">
        <v>7045</v>
      </c>
      <c r="BQ2801" s="52" t="s">
        <v>3223</v>
      </c>
      <c r="BR2801" s="52" t="s">
        <v>5122</v>
      </c>
      <c r="BX2801" s="52" t="s">
        <v>7045</v>
      </c>
      <c r="BY2801" s="52" t="s">
        <v>3223</v>
      </c>
      <c r="BZ2801" s="52" t="s">
        <v>5122</v>
      </c>
    </row>
    <row r="2802" spans="54:78" x14ac:dyDescent="0.3">
      <c r="BB2802" s="105" t="e">
        <f>VLOOKUP(C2802,#REF!, 2,FALSE)</f>
        <v>#REF!</v>
      </c>
      <c r="BP2802" s="52" t="s">
        <v>7046</v>
      </c>
      <c r="BQ2802" s="52" t="s">
        <v>788</v>
      </c>
      <c r="BR2802" s="52" t="s">
        <v>4747</v>
      </c>
      <c r="BX2802" s="52" t="s">
        <v>7046</v>
      </c>
      <c r="BY2802" s="52" t="s">
        <v>788</v>
      </c>
      <c r="BZ2802" s="52" t="s">
        <v>4747</v>
      </c>
    </row>
    <row r="2803" spans="54:78" x14ac:dyDescent="0.3">
      <c r="BB2803" s="105" t="e">
        <f>VLOOKUP(C2803,#REF!, 2,FALSE)</f>
        <v>#REF!</v>
      </c>
      <c r="BP2803" s="52" t="s">
        <v>7047</v>
      </c>
      <c r="BQ2803" s="52" t="s">
        <v>3223</v>
      </c>
      <c r="BR2803" s="52" t="s">
        <v>6721</v>
      </c>
      <c r="BX2803" s="52" t="s">
        <v>7047</v>
      </c>
      <c r="BY2803" s="52" t="s">
        <v>3223</v>
      </c>
      <c r="BZ2803" s="52" t="s">
        <v>6721</v>
      </c>
    </row>
    <row r="2804" spans="54:78" x14ac:dyDescent="0.3">
      <c r="BB2804" s="105" t="e">
        <f>VLOOKUP(C2804,#REF!, 2,FALSE)</f>
        <v>#REF!</v>
      </c>
      <c r="BP2804" s="52" t="s">
        <v>7048</v>
      </c>
      <c r="BQ2804" s="52" t="s">
        <v>3223</v>
      </c>
      <c r="BR2804" s="52" t="s">
        <v>2993</v>
      </c>
      <c r="BX2804" s="52" t="s">
        <v>7048</v>
      </c>
      <c r="BY2804" s="52" t="s">
        <v>3223</v>
      </c>
      <c r="BZ2804" s="52" t="s">
        <v>2993</v>
      </c>
    </row>
    <row r="2805" spans="54:78" x14ac:dyDescent="0.3">
      <c r="BB2805" s="105" t="e">
        <f>VLOOKUP(C2805,#REF!, 2,FALSE)</f>
        <v>#REF!</v>
      </c>
      <c r="BP2805" s="52" t="s">
        <v>7050</v>
      </c>
      <c r="BQ2805" s="52" t="s">
        <v>667</v>
      </c>
      <c r="BR2805" s="52" t="s">
        <v>7051</v>
      </c>
      <c r="BX2805" s="52" t="s">
        <v>7050</v>
      </c>
      <c r="BY2805" s="52" t="s">
        <v>667</v>
      </c>
      <c r="BZ2805" s="52" t="s">
        <v>7051</v>
      </c>
    </row>
    <row r="2806" spans="54:78" x14ac:dyDescent="0.3">
      <c r="BB2806" s="105" t="e">
        <f>VLOOKUP(C2806,#REF!, 2,FALSE)</f>
        <v>#REF!</v>
      </c>
      <c r="BP2806" s="52" t="s">
        <v>7052</v>
      </c>
      <c r="BQ2806" s="52" t="s">
        <v>2988</v>
      </c>
      <c r="BR2806" s="52" t="s">
        <v>7053</v>
      </c>
      <c r="BX2806" s="52" t="s">
        <v>7052</v>
      </c>
      <c r="BY2806" s="52" t="s">
        <v>2988</v>
      </c>
      <c r="BZ2806" s="52" t="s">
        <v>7053</v>
      </c>
    </row>
    <row r="2807" spans="54:78" x14ac:dyDescent="0.3">
      <c r="BB2807" s="105" t="e">
        <f>VLOOKUP(C2807,#REF!, 2,FALSE)</f>
        <v>#REF!</v>
      </c>
      <c r="BP2807" s="52" t="s">
        <v>7054</v>
      </c>
      <c r="BQ2807" s="52" t="s">
        <v>3223</v>
      </c>
      <c r="BR2807" s="52" t="s">
        <v>7055</v>
      </c>
      <c r="BX2807" s="52" t="s">
        <v>7054</v>
      </c>
      <c r="BY2807" s="52" t="s">
        <v>3223</v>
      </c>
      <c r="BZ2807" s="52" t="s">
        <v>7055</v>
      </c>
    </row>
    <row r="2808" spans="54:78" x14ac:dyDescent="0.3">
      <c r="BB2808" s="105" t="e">
        <f>VLOOKUP(C2808,#REF!, 2,FALSE)</f>
        <v>#REF!</v>
      </c>
      <c r="BP2808" s="52" t="s">
        <v>7056</v>
      </c>
      <c r="BQ2808" s="52" t="s">
        <v>1350</v>
      </c>
      <c r="BR2808" s="52" t="s">
        <v>7057</v>
      </c>
      <c r="BX2808" s="52" t="s">
        <v>7056</v>
      </c>
      <c r="BY2808" s="52" t="s">
        <v>1350</v>
      </c>
      <c r="BZ2808" s="52" t="s">
        <v>7057</v>
      </c>
    </row>
    <row r="2809" spans="54:78" x14ac:dyDescent="0.3">
      <c r="BB2809" s="105" t="e">
        <f>VLOOKUP(C2809,#REF!, 2,FALSE)</f>
        <v>#REF!</v>
      </c>
      <c r="BP2809" s="52" t="s">
        <v>7058</v>
      </c>
      <c r="BQ2809" s="52" t="s">
        <v>628</v>
      </c>
      <c r="BR2809" s="52" t="s">
        <v>7059</v>
      </c>
      <c r="BX2809" s="52" t="s">
        <v>7058</v>
      </c>
      <c r="BY2809" s="52" t="s">
        <v>628</v>
      </c>
      <c r="BZ2809" s="52" t="s">
        <v>7059</v>
      </c>
    </row>
    <row r="2810" spans="54:78" x14ac:dyDescent="0.3">
      <c r="BB2810" s="105" t="e">
        <f>VLOOKUP(C2810,#REF!, 2,FALSE)</f>
        <v>#REF!</v>
      </c>
      <c r="BP2810" s="52" t="s">
        <v>7060</v>
      </c>
      <c r="BQ2810" s="52" t="s">
        <v>3099</v>
      </c>
      <c r="BR2810" s="52" t="s">
        <v>7061</v>
      </c>
      <c r="BX2810" s="52" t="s">
        <v>7060</v>
      </c>
      <c r="BY2810" s="52" t="s">
        <v>3099</v>
      </c>
      <c r="BZ2810" s="52" t="s">
        <v>7061</v>
      </c>
    </row>
    <row r="2811" spans="54:78" x14ac:dyDescent="0.3">
      <c r="BB2811" s="105" t="e">
        <f>VLOOKUP(C2811,#REF!, 2,FALSE)</f>
        <v>#REF!</v>
      </c>
      <c r="BP2811" s="52" t="s">
        <v>7062</v>
      </c>
      <c r="BQ2811" s="52" t="s">
        <v>3223</v>
      </c>
      <c r="BR2811" s="52" t="s">
        <v>2993</v>
      </c>
      <c r="BX2811" s="52" t="s">
        <v>7062</v>
      </c>
      <c r="BY2811" s="52" t="s">
        <v>3223</v>
      </c>
      <c r="BZ2811" s="52" t="s">
        <v>2993</v>
      </c>
    </row>
    <row r="2812" spans="54:78" x14ac:dyDescent="0.3">
      <c r="BB2812" s="105" t="e">
        <f>VLOOKUP(C2812,#REF!, 2,FALSE)</f>
        <v>#REF!</v>
      </c>
      <c r="BP2812" s="52" t="s">
        <v>7063</v>
      </c>
      <c r="BQ2812" s="52" t="s">
        <v>3019</v>
      </c>
      <c r="BR2812" s="52" t="s">
        <v>4882</v>
      </c>
      <c r="BX2812" s="52" t="s">
        <v>7063</v>
      </c>
      <c r="BY2812" s="52" t="s">
        <v>3019</v>
      </c>
      <c r="BZ2812" s="52" t="s">
        <v>4882</v>
      </c>
    </row>
    <row r="2813" spans="54:78" x14ac:dyDescent="0.3">
      <c r="BB2813" s="105" t="e">
        <f>VLOOKUP(C2813,#REF!, 2,FALSE)</f>
        <v>#REF!</v>
      </c>
      <c r="BP2813" s="52" t="s">
        <v>7064</v>
      </c>
      <c r="BQ2813" s="52" t="s">
        <v>2993</v>
      </c>
      <c r="BR2813" s="52" t="s">
        <v>2993</v>
      </c>
      <c r="BX2813" s="52" t="s">
        <v>7064</v>
      </c>
      <c r="BY2813" s="52" t="s">
        <v>2993</v>
      </c>
      <c r="BZ2813" s="52" t="s">
        <v>2993</v>
      </c>
    </row>
    <row r="2814" spans="54:78" x14ac:dyDescent="0.3">
      <c r="BB2814" s="105" t="e">
        <f>VLOOKUP(C2814,#REF!, 2,FALSE)</f>
        <v>#REF!</v>
      </c>
      <c r="BP2814" s="52" t="s">
        <v>7065</v>
      </c>
      <c r="BQ2814" s="52" t="s">
        <v>3223</v>
      </c>
      <c r="BR2814" s="52" t="s">
        <v>7061</v>
      </c>
      <c r="BX2814" s="52" t="s">
        <v>7065</v>
      </c>
      <c r="BY2814" s="52" t="s">
        <v>3223</v>
      </c>
      <c r="BZ2814" s="52" t="s">
        <v>7061</v>
      </c>
    </row>
    <row r="2815" spans="54:78" x14ac:dyDescent="0.3">
      <c r="BB2815" s="105" t="e">
        <f>VLOOKUP(C2815,#REF!, 2,FALSE)</f>
        <v>#REF!</v>
      </c>
      <c r="BP2815" s="52" t="s">
        <v>7066</v>
      </c>
      <c r="BQ2815" s="52" t="s">
        <v>3059</v>
      </c>
      <c r="BR2815" s="52" t="s">
        <v>7067</v>
      </c>
      <c r="BX2815" s="52" t="s">
        <v>7066</v>
      </c>
      <c r="BY2815" s="52" t="s">
        <v>3059</v>
      </c>
      <c r="BZ2815" s="52" t="s">
        <v>7067</v>
      </c>
    </row>
    <row r="2816" spans="54:78" x14ac:dyDescent="0.3">
      <c r="BB2816" s="105" t="e">
        <f>VLOOKUP(C2816,#REF!, 2,FALSE)</f>
        <v>#REF!</v>
      </c>
      <c r="BP2816" s="52" t="s">
        <v>7068</v>
      </c>
      <c r="BQ2816" s="52" t="s">
        <v>3223</v>
      </c>
      <c r="BR2816" s="52" t="s">
        <v>2993</v>
      </c>
      <c r="BX2816" s="52" t="s">
        <v>7068</v>
      </c>
      <c r="BY2816" s="52" t="s">
        <v>3223</v>
      </c>
      <c r="BZ2816" s="52" t="s">
        <v>2993</v>
      </c>
    </row>
    <row r="2817" spans="54:78" x14ac:dyDescent="0.3">
      <c r="BB2817" s="105" t="e">
        <f>VLOOKUP(C2817,#REF!, 2,FALSE)</f>
        <v>#REF!</v>
      </c>
      <c r="BP2817" s="52" t="s">
        <v>7069</v>
      </c>
      <c r="BQ2817" s="52" t="s">
        <v>3223</v>
      </c>
      <c r="BR2817" s="52" t="s">
        <v>2993</v>
      </c>
      <c r="BX2817" s="52" t="s">
        <v>7069</v>
      </c>
      <c r="BY2817" s="52" t="s">
        <v>3223</v>
      </c>
      <c r="BZ2817" s="52" t="s">
        <v>2993</v>
      </c>
    </row>
    <row r="2818" spans="54:78" x14ac:dyDescent="0.3">
      <c r="BB2818" s="105" t="e">
        <f>VLOOKUP(C2818,#REF!, 2,FALSE)</f>
        <v>#REF!</v>
      </c>
      <c r="BP2818" s="52" t="s">
        <v>7070</v>
      </c>
      <c r="BQ2818" s="52" t="s">
        <v>2988</v>
      </c>
      <c r="BR2818" s="52" t="s">
        <v>7061</v>
      </c>
      <c r="BX2818" s="52" t="s">
        <v>7070</v>
      </c>
      <c r="BY2818" s="52" t="s">
        <v>2988</v>
      </c>
      <c r="BZ2818" s="52" t="s">
        <v>7061</v>
      </c>
    </row>
    <row r="2819" spans="54:78" x14ac:dyDescent="0.3">
      <c r="BB2819" s="105" t="e">
        <f>VLOOKUP(C2819,#REF!, 2,FALSE)</f>
        <v>#REF!</v>
      </c>
      <c r="BP2819" s="52" t="s">
        <v>7071</v>
      </c>
      <c r="BQ2819" s="52" t="s">
        <v>3276</v>
      </c>
      <c r="BR2819" s="52" t="s">
        <v>2993</v>
      </c>
      <c r="BX2819" s="52" t="s">
        <v>7071</v>
      </c>
      <c r="BY2819" s="52" t="s">
        <v>3276</v>
      </c>
      <c r="BZ2819" s="52" t="s">
        <v>2993</v>
      </c>
    </row>
    <row r="2820" spans="54:78" x14ac:dyDescent="0.3">
      <c r="BB2820" s="105" t="e">
        <f>VLOOKUP(C2820,#REF!, 2,FALSE)</f>
        <v>#REF!</v>
      </c>
      <c r="BP2820" s="52" t="s">
        <v>7072</v>
      </c>
      <c r="BQ2820" s="52" t="s">
        <v>3276</v>
      </c>
      <c r="BR2820" s="52" t="s">
        <v>4741</v>
      </c>
      <c r="BX2820" s="52" t="s">
        <v>7072</v>
      </c>
      <c r="BY2820" s="52" t="s">
        <v>3276</v>
      </c>
      <c r="BZ2820" s="52" t="s">
        <v>4741</v>
      </c>
    </row>
    <row r="2821" spans="54:78" x14ac:dyDescent="0.3">
      <c r="BB2821" s="105" t="e">
        <f>VLOOKUP(C2821,#REF!, 2,FALSE)</f>
        <v>#REF!</v>
      </c>
      <c r="BP2821" s="52" t="s">
        <v>7073</v>
      </c>
      <c r="BQ2821" s="52" t="s">
        <v>1350</v>
      </c>
      <c r="BR2821" s="52" t="s">
        <v>2993</v>
      </c>
      <c r="BX2821" s="52" t="s">
        <v>7073</v>
      </c>
      <c r="BY2821" s="52" t="s">
        <v>1350</v>
      </c>
      <c r="BZ2821" s="52" t="s">
        <v>2993</v>
      </c>
    </row>
    <row r="2822" spans="54:78" x14ac:dyDescent="0.3">
      <c r="BB2822" s="105" t="e">
        <f>VLOOKUP(C2822,#REF!, 2,FALSE)</f>
        <v>#REF!</v>
      </c>
      <c r="BP2822" s="52" t="s">
        <v>7074</v>
      </c>
      <c r="BQ2822" s="52" t="s">
        <v>2988</v>
      </c>
      <c r="BR2822" s="52" t="s">
        <v>7075</v>
      </c>
      <c r="BX2822" s="52" t="s">
        <v>7074</v>
      </c>
      <c r="BY2822" s="52" t="s">
        <v>2988</v>
      </c>
      <c r="BZ2822" s="52" t="s">
        <v>7075</v>
      </c>
    </row>
    <row r="2823" spans="54:78" x14ac:dyDescent="0.3">
      <c r="BB2823" s="105" t="e">
        <f>VLOOKUP(C2823,#REF!, 2,FALSE)</f>
        <v>#REF!</v>
      </c>
      <c r="BP2823" s="52" t="s">
        <v>7076</v>
      </c>
      <c r="BQ2823" s="52" t="s">
        <v>3059</v>
      </c>
      <c r="BR2823" s="52" t="s">
        <v>3754</v>
      </c>
      <c r="BX2823" s="52" t="s">
        <v>7076</v>
      </c>
      <c r="BY2823" s="52" t="s">
        <v>3059</v>
      </c>
      <c r="BZ2823" s="52" t="s">
        <v>3754</v>
      </c>
    </row>
    <row r="2824" spans="54:78" x14ac:dyDescent="0.3">
      <c r="BB2824" s="105" t="e">
        <f>VLOOKUP(C2824,#REF!, 2,FALSE)</f>
        <v>#REF!</v>
      </c>
      <c r="BP2824" s="52" t="s">
        <v>1262</v>
      </c>
      <c r="BQ2824" s="52" t="s">
        <v>3223</v>
      </c>
      <c r="BR2824" s="52" t="s">
        <v>7077</v>
      </c>
      <c r="BX2824" s="52" t="s">
        <v>1262</v>
      </c>
      <c r="BY2824" s="52" t="s">
        <v>3223</v>
      </c>
      <c r="BZ2824" s="52" t="s">
        <v>7077</v>
      </c>
    </row>
    <row r="2825" spans="54:78" x14ac:dyDescent="0.3">
      <c r="BB2825" s="105" t="e">
        <f>VLOOKUP(C2825,#REF!, 2,FALSE)</f>
        <v>#REF!</v>
      </c>
      <c r="BP2825" s="52" t="s">
        <v>7078</v>
      </c>
      <c r="BQ2825" s="52" t="s">
        <v>3019</v>
      </c>
      <c r="BR2825" s="52" t="s">
        <v>7079</v>
      </c>
      <c r="BX2825" s="52" t="s">
        <v>7078</v>
      </c>
      <c r="BY2825" s="52" t="s">
        <v>3019</v>
      </c>
      <c r="BZ2825" s="52" t="s">
        <v>7079</v>
      </c>
    </row>
    <row r="2826" spans="54:78" x14ac:dyDescent="0.3">
      <c r="BB2826" s="105" t="e">
        <f>VLOOKUP(C2826,#REF!, 2,FALSE)</f>
        <v>#REF!</v>
      </c>
      <c r="BP2826" s="52" t="s">
        <v>7080</v>
      </c>
      <c r="BQ2826" s="52" t="s">
        <v>3019</v>
      </c>
      <c r="BR2826" s="52" t="s">
        <v>7081</v>
      </c>
      <c r="BX2826" s="52" t="s">
        <v>7080</v>
      </c>
      <c r="BY2826" s="52" t="s">
        <v>3019</v>
      </c>
      <c r="BZ2826" s="52" t="s">
        <v>7081</v>
      </c>
    </row>
    <row r="2827" spans="54:78" x14ac:dyDescent="0.3">
      <c r="BB2827" s="105" t="e">
        <f>VLOOKUP(C2827,#REF!, 2,FALSE)</f>
        <v>#REF!</v>
      </c>
      <c r="BP2827" s="52" t="s">
        <v>7082</v>
      </c>
      <c r="BQ2827" s="52" t="s">
        <v>2988</v>
      </c>
      <c r="BR2827" s="52" t="s">
        <v>5053</v>
      </c>
      <c r="BX2827" s="52" t="s">
        <v>7082</v>
      </c>
      <c r="BY2827" s="52" t="s">
        <v>2988</v>
      </c>
      <c r="BZ2827" s="52" t="s">
        <v>5053</v>
      </c>
    </row>
    <row r="2828" spans="54:78" x14ac:dyDescent="0.3">
      <c r="BB2828" s="105" t="e">
        <f>VLOOKUP(C2828,#REF!, 2,FALSE)</f>
        <v>#REF!</v>
      </c>
      <c r="BP2828" s="52" t="s">
        <v>1263</v>
      </c>
      <c r="BQ2828" s="52" t="s">
        <v>675</v>
      </c>
      <c r="BR2828" s="52" t="s">
        <v>7083</v>
      </c>
      <c r="BX2828" s="52" t="s">
        <v>1263</v>
      </c>
      <c r="BY2828" s="52" t="s">
        <v>675</v>
      </c>
      <c r="BZ2828" s="52" t="s">
        <v>7083</v>
      </c>
    </row>
    <row r="2829" spans="54:78" x14ac:dyDescent="0.3">
      <c r="BB2829" s="105" t="e">
        <f>VLOOKUP(C2829,#REF!, 2,FALSE)</f>
        <v>#REF!</v>
      </c>
      <c r="BP2829" s="52" t="s">
        <v>7084</v>
      </c>
      <c r="BQ2829" s="52" t="s">
        <v>2993</v>
      </c>
      <c r="BR2829" s="52" t="s">
        <v>4882</v>
      </c>
      <c r="BX2829" s="52" t="s">
        <v>7084</v>
      </c>
      <c r="BY2829" s="52" t="s">
        <v>2993</v>
      </c>
      <c r="BZ2829" s="52" t="s">
        <v>4882</v>
      </c>
    </row>
    <row r="2830" spans="54:78" x14ac:dyDescent="0.3">
      <c r="BB2830" s="105" t="e">
        <f>VLOOKUP(C2830,#REF!, 2,FALSE)</f>
        <v>#REF!</v>
      </c>
      <c r="BP2830" s="52" t="s">
        <v>7085</v>
      </c>
      <c r="BQ2830" s="52" t="s">
        <v>3114</v>
      </c>
      <c r="BR2830" s="52" t="s">
        <v>7086</v>
      </c>
      <c r="BX2830" s="52" t="s">
        <v>7085</v>
      </c>
      <c r="BY2830" s="52" t="s">
        <v>3114</v>
      </c>
      <c r="BZ2830" s="52" t="s">
        <v>7086</v>
      </c>
    </row>
    <row r="2831" spans="54:78" x14ac:dyDescent="0.3">
      <c r="BB2831" s="105" t="e">
        <f>VLOOKUP(C2831,#REF!, 2,FALSE)</f>
        <v>#REF!</v>
      </c>
      <c r="BP2831" s="52" t="s">
        <v>7087</v>
      </c>
      <c r="BQ2831" s="52" t="s">
        <v>633</v>
      </c>
      <c r="BR2831" s="52" t="s">
        <v>7086</v>
      </c>
      <c r="BX2831" s="52" t="s">
        <v>7087</v>
      </c>
      <c r="BY2831" s="52" t="s">
        <v>633</v>
      </c>
      <c r="BZ2831" s="52" t="s">
        <v>7086</v>
      </c>
    </row>
    <row r="2832" spans="54:78" x14ac:dyDescent="0.3">
      <c r="BB2832" s="105" t="e">
        <f>VLOOKUP(C2832,#REF!, 2,FALSE)</f>
        <v>#REF!</v>
      </c>
      <c r="BP2832" s="52" t="s">
        <v>7088</v>
      </c>
      <c r="BQ2832" s="52" t="s">
        <v>2993</v>
      </c>
      <c r="BR2832" s="52" t="s">
        <v>3917</v>
      </c>
      <c r="BX2832" s="52" t="s">
        <v>7088</v>
      </c>
      <c r="BY2832" s="52" t="s">
        <v>2993</v>
      </c>
      <c r="BZ2832" s="52" t="s">
        <v>3917</v>
      </c>
    </row>
    <row r="2833" spans="54:78" x14ac:dyDescent="0.3">
      <c r="BB2833" s="105" t="e">
        <f>VLOOKUP(C2833,#REF!, 2,FALSE)</f>
        <v>#REF!</v>
      </c>
      <c r="BP2833" s="52" t="s">
        <v>7089</v>
      </c>
      <c r="BQ2833" s="52" t="s">
        <v>1147</v>
      </c>
      <c r="BR2833" s="52" t="s">
        <v>2993</v>
      </c>
      <c r="BX2833" s="52" t="s">
        <v>7089</v>
      </c>
      <c r="BY2833" s="52" t="s">
        <v>1147</v>
      </c>
      <c r="BZ2833" s="52" t="s">
        <v>2993</v>
      </c>
    </row>
    <row r="2834" spans="54:78" x14ac:dyDescent="0.3">
      <c r="BB2834" s="105" t="e">
        <f>VLOOKUP(C2834,#REF!, 2,FALSE)</f>
        <v>#REF!</v>
      </c>
      <c r="BP2834" s="52" t="s">
        <v>7090</v>
      </c>
      <c r="BQ2834" s="52" t="s">
        <v>3276</v>
      </c>
      <c r="BR2834" s="52" t="s">
        <v>2993</v>
      </c>
      <c r="BX2834" s="52" t="s">
        <v>7090</v>
      </c>
      <c r="BY2834" s="52" t="s">
        <v>3276</v>
      </c>
      <c r="BZ2834" s="52" t="s">
        <v>2993</v>
      </c>
    </row>
    <row r="2835" spans="54:78" x14ac:dyDescent="0.3">
      <c r="BB2835" s="105" t="e">
        <f>VLOOKUP(C2835,#REF!, 2,FALSE)</f>
        <v>#REF!</v>
      </c>
      <c r="BP2835" s="52" t="s">
        <v>7091</v>
      </c>
      <c r="BQ2835" s="52" t="s">
        <v>3019</v>
      </c>
      <c r="BR2835" s="52" t="s">
        <v>2993</v>
      </c>
      <c r="BX2835" s="52" t="s">
        <v>7091</v>
      </c>
      <c r="BY2835" s="52" t="s">
        <v>3019</v>
      </c>
      <c r="BZ2835" s="52" t="s">
        <v>2993</v>
      </c>
    </row>
    <row r="2836" spans="54:78" x14ac:dyDescent="0.3">
      <c r="BB2836" s="105" t="e">
        <f>VLOOKUP(C2836,#REF!, 2,FALSE)</f>
        <v>#REF!</v>
      </c>
      <c r="BP2836" s="52" t="s">
        <v>7092</v>
      </c>
      <c r="BQ2836" s="52" t="s">
        <v>3276</v>
      </c>
      <c r="BR2836" s="52" t="s">
        <v>2993</v>
      </c>
      <c r="BX2836" s="52" t="s">
        <v>7092</v>
      </c>
      <c r="BY2836" s="52" t="s">
        <v>3276</v>
      </c>
      <c r="BZ2836" s="52" t="s">
        <v>2993</v>
      </c>
    </row>
    <row r="2837" spans="54:78" x14ac:dyDescent="0.3">
      <c r="BB2837" s="105" t="e">
        <f>VLOOKUP(C2837,#REF!, 2,FALSE)</f>
        <v>#REF!</v>
      </c>
      <c r="BP2837" s="52" t="s">
        <v>7093</v>
      </c>
      <c r="BQ2837" s="52" t="s">
        <v>3223</v>
      </c>
      <c r="BR2837" s="52" t="s">
        <v>7094</v>
      </c>
      <c r="BX2837" s="52" t="s">
        <v>7093</v>
      </c>
      <c r="BY2837" s="52" t="s">
        <v>3223</v>
      </c>
      <c r="BZ2837" s="52" t="s">
        <v>7094</v>
      </c>
    </row>
    <row r="2838" spans="54:78" x14ac:dyDescent="0.3">
      <c r="BB2838" s="105" t="e">
        <f>VLOOKUP(C2838,#REF!, 2,FALSE)</f>
        <v>#REF!</v>
      </c>
      <c r="BP2838" s="52" t="s">
        <v>7095</v>
      </c>
      <c r="BQ2838" s="52" t="s">
        <v>1147</v>
      </c>
      <c r="BR2838" s="52" t="s">
        <v>2993</v>
      </c>
      <c r="BX2838" s="52" t="s">
        <v>7095</v>
      </c>
      <c r="BY2838" s="52" t="s">
        <v>1147</v>
      </c>
      <c r="BZ2838" s="52" t="s">
        <v>2993</v>
      </c>
    </row>
    <row r="2839" spans="54:78" x14ac:dyDescent="0.3">
      <c r="BB2839" s="105" t="e">
        <f>VLOOKUP(C2839,#REF!, 2,FALSE)</f>
        <v>#REF!</v>
      </c>
      <c r="BP2839" s="52" t="s">
        <v>7096</v>
      </c>
      <c r="BQ2839" s="52" t="s">
        <v>3223</v>
      </c>
      <c r="BR2839" s="52" t="s">
        <v>1216</v>
      </c>
      <c r="BX2839" s="52" t="s">
        <v>7096</v>
      </c>
      <c r="BY2839" s="52" t="s">
        <v>3223</v>
      </c>
      <c r="BZ2839" s="52" t="s">
        <v>1216</v>
      </c>
    </row>
    <row r="2840" spans="54:78" x14ac:dyDescent="0.3">
      <c r="BB2840" s="105" t="e">
        <f>VLOOKUP(C2840,#REF!, 2,FALSE)</f>
        <v>#REF!</v>
      </c>
      <c r="BP2840" s="52" t="s">
        <v>7097</v>
      </c>
      <c r="BQ2840" s="52" t="s">
        <v>1350</v>
      </c>
      <c r="BR2840" s="52" t="s">
        <v>2993</v>
      </c>
      <c r="BX2840" s="52" t="s">
        <v>7097</v>
      </c>
      <c r="BY2840" s="52" t="s">
        <v>1350</v>
      </c>
      <c r="BZ2840" s="52" t="s">
        <v>2993</v>
      </c>
    </row>
    <row r="2841" spans="54:78" x14ac:dyDescent="0.3">
      <c r="BB2841" s="105" t="e">
        <f>VLOOKUP(C2841,#REF!, 2,FALSE)</f>
        <v>#REF!</v>
      </c>
      <c r="BP2841" s="52" t="s">
        <v>7098</v>
      </c>
      <c r="BQ2841" s="52" t="s">
        <v>1350</v>
      </c>
      <c r="BR2841" s="52" t="s">
        <v>5722</v>
      </c>
      <c r="BX2841" s="52" t="s">
        <v>7098</v>
      </c>
      <c r="BY2841" s="52" t="s">
        <v>1350</v>
      </c>
      <c r="BZ2841" s="52" t="s">
        <v>5722</v>
      </c>
    </row>
    <row r="2842" spans="54:78" x14ac:dyDescent="0.3">
      <c r="BB2842" s="105" t="e">
        <f>VLOOKUP(C2842,#REF!, 2,FALSE)</f>
        <v>#REF!</v>
      </c>
      <c r="BP2842" s="52" t="s">
        <v>7099</v>
      </c>
      <c r="BQ2842" s="52" t="s">
        <v>2993</v>
      </c>
      <c r="BR2842" s="52" t="s">
        <v>2993</v>
      </c>
      <c r="BX2842" s="52" t="s">
        <v>7099</v>
      </c>
      <c r="BY2842" s="52" t="s">
        <v>2993</v>
      </c>
      <c r="BZ2842" s="52" t="s">
        <v>2993</v>
      </c>
    </row>
    <row r="2843" spans="54:78" x14ac:dyDescent="0.3">
      <c r="BB2843" s="105" t="e">
        <f>VLOOKUP(C2843,#REF!, 2,FALSE)</f>
        <v>#REF!</v>
      </c>
      <c r="BP2843" s="52" t="s">
        <v>7100</v>
      </c>
      <c r="BQ2843" s="52" t="s">
        <v>621</v>
      </c>
      <c r="BR2843" s="52" t="s">
        <v>2993</v>
      </c>
      <c r="BX2843" s="52" t="s">
        <v>7100</v>
      </c>
      <c r="BY2843" s="52" t="s">
        <v>621</v>
      </c>
      <c r="BZ2843" s="52" t="s">
        <v>2993</v>
      </c>
    </row>
    <row r="2844" spans="54:78" x14ac:dyDescent="0.3">
      <c r="BB2844" s="105" t="e">
        <f>VLOOKUP(C2844,#REF!, 2,FALSE)</f>
        <v>#REF!</v>
      </c>
      <c r="BP2844" s="52" t="s">
        <v>7101</v>
      </c>
      <c r="BQ2844" s="52" t="s">
        <v>3223</v>
      </c>
      <c r="BR2844" s="52" t="s">
        <v>4498</v>
      </c>
      <c r="BX2844" s="52" t="s">
        <v>7101</v>
      </c>
      <c r="BY2844" s="52" t="s">
        <v>3223</v>
      </c>
      <c r="BZ2844" s="52" t="s">
        <v>4498</v>
      </c>
    </row>
    <row r="2845" spans="54:78" x14ac:dyDescent="0.3">
      <c r="BB2845" s="105" t="e">
        <f>VLOOKUP(C2845,#REF!, 2,FALSE)</f>
        <v>#REF!</v>
      </c>
      <c r="BP2845" s="52" t="s">
        <v>7102</v>
      </c>
      <c r="BQ2845" s="52" t="s">
        <v>1350</v>
      </c>
      <c r="BR2845" s="52" t="s">
        <v>2993</v>
      </c>
      <c r="BX2845" s="52" t="s">
        <v>7102</v>
      </c>
      <c r="BY2845" s="52" t="s">
        <v>1350</v>
      </c>
      <c r="BZ2845" s="52" t="s">
        <v>2993</v>
      </c>
    </row>
    <row r="2846" spans="54:78" x14ac:dyDescent="0.3">
      <c r="BB2846" s="105" t="e">
        <f>VLOOKUP(C2846,#REF!, 2,FALSE)</f>
        <v>#REF!</v>
      </c>
      <c r="BP2846" s="52" t="s">
        <v>7103</v>
      </c>
      <c r="BQ2846" s="52" t="s">
        <v>1350</v>
      </c>
      <c r="BR2846" s="52" t="s">
        <v>7104</v>
      </c>
      <c r="BX2846" s="52" t="s">
        <v>7103</v>
      </c>
      <c r="BY2846" s="52" t="s">
        <v>1350</v>
      </c>
      <c r="BZ2846" s="52" t="s">
        <v>7104</v>
      </c>
    </row>
    <row r="2847" spans="54:78" x14ac:dyDescent="0.3">
      <c r="BB2847" s="105" t="e">
        <f>VLOOKUP(C2847,#REF!, 2,FALSE)</f>
        <v>#REF!</v>
      </c>
      <c r="BP2847" s="52" t="s">
        <v>7105</v>
      </c>
      <c r="BQ2847" s="52" t="s">
        <v>1147</v>
      </c>
      <c r="BR2847" s="52" t="s">
        <v>2993</v>
      </c>
      <c r="BX2847" s="52" t="s">
        <v>7105</v>
      </c>
      <c r="BY2847" s="52" t="s">
        <v>1147</v>
      </c>
      <c r="BZ2847" s="52" t="s">
        <v>2993</v>
      </c>
    </row>
    <row r="2848" spans="54:78" x14ac:dyDescent="0.3">
      <c r="BB2848" s="105" t="e">
        <f>VLOOKUP(C2848,#REF!, 2,FALSE)</f>
        <v>#REF!</v>
      </c>
      <c r="BP2848" s="52" t="s">
        <v>7106</v>
      </c>
      <c r="BQ2848" s="52" t="s">
        <v>3223</v>
      </c>
      <c r="BR2848" s="52" t="s">
        <v>3341</v>
      </c>
      <c r="BX2848" s="52" t="s">
        <v>7106</v>
      </c>
      <c r="BY2848" s="52" t="s">
        <v>3223</v>
      </c>
      <c r="BZ2848" s="52" t="s">
        <v>3341</v>
      </c>
    </row>
    <row r="2849" spans="54:78" x14ac:dyDescent="0.3">
      <c r="BB2849" s="105" t="e">
        <f>VLOOKUP(C2849,#REF!, 2,FALSE)</f>
        <v>#REF!</v>
      </c>
      <c r="BP2849" s="52" t="s">
        <v>7107</v>
      </c>
      <c r="BQ2849" s="52" t="s">
        <v>3223</v>
      </c>
      <c r="BR2849" s="52" t="s">
        <v>2993</v>
      </c>
      <c r="BX2849" s="52" t="s">
        <v>7107</v>
      </c>
      <c r="BY2849" s="52" t="s">
        <v>3223</v>
      </c>
      <c r="BZ2849" s="52" t="s">
        <v>2993</v>
      </c>
    </row>
    <row r="2850" spans="54:78" x14ac:dyDescent="0.3">
      <c r="BB2850" s="105" t="e">
        <f>VLOOKUP(C2850,#REF!, 2,FALSE)</f>
        <v>#REF!</v>
      </c>
      <c r="BP2850" s="52" t="s">
        <v>7108</v>
      </c>
      <c r="BQ2850" s="52" t="s">
        <v>1350</v>
      </c>
      <c r="BR2850" s="52" t="s">
        <v>7000</v>
      </c>
      <c r="BX2850" s="52" t="s">
        <v>7108</v>
      </c>
      <c r="BY2850" s="52" t="s">
        <v>1350</v>
      </c>
      <c r="BZ2850" s="52" t="s">
        <v>7000</v>
      </c>
    </row>
    <row r="2851" spans="54:78" x14ac:dyDescent="0.3">
      <c r="BB2851" s="105" t="e">
        <f>VLOOKUP(C2851,#REF!, 2,FALSE)</f>
        <v>#REF!</v>
      </c>
      <c r="BP2851" s="52" t="s">
        <v>7109</v>
      </c>
      <c r="BQ2851" s="52" t="s">
        <v>3223</v>
      </c>
      <c r="BR2851" s="52" t="s">
        <v>7110</v>
      </c>
      <c r="BX2851" s="52" t="s">
        <v>7109</v>
      </c>
      <c r="BY2851" s="52" t="s">
        <v>3223</v>
      </c>
      <c r="BZ2851" s="52" t="s">
        <v>7110</v>
      </c>
    </row>
    <row r="2852" spans="54:78" x14ac:dyDescent="0.3">
      <c r="BB2852" s="105" t="e">
        <f>VLOOKUP(C2852,#REF!, 2,FALSE)</f>
        <v>#REF!</v>
      </c>
      <c r="BP2852" s="52" t="s">
        <v>7111</v>
      </c>
      <c r="BQ2852" s="52" t="s">
        <v>3099</v>
      </c>
      <c r="BR2852" s="52" t="s">
        <v>3067</v>
      </c>
      <c r="BX2852" s="52" t="s">
        <v>7111</v>
      </c>
      <c r="BY2852" s="52" t="s">
        <v>3099</v>
      </c>
      <c r="BZ2852" s="52" t="s">
        <v>3067</v>
      </c>
    </row>
    <row r="2853" spans="54:78" x14ac:dyDescent="0.3">
      <c r="BB2853" s="105" t="e">
        <f>VLOOKUP(C2853,#REF!, 2,FALSE)</f>
        <v>#REF!</v>
      </c>
      <c r="BP2853" s="52" t="s">
        <v>7112</v>
      </c>
      <c r="BQ2853" s="52" t="s">
        <v>624</v>
      </c>
      <c r="BR2853" s="52" t="s">
        <v>7113</v>
      </c>
      <c r="BX2853" s="52" t="s">
        <v>7112</v>
      </c>
      <c r="BY2853" s="52" t="s">
        <v>624</v>
      </c>
      <c r="BZ2853" s="52" t="s">
        <v>7113</v>
      </c>
    </row>
    <row r="2854" spans="54:78" x14ac:dyDescent="0.3">
      <c r="BB2854" s="105" t="e">
        <f>VLOOKUP(C2854,#REF!, 2,FALSE)</f>
        <v>#REF!</v>
      </c>
      <c r="BP2854" s="52" t="s">
        <v>7114</v>
      </c>
      <c r="BQ2854" s="52" t="s">
        <v>1350</v>
      </c>
      <c r="BR2854" s="52" t="s">
        <v>6697</v>
      </c>
      <c r="BX2854" s="52" t="s">
        <v>7114</v>
      </c>
      <c r="BY2854" s="52" t="s">
        <v>1350</v>
      </c>
      <c r="BZ2854" s="52" t="s">
        <v>6697</v>
      </c>
    </row>
    <row r="2855" spans="54:78" x14ac:dyDescent="0.3">
      <c r="BB2855" s="105" t="e">
        <f>VLOOKUP(C2855,#REF!, 2,FALSE)</f>
        <v>#REF!</v>
      </c>
      <c r="BP2855" s="52" t="s">
        <v>7115</v>
      </c>
      <c r="BQ2855" s="52" t="s">
        <v>3114</v>
      </c>
      <c r="BR2855" s="52" t="s">
        <v>778</v>
      </c>
      <c r="BX2855" s="52" t="s">
        <v>7115</v>
      </c>
      <c r="BY2855" s="52" t="s">
        <v>3114</v>
      </c>
      <c r="BZ2855" s="52" t="s">
        <v>778</v>
      </c>
    </row>
    <row r="2856" spans="54:78" x14ac:dyDescent="0.3">
      <c r="BB2856" s="105" t="e">
        <f>VLOOKUP(C2856,#REF!, 2,FALSE)</f>
        <v>#REF!</v>
      </c>
      <c r="BP2856" s="52" t="s">
        <v>7116</v>
      </c>
      <c r="BQ2856" s="52" t="s">
        <v>3114</v>
      </c>
      <c r="BR2856" s="52" t="s">
        <v>2993</v>
      </c>
      <c r="BX2856" s="52" t="s">
        <v>7116</v>
      </c>
      <c r="BY2856" s="52" t="s">
        <v>3114</v>
      </c>
      <c r="BZ2856" s="52" t="s">
        <v>2993</v>
      </c>
    </row>
    <row r="2857" spans="54:78" x14ac:dyDescent="0.3">
      <c r="BB2857" s="105" t="e">
        <f>VLOOKUP(C2857,#REF!, 2,FALSE)</f>
        <v>#REF!</v>
      </c>
      <c r="BP2857" s="52" t="s">
        <v>1264</v>
      </c>
      <c r="BQ2857" s="52" t="s">
        <v>1350</v>
      </c>
      <c r="BR2857" s="52" t="s">
        <v>1668</v>
      </c>
      <c r="BX2857" s="52" t="s">
        <v>1264</v>
      </c>
      <c r="BY2857" s="52" t="s">
        <v>1350</v>
      </c>
      <c r="BZ2857" s="52" t="s">
        <v>1668</v>
      </c>
    </row>
    <row r="2858" spans="54:78" x14ac:dyDescent="0.3">
      <c r="BB2858" s="105" t="e">
        <f>VLOOKUP(C2858,#REF!, 2,FALSE)</f>
        <v>#REF!</v>
      </c>
      <c r="BP2858" s="52" t="s">
        <v>7117</v>
      </c>
      <c r="BQ2858" s="52" t="s">
        <v>3223</v>
      </c>
      <c r="BR2858" s="52" t="s">
        <v>3570</v>
      </c>
      <c r="BX2858" s="52" t="s">
        <v>7117</v>
      </c>
      <c r="BY2858" s="52" t="s">
        <v>3223</v>
      </c>
      <c r="BZ2858" s="52" t="s">
        <v>3570</v>
      </c>
    </row>
    <row r="2859" spans="54:78" x14ac:dyDescent="0.3">
      <c r="BB2859" s="105" t="e">
        <f>VLOOKUP(C2859,#REF!, 2,FALSE)</f>
        <v>#REF!</v>
      </c>
      <c r="BP2859" s="52" t="s">
        <v>7118</v>
      </c>
      <c r="BQ2859" s="52" t="s">
        <v>3223</v>
      </c>
      <c r="BR2859" s="52" t="s">
        <v>5809</v>
      </c>
      <c r="BX2859" s="52" t="s">
        <v>7118</v>
      </c>
      <c r="BY2859" s="52" t="s">
        <v>3223</v>
      </c>
      <c r="BZ2859" s="52" t="s">
        <v>5809</v>
      </c>
    </row>
    <row r="2860" spans="54:78" x14ac:dyDescent="0.3">
      <c r="BB2860" s="105" t="e">
        <f>VLOOKUP(C2860,#REF!, 2,FALSE)</f>
        <v>#REF!</v>
      </c>
      <c r="BP2860" s="52" t="s">
        <v>1265</v>
      </c>
      <c r="BQ2860" s="52" t="s">
        <v>802</v>
      </c>
      <c r="BR2860" s="52" t="s">
        <v>1211</v>
      </c>
      <c r="BX2860" s="52" t="s">
        <v>1265</v>
      </c>
      <c r="BY2860" s="52" t="s">
        <v>802</v>
      </c>
      <c r="BZ2860" s="52" t="s">
        <v>1211</v>
      </c>
    </row>
    <row r="2861" spans="54:78" x14ac:dyDescent="0.3">
      <c r="BB2861" s="105" t="e">
        <f>VLOOKUP(C2861,#REF!, 2,FALSE)</f>
        <v>#REF!</v>
      </c>
      <c r="BP2861" s="52" t="s">
        <v>7119</v>
      </c>
      <c r="BQ2861" s="52" t="s">
        <v>3059</v>
      </c>
      <c r="BR2861" s="52" t="s">
        <v>2938</v>
      </c>
      <c r="BX2861" s="52" t="s">
        <v>7119</v>
      </c>
      <c r="BY2861" s="52" t="s">
        <v>3059</v>
      </c>
      <c r="BZ2861" s="52" t="s">
        <v>2938</v>
      </c>
    </row>
    <row r="2862" spans="54:78" x14ac:dyDescent="0.3">
      <c r="BB2862" s="105" t="e">
        <f>VLOOKUP(C2862,#REF!, 2,FALSE)</f>
        <v>#REF!</v>
      </c>
      <c r="BP2862" s="52" t="s">
        <v>7120</v>
      </c>
      <c r="BQ2862" s="52" t="s">
        <v>3059</v>
      </c>
      <c r="BR2862" s="52" t="s">
        <v>7122</v>
      </c>
      <c r="BX2862" s="52" t="s">
        <v>7120</v>
      </c>
      <c r="BY2862" s="52" t="s">
        <v>3059</v>
      </c>
      <c r="BZ2862" s="52" t="s">
        <v>7122</v>
      </c>
    </row>
    <row r="2863" spans="54:78" x14ac:dyDescent="0.3">
      <c r="BB2863" s="105" t="e">
        <f>VLOOKUP(C2863,#REF!, 2,FALSE)</f>
        <v>#REF!</v>
      </c>
      <c r="BP2863" s="52" t="s">
        <v>7123</v>
      </c>
      <c r="BQ2863" s="52" t="s">
        <v>849</v>
      </c>
      <c r="BR2863" s="52" t="s">
        <v>7124</v>
      </c>
      <c r="BX2863" s="52" t="s">
        <v>7123</v>
      </c>
      <c r="BY2863" s="52" t="s">
        <v>849</v>
      </c>
      <c r="BZ2863" s="52" t="s">
        <v>7124</v>
      </c>
    </row>
    <row r="2864" spans="54:78" x14ac:dyDescent="0.3">
      <c r="BB2864" s="105" t="e">
        <f>VLOOKUP(C2864,#REF!, 2,FALSE)</f>
        <v>#REF!</v>
      </c>
      <c r="BP2864" s="52" t="s">
        <v>7125</v>
      </c>
      <c r="BQ2864" s="52" t="s">
        <v>3059</v>
      </c>
      <c r="BR2864" s="52" t="s">
        <v>1750</v>
      </c>
      <c r="BX2864" s="52" t="s">
        <v>7125</v>
      </c>
      <c r="BY2864" s="52" t="s">
        <v>3059</v>
      </c>
      <c r="BZ2864" s="52" t="s">
        <v>1750</v>
      </c>
    </row>
    <row r="2865" spans="54:78" x14ac:dyDescent="0.3">
      <c r="BB2865" s="105" t="e">
        <f>VLOOKUP(C2865,#REF!, 2,FALSE)</f>
        <v>#REF!</v>
      </c>
      <c r="BP2865" s="52" t="s">
        <v>1266</v>
      </c>
      <c r="BQ2865" s="52" t="s">
        <v>1011</v>
      </c>
      <c r="BR2865" s="52" t="s">
        <v>7126</v>
      </c>
      <c r="BX2865" s="52" t="s">
        <v>1266</v>
      </c>
      <c r="BY2865" s="52" t="s">
        <v>1011</v>
      </c>
      <c r="BZ2865" s="52" t="s">
        <v>7126</v>
      </c>
    </row>
    <row r="2866" spans="54:78" x14ac:dyDescent="0.3">
      <c r="BB2866" s="105" t="e">
        <f>VLOOKUP(C2866,#REF!, 2,FALSE)</f>
        <v>#REF!</v>
      </c>
      <c r="BP2866" s="52" t="s">
        <v>131</v>
      </c>
      <c r="BQ2866" s="52" t="s">
        <v>630</v>
      </c>
      <c r="BR2866" s="52" t="s">
        <v>7128</v>
      </c>
      <c r="BX2866" s="52" t="s">
        <v>131</v>
      </c>
      <c r="BY2866" s="52" t="s">
        <v>630</v>
      </c>
      <c r="BZ2866" s="52" t="s">
        <v>7128</v>
      </c>
    </row>
    <row r="2867" spans="54:78" x14ac:dyDescent="0.3">
      <c r="BB2867" s="105" t="e">
        <f>VLOOKUP(C2867,#REF!, 2,FALSE)</f>
        <v>#REF!</v>
      </c>
      <c r="BP2867" s="52" t="s">
        <v>7129</v>
      </c>
      <c r="BQ2867" s="52" t="s">
        <v>2993</v>
      </c>
      <c r="BR2867" s="52" t="s">
        <v>2993</v>
      </c>
      <c r="BX2867" s="52" t="s">
        <v>7129</v>
      </c>
      <c r="BY2867" s="52" t="s">
        <v>2993</v>
      </c>
      <c r="BZ2867" s="52" t="s">
        <v>2993</v>
      </c>
    </row>
    <row r="2868" spans="54:78" x14ac:dyDescent="0.3">
      <c r="BB2868" s="105" t="e">
        <f>VLOOKUP(C2868,#REF!, 2,FALSE)</f>
        <v>#REF!</v>
      </c>
      <c r="BP2868" s="52" t="s">
        <v>7130</v>
      </c>
      <c r="BQ2868" s="52" t="s">
        <v>1350</v>
      </c>
      <c r="BR2868" s="52" t="s">
        <v>7131</v>
      </c>
      <c r="BX2868" s="52" t="s">
        <v>7130</v>
      </c>
      <c r="BY2868" s="52" t="s">
        <v>1350</v>
      </c>
      <c r="BZ2868" s="52" t="s">
        <v>7131</v>
      </c>
    </row>
    <row r="2869" spans="54:78" x14ac:dyDescent="0.3">
      <c r="BB2869" s="105" t="e">
        <f>VLOOKUP(C2869,#REF!, 2,FALSE)</f>
        <v>#REF!</v>
      </c>
      <c r="BP2869" s="52" t="s">
        <v>7132</v>
      </c>
      <c r="BQ2869" s="52" t="s">
        <v>2988</v>
      </c>
      <c r="BR2869" s="52" t="s">
        <v>7133</v>
      </c>
      <c r="BX2869" s="52" t="s">
        <v>7132</v>
      </c>
      <c r="BY2869" s="52" t="s">
        <v>2988</v>
      </c>
      <c r="BZ2869" s="52" t="s">
        <v>7133</v>
      </c>
    </row>
    <row r="2870" spans="54:78" x14ac:dyDescent="0.3">
      <c r="BB2870" s="105" t="e">
        <f>VLOOKUP(C2870,#REF!, 2,FALSE)</f>
        <v>#REF!</v>
      </c>
      <c r="BP2870" s="52" t="s">
        <v>1296</v>
      </c>
      <c r="BQ2870" s="52" t="s">
        <v>642</v>
      </c>
      <c r="BR2870" s="52" t="s">
        <v>4508</v>
      </c>
      <c r="BX2870" s="52" t="s">
        <v>1296</v>
      </c>
      <c r="BY2870" s="52" t="s">
        <v>642</v>
      </c>
      <c r="BZ2870" s="52" t="s">
        <v>4508</v>
      </c>
    </row>
    <row r="2871" spans="54:78" x14ac:dyDescent="0.3">
      <c r="BB2871" s="105" t="e">
        <f>VLOOKUP(C2871,#REF!, 2,FALSE)</f>
        <v>#REF!</v>
      </c>
      <c r="BP2871" s="52" t="s">
        <v>7134</v>
      </c>
      <c r="BQ2871" s="52" t="s">
        <v>630</v>
      </c>
      <c r="BR2871" s="52" t="s">
        <v>2757</v>
      </c>
      <c r="BX2871" s="52" t="s">
        <v>7134</v>
      </c>
      <c r="BY2871" s="52" t="s">
        <v>630</v>
      </c>
      <c r="BZ2871" s="52" t="s">
        <v>2757</v>
      </c>
    </row>
    <row r="2872" spans="54:78" x14ac:dyDescent="0.3">
      <c r="BB2872" s="105" t="e">
        <f>VLOOKUP(C2872,#REF!, 2,FALSE)</f>
        <v>#REF!</v>
      </c>
      <c r="BP2872" s="52" t="s">
        <v>7135</v>
      </c>
      <c r="BQ2872" s="52" t="s">
        <v>3276</v>
      </c>
      <c r="BR2872" s="52" t="s">
        <v>7136</v>
      </c>
      <c r="BX2872" s="52" t="s">
        <v>7135</v>
      </c>
      <c r="BY2872" s="52" t="s">
        <v>3276</v>
      </c>
      <c r="BZ2872" s="52" t="s">
        <v>7136</v>
      </c>
    </row>
    <row r="2873" spans="54:78" x14ac:dyDescent="0.3">
      <c r="BB2873" s="105" t="e">
        <f>VLOOKUP(C2873,#REF!, 2,FALSE)</f>
        <v>#REF!</v>
      </c>
      <c r="BP2873" s="52" t="s">
        <v>7137</v>
      </c>
      <c r="BQ2873" s="52" t="s">
        <v>3276</v>
      </c>
      <c r="BR2873" s="52" t="s">
        <v>7138</v>
      </c>
      <c r="BX2873" s="52" t="s">
        <v>7137</v>
      </c>
      <c r="BY2873" s="52" t="s">
        <v>3276</v>
      </c>
      <c r="BZ2873" s="52" t="s">
        <v>7138</v>
      </c>
    </row>
    <row r="2874" spans="54:78" x14ac:dyDescent="0.3">
      <c r="BB2874" s="105" t="e">
        <f>VLOOKUP(C2874,#REF!, 2,FALSE)</f>
        <v>#REF!</v>
      </c>
      <c r="BP2874" s="52" t="s">
        <v>7139</v>
      </c>
      <c r="BQ2874" s="52" t="s">
        <v>3276</v>
      </c>
      <c r="BR2874" s="52" t="s">
        <v>2993</v>
      </c>
      <c r="BX2874" s="52" t="s">
        <v>7139</v>
      </c>
      <c r="BY2874" s="52" t="s">
        <v>3276</v>
      </c>
      <c r="BZ2874" s="52" t="s">
        <v>2993</v>
      </c>
    </row>
    <row r="2875" spans="54:78" x14ac:dyDescent="0.3">
      <c r="BB2875" s="105" t="e">
        <f>VLOOKUP(C2875,#REF!, 2,FALSE)</f>
        <v>#REF!</v>
      </c>
      <c r="BP2875" s="52" t="s">
        <v>7140</v>
      </c>
      <c r="BQ2875" s="52" t="s">
        <v>675</v>
      </c>
      <c r="BR2875" s="52" t="s">
        <v>6757</v>
      </c>
      <c r="BX2875" s="52" t="s">
        <v>7140</v>
      </c>
      <c r="BY2875" s="52" t="s">
        <v>675</v>
      </c>
      <c r="BZ2875" s="52" t="s">
        <v>6757</v>
      </c>
    </row>
    <row r="2876" spans="54:78" x14ac:dyDescent="0.3">
      <c r="BB2876" s="105" t="e">
        <f>VLOOKUP(C2876,#REF!, 2,FALSE)</f>
        <v>#REF!</v>
      </c>
      <c r="BP2876" s="52" t="s">
        <v>7141</v>
      </c>
      <c r="BQ2876" s="52" t="s">
        <v>3019</v>
      </c>
      <c r="BR2876" s="52" t="s">
        <v>732</v>
      </c>
      <c r="BX2876" s="52" t="s">
        <v>7141</v>
      </c>
      <c r="BY2876" s="52" t="s">
        <v>3019</v>
      </c>
      <c r="BZ2876" s="52" t="s">
        <v>732</v>
      </c>
    </row>
    <row r="2877" spans="54:78" x14ac:dyDescent="0.3">
      <c r="BB2877" s="105" t="e">
        <f>VLOOKUP(C2877,#REF!, 2,FALSE)</f>
        <v>#REF!</v>
      </c>
      <c r="BP2877" s="52" t="s">
        <v>1297</v>
      </c>
      <c r="BQ2877" s="52" t="s">
        <v>636</v>
      </c>
      <c r="BR2877" s="52" t="s">
        <v>3896</v>
      </c>
      <c r="BX2877" s="52" t="s">
        <v>1297</v>
      </c>
      <c r="BY2877" s="52" t="s">
        <v>636</v>
      </c>
      <c r="BZ2877" s="52" t="s">
        <v>3896</v>
      </c>
    </row>
    <row r="2878" spans="54:78" x14ac:dyDescent="0.3">
      <c r="BB2878" s="105" t="e">
        <f>VLOOKUP(C2878,#REF!, 2,FALSE)</f>
        <v>#REF!</v>
      </c>
      <c r="BP2878" s="52" t="s">
        <v>7142</v>
      </c>
      <c r="BQ2878" s="52" t="s">
        <v>3276</v>
      </c>
      <c r="BR2878" s="52" t="s">
        <v>4546</v>
      </c>
      <c r="BX2878" s="52" t="s">
        <v>7142</v>
      </c>
      <c r="BY2878" s="52" t="s">
        <v>3276</v>
      </c>
      <c r="BZ2878" s="52" t="s">
        <v>4546</v>
      </c>
    </row>
    <row r="2879" spans="54:78" x14ac:dyDescent="0.3">
      <c r="BB2879" s="105" t="e">
        <f>VLOOKUP(C2879,#REF!, 2,FALSE)</f>
        <v>#REF!</v>
      </c>
      <c r="BP2879" s="52" t="s">
        <v>7143</v>
      </c>
      <c r="BQ2879" s="52" t="s">
        <v>934</v>
      </c>
      <c r="BR2879" s="52" t="s">
        <v>7144</v>
      </c>
      <c r="BX2879" s="52" t="s">
        <v>7143</v>
      </c>
      <c r="BY2879" s="52" t="s">
        <v>934</v>
      </c>
      <c r="BZ2879" s="52" t="s">
        <v>7144</v>
      </c>
    </row>
    <row r="2880" spans="54:78" x14ac:dyDescent="0.3">
      <c r="BB2880" s="105" t="e">
        <f>VLOOKUP(C2880,#REF!, 2,FALSE)</f>
        <v>#REF!</v>
      </c>
      <c r="BP2880" s="52" t="s">
        <v>7145</v>
      </c>
      <c r="BQ2880" s="52" t="s">
        <v>642</v>
      </c>
      <c r="BR2880" s="52" t="s">
        <v>5478</v>
      </c>
      <c r="BX2880" s="52" t="s">
        <v>7145</v>
      </c>
      <c r="BY2880" s="52" t="s">
        <v>642</v>
      </c>
      <c r="BZ2880" s="52" t="s">
        <v>5478</v>
      </c>
    </row>
    <row r="2881" spans="54:78" x14ac:dyDescent="0.3">
      <c r="BB2881" s="105" t="e">
        <f>VLOOKUP(C2881,#REF!, 2,FALSE)</f>
        <v>#REF!</v>
      </c>
      <c r="BP2881" s="52" t="s">
        <v>7146</v>
      </c>
      <c r="BQ2881" s="52" t="s">
        <v>1280</v>
      </c>
      <c r="BR2881" s="52" t="s">
        <v>7147</v>
      </c>
      <c r="BX2881" s="52" t="s">
        <v>7146</v>
      </c>
      <c r="BY2881" s="52" t="s">
        <v>1280</v>
      </c>
      <c r="BZ2881" s="52" t="s">
        <v>7147</v>
      </c>
    </row>
    <row r="2882" spans="54:78" x14ac:dyDescent="0.3">
      <c r="BB2882" s="105" t="e">
        <f>VLOOKUP(C2882,#REF!, 2,FALSE)</f>
        <v>#REF!</v>
      </c>
      <c r="BP2882" s="52" t="s">
        <v>7148</v>
      </c>
      <c r="BQ2882" s="52" t="s">
        <v>1350</v>
      </c>
      <c r="BR2882" s="52" t="s">
        <v>7149</v>
      </c>
      <c r="BX2882" s="52" t="s">
        <v>7148</v>
      </c>
      <c r="BY2882" s="52" t="s">
        <v>1350</v>
      </c>
      <c r="BZ2882" s="52" t="s">
        <v>7149</v>
      </c>
    </row>
    <row r="2883" spans="54:78" x14ac:dyDescent="0.3">
      <c r="BB2883" s="105" t="e">
        <f>VLOOKUP(C2883,#REF!, 2,FALSE)</f>
        <v>#REF!</v>
      </c>
      <c r="BP2883" s="52" t="s">
        <v>7150</v>
      </c>
      <c r="BQ2883" s="52" t="s">
        <v>3103</v>
      </c>
      <c r="BR2883" s="52" t="s">
        <v>2993</v>
      </c>
      <c r="BX2883" s="52" t="s">
        <v>7150</v>
      </c>
      <c r="BY2883" s="52" t="s">
        <v>3103</v>
      </c>
      <c r="BZ2883" s="52" t="s">
        <v>2993</v>
      </c>
    </row>
    <row r="2884" spans="54:78" x14ac:dyDescent="0.3">
      <c r="BB2884" s="105" t="e">
        <f>VLOOKUP(C2884,#REF!, 2,FALSE)</f>
        <v>#REF!</v>
      </c>
      <c r="BP2884" s="52" t="s">
        <v>7151</v>
      </c>
      <c r="BQ2884" s="52" t="s">
        <v>1147</v>
      </c>
      <c r="BR2884" s="52" t="s">
        <v>7152</v>
      </c>
      <c r="BX2884" s="52" t="s">
        <v>7151</v>
      </c>
      <c r="BY2884" s="52" t="s">
        <v>1147</v>
      </c>
      <c r="BZ2884" s="52" t="s">
        <v>7152</v>
      </c>
    </row>
    <row r="2885" spans="54:78" x14ac:dyDescent="0.3">
      <c r="BB2885" s="105" t="e">
        <f>VLOOKUP(C2885,#REF!, 2,FALSE)</f>
        <v>#REF!</v>
      </c>
      <c r="BP2885" s="52" t="s">
        <v>7153</v>
      </c>
      <c r="BQ2885" s="52" t="s">
        <v>3223</v>
      </c>
      <c r="BR2885" s="52" t="s">
        <v>7154</v>
      </c>
      <c r="BX2885" s="52" t="s">
        <v>7153</v>
      </c>
      <c r="BY2885" s="52" t="s">
        <v>3223</v>
      </c>
      <c r="BZ2885" s="52" t="s">
        <v>7154</v>
      </c>
    </row>
    <row r="2886" spans="54:78" x14ac:dyDescent="0.3">
      <c r="BB2886" s="105" t="e">
        <f>VLOOKUP(C2886,#REF!, 2,FALSE)</f>
        <v>#REF!</v>
      </c>
      <c r="BP2886" s="52" t="s">
        <v>1298</v>
      </c>
      <c r="BQ2886" s="52" t="s">
        <v>17038</v>
      </c>
      <c r="BR2886" s="52" t="s">
        <v>5411</v>
      </c>
      <c r="BX2886" s="52" t="s">
        <v>1298</v>
      </c>
      <c r="BY2886" s="52" t="s">
        <v>17038</v>
      </c>
      <c r="BZ2886" s="52" t="s">
        <v>5411</v>
      </c>
    </row>
    <row r="2887" spans="54:78" x14ac:dyDescent="0.3">
      <c r="BB2887" s="105" t="e">
        <f>VLOOKUP(C2887,#REF!, 2,FALSE)</f>
        <v>#REF!</v>
      </c>
      <c r="BP2887" s="52" t="s">
        <v>7155</v>
      </c>
      <c r="BQ2887" s="52" t="s">
        <v>1147</v>
      </c>
      <c r="BR2887" s="52" t="s">
        <v>7156</v>
      </c>
      <c r="BX2887" s="52" t="s">
        <v>7155</v>
      </c>
      <c r="BY2887" s="52" t="s">
        <v>1147</v>
      </c>
      <c r="BZ2887" s="52" t="s">
        <v>7156</v>
      </c>
    </row>
    <row r="2888" spans="54:78" x14ac:dyDescent="0.3">
      <c r="BB2888" s="105" t="e">
        <f>VLOOKUP(C2888,#REF!, 2,FALSE)</f>
        <v>#REF!</v>
      </c>
      <c r="BP2888" s="52" t="s">
        <v>7157</v>
      </c>
      <c r="BQ2888" s="52" t="s">
        <v>3223</v>
      </c>
      <c r="BR2888" s="52" t="s">
        <v>952</v>
      </c>
      <c r="BX2888" s="52" t="s">
        <v>7157</v>
      </c>
      <c r="BY2888" s="52" t="s">
        <v>3223</v>
      </c>
      <c r="BZ2888" s="52" t="s">
        <v>952</v>
      </c>
    </row>
    <row r="2889" spans="54:78" x14ac:dyDescent="0.3">
      <c r="BB2889" s="105" t="e">
        <f>VLOOKUP(C2889,#REF!, 2,FALSE)</f>
        <v>#REF!</v>
      </c>
      <c r="BP2889" s="52" t="s">
        <v>7158</v>
      </c>
      <c r="BQ2889" s="52" t="s">
        <v>3114</v>
      </c>
      <c r="BR2889" s="52" t="s">
        <v>7159</v>
      </c>
      <c r="BX2889" s="52" t="s">
        <v>7158</v>
      </c>
      <c r="BY2889" s="52" t="s">
        <v>3114</v>
      </c>
      <c r="BZ2889" s="52" t="s">
        <v>7159</v>
      </c>
    </row>
    <row r="2890" spans="54:78" x14ac:dyDescent="0.3">
      <c r="BB2890" s="105" t="e">
        <f>VLOOKUP(C2890,#REF!, 2,FALSE)</f>
        <v>#REF!</v>
      </c>
      <c r="BP2890" s="52" t="s">
        <v>177</v>
      </c>
      <c r="BQ2890" s="52" t="s">
        <v>3223</v>
      </c>
      <c r="BR2890" s="52" t="s">
        <v>1752</v>
      </c>
      <c r="BX2890" s="52" t="s">
        <v>177</v>
      </c>
      <c r="BY2890" s="52" t="s">
        <v>3223</v>
      </c>
      <c r="BZ2890" s="52" t="s">
        <v>1752</v>
      </c>
    </row>
    <row r="2891" spans="54:78" x14ac:dyDescent="0.3">
      <c r="BB2891" s="105" t="e">
        <f>VLOOKUP(C2891,#REF!, 2,FALSE)</f>
        <v>#REF!</v>
      </c>
      <c r="BP2891" s="52" t="s">
        <v>7160</v>
      </c>
      <c r="BQ2891" s="52" t="s">
        <v>1350</v>
      </c>
      <c r="BR2891" s="52" t="s">
        <v>5908</v>
      </c>
      <c r="BX2891" s="52" t="s">
        <v>7160</v>
      </c>
      <c r="BY2891" s="52" t="s">
        <v>1350</v>
      </c>
      <c r="BZ2891" s="52" t="s">
        <v>5908</v>
      </c>
    </row>
    <row r="2892" spans="54:78" x14ac:dyDescent="0.3">
      <c r="BB2892" s="105" t="e">
        <f>VLOOKUP(C2892,#REF!, 2,FALSE)</f>
        <v>#REF!</v>
      </c>
      <c r="BP2892" s="52" t="s">
        <v>1299</v>
      </c>
      <c r="BQ2892" s="52" t="s">
        <v>3223</v>
      </c>
      <c r="BR2892" s="52" t="s">
        <v>723</v>
      </c>
      <c r="BX2892" s="52" t="s">
        <v>1299</v>
      </c>
      <c r="BY2892" s="52" t="s">
        <v>3223</v>
      </c>
      <c r="BZ2892" s="52" t="s">
        <v>723</v>
      </c>
    </row>
    <row r="2893" spans="54:78" x14ac:dyDescent="0.3">
      <c r="BB2893" s="105" t="e">
        <f>VLOOKUP(C2893,#REF!, 2,FALSE)</f>
        <v>#REF!</v>
      </c>
      <c r="BP2893" s="52" t="s">
        <v>7161</v>
      </c>
      <c r="BQ2893" s="52" t="s">
        <v>3099</v>
      </c>
      <c r="BR2893" s="52" t="s">
        <v>5151</v>
      </c>
      <c r="BX2893" s="52" t="s">
        <v>7161</v>
      </c>
      <c r="BY2893" s="52" t="s">
        <v>3099</v>
      </c>
      <c r="BZ2893" s="52" t="s">
        <v>5151</v>
      </c>
    </row>
    <row r="2894" spans="54:78" x14ac:dyDescent="0.3">
      <c r="BB2894" s="105" t="e">
        <f>VLOOKUP(C2894,#REF!, 2,FALSE)</f>
        <v>#REF!</v>
      </c>
      <c r="BP2894" s="52" t="s">
        <v>7162</v>
      </c>
      <c r="BQ2894" s="52" t="s">
        <v>1350</v>
      </c>
      <c r="BR2894" s="52" t="s">
        <v>2895</v>
      </c>
      <c r="BX2894" s="52" t="s">
        <v>7162</v>
      </c>
      <c r="BY2894" s="52" t="s">
        <v>1350</v>
      </c>
      <c r="BZ2894" s="52" t="s">
        <v>2895</v>
      </c>
    </row>
    <row r="2895" spans="54:78" x14ac:dyDescent="0.3">
      <c r="BB2895" s="105" t="e">
        <f>VLOOKUP(C2895,#REF!, 2,FALSE)</f>
        <v>#REF!</v>
      </c>
      <c r="BP2895" s="52" t="s">
        <v>7163</v>
      </c>
      <c r="BQ2895" s="52" t="s">
        <v>3042</v>
      </c>
      <c r="BR2895" s="52" t="s">
        <v>4219</v>
      </c>
      <c r="BX2895" s="52" t="s">
        <v>7163</v>
      </c>
      <c r="BY2895" s="52" t="s">
        <v>3042</v>
      </c>
      <c r="BZ2895" s="52" t="s">
        <v>4219</v>
      </c>
    </row>
    <row r="2896" spans="54:78" x14ac:dyDescent="0.3">
      <c r="BB2896" s="105" t="e">
        <f>VLOOKUP(C2896,#REF!, 2,FALSE)</f>
        <v>#REF!</v>
      </c>
      <c r="BP2896" s="52" t="s">
        <v>7164</v>
      </c>
      <c r="BQ2896" s="52" t="s">
        <v>870</v>
      </c>
      <c r="BR2896" s="52" t="s">
        <v>952</v>
      </c>
      <c r="BX2896" s="52" t="s">
        <v>7164</v>
      </c>
      <c r="BY2896" s="52" t="s">
        <v>870</v>
      </c>
      <c r="BZ2896" s="52" t="s">
        <v>952</v>
      </c>
    </row>
    <row r="2897" spans="54:78" x14ac:dyDescent="0.3">
      <c r="BB2897" s="105" t="e">
        <f>VLOOKUP(C2897,#REF!, 2,FALSE)</f>
        <v>#REF!</v>
      </c>
      <c r="BP2897" s="52" t="s">
        <v>7165</v>
      </c>
      <c r="BQ2897" s="52" t="s">
        <v>17038</v>
      </c>
      <c r="BR2897" s="52" t="s">
        <v>671</v>
      </c>
      <c r="BX2897" s="52" t="s">
        <v>7165</v>
      </c>
      <c r="BY2897" s="52" t="s">
        <v>17038</v>
      </c>
      <c r="BZ2897" s="52" t="s">
        <v>671</v>
      </c>
    </row>
    <row r="2898" spans="54:78" x14ac:dyDescent="0.3">
      <c r="BB2898" s="105" t="e">
        <f>VLOOKUP(C2898,#REF!, 2,FALSE)</f>
        <v>#REF!</v>
      </c>
      <c r="BP2898" s="52" t="s">
        <v>7166</v>
      </c>
      <c r="BQ2898" s="52" t="s">
        <v>3042</v>
      </c>
      <c r="BR2898" s="52" t="s">
        <v>4454</v>
      </c>
      <c r="BX2898" s="52" t="s">
        <v>7166</v>
      </c>
      <c r="BY2898" s="52" t="s">
        <v>3042</v>
      </c>
      <c r="BZ2898" s="52" t="s">
        <v>4454</v>
      </c>
    </row>
    <row r="2899" spans="54:78" x14ac:dyDescent="0.3">
      <c r="BB2899" s="105" t="e">
        <f>VLOOKUP(C2899,#REF!, 2,FALSE)</f>
        <v>#REF!</v>
      </c>
      <c r="BP2899" s="52" t="s">
        <v>7167</v>
      </c>
      <c r="BQ2899" s="52" t="s">
        <v>1277</v>
      </c>
      <c r="BR2899" s="52" t="s">
        <v>1209</v>
      </c>
      <c r="BX2899" s="52" t="s">
        <v>7167</v>
      </c>
      <c r="BY2899" s="52" t="s">
        <v>1277</v>
      </c>
      <c r="BZ2899" s="52" t="s">
        <v>1209</v>
      </c>
    </row>
    <row r="2900" spans="54:78" x14ac:dyDescent="0.3">
      <c r="BB2900" s="105" t="e">
        <f>VLOOKUP(C2900,#REF!, 2,FALSE)</f>
        <v>#REF!</v>
      </c>
      <c r="BP2900" s="52" t="s">
        <v>7168</v>
      </c>
      <c r="BQ2900" s="52" t="s">
        <v>3223</v>
      </c>
      <c r="BR2900" s="52" t="s">
        <v>7169</v>
      </c>
      <c r="BX2900" s="52" t="s">
        <v>7168</v>
      </c>
      <c r="BY2900" s="52" t="s">
        <v>3223</v>
      </c>
      <c r="BZ2900" s="52" t="s">
        <v>7169</v>
      </c>
    </row>
    <row r="2901" spans="54:78" x14ac:dyDescent="0.3">
      <c r="BB2901" s="105" t="e">
        <f>VLOOKUP(C2901,#REF!, 2,FALSE)</f>
        <v>#REF!</v>
      </c>
      <c r="BP2901" s="52" t="s">
        <v>7170</v>
      </c>
      <c r="BQ2901" s="52" t="s">
        <v>779</v>
      </c>
      <c r="BR2901" s="52" t="s">
        <v>2200</v>
      </c>
      <c r="BX2901" s="52" t="s">
        <v>7170</v>
      </c>
      <c r="BY2901" s="52" t="s">
        <v>779</v>
      </c>
      <c r="BZ2901" s="52" t="s">
        <v>2200</v>
      </c>
    </row>
    <row r="2902" spans="54:78" x14ac:dyDescent="0.3">
      <c r="BB2902" s="105" t="e">
        <f>VLOOKUP(C2902,#REF!, 2,FALSE)</f>
        <v>#REF!</v>
      </c>
      <c r="BP2902" s="52" t="s">
        <v>130</v>
      </c>
      <c r="BQ2902" s="52" t="s">
        <v>17035</v>
      </c>
      <c r="BR2902" s="52" t="s">
        <v>5064</v>
      </c>
      <c r="BX2902" s="52" t="s">
        <v>130</v>
      </c>
      <c r="BY2902" s="52" t="s">
        <v>17035</v>
      </c>
      <c r="BZ2902" s="52" t="s">
        <v>5064</v>
      </c>
    </row>
    <row r="2903" spans="54:78" x14ac:dyDescent="0.3">
      <c r="BB2903" s="105" t="e">
        <f>VLOOKUP(C2903,#REF!, 2,FALSE)</f>
        <v>#REF!</v>
      </c>
      <c r="BP2903" s="52" t="s">
        <v>1300</v>
      </c>
      <c r="BQ2903" s="52" t="s">
        <v>2993</v>
      </c>
      <c r="BR2903" s="52" t="s">
        <v>3358</v>
      </c>
      <c r="BX2903" s="52" t="s">
        <v>1300</v>
      </c>
      <c r="BY2903" s="52" t="s">
        <v>2993</v>
      </c>
      <c r="BZ2903" s="52" t="s">
        <v>3358</v>
      </c>
    </row>
    <row r="2904" spans="54:78" x14ac:dyDescent="0.3">
      <c r="BB2904" s="105" t="e">
        <f>VLOOKUP(C2904,#REF!, 2,FALSE)</f>
        <v>#REF!</v>
      </c>
      <c r="BP2904" s="52" t="s">
        <v>1301</v>
      </c>
      <c r="BQ2904" s="52" t="s">
        <v>2993</v>
      </c>
      <c r="BR2904" s="52" t="s">
        <v>2885</v>
      </c>
      <c r="BX2904" s="52" t="s">
        <v>1301</v>
      </c>
      <c r="BY2904" s="52" t="s">
        <v>2993</v>
      </c>
      <c r="BZ2904" s="52" t="s">
        <v>2885</v>
      </c>
    </row>
    <row r="2905" spans="54:78" x14ac:dyDescent="0.3">
      <c r="BB2905" s="105" t="e">
        <f>VLOOKUP(C2905,#REF!, 2,FALSE)</f>
        <v>#REF!</v>
      </c>
      <c r="BP2905" s="52" t="s">
        <v>7172</v>
      </c>
      <c r="BQ2905" s="52" t="s">
        <v>17035</v>
      </c>
      <c r="BR2905" s="52" t="s">
        <v>1735</v>
      </c>
      <c r="BX2905" s="52" t="s">
        <v>7172</v>
      </c>
      <c r="BY2905" s="52" t="s">
        <v>17035</v>
      </c>
      <c r="BZ2905" s="52" t="s">
        <v>1735</v>
      </c>
    </row>
    <row r="2906" spans="54:78" x14ac:dyDescent="0.3">
      <c r="BB2906" s="105" t="e">
        <f>VLOOKUP(C2906,#REF!, 2,FALSE)</f>
        <v>#REF!</v>
      </c>
      <c r="BP2906" s="52" t="s">
        <v>7173</v>
      </c>
      <c r="BQ2906" s="52" t="s">
        <v>710</v>
      </c>
      <c r="BR2906" s="52" t="s">
        <v>1220</v>
      </c>
      <c r="BX2906" s="52" t="s">
        <v>7173</v>
      </c>
      <c r="BY2906" s="52" t="s">
        <v>710</v>
      </c>
      <c r="BZ2906" s="52" t="s">
        <v>1220</v>
      </c>
    </row>
    <row r="2907" spans="54:78" x14ac:dyDescent="0.3">
      <c r="BB2907" s="105" t="e">
        <f>VLOOKUP(C2907,#REF!, 2,FALSE)</f>
        <v>#REF!</v>
      </c>
      <c r="BP2907" s="52" t="s">
        <v>7174</v>
      </c>
      <c r="BQ2907" s="52" t="s">
        <v>664</v>
      </c>
      <c r="BR2907" s="52" t="s">
        <v>2652</v>
      </c>
      <c r="BX2907" s="52" t="s">
        <v>7174</v>
      </c>
      <c r="BY2907" s="52" t="s">
        <v>664</v>
      </c>
      <c r="BZ2907" s="52" t="s">
        <v>2652</v>
      </c>
    </row>
    <row r="2908" spans="54:78" x14ac:dyDescent="0.3">
      <c r="BB2908" s="105" t="e">
        <f>VLOOKUP(C2908,#REF!, 2,FALSE)</f>
        <v>#REF!</v>
      </c>
      <c r="BP2908" s="52" t="s">
        <v>1302</v>
      </c>
      <c r="BQ2908" s="52" t="s">
        <v>2993</v>
      </c>
      <c r="BR2908" s="52" t="s">
        <v>5135</v>
      </c>
      <c r="BX2908" s="52" t="s">
        <v>1302</v>
      </c>
      <c r="BY2908" s="52" t="s">
        <v>2993</v>
      </c>
      <c r="BZ2908" s="52" t="s">
        <v>5135</v>
      </c>
    </row>
    <row r="2909" spans="54:78" x14ac:dyDescent="0.3">
      <c r="BB2909" s="105" t="e">
        <f>VLOOKUP(C2909,#REF!, 2,FALSE)</f>
        <v>#REF!</v>
      </c>
      <c r="BP2909" s="52" t="s">
        <v>7175</v>
      </c>
      <c r="BQ2909" s="52" t="s">
        <v>2993</v>
      </c>
      <c r="BR2909" s="52" t="s">
        <v>2993</v>
      </c>
      <c r="BX2909" s="52" t="s">
        <v>7175</v>
      </c>
      <c r="BY2909" s="52" t="s">
        <v>2993</v>
      </c>
      <c r="BZ2909" s="52" t="s">
        <v>2993</v>
      </c>
    </row>
    <row r="2910" spans="54:78" x14ac:dyDescent="0.3">
      <c r="BB2910" s="105" t="e">
        <f>VLOOKUP(C2910,#REF!, 2,FALSE)</f>
        <v>#REF!</v>
      </c>
      <c r="BP2910" s="52" t="s">
        <v>7176</v>
      </c>
      <c r="BQ2910" s="52" t="s">
        <v>1350</v>
      </c>
      <c r="BR2910" s="52" t="s">
        <v>6720</v>
      </c>
      <c r="BX2910" s="52" t="s">
        <v>7176</v>
      </c>
      <c r="BY2910" s="52" t="s">
        <v>1350</v>
      </c>
      <c r="BZ2910" s="52" t="s">
        <v>6720</v>
      </c>
    </row>
    <row r="2911" spans="54:78" x14ac:dyDescent="0.3">
      <c r="BB2911" s="105" t="e">
        <f>VLOOKUP(C2911,#REF!, 2,FALSE)</f>
        <v>#REF!</v>
      </c>
      <c r="BP2911" s="52" t="s">
        <v>7177</v>
      </c>
      <c r="BQ2911" s="52" t="s">
        <v>3019</v>
      </c>
      <c r="BR2911" s="52" t="s">
        <v>7178</v>
      </c>
      <c r="BX2911" s="52" t="s">
        <v>7177</v>
      </c>
      <c r="BY2911" s="52" t="s">
        <v>3019</v>
      </c>
      <c r="BZ2911" s="52" t="s">
        <v>7178</v>
      </c>
    </row>
    <row r="2912" spans="54:78" x14ac:dyDescent="0.3">
      <c r="BB2912" s="105" t="e">
        <f>VLOOKUP(C2912,#REF!, 2,FALSE)</f>
        <v>#REF!</v>
      </c>
      <c r="BP2912" s="52" t="s">
        <v>7179</v>
      </c>
      <c r="BQ2912" s="52" t="s">
        <v>2993</v>
      </c>
      <c r="BR2912" s="52" t="s">
        <v>6128</v>
      </c>
      <c r="BX2912" s="52" t="s">
        <v>7179</v>
      </c>
      <c r="BY2912" s="52" t="s">
        <v>2993</v>
      </c>
      <c r="BZ2912" s="52" t="s">
        <v>6128</v>
      </c>
    </row>
    <row r="2913" spans="54:78" x14ac:dyDescent="0.3">
      <c r="BB2913" s="105" t="e">
        <f>VLOOKUP(C2913,#REF!, 2,FALSE)</f>
        <v>#REF!</v>
      </c>
      <c r="BP2913" s="52" t="s">
        <v>7180</v>
      </c>
      <c r="BQ2913" s="52" t="s">
        <v>722</v>
      </c>
      <c r="BR2913" s="52" t="s">
        <v>7181</v>
      </c>
      <c r="BX2913" s="52" t="s">
        <v>7180</v>
      </c>
      <c r="BY2913" s="52" t="s">
        <v>722</v>
      </c>
      <c r="BZ2913" s="52" t="s">
        <v>7181</v>
      </c>
    </row>
    <row r="2914" spans="54:78" x14ac:dyDescent="0.3">
      <c r="BB2914" s="105" t="e">
        <f>VLOOKUP(C2914,#REF!, 2,FALSE)</f>
        <v>#REF!</v>
      </c>
      <c r="BP2914" s="52" t="s">
        <v>7182</v>
      </c>
      <c r="BQ2914" s="52" t="s">
        <v>633</v>
      </c>
      <c r="BR2914" s="52" t="s">
        <v>7183</v>
      </c>
      <c r="BX2914" s="52" t="s">
        <v>7182</v>
      </c>
      <c r="BY2914" s="52" t="s">
        <v>633</v>
      </c>
      <c r="BZ2914" s="52" t="s">
        <v>7183</v>
      </c>
    </row>
    <row r="2915" spans="54:78" x14ac:dyDescent="0.3">
      <c r="BB2915" s="105" t="e">
        <f>VLOOKUP(C2915,#REF!, 2,FALSE)</f>
        <v>#REF!</v>
      </c>
      <c r="BP2915" s="52" t="s">
        <v>7184</v>
      </c>
      <c r="BQ2915" s="52" t="s">
        <v>1350</v>
      </c>
      <c r="BR2915" s="52" t="s">
        <v>1546</v>
      </c>
      <c r="BX2915" s="52" t="s">
        <v>7184</v>
      </c>
      <c r="BY2915" s="52" t="s">
        <v>1350</v>
      </c>
      <c r="BZ2915" s="52" t="s">
        <v>1546</v>
      </c>
    </row>
    <row r="2916" spans="54:78" x14ac:dyDescent="0.3">
      <c r="BB2916" s="105" t="e">
        <f>VLOOKUP(C2916,#REF!, 2,FALSE)</f>
        <v>#REF!</v>
      </c>
      <c r="BP2916" s="52" t="s">
        <v>1303</v>
      </c>
      <c r="BQ2916" s="52" t="s">
        <v>17035</v>
      </c>
      <c r="BR2916" s="52" t="s">
        <v>666</v>
      </c>
      <c r="BX2916" s="52" t="s">
        <v>1303</v>
      </c>
      <c r="BY2916" s="52" t="s">
        <v>17035</v>
      </c>
      <c r="BZ2916" s="52" t="s">
        <v>666</v>
      </c>
    </row>
    <row r="2917" spans="54:78" x14ac:dyDescent="0.3">
      <c r="BB2917" s="105" t="e">
        <f>VLOOKUP(C2917,#REF!, 2,FALSE)</f>
        <v>#REF!</v>
      </c>
      <c r="BP2917" s="52" t="s">
        <v>7187</v>
      </c>
      <c r="BQ2917" s="52" t="s">
        <v>2993</v>
      </c>
      <c r="BR2917" s="52" t="s">
        <v>1152</v>
      </c>
      <c r="BX2917" s="52" t="s">
        <v>7187</v>
      </c>
      <c r="BY2917" s="52" t="s">
        <v>2993</v>
      </c>
      <c r="BZ2917" s="52" t="s">
        <v>1152</v>
      </c>
    </row>
    <row r="2918" spans="54:78" x14ac:dyDescent="0.3">
      <c r="BB2918" s="105" t="e">
        <f>VLOOKUP(C2918,#REF!, 2,FALSE)</f>
        <v>#REF!</v>
      </c>
      <c r="BP2918" s="52" t="s">
        <v>1304</v>
      </c>
      <c r="BQ2918" s="52" t="s">
        <v>1277</v>
      </c>
      <c r="BR2918" s="52" t="s">
        <v>2438</v>
      </c>
      <c r="BX2918" s="52" t="s">
        <v>1304</v>
      </c>
      <c r="BY2918" s="52" t="s">
        <v>1277</v>
      </c>
      <c r="BZ2918" s="52" t="s">
        <v>2438</v>
      </c>
    </row>
    <row r="2919" spans="54:78" x14ac:dyDescent="0.3">
      <c r="BB2919" s="105" t="e">
        <f>VLOOKUP(C2919,#REF!, 2,FALSE)</f>
        <v>#REF!</v>
      </c>
      <c r="BP2919" s="52" t="s">
        <v>7188</v>
      </c>
      <c r="BQ2919" s="52" t="s">
        <v>1275</v>
      </c>
      <c r="BR2919" s="52" t="s">
        <v>1214</v>
      </c>
      <c r="BX2919" s="52" t="s">
        <v>7188</v>
      </c>
      <c r="BY2919" s="52" t="s">
        <v>1275</v>
      </c>
      <c r="BZ2919" s="52" t="s">
        <v>1214</v>
      </c>
    </row>
    <row r="2920" spans="54:78" x14ac:dyDescent="0.3">
      <c r="BB2920" s="105" t="e">
        <f>VLOOKUP(C2920,#REF!, 2,FALSE)</f>
        <v>#REF!</v>
      </c>
      <c r="BP2920" s="52" t="s">
        <v>7189</v>
      </c>
      <c r="BQ2920" s="52" t="s">
        <v>1350</v>
      </c>
      <c r="BR2920" s="52" t="s">
        <v>6930</v>
      </c>
      <c r="BX2920" s="52" t="s">
        <v>7189</v>
      </c>
      <c r="BY2920" s="52" t="s">
        <v>1350</v>
      </c>
      <c r="BZ2920" s="52" t="s">
        <v>6930</v>
      </c>
    </row>
    <row r="2921" spans="54:78" x14ac:dyDescent="0.3">
      <c r="BB2921" s="105" t="e">
        <f>VLOOKUP(C2921,#REF!, 2,FALSE)</f>
        <v>#REF!</v>
      </c>
      <c r="BP2921" s="52" t="s">
        <v>7191</v>
      </c>
      <c r="BQ2921" s="52" t="s">
        <v>3059</v>
      </c>
      <c r="BR2921" s="52" t="s">
        <v>3777</v>
      </c>
      <c r="BX2921" s="52" t="s">
        <v>7191</v>
      </c>
      <c r="BY2921" s="52" t="s">
        <v>3059</v>
      </c>
      <c r="BZ2921" s="52" t="s">
        <v>3777</v>
      </c>
    </row>
    <row r="2922" spans="54:78" x14ac:dyDescent="0.3">
      <c r="BB2922" s="105" t="e">
        <f>VLOOKUP(C2922,#REF!, 2,FALSE)</f>
        <v>#REF!</v>
      </c>
      <c r="BP2922" s="52" t="s">
        <v>7192</v>
      </c>
      <c r="BQ2922" s="52" t="s">
        <v>1350</v>
      </c>
      <c r="BR2922" s="52" t="s">
        <v>3972</v>
      </c>
      <c r="BX2922" s="52" t="s">
        <v>7192</v>
      </c>
      <c r="BY2922" s="52" t="s">
        <v>1350</v>
      </c>
      <c r="BZ2922" s="52" t="s">
        <v>3972</v>
      </c>
    </row>
    <row r="2923" spans="54:78" x14ac:dyDescent="0.3">
      <c r="BB2923" s="105" t="e">
        <f>VLOOKUP(C2923,#REF!, 2,FALSE)</f>
        <v>#REF!</v>
      </c>
      <c r="BP2923" s="52" t="s">
        <v>1305</v>
      </c>
      <c r="BQ2923" s="52" t="s">
        <v>2993</v>
      </c>
      <c r="BR2923" s="52" t="s">
        <v>7193</v>
      </c>
      <c r="BX2923" s="52" t="s">
        <v>1305</v>
      </c>
      <c r="BY2923" s="52" t="s">
        <v>2993</v>
      </c>
      <c r="BZ2923" s="52" t="s">
        <v>7193</v>
      </c>
    </row>
    <row r="2924" spans="54:78" x14ac:dyDescent="0.3">
      <c r="BB2924" s="105" t="e">
        <f>VLOOKUP(C2924,#REF!, 2,FALSE)</f>
        <v>#REF!</v>
      </c>
      <c r="BP2924" s="52" t="s">
        <v>7194</v>
      </c>
      <c r="BQ2924" s="52" t="s">
        <v>3276</v>
      </c>
      <c r="BR2924" s="52" t="s">
        <v>1024</v>
      </c>
      <c r="BX2924" s="52" t="s">
        <v>7194</v>
      </c>
      <c r="BY2924" s="52" t="s">
        <v>3276</v>
      </c>
      <c r="BZ2924" s="52" t="s">
        <v>1024</v>
      </c>
    </row>
    <row r="2925" spans="54:78" x14ac:dyDescent="0.3">
      <c r="BB2925" s="105" t="e">
        <f>VLOOKUP(C2925,#REF!, 2,FALSE)</f>
        <v>#REF!</v>
      </c>
      <c r="BP2925" s="52" t="s">
        <v>7195</v>
      </c>
      <c r="BQ2925" s="52" t="s">
        <v>3016</v>
      </c>
      <c r="BR2925" s="52" t="s">
        <v>7196</v>
      </c>
      <c r="BX2925" s="52" t="s">
        <v>7195</v>
      </c>
      <c r="BY2925" s="52" t="s">
        <v>3016</v>
      </c>
      <c r="BZ2925" s="52" t="s">
        <v>7196</v>
      </c>
    </row>
    <row r="2926" spans="54:78" x14ac:dyDescent="0.3">
      <c r="BB2926" s="105" t="e">
        <f>VLOOKUP(C2926,#REF!, 2,FALSE)</f>
        <v>#REF!</v>
      </c>
      <c r="BP2926" s="52" t="s">
        <v>7197</v>
      </c>
      <c r="BQ2926" s="52" t="s">
        <v>710</v>
      </c>
      <c r="BR2926" s="52" t="s">
        <v>1271</v>
      </c>
      <c r="BX2926" s="52" t="s">
        <v>7197</v>
      </c>
      <c r="BY2926" s="52" t="s">
        <v>710</v>
      </c>
      <c r="BZ2926" s="52" t="s">
        <v>1271</v>
      </c>
    </row>
    <row r="2927" spans="54:78" x14ac:dyDescent="0.3">
      <c r="BB2927" s="105" t="e">
        <f>VLOOKUP(C2927,#REF!, 2,FALSE)</f>
        <v>#REF!</v>
      </c>
      <c r="BP2927" s="52" t="s">
        <v>7198</v>
      </c>
      <c r="BQ2927" s="52" t="s">
        <v>17035</v>
      </c>
      <c r="BR2927" s="52" t="s">
        <v>5506</v>
      </c>
      <c r="BX2927" s="52" t="s">
        <v>7198</v>
      </c>
      <c r="BY2927" s="52" t="s">
        <v>17035</v>
      </c>
      <c r="BZ2927" s="52" t="s">
        <v>5506</v>
      </c>
    </row>
    <row r="2928" spans="54:78" x14ac:dyDescent="0.3">
      <c r="BB2928" s="105" t="e">
        <f>VLOOKUP(C2928,#REF!, 2,FALSE)</f>
        <v>#REF!</v>
      </c>
      <c r="BP2928" s="52" t="s">
        <v>7201</v>
      </c>
      <c r="BQ2928" s="52" t="s">
        <v>779</v>
      </c>
      <c r="BR2928" s="52" t="s">
        <v>1864</v>
      </c>
      <c r="BX2928" s="52" t="s">
        <v>7201</v>
      </c>
      <c r="BY2928" s="52" t="s">
        <v>779</v>
      </c>
      <c r="BZ2928" s="52" t="s">
        <v>1864</v>
      </c>
    </row>
    <row r="2929" spans="54:78" x14ac:dyDescent="0.3">
      <c r="BB2929" s="105" t="e">
        <f>VLOOKUP(C2929,#REF!, 2,FALSE)</f>
        <v>#REF!</v>
      </c>
      <c r="BP2929" s="52" t="s">
        <v>7202</v>
      </c>
      <c r="BQ2929" s="52" t="s">
        <v>17035</v>
      </c>
      <c r="BR2929" s="52" t="s">
        <v>2375</v>
      </c>
      <c r="BX2929" s="52" t="s">
        <v>7202</v>
      </c>
      <c r="BY2929" s="52" t="s">
        <v>17035</v>
      </c>
      <c r="BZ2929" s="52" t="s">
        <v>2375</v>
      </c>
    </row>
    <row r="2930" spans="54:78" x14ac:dyDescent="0.3">
      <c r="BB2930" s="105" t="e">
        <f>VLOOKUP(C2930,#REF!, 2,FALSE)</f>
        <v>#REF!</v>
      </c>
      <c r="BP2930" s="52" t="s">
        <v>7203</v>
      </c>
      <c r="BQ2930" s="52" t="s">
        <v>2993</v>
      </c>
      <c r="BR2930" s="52" t="s">
        <v>1000</v>
      </c>
      <c r="BX2930" s="52" t="s">
        <v>7203</v>
      </c>
      <c r="BY2930" s="52" t="s">
        <v>2993</v>
      </c>
      <c r="BZ2930" s="52" t="s">
        <v>1000</v>
      </c>
    </row>
    <row r="2931" spans="54:78" x14ac:dyDescent="0.3">
      <c r="BB2931" s="105" t="e">
        <f>VLOOKUP(C2931,#REF!, 2,FALSE)</f>
        <v>#REF!</v>
      </c>
      <c r="BP2931" s="52" t="s">
        <v>7204</v>
      </c>
      <c r="BQ2931" s="52" t="s">
        <v>675</v>
      </c>
      <c r="BR2931" s="52" t="s">
        <v>7205</v>
      </c>
      <c r="BX2931" s="52" t="s">
        <v>7204</v>
      </c>
      <c r="BY2931" s="52" t="s">
        <v>675</v>
      </c>
      <c r="BZ2931" s="52" t="s">
        <v>7205</v>
      </c>
    </row>
    <row r="2932" spans="54:78" x14ac:dyDescent="0.3">
      <c r="BB2932" s="105" t="e">
        <f>VLOOKUP(C2932,#REF!, 2,FALSE)</f>
        <v>#REF!</v>
      </c>
      <c r="BP2932" s="52" t="s">
        <v>178</v>
      </c>
      <c r="BQ2932" s="52" t="s">
        <v>722</v>
      </c>
      <c r="BR2932" s="52" t="s">
        <v>7207</v>
      </c>
      <c r="BX2932" s="52" t="s">
        <v>178</v>
      </c>
      <c r="BY2932" s="52" t="s">
        <v>722</v>
      </c>
      <c r="BZ2932" s="52" t="s">
        <v>7207</v>
      </c>
    </row>
    <row r="2933" spans="54:78" x14ac:dyDescent="0.3">
      <c r="BB2933" s="105" t="e">
        <f>VLOOKUP(C2933,#REF!, 2,FALSE)</f>
        <v>#REF!</v>
      </c>
      <c r="BP2933" s="52" t="s">
        <v>7209</v>
      </c>
      <c r="BQ2933" s="52" t="s">
        <v>645</v>
      </c>
      <c r="BR2933" s="52" t="s">
        <v>4410</v>
      </c>
      <c r="BX2933" s="52" t="s">
        <v>7209</v>
      </c>
      <c r="BY2933" s="52" t="s">
        <v>645</v>
      </c>
      <c r="BZ2933" s="52" t="s">
        <v>4410</v>
      </c>
    </row>
    <row r="2934" spans="54:78" x14ac:dyDescent="0.3">
      <c r="BB2934" s="105" t="e">
        <f>VLOOKUP(C2934,#REF!, 2,FALSE)</f>
        <v>#REF!</v>
      </c>
      <c r="BP2934" s="52" t="s">
        <v>7211</v>
      </c>
      <c r="BQ2934" s="52" t="s">
        <v>1275</v>
      </c>
      <c r="BR2934" s="52" t="s">
        <v>7213</v>
      </c>
      <c r="BX2934" s="52" t="s">
        <v>7211</v>
      </c>
      <c r="BY2934" s="52" t="s">
        <v>1275</v>
      </c>
      <c r="BZ2934" s="52" t="s">
        <v>7213</v>
      </c>
    </row>
    <row r="2935" spans="54:78" x14ac:dyDescent="0.3">
      <c r="BB2935" s="105" t="e">
        <f>VLOOKUP(C2935,#REF!, 2,FALSE)</f>
        <v>#REF!</v>
      </c>
      <c r="BP2935" s="52" t="s">
        <v>7214</v>
      </c>
      <c r="BQ2935" s="52" t="s">
        <v>3276</v>
      </c>
      <c r="BR2935" s="52" t="s">
        <v>7215</v>
      </c>
      <c r="BX2935" s="52" t="s">
        <v>7214</v>
      </c>
      <c r="BY2935" s="52" t="s">
        <v>3276</v>
      </c>
      <c r="BZ2935" s="52" t="s">
        <v>7215</v>
      </c>
    </row>
    <row r="2936" spans="54:78" x14ac:dyDescent="0.3">
      <c r="BB2936" s="105" t="e">
        <f>VLOOKUP(C2936,#REF!, 2,FALSE)</f>
        <v>#REF!</v>
      </c>
      <c r="BP2936" s="52" t="s">
        <v>7216</v>
      </c>
      <c r="BQ2936" s="52" t="s">
        <v>3016</v>
      </c>
      <c r="BR2936" s="52" t="s">
        <v>778</v>
      </c>
      <c r="BX2936" s="52" t="s">
        <v>7216</v>
      </c>
      <c r="BY2936" s="52" t="s">
        <v>3016</v>
      </c>
      <c r="BZ2936" s="52" t="s">
        <v>778</v>
      </c>
    </row>
    <row r="2937" spans="54:78" x14ac:dyDescent="0.3">
      <c r="BB2937" s="105" t="e">
        <f>VLOOKUP(C2937,#REF!, 2,FALSE)</f>
        <v>#REF!</v>
      </c>
      <c r="BP2937" s="52" t="s">
        <v>7217</v>
      </c>
      <c r="BQ2937" s="52" t="s">
        <v>628</v>
      </c>
      <c r="BR2937" s="52" t="s">
        <v>4413</v>
      </c>
      <c r="BX2937" s="52" t="s">
        <v>7217</v>
      </c>
      <c r="BY2937" s="52" t="s">
        <v>628</v>
      </c>
      <c r="BZ2937" s="52" t="s">
        <v>4413</v>
      </c>
    </row>
    <row r="2938" spans="54:78" x14ac:dyDescent="0.3">
      <c r="BB2938" s="105" t="e">
        <f>VLOOKUP(C2938,#REF!, 2,FALSE)</f>
        <v>#REF!</v>
      </c>
      <c r="BP2938" s="52" t="s">
        <v>99</v>
      </c>
      <c r="BQ2938" s="52" t="s">
        <v>703</v>
      </c>
      <c r="BR2938" s="52" t="s">
        <v>7218</v>
      </c>
      <c r="BX2938" s="52" t="s">
        <v>99</v>
      </c>
      <c r="BY2938" s="52" t="s">
        <v>703</v>
      </c>
      <c r="BZ2938" s="52" t="s">
        <v>7218</v>
      </c>
    </row>
    <row r="2939" spans="54:78" x14ac:dyDescent="0.3">
      <c r="BB2939" s="105" t="e">
        <f>VLOOKUP(C2939,#REF!, 2,FALSE)</f>
        <v>#REF!</v>
      </c>
      <c r="BP2939" s="52" t="s">
        <v>7219</v>
      </c>
      <c r="BQ2939" s="52" t="s">
        <v>805</v>
      </c>
      <c r="BR2939" s="52" t="s">
        <v>7220</v>
      </c>
      <c r="BX2939" s="52" t="s">
        <v>7219</v>
      </c>
      <c r="BY2939" s="52" t="s">
        <v>805</v>
      </c>
      <c r="BZ2939" s="52" t="s">
        <v>7220</v>
      </c>
    </row>
    <row r="2940" spans="54:78" x14ac:dyDescent="0.3">
      <c r="BB2940" s="105" t="e">
        <f>VLOOKUP(C2940,#REF!, 2,FALSE)</f>
        <v>#REF!</v>
      </c>
      <c r="BP2940" s="52" t="s">
        <v>7221</v>
      </c>
      <c r="BQ2940" s="52" t="s">
        <v>703</v>
      </c>
      <c r="BR2940" s="52" t="s">
        <v>5399</v>
      </c>
      <c r="BX2940" s="52" t="s">
        <v>7221</v>
      </c>
      <c r="BY2940" s="52" t="s">
        <v>703</v>
      </c>
      <c r="BZ2940" s="52" t="s">
        <v>5399</v>
      </c>
    </row>
    <row r="2941" spans="54:78" x14ac:dyDescent="0.3">
      <c r="BB2941" s="105" t="e">
        <f>VLOOKUP(C2941,#REF!, 2,FALSE)</f>
        <v>#REF!</v>
      </c>
      <c r="BP2941" s="52" t="s">
        <v>179</v>
      </c>
      <c r="BQ2941" s="52" t="s">
        <v>642</v>
      </c>
      <c r="BR2941" s="52" t="s">
        <v>7222</v>
      </c>
      <c r="BX2941" s="52" t="s">
        <v>179</v>
      </c>
      <c r="BY2941" s="52" t="s">
        <v>642</v>
      </c>
      <c r="BZ2941" s="52" t="s">
        <v>7222</v>
      </c>
    </row>
    <row r="2942" spans="54:78" x14ac:dyDescent="0.3">
      <c r="BB2942" s="105" t="e">
        <f>VLOOKUP(C2942,#REF!, 2,FALSE)</f>
        <v>#REF!</v>
      </c>
      <c r="BP2942" s="52" t="s">
        <v>180</v>
      </c>
      <c r="BQ2942" s="52" t="s">
        <v>642</v>
      </c>
      <c r="BR2942" s="52" t="s">
        <v>7223</v>
      </c>
      <c r="BX2942" s="52" t="s">
        <v>180</v>
      </c>
      <c r="BY2942" s="52" t="s">
        <v>642</v>
      </c>
      <c r="BZ2942" s="52" t="s">
        <v>7223</v>
      </c>
    </row>
    <row r="2943" spans="54:78" x14ac:dyDescent="0.3">
      <c r="BB2943" s="105" t="e">
        <f>VLOOKUP(C2943,#REF!, 2,FALSE)</f>
        <v>#REF!</v>
      </c>
      <c r="BP2943" s="52" t="s">
        <v>7224</v>
      </c>
      <c r="BQ2943" s="52" t="s">
        <v>2993</v>
      </c>
      <c r="BR2943" s="52" t="s">
        <v>2993</v>
      </c>
      <c r="BX2943" s="52" t="s">
        <v>7224</v>
      </c>
      <c r="BY2943" s="52" t="s">
        <v>2993</v>
      </c>
      <c r="BZ2943" s="52" t="s">
        <v>2993</v>
      </c>
    </row>
    <row r="2944" spans="54:78" x14ac:dyDescent="0.3">
      <c r="BB2944" s="105" t="e">
        <f>VLOOKUP(C2944,#REF!, 2,FALSE)</f>
        <v>#REF!</v>
      </c>
      <c r="BP2944" s="52" t="s">
        <v>7225</v>
      </c>
      <c r="BQ2944" s="52" t="s">
        <v>1147</v>
      </c>
      <c r="BR2944" s="52" t="s">
        <v>6638</v>
      </c>
      <c r="BX2944" s="52" t="s">
        <v>7225</v>
      </c>
      <c r="BY2944" s="52" t="s">
        <v>1147</v>
      </c>
      <c r="BZ2944" s="52" t="s">
        <v>6638</v>
      </c>
    </row>
    <row r="2945" spans="54:78" x14ac:dyDescent="0.3">
      <c r="BB2945" s="105" t="e">
        <f>VLOOKUP(C2945,#REF!, 2,FALSE)</f>
        <v>#REF!</v>
      </c>
      <c r="BP2945" s="52" t="s">
        <v>1306</v>
      </c>
      <c r="BQ2945" s="52" t="s">
        <v>726</v>
      </c>
      <c r="BR2945" s="52" t="s">
        <v>1290</v>
      </c>
      <c r="BX2945" s="52" t="s">
        <v>1306</v>
      </c>
      <c r="BY2945" s="52" t="s">
        <v>726</v>
      </c>
      <c r="BZ2945" s="52" t="s">
        <v>1290</v>
      </c>
    </row>
    <row r="2946" spans="54:78" x14ac:dyDescent="0.3">
      <c r="BB2946" s="105" t="e">
        <f>VLOOKUP(C2946,#REF!, 2,FALSE)</f>
        <v>#REF!</v>
      </c>
      <c r="BP2946" s="52" t="s">
        <v>1307</v>
      </c>
      <c r="BQ2946" s="52" t="s">
        <v>722</v>
      </c>
      <c r="BR2946" s="52" t="s">
        <v>1337</v>
      </c>
      <c r="BX2946" s="52" t="s">
        <v>1307</v>
      </c>
      <c r="BY2946" s="52" t="s">
        <v>722</v>
      </c>
      <c r="BZ2946" s="52" t="s">
        <v>1337</v>
      </c>
    </row>
    <row r="2947" spans="54:78" x14ac:dyDescent="0.3">
      <c r="BB2947" s="105" t="e">
        <f>VLOOKUP(C2947,#REF!, 2,FALSE)</f>
        <v>#REF!</v>
      </c>
      <c r="BP2947" s="52" t="s">
        <v>1308</v>
      </c>
      <c r="BQ2947" s="52" t="s">
        <v>630</v>
      </c>
      <c r="BR2947" s="52" t="s">
        <v>2895</v>
      </c>
      <c r="BX2947" s="52" t="s">
        <v>1308</v>
      </c>
      <c r="BY2947" s="52" t="s">
        <v>630</v>
      </c>
      <c r="BZ2947" s="52" t="s">
        <v>2895</v>
      </c>
    </row>
    <row r="2948" spans="54:78" x14ac:dyDescent="0.3">
      <c r="BB2948" s="105" t="e">
        <f>VLOOKUP(C2948,#REF!, 2,FALSE)</f>
        <v>#REF!</v>
      </c>
      <c r="BP2948" s="52" t="s">
        <v>7226</v>
      </c>
      <c r="BQ2948" s="52" t="s">
        <v>1280</v>
      </c>
      <c r="BR2948" s="52" t="s">
        <v>7227</v>
      </c>
      <c r="BX2948" s="52" t="s">
        <v>7226</v>
      </c>
      <c r="BY2948" s="52" t="s">
        <v>1280</v>
      </c>
      <c r="BZ2948" s="52" t="s">
        <v>7227</v>
      </c>
    </row>
    <row r="2949" spans="54:78" x14ac:dyDescent="0.3">
      <c r="BB2949" s="105" t="e">
        <f>VLOOKUP(C2949,#REF!, 2,FALSE)</f>
        <v>#REF!</v>
      </c>
      <c r="BP2949" s="52" t="s">
        <v>7228</v>
      </c>
      <c r="BQ2949" s="52" t="s">
        <v>3223</v>
      </c>
      <c r="BR2949" s="52" t="s">
        <v>778</v>
      </c>
      <c r="BX2949" s="52" t="s">
        <v>7228</v>
      </c>
      <c r="BY2949" s="52" t="s">
        <v>3223</v>
      </c>
      <c r="BZ2949" s="52" t="s">
        <v>778</v>
      </c>
    </row>
    <row r="2950" spans="54:78" x14ac:dyDescent="0.3">
      <c r="BB2950" s="105" t="e">
        <f>VLOOKUP(C2950,#REF!, 2,FALSE)</f>
        <v>#REF!</v>
      </c>
      <c r="BP2950" s="52" t="s">
        <v>7229</v>
      </c>
      <c r="BQ2950" s="52" t="s">
        <v>3019</v>
      </c>
      <c r="BR2950" s="52" t="s">
        <v>7230</v>
      </c>
      <c r="BX2950" s="52" t="s">
        <v>7229</v>
      </c>
      <c r="BY2950" s="52" t="s">
        <v>3019</v>
      </c>
      <c r="BZ2950" s="52" t="s">
        <v>7230</v>
      </c>
    </row>
    <row r="2951" spans="54:78" x14ac:dyDescent="0.3">
      <c r="BB2951" s="105" t="e">
        <f>VLOOKUP(C2951,#REF!, 2,FALSE)</f>
        <v>#REF!</v>
      </c>
      <c r="BP2951" s="52" t="s">
        <v>7231</v>
      </c>
      <c r="BQ2951" s="52" t="s">
        <v>3019</v>
      </c>
      <c r="BR2951" s="52" t="s">
        <v>7232</v>
      </c>
      <c r="BX2951" s="52" t="s">
        <v>7231</v>
      </c>
      <c r="BY2951" s="52" t="s">
        <v>3019</v>
      </c>
      <c r="BZ2951" s="52" t="s">
        <v>7232</v>
      </c>
    </row>
    <row r="2952" spans="54:78" x14ac:dyDescent="0.3">
      <c r="BB2952" s="105" t="e">
        <f>VLOOKUP(C2952,#REF!, 2,FALSE)</f>
        <v>#REF!</v>
      </c>
      <c r="BP2952" s="52" t="s">
        <v>7233</v>
      </c>
      <c r="BQ2952" s="52" t="s">
        <v>3059</v>
      </c>
      <c r="BR2952" s="52" t="s">
        <v>1094</v>
      </c>
      <c r="BX2952" s="52" t="s">
        <v>7233</v>
      </c>
      <c r="BY2952" s="52" t="s">
        <v>3059</v>
      </c>
      <c r="BZ2952" s="52" t="s">
        <v>1094</v>
      </c>
    </row>
    <row r="2953" spans="54:78" x14ac:dyDescent="0.3">
      <c r="BB2953" s="105" t="e">
        <f>VLOOKUP(C2953,#REF!, 2,FALSE)</f>
        <v>#REF!</v>
      </c>
      <c r="BP2953" s="52" t="s">
        <v>7234</v>
      </c>
      <c r="BQ2953" s="52" t="s">
        <v>3059</v>
      </c>
      <c r="BR2953" s="52" t="s">
        <v>778</v>
      </c>
      <c r="BX2953" s="52" t="s">
        <v>7234</v>
      </c>
      <c r="BY2953" s="52" t="s">
        <v>3059</v>
      </c>
      <c r="BZ2953" s="52" t="s">
        <v>778</v>
      </c>
    </row>
    <row r="2954" spans="54:78" x14ac:dyDescent="0.3">
      <c r="BB2954" s="105" t="e">
        <f>VLOOKUP(C2954,#REF!, 2,FALSE)</f>
        <v>#REF!</v>
      </c>
      <c r="BP2954" s="52" t="s">
        <v>1309</v>
      </c>
      <c r="BQ2954" s="52" t="s">
        <v>3059</v>
      </c>
      <c r="BR2954" s="52" t="s">
        <v>7235</v>
      </c>
      <c r="BX2954" s="52" t="s">
        <v>1309</v>
      </c>
      <c r="BY2954" s="52" t="s">
        <v>3059</v>
      </c>
      <c r="BZ2954" s="52" t="s">
        <v>7235</v>
      </c>
    </row>
    <row r="2955" spans="54:78" x14ac:dyDescent="0.3">
      <c r="BB2955" s="105" t="e">
        <f>VLOOKUP(C2955,#REF!, 2,FALSE)</f>
        <v>#REF!</v>
      </c>
      <c r="BP2955" s="52" t="s">
        <v>7236</v>
      </c>
      <c r="BQ2955" s="52" t="s">
        <v>1147</v>
      </c>
      <c r="BR2955" s="52" t="s">
        <v>6760</v>
      </c>
      <c r="BX2955" s="52" t="s">
        <v>7236</v>
      </c>
      <c r="BY2955" s="52" t="s">
        <v>1147</v>
      </c>
      <c r="BZ2955" s="52" t="s">
        <v>6760</v>
      </c>
    </row>
    <row r="2956" spans="54:78" x14ac:dyDescent="0.3">
      <c r="BB2956" s="105" t="e">
        <f>VLOOKUP(C2956,#REF!, 2,FALSE)</f>
        <v>#REF!</v>
      </c>
      <c r="BP2956" s="52" t="s">
        <v>7237</v>
      </c>
      <c r="BQ2956" s="52" t="s">
        <v>3223</v>
      </c>
      <c r="BR2956" s="52" t="s">
        <v>7238</v>
      </c>
      <c r="BX2956" s="52" t="s">
        <v>7237</v>
      </c>
      <c r="BY2956" s="52" t="s">
        <v>3223</v>
      </c>
      <c r="BZ2956" s="52" t="s">
        <v>7238</v>
      </c>
    </row>
    <row r="2957" spans="54:78" x14ac:dyDescent="0.3">
      <c r="BB2957" s="105" t="e">
        <f>VLOOKUP(C2957,#REF!, 2,FALSE)</f>
        <v>#REF!</v>
      </c>
      <c r="BP2957" s="52" t="s">
        <v>7239</v>
      </c>
      <c r="BQ2957" s="52" t="s">
        <v>2988</v>
      </c>
      <c r="BR2957" s="52" t="s">
        <v>7240</v>
      </c>
      <c r="BX2957" s="52" t="s">
        <v>7239</v>
      </c>
      <c r="BY2957" s="52" t="s">
        <v>2988</v>
      </c>
      <c r="BZ2957" s="52" t="s">
        <v>7240</v>
      </c>
    </row>
    <row r="2958" spans="54:78" x14ac:dyDescent="0.3">
      <c r="BB2958" s="105" t="e">
        <f>VLOOKUP(C2958,#REF!, 2,FALSE)</f>
        <v>#REF!</v>
      </c>
      <c r="BP2958" s="52" t="s">
        <v>7241</v>
      </c>
      <c r="BQ2958" s="52" t="s">
        <v>3223</v>
      </c>
      <c r="BR2958" s="52" t="s">
        <v>778</v>
      </c>
      <c r="BX2958" s="52" t="s">
        <v>7241</v>
      </c>
      <c r="BY2958" s="52" t="s">
        <v>3223</v>
      </c>
      <c r="BZ2958" s="52" t="s">
        <v>778</v>
      </c>
    </row>
    <row r="2959" spans="54:78" x14ac:dyDescent="0.3">
      <c r="BB2959" s="105" t="e">
        <f>VLOOKUP(C2959,#REF!, 2,FALSE)</f>
        <v>#REF!</v>
      </c>
      <c r="BP2959" s="52" t="s">
        <v>7242</v>
      </c>
      <c r="BQ2959" s="52" t="s">
        <v>3059</v>
      </c>
      <c r="BR2959" s="52" t="s">
        <v>5829</v>
      </c>
      <c r="BX2959" s="52" t="s">
        <v>7242</v>
      </c>
      <c r="BY2959" s="52" t="s">
        <v>3059</v>
      </c>
      <c r="BZ2959" s="52" t="s">
        <v>5829</v>
      </c>
    </row>
    <row r="2960" spans="54:78" x14ac:dyDescent="0.3">
      <c r="BB2960" s="105" t="e">
        <f>VLOOKUP(C2960,#REF!, 2,FALSE)</f>
        <v>#REF!</v>
      </c>
      <c r="BP2960" s="52" t="s">
        <v>7243</v>
      </c>
      <c r="BQ2960" s="52" t="s">
        <v>3223</v>
      </c>
      <c r="BR2960" s="52" t="s">
        <v>737</v>
      </c>
      <c r="BX2960" s="52" t="s">
        <v>7243</v>
      </c>
      <c r="BY2960" s="52" t="s">
        <v>3223</v>
      </c>
      <c r="BZ2960" s="52" t="s">
        <v>737</v>
      </c>
    </row>
    <row r="2961" spans="54:78" x14ac:dyDescent="0.3">
      <c r="BB2961" s="105" t="e">
        <f>VLOOKUP(C2961,#REF!, 2,FALSE)</f>
        <v>#REF!</v>
      </c>
      <c r="BP2961" s="52" t="s">
        <v>7244</v>
      </c>
      <c r="BQ2961" s="52" t="s">
        <v>626</v>
      </c>
      <c r="BR2961" s="52" t="s">
        <v>967</v>
      </c>
      <c r="BX2961" s="52" t="s">
        <v>7244</v>
      </c>
      <c r="BY2961" s="52" t="s">
        <v>626</v>
      </c>
      <c r="BZ2961" s="52" t="s">
        <v>967</v>
      </c>
    </row>
    <row r="2962" spans="54:78" x14ac:dyDescent="0.3">
      <c r="BB2962" s="105" t="e">
        <f>VLOOKUP(C2962,#REF!, 2,FALSE)</f>
        <v>#REF!</v>
      </c>
      <c r="BP2962" s="52" t="s">
        <v>7245</v>
      </c>
      <c r="BQ2962" s="52" t="s">
        <v>3223</v>
      </c>
      <c r="BR2962" s="52" t="s">
        <v>7246</v>
      </c>
      <c r="BX2962" s="52" t="s">
        <v>7245</v>
      </c>
      <c r="BY2962" s="52" t="s">
        <v>3223</v>
      </c>
      <c r="BZ2962" s="52" t="s">
        <v>7246</v>
      </c>
    </row>
    <row r="2963" spans="54:78" x14ac:dyDescent="0.3">
      <c r="BB2963" s="105" t="e">
        <f>VLOOKUP(C2963,#REF!, 2,FALSE)</f>
        <v>#REF!</v>
      </c>
      <c r="BP2963" s="52" t="s">
        <v>7247</v>
      </c>
      <c r="BQ2963" s="52" t="s">
        <v>17035</v>
      </c>
      <c r="BR2963" s="52" t="s">
        <v>7249</v>
      </c>
      <c r="BX2963" s="52" t="s">
        <v>7247</v>
      </c>
      <c r="BY2963" s="52" t="s">
        <v>17035</v>
      </c>
      <c r="BZ2963" s="52" t="s">
        <v>7249</v>
      </c>
    </row>
    <row r="2964" spans="54:78" x14ac:dyDescent="0.3">
      <c r="BB2964" s="105" t="e">
        <f>VLOOKUP(C2964,#REF!, 2,FALSE)</f>
        <v>#REF!</v>
      </c>
      <c r="BP2964" s="52" t="s">
        <v>1310</v>
      </c>
      <c r="BQ2964" s="52" t="s">
        <v>1350</v>
      </c>
      <c r="BR2964" s="52" t="s">
        <v>4947</v>
      </c>
      <c r="BX2964" s="52" t="s">
        <v>1310</v>
      </c>
      <c r="BY2964" s="52" t="s">
        <v>1350</v>
      </c>
      <c r="BZ2964" s="52" t="s">
        <v>4947</v>
      </c>
    </row>
    <row r="2965" spans="54:78" x14ac:dyDescent="0.3">
      <c r="BB2965" s="105" t="e">
        <f>VLOOKUP(C2965,#REF!, 2,FALSE)</f>
        <v>#REF!</v>
      </c>
      <c r="BP2965" s="52" t="s">
        <v>7250</v>
      </c>
      <c r="BQ2965" s="52" t="s">
        <v>3223</v>
      </c>
      <c r="BR2965" s="52" t="s">
        <v>7251</v>
      </c>
      <c r="BX2965" s="52" t="s">
        <v>7250</v>
      </c>
      <c r="BY2965" s="52" t="s">
        <v>3223</v>
      </c>
      <c r="BZ2965" s="52" t="s">
        <v>7251</v>
      </c>
    </row>
    <row r="2966" spans="54:78" x14ac:dyDescent="0.3">
      <c r="BB2966" s="105" t="e">
        <f>VLOOKUP(C2966,#REF!, 2,FALSE)</f>
        <v>#REF!</v>
      </c>
      <c r="BP2966" s="52" t="s">
        <v>7252</v>
      </c>
      <c r="BQ2966" s="52" t="s">
        <v>1147</v>
      </c>
      <c r="BR2966" s="52" t="s">
        <v>2383</v>
      </c>
      <c r="BX2966" s="52" t="s">
        <v>7252</v>
      </c>
      <c r="BY2966" s="52" t="s">
        <v>1147</v>
      </c>
      <c r="BZ2966" s="52" t="s">
        <v>2383</v>
      </c>
    </row>
    <row r="2967" spans="54:78" x14ac:dyDescent="0.3">
      <c r="BB2967" s="105" t="e">
        <f>VLOOKUP(C2967,#REF!, 2,FALSE)</f>
        <v>#REF!</v>
      </c>
      <c r="BP2967" s="52" t="s">
        <v>7253</v>
      </c>
      <c r="BQ2967" s="52" t="s">
        <v>3019</v>
      </c>
      <c r="BR2967" s="52" t="s">
        <v>7254</v>
      </c>
      <c r="BX2967" s="52" t="s">
        <v>7253</v>
      </c>
      <c r="BY2967" s="52" t="s">
        <v>3019</v>
      </c>
      <c r="BZ2967" s="52" t="s">
        <v>7254</v>
      </c>
    </row>
    <row r="2968" spans="54:78" x14ac:dyDescent="0.3">
      <c r="BB2968" s="105" t="e">
        <f>VLOOKUP(C2968,#REF!, 2,FALSE)</f>
        <v>#REF!</v>
      </c>
      <c r="BP2968" s="52" t="s">
        <v>7255</v>
      </c>
      <c r="BQ2968" s="52" t="s">
        <v>3042</v>
      </c>
      <c r="BR2968" s="52" t="s">
        <v>7256</v>
      </c>
      <c r="BX2968" s="52" t="s">
        <v>7255</v>
      </c>
      <c r="BY2968" s="52" t="s">
        <v>3042</v>
      </c>
      <c r="BZ2968" s="52" t="s">
        <v>7256</v>
      </c>
    </row>
    <row r="2969" spans="54:78" x14ac:dyDescent="0.3">
      <c r="BB2969" s="105" t="e">
        <f>VLOOKUP(C2969,#REF!, 2,FALSE)</f>
        <v>#REF!</v>
      </c>
      <c r="BP2969" s="52" t="s">
        <v>7257</v>
      </c>
      <c r="BQ2969" s="52" t="s">
        <v>3019</v>
      </c>
      <c r="BR2969" s="52" t="s">
        <v>7254</v>
      </c>
      <c r="BX2969" s="52" t="s">
        <v>7257</v>
      </c>
      <c r="BY2969" s="52" t="s">
        <v>3019</v>
      </c>
      <c r="BZ2969" s="52" t="s">
        <v>7254</v>
      </c>
    </row>
    <row r="2970" spans="54:78" x14ac:dyDescent="0.3">
      <c r="BB2970" s="105" t="e">
        <f>VLOOKUP(C2970,#REF!, 2,FALSE)</f>
        <v>#REF!</v>
      </c>
      <c r="BP2970" s="52" t="s">
        <v>7258</v>
      </c>
      <c r="BQ2970" s="52" t="s">
        <v>3019</v>
      </c>
      <c r="BR2970" s="52" t="s">
        <v>1798</v>
      </c>
      <c r="BX2970" s="52" t="s">
        <v>7258</v>
      </c>
      <c r="BY2970" s="52" t="s">
        <v>3019</v>
      </c>
      <c r="BZ2970" s="52" t="s">
        <v>1798</v>
      </c>
    </row>
    <row r="2971" spans="54:78" x14ac:dyDescent="0.3">
      <c r="BB2971" s="105" t="e">
        <f>VLOOKUP(C2971,#REF!, 2,FALSE)</f>
        <v>#REF!</v>
      </c>
      <c r="BP2971" s="52" t="s">
        <v>7259</v>
      </c>
      <c r="BQ2971" s="52" t="s">
        <v>3114</v>
      </c>
      <c r="BR2971" s="52" t="s">
        <v>7260</v>
      </c>
      <c r="BX2971" s="52" t="s">
        <v>7259</v>
      </c>
      <c r="BY2971" s="52" t="s">
        <v>3114</v>
      </c>
      <c r="BZ2971" s="52" t="s">
        <v>7260</v>
      </c>
    </row>
    <row r="2972" spans="54:78" x14ac:dyDescent="0.3">
      <c r="BB2972" s="105" t="e">
        <f>VLOOKUP(C2972,#REF!, 2,FALSE)</f>
        <v>#REF!</v>
      </c>
      <c r="BP2972" s="52" t="s">
        <v>1311</v>
      </c>
      <c r="BQ2972" s="52" t="s">
        <v>2988</v>
      </c>
      <c r="BR2972" s="52" t="s">
        <v>7261</v>
      </c>
      <c r="BX2972" s="52" t="s">
        <v>1311</v>
      </c>
      <c r="BY2972" s="52" t="s">
        <v>2988</v>
      </c>
      <c r="BZ2972" s="52" t="s">
        <v>7261</v>
      </c>
    </row>
    <row r="2973" spans="54:78" x14ac:dyDescent="0.3">
      <c r="BB2973" s="105" t="e">
        <f>VLOOKUP(C2973,#REF!, 2,FALSE)</f>
        <v>#REF!</v>
      </c>
      <c r="BP2973" s="52" t="s">
        <v>7262</v>
      </c>
      <c r="BQ2973" s="52" t="s">
        <v>3019</v>
      </c>
      <c r="BR2973" s="52" t="s">
        <v>949</v>
      </c>
      <c r="BX2973" s="52" t="s">
        <v>7262</v>
      </c>
      <c r="BY2973" s="52" t="s">
        <v>3019</v>
      </c>
      <c r="BZ2973" s="52" t="s">
        <v>949</v>
      </c>
    </row>
    <row r="2974" spans="54:78" x14ac:dyDescent="0.3">
      <c r="BB2974" s="105" t="e">
        <f>VLOOKUP(C2974,#REF!, 2,FALSE)</f>
        <v>#REF!</v>
      </c>
      <c r="BP2974" s="52" t="s">
        <v>7263</v>
      </c>
      <c r="BQ2974" s="52" t="s">
        <v>857</v>
      </c>
      <c r="BR2974" s="52" t="s">
        <v>7264</v>
      </c>
      <c r="BX2974" s="52" t="s">
        <v>7263</v>
      </c>
      <c r="BY2974" s="52" t="s">
        <v>857</v>
      </c>
      <c r="BZ2974" s="52" t="s">
        <v>7264</v>
      </c>
    </row>
    <row r="2975" spans="54:78" x14ac:dyDescent="0.3">
      <c r="BB2975" s="105" t="e">
        <f>VLOOKUP(C2975,#REF!, 2,FALSE)</f>
        <v>#REF!</v>
      </c>
      <c r="BP2975" s="52" t="s">
        <v>1312</v>
      </c>
      <c r="BQ2975" s="52" t="s">
        <v>726</v>
      </c>
      <c r="BR2975" s="52" t="s">
        <v>1700</v>
      </c>
      <c r="BX2975" s="52" t="s">
        <v>1312</v>
      </c>
      <c r="BY2975" s="52" t="s">
        <v>726</v>
      </c>
      <c r="BZ2975" s="52" t="s">
        <v>1700</v>
      </c>
    </row>
    <row r="2976" spans="54:78" x14ac:dyDescent="0.3">
      <c r="BB2976" s="105" t="e">
        <f>VLOOKUP(C2976,#REF!, 2,FALSE)</f>
        <v>#REF!</v>
      </c>
      <c r="BP2976" s="52" t="s">
        <v>7265</v>
      </c>
      <c r="BQ2976" s="52" t="s">
        <v>722</v>
      </c>
      <c r="BR2976" s="52" t="s">
        <v>7266</v>
      </c>
      <c r="BX2976" s="52" t="s">
        <v>7265</v>
      </c>
      <c r="BY2976" s="52" t="s">
        <v>722</v>
      </c>
      <c r="BZ2976" s="52" t="s">
        <v>7266</v>
      </c>
    </row>
    <row r="2977" spans="54:78" x14ac:dyDescent="0.3">
      <c r="BB2977" s="105" t="e">
        <f>VLOOKUP(C2977,#REF!, 2,FALSE)</f>
        <v>#REF!</v>
      </c>
      <c r="BP2977" s="52" t="s">
        <v>100</v>
      </c>
      <c r="BQ2977" s="52" t="s">
        <v>669</v>
      </c>
      <c r="BR2977" s="52" t="s">
        <v>7267</v>
      </c>
      <c r="BX2977" s="52" t="s">
        <v>100</v>
      </c>
      <c r="BY2977" s="52" t="s">
        <v>669</v>
      </c>
      <c r="BZ2977" s="52" t="s">
        <v>7267</v>
      </c>
    </row>
    <row r="2978" spans="54:78" x14ac:dyDescent="0.3">
      <c r="BB2978" s="105" t="e">
        <f>VLOOKUP(C2978,#REF!, 2,FALSE)</f>
        <v>#REF!</v>
      </c>
      <c r="BP2978" s="52" t="s">
        <v>7269</v>
      </c>
      <c r="BQ2978" s="52" t="s">
        <v>3103</v>
      </c>
      <c r="BR2978" s="52" t="s">
        <v>1070</v>
      </c>
      <c r="BX2978" s="52" t="s">
        <v>7269</v>
      </c>
      <c r="BY2978" s="52" t="s">
        <v>3103</v>
      </c>
      <c r="BZ2978" s="52" t="s">
        <v>1070</v>
      </c>
    </row>
    <row r="2979" spans="54:78" x14ac:dyDescent="0.3">
      <c r="BB2979" s="105" t="e">
        <f>VLOOKUP(C2979,#REF!, 2,FALSE)</f>
        <v>#REF!</v>
      </c>
      <c r="BP2979" s="52" t="s">
        <v>7270</v>
      </c>
      <c r="BQ2979" s="52" t="s">
        <v>2988</v>
      </c>
      <c r="BR2979" s="52" t="s">
        <v>704</v>
      </c>
      <c r="BX2979" s="52" t="s">
        <v>7270</v>
      </c>
      <c r="BY2979" s="52" t="s">
        <v>2988</v>
      </c>
      <c r="BZ2979" s="52" t="s">
        <v>704</v>
      </c>
    </row>
    <row r="2980" spans="54:78" x14ac:dyDescent="0.3">
      <c r="BB2980" s="105" t="e">
        <f>VLOOKUP(C2980,#REF!, 2,FALSE)</f>
        <v>#REF!</v>
      </c>
      <c r="BP2980" s="52" t="s">
        <v>7271</v>
      </c>
      <c r="BQ2980" s="52" t="s">
        <v>1350</v>
      </c>
      <c r="BR2980" s="52" t="s">
        <v>699</v>
      </c>
      <c r="BX2980" s="52" t="s">
        <v>7271</v>
      </c>
      <c r="BY2980" s="52" t="s">
        <v>1350</v>
      </c>
      <c r="BZ2980" s="52" t="s">
        <v>699</v>
      </c>
    </row>
    <row r="2981" spans="54:78" x14ac:dyDescent="0.3">
      <c r="BB2981" s="105" t="e">
        <f>VLOOKUP(C2981,#REF!, 2,FALSE)</f>
        <v>#REF!</v>
      </c>
      <c r="BP2981" s="52" t="s">
        <v>7272</v>
      </c>
      <c r="BQ2981" s="52" t="s">
        <v>664</v>
      </c>
      <c r="BR2981" s="52" t="s">
        <v>7273</v>
      </c>
      <c r="BX2981" s="52" t="s">
        <v>7272</v>
      </c>
      <c r="BY2981" s="52" t="s">
        <v>664</v>
      </c>
      <c r="BZ2981" s="52" t="s">
        <v>7273</v>
      </c>
    </row>
    <row r="2982" spans="54:78" x14ac:dyDescent="0.3">
      <c r="BB2982" s="105" t="e">
        <f>VLOOKUP(C2982,#REF!, 2,FALSE)</f>
        <v>#REF!</v>
      </c>
      <c r="BP2982" s="52" t="s">
        <v>101</v>
      </c>
      <c r="BQ2982" s="52" t="s">
        <v>3223</v>
      </c>
      <c r="BR2982" s="52" t="s">
        <v>5317</v>
      </c>
      <c r="BX2982" s="52" t="s">
        <v>101</v>
      </c>
      <c r="BY2982" s="52" t="s">
        <v>3223</v>
      </c>
      <c r="BZ2982" s="52" t="s">
        <v>5317</v>
      </c>
    </row>
    <row r="2983" spans="54:78" x14ac:dyDescent="0.3">
      <c r="BB2983" s="105" t="e">
        <f>VLOOKUP(C2983,#REF!, 2,FALSE)</f>
        <v>#REF!</v>
      </c>
      <c r="BP2983" s="52" t="s">
        <v>7274</v>
      </c>
      <c r="BQ2983" s="52" t="s">
        <v>618</v>
      </c>
      <c r="BR2983" s="52" t="s">
        <v>1746</v>
      </c>
      <c r="BX2983" s="52" t="s">
        <v>7274</v>
      </c>
      <c r="BY2983" s="52" t="s">
        <v>618</v>
      </c>
      <c r="BZ2983" s="52" t="s">
        <v>1746</v>
      </c>
    </row>
    <row r="2984" spans="54:78" x14ac:dyDescent="0.3">
      <c r="BB2984" s="105" t="e">
        <f>VLOOKUP(C2984,#REF!, 2,FALSE)</f>
        <v>#REF!</v>
      </c>
      <c r="BP2984" s="52" t="s">
        <v>7275</v>
      </c>
      <c r="BQ2984" s="52" t="s">
        <v>3103</v>
      </c>
      <c r="BR2984" s="52" t="s">
        <v>864</v>
      </c>
      <c r="BX2984" s="52" t="s">
        <v>7275</v>
      </c>
      <c r="BY2984" s="52" t="s">
        <v>3103</v>
      </c>
      <c r="BZ2984" s="52" t="s">
        <v>864</v>
      </c>
    </row>
    <row r="2985" spans="54:78" x14ac:dyDescent="0.3">
      <c r="BB2985" s="105" t="e">
        <f>VLOOKUP(C2985,#REF!, 2,FALSE)</f>
        <v>#REF!</v>
      </c>
      <c r="BP2985" s="52" t="s">
        <v>1313</v>
      </c>
      <c r="BQ2985" s="52" t="s">
        <v>3223</v>
      </c>
      <c r="BR2985" s="52" t="s">
        <v>4789</v>
      </c>
      <c r="BX2985" s="52" t="s">
        <v>1313</v>
      </c>
      <c r="BY2985" s="52" t="s">
        <v>3223</v>
      </c>
      <c r="BZ2985" s="52" t="s">
        <v>4789</v>
      </c>
    </row>
    <row r="2986" spans="54:78" x14ac:dyDescent="0.3">
      <c r="BB2986" s="105" t="e">
        <f>VLOOKUP(C2986,#REF!, 2,FALSE)</f>
        <v>#REF!</v>
      </c>
      <c r="BP2986" s="52" t="s">
        <v>7276</v>
      </c>
      <c r="BQ2986" s="52" t="s">
        <v>3223</v>
      </c>
      <c r="BR2986" s="52" t="s">
        <v>2993</v>
      </c>
      <c r="BX2986" s="52" t="s">
        <v>7276</v>
      </c>
      <c r="BY2986" s="52" t="s">
        <v>3223</v>
      </c>
      <c r="BZ2986" s="52" t="s">
        <v>2993</v>
      </c>
    </row>
    <row r="2987" spans="54:78" x14ac:dyDescent="0.3">
      <c r="BB2987" s="105" t="e">
        <f>VLOOKUP(C2987,#REF!, 2,FALSE)</f>
        <v>#REF!</v>
      </c>
      <c r="BP2987" s="52" t="s">
        <v>7277</v>
      </c>
      <c r="BQ2987" s="52" t="s">
        <v>672</v>
      </c>
      <c r="BR2987" s="52" t="s">
        <v>2993</v>
      </c>
      <c r="BX2987" s="52" t="s">
        <v>7277</v>
      </c>
      <c r="BY2987" s="52" t="s">
        <v>672</v>
      </c>
      <c r="BZ2987" s="52" t="s">
        <v>2993</v>
      </c>
    </row>
    <row r="2988" spans="54:78" x14ac:dyDescent="0.3">
      <c r="BB2988" s="105" t="e">
        <f>VLOOKUP(C2988,#REF!, 2,FALSE)</f>
        <v>#REF!</v>
      </c>
      <c r="BP2988" s="52" t="s">
        <v>7278</v>
      </c>
      <c r="BQ2988" s="52" t="s">
        <v>2993</v>
      </c>
      <c r="BR2988" s="52" t="s">
        <v>2993</v>
      </c>
      <c r="BX2988" s="52" t="s">
        <v>7278</v>
      </c>
      <c r="BY2988" s="52" t="s">
        <v>2993</v>
      </c>
      <c r="BZ2988" s="52" t="s">
        <v>2993</v>
      </c>
    </row>
    <row r="2989" spans="54:78" x14ac:dyDescent="0.3">
      <c r="BB2989" s="105" t="e">
        <f>VLOOKUP(C2989,#REF!, 2,FALSE)</f>
        <v>#REF!</v>
      </c>
      <c r="BP2989" s="52" t="s">
        <v>7279</v>
      </c>
      <c r="BQ2989" s="52" t="s">
        <v>3099</v>
      </c>
      <c r="BR2989" s="52" t="s">
        <v>2993</v>
      </c>
      <c r="BX2989" s="52" t="s">
        <v>7279</v>
      </c>
      <c r="BY2989" s="52" t="s">
        <v>3099</v>
      </c>
      <c r="BZ2989" s="52" t="s">
        <v>2993</v>
      </c>
    </row>
    <row r="2990" spans="54:78" x14ac:dyDescent="0.3">
      <c r="BB2990" s="105" t="e">
        <f>VLOOKUP(C2990,#REF!, 2,FALSE)</f>
        <v>#REF!</v>
      </c>
      <c r="BP2990" s="52" t="s">
        <v>7280</v>
      </c>
      <c r="BQ2990" s="52" t="s">
        <v>668</v>
      </c>
      <c r="BR2990" s="52" t="s">
        <v>6776</v>
      </c>
      <c r="BX2990" s="52" t="s">
        <v>7280</v>
      </c>
      <c r="BY2990" s="52" t="s">
        <v>668</v>
      </c>
      <c r="BZ2990" s="52" t="s">
        <v>6776</v>
      </c>
    </row>
    <row r="2991" spans="54:78" x14ac:dyDescent="0.3">
      <c r="BB2991" s="105" t="e">
        <f>VLOOKUP(C2991,#REF!, 2,FALSE)</f>
        <v>#REF!</v>
      </c>
      <c r="BP2991" s="52" t="s">
        <v>7283</v>
      </c>
      <c r="BQ2991" s="52" t="s">
        <v>3223</v>
      </c>
      <c r="BR2991" s="52" t="s">
        <v>5765</v>
      </c>
      <c r="BX2991" s="52" t="s">
        <v>7283</v>
      </c>
      <c r="BY2991" s="52" t="s">
        <v>3223</v>
      </c>
      <c r="BZ2991" s="52" t="s">
        <v>5765</v>
      </c>
    </row>
    <row r="2992" spans="54:78" x14ac:dyDescent="0.3">
      <c r="BB2992" s="105" t="e">
        <f>VLOOKUP(C2992,#REF!, 2,FALSE)</f>
        <v>#REF!</v>
      </c>
      <c r="BP2992" s="52" t="s">
        <v>7284</v>
      </c>
      <c r="BQ2992" s="52" t="s">
        <v>3019</v>
      </c>
      <c r="BR2992" s="52" t="s">
        <v>7285</v>
      </c>
      <c r="BX2992" s="52" t="s">
        <v>7284</v>
      </c>
      <c r="BY2992" s="52" t="s">
        <v>3019</v>
      </c>
      <c r="BZ2992" s="52" t="s">
        <v>7285</v>
      </c>
    </row>
    <row r="2993" spans="54:78" x14ac:dyDescent="0.3">
      <c r="BB2993" s="105" t="e">
        <f>VLOOKUP(C2993,#REF!, 2,FALSE)</f>
        <v>#REF!</v>
      </c>
      <c r="BP2993" s="52" t="s">
        <v>7286</v>
      </c>
      <c r="BQ2993" s="52" t="s">
        <v>3223</v>
      </c>
      <c r="BR2993" s="52" t="s">
        <v>7287</v>
      </c>
      <c r="BX2993" s="52" t="s">
        <v>7286</v>
      </c>
      <c r="BY2993" s="52" t="s">
        <v>3223</v>
      </c>
      <c r="BZ2993" s="52" t="s">
        <v>7287</v>
      </c>
    </row>
    <row r="2994" spans="54:78" x14ac:dyDescent="0.3">
      <c r="BB2994" s="105" t="e">
        <f>VLOOKUP(C2994,#REF!, 2,FALSE)</f>
        <v>#REF!</v>
      </c>
      <c r="BP2994" s="52" t="s">
        <v>7288</v>
      </c>
      <c r="BQ2994" s="52" t="s">
        <v>3016</v>
      </c>
      <c r="BR2994" s="52" t="s">
        <v>7289</v>
      </c>
      <c r="BX2994" s="52" t="s">
        <v>7288</v>
      </c>
      <c r="BY2994" s="52" t="s">
        <v>3016</v>
      </c>
      <c r="BZ2994" s="52" t="s">
        <v>7289</v>
      </c>
    </row>
    <row r="2995" spans="54:78" x14ac:dyDescent="0.3">
      <c r="BB2995" s="105" t="e">
        <f>VLOOKUP(C2995,#REF!, 2,FALSE)</f>
        <v>#REF!</v>
      </c>
      <c r="BP2995" s="52" t="s">
        <v>7290</v>
      </c>
      <c r="BQ2995" s="52" t="s">
        <v>668</v>
      </c>
      <c r="BR2995" s="52" t="s">
        <v>7291</v>
      </c>
      <c r="BX2995" s="52" t="s">
        <v>7290</v>
      </c>
      <c r="BY2995" s="52" t="s">
        <v>668</v>
      </c>
      <c r="BZ2995" s="52" t="s">
        <v>7291</v>
      </c>
    </row>
    <row r="2996" spans="54:78" x14ac:dyDescent="0.3">
      <c r="BB2996" s="105" t="e">
        <f>VLOOKUP(C2996,#REF!, 2,FALSE)</f>
        <v>#REF!</v>
      </c>
      <c r="BP2996" s="52" t="s">
        <v>7292</v>
      </c>
      <c r="BQ2996" s="52" t="s">
        <v>3019</v>
      </c>
      <c r="BR2996" s="52" t="s">
        <v>7293</v>
      </c>
      <c r="BX2996" s="52" t="s">
        <v>7292</v>
      </c>
      <c r="BY2996" s="52" t="s">
        <v>3019</v>
      </c>
      <c r="BZ2996" s="52" t="s">
        <v>7293</v>
      </c>
    </row>
    <row r="2997" spans="54:78" x14ac:dyDescent="0.3">
      <c r="BB2997" s="105" t="e">
        <f>VLOOKUP(C2997,#REF!, 2,FALSE)</f>
        <v>#REF!</v>
      </c>
      <c r="BP2997" s="52" t="s">
        <v>7294</v>
      </c>
      <c r="BQ2997" s="52" t="s">
        <v>1350</v>
      </c>
      <c r="BR2997" s="52" t="s">
        <v>4476</v>
      </c>
      <c r="BX2997" s="52" t="s">
        <v>7294</v>
      </c>
      <c r="BY2997" s="52" t="s">
        <v>1350</v>
      </c>
      <c r="BZ2997" s="52" t="s">
        <v>4476</v>
      </c>
    </row>
    <row r="2998" spans="54:78" x14ac:dyDescent="0.3">
      <c r="BB2998" s="105" t="e">
        <f>VLOOKUP(C2998,#REF!, 2,FALSE)</f>
        <v>#REF!</v>
      </c>
      <c r="BP2998" s="52" t="s">
        <v>7296</v>
      </c>
      <c r="BQ2998" s="52" t="s">
        <v>3103</v>
      </c>
      <c r="BR2998" s="52" t="s">
        <v>2899</v>
      </c>
      <c r="BX2998" s="52" t="s">
        <v>7296</v>
      </c>
      <c r="BY2998" s="52" t="s">
        <v>3103</v>
      </c>
      <c r="BZ2998" s="52" t="s">
        <v>2899</v>
      </c>
    </row>
    <row r="2999" spans="54:78" x14ac:dyDescent="0.3">
      <c r="BB2999" s="105" t="e">
        <f>VLOOKUP(C2999,#REF!, 2,FALSE)</f>
        <v>#REF!</v>
      </c>
      <c r="BP2999" s="52" t="s">
        <v>7297</v>
      </c>
      <c r="BQ2999" s="52" t="s">
        <v>636</v>
      </c>
      <c r="BR2999" s="52" t="s">
        <v>7298</v>
      </c>
      <c r="BX2999" s="52" t="s">
        <v>7297</v>
      </c>
      <c r="BY2999" s="52" t="s">
        <v>636</v>
      </c>
      <c r="BZ2999" s="52" t="s">
        <v>7298</v>
      </c>
    </row>
    <row r="3000" spans="54:78" x14ac:dyDescent="0.3">
      <c r="BB3000" s="105" t="e">
        <f>VLOOKUP(C3000,#REF!, 2,FALSE)</f>
        <v>#REF!</v>
      </c>
      <c r="BP3000" s="52" t="s">
        <v>7299</v>
      </c>
      <c r="BQ3000" s="52" t="s">
        <v>3019</v>
      </c>
      <c r="BR3000" s="52" t="s">
        <v>5399</v>
      </c>
      <c r="BX3000" s="52" t="s">
        <v>7299</v>
      </c>
      <c r="BY3000" s="52" t="s">
        <v>3019</v>
      </c>
      <c r="BZ3000" s="52" t="s">
        <v>5399</v>
      </c>
    </row>
    <row r="3001" spans="54:78" x14ac:dyDescent="0.3">
      <c r="BB3001" s="105" t="e">
        <f>VLOOKUP(C3001,#REF!, 2,FALSE)</f>
        <v>#REF!</v>
      </c>
      <c r="BP3001" s="52" t="s">
        <v>7301</v>
      </c>
      <c r="BQ3001" s="52" t="s">
        <v>1147</v>
      </c>
      <c r="BR3001" s="52" t="s">
        <v>7302</v>
      </c>
      <c r="BX3001" s="52" t="s">
        <v>7301</v>
      </c>
      <c r="BY3001" s="52" t="s">
        <v>1147</v>
      </c>
      <c r="BZ3001" s="52" t="s">
        <v>7302</v>
      </c>
    </row>
    <row r="3002" spans="54:78" x14ac:dyDescent="0.3">
      <c r="BB3002" s="105" t="e">
        <f>VLOOKUP(C3002,#REF!, 2,FALSE)</f>
        <v>#REF!</v>
      </c>
      <c r="BP3002" s="52" t="s">
        <v>7303</v>
      </c>
      <c r="BQ3002" s="52" t="s">
        <v>17035</v>
      </c>
      <c r="BR3002" s="52" t="s">
        <v>6997</v>
      </c>
      <c r="BX3002" s="52" t="s">
        <v>7303</v>
      </c>
      <c r="BY3002" s="52" t="s">
        <v>17035</v>
      </c>
      <c r="BZ3002" s="52" t="s">
        <v>6997</v>
      </c>
    </row>
    <row r="3003" spans="54:78" x14ac:dyDescent="0.3">
      <c r="BB3003" s="105" t="e">
        <f>VLOOKUP(C3003,#REF!, 2,FALSE)</f>
        <v>#REF!</v>
      </c>
      <c r="BP3003" s="52" t="s">
        <v>7305</v>
      </c>
      <c r="BQ3003" s="52" t="s">
        <v>857</v>
      </c>
      <c r="BR3003" s="52" t="s">
        <v>7306</v>
      </c>
      <c r="BX3003" s="52" t="s">
        <v>7305</v>
      </c>
      <c r="BY3003" s="52" t="s">
        <v>857</v>
      </c>
      <c r="BZ3003" s="52" t="s">
        <v>7306</v>
      </c>
    </row>
    <row r="3004" spans="54:78" x14ac:dyDescent="0.3">
      <c r="BB3004" s="105" t="e">
        <f>VLOOKUP(C3004,#REF!, 2,FALSE)</f>
        <v>#REF!</v>
      </c>
      <c r="BP3004" s="52" t="s">
        <v>7307</v>
      </c>
      <c r="BQ3004" s="52" t="s">
        <v>857</v>
      </c>
      <c r="BR3004" s="52" t="s">
        <v>2993</v>
      </c>
      <c r="BX3004" s="52" t="s">
        <v>7307</v>
      </c>
      <c r="BY3004" s="52" t="s">
        <v>857</v>
      </c>
      <c r="BZ3004" s="52" t="s">
        <v>2993</v>
      </c>
    </row>
    <row r="3005" spans="54:78" x14ac:dyDescent="0.3">
      <c r="BB3005" s="105" t="e">
        <f>VLOOKUP(C3005,#REF!, 2,FALSE)</f>
        <v>#REF!</v>
      </c>
      <c r="BP3005" s="52" t="s">
        <v>7308</v>
      </c>
      <c r="BQ3005" s="52" t="s">
        <v>3019</v>
      </c>
      <c r="BR3005" s="52" t="s">
        <v>7309</v>
      </c>
      <c r="BX3005" s="52" t="s">
        <v>7308</v>
      </c>
      <c r="BY3005" s="52" t="s">
        <v>3019</v>
      </c>
      <c r="BZ3005" s="52" t="s">
        <v>7309</v>
      </c>
    </row>
    <row r="3006" spans="54:78" x14ac:dyDescent="0.3">
      <c r="BB3006" s="105" t="e">
        <f>VLOOKUP(C3006,#REF!, 2,FALSE)</f>
        <v>#REF!</v>
      </c>
      <c r="BP3006" s="52" t="s">
        <v>7310</v>
      </c>
      <c r="BQ3006" s="52" t="s">
        <v>667</v>
      </c>
      <c r="BR3006" s="52" t="s">
        <v>7311</v>
      </c>
      <c r="BX3006" s="52" t="s">
        <v>7310</v>
      </c>
      <c r="BY3006" s="52" t="s">
        <v>667</v>
      </c>
      <c r="BZ3006" s="52" t="s">
        <v>7311</v>
      </c>
    </row>
    <row r="3007" spans="54:78" x14ac:dyDescent="0.3">
      <c r="BB3007" s="105" t="e">
        <f>VLOOKUP(C3007,#REF!, 2,FALSE)</f>
        <v>#REF!</v>
      </c>
      <c r="BP3007" s="52" t="s">
        <v>7312</v>
      </c>
      <c r="BQ3007" s="52" t="s">
        <v>3223</v>
      </c>
      <c r="BR3007" s="52" t="s">
        <v>2762</v>
      </c>
      <c r="BX3007" s="52" t="s">
        <v>7312</v>
      </c>
      <c r="BY3007" s="52" t="s">
        <v>3223</v>
      </c>
      <c r="BZ3007" s="52" t="s">
        <v>2762</v>
      </c>
    </row>
    <row r="3008" spans="54:78" x14ac:dyDescent="0.3">
      <c r="BB3008" s="105" t="e">
        <f>VLOOKUP(C3008,#REF!, 2,FALSE)</f>
        <v>#REF!</v>
      </c>
      <c r="BP3008" s="52" t="s">
        <v>7313</v>
      </c>
      <c r="BQ3008" s="52" t="s">
        <v>2993</v>
      </c>
      <c r="BR3008" s="52" t="s">
        <v>2993</v>
      </c>
      <c r="BX3008" s="52" t="s">
        <v>7313</v>
      </c>
      <c r="BY3008" s="52" t="s">
        <v>2993</v>
      </c>
      <c r="BZ3008" s="52" t="s">
        <v>2993</v>
      </c>
    </row>
    <row r="3009" spans="54:78" x14ac:dyDescent="0.3">
      <c r="BB3009" s="105" t="e">
        <f>VLOOKUP(C3009,#REF!, 2,FALSE)</f>
        <v>#REF!</v>
      </c>
      <c r="BP3009" s="52" t="s">
        <v>1314</v>
      </c>
      <c r="BQ3009" s="52" t="s">
        <v>870</v>
      </c>
      <c r="BR3009" s="52" t="s">
        <v>7314</v>
      </c>
      <c r="BX3009" s="52" t="s">
        <v>1314</v>
      </c>
      <c r="BY3009" s="52" t="s">
        <v>870</v>
      </c>
      <c r="BZ3009" s="52" t="s">
        <v>7314</v>
      </c>
    </row>
    <row r="3010" spans="54:78" x14ac:dyDescent="0.3">
      <c r="BB3010" s="105" t="e">
        <f>VLOOKUP(C3010,#REF!, 2,FALSE)</f>
        <v>#REF!</v>
      </c>
      <c r="BP3010" s="52" t="s">
        <v>7315</v>
      </c>
      <c r="BQ3010" s="52" t="s">
        <v>17035</v>
      </c>
      <c r="BR3010" s="52" t="s">
        <v>7316</v>
      </c>
      <c r="BX3010" s="52" t="s">
        <v>7315</v>
      </c>
      <c r="BY3010" s="52" t="s">
        <v>17035</v>
      </c>
      <c r="BZ3010" s="52" t="s">
        <v>7316</v>
      </c>
    </row>
    <row r="3011" spans="54:78" x14ac:dyDescent="0.3">
      <c r="BB3011" s="105" t="e">
        <f>VLOOKUP(C3011,#REF!, 2,FALSE)</f>
        <v>#REF!</v>
      </c>
      <c r="BP3011" s="52" t="s">
        <v>1315</v>
      </c>
      <c r="BQ3011" s="52" t="s">
        <v>17035</v>
      </c>
      <c r="BR3011" s="52" t="s">
        <v>7317</v>
      </c>
      <c r="BX3011" s="52" t="s">
        <v>1315</v>
      </c>
      <c r="BY3011" s="52" t="s">
        <v>17035</v>
      </c>
      <c r="BZ3011" s="52" t="s">
        <v>7317</v>
      </c>
    </row>
    <row r="3012" spans="54:78" x14ac:dyDescent="0.3">
      <c r="BB3012" s="105" t="e">
        <f>VLOOKUP(C3012,#REF!, 2,FALSE)</f>
        <v>#REF!</v>
      </c>
      <c r="BP3012" s="52" t="s">
        <v>1316</v>
      </c>
      <c r="BQ3012" s="52" t="s">
        <v>17035</v>
      </c>
      <c r="BR3012" s="52" t="s">
        <v>1387</v>
      </c>
      <c r="BX3012" s="52" t="s">
        <v>1316</v>
      </c>
      <c r="BY3012" s="52" t="s">
        <v>17035</v>
      </c>
      <c r="BZ3012" s="52" t="s">
        <v>1387</v>
      </c>
    </row>
    <row r="3013" spans="54:78" x14ac:dyDescent="0.3">
      <c r="BB3013" s="105" t="e">
        <f>VLOOKUP(C3013,#REF!, 2,FALSE)</f>
        <v>#REF!</v>
      </c>
      <c r="BP3013" s="52" t="s">
        <v>7318</v>
      </c>
      <c r="BQ3013" s="52" t="s">
        <v>3223</v>
      </c>
      <c r="BR3013" s="52" t="s">
        <v>7319</v>
      </c>
      <c r="BX3013" s="52" t="s">
        <v>7318</v>
      </c>
      <c r="BY3013" s="52" t="s">
        <v>3223</v>
      </c>
      <c r="BZ3013" s="52" t="s">
        <v>7319</v>
      </c>
    </row>
    <row r="3014" spans="54:78" x14ac:dyDescent="0.3">
      <c r="BB3014" s="105" t="e">
        <f>VLOOKUP(C3014,#REF!, 2,FALSE)</f>
        <v>#REF!</v>
      </c>
      <c r="BP3014" s="52" t="s">
        <v>1317</v>
      </c>
      <c r="BQ3014" s="52" t="s">
        <v>3223</v>
      </c>
      <c r="BR3014" s="52" t="s">
        <v>1008</v>
      </c>
      <c r="BX3014" s="52" t="s">
        <v>1317</v>
      </c>
      <c r="BY3014" s="52" t="s">
        <v>3223</v>
      </c>
      <c r="BZ3014" s="52" t="s">
        <v>1008</v>
      </c>
    </row>
    <row r="3015" spans="54:78" x14ac:dyDescent="0.3">
      <c r="BB3015" s="105" t="e">
        <f>VLOOKUP(C3015,#REF!, 2,FALSE)</f>
        <v>#REF!</v>
      </c>
      <c r="BP3015" s="52" t="s">
        <v>7320</v>
      </c>
      <c r="BQ3015" s="52" t="s">
        <v>722</v>
      </c>
      <c r="BR3015" s="52" t="s">
        <v>7321</v>
      </c>
      <c r="BX3015" s="52" t="s">
        <v>7320</v>
      </c>
      <c r="BY3015" s="52" t="s">
        <v>722</v>
      </c>
      <c r="BZ3015" s="52" t="s">
        <v>7321</v>
      </c>
    </row>
    <row r="3016" spans="54:78" x14ac:dyDescent="0.3">
      <c r="BB3016" s="105" t="e">
        <f>VLOOKUP(C3016,#REF!, 2,FALSE)</f>
        <v>#REF!</v>
      </c>
      <c r="BP3016" s="52" t="s">
        <v>7322</v>
      </c>
      <c r="BQ3016" s="52" t="s">
        <v>3059</v>
      </c>
      <c r="BR3016" s="52" t="s">
        <v>7323</v>
      </c>
      <c r="BX3016" s="52" t="s">
        <v>7322</v>
      </c>
      <c r="BY3016" s="52" t="s">
        <v>3059</v>
      </c>
      <c r="BZ3016" s="52" t="s">
        <v>7323</v>
      </c>
    </row>
    <row r="3017" spans="54:78" x14ac:dyDescent="0.3">
      <c r="BB3017" s="105" t="e">
        <f>VLOOKUP(C3017,#REF!, 2,FALSE)</f>
        <v>#REF!</v>
      </c>
      <c r="BP3017" s="52" t="s">
        <v>7324</v>
      </c>
      <c r="BQ3017" s="52" t="s">
        <v>3223</v>
      </c>
      <c r="BR3017" s="52" t="s">
        <v>7325</v>
      </c>
      <c r="BX3017" s="52" t="s">
        <v>7324</v>
      </c>
      <c r="BY3017" s="52" t="s">
        <v>3223</v>
      </c>
      <c r="BZ3017" s="52" t="s">
        <v>7325</v>
      </c>
    </row>
    <row r="3018" spans="54:78" x14ac:dyDescent="0.3">
      <c r="BB3018" s="105" t="e">
        <f>VLOOKUP(C3018,#REF!, 2,FALSE)</f>
        <v>#REF!</v>
      </c>
      <c r="BP3018" s="52" t="s">
        <v>7326</v>
      </c>
      <c r="BQ3018" s="52" t="s">
        <v>673</v>
      </c>
      <c r="BR3018" s="52" t="s">
        <v>7327</v>
      </c>
      <c r="BX3018" s="52" t="s">
        <v>7326</v>
      </c>
      <c r="BY3018" s="52" t="s">
        <v>673</v>
      </c>
      <c r="BZ3018" s="52" t="s">
        <v>7327</v>
      </c>
    </row>
    <row r="3019" spans="54:78" x14ac:dyDescent="0.3">
      <c r="BB3019" s="105" t="e">
        <f>VLOOKUP(C3019,#REF!, 2,FALSE)</f>
        <v>#REF!</v>
      </c>
      <c r="BP3019" s="52" t="s">
        <v>7328</v>
      </c>
      <c r="BQ3019" s="52" t="s">
        <v>663</v>
      </c>
      <c r="BR3019" s="52" t="s">
        <v>6811</v>
      </c>
      <c r="BX3019" s="52" t="s">
        <v>7328</v>
      </c>
      <c r="BY3019" s="52" t="s">
        <v>663</v>
      </c>
      <c r="BZ3019" s="52" t="s">
        <v>6811</v>
      </c>
    </row>
    <row r="3020" spans="54:78" x14ac:dyDescent="0.3">
      <c r="BB3020" s="105" t="e">
        <f>VLOOKUP(C3020,#REF!, 2,FALSE)</f>
        <v>#REF!</v>
      </c>
      <c r="BP3020" s="52" t="s">
        <v>7329</v>
      </c>
      <c r="BQ3020" s="52" t="s">
        <v>1350</v>
      </c>
      <c r="BR3020" s="52" t="s">
        <v>7331</v>
      </c>
      <c r="BX3020" s="52" t="s">
        <v>7329</v>
      </c>
      <c r="BY3020" s="52" t="s">
        <v>1350</v>
      </c>
      <c r="BZ3020" s="52" t="s">
        <v>7331</v>
      </c>
    </row>
    <row r="3021" spans="54:78" x14ac:dyDescent="0.3">
      <c r="BB3021" s="105" t="e">
        <f>VLOOKUP(C3021,#REF!, 2,FALSE)</f>
        <v>#REF!</v>
      </c>
      <c r="BP3021" s="52" t="s">
        <v>7332</v>
      </c>
      <c r="BQ3021" s="52" t="s">
        <v>1350</v>
      </c>
      <c r="BR3021" s="52" t="s">
        <v>7334</v>
      </c>
      <c r="BX3021" s="52" t="s">
        <v>7332</v>
      </c>
      <c r="BY3021" s="52" t="s">
        <v>1350</v>
      </c>
      <c r="BZ3021" s="52" t="s">
        <v>7334</v>
      </c>
    </row>
    <row r="3022" spans="54:78" x14ac:dyDescent="0.3">
      <c r="BB3022" s="105" t="e">
        <f>VLOOKUP(C3022,#REF!, 2,FALSE)</f>
        <v>#REF!</v>
      </c>
      <c r="BP3022" s="52" t="s">
        <v>7335</v>
      </c>
      <c r="BQ3022" s="52" t="s">
        <v>1350</v>
      </c>
      <c r="BR3022" s="52" t="s">
        <v>4293</v>
      </c>
      <c r="BX3022" s="52" t="s">
        <v>7335</v>
      </c>
      <c r="BY3022" s="52" t="s">
        <v>1350</v>
      </c>
      <c r="BZ3022" s="52" t="s">
        <v>4293</v>
      </c>
    </row>
    <row r="3023" spans="54:78" x14ac:dyDescent="0.3">
      <c r="BB3023" s="105" t="e">
        <f>VLOOKUP(C3023,#REF!, 2,FALSE)</f>
        <v>#REF!</v>
      </c>
      <c r="BP3023" s="52" t="s">
        <v>7336</v>
      </c>
      <c r="BQ3023" s="52" t="s">
        <v>633</v>
      </c>
      <c r="BR3023" s="52" t="s">
        <v>7337</v>
      </c>
      <c r="BX3023" s="52" t="s">
        <v>7336</v>
      </c>
      <c r="BY3023" s="52" t="s">
        <v>633</v>
      </c>
      <c r="BZ3023" s="52" t="s">
        <v>7337</v>
      </c>
    </row>
    <row r="3024" spans="54:78" x14ac:dyDescent="0.3">
      <c r="BB3024" s="105" t="e">
        <f>VLOOKUP(C3024,#REF!, 2,FALSE)</f>
        <v>#REF!</v>
      </c>
      <c r="BP3024" s="52" t="s">
        <v>7338</v>
      </c>
      <c r="BQ3024" s="52" t="s">
        <v>642</v>
      </c>
      <c r="BR3024" s="52" t="s">
        <v>7339</v>
      </c>
      <c r="BX3024" s="52" t="s">
        <v>7338</v>
      </c>
      <c r="BY3024" s="52" t="s">
        <v>642</v>
      </c>
      <c r="BZ3024" s="52" t="s">
        <v>7339</v>
      </c>
    </row>
    <row r="3025" spans="54:78" x14ac:dyDescent="0.3">
      <c r="BB3025" s="105" t="e">
        <f>VLOOKUP(C3025,#REF!, 2,FALSE)</f>
        <v>#REF!</v>
      </c>
      <c r="BP3025" s="52" t="s">
        <v>7340</v>
      </c>
      <c r="BQ3025" s="52" t="s">
        <v>17047</v>
      </c>
      <c r="BR3025" s="52" t="s">
        <v>1338</v>
      </c>
      <c r="BX3025" s="52" t="s">
        <v>7340</v>
      </c>
      <c r="BY3025" s="52" t="s">
        <v>17047</v>
      </c>
      <c r="BZ3025" s="52" t="s">
        <v>1338</v>
      </c>
    </row>
    <row r="3026" spans="54:78" x14ac:dyDescent="0.3">
      <c r="BB3026" s="105" t="e">
        <f>VLOOKUP(C3026,#REF!, 2,FALSE)</f>
        <v>#REF!</v>
      </c>
      <c r="BP3026" s="52" t="s">
        <v>7341</v>
      </c>
      <c r="BQ3026" s="52" t="s">
        <v>707</v>
      </c>
      <c r="BR3026" s="52" t="s">
        <v>1841</v>
      </c>
      <c r="BX3026" s="52" t="s">
        <v>7341</v>
      </c>
      <c r="BY3026" s="52" t="s">
        <v>707</v>
      </c>
      <c r="BZ3026" s="52" t="s">
        <v>1841</v>
      </c>
    </row>
    <row r="3027" spans="54:78" x14ac:dyDescent="0.3">
      <c r="BB3027" s="105" t="e">
        <f>VLOOKUP(C3027,#REF!, 2,FALSE)</f>
        <v>#REF!</v>
      </c>
      <c r="BP3027" s="52" t="s">
        <v>7342</v>
      </c>
      <c r="BQ3027" s="52" t="s">
        <v>630</v>
      </c>
      <c r="BR3027" s="52" t="s">
        <v>7343</v>
      </c>
      <c r="BX3027" s="52" t="s">
        <v>7342</v>
      </c>
      <c r="BY3027" s="52" t="s">
        <v>630</v>
      </c>
      <c r="BZ3027" s="52" t="s">
        <v>7343</v>
      </c>
    </row>
    <row r="3028" spans="54:78" x14ac:dyDescent="0.3">
      <c r="BB3028" s="105" t="e">
        <f>VLOOKUP(C3028,#REF!, 2,FALSE)</f>
        <v>#REF!</v>
      </c>
      <c r="BP3028" s="52" t="s">
        <v>7344</v>
      </c>
      <c r="BQ3028" s="52" t="s">
        <v>3059</v>
      </c>
      <c r="BR3028" s="52" t="s">
        <v>7345</v>
      </c>
      <c r="BX3028" s="52" t="s">
        <v>7344</v>
      </c>
      <c r="BY3028" s="52" t="s">
        <v>3059</v>
      </c>
      <c r="BZ3028" s="52" t="s">
        <v>7345</v>
      </c>
    </row>
    <row r="3029" spans="54:78" x14ac:dyDescent="0.3">
      <c r="BB3029" s="105" t="e">
        <f>VLOOKUP(C3029,#REF!, 2,FALSE)</f>
        <v>#REF!</v>
      </c>
      <c r="BP3029" s="52" t="s">
        <v>7346</v>
      </c>
      <c r="BQ3029" s="52" t="s">
        <v>642</v>
      </c>
      <c r="BR3029" s="52" t="s">
        <v>778</v>
      </c>
      <c r="BX3029" s="52" t="s">
        <v>7346</v>
      </c>
      <c r="BY3029" s="52" t="s">
        <v>642</v>
      </c>
      <c r="BZ3029" s="52" t="s">
        <v>778</v>
      </c>
    </row>
    <row r="3030" spans="54:78" x14ac:dyDescent="0.3">
      <c r="BB3030" s="105" t="e">
        <f>VLOOKUP(C3030,#REF!, 2,FALSE)</f>
        <v>#REF!</v>
      </c>
      <c r="BP3030" s="52" t="s">
        <v>7347</v>
      </c>
      <c r="BQ3030" s="52" t="s">
        <v>1350</v>
      </c>
      <c r="BR3030" s="52" t="s">
        <v>7348</v>
      </c>
      <c r="BX3030" s="52" t="s">
        <v>7347</v>
      </c>
      <c r="BY3030" s="52" t="s">
        <v>1350</v>
      </c>
      <c r="BZ3030" s="52" t="s">
        <v>7348</v>
      </c>
    </row>
    <row r="3031" spans="54:78" x14ac:dyDescent="0.3">
      <c r="BB3031" s="105" t="e">
        <f>VLOOKUP(C3031,#REF!, 2,FALSE)</f>
        <v>#REF!</v>
      </c>
      <c r="BP3031" s="52" t="s">
        <v>7349</v>
      </c>
      <c r="BQ3031" s="52" t="s">
        <v>726</v>
      </c>
      <c r="BR3031" s="52" t="s">
        <v>1606</v>
      </c>
      <c r="BX3031" s="52" t="s">
        <v>7349</v>
      </c>
      <c r="BY3031" s="52" t="s">
        <v>726</v>
      </c>
      <c r="BZ3031" s="52" t="s">
        <v>1606</v>
      </c>
    </row>
    <row r="3032" spans="54:78" x14ac:dyDescent="0.3">
      <c r="BB3032" s="105" t="e">
        <f>VLOOKUP(C3032,#REF!, 2,FALSE)</f>
        <v>#REF!</v>
      </c>
      <c r="BP3032" s="52" t="s">
        <v>7350</v>
      </c>
      <c r="BQ3032" s="52" t="s">
        <v>3103</v>
      </c>
      <c r="BR3032" s="52" t="s">
        <v>7351</v>
      </c>
      <c r="BX3032" s="52" t="s">
        <v>7350</v>
      </c>
      <c r="BY3032" s="52" t="s">
        <v>3103</v>
      </c>
      <c r="BZ3032" s="52" t="s">
        <v>7351</v>
      </c>
    </row>
    <row r="3033" spans="54:78" x14ac:dyDescent="0.3">
      <c r="BB3033" s="105" t="e">
        <f>VLOOKUP(C3033,#REF!, 2,FALSE)</f>
        <v>#REF!</v>
      </c>
      <c r="BP3033" s="52" t="s">
        <v>7352</v>
      </c>
      <c r="BQ3033" s="52" t="s">
        <v>3223</v>
      </c>
      <c r="BR3033" s="52" t="s">
        <v>7354</v>
      </c>
      <c r="BX3033" s="52" t="s">
        <v>7352</v>
      </c>
      <c r="BY3033" s="52" t="s">
        <v>3223</v>
      </c>
      <c r="BZ3033" s="52" t="s">
        <v>7354</v>
      </c>
    </row>
    <row r="3034" spans="54:78" x14ac:dyDescent="0.3">
      <c r="BB3034" s="105" t="e">
        <f>VLOOKUP(C3034,#REF!, 2,FALSE)</f>
        <v>#REF!</v>
      </c>
      <c r="BP3034" s="52" t="s">
        <v>7355</v>
      </c>
      <c r="BQ3034" s="52" t="s">
        <v>2993</v>
      </c>
      <c r="BR3034" s="52" t="s">
        <v>2993</v>
      </c>
      <c r="BX3034" s="52" t="s">
        <v>7355</v>
      </c>
      <c r="BY3034" s="52" t="s">
        <v>2993</v>
      </c>
      <c r="BZ3034" s="52" t="s">
        <v>2993</v>
      </c>
    </row>
    <row r="3035" spans="54:78" x14ac:dyDescent="0.3">
      <c r="BB3035" s="105" t="e">
        <f>VLOOKUP(C3035,#REF!, 2,FALSE)</f>
        <v>#REF!</v>
      </c>
      <c r="BP3035" s="52" t="s">
        <v>1318</v>
      </c>
      <c r="BQ3035" s="52" t="s">
        <v>3223</v>
      </c>
      <c r="BR3035" s="52" t="s">
        <v>7356</v>
      </c>
      <c r="BX3035" s="52" t="s">
        <v>1318</v>
      </c>
      <c r="BY3035" s="52" t="s">
        <v>3223</v>
      </c>
      <c r="BZ3035" s="52" t="s">
        <v>7356</v>
      </c>
    </row>
    <row r="3036" spans="54:78" x14ac:dyDescent="0.3">
      <c r="BB3036" s="105" t="e">
        <f>VLOOKUP(C3036,#REF!, 2,FALSE)</f>
        <v>#REF!</v>
      </c>
      <c r="BP3036" s="52" t="s">
        <v>7357</v>
      </c>
      <c r="BQ3036" s="52" t="s">
        <v>1147</v>
      </c>
      <c r="BR3036" s="52" t="s">
        <v>2201</v>
      </c>
      <c r="BX3036" s="52" t="s">
        <v>7357</v>
      </c>
      <c r="BY3036" s="52" t="s">
        <v>1147</v>
      </c>
      <c r="BZ3036" s="52" t="s">
        <v>2201</v>
      </c>
    </row>
    <row r="3037" spans="54:78" x14ac:dyDescent="0.3">
      <c r="BB3037" s="105" t="e">
        <f>VLOOKUP(C3037,#REF!, 2,FALSE)</f>
        <v>#REF!</v>
      </c>
      <c r="BP3037" s="52" t="s">
        <v>7358</v>
      </c>
      <c r="BQ3037" s="52" t="s">
        <v>1350</v>
      </c>
      <c r="BR3037" s="52" t="s">
        <v>1742</v>
      </c>
      <c r="BX3037" s="52" t="s">
        <v>7358</v>
      </c>
      <c r="BY3037" s="52" t="s">
        <v>1350</v>
      </c>
      <c r="BZ3037" s="52" t="s">
        <v>1742</v>
      </c>
    </row>
    <row r="3038" spans="54:78" x14ac:dyDescent="0.3">
      <c r="BB3038" s="105" t="e">
        <f>VLOOKUP(C3038,#REF!, 2,FALSE)</f>
        <v>#REF!</v>
      </c>
      <c r="BP3038" s="52" t="s">
        <v>7359</v>
      </c>
      <c r="BQ3038" s="52" t="s">
        <v>1350</v>
      </c>
      <c r="BR3038" s="52" t="s">
        <v>7360</v>
      </c>
      <c r="BX3038" s="52" t="s">
        <v>7359</v>
      </c>
      <c r="BY3038" s="52" t="s">
        <v>1350</v>
      </c>
      <c r="BZ3038" s="52" t="s">
        <v>7360</v>
      </c>
    </row>
    <row r="3039" spans="54:78" x14ac:dyDescent="0.3">
      <c r="BB3039" s="105" t="e">
        <f>VLOOKUP(C3039,#REF!, 2,FALSE)</f>
        <v>#REF!</v>
      </c>
      <c r="BP3039" s="52" t="s">
        <v>7361</v>
      </c>
      <c r="BQ3039" s="52" t="s">
        <v>1350</v>
      </c>
      <c r="BR3039" s="52" t="s">
        <v>7362</v>
      </c>
      <c r="BX3039" s="52" t="s">
        <v>7361</v>
      </c>
      <c r="BY3039" s="52" t="s">
        <v>1350</v>
      </c>
      <c r="BZ3039" s="52" t="s">
        <v>7362</v>
      </c>
    </row>
    <row r="3040" spans="54:78" x14ac:dyDescent="0.3">
      <c r="BB3040" s="105" t="e">
        <f>VLOOKUP(C3040,#REF!, 2,FALSE)</f>
        <v>#REF!</v>
      </c>
      <c r="BP3040" s="52" t="s">
        <v>7363</v>
      </c>
      <c r="BQ3040" s="52" t="s">
        <v>3223</v>
      </c>
      <c r="BR3040" s="52" t="s">
        <v>5416</v>
      </c>
      <c r="BX3040" s="52" t="s">
        <v>7363</v>
      </c>
      <c r="BY3040" s="52" t="s">
        <v>3223</v>
      </c>
      <c r="BZ3040" s="52" t="s">
        <v>5416</v>
      </c>
    </row>
    <row r="3041" spans="54:78" x14ac:dyDescent="0.3">
      <c r="BB3041" s="105" t="e">
        <f>VLOOKUP(C3041,#REF!, 2,FALSE)</f>
        <v>#REF!</v>
      </c>
      <c r="BP3041" s="52" t="s">
        <v>1319</v>
      </c>
      <c r="BQ3041" s="52" t="s">
        <v>1350</v>
      </c>
      <c r="BR3041" s="52" t="s">
        <v>7348</v>
      </c>
      <c r="BX3041" s="52" t="s">
        <v>1319</v>
      </c>
      <c r="BY3041" s="52" t="s">
        <v>1350</v>
      </c>
      <c r="BZ3041" s="52" t="s">
        <v>7348</v>
      </c>
    </row>
    <row r="3042" spans="54:78" x14ac:dyDescent="0.3">
      <c r="BB3042" s="105" t="e">
        <f>VLOOKUP(C3042,#REF!, 2,FALSE)</f>
        <v>#REF!</v>
      </c>
      <c r="BP3042" s="52" t="s">
        <v>181</v>
      </c>
      <c r="BQ3042" s="52" t="s">
        <v>3223</v>
      </c>
      <c r="BR3042" s="52" t="s">
        <v>3069</v>
      </c>
      <c r="BX3042" s="52" t="s">
        <v>181</v>
      </c>
      <c r="BY3042" s="52" t="s">
        <v>3223</v>
      </c>
      <c r="BZ3042" s="52" t="s">
        <v>3069</v>
      </c>
    </row>
    <row r="3043" spans="54:78" x14ac:dyDescent="0.3">
      <c r="BB3043" s="105" t="e">
        <f>VLOOKUP(C3043,#REF!, 2,FALSE)</f>
        <v>#REF!</v>
      </c>
      <c r="BP3043" s="52" t="s">
        <v>7364</v>
      </c>
      <c r="BQ3043" s="52" t="s">
        <v>3019</v>
      </c>
      <c r="BR3043" s="52" t="s">
        <v>7365</v>
      </c>
      <c r="BX3043" s="52" t="s">
        <v>7364</v>
      </c>
      <c r="BY3043" s="52" t="s">
        <v>3019</v>
      </c>
      <c r="BZ3043" s="52" t="s">
        <v>7365</v>
      </c>
    </row>
    <row r="3044" spans="54:78" x14ac:dyDescent="0.3">
      <c r="BB3044" s="105" t="e">
        <f>VLOOKUP(C3044,#REF!, 2,FALSE)</f>
        <v>#REF!</v>
      </c>
      <c r="BP3044" s="52" t="s">
        <v>7366</v>
      </c>
      <c r="BQ3044" s="52" t="s">
        <v>2988</v>
      </c>
      <c r="BR3044" s="52" t="s">
        <v>7367</v>
      </c>
      <c r="BX3044" s="52" t="s">
        <v>7366</v>
      </c>
      <c r="BY3044" s="52" t="s">
        <v>2988</v>
      </c>
      <c r="BZ3044" s="52" t="s">
        <v>7367</v>
      </c>
    </row>
    <row r="3045" spans="54:78" x14ac:dyDescent="0.3">
      <c r="BB3045" s="105" t="e">
        <f>VLOOKUP(C3045,#REF!, 2,FALSE)</f>
        <v>#REF!</v>
      </c>
      <c r="BP3045" s="52" t="s">
        <v>7368</v>
      </c>
      <c r="BQ3045" s="52" t="s">
        <v>630</v>
      </c>
      <c r="BR3045" s="52" t="s">
        <v>665</v>
      </c>
      <c r="BX3045" s="52" t="s">
        <v>7368</v>
      </c>
      <c r="BY3045" s="52" t="s">
        <v>630</v>
      </c>
      <c r="BZ3045" s="52" t="s">
        <v>665</v>
      </c>
    </row>
    <row r="3046" spans="54:78" x14ac:dyDescent="0.3">
      <c r="BB3046" s="105" t="e">
        <f>VLOOKUP(C3046,#REF!, 2,FALSE)</f>
        <v>#REF!</v>
      </c>
      <c r="BP3046" s="52" t="s">
        <v>7369</v>
      </c>
      <c r="BQ3046" s="52" t="s">
        <v>802</v>
      </c>
      <c r="BR3046" s="52" t="s">
        <v>1914</v>
      </c>
      <c r="BX3046" s="52" t="s">
        <v>7369</v>
      </c>
      <c r="BY3046" s="52" t="s">
        <v>802</v>
      </c>
      <c r="BZ3046" s="52" t="s">
        <v>1914</v>
      </c>
    </row>
    <row r="3047" spans="54:78" x14ac:dyDescent="0.3">
      <c r="BB3047" s="105" t="e">
        <f>VLOOKUP(C3047,#REF!, 2,FALSE)</f>
        <v>#REF!</v>
      </c>
      <c r="BP3047" s="52" t="s">
        <v>7371</v>
      </c>
      <c r="BQ3047" s="52" t="s">
        <v>1350</v>
      </c>
      <c r="BR3047" s="52" t="s">
        <v>7373</v>
      </c>
      <c r="BX3047" s="52" t="s">
        <v>7371</v>
      </c>
      <c r="BY3047" s="52" t="s">
        <v>1350</v>
      </c>
      <c r="BZ3047" s="52" t="s">
        <v>7373</v>
      </c>
    </row>
    <row r="3048" spans="54:78" x14ac:dyDescent="0.3">
      <c r="BB3048" s="105" t="e">
        <f>VLOOKUP(C3048,#REF!, 2,FALSE)</f>
        <v>#REF!</v>
      </c>
      <c r="BP3048" s="52" t="s">
        <v>7374</v>
      </c>
      <c r="BQ3048" s="52" t="s">
        <v>802</v>
      </c>
      <c r="BR3048" s="52" t="s">
        <v>1200</v>
      </c>
      <c r="BX3048" s="52" t="s">
        <v>7374</v>
      </c>
      <c r="BY3048" s="52" t="s">
        <v>802</v>
      </c>
      <c r="BZ3048" s="52" t="s">
        <v>1200</v>
      </c>
    </row>
    <row r="3049" spans="54:78" x14ac:dyDescent="0.3">
      <c r="BB3049" s="105" t="e">
        <f>VLOOKUP(C3049,#REF!, 2,FALSE)</f>
        <v>#REF!</v>
      </c>
      <c r="BP3049" s="52" t="s">
        <v>7376</v>
      </c>
      <c r="BQ3049" s="52" t="s">
        <v>2993</v>
      </c>
      <c r="BR3049" s="52" t="s">
        <v>2993</v>
      </c>
      <c r="BX3049" s="52" t="s">
        <v>7376</v>
      </c>
      <c r="BY3049" s="52" t="s">
        <v>2993</v>
      </c>
      <c r="BZ3049" s="52" t="s">
        <v>2993</v>
      </c>
    </row>
    <row r="3050" spans="54:78" x14ac:dyDescent="0.3">
      <c r="BB3050" s="105" t="e">
        <f>VLOOKUP(C3050,#REF!, 2,FALSE)</f>
        <v>#REF!</v>
      </c>
      <c r="BP3050" s="52" t="s">
        <v>7377</v>
      </c>
      <c r="BQ3050" s="52" t="s">
        <v>931</v>
      </c>
      <c r="BR3050" s="52" t="s">
        <v>5484</v>
      </c>
      <c r="BX3050" s="52" t="s">
        <v>7377</v>
      </c>
      <c r="BY3050" s="52" t="s">
        <v>931</v>
      </c>
      <c r="BZ3050" s="52" t="s">
        <v>5484</v>
      </c>
    </row>
    <row r="3051" spans="54:78" x14ac:dyDescent="0.3">
      <c r="BB3051" s="105" t="e">
        <f>VLOOKUP(C3051,#REF!, 2,FALSE)</f>
        <v>#REF!</v>
      </c>
      <c r="BP3051" s="52" t="s">
        <v>7378</v>
      </c>
      <c r="BQ3051" s="52" t="s">
        <v>2993</v>
      </c>
      <c r="BR3051" s="52" t="s">
        <v>2993</v>
      </c>
      <c r="BX3051" s="52" t="s">
        <v>7378</v>
      </c>
      <c r="BY3051" s="52" t="s">
        <v>2993</v>
      </c>
      <c r="BZ3051" s="52" t="s">
        <v>2993</v>
      </c>
    </row>
    <row r="3052" spans="54:78" x14ac:dyDescent="0.3">
      <c r="BB3052" s="105" t="e">
        <f>VLOOKUP(C3052,#REF!, 2,FALSE)</f>
        <v>#REF!</v>
      </c>
      <c r="BP3052" s="52" t="s">
        <v>102</v>
      </c>
      <c r="BQ3052" s="52" t="s">
        <v>3276</v>
      </c>
      <c r="BR3052" s="52" t="s">
        <v>3522</v>
      </c>
      <c r="BX3052" s="52" t="s">
        <v>102</v>
      </c>
      <c r="BY3052" s="52" t="s">
        <v>3276</v>
      </c>
      <c r="BZ3052" s="52" t="s">
        <v>3522</v>
      </c>
    </row>
    <row r="3053" spans="54:78" x14ac:dyDescent="0.3">
      <c r="BB3053" s="105" t="e">
        <f>VLOOKUP(C3053,#REF!, 2,FALSE)</f>
        <v>#REF!</v>
      </c>
      <c r="BP3053" s="52" t="s">
        <v>7380</v>
      </c>
      <c r="BQ3053" s="52" t="s">
        <v>672</v>
      </c>
      <c r="BR3053" s="52" t="s">
        <v>1068</v>
      </c>
      <c r="BX3053" s="52" t="s">
        <v>7380</v>
      </c>
      <c r="BY3053" s="52" t="s">
        <v>672</v>
      </c>
      <c r="BZ3053" s="52" t="s">
        <v>1068</v>
      </c>
    </row>
    <row r="3054" spans="54:78" x14ac:dyDescent="0.3">
      <c r="BB3054" s="105" t="e">
        <f>VLOOKUP(C3054,#REF!, 2,FALSE)</f>
        <v>#REF!</v>
      </c>
      <c r="BP3054" s="52" t="s">
        <v>7381</v>
      </c>
      <c r="BQ3054" s="52" t="s">
        <v>3223</v>
      </c>
      <c r="BR3054" s="52" t="s">
        <v>1799</v>
      </c>
      <c r="BX3054" s="52" t="s">
        <v>7381</v>
      </c>
      <c r="BY3054" s="52" t="s">
        <v>3223</v>
      </c>
      <c r="BZ3054" s="52" t="s">
        <v>1799</v>
      </c>
    </row>
    <row r="3055" spans="54:78" x14ac:dyDescent="0.3">
      <c r="BB3055" s="105" t="e">
        <f>VLOOKUP(C3055,#REF!, 2,FALSE)</f>
        <v>#REF!</v>
      </c>
      <c r="BP3055" s="52" t="s">
        <v>7382</v>
      </c>
      <c r="BQ3055" s="52" t="s">
        <v>738</v>
      </c>
      <c r="BR3055" s="52" t="s">
        <v>1346</v>
      </c>
      <c r="BX3055" s="52" t="s">
        <v>7382</v>
      </c>
      <c r="BY3055" s="52" t="s">
        <v>738</v>
      </c>
      <c r="BZ3055" s="52" t="s">
        <v>1346</v>
      </c>
    </row>
    <row r="3056" spans="54:78" x14ac:dyDescent="0.3">
      <c r="BB3056" s="105" t="e">
        <f>VLOOKUP(C3056,#REF!, 2,FALSE)</f>
        <v>#REF!</v>
      </c>
      <c r="BP3056" s="52" t="s">
        <v>7383</v>
      </c>
      <c r="BQ3056" s="52" t="s">
        <v>857</v>
      </c>
      <c r="BR3056" s="52" t="s">
        <v>1068</v>
      </c>
      <c r="BX3056" s="52" t="s">
        <v>7383</v>
      </c>
      <c r="BY3056" s="52" t="s">
        <v>857</v>
      </c>
      <c r="BZ3056" s="52" t="s">
        <v>1068</v>
      </c>
    </row>
    <row r="3057" spans="54:78" x14ac:dyDescent="0.3">
      <c r="BB3057" s="105" t="e">
        <f>VLOOKUP(C3057,#REF!, 2,FALSE)</f>
        <v>#REF!</v>
      </c>
      <c r="BP3057" s="52" t="s">
        <v>1320</v>
      </c>
      <c r="BQ3057" s="52" t="s">
        <v>3103</v>
      </c>
      <c r="BR3057" s="52" t="s">
        <v>7384</v>
      </c>
      <c r="BX3057" s="52" t="s">
        <v>1320</v>
      </c>
      <c r="BY3057" s="52" t="s">
        <v>3103</v>
      </c>
      <c r="BZ3057" s="52" t="s">
        <v>7384</v>
      </c>
    </row>
    <row r="3058" spans="54:78" x14ac:dyDescent="0.3">
      <c r="BB3058" s="105" t="e">
        <f>VLOOKUP(C3058,#REF!, 2,FALSE)</f>
        <v>#REF!</v>
      </c>
      <c r="BP3058" s="52" t="s">
        <v>7385</v>
      </c>
      <c r="BQ3058" s="52" t="s">
        <v>3276</v>
      </c>
      <c r="BR3058" s="52" t="s">
        <v>1205</v>
      </c>
      <c r="BX3058" s="52" t="s">
        <v>7385</v>
      </c>
      <c r="BY3058" s="52" t="s">
        <v>3276</v>
      </c>
      <c r="BZ3058" s="52" t="s">
        <v>1205</v>
      </c>
    </row>
    <row r="3059" spans="54:78" x14ac:dyDescent="0.3">
      <c r="BB3059" s="105" t="e">
        <f>VLOOKUP(C3059,#REF!, 2,FALSE)</f>
        <v>#REF!</v>
      </c>
      <c r="BP3059" s="52" t="s">
        <v>182</v>
      </c>
      <c r="BQ3059" s="52" t="s">
        <v>1453</v>
      </c>
      <c r="BR3059" s="52" t="s">
        <v>7387</v>
      </c>
      <c r="BX3059" s="52" t="s">
        <v>182</v>
      </c>
      <c r="BY3059" s="52" t="s">
        <v>1453</v>
      </c>
      <c r="BZ3059" s="52" t="s">
        <v>7387</v>
      </c>
    </row>
    <row r="3060" spans="54:78" x14ac:dyDescent="0.3">
      <c r="BB3060" s="105" t="e">
        <f>VLOOKUP(C3060,#REF!, 2,FALSE)</f>
        <v>#REF!</v>
      </c>
      <c r="BP3060" s="52" t="s">
        <v>7388</v>
      </c>
      <c r="BQ3060" s="52" t="s">
        <v>1350</v>
      </c>
      <c r="BR3060" s="52" t="s">
        <v>7389</v>
      </c>
      <c r="BX3060" s="52" t="s">
        <v>7388</v>
      </c>
      <c r="BY3060" s="52" t="s">
        <v>1350</v>
      </c>
      <c r="BZ3060" s="52" t="s">
        <v>7389</v>
      </c>
    </row>
    <row r="3061" spans="54:78" x14ac:dyDescent="0.3">
      <c r="BB3061" s="105" t="e">
        <f>VLOOKUP(C3061,#REF!, 2,FALSE)</f>
        <v>#REF!</v>
      </c>
      <c r="BP3061" s="52" t="s">
        <v>7390</v>
      </c>
      <c r="BQ3061" s="52" t="s">
        <v>3059</v>
      </c>
      <c r="BR3061" s="52" t="s">
        <v>7391</v>
      </c>
      <c r="BX3061" s="52" t="s">
        <v>7390</v>
      </c>
      <c r="BY3061" s="52" t="s">
        <v>3059</v>
      </c>
      <c r="BZ3061" s="52" t="s">
        <v>7391</v>
      </c>
    </row>
    <row r="3062" spans="54:78" x14ac:dyDescent="0.3">
      <c r="BB3062" s="105" t="e">
        <f>VLOOKUP(C3062,#REF!, 2,FALSE)</f>
        <v>#REF!</v>
      </c>
      <c r="BP3062" s="52" t="s">
        <v>7393</v>
      </c>
      <c r="BQ3062" s="52" t="s">
        <v>3019</v>
      </c>
      <c r="BR3062" s="52" t="s">
        <v>4820</v>
      </c>
      <c r="BX3062" s="52" t="s">
        <v>7393</v>
      </c>
      <c r="BY3062" s="52" t="s">
        <v>3019</v>
      </c>
      <c r="BZ3062" s="52" t="s">
        <v>4820</v>
      </c>
    </row>
    <row r="3063" spans="54:78" x14ac:dyDescent="0.3">
      <c r="BB3063" s="105" t="e">
        <f>VLOOKUP(C3063,#REF!, 2,FALSE)</f>
        <v>#REF!</v>
      </c>
      <c r="BP3063" s="52" t="s">
        <v>7394</v>
      </c>
      <c r="BQ3063" s="52" t="s">
        <v>628</v>
      </c>
      <c r="BR3063" s="52" t="s">
        <v>7395</v>
      </c>
      <c r="BX3063" s="52" t="s">
        <v>7394</v>
      </c>
      <c r="BY3063" s="52" t="s">
        <v>628</v>
      </c>
      <c r="BZ3063" s="52" t="s">
        <v>7395</v>
      </c>
    </row>
    <row r="3064" spans="54:78" x14ac:dyDescent="0.3">
      <c r="BB3064" s="105" t="e">
        <f>VLOOKUP(C3064,#REF!, 2,FALSE)</f>
        <v>#REF!</v>
      </c>
      <c r="BP3064" s="52" t="s">
        <v>7396</v>
      </c>
      <c r="BQ3064" s="52" t="s">
        <v>628</v>
      </c>
      <c r="BR3064" s="52" t="s">
        <v>7397</v>
      </c>
      <c r="BX3064" s="52" t="s">
        <v>7396</v>
      </c>
      <c r="BY3064" s="52" t="s">
        <v>628</v>
      </c>
      <c r="BZ3064" s="52" t="s">
        <v>7397</v>
      </c>
    </row>
    <row r="3065" spans="54:78" x14ac:dyDescent="0.3">
      <c r="BB3065" s="105" t="e">
        <f>VLOOKUP(C3065,#REF!, 2,FALSE)</f>
        <v>#REF!</v>
      </c>
      <c r="BP3065" s="52" t="s">
        <v>129</v>
      </c>
      <c r="BQ3065" s="52" t="s">
        <v>17035</v>
      </c>
      <c r="BR3065" s="52" t="s">
        <v>7399</v>
      </c>
      <c r="BX3065" s="52" t="s">
        <v>129</v>
      </c>
      <c r="BY3065" s="52" t="s">
        <v>17035</v>
      </c>
      <c r="BZ3065" s="52" t="s">
        <v>7399</v>
      </c>
    </row>
    <row r="3066" spans="54:78" x14ac:dyDescent="0.3">
      <c r="BB3066" s="105" t="e">
        <f>VLOOKUP(C3066,#REF!, 2,FALSE)</f>
        <v>#REF!</v>
      </c>
      <c r="BP3066" s="52" t="s">
        <v>7400</v>
      </c>
      <c r="BQ3066" s="52" t="s">
        <v>628</v>
      </c>
      <c r="BR3066" s="52" t="s">
        <v>7401</v>
      </c>
      <c r="BX3066" s="52" t="s">
        <v>7400</v>
      </c>
      <c r="BY3066" s="52" t="s">
        <v>628</v>
      </c>
      <c r="BZ3066" s="52" t="s">
        <v>7401</v>
      </c>
    </row>
    <row r="3067" spans="54:78" x14ac:dyDescent="0.3">
      <c r="BB3067" s="105" t="e">
        <f>VLOOKUP(C3067,#REF!, 2,FALSE)</f>
        <v>#REF!</v>
      </c>
      <c r="BP3067" s="52" t="s">
        <v>7402</v>
      </c>
      <c r="BQ3067" s="52" t="s">
        <v>805</v>
      </c>
      <c r="BR3067" s="52" t="s">
        <v>718</v>
      </c>
      <c r="BX3067" s="52" t="s">
        <v>7402</v>
      </c>
      <c r="BY3067" s="52" t="s">
        <v>805</v>
      </c>
      <c r="BZ3067" s="52" t="s">
        <v>718</v>
      </c>
    </row>
    <row r="3068" spans="54:78" x14ac:dyDescent="0.3">
      <c r="BB3068" s="105" t="e">
        <f>VLOOKUP(C3068,#REF!, 2,FALSE)</f>
        <v>#REF!</v>
      </c>
      <c r="BP3068" s="52" t="s">
        <v>7405</v>
      </c>
      <c r="BQ3068" s="52" t="s">
        <v>3059</v>
      </c>
      <c r="BR3068" s="52" t="s">
        <v>7406</v>
      </c>
      <c r="BX3068" s="52" t="s">
        <v>7405</v>
      </c>
      <c r="BY3068" s="52" t="s">
        <v>3059</v>
      </c>
      <c r="BZ3068" s="52" t="s">
        <v>7406</v>
      </c>
    </row>
    <row r="3069" spans="54:78" x14ac:dyDescent="0.3">
      <c r="BB3069" s="105" t="e">
        <f>VLOOKUP(C3069,#REF!, 2,FALSE)</f>
        <v>#REF!</v>
      </c>
      <c r="BP3069" s="52" t="s">
        <v>7407</v>
      </c>
      <c r="BQ3069" s="52" t="s">
        <v>668</v>
      </c>
      <c r="BR3069" s="52" t="s">
        <v>7408</v>
      </c>
      <c r="BX3069" s="52" t="s">
        <v>7407</v>
      </c>
      <c r="BY3069" s="52" t="s">
        <v>668</v>
      </c>
      <c r="BZ3069" s="52" t="s">
        <v>7408</v>
      </c>
    </row>
    <row r="3070" spans="54:78" x14ac:dyDescent="0.3">
      <c r="BB3070" s="105" t="e">
        <f>VLOOKUP(C3070,#REF!, 2,FALSE)</f>
        <v>#REF!</v>
      </c>
      <c r="BP3070" s="52" t="s">
        <v>7409</v>
      </c>
      <c r="BQ3070" s="52" t="s">
        <v>703</v>
      </c>
      <c r="BR3070" s="52" t="s">
        <v>4535</v>
      </c>
      <c r="BX3070" s="52" t="s">
        <v>7409</v>
      </c>
      <c r="BY3070" s="52" t="s">
        <v>703</v>
      </c>
      <c r="BZ3070" s="52" t="s">
        <v>4535</v>
      </c>
    </row>
    <row r="3071" spans="54:78" x14ac:dyDescent="0.3">
      <c r="BB3071" s="105" t="e">
        <f>VLOOKUP(C3071,#REF!, 2,FALSE)</f>
        <v>#REF!</v>
      </c>
      <c r="BP3071" s="52" t="s">
        <v>7410</v>
      </c>
      <c r="BQ3071" s="52" t="s">
        <v>2988</v>
      </c>
      <c r="BR3071" s="52" t="s">
        <v>6183</v>
      </c>
      <c r="BX3071" s="52" t="s">
        <v>7410</v>
      </c>
      <c r="BY3071" s="52" t="s">
        <v>2988</v>
      </c>
      <c r="BZ3071" s="52" t="s">
        <v>6183</v>
      </c>
    </row>
    <row r="3072" spans="54:78" x14ac:dyDescent="0.3">
      <c r="BB3072" s="105" t="e">
        <f>VLOOKUP(C3072,#REF!, 2,FALSE)</f>
        <v>#REF!</v>
      </c>
      <c r="BP3072" s="52" t="s">
        <v>7412</v>
      </c>
      <c r="BQ3072" s="52" t="s">
        <v>628</v>
      </c>
      <c r="BR3072" s="52" t="s">
        <v>7413</v>
      </c>
      <c r="BX3072" s="52" t="s">
        <v>7412</v>
      </c>
      <c r="BY3072" s="52" t="s">
        <v>628</v>
      </c>
      <c r="BZ3072" s="52" t="s">
        <v>7413</v>
      </c>
    </row>
    <row r="3073" spans="54:78" x14ac:dyDescent="0.3">
      <c r="BB3073" s="105" t="e">
        <f>VLOOKUP(C3073,#REF!, 2,FALSE)</f>
        <v>#REF!</v>
      </c>
      <c r="BP3073" s="52" t="s">
        <v>7414</v>
      </c>
      <c r="BQ3073" s="52" t="s">
        <v>3223</v>
      </c>
      <c r="BR3073" s="52" t="s">
        <v>7415</v>
      </c>
      <c r="BX3073" s="52" t="s">
        <v>7414</v>
      </c>
      <c r="BY3073" s="52" t="s">
        <v>3223</v>
      </c>
      <c r="BZ3073" s="52" t="s">
        <v>7415</v>
      </c>
    </row>
    <row r="3074" spans="54:78" x14ac:dyDescent="0.3">
      <c r="BB3074" s="105" t="e">
        <f>VLOOKUP(C3074,#REF!, 2,FALSE)</f>
        <v>#REF!</v>
      </c>
      <c r="BP3074" s="52" t="s">
        <v>7416</v>
      </c>
      <c r="BQ3074" s="52" t="s">
        <v>3103</v>
      </c>
      <c r="BR3074" s="52" t="s">
        <v>7417</v>
      </c>
      <c r="BX3074" s="52" t="s">
        <v>7416</v>
      </c>
      <c r="BY3074" s="52" t="s">
        <v>3103</v>
      </c>
      <c r="BZ3074" s="52" t="s">
        <v>7417</v>
      </c>
    </row>
    <row r="3075" spans="54:78" x14ac:dyDescent="0.3">
      <c r="BB3075" s="105" t="e">
        <f>VLOOKUP(C3075,#REF!, 2,FALSE)</f>
        <v>#REF!</v>
      </c>
      <c r="BP3075" s="52" t="s">
        <v>7418</v>
      </c>
      <c r="BQ3075" s="52" t="s">
        <v>805</v>
      </c>
      <c r="BR3075" s="52" t="s">
        <v>7419</v>
      </c>
      <c r="BX3075" s="52" t="s">
        <v>7418</v>
      </c>
      <c r="BY3075" s="52" t="s">
        <v>805</v>
      </c>
      <c r="BZ3075" s="52" t="s">
        <v>7419</v>
      </c>
    </row>
    <row r="3076" spans="54:78" x14ac:dyDescent="0.3">
      <c r="BB3076" s="105" t="e">
        <f>VLOOKUP(C3076,#REF!, 2,FALSE)</f>
        <v>#REF!</v>
      </c>
      <c r="BP3076" s="52" t="s">
        <v>7420</v>
      </c>
      <c r="BQ3076" s="52" t="s">
        <v>628</v>
      </c>
      <c r="BR3076" s="52" t="s">
        <v>7421</v>
      </c>
      <c r="BX3076" s="52" t="s">
        <v>7420</v>
      </c>
      <c r="BY3076" s="52" t="s">
        <v>628</v>
      </c>
      <c r="BZ3076" s="52" t="s">
        <v>7421</v>
      </c>
    </row>
    <row r="3077" spans="54:78" x14ac:dyDescent="0.3">
      <c r="BB3077" s="105" t="e">
        <f>VLOOKUP(C3077,#REF!, 2,FALSE)</f>
        <v>#REF!</v>
      </c>
      <c r="BP3077" s="52" t="s">
        <v>7422</v>
      </c>
      <c r="BQ3077" s="52" t="s">
        <v>3276</v>
      </c>
      <c r="BR3077" s="52" t="s">
        <v>7423</v>
      </c>
      <c r="BX3077" s="52" t="s">
        <v>7422</v>
      </c>
      <c r="BY3077" s="52" t="s">
        <v>3276</v>
      </c>
      <c r="BZ3077" s="52" t="s">
        <v>7423</v>
      </c>
    </row>
    <row r="3078" spans="54:78" x14ac:dyDescent="0.3">
      <c r="BB3078" s="105" t="e">
        <f>VLOOKUP(C3078,#REF!, 2,FALSE)</f>
        <v>#REF!</v>
      </c>
      <c r="BP3078" s="52" t="s">
        <v>7425</v>
      </c>
      <c r="BQ3078" s="52" t="s">
        <v>701</v>
      </c>
      <c r="BR3078" s="52" t="s">
        <v>7426</v>
      </c>
      <c r="BX3078" s="52" t="s">
        <v>7425</v>
      </c>
      <c r="BY3078" s="52" t="s">
        <v>701</v>
      </c>
      <c r="BZ3078" s="52" t="s">
        <v>7426</v>
      </c>
    </row>
    <row r="3079" spans="54:78" x14ac:dyDescent="0.3">
      <c r="BB3079" s="105" t="e">
        <f>VLOOKUP(C3079,#REF!, 2,FALSE)</f>
        <v>#REF!</v>
      </c>
      <c r="BP3079" s="52" t="s">
        <v>7427</v>
      </c>
      <c r="BQ3079" s="52" t="s">
        <v>1002</v>
      </c>
      <c r="BR3079" s="52" t="s">
        <v>6622</v>
      </c>
      <c r="BX3079" s="52" t="s">
        <v>7427</v>
      </c>
      <c r="BY3079" s="52" t="s">
        <v>1002</v>
      </c>
      <c r="BZ3079" s="52" t="s">
        <v>6622</v>
      </c>
    </row>
    <row r="3080" spans="54:78" x14ac:dyDescent="0.3">
      <c r="BB3080" s="105" t="e">
        <f>VLOOKUP(C3080,#REF!, 2,FALSE)</f>
        <v>#REF!</v>
      </c>
      <c r="BP3080" s="52" t="s">
        <v>7428</v>
      </c>
      <c r="BQ3080" s="52" t="s">
        <v>642</v>
      </c>
      <c r="BR3080" s="52" t="s">
        <v>817</v>
      </c>
      <c r="BX3080" s="52" t="s">
        <v>7428</v>
      </c>
      <c r="BY3080" s="52" t="s">
        <v>642</v>
      </c>
      <c r="BZ3080" s="52" t="s">
        <v>817</v>
      </c>
    </row>
    <row r="3081" spans="54:78" x14ac:dyDescent="0.3">
      <c r="BB3081" s="105" t="e">
        <f>VLOOKUP(C3081,#REF!, 2,FALSE)</f>
        <v>#REF!</v>
      </c>
      <c r="BP3081" s="52" t="s">
        <v>7429</v>
      </c>
      <c r="BQ3081" s="52" t="s">
        <v>722</v>
      </c>
      <c r="BR3081" s="52" t="s">
        <v>4769</v>
      </c>
      <c r="BX3081" s="52" t="s">
        <v>7429</v>
      </c>
      <c r="BY3081" s="52" t="s">
        <v>722</v>
      </c>
      <c r="BZ3081" s="52" t="s">
        <v>4769</v>
      </c>
    </row>
    <row r="3082" spans="54:78" x14ac:dyDescent="0.3">
      <c r="BB3082" s="105" t="e">
        <f>VLOOKUP(C3082,#REF!, 2,FALSE)</f>
        <v>#REF!</v>
      </c>
      <c r="BP3082" s="52" t="s">
        <v>7430</v>
      </c>
      <c r="BQ3082" s="52" t="s">
        <v>722</v>
      </c>
      <c r="BR3082" s="52" t="s">
        <v>7433</v>
      </c>
      <c r="BX3082" s="52" t="s">
        <v>7430</v>
      </c>
      <c r="BY3082" s="52" t="s">
        <v>722</v>
      </c>
      <c r="BZ3082" s="52" t="s">
        <v>7433</v>
      </c>
    </row>
    <row r="3083" spans="54:78" x14ac:dyDescent="0.3">
      <c r="BB3083" s="105" t="e">
        <f>VLOOKUP(C3083,#REF!, 2,FALSE)</f>
        <v>#REF!</v>
      </c>
      <c r="BP3083" s="52" t="s">
        <v>7434</v>
      </c>
      <c r="BQ3083" s="52" t="s">
        <v>1350</v>
      </c>
      <c r="BR3083" s="52" t="s">
        <v>6024</v>
      </c>
      <c r="BX3083" s="52" t="s">
        <v>7434</v>
      </c>
      <c r="BY3083" s="52" t="s">
        <v>1350</v>
      </c>
      <c r="BZ3083" s="52" t="s">
        <v>6024</v>
      </c>
    </row>
    <row r="3084" spans="54:78" x14ac:dyDescent="0.3">
      <c r="BB3084" s="105" t="e">
        <f>VLOOKUP(C3084,#REF!, 2,FALSE)</f>
        <v>#REF!</v>
      </c>
      <c r="BP3084" s="52" t="s">
        <v>7435</v>
      </c>
      <c r="BQ3084" s="52" t="s">
        <v>17048</v>
      </c>
      <c r="BR3084" s="52" t="s">
        <v>2763</v>
      </c>
      <c r="BX3084" s="52" t="s">
        <v>7435</v>
      </c>
      <c r="BY3084" s="52" t="s">
        <v>17048</v>
      </c>
      <c r="BZ3084" s="52" t="s">
        <v>2763</v>
      </c>
    </row>
    <row r="3085" spans="54:78" x14ac:dyDescent="0.3">
      <c r="BB3085" s="105" t="e">
        <f>VLOOKUP(C3085,#REF!, 2,FALSE)</f>
        <v>#REF!</v>
      </c>
      <c r="BP3085" s="52" t="s">
        <v>7436</v>
      </c>
      <c r="BQ3085" s="52" t="s">
        <v>3019</v>
      </c>
      <c r="BR3085" s="52" t="s">
        <v>7437</v>
      </c>
      <c r="BX3085" s="52" t="s">
        <v>7436</v>
      </c>
      <c r="BY3085" s="52" t="s">
        <v>3019</v>
      </c>
      <c r="BZ3085" s="52" t="s">
        <v>7437</v>
      </c>
    </row>
    <row r="3086" spans="54:78" x14ac:dyDescent="0.3">
      <c r="BB3086" s="105" t="e">
        <f>VLOOKUP(C3086,#REF!, 2,FALSE)</f>
        <v>#REF!</v>
      </c>
      <c r="BP3086" s="52" t="s">
        <v>7438</v>
      </c>
      <c r="BQ3086" s="52" t="s">
        <v>630</v>
      </c>
      <c r="BR3086" s="52" t="s">
        <v>4818</v>
      </c>
      <c r="BX3086" s="52" t="s">
        <v>7438</v>
      </c>
      <c r="BY3086" s="52" t="s">
        <v>630</v>
      </c>
      <c r="BZ3086" s="52" t="s">
        <v>4818</v>
      </c>
    </row>
    <row r="3087" spans="54:78" x14ac:dyDescent="0.3">
      <c r="BB3087" s="105" t="e">
        <f>VLOOKUP(C3087,#REF!, 2,FALSE)</f>
        <v>#REF!</v>
      </c>
      <c r="BP3087" s="52" t="s">
        <v>1321</v>
      </c>
      <c r="BQ3087" s="52" t="s">
        <v>3223</v>
      </c>
      <c r="BR3087" s="52" t="s">
        <v>7440</v>
      </c>
      <c r="BX3087" s="52" t="s">
        <v>1321</v>
      </c>
      <c r="BY3087" s="52" t="s">
        <v>3223</v>
      </c>
      <c r="BZ3087" s="52" t="s">
        <v>7440</v>
      </c>
    </row>
    <row r="3088" spans="54:78" x14ac:dyDescent="0.3">
      <c r="BB3088" s="105" t="e">
        <f>VLOOKUP(C3088,#REF!, 2,FALSE)</f>
        <v>#REF!</v>
      </c>
      <c r="BP3088" s="52" t="s">
        <v>7441</v>
      </c>
      <c r="BQ3088" s="52" t="s">
        <v>3223</v>
      </c>
      <c r="BR3088" s="52" t="s">
        <v>1607</v>
      </c>
      <c r="BX3088" s="52" t="s">
        <v>7441</v>
      </c>
      <c r="BY3088" s="52" t="s">
        <v>3223</v>
      </c>
      <c r="BZ3088" s="52" t="s">
        <v>1607</v>
      </c>
    </row>
    <row r="3089" spans="54:78" x14ac:dyDescent="0.3">
      <c r="BB3089" s="105" t="e">
        <f>VLOOKUP(C3089,#REF!, 2,FALSE)</f>
        <v>#REF!</v>
      </c>
      <c r="BP3089" s="52" t="s">
        <v>7442</v>
      </c>
      <c r="BQ3089" s="52" t="s">
        <v>3223</v>
      </c>
      <c r="BR3089" s="52" t="s">
        <v>2994</v>
      </c>
      <c r="BX3089" s="52" t="s">
        <v>7442</v>
      </c>
      <c r="BY3089" s="52" t="s">
        <v>3223</v>
      </c>
      <c r="BZ3089" s="52" t="s">
        <v>2994</v>
      </c>
    </row>
    <row r="3090" spans="54:78" x14ac:dyDescent="0.3">
      <c r="BB3090" s="105" t="e">
        <f>VLOOKUP(C3090,#REF!, 2,FALSE)</f>
        <v>#REF!</v>
      </c>
      <c r="BP3090" s="52" t="s">
        <v>7444</v>
      </c>
      <c r="BQ3090" s="52" t="s">
        <v>628</v>
      </c>
      <c r="BR3090" s="52" t="s">
        <v>3987</v>
      </c>
      <c r="BX3090" s="52" t="s">
        <v>7444</v>
      </c>
      <c r="BY3090" s="52" t="s">
        <v>628</v>
      </c>
      <c r="BZ3090" s="52" t="s">
        <v>3987</v>
      </c>
    </row>
    <row r="3091" spans="54:78" x14ac:dyDescent="0.3">
      <c r="BB3091" s="105" t="e">
        <f>VLOOKUP(C3091,#REF!, 2,FALSE)</f>
        <v>#REF!</v>
      </c>
      <c r="BP3091" s="52" t="s">
        <v>7445</v>
      </c>
      <c r="BQ3091" s="52" t="s">
        <v>3016</v>
      </c>
      <c r="BR3091" s="52" t="s">
        <v>6945</v>
      </c>
      <c r="BX3091" s="52" t="s">
        <v>7445</v>
      </c>
      <c r="BY3091" s="52" t="s">
        <v>3016</v>
      </c>
      <c r="BZ3091" s="52" t="s">
        <v>6945</v>
      </c>
    </row>
    <row r="3092" spans="54:78" x14ac:dyDescent="0.3">
      <c r="BB3092" s="105" t="e">
        <f>VLOOKUP(C3092,#REF!, 2,FALSE)</f>
        <v>#REF!</v>
      </c>
      <c r="BP3092" s="52" t="s">
        <v>7446</v>
      </c>
      <c r="BQ3092" s="52" t="s">
        <v>786</v>
      </c>
      <c r="BR3092" s="52" t="s">
        <v>7447</v>
      </c>
      <c r="BX3092" s="52" t="s">
        <v>7446</v>
      </c>
      <c r="BY3092" s="52" t="s">
        <v>786</v>
      </c>
      <c r="BZ3092" s="52" t="s">
        <v>7447</v>
      </c>
    </row>
    <row r="3093" spans="54:78" x14ac:dyDescent="0.3">
      <c r="BB3093" s="105" t="e">
        <f>VLOOKUP(C3093,#REF!, 2,FALSE)</f>
        <v>#REF!</v>
      </c>
      <c r="BP3093" s="52" t="s">
        <v>7448</v>
      </c>
      <c r="BQ3093" s="52" t="s">
        <v>17035</v>
      </c>
      <c r="BR3093" s="52" t="s">
        <v>1278</v>
      </c>
      <c r="BX3093" s="52" t="s">
        <v>7448</v>
      </c>
      <c r="BY3093" s="52" t="s">
        <v>17035</v>
      </c>
      <c r="BZ3093" s="52" t="s">
        <v>1278</v>
      </c>
    </row>
    <row r="3094" spans="54:78" x14ac:dyDescent="0.3">
      <c r="BB3094" s="105" t="e">
        <f>VLOOKUP(C3094,#REF!, 2,FALSE)</f>
        <v>#REF!</v>
      </c>
      <c r="BP3094" s="52" t="s">
        <v>7449</v>
      </c>
      <c r="BQ3094" s="52" t="s">
        <v>3223</v>
      </c>
      <c r="BR3094" s="52" t="s">
        <v>5953</v>
      </c>
      <c r="BX3094" s="52" t="s">
        <v>7449</v>
      </c>
      <c r="BY3094" s="52" t="s">
        <v>3223</v>
      </c>
      <c r="BZ3094" s="52" t="s">
        <v>5953</v>
      </c>
    </row>
    <row r="3095" spans="54:78" x14ac:dyDescent="0.3">
      <c r="BB3095" s="105" t="e">
        <f>VLOOKUP(C3095,#REF!, 2,FALSE)</f>
        <v>#REF!</v>
      </c>
      <c r="BP3095" s="52" t="s">
        <v>1322</v>
      </c>
      <c r="BQ3095" s="52" t="s">
        <v>3276</v>
      </c>
      <c r="BR3095" s="52" t="s">
        <v>7450</v>
      </c>
      <c r="BX3095" s="52" t="s">
        <v>1322</v>
      </c>
      <c r="BY3095" s="52" t="s">
        <v>3276</v>
      </c>
      <c r="BZ3095" s="52" t="s">
        <v>7450</v>
      </c>
    </row>
    <row r="3096" spans="54:78" x14ac:dyDescent="0.3">
      <c r="BB3096" s="105" t="e">
        <f>VLOOKUP(C3096,#REF!, 2,FALSE)</f>
        <v>#REF!</v>
      </c>
      <c r="BP3096" s="52" t="s">
        <v>7451</v>
      </c>
      <c r="BQ3096" s="52" t="s">
        <v>3276</v>
      </c>
      <c r="BR3096" s="52" t="s">
        <v>732</v>
      </c>
      <c r="BX3096" s="52" t="s">
        <v>7451</v>
      </c>
      <c r="BY3096" s="52" t="s">
        <v>3276</v>
      </c>
      <c r="BZ3096" s="52" t="s">
        <v>732</v>
      </c>
    </row>
    <row r="3097" spans="54:78" x14ac:dyDescent="0.3">
      <c r="BB3097" s="105" t="e">
        <f>VLOOKUP(C3097,#REF!, 2,FALSE)</f>
        <v>#REF!</v>
      </c>
      <c r="BP3097" s="52" t="s">
        <v>7452</v>
      </c>
      <c r="BQ3097" s="52" t="s">
        <v>1453</v>
      </c>
      <c r="BR3097" s="52" t="s">
        <v>7453</v>
      </c>
      <c r="BX3097" s="52" t="s">
        <v>7452</v>
      </c>
      <c r="BY3097" s="52" t="s">
        <v>1453</v>
      </c>
      <c r="BZ3097" s="52" t="s">
        <v>7453</v>
      </c>
    </row>
    <row r="3098" spans="54:78" x14ac:dyDescent="0.3">
      <c r="BB3098" s="105" t="e">
        <f>VLOOKUP(C3098,#REF!, 2,FALSE)</f>
        <v>#REF!</v>
      </c>
      <c r="BP3098" s="52" t="s">
        <v>7455</v>
      </c>
      <c r="BQ3098" s="52" t="s">
        <v>3019</v>
      </c>
      <c r="BR3098" s="52" t="s">
        <v>7456</v>
      </c>
      <c r="BX3098" s="52" t="s">
        <v>7455</v>
      </c>
      <c r="BY3098" s="52" t="s">
        <v>3019</v>
      </c>
      <c r="BZ3098" s="52" t="s">
        <v>7456</v>
      </c>
    </row>
    <row r="3099" spans="54:78" x14ac:dyDescent="0.3">
      <c r="BB3099" s="105" t="e">
        <f>VLOOKUP(C3099,#REF!, 2,FALSE)</f>
        <v>#REF!</v>
      </c>
      <c r="BP3099" s="52" t="s">
        <v>7457</v>
      </c>
      <c r="BQ3099" s="52" t="s">
        <v>811</v>
      </c>
      <c r="BR3099" s="52" t="s">
        <v>7458</v>
      </c>
      <c r="BX3099" s="52" t="s">
        <v>7457</v>
      </c>
      <c r="BY3099" s="52" t="s">
        <v>811</v>
      </c>
      <c r="BZ3099" s="52" t="s">
        <v>7458</v>
      </c>
    </row>
    <row r="3100" spans="54:78" x14ac:dyDescent="0.3">
      <c r="BB3100" s="105" t="e">
        <f>VLOOKUP(C3100,#REF!, 2,FALSE)</f>
        <v>#REF!</v>
      </c>
      <c r="BP3100" s="52" t="s">
        <v>7459</v>
      </c>
      <c r="BQ3100" s="52" t="s">
        <v>645</v>
      </c>
      <c r="BR3100" s="52" t="s">
        <v>7077</v>
      </c>
      <c r="BX3100" s="52" t="s">
        <v>7459</v>
      </c>
      <c r="BY3100" s="52" t="s">
        <v>645</v>
      </c>
      <c r="BZ3100" s="52" t="s">
        <v>7077</v>
      </c>
    </row>
    <row r="3101" spans="54:78" x14ac:dyDescent="0.3">
      <c r="BB3101" s="105" t="e">
        <f>VLOOKUP(C3101,#REF!, 2,FALSE)</f>
        <v>#REF!</v>
      </c>
      <c r="BP3101" s="52" t="s">
        <v>183</v>
      </c>
      <c r="BQ3101" s="52" t="s">
        <v>645</v>
      </c>
      <c r="BR3101" s="52" t="s">
        <v>7461</v>
      </c>
      <c r="BX3101" s="52" t="s">
        <v>183</v>
      </c>
      <c r="BY3101" s="52" t="s">
        <v>645</v>
      </c>
      <c r="BZ3101" s="52" t="s">
        <v>7461</v>
      </c>
    </row>
    <row r="3102" spans="54:78" x14ac:dyDescent="0.3">
      <c r="BB3102" s="105" t="e">
        <f>VLOOKUP(C3102,#REF!, 2,FALSE)</f>
        <v>#REF!</v>
      </c>
      <c r="BP3102" s="52" t="s">
        <v>103</v>
      </c>
      <c r="BQ3102" s="52" t="s">
        <v>707</v>
      </c>
      <c r="BR3102" s="52" t="s">
        <v>7462</v>
      </c>
      <c r="BX3102" s="52" t="s">
        <v>103</v>
      </c>
      <c r="BY3102" s="52" t="s">
        <v>707</v>
      </c>
      <c r="BZ3102" s="52" t="s">
        <v>7462</v>
      </c>
    </row>
    <row r="3103" spans="54:78" x14ac:dyDescent="0.3">
      <c r="BB3103" s="105" t="e">
        <f>VLOOKUP(C3103,#REF!, 2,FALSE)</f>
        <v>#REF!</v>
      </c>
      <c r="BP3103" s="52" t="s">
        <v>7463</v>
      </c>
      <c r="BQ3103" s="52" t="s">
        <v>628</v>
      </c>
      <c r="BR3103" s="52" t="s">
        <v>5218</v>
      </c>
      <c r="BX3103" s="52" t="s">
        <v>7463</v>
      </c>
      <c r="BY3103" s="52" t="s">
        <v>628</v>
      </c>
      <c r="BZ3103" s="52" t="s">
        <v>5218</v>
      </c>
    </row>
    <row r="3104" spans="54:78" x14ac:dyDescent="0.3">
      <c r="BB3104" s="105" t="e">
        <f>VLOOKUP(C3104,#REF!, 2,FALSE)</f>
        <v>#REF!</v>
      </c>
      <c r="BP3104" s="52" t="s">
        <v>7464</v>
      </c>
      <c r="BQ3104" s="52" t="s">
        <v>857</v>
      </c>
      <c r="BR3104" s="52" t="s">
        <v>7465</v>
      </c>
      <c r="BX3104" s="52" t="s">
        <v>7464</v>
      </c>
      <c r="BY3104" s="52" t="s">
        <v>857</v>
      </c>
      <c r="BZ3104" s="52" t="s">
        <v>7465</v>
      </c>
    </row>
    <row r="3105" spans="54:78" x14ac:dyDescent="0.3">
      <c r="BB3105" s="105" t="e">
        <f>VLOOKUP(C3105,#REF!, 2,FALSE)</f>
        <v>#REF!</v>
      </c>
      <c r="BP3105" s="52" t="s">
        <v>7466</v>
      </c>
      <c r="BQ3105" s="52" t="s">
        <v>645</v>
      </c>
      <c r="BR3105" s="52" t="s">
        <v>5319</v>
      </c>
      <c r="BX3105" s="52" t="s">
        <v>7466</v>
      </c>
      <c r="BY3105" s="52" t="s">
        <v>645</v>
      </c>
      <c r="BZ3105" s="52" t="s">
        <v>5319</v>
      </c>
    </row>
    <row r="3106" spans="54:78" x14ac:dyDescent="0.3">
      <c r="BB3106" s="105" t="e">
        <f>VLOOKUP(C3106,#REF!, 2,FALSE)</f>
        <v>#REF!</v>
      </c>
      <c r="BP3106" s="52" t="s">
        <v>7467</v>
      </c>
      <c r="BQ3106" s="52" t="s">
        <v>624</v>
      </c>
      <c r="BR3106" s="52" t="s">
        <v>1800</v>
      </c>
      <c r="BX3106" s="52" t="s">
        <v>7467</v>
      </c>
      <c r="BY3106" s="52" t="s">
        <v>624</v>
      </c>
      <c r="BZ3106" s="52" t="s">
        <v>1800</v>
      </c>
    </row>
    <row r="3107" spans="54:78" x14ac:dyDescent="0.3">
      <c r="BB3107" s="105" t="e">
        <f>VLOOKUP(C3107,#REF!, 2,FALSE)</f>
        <v>#REF!</v>
      </c>
      <c r="BP3107" s="52" t="s">
        <v>7468</v>
      </c>
      <c r="BQ3107" s="52" t="s">
        <v>645</v>
      </c>
      <c r="BR3107" s="52" t="s">
        <v>4341</v>
      </c>
      <c r="BX3107" s="52" t="s">
        <v>7468</v>
      </c>
      <c r="BY3107" s="52" t="s">
        <v>645</v>
      </c>
      <c r="BZ3107" s="52" t="s">
        <v>4341</v>
      </c>
    </row>
    <row r="3108" spans="54:78" x14ac:dyDescent="0.3">
      <c r="BB3108" s="105" t="e">
        <f>VLOOKUP(C3108,#REF!, 2,FALSE)</f>
        <v>#REF!</v>
      </c>
      <c r="BP3108" s="52" t="s">
        <v>7469</v>
      </c>
      <c r="BQ3108" s="52" t="s">
        <v>17035</v>
      </c>
      <c r="BR3108" s="52" t="s">
        <v>7470</v>
      </c>
      <c r="BX3108" s="52" t="s">
        <v>7469</v>
      </c>
      <c r="BY3108" s="52" t="s">
        <v>17035</v>
      </c>
      <c r="BZ3108" s="52" t="s">
        <v>7470</v>
      </c>
    </row>
    <row r="3109" spans="54:78" x14ac:dyDescent="0.3">
      <c r="BB3109" s="105" t="e">
        <f>VLOOKUP(C3109,#REF!, 2,FALSE)</f>
        <v>#REF!</v>
      </c>
      <c r="BP3109" s="52" t="s">
        <v>1323</v>
      </c>
      <c r="BQ3109" s="52" t="s">
        <v>633</v>
      </c>
      <c r="BR3109" s="52" t="s">
        <v>1532</v>
      </c>
      <c r="BX3109" s="52" t="s">
        <v>1323</v>
      </c>
      <c r="BY3109" s="52" t="s">
        <v>633</v>
      </c>
      <c r="BZ3109" s="52" t="s">
        <v>1532</v>
      </c>
    </row>
    <row r="3110" spans="54:78" x14ac:dyDescent="0.3">
      <c r="BB3110" s="105" t="e">
        <f>VLOOKUP(C3110,#REF!, 2,FALSE)</f>
        <v>#REF!</v>
      </c>
      <c r="BP3110" s="52" t="s">
        <v>7471</v>
      </c>
      <c r="BQ3110" s="52" t="s">
        <v>3019</v>
      </c>
      <c r="BR3110" s="52" t="s">
        <v>2993</v>
      </c>
      <c r="BX3110" s="52" t="s">
        <v>7471</v>
      </c>
      <c r="BY3110" s="52" t="s">
        <v>3019</v>
      </c>
      <c r="BZ3110" s="52" t="s">
        <v>2993</v>
      </c>
    </row>
    <row r="3111" spans="54:78" x14ac:dyDescent="0.3">
      <c r="BB3111" s="105" t="e">
        <f>VLOOKUP(C3111,#REF!, 2,FALSE)</f>
        <v>#REF!</v>
      </c>
      <c r="BP3111" s="52" t="s">
        <v>7472</v>
      </c>
      <c r="BQ3111" s="52" t="s">
        <v>2993</v>
      </c>
      <c r="BR3111" s="52" t="s">
        <v>7473</v>
      </c>
      <c r="BX3111" s="52" t="s">
        <v>7472</v>
      </c>
      <c r="BY3111" s="52" t="s">
        <v>2993</v>
      </c>
      <c r="BZ3111" s="52" t="s">
        <v>7473</v>
      </c>
    </row>
    <row r="3112" spans="54:78" x14ac:dyDescent="0.3">
      <c r="BB3112" s="105" t="e">
        <f>VLOOKUP(C3112,#REF!, 2,FALSE)</f>
        <v>#REF!</v>
      </c>
      <c r="BP3112" s="52" t="s">
        <v>1324</v>
      </c>
      <c r="BQ3112" s="52" t="s">
        <v>17035</v>
      </c>
      <c r="BR3112" s="52" t="s">
        <v>7474</v>
      </c>
      <c r="BX3112" s="52" t="s">
        <v>1324</v>
      </c>
      <c r="BY3112" s="52" t="s">
        <v>17035</v>
      </c>
      <c r="BZ3112" s="52" t="s">
        <v>7474</v>
      </c>
    </row>
    <row r="3113" spans="54:78" x14ac:dyDescent="0.3">
      <c r="BB3113" s="105" t="e">
        <f>VLOOKUP(C3113,#REF!, 2,FALSE)</f>
        <v>#REF!</v>
      </c>
      <c r="BP3113" s="52" t="s">
        <v>7475</v>
      </c>
      <c r="BQ3113" s="52" t="s">
        <v>17035</v>
      </c>
      <c r="BR3113" s="52" t="s">
        <v>7476</v>
      </c>
      <c r="BX3113" s="52" t="s">
        <v>7475</v>
      </c>
      <c r="BY3113" s="52" t="s">
        <v>17035</v>
      </c>
      <c r="BZ3113" s="52" t="s">
        <v>7476</v>
      </c>
    </row>
    <row r="3114" spans="54:78" x14ac:dyDescent="0.3">
      <c r="BB3114" s="105" t="e">
        <f>VLOOKUP(C3114,#REF!, 2,FALSE)</f>
        <v>#REF!</v>
      </c>
      <c r="BP3114" s="52" t="s">
        <v>7477</v>
      </c>
      <c r="BQ3114" s="52" t="s">
        <v>17035</v>
      </c>
      <c r="BR3114" s="52" t="s">
        <v>7478</v>
      </c>
      <c r="BX3114" s="52" t="s">
        <v>7477</v>
      </c>
      <c r="BY3114" s="52" t="s">
        <v>17035</v>
      </c>
      <c r="BZ3114" s="52" t="s">
        <v>7478</v>
      </c>
    </row>
    <row r="3115" spans="54:78" x14ac:dyDescent="0.3">
      <c r="BB3115" s="105" t="e">
        <f>VLOOKUP(C3115,#REF!, 2,FALSE)</f>
        <v>#REF!</v>
      </c>
      <c r="BP3115" s="52" t="s">
        <v>7479</v>
      </c>
      <c r="BQ3115" s="52" t="s">
        <v>618</v>
      </c>
      <c r="BR3115" s="52" t="s">
        <v>7249</v>
      </c>
      <c r="BX3115" s="52" t="s">
        <v>7479</v>
      </c>
      <c r="BY3115" s="52" t="s">
        <v>618</v>
      </c>
      <c r="BZ3115" s="52" t="s">
        <v>7249</v>
      </c>
    </row>
    <row r="3116" spans="54:78" x14ac:dyDescent="0.3">
      <c r="BB3116" s="105" t="e">
        <f>VLOOKUP(C3116,#REF!, 2,FALSE)</f>
        <v>#REF!</v>
      </c>
      <c r="BP3116" s="52" t="s">
        <v>7481</v>
      </c>
      <c r="BQ3116" s="52" t="s">
        <v>805</v>
      </c>
      <c r="BR3116" s="52" t="s">
        <v>7482</v>
      </c>
      <c r="BX3116" s="52" t="s">
        <v>7481</v>
      </c>
      <c r="BY3116" s="52" t="s">
        <v>805</v>
      </c>
      <c r="BZ3116" s="52" t="s">
        <v>7482</v>
      </c>
    </row>
    <row r="3117" spans="54:78" x14ac:dyDescent="0.3">
      <c r="BB3117" s="105" t="e">
        <f>VLOOKUP(C3117,#REF!, 2,FALSE)</f>
        <v>#REF!</v>
      </c>
      <c r="BP3117" s="52" t="s">
        <v>7484</v>
      </c>
      <c r="BQ3117" s="52" t="s">
        <v>645</v>
      </c>
      <c r="BR3117" s="52" t="s">
        <v>7485</v>
      </c>
      <c r="BX3117" s="52" t="s">
        <v>7484</v>
      </c>
      <c r="BY3117" s="52" t="s">
        <v>645</v>
      </c>
      <c r="BZ3117" s="52" t="s">
        <v>7485</v>
      </c>
    </row>
    <row r="3118" spans="54:78" x14ac:dyDescent="0.3">
      <c r="BB3118" s="105" t="e">
        <f>VLOOKUP(C3118,#REF!, 2,FALSE)</f>
        <v>#REF!</v>
      </c>
      <c r="BP3118" s="52" t="s">
        <v>7486</v>
      </c>
      <c r="BQ3118" s="52" t="s">
        <v>17035</v>
      </c>
      <c r="BR3118" s="52" t="s">
        <v>7487</v>
      </c>
      <c r="BX3118" s="52" t="s">
        <v>7486</v>
      </c>
      <c r="BY3118" s="52" t="s">
        <v>17035</v>
      </c>
      <c r="BZ3118" s="52" t="s">
        <v>7487</v>
      </c>
    </row>
    <row r="3119" spans="54:78" x14ac:dyDescent="0.3">
      <c r="BB3119" s="105" t="e">
        <f>VLOOKUP(C3119,#REF!, 2,FALSE)</f>
        <v>#REF!</v>
      </c>
      <c r="BP3119" s="52" t="s">
        <v>7488</v>
      </c>
      <c r="BQ3119" s="52" t="s">
        <v>3019</v>
      </c>
      <c r="BR3119" s="52" t="s">
        <v>2993</v>
      </c>
      <c r="BX3119" s="52" t="s">
        <v>7488</v>
      </c>
      <c r="BY3119" s="52" t="s">
        <v>3019</v>
      </c>
      <c r="BZ3119" s="52" t="s">
        <v>2993</v>
      </c>
    </row>
    <row r="3120" spans="54:78" x14ac:dyDescent="0.3">
      <c r="BB3120" s="105" t="e">
        <f>VLOOKUP(C3120,#REF!, 2,FALSE)</f>
        <v>#REF!</v>
      </c>
      <c r="BP3120" s="52" t="s">
        <v>7489</v>
      </c>
      <c r="BQ3120" s="52" t="s">
        <v>630</v>
      </c>
      <c r="BR3120" s="52" t="s">
        <v>2556</v>
      </c>
      <c r="BX3120" s="52" t="s">
        <v>7489</v>
      </c>
      <c r="BY3120" s="52" t="s">
        <v>630</v>
      </c>
      <c r="BZ3120" s="52" t="s">
        <v>2556</v>
      </c>
    </row>
    <row r="3121" spans="54:78" x14ac:dyDescent="0.3">
      <c r="BB3121" s="105" t="e">
        <f>VLOOKUP(C3121,#REF!, 2,FALSE)</f>
        <v>#REF!</v>
      </c>
      <c r="BP3121" s="52" t="s">
        <v>7490</v>
      </c>
      <c r="BQ3121" s="52" t="s">
        <v>3276</v>
      </c>
      <c r="BR3121" s="52" t="s">
        <v>3355</v>
      </c>
      <c r="BX3121" s="52" t="s">
        <v>7490</v>
      </c>
      <c r="BY3121" s="52" t="s">
        <v>3276</v>
      </c>
      <c r="BZ3121" s="52" t="s">
        <v>3355</v>
      </c>
    </row>
    <row r="3122" spans="54:78" x14ac:dyDescent="0.3">
      <c r="BB3122" s="105" t="e">
        <f>VLOOKUP(C3122,#REF!, 2,FALSE)</f>
        <v>#REF!</v>
      </c>
      <c r="BP3122" s="52" t="s">
        <v>7491</v>
      </c>
      <c r="BQ3122" s="52" t="s">
        <v>17035</v>
      </c>
      <c r="BR3122" s="52" t="s">
        <v>7492</v>
      </c>
      <c r="BX3122" s="52" t="s">
        <v>7491</v>
      </c>
      <c r="BY3122" s="52" t="s">
        <v>17035</v>
      </c>
      <c r="BZ3122" s="52" t="s">
        <v>7492</v>
      </c>
    </row>
    <row r="3123" spans="54:78" x14ac:dyDescent="0.3">
      <c r="BB3123" s="105" t="e">
        <f>VLOOKUP(C3123,#REF!, 2,FALSE)</f>
        <v>#REF!</v>
      </c>
      <c r="BP3123" s="52" t="s">
        <v>7493</v>
      </c>
      <c r="BQ3123" s="52" t="s">
        <v>3059</v>
      </c>
      <c r="BR3123" s="52" t="s">
        <v>3381</v>
      </c>
      <c r="BX3123" s="52" t="s">
        <v>7493</v>
      </c>
      <c r="BY3123" s="52" t="s">
        <v>3059</v>
      </c>
      <c r="BZ3123" s="52" t="s">
        <v>3381</v>
      </c>
    </row>
    <row r="3124" spans="54:78" x14ac:dyDescent="0.3">
      <c r="BB3124" s="105" t="e">
        <f>VLOOKUP(C3124,#REF!, 2,FALSE)</f>
        <v>#REF!</v>
      </c>
      <c r="BP3124" s="52" t="s">
        <v>7494</v>
      </c>
      <c r="BQ3124" s="52" t="s">
        <v>618</v>
      </c>
      <c r="BR3124" s="52" t="s">
        <v>3950</v>
      </c>
      <c r="BX3124" s="52" t="s">
        <v>7494</v>
      </c>
      <c r="BY3124" s="52" t="s">
        <v>618</v>
      </c>
      <c r="BZ3124" s="52" t="s">
        <v>3950</v>
      </c>
    </row>
    <row r="3125" spans="54:78" x14ac:dyDescent="0.3">
      <c r="BB3125" s="105" t="e">
        <f>VLOOKUP(C3125,#REF!, 2,FALSE)</f>
        <v>#REF!</v>
      </c>
      <c r="BP3125" s="52" t="s">
        <v>7496</v>
      </c>
      <c r="BQ3125" s="52" t="s">
        <v>668</v>
      </c>
      <c r="BR3125" s="52" t="s">
        <v>3407</v>
      </c>
      <c r="BX3125" s="52" t="s">
        <v>7496</v>
      </c>
      <c r="BY3125" s="52" t="s">
        <v>668</v>
      </c>
      <c r="BZ3125" s="52" t="s">
        <v>3407</v>
      </c>
    </row>
    <row r="3126" spans="54:78" x14ac:dyDescent="0.3">
      <c r="BB3126" s="105" t="e">
        <f>VLOOKUP(C3126,#REF!, 2,FALSE)</f>
        <v>#REF!</v>
      </c>
      <c r="BP3126" s="52" t="s">
        <v>7497</v>
      </c>
      <c r="BQ3126" s="52" t="s">
        <v>668</v>
      </c>
      <c r="BR3126" s="52" t="s">
        <v>6476</v>
      </c>
      <c r="BX3126" s="52" t="s">
        <v>7497</v>
      </c>
      <c r="BY3126" s="52" t="s">
        <v>668</v>
      </c>
      <c r="BZ3126" s="52" t="s">
        <v>6476</v>
      </c>
    </row>
    <row r="3127" spans="54:78" x14ac:dyDescent="0.3">
      <c r="BB3127" s="105" t="e">
        <f>VLOOKUP(C3127,#REF!, 2,FALSE)</f>
        <v>#REF!</v>
      </c>
      <c r="BP3127" s="52" t="s">
        <v>7498</v>
      </c>
      <c r="BQ3127" s="52" t="s">
        <v>3223</v>
      </c>
      <c r="BR3127" s="52" t="s">
        <v>3708</v>
      </c>
      <c r="BX3127" s="52" t="s">
        <v>7498</v>
      </c>
      <c r="BY3127" s="52" t="s">
        <v>3223</v>
      </c>
      <c r="BZ3127" s="52" t="s">
        <v>3708</v>
      </c>
    </row>
    <row r="3128" spans="54:78" x14ac:dyDescent="0.3">
      <c r="BB3128" s="105" t="e">
        <f>VLOOKUP(C3128,#REF!, 2,FALSE)</f>
        <v>#REF!</v>
      </c>
      <c r="BP3128" s="52" t="s">
        <v>7499</v>
      </c>
      <c r="BQ3128" s="52" t="s">
        <v>668</v>
      </c>
      <c r="BR3128" s="52" t="s">
        <v>7500</v>
      </c>
      <c r="BX3128" s="52" t="s">
        <v>7499</v>
      </c>
      <c r="BY3128" s="52" t="s">
        <v>668</v>
      </c>
      <c r="BZ3128" s="52" t="s">
        <v>7500</v>
      </c>
    </row>
    <row r="3129" spans="54:78" x14ac:dyDescent="0.3">
      <c r="BB3129" s="105" t="e">
        <f>VLOOKUP(C3129,#REF!, 2,FALSE)</f>
        <v>#REF!</v>
      </c>
      <c r="BP3129" s="52" t="s">
        <v>7501</v>
      </c>
      <c r="BQ3129" s="52" t="s">
        <v>668</v>
      </c>
      <c r="BR3129" s="52" t="s">
        <v>1814</v>
      </c>
      <c r="BX3129" s="52" t="s">
        <v>7501</v>
      </c>
      <c r="BY3129" s="52" t="s">
        <v>668</v>
      </c>
      <c r="BZ3129" s="52" t="s">
        <v>1814</v>
      </c>
    </row>
    <row r="3130" spans="54:78" x14ac:dyDescent="0.3">
      <c r="BB3130" s="105" t="e">
        <f>VLOOKUP(C3130,#REF!, 2,FALSE)</f>
        <v>#REF!</v>
      </c>
      <c r="BP3130" s="52" t="s">
        <v>1325</v>
      </c>
      <c r="BQ3130" s="52" t="s">
        <v>3223</v>
      </c>
      <c r="BR3130" s="52" t="s">
        <v>2556</v>
      </c>
      <c r="BX3130" s="52" t="s">
        <v>1325</v>
      </c>
      <c r="BY3130" s="52" t="s">
        <v>3223</v>
      </c>
      <c r="BZ3130" s="52" t="s">
        <v>2556</v>
      </c>
    </row>
    <row r="3131" spans="54:78" x14ac:dyDescent="0.3">
      <c r="BB3131" s="105" t="e">
        <f>VLOOKUP(C3131,#REF!, 2,FALSE)</f>
        <v>#REF!</v>
      </c>
      <c r="BP3131" s="52" t="s">
        <v>1326</v>
      </c>
      <c r="BQ3131" s="52" t="s">
        <v>3223</v>
      </c>
      <c r="BR3131" s="52" t="s">
        <v>5284</v>
      </c>
      <c r="BX3131" s="52" t="s">
        <v>1326</v>
      </c>
      <c r="BY3131" s="52" t="s">
        <v>3223</v>
      </c>
      <c r="BZ3131" s="52" t="s">
        <v>5284</v>
      </c>
    </row>
    <row r="3132" spans="54:78" x14ac:dyDescent="0.3">
      <c r="BB3132" s="105" t="e">
        <f>VLOOKUP(C3132,#REF!, 2,FALSE)</f>
        <v>#REF!</v>
      </c>
      <c r="BP3132" s="52" t="s">
        <v>7502</v>
      </c>
      <c r="BQ3132" s="52" t="s">
        <v>3223</v>
      </c>
      <c r="BR3132" s="52" t="s">
        <v>3409</v>
      </c>
      <c r="BX3132" s="52" t="s">
        <v>7502</v>
      </c>
      <c r="BY3132" s="52" t="s">
        <v>3223</v>
      </c>
      <c r="BZ3132" s="52" t="s">
        <v>3409</v>
      </c>
    </row>
    <row r="3133" spans="54:78" x14ac:dyDescent="0.3">
      <c r="BB3133" s="105" t="e">
        <f>VLOOKUP(C3133,#REF!, 2,FALSE)</f>
        <v>#REF!</v>
      </c>
      <c r="BP3133" s="52" t="s">
        <v>7503</v>
      </c>
      <c r="BQ3133" s="52" t="s">
        <v>618</v>
      </c>
      <c r="BR3133" s="52" t="s">
        <v>6778</v>
      </c>
      <c r="BX3133" s="52" t="s">
        <v>7503</v>
      </c>
      <c r="BY3133" s="52" t="s">
        <v>618</v>
      </c>
      <c r="BZ3133" s="52" t="s">
        <v>6778</v>
      </c>
    </row>
    <row r="3134" spans="54:78" x14ac:dyDescent="0.3">
      <c r="BB3134" s="105" t="e">
        <f>VLOOKUP(C3134,#REF!, 2,FALSE)</f>
        <v>#REF!</v>
      </c>
      <c r="BP3134" s="52" t="s">
        <v>7505</v>
      </c>
      <c r="BQ3134" s="52" t="s">
        <v>668</v>
      </c>
      <c r="BR3134" s="52" t="s">
        <v>7506</v>
      </c>
      <c r="BX3134" s="52" t="s">
        <v>7505</v>
      </c>
      <c r="BY3134" s="52" t="s">
        <v>668</v>
      </c>
      <c r="BZ3134" s="52" t="s">
        <v>7506</v>
      </c>
    </row>
    <row r="3135" spans="54:78" x14ac:dyDescent="0.3">
      <c r="BB3135" s="105" t="e">
        <f>VLOOKUP(C3135,#REF!, 2,FALSE)</f>
        <v>#REF!</v>
      </c>
      <c r="BP3135" s="52" t="s">
        <v>7507</v>
      </c>
      <c r="BQ3135" s="52" t="s">
        <v>622</v>
      </c>
      <c r="BR3135" s="52" t="s">
        <v>7508</v>
      </c>
      <c r="BX3135" s="52" t="s">
        <v>7507</v>
      </c>
      <c r="BY3135" s="52" t="s">
        <v>622</v>
      </c>
      <c r="BZ3135" s="52" t="s">
        <v>7508</v>
      </c>
    </row>
    <row r="3136" spans="54:78" x14ac:dyDescent="0.3">
      <c r="BB3136" s="105" t="e">
        <f>VLOOKUP(C3136,#REF!, 2,FALSE)</f>
        <v>#REF!</v>
      </c>
      <c r="BP3136" s="52" t="s">
        <v>7509</v>
      </c>
      <c r="BQ3136" s="52" t="s">
        <v>2993</v>
      </c>
      <c r="BR3136" s="52" t="s">
        <v>1198</v>
      </c>
      <c r="BX3136" s="52" t="s">
        <v>7509</v>
      </c>
      <c r="BY3136" s="52" t="s">
        <v>2993</v>
      </c>
      <c r="BZ3136" s="52" t="s">
        <v>1198</v>
      </c>
    </row>
    <row r="3137" spans="54:78" x14ac:dyDescent="0.3">
      <c r="BB3137" s="105" t="e">
        <f>VLOOKUP(C3137,#REF!, 2,FALSE)</f>
        <v>#REF!</v>
      </c>
      <c r="BP3137" s="52" t="s">
        <v>7510</v>
      </c>
      <c r="BQ3137" s="52" t="s">
        <v>1277</v>
      </c>
      <c r="BR3137" s="52" t="s">
        <v>7511</v>
      </c>
      <c r="BX3137" s="52" t="s">
        <v>7510</v>
      </c>
      <c r="BY3137" s="52" t="s">
        <v>1277</v>
      </c>
      <c r="BZ3137" s="52" t="s">
        <v>7511</v>
      </c>
    </row>
    <row r="3138" spans="54:78" x14ac:dyDescent="0.3">
      <c r="BB3138" s="105" t="e">
        <f>VLOOKUP(C3138,#REF!, 2,FALSE)</f>
        <v>#REF!</v>
      </c>
      <c r="BP3138" s="52" t="s">
        <v>7512</v>
      </c>
      <c r="BQ3138" s="52" t="s">
        <v>2993</v>
      </c>
      <c r="BR3138" s="52" t="s">
        <v>2993</v>
      </c>
      <c r="BX3138" s="52" t="s">
        <v>7512</v>
      </c>
      <c r="BY3138" s="52" t="s">
        <v>2993</v>
      </c>
      <c r="BZ3138" s="52" t="s">
        <v>2993</v>
      </c>
    </row>
    <row r="3139" spans="54:78" x14ac:dyDescent="0.3">
      <c r="BB3139" s="105" t="e">
        <f>VLOOKUP(C3139,#REF!, 2,FALSE)</f>
        <v>#REF!</v>
      </c>
      <c r="BP3139" s="52" t="s">
        <v>7513</v>
      </c>
      <c r="BQ3139" s="52" t="s">
        <v>3059</v>
      </c>
      <c r="BR3139" s="52" t="s">
        <v>7514</v>
      </c>
      <c r="BX3139" s="52" t="s">
        <v>7513</v>
      </c>
      <c r="BY3139" s="52" t="s">
        <v>3059</v>
      </c>
      <c r="BZ3139" s="52" t="s">
        <v>7514</v>
      </c>
    </row>
    <row r="3140" spans="54:78" x14ac:dyDescent="0.3">
      <c r="BB3140" s="105" t="e">
        <f>VLOOKUP(C3140,#REF!, 2,FALSE)</f>
        <v>#REF!</v>
      </c>
      <c r="BP3140" s="52" t="s">
        <v>7515</v>
      </c>
      <c r="BQ3140" s="52" t="s">
        <v>2988</v>
      </c>
      <c r="BR3140" s="52" t="s">
        <v>7379</v>
      </c>
      <c r="BX3140" s="52" t="s">
        <v>7515</v>
      </c>
      <c r="BY3140" s="52" t="s">
        <v>2988</v>
      </c>
      <c r="BZ3140" s="52" t="s">
        <v>7379</v>
      </c>
    </row>
    <row r="3141" spans="54:78" x14ac:dyDescent="0.3">
      <c r="BB3141" s="105" t="e">
        <f>VLOOKUP(C3141,#REF!, 2,FALSE)</f>
        <v>#REF!</v>
      </c>
      <c r="BP3141" s="52" t="s">
        <v>7516</v>
      </c>
      <c r="BQ3141" s="52" t="s">
        <v>2993</v>
      </c>
      <c r="BR3141" s="52" t="s">
        <v>1198</v>
      </c>
      <c r="BX3141" s="52" t="s">
        <v>7516</v>
      </c>
      <c r="BY3141" s="52" t="s">
        <v>2993</v>
      </c>
      <c r="BZ3141" s="52" t="s">
        <v>1198</v>
      </c>
    </row>
    <row r="3142" spans="54:78" x14ac:dyDescent="0.3">
      <c r="BB3142" s="105" t="e">
        <f>VLOOKUP(C3142,#REF!, 2,FALSE)</f>
        <v>#REF!</v>
      </c>
      <c r="BP3142" s="52" t="s">
        <v>7517</v>
      </c>
      <c r="BQ3142" s="52" t="s">
        <v>1277</v>
      </c>
      <c r="BR3142" s="52" t="s">
        <v>7518</v>
      </c>
      <c r="BX3142" s="52" t="s">
        <v>7517</v>
      </c>
      <c r="BY3142" s="52" t="s">
        <v>1277</v>
      </c>
      <c r="BZ3142" s="52" t="s">
        <v>7518</v>
      </c>
    </row>
    <row r="3143" spans="54:78" x14ac:dyDescent="0.3">
      <c r="BB3143" s="105" t="e">
        <f>VLOOKUP(C3143,#REF!, 2,FALSE)</f>
        <v>#REF!</v>
      </c>
      <c r="BP3143" s="52" t="s">
        <v>1327</v>
      </c>
      <c r="BQ3143" s="52" t="s">
        <v>1350</v>
      </c>
      <c r="BR3143" s="52" t="s">
        <v>7519</v>
      </c>
      <c r="BX3143" s="52" t="s">
        <v>1327</v>
      </c>
      <c r="BY3143" s="52" t="s">
        <v>1350</v>
      </c>
      <c r="BZ3143" s="52" t="s">
        <v>7519</v>
      </c>
    </row>
    <row r="3144" spans="54:78" x14ac:dyDescent="0.3">
      <c r="BB3144" s="105" t="e">
        <f>VLOOKUP(C3144,#REF!, 2,FALSE)</f>
        <v>#REF!</v>
      </c>
      <c r="BP3144" s="52" t="s">
        <v>7520</v>
      </c>
      <c r="BQ3144" s="52" t="s">
        <v>3223</v>
      </c>
      <c r="BR3144" s="52" t="s">
        <v>3520</v>
      </c>
      <c r="BX3144" s="52" t="s">
        <v>7520</v>
      </c>
      <c r="BY3144" s="52" t="s">
        <v>3223</v>
      </c>
      <c r="BZ3144" s="52" t="s">
        <v>3520</v>
      </c>
    </row>
    <row r="3145" spans="54:78" x14ac:dyDescent="0.3">
      <c r="BB3145" s="105" t="e">
        <f>VLOOKUP(C3145,#REF!, 2,FALSE)</f>
        <v>#REF!</v>
      </c>
      <c r="BP3145" s="52" t="s">
        <v>1328</v>
      </c>
      <c r="BQ3145" s="52" t="s">
        <v>1350</v>
      </c>
      <c r="BR3145" s="52" t="s">
        <v>3838</v>
      </c>
      <c r="BX3145" s="52" t="s">
        <v>1328</v>
      </c>
      <c r="BY3145" s="52" t="s">
        <v>1350</v>
      </c>
      <c r="BZ3145" s="52" t="s">
        <v>3838</v>
      </c>
    </row>
    <row r="3146" spans="54:78" x14ac:dyDescent="0.3">
      <c r="BB3146" s="105" t="e">
        <f>VLOOKUP(C3146,#REF!, 2,FALSE)</f>
        <v>#REF!</v>
      </c>
      <c r="BP3146" s="52" t="s">
        <v>104</v>
      </c>
      <c r="BQ3146" s="52" t="s">
        <v>2988</v>
      </c>
      <c r="BR3146" s="52" t="s">
        <v>7521</v>
      </c>
      <c r="BX3146" s="52" t="s">
        <v>104</v>
      </c>
      <c r="BY3146" s="52" t="s">
        <v>2988</v>
      </c>
      <c r="BZ3146" s="52" t="s">
        <v>7521</v>
      </c>
    </row>
    <row r="3147" spans="54:78" x14ac:dyDescent="0.3">
      <c r="BB3147" s="105" t="e">
        <f>VLOOKUP(C3147,#REF!, 2,FALSE)</f>
        <v>#REF!</v>
      </c>
      <c r="BP3147" s="52" t="s">
        <v>7522</v>
      </c>
      <c r="BQ3147" s="52" t="s">
        <v>17035</v>
      </c>
      <c r="BR3147" s="52" t="s">
        <v>5130</v>
      </c>
      <c r="BX3147" s="52" t="s">
        <v>7522</v>
      </c>
      <c r="BY3147" s="52" t="s">
        <v>17035</v>
      </c>
      <c r="BZ3147" s="52" t="s">
        <v>5130</v>
      </c>
    </row>
    <row r="3148" spans="54:78" x14ac:dyDescent="0.3">
      <c r="BB3148" s="105" t="e">
        <f>VLOOKUP(C3148,#REF!, 2,FALSE)</f>
        <v>#REF!</v>
      </c>
      <c r="BP3148" s="52" t="s">
        <v>7524</v>
      </c>
      <c r="BQ3148" s="52" t="s">
        <v>663</v>
      </c>
      <c r="BR3148" s="52" t="s">
        <v>7525</v>
      </c>
      <c r="BX3148" s="52" t="s">
        <v>7524</v>
      </c>
      <c r="BY3148" s="52" t="s">
        <v>663</v>
      </c>
      <c r="BZ3148" s="52" t="s">
        <v>7525</v>
      </c>
    </row>
    <row r="3149" spans="54:78" x14ac:dyDescent="0.3">
      <c r="BB3149" s="105" t="e">
        <f>VLOOKUP(C3149,#REF!, 2,FALSE)</f>
        <v>#REF!</v>
      </c>
      <c r="BP3149" s="52" t="s">
        <v>7526</v>
      </c>
      <c r="BQ3149" s="52" t="s">
        <v>1350</v>
      </c>
      <c r="BR3149" s="52" t="s">
        <v>7527</v>
      </c>
      <c r="BX3149" s="52" t="s">
        <v>7526</v>
      </c>
      <c r="BY3149" s="52" t="s">
        <v>1350</v>
      </c>
      <c r="BZ3149" s="52" t="s">
        <v>7527</v>
      </c>
    </row>
    <row r="3150" spans="54:78" x14ac:dyDescent="0.3">
      <c r="BB3150" s="105" t="e">
        <f>VLOOKUP(C3150,#REF!, 2,FALSE)</f>
        <v>#REF!</v>
      </c>
      <c r="BP3150" s="52" t="s">
        <v>1329</v>
      </c>
      <c r="BQ3150" s="52" t="s">
        <v>1350</v>
      </c>
      <c r="BR3150" s="52" t="s">
        <v>7528</v>
      </c>
      <c r="BX3150" s="52" t="s">
        <v>1329</v>
      </c>
      <c r="BY3150" s="52" t="s">
        <v>1350</v>
      </c>
      <c r="BZ3150" s="52" t="s">
        <v>7528</v>
      </c>
    </row>
    <row r="3151" spans="54:78" x14ac:dyDescent="0.3">
      <c r="BB3151" s="105" t="e">
        <f>VLOOKUP(C3151,#REF!, 2,FALSE)</f>
        <v>#REF!</v>
      </c>
      <c r="BP3151" s="52" t="s">
        <v>7529</v>
      </c>
      <c r="BQ3151" s="52" t="s">
        <v>17038</v>
      </c>
      <c r="BR3151" s="52" t="s">
        <v>704</v>
      </c>
      <c r="BX3151" s="52" t="s">
        <v>7529</v>
      </c>
      <c r="BY3151" s="52" t="s">
        <v>17038</v>
      </c>
      <c r="BZ3151" s="52" t="s">
        <v>704</v>
      </c>
    </row>
    <row r="3152" spans="54:78" x14ac:dyDescent="0.3">
      <c r="BB3152" s="105" t="e">
        <f>VLOOKUP(C3152,#REF!, 2,FALSE)</f>
        <v>#REF!</v>
      </c>
      <c r="BP3152" s="52" t="s">
        <v>7530</v>
      </c>
      <c r="BQ3152" s="52" t="s">
        <v>1277</v>
      </c>
      <c r="BR3152" s="52" t="s">
        <v>7531</v>
      </c>
      <c r="BX3152" s="52" t="s">
        <v>7530</v>
      </c>
      <c r="BY3152" s="52" t="s">
        <v>1277</v>
      </c>
      <c r="BZ3152" s="52" t="s">
        <v>7531</v>
      </c>
    </row>
    <row r="3153" spans="54:78" x14ac:dyDescent="0.3">
      <c r="BB3153" s="105" t="e">
        <f>VLOOKUP(C3153,#REF!, 2,FALSE)</f>
        <v>#REF!</v>
      </c>
      <c r="BP3153" s="52" t="s">
        <v>7532</v>
      </c>
      <c r="BQ3153" s="52" t="s">
        <v>1277</v>
      </c>
      <c r="BR3153" s="52" t="s">
        <v>7533</v>
      </c>
      <c r="BX3153" s="52" t="s">
        <v>7532</v>
      </c>
      <c r="BY3153" s="52" t="s">
        <v>1277</v>
      </c>
      <c r="BZ3153" s="52" t="s">
        <v>7533</v>
      </c>
    </row>
    <row r="3154" spans="54:78" x14ac:dyDescent="0.3">
      <c r="BB3154" s="105" t="e">
        <f>VLOOKUP(C3154,#REF!, 2,FALSE)</f>
        <v>#REF!</v>
      </c>
      <c r="BP3154" s="52" t="s">
        <v>7534</v>
      </c>
      <c r="BQ3154" s="52" t="s">
        <v>1277</v>
      </c>
      <c r="BR3154" s="52" t="s">
        <v>7535</v>
      </c>
      <c r="BX3154" s="52" t="s">
        <v>7534</v>
      </c>
      <c r="BY3154" s="52" t="s">
        <v>1277</v>
      </c>
      <c r="BZ3154" s="52" t="s">
        <v>7535</v>
      </c>
    </row>
    <row r="3155" spans="54:78" x14ac:dyDescent="0.3">
      <c r="BB3155" s="105" t="e">
        <f>VLOOKUP(C3155,#REF!, 2,FALSE)</f>
        <v>#REF!</v>
      </c>
      <c r="BP3155" s="52" t="s">
        <v>128</v>
      </c>
      <c r="BQ3155" s="52" t="s">
        <v>726</v>
      </c>
      <c r="BR3155" s="52" t="s">
        <v>7536</v>
      </c>
      <c r="BX3155" s="52" t="s">
        <v>128</v>
      </c>
      <c r="BY3155" s="52" t="s">
        <v>726</v>
      </c>
      <c r="BZ3155" s="52" t="s">
        <v>7536</v>
      </c>
    </row>
    <row r="3156" spans="54:78" x14ac:dyDescent="0.3">
      <c r="BB3156" s="105" t="e">
        <f>VLOOKUP(C3156,#REF!, 2,FALSE)</f>
        <v>#REF!</v>
      </c>
      <c r="BP3156" s="52" t="s">
        <v>7537</v>
      </c>
      <c r="BQ3156" s="52" t="s">
        <v>3019</v>
      </c>
      <c r="BR3156" s="52" t="s">
        <v>7538</v>
      </c>
      <c r="BX3156" s="52" t="s">
        <v>7537</v>
      </c>
      <c r="BY3156" s="52" t="s">
        <v>3019</v>
      </c>
      <c r="BZ3156" s="52" t="s">
        <v>7538</v>
      </c>
    </row>
    <row r="3157" spans="54:78" x14ac:dyDescent="0.3">
      <c r="BB3157" s="105" t="e">
        <f>VLOOKUP(C3157,#REF!, 2,FALSE)</f>
        <v>#REF!</v>
      </c>
      <c r="BP3157" s="52" t="s">
        <v>7540</v>
      </c>
      <c r="BQ3157" s="52" t="s">
        <v>2993</v>
      </c>
      <c r="BR3157" s="52" t="s">
        <v>2993</v>
      </c>
      <c r="BX3157" s="52" t="s">
        <v>7540</v>
      </c>
      <c r="BY3157" s="52" t="s">
        <v>2993</v>
      </c>
      <c r="BZ3157" s="52" t="s">
        <v>2993</v>
      </c>
    </row>
    <row r="3158" spans="54:78" x14ac:dyDescent="0.3">
      <c r="BB3158" s="105" t="e">
        <f>VLOOKUP(C3158,#REF!, 2,FALSE)</f>
        <v>#REF!</v>
      </c>
      <c r="BP3158" s="52" t="s">
        <v>7541</v>
      </c>
      <c r="BQ3158" s="52" t="s">
        <v>805</v>
      </c>
      <c r="BR3158" s="52" t="s">
        <v>7543</v>
      </c>
      <c r="BX3158" s="52" t="s">
        <v>7541</v>
      </c>
      <c r="BY3158" s="52" t="s">
        <v>805</v>
      </c>
      <c r="BZ3158" s="52" t="s">
        <v>7543</v>
      </c>
    </row>
    <row r="3159" spans="54:78" x14ac:dyDescent="0.3">
      <c r="BB3159" s="105" t="e">
        <f>VLOOKUP(C3159,#REF!, 2,FALSE)</f>
        <v>#REF!</v>
      </c>
      <c r="BP3159" s="52" t="s">
        <v>7544</v>
      </c>
      <c r="BQ3159" s="52" t="s">
        <v>628</v>
      </c>
      <c r="BR3159" s="52" t="s">
        <v>7485</v>
      </c>
      <c r="BX3159" s="52" t="s">
        <v>7544</v>
      </c>
      <c r="BY3159" s="52" t="s">
        <v>628</v>
      </c>
      <c r="BZ3159" s="52" t="s">
        <v>7485</v>
      </c>
    </row>
    <row r="3160" spans="54:78" x14ac:dyDescent="0.3">
      <c r="BB3160" s="105" t="e">
        <f>VLOOKUP(C3160,#REF!, 2,FALSE)</f>
        <v>#REF!</v>
      </c>
      <c r="BP3160" s="52" t="s">
        <v>7545</v>
      </c>
      <c r="BQ3160" s="52" t="s">
        <v>786</v>
      </c>
      <c r="BR3160" s="52" t="s">
        <v>7547</v>
      </c>
      <c r="BX3160" s="52" t="s">
        <v>7545</v>
      </c>
      <c r="BY3160" s="52" t="s">
        <v>786</v>
      </c>
      <c r="BZ3160" s="52" t="s">
        <v>7547</v>
      </c>
    </row>
    <row r="3161" spans="54:78" x14ac:dyDescent="0.3">
      <c r="BB3161" s="105" t="e">
        <f>VLOOKUP(C3161,#REF!, 2,FALSE)</f>
        <v>#REF!</v>
      </c>
      <c r="BP3161" s="52" t="s">
        <v>7549</v>
      </c>
      <c r="BQ3161" s="52" t="s">
        <v>17035</v>
      </c>
      <c r="BR3161" s="52" t="s">
        <v>1066</v>
      </c>
      <c r="BX3161" s="52" t="s">
        <v>7549</v>
      </c>
      <c r="BY3161" s="52" t="s">
        <v>17035</v>
      </c>
      <c r="BZ3161" s="52" t="s">
        <v>1066</v>
      </c>
    </row>
    <row r="3162" spans="54:78" x14ac:dyDescent="0.3">
      <c r="BB3162" s="105" t="e">
        <f>VLOOKUP(C3162,#REF!, 2,FALSE)</f>
        <v>#REF!</v>
      </c>
      <c r="BP3162" s="52" t="s">
        <v>184</v>
      </c>
      <c r="BQ3162" s="52" t="s">
        <v>2231</v>
      </c>
      <c r="BR3162" s="52" t="s">
        <v>7551</v>
      </c>
      <c r="BX3162" s="52" t="s">
        <v>184</v>
      </c>
      <c r="BY3162" s="52" t="s">
        <v>2231</v>
      </c>
      <c r="BZ3162" s="52" t="s">
        <v>7551</v>
      </c>
    </row>
    <row r="3163" spans="54:78" x14ac:dyDescent="0.3">
      <c r="BB3163" s="105" t="e">
        <f>VLOOKUP(C3163,#REF!, 2,FALSE)</f>
        <v>#REF!</v>
      </c>
      <c r="BP3163" s="52" t="s">
        <v>7552</v>
      </c>
      <c r="BQ3163" s="52" t="s">
        <v>726</v>
      </c>
      <c r="BR3163" s="52" t="s">
        <v>7553</v>
      </c>
      <c r="BX3163" s="52" t="s">
        <v>7552</v>
      </c>
      <c r="BY3163" s="52" t="s">
        <v>726</v>
      </c>
      <c r="BZ3163" s="52" t="s">
        <v>7553</v>
      </c>
    </row>
    <row r="3164" spans="54:78" x14ac:dyDescent="0.3">
      <c r="BB3164" s="105" t="e">
        <f>VLOOKUP(C3164,#REF!, 2,FALSE)</f>
        <v>#REF!</v>
      </c>
      <c r="BP3164" s="52" t="s">
        <v>7554</v>
      </c>
      <c r="BQ3164" s="52" t="s">
        <v>3114</v>
      </c>
      <c r="BR3164" s="52" t="s">
        <v>7555</v>
      </c>
      <c r="BX3164" s="52" t="s">
        <v>7554</v>
      </c>
      <c r="BY3164" s="52" t="s">
        <v>3114</v>
      </c>
      <c r="BZ3164" s="52" t="s">
        <v>7555</v>
      </c>
    </row>
    <row r="3165" spans="54:78" x14ac:dyDescent="0.3">
      <c r="BB3165" s="105" t="e">
        <f>VLOOKUP(C3165,#REF!, 2,FALSE)</f>
        <v>#REF!</v>
      </c>
      <c r="BP3165" s="52" t="s">
        <v>7556</v>
      </c>
      <c r="BQ3165" s="52" t="s">
        <v>672</v>
      </c>
      <c r="BR3165" s="52" t="s">
        <v>7558</v>
      </c>
      <c r="BX3165" s="52" t="s">
        <v>7556</v>
      </c>
      <c r="BY3165" s="52" t="s">
        <v>672</v>
      </c>
      <c r="BZ3165" s="52" t="s">
        <v>7558</v>
      </c>
    </row>
    <row r="3166" spans="54:78" x14ac:dyDescent="0.3">
      <c r="BB3166" s="105" t="e">
        <f>VLOOKUP(C3166,#REF!, 2,FALSE)</f>
        <v>#REF!</v>
      </c>
      <c r="BP3166" s="52" t="s">
        <v>7559</v>
      </c>
      <c r="BQ3166" s="52" t="s">
        <v>668</v>
      </c>
      <c r="BR3166" s="52" t="s">
        <v>7560</v>
      </c>
      <c r="BX3166" s="52" t="s">
        <v>7559</v>
      </c>
      <c r="BY3166" s="52" t="s">
        <v>668</v>
      </c>
      <c r="BZ3166" s="52" t="s">
        <v>7560</v>
      </c>
    </row>
    <row r="3167" spans="54:78" x14ac:dyDescent="0.3">
      <c r="BB3167" s="105" t="e">
        <f>VLOOKUP(C3167,#REF!, 2,FALSE)</f>
        <v>#REF!</v>
      </c>
      <c r="BP3167" s="52" t="s">
        <v>7562</v>
      </c>
      <c r="BQ3167" s="52" t="s">
        <v>3059</v>
      </c>
      <c r="BR3167" s="52" t="s">
        <v>7563</v>
      </c>
      <c r="BX3167" s="52" t="s">
        <v>7562</v>
      </c>
      <c r="BY3167" s="52" t="s">
        <v>3059</v>
      </c>
      <c r="BZ3167" s="52" t="s">
        <v>7563</v>
      </c>
    </row>
    <row r="3168" spans="54:78" x14ac:dyDescent="0.3">
      <c r="BB3168" s="105" t="e">
        <f>VLOOKUP(C3168,#REF!, 2,FALSE)</f>
        <v>#REF!</v>
      </c>
      <c r="BP3168" s="52" t="s">
        <v>7564</v>
      </c>
      <c r="BQ3168" s="52" t="s">
        <v>805</v>
      </c>
      <c r="BR3168" s="52" t="s">
        <v>7447</v>
      </c>
      <c r="BX3168" s="52" t="s">
        <v>7564</v>
      </c>
      <c r="BY3168" s="52" t="s">
        <v>805</v>
      </c>
      <c r="BZ3168" s="52" t="s">
        <v>7447</v>
      </c>
    </row>
    <row r="3169" spans="54:78" x14ac:dyDescent="0.3">
      <c r="BB3169" s="105" t="e">
        <f>VLOOKUP(C3169,#REF!, 2,FALSE)</f>
        <v>#REF!</v>
      </c>
      <c r="BP3169" s="52" t="s">
        <v>7565</v>
      </c>
      <c r="BQ3169" s="52" t="s">
        <v>17035</v>
      </c>
      <c r="BR3169" s="52" t="s">
        <v>7566</v>
      </c>
      <c r="BX3169" s="52" t="s">
        <v>7565</v>
      </c>
      <c r="BY3169" s="52" t="s">
        <v>17035</v>
      </c>
      <c r="BZ3169" s="52" t="s">
        <v>7566</v>
      </c>
    </row>
    <row r="3170" spans="54:78" x14ac:dyDescent="0.3">
      <c r="BB3170" s="105" t="e">
        <f>VLOOKUP(C3170,#REF!, 2,FALSE)</f>
        <v>#REF!</v>
      </c>
      <c r="BP3170" s="52" t="s">
        <v>1330</v>
      </c>
      <c r="BQ3170" s="52" t="s">
        <v>3223</v>
      </c>
      <c r="BR3170" s="52" t="s">
        <v>7223</v>
      </c>
      <c r="BX3170" s="52" t="s">
        <v>1330</v>
      </c>
      <c r="BY3170" s="52" t="s">
        <v>3223</v>
      </c>
      <c r="BZ3170" s="52" t="s">
        <v>7223</v>
      </c>
    </row>
    <row r="3171" spans="54:78" x14ac:dyDescent="0.3">
      <c r="BB3171" s="105" t="e">
        <f>VLOOKUP(C3171,#REF!, 2,FALSE)</f>
        <v>#REF!</v>
      </c>
      <c r="BP3171" s="52" t="s">
        <v>7567</v>
      </c>
      <c r="BQ3171" s="52" t="s">
        <v>668</v>
      </c>
      <c r="BR3171" s="52" t="s">
        <v>5197</v>
      </c>
      <c r="BX3171" s="52" t="s">
        <v>7567</v>
      </c>
      <c r="BY3171" s="52" t="s">
        <v>668</v>
      </c>
      <c r="BZ3171" s="52" t="s">
        <v>5197</v>
      </c>
    </row>
    <row r="3172" spans="54:78" x14ac:dyDescent="0.3">
      <c r="BB3172" s="105" t="e">
        <f>VLOOKUP(C3172,#REF!, 2,FALSE)</f>
        <v>#REF!</v>
      </c>
      <c r="BP3172" s="52" t="s">
        <v>7569</v>
      </c>
      <c r="BQ3172" s="52" t="s">
        <v>628</v>
      </c>
      <c r="BR3172" s="52" t="s">
        <v>7570</v>
      </c>
      <c r="BX3172" s="52" t="s">
        <v>7569</v>
      </c>
      <c r="BY3172" s="52" t="s">
        <v>628</v>
      </c>
      <c r="BZ3172" s="52" t="s">
        <v>7570</v>
      </c>
    </row>
    <row r="3173" spans="54:78" x14ac:dyDescent="0.3">
      <c r="BB3173" s="105" t="e">
        <f>VLOOKUP(C3173,#REF!, 2,FALSE)</f>
        <v>#REF!</v>
      </c>
      <c r="BP3173" s="52" t="s">
        <v>7571</v>
      </c>
      <c r="BQ3173" s="52" t="s">
        <v>17035</v>
      </c>
      <c r="BR3173" s="52" t="s">
        <v>5957</v>
      </c>
      <c r="BX3173" s="52" t="s">
        <v>7571</v>
      </c>
      <c r="BY3173" s="52" t="s">
        <v>17035</v>
      </c>
      <c r="BZ3173" s="52" t="s">
        <v>5957</v>
      </c>
    </row>
    <row r="3174" spans="54:78" x14ac:dyDescent="0.3">
      <c r="BB3174" s="105" t="e">
        <f>VLOOKUP(C3174,#REF!, 2,FALSE)</f>
        <v>#REF!</v>
      </c>
      <c r="BP3174" s="52" t="s">
        <v>7572</v>
      </c>
      <c r="BQ3174" s="52" t="s">
        <v>618</v>
      </c>
      <c r="BR3174" s="52" t="s">
        <v>3832</v>
      </c>
      <c r="BX3174" s="52" t="s">
        <v>7572</v>
      </c>
      <c r="BY3174" s="52" t="s">
        <v>618</v>
      </c>
      <c r="BZ3174" s="52" t="s">
        <v>3832</v>
      </c>
    </row>
    <row r="3175" spans="54:78" x14ac:dyDescent="0.3">
      <c r="BB3175" s="105" t="e">
        <f>VLOOKUP(C3175,#REF!, 2,FALSE)</f>
        <v>#REF!</v>
      </c>
      <c r="BP3175" s="52" t="s">
        <v>7574</v>
      </c>
      <c r="BQ3175" s="52" t="s">
        <v>2988</v>
      </c>
      <c r="BR3175" s="52" t="s">
        <v>7575</v>
      </c>
      <c r="BX3175" s="52" t="s">
        <v>7574</v>
      </c>
      <c r="BY3175" s="52" t="s">
        <v>2988</v>
      </c>
      <c r="BZ3175" s="52" t="s">
        <v>7575</v>
      </c>
    </row>
    <row r="3176" spans="54:78" x14ac:dyDescent="0.3">
      <c r="BB3176" s="105" t="e">
        <f>VLOOKUP(C3176,#REF!, 2,FALSE)</f>
        <v>#REF!</v>
      </c>
      <c r="BP3176" s="52" t="s">
        <v>7576</v>
      </c>
      <c r="BQ3176" s="52" t="s">
        <v>3223</v>
      </c>
      <c r="BR3176" s="52" t="s">
        <v>3040</v>
      </c>
      <c r="BX3176" s="52" t="s">
        <v>7576</v>
      </c>
      <c r="BY3176" s="52" t="s">
        <v>3223</v>
      </c>
      <c r="BZ3176" s="52" t="s">
        <v>3040</v>
      </c>
    </row>
    <row r="3177" spans="54:78" x14ac:dyDescent="0.3">
      <c r="BB3177" s="105" t="e">
        <f>VLOOKUP(C3177,#REF!, 2,FALSE)</f>
        <v>#REF!</v>
      </c>
      <c r="BP3177" s="52" t="s">
        <v>7577</v>
      </c>
      <c r="BQ3177" s="52" t="s">
        <v>2988</v>
      </c>
      <c r="BR3177" s="52" t="s">
        <v>6174</v>
      </c>
      <c r="BX3177" s="52" t="s">
        <v>7577</v>
      </c>
      <c r="BY3177" s="52" t="s">
        <v>2988</v>
      </c>
      <c r="BZ3177" s="52" t="s">
        <v>6174</v>
      </c>
    </row>
    <row r="3178" spans="54:78" x14ac:dyDescent="0.3">
      <c r="BB3178" s="105" t="e">
        <f>VLOOKUP(C3178,#REF!, 2,FALSE)</f>
        <v>#REF!</v>
      </c>
      <c r="BP3178" s="52" t="s">
        <v>7578</v>
      </c>
      <c r="BQ3178" s="52" t="s">
        <v>2988</v>
      </c>
      <c r="BR3178" s="52" t="s">
        <v>862</v>
      </c>
      <c r="BX3178" s="52" t="s">
        <v>7578</v>
      </c>
      <c r="BY3178" s="52" t="s">
        <v>2988</v>
      </c>
      <c r="BZ3178" s="52" t="s">
        <v>862</v>
      </c>
    </row>
    <row r="3179" spans="54:78" x14ac:dyDescent="0.3">
      <c r="BB3179" s="105" t="e">
        <f>VLOOKUP(C3179,#REF!, 2,FALSE)</f>
        <v>#REF!</v>
      </c>
      <c r="BP3179" s="52" t="s">
        <v>7579</v>
      </c>
      <c r="BQ3179" s="52" t="s">
        <v>618</v>
      </c>
      <c r="BR3179" s="52" t="s">
        <v>7580</v>
      </c>
      <c r="BX3179" s="52" t="s">
        <v>7579</v>
      </c>
      <c r="BY3179" s="52" t="s">
        <v>618</v>
      </c>
      <c r="BZ3179" s="52" t="s">
        <v>7580</v>
      </c>
    </row>
    <row r="3180" spans="54:78" x14ac:dyDescent="0.3">
      <c r="BB3180" s="105" t="e">
        <f>VLOOKUP(C3180,#REF!, 2,FALSE)</f>
        <v>#REF!</v>
      </c>
      <c r="BP3180" s="52" t="s">
        <v>7581</v>
      </c>
      <c r="BQ3180" s="52" t="s">
        <v>668</v>
      </c>
      <c r="BR3180" s="52" t="s">
        <v>5793</v>
      </c>
      <c r="BX3180" s="52" t="s">
        <v>7581</v>
      </c>
      <c r="BY3180" s="52" t="s">
        <v>668</v>
      </c>
      <c r="BZ3180" s="52" t="s">
        <v>5793</v>
      </c>
    </row>
    <row r="3181" spans="54:78" x14ac:dyDescent="0.3">
      <c r="BB3181" s="105" t="e">
        <f>VLOOKUP(C3181,#REF!, 2,FALSE)</f>
        <v>#REF!</v>
      </c>
      <c r="BP3181" s="52" t="s">
        <v>7583</v>
      </c>
      <c r="BQ3181" s="52" t="s">
        <v>668</v>
      </c>
      <c r="BR3181" s="52" t="s">
        <v>2899</v>
      </c>
      <c r="BX3181" s="52" t="s">
        <v>7583</v>
      </c>
      <c r="BY3181" s="52" t="s">
        <v>668</v>
      </c>
      <c r="BZ3181" s="52" t="s">
        <v>2899</v>
      </c>
    </row>
    <row r="3182" spans="54:78" x14ac:dyDescent="0.3">
      <c r="BB3182" s="105" t="e">
        <f>VLOOKUP(C3182,#REF!, 2,FALSE)</f>
        <v>#REF!</v>
      </c>
      <c r="BP3182" s="52" t="s">
        <v>7585</v>
      </c>
      <c r="BQ3182" s="52" t="s">
        <v>3223</v>
      </c>
      <c r="BR3182" s="52" t="s">
        <v>7586</v>
      </c>
      <c r="BX3182" s="52" t="s">
        <v>7585</v>
      </c>
      <c r="BY3182" s="52" t="s">
        <v>3223</v>
      </c>
      <c r="BZ3182" s="52" t="s">
        <v>7586</v>
      </c>
    </row>
    <row r="3183" spans="54:78" x14ac:dyDescent="0.3">
      <c r="BB3183" s="105" t="e">
        <f>VLOOKUP(C3183,#REF!, 2,FALSE)</f>
        <v>#REF!</v>
      </c>
      <c r="BP3183" s="52" t="s">
        <v>7587</v>
      </c>
      <c r="BQ3183" s="52" t="s">
        <v>3019</v>
      </c>
      <c r="BR3183" s="52" t="s">
        <v>7589</v>
      </c>
      <c r="BX3183" s="52" t="s">
        <v>7587</v>
      </c>
      <c r="BY3183" s="52" t="s">
        <v>3019</v>
      </c>
      <c r="BZ3183" s="52" t="s">
        <v>7589</v>
      </c>
    </row>
    <row r="3184" spans="54:78" x14ac:dyDescent="0.3">
      <c r="BB3184" s="105" t="e">
        <f>VLOOKUP(C3184,#REF!, 2,FALSE)</f>
        <v>#REF!</v>
      </c>
      <c r="BP3184" s="52" t="s">
        <v>127</v>
      </c>
      <c r="BQ3184" s="52" t="s">
        <v>3223</v>
      </c>
      <c r="BR3184" s="52" t="s">
        <v>7586</v>
      </c>
      <c r="BX3184" s="52" t="s">
        <v>127</v>
      </c>
      <c r="BY3184" s="52" t="s">
        <v>3223</v>
      </c>
      <c r="BZ3184" s="52" t="s">
        <v>7586</v>
      </c>
    </row>
    <row r="3185" spans="54:78" x14ac:dyDescent="0.3">
      <c r="BB3185" s="105" t="e">
        <f>VLOOKUP(C3185,#REF!, 2,FALSE)</f>
        <v>#REF!</v>
      </c>
      <c r="BP3185" s="52" t="s">
        <v>7590</v>
      </c>
      <c r="BQ3185" s="52" t="s">
        <v>870</v>
      </c>
      <c r="BR3185" s="52" t="s">
        <v>7591</v>
      </c>
      <c r="BX3185" s="52" t="s">
        <v>7590</v>
      </c>
      <c r="BY3185" s="52" t="s">
        <v>870</v>
      </c>
      <c r="BZ3185" s="52" t="s">
        <v>7591</v>
      </c>
    </row>
    <row r="3186" spans="54:78" x14ac:dyDescent="0.3">
      <c r="BB3186" s="105" t="e">
        <f>VLOOKUP(C3186,#REF!, 2,FALSE)</f>
        <v>#REF!</v>
      </c>
      <c r="BP3186" s="52" t="s">
        <v>7593</v>
      </c>
      <c r="BQ3186" s="52" t="s">
        <v>870</v>
      </c>
      <c r="BR3186" s="52" t="s">
        <v>7594</v>
      </c>
      <c r="BX3186" s="52" t="s">
        <v>7593</v>
      </c>
      <c r="BY3186" s="52" t="s">
        <v>870</v>
      </c>
      <c r="BZ3186" s="52" t="s">
        <v>7594</v>
      </c>
    </row>
    <row r="3187" spans="54:78" x14ac:dyDescent="0.3">
      <c r="BB3187" s="105" t="e">
        <f>VLOOKUP(C3187,#REF!, 2,FALSE)</f>
        <v>#REF!</v>
      </c>
      <c r="BP3187" s="52" t="s">
        <v>7595</v>
      </c>
      <c r="BQ3187" s="52" t="s">
        <v>1350</v>
      </c>
      <c r="BR3187" s="52" t="s">
        <v>7596</v>
      </c>
      <c r="BX3187" s="52" t="s">
        <v>7595</v>
      </c>
      <c r="BY3187" s="52" t="s">
        <v>1350</v>
      </c>
      <c r="BZ3187" s="52" t="s">
        <v>7596</v>
      </c>
    </row>
    <row r="3188" spans="54:78" x14ac:dyDescent="0.3">
      <c r="BB3188" s="105" t="e">
        <f>VLOOKUP(C3188,#REF!, 2,FALSE)</f>
        <v>#REF!</v>
      </c>
      <c r="BP3188" s="52" t="s">
        <v>7597</v>
      </c>
      <c r="BQ3188" s="52" t="s">
        <v>870</v>
      </c>
      <c r="BR3188" s="52" t="s">
        <v>7598</v>
      </c>
      <c r="BX3188" s="52" t="s">
        <v>7597</v>
      </c>
      <c r="BY3188" s="52" t="s">
        <v>870</v>
      </c>
      <c r="BZ3188" s="52" t="s">
        <v>7598</v>
      </c>
    </row>
    <row r="3189" spans="54:78" x14ac:dyDescent="0.3">
      <c r="BB3189" s="105" t="e">
        <f>VLOOKUP(C3189,#REF!, 2,FALSE)</f>
        <v>#REF!</v>
      </c>
      <c r="BP3189" s="52" t="s">
        <v>7599</v>
      </c>
      <c r="BQ3189" s="52" t="s">
        <v>17035</v>
      </c>
      <c r="BR3189" s="52" t="s">
        <v>5367</v>
      </c>
      <c r="BX3189" s="52" t="s">
        <v>7599</v>
      </c>
      <c r="BY3189" s="52" t="s">
        <v>17035</v>
      </c>
      <c r="BZ3189" s="52" t="s">
        <v>5367</v>
      </c>
    </row>
    <row r="3190" spans="54:78" x14ac:dyDescent="0.3">
      <c r="BB3190" s="105" t="e">
        <f>VLOOKUP(C3190,#REF!, 2,FALSE)</f>
        <v>#REF!</v>
      </c>
      <c r="BP3190" s="52" t="s">
        <v>7600</v>
      </c>
      <c r="BQ3190" s="52" t="s">
        <v>870</v>
      </c>
      <c r="BR3190" s="52" t="s">
        <v>6494</v>
      </c>
      <c r="BX3190" s="52" t="s">
        <v>7600</v>
      </c>
      <c r="BY3190" s="52" t="s">
        <v>870</v>
      </c>
      <c r="BZ3190" s="52" t="s">
        <v>6494</v>
      </c>
    </row>
    <row r="3191" spans="54:78" x14ac:dyDescent="0.3">
      <c r="BB3191" s="105" t="e">
        <f>VLOOKUP(C3191,#REF!, 2,FALSE)</f>
        <v>#REF!</v>
      </c>
      <c r="BP3191" s="52" t="s">
        <v>7601</v>
      </c>
      <c r="BQ3191" s="52" t="s">
        <v>857</v>
      </c>
      <c r="BR3191" s="52" t="s">
        <v>778</v>
      </c>
      <c r="BX3191" s="52" t="s">
        <v>7601</v>
      </c>
      <c r="BY3191" s="52" t="s">
        <v>857</v>
      </c>
      <c r="BZ3191" s="52" t="s">
        <v>778</v>
      </c>
    </row>
    <row r="3192" spans="54:78" x14ac:dyDescent="0.3">
      <c r="BB3192" s="105" t="e">
        <f>VLOOKUP(C3192,#REF!, 2,FALSE)</f>
        <v>#REF!</v>
      </c>
      <c r="BP3192" s="52" t="s">
        <v>7602</v>
      </c>
      <c r="BQ3192" s="52" t="s">
        <v>805</v>
      </c>
      <c r="BR3192" s="52" t="s">
        <v>3630</v>
      </c>
      <c r="BX3192" s="52" t="s">
        <v>7602</v>
      </c>
      <c r="BY3192" s="52" t="s">
        <v>805</v>
      </c>
      <c r="BZ3192" s="52" t="s">
        <v>3630</v>
      </c>
    </row>
    <row r="3193" spans="54:78" x14ac:dyDescent="0.3">
      <c r="BB3193" s="105" t="e">
        <f>VLOOKUP(C3193,#REF!, 2,FALSE)</f>
        <v>#REF!</v>
      </c>
      <c r="BP3193" s="52" t="s">
        <v>7604</v>
      </c>
      <c r="BQ3193" s="52" t="s">
        <v>636</v>
      </c>
      <c r="BR3193" s="52" t="s">
        <v>7605</v>
      </c>
      <c r="BX3193" s="52" t="s">
        <v>7604</v>
      </c>
      <c r="BY3193" s="52" t="s">
        <v>636</v>
      </c>
      <c r="BZ3193" s="52" t="s">
        <v>7605</v>
      </c>
    </row>
    <row r="3194" spans="54:78" x14ac:dyDescent="0.3">
      <c r="BB3194" s="105" t="e">
        <f>VLOOKUP(C3194,#REF!, 2,FALSE)</f>
        <v>#REF!</v>
      </c>
      <c r="BP3194" s="52" t="s">
        <v>7606</v>
      </c>
      <c r="BQ3194" s="52" t="s">
        <v>636</v>
      </c>
      <c r="BR3194" s="52" t="s">
        <v>3673</v>
      </c>
      <c r="BX3194" s="52" t="s">
        <v>7606</v>
      </c>
      <c r="BY3194" s="52" t="s">
        <v>636</v>
      </c>
      <c r="BZ3194" s="52" t="s">
        <v>3673</v>
      </c>
    </row>
    <row r="3195" spans="54:78" x14ac:dyDescent="0.3">
      <c r="BB3195" s="105" t="e">
        <f>VLOOKUP(C3195,#REF!, 2,FALSE)</f>
        <v>#REF!</v>
      </c>
      <c r="BP3195" s="52" t="s">
        <v>1331</v>
      </c>
      <c r="BQ3195" s="52" t="s">
        <v>3223</v>
      </c>
      <c r="BR3195" s="52" t="s">
        <v>852</v>
      </c>
      <c r="BX3195" s="52" t="s">
        <v>1331</v>
      </c>
      <c r="BY3195" s="52" t="s">
        <v>3223</v>
      </c>
      <c r="BZ3195" s="52" t="s">
        <v>852</v>
      </c>
    </row>
    <row r="3196" spans="54:78" x14ac:dyDescent="0.3">
      <c r="BB3196" s="105" t="e">
        <f>VLOOKUP(C3196,#REF!, 2,FALSE)</f>
        <v>#REF!</v>
      </c>
      <c r="BP3196" s="52" t="s">
        <v>7607</v>
      </c>
      <c r="BQ3196" s="52" t="s">
        <v>2988</v>
      </c>
      <c r="BR3196" s="52" t="s">
        <v>7608</v>
      </c>
      <c r="BX3196" s="52" t="s">
        <v>7607</v>
      </c>
      <c r="BY3196" s="52" t="s">
        <v>2988</v>
      </c>
      <c r="BZ3196" s="52" t="s">
        <v>7608</v>
      </c>
    </row>
    <row r="3197" spans="54:78" x14ac:dyDescent="0.3">
      <c r="BB3197" s="105" t="e">
        <f>VLOOKUP(C3197,#REF!, 2,FALSE)</f>
        <v>#REF!</v>
      </c>
      <c r="BP3197" s="52" t="s">
        <v>7609</v>
      </c>
      <c r="BQ3197" s="52" t="s">
        <v>636</v>
      </c>
      <c r="BR3197" s="52" t="s">
        <v>7610</v>
      </c>
      <c r="BX3197" s="52" t="s">
        <v>7609</v>
      </c>
      <c r="BY3197" s="52" t="s">
        <v>636</v>
      </c>
      <c r="BZ3197" s="52" t="s">
        <v>7610</v>
      </c>
    </row>
    <row r="3198" spans="54:78" x14ac:dyDescent="0.3">
      <c r="BB3198" s="105" t="e">
        <f>VLOOKUP(C3198,#REF!, 2,FALSE)</f>
        <v>#REF!</v>
      </c>
      <c r="BP3198" s="52" t="s">
        <v>7611</v>
      </c>
      <c r="BQ3198" s="52" t="s">
        <v>849</v>
      </c>
      <c r="BR3198" s="52" t="s">
        <v>7613</v>
      </c>
      <c r="BX3198" s="52" t="s">
        <v>7611</v>
      </c>
      <c r="BY3198" s="52" t="s">
        <v>849</v>
      </c>
      <c r="BZ3198" s="52" t="s">
        <v>7613</v>
      </c>
    </row>
    <row r="3199" spans="54:78" x14ac:dyDescent="0.3">
      <c r="BB3199" s="105" t="e">
        <f>VLOOKUP(C3199,#REF!, 2,FALSE)</f>
        <v>#REF!</v>
      </c>
      <c r="BP3199" s="52" t="s">
        <v>7614</v>
      </c>
      <c r="BQ3199" s="52" t="s">
        <v>17042</v>
      </c>
      <c r="BR3199" s="52" t="s">
        <v>2993</v>
      </c>
      <c r="BX3199" s="52" t="s">
        <v>7614</v>
      </c>
      <c r="BY3199" s="52" t="s">
        <v>17042</v>
      </c>
      <c r="BZ3199" s="52" t="s">
        <v>2993</v>
      </c>
    </row>
    <row r="3200" spans="54:78" x14ac:dyDescent="0.3">
      <c r="BB3200" s="105" t="e">
        <f>VLOOKUP(C3200,#REF!, 2,FALSE)</f>
        <v>#REF!</v>
      </c>
      <c r="BP3200" s="52" t="s">
        <v>7615</v>
      </c>
      <c r="BQ3200" s="52" t="s">
        <v>669</v>
      </c>
      <c r="BR3200" s="52" t="s">
        <v>7616</v>
      </c>
      <c r="BX3200" s="52" t="s">
        <v>7615</v>
      </c>
      <c r="BY3200" s="52" t="s">
        <v>669</v>
      </c>
      <c r="BZ3200" s="52" t="s">
        <v>7616</v>
      </c>
    </row>
    <row r="3201" spans="54:78" x14ac:dyDescent="0.3">
      <c r="BB3201" s="105" t="e">
        <f>VLOOKUP(C3201,#REF!, 2,FALSE)</f>
        <v>#REF!</v>
      </c>
      <c r="BP3201" s="52" t="s">
        <v>1332</v>
      </c>
      <c r="BQ3201" s="52" t="s">
        <v>857</v>
      </c>
      <c r="BR3201" s="52" t="s">
        <v>1353</v>
      </c>
      <c r="BX3201" s="52" t="s">
        <v>1332</v>
      </c>
      <c r="BY3201" s="52" t="s">
        <v>857</v>
      </c>
      <c r="BZ3201" s="52" t="s">
        <v>1353</v>
      </c>
    </row>
    <row r="3202" spans="54:78" x14ac:dyDescent="0.3">
      <c r="BB3202" s="105" t="e">
        <f>VLOOKUP(C3202,#REF!, 2,FALSE)</f>
        <v>#REF!</v>
      </c>
      <c r="BP3202" s="52" t="s">
        <v>7617</v>
      </c>
      <c r="BQ3202" s="52" t="s">
        <v>636</v>
      </c>
      <c r="BR3202" s="52" t="s">
        <v>7618</v>
      </c>
      <c r="BX3202" s="52" t="s">
        <v>7617</v>
      </c>
      <c r="BY3202" s="52" t="s">
        <v>636</v>
      </c>
      <c r="BZ3202" s="52" t="s">
        <v>7618</v>
      </c>
    </row>
    <row r="3203" spans="54:78" x14ac:dyDescent="0.3">
      <c r="BB3203" s="105" t="e">
        <f>VLOOKUP(C3203,#REF!, 2,FALSE)</f>
        <v>#REF!</v>
      </c>
      <c r="BP3203" s="52" t="s">
        <v>7619</v>
      </c>
      <c r="BQ3203" s="52" t="s">
        <v>621</v>
      </c>
      <c r="BR3203" s="52" t="s">
        <v>7620</v>
      </c>
      <c r="BX3203" s="52" t="s">
        <v>7619</v>
      </c>
      <c r="BY3203" s="52" t="s">
        <v>621</v>
      </c>
      <c r="BZ3203" s="52" t="s">
        <v>7620</v>
      </c>
    </row>
    <row r="3204" spans="54:78" x14ac:dyDescent="0.3">
      <c r="BB3204" s="105" t="e">
        <f>VLOOKUP(C3204,#REF!, 2,FALSE)</f>
        <v>#REF!</v>
      </c>
      <c r="BP3204" s="52" t="s">
        <v>7621</v>
      </c>
      <c r="BQ3204" s="52" t="s">
        <v>849</v>
      </c>
      <c r="BR3204" s="52" t="s">
        <v>7622</v>
      </c>
      <c r="BX3204" s="52" t="s">
        <v>7621</v>
      </c>
      <c r="BY3204" s="52" t="s">
        <v>849</v>
      </c>
      <c r="BZ3204" s="52" t="s">
        <v>7622</v>
      </c>
    </row>
    <row r="3205" spans="54:78" x14ac:dyDescent="0.3">
      <c r="BB3205" s="105" t="e">
        <f>VLOOKUP(C3205,#REF!, 2,FALSE)</f>
        <v>#REF!</v>
      </c>
      <c r="BP3205" s="52" t="s">
        <v>7623</v>
      </c>
      <c r="BQ3205" s="52" t="s">
        <v>664</v>
      </c>
      <c r="BR3205" s="52" t="s">
        <v>7624</v>
      </c>
      <c r="BX3205" s="52" t="s">
        <v>7623</v>
      </c>
      <c r="BY3205" s="52" t="s">
        <v>664</v>
      </c>
      <c r="BZ3205" s="52" t="s">
        <v>7624</v>
      </c>
    </row>
    <row r="3206" spans="54:78" x14ac:dyDescent="0.3">
      <c r="BB3206" s="105" t="e">
        <f>VLOOKUP(C3206,#REF!, 2,FALSE)</f>
        <v>#REF!</v>
      </c>
      <c r="BP3206" s="52" t="s">
        <v>1354</v>
      </c>
      <c r="BQ3206" s="52" t="s">
        <v>3223</v>
      </c>
      <c r="BR3206" s="52" t="s">
        <v>7625</v>
      </c>
      <c r="BX3206" s="52" t="s">
        <v>1354</v>
      </c>
      <c r="BY3206" s="52" t="s">
        <v>3223</v>
      </c>
      <c r="BZ3206" s="52" t="s">
        <v>7625</v>
      </c>
    </row>
    <row r="3207" spans="54:78" x14ac:dyDescent="0.3">
      <c r="BB3207" s="105" t="e">
        <f>VLOOKUP(C3207,#REF!, 2,FALSE)</f>
        <v>#REF!</v>
      </c>
      <c r="BP3207" s="52" t="s">
        <v>7626</v>
      </c>
      <c r="BQ3207" s="52" t="s">
        <v>3019</v>
      </c>
      <c r="BR3207" s="52" t="s">
        <v>7627</v>
      </c>
      <c r="BX3207" s="52" t="s">
        <v>7626</v>
      </c>
      <c r="BY3207" s="52" t="s">
        <v>3019</v>
      </c>
      <c r="BZ3207" s="52" t="s">
        <v>7627</v>
      </c>
    </row>
    <row r="3208" spans="54:78" x14ac:dyDescent="0.3">
      <c r="BB3208" s="105" t="e">
        <f>VLOOKUP(C3208,#REF!, 2,FALSE)</f>
        <v>#REF!</v>
      </c>
      <c r="BP3208" s="52" t="s">
        <v>7628</v>
      </c>
      <c r="BQ3208" s="52" t="s">
        <v>3019</v>
      </c>
      <c r="BR3208" s="52" t="s">
        <v>4160</v>
      </c>
      <c r="BX3208" s="52" t="s">
        <v>7628</v>
      </c>
      <c r="BY3208" s="52" t="s">
        <v>3019</v>
      </c>
      <c r="BZ3208" s="52" t="s">
        <v>4160</v>
      </c>
    </row>
    <row r="3209" spans="54:78" x14ac:dyDescent="0.3">
      <c r="BB3209" s="105" t="e">
        <f>VLOOKUP(C3209,#REF!, 2,FALSE)</f>
        <v>#REF!</v>
      </c>
      <c r="BP3209" s="52" t="s">
        <v>7629</v>
      </c>
      <c r="BQ3209" s="52" t="s">
        <v>3223</v>
      </c>
      <c r="BR3209" s="52" t="s">
        <v>7630</v>
      </c>
      <c r="BX3209" s="52" t="s">
        <v>7629</v>
      </c>
      <c r="BY3209" s="52" t="s">
        <v>3223</v>
      </c>
      <c r="BZ3209" s="52" t="s">
        <v>7630</v>
      </c>
    </row>
    <row r="3210" spans="54:78" x14ac:dyDescent="0.3">
      <c r="BB3210" s="105" t="e">
        <f>VLOOKUP(C3210,#REF!, 2,FALSE)</f>
        <v>#REF!</v>
      </c>
      <c r="BP3210" s="52" t="s">
        <v>7631</v>
      </c>
      <c r="BQ3210" s="52" t="s">
        <v>3223</v>
      </c>
      <c r="BR3210" s="52" t="s">
        <v>7632</v>
      </c>
      <c r="BX3210" s="52" t="s">
        <v>7631</v>
      </c>
      <c r="BY3210" s="52" t="s">
        <v>3223</v>
      </c>
      <c r="BZ3210" s="52" t="s">
        <v>7632</v>
      </c>
    </row>
    <row r="3211" spans="54:78" x14ac:dyDescent="0.3">
      <c r="BB3211" s="105" t="e">
        <f>VLOOKUP(C3211,#REF!, 2,FALSE)</f>
        <v>#REF!</v>
      </c>
      <c r="BP3211" s="52" t="s">
        <v>7633</v>
      </c>
      <c r="BQ3211" s="52" t="s">
        <v>622</v>
      </c>
      <c r="BR3211" s="52" t="s">
        <v>7634</v>
      </c>
      <c r="BX3211" s="52" t="s">
        <v>7633</v>
      </c>
      <c r="BY3211" s="52" t="s">
        <v>622</v>
      </c>
      <c r="BZ3211" s="52" t="s">
        <v>7634</v>
      </c>
    </row>
    <row r="3212" spans="54:78" x14ac:dyDescent="0.3">
      <c r="BB3212" s="105" t="e">
        <f>VLOOKUP(C3212,#REF!, 2,FALSE)</f>
        <v>#REF!</v>
      </c>
      <c r="BP3212" s="52" t="s">
        <v>7635</v>
      </c>
      <c r="BQ3212" s="52" t="s">
        <v>621</v>
      </c>
      <c r="BR3212" s="52" t="s">
        <v>7636</v>
      </c>
      <c r="BX3212" s="52" t="s">
        <v>7635</v>
      </c>
      <c r="BY3212" s="52" t="s">
        <v>621</v>
      </c>
      <c r="BZ3212" s="52" t="s">
        <v>7636</v>
      </c>
    </row>
    <row r="3213" spans="54:78" x14ac:dyDescent="0.3">
      <c r="BB3213" s="105" t="e">
        <f>VLOOKUP(C3213,#REF!, 2,FALSE)</f>
        <v>#REF!</v>
      </c>
      <c r="BP3213" s="52" t="s">
        <v>7637</v>
      </c>
      <c r="BQ3213" s="52" t="s">
        <v>619</v>
      </c>
      <c r="BR3213" s="52" t="s">
        <v>1285</v>
      </c>
      <c r="BX3213" s="52" t="s">
        <v>7637</v>
      </c>
      <c r="BY3213" s="52" t="s">
        <v>619</v>
      </c>
      <c r="BZ3213" s="52" t="s">
        <v>1285</v>
      </c>
    </row>
    <row r="3214" spans="54:78" x14ac:dyDescent="0.3">
      <c r="BB3214" s="105" t="e">
        <f>VLOOKUP(C3214,#REF!, 2,FALSE)</f>
        <v>#REF!</v>
      </c>
      <c r="BP3214" s="52" t="s">
        <v>7639</v>
      </c>
      <c r="BQ3214" s="52" t="s">
        <v>624</v>
      </c>
      <c r="BR3214" s="52" t="s">
        <v>6019</v>
      </c>
      <c r="BX3214" s="52" t="s">
        <v>7639</v>
      </c>
      <c r="BY3214" s="52" t="s">
        <v>624</v>
      </c>
      <c r="BZ3214" s="52" t="s">
        <v>6019</v>
      </c>
    </row>
    <row r="3215" spans="54:78" x14ac:dyDescent="0.3">
      <c r="BB3215" s="105" t="e">
        <f>VLOOKUP(C3215,#REF!, 2,FALSE)</f>
        <v>#REF!</v>
      </c>
      <c r="BP3215" s="52" t="s">
        <v>7640</v>
      </c>
      <c r="BQ3215" s="52" t="s">
        <v>2988</v>
      </c>
      <c r="BR3215" s="52" t="s">
        <v>7641</v>
      </c>
      <c r="BX3215" s="52" t="s">
        <v>7640</v>
      </c>
      <c r="BY3215" s="52" t="s">
        <v>2988</v>
      </c>
      <c r="BZ3215" s="52" t="s">
        <v>7641</v>
      </c>
    </row>
    <row r="3216" spans="54:78" x14ac:dyDescent="0.3">
      <c r="BB3216" s="105" t="e">
        <f>VLOOKUP(C3216,#REF!, 2,FALSE)</f>
        <v>#REF!</v>
      </c>
      <c r="BP3216" s="52" t="s">
        <v>7643</v>
      </c>
      <c r="BQ3216" s="52" t="s">
        <v>3276</v>
      </c>
      <c r="BR3216" s="52" t="s">
        <v>7645</v>
      </c>
      <c r="BX3216" s="52" t="s">
        <v>7643</v>
      </c>
      <c r="BY3216" s="52" t="s">
        <v>3276</v>
      </c>
      <c r="BZ3216" s="52" t="s">
        <v>7645</v>
      </c>
    </row>
    <row r="3217" spans="54:78" x14ac:dyDescent="0.3">
      <c r="BB3217" s="105" t="e">
        <f>VLOOKUP(C3217,#REF!, 2,FALSE)</f>
        <v>#REF!</v>
      </c>
      <c r="BP3217" s="52" t="s">
        <v>7646</v>
      </c>
      <c r="BQ3217" s="52" t="s">
        <v>3019</v>
      </c>
      <c r="BR3217" s="52" t="s">
        <v>2363</v>
      </c>
      <c r="BX3217" s="52" t="s">
        <v>7646</v>
      </c>
      <c r="BY3217" s="52" t="s">
        <v>3019</v>
      </c>
      <c r="BZ3217" s="52" t="s">
        <v>2363</v>
      </c>
    </row>
    <row r="3218" spans="54:78" x14ac:dyDescent="0.3">
      <c r="BB3218" s="105" t="e">
        <f>VLOOKUP(C3218,#REF!, 2,FALSE)</f>
        <v>#REF!</v>
      </c>
      <c r="BP3218" s="52" t="s">
        <v>7647</v>
      </c>
      <c r="BQ3218" s="52" t="s">
        <v>636</v>
      </c>
      <c r="BR3218" s="52" t="s">
        <v>7648</v>
      </c>
      <c r="BX3218" s="52" t="s">
        <v>7647</v>
      </c>
      <c r="BY3218" s="52" t="s">
        <v>636</v>
      </c>
      <c r="BZ3218" s="52" t="s">
        <v>7648</v>
      </c>
    </row>
    <row r="3219" spans="54:78" x14ac:dyDescent="0.3">
      <c r="BB3219" s="105" t="e">
        <f>VLOOKUP(C3219,#REF!, 2,FALSE)</f>
        <v>#REF!</v>
      </c>
      <c r="BP3219" s="52" t="s">
        <v>7649</v>
      </c>
      <c r="BQ3219" s="52" t="s">
        <v>870</v>
      </c>
      <c r="BR3219" s="52" t="s">
        <v>7650</v>
      </c>
      <c r="BX3219" s="52" t="s">
        <v>7649</v>
      </c>
      <c r="BY3219" s="52" t="s">
        <v>870</v>
      </c>
      <c r="BZ3219" s="52" t="s">
        <v>7650</v>
      </c>
    </row>
    <row r="3220" spans="54:78" x14ac:dyDescent="0.3">
      <c r="BB3220" s="105" t="e">
        <f>VLOOKUP(C3220,#REF!, 2,FALSE)</f>
        <v>#REF!</v>
      </c>
      <c r="BP3220" s="52" t="s">
        <v>1355</v>
      </c>
      <c r="BQ3220" s="52" t="s">
        <v>1350</v>
      </c>
      <c r="BR3220" s="52" t="s">
        <v>3814</v>
      </c>
      <c r="BX3220" s="52" t="s">
        <v>1355</v>
      </c>
      <c r="BY3220" s="52" t="s">
        <v>1350</v>
      </c>
      <c r="BZ3220" s="52" t="s">
        <v>3814</v>
      </c>
    </row>
    <row r="3221" spans="54:78" x14ac:dyDescent="0.3">
      <c r="BB3221" s="105" t="e">
        <f>VLOOKUP(C3221,#REF!, 2,FALSE)</f>
        <v>#REF!</v>
      </c>
      <c r="BP3221" s="52" t="s">
        <v>7651</v>
      </c>
      <c r="BQ3221" s="52" t="s">
        <v>712</v>
      </c>
      <c r="BR3221" s="52" t="s">
        <v>7652</v>
      </c>
      <c r="BX3221" s="52" t="s">
        <v>7651</v>
      </c>
      <c r="BY3221" s="52" t="s">
        <v>712</v>
      </c>
      <c r="BZ3221" s="52" t="s">
        <v>7652</v>
      </c>
    </row>
    <row r="3222" spans="54:78" x14ac:dyDescent="0.3">
      <c r="BB3222" s="105" t="e">
        <f>VLOOKUP(C3222,#REF!, 2,FALSE)</f>
        <v>#REF!</v>
      </c>
      <c r="BP3222" s="52" t="s">
        <v>7653</v>
      </c>
      <c r="BQ3222" s="52" t="s">
        <v>703</v>
      </c>
      <c r="BR3222" s="52" t="s">
        <v>2366</v>
      </c>
      <c r="BX3222" s="52" t="s">
        <v>7653</v>
      </c>
      <c r="BY3222" s="52" t="s">
        <v>703</v>
      </c>
      <c r="BZ3222" s="52" t="s">
        <v>2366</v>
      </c>
    </row>
    <row r="3223" spans="54:78" x14ac:dyDescent="0.3">
      <c r="BB3223" s="105" t="e">
        <f>VLOOKUP(C3223,#REF!, 2,FALSE)</f>
        <v>#REF!</v>
      </c>
      <c r="BP3223" s="52" t="s">
        <v>7654</v>
      </c>
      <c r="BQ3223" s="52" t="s">
        <v>2993</v>
      </c>
      <c r="BR3223" s="52" t="s">
        <v>2993</v>
      </c>
      <c r="BX3223" s="52" t="s">
        <v>7654</v>
      </c>
      <c r="BY3223" s="52" t="s">
        <v>2993</v>
      </c>
      <c r="BZ3223" s="52" t="s">
        <v>2993</v>
      </c>
    </row>
    <row r="3224" spans="54:78" x14ac:dyDescent="0.3">
      <c r="BB3224" s="105" t="e">
        <f>VLOOKUP(C3224,#REF!, 2,FALSE)</f>
        <v>#REF!</v>
      </c>
      <c r="BP3224" s="52" t="s">
        <v>7655</v>
      </c>
      <c r="BQ3224" s="52" t="s">
        <v>2993</v>
      </c>
      <c r="BR3224" s="52" t="s">
        <v>2993</v>
      </c>
      <c r="BX3224" s="52" t="s">
        <v>7655</v>
      </c>
      <c r="BY3224" s="52" t="s">
        <v>2993</v>
      </c>
      <c r="BZ3224" s="52" t="s">
        <v>2993</v>
      </c>
    </row>
    <row r="3225" spans="54:78" x14ac:dyDescent="0.3">
      <c r="BB3225" s="105" t="e">
        <f>VLOOKUP(C3225,#REF!, 2,FALSE)</f>
        <v>#REF!</v>
      </c>
      <c r="BP3225" s="52" t="s">
        <v>1356</v>
      </c>
      <c r="BQ3225" s="52" t="s">
        <v>631</v>
      </c>
      <c r="BR3225" s="52" t="s">
        <v>7656</v>
      </c>
      <c r="BX3225" s="52" t="s">
        <v>1356</v>
      </c>
      <c r="BY3225" s="52" t="s">
        <v>631</v>
      </c>
      <c r="BZ3225" s="52" t="s">
        <v>7656</v>
      </c>
    </row>
    <row r="3226" spans="54:78" x14ac:dyDescent="0.3">
      <c r="BB3226" s="105" t="e">
        <f>VLOOKUP(C3226,#REF!, 2,FALSE)</f>
        <v>#REF!</v>
      </c>
      <c r="BP3226" s="52" t="s">
        <v>7657</v>
      </c>
      <c r="BQ3226" s="52" t="s">
        <v>860</v>
      </c>
      <c r="BR3226" s="52" t="s">
        <v>4419</v>
      </c>
      <c r="BX3226" s="52" t="s">
        <v>7657</v>
      </c>
      <c r="BY3226" s="52" t="s">
        <v>860</v>
      </c>
      <c r="BZ3226" s="52" t="s">
        <v>4419</v>
      </c>
    </row>
    <row r="3227" spans="54:78" x14ac:dyDescent="0.3">
      <c r="BB3227" s="105" t="e">
        <f>VLOOKUP(C3227,#REF!, 2,FALSE)</f>
        <v>#REF!</v>
      </c>
      <c r="BP3227" s="52" t="s">
        <v>1357</v>
      </c>
      <c r="BQ3227" s="52" t="s">
        <v>675</v>
      </c>
      <c r="BR3227" s="52" t="s">
        <v>7658</v>
      </c>
      <c r="BX3227" s="52" t="s">
        <v>1357</v>
      </c>
      <c r="BY3227" s="52" t="s">
        <v>675</v>
      </c>
      <c r="BZ3227" s="52" t="s">
        <v>7658</v>
      </c>
    </row>
    <row r="3228" spans="54:78" x14ac:dyDescent="0.3">
      <c r="BB3228" s="105" t="e">
        <f>VLOOKUP(C3228,#REF!, 2,FALSE)</f>
        <v>#REF!</v>
      </c>
      <c r="BP3228" s="52" t="s">
        <v>7659</v>
      </c>
      <c r="BQ3228" s="52" t="s">
        <v>1350</v>
      </c>
      <c r="BR3228" s="52" t="s">
        <v>7660</v>
      </c>
      <c r="BX3228" s="52" t="s">
        <v>7659</v>
      </c>
      <c r="BY3228" s="52" t="s">
        <v>1350</v>
      </c>
      <c r="BZ3228" s="52" t="s">
        <v>7660</v>
      </c>
    </row>
    <row r="3229" spans="54:78" x14ac:dyDescent="0.3">
      <c r="BB3229" s="105" t="e">
        <f>VLOOKUP(C3229,#REF!, 2,FALSE)</f>
        <v>#REF!</v>
      </c>
      <c r="BP3229" s="52" t="s">
        <v>7662</v>
      </c>
      <c r="BQ3229" s="52" t="s">
        <v>645</v>
      </c>
      <c r="BR3229" s="52" t="s">
        <v>7663</v>
      </c>
      <c r="BX3229" s="52" t="s">
        <v>7662</v>
      </c>
      <c r="BY3229" s="52" t="s">
        <v>645</v>
      </c>
      <c r="BZ3229" s="52" t="s">
        <v>7663</v>
      </c>
    </row>
    <row r="3230" spans="54:78" x14ac:dyDescent="0.3">
      <c r="BB3230" s="105" t="e">
        <f>VLOOKUP(C3230,#REF!, 2,FALSE)</f>
        <v>#REF!</v>
      </c>
      <c r="BP3230" s="52" t="s">
        <v>7665</v>
      </c>
      <c r="BQ3230" s="52" t="s">
        <v>668</v>
      </c>
      <c r="BR3230" s="52" t="s">
        <v>720</v>
      </c>
      <c r="BX3230" s="52" t="s">
        <v>7665</v>
      </c>
      <c r="BY3230" s="52" t="s">
        <v>668</v>
      </c>
      <c r="BZ3230" s="52" t="s">
        <v>720</v>
      </c>
    </row>
    <row r="3231" spans="54:78" x14ac:dyDescent="0.3">
      <c r="BB3231" s="105" t="e">
        <f>VLOOKUP(C3231,#REF!, 2,FALSE)</f>
        <v>#REF!</v>
      </c>
      <c r="BP3231" s="52" t="s">
        <v>7666</v>
      </c>
      <c r="BQ3231" s="52" t="s">
        <v>618</v>
      </c>
      <c r="BR3231" s="52" t="s">
        <v>7667</v>
      </c>
      <c r="BX3231" s="52" t="s">
        <v>7666</v>
      </c>
      <c r="BY3231" s="52" t="s">
        <v>618</v>
      </c>
      <c r="BZ3231" s="52" t="s">
        <v>7667</v>
      </c>
    </row>
    <row r="3232" spans="54:78" x14ac:dyDescent="0.3">
      <c r="BB3232" s="105" t="e">
        <f>VLOOKUP(C3232,#REF!, 2,FALSE)</f>
        <v>#REF!</v>
      </c>
      <c r="BP3232" s="52" t="s">
        <v>7668</v>
      </c>
      <c r="BQ3232" s="52" t="s">
        <v>672</v>
      </c>
      <c r="BR3232" s="52" t="s">
        <v>7670</v>
      </c>
      <c r="BX3232" s="52" t="s">
        <v>7668</v>
      </c>
      <c r="BY3232" s="52" t="s">
        <v>672</v>
      </c>
      <c r="BZ3232" s="52" t="s">
        <v>7670</v>
      </c>
    </row>
    <row r="3233" spans="54:78" x14ac:dyDescent="0.3">
      <c r="BB3233" s="105" t="e">
        <f>VLOOKUP(C3233,#REF!, 2,FALSE)</f>
        <v>#REF!</v>
      </c>
      <c r="BP3233" s="52" t="s">
        <v>7672</v>
      </c>
      <c r="BQ3233" s="52" t="s">
        <v>2988</v>
      </c>
      <c r="BR3233" s="52" t="s">
        <v>7673</v>
      </c>
      <c r="BX3233" s="52" t="s">
        <v>7672</v>
      </c>
      <c r="BY3233" s="52" t="s">
        <v>2988</v>
      </c>
      <c r="BZ3233" s="52" t="s">
        <v>7673</v>
      </c>
    </row>
    <row r="3234" spans="54:78" x14ac:dyDescent="0.3">
      <c r="BB3234" s="105" t="e">
        <f>VLOOKUP(C3234,#REF!, 2,FALSE)</f>
        <v>#REF!</v>
      </c>
      <c r="BP3234" s="52" t="s">
        <v>7674</v>
      </c>
      <c r="BQ3234" s="52" t="s">
        <v>783</v>
      </c>
      <c r="BR3234" s="52" t="s">
        <v>3097</v>
      </c>
      <c r="BX3234" s="52" t="s">
        <v>7674</v>
      </c>
      <c r="BY3234" s="52" t="s">
        <v>783</v>
      </c>
      <c r="BZ3234" s="52" t="s">
        <v>3097</v>
      </c>
    </row>
    <row r="3235" spans="54:78" x14ac:dyDescent="0.3">
      <c r="BB3235" s="105" t="e">
        <f>VLOOKUP(C3235,#REF!, 2,FALSE)</f>
        <v>#REF!</v>
      </c>
      <c r="BP3235" s="52" t="s">
        <v>1358</v>
      </c>
      <c r="BQ3235" s="52" t="s">
        <v>3223</v>
      </c>
      <c r="BR3235" s="52" t="s">
        <v>6849</v>
      </c>
      <c r="BX3235" s="52" t="s">
        <v>1358</v>
      </c>
      <c r="BY3235" s="52" t="s">
        <v>3223</v>
      </c>
      <c r="BZ3235" s="52" t="s">
        <v>6849</v>
      </c>
    </row>
    <row r="3236" spans="54:78" x14ac:dyDescent="0.3">
      <c r="BB3236" s="105" t="e">
        <f>VLOOKUP(C3236,#REF!, 2,FALSE)</f>
        <v>#REF!</v>
      </c>
      <c r="BP3236" s="52" t="s">
        <v>7676</v>
      </c>
      <c r="BQ3236" s="52" t="s">
        <v>668</v>
      </c>
      <c r="BR3236" s="52" t="s">
        <v>2368</v>
      </c>
      <c r="BX3236" s="52" t="s">
        <v>7676</v>
      </c>
      <c r="BY3236" s="52" t="s">
        <v>668</v>
      </c>
      <c r="BZ3236" s="52" t="s">
        <v>2368</v>
      </c>
    </row>
    <row r="3237" spans="54:78" x14ac:dyDescent="0.3">
      <c r="BB3237" s="105" t="e">
        <f>VLOOKUP(C3237,#REF!, 2,FALSE)</f>
        <v>#REF!</v>
      </c>
      <c r="BP3237" s="52" t="s">
        <v>105</v>
      </c>
      <c r="BQ3237" s="52" t="s">
        <v>668</v>
      </c>
      <c r="BR3237" s="52" t="s">
        <v>5452</v>
      </c>
      <c r="BX3237" s="52" t="s">
        <v>105</v>
      </c>
      <c r="BY3237" s="52" t="s">
        <v>668</v>
      </c>
      <c r="BZ3237" s="52" t="s">
        <v>5452</v>
      </c>
    </row>
    <row r="3238" spans="54:78" x14ac:dyDescent="0.3">
      <c r="BB3238" s="105" t="e">
        <f>VLOOKUP(C3238,#REF!, 2,FALSE)</f>
        <v>#REF!</v>
      </c>
      <c r="BP3238" s="52" t="s">
        <v>7677</v>
      </c>
      <c r="BQ3238" s="52" t="s">
        <v>738</v>
      </c>
      <c r="BR3238" s="52" t="s">
        <v>3421</v>
      </c>
      <c r="BX3238" s="52" t="s">
        <v>7677</v>
      </c>
      <c r="BY3238" s="52" t="s">
        <v>738</v>
      </c>
      <c r="BZ3238" s="52" t="s">
        <v>3421</v>
      </c>
    </row>
    <row r="3239" spans="54:78" x14ac:dyDescent="0.3">
      <c r="BB3239" s="105" t="e">
        <f>VLOOKUP(C3239,#REF!, 2,FALSE)</f>
        <v>#REF!</v>
      </c>
      <c r="BP3239" s="52" t="s">
        <v>126</v>
      </c>
      <c r="BQ3239" s="52" t="s">
        <v>3059</v>
      </c>
      <c r="BR3239" s="52" t="s">
        <v>7678</v>
      </c>
      <c r="BX3239" s="52" t="s">
        <v>126</v>
      </c>
      <c r="BY3239" s="52" t="s">
        <v>3059</v>
      </c>
      <c r="BZ3239" s="52" t="s">
        <v>7678</v>
      </c>
    </row>
    <row r="3240" spans="54:78" x14ac:dyDescent="0.3">
      <c r="BB3240" s="105" t="e">
        <f>VLOOKUP(C3240,#REF!, 2,FALSE)</f>
        <v>#REF!</v>
      </c>
      <c r="BP3240" s="52" t="s">
        <v>7679</v>
      </c>
      <c r="BQ3240" s="52" t="s">
        <v>3223</v>
      </c>
      <c r="BR3240" s="52" t="s">
        <v>7433</v>
      </c>
      <c r="BX3240" s="52" t="s">
        <v>7679</v>
      </c>
      <c r="BY3240" s="52" t="s">
        <v>3223</v>
      </c>
      <c r="BZ3240" s="52" t="s">
        <v>7433</v>
      </c>
    </row>
    <row r="3241" spans="54:78" x14ac:dyDescent="0.3">
      <c r="BB3241" s="105" t="e">
        <f>VLOOKUP(C3241,#REF!, 2,FALSE)</f>
        <v>#REF!</v>
      </c>
      <c r="BP3241" s="52" t="s">
        <v>1359</v>
      </c>
      <c r="BQ3241" s="52" t="s">
        <v>645</v>
      </c>
      <c r="BR3241" s="52" t="s">
        <v>1665</v>
      </c>
      <c r="BX3241" s="52" t="s">
        <v>1359</v>
      </c>
      <c r="BY3241" s="52" t="s">
        <v>645</v>
      </c>
      <c r="BZ3241" s="52" t="s">
        <v>1665</v>
      </c>
    </row>
    <row r="3242" spans="54:78" x14ac:dyDescent="0.3">
      <c r="BB3242" s="105" t="e">
        <f>VLOOKUP(C3242,#REF!, 2,FALSE)</f>
        <v>#REF!</v>
      </c>
      <c r="BP3242" s="52" t="s">
        <v>7681</v>
      </c>
      <c r="BQ3242" s="52" t="s">
        <v>3223</v>
      </c>
      <c r="BR3242" s="52" t="s">
        <v>7433</v>
      </c>
      <c r="BX3242" s="52" t="s">
        <v>7681</v>
      </c>
      <c r="BY3242" s="52" t="s">
        <v>3223</v>
      </c>
      <c r="BZ3242" s="52" t="s">
        <v>7433</v>
      </c>
    </row>
    <row r="3243" spans="54:78" x14ac:dyDescent="0.3">
      <c r="BB3243" s="105" t="e">
        <f>VLOOKUP(C3243,#REF!, 2,FALSE)</f>
        <v>#REF!</v>
      </c>
      <c r="BP3243" s="52" t="s">
        <v>7682</v>
      </c>
      <c r="BQ3243" s="52" t="s">
        <v>870</v>
      </c>
      <c r="BR3243" s="52" t="s">
        <v>736</v>
      </c>
      <c r="BX3243" s="52" t="s">
        <v>7682</v>
      </c>
      <c r="BY3243" s="52" t="s">
        <v>870</v>
      </c>
      <c r="BZ3243" s="52" t="s">
        <v>736</v>
      </c>
    </row>
    <row r="3244" spans="54:78" x14ac:dyDescent="0.3">
      <c r="BB3244" s="105" t="e">
        <f>VLOOKUP(C3244,#REF!, 2,FALSE)</f>
        <v>#REF!</v>
      </c>
      <c r="BP3244" s="52" t="s">
        <v>7683</v>
      </c>
      <c r="BQ3244" s="52" t="s">
        <v>3223</v>
      </c>
      <c r="BR3244" s="52" t="s">
        <v>2401</v>
      </c>
      <c r="BX3244" s="52" t="s">
        <v>7683</v>
      </c>
      <c r="BY3244" s="52" t="s">
        <v>3223</v>
      </c>
      <c r="BZ3244" s="52" t="s">
        <v>2401</v>
      </c>
    </row>
    <row r="3245" spans="54:78" x14ac:dyDescent="0.3">
      <c r="BB3245" s="105" t="e">
        <f>VLOOKUP(C3245,#REF!, 2,FALSE)</f>
        <v>#REF!</v>
      </c>
      <c r="BP3245" s="52" t="s">
        <v>7684</v>
      </c>
      <c r="BQ3245" s="52" t="s">
        <v>726</v>
      </c>
      <c r="BR3245" s="52" t="s">
        <v>704</v>
      </c>
      <c r="BX3245" s="52" t="s">
        <v>7684</v>
      </c>
      <c r="BY3245" s="52" t="s">
        <v>726</v>
      </c>
      <c r="BZ3245" s="52" t="s">
        <v>704</v>
      </c>
    </row>
    <row r="3246" spans="54:78" x14ac:dyDescent="0.3">
      <c r="BB3246" s="105" t="e">
        <f>VLOOKUP(C3246,#REF!, 2,FALSE)</f>
        <v>#REF!</v>
      </c>
      <c r="BP3246" s="52" t="s">
        <v>1360</v>
      </c>
      <c r="BQ3246" s="52" t="s">
        <v>722</v>
      </c>
      <c r="BR3246" s="52" t="s">
        <v>699</v>
      </c>
      <c r="BX3246" s="52" t="s">
        <v>1360</v>
      </c>
      <c r="BY3246" s="52" t="s">
        <v>722</v>
      </c>
      <c r="BZ3246" s="52" t="s">
        <v>699</v>
      </c>
    </row>
    <row r="3247" spans="54:78" x14ac:dyDescent="0.3">
      <c r="BB3247" s="105" t="e">
        <f>VLOOKUP(C3247,#REF!, 2,FALSE)</f>
        <v>#REF!</v>
      </c>
      <c r="BP3247" s="52" t="s">
        <v>7685</v>
      </c>
      <c r="BQ3247" s="52" t="s">
        <v>3223</v>
      </c>
      <c r="BR3247" s="52" t="s">
        <v>1433</v>
      </c>
      <c r="BX3247" s="52" t="s">
        <v>7685</v>
      </c>
      <c r="BY3247" s="52" t="s">
        <v>3223</v>
      </c>
      <c r="BZ3247" s="52" t="s">
        <v>1433</v>
      </c>
    </row>
    <row r="3248" spans="54:78" x14ac:dyDescent="0.3">
      <c r="BB3248" s="105" t="e">
        <f>VLOOKUP(C3248,#REF!, 2,FALSE)</f>
        <v>#REF!</v>
      </c>
      <c r="BP3248" s="52" t="s">
        <v>7686</v>
      </c>
      <c r="BQ3248" s="52" t="s">
        <v>3223</v>
      </c>
      <c r="BR3248" s="52" t="s">
        <v>4018</v>
      </c>
      <c r="BX3248" s="52" t="s">
        <v>7686</v>
      </c>
      <c r="BY3248" s="52" t="s">
        <v>3223</v>
      </c>
      <c r="BZ3248" s="52" t="s">
        <v>4018</v>
      </c>
    </row>
    <row r="3249" spans="54:78" x14ac:dyDescent="0.3">
      <c r="BB3249" s="105" t="e">
        <f>VLOOKUP(C3249,#REF!, 2,FALSE)</f>
        <v>#REF!</v>
      </c>
      <c r="BP3249" s="52" t="s">
        <v>7687</v>
      </c>
      <c r="BQ3249" s="52" t="s">
        <v>3223</v>
      </c>
      <c r="BR3249" s="52" t="s">
        <v>704</v>
      </c>
      <c r="BX3249" s="52" t="s">
        <v>7687</v>
      </c>
      <c r="BY3249" s="52" t="s">
        <v>3223</v>
      </c>
      <c r="BZ3249" s="52" t="s">
        <v>704</v>
      </c>
    </row>
    <row r="3250" spans="54:78" x14ac:dyDescent="0.3">
      <c r="BB3250" s="105" t="e">
        <f>VLOOKUP(C3250,#REF!, 2,FALSE)</f>
        <v>#REF!</v>
      </c>
      <c r="BP3250" s="52" t="s">
        <v>7688</v>
      </c>
      <c r="BQ3250" s="52" t="s">
        <v>3019</v>
      </c>
      <c r="BR3250" s="52" t="s">
        <v>1451</v>
      </c>
      <c r="BX3250" s="52" t="s">
        <v>7688</v>
      </c>
      <c r="BY3250" s="52" t="s">
        <v>3019</v>
      </c>
      <c r="BZ3250" s="52" t="s">
        <v>1451</v>
      </c>
    </row>
    <row r="3251" spans="54:78" x14ac:dyDescent="0.3">
      <c r="BB3251" s="105" t="e">
        <f>VLOOKUP(C3251,#REF!, 2,FALSE)</f>
        <v>#REF!</v>
      </c>
      <c r="BP3251" s="52" t="s">
        <v>7689</v>
      </c>
      <c r="BQ3251" s="52" t="s">
        <v>1350</v>
      </c>
      <c r="BR3251" s="52" t="s">
        <v>1405</v>
      </c>
      <c r="BX3251" s="52" t="s">
        <v>7689</v>
      </c>
      <c r="BY3251" s="52" t="s">
        <v>1350</v>
      </c>
      <c r="BZ3251" s="52" t="s">
        <v>1405</v>
      </c>
    </row>
    <row r="3252" spans="54:78" x14ac:dyDescent="0.3">
      <c r="BB3252" s="105" t="e">
        <f>VLOOKUP(C3252,#REF!, 2,FALSE)</f>
        <v>#REF!</v>
      </c>
      <c r="BP3252" s="52" t="s">
        <v>7690</v>
      </c>
      <c r="BQ3252" s="52" t="s">
        <v>619</v>
      </c>
      <c r="BR3252" s="52" t="s">
        <v>7691</v>
      </c>
      <c r="BX3252" s="52" t="s">
        <v>7690</v>
      </c>
      <c r="BY3252" s="52" t="s">
        <v>619</v>
      </c>
      <c r="BZ3252" s="52" t="s">
        <v>7691</v>
      </c>
    </row>
    <row r="3253" spans="54:78" x14ac:dyDescent="0.3">
      <c r="BB3253" s="105" t="e">
        <f>VLOOKUP(C3253,#REF!, 2,FALSE)</f>
        <v>#REF!</v>
      </c>
      <c r="BP3253" s="52" t="s">
        <v>7692</v>
      </c>
      <c r="BQ3253" s="52" t="s">
        <v>786</v>
      </c>
      <c r="BR3253" s="52" t="s">
        <v>7693</v>
      </c>
      <c r="BX3253" s="52" t="s">
        <v>7692</v>
      </c>
      <c r="BY3253" s="52" t="s">
        <v>786</v>
      </c>
      <c r="BZ3253" s="52" t="s">
        <v>7693</v>
      </c>
    </row>
    <row r="3254" spans="54:78" x14ac:dyDescent="0.3">
      <c r="BB3254" s="105" t="e">
        <f>VLOOKUP(C3254,#REF!, 2,FALSE)</f>
        <v>#REF!</v>
      </c>
      <c r="BP3254" s="52" t="s">
        <v>7695</v>
      </c>
      <c r="BQ3254" s="52" t="s">
        <v>726</v>
      </c>
      <c r="BR3254" s="52" t="s">
        <v>1417</v>
      </c>
      <c r="BX3254" s="52" t="s">
        <v>7695</v>
      </c>
      <c r="BY3254" s="52" t="s">
        <v>726</v>
      </c>
      <c r="BZ3254" s="52" t="s">
        <v>1417</v>
      </c>
    </row>
    <row r="3255" spans="54:78" x14ac:dyDescent="0.3">
      <c r="BB3255" s="105" t="e">
        <f>VLOOKUP(C3255,#REF!, 2,FALSE)</f>
        <v>#REF!</v>
      </c>
      <c r="BP3255" s="52" t="s">
        <v>7696</v>
      </c>
      <c r="BQ3255" s="52" t="s">
        <v>3019</v>
      </c>
      <c r="BR3255" s="52" t="s">
        <v>7697</v>
      </c>
      <c r="BX3255" s="52" t="s">
        <v>7696</v>
      </c>
      <c r="BY3255" s="52" t="s">
        <v>3019</v>
      </c>
      <c r="BZ3255" s="52" t="s">
        <v>7697</v>
      </c>
    </row>
    <row r="3256" spans="54:78" x14ac:dyDescent="0.3">
      <c r="BB3256" s="105" t="e">
        <f>VLOOKUP(C3256,#REF!, 2,FALSE)</f>
        <v>#REF!</v>
      </c>
      <c r="BP3256" s="52" t="s">
        <v>7698</v>
      </c>
      <c r="BQ3256" s="52" t="s">
        <v>788</v>
      </c>
      <c r="BR3256" s="52" t="s">
        <v>6965</v>
      </c>
      <c r="BX3256" s="52" t="s">
        <v>7698</v>
      </c>
      <c r="BY3256" s="52" t="s">
        <v>788</v>
      </c>
      <c r="BZ3256" s="52" t="s">
        <v>6965</v>
      </c>
    </row>
    <row r="3257" spans="54:78" x14ac:dyDescent="0.3">
      <c r="BB3257" s="105" t="e">
        <f>VLOOKUP(C3257,#REF!, 2,FALSE)</f>
        <v>#REF!</v>
      </c>
      <c r="BP3257" s="52" t="s">
        <v>7699</v>
      </c>
      <c r="BQ3257" s="52" t="s">
        <v>710</v>
      </c>
      <c r="BR3257" s="52" t="s">
        <v>7700</v>
      </c>
      <c r="BX3257" s="52" t="s">
        <v>7699</v>
      </c>
      <c r="BY3257" s="52" t="s">
        <v>710</v>
      </c>
      <c r="BZ3257" s="52" t="s">
        <v>7700</v>
      </c>
    </row>
    <row r="3258" spans="54:78" x14ac:dyDescent="0.3">
      <c r="BB3258" s="105" t="e">
        <f>VLOOKUP(C3258,#REF!, 2,FALSE)</f>
        <v>#REF!</v>
      </c>
      <c r="BP3258" s="52" t="s">
        <v>1361</v>
      </c>
      <c r="BQ3258" s="52" t="s">
        <v>643</v>
      </c>
      <c r="BR3258" s="52" t="s">
        <v>7701</v>
      </c>
      <c r="BX3258" s="52" t="s">
        <v>1361</v>
      </c>
      <c r="BY3258" s="52" t="s">
        <v>643</v>
      </c>
      <c r="BZ3258" s="52" t="s">
        <v>7701</v>
      </c>
    </row>
    <row r="3259" spans="54:78" x14ac:dyDescent="0.3">
      <c r="BB3259" s="105" t="e">
        <f>VLOOKUP(C3259,#REF!, 2,FALSE)</f>
        <v>#REF!</v>
      </c>
      <c r="BP3259" s="52" t="s">
        <v>7702</v>
      </c>
      <c r="BQ3259" s="52" t="s">
        <v>675</v>
      </c>
      <c r="BR3259" s="52" t="s">
        <v>7703</v>
      </c>
      <c r="BX3259" s="52" t="s">
        <v>7702</v>
      </c>
      <c r="BY3259" s="52" t="s">
        <v>675</v>
      </c>
      <c r="BZ3259" s="52" t="s">
        <v>7703</v>
      </c>
    </row>
    <row r="3260" spans="54:78" x14ac:dyDescent="0.3">
      <c r="BB3260" s="105" t="e">
        <f>VLOOKUP(C3260,#REF!, 2,FALSE)</f>
        <v>#REF!</v>
      </c>
      <c r="BP3260" s="52" t="s">
        <v>7704</v>
      </c>
      <c r="BQ3260" s="52" t="s">
        <v>3223</v>
      </c>
      <c r="BR3260" s="52" t="s">
        <v>7705</v>
      </c>
      <c r="BX3260" s="52" t="s">
        <v>7704</v>
      </c>
      <c r="BY3260" s="52" t="s">
        <v>3223</v>
      </c>
      <c r="BZ3260" s="52" t="s">
        <v>7705</v>
      </c>
    </row>
    <row r="3261" spans="54:78" x14ac:dyDescent="0.3">
      <c r="BB3261" s="105" t="e">
        <f>VLOOKUP(C3261,#REF!, 2,FALSE)</f>
        <v>#REF!</v>
      </c>
      <c r="BP3261" s="52" t="s">
        <v>7706</v>
      </c>
      <c r="BQ3261" s="52" t="s">
        <v>668</v>
      </c>
      <c r="BR3261" s="52" t="s">
        <v>3371</v>
      </c>
      <c r="BX3261" s="52" t="s">
        <v>7706</v>
      </c>
      <c r="BY3261" s="52" t="s">
        <v>668</v>
      </c>
      <c r="BZ3261" s="52" t="s">
        <v>3371</v>
      </c>
    </row>
    <row r="3262" spans="54:78" x14ac:dyDescent="0.3">
      <c r="BB3262" s="105" t="e">
        <f>VLOOKUP(C3262,#REF!, 2,FALSE)</f>
        <v>#REF!</v>
      </c>
      <c r="BP3262" s="52" t="s">
        <v>7707</v>
      </c>
      <c r="BQ3262" s="52" t="s">
        <v>3223</v>
      </c>
      <c r="BR3262" s="52" t="s">
        <v>7709</v>
      </c>
      <c r="BX3262" s="52" t="s">
        <v>7707</v>
      </c>
      <c r="BY3262" s="52" t="s">
        <v>3223</v>
      </c>
      <c r="BZ3262" s="52" t="s">
        <v>7709</v>
      </c>
    </row>
    <row r="3263" spans="54:78" x14ac:dyDescent="0.3">
      <c r="BB3263" s="105" t="e">
        <f>VLOOKUP(C3263,#REF!, 2,FALSE)</f>
        <v>#REF!</v>
      </c>
      <c r="BP3263" s="52" t="s">
        <v>7710</v>
      </c>
      <c r="BQ3263" s="52" t="s">
        <v>3223</v>
      </c>
      <c r="BR3263" s="52" t="s">
        <v>7711</v>
      </c>
      <c r="BX3263" s="52" t="s">
        <v>7710</v>
      </c>
      <c r="BY3263" s="52" t="s">
        <v>3223</v>
      </c>
      <c r="BZ3263" s="52" t="s">
        <v>7711</v>
      </c>
    </row>
    <row r="3264" spans="54:78" x14ac:dyDescent="0.3">
      <c r="BB3264" s="105" t="e">
        <f>VLOOKUP(C3264,#REF!, 2,FALSE)</f>
        <v>#REF!</v>
      </c>
      <c r="BP3264" s="52" t="s">
        <v>7712</v>
      </c>
      <c r="BQ3264" s="52" t="s">
        <v>3223</v>
      </c>
      <c r="BR3264" s="52" t="s">
        <v>704</v>
      </c>
      <c r="BX3264" s="52" t="s">
        <v>7712</v>
      </c>
      <c r="BY3264" s="52" t="s">
        <v>3223</v>
      </c>
      <c r="BZ3264" s="52" t="s">
        <v>704</v>
      </c>
    </row>
    <row r="3265" spans="54:78" x14ac:dyDescent="0.3">
      <c r="BB3265" s="105" t="e">
        <f>VLOOKUP(C3265,#REF!, 2,FALSE)</f>
        <v>#REF!</v>
      </c>
      <c r="BP3265" s="52" t="s">
        <v>7713</v>
      </c>
      <c r="BQ3265" s="52" t="s">
        <v>3223</v>
      </c>
      <c r="BR3265" s="52" t="s">
        <v>4454</v>
      </c>
      <c r="BX3265" s="52" t="s">
        <v>7713</v>
      </c>
      <c r="BY3265" s="52" t="s">
        <v>3223</v>
      </c>
      <c r="BZ3265" s="52" t="s">
        <v>4454</v>
      </c>
    </row>
    <row r="3266" spans="54:78" x14ac:dyDescent="0.3">
      <c r="BB3266" s="105" t="e">
        <f>VLOOKUP(C3266,#REF!, 2,FALSE)</f>
        <v>#REF!</v>
      </c>
      <c r="BP3266" s="52" t="s">
        <v>7714</v>
      </c>
      <c r="BQ3266" s="52" t="s">
        <v>870</v>
      </c>
      <c r="BR3266" s="52" t="s">
        <v>632</v>
      </c>
      <c r="BX3266" s="52" t="s">
        <v>7714</v>
      </c>
      <c r="BY3266" s="52" t="s">
        <v>870</v>
      </c>
      <c r="BZ3266" s="52" t="s">
        <v>632</v>
      </c>
    </row>
    <row r="3267" spans="54:78" x14ac:dyDescent="0.3">
      <c r="BB3267" s="105" t="e">
        <f>VLOOKUP(C3267,#REF!, 2,FALSE)</f>
        <v>#REF!</v>
      </c>
      <c r="BP3267" s="52" t="s">
        <v>125</v>
      </c>
      <c r="BQ3267" s="52" t="s">
        <v>726</v>
      </c>
      <c r="BR3267" s="52" t="s">
        <v>7715</v>
      </c>
      <c r="BX3267" s="52" t="s">
        <v>125</v>
      </c>
      <c r="BY3267" s="52" t="s">
        <v>726</v>
      </c>
      <c r="BZ3267" s="52" t="s">
        <v>7715</v>
      </c>
    </row>
    <row r="3268" spans="54:78" x14ac:dyDescent="0.3">
      <c r="BB3268" s="105" t="e">
        <f>VLOOKUP(C3268,#REF!, 2,FALSE)</f>
        <v>#REF!</v>
      </c>
      <c r="BP3268" s="52" t="s">
        <v>7716</v>
      </c>
      <c r="BQ3268" s="52" t="s">
        <v>726</v>
      </c>
      <c r="BR3268" s="52" t="s">
        <v>2179</v>
      </c>
      <c r="BX3268" s="52" t="s">
        <v>7716</v>
      </c>
      <c r="BY3268" s="52" t="s">
        <v>726</v>
      </c>
      <c r="BZ3268" s="52" t="s">
        <v>2179</v>
      </c>
    </row>
    <row r="3269" spans="54:78" x14ac:dyDescent="0.3">
      <c r="BB3269" s="105" t="e">
        <f>VLOOKUP(C3269,#REF!, 2,FALSE)</f>
        <v>#REF!</v>
      </c>
      <c r="BP3269" s="52" t="s">
        <v>7717</v>
      </c>
      <c r="BQ3269" s="52" t="s">
        <v>857</v>
      </c>
      <c r="BR3269" s="52" t="s">
        <v>4173</v>
      </c>
      <c r="BX3269" s="52" t="s">
        <v>7717</v>
      </c>
      <c r="BY3269" s="52" t="s">
        <v>857</v>
      </c>
      <c r="BZ3269" s="52" t="s">
        <v>4173</v>
      </c>
    </row>
    <row r="3270" spans="54:78" x14ac:dyDescent="0.3">
      <c r="BB3270" s="105" t="e">
        <f>VLOOKUP(C3270,#REF!, 2,FALSE)</f>
        <v>#REF!</v>
      </c>
      <c r="BP3270" s="52" t="s">
        <v>7718</v>
      </c>
      <c r="BQ3270" s="52" t="s">
        <v>2988</v>
      </c>
      <c r="BR3270" s="52" t="s">
        <v>5911</v>
      </c>
      <c r="BX3270" s="52" t="s">
        <v>7718</v>
      </c>
      <c r="BY3270" s="52" t="s">
        <v>2988</v>
      </c>
      <c r="BZ3270" s="52" t="s">
        <v>5911</v>
      </c>
    </row>
    <row r="3271" spans="54:78" x14ac:dyDescent="0.3">
      <c r="BB3271" s="105" t="e">
        <f>VLOOKUP(C3271,#REF!, 2,FALSE)</f>
        <v>#REF!</v>
      </c>
      <c r="BP3271" s="52" t="s">
        <v>1362</v>
      </c>
      <c r="BQ3271" s="52" t="s">
        <v>3223</v>
      </c>
      <c r="BR3271" s="52" t="s">
        <v>623</v>
      </c>
      <c r="BX3271" s="52" t="s">
        <v>1362</v>
      </c>
      <c r="BY3271" s="52" t="s">
        <v>3223</v>
      </c>
      <c r="BZ3271" s="52" t="s">
        <v>623</v>
      </c>
    </row>
    <row r="3272" spans="54:78" x14ac:dyDescent="0.3">
      <c r="BB3272" s="105" t="e">
        <f>VLOOKUP(C3272,#REF!, 2,FALSE)</f>
        <v>#REF!</v>
      </c>
      <c r="BP3272" s="52" t="s">
        <v>7719</v>
      </c>
      <c r="BQ3272" s="52" t="s">
        <v>3223</v>
      </c>
      <c r="BR3272" s="52" t="s">
        <v>632</v>
      </c>
      <c r="BX3272" s="52" t="s">
        <v>7719</v>
      </c>
      <c r="BY3272" s="52" t="s">
        <v>3223</v>
      </c>
      <c r="BZ3272" s="52" t="s">
        <v>632</v>
      </c>
    </row>
    <row r="3273" spans="54:78" x14ac:dyDescent="0.3">
      <c r="BB3273" s="105" t="e">
        <f>VLOOKUP(C3273,#REF!, 2,FALSE)</f>
        <v>#REF!</v>
      </c>
      <c r="BP3273" s="52" t="s">
        <v>7720</v>
      </c>
      <c r="BQ3273" s="52" t="s">
        <v>3223</v>
      </c>
      <c r="BR3273" s="52" t="s">
        <v>699</v>
      </c>
      <c r="BX3273" s="52" t="s">
        <v>7720</v>
      </c>
      <c r="BY3273" s="52" t="s">
        <v>3223</v>
      </c>
      <c r="BZ3273" s="52" t="s">
        <v>699</v>
      </c>
    </row>
    <row r="3274" spans="54:78" x14ac:dyDescent="0.3">
      <c r="BB3274" s="105" t="e">
        <f>VLOOKUP(C3274,#REF!, 2,FALSE)</f>
        <v>#REF!</v>
      </c>
      <c r="BP3274" s="52" t="s">
        <v>7721</v>
      </c>
      <c r="BQ3274" s="52" t="s">
        <v>3223</v>
      </c>
      <c r="BR3274" s="52" t="s">
        <v>704</v>
      </c>
      <c r="BX3274" s="52" t="s">
        <v>7721</v>
      </c>
      <c r="BY3274" s="52" t="s">
        <v>3223</v>
      </c>
      <c r="BZ3274" s="52" t="s">
        <v>704</v>
      </c>
    </row>
    <row r="3275" spans="54:78" x14ac:dyDescent="0.3">
      <c r="BB3275" s="105" t="e">
        <f>VLOOKUP(C3275,#REF!, 2,FALSE)</f>
        <v>#REF!</v>
      </c>
      <c r="BP3275" s="52" t="s">
        <v>7722</v>
      </c>
      <c r="BQ3275" s="52" t="s">
        <v>1147</v>
      </c>
      <c r="BR3275" s="52" t="s">
        <v>7723</v>
      </c>
      <c r="BX3275" s="52" t="s">
        <v>7722</v>
      </c>
      <c r="BY3275" s="52" t="s">
        <v>1147</v>
      </c>
      <c r="BZ3275" s="52" t="s">
        <v>7723</v>
      </c>
    </row>
    <row r="3276" spans="54:78" x14ac:dyDescent="0.3">
      <c r="BB3276" s="105" t="e">
        <f>VLOOKUP(C3276,#REF!, 2,FALSE)</f>
        <v>#REF!</v>
      </c>
      <c r="BP3276" s="52" t="s">
        <v>7724</v>
      </c>
      <c r="BQ3276" s="52" t="s">
        <v>3223</v>
      </c>
      <c r="BR3276" s="52" t="s">
        <v>704</v>
      </c>
      <c r="BX3276" s="52" t="s">
        <v>7724</v>
      </c>
      <c r="BY3276" s="52" t="s">
        <v>3223</v>
      </c>
      <c r="BZ3276" s="52" t="s">
        <v>704</v>
      </c>
    </row>
    <row r="3277" spans="54:78" x14ac:dyDescent="0.3">
      <c r="BB3277" s="105" t="e">
        <f>VLOOKUP(C3277,#REF!, 2,FALSE)</f>
        <v>#REF!</v>
      </c>
      <c r="BP3277" s="52" t="s">
        <v>1363</v>
      </c>
      <c r="BQ3277" s="52" t="s">
        <v>3223</v>
      </c>
      <c r="BR3277" s="52" t="s">
        <v>704</v>
      </c>
      <c r="BX3277" s="52" t="s">
        <v>1363</v>
      </c>
      <c r="BY3277" s="52" t="s">
        <v>3223</v>
      </c>
      <c r="BZ3277" s="52" t="s">
        <v>704</v>
      </c>
    </row>
    <row r="3278" spans="54:78" x14ac:dyDescent="0.3">
      <c r="BB3278" s="105" t="e">
        <f>VLOOKUP(C3278,#REF!, 2,FALSE)</f>
        <v>#REF!</v>
      </c>
      <c r="BP3278" s="52" t="s">
        <v>7726</v>
      </c>
      <c r="BQ3278" s="52" t="s">
        <v>672</v>
      </c>
      <c r="BR3278" s="52" t="s">
        <v>1232</v>
      </c>
      <c r="BX3278" s="52" t="s">
        <v>7726</v>
      </c>
      <c r="BY3278" s="52" t="s">
        <v>672</v>
      </c>
      <c r="BZ3278" s="52" t="s">
        <v>1232</v>
      </c>
    </row>
    <row r="3279" spans="54:78" x14ac:dyDescent="0.3">
      <c r="BB3279" s="105" t="e">
        <f>VLOOKUP(C3279,#REF!, 2,FALSE)</f>
        <v>#REF!</v>
      </c>
      <c r="BP3279" s="52" t="s">
        <v>1364</v>
      </c>
      <c r="BQ3279" s="52" t="s">
        <v>17038</v>
      </c>
      <c r="BR3279" s="52" t="s">
        <v>4844</v>
      </c>
      <c r="BX3279" s="52" t="s">
        <v>1364</v>
      </c>
      <c r="BY3279" s="52" t="s">
        <v>17038</v>
      </c>
      <c r="BZ3279" s="52" t="s">
        <v>4844</v>
      </c>
    </row>
    <row r="3280" spans="54:78" x14ac:dyDescent="0.3">
      <c r="BB3280" s="105" t="e">
        <f>VLOOKUP(C3280,#REF!, 2,FALSE)</f>
        <v>#REF!</v>
      </c>
      <c r="BP3280" s="52" t="s">
        <v>1365</v>
      </c>
      <c r="BQ3280" s="52" t="s">
        <v>857</v>
      </c>
      <c r="BR3280" s="52" t="s">
        <v>5569</v>
      </c>
      <c r="BX3280" s="52" t="s">
        <v>1365</v>
      </c>
      <c r="BY3280" s="52" t="s">
        <v>857</v>
      </c>
      <c r="BZ3280" s="52" t="s">
        <v>5569</v>
      </c>
    </row>
    <row r="3281" spans="54:78" x14ac:dyDescent="0.3">
      <c r="BB3281" s="105" t="e">
        <f>VLOOKUP(C3281,#REF!, 2,FALSE)</f>
        <v>#REF!</v>
      </c>
      <c r="BP3281" s="52" t="s">
        <v>7727</v>
      </c>
      <c r="BQ3281" s="52" t="s">
        <v>3059</v>
      </c>
      <c r="BR3281" s="52" t="s">
        <v>7728</v>
      </c>
      <c r="BX3281" s="52" t="s">
        <v>7727</v>
      </c>
      <c r="BY3281" s="52" t="s">
        <v>3059</v>
      </c>
      <c r="BZ3281" s="52" t="s">
        <v>7728</v>
      </c>
    </row>
    <row r="3282" spans="54:78" x14ac:dyDescent="0.3">
      <c r="BB3282" s="105" t="e">
        <f>VLOOKUP(C3282,#REF!, 2,FALSE)</f>
        <v>#REF!</v>
      </c>
      <c r="BP3282" s="52" t="s">
        <v>7729</v>
      </c>
      <c r="BQ3282" s="52" t="s">
        <v>3019</v>
      </c>
      <c r="BR3282" s="52" t="s">
        <v>2107</v>
      </c>
      <c r="BX3282" s="52" t="s">
        <v>7729</v>
      </c>
      <c r="BY3282" s="52" t="s">
        <v>3019</v>
      </c>
      <c r="BZ3282" s="52" t="s">
        <v>2107</v>
      </c>
    </row>
    <row r="3283" spans="54:78" x14ac:dyDescent="0.3">
      <c r="BB3283" s="105" t="e">
        <f>VLOOKUP(C3283,#REF!, 2,FALSE)</f>
        <v>#REF!</v>
      </c>
      <c r="BP3283" s="52" t="s">
        <v>7730</v>
      </c>
      <c r="BQ3283" s="52" t="s">
        <v>3223</v>
      </c>
      <c r="BR3283" s="52" t="s">
        <v>7731</v>
      </c>
      <c r="BX3283" s="52" t="s">
        <v>7730</v>
      </c>
      <c r="BY3283" s="52" t="s">
        <v>3223</v>
      </c>
      <c r="BZ3283" s="52" t="s">
        <v>7731</v>
      </c>
    </row>
    <row r="3284" spans="54:78" x14ac:dyDescent="0.3">
      <c r="BB3284" s="105" t="e">
        <f>VLOOKUP(C3284,#REF!, 2,FALSE)</f>
        <v>#REF!</v>
      </c>
      <c r="BP3284" s="52" t="s">
        <v>7732</v>
      </c>
      <c r="BQ3284" s="52" t="s">
        <v>3099</v>
      </c>
      <c r="BR3284" s="52" t="s">
        <v>3795</v>
      </c>
      <c r="BX3284" s="52" t="s">
        <v>7732</v>
      </c>
      <c r="BY3284" s="52" t="s">
        <v>3099</v>
      </c>
      <c r="BZ3284" s="52" t="s">
        <v>3795</v>
      </c>
    </row>
    <row r="3285" spans="54:78" x14ac:dyDescent="0.3">
      <c r="BB3285" s="105" t="e">
        <f>VLOOKUP(C3285,#REF!, 2,FALSE)</f>
        <v>#REF!</v>
      </c>
      <c r="BP3285" s="52" t="s">
        <v>7733</v>
      </c>
      <c r="BQ3285" s="52" t="s">
        <v>3042</v>
      </c>
      <c r="BR3285" s="52" t="s">
        <v>7550</v>
      </c>
      <c r="BX3285" s="52" t="s">
        <v>7733</v>
      </c>
      <c r="BY3285" s="52" t="s">
        <v>3042</v>
      </c>
      <c r="BZ3285" s="52" t="s">
        <v>7550</v>
      </c>
    </row>
    <row r="3286" spans="54:78" x14ac:dyDescent="0.3">
      <c r="BB3286" s="105" t="e">
        <f>VLOOKUP(C3286,#REF!, 2,FALSE)</f>
        <v>#REF!</v>
      </c>
      <c r="BP3286" s="52" t="s">
        <v>7734</v>
      </c>
      <c r="BQ3286" s="52" t="s">
        <v>3042</v>
      </c>
      <c r="BR3286" s="52" t="s">
        <v>2487</v>
      </c>
      <c r="BX3286" s="52" t="s">
        <v>7734</v>
      </c>
      <c r="BY3286" s="52" t="s">
        <v>3042</v>
      </c>
      <c r="BZ3286" s="52" t="s">
        <v>2487</v>
      </c>
    </row>
    <row r="3287" spans="54:78" x14ac:dyDescent="0.3">
      <c r="BB3287" s="105" t="e">
        <f>VLOOKUP(C3287,#REF!, 2,FALSE)</f>
        <v>#REF!</v>
      </c>
      <c r="BP3287" s="52" t="s">
        <v>1366</v>
      </c>
      <c r="BQ3287" s="52" t="s">
        <v>3276</v>
      </c>
      <c r="BR3287" s="52" t="s">
        <v>716</v>
      </c>
      <c r="BX3287" s="52" t="s">
        <v>1366</v>
      </c>
      <c r="BY3287" s="52" t="s">
        <v>3276</v>
      </c>
      <c r="BZ3287" s="52" t="s">
        <v>716</v>
      </c>
    </row>
    <row r="3288" spans="54:78" x14ac:dyDescent="0.3">
      <c r="BB3288" s="105" t="e">
        <f>VLOOKUP(C3288,#REF!, 2,FALSE)</f>
        <v>#REF!</v>
      </c>
      <c r="BP3288" s="52" t="s">
        <v>106</v>
      </c>
      <c r="BQ3288" s="52" t="s">
        <v>1147</v>
      </c>
      <c r="BR3288" s="52" t="s">
        <v>5151</v>
      </c>
      <c r="BX3288" s="52" t="s">
        <v>106</v>
      </c>
      <c r="BY3288" s="52" t="s">
        <v>1147</v>
      </c>
      <c r="BZ3288" s="52" t="s">
        <v>5151</v>
      </c>
    </row>
    <row r="3289" spans="54:78" x14ac:dyDescent="0.3">
      <c r="BB3289" s="105" t="e">
        <f>VLOOKUP(C3289,#REF!, 2,FALSE)</f>
        <v>#REF!</v>
      </c>
      <c r="BP3289" s="52" t="s">
        <v>7735</v>
      </c>
      <c r="BQ3289" s="52" t="s">
        <v>3059</v>
      </c>
      <c r="BR3289" s="52" t="s">
        <v>6774</v>
      </c>
      <c r="BX3289" s="52" t="s">
        <v>7735</v>
      </c>
      <c r="BY3289" s="52" t="s">
        <v>3059</v>
      </c>
      <c r="BZ3289" s="52" t="s">
        <v>6774</v>
      </c>
    </row>
    <row r="3290" spans="54:78" x14ac:dyDescent="0.3">
      <c r="BB3290" s="105" t="e">
        <f>VLOOKUP(C3290,#REF!, 2,FALSE)</f>
        <v>#REF!</v>
      </c>
      <c r="BP3290" s="52" t="s">
        <v>7736</v>
      </c>
      <c r="BQ3290" s="52" t="s">
        <v>1147</v>
      </c>
      <c r="BR3290" s="52" t="s">
        <v>7737</v>
      </c>
      <c r="BX3290" s="52" t="s">
        <v>7736</v>
      </c>
      <c r="BY3290" s="52" t="s">
        <v>1147</v>
      </c>
      <c r="BZ3290" s="52" t="s">
        <v>7737</v>
      </c>
    </row>
    <row r="3291" spans="54:78" x14ac:dyDescent="0.3">
      <c r="BB3291" s="105" t="e">
        <f>VLOOKUP(C3291,#REF!, 2,FALSE)</f>
        <v>#REF!</v>
      </c>
      <c r="BP3291" s="52" t="s">
        <v>7738</v>
      </c>
      <c r="BQ3291" s="52" t="s">
        <v>17038</v>
      </c>
      <c r="BR3291" s="52" t="s">
        <v>1758</v>
      </c>
      <c r="BX3291" s="52" t="s">
        <v>7738</v>
      </c>
      <c r="BY3291" s="52" t="s">
        <v>17038</v>
      </c>
      <c r="BZ3291" s="52" t="s">
        <v>1758</v>
      </c>
    </row>
    <row r="3292" spans="54:78" x14ac:dyDescent="0.3">
      <c r="BB3292" s="105" t="e">
        <f>VLOOKUP(C3292,#REF!, 2,FALSE)</f>
        <v>#REF!</v>
      </c>
      <c r="BP3292" s="52" t="s">
        <v>1367</v>
      </c>
      <c r="BQ3292" s="52" t="s">
        <v>17038</v>
      </c>
      <c r="BR3292" s="52" t="s">
        <v>7739</v>
      </c>
      <c r="BX3292" s="52" t="s">
        <v>1367</v>
      </c>
      <c r="BY3292" s="52" t="s">
        <v>17038</v>
      </c>
      <c r="BZ3292" s="52" t="s">
        <v>7739</v>
      </c>
    </row>
    <row r="3293" spans="54:78" x14ac:dyDescent="0.3">
      <c r="BB3293" s="105" t="e">
        <f>VLOOKUP(C3293,#REF!, 2,FALSE)</f>
        <v>#REF!</v>
      </c>
      <c r="BP3293" s="52" t="s">
        <v>7740</v>
      </c>
      <c r="BQ3293" s="52" t="s">
        <v>3276</v>
      </c>
      <c r="BR3293" s="52" t="s">
        <v>5327</v>
      </c>
      <c r="BX3293" s="52" t="s">
        <v>7740</v>
      </c>
      <c r="BY3293" s="52" t="s">
        <v>3276</v>
      </c>
      <c r="BZ3293" s="52" t="s">
        <v>5327</v>
      </c>
    </row>
    <row r="3294" spans="54:78" x14ac:dyDescent="0.3">
      <c r="BB3294" s="105" t="e">
        <f>VLOOKUP(C3294,#REF!, 2,FALSE)</f>
        <v>#REF!</v>
      </c>
      <c r="BP3294" s="52" t="s">
        <v>7741</v>
      </c>
      <c r="BQ3294" s="52" t="s">
        <v>631</v>
      </c>
      <c r="BR3294" s="52" t="s">
        <v>7742</v>
      </c>
      <c r="BX3294" s="52" t="s">
        <v>7741</v>
      </c>
      <c r="BY3294" s="52" t="s">
        <v>631</v>
      </c>
      <c r="BZ3294" s="52" t="s">
        <v>7742</v>
      </c>
    </row>
    <row r="3295" spans="54:78" x14ac:dyDescent="0.3">
      <c r="BB3295" s="105" t="e">
        <f>VLOOKUP(C3295,#REF!, 2,FALSE)</f>
        <v>#REF!</v>
      </c>
      <c r="BP3295" s="52" t="s">
        <v>1368</v>
      </c>
      <c r="BQ3295" s="52" t="s">
        <v>3276</v>
      </c>
      <c r="BR3295" s="52" t="s">
        <v>1063</v>
      </c>
      <c r="BX3295" s="52" t="s">
        <v>1368</v>
      </c>
      <c r="BY3295" s="52" t="s">
        <v>3276</v>
      </c>
      <c r="BZ3295" s="52" t="s">
        <v>1063</v>
      </c>
    </row>
    <row r="3296" spans="54:78" x14ac:dyDescent="0.3">
      <c r="BB3296" s="105" t="e">
        <f>VLOOKUP(C3296,#REF!, 2,FALSE)</f>
        <v>#REF!</v>
      </c>
      <c r="BP3296" s="52" t="s">
        <v>7743</v>
      </c>
      <c r="BQ3296" s="52" t="s">
        <v>3019</v>
      </c>
      <c r="BR3296" s="52" t="s">
        <v>5152</v>
      </c>
      <c r="BX3296" s="52" t="s">
        <v>7743</v>
      </c>
      <c r="BY3296" s="52" t="s">
        <v>3019</v>
      </c>
      <c r="BZ3296" s="52" t="s">
        <v>5152</v>
      </c>
    </row>
    <row r="3297" spans="54:78" x14ac:dyDescent="0.3">
      <c r="BB3297" s="105" t="e">
        <f>VLOOKUP(C3297,#REF!, 2,FALSE)</f>
        <v>#REF!</v>
      </c>
      <c r="BP3297" s="52" t="s">
        <v>7744</v>
      </c>
      <c r="BQ3297" s="52" t="s">
        <v>1350</v>
      </c>
      <c r="BR3297" s="52" t="s">
        <v>5565</v>
      </c>
      <c r="BX3297" s="52" t="s">
        <v>7744</v>
      </c>
      <c r="BY3297" s="52" t="s">
        <v>1350</v>
      </c>
      <c r="BZ3297" s="52" t="s">
        <v>5565</v>
      </c>
    </row>
    <row r="3298" spans="54:78" x14ac:dyDescent="0.3">
      <c r="BB3298" s="105" t="e">
        <f>VLOOKUP(C3298,#REF!, 2,FALSE)</f>
        <v>#REF!</v>
      </c>
      <c r="BP3298" s="52" t="s">
        <v>7745</v>
      </c>
      <c r="BQ3298" s="52" t="s">
        <v>1350</v>
      </c>
      <c r="BR3298" s="52" t="s">
        <v>7746</v>
      </c>
      <c r="BX3298" s="52" t="s">
        <v>7745</v>
      </c>
      <c r="BY3298" s="52" t="s">
        <v>1350</v>
      </c>
      <c r="BZ3298" s="52" t="s">
        <v>7746</v>
      </c>
    </row>
    <row r="3299" spans="54:78" x14ac:dyDescent="0.3">
      <c r="BB3299" s="105" t="e">
        <f>VLOOKUP(C3299,#REF!, 2,FALSE)</f>
        <v>#REF!</v>
      </c>
      <c r="BP3299" s="52" t="s">
        <v>7747</v>
      </c>
      <c r="BQ3299" s="52" t="s">
        <v>3019</v>
      </c>
      <c r="BR3299" s="52" t="s">
        <v>3605</v>
      </c>
      <c r="BX3299" s="52" t="s">
        <v>7747</v>
      </c>
      <c r="BY3299" s="52" t="s">
        <v>3019</v>
      </c>
      <c r="BZ3299" s="52" t="s">
        <v>3605</v>
      </c>
    </row>
    <row r="3300" spans="54:78" x14ac:dyDescent="0.3">
      <c r="BB3300" s="105" t="e">
        <f>VLOOKUP(C3300,#REF!, 2,FALSE)</f>
        <v>#REF!</v>
      </c>
      <c r="BP3300" s="52" t="s">
        <v>7748</v>
      </c>
      <c r="BQ3300" s="52" t="s">
        <v>1147</v>
      </c>
      <c r="BR3300" s="52" t="s">
        <v>1608</v>
      </c>
      <c r="BX3300" s="52" t="s">
        <v>7748</v>
      </c>
      <c r="BY3300" s="52" t="s">
        <v>1147</v>
      </c>
      <c r="BZ3300" s="52" t="s">
        <v>1608</v>
      </c>
    </row>
    <row r="3301" spans="54:78" x14ac:dyDescent="0.3">
      <c r="BB3301" s="105" t="e">
        <f>VLOOKUP(C3301,#REF!, 2,FALSE)</f>
        <v>#REF!</v>
      </c>
      <c r="BP3301" s="52" t="s">
        <v>7749</v>
      </c>
      <c r="BQ3301" s="52" t="s">
        <v>3223</v>
      </c>
      <c r="BR3301" s="52" t="s">
        <v>2896</v>
      </c>
      <c r="BX3301" s="52" t="s">
        <v>7749</v>
      </c>
      <c r="BY3301" s="52" t="s">
        <v>3223</v>
      </c>
      <c r="BZ3301" s="52" t="s">
        <v>2896</v>
      </c>
    </row>
    <row r="3302" spans="54:78" x14ac:dyDescent="0.3">
      <c r="BB3302" s="105" t="e">
        <f>VLOOKUP(C3302,#REF!, 2,FALSE)</f>
        <v>#REF!</v>
      </c>
      <c r="BP3302" s="52" t="s">
        <v>1369</v>
      </c>
      <c r="BQ3302" s="52" t="s">
        <v>786</v>
      </c>
      <c r="BR3302" s="52" t="s">
        <v>7750</v>
      </c>
      <c r="BX3302" s="52" t="s">
        <v>1369</v>
      </c>
      <c r="BY3302" s="52" t="s">
        <v>786</v>
      </c>
      <c r="BZ3302" s="52" t="s">
        <v>7750</v>
      </c>
    </row>
    <row r="3303" spans="54:78" x14ac:dyDescent="0.3">
      <c r="BB3303" s="105" t="e">
        <f>VLOOKUP(C3303,#REF!, 2,FALSE)</f>
        <v>#REF!</v>
      </c>
      <c r="BP3303" s="52" t="s">
        <v>1370</v>
      </c>
      <c r="BQ3303" s="52" t="s">
        <v>3223</v>
      </c>
      <c r="BR3303" s="52" t="s">
        <v>1238</v>
      </c>
      <c r="BX3303" s="52" t="s">
        <v>1370</v>
      </c>
      <c r="BY3303" s="52" t="s">
        <v>3223</v>
      </c>
      <c r="BZ3303" s="52" t="s">
        <v>1238</v>
      </c>
    </row>
    <row r="3304" spans="54:78" x14ac:dyDescent="0.3">
      <c r="BB3304" s="105" t="e">
        <f>VLOOKUP(C3304,#REF!, 2,FALSE)</f>
        <v>#REF!</v>
      </c>
      <c r="BP3304" s="52" t="s">
        <v>7751</v>
      </c>
      <c r="BQ3304" s="52" t="s">
        <v>1350</v>
      </c>
      <c r="BR3304" s="52" t="s">
        <v>7752</v>
      </c>
      <c r="BX3304" s="52" t="s">
        <v>7751</v>
      </c>
      <c r="BY3304" s="52" t="s">
        <v>1350</v>
      </c>
      <c r="BZ3304" s="52" t="s">
        <v>7752</v>
      </c>
    </row>
    <row r="3305" spans="54:78" x14ac:dyDescent="0.3">
      <c r="BB3305" s="105" t="e">
        <f>VLOOKUP(C3305,#REF!, 2,FALSE)</f>
        <v>#REF!</v>
      </c>
      <c r="BP3305" s="52" t="s">
        <v>7753</v>
      </c>
      <c r="BQ3305" s="52" t="s">
        <v>643</v>
      </c>
      <c r="BR3305" s="52" t="s">
        <v>7754</v>
      </c>
      <c r="BX3305" s="52" t="s">
        <v>7753</v>
      </c>
      <c r="BY3305" s="52" t="s">
        <v>643</v>
      </c>
      <c r="BZ3305" s="52" t="s">
        <v>7754</v>
      </c>
    </row>
    <row r="3306" spans="54:78" x14ac:dyDescent="0.3">
      <c r="BB3306" s="105" t="e">
        <f>VLOOKUP(C3306,#REF!, 2,FALSE)</f>
        <v>#REF!</v>
      </c>
      <c r="BP3306" s="52" t="s">
        <v>7755</v>
      </c>
      <c r="BQ3306" s="52" t="s">
        <v>1280</v>
      </c>
      <c r="BR3306" s="52" t="s">
        <v>5142</v>
      </c>
      <c r="BX3306" s="52" t="s">
        <v>7755</v>
      </c>
      <c r="BY3306" s="52" t="s">
        <v>1280</v>
      </c>
      <c r="BZ3306" s="52" t="s">
        <v>5142</v>
      </c>
    </row>
    <row r="3307" spans="54:78" x14ac:dyDescent="0.3">
      <c r="BB3307" s="105" t="e">
        <f>VLOOKUP(C3307,#REF!, 2,FALSE)</f>
        <v>#REF!</v>
      </c>
      <c r="BP3307" s="52" t="s">
        <v>7757</v>
      </c>
      <c r="BQ3307" s="52" t="s">
        <v>857</v>
      </c>
      <c r="BR3307" s="52" t="s">
        <v>7758</v>
      </c>
      <c r="BX3307" s="52" t="s">
        <v>7757</v>
      </c>
      <c r="BY3307" s="52" t="s">
        <v>857</v>
      </c>
      <c r="BZ3307" s="52" t="s">
        <v>7758</v>
      </c>
    </row>
    <row r="3308" spans="54:78" x14ac:dyDescent="0.3">
      <c r="BB3308" s="105" t="e">
        <f>VLOOKUP(C3308,#REF!, 2,FALSE)</f>
        <v>#REF!</v>
      </c>
      <c r="BP3308" s="52" t="s">
        <v>7759</v>
      </c>
      <c r="BQ3308" s="52" t="s">
        <v>857</v>
      </c>
      <c r="BR3308" s="52" t="s">
        <v>5973</v>
      </c>
      <c r="BX3308" s="52" t="s">
        <v>7759</v>
      </c>
      <c r="BY3308" s="52" t="s">
        <v>857</v>
      </c>
      <c r="BZ3308" s="52" t="s">
        <v>5973</v>
      </c>
    </row>
    <row r="3309" spans="54:78" x14ac:dyDescent="0.3">
      <c r="BB3309" s="105" t="e">
        <f>VLOOKUP(C3309,#REF!, 2,FALSE)</f>
        <v>#REF!</v>
      </c>
      <c r="BP3309" s="52" t="s">
        <v>7760</v>
      </c>
      <c r="BQ3309" s="52" t="s">
        <v>3059</v>
      </c>
      <c r="BR3309" s="52" t="s">
        <v>4558</v>
      </c>
      <c r="BX3309" s="52" t="s">
        <v>7760</v>
      </c>
      <c r="BY3309" s="52" t="s">
        <v>3059</v>
      </c>
      <c r="BZ3309" s="52" t="s">
        <v>4558</v>
      </c>
    </row>
    <row r="3310" spans="54:78" x14ac:dyDescent="0.3">
      <c r="BB3310" s="105" t="e">
        <f>VLOOKUP(C3310,#REF!, 2,FALSE)</f>
        <v>#REF!</v>
      </c>
      <c r="BP3310" s="52" t="s">
        <v>7761</v>
      </c>
      <c r="BQ3310" s="52" t="s">
        <v>1350</v>
      </c>
      <c r="BR3310" s="52" t="s">
        <v>7758</v>
      </c>
      <c r="BX3310" s="52" t="s">
        <v>7761</v>
      </c>
      <c r="BY3310" s="52" t="s">
        <v>1350</v>
      </c>
      <c r="BZ3310" s="52" t="s">
        <v>7758</v>
      </c>
    </row>
    <row r="3311" spans="54:78" x14ac:dyDescent="0.3">
      <c r="BB3311" s="105" t="e">
        <f>VLOOKUP(C3311,#REF!, 2,FALSE)</f>
        <v>#REF!</v>
      </c>
      <c r="BP3311" s="52" t="s">
        <v>7762</v>
      </c>
      <c r="BQ3311" s="52" t="s">
        <v>3223</v>
      </c>
      <c r="BR3311" s="52" t="s">
        <v>4379</v>
      </c>
      <c r="BX3311" s="52" t="s">
        <v>7762</v>
      </c>
      <c r="BY3311" s="52" t="s">
        <v>3223</v>
      </c>
      <c r="BZ3311" s="52" t="s">
        <v>4379</v>
      </c>
    </row>
    <row r="3312" spans="54:78" x14ac:dyDescent="0.3">
      <c r="BB3312" s="105" t="e">
        <f>VLOOKUP(C3312,#REF!, 2,FALSE)</f>
        <v>#REF!</v>
      </c>
      <c r="BP3312" s="52" t="s">
        <v>7763</v>
      </c>
      <c r="BQ3312" s="52" t="s">
        <v>3276</v>
      </c>
      <c r="BR3312" s="52" t="s">
        <v>7764</v>
      </c>
      <c r="BX3312" s="52" t="s">
        <v>7763</v>
      </c>
      <c r="BY3312" s="52" t="s">
        <v>3276</v>
      </c>
      <c r="BZ3312" s="52" t="s">
        <v>7764</v>
      </c>
    </row>
    <row r="3313" spans="54:78" x14ac:dyDescent="0.3">
      <c r="BB3313" s="105" t="e">
        <f>VLOOKUP(C3313,#REF!, 2,FALSE)</f>
        <v>#REF!</v>
      </c>
      <c r="BP3313" s="52" t="s">
        <v>7765</v>
      </c>
      <c r="BQ3313" s="52" t="s">
        <v>3223</v>
      </c>
      <c r="BR3313" s="52" t="s">
        <v>3824</v>
      </c>
      <c r="BX3313" s="52" t="s">
        <v>7765</v>
      </c>
      <c r="BY3313" s="52" t="s">
        <v>3223</v>
      </c>
      <c r="BZ3313" s="52" t="s">
        <v>3824</v>
      </c>
    </row>
    <row r="3314" spans="54:78" x14ac:dyDescent="0.3">
      <c r="BB3314" s="105" t="e">
        <f>VLOOKUP(C3314,#REF!, 2,FALSE)</f>
        <v>#REF!</v>
      </c>
      <c r="BP3314" s="52" t="s">
        <v>124</v>
      </c>
      <c r="BQ3314" s="52" t="s">
        <v>2988</v>
      </c>
      <c r="BR3314" s="52" t="s">
        <v>3824</v>
      </c>
      <c r="BX3314" s="52" t="s">
        <v>124</v>
      </c>
      <c r="BY3314" s="52" t="s">
        <v>2988</v>
      </c>
      <c r="BZ3314" s="52" t="s">
        <v>3824</v>
      </c>
    </row>
    <row r="3315" spans="54:78" x14ac:dyDescent="0.3">
      <c r="BB3315" s="105" t="e">
        <f>VLOOKUP(C3315,#REF!, 2,FALSE)</f>
        <v>#REF!</v>
      </c>
      <c r="BP3315" s="52" t="s">
        <v>7766</v>
      </c>
      <c r="BQ3315" s="52" t="s">
        <v>3103</v>
      </c>
      <c r="BR3315" s="52" t="s">
        <v>5402</v>
      </c>
      <c r="BX3315" s="52" t="s">
        <v>7766</v>
      </c>
      <c r="BY3315" s="52" t="s">
        <v>3103</v>
      </c>
      <c r="BZ3315" s="52" t="s">
        <v>5402</v>
      </c>
    </row>
    <row r="3316" spans="54:78" x14ac:dyDescent="0.3">
      <c r="BB3316" s="105" t="e">
        <f>VLOOKUP(C3316,#REF!, 2,FALSE)</f>
        <v>#REF!</v>
      </c>
      <c r="BP3316" s="52" t="s">
        <v>7767</v>
      </c>
      <c r="BQ3316" s="52" t="s">
        <v>788</v>
      </c>
      <c r="BR3316" s="52" t="s">
        <v>7768</v>
      </c>
      <c r="BX3316" s="52" t="s">
        <v>7767</v>
      </c>
      <c r="BY3316" s="52" t="s">
        <v>788</v>
      </c>
      <c r="BZ3316" s="52" t="s">
        <v>7768</v>
      </c>
    </row>
    <row r="3317" spans="54:78" x14ac:dyDescent="0.3">
      <c r="BB3317" s="105" t="e">
        <f>VLOOKUP(C3317,#REF!, 2,FALSE)</f>
        <v>#REF!</v>
      </c>
      <c r="BP3317" s="52" t="s">
        <v>7769</v>
      </c>
      <c r="BQ3317" s="52" t="s">
        <v>726</v>
      </c>
      <c r="BR3317" s="52" t="s">
        <v>7756</v>
      </c>
      <c r="BX3317" s="52" t="s">
        <v>7769</v>
      </c>
      <c r="BY3317" s="52" t="s">
        <v>726</v>
      </c>
      <c r="BZ3317" s="52" t="s">
        <v>7756</v>
      </c>
    </row>
    <row r="3318" spans="54:78" x14ac:dyDescent="0.3">
      <c r="BB3318" s="105" t="e">
        <f>VLOOKUP(C3318,#REF!, 2,FALSE)</f>
        <v>#REF!</v>
      </c>
      <c r="BP3318" s="52" t="s">
        <v>7770</v>
      </c>
      <c r="BQ3318" s="52" t="s">
        <v>633</v>
      </c>
      <c r="BR3318" s="52" t="s">
        <v>1289</v>
      </c>
      <c r="BX3318" s="52" t="s">
        <v>7770</v>
      </c>
      <c r="BY3318" s="52" t="s">
        <v>633</v>
      </c>
      <c r="BZ3318" s="52" t="s">
        <v>1289</v>
      </c>
    </row>
    <row r="3319" spans="54:78" x14ac:dyDescent="0.3">
      <c r="BB3319" s="105" t="e">
        <f>VLOOKUP(C3319,#REF!, 2,FALSE)</f>
        <v>#REF!</v>
      </c>
      <c r="BP3319" s="52" t="s">
        <v>1371</v>
      </c>
      <c r="BQ3319" s="52" t="s">
        <v>1350</v>
      </c>
      <c r="BR3319" s="52" t="s">
        <v>778</v>
      </c>
      <c r="BX3319" s="52" t="s">
        <v>1371</v>
      </c>
      <c r="BY3319" s="52" t="s">
        <v>1350</v>
      </c>
      <c r="BZ3319" s="52" t="s">
        <v>778</v>
      </c>
    </row>
    <row r="3320" spans="54:78" x14ac:dyDescent="0.3">
      <c r="BB3320" s="105" t="e">
        <f>VLOOKUP(C3320,#REF!, 2,FALSE)</f>
        <v>#REF!</v>
      </c>
      <c r="BP3320" s="52" t="s">
        <v>7771</v>
      </c>
      <c r="BQ3320" s="52" t="s">
        <v>3223</v>
      </c>
      <c r="BR3320" s="52" t="s">
        <v>1215</v>
      </c>
      <c r="BX3320" s="52" t="s">
        <v>7771</v>
      </c>
      <c r="BY3320" s="52" t="s">
        <v>3223</v>
      </c>
      <c r="BZ3320" s="52" t="s">
        <v>1215</v>
      </c>
    </row>
    <row r="3321" spans="54:78" x14ac:dyDescent="0.3">
      <c r="BB3321" s="105" t="e">
        <f>VLOOKUP(C3321,#REF!, 2,FALSE)</f>
        <v>#REF!</v>
      </c>
      <c r="BP3321" s="52" t="s">
        <v>7772</v>
      </c>
      <c r="BQ3321" s="52" t="s">
        <v>3059</v>
      </c>
      <c r="BR3321" s="52" t="s">
        <v>7773</v>
      </c>
      <c r="BX3321" s="52" t="s">
        <v>7772</v>
      </c>
      <c r="BY3321" s="52" t="s">
        <v>3059</v>
      </c>
      <c r="BZ3321" s="52" t="s">
        <v>7773</v>
      </c>
    </row>
    <row r="3322" spans="54:78" x14ac:dyDescent="0.3">
      <c r="BB3322" s="105" t="e">
        <f>VLOOKUP(C3322,#REF!, 2,FALSE)</f>
        <v>#REF!</v>
      </c>
      <c r="BP3322" s="52" t="s">
        <v>7774</v>
      </c>
      <c r="BQ3322" s="52" t="s">
        <v>1350</v>
      </c>
      <c r="BR3322" s="52" t="s">
        <v>3795</v>
      </c>
      <c r="BX3322" s="52" t="s">
        <v>7774</v>
      </c>
      <c r="BY3322" s="52" t="s">
        <v>1350</v>
      </c>
      <c r="BZ3322" s="52" t="s">
        <v>3795</v>
      </c>
    </row>
    <row r="3323" spans="54:78" x14ac:dyDescent="0.3">
      <c r="BB3323" s="105" t="e">
        <f>VLOOKUP(C3323,#REF!, 2,FALSE)</f>
        <v>#REF!</v>
      </c>
      <c r="BP3323" s="52" t="s">
        <v>7775</v>
      </c>
      <c r="BQ3323" s="52" t="s">
        <v>2993</v>
      </c>
      <c r="BR3323" s="52" t="s">
        <v>2993</v>
      </c>
      <c r="BX3323" s="52" t="s">
        <v>7775</v>
      </c>
      <c r="BY3323" s="52" t="s">
        <v>2993</v>
      </c>
      <c r="BZ3323" s="52" t="s">
        <v>2993</v>
      </c>
    </row>
    <row r="3324" spans="54:78" x14ac:dyDescent="0.3">
      <c r="BB3324" s="105" t="e">
        <f>VLOOKUP(C3324,#REF!, 2,FALSE)</f>
        <v>#REF!</v>
      </c>
      <c r="BP3324" s="52" t="s">
        <v>7776</v>
      </c>
      <c r="BQ3324" s="52" t="s">
        <v>2988</v>
      </c>
      <c r="BR3324" s="52" t="s">
        <v>2409</v>
      </c>
      <c r="BX3324" s="52" t="s">
        <v>7776</v>
      </c>
      <c r="BY3324" s="52" t="s">
        <v>2988</v>
      </c>
      <c r="BZ3324" s="52" t="s">
        <v>2409</v>
      </c>
    </row>
    <row r="3325" spans="54:78" x14ac:dyDescent="0.3">
      <c r="BB3325" s="105" t="e">
        <f>VLOOKUP(C3325,#REF!, 2,FALSE)</f>
        <v>#REF!</v>
      </c>
      <c r="BP3325" s="52" t="s">
        <v>7777</v>
      </c>
      <c r="BQ3325" s="52" t="s">
        <v>633</v>
      </c>
      <c r="BR3325" s="52" t="s">
        <v>1212</v>
      </c>
      <c r="BX3325" s="52" t="s">
        <v>7777</v>
      </c>
      <c r="BY3325" s="52" t="s">
        <v>633</v>
      </c>
      <c r="BZ3325" s="52" t="s">
        <v>1212</v>
      </c>
    </row>
    <row r="3326" spans="54:78" x14ac:dyDescent="0.3">
      <c r="BB3326" s="105" t="e">
        <f>VLOOKUP(C3326,#REF!, 2,FALSE)</f>
        <v>#REF!</v>
      </c>
      <c r="BP3326" s="52" t="s">
        <v>7778</v>
      </c>
      <c r="BQ3326" s="52" t="s">
        <v>3042</v>
      </c>
      <c r="BR3326" s="52" t="s">
        <v>778</v>
      </c>
      <c r="BX3326" s="52" t="s">
        <v>7778</v>
      </c>
      <c r="BY3326" s="52" t="s">
        <v>3042</v>
      </c>
      <c r="BZ3326" s="52" t="s">
        <v>778</v>
      </c>
    </row>
    <row r="3327" spans="54:78" x14ac:dyDescent="0.3">
      <c r="BB3327" s="105" t="e">
        <f>VLOOKUP(C3327,#REF!, 2,FALSE)</f>
        <v>#REF!</v>
      </c>
      <c r="BP3327" s="52" t="s">
        <v>7779</v>
      </c>
      <c r="BQ3327" s="52" t="s">
        <v>3042</v>
      </c>
      <c r="BR3327" s="52" t="s">
        <v>778</v>
      </c>
      <c r="BX3327" s="52" t="s">
        <v>7779</v>
      </c>
      <c r="BY3327" s="52" t="s">
        <v>3042</v>
      </c>
      <c r="BZ3327" s="52" t="s">
        <v>778</v>
      </c>
    </row>
    <row r="3328" spans="54:78" x14ac:dyDescent="0.3">
      <c r="BB3328" s="105" t="e">
        <f>VLOOKUP(C3328,#REF!, 2,FALSE)</f>
        <v>#REF!</v>
      </c>
      <c r="BP3328" s="52" t="s">
        <v>7780</v>
      </c>
      <c r="BQ3328" s="52" t="s">
        <v>3042</v>
      </c>
      <c r="BR3328" s="52" t="s">
        <v>778</v>
      </c>
      <c r="BX3328" s="52" t="s">
        <v>7780</v>
      </c>
      <c r="BY3328" s="52" t="s">
        <v>3042</v>
      </c>
      <c r="BZ3328" s="52" t="s">
        <v>778</v>
      </c>
    </row>
    <row r="3329" spans="54:78" x14ac:dyDescent="0.3">
      <c r="BB3329" s="105" t="e">
        <f>VLOOKUP(C3329,#REF!, 2,FALSE)</f>
        <v>#REF!</v>
      </c>
      <c r="BP3329" s="52" t="s">
        <v>7781</v>
      </c>
      <c r="BQ3329" s="52" t="s">
        <v>3019</v>
      </c>
      <c r="BR3329" s="52" t="s">
        <v>2064</v>
      </c>
      <c r="BX3329" s="52" t="s">
        <v>7781</v>
      </c>
      <c r="BY3329" s="52" t="s">
        <v>3019</v>
      </c>
      <c r="BZ3329" s="52" t="s">
        <v>2064</v>
      </c>
    </row>
    <row r="3330" spans="54:78" x14ac:dyDescent="0.3">
      <c r="BB3330" s="105" t="e">
        <f>VLOOKUP(C3330,#REF!, 2,FALSE)</f>
        <v>#REF!</v>
      </c>
      <c r="BP3330" s="52" t="s">
        <v>7782</v>
      </c>
      <c r="BQ3330" s="52" t="s">
        <v>3016</v>
      </c>
      <c r="BR3330" s="52" t="s">
        <v>671</v>
      </c>
      <c r="BX3330" s="52" t="s">
        <v>7782</v>
      </c>
      <c r="BY3330" s="52" t="s">
        <v>3016</v>
      </c>
      <c r="BZ3330" s="52" t="s">
        <v>671</v>
      </c>
    </row>
    <row r="3331" spans="54:78" x14ac:dyDescent="0.3">
      <c r="BB3331" s="105" t="e">
        <f>VLOOKUP(C3331,#REF!, 2,FALSE)</f>
        <v>#REF!</v>
      </c>
      <c r="BP3331" s="52" t="s">
        <v>7783</v>
      </c>
      <c r="BQ3331" s="52" t="s">
        <v>3103</v>
      </c>
      <c r="BR3331" s="52" t="s">
        <v>2993</v>
      </c>
      <c r="BX3331" s="52" t="s">
        <v>7783</v>
      </c>
      <c r="BY3331" s="52" t="s">
        <v>3103</v>
      </c>
      <c r="BZ3331" s="52" t="s">
        <v>2993</v>
      </c>
    </row>
    <row r="3332" spans="54:78" x14ac:dyDescent="0.3">
      <c r="BB3332" s="105" t="e">
        <f>VLOOKUP(C3332,#REF!, 2,FALSE)</f>
        <v>#REF!</v>
      </c>
      <c r="BP3332" s="52" t="s">
        <v>7784</v>
      </c>
      <c r="BQ3332" s="52" t="s">
        <v>1147</v>
      </c>
      <c r="BR3332" s="52" t="s">
        <v>1150</v>
      </c>
      <c r="BX3332" s="52" t="s">
        <v>7784</v>
      </c>
      <c r="BY3332" s="52" t="s">
        <v>1147</v>
      </c>
      <c r="BZ3332" s="52" t="s">
        <v>1150</v>
      </c>
    </row>
    <row r="3333" spans="54:78" x14ac:dyDescent="0.3">
      <c r="BB3333" s="105" t="e">
        <f>VLOOKUP(C3333,#REF!, 2,FALSE)</f>
        <v>#REF!</v>
      </c>
      <c r="BP3333" s="52" t="s">
        <v>7785</v>
      </c>
      <c r="BQ3333" s="52" t="s">
        <v>3099</v>
      </c>
      <c r="BR3333" s="52" t="s">
        <v>2993</v>
      </c>
      <c r="BX3333" s="52" t="s">
        <v>7785</v>
      </c>
      <c r="BY3333" s="52" t="s">
        <v>3099</v>
      </c>
      <c r="BZ3333" s="52" t="s">
        <v>2993</v>
      </c>
    </row>
    <row r="3334" spans="54:78" x14ac:dyDescent="0.3">
      <c r="BB3334" s="105" t="e">
        <f>VLOOKUP(C3334,#REF!, 2,FALSE)</f>
        <v>#REF!</v>
      </c>
      <c r="BP3334" s="52" t="s">
        <v>7786</v>
      </c>
      <c r="BQ3334" s="52" t="s">
        <v>1147</v>
      </c>
      <c r="BR3334" s="52" t="s">
        <v>1385</v>
      </c>
      <c r="BX3334" s="52" t="s">
        <v>7786</v>
      </c>
      <c r="BY3334" s="52" t="s">
        <v>1147</v>
      </c>
      <c r="BZ3334" s="52" t="s">
        <v>1385</v>
      </c>
    </row>
    <row r="3335" spans="54:78" x14ac:dyDescent="0.3">
      <c r="BB3335" s="105" t="e">
        <f>VLOOKUP(C3335,#REF!, 2,FALSE)</f>
        <v>#REF!</v>
      </c>
      <c r="BP3335" s="52" t="s">
        <v>7787</v>
      </c>
      <c r="BQ3335" s="52" t="s">
        <v>3019</v>
      </c>
      <c r="BR3335" s="52" t="s">
        <v>2993</v>
      </c>
      <c r="BX3335" s="52" t="s">
        <v>7787</v>
      </c>
      <c r="BY3335" s="52" t="s">
        <v>3019</v>
      </c>
      <c r="BZ3335" s="52" t="s">
        <v>2993</v>
      </c>
    </row>
    <row r="3336" spans="54:78" x14ac:dyDescent="0.3">
      <c r="BB3336" s="105" t="e">
        <f>VLOOKUP(C3336,#REF!, 2,FALSE)</f>
        <v>#REF!</v>
      </c>
      <c r="BP3336" s="52" t="s">
        <v>7788</v>
      </c>
      <c r="BQ3336" s="52" t="s">
        <v>818</v>
      </c>
      <c r="BR3336" s="52" t="s">
        <v>7789</v>
      </c>
      <c r="BX3336" s="52" t="s">
        <v>7788</v>
      </c>
      <c r="BY3336" s="52" t="s">
        <v>818</v>
      </c>
      <c r="BZ3336" s="52" t="s">
        <v>7789</v>
      </c>
    </row>
    <row r="3337" spans="54:78" x14ac:dyDescent="0.3">
      <c r="BB3337" s="105" t="e">
        <f>VLOOKUP(C3337,#REF!, 2,FALSE)</f>
        <v>#REF!</v>
      </c>
      <c r="BP3337" s="52" t="s">
        <v>7790</v>
      </c>
      <c r="BQ3337" s="52" t="s">
        <v>628</v>
      </c>
      <c r="BR3337" s="52" t="s">
        <v>1346</v>
      </c>
      <c r="BX3337" s="52" t="s">
        <v>7790</v>
      </c>
      <c r="BY3337" s="52" t="s">
        <v>628</v>
      </c>
      <c r="BZ3337" s="52" t="s">
        <v>1346</v>
      </c>
    </row>
    <row r="3338" spans="54:78" x14ac:dyDescent="0.3">
      <c r="BB3338" s="105" t="e">
        <f>VLOOKUP(C3338,#REF!, 2,FALSE)</f>
        <v>#REF!</v>
      </c>
      <c r="BP3338" s="52" t="s">
        <v>123</v>
      </c>
      <c r="BQ3338" s="52" t="s">
        <v>661</v>
      </c>
      <c r="BR3338" s="52" t="s">
        <v>7792</v>
      </c>
      <c r="BX3338" s="52" t="s">
        <v>123</v>
      </c>
      <c r="BY3338" s="52" t="s">
        <v>661</v>
      </c>
      <c r="BZ3338" s="52" t="s">
        <v>7792</v>
      </c>
    </row>
    <row r="3339" spans="54:78" x14ac:dyDescent="0.3">
      <c r="BB3339" s="105" t="e">
        <f>VLOOKUP(C3339,#REF!, 2,FALSE)</f>
        <v>#REF!</v>
      </c>
      <c r="BP3339" s="52" t="s">
        <v>7793</v>
      </c>
      <c r="BQ3339" s="52" t="s">
        <v>628</v>
      </c>
      <c r="BR3339" s="52" t="s">
        <v>7794</v>
      </c>
      <c r="BX3339" s="52" t="s">
        <v>7793</v>
      </c>
      <c r="BY3339" s="52" t="s">
        <v>628</v>
      </c>
      <c r="BZ3339" s="52" t="s">
        <v>7794</v>
      </c>
    </row>
    <row r="3340" spans="54:78" x14ac:dyDescent="0.3">
      <c r="BB3340" s="105" t="e">
        <f>VLOOKUP(C3340,#REF!, 2,FALSE)</f>
        <v>#REF!</v>
      </c>
      <c r="BP3340" s="52" t="s">
        <v>7795</v>
      </c>
      <c r="BQ3340" s="52" t="s">
        <v>3223</v>
      </c>
      <c r="BR3340" s="52" t="s">
        <v>940</v>
      </c>
      <c r="BX3340" s="52" t="s">
        <v>7795</v>
      </c>
      <c r="BY3340" s="52" t="s">
        <v>3223</v>
      </c>
      <c r="BZ3340" s="52" t="s">
        <v>940</v>
      </c>
    </row>
    <row r="3341" spans="54:78" x14ac:dyDescent="0.3">
      <c r="BB3341" s="105" t="e">
        <f>VLOOKUP(C3341,#REF!, 2,FALSE)</f>
        <v>#REF!</v>
      </c>
      <c r="BP3341" s="52" t="s">
        <v>7796</v>
      </c>
      <c r="BQ3341" s="52" t="s">
        <v>3223</v>
      </c>
      <c r="BR3341" s="52" t="s">
        <v>7019</v>
      </c>
      <c r="BX3341" s="52" t="s">
        <v>7796</v>
      </c>
      <c r="BY3341" s="52" t="s">
        <v>3223</v>
      </c>
      <c r="BZ3341" s="52" t="s">
        <v>7019</v>
      </c>
    </row>
    <row r="3342" spans="54:78" x14ac:dyDescent="0.3">
      <c r="BB3342" s="105" t="e">
        <f>VLOOKUP(C3342,#REF!, 2,FALSE)</f>
        <v>#REF!</v>
      </c>
      <c r="BP3342" s="52" t="s">
        <v>7797</v>
      </c>
      <c r="BQ3342" s="52" t="s">
        <v>1350</v>
      </c>
      <c r="BR3342" s="52" t="s">
        <v>4737</v>
      </c>
      <c r="BX3342" s="52" t="s">
        <v>7797</v>
      </c>
      <c r="BY3342" s="52" t="s">
        <v>1350</v>
      </c>
      <c r="BZ3342" s="52" t="s">
        <v>4737</v>
      </c>
    </row>
    <row r="3343" spans="54:78" x14ac:dyDescent="0.3">
      <c r="BB3343" s="105" t="e">
        <f>VLOOKUP(C3343,#REF!, 2,FALSE)</f>
        <v>#REF!</v>
      </c>
      <c r="BP3343" s="52" t="s">
        <v>1372</v>
      </c>
      <c r="BQ3343" s="52" t="s">
        <v>722</v>
      </c>
      <c r="BR3343" s="52" t="s">
        <v>3602</v>
      </c>
      <c r="BX3343" s="52" t="s">
        <v>1372</v>
      </c>
      <c r="BY3343" s="52" t="s">
        <v>722</v>
      </c>
      <c r="BZ3343" s="52" t="s">
        <v>3602</v>
      </c>
    </row>
    <row r="3344" spans="54:78" x14ac:dyDescent="0.3">
      <c r="BB3344" s="105" t="e">
        <f>VLOOKUP(C3344,#REF!, 2,FALSE)</f>
        <v>#REF!</v>
      </c>
      <c r="BP3344" s="52" t="s">
        <v>7798</v>
      </c>
      <c r="BQ3344" s="52" t="s">
        <v>1350</v>
      </c>
      <c r="BR3344" s="52" t="s">
        <v>1505</v>
      </c>
      <c r="BX3344" s="52" t="s">
        <v>7798</v>
      </c>
      <c r="BY3344" s="52" t="s">
        <v>1350</v>
      </c>
      <c r="BZ3344" s="52" t="s">
        <v>1505</v>
      </c>
    </row>
    <row r="3345" spans="54:78" x14ac:dyDescent="0.3">
      <c r="BB3345" s="105" t="e">
        <f>VLOOKUP(C3345,#REF!, 2,FALSE)</f>
        <v>#REF!</v>
      </c>
      <c r="BP3345" s="52" t="s">
        <v>7799</v>
      </c>
      <c r="BQ3345" s="52" t="s">
        <v>870</v>
      </c>
      <c r="BR3345" s="52" t="s">
        <v>7800</v>
      </c>
      <c r="BX3345" s="52" t="s">
        <v>7799</v>
      </c>
      <c r="BY3345" s="52" t="s">
        <v>870</v>
      </c>
      <c r="BZ3345" s="52" t="s">
        <v>7800</v>
      </c>
    </row>
    <row r="3346" spans="54:78" x14ac:dyDescent="0.3">
      <c r="BB3346" s="105" t="e">
        <f>VLOOKUP(C3346,#REF!, 2,FALSE)</f>
        <v>#REF!</v>
      </c>
      <c r="BP3346" s="52" t="s">
        <v>1373</v>
      </c>
      <c r="BQ3346" s="52" t="s">
        <v>870</v>
      </c>
      <c r="BR3346" s="52" t="s">
        <v>3887</v>
      </c>
      <c r="BX3346" s="52" t="s">
        <v>1373</v>
      </c>
      <c r="BY3346" s="52" t="s">
        <v>870</v>
      </c>
      <c r="BZ3346" s="52" t="s">
        <v>3887</v>
      </c>
    </row>
    <row r="3347" spans="54:78" x14ac:dyDescent="0.3">
      <c r="BB3347" s="105" t="e">
        <f>VLOOKUP(C3347,#REF!, 2,FALSE)</f>
        <v>#REF!</v>
      </c>
      <c r="BP3347" s="52" t="s">
        <v>7801</v>
      </c>
      <c r="BQ3347" s="52" t="s">
        <v>3223</v>
      </c>
      <c r="BR3347" s="52" t="s">
        <v>6353</v>
      </c>
      <c r="BX3347" s="52" t="s">
        <v>7801</v>
      </c>
      <c r="BY3347" s="52" t="s">
        <v>3223</v>
      </c>
      <c r="BZ3347" s="52" t="s">
        <v>6353</v>
      </c>
    </row>
    <row r="3348" spans="54:78" x14ac:dyDescent="0.3">
      <c r="BB3348" s="105" t="e">
        <f>VLOOKUP(C3348,#REF!, 2,FALSE)</f>
        <v>#REF!</v>
      </c>
      <c r="BP3348" s="52" t="s">
        <v>7802</v>
      </c>
      <c r="BQ3348" s="52" t="s">
        <v>1350</v>
      </c>
      <c r="BR3348" s="52" t="s">
        <v>6067</v>
      </c>
      <c r="BX3348" s="52" t="s">
        <v>7802</v>
      </c>
      <c r="BY3348" s="52" t="s">
        <v>1350</v>
      </c>
      <c r="BZ3348" s="52" t="s">
        <v>6067</v>
      </c>
    </row>
    <row r="3349" spans="54:78" x14ac:dyDescent="0.3">
      <c r="BB3349" s="105" t="e">
        <f>VLOOKUP(C3349,#REF!, 2,FALSE)</f>
        <v>#REF!</v>
      </c>
      <c r="BP3349" s="52" t="s">
        <v>7803</v>
      </c>
      <c r="BQ3349" s="52" t="s">
        <v>631</v>
      </c>
      <c r="BR3349" s="52" t="s">
        <v>4873</v>
      </c>
      <c r="BX3349" s="52" t="s">
        <v>7803</v>
      </c>
      <c r="BY3349" s="52" t="s">
        <v>631</v>
      </c>
      <c r="BZ3349" s="52" t="s">
        <v>4873</v>
      </c>
    </row>
    <row r="3350" spans="54:78" x14ac:dyDescent="0.3">
      <c r="BB3350" s="105" t="e">
        <f>VLOOKUP(C3350,#REF!, 2,FALSE)</f>
        <v>#REF!</v>
      </c>
      <c r="BP3350" s="52" t="s">
        <v>7804</v>
      </c>
      <c r="BQ3350" s="52" t="s">
        <v>1350</v>
      </c>
      <c r="BR3350" s="52" t="s">
        <v>7806</v>
      </c>
      <c r="BX3350" s="52" t="s">
        <v>7804</v>
      </c>
      <c r="BY3350" s="52" t="s">
        <v>1350</v>
      </c>
      <c r="BZ3350" s="52" t="s">
        <v>7806</v>
      </c>
    </row>
    <row r="3351" spans="54:78" x14ac:dyDescent="0.3">
      <c r="BB3351" s="105" t="e">
        <f>VLOOKUP(C3351,#REF!, 2,FALSE)</f>
        <v>#REF!</v>
      </c>
      <c r="BP3351" s="52" t="s">
        <v>7807</v>
      </c>
      <c r="BQ3351" s="52" t="s">
        <v>1350</v>
      </c>
      <c r="BR3351" s="52" t="s">
        <v>3414</v>
      </c>
      <c r="BX3351" s="52" t="s">
        <v>7807</v>
      </c>
      <c r="BY3351" s="52" t="s">
        <v>1350</v>
      </c>
      <c r="BZ3351" s="52" t="s">
        <v>3414</v>
      </c>
    </row>
    <row r="3352" spans="54:78" x14ac:dyDescent="0.3">
      <c r="BB3352" s="105" t="e">
        <f>VLOOKUP(C3352,#REF!, 2,FALSE)</f>
        <v>#REF!</v>
      </c>
      <c r="BP3352" s="52" t="s">
        <v>1374</v>
      </c>
      <c r="BQ3352" s="52" t="s">
        <v>631</v>
      </c>
      <c r="BR3352" s="52" t="s">
        <v>7808</v>
      </c>
      <c r="BX3352" s="52" t="s">
        <v>1374</v>
      </c>
      <c r="BY3352" s="52" t="s">
        <v>631</v>
      </c>
      <c r="BZ3352" s="52" t="s">
        <v>7808</v>
      </c>
    </row>
    <row r="3353" spans="54:78" x14ac:dyDescent="0.3">
      <c r="BB3353" s="105" t="e">
        <f>VLOOKUP(C3353,#REF!, 2,FALSE)</f>
        <v>#REF!</v>
      </c>
      <c r="BP3353" s="52" t="s">
        <v>7809</v>
      </c>
      <c r="BQ3353" s="52" t="s">
        <v>857</v>
      </c>
      <c r="BR3353" s="52" t="s">
        <v>6020</v>
      </c>
      <c r="BX3353" s="52" t="s">
        <v>7809</v>
      </c>
      <c r="BY3353" s="52" t="s">
        <v>857</v>
      </c>
      <c r="BZ3353" s="52" t="s">
        <v>6020</v>
      </c>
    </row>
    <row r="3354" spans="54:78" x14ac:dyDescent="0.3">
      <c r="BB3354" s="105" t="e">
        <f>VLOOKUP(C3354,#REF!, 2,FALSE)</f>
        <v>#REF!</v>
      </c>
      <c r="BP3354" s="52" t="s">
        <v>7810</v>
      </c>
      <c r="BQ3354" s="52" t="s">
        <v>707</v>
      </c>
      <c r="BR3354" s="52" t="s">
        <v>7811</v>
      </c>
      <c r="BX3354" s="52" t="s">
        <v>7810</v>
      </c>
      <c r="BY3354" s="52" t="s">
        <v>707</v>
      </c>
      <c r="BZ3354" s="52" t="s">
        <v>7811</v>
      </c>
    </row>
    <row r="3355" spans="54:78" x14ac:dyDescent="0.3">
      <c r="BB3355" s="105" t="e">
        <f>VLOOKUP(C3355,#REF!, 2,FALSE)</f>
        <v>#REF!</v>
      </c>
      <c r="BP3355" s="52" t="s">
        <v>7812</v>
      </c>
      <c r="BQ3355" s="52" t="s">
        <v>3059</v>
      </c>
      <c r="BR3355" s="52" t="s">
        <v>854</v>
      </c>
      <c r="BX3355" s="52" t="s">
        <v>7812</v>
      </c>
      <c r="BY3355" s="52" t="s">
        <v>3059</v>
      </c>
      <c r="BZ3355" s="52" t="s">
        <v>854</v>
      </c>
    </row>
    <row r="3356" spans="54:78" x14ac:dyDescent="0.3">
      <c r="BB3356" s="105" t="e">
        <f>VLOOKUP(C3356,#REF!, 2,FALSE)</f>
        <v>#REF!</v>
      </c>
      <c r="BP3356" s="52" t="s">
        <v>1375</v>
      </c>
      <c r="BQ3356" s="52" t="s">
        <v>1350</v>
      </c>
      <c r="BR3356" s="52" t="s">
        <v>6648</v>
      </c>
      <c r="BX3356" s="52" t="s">
        <v>1375</v>
      </c>
      <c r="BY3356" s="52" t="s">
        <v>1350</v>
      </c>
      <c r="BZ3356" s="52" t="s">
        <v>6648</v>
      </c>
    </row>
    <row r="3357" spans="54:78" x14ac:dyDescent="0.3">
      <c r="BB3357" s="105" t="e">
        <f>VLOOKUP(C3357,#REF!, 2,FALSE)</f>
        <v>#REF!</v>
      </c>
      <c r="BP3357" s="52" t="s">
        <v>7813</v>
      </c>
      <c r="BQ3357" s="52" t="s">
        <v>870</v>
      </c>
      <c r="BR3357" s="52" t="s">
        <v>6846</v>
      </c>
      <c r="BX3357" s="52" t="s">
        <v>7813</v>
      </c>
      <c r="BY3357" s="52" t="s">
        <v>870</v>
      </c>
      <c r="BZ3357" s="52" t="s">
        <v>6846</v>
      </c>
    </row>
    <row r="3358" spans="54:78" x14ac:dyDescent="0.3">
      <c r="BB3358" s="105" t="e">
        <f>VLOOKUP(C3358,#REF!, 2,FALSE)</f>
        <v>#REF!</v>
      </c>
      <c r="BP3358" s="52" t="s">
        <v>7814</v>
      </c>
      <c r="BQ3358" s="52" t="s">
        <v>673</v>
      </c>
      <c r="BR3358" s="52" t="s">
        <v>7815</v>
      </c>
      <c r="BX3358" s="52" t="s">
        <v>7814</v>
      </c>
      <c r="BY3358" s="52" t="s">
        <v>673</v>
      </c>
      <c r="BZ3358" s="52" t="s">
        <v>7815</v>
      </c>
    </row>
    <row r="3359" spans="54:78" x14ac:dyDescent="0.3">
      <c r="BB3359" s="105" t="e">
        <f>VLOOKUP(C3359,#REF!, 2,FALSE)</f>
        <v>#REF!</v>
      </c>
      <c r="BP3359" s="52" t="s">
        <v>7816</v>
      </c>
      <c r="BQ3359" s="52" t="s">
        <v>3223</v>
      </c>
      <c r="BR3359" s="52" t="s">
        <v>1686</v>
      </c>
      <c r="BX3359" s="52" t="s">
        <v>7816</v>
      </c>
      <c r="BY3359" s="52" t="s">
        <v>3223</v>
      </c>
      <c r="BZ3359" s="52" t="s">
        <v>1686</v>
      </c>
    </row>
    <row r="3360" spans="54:78" x14ac:dyDescent="0.3">
      <c r="BB3360" s="105" t="e">
        <f>VLOOKUP(C3360,#REF!, 2,FALSE)</f>
        <v>#REF!</v>
      </c>
      <c r="BP3360" s="52" t="s">
        <v>7817</v>
      </c>
      <c r="BQ3360" s="52" t="s">
        <v>1147</v>
      </c>
      <c r="BR3360" s="52" t="s">
        <v>7818</v>
      </c>
      <c r="BX3360" s="52" t="s">
        <v>7817</v>
      </c>
      <c r="BY3360" s="52" t="s">
        <v>1147</v>
      </c>
      <c r="BZ3360" s="52" t="s">
        <v>7818</v>
      </c>
    </row>
    <row r="3361" spans="54:78" x14ac:dyDescent="0.3">
      <c r="BB3361" s="105" t="e">
        <f>VLOOKUP(C3361,#REF!, 2,FALSE)</f>
        <v>#REF!</v>
      </c>
      <c r="BP3361" s="52" t="s">
        <v>7819</v>
      </c>
      <c r="BQ3361" s="52" t="s">
        <v>2988</v>
      </c>
      <c r="BR3361" s="52" t="s">
        <v>7820</v>
      </c>
      <c r="BX3361" s="52" t="s">
        <v>7819</v>
      </c>
      <c r="BY3361" s="52" t="s">
        <v>2988</v>
      </c>
      <c r="BZ3361" s="52" t="s">
        <v>7820</v>
      </c>
    </row>
    <row r="3362" spans="54:78" x14ac:dyDescent="0.3">
      <c r="BB3362" s="105" t="e">
        <f>VLOOKUP(C3362,#REF!, 2,FALSE)</f>
        <v>#REF!</v>
      </c>
      <c r="BP3362" s="52" t="s">
        <v>7821</v>
      </c>
      <c r="BQ3362" s="52" t="s">
        <v>1350</v>
      </c>
      <c r="BR3362" s="52" t="s">
        <v>778</v>
      </c>
      <c r="BX3362" s="52" t="s">
        <v>7821</v>
      </c>
      <c r="BY3362" s="52" t="s">
        <v>1350</v>
      </c>
      <c r="BZ3362" s="52" t="s">
        <v>778</v>
      </c>
    </row>
    <row r="3363" spans="54:78" x14ac:dyDescent="0.3">
      <c r="BB3363" s="105" t="e">
        <f>VLOOKUP(C3363,#REF!, 2,FALSE)</f>
        <v>#REF!</v>
      </c>
      <c r="BP3363" s="52" t="s">
        <v>7822</v>
      </c>
      <c r="BQ3363" s="52" t="s">
        <v>1147</v>
      </c>
      <c r="BR3363" s="52" t="s">
        <v>7823</v>
      </c>
      <c r="BX3363" s="52" t="s">
        <v>7822</v>
      </c>
      <c r="BY3363" s="52" t="s">
        <v>1147</v>
      </c>
      <c r="BZ3363" s="52" t="s">
        <v>7823</v>
      </c>
    </row>
    <row r="3364" spans="54:78" x14ac:dyDescent="0.3">
      <c r="BB3364" s="105" t="e">
        <f>VLOOKUP(C3364,#REF!, 2,FALSE)</f>
        <v>#REF!</v>
      </c>
      <c r="BP3364" s="52" t="s">
        <v>7824</v>
      </c>
      <c r="BQ3364" s="52" t="s">
        <v>1280</v>
      </c>
      <c r="BR3364" s="52" t="s">
        <v>1612</v>
      </c>
      <c r="BX3364" s="52" t="s">
        <v>7824</v>
      </c>
      <c r="BY3364" s="52" t="s">
        <v>1280</v>
      </c>
      <c r="BZ3364" s="52" t="s">
        <v>1612</v>
      </c>
    </row>
    <row r="3365" spans="54:78" x14ac:dyDescent="0.3">
      <c r="BB3365" s="105" t="e">
        <f>VLOOKUP(C3365,#REF!, 2,FALSE)</f>
        <v>#REF!</v>
      </c>
      <c r="BP3365" s="52" t="s">
        <v>7825</v>
      </c>
      <c r="BQ3365" s="52" t="s">
        <v>630</v>
      </c>
      <c r="BR3365" s="52" t="s">
        <v>7826</v>
      </c>
      <c r="BX3365" s="52" t="s">
        <v>7825</v>
      </c>
      <c r="BY3365" s="52" t="s">
        <v>630</v>
      </c>
      <c r="BZ3365" s="52" t="s">
        <v>7826</v>
      </c>
    </row>
    <row r="3366" spans="54:78" x14ac:dyDescent="0.3">
      <c r="BB3366" s="105" t="e">
        <f>VLOOKUP(C3366,#REF!, 2,FALSE)</f>
        <v>#REF!</v>
      </c>
      <c r="BP3366" s="52" t="s">
        <v>7827</v>
      </c>
      <c r="BQ3366" s="52" t="s">
        <v>3223</v>
      </c>
      <c r="BR3366" s="52" t="s">
        <v>7828</v>
      </c>
      <c r="BX3366" s="52" t="s">
        <v>7827</v>
      </c>
      <c r="BY3366" s="52" t="s">
        <v>3223</v>
      </c>
      <c r="BZ3366" s="52" t="s">
        <v>7828</v>
      </c>
    </row>
    <row r="3367" spans="54:78" x14ac:dyDescent="0.3">
      <c r="BB3367" s="105" t="e">
        <f>VLOOKUP(C3367,#REF!, 2,FALSE)</f>
        <v>#REF!</v>
      </c>
      <c r="BP3367" s="52" t="s">
        <v>7829</v>
      </c>
      <c r="BQ3367" s="52" t="s">
        <v>3276</v>
      </c>
      <c r="BR3367" s="52" t="s">
        <v>2993</v>
      </c>
      <c r="BX3367" s="52" t="s">
        <v>7829</v>
      </c>
      <c r="BY3367" s="52" t="s">
        <v>3276</v>
      </c>
      <c r="BZ3367" s="52" t="s">
        <v>2993</v>
      </c>
    </row>
    <row r="3368" spans="54:78" x14ac:dyDescent="0.3">
      <c r="BB3368" s="105" t="e">
        <f>VLOOKUP(C3368,#REF!, 2,FALSE)</f>
        <v>#REF!</v>
      </c>
      <c r="BP3368" s="52" t="s">
        <v>7830</v>
      </c>
      <c r="BQ3368" s="52" t="s">
        <v>1147</v>
      </c>
      <c r="BR3368" s="52" t="s">
        <v>7831</v>
      </c>
      <c r="BX3368" s="52" t="s">
        <v>7830</v>
      </c>
      <c r="BY3368" s="52" t="s">
        <v>1147</v>
      </c>
      <c r="BZ3368" s="52" t="s">
        <v>7831</v>
      </c>
    </row>
    <row r="3369" spans="54:78" x14ac:dyDescent="0.3">
      <c r="BB3369" s="105" t="e">
        <f>VLOOKUP(C3369,#REF!, 2,FALSE)</f>
        <v>#REF!</v>
      </c>
      <c r="BP3369" s="52" t="s">
        <v>7832</v>
      </c>
      <c r="BQ3369" s="52" t="s">
        <v>1350</v>
      </c>
      <c r="BR3369" s="52" t="s">
        <v>7833</v>
      </c>
      <c r="BX3369" s="52" t="s">
        <v>7832</v>
      </c>
      <c r="BY3369" s="52" t="s">
        <v>1350</v>
      </c>
      <c r="BZ3369" s="52" t="s">
        <v>7833</v>
      </c>
    </row>
    <row r="3370" spans="54:78" x14ac:dyDescent="0.3">
      <c r="BB3370" s="105" t="e">
        <f>VLOOKUP(C3370,#REF!, 2,FALSE)</f>
        <v>#REF!</v>
      </c>
      <c r="BP3370" s="52" t="s">
        <v>7834</v>
      </c>
      <c r="BQ3370" s="52" t="s">
        <v>633</v>
      </c>
      <c r="BR3370" s="52" t="s">
        <v>7835</v>
      </c>
      <c r="BX3370" s="52" t="s">
        <v>7834</v>
      </c>
      <c r="BY3370" s="52" t="s">
        <v>633</v>
      </c>
      <c r="BZ3370" s="52" t="s">
        <v>7835</v>
      </c>
    </row>
    <row r="3371" spans="54:78" x14ac:dyDescent="0.3">
      <c r="BB3371" s="105" t="e">
        <f>VLOOKUP(C3371,#REF!, 2,FALSE)</f>
        <v>#REF!</v>
      </c>
      <c r="BP3371" s="52" t="s">
        <v>7836</v>
      </c>
      <c r="BQ3371" s="52" t="s">
        <v>2988</v>
      </c>
      <c r="BR3371" s="52" t="s">
        <v>1603</v>
      </c>
      <c r="BX3371" s="52" t="s">
        <v>7836</v>
      </c>
      <c r="BY3371" s="52" t="s">
        <v>2988</v>
      </c>
      <c r="BZ3371" s="52" t="s">
        <v>1603</v>
      </c>
    </row>
    <row r="3372" spans="54:78" x14ac:dyDescent="0.3">
      <c r="BB3372" s="105" t="e">
        <f>VLOOKUP(C3372,#REF!, 2,FALSE)</f>
        <v>#REF!</v>
      </c>
      <c r="BP3372" s="52" t="s">
        <v>7837</v>
      </c>
      <c r="BQ3372" s="52" t="s">
        <v>630</v>
      </c>
      <c r="BR3372" s="52" t="s">
        <v>7839</v>
      </c>
      <c r="BX3372" s="52" t="s">
        <v>7837</v>
      </c>
      <c r="BY3372" s="52" t="s">
        <v>630</v>
      </c>
      <c r="BZ3372" s="52" t="s">
        <v>7839</v>
      </c>
    </row>
    <row r="3373" spans="54:78" x14ac:dyDescent="0.3">
      <c r="BB3373" s="105" t="e">
        <f>VLOOKUP(C3373,#REF!, 2,FALSE)</f>
        <v>#REF!</v>
      </c>
      <c r="BP3373" s="52" t="s">
        <v>7840</v>
      </c>
      <c r="BQ3373" s="52" t="s">
        <v>3223</v>
      </c>
      <c r="BR3373" s="52" t="s">
        <v>7841</v>
      </c>
      <c r="BX3373" s="52" t="s">
        <v>7840</v>
      </c>
      <c r="BY3373" s="52" t="s">
        <v>3223</v>
      </c>
      <c r="BZ3373" s="52" t="s">
        <v>7841</v>
      </c>
    </row>
    <row r="3374" spans="54:78" x14ac:dyDescent="0.3">
      <c r="BB3374" s="105" t="e">
        <f>VLOOKUP(C3374,#REF!, 2,FALSE)</f>
        <v>#REF!</v>
      </c>
      <c r="BP3374" s="52" t="s">
        <v>7842</v>
      </c>
      <c r="BQ3374" s="52" t="s">
        <v>633</v>
      </c>
      <c r="BR3374" s="52" t="s">
        <v>7843</v>
      </c>
      <c r="BX3374" s="52" t="s">
        <v>7842</v>
      </c>
      <c r="BY3374" s="52" t="s">
        <v>633</v>
      </c>
      <c r="BZ3374" s="52" t="s">
        <v>7843</v>
      </c>
    </row>
    <row r="3375" spans="54:78" x14ac:dyDescent="0.3">
      <c r="BB3375" s="105" t="e">
        <f>VLOOKUP(C3375,#REF!, 2,FALSE)</f>
        <v>#REF!</v>
      </c>
      <c r="BP3375" s="52" t="s">
        <v>7844</v>
      </c>
      <c r="BQ3375" s="52" t="s">
        <v>3223</v>
      </c>
      <c r="BR3375" s="52" t="s">
        <v>7845</v>
      </c>
      <c r="BX3375" s="52" t="s">
        <v>7844</v>
      </c>
      <c r="BY3375" s="52" t="s">
        <v>3223</v>
      </c>
      <c r="BZ3375" s="52" t="s">
        <v>7845</v>
      </c>
    </row>
    <row r="3376" spans="54:78" x14ac:dyDescent="0.3">
      <c r="BB3376" s="105" t="e">
        <f>VLOOKUP(C3376,#REF!, 2,FALSE)</f>
        <v>#REF!</v>
      </c>
      <c r="BP3376" s="52" t="s">
        <v>7846</v>
      </c>
      <c r="BQ3376" s="52" t="s">
        <v>870</v>
      </c>
      <c r="BR3376" s="52" t="s">
        <v>7847</v>
      </c>
      <c r="BX3376" s="52" t="s">
        <v>7846</v>
      </c>
      <c r="BY3376" s="52" t="s">
        <v>870</v>
      </c>
      <c r="BZ3376" s="52" t="s">
        <v>7847</v>
      </c>
    </row>
    <row r="3377" spans="54:78" x14ac:dyDescent="0.3">
      <c r="BB3377" s="105" t="e">
        <f>VLOOKUP(C3377,#REF!, 2,FALSE)</f>
        <v>#REF!</v>
      </c>
      <c r="BP3377" s="52" t="s">
        <v>7848</v>
      </c>
      <c r="BQ3377" s="52" t="s">
        <v>726</v>
      </c>
      <c r="BR3377" s="52" t="s">
        <v>7849</v>
      </c>
      <c r="BX3377" s="52" t="s">
        <v>7848</v>
      </c>
      <c r="BY3377" s="52" t="s">
        <v>726</v>
      </c>
      <c r="BZ3377" s="52" t="s">
        <v>7849</v>
      </c>
    </row>
    <row r="3378" spans="54:78" x14ac:dyDescent="0.3">
      <c r="BB3378" s="105" t="e">
        <f>VLOOKUP(C3378,#REF!, 2,FALSE)</f>
        <v>#REF!</v>
      </c>
      <c r="BP3378" s="52" t="s">
        <v>7850</v>
      </c>
      <c r="BQ3378" s="52" t="s">
        <v>3223</v>
      </c>
      <c r="BR3378" s="52" t="s">
        <v>7851</v>
      </c>
      <c r="BX3378" s="52" t="s">
        <v>7850</v>
      </c>
      <c r="BY3378" s="52" t="s">
        <v>3223</v>
      </c>
      <c r="BZ3378" s="52" t="s">
        <v>7851</v>
      </c>
    </row>
    <row r="3379" spans="54:78" x14ac:dyDescent="0.3">
      <c r="BB3379" s="105" t="e">
        <f>VLOOKUP(C3379,#REF!, 2,FALSE)</f>
        <v>#REF!</v>
      </c>
      <c r="BP3379" s="52" t="s">
        <v>1376</v>
      </c>
      <c r="BQ3379" s="52" t="s">
        <v>3223</v>
      </c>
      <c r="BR3379" s="52" t="s">
        <v>1339</v>
      </c>
      <c r="BX3379" s="52" t="s">
        <v>1376</v>
      </c>
      <c r="BY3379" s="52" t="s">
        <v>3223</v>
      </c>
      <c r="BZ3379" s="52" t="s">
        <v>1339</v>
      </c>
    </row>
    <row r="3380" spans="54:78" x14ac:dyDescent="0.3">
      <c r="BB3380" s="105" t="e">
        <f>VLOOKUP(C3380,#REF!, 2,FALSE)</f>
        <v>#REF!</v>
      </c>
      <c r="BP3380" s="52" t="s">
        <v>1377</v>
      </c>
      <c r="BQ3380" s="52" t="s">
        <v>3223</v>
      </c>
      <c r="BR3380" s="52" t="s">
        <v>4525</v>
      </c>
      <c r="BX3380" s="52" t="s">
        <v>1377</v>
      </c>
      <c r="BY3380" s="52" t="s">
        <v>3223</v>
      </c>
      <c r="BZ3380" s="52" t="s">
        <v>4525</v>
      </c>
    </row>
    <row r="3381" spans="54:78" x14ac:dyDescent="0.3">
      <c r="BB3381" s="105" t="e">
        <f>VLOOKUP(C3381,#REF!, 2,FALSE)</f>
        <v>#REF!</v>
      </c>
      <c r="BP3381" s="52" t="s">
        <v>1378</v>
      </c>
      <c r="BQ3381" s="52" t="s">
        <v>870</v>
      </c>
      <c r="BR3381" s="52" t="s">
        <v>1845</v>
      </c>
      <c r="BX3381" s="52" t="s">
        <v>1378</v>
      </c>
      <c r="BY3381" s="52" t="s">
        <v>870</v>
      </c>
      <c r="BZ3381" s="52" t="s">
        <v>1845</v>
      </c>
    </row>
    <row r="3382" spans="54:78" x14ac:dyDescent="0.3">
      <c r="BB3382" s="105" t="e">
        <f>VLOOKUP(C3382,#REF!, 2,FALSE)</f>
        <v>#REF!</v>
      </c>
      <c r="BP3382" s="52" t="s">
        <v>7852</v>
      </c>
      <c r="BQ3382" s="52" t="s">
        <v>783</v>
      </c>
      <c r="BR3382" s="52" t="s">
        <v>1793</v>
      </c>
      <c r="BX3382" s="52" t="s">
        <v>7852</v>
      </c>
      <c r="BY3382" s="52" t="s">
        <v>783</v>
      </c>
      <c r="BZ3382" s="52" t="s">
        <v>1793</v>
      </c>
    </row>
    <row r="3383" spans="54:78" x14ac:dyDescent="0.3">
      <c r="BB3383" s="105" t="e">
        <f>VLOOKUP(C3383,#REF!, 2,FALSE)</f>
        <v>#REF!</v>
      </c>
      <c r="BP3383" s="52" t="s">
        <v>1379</v>
      </c>
      <c r="BQ3383" s="52" t="s">
        <v>3223</v>
      </c>
      <c r="BR3383" s="52" t="s">
        <v>1145</v>
      </c>
      <c r="BX3383" s="52" t="s">
        <v>1379</v>
      </c>
      <c r="BY3383" s="52" t="s">
        <v>3223</v>
      </c>
      <c r="BZ3383" s="52" t="s">
        <v>1145</v>
      </c>
    </row>
    <row r="3384" spans="54:78" x14ac:dyDescent="0.3">
      <c r="BB3384" s="105" t="e">
        <f>VLOOKUP(C3384,#REF!, 2,FALSE)</f>
        <v>#REF!</v>
      </c>
      <c r="BP3384" s="52" t="s">
        <v>7854</v>
      </c>
      <c r="BQ3384" s="52" t="s">
        <v>788</v>
      </c>
      <c r="BR3384" s="52" t="s">
        <v>5032</v>
      </c>
      <c r="BX3384" s="52" t="s">
        <v>7854</v>
      </c>
      <c r="BY3384" s="52" t="s">
        <v>788</v>
      </c>
      <c r="BZ3384" s="52" t="s">
        <v>5032</v>
      </c>
    </row>
    <row r="3385" spans="54:78" x14ac:dyDescent="0.3">
      <c r="BB3385" s="105" t="e">
        <f>VLOOKUP(C3385,#REF!, 2,FALSE)</f>
        <v>#REF!</v>
      </c>
      <c r="BP3385" s="52" t="s">
        <v>7856</v>
      </c>
      <c r="BQ3385" s="52" t="s">
        <v>870</v>
      </c>
      <c r="BR3385" s="52" t="s">
        <v>1619</v>
      </c>
      <c r="BX3385" s="52" t="s">
        <v>7856</v>
      </c>
      <c r="BY3385" s="52" t="s">
        <v>870</v>
      </c>
      <c r="BZ3385" s="52" t="s">
        <v>1619</v>
      </c>
    </row>
    <row r="3386" spans="54:78" x14ac:dyDescent="0.3">
      <c r="BB3386" s="105" t="e">
        <f>VLOOKUP(C3386,#REF!, 2,FALSE)</f>
        <v>#REF!</v>
      </c>
      <c r="BP3386" s="52" t="s">
        <v>7857</v>
      </c>
      <c r="BQ3386" s="52" t="s">
        <v>948</v>
      </c>
      <c r="BR3386" s="52" t="s">
        <v>3790</v>
      </c>
      <c r="BX3386" s="52" t="s">
        <v>7857</v>
      </c>
      <c r="BY3386" s="52" t="s">
        <v>948</v>
      </c>
      <c r="BZ3386" s="52" t="s">
        <v>3790</v>
      </c>
    </row>
    <row r="3387" spans="54:78" x14ac:dyDescent="0.3">
      <c r="BB3387" s="105" t="e">
        <f>VLOOKUP(C3387,#REF!, 2,FALSE)</f>
        <v>#REF!</v>
      </c>
      <c r="BP3387" s="52" t="s">
        <v>7858</v>
      </c>
      <c r="BQ3387" s="52" t="s">
        <v>860</v>
      </c>
      <c r="BR3387" s="52" t="s">
        <v>2063</v>
      </c>
      <c r="BX3387" s="52" t="s">
        <v>7858</v>
      </c>
      <c r="BY3387" s="52" t="s">
        <v>860</v>
      </c>
      <c r="BZ3387" s="52" t="s">
        <v>2063</v>
      </c>
    </row>
    <row r="3388" spans="54:78" x14ac:dyDescent="0.3">
      <c r="BB3388" s="105" t="e">
        <f>VLOOKUP(C3388,#REF!, 2,FALSE)</f>
        <v>#REF!</v>
      </c>
      <c r="BP3388" s="52" t="s">
        <v>7859</v>
      </c>
      <c r="BQ3388" s="52" t="s">
        <v>643</v>
      </c>
      <c r="BR3388" s="52" t="s">
        <v>7861</v>
      </c>
      <c r="BX3388" s="52" t="s">
        <v>7859</v>
      </c>
      <c r="BY3388" s="52" t="s">
        <v>643</v>
      </c>
      <c r="BZ3388" s="52" t="s">
        <v>7861</v>
      </c>
    </row>
    <row r="3389" spans="54:78" x14ac:dyDescent="0.3">
      <c r="BB3389" s="105" t="e">
        <f>VLOOKUP(C3389,#REF!, 2,FALSE)</f>
        <v>#REF!</v>
      </c>
      <c r="BP3389" s="52" t="s">
        <v>7862</v>
      </c>
      <c r="BQ3389" s="52" t="s">
        <v>786</v>
      </c>
      <c r="BR3389" s="52" t="s">
        <v>7864</v>
      </c>
      <c r="BX3389" s="52" t="s">
        <v>7862</v>
      </c>
      <c r="BY3389" s="52" t="s">
        <v>786</v>
      </c>
      <c r="BZ3389" s="52" t="s">
        <v>7864</v>
      </c>
    </row>
    <row r="3390" spans="54:78" x14ac:dyDescent="0.3">
      <c r="BB3390" s="105" t="e">
        <f>VLOOKUP(C3390,#REF!, 2,FALSE)</f>
        <v>#REF!</v>
      </c>
      <c r="BP3390" s="52" t="s">
        <v>7865</v>
      </c>
      <c r="BQ3390" s="52" t="s">
        <v>642</v>
      </c>
      <c r="BR3390" s="52" t="s">
        <v>7866</v>
      </c>
      <c r="BX3390" s="52" t="s">
        <v>7865</v>
      </c>
      <c r="BY3390" s="52" t="s">
        <v>642</v>
      </c>
      <c r="BZ3390" s="52" t="s">
        <v>7866</v>
      </c>
    </row>
    <row r="3391" spans="54:78" x14ac:dyDescent="0.3">
      <c r="BB3391" s="105" t="e">
        <f>VLOOKUP(C3391,#REF!, 2,FALSE)</f>
        <v>#REF!</v>
      </c>
      <c r="BP3391" s="52" t="s">
        <v>7867</v>
      </c>
      <c r="BQ3391" s="52" t="s">
        <v>870</v>
      </c>
      <c r="BR3391" s="52" t="s">
        <v>7663</v>
      </c>
      <c r="BX3391" s="52" t="s">
        <v>7867</v>
      </c>
      <c r="BY3391" s="52" t="s">
        <v>870</v>
      </c>
      <c r="BZ3391" s="52" t="s">
        <v>7663</v>
      </c>
    </row>
    <row r="3392" spans="54:78" x14ac:dyDescent="0.3">
      <c r="BB3392" s="105" t="e">
        <f>VLOOKUP(C3392,#REF!, 2,FALSE)</f>
        <v>#REF!</v>
      </c>
      <c r="BP3392" s="52" t="s">
        <v>7869</v>
      </c>
      <c r="BQ3392" s="52" t="s">
        <v>2993</v>
      </c>
      <c r="BR3392" s="52" t="s">
        <v>2993</v>
      </c>
      <c r="BX3392" s="52" t="s">
        <v>7869</v>
      </c>
      <c r="BY3392" s="52" t="s">
        <v>2993</v>
      </c>
      <c r="BZ3392" s="52" t="s">
        <v>2993</v>
      </c>
    </row>
    <row r="3393" spans="54:78" x14ac:dyDescent="0.3">
      <c r="BB3393" s="105" t="e">
        <f>VLOOKUP(C3393,#REF!, 2,FALSE)</f>
        <v>#REF!</v>
      </c>
      <c r="BP3393" s="52" t="s">
        <v>7872</v>
      </c>
      <c r="BQ3393" s="52" t="s">
        <v>870</v>
      </c>
      <c r="BR3393" s="52" t="s">
        <v>2797</v>
      </c>
      <c r="BX3393" s="52" t="s">
        <v>7872</v>
      </c>
      <c r="BY3393" s="52" t="s">
        <v>870</v>
      </c>
      <c r="BZ3393" s="52" t="s">
        <v>2797</v>
      </c>
    </row>
    <row r="3394" spans="54:78" x14ac:dyDescent="0.3">
      <c r="BB3394" s="105" t="e">
        <f>VLOOKUP(C3394,#REF!, 2,FALSE)</f>
        <v>#REF!</v>
      </c>
      <c r="BP3394" s="52" t="s">
        <v>7874</v>
      </c>
      <c r="BQ3394" s="52" t="s">
        <v>795</v>
      </c>
      <c r="BR3394" s="52" t="s">
        <v>1967</v>
      </c>
      <c r="BX3394" s="52" t="s">
        <v>7874</v>
      </c>
      <c r="BY3394" s="52" t="s">
        <v>795</v>
      </c>
      <c r="BZ3394" s="52" t="s">
        <v>1967</v>
      </c>
    </row>
    <row r="3395" spans="54:78" x14ac:dyDescent="0.3">
      <c r="BB3395" s="105" t="e">
        <f>VLOOKUP(C3395,#REF!, 2,FALSE)</f>
        <v>#REF!</v>
      </c>
      <c r="BP3395" s="52" t="s">
        <v>7875</v>
      </c>
      <c r="BQ3395" s="52" t="s">
        <v>3223</v>
      </c>
      <c r="BR3395" s="52" t="s">
        <v>7876</v>
      </c>
      <c r="BX3395" s="52" t="s">
        <v>7875</v>
      </c>
      <c r="BY3395" s="52" t="s">
        <v>3223</v>
      </c>
      <c r="BZ3395" s="52" t="s">
        <v>7876</v>
      </c>
    </row>
    <row r="3396" spans="54:78" x14ac:dyDescent="0.3">
      <c r="BB3396" s="105" t="e">
        <f>VLOOKUP(C3396,#REF!, 2,FALSE)</f>
        <v>#REF!</v>
      </c>
      <c r="BP3396" s="52" t="s">
        <v>7877</v>
      </c>
      <c r="BQ3396" s="52" t="s">
        <v>3019</v>
      </c>
      <c r="BR3396" s="52" t="s">
        <v>2993</v>
      </c>
      <c r="BX3396" s="52" t="s">
        <v>7877</v>
      </c>
      <c r="BY3396" s="52" t="s">
        <v>3019</v>
      </c>
      <c r="BZ3396" s="52" t="s">
        <v>2993</v>
      </c>
    </row>
    <row r="3397" spans="54:78" x14ac:dyDescent="0.3">
      <c r="BB3397" s="105" t="e">
        <f>VLOOKUP(C3397,#REF!, 2,FALSE)</f>
        <v>#REF!</v>
      </c>
      <c r="BP3397" s="52" t="s">
        <v>7878</v>
      </c>
      <c r="BQ3397" s="52" t="s">
        <v>1002</v>
      </c>
      <c r="BR3397" s="52" t="s">
        <v>7879</v>
      </c>
      <c r="BX3397" s="52" t="s">
        <v>7878</v>
      </c>
      <c r="BY3397" s="52" t="s">
        <v>1002</v>
      </c>
      <c r="BZ3397" s="52" t="s">
        <v>7879</v>
      </c>
    </row>
    <row r="3398" spans="54:78" x14ac:dyDescent="0.3">
      <c r="BB3398" s="105" t="e">
        <f>VLOOKUP(C3398,#REF!, 2,FALSE)</f>
        <v>#REF!</v>
      </c>
      <c r="BP3398" s="52" t="s">
        <v>7880</v>
      </c>
      <c r="BQ3398" s="52" t="s">
        <v>870</v>
      </c>
      <c r="BR3398" s="52" t="s">
        <v>4229</v>
      </c>
      <c r="BX3398" s="52" t="s">
        <v>7880</v>
      </c>
      <c r="BY3398" s="52" t="s">
        <v>870</v>
      </c>
      <c r="BZ3398" s="52" t="s">
        <v>4229</v>
      </c>
    </row>
    <row r="3399" spans="54:78" x14ac:dyDescent="0.3">
      <c r="BB3399" s="105" t="e">
        <f>VLOOKUP(C3399,#REF!, 2,FALSE)</f>
        <v>#REF!</v>
      </c>
      <c r="BP3399" s="52" t="s">
        <v>7881</v>
      </c>
      <c r="BQ3399" s="52" t="s">
        <v>3276</v>
      </c>
      <c r="BR3399" s="52" t="s">
        <v>7882</v>
      </c>
      <c r="BX3399" s="52" t="s">
        <v>7881</v>
      </c>
      <c r="BY3399" s="52" t="s">
        <v>3276</v>
      </c>
      <c r="BZ3399" s="52" t="s">
        <v>7882</v>
      </c>
    </row>
    <row r="3400" spans="54:78" x14ac:dyDescent="0.3">
      <c r="BB3400" s="105" t="e">
        <f>VLOOKUP(C3400,#REF!, 2,FALSE)</f>
        <v>#REF!</v>
      </c>
      <c r="BP3400" s="52" t="s">
        <v>7883</v>
      </c>
      <c r="BQ3400" s="52" t="s">
        <v>870</v>
      </c>
      <c r="BR3400" s="52" t="s">
        <v>1526</v>
      </c>
      <c r="BX3400" s="52" t="s">
        <v>7883</v>
      </c>
      <c r="BY3400" s="52" t="s">
        <v>870</v>
      </c>
      <c r="BZ3400" s="52" t="s">
        <v>1526</v>
      </c>
    </row>
    <row r="3401" spans="54:78" x14ac:dyDescent="0.3">
      <c r="BB3401" s="105" t="e">
        <f>VLOOKUP(C3401,#REF!, 2,FALSE)</f>
        <v>#REF!</v>
      </c>
      <c r="BP3401" s="52" t="s">
        <v>7885</v>
      </c>
      <c r="BQ3401" s="52" t="s">
        <v>870</v>
      </c>
      <c r="BR3401" s="52" t="s">
        <v>7886</v>
      </c>
      <c r="BX3401" s="52" t="s">
        <v>7885</v>
      </c>
      <c r="BY3401" s="52" t="s">
        <v>870</v>
      </c>
      <c r="BZ3401" s="52" t="s">
        <v>7886</v>
      </c>
    </row>
    <row r="3402" spans="54:78" x14ac:dyDescent="0.3">
      <c r="BB3402" s="105" t="e">
        <f>VLOOKUP(C3402,#REF!, 2,FALSE)</f>
        <v>#REF!</v>
      </c>
      <c r="BP3402" s="52" t="s">
        <v>1380</v>
      </c>
      <c r="BQ3402" s="52" t="s">
        <v>870</v>
      </c>
      <c r="BR3402" s="52" t="s">
        <v>2760</v>
      </c>
      <c r="BX3402" s="52" t="s">
        <v>1380</v>
      </c>
      <c r="BY3402" s="52" t="s">
        <v>870</v>
      </c>
      <c r="BZ3402" s="52" t="s">
        <v>2760</v>
      </c>
    </row>
    <row r="3403" spans="54:78" x14ac:dyDescent="0.3">
      <c r="BB3403" s="105" t="e">
        <f>VLOOKUP(C3403,#REF!, 2,FALSE)</f>
        <v>#REF!</v>
      </c>
      <c r="BP3403" s="52" t="s">
        <v>7887</v>
      </c>
      <c r="BQ3403" s="52" t="s">
        <v>3276</v>
      </c>
      <c r="BR3403" s="52" t="s">
        <v>3620</v>
      </c>
      <c r="BX3403" s="52" t="s">
        <v>7887</v>
      </c>
      <c r="BY3403" s="52" t="s">
        <v>3276</v>
      </c>
      <c r="BZ3403" s="52" t="s">
        <v>3620</v>
      </c>
    </row>
    <row r="3404" spans="54:78" x14ac:dyDescent="0.3">
      <c r="BB3404" s="105" t="e">
        <f>VLOOKUP(C3404,#REF!, 2,FALSE)</f>
        <v>#REF!</v>
      </c>
      <c r="BP3404" s="52" t="s">
        <v>7888</v>
      </c>
      <c r="BQ3404" s="52" t="s">
        <v>1350</v>
      </c>
      <c r="BR3404" s="52" t="s">
        <v>7889</v>
      </c>
      <c r="BX3404" s="52" t="s">
        <v>7888</v>
      </c>
      <c r="BY3404" s="52" t="s">
        <v>1350</v>
      </c>
      <c r="BZ3404" s="52" t="s">
        <v>7889</v>
      </c>
    </row>
    <row r="3405" spans="54:78" x14ac:dyDescent="0.3">
      <c r="BB3405" s="105" t="e">
        <f>VLOOKUP(C3405,#REF!, 2,FALSE)</f>
        <v>#REF!</v>
      </c>
      <c r="BP3405" s="52" t="s">
        <v>7890</v>
      </c>
      <c r="BQ3405" s="52" t="s">
        <v>3019</v>
      </c>
      <c r="BR3405" s="52" t="s">
        <v>2993</v>
      </c>
      <c r="BX3405" s="52" t="s">
        <v>7890</v>
      </c>
      <c r="BY3405" s="52" t="s">
        <v>3019</v>
      </c>
      <c r="BZ3405" s="52" t="s">
        <v>2993</v>
      </c>
    </row>
    <row r="3406" spans="54:78" x14ac:dyDescent="0.3">
      <c r="BB3406" s="105" t="e">
        <f>VLOOKUP(C3406,#REF!, 2,FALSE)</f>
        <v>#REF!</v>
      </c>
      <c r="BP3406" s="52" t="s">
        <v>7891</v>
      </c>
      <c r="BQ3406" s="52" t="s">
        <v>2988</v>
      </c>
      <c r="BR3406" s="52" t="s">
        <v>2269</v>
      </c>
      <c r="BX3406" s="52" t="s">
        <v>7891</v>
      </c>
      <c r="BY3406" s="52" t="s">
        <v>2988</v>
      </c>
      <c r="BZ3406" s="52" t="s">
        <v>2269</v>
      </c>
    </row>
    <row r="3407" spans="54:78" x14ac:dyDescent="0.3">
      <c r="BB3407" s="105" t="e">
        <f>VLOOKUP(C3407,#REF!, 2,FALSE)</f>
        <v>#REF!</v>
      </c>
      <c r="BP3407" s="52" t="s">
        <v>7892</v>
      </c>
      <c r="BQ3407" s="52" t="s">
        <v>3276</v>
      </c>
      <c r="BR3407" s="52" t="s">
        <v>2993</v>
      </c>
      <c r="BX3407" s="52" t="s">
        <v>7892</v>
      </c>
      <c r="BY3407" s="52" t="s">
        <v>3276</v>
      </c>
      <c r="BZ3407" s="52" t="s">
        <v>2993</v>
      </c>
    </row>
    <row r="3408" spans="54:78" x14ac:dyDescent="0.3">
      <c r="BB3408" s="105" t="e">
        <f>VLOOKUP(C3408,#REF!, 2,FALSE)</f>
        <v>#REF!</v>
      </c>
      <c r="BP3408" s="52" t="s">
        <v>7893</v>
      </c>
      <c r="BQ3408" s="52" t="s">
        <v>2988</v>
      </c>
      <c r="BR3408" s="52" t="s">
        <v>7894</v>
      </c>
      <c r="BX3408" s="52" t="s">
        <v>7893</v>
      </c>
      <c r="BY3408" s="52" t="s">
        <v>2988</v>
      </c>
      <c r="BZ3408" s="52" t="s">
        <v>7894</v>
      </c>
    </row>
    <row r="3409" spans="54:78" x14ac:dyDescent="0.3">
      <c r="BB3409" s="105" t="e">
        <f>VLOOKUP(C3409,#REF!, 2,FALSE)</f>
        <v>#REF!</v>
      </c>
      <c r="BP3409" s="52" t="s">
        <v>7895</v>
      </c>
      <c r="BQ3409" s="52" t="s">
        <v>1277</v>
      </c>
      <c r="BR3409" s="52" t="s">
        <v>7896</v>
      </c>
      <c r="BX3409" s="52" t="s">
        <v>7895</v>
      </c>
      <c r="BY3409" s="52" t="s">
        <v>1277</v>
      </c>
      <c r="BZ3409" s="52" t="s">
        <v>7896</v>
      </c>
    </row>
    <row r="3410" spans="54:78" x14ac:dyDescent="0.3">
      <c r="BB3410" s="105" t="e">
        <f>VLOOKUP(C3410,#REF!, 2,FALSE)</f>
        <v>#REF!</v>
      </c>
      <c r="BP3410" s="52" t="s">
        <v>7897</v>
      </c>
      <c r="BQ3410" s="52" t="s">
        <v>3103</v>
      </c>
      <c r="BR3410" s="52" t="s">
        <v>2993</v>
      </c>
      <c r="BX3410" s="52" t="s">
        <v>7897</v>
      </c>
      <c r="BY3410" s="52" t="s">
        <v>3103</v>
      </c>
      <c r="BZ3410" s="52" t="s">
        <v>2993</v>
      </c>
    </row>
    <row r="3411" spans="54:78" x14ac:dyDescent="0.3">
      <c r="BB3411" s="105" t="e">
        <f>VLOOKUP(C3411,#REF!, 2,FALSE)</f>
        <v>#REF!</v>
      </c>
      <c r="BP3411" s="52" t="s">
        <v>7898</v>
      </c>
      <c r="BQ3411" s="52" t="s">
        <v>3099</v>
      </c>
      <c r="BR3411" s="52" t="s">
        <v>2993</v>
      </c>
      <c r="BX3411" s="52" t="s">
        <v>7898</v>
      </c>
      <c r="BY3411" s="52" t="s">
        <v>3099</v>
      </c>
      <c r="BZ3411" s="52" t="s">
        <v>2993</v>
      </c>
    </row>
    <row r="3412" spans="54:78" x14ac:dyDescent="0.3">
      <c r="BB3412" s="105" t="e">
        <f>VLOOKUP(C3412,#REF!, 2,FALSE)</f>
        <v>#REF!</v>
      </c>
      <c r="BP3412" s="52" t="s">
        <v>7899</v>
      </c>
      <c r="BQ3412" s="52" t="s">
        <v>707</v>
      </c>
      <c r="BR3412" s="52" t="s">
        <v>7900</v>
      </c>
      <c r="BX3412" s="52" t="s">
        <v>7899</v>
      </c>
      <c r="BY3412" s="52" t="s">
        <v>707</v>
      </c>
      <c r="BZ3412" s="52" t="s">
        <v>7900</v>
      </c>
    </row>
    <row r="3413" spans="54:78" x14ac:dyDescent="0.3">
      <c r="BB3413" s="105" t="e">
        <f>VLOOKUP(C3413,#REF!, 2,FALSE)</f>
        <v>#REF!</v>
      </c>
      <c r="BP3413" s="52" t="s">
        <v>7901</v>
      </c>
      <c r="BQ3413" s="52" t="s">
        <v>1350</v>
      </c>
      <c r="BR3413" s="52" t="s">
        <v>1848</v>
      </c>
      <c r="BX3413" s="52" t="s">
        <v>7901</v>
      </c>
      <c r="BY3413" s="52" t="s">
        <v>1350</v>
      </c>
      <c r="BZ3413" s="52" t="s">
        <v>1848</v>
      </c>
    </row>
    <row r="3414" spans="54:78" x14ac:dyDescent="0.3">
      <c r="BB3414" s="105" t="e">
        <f>VLOOKUP(C3414,#REF!, 2,FALSE)</f>
        <v>#REF!</v>
      </c>
      <c r="BP3414" s="52" t="s">
        <v>7902</v>
      </c>
      <c r="BQ3414" s="52" t="s">
        <v>788</v>
      </c>
      <c r="BR3414" s="52" t="s">
        <v>7661</v>
      </c>
      <c r="BX3414" s="52" t="s">
        <v>7902</v>
      </c>
      <c r="BY3414" s="52" t="s">
        <v>788</v>
      </c>
      <c r="BZ3414" s="52" t="s">
        <v>7661</v>
      </c>
    </row>
    <row r="3415" spans="54:78" x14ac:dyDescent="0.3">
      <c r="BB3415" s="105" t="e">
        <f>VLOOKUP(C3415,#REF!, 2,FALSE)</f>
        <v>#REF!</v>
      </c>
      <c r="BP3415" s="52" t="s">
        <v>1399</v>
      </c>
      <c r="BQ3415" s="52" t="s">
        <v>3223</v>
      </c>
      <c r="BR3415" s="52" t="s">
        <v>7903</v>
      </c>
      <c r="BX3415" s="52" t="s">
        <v>1399</v>
      </c>
      <c r="BY3415" s="52" t="s">
        <v>3223</v>
      </c>
      <c r="BZ3415" s="52" t="s">
        <v>7903</v>
      </c>
    </row>
    <row r="3416" spans="54:78" x14ac:dyDescent="0.3">
      <c r="BB3416" s="105" t="e">
        <f>VLOOKUP(C3416,#REF!, 2,FALSE)</f>
        <v>#REF!</v>
      </c>
      <c r="BP3416" s="52" t="s">
        <v>7904</v>
      </c>
      <c r="BQ3416" s="52" t="s">
        <v>707</v>
      </c>
      <c r="BR3416" s="52" t="s">
        <v>7905</v>
      </c>
      <c r="BX3416" s="52" t="s">
        <v>7904</v>
      </c>
      <c r="BY3416" s="52" t="s">
        <v>707</v>
      </c>
      <c r="BZ3416" s="52" t="s">
        <v>7905</v>
      </c>
    </row>
    <row r="3417" spans="54:78" x14ac:dyDescent="0.3">
      <c r="BB3417" s="105" t="e">
        <f>VLOOKUP(C3417,#REF!, 2,FALSE)</f>
        <v>#REF!</v>
      </c>
      <c r="BP3417" s="52" t="s">
        <v>7906</v>
      </c>
      <c r="BQ3417" s="52" t="s">
        <v>857</v>
      </c>
      <c r="BR3417" s="52" t="s">
        <v>7907</v>
      </c>
      <c r="BX3417" s="52" t="s">
        <v>7906</v>
      </c>
      <c r="BY3417" s="52" t="s">
        <v>857</v>
      </c>
      <c r="BZ3417" s="52" t="s">
        <v>7907</v>
      </c>
    </row>
    <row r="3418" spans="54:78" x14ac:dyDescent="0.3">
      <c r="BB3418" s="105" t="e">
        <f>VLOOKUP(C3418,#REF!, 2,FALSE)</f>
        <v>#REF!</v>
      </c>
      <c r="BP3418" s="52" t="s">
        <v>7908</v>
      </c>
      <c r="BQ3418" s="52" t="s">
        <v>17035</v>
      </c>
      <c r="BR3418" s="52" t="s">
        <v>7909</v>
      </c>
      <c r="BX3418" s="52" t="s">
        <v>7908</v>
      </c>
      <c r="BY3418" s="52" t="s">
        <v>17035</v>
      </c>
      <c r="BZ3418" s="52" t="s">
        <v>7909</v>
      </c>
    </row>
    <row r="3419" spans="54:78" x14ac:dyDescent="0.3">
      <c r="BB3419" s="105" t="e">
        <f>VLOOKUP(C3419,#REF!, 2,FALSE)</f>
        <v>#REF!</v>
      </c>
      <c r="BP3419" s="52" t="s">
        <v>7911</v>
      </c>
      <c r="BQ3419" s="52" t="s">
        <v>2988</v>
      </c>
      <c r="BR3419" s="52" t="s">
        <v>7913</v>
      </c>
      <c r="BX3419" s="52" t="s">
        <v>7911</v>
      </c>
      <c r="BY3419" s="52" t="s">
        <v>2988</v>
      </c>
      <c r="BZ3419" s="52" t="s">
        <v>7913</v>
      </c>
    </row>
    <row r="3420" spans="54:78" x14ac:dyDescent="0.3">
      <c r="BB3420" s="105" t="e">
        <f>VLOOKUP(C3420,#REF!, 2,FALSE)</f>
        <v>#REF!</v>
      </c>
      <c r="BP3420" s="52" t="s">
        <v>7914</v>
      </c>
      <c r="BQ3420" s="52" t="s">
        <v>2993</v>
      </c>
      <c r="BR3420" s="52" t="s">
        <v>2993</v>
      </c>
      <c r="BX3420" s="52" t="s">
        <v>7914</v>
      </c>
      <c r="BY3420" s="52" t="s">
        <v>2993</v>
      </c>
      <c r="BZ3420" s="52" t="s">
        <v>2993</v>
      </c>
    </row>
    <row r="3421" spans="54:78" x14ac:dyDescent="0.3">
      <c r="BB3421" s="105" t="e">
        <f>VLOOKUP(C3421,#REF!, 2,FALSE)</f>
        <v>#REF!</v>
      </c>
      <c r="BP3421" s="52" t="s">
        <v>7916</v>
      </c>
      <c r="BQ3421" s="52" t="s">
        <v>2993</v>
      </c>
      <c r="BR3421" s="52" t="s">
        <v>6753</v>
      </c>
      <c r="BX3421" s="52" t="s">
        <v>7916</v>
      </c>
      <c r="BY3421" s="52" t="s">
        <v>2993</v>
      </c>
      <c r="BZ3421" s="52" t="s">
        <v>6753</v>
      </c>
    </row>
    <row r="3422" spans="54:78" x14ac:dyDescent="0.3">
      <c r="BB3422" s="105" t="e">
        <f>VLOOKUP(C3422,#REF!, 2,FALSE)</f>
        <v>#REF!</v>
      </c>
      <c r="BP3422" s="52" t="s">
        <v>1400</v>
      </c>
      <c r="BQ3422" s="52" t="s">
        <v>934</v>
      </c>
      <c r="BR3422" s="52" t="s">
        <v>7917</v>
      </c>
      <c r="BX3422" s="52" t="s">
        <v>1400</v>
      </c>
      <c r="BY3422" s="52" t="s">
        <v>934</v>
      </c>
      <c r="BZ3422" s="52" t="s">
        <v>7917</v>
      </c>
    </row>
    <row r="3423" spans="54:78" x14ac:dyDescent="0.3">
      <c r="BB3423" s="105" t="e">
        <f>VLOOKUP(C3423,#REF!, 2,FALSE)</f>
        <v>#REF!</v>
      </c>
      <c r="BP3423" s="52" t="s">
        <v>7919</v>
      </c>
      <c r="BQ3423" s="52" t="s">
        <v>2993</v>
      </c>
      <c r="BR3423" s="52" t="s">
        <v>2993</v>
      </c>
      <c r="BX3423" s="52" t="s">
        <v>7919</v>
      </c>
      <c r="BY3423" s="52" t="s">
        <v>2993</v>
      </c>
      <c r="BZ3423" s="52" t="s">
        <v>2993</v>
      </c>
    </row>
    <row r="3424" spans="54:78" x14ac:dyDescent="0.3">
      <c r="BB3424" s="105" t="e">
        <f>VLOOKUP(C3424,#REF!, 2,FALSE)</f>
        <v>#REF!</v>
      </c>
      <c r="BP3424" s="52" t="s">
        <v>7920</v>
      </c>
      <c r="BQ3424" s="52" t="s">
        <v>3059</v>
      </c>
      <c r="BR3424" s="52" t="s">
        <v>3305</v>
      </c>
      <c r="BX3424" s="52" t="s">
        <v>7920</v>
      </c>
      <c r="BY3424" s="52" t="s">
        <v>3059</v>
      </c>
      <c r="BZ3424" s="52" t="s">
        <v>3305</v>
      </c>
    </row>
    <row r="3425" spans="54:78" x14ac:dyDescent="0.3">
      <c r="BB3425" s="105" t="e">
        <f>VLOOKUP(C3425,#REF!, 2,FALSE)</f>
        <v>#REF!</v>
      </c>
      <c r="BP3425" s="52" t="s">
        <v>7921</v>
      </c>
      <c r="BQ3425" s="52" t="s">
        <v>3059</v>
      </c>
      <c r="BR3425" s="52" t="s">
        <v>7028</v>
      </c>
      <c r="BX3425" s="52" t="s">
        <v>7921</v>
      </c>
      <c r="BY3425" s="52" t="s">
        <v>3059</v>
      </c>
      <c r="BZ3425" s="52" t="s">
        <v>7028</v>
      </c>
    </row>
    <row r="3426" spans="54:78" x14ac:dyDescent="0.3">
      <c r="BB3426" s="105" t="e">
        <f>VLOOKUP(C3426,#REF!, 2,FALSE)</f>
        <v>#REF!</v>
      </c>
      <c r="BP3426" s="52" t="s">
        <v>7922</v>
      </c>
      <c r="BQ3426" s="52" t="s">
        <v>2993</v>
      </c>
      <c r="BR3426" s="52" t="s">
        <v>2993</v>
      </c>
      <c r="BX3426" s="52" t="s">
        <v>7922</v>
      </c>
      <c r="BY3426" s="52" t="s">
        <v>2993</v>
      </c>
      <c r="BZ3426" s="52" t="s">
        <v>2993</v>
      </c>
    </row>
    <row r="3427" spans="54:78" x14ac:dyDescent="0.3">
      <c r="BB3427" s="105" t="e">
        <f>VLOOKUP(C3427,#REF!, 2,FALSE)</f>
        <v>#REF!</v>
      </c>
      <c r="BP3427" s="52" t="s">
        <v>7923</v>
      </c>
      <c r="BQ3427" s="52" t="s">
        <v>2993</v>
      </c>
      <c r="BR3427" s="52" t="s">
        <v>2993</v>
      </c>
      <c r="BX3427" s="52" t="s">
        <v>7923</v>
      </c>
      <c r="BY3427" s="52" t="s">
        <v>2993</v>
      </c>
      <c r="BZ3427" s="52" t="s">
        <v>2993</v>
      </c>
    </row>
    <row r="3428" spans="54:78" x14ac:dyDescent="0.3">
      <c r="BB3428" s="105" t="e">
        <f>VLOOKUP(C3428,#REF!, 2,FALSE)</f>
        <v>#REF!</v>
      </c>
      <c r="BP3428" s="52" t="s">
        <v>7926</v>
      </c>
      <c r="BQ3428" s="52" t="s">
        <v>2993</v>
      </c>
      <c r="BR3428" s="52" t="s">
        <v>7927</v>
      </c>
      <c r="BX3428" s="52" t="s">
        <v>7926</v>
      </c>
      <c r="BY3428" s="52" t="s">
        <v>2993</v>
      </c>
      <c r="BZ3428" s="52" t="s">
        <v>7927</v>
      </c>
    </row>
    <row r="3429" spans="54:78" x14ac:dyDescent="0.3">
      <c r="BB3429" s="105" t="e">
        <f>VLOOKUP(C3429,#REF!, 2,FALSE)</f>
        <v>#REF!</v>
      </c>
      <c r="BP3429" s="52" t="s">
        <v>7928</v>
      </c>
      <c r="BQ3429" s="52" t="s">
        <v>3019</v>
      </c>
      <c r="BR3429" s="52" t="s">
        <v>5494</v>
      </c>
      <c r="BX3429" s="52" t="s">
        <v>7928</v>
      </c>
      <c r="BY3429" s="52" t="s">
        <v>3019</v>
      </c>
      <c r="BZ3429" s="52" t="s">
        <v>5494</v>
      </c>
    </row>
    <row r="3430" spans="54:78" x14ac:dyDescent="0.3">
      <c r="BB3430" s="105" t="e">
        <f>VLOOKUP(C3430,#REF!, 2,FALSE)</f>
        <v>#REF!</v>
      </c>
      <c r="BP3430" s="52" t="s">
        <v>1401</v>
      </c>
      <c r="BQ3430" s="52" t="s">
        <v>3223</v>
      </c>
      <c r="BR3430" s="52" t="s">
        <v>7929</v>
      </c>
      <c r="BX3430" s="52" t="s">
        <v>1401</v>
      </c>
      <c r="BY3430" s="52" t="s">
        <v>3223</v>
      </c>
      <c r="BZ3430" s="52" t="s">
        <v>7929</v>
      </c>
    </row>
    <row r="3431" spans="54:78" x14ac:dyDescent="0.3">
      <c r="BB3431" s="105" t="e">
        <f>VLOOKUP(C3431,#REF!, 2,FALSE)</f>
        <v>#REF!</v>
      </c>
      <c r="BP3431" s="52" t="s">
        <v>1402</v>
      </c>
      <c r="BQ3431" s="52" t="s">
        <v>2993</v>
      </c>
      <c r="BR3431" s="52" t="s">
        <v>7930</v>
      </c>
      <c r="BX3431" s="52" t="s">
        <v>1402</v>
      </c>
      <c r="BY3431" s="52" t="s">
        <v>2993</v>
      </c>
      <c r="BZ3431" s="52" t="s">
        <v>7930</v>
      </c>
    </row>
    <row r="3432" spans="54:78" x14ac:dyDescent="0.3">
      <c r="BB3432" s="105" t="e">
        <f>VLOOKUP(C3432,#REF!, 2,FALSE)</f>
        <v>#REF!</v>
      </c>
      <c r="BP3432" s="52" t="s">
        <v>1403</v>
      </c>
      <c r="BQ3432" s="52" t="s">
        <v>2993</v>
      </c>
      <c r="BR3432" s="52" t="s">
        <v>7930</v>
      </c>
      <c r="BX3432" s="52" t="s">
        <v>1403</v>
      </c>
      <c r="BY3432" s="52" t="s">
        <v>2993</v>
      </c>
      <c r="BZ3432" s="52" t="s">
        <v>7930</v>
      </c>
    </row>
    <row r="3433" spans="54:78" x14ac:dyDescent="0.3">
      <c r="BB3433" s="105" t="e">
        <f>VLOOKUP(C3433,#REF!, 2,FALSE)</f>
        <v>#REF!</v>
      </c>
      <c r="BP3433" s="52" t="s">
        <v>1404</v>
      </c>
      <c r="BQ3433" s="52" t="s">
        <v>2993</v>
      </c>
      <c r="BR3433" s="52" t="s">
        <v>7931</v>
      </c>
      <c r="BX3433" s="52" t="s">
        <v>1404</v>
      </c>
      <c r="BY3433" s="52" t="s">
        <v>2993</v>
      </c>
      <c r="BZ3433" s="52" t="s">
        <v>7931</v>
      </c>
    </row>
    <row r="3434" spans="54:78" x14ac:dyDescent="0.3">
      <c r="BB3434" s="105" t="e">
        <f>VLOOKUP(C3434,#REF!, 2,FALSE)</f>
        <v>#REF!</v>
      </c>
      <c r="BP3434" s="52" t="s">
        <v>7932</v>
      </c>
      <c r="BQ3434" s="52" t="s">
        <v>2993</v>
      </c>
      <c r="BR3434" s="52" t="s">
        <v>2993</v>
      </c>
      <c r="BX3434" s="52" t="s">
        <v>7932</v>
      </c>
      <c r="BY3434" s="52" t="s">
        <v>2993</v>
      </c>
      <c r="BZ3434" s="52" t="s">
        <v>2993</v>
      </c>
    </row>
    <row r="3435" spans="54:78" x14ac:dyDescent="0.3">
      <c r="BB3435" s="105" t="e">
        <f>VLOOKUP(C3435,#REF!, 2,FALSE)</f>
        <v>#REF!</v>
      </c>
      <c r="BP3435" s="52" t="s">
        <v>7933</v>
      </c>
      <c r="BQ3435" s="52" t="s">
        <v>2993</v>
      </c>
      <c r="BR3435" s="52" t="s">
        <v>2993</v>
      </c>
      <c r="BX3435" s="52" t="s">
        <v>7933</v>
      </c>
      <c r="BY3435" s="52" t="s">
        <v>2993</v>
      </c>
      <c r="BZ3435" s="52" t="s">
        <v>2993</v>
      </c>
    </row>
    <row r="3436" spans="54:78" x14ac:dyDescent="0.3">
      <c r="BB3436" s="105" t="e">
        <f>VLOOKUP(C3436,#REF!, 2,FALSE)</f>
        <v>#REF!</v>
      </c>
      <c r="BP3436" s="52" t="s">
        <v>7934</v>
      </c>
      <c r="BQ3436" s="52" t="s">
        <v>2993</v>
      </c>
      <c r="BR3436" s="52" t="s">
        <v>7935</v>
      </c>
      <c r="BX3436" s="52" t="s">
        <v>7934</v>
      </c>
      <c r="BY3436" s="52" t="s">
        <v>2993</v>
      </c>
      <c r="BZ3436" s="52" t="s">
        <v>7935</v>
      </c>
    </row>
    <row r="3437" spans="54:78" x14ac:dyDescent="0.3">
      <c r="BB3437" s="105" t="e">
        <f>VLOOKUP(C3437,#REF!, 2,FALSE)</f>
        <v>#REF!</v>
      </c>
      <c r="BP3437" s="52" t="s">
        <v>478</v>
      </c>
      <c r="BQ3437" s="52" t="s">
        <v>2993</v>
      </c>
      <c r="BR3437" s="52" t="s">
        <v>2993</v>
      </c>
      <c r="BX3437" s="52" t="s">
        <v>478</v>
      </c>
      <c r="BY3437" s="52" t="s">
        <v>2993</v>
      </c>
      <c r="BZ3437" s="52" t="s">
        <v>2993</v>
      </c>
    </row>
    <row r="3438" spans="54:78" x14ac:dyDescent="0.3">
      <c r="BB3438" s="105" t="e">
        <f>VLOOKUP(C3438,#REF!, 2,FALSE)</f>
        <v>#REF!</v>
      </c>
      <c r="BP3438" s="52" t="s">
        <v>7937</v>
      </c>
      <c r="BQ3438" s="52" t="s">
        <v>2993</v>
      </c>
      <c r="BR3438" s="52" t="s">
        <v>2993</v>
      </c>
      <c r="BX3438" s="52" t="s">
        <v>7937</v>
      </c>
      <c r="BY3438" s="52" t="s">
        <v>2993</v>
      </c>
      <c r="BZ3438" s="52" t="s">
        <v>2993</v>
      </c>
    </row>
    <row r="3439" spans="54:78" x14ac:dyDescent="0.3">
      <c r="BB3439" s="105" t="e">
        <f>VLOOKUP(C3439,#REF!, 2,FALSE)</f>
        <v>#REF!</v>
      </c>
      <c r="BP3439" s="52" t="s">
        <v>7938</v>
      </c>
      <c r="BQ3439" s="52" t="s">
        <v>2988</v>
      </c>
      <c r="BR3439" s="52" t="s">
        <v>7939</v>
      </c>
      <c r="BX3439" s="52" t="s">
        <v>7938</v>
      </c>
      <c r="BY3439" s="52" t="s">
        <v>2988</v>
      </c>
      <c r="BZ3439" s="52" t="s">
        <v>7939</v>
      </c>
    </row>
    <row r="3440" spans="54:78" x14ac:dyDescent="0.3">
      <c r="BB3440" s="105" t="e">
        <f>VLOOKUP(C3440,#REF!, 2,FALSE)</f>
        <v>#REF!</v>
      </c>
      <c r="BP3440" s="52" t="s">
        <v>7940</v>
      </c>
      <c r="BQ3440" s="52" t="s">
        <v>1350</v>
      </c>
      <c r="BR3440" s="52" t="s">
        <v>2993</v>
      </c>
      <c r="BX3440" s="52" t="s">
        <v>7940</v>
      </c>
      <c r="BY3440" s="52" t="s">
        <v>1350</v>
      </c>
      <c r="BZ3440" s="52" t="s">
        <v>2993</v>
      </c>
    </row>
    <row r="3441" spans="54:78" x14ac:dyDescent="0.3">
      <c r="BB3441" s="105" t="e">
        <f>VLOOKUP(C3441,#REF!, 2,FALSE)</f>
        <v>#REF!</v>
      </c>
      <c r="BP3441" s="52" t="s">
        <v>7942</v>
      </c>
      <c r="BQ3441" s="52" t="s">
        <v>2993</v>
      </c>
      <c r="BR3441" s="52" t="s">
        <v>2993</v>
      </c>
      <c r="BX3441" s="52" t="s">
        <v>7942</v>
      </c>
      <c r="BY3441" s="52" t="s">
        <v>2993</v>
      </c>
      <c r="BZ3441" s="52" t="s">
        <v>2993</v>
      </c>
    </row>
    <row r="3442" spans="54:78" x14ac:dyDescent="0.3">
      <c r="BB3442" s="105" t="e">
        <f>VLOOKUP(C3442,#REF!, 2,FALSE)</f>
        <v>#REF!</v>
      </c>
      <c r="BP3442" s="52" t="s">
        <v>7944</v>
      </c>
      <c r="BQ3442" s="52" t="s">
        <v>2993</v>
      </c>
      <c r="BR3442" s="52" t="s">
        <v>2993</v>
      </c>
      <c r="BX3442" s="52" t="s">
        <v>7944</v>
      </c>
      <c r="BY3442" s="52" t="s">
        <v>2993</v>
      </c>
      <c r="BZ3442" s="52" t="s">
        <v>2993</v>
      </c>
    </row>
    <row r="3443" spans="54:78" x14ac:dyDescent="0.3">
      <c r="BB3443" s="105" t="e">
        <f>VLOOKUP(C3443,#REF!, 2,FALSE)</f>
        <v>#REF!</v>
      </c>
      <c r="BP3443" s="52" t="s">
        <v>7947</v>
      </c>
      <c r="BQ3443" s="52" t="s">
        <v>2993</v>
      </c>
      <c r="BR3443" s="52" t="s">
        <v>2993</v>
      </c>
      <c r="BX3443" s="52" t="s">
        <v>7947</v>
      </c>
      <c r="BY3443" s="52" t="s">
        <v>2993</v>
      </c>
      <c r="BZ3443" s="52" t="s">
        <v>2993</v>
      </c>
    </row>
    <row r="3444" spans="54:78" x14ac:dyDescent="0.3">
      <c r="BB3444" s="105" t="e">
        <f>VLOOKUP(C3444,#REF!, 2,FALSE)</f>
        <v>#REF!</v>
      </c>
      <c r="BP3444" s="52" t="s">
        <v>7949</v>
      </c>
      <c r="BQ3444" s="52" t="s">
        <v>811</v>
      </c>
      <c r="BR3444" s="52" t="s">
        <v>7951</v>
      </c>
      <c r="BX3444" s="52" t="s">
        <v>7949</v>
      </c>
      <c r="BY3444" s="52" t="s">
        <v>811</v>
      </c>
      <c r="BZ3444" s="52" t="s">
        <v>7951</v>
      </c>
    </row>
    <row r="3445" spans="54:78" x14ac:dyDescent="0.3">
      <c r="BB3445" s="105" t="e">
        <f>VLOOKUP(C3445,#REF!, 2,FALSE)</f>
        <v>#REF!</v>
      </c>
      <c r="BP3445" s="52" t="s">
        <v>7952</v>
      </c>
      <c r="BQ3445" s="52" t="s">
        <v>860</v>
      </c>
      <c r="BR3445" s="52" t="s">
        <v>7953</v>
      </c>
      <c r="BX3445" s="52" t="s">
        <v>7952</v>
      </c>
      <c r="BY3445" s="52" t="s">
        <v>860</v>
      </c>
      <c r="BZ3445" s="52" t="s">
        <v>7953</v>
      </c>
    </row>
    <row r="3446" spans="54:78" x14ac:dyDescent="0.3">
      <c r="BB3446" s="105" t="e">
        <f>VLOOKUP(C3446,#REF!, 2,FALSE)</f>
        <v>#REF!</v>
      </c>
      <c r="BP3446" s="52" t="s">
        <v>7954</v>
      </c>
      <c r="BQ3446" s="52" t="s">
        <v>621</v>
      </c>
      <c r="BR3446" s="52" t="s">
        <v>7956</v>
      </c>
      <c r="BX3446" s="52" t="s">
        <v>7954</v>
      </c>
      <c r="BY3446" s="52" t="s">
        <v>621</v>
      </c>
      <c r="BZ3446" s="52" t="s">
        <v>7956</v>
      </c>
    </row>
    <row r="3447" spans="54:78" x14ac:dyDescent="0.3">
      <c r="BB3447" s="105" t="e">
        <f>VLOOKUP(C3447,#REF!, 2,FALSE)</f>
        <v>#REF!</v>
      </c>
      <c r="BP3447" s="52" t="s">
        <v>7957</v>
      </c>
      <c r="BQ3447" s="52" t="s">
        <v>2993</v>
      </c>
      <c r="BR3447" s="52" t="s">
        <v>2993</v>
      </c>
      <c r="BX3447" s="52" t="s">
        <v>7957</v>
      </c>
      <c r="BY3447" s="52" t="s">
        <v>2993</v>
      </c>
      <c r="BZ3447" s="52" t="s">
        <v>2993</v>
      </c>
    </row>
    <row r="3448" spans="54:78" x14ac:dyDescent="0.3">
      <c r="BB3448" s="105" t="e">
        <f>VLOOKUP(C3448,#REF!, 2,FALSE)</f>
        <v>#REF!</v>
      </c>
      <c r="BP3448" s="52" t="s">
        <v>7958</v>
      </c>
      <c r="BQ3448" s="52" t="s">
        <v>802</v>
      </c>
      <c r="BR3448" s="52" t="s">
        <v>7960</v>
      </c>
      <c r="BX3448" s="52" t="s">
        <v>7958</v>
      </c>
      <c r="BY3448" s="52" t="s">
        <v>802</v>
      </c>
      <c r="BZ3448" s="52" t="s">
        <v>7960</v>
      </c>
    </row>
    <row r="3449" spans="54:78" x14ac:dyDescent="0.3">
      <c r="BB3449" s="105" t="e">
        <f>VLOOKUP(C3449,#REF!, 2,FALSE)</f>
        <v>#REF!</v>
      </c>
      <c r="BP3449" s="52" t="s">
        <v>7962</v>
      </c>
      <c r="BQ3449" s="52" t="s">
        <v>2993</v>
      </c>
      <c r="BR3449" s="52" t="s">
        <v>2993</v>
      </c>
      <c r="BX3449" s="52" t="s">
        <v>7962</v>
      </c>
      <c r="BY3449" s="52" t="s">
        <v>2993</v>
      </c>
      <c r="BZ3449" s="52" t="s">
        <v>2993</v>
      </c>
    </row>
    <row r="3450" spans="54:78" x14ac:dyDescent="0.3">
      <c r="BB3450" s="105" t="e">
        <f>VLOOKUP(C3450,#REF!, 2,FALSE)</f>
        <v>#REF!</v>
      </c>
      <c r="BP3450" s="52" t="s">
        <v>1412</v>
      </c>
      <c r="BQ3450" s="52" t="s">
        <v>633</v>
      </c>
      <c r="BR3450" s="52" t="s">
        <v>7963</v>
      </c>
      <c r="BX3450" s="52" t="s">
        <v>1412</v>
      </c>
      <c r="BY3450" s="52" t="s">
        <v>633</v>
      </c>
      <c r="BZ3450" s="52" t="s">
        <v>7963</v>
      </c>
    </row>
    <row r="3451" spans="54:78" x14ac:dyDescent="0.3">
      <c r="BB3451" s="105" t="e">
        <f>VLOOKUP(C3451,#REF!, 2,FALSE)</f>
        <v>#REF!</v>
      </c>
      <c r="BP3451" s="52" t="s">
        <v>7965</v>
      </c>
      <c r="BQ3451" s="52" t="s">
        <v>2993</v>
      </c>
      <c r="BR3451" s="52" t="s">
        <v>2993</v>
      </c>
      <c r="BX3451" s="52" t="s">
        <v>7965</v>
      </c>
      <c r="BY3451" s="52" t="s">
        <v>2993</v>
      </c>
      <c r="BZ3451" s="52" t="s">
        <v>2993</v>
      </c>
    </row>
    <row r="3452" spans="54:78" x14ac:dyDescent="0.3">
      <c r="BB3452" s="105" t="e">
        <f>VLOOKUP(C3452,#REF!, 2,FALSE)</f>
        <v>#REF!</v>
      </c>
      <c r="BP3452" s="52" t="s">
        <v>7967</v>
      </c>
      <c r="BQ3452" s="52" t="s">
        <v>3016</v>
      </c>
      <c r="BR3452" s="52" t="s">
        <v>7969</v>
      </c>
      <c r="BX3452" s="52" t="s">
        <v>7967</v>
      </c>
      <c r="BY3452" s="52" t="s">
        <v>3016</v>
      </c>
      <c r="BZ3452" s="52" t="s">
        <v>7969</v>
      </c>
    </row>
    <row r="3453" spans="54:78" x14ac:dyDescent="0.3">
      <c r="BB3453" s="105" t="e">
        <f>VLOOKUP(C3453,#REF!, 2,FALSE)</f>
        <v>#REF!</v>
      </c>
      <c r="BP3453" s="52" t="s">
        <v>7970</v>
      </c>
      <c r="BQ3453" s="52" t="s">
        <v>2993</v>
      </c>
      <c r="BR3453" s="52" t="s">
        <v>2993</v>
      </c>
      <c r="BX3453" s="52" t="s">
        <v>7970</v>
      </c>
      <c r="BY3453" s="52" t="s">
        <v>2993</v>
      </c>
      <c r="BZ3453" s="52" t="s">
        <v>2993</v>
      </c>
    </row>
    <row r="3454" spans="54:78" x14ac:dyDescent="0.3">
      <c r="BB3454" s="105" t="e">
        <f>VLOOKUP(C3454,#REF!, 2,FALSE)</f>
        <v>#REF!</v>
      </c>
      <c r="BP3454" s="52" t="s">
        <v>7972</v>
      </c>
      <c r="BQ3454" s="52" t="s">
        <v>2993</v>
      </c>
      <c r="BR3454" s="52" t="s">
        <v>2993</v>
      </c>
      <c r="BX3454" s="52" t="s">
        <v>7972</v>
      </c>
      <c r="BY3454" s="52" t="s">
        <v>2993</v>
      </c>
      <c r="BZ3454" s="52" t="s">
        <v>2993</v>
      </c>
    </row>
    <row r="3455" spans="54:78" x14ac:dyDescent="0.3">
      <c r="BB3455" s="105" t="e">
        <f>VLOOKUP(C3455,#REF!, 2,FALSE)</f>
        <v>#REF!</v>
      </c>
      <c r="BP3455" s="52" t="s">
        <v>7973</v>
      </c>
      <c r="BQ3455" s="52" t="s">
        <v>2993</v>
      </c>
      <c r="BR3455" s="52" t="s">
        <v>2993</v>
      </c>
      <c r="BX3455" s="52" t="s">
        <v>7973</v>
      </c>
      <c r="BY3455" s="52" t="s">
        <v>2993</v>
      </c>
      <c r="BZ3455" s="52" t="s">
        <v>2993</v>
      </c>
    </row>
    <row r="3456" spans="54:78" x14ac:dyDescent="0.3">
      <c r="BB3456" s="105" t="e">
        <f>VLOOKUP(C3456,#REF!, 2,FALSE)</f>
        <v>#REF!</v>
      </c>
      <c r="BP3456" s="52" t="s">
        <v>7974</v>
      </c>
      <c r="BQ3456" s="52" t="s">
        <v>2993</v>
      </c>
      <c r="BR3456" s="52" t="s">
        <v>2993</v>
      </c>
      <c r="BX3456" s="52" t="s">
        <v>7974</v>
      </c>
      <c r="BY3456" s="52" t="s">
        <v>2993</v>
      </c>
      <c r="BZ3456" s="52" t="s">
        <v>2993</v>
      </c>
    </row>
    <row r="3457" spans="54:78" x14ac:dyDescent="0.3">
      <c r="BB3457" s="105" t="e">
        <f>VLOOKUP(C3457,#REF!, 2,FALSE)</f>
        <v>#REF!</v>
      </c>
      <c r="BP3457" s="52" t="s">
        <v>7975</v>
      </c>
      <c r="BQ3457" s="52" t="s">
        <v>2993</v>
      </c>
      <c r="BR3457" s="52" t="s">
        <v>2993</v>
      </c>
      <c r="BX3457" s="52" t="s">
        <v>7975</v>
      </c>
      <c r="BY3457" s="52" t="s">
        <v>2993</v>
      </c>
      <c r="BZ3457" s="52" t="s">
        <v>2993</v>
      </c>
    </row>
    <row r="3458" spans="54:78" x14ac:dyDescent="0.3">
      <c r="BB3458" s="105" t="e">
        <f>VLOOKUP(C3458,#REF!, 2,FALSE)</f>
        <v>#REF!</v>
      </c>
      <c r="BP3458" s="52" t="s">
        <v>7976</v>
      </c>
      <c r="BQ3458" s="52" t="s">
        <v>633</v>
      </c>
      <c r="BR3458" s="52" t="s">
        <v>7977</v>
      </c>
      <c r="BX3458" s="52" t="s">
        <v>7976</v>
      </c>
      <c r="BY3458" s="52" t="s">
        <v>633</v>
      </c>
      <c r="BZ3458" s="52" t="s">
        <v>7977</v>
      </c>
    </row>
    <row r="3459" spans="54:78" x14ac:dyDescent="0.3">
      <c r="BB3459" s="105" t="e">
        <f>VLOOKUP(C3459,#REF!, 2,FALSE)</f>
        <v>#REF!</v>
      </c>
      <c r="BP3459" s="52" t="s">
        <v>7978</v>
      </c>
      <c r="BQ3459" s="52" t="s">
        <v>2993</v>
      </c>
      <c r="BR3459" s="52" t="s">
        <v>4916</v>
      </c>
      <c r="BX3459" s="52" t="s">
        <v>7978</v>
      </c>
      <c r="BY3459" s="52" t="s">
        <v>2993</v>
      </c>
      <c r="BZ3459" s="52" t="s">
        <v>4916</v>
      </c>
    </row>
    <row r="3460" spans="54:78" x14ac:dyDescent="0.3">
      <c r="BB3460" s="105" t="e">
        <f>VLOOKUP(C3460,#REF!, 2,FALSE)</f>
        <v>#REF!</v>
      </c>
      <c r="BP3460" s="52" t="s">
        <v>1415</v>
      </c>
      <c r="BQ3460" s="52" t="s">
        <v>1350</v>
      </c>
      <c r="BR3460" s="52" t="s">
        <v>7979</v>
      </c>
      <c r="BX3460" s="52" t="s">
        <v>1415</v>
      </c>
      <c r="BY3460" s="52" t="s">
        <v>1350</v>
      </c>
      <c r="BZ3460" s="52" t="s">
        <v>7979</v>
      </c>
    </row>
    <row r="3461" spans="54:78" x14ac:dyDescent="0.3">
      <c r="BB3461" s="105" t="e">
        <f>VLOOKUP(C3461,#REF!, 2,FALSE)</f>
        <v>#REF!</v>
      </c>
      <c r="BP3461" s="52" t="s">
        <v>1416</v>
      </c>
      <c r="BQ3461" s="52" t="s">
        <v>2993</v>
      </c>
      <c r="BR3461" s="52" t="s">
        <v>7980</v>
      </c>
      <c r="BX3461" s="52" t="s">
        <v>1416</v>
      </c>
      <c r="BY3461" s="52" t="s">
        <v>2993</v>
      </c>
      <c r="BZ3461" s="52" t="s">
        <v>7980</v>
      </c>
    </row>
    <row r="3462" spans="54:78" x14ac:dyDescent="0.3">
      <c r="BB3462" s="105" t="e">
        <f>VLOOKUP(C3462,#REF!, 2,FALSE)</f>
        <v>#REF!</v>
      </c>
      <c r="BP3462" s="52" t="s">
        <v>7981</v>
      </c>
      <c r="BQ3462" s="52" t="s">
        <v>2993</v>
      </c>
      <c r="BR3462" s="52" t="s">
        <v>7982</v>
      </c>
      <c r="BX3462" s="52" t="s">
        <v>7981</v>
      </c>
      <c r="BY3462" s="52" t="s">
        <v>2993</v>
      </c>
      <c r="BZ3462" s="52" t="s">
        <v>7982</v>
      </c>
    </row>
    <row r="3463" spans="54:78" x14ac:dyDescent="0.3">
      <c r="BB3463" s="105" t="e">
        <f>VLOOKUP(C3463,#REF!, 2,FALSE)</f>
        <v>#REF!</v>
      </c>
      <c r="BP3463" s="52" t="s">
        <v>7983</v>
      </c>
      <c r="BQ3463" s="52" t="s">
        <v>2993</v>
      </c>
      <c r="BR3463" s="52" t="s">
        <v>2983</v>
      </c>
      <c r="BX3463" s="52" t="s">
        <v>7983</v>
      </c>
      <c r="BY3463" s="52" t="s">
        <v>2993</v>
      </c>
      <c r="BZ3463" s="52" t="s">
        <v>2983</v>
      </c>
    </row>
    <row r="3464" spans="54:78" x14ac:dyDescent="0.3">
      <c r="BB3464" s="105" t="e">
        <f>VLOOKUP(C3464,#REF!, 2,FALSE)</f>
        <v>#REF!</v>
      </c>
      <c r="BP3464" s="52" t="s">
        <v>7986</v>
      </c>
      <c r="BQ3464" s="52" t="s">
        <v>2993</v>
      </c>
      <c r="BR3464" s="52" t="s">
        <v>6960</v>
      </c>
      <c r="BX3464" s="52" t="s">
        <v>7986</v>
      </c>
      <c r="BY3464" s="52" t="s">
        <v>2993</v>
      </c>
      <c r="BZ3464" s="52" t="s">
        <v>6960</v>
      </c>
    </row>
    <row r="3465" spans="54:78" x14ac:dyDescent="0.3">
      <c r="BB3465" s="105" t="e">
        <f>VLOOKUP(C3465,#REF!, 2,FALSE)</f>
        <v>#REF!</v>
      </c>
      <c r="BP3465" s="52" t="s">
        <v>7988</v>
      </c>
      <c r="BQ3465" s="52" t="s">
        <v>2993</v>
      </c>
      <c r="BR3465" s="52" t="s">
        <v>2993</v>
      </c>
      <c r="BX3465" s="52" t="s">
        <v>7988</v>
      </c>
      <c r="BY3465" s="52" t="s">
        <v>2993</v>
      </c>
      <c r="BZ3465" s="52" t="s">
        <v>2993</v>
      </c>
    </row>
    <row r="3466" spans="54:78" x14ac:dyDescent="0.3">
      <c r="BB3466" s="105" t="e">
        <f>VLOOKUP(C3466,#REF!, 2,FALSE)</f>
        <v>#REF!</v>
      </c>
      <c r="BP3466" s="52" t="s">
        <v>7989</v>
      </c>
      <c r="BQ3466" s="52" t="s">
        <v>2993</v>
      </c>
      <c r="BR3466" s="52" t="s">
        <v>1136</v>
      </c>
      <c r="BX3466" s="52" t="s">
        <v>7989</v>
      </c>
      <c r="BY3466" s="52" t="s">
        <v>2993</v>
      </c>
      <c r="BZ3466" s="52" t="s">
        <v>1136</v>
      </c>
    </row>
    <row r="3467" spans="54:78" x14ac:dyDescent="0.3">
      <c r="BB3467" s="105" t="e">
        <f>VLOOKUP(C3467,#REF!, 2,FALSE)</f>
        <v>#REF!</v>
      </c>
      <c r="BP3467" s="52" t="s">
        <v>7991</v>
      </c>
      <c r="BQ3467" s="52" t="s">
        <v>2993</v>
      </c>
      <c r="BR3467" s="52" t="s">
        <v>2993</v>
      </c>
      <c r="BX3467" s="52" t="s">
        <v>7991</v>
      </c>
      <c r="BY3467" s="52" t="s">
        <v>2993</v>
      </c>
      <c r="BZ3467" s="52" t="s">
        <v>2993</v>
      </c>
    </row>
    <row r="3468" spans="54:78" x14ac:dyDescent="0.3">
      <c r="BB3468" s="105" t="e">
        <f>VLOOKUP(C3468,#REF!, 2,FALSE)</f>
        <v>#REF!</v>
      </c>
      <c r="BP3468" s="52" t="s">
        <v>7992</v>
      </c>
      <c r="BQ3468" s="52" t="s">
        <v>1350</v>
      </c>
      <c r="BR3468" s="52" t="s">
        <v>7993</v>
      </c>
      <c r="BX3468" s="52" t="s">
        <v>7992</v>
      </c>
      <c r="BY3468" s="52" t="s">
        <v>1350</v>
      </c>
      <c r="BZ3468" s="52" t="s">
        <v>7993</v>
      </c>
    </row>
    <row r="3469" spans="54:78" x14ac:dyDescent="0.3">
      <c r="BB3469" s="105" t="e">
        <f>VLOOKUP(C3469,#REF!, 2,FALSE)</f>
        <v>#REF!</v>
      </c>
      <c r="BP3469" s="52" t="s">
        <v>7994</v>
      </c>
      <c r="BQ3469" s="52" t="s">
        <v>2993</v>
      </c>
      <c r="BR3469" s="52" t="s">
        <v>2993</v>
      </c>
      <c r="BX3469" s="52" t="s">
        <v>7994</v>
      </c>
      <c r="BY3469" s="52" t="s">
        <v>2993</v>
      </c>
      <c r="BZ3469" s="52" t="s">
        <v>2993</v>
      </c>
    </row>
    <row r="3470" spans="54:78" x14ac:dyDescent="0.3">
      <c r="BB3470" s="105" t="e">
        <f>VLOOKUP(C3470,#REF!, 2,FALSE)</f>
        <v>#REF!</v>
      </c>
      <c r="BP3470" s="52" t="s">
        <v>7995</v>
      </c>
      <c r="BQ3470" s="52" t="s">
        <v>2993</v>
      </c>
      <c r="BR3470" s="52" t="s">
        <v>2993</v>
      </c>
      <c r="BX3470" s="52" t="s">
        <v>7995</v>
      </c>
      <c r="BY3470" s="52" t="s">
        <v>2993</v>
      </c>
      <c r="BZ3470" s="52" t="s">
        <v>2993</v>
      </c>
    </row>
    <row r="3471" spans="54:78" x14ac:dyDescent="0.3">
      <c r="BB3471" s="105" t="e">
        <f>VLOOKUP(C3471,#REF!, 2,FALSE)</f>
        <v>#REF!</v>
      </c>
      <c r="BP3471" s="52" t="s">
        <v>7996</v>
      </c>
      <c r="BQ3471" s="52" t="s">
        <v>2993</v>
      </c>
      <c r="BR3471" s="52" t="s">
        <v>2993</v>
      </c>
      <c r="BX3471" s="52" t="s">
        <v>7996</v>
      </c>
      <c r="BY3471" s="52" t="s">
        <v>2993</v>
      </c>
      <c r="BZ3471" s="52" t="s">
        <v>2993</v>
      </c>
    </row>
    <row r="3472" spans="54:78" x14ac:dyDescent="0.3">
      <c r="BB3472" s="105" t="e">
        <f>VLOOKUP(C3472,#REF!, 2,FALSE)</f>
        <v>#REF!</v>
      </c>
      <c r="BP3472" s="52" t="s">
        <v>7997</v>
      </c>
      <c r="BQ3472" s="52" t="s">
        <v>2993</v>
      </c>
      <c r="BR3472" s="52" t="s">
        <v>2993</v>
      </c>
      <c r="BX3472" s="52" t="s">
        <v>7997</v>
      </c>
      <c r="BY3472" s="52" t="s">
        <v>2993</v>
      </c>
      <c r="BZ3472" s="52" t="s">
        <v>2993</v>
      </c>
    </row>
    <row r="3473" spans="54:78" x14ac:dyDescent="0.3">
      <c r="BB3473" s="105" t="e">
        <f>VLOOKUP(C3473,#REF!, 2,FALSE)</f>
        <v>#REF!</v>
      </c>
      <c r="BP3473" s="52" t="s">
        <v>8000</v>
      </c>
      <c r="BQ3473" s="52" t="s">
        <v>2993</v>
      </c>
      <c r="BR3473" s="52" t="s">
        <v>2993</v>
      </c>
      <c r="BX3473" s="52" t="s">
        <v>8000</v>
      </c>
      <c r="BY3473" s="52" t="s">
        <v>2993</v>
      </c>
      <c r="BZ3473" s="52" t="s">
        <v>2993</v>
      </c>
    </row>
    <row r="3474" spans="54:78" x14ac:dyDescent="0.3">
      <c r="BB3474" s="105" t="e">
        <f>VLOOKUP(C3474,#REF!, 2,FALSE)</f>
        <v>#REF!</v>
      </c>
      <c r="BP3474" s="52" t="s">
        <v>8001</v>
      </c>
      <c r="BQ3474" s="52" t="s">
        <v>2993</v>
      </c>
      <c r="BR3474" s="52" t="s">
        <v>2993</v>
      </c>
      <c r="BX3474" s="52" t="s">
        <v>8001</v>
      </c>
      <c r="BY3474" s="52" t="s">
        <v>2993</v>
      </c>
      <c r="BZ3474" s="52" t="s">
        <v>2993</v>
      </c>
    </row>
    <row r="3475" spans="54:78" x14ac:dyDescent="0.3">
      <c r="BB3475" s="105" t="e">
        <f>VLOOKUP(C3475,#REF!, 2,FALSE)</f>
        <v>#REF!</v>
      </c>
      <c r="BP3475" s="52" t="s">
        <v>1419</v>
      </c>
      <c r="BQ3475" s="52" t="s">
        <v>2993</v>
      </c>
      <c r="BR3475" s="52" t="s">
        <v>2993</v>
      </c>
      <c r="BX3475" s="52" t="s">
        <v>1419</v>
      </c>
      <c r="BY3475" s="52" t="s">
        <v>2993</v>
      </c>
      <c r="BZ3475" s="52" t="s">
        <v>2993</v>
      </c>
    </row>
    <row r="3476" spans="54:78" x14ac:dyDescent="0.3">
      <c r="BB3476" s="105" t="e">
        <f>VLOOKUP(C3476,#REF!, 2,FALSE)</f>
        <v>#REF!</v>
      </c>
      <c r="BP3476" s="52" t="s">
        <v>8002</v>
      </c>
      <c r="BQ3476" s="52" t="s">
        <v>2993</v>
      </c>
      <c r="BR3476" s="52" t="s">
        <v>2993</v>
      </c>
      <c r="BX3476" s="52" t="s">
        <v>8002</v>
      </c>
      <c r="BY3476" s="52" t="s">
        <v>2993</v>
      </c>
      <c r="BZ3476" s="52" t="s">
        <v>2993</v>
      </c>
    </row>
    <row r="3477" spans="54:78" x14ac:dyDescent="0.3">
      <c r="BB3477" s="105" t="e">
        <f>VLOOKUP(C3477,#REF!, 2,FALSE)</f>
        <v>#REF!</v>
      </c>
      <c r="BP3477" s="52" t="s">
        <v>1420</v>
      </c>
      <c r="BQ3477" s="52" t="s">
        <v>3059</v>
      </c>
      <c r="BR3477" s="52" t="s">
        <v>8003</v>
      </c>
      <c r="BX3477" s="52" t="s">
        <v>1420</v>
      </c>
      <c r="BY3477" s="52" t="s">
        <v>3059</v>
      </c>
      <c r="BZ3477" s="52" t="s">
        <v>8003</v>
      </c>
    </row>
    <row r="3478" spans="54:78" x14ac:dyDescent="0.3">
      <c r="BB3478" s="105" t="e">
        <f>VLOOKUP(C3478,#REF!, 2,FALSE)</f>
        <v>#REF!</v>
      </c>
      <c r="BP3478" s="52" t="s">
        <v>1421</v>
      </c>
      <c r="BQ3478" s="52" t="s">
        <v>3059</v>
      </c>
      <c r="BR3478" s="52" t="s">
        <v>8004</v>
      </c>
      <c r="BX3478" s="52" t="s">
        <v>1421</v>
      </c>
      <c r="BY3478" s="52" t="s">
        <v>3059</v>
      </c>
      <c r="BZ3478" s="52" t="s">
        <v>8004</v>
      </c>
    </row>
    <row r="3479" spans="54:78" x14ac:dyDescent="0.3">
      <c r="BB3479" s="105" t="e">
        <f>VLOOKUP(C3479,#REF!, 2,FALSE)</f>
        <v>#REF!</v>
      </c>
      <c r="BP3479" s="52" t="s">
        <v>1422</v>
      </c>
      <c r="BQ3479" s="52" t="s">
        <v>3059</v>
      </c>
      <c r="BR3479" s="52" t="s">
        <v>8006</v>
      </c>
      <c r="BX3479" s="52" t="s">
        <v>1422</v>
      </c>
      <c r="BY3479" s="52" t="s">
        <v>3059</v>
      </c>
      <c r="BZ3479" s="52" t="s">
        <v>8006</v>
      </c>
    </row>
    <row r="3480" spans="54:78" x14ac:dyDescent="0.3">
      <c r="BB3480" s="105" t="e">
        <f>VLOOKUP(C3480,#REF!, 2,FALSE)</f>
        <v>#REF!</v>
      </c>
      <c r="BP3480" s="52" t="s">
        <v>8007</v>
      </c>
      <c r="BQ3480" s="52" t="s">
        <v>3223</v>
      </c>
      <c r="BR3480" s="52" t="s">
        <v>2993</v>
      </c>
      <c r="BX3480" s="52" t="s">
        <v>8007</v>
      </c>
      <c r="BY3480" s="52" t="s">
        <v>3223</v>
      </c>
      <c r="BZ3480" s="52" t="s">
        <v>2993</v>
      </c>
    </row>
    <row r="3481" spans="54:78" x14ac:dyDescent="0.3">
      <c r="BB3481" s="105" t="e">
        <f>VLOOKUP(C3481,#REF!, 2,FALSE)</f>
        <v>#REF!</v>
      </c>
      <c r="BP3481" s="52" t="s">
        <v>8009</v>
      </c>
      <c r="BQ3481" s="52" t="s">
        <v>3276</v>
      </c>
      <c r="BR3481" s="52" t="s">
        <v>2993</v>
      </c>
      <c r="BX3481" s="52" t="s">
        <v>8009</v>
      </c>
      <c r="BY3481" s="52" t="s">
        <v>3276</v>
      </c>
      <c r="BZ3481" s="52" t="s">
        <v>2993</v>
      </c>
    </row>
    <row r="3482" spans="54:78" x14ac:dyDescent="0.3">
      <c r="BB3482" s="105" t="e">
        <f>VLOOKUP(C3482,#REF!, 2,FALSE)</f>
        <v>#REF!</v>
      </c>
      <c r="BP3482" s="52" t="s">
        <v>8010</v>
      </c>
      <c r="BQ3482" s="52" t="s">
        <v>3059</v>
      </c>
      <c r="BR3482" s="52" t="s">
        <v>5397</v>
      </c>
      <c r="BX3482" s="52" t="s">
        <v>8010</v>
      </c>
      <c r="BY3482" s="52" t="s">
        <v>3059</v>
      </c>
      <c r="BZ3482" s="52" t="s">
        <v>5397</v>
      </c>
    </row>
    <row r="3483" spans="54:78" x14ac:dyDescent="0.3">
      <c r="BB3483" s="105" t="e">
        <f>VLOOKUP(C3483,#REF!, 2,FALSE)</f>
        <v>#REF!</v>
      </c>
      <c r="BP3483" s="52" t="s">
        <v>8011</v>
      </c>
      <c r="BQ3483" s="52" t="s">
        <v>2402</v>
      </c>
      <c r="BR3483" s="52" t="s">
        <v>2993</v>
      </c>
      <c r="BX3483" s="52" t="s">
        <v>8011</v>
      </c>
      <c r="BY3483" s="52" t="s">
        <v>2402</v>
      </c>
      <c r="BZ3483" s="52" t="s">
        <v>2993</v>
      </c>
    </row>
    <row r="3484" spans="54:78" x14ac:dyDescent="0.3">
      <c r="BB3484" s="105" t="e">
        <f>VLOOKUP(C3484,#REF!, 2,FALSE)</f>
        <v>#REF!</v>
      </c>
      <c r="BP3484" s="52" t="s">
        <v>8012</v>
      </c>
      <c r="BQ3484" s="52" t="s">
        <v>3019</v>
      </c>
      <c r="BR3484" s="52" t="s">
        <v>2993</v>
      </c>
      <c r="BX3484" s="52" t="s">
        <v>8012</v>
      </c>
      <c r="BY3484" s="52" t="s">
        <v>3019</v>
      </c>
      <c r="BZ3484" s="52" t="s">
        <v>2993</v>
      </c>
    </row>
    <row r="3485" spans="54:78" x14ac:dyDescent="0.3">
      <c r="BB3485" s="105" t="e">
        <f>VLOOKUP(C3485,#REF!, 2,FALSE)</f>
        <v>#REF!</v>
      </c>
      <c r="BP3485" s="52" t="s">
        <v>8013</v>
      </c>
      <c r="BQ3485" s="52" t="s">
        <v>1741</v>
      </c>
      <c r="BR3485" s="52" t="s">
        <v>8016</v>
      </c>
      <c r="BX3485" s="52" t="s">
        <v>8013</v>
      </c>
      <c r="BY3485" s="52" t="s">
        <v>1741</v>
      </c>
      <c r="BZ3485" s="52" t="s">
        <v>8016</v>
      </c>
    </row>
    <row r="3486" spans="54:78" x14ac:dyDescent="0.3">
      <c r="BB3486" s="105" t="e">
        <f>VLOOKUP(C3486,#REF!, 2,FALSE)</f>
        <v>#REF!</v>
      </c>
      <c r="BP3486" s="52" t="s">
        <v>8017</v>
      </c>
      <c r="BQ3486" s="52" t="s">
        <v>2993</v>
      </c>
      <c r="BR3486" s="52" t="s">
        <v>2993</v>
      </c>
      <c r="BX3486" s="52" t="s">
        <v>8017</v>
      </c>
      <c r="BY3486" s="52" t="s">
        <v>2993</v>
      </c>
      <c r="BZ3486" s="52" t="s">
        <v>2993</v>
      </c>
    </row>
    <row r="3487" spans="54:78" x14ac:dyDescent="0.3">
      <c r="BB3487" s="105" t="e">
        <f>VLOOKUP(C3487,#REF!, 2,FALSE)</f>
        <v>#REF!</v>
      </c>
      <c r="BP3487" s="52" t="s">
        <v>8019</v>
      </c>
      <c r="BQ3487" s="52" t="s">
        <v>2993</v>
      </c>
      <c r="BR3487" s="52" t="s">
        <v>2993</v>
      </c>
      <c r="BX3487" s="52" t="s">
        <v>8019</v>
      </c>
      <c r="BY3487" s="52" t="s">
        <v>2993</v>
      </c>
      <c r="BZ3487" s="52" t="s">
        <v>2993</v>
      </c>
    </row>
    <row r="3488" spans="54:78" x14ac:dyDescent="0.3">
      <c r="BB3488" s="105" t="e">
        <f>VLOOKUP(C3488,#REF!, 2,FALSE)</f>
        <v>#REF!</v>
      </c>
      <c r="BP3488" s="52" t="s">
        <v>8020</v>
      </c>
      <c r="BQ3488" s="52" t="s">
        <v>2993</v>
      </c>
      <c r="BR3488" s="52" t="s">
        <v>2993</v>
      </c>
      <c r="BX3488" s="52" t="s">
        <v>8020</v>
      </c>
      <c r="BY3488" s="52" t="s">
        <v>2993</v>
      </c>
      <c r="BZ3488" s="52" t="s">
        <v>2993</v>
      </c>
    </row>
    <row r="3489" spans="54:78" x14ac:dyDescent="0.3">
      <c r="BB3489" s="105" t="e">
        <f>VLOOKUP(C3489,#REF!, 2,FALSE)</f>
        <v>#REF!</v>
      </c>
      <c r="BP3489" s="52" t="s">
        <v>487</v>
      </c>
      <c r="BQ3489" s="52" t="s">
        <v>3223</v>
      </c>
      <c r="BR3489" s="52" t="s">
        <v>8022</v>
      </c>
      <c r="BX3489" s="52" t="s">
        <v>487</v>
      </c>
      <c r="BY3489" s="52" t="s">
        <v>3223</v>
      </c>
      <c r="BZ3489" s="52" t="s">
        <v>8022</v>
      </c>
    </row>
    <row r="3490" spans="54:78" x14ac:dyDescent="0.3">
      <c r="BB3490" s="105" t="e">
        <f>VLOOKUP(C3490,#REF!, 2,FALSE)</f>
        <v>#REF!</v>
      </c>
      <c r="BP3490" s="52" t="s">
        <v>8023</v>
      </c>
      <c r="BQ3490" s="52" t="s">
        <v>3223</v>
      </c>
      <c r="BR3490" s="52" t="s">
        <v>8024</v>
      </c>
      <c r="BX3490" s="52" t="s">
        <v>8023</v>
      </c>
      <c r="BY3490" s="52" t="s">
        <v>3223</v>
      </c>
      <c r="BZ3490" s="52" t="s">
        <v>8024</v>
      </c>
    </row>
    <row r="3491" spans="54:78" x14ac:dyDescent="0.3">
      <c r="BB3491" s="105" t="e">
        <f>VLOOKUP(C3491,#REF!, 2,FALSE)</f>
        <v>#REF!</v>
      </c>
      <c r="BP3491" s="52" t="s">
        <v>1423</v>
      </c>
      <c r="BQ3491" s="52" t="s">
        <v>726</v>
      </c>
      <c r="BR3491" s="52" t="s">
        <v>8025</v>
      </c>
      <c r="BX3491" s="52" t="s">
        <v>1423</v>
      </c>
      <c r="BY3491" s="52" t="s">
        <v>726</v>
      </c>
      <c r="BZ3491" s="52" t="s">
        <v>8025</v>
      </c>
    </row>
    <row r="3492" spans="54:78" x14ac:dyDescent="0.3">
      <c r="BB3492" s="105" t="e">
        <f>VLOOKUP(C3492,#REF!, 2,FALSE)</f>
        <v>#REF!</v>
      </c>
      <c r="BP3492" s="52" t="s">
        <v>8026</v>
      </c>
      <c r="BQ3492" s="52" t="s">
        <v>1350</v>
      </c>
      <c r="BR3492" s="52" t="s">
        <v>1610</v>
      </c>
      <c r="BX3492" s="52" t="s">
        <v>8026</v>
      </c>
      <c r="BY3492" s="52" t="s">
        <v>1350</v>
      </c>
      <c r="BZ3492" s="52" t="s">
        <v>1610</v>
      </c>
    </row>
    <row r="3493" spans="54:78" x14ac:dyDescent="0.3">
      <c r="BB3493" s="105" t="e">
        <f>VLOOKUP(C3493,#REF!, 2,FALSE)</f>
        <v>#REF!</v>
      </c>
      <c r="BP3493" s="52" t="s">
        <v>8027</v>
      </c>
      <c r="BQ3493" s="52" t="s">
        <v>2993</v>
      </c>
      <c r="BR3493" s="52" t="s">
        <v>8028</v>
      </c>
      <c r="BX3493" s="52" t="s">
        <v>8027</v>
      </c>
      <c r="BY3493" s="52" t="s">
        <v>2993</v>
      </c>
      <c r="BZ3493" s="52" t="s">
        <v>8028</v>
      </c>
    </row>
    <row r="3494" spans="54:78" x14ac:dyDescent="0.3">
      <c r="BB3494" s="105" t="e">
        <f>VLOOKUP(C3494,#REF!, 2,FALSE)</f>
        <v>#REF!</v>
      </c>
      <c r="BP3494" s="52" t="s">
        <v>8029</v>
      </c>
      <c r="BQ3494" s="52" t="s">
        <v>1350</v>
      </c>
      <c r="BR3494" s="52" t="s">
        <v>8030</v>
      </c>
      <c r="BX3494" s="52" t="s">
        <v>8029</v>
      </c>
      <c r="BY3494" s="52" t="s">
        <v>1350</v>
      </c>
      <c r="BZ3494" s="52" t="s">
        <v>8030</v>
      </c>
    </row>
    <row r="3495" spans="54:78" x14ac:dyDescent="0.3">
      <c r="BB3495" s="105" t="e">
        <f>VLOOKUP(C3495,#REF!, 2,FALSE)</f>
        <v>#REF!</v>
      </c>
      <c r="BP3495" s="52" t="s">
        <v>1424</v>
      </c>
      <c r="BQ3495" s="52" t="s">
        <v>2993</v>
      </c>
      <c r="BR3495" s="52" t="s">
        <v>2993</v>
      </c>
      <c r="BX3495" s="52" t="s">
        <v>1424</v>
      </c>
      <c r="BY3495" s="52" t="s">
        <v>2993</v>
      </c>
      <c r="BZ3495" s="52" t="s">
        <v>2993</v>
      </c>
    </row>
    <row r="3496" spans="54:78" x14ac:dyDescent="0.3">
      <c r="BB3496" s="105" t="e">
        <f>VLOOKUP(C3496,#REF!, 2,FALSE)</f>
        <v>#REF!</v>
      </c>
      <c r="BP3496" s="52" t="s">
        <v>8031</v>
      </c>
      <c r="BQ3496" s="52" t="s">
        <v>2993</v>
      </c>
      <c r="BR3496" s="52" t="s">
        <v>2993</v>
      </c>
      <c r="BX3496" s="52" t="s">
        <v>8031</v>
      </c>
      <c r="BY3496" s="52" t="s">
        <v>2993</v>
      </c>
      <c r="BZ3496" s="52" t="s">
        <v>2993</v>
      </c>
    </row>
    <row r="3497" spans="54:78" x14ac:dyDescent="0.3">
      <c r="BB3497" s="105" t="e">
        <f>VLOOKUP(C3497,#REF!, 2,FALSE)</f>
        <v>#REF!</v>
      </c>
      <c r="BP3497" s="52" t="s">
        <v>466</v>
      </c>
      <c r="BQ3497" s="52" t="s">
        <v>1350</v>
      </c>
      <c r="BR3497" s="52" t="s">
        <v>3602</v>
      </c>
      <c r="BX3497" s="52" t="s">
        <v>466</v>
      </c>
      <c r="BY3497" s="52" t="s">
        <v>1350</v>
      </c>
      <c r="BZ3497" s="52" t="s">
        <v>3602</v>
      </c>
    </row>
    <row r="3498" spans="54:78" x14ac:dyDescent="0.3">
      <c r="BB3498" s="105" t="e">
        <f>VLOOKUP(C3498,#REF!, 2,FALSE)</f>
        <v>#REF!</v>
      </c>
      <c r="BP3498" s="52" t="s">
        <v>8032</v>
      </c>
      <c r="BQ3498" s="52" t="s">
        <v>2993</v>
      </c>
      <c r="BR3498" s="52" t="s">
        <v>2993</v>
      </c>
      <c r="BX3498" s="52" t="s">
        <v>8032</v>
      </c>
      <c r="BY3498" s="52" t="s">
        <v>2993</v>
      </c>
      <c r="BZ3498" s="52" t="s">
        <v>2993</v>
      </c>
    </row>
    <row r="3499" spans="54:78" x14ac:dyDescent="0.3">
      <c r="BB3499" s="105" t="e">
        <f>VLOOKUP(C3499,#REF!, 2,FALSE)</f>
        <v>#REF!</v>
      </c>
      <c r="BP3499" s="52" t="s">
        <v>8033</v>
      </c>
      <c r="BQ3499" s="52" t="s">
        <v>2993</v>
      </c>
      <c r="BR3499" s="52" t="s">
        <v>2993</v>
      </c>
      <c r="BX3499" s="52" t="s">
        <v>8033</v>
      </c>
      <c r="BY3499" s="52" t="s">
        <v>2993</v>
      </c>
      <c r="BZ3499" s="52" t="s">
        <v>2993</v>
      </c>
    </row>
    <row r="3500" spans="54:78" x14ac:dyDescent="0.3">
      <c r="BB3500" s="105" t="e">
        <f>VLOOKUP(C3500,#REF!, 2,FALSE)</f>
        <v>#REF!</v>
      </c>
      <c r="BP3500" s="52" t="s">
        <v>1431</v>
      </c>
      <c r="BQ3500" s="52" t="s">
        <v>1350</v>
      </c>
      <c r="BR3500" s="52" t="s">
        <v>8034</v>
      </c>
      <c r="BX3500" s="52" t="s">
        <v>1431</v>
      </c>
      <c r="BY3500" s="52" t="s">
        <v>1350</v>
      </c>
      <c r="BZ3500" s="52" t="s">
        <v>8034</v>
      </c>
    </row>
    <row r="3501" spans="54:78" x14ac:dyDescent="0.3">
      <c r="BB3501" s="105" t="e">
        <f>VLOOKUP(C3501,#REF!, 2,FALSE)</f>
        <v>#REF!</v>
      </c>
      <c r="BP3501" s="52" t="s">
        <v>8035</v>
      </c>
      <c r="BQ3501" s="52" t="s">
        <v>2993</v>
      </c>
      <c r="BR3501" s="52" t="s">
        <v>2993</v>
      </c>
      <c r="BX3501" s="52" t="s">
        <v>8035</v>
      </c>
      <c r="BY3501" s="52" t="s">
        <v>2993</v>
      </c>
      <c r="BZ3501" s="52" t="s">
        <v>2993</v>
      </c>
    </row>
    <row r="3502" spans="54:78" x14ac:dyDescent="0.3">
      <c r="BB3502" s="105" t="e">
        <f>VLOOKUP(C3502,#REF!, 2,FALSE)</f>
        <v>#REF!</v>
      </c>
      <c r="BP3502" s="52" t="s">
        <v>8036</v>
      </c>
      <c r="BQ3502" s="52" t="s">
        <v>2993</v>
      </c>
      <c r="BR3502" s="52" t="s">
        <v>2993</v>
      </c>
      <c r="BX3502" s="52" t="s">
        <v>8036</v>
      </c>
      <c r="BY3502" s="52" t="s">
        <v>2993</v>
      </c>
      <c r="BZ3502" s="52" t="s">
        <v>2993</v>
      </c>
    </row>
    <row r="3503" spans="54:78" x14ac:dyDescent="0.3">
      <c r="BB3503" s="105" t="e">
        <f>VLOOKUP(C3503,#REF!, 2,FALSE)</f>
        <v>#REF!</v>
      </c>
      <c r="BP3503" s="52" t="s">
        <v>8037</v>
      </c>
      <c r="BQ3503" s="52" t="s">
        <v>870</v>
      </c>
      <c r="BR3503" s="52" t="s">
        <v>3628</v>
      </c>
      <c r="BX3503" s="52" t="s">
        <v>8037</v>
      </c>
      <c r="BY3503" s="52" t="s">
        <v>870</v>
      </c>
      <c r="BZ3503" s="52" t="s">
        <v>3628</v>
      </c>
    </row>
    <row r="3504" spans="54:78" x14ac:dyDescent="0.3">
      <c r="BB3504" s="105" t="e">
        <f>VLOOKUP(C3504,#REF!, 2,FALSE)</f>
        <v>#REF!</v>
      </c>
      <c r="BP3504" s="52" t="s">
        <v>8038</v>
      </c>
      <c r="BQ3504" s="52" t="s">
        <v>2993</v>
      </c>
      <c r="BR3504" s="52" t="s">
        <v>2993</v>
      </c>
      <c r="BX3504" s="52" t="s">
        <v>8038</v>
      </c>
      <c r="BY3504" s="52" t="s">
        <v>2993</v>
      </c>
      <c r="BZ3504" s="52" t="s">
        <v>2993</v>
      </c>
    </row>
    <row r="3505" spans="54:78" x14ac:dyDescent="0.3">
      <c r="BB3505" s="105" t="e">
        <f>VLOOKUP(C3505,#REF!, 2,FALSE)</f>
        <v>#REF!</v>
      </c>
      <c r="BP3505" s="52" t="s">
        <v>8039</v>
      </c>
      <c r="BQ3505" s="52" t="s">
        <v>2993</v>
      </c>
      <c r="BR3505" s="52" t="s">
        <v>2993</v>
      </c>
      <c r="BX3505" s="52" t="s">
        <v>8039</v>
      </c>
      <c r="BY3505" s="52" t="s">
        <v>2993</v>
      </c>
      <c r="BZ3505" s="52" t="s">
        <v>2993</v>
      </c>
    </row>
    <row r="3506" spans="54:78" x14ac:dyDescent="0.3">
      <c r="BB3506" s="105" t="e">
        <f>VLOOKUP(C3506,#REF!, 2,FALSE)</f>
        <v>#REF!</v>
      </c>
      <c r="BP3506" s="52" t="s">
        <v>459</v>
      </c>
      <c r="BQ3506" s="52" t="s">
        <v>2993</v>
      </c>
      <c r="BR3506" s="52" t="s">
        <v>2993</v>
      </c>
      <c r="BX3506" s="52" t="s">
        <v>459</v>
      </c>
      <c r="BY3506" s="52" t="s">
        <v>2993</v>
      </c>
      <c r="BZ3506" s="52" t="s">
        <v>2993</v>
      </c>
    </row>
    <row r="3507" spans="54:78" x14ac:dyDescent="0.3">
      <c r="BB3507" s="105" t="e">
        <f>VLOOKUP(C3507,#REF!, 2,FALSE)</f>
        <v>#REF!</v>
      </c>
      <c r="BP3507" s="52" t="s">
        <v>8040</v>
      </c>
      <c r="BQ3507" s="52" t="s">
        <v>2993</v>
      </c>
      <c r="BR3507" s="52" t="s">
        <v>2993</v>
      </c>
      <c r="BX3507" s="52" t="s">
        <v>8040</v>
      </c>
      <c r="BY3507" s="52" t="s">
        <v>2993</v>
      </c>
      <c r="BZ3507" s="52" t="s">
        <v>2993</v>
      </c>
    </row>
    <row r="3508" spans="54:78" x14ac:dyDescent="0.3">
      <c r="BB3508" s="105" t="e">
        <f>VLOOKUP(C3508,#REF!, 2,FALSE)</f>
        <v>#REF!</v>
      </c>
      <c r="BP3508" s="52" t="s">
        <v>8041</v>
      </c>
      <c r="BQ3508" s="52" t="s">
        <v>2993</v>
      </c>
      <c r="BR3508" s="52" t="s">
        <v>2993</v>
      </c>
      <c r="BX3508" s="52" t="s">
        <v>8041</v>
      </c>
      <c r="BY3508" s="52" t="s">
        <v>2993</v>
      </c>
      <c r="BZ3508" s="52" t="s">
        <v>2993</v>
      </c>
    </row>
    <row r="3509" spans="54:78" x14ac:dyDescent="0.3">
      <c r="BB3509" s="105" t="e">
        <f>VLOOKUP(C3509,#REF!, 2,FALSE)</f>
        <v>#REF!</v>
      </c>
      <c r="BP3509" s="52" t="s">
        <v>1432</v>
      </c>
      <c r="BQ3509" s="52" t="s">
        <v>1350</v>
      </c>
      <c r="BR3509" s="52" t="s">
        <v>8043</v>
      </c>
      <c r="BX3509" s="52" t="s">
        <v>1432</v>
      </c>
      <c r="BY3509" s="52" t="s">
        <v>1350</v>
      </c>
      <c r="BZ3509" s="52" t="s">
        <v>8043</v>
      </c>
    </row>
    <row r="3510" spans="54:78" x14ac:dyDescent="0.3">
      <c r="BB3510" s="105" t="e">
        <f>VLOOKUP(C3510,#REF!, 2,FALSE)</f>
        <v>#REF!</v>
      </c>
      <c r="BP3510" s="52" t="s">
        <v>8044</v>
      </c>
      <c r="BQ3510" s="52" t="s">
        <v>2993</v>
      </c>
      <c r="BR3510" s="52" t="s">
        <v>2993</v>
      </c>
      <c r="BX3510" s="52" t="s">
        <v>8044</v>
      </c>
      <c r="BY3510" s="52" t="s">
        <v>2993</v>
      </c>
      <c r="BZ3510" s="52" t="s">
        <v>2993</v>
      </c>
    </row>
    <row r="3511" spans="54:78" x14ac:dyDescent="0.3">
      <c r="BB3511" s="105" t="e">
        <f>VLOOKUP(C3511,#REF!, 2,FALSE)</f>
        <v>#REF!</v>
      </c>
      <c r="BP3511" s="52" t="s">
        <v>8045</v>
      </c>
      <c r="BQ3511" s="52" t="s">
        <v>2993</v>
      </c>
      <c r="BR3511" s="52" t="s">
        <v>2993</v>
      </c>
      <c r="BX3511" s="52" t="s">
        <v>8045</v>
      </c>
      <c r="BY3511" s="52" t="s">
        <v>2993</v>
      </c>
      <c r="BZ3511" s="52" t="s">
        <v>2993</v>
      </c>
    </row>
    <row r="3512" spans="54:78" x14ac:dyDescent="0.3">
      <c r="BB3512" s="105" t="e">
        <f>VLOOKUP(C3512,#REF!, 2,FALSE)</f>
        <v>#REF!</v>
      </c>
      <c r="BP3512" s="52" t="s">
        <v>8046</v>
      </c>
      <c r="BQ3512" s="52" t="s">
        <v>2993</v>
      </c>
      <c r="BR3512" s="52" t="s">
        <v>2993</v>
      </c>
      <c r="BX3512" s="52" t="s">
        <v>8046</v>
      </c>
      <c r="BY3512" s="52" t="s">
        <v>2993</v>
      </c>
      <c r="BZ3512" s="52" t="s">
        <v>2993</v>
      </c>
    </row>
    <row r="3513" spans="54:78" x14ac:dyDescent="0.3">
      <c r="BB3513" s="105" t="e">
        <f>VLOOKUP(C3513,#REF!, 2,FALSE)</f>
        <v>#REF!</v>
      </c>
      <c r="BP3513" s="52" t="s">
        <v>8047</v>
      </c>
      <c r="BQ3513" s="52" t="s">
        <v>2993</v>
      </c>
      <c r="BR3513" s="52" t="s">
        <v>2993</v>
      </c>
      <c r="BX3513" s="52" t="s">
        <v>8047</v>
      </c>
      <c r="BY3513" s="52" t="s">
        <v>2993</v>
      </c>
      <c r="BZ3513" s="52" t="s">
        <v>2993</v>
      </c>
    </row>
    <row r="3514" spans="54:78" x14ac:dyDescent="0.3">
      <c r="BB3514" s="105" t="e">
        <f>VLOOKUP(C3514,#REF!, 2,FALSE)</f>
        <v>#REF!</v>
      </c>
      <c r="BP3514" s="52" t="s">
        <v>8048</v>
      </c>
      <c r="BQ3514" s="52" t="s">
        <v>2993</v>
      </c>
      <c r="BR3514" s="52" t="s">
        <v>2993</v>
      </c>
      <c r="BX3514" s="52" t="s">
        <v>8048</v>
      </c>
      <c r="BY3514" s="52" t="s">
        <v>2993</v>
      </c>
      <c r="BZ3514" s="52" t="s">
        <v>2993</v>
      </c>
    </row>
    <row r="3515" spans="54:78" x14ac:dyDescent="0.3">
      <c r="BB3515" s="105" t="e">
        <f>VLOOKUP(C3515,#REF!, 2,FALSE)</f>
        <v>#REF!</v>
      </c>
      <c r="BP3515" s="52" t="s">
        <v>8049</v>
      </c>
      <c r="BQ3515" s="52" t="s">
        <v>2993</v>
      </c>
      <c r="BR3515" s="52" t="s">
        <v>2993</v>
      </c>
      <c r="BX3515" s="52" t="s">
        <v>8049</v>
      </c>
      <c r="BY3515" s="52" t="s">
        <v>2993</v>
      </c>
      <c r="BZ3515" s="52" t="s">
        <v>2993</v>
      </c>
    </row>
    <row r="3516" spans="54:78" x14ac:dyDescent="0.3">
      <c r="BB3516" s="105" t="e">
        <f>VLOOKUP(C3516,#REF!, 2,FALSE)</f>
        <v>#REF!</v>
      </c>
      <c r="BP3516" s="52" t="s">
        <v>1434</v>
      </c>
      <c r="BQ3516" s="52" t="s">
        <v>2993</v>
      </c>
      <c r="BR3516" s="52" t="s">
        <v>2993</v>
      </c>
      <c r="BX3516" s="52" t="s">
        <v>1434</v>
      </c>
      <c r="BY3516" s="52" t="s">
        <v>2993</v>
      </c>
      <c r="BZ3516" s="52" t="s">
        <v>2993</v>
      </c>
    </row>
    <row r="3517" spans="54:78" x14ac:dyDescent="0.3">
      <c r="BB3517" s="105" t="e">
        <f>VLOOKUP(C3517,#REF!, 2,FALSE)</f>
        <v>#REF!</v>
      </c>
      <c r="BP3517" s="52" t="s">
        <v>8051</v>
      </c>
      <c r="BQ3517" s="52" t="s">
        <v>2993</v>
      </c>
      <c r="BR3517" s="52" t="s">
        <v>2993</v>
      </c>
      <c r="BX3517" s="52" t="s">
        <v>8051</v>
      </c>
      <c r="BY3517" s="52" t="s">
        <v>2993</v>
      </c>
      <c r="BZ3517" s="52" t="s">
        <v>2993</v>
      </c>
    </row>
    <row r="3518" spans="54:78" x14ac:dyDescent="0.3">
      <c r="BB3518" s="105" t="e">
        <f>VLOOKUP(C3518,#REF!, 2,FALSE)</f>
        <v>#REF!</v>
      </c>
      <c r="BP3518" s="52" t="s">
        <v>8053</v>
      </c>
      <c r="BQ3518" s="52" t="s">
        <v>2993</v>
      </c>
      <c r="BR3518" s="52" t="s">
        <v>2993</v>
      </c>
      <c r="BX3518" s="52" t="s">
        <v>8053</v>
      </c>
      <c r="BY3518" s="52" t="s">
        <v>2993</v>
      </c>
      <c r="BZ3518" s="52" t="s">
        <v>2993</v>
      </c>
    </row>
    <row r="3519" spans="54:78" x14ac:dyDescent="0.3">
      <c r="BB3519" s="105" t="e">
        <f>VLOOKUP(C3519,#REF!, 2,FALSE)</f>
        <v>#REF!</v>
      </c>
      <c r="BP3519" s="52" t="s">
        <v>8054</v>
      </c>
      <c r="BQ3519" s="52" t="s">
        <v>2993</v>
      </c>
      <c r="BR3519" s="52" t="s">
        <v>2993</v>
      </c>
      <c r="BX3519" s="52" t="s">
        <v>8054</v>
      </c>
      <c r="BY3519" s="52" t="s">
        <v>2993</v>
      </c>
      <c r="BZ3519" s="52" t="s">
        <v>2993</v>
      </c>
    </row>
    <row r="3520" spans="54:78" x14ac:dyDescent="0.3">
      <c r="BB3520" s="105" t="e">
        <f>VLOOKUP(C3520,#REF!, 2,FALSE)</f>
        <v>#REF!</v>
      </c>
      <c r="BP3520" s="52" t="s">
        <v>486</v>
      </c>
      <c r="BQ3520" s="52" t="s">
        <v>2993</v>
      </c>
      <c r="BR3520" s="52" t="s">
        <v>5405</v>
      </c>
      <c r="BX3520" s="52" t="s">
        <v>486</v>
      </c>
      <c r="BY3520" s="52" t="s">
        <v>2993</v>
      </c>
      <c r="BZ3520" s="52" t="s">
        <v>5405</v>
      </c>
    </row>
    <row r="3521" spans="54:78" x14ac:dyDescent="0.3">
      <c r="BB3521" s="105" t="e">
        <f>VLOOKUP(C3521,#REF!, 2,FALSE)</f>
        <v>#REF!</v>
      </c>
      <c r="BP3521" s="52" t="s">
        <v>8055</v>
      </c>
      <c r="BQ3521" s="52" t="s">
        <v>2993</v>
      </c>
      <c r="BR3521" s="52" t="s">
        <v>2993</v>
      </c>
      <c r="BX3521" s="52" t="s">
        <v>8055</v>
      </c>
      <c r="BY3521" s="52" t="s">
        <v>2993</v>
      </c>
      <c r="BZ3521" s="52" t="s">
        <v>2993</v>
      </c>
    </row>
    <row r="3522" spans="54:78" x14ac:dyDescent="0.3">
      <c r="BB3522" s="105" t="e">
        <f>VLOOKUP(C3522,#REF!, 2,FALSE)</f>
        <v>#REF!</v>
      </c>
      <c r="BP3522" s="52" t="s">
        <v>8056</v>
      </c>
      <c r="BQ3522" s="52" t="s">
        <v>2993</v>
      </c>
      <c r="BR3522" s="52" t="s">
        <v>792</v>
      </c>
      <c r="BX3522" s="52" t="s">
        <v>8056</v>
      </c>
      <c r="BY3522" s="52" t="s">
        <v>2993</v>
      </c>
      <c r="BZ3522" s="52" t="s">
        <v>792</v>
      </c>
    </row>
    <row r="3523" spans="54:78" x14ac:dyDescent="0.3">
      <c r="BB3523" s="105" t="e">
        <f>VLOOKUP(C3523,#REF!, 2,FALSE)</f>
        <v>#REF!</v>
      </c>
      <c r="BP3523" s="52" t="s">
        <v>8057</v>
      </c>
      <c r="BQ3523" s="52" t="s">
        <v>2993</v>
      </c>
      <c r="BR3523" s="52" t="s">
        <v>7548</v>
      </c>
      <c r="BX3523" s="52" t="s">
        <v>8057</v>
      </c>
      <c r="BY3523" s="52" t="s">
        <v>2993</v>
      </c>
      <c r="BZ3523" s="52" t="s">
        <v>7548</v>
      </c>
    </row>
    <row r="3524" spans="54:78" x14ac:dyDescent="0.3">
      <c r="BB3524" s="105" t="e">
        <f>VLOOKUP(C3524,#REF!, 2,FALSE)</f>
        <v>#REF!</v>
      </c>
      <c r="BP3524" s="52" t="s">
        <v>1435</v>
      </c>
      <c r="BQ3524" s="52" t="s">
        <v>2993</v>
      </c>
      <c r="BR3524" s="52" t="s">
        <v>8058</v>
      </c>
      <c r="BX3524" s="52" t="s">
        <v>1435</v>
      </c>
      <c r="BY3524" s="52" t="s">
        <v>2993</v>
      </c>
      <c r="BZ3524" s="52" t="s">
        <v>8058</v>
      </c>
    </row>
    <row r="3525" spans="54:78" x14ac:dyDescent="0.3">
      <c r="BB3525" s="105" t="e">
        <f>VLOOKUP(C3525,#REF!, 2,FALSE)</f>
        <v>#REF!</v>
      </c>
      <c r="BP3525" s="52" t="s">
        <v>8059</v>
      </c>
      <c r="BQ3525" s="52" t="s">
        <v>2993</v>
      </c>
      <c r="BR3525" s="52" t="s">
        <v>4784</v>
      </c>
      <c r="BX3525" s="52" t="s">
        <v>8059</v>
      </c>
      <c r="BY3525" s="52" t="s">
        <v>2993</v>
      </c>
      <c r="BZ3525" s="52" t="s">
        <v>4784</v>
      </c>
    </row>
    <row r="3526" spans="54:78" x14ac:dyDescent="0.3">
      <c r="BB3526" s="105" t="e">
        <f>VLOOKUP(C3526,#REF!, 2,FALSE)</f>
        <v>#REF!</v>
      </c>
      <c r="BP3526" s="52" t="s">
        <v>8060</v>
      </c>
      <c r="BQ3526" s="52" t="s">
        <v>2993</v>
      </c>
      <c r="BR3526" s="52" t="s">
        <v>4066</v>
      </c>
      <c r="BX3526" s="52" t="s">
        <v>8060</v>
      </c>
      <c r="BY3526" s="52" t="s">
        <v>2993</v>
      </c>
      <c r="BZ3526" s="52" t="s">
        <v>4066</v>
      </c>
    </row>
    <row r="3527" spans="54:78" x14ac:dyDescent="0.3">
      <c r="BB3527" s="105" t="e">
        <f>VLOOKUP(C3527,#REF!, 2,FALSE)</f>
        <v>#REF!</v>
      </c>
      <c r="BP3527" s="52" t="s">
        <v>8061</v>
      </c>
      <c r="BQ3527" s="52" t="s">
        <v>2993</v>
      </c>
      <c r="BR3527" s="52" t="s">
        <v>1963</v>
      </c>
      <c r="BX3527" s="52" t="s">
        <v>8061</v>
      </c>
      <c r="BY3527" s="52" t="s">
        <v>2993</v>
      </c>
      <c r="BZ3527" s="52" t="s">
        <v>1963</v>
      </c>
    </row>
    <row r="3528" spans="54:78" x14ac:dyDescent="0.3">
      <c r="BB3528" s="105" t="e">
        <f>VLOOKUP(C3528,#REF!, 2,FALSE)</f>
        <v>#REF!</v>
      </c>
      <c r="BP3528" s="52" t="s">
        <v>8062</v>
      </c>
      <c r="BQ3528" s="52" t="s">
        <v>2993</v>
      </c>
      <c r="BR3528" s="52" t="s">
        <v>4521</v>
      </c>
      <c r="BX3528" s="52" t="s">
        <v>8062</v>
      </c>
      <c r="BY3528" s="52" t="s">
        <v>2993</v>
      </c>
      <c r="BZ3528" s="52" t="s">
        <v>4521</v>
      </c>
    </row>
    <row r="3529" spans="54:78" x14ac:dyDescent="0.3">
      <c r="BB3529" s="105" t="e">
        <f>VLOOKUP(C3529,#REF!, 2,FALSE)</f>
        <v>#REF!</v>
      </c>
      <c r="BP3529" s="52" t="s">
        <v>8063</v>
      </c>
      <c r="BQ3529" s="52" t="s">
        <v>2993</v>
      </c>
      <c r="BR3529" s="52" t="s">
        <v>2993</v>
      </c>
      <c r="BX3529" s="52" t="s">
        <v>8063</v>
      </c>
      <c r="BY3529" s="52" t="s">
        <v>2993</v>
      </c>
      <c r="BZ3529" s="52" t="s">
        <v>2993</v>
      </c>
    </row>
    <row r="3530" spans="54:78" x14ac:dyDescent="0.3">
      <c r="BB3530" s="105" t="e">
        <f>VLOOKUP(C3530,#REF!, 2,FALSE)</f>
        <v>#REF!</v>
      </c>
      <c r="BP3530" s="52" t="s">
        <v>8064</v>
      </c>
      <c r="BQ3530" s="52" t="s">
        <v>2993</v>
      </c>
      <c r="BR3530" s="52" t="s">
        <v>8065</v>
      </c>
      <c r="BX3530" s="52" t="s">
        <v>8064</v>
      </c>
      <c r="BY3530" s="52" t="s">
        <v>2993</v>
      </c>
      <c r="BZ3530" s="52" t="s">
        <v>8065</v>
      </c>
    </row>
    <row r="3531" spans="54:78" x14ac:dyDescent="0.3">
      <c r="BB3531" s="105" t="e">
        <f>VLOOKUP(C3531,#REF!, 2,FALSE)</f>
        <v>#REF!</v>
      </c>
      <c r="BP3531" s="52" t="s">
        <v>8067</v>
      </c>
      <c r="BQ3531" s="52" t="s">
        <v>2993</v>
      </c>
      <c r="BR3531" s="52" t="s">
        <v>5734</v>
      </c>
      <c r="BX3531" s="52" t="s">
        <v>8067</v>
      </c>
      <c r="BY3531" s="52" t="s">
        <v>2993</v>
      </c>
      <c r="BZ3531" s="52" t="s">
        <v>5734</v>
      </c>
    </row>
    <row r="3532" spans="54:78" x14ac:dyDescent="0.3">
      <c r="BB3532" s="105" t="e">
        <f>VLOOKUP(C3532,#REF!, 2,FALSE)</f>
        <v>#REF!</v>
      </c>
      <c r="BP3532" s="52" t="s">
        <v>8068</v>
      </c>
      <c r="BQ3532" s="52" t="s">
        <v>2993</v>
      </c>
      <c r="BR3532" s="52" t="s">
        <v>2993</v>
      </c>
      <c r="BX3532" s="52" t="s">
        <v>8068</v>
      </c>
      <c r="BY3532" s="52" t="s">
        <v>2993</v>
      </c>
      <c r="BZ3532" s="52" t="s">
        <v>2993</v>
      </c>
    </row>
    <row r="3533" spans="54:78" x14ac:dyDescent="0.3">
      <c r="BB3533" s="105" t="e">
        <f>VLOOKUP(C3533,#REF!, 2,FALSE)</f>
        <v>#REF!</v>
      </c>
      <c r="BP3533" s="52" t="s">
        <v>8069</v>
      </c>
      <c r="BQ3533" s="52" t="s">
        <v>2993</v>
      </c>
      <c r="BR3533" s="52" t="s">
        <v>2993</v>
      </c>
      <c r="BX3533" s="52" t="s">
        <v>8069</v>
      </c>
      <c r="BY3533" s="52" t="s">
        <v>2993</v>
      </c>
      <c r="BZ3533" s="52" t="s">
        <v>2993</v>
      </c>
    </row>
    <row r="3534" spans="54:78" x14ac:dyDescent="0.3">
      <c r="BB3534" s="105" t="e">
        <f>VLOOKUP(C3534,#REF!, 2,FALSE)</f>
        <v>#REF!</v>
      </c>
      <c r="BP3534" s="52" t="s">
        <v>8072</v>
      </c>
      <c r="BQ3534" s="52" t="s">
        <v>2993</v>
      </c>
      <c r="BR3534" s="52" t="s">
        <v>2993</v>
      </c>
      <c r="BX3534" s="52" t="s">
        <v>8072</v>
      </c>
      <c r="BY3534" s="52" t="s">
        <v>2993</v>
      </c>
      <c r="BZ3534" s="52" t="s">
        <v>2993</v>
      </c>
    </row>
    <row r="3535" spans="54:78" x14ac:dyDescent="0.3">
      <c r="BB3535" s="105" t="e">
        <f>VLOOKUP(C3535,#REF!, 2,FALSE)</f>
        <v>#REF!</v>
      </c>
      <c r="BP3535" s="52" t="s">
        <v>8073</v>
      </c>
      <c r="BQ3535" s="52" t="s">
        <v>2993</v>
      </c>
      <c r="BR3535" s="52" t="s">
        <v>2993</v>
      </c>
      <c r="BX3535" s="52" t="s">
        <v>8073</v>
      </c>
      <c r="BY3535" s="52" t="s">
        <v>2993</v>
      </c>
      <c r="BZ3535" s="52" t="s">
        <v>2993</v>
      </c>
    </row>
    <row r="3536" spans="54:78" x14ac:dyDescent="0.3">
      <c r="BB3536" s="105" t="e">
        <f>VLOOKUP(C3536,#REF!, 2,FALSE)</f>
        <v>#REF!</v>
      </c>
      <c r="BP3536" s="52" t="s">
        <v>8074</v>
      </c>
      <c r="BQ3536" s="52" t="s">
        <v>2993</v>
      </c>
      <c r="BR3536" s="52" t="s">
        <v>2993</v>
      </c>
      <c r="BX3536" s="52" t="s">
        <v>8074</v>
      </c>
      <c r="BY3536" s="52" t="s">
        <v>2993</v>
      </c>
      <c r="BZ3536" s="52" t="s">
        <v>2993</v>
      </c>
    </row>
    <row r="3537" spans="54:78" x14ac:dyDescent="0.3">
      <c r="BB3537" s="105" t="e">
        <f>VLOOKUP(C3537,#REF!, 2,FALSE)</f>
        <v>#REF!</v>
      </c>
      <c r="BP3537" s="52" t="s">
        <v>8076</v>
      </c>
      <c r="BQ3537" s="52" t="s">
        <v>2993</v>
      </c>
      <c r="BR3537" s="52" t="s">
        <v>2993</v>
      </c>
      <c r="BX3537" s="52" t="s">
        <v>8076</v>
      </c>
      <c r="BY3537" s="52" t="s">
        <v>2993</v>
      </c>
      <c r="BZ3537" s="52" t="s">
        <v>2993</v>
      </c>
    </row>
    <row r="3538" spans="54:78" x14ac:dyDescent="0.3">
      <c r="BB3538" s="105" t="e">
        <f>VLOOKUP(C3538,#REF!, 2,FALSE)</f>
        <v>#REF!</v>
      </c>
      <c r="BP3538" s="52" t="s">
        <v>8078</v>
      </c>
      <c r="BQ3538" s="52" t="s">
        <v>2993</v>
      </c>
      <c r="BR3538" s="52" t="s">
        <v>2993</v>
      </c>
      <c r="BX3538" s="52" t="s">
        <v>8078</v>
      </c>
      <c r="BY3538" s="52" t="s">
        <v>2993</v>
      </c>
      <c r="BZ3538" s="52" t="s">
        <v>2993</v>
      </c>
    </row>
    <row r="3539" spans="54:78" x14ac:dyDescent="0.3">
      <c r="BB3539" s="105" t="e">
        <f>VLOOKUP(C3539,#REF!, 2,FALSE)</f>
        <v>#REF!</v>
      </c>
      <c r="BP3539" s="52" t="s">
        <v>8080</v>
      </c>
      <c r="BQ3539" s="52" t="s">
        <v>2993</v>
      </c>
      <c r="BR3539" s="52" t="s">
        <v>2993</v>
      </c>
      <c r="BX3539" s="52" t="s">
        <v>8080</v>
      </c>
      <c r="BY3539" s="52" t="s">
        <v>2993</v>
      </c>
      <c r="BZ3539" s="52" t="s">
        <v>2993</v>
      </c>
    </row>
    <row r="3540" spans="54:78" x14ac:dyDescent="0.3">
      <c r="BB3540" s="105" t="e">
        <f>VLOOKUP(C3540,#REF!, 2,FALSE)</f>
        <v>#REF!</v>
      </c>
      <c r="BP3540" s="52" t="s">
        <v>8081</v>
      </c>
      <c r="BQ3540" s="52" t="s">
        <v>2993</v>
      </c>
      <c r="BR3540" s="52" t="s">
        <v>8082</v>
      </c>
      <c r="BX3540" s="52" t="s">
        <v>8081</v>
      </c>
      <c r="BY3540" s="52" t="s">
        <v>2993</v>
      </c>
      <c r="BZ3540" s="52" t="s">
        <v>8082</v>
      </c>
    </row>
    <row r="3541" spans="54:78" x14ac:dyDescent="0.3">
      <c r="BB3541" s="105" t="e">
        <f>VLOOKUP(C3541,#REF!, 2,FALSE)</f>
        <v>#REF!</v>
      </c>
      <c r="BP3541" s="52" t="s">
        <v>8083</v>
      </c>
      <c r="BQ3541" s="52" t="s">
        <v>2993</v>
      </c>
      <c r="BR3541" s="52" t="s">
        <v>3194</v>
      </c>
      <c r="BX3541" s="52" t="s">
        <v>8083</v>
      </c>
      <c r="BY3541" s="52" t="s">
        <v>2993</v>
      </c>
      <c r="BZ3541" s="52" t="s">
        <v>3194</v>
      </c>
    </row>
    <row r="3542" spans="54:78" x14ac:dyDescent="0.3">
      <c r="BB3542" s="105" t="e">
        <f>VLOOKUP(C3542,#REF!, 2,FALSE)</f>
        <v>#REF!</v>
      </c>
      <c r="BP3542" s="52" t="s">
        <v>1437</v>
      </c>
      <c r="BQ3542" s="52" t="s">
        <v>3059</v>
      </c>
      <c r="BR3542" s="52" t="s">
        <v>778</v>
      </c>
      <c r="BX3542" s="52" t="s">
        <v>1437</v>
      </c>
      <c r="BY3542" s="52" t="s">
        <v>3059</v>
      </c>
      <c r="BZ3542" s="52" t="s">
        <v>778</v>
      </c>
    </row>
    <row r="3543" spans="54:78" x14ac:dyDescent="0.3">
      <c r="BB3543" s="105" t="e">
        <f>VLOOKUP(C3543,#REF!, 2,FALSE)</f>
        <v>#REF!</v>
      </c>
      <c r="BP3543" s="52" t="s">
        <v>8085</v>
      </c>
      <c r="BQ3543" s="52" t="s">
        <v>2993</v>
      </c>
      <c r="BR3543" s="52" t="s">
        <v>2993</v>
      </c>
      <c r="BX3543" s="52" t="s">
        <v>8085</v>
      </c>
      <c r="BY3543" s="52" t="s">
        <v>2993</v>
      </c>
      <c r="BZ3543" s="52" t="s">
        <v>2993</v>
      </c>
    </row>
    <row r="3544" spans="54:78" x14ac:dyDescent="0.3">
      <c r="BB3544" s="105" t="e">
        <f>VLOOKUP(C3544,#REF!, 2,FALSE)</f>
        <v>#REF!</v>
      </c>
      <c r="BP3544" s="52" t="s">
        <v>8086</v>
      </c>
      <c r="BQ3544" s="52" t="s">
        <v>2993</v>
      </c>
      <c r="BR3544" s="52" t="s">
        <v>2180</v>
      </c>
      <c r="BX3544" s="52" t="s">
        <v>8086</v>
      </c>
      <c r="BY3544" s="52" t="s">
        <v>2993</v>
      </c>
      <c r="BZ3544" s="52" t="s">
        <v>2180</v>
      </c>
    </row>
    <row r="3545" spans="54:78" x14ac:dyDescent="0.3">
      <c r="BB3545" s="105" t="e">
        <f>VLOOKUP(C3545,#REF!, 2,FALSE)</f>
        <v>#REF!</v>
      </c>
      <c r="BP3545" s="52" t="s">
        <v>8087</v>
      </c>
      <c r="BQ3545" s="52" t="s">
        <v>2993</v>
      </c>
      <c r="BR3545" s="52" t="s">
        <v>8088</v>
      </c>
      <c r="BX3545" s="52" t="s">
        <v>8087</v>
      </c>
      <c r="BY3545" s="52" t="s">
        <v>2993</v>
      </c>
      <c r="BZ3545" s="52" t="s">
        <v>8088</v>
      </c>
    </row>
    <row r="3546" spans="54:78" x14ac:dyDescent="0.3">
      <c r="BB3546" s="105" t="e">
        <f>VLOOKUP(C3546,#REF!, 2,FALSE)</f>
        <v>#REF!</v>
      </c>
      <c r="BP3546" s="52" t="s">
        <v>1438</v>
      </c>
      <c r="BQ3546" s="52" t="s">
        <v>2993</v>
      </c>
      <c r="BR3546" s="52" t="s">
        <v>3518</v>
      </c>
      <c r="BX3546" s="52" t="s">
        <v>1438</v>
      </c>
      <c r="BY3546" s="52" t="s">
        <v>2993</v>
      </c>
      <c r="BZ3546" s="52" t="s">
        <v>3518</v>
      </c>
    </row>
    <row r="3547" spans="54:78" x14ac:dyDescent="0.3">
      <c r="BB3547" s="105" t="e">
        <f>VLOOKUP(C3547,#REF!, 2,FALSE)</f>
        <v>#REF!</v>
      </c>
      <c r="BP3547" s="52" t="s">
        <v>8090</v>
      </c>
      <c r="BQ3547" s="52" t="s">
        <v>2993</v>
      </c>
      <c r="BR3547" s="52" t="s">
        <v>2993</v>
      </c>
      <c r="BX3547" s="52" t="s">
        <v>8090</v>
      </c>
      <c r="BY3547" s="52" t="s">
        <v>2993</v>
      </c>
      <c r="BZ3547" s="52" t="s">
        <v>2993</v>
      </c>
    </row>
    <row r="3548" spans="54:78" x14ac:dyDescent="0.3">
      <c r="BB3548" s="105" t="e">
        <f>VLOOKUP(C3548,#REF!, 2,FALSE)</f>
        <v>#REF!</v>
      </c>
      <c r="BP3548" s="52" t="s">
        <v>8091</v>
      </c>
      <c r="BQ3548" s="52" t="s">
        <v>2993</v>
      </c>
      <c r="BR3548" s="52" t="s">
        <v>8092</v>
      </c>
      <c r="BX3548" s="52" t="s">
        <v>8091</v>
      </c>
      <c r="BY3548" s="52" t="s">
        <v>2993</v>
      </c>
      <c r="BZ3548" s="52" t="s">
        <v>8092</v>
      </c>
    </row>
    <row r="3549" spans="54:78" x14ac:dyDescent="0.3">
      <c r="BB3549" s="105" t="e">
        <f>VLOOKUP(C3549,#REF!, 2,FALSE)</f>
        <v>#REF!</v>
      </c>
      <c r="BP3549" s="52" t="s">
        <v>8093</v>
      </c>
      <c r="BQ3549" s="52" t="s">
        <v>2993</v>
      </c>
      <c r="BR3549" s="52" t="s">
        <v>2993</v>
      </c>
      <c r="BX3549" s="52" t="s">
        <v>8093</v>
      </c>
      <c r="BY3549" s="52" t="s">
        <v>2993</v>
      </c>
      <c r="BZ3549" s="52" t="s">
        <v>2993</v>
      </c>
    </row>
    <row r="3550" spans="54:78" x14ac:dyDescent="0.3">
      <c r="BB3550" s="105" t="e">
        <f>VLOOKUP(C3550,#REF!, 2,FALSE)</f>
        <v>#REF!</v>
      </c>
      <c r="BP3550" s="52" t="s">
        <v>8095</v>
      </c>
      <c r="BQ3550" s="52" t="s">
        <v>2993</v>
      </c>
      <c r="BR3550" s="52" t="s">
        <v>8096</v>
      </c>
      <c r="BX3550" s="52" t="s">
        <v>8095</v>
      </c>
      <c r="BY3550" s="52" t="s">
        <v>2993</v>
      </c>
      <c r="BZ3550" s="52" t="s">
        <v>8096</v>
      </c>
    </row>
    <row r="3551" spans="54:78" x14ac:dyDescent="0.3">
      <c r="BB3551" s="105" t="e">
        <f>VLOOKUP(C3551,#REF!, 2,FALSE)</f>
        <v>#REF!</v>
      </c>
      <c r="BP3551" s="52" t="s">
        <v>8097</v>
      </c>
      <c r="BQ3551" s="52" t="s">
        <v>2993</v>
      </c>
      <c r="BR3551" s="52" t="s">
        <v>8098</v>
      </c>
      <c r="BX3551" s="52" t="s">
        <v>8097</v>
      </c>
      <c r="BY3551" s="52" t="s">
        <v>2993</v>
      </c>
      <c r="BZ3551" s="52" t="s">
        <v>8098</v>
      </c>
    </row>
    <row r="3552" spans="54:78" x14ac:dyDescent="0.3">
      <c r="BB3552" s="105" t="e">
        <f>VLOOKUP(C3552,#REF!, 2,FALSE)</f>
        <v>#REF!</v>
      </c>
      <c r="BP3552" s="52" t="s">
        <v>462</v>
      </c>
      <c r="BQ3552" s="52" t="s">
        <v>2993</v>
      </c>
      <c r="BR3552" s="52" t="s">
        <v>2993</v>
      </c>
      <c r="BX3552" s="52" t="s">
        <v>462</v>
      </c>
      <c r="BY3552" s="52" t="s">
        <v>2993</v>
      </c>
      <c r="BZ3552" s="52" t="s">
        <v>2993</v>
      </c>
    </row>
    <row r="3553" spans="54:78" x14ac:dyDescent="0.3">
      <c r="BB3553" s="105" t="e">
        <f>VLOOKUP(C3553,#REF!, 2,FALSE)</f>
        <v>#REF!</v>
      </c>
      <c r="BP3553" s="52" t="s">
        <v>8101</v>
      </c>
      <c r="BQ3553" s="52" t="s">
        <v>2993</v>
      </c>
      <c r="BR3553" s="52" t="s">
        <v>1410</v>
      </c>
      <c r="BX3553" s="52" t="s">
        <v>8101</v>
      </c>
      <c r="BY3553" s="52" t="s">
        <v>2993</v>
      </c>
      <c r="BZ3553" s="52" t="s">
        <v>1410</v>
      </c>
    </row>
    <row r="3554" spans="54:78" x14ac:dyDescent="0.3">
      <c r="BB3554" s="105" t="e">
        <f>VLOOKUP(C3554,#REF!, 2,FALSE)</f>
        <v>#REF!</v>
      </c>
      <c r="BP3554" s="52" t="s">
        <v>8102</v>
      </c>
      <c r="BQ3554" s="52" t="s">
        <v>2993</v>
      </c>
      <c r="BR3554" s="52" t="s">
        <v>787</v>
      </c>
      <c r="BX3554" s="52" t="s">
        <v>8102</v>
      </c>
      <c r="BY3554" s="52" t="s">
        <v>2993</v>
      </c>
      <c r="BZ3554" s="52" t="s">
        <v>787</v>
      </c>
    </row>
    <row r="3555" spans="54:78" x14ac:dyDescent="0.3">
      <c r="BB3555" s="105" t="e">
        <f>VLOOKUP(C3555,#REF!, 2,FALSE)</f>
        <v>#REF!</v>
      </c>
      <c r="BP3555" s="52" t="s">
        <v>8103</v>
      </c>
      <c r="BQ3555" s="52" t="s">
        <v>2993</v>
      </c>
      <c r="BR3555" s="52" t="s">
        <v>2993</v>
      </c>
      <c r="BX3555" s="52" t="s">
        <v>8103</v>
      </c>
      <c r="BY3555" s="52" t="s">
        <v>2993</v>
      </c>
      <c r="BZ3555" s="52" t="s">
        <v>2993</v>
      </c>
    </row>
    <row r="3556" spans="54:78" x14ac:dyDescent="0.3">
      <c r="BB3556" s="105" t="e">
        <f>VLOOKUP(C3556,#REF!, 2,FALSE)</f>
        <v>#REF!</v>
      </c>
      <c r="BP3556" s="52" t="s">
        <v>8104</v>
      </c>
      <c r="BQ3556" s="52" t="s">
        <v>2993</v>
      </c>
      <c r="BR3556" s="52" t="s">
        <v>8105</v>
      </c>
      <c r="BX3556" s="52" t="s">
        <v>8104</v>
      </c>
      <c r="BY3556" s="52" t="s">
        <v>2993</v>
      </c>
      <c r="BZ3556" s="52" t="s">
        <v>8105</v>
      </c>
    </row>
    <row r="3557" spans="54:78" x14ac:dyDescent="0.3">
      <c r="BB3557" s="105" t="e">
        <f>VLOOKUP(C3557,#REF!, 2,FALSE)</f>
        <v>#REF!</v>
      </c>
      <c r="BP3557" s="52" t="s">
        <v>8106</v>
      </c>
      <c r="BQ3557" s="52" t="s">
        <v>2993</v>
      </c>
      <c r="BR3557" s="52" t="s">
        <v>6981</v>
      </c>
      <c r="BX3557" s="52" t="s">
        <v>8106</v>
      </c>
      <c r="BY3557" s="52" t="s">
        <v>2993</v>
      </c>
      <c r="BZ3557" s="52" t="s">
        <v>6981</v>
      </c>
    </row>
    <row r="3558" spans="54:78" x14ac:dyDescent="0.3">
      <c r="BB3558" s="105" t="e">
        <f>VLOOKUP(C3558,#REF!, 2,FALSE)</f>
        <v>#REF!</v>
      </c>
      <c r="BP3558" s="52" t="s">
        <v>8107</v>
      </c>
      <c r="BQ3558" s="52" t="s">
        <v>799</v>
      </c>
      <c r="BR3558" s="52" t="s">
        <v>2367</v>
      </c>
      <c r="BX3558" s="52" t="s">
        <v>8107</v>
      </c>
      <c r="BY3558" s="52" t="s">
        <v>799</v>
      </c>
      <c r="BZ3558" s="52" t="s">
        <v>2367</v>
      </c>
    </row>
    <row r="3559" spans="54:78" x14ac:dyDescent="0.3">
      <c r="BB3559" s="105" t="e">
        <f>VLOOKUP(C3559,#REF!, 2,FALSE)</f>
        <v>#REF!</v>
      </c>
      <c r="BP3559" s="52" t="s">
        <v>8108</v>
      </c>
      <c r="BQ3559" s="52" t="s">
        <v>2993</v>
      </c>
      <c r="BR3559" s="52" t="s">
        <v>2993</v>
      </c>
      <c r="BX3559" s="52" t="s">
        <v>8108</v>
      </c>
      <c r="BY3559" s="52" t="s">
        <v>2993</v>
      </c>
      <c r="BZ3559" s="52" t="s">
        <v>2993</v>
      </c>
    </row>
    <row r="3560" spans="54:78" x14ac:dyDescent="0.3">
      <c r="BB3560" s="105" t="e">
        <f>VLOOKUP(C3560,#REF!, 2,FALSE)</f>
        <v>#REF!</v>
      </c>
      <c r="BP3560" s="52" t="s">
        <v>8110</v>
      </c>
      <c r="BQ3560" s="52" t="s">
        <v>2993</v>
      </c>
      <c r="BR3560" s="52" t="s">
        <v>2993</v>
      </c>
      <c r="BX3560" s="52" t="s">
        <v>8110</v>
      </c>
      <c r="BY3560" s="52" t="s">
        <v>2993</v>
      </c>
      <c r="BZ3560" s="52" t="s">
        <v>2993</v>
      </c>
    </row>
    <row r="3561" spans="54:78" x14ac:dyDescent="0.3">
      <c r="BB3561" s="105" t="e">
        <f>VLOOKUP(C3561,#REF!, 2,FALSE)</f>
        <v>#REF!</v>
      </c>
      <c r="BP3561" s="52" t="s">
        <v>8111</v>
      </c>
      <c r="BQ3561" s="52" t="s">
        <v>1277</v>
      </c>
      <c r="BR3561" s="52" t="s">
        <v>8112</v>
      </c>
      <c r="BX3561" s="52" t="s">
        <v>8111</v>
      </c>
      <c r="BY3561" s="52" t="s">
        <v>1277</v>
      </c>
      <c r="BZ3561" s="52" t="s">
        <v>8112</v>
      </c>
    </row>
    <row r="3562" spans="54:78" x14ac:dyDescent="0.3">
      <c r="BB3562" s="105" t="e">
        <f>VLOOKUP(C3562,#REF!, 2,FALSE)</f>
        <v>#REF!</v>
      </c>
      <c r="BP3562" s="52" t="s">
        <v>1439</v>
      </c>
      <c r="BQ3562" s="52" t="s">
        <v>3059</v>
      </c>
      <c r="BR3562" s="52" t="s">
        <v>8113</v>
      </c>
      <c r="BX3562" s="52" t="s">
        <v>1439</v>
      </c>
      <c r="BY3562" s="52" t="s">
        <v>3059</v>
      </c>
      <c r="BZ3562" s="52" t="s">
        <v>8113</v>
      </c>
    </row>
    <row r="3563" spans="54:78" x14ac:dyDescent="0.3">
      <c r="BB3563" s="105" t="e">
        <f>VLOOKUP(C3563,#REF!, 2,FALSE)</f>
        <v>#REF!</v>
      </c>
      <c r="BP3563" s="52" t="s">
        <v>8114</v>
      </c>
      <c r="BQ3563" s="52" t="s">
        <v>2402</v>
      </c>
      <c r="BR3563" s="52" t="s">
        <v>8115</v>
      </c>
      <c r="BX3563" s="52" t="s">
        <v>8114</v>
      </c>
      <c r="BY3563" s="52" t="s">
        <v>2402</v>
      </c>
      <c r="BZ3563" s="52" t="s">
        <v>8115</v>
      </c>
    </row>
    <row r="3564" spans="54:78" x14ac:dyDescent="0.3">
      <c r="BB3564" s="105" t="e">
        <f>VLOOKUP(C3564,#REF!, 2,FALSE)</f>
        <v>#REF!</v>
      </c>
      <c r="BP3564" s="52" t="s">
        <v>8116</v>
      </c>
      <c r="BQ3564" s="52" t="s">
        <v>2993</v>
      </c>
      <c r="BR3564" s="52" t="s">
        <v>8117</v>
      </c>
      <c r="BX3564" s="52" t="s">
        <v>8116</v>
      </c>
      <c r="BY3564" s="52" t="s">
        <v>2993</v>
      </c>
      <c r="BZ3564" s="52" t="s">
        <v>8117</v>
      </c>
    </row>
    <row r="3565" spans="54:78" x14ac:dyDescent="0.3">
      <c r="BB3565" s="105" t="e">
        <f>VLOOKUP(C3565,#REF!, 2,FALSE)</f>
        <v>#REF!</v>
      </c>
      <c r="BP3565" s="52" t="s">
        <v>8118</v>
      </c>
      <c r="BQ3565" s="52" t="s">
        <v>624</v>
      </c>
      <c r="BR3565" s="52" t="s">
        <v>2377</v>
      </c>
      <c r="BX3565" s="52" t="s">
        <v>8118</v>
      </c>
      <c r="BY3565" s="52" t="s">
        <v>624</v>
      </c>
      <c r="BZ3565" s="52" t="s">
        <v>2377</v>
      </c>
    </row>
    <row r="3566" spans="54:78" x14ac:dyDescent="0.3">
      <c r="BB3566" s="105" t="e">
        <f>VLOOKUP(C3566,#REF!, 2,FALSE)</f>
        <v>#REF!</v>
      </c>
      <c r="BP3566" s="52" t="s">
        <v>8120</v>
      </c>
      <c r="BQ3566" s="52" t="s">
        <v>2993</v>
      </c>
      <c r="BR3566" s="52" t="s">
        <v>2993</v>
      </c>
      <c r="BX3566" s="52" t="s">
        <v>8120</v>
      </c>
      <c r="BY3566" s="52" t="s">
        <v>2993</v>
      </c>
      <c r="BZ3566" s="52" t="s">
        <v>2993</v>
      </c>
    </row>
    <row r="3567" spans="54:78" x14ac:dyDescent="0.3">
      <c r="BB3567" s="105" t="e">
        <f>VLOOKUP(C3567,#REF!, 2,FALSE)</f>
        <v>#REF!</v>
      </c>
      <c r="BP3567" s="52" t="s">
        <v>8121</v>
      </c>
      <c r="BQ3567" s="52" t="s">
        <v>2993</v>
      </c>
      <c r="BR3567" s="52" t="s">
        <v>2993</v>
      </c>
      <c r="BX3567" s="52" t="s">
        <v>8121</v>
      </c>
      <c r="BY3567" s="52" t="s">
        <v>2993</v>
      </c>
      <c r="BZ3567" s="52" t="s">
        <v>2993</v>
      </c>
    </row>
    <row r="3568" spans="54:78" x14ac:dyDescent="0.3">
      <c r="BB3568" s="105" t="e">
        <f>VLOOKUP(C3568,#REF!, 2,FALSE)</f>
        <v>#REF!</v>
      </c>
      <c r="BP3568" s="52" t="s">
        <v>8122</v>
      </c>
      <c r="BQ3568" s="52" t="s">
        <v>2993</v>
      </c>
      <c r="BR3568" s="52" t="s">
        <v>2993</v>
      </c>
      <c r="BX3568" s="52" t="s">
        <v>8122</v>
      </c>
      <c r="BY3568" s="52" t="s">
        <v>2993</v>
      </c>
      <c r="BZ3568" s="52" t="s">
        <v>2993</v>
      </c>
    </row>
    <row r="3569" spans="54:78" x14ac:dyDescent="0.3">
      <c r="BB3569" s="105" t="e">
        <f>VLOOKUP(C3569,#REF!, 2,FALSE)</f>
        <v>#REF!</v>
      </c>
      <c r="BP3569" s="52" t="s">
        <v>8123</v>
      </c>
      <c r="BQ3569" s="52" t="s">
        <v>2993</v>
      </c>
      <c r="BR3569" s="52" t="s">
        <v>2993</v>
      </c>
      <c r="BX3569" s="52" t="s">
        <v>8123</v>
      </c>
      <c r="BY3569" s="52" t="s">
        <v>2993</v>
      </c>
      <c r="BZ3569" s="52" t="s">
        <v>2993</v>
      </c>
    </row>
    <row r="3570" spans="54:78" x14ac:dyDescent="0.3">
      <c r="BB3570" s="105" t="e">
        <f>VLOOKUP(C3570,#REF!, 2,FALSE)</f>
        <v>#REF!</v>
      </c>
      <c r="BP3570" s="52" t="s">
        <v>8125</v>
      </c>
      <c r="BQ3570" s="52" t="s">
        <v>2993</v>
      </c>
      <c r="BR3570" s="52" t="s">
        <v>2993</v>
      </c>
      <c r="BX3570" s="52" t="s">
        <v>8125</v>
      </c>
      <c r="BY3570" s="52" t="s">
        <v>2993</v>
      </c>
      <c r="BZ3570" s="52" t="s">
        <v>2993</v>
      </c>
    </row>
    <row r="3571" spans="54:78" x14ac:dyDescent="0.3">
      <c r="BB3571" s="105" t="e">
        <f>VLOOKUP(C3571,#REF!, 2,FALSE)</f>
        <v>#REF!</v>
      </c>
      <c r="BP3571" s="52" t="s">
        <v>461</v>
      </c>
      <c r="BQ3571" s="52" t="s">
        <v>2993</v>
      </c>
      <c r="BR3571" s="52" t="s">
        <v>2993</v>
      </c>
      <c r="BX3571" s="52" t="s">
        <v>461</v>
      </c>
      <c r="BY3571" s="52" t="s">
        <v>2993</v>
      </c>
      <c r="BZ3571" s="52" t="s">
        <v>2993</v>
      </c>
    </row>
    <row r="3572" spans="54:78" x14ac:dyDescent="0.3">
      <c r="BB3572" s="105" t="e">
        <f>VLOOKUP(C3572,#REF!, 2,FALSE)</f>
        <v>#REF!</v>
      </c>
      <c r="BP3572" s="52" t="s">
        <v>8127</v>
      </c>
      <c r="BQ3572" s="52" t="s">
        <v>2993</v>
      </c>
      <c r="BR3572" s="52" t="s">
        <v>778</v>
      </c>
      <c r="BX3572" s="52" t="s">
        <v>8127</v>
      </c>
      <c r="BY3572" s="52" t="s">
        <v>2993</v>
      </c>
      <c r="BZ3572" s="52" t="s">
        <v>778</v>
      </c>
    </row>
    <row r="3573" spans="54:78" x14ac:dyDescent="0.3">
      <c r="BB3573" s="105" t="e">
        <f>VLOOKUP(C3573,#REF!, 2,FALSE)</f>
        <v>#REF!</v>
      </c>
      <c r="BP3573" s="52" t="s">
        <v>8128</v>
      </c>
      <c r="BQ3573" s="52" t="s">
        <v>2993</v>
      </c>
      <c r="BR3573" s="52" t="s">
        <v>2993</v>
      </c>
      <c r="BX3573" s="52" t="s">
        <v>8128</v>
      </c>
      <c r="BY3573" s="52" t="s">
        <v>2993</v>
      </c>
      <c r="BZ3573" s="52" t="s">
        <v>2993</v>
      </c>
    </row>
    <row r="3574" spans="54:78" x14ac:dyDescent="0.3">
      <c r="BB3574" s="105" t="e">
        <f>VLOOKUP(C3574,#REF!, 2,FALSE)</f>
        <v>#REF!</v>
      </c>
      <c r="BP3574" s="52" t="s">
        <v>8129</v>
      </c>
      <c r="BQ3574" s="52" t="s">
        <v>2993</v>
      </c>
      <c r="BR3574" s="52" t="s">
        <v>2993</v>
      </c>
      <c r="BX3574" s="52" t="s">
        <v>8129</v>
      </c>
      <c r="BY3574" s="52" t="s">
        <v>2993</v>
      </c>
      <c r="BZ3574" s="52" t="s">
        <v>2993</v>
      </c>
    </row>
    <row r="3575" spans="54:78" x14ac:dyDescent="0.3">
      <c r="BB3575" s="105" t="e">
        <f>VLOOKUP(C3575,#REF!, 2,FALSE)</f>
        <v>#REF!</v>
      </c>
      <c r="BP3575" s="52" t="s">
        <v>8131</v>
      </c>
      <c r="BQ3575" s="52" t="s">
        <v>2993</v>
      </c>
      <c r="BR3575" s="52" t="s">
        <v>2993</v>
      </c>
      <c r="BX3575" s="52" t="s">
        <v>8131</v>
      </c>
      <c r="BY3575" s="52" t="s">
        <v>2993</v>
      </c>
      <c r="BZ3575" s="52" t="s">
        <v>2993</v>
      </c>
    </row>
    <row r="3576" spans="54:78" x14ac:dyDescent="0.3">
      <c r="BB3576" s="105" t="e">
        <f>VLOOKUP(C3576,#REF!, 2,FALSE)</f>
        <v>#REF!</v>
      </c>
      <c r="BP3576" s="52" t="s">
        <v>8133</v>
      </c>
      <c r="BQ3576" s="52" t="s">
        <v>2988</v>
      </c>
      <c r="BR3576" s="52" t="s">
        <v>7193</v>
      </c>
      <c r="BX3576" s="52" t="s">
        <v>8133</v>
      </c>
      <c r="BY3576" s="52" t="s">
        <v>2988</v>
      </c>
      <c r="BZ3576" s="52" t="s">
        <v>7193</v>
      </c>
    </row>
    <row r="3577" spans="54:78" x14ac:dyDescent="0.3">
      <c r="BB3577" s="105" t="e">
        <f>VLOOKUP(C3577,#REF!, 2,FALSE)</f>
        <v>#REF!</v>
      </c>
      <c r="BP3577" s="52" t="s">
        <v>1440</v>
      </c>
      <c r="BQ3577" s="52" t="s">
        <v>2993</v>
      </c>
      <c r="BR3577" s="52" t="s">
        <v>2993</v>
      </c>
      <c r="BX3577" s="52" t="s">
        <v>1440</v>
      </c>
      <c r="BY3577" s="52" t="s">
        <v>2993</v>
      </c>
      <c r="BZ3577" s="52" t="s">
        <v>2993</v>
      </c>
    </row>
    <row r="3578" spans="54:78" x14ac:dyDescent="0.3">
      <c r="BB3578" s="105" t="e">
        <f>VLOOKUP(C3578,#REF!, 2,FALSE)</f>
        <v>#REF!</v>
      </c>
      <c r="BP3578" s="52" t="s">
        <v>8134</v>
      </c>
      <c r="BQ3578" s="52" t="s">
        <v>1350</v>
      </c>
      <c r="BR3578" s="52" t="s">
        <v>8135</v>
      </c>
      <c r="BX3578" s="52" t="s">
        <v>8134</v>
      </c>
      <c r="BY3578" s="52" t="s">
        <v>1350</v>
      </c>
      <c r="BZ3578" s="52" t="s">
        <v>8135</v>
      </c>
    </row>
    <row r="3579" spans="54:78" x14ac:dyDescent="0.3">
      <c r="BB3579" s="105" t="e">
        <f>VLOOKUP(C3579,#REF!, 2,FALSE)</f>
        <v>#REF!</v>
      </c>
      <c r="BP3579" s="52" t="s">
        <v>8136</v>
      </c>
      <c r="BQ3579" s="52" t="s">
        <v>2993</v>
      </c>
      <c r="BR3579" s="52" t="s">
        <v>2993</v>
      </c>
      <c r="BX3579" s="52" t="s">
        <v>8136</v>
      </c>
      <c r="BY3579" s="52" t="s">
        <v>2993</v>
      </c>
      <c r="BZ3579" s="52" t="s">
        <v>2993</v>
      </c>
    </row>
    <row r="3580" spans="54:78" x14ac:dyDescent="0.3">
      <c r="BB3580" s="105" t="e">
        <f>VLOOKUP(C3580,#REF!, 2,FALSE)</f>
        <v>#REF!</v>
      </c>
      <c r="BP3580" s="52" t="s">
        <v>8137</v>
      </c>
      <c r="BQ3580" s="52" t="s">
        <v>950</v>
      </c>
      <c r="BR3580" s="52" t="s">
        <v>8138</v>
      </c>
      <c r="BX3580" s="52" t="s">
        <v>8137</v>
      </c>
      <c r="BY3580" s="52" t="s">
        <v>950</v>
      </c>
      <c r="BZ3580" s="52" t="s">
        <v>8138</v>
      </c>
    </row>
    <row r="3581" spans="54:78" x14ac:dyDescent="0.3">
      <c r="BB3581" s="105" t="e">
        <f>VLOOKUP(C3581,#REF!, 2,FALSE)</f>
        <v>#REF!</v>
      </c>
      <c r="BP3581" s="52" t="s">
        <v>8139</v>
      </c>
      <c r="BQ3581" s="52" t="s">
        <v>2993</v>
      </c>
      <c r="BR3581" s="52" t="s">
        <v>2993</v>
      </c>
      <c r="BX3581" s="52" t="s">
        <v>8139</v>
      </c>
      <c r="BY3581" s="52" t="s">
        <v>2993</v>
      </c>
      <c r="BZ3581" s="52" t="s">
        <v>2993</v>
      </c>
    </row>
    <row r="3582" spans="54:78" x14ac:dyDescent="0.3">
      <c r="BB3582" s="105" t="e">
        <f>VLOOKUP(C3582,#REF!, 2,FALSE)</f>
        <v>#REF!</v>
      </c>
      <c r="BP3582" s="52" t="s">
        <v>8141</v>
      </c>
      <c r="BQ3582" s="52" t="s">
        <v>3016</v>
      </c>
      <c r="BR3582" s="52" t="s">
        <v>8142</v>
      </c>
      <c r="BX3582" s="52" t="s">
        <v>8141</v>
      </c>
      <c r="BY3582" s="52" t="s">
        <v>3016</v>
      </c>
      <c r="BZ3582" s="52" t="s">
        <v>8142</v>
      </c>
    </row>
    <row r="3583" spans="54:78" x14ac:dyDescent="0.3">
      <c r="BB3583" s="105" t="e">
        <f>VLOOKUP(C3583,#REF!, 2,FALSE)</f>
        <v>#REF!</v>
      </c>
      <c r="BP3583" s="52" t="s">
        <v>8143</v>
      </c>
      <c r="BQ3583" s="52" t="s">
        <v>2993</v>
      </c>
      <c r="BR3583" s="52" t="s">
        <v>2993</v>
      </c>
      <c r="BX3583" s="52" t="s">
        <v>8143</v>
      </c>
      <c r="BY3583" s="52" t="s">
        <v>2993</v>
      </c>
      <c r="BZ3583" s="52" t="s">
        <v>2993</v>
      </c>
    </row>
    <row r="3584" spans="54:78" x14ac:dyDescent="0.3">
      <c r="BB3584" s="105" t="e">
        <f>VLOOKUP(C3584,#REF!, 2,FALSE)</f>
        <v>#REF!</v>
      </c>
      <c r="BP3584" s="52" t="s">
        <v>8144</v>
      </c>
      <c r="BQ3584" s="52" t="s">
        <v>2993</v>
      </c>
      <c r="BR3584" s="52" t="s">
        <v>2993</v>
      </c>
      <c r="BX3584" s="52" t="s">
        <v>8144</v>
      </c>
      <c r="BY3584" s="52" t="s">
        <v>2993</v>
      </c>
      <c r="BZ3584" s="52" t="s">
        <v>2993</v>
      </c>
    </row>
    <row r="3585" spans="54:78" x14ac:dyDescent="0.3">
      <c r="BB3585" s="105" t="e">
        <f>VLOOKUP(C3585,#REF!, 2,FALSE)</f>
        <v>#REF!</v>
      </c>
      <c r="BP3585" s="52" t="s">
        <v>8145</v>
      </c>
      <c r="BQ3585" s="52" t="s">
        <v>2993</v>
      </c>
      <c r="BR3585" s="52" t="s">
        <v>2993</v>
      </c>
      <c r="BX3585" s="52" t="s">
        <v>8145</v>
      </c>
      <c r="BY3585" s="52" t="s">
        <v>2993</v>
      </c>
      <c r="BZ3585" s="52" t="s">
        <v>2993</v>
      </c>
    </row>
    <row r="3586" spans="54:78" x14ac:dyDescent="0.3">
      <c r="BB3586" s="105" t="e">
        <f>VLOOKUP(C3586,#REF!, 2,FALSE)</f>
        <v>#REF!</v>
      </c>
      <c r="BP3586" s="52" t="s">
        <v>8146</v>
      </c>
      <c r="BQ3586" s="52" t="s">
        <v>2993</v>
      </c>
      <c r="BR3586" s="52" t="s">
        <v>2993</v>
      </c>
      <c r="BX3586" s="52" t="s">
        <v>8146</v>
      </c>
      <c r="BY3586" s="52" t="s">
        <v>2993</v>
      </c>
      <c r="BZ3586" s="52" t="s">
        <v>2993</v>
      </c>
    </row>
    <row r="3587" spans="54:78" x14ac:dyDescent="0.3">
      <c r="BB3587" s="105" t="e">
        <f>VLOOKUP(C3587,#REF!, 2,FALSE)</f>
        <v>#REF!</v>
      </c>
      <c r="BP3587" s="52" t="s">
        <v>8147</v>
      </c>
      <c r="BQ3587" s="52" t="s">
        <v>2993</v>
      </c>
      <c r="BR3587" s="52" t="s">
        <v>2993</v>
      </c>
      <c r="BX3587" s="52" t="s">
        <v>8147</v>
      </c>
      <c r="BY3587" s="52" t="s">
        <v>2993</v>
      </c>
      <c r="BZ3587" s="52" t="s">
        <v>2993</v>
      </c>
    </row>
    <row r="3588" spans="54:78" x14ac:dyDescent="0.3">
      <c r="BB3588" s="105" t="e">
        <f>VLOOKUP(C3588,#REF!, 2,FALSE)</f>
        <v>#REF!</v>
      </c>
      <c r="BP3588" s="52" t="s">
        <v>8148</v>
      </c>
      <c r="BQ3588" s="52" t="s">
        <v>2993</v>
      </c>
      <c r="BR3588" s="52" t="s">
        <v>2993</v>
      </c>
      <c r="BX3588" s="52" t="s">
        <v>8148</v>
      </c>
      <c r="BY3588" s="52" t="s">
        <v>2993</v>
      </c>
      <c r="BZ3588" s="52" t="s">
        <v>2993</v>
      </c>
    </row>
    <row r="3589" spans="54:78" x14ac:dyDescent="0.3">
      <c r="BB3589" s="105" t="e">
        <f>VLOOKUP(C3589,#REF!, 2,FALSE)</f>
        <v>#REF!</v>
      </c>
      <c r="BP3589" s="52" t="s">
        <v>8149</v>
      </c>
      <c r="BQ3589" s="52" t="s">
        <v>2993</v>
      </c>
      <c r="BR3589" s="52" t="s">
        <v>2993</v>
      </c>
      <c r="BX3589" s="52" t="s">
        <v>8149</v>
      </c>
      <c r="BY3589" s="52" t="s">
        <v>2993</v>
      </c>
      <c r="BZ3589" s="52" t="s">
        <v>2993</v>
      </c>
    </row>
    <row r="3590" spans="54:78" x14ac:dyDescent="0.3">
      <c r="BB3590" s="105" t="e">
        <f>VLOOKUP(C3590,#REF!, 2,FALSE)</f>
        <v>#REF!</v>
      </c>
      <c r="BP3590" s="52" t="s">
        <v>8151</v>
      </c>
      <c r="BQ3590" s="52" t="s">
        <v>2993</v>
      </c>
      <c r="BR3590" s="52" t="s">
        <v>2993</v>
      </c>
      <c r="BX3590" s="52" t="s">
        <v>8151</v>
      </c>
      <c r="BY3590" s="52" t="s">
        <v>2993</v>
      </c>
      <c r="BZ3590" s="52" t="s">
        <v>2993</v>
      </c>
    </row>
    <row r="3591" spans="54:78" x14ac:dyDescent="0.3">
      <c r="BB3591" s="105" t="e">
        <f>VLOOKUP(C3591,#REF!, 2,FALSE)</f>
        <v>#REF!</v>
      </c>
      <c r="BP3591" s="52" t="s">
        <v>8152</v>
      </c>
      <c r="BQ3591" s="52" t="s">
        <v>2993</v>
      </c>
      <c r="BR3591" s="52" t="s">
        <v>2993</v>
      </c>
      <c r="BX3591" s="52" t="s">
        <v>8152</v>
      </c>
      <c r="BY3591" s="52" t="s">
        <v>2993</v>
      </c>
      <c r="BZ3591" s="52" t="s">
        <v>2993</v>
      </c>
    </row>
    <row r="3592" spans="54:78" x14ac:dyDescent="0.3">
      <c r="BB3592" s="105" t="e">
        <f>VLOOKUP(C3592,#REF!, 2,FALSE)</f>
        <v>#REF!</v>
      </c>
      <c r="BP3592" s="52" t="s">
        <v>8155</v>
      </c>
      <c r="BQ3592" s="52" t="s">
        <v>2993</v>
      </c>
      <c r="BR3592" s="52" t="s">
        <v>2993</v>
      </c>
      <c r="BX3592" s="52" t="s">
        <v>8155</v>
      </c>
      <c r="BY3592" s="52" t="s">
        <v>2993</v>
      </c>
      <c r="BZ3592" s="52" t="s">
        <v>2993</v>
      </c>
    </row>
    <row r="3593" spans="54:78" x14ac:dyDescent="0.3">
      <c r="BB3593" s="105" t="e">
        <f>VLOOKUP(C3593,#REF!, 2,FALSE)</f>
        <v>#REF!</v>
      </c>
      <c r="BP3593" s="52" t="s">
        <v>8156</v>
      </c>
      <c r="BQ3593" s="52" t="s">
        <v>2993</v>
      </c>
      <c r="BR3593" s="52" t="s">
        <v>2993</v>
      </c>
      <c r="BX3593" s="52" t="s">
        <v>8156</v>
      </c>
      <c r="BY3593" s="52" t="s">
        <v>2993</v>
      </c>
      <c r="BZ3593" s="52" t="s">
        <v>2993</v>
      </c>
    </row>
    <row r="3594" spans="54:78" x14ac:dyDescent="0.3">
      <c r="BB3594" s="105" t="e">
        <f>VLOOKUP(C3594,#REF!, 2,FALSE)</f>
        <v>#REF!</v>
      </c>
      <c r="BP3594" s="52" t="s">
        <v>8157</v>
      </c>
      <c r="BQ3594" s="52" t="s">
        <v>2993</v>
      </c>
      <c r="BR3594" s="52" t="s">
        <v>2993</v>
      </c>
      <c r="BX3594" s="52" t="s">
        <v>8157</v>
      </c>
      <c r="BY3594" s="52" t="s">
        <v>2993</v>
      </c>
      <c r="BZ3594" s="52" t="s">
        <v>2993</v>
      </c>
    </row>
    <row r="3595" spans="54:78" x14ac:dyDescent="0.3">
      <c r="BB3595" s="105" t="e">
        <f>VLOOKUP(C3595,#REF!, 2,FALSE)</f>
        <v>#REF!</v>
      </c>
      <c r="BP3595" s="52" t="s">
        <v>8158</v>
      </c>
      <c r="BQ3595" s="52" t="s">
        <v>2993</v>
      </c>
      <c r="BR3595" s="52" t="s">
        <v>2993</v>
      </c>
      <c r="BX3595" s="52" t="s">
        <v>8158</v>
      </c>
      <c r="BY3595" s="52" t="s">
        <v>2993</v>
      </c>
      <c r="BZ3595" s="52" t="s">
        <v>2993</v>
      </c>
    </row>
    <row r="3596" spans="54:78" x14ac:dyDescent="0.3">
      <c r="BB3596" s="105" t="e">
        <f>VLOOKUP(C3596,#REF!, 2,FALSE)</f>
        <v>#REF!</v>
      </c>
      <c r="BP3596" s="52" t="s">
        <v>8160</v>
      </c>
      <c r="BQ3596" s="52" t="s">
        <v>2993</v>
      </c>
      <c r="BR3596" s="52" t="s">
        <v>2993</v>
      </c>
      <c r="BX3596" s="52" t="s">
        <v>8160</v>
      </c>
      <c r="BY3596" s="52" t="s">
        <v>2993</v>
      </c>
      <c r="BZ3596" s="52" t="s">
        <v>2993</v>
      </c>
    </row>
    <row r="3597" spans="54:78" x14ac:dyDescent="0.3">
      <c r="BB3597" s="105" t="e">
        <f>VLOOKUP(C3597,#REF!, 2,FALSE)</f>
        <v>#REF!</v>
      </c>
      <c r="BP3597" s="52" t="s">
        <v>8161</v>
      </c>
      <c r="BQ3597" s="52" t="s">
        <v>2993</v>
      </c>
      <c r="BR3597" s="52" t="s">
        <v>3388</v>
      </c>
      <c r="BX3597" s="52" t="s">
        <v>8161</v>
      </c>
      <c r="BY3597" s="52" t="s">
        <v>2993</v>
      </c>
      <c r="BZ3597" s="52" t="s">
        <v>3388</v>
      </c>
    </row>
    <row r="3598" spans="54:78" x14ac:dyDescent="0.3">
      <c r="BB3598" s="105" t="e">
        <f>VLOOKUP(C3598,#REF!, 2,FALSE)</f>
        <v>#REF!</v>
      </c>
      <c r="BP3598" s="52" t="s">
        <v>8162</v>
      </c>
      <c r="BQ3598" s="52" t="s">
        <v>2993</v>
      </c>
      <c r="BR3598" s="52" t="s">
        <v>2993</v>
      </c>
      <c r="BX3598" s="52" t="s">
        <v>8162</v>
      </c>
      <c r="BY3598" s="52" t="s">
        <v>2993</v>
      </c>
      <c r="BZ3598" s="52" t="s">
        <v>2993</v>
      </c>
    </row>
    <row r="3599" spans="54:78" x14ac:dyDescent="0.3">
      <c r="BB3599" s="105" t="e">
        <f>VLOOKUP(C3599,#REF!, 2,FALSE)</f>
        <v>#REF!</v>
      </c>
      <c r="BP3599" s="52" t="s">
        <v>8164</v>
      </c>
      <c r="BQ3599" s="52" t="s">
        <v>2993</v>
      </c>
      <c r="BR3599" s="52" t="s">
        <v>2993</v>
      </c>
      <c r="BX3599" s="52" t="s">
        <v>8164</v>
      </c>
      <c r="BY3599" s="52" t="s">
        <v>2993</v>
      </c>
      <c r="BZ3599" s="52" t="s">
        <v>2993</v>
      </c>
    </row>
    <row r="3600" spans="54:78" x14ac:dyDescent="0.3">
      <c r="BB3600" s="105" t="e">
        <f>VLOOKUP(C3600,#REF!, 2,FALSE)</f>
        <v>#REF!</v>
      </c>
      <c r="BP3600" s="52" t="s">
        <v>477</v>
      </c>
      <c r="BQ3600" s="52" t="s">
        <v>2993</v>
      </c>
      <c r="BR3600" s="52" t="s">
        <v>8165</v>
      </c>
      <c r="BX3600" s="52" t="s">
        <v>477</v>
      </c>
      <c r="BY3600" s="52" t="s">
        <v>2993</v>
      </c>
      <c r="BZ3600" s="52" t="s">
        <v>8165</v>
      </c>
    </row>
    <row r="3601" spans="54:78" x14ac:dyDescent="0.3">
      <c r="BB3601" s="105" t="e">
        <f>VLOOKUP(C3601,#REF!, 2,FALSE)</f>
        <v>#REF!</v>
      </c>
      <c r="BP3601" s="52" t="s">
        <v>8166</v>
      </c>
      <c r="BQ3601" s="52" t="s">
        <v>2993</v>
      </c>
      <c r="BR3601" s="52" t="s">
        <v>2993</v>
      </c>
      <c r="BX3601" s="52" t="s">
        <v>8166</v>
      </c>
      <c r="BY3601" s="52" t="s">
        <v>2993</v>
      </c>
      <c r="BZ3601" s="52" t="s">
        <v>2993</v>
      </c>
    </row>
    <row r="3602" spans="54:78" x14ac:dyDescent="0.3">
      <c r="BB3602" s="105" t="e">
        <f>VLOOKUP(C3602,#REF!, 2,FALSE)</f>
        <v>#REF!</v>
      </c>
      <c r="BP3602" s="52" t="s">
        <v>8167</v>
      </c>
      <c r="BQ3602" s="52" t="s">
        <v>2993</v>
      </c>
      <c r="BR3602" s="52" t="s">
        <v>2993</v>
      </c>
      <c r="BX3602" s="52" t="s">
        <v>8167</v>
      </c>
      <c r="BY3602" s="52" t="s">
        <v>2993</v>
      </c>
      <c r="BZ3602" s="52" t="s">
        <v>2993</v>
      </c>
    </row>
    <row r="3603" spans="54:78" x14ac:dyDescent="0.3">
      <c r="BB3603" s="105" t="e">
        <f>VLOOKUP(C3603,#REF!, 2,FALSE)</f>
        <v>#REF!</v>
      </c>
      <c r="BP3603" s="52" t="s">
        <v>8168</v>
      </c>
      <c r="BQ3603" s="52" t="s">
        <v>2993</v>
      </c>
      <c r="BR3603" s="52" t="s">
        <v>2993</v>
      </c>
      <c r="BX3603" s="52" t="s">
        <v>8168</v>
      </c>
      <c r="BY3603" s="52" t="s">
        <v>2993</v>
      </c>
      <c r="BZ3603" s="52" t="s">
        <v>2993</v>
      </c>
    </row>
    <row r="3604" spans="54:78" x14ac:dyDescent="0.3">
      <c r="BB3604" s="105" t="e">
        <f>VLOOKUP(C3604,#REF!, 2,FALSE)</f>
        <v>#REF!</v>
      </c>
      <c r="BP3604" s="52" t="s">
        <v>8169</v>
      </c>
      <c r="BQ3604" s="52" t="s">
        <v>2993</v>
      </c>
      <c r="BR3604" s="52" t="s">
        <v>8170</v>
      </c>
      <c r="BX3604" s="52" t="s">
        <v>8169</v>
      </c>
      <c r="BY3604" s="52" t="s">
        <v>2993</v>
      </c>
      <c r="BZ3604" s="52" t="s">
        <v>8170</v>
      </c>
    </row>
    <row r="3605" spans="54:78" x14ac:dyDescent="0.3">
      <c r="BB3605" s="105" t="e">
        <f>VLOOKUP(C3605,#REF!, 2,FALSE)</f>
        <v>#REF!</v>
      </c>
      <c r="BP3605" s="52" t="s">
        <v>8171</v>
      </c>
      <c r="BQ3605" s="52" t="s">
        <v>2993</v>
      </c>
      <c r="BR3605" s="52" t="s">
        <v>2993</v>
      </c>
      <c r="BX3605" s="52" t="s">
        <v>8171</v>
      </c>
      <c r="BY3605" s="52" t="s">
        <v>2993</v>
      </c>
      <c r="BZ3605" s="52" t="s">
        <v>2993</v>
      </c>
    </row>
    <row r="3606" spans="54:78" x14ac:dyDescent="0.3">
      <c r="BB3606" s="105" t="e">
        <f>VLOOKUP(C3606,#REF!, 2,FALSE)</f>
        <v>#REF!</v>
      </c>
      <c r="BP3606" s="52" t="s">
        <v>8173</v>
      </c>
      <c r="BQ3606" s="52" t="s">
        <v>636</v>
      </c>
      <c r="BR3606" s="52" t="s">
        <v>8174</v>
      </c>
      <c r="BX3606" s="52" t="s">
        <v>8173</v>
      </c>
      <c r="BY3606" s="52" t="s">
        <v>636</v>
      </c>
      <c r="BZ3606" s="52" t="s">
        <v>8174</v>
      </c>
    </row>
    <row r="3607" spans="54:78" x14ac:dyDescent="0.3">
      <c r="BB3607" s="105" t="e">
        <f>VLOOKUP(C3607,#REF!, 2,FALSE)</f>
        <v>#REF!</v>
      </c>
      <c r="BP3607" s="52" t="s">
        <v>8175</v>
      </c>
      <c r="BQ3607" s="52" t="s">
        <v>2993</v>
      </c>
      <c r="BR3607" s="52" t="s">
        <v>2993</v>
      </c>
      <c r="BX3607" s="52" t="s">
        <v>8175</v>
      </c>
      <c r="BY3607" s="52" t="s">
        <v>2993</v>
      </c>
      <c r="BZ3607" s="52" t="s">
        <v>2993</v>
      </c>
    </row>
    <row r="3608" spans="54:78" x14ac:dyDescent="0.3">
      <c r="BB3608" s="105" t="e">
        <f>VLOOKUP(C3608,#REF!, 2,FALSE)</f>
        <v>#REF!</v>
      </c>
      <c r="BP3608" s="52" t="s">
        <v>8176</v>
      </c>
      <c r="BQ3608" s="52" t="s">
        <v>2993</v>
      </c>
      <c r="BR3608" s="52" t="s">
        <v>2993</v>
      </c>
      <c r="BX3608" s="52" t="s">
        <v>8176</v>
      </c>
      <c r="BY3608" s="52" t="s">
        <v>2993</v>
      </c>
      <c r="BZ3608" s="52" t="s">
        <v>2993</v>
      </c>
    </row>
    <row r="3609" spans="54:78" x14ac:dyDescent="0.3">
      <c r="BB3609" s="105" t="e">
        <f>VLOOKUP(C3609,#REF!, 2,FALSE)</f>
        <v>#REF!</v>
      </c>
      <c r="BP3609" s="52" t="s">
        <v>8177</v>
      </c>
      <c r="BQ3609" s="52" t="s">
        <v>2993</v>
      </c>
      <c r="BR3609" s="52" t="s">
        <v>2993</v>
      </c>
      <c r="BX3609" s="52" t="s">
        <v>8177</v>
      </c>
      <c r="BY3609" s="52" t="s">
        <v>2993</v>
      </c>
      <c r="BZ3609" s="52" t="s">
        <v>2993</v>
      </c>
    </row>
    <row r="3610" spans="54:78" x14ac:dyDescent="0.3">
      <c r="BB3610" s="105" t="e">
        <f>VLOOKUP(C3610,#REF!, 2,FALSE)</f>
        <v>#REF!</v>
      </c>
      <c r="BP3610" s="52" t="s">
        <v>8178</v>
      </c>
      <c r="BQ3610" s="52" t="s">
        <v>2993</v>
      </c>
      <c r="BR3610" s="52" t="s">
        <v>2993</v>
      </c>
      <c r="BX3610" s="52" t="s">
        <v>8178</v>
      </c>
      <c r="BY3610" s="52" t="s">
        <v>2993</v>
      </c>
      <c r="BZ3610" s="52" t="s">
        <v>2993</v>
      </c>
    </row>
    <row r="3611" spans="54:78" x14ac:dyDescent="0.3">
      <c r="BB3611" s="105" t="e">
        <f>VLOOKUP(C3611,#REF!, 2,FALSE)</f>
        <v>#REF!</v>
      </c>
      <c r="BP3611" s="52" t="s">
        <v>8179</v>
      </c>
      <c r="BQ3611" s="52" t="s">
        <v>2993</v>
      </c>
      <c r="BR3611" s="52" t="s">
        <v>2993</v>
      </c>
      <c r="BX3611" s="52" t="s">
        <v>8179</v>
      </c>
      <c r="BY3611" s="52" t="s">
        <v>2993</v>
      </c>
      <c r="BZ3611" s="52" t="s">
        <v>2993</v>
      </c>
    </row>
    <row r="3612" spans="54:78" x14ac:dyDescent="0.3">
      <c r="BB3612" s="105" t="e">
        <f>VLOOKUP(C3612,#REF!, 2,FALSE)</f>
        <v>#REF!</v>
      </c>
      <c r="BP3612" s="52" t="s">
        <v>8180</v>
      </c>
      <c r="BQ3612" s="52" t="s">
        <v>3059</v>
      </c>
      <c r="BR3612" s="52" t="s">
        <v>2993</v>
      </c>
      <c r="BX3612" s="52" t="s">
        <v>8180</v>
      </c>
      <c r="BY3612" s="52" t="s">
        <v>3059</v>
      </c>
      <c r="BZ3612" s="52" t="s">
        <v>2993</v>
      </c>
    </row>
    <row r="3613" spans="54:78" x14ac:dyDescent="0.3">
      <c r="BB3613" s="105" t="e">
        <f>VLOOKUP(C3613,#REF!, 2,FALSE)</f>
        <v>#REF!</v>
      </c>
      <c r="BP3613" s="52" t="s">
        <v>8182</v>
      </c>
      <c r="BQ3613" s="52" t="s">
        <v>2993</v>
      </c>
      <c r="BR3613" s="52" t="s">
        <v>2993</v>
      </c>
      <c r="BX3613" s="52" t="s">
        <v>8182</v>
      </c>
      <c r="BY3613" s="52" t="s">
        <v>2993</v>
      </c>
      <c r="BZ3613" s="52" t="s">
        <v>2993</v>
      </c>
    </row>
    <row r="3614" spans="54:78" x14ac:dyDescent="0.3">
      <c r="BB3614" s="105" t="e">
        <f>VLOOKUP(C3614,#REF!, 2,FALSE)</f>
        <v>#REF!</v>
      </c>
      <c r="BP3614" s="52" t="s">
        <v>8183</v>
      </c>
      <c r="BQ3614" s="52" t="s">
        <v>2988</v>
      </c>
      <c r="BR3614" s="52" t="s">
        <v>8184</v>
      </c>
      <c r="BX3614" s="52" t="s">
        <v>8183</v>
      </c>
      <c r="BY3614" s="52" t="s">
        <v>2988</v>
      </c>
      <c r="BZ3614" s="52" t="s">
        <v>8184</v>
      </c>
    </row>
    <row r="3615" spans="54:78" x14ac:dyDescent="0.3">
      <c r="BB3615" s="105" t="e">
        <f>VLOOKUP(C3615,#REF!, 2,FALSE)</f>
        <v>#REF!</v>
      </c>
      <c r="BP3615" s="52" t="s">
        <v>8185</v>
      </c>
      <c r="BQ3615" s="52" t="s">
        <v>2993</v>
      </c>
      <c r="BR3615" s="52" t="s">
        <v>2993</v>
      </c>
      <c r="BX3615" s="52" t="s">
        <v>8185</v>
      </c>
      <c r="BY3615" s="52" t="s">
        <v>2993</v>
      </c>
      <c r="BZ3615" s="52" t="s">
        <v>2993</v>
      </c>
    </row>
    <row r="3616" spans="54:78" x14ac:dyDescent="0.3">
      <c r="BB3616" s="105" t="e">
        <f>VLOOKUP(C3616,#REF!, 2,FALSE)</f>
        <v>#REF!</v>
      </c>
      <c r="BP3616" s="52" t="s">
        <v>8186</v>
      </c>
      <c r="BQ3616" s="52" t="s">
        <v>2993</v>
      </c>
      <c r="BR3616" s="52" t="s">
        <v>8187</v>
      </c>
      <c r="BX3616" s="52" t="s">
        <v>8186</v>
      </c>
      <c r="BY3616" s="52" t="s">
        <v>2993</v>
      </c>
      <c r="BZ3616" s="52" t="s">
        <v>8187</v>
      </c>
    </row>
    <row r="3617" spans="54:78" x14ac:dyDescent="0.3">
      <c r="BB3617" s="105" t="e">
        <f>VLOOKUP(C3617,#REF!, 2,FALSE)</f>
        <v>#REF!</v>
      </c>
      <c r="BP3617" s="52" t="s">
        <v>8188</v>
      </c>
      <c r="BQ3617" s="52" t="s">
        <v>2993</v>
      </c>
      <c r="BR3617" s="52" t="s">
        <v>2993</v>
      </c>
      <c r="BX3617" s="52" t="s">
        <v>8188</v>
      </c>
      <c r="BY3617" s="52" t="s">
        <v>2993</v>
      </c>
      <c r="BZ3617" s="52" t="s">
        <v>2993</v>
      </c>
    </row>
    <row r="3618" spans="54:78" x14ac:dyDescent="0.3">
      <c r="BB3618" s="105" t="e">
        <f>VLOOKUP(C3618,#REF!, 2,FALSE)</f>
        <v>#REF!</v>
      </c>
      <c r="BP3618" s="52" t="s">
        <v>8189</v>
      </c>
      <c r="BQ3618" s="52" t="s">
        <v>2993</v>
      </c>
      <c r="BR3618" s="52" t="s">
        <v>2993</v>
      </c>
      <c r="BX3618" s="52" t="s">
        <v>8189</v>
      </c>
      <c r="BY3618" s="52" t="s">
        <v>2993</v>
      </c>
      <c r="BZ3618" s="52" t="s">
        <v>2993</v>
      </c>
    </row>
    <row r="3619" spans="54:78" x14ac:dyDescent="0.3">
      <c r="BB3619" s="105" t="e">
        <f>VLOOKUP(C3619,#REF!, 2,FALSE)</f>
        <v>#REF!</v>
      </c>
      <c r="BP3619" s="52" t="s">
        <v>8191</v>
      </c>
      <c r="BQ3619" s="52" t="s">
        <v>2993</v>
      </c>
      <c r="BR3619" s="52" t="s">
        <v>2993</v>
      </c>
      <c r="BX3619" s="52" t="s">
        <v>8191</v>
      </c>
      <c r="BY3619" s="52" t="s">
        <v>2993</v>
      </c>
      <c r="BZ3619" s="52" t="s">
        <v>2993</v>
      </c>
    </row>
    <row r="3620" spans="54:78" x14ac:dyDescent="0.3">
      <c r="BB3620" s="105" t="e">
        <f>VLOOKUP(C3620,#REF!, 2,FALSE)</f>
        <v>#REF!</v>
      </c>
      <c r="BP3620" s="52" t="s">
        <v>8193</v>
      </c>
      <c r="BQ3620" s="52" t="s">
        <v>2993</v>
      </c>
      <c r="BR3620" s="52" t="s">
        <v>2993</v>
      </c>
      <c r="BX3620" s="52" t="s">
        <v>8193</v>
      </c>
      <c r="BY3620" s="52" t="s">
        <v>2993</v>
      </c>
      <c r="BZ3620" s="52" t="s">
        <v>2993</v>
      </c>
    </row>
    <row r="3621" spans="54:78" x14ac:dyDescent="0.3">
      <c r="BB3621" s="105" t="e">
        <f>VLOOKUP(C3621,#REF!, 2,FALSE)</f>
        <v>#REF!</v>
      </c>
      <c r="BP3621" s="52" t="s">
        <v>8194</v>
      </c>
      <c r="BQ3621" s="52" t="s">
        <v>2993</v>
      </c>
      <c r="BR3621" s="52" t="s">
        <v>2993</v>
      </c>
      <c r="BX3621" s="52" t="s">
        <v>8194</v>
      </c>
      <c r="BY3621" s="52" t="s">
        <v>2993</v>
      </c>
      <c r="BZ3621" s="52" t="s">
        <v>2993</v>
      </c>
    </row>
    <row r="3622" spans="54:78" x14ac:dyDescent="0.3">
      <c r="BB3622" s="105" t="e">
        <f>VLOOKUP(C3622,#REF!, 2,FALSE)</f>
        <v>#REF!</v>
      </c>
      <c r="BP3622" s="52" t="s">
        <v>8195</v>
      </c>
      <c r="BQ3622" s="52" t="s">
        <v>2993</v>
      </c>
      <c r="BR3622" s="52" t="s">
        <v>2993</v>
      </c>
      <c r="BX3622" s="52" t="s">
        <v>8195</v>
      </c>
      <c r="BY3622" s="52" t="s">
        <v>2993</v>
      </c>
      <c r="BZ3622" s="52" t="s">
        <v>2993</v>
      </c>
    </row>
    <row r="3623" spans="54:78" x14ac:dyDescent="0.3">
      <c r="BB3623" s="105" t="e">
        <f>VLOOKUP(C3623,#REF!, 2,FALSE)</f>
        <v>#REF!</v>
      </c>
      <c r="BP3623" s="52" t="s">
        <v>8196</v>
      </c>
      <c r="BQ3623" s="52" t="s">
        <v>2993</v>
      </c>
      <c r="BR3623" s="52" t="s">
        <v>2993</v>
      </c>
      <c r="BX3623" s="52" t="s">
        <v>8196</v>
      </c>
      <c r="BY3623" s="52" t="s">
        <v>2993</v>
      </c>
      <c r="BZ3623" s="52" t="s">
        <v>2993</v>
      </c>
    </row>
    <row r="3624" spans="54:78" x14ac:dyDescent="0.3">
      <c r="BB3624" s="105" t="e">
        <f>VLOOKUP(C3624,#REF!, 2,FALSE)</f>
        <v>#REF!</v>
      </c>
      <c r="BP3624" s="52" t="s">
        <v>8197</v>
      </c>
      <c r="BQ3624" s="52" t="s">
        <v>2993</v>
      </c>
      <c r="BR3624" s="52" t="s">
        <v>2993</v>
      </c>
      <c r="BX3624" s="52" t="s">
        <v>8197</v>
      </c>
      <c r="BY3624" s="52" t="s">
        <v>2993</v>
      </c>
      <c r="BZ3624" s="52" t="s">
        <v>2993</v>
      </c>
    </row>
    <row r="3625" spans="54:78" x14ac:dyDescent="0.3">
      <c r="BB3625" s="105" t="e">
        <f>VLOOKUP(C3625,#REF!, 2,FALSE)</f>
        <v>#REF!</v>
      </c>
      <c r="BP3625" s="52" t="s">
        <v>8198</v>
      </c>
      <c r="BQ3625" s="52" t="s">
        <v>2993</v>
      </c>
      <c r="BR3625" s="52" t="s">
        <v>2993</v>
      </c>
      <c r="BX3625" s="52" t="s">
        <v>8198</v>
      </c>
      <c r="BY3625" s="52" t="s">
        <v>2993</v>
      </c>
      <c r="BZ3625" s="52" t="s">
        <v>2993</v>
      </c>
    </row>
    <row r="3626" spans="54:78" x14ac:dyDescent="0.3">
      <c r="BB3626" s="105" t="e">
        <f>VLOOKUP(C3626,#REF!, 2,FALSE)</f>
        <v>#REF!</v>
      </c>
      <c r="BP3626" s="52" t="s">
        <v>8200</v>
      </c>
      <c r="BQ3626" s="52" t="s">
        <v>2993</v>
      </c>
      <c r="BR3626" s="52" t="s">
        <v>2993</v>
      </c>
      <c r="BX3626" s="52" t="s">
        <v>8200</v>
      </c>
      <c r="BY3626" s="52" t="s">
        <v>2993</v>
      </c>
      <c r="BZ3626" s="52" t="s">
        <v>2993</v>
      </c>
    </row>
    <row r="3627" spans="54:78" x14ac:dyDescent="0.3">
      <c r="BB3627" s="105" t="e">
        <f>VLOOKUP(C3627,#REF!, 2,FALSE)</f>
        <v>#REF!</v>
      </c>
      <c r="BP3627" s="52" t="s">
        <v>8201</v>
      </c>
      <c r="BQ3627" s="52" t="s">
        <v>2993</v>
      </c>
      <c r="BR3627" s="52" t="s">
        <v>2993</v>
      </c>
      <c r="BX3627" s="52" t="s">
        <v>8201</v>
      </c>
      <c r="BY3627" s="52" t="s">
        <v>2993</v>
      </c>
      <c r="BZ3627" s="52" t="s">
        <v>2993</v>
      </c>
    </row>
    <row r="3628" spans="54:78" x14ac:dyDescent="0.3">
      <c r="BB3628" s="105" t="e">
        <f>VLOOKUP(C3628,#REF!, 2,FALSE)</f>
        <v>#REF!</v>
      </c>
      <c r="BP3628" s="52" t="s">
        <v>8204</v>
      </c>
      <c r="BQ3628" s="52" t="s">
        <v>2993</v>
      </c>
      <c r="BR3628" s="52" t="s">
        <v>2993</v>
      </c>
      <c r="BX3628" s="52" t="s">
        <v>8204</v>
      </c>
      <c r="BY3628" s="52" t="s">
        <v>2993</v>
      </c>
      <c r="BZ3628" s="52" t="s">
        <v>2993</v>
      </c>
    </row>
    <row r="3629" spans="54:78" x14ac:dyDescent="0.3">
      <c r="BB3629" s="105" t="e">
        <f>VLOOKUP(C3629,#REF!, 2,FALSE)</f>
        <v>#REF!</v>
      </c>
      <c r="BP3629" s="52" t="s">
        <v>8205</v>
      </c>
      <c r="BQ3629" s="52" t="s">
        <v>2993</v>
      </c>
      <c r="BR3629" s="52" t="s">
        <v>2993</v>
      </c>
      <c r="BX3629" s="52" t="s">
        <v>8205</v>
      </c>
      <c r="BY3629" s="52" t="s">
        <v>2993</v>
      </c>
      <c r="BZ3629" s="52" t="s">
        <v>2993</v>
      </c>
    </row>
    <row r="3630" spans="54:78" x14ac:dyDescent="0.3">
      <c r="BB3630" s="105" t="e">
        <f>VLOOKUP(C3630,#REF!, 2,FALSE)</f>
        <v>#REF!</v>
      </c>
      <c r="BP3630" s="52" t="s">
        <v>8206</v>
      </c>
      <c r="BQ3630" s="52" t="s">
        <v>2993</v>
      </c>
      <c r="BR3630" s="52" t="s">
        <v>2993</v>
      </c>
      <c r="BX3630" s="52" t="s">
        <v>8206</v>
      </c>
      <c r="BY3630" s="52" t="s">
        <v>2993</v>
      </c>
      <c r="BZ3630" s="52" t="s">
        <v>2993</v>
      </c>
    </row>
    <row r="3631" spans="54:78" x14ac:dyDescent="0.3">
      <c r="BB3631" s="105" t="e">
        <f>VLOOKUP(C3631,#REF!, 2,FALSE)</f>
        <v>#REF!</v>
      </c>
      <c r="BP3631" s="52" t="s">
        <v>8208</v>
      </c>
      <c r="BQ3631" s="52" t="s">
        <v>2993</v>
      </c>
      <c r="BR3631" s="52" t="s">
        <v>2993</v>
      </c>
      <c r="BX3631" s="52" t="s">
        <v>8208</v>
      </c>
      <c r="BY3631" s="52" t="s">
        <v>2993</v>
      </c>
      <c r="BZ3631" s="52" t="s">
        <v>2993</v>
      </c>
    </row>
    <row r="3632" spans="54:78" x14ac:dyDescent="0.3">
      <c r="BB3632" s="105" t="e">
        <f>VLOOKUP(C3632,#REF!, 2,FALSE)</f>
        <v>#REF!</v>
      </c>
      <c r="BP3632" s="52" t="s">
        <v>8209</v>
      </c>
      <c r="BQ3632" s="52" t="s">
        <v>2993</v>
      </c>
      <c r="BR3632" s="52" t="s">
        <v>2993</v>
      </c>
      <c r="BX3632" s="52" t="s">
        <v>8209</v>
      </c>
      <c r="BY3632" s="52" t="s">
        <v>2993</v>
      </c>
      <c r="BZ3632" s="52" t="s">
        <v>2993</v>
      </c>
    </row>
    <row r="3633" spans="54:78" x14ac:dyDescent="0.3">
      <c r="BB3633" s="105" t="e">
        <f>VLOOKUP(C3633,#REF!, 2,FALSE)</f>
        <v>#REF!</v>
      </c>
      <c r="BP3633" s="52" t="s">
        <v>8210</v>
      </c>
      <c r="BQ3633" s="52" t="s">
        <v>2993</v>
      </c>
      <c r="BR3633" s="52" t="s">
        <v>2993</v>
      </c>
      <c r="BX3633" s="52" t="s">
        <v>8210</v>
      </c>
      <c r="BY3633" s="52" t="s">
        <v>2993</v>
      </c>
      <c r="BZ3633" s="52" t="s">
        <v>2993</v>
      </c>
    </row>
    <row r="3634" spans="54:78" x14ac:dyDescent="0.3">
      <c r="BB3634" s="105" t="e">
        <f>VLOOKUP(C3634,#REF!, 2,FALSE)</f>
        <v>#REF!</v>
      </c>
      <c r="BP3634" s="52" t="s">
        <v>8212</v>
      </c>
      <c r="BQ3634" s="52" t="s">
        <v>2993</v>
      </c>
      <c r="BR3634" s="52" t="s">
        <v>2993</v>
      </c>
      <c r="BX3634" s="52" t="s">
        <v>8212</v>
      </c>
      <c r="BY3634" s="52" t="s">
        <v>2993</v>
      </c>
      <c r="BZ3634" s="52" t="s">
        <v>2993</v>
      </c>
    </row>
    <row r="3635" spans="54:78" x14ac:dyDescent="0.3">
      <c r="BB3635" s="105" t="e">
        <f>VLOOKUP(C3635,#REF!, 2,FALSE)</f>
        <v>#REF!</v>
      </c>
      <c r="BP3635" s="52" t="s">
        <v>8213</v>
      </c>
      <c r="BQ3635" s="52" t="s">
        <v>2993</v>
      </c>
      <c r="BR3635" s="52" t="s">
        <v>2993</v>
      </c>
      <c r="BX3635" s="52" t="s">
        <v>8213</v>
      </c>
      <c r="BY3635" s="52" t="s">
        <v>2993</v>
      </c>
      <c r="BZ3635" s="52" t="s">
        <v>2993</v>
      </c>
    </row>
    <row r="3636" spans="54:78" x14ac:dyDescent="0.3">
      <c r="BB3636" s="105" t="e">
        <f>VLOOKUP(C3636,#REF!, 2,FALSE)</f>
        <v>#REF!</v>
      </c>
      <c r="BP3636" s="52" t="s">
        <v>8214</v>
      </c>
      <c r="BQ3636" s="52" t="s">
        <v>2993</v>
      </c>
      <c r="BR3636" s="52" t="s">
        <v>2993</v>
      </c>
      <c r="BX3636" s="52" t="s">
        <v>8214</v>
      </c>
      <c r="BY3636" s="52" t="s">
        <v>2993</v>
      </c>
      <c r="BZ3636" s="52" t="s">
        <v>2993</v>
      </c>
    </row>
    <row r="3637" spans="54:78" x14ac:dyDescent="0.3">
      <c r="BB3637" s="105" t="e">
        <f>VLOOKUP(C3637,#REF!, 2,FALSE)</f>
        <v>#REF!</v>
      </c>
      <c r="BP3637" s="52" t="s">
        <v>8215</v>
      </c>
      <c r="BQ3637" s="52" t="s">
        <v>2993</v>
      </c>
      <c r="BR3637" s="52" t="s">
        <v>2993</v>
      </c>
      <c r="BX3637" s="52" t="s">
        <v>8215</v>
      </c>
      <c r="BY3637" s="52" t="s">
        <v>2993</v>
      </c>
      <c r="BZ3637" s="52" t="s">
        <v>2993</v>
      </c>
    </row>
    <row r="3638" spans="54:78" x14ac:dyDescent="0.3">
      <c r="BB3638" s="105" t="e">
        <f>VLOOKUP(C3638,#REF!, 2,FALSE)</f>
        <v>#REF!</v>
      </c>
      <c r="BP3638" s="52" t="s">
        <v>8216</v>
      </c>
      <c r="BQ3638" s="52" t="s">
        <v>3019</v>
      </c>
      <c r="BR3638" s="52" t="s">
        <v>2993</v>
      </c>
      <c r="BX3638" s="52" t="s">
        <v>8216</v>
      </c>
      <c r="BY3638" s="52" t="s">
        <v>3019</v>
      </c>
      <c r="BZ3638" s="52" t="s">
        <v>2993</v>
      </c>
    </row>
    <row r="3639" spans="54:78" x14ac:dyDescent="0.3">
      <c r="BB3639" s="105" t="e">
        <f>VLOOKUP(C3639,#REF!, 2,FALSE)</f>
        <v>#REF!</v>
      </c>
      <c r="BP3639" s="52" t="s">
        <v>8217</v>
      </c>
      <c r="BQ3639" s="52" t="s">
        <v>2993</v>
      </c>
      <c r="BR3639" s="52" t="s">
        <v>2993</v>
      </c>
      <c r="BX3639" s="52" t="s">
        <v>8217</v>
      </c>
      <c r="BY3639" s="52" t="s">
        <v>2993</v>
      </c>
      <c r="BZ3639" s="52" t="s">
        <v>2993</v>
      </c>
    </row>
    <row r="3640" spans="54:78" x14ac:dyDescent="0.3">
      <c r="BB3640" s="105" t="e">
        <f>VLOOKUP(C3640,#REF!, 2,FALSE)</f>
        <v>#REF!</v>
      </c>
      <c r="BP3640" s="52" t="s">
        <v>8218</v>
      </c>
      <c r="BQ3640" s="52" t="s">
        <v>3276</v>
      </c>
      <c r="BR3640" s="52" t="s">
        <v>8219</v>
      </c>
      <c r="BX3640" s="52" t="s">
        <v>8218</v>
      </c>
      <c r="BY3640" s="52" t="s">
        <v>3276</v>
      </c>
      <c r="BZ3640" s="52" t="s">
        <v>8219</v>
      </c>
    </row>
    <row r="3641" spans="54:78" x14ac:dyDescent="0.3">
      <c r="BB3641" s="105" t="e">
        <f>VLOOKUP(C3641,#REF!, 2,FALSE)</f>
        <v>#REF!</v>
      </c>
      <c r="BP3641" s="52" t="s">
        <v>8220</v>
      </c>
      <c r="BQ3641" s="52" t="s">
        <v>2993</v>
      </c>
      <c r="BR3641" s="52" t="s">
        <v>778</v>
      </c>
      <c r="BX3641" s="52" t="s">
        <v>8220</v>
      </c>
      <c r="BY3641" s="52" t="s">
        <v>2993</v>
      </c>
      <c r="BZ3641" s="52" t="s">
        <v>778</v>
      </c>
    </row>
    <row r="3642" spans="54:78" x14ac:dyDescent="0.3">
      <c r="BB3642" s="105" t="e">
        <f>VLOOKUP(C3642,#REF!, 2,FALSE)</f>
        <v>#REF!</v>
      </c>
      <c r="BP3642" s="52" t="s">
        <v>8222</v>
      </c>
      <c r="BQ3642" s="52" t="s">
        <v>2993</v>
      </c>
      <c r="BR3642" s="52" t="s">
        <v>2993</v>
      </c>
      <c r="BX3642" s="52" t="s">
        <v>8222</v>
      </c>
      <c r="BY3642" s="52" t="s">
        <v>2993</v>
      </c>
      <c r="BZ3642" s="52" t="s">
        <v>2993</v>
      </c>
    </row>
    <row r="3643" spans="54:78" x14ac:dyDescent="0.3">
      <c r="BB3643" s="105" t="e">
        <f>VLOOKUP(C3643,#REF!, 2,FALSE)</f>
        <v>#REF!</v>
      </c>
      <c r="BP3643" s="52" t="s">
        <v>8223</v>
      </c>
      <c r="BQ3643" s="52" t="s">
        <v>3223</v>
      </c>
      <c r="BR3643" s="52" t="s">
        <v>1602</v>
      </c>
      <c r="BX3643" s="52" t="s">
        <v>8223</v>
      </c>
      <c r="BY3643" s="52" t="s">
        <v>3223</v>
      </c>
      <c r="BZ3643" s="52" t="s">
        <v>1602</v>
      </c>
    </row>
    <row r="3644" spans="54:78" x14ac:dyDescent="0.3">
      <c r="BB3644" s="105" t="e">
        <f>VLOOKUP(C3644,#REF!, 2,FALSE)</f>
        <v>#REF!</v>
      </c>
      <c r="BP3644" s="52" t="s">
        <v>8224</v>
      </c>
      <c r="BQ3644" s="52" t="s">
        <v>870</v>
      </c>
      <c r="BR3644" s="52" t="s">
        <v>1602</v>
      </c>
      <c r="BX3644" s="52" t="s">
        <v>8224</v>
      </c>
      <c r="BY3644" s="52" t="s">
        <v>870</v>
      </c>
      <c r="BZ3644" s="52" t="s">
        <v>1602</v>
      </c>
    </row>
    <row r="3645" spans="54:78" x14ac:dyDescent="0.3">
      <c r="BB3645" s="105" t="e">
        <f>VLOOKUP(C3645,#REF!, 2,FALSE)</f>
        <v>#REF!</v>
      </c>
      <c r="BP3645" s="52" t="s">
        <v>8225</v>
      </c>
      <c r="BQ3645" s="52" t="s">
        <v>2993</v>
      </c>
      <c r="BR3645" s="52" t="s">
        <v>2993</v>
      </c>
      <c r="BX3645" s="52" t="s">
        <v>8225</v>
      </c>
      <c r="BY3645" s="52" t="s">
        <v>2993</v>
      </c>
      <c r="BZ3645" s="52" t="s">
        <v>2993</v>
      </c>
    </row>
    <row r="3646" spans="54:78" x14ac:dyDescent="0.3">
      <c r="BB3646" s="105" t="e">
        <f>VLOOKUP(C3646,#REF!, 2,FALSE)</f>
        <v>#REF!</v>
      </c>
      <c r="BP3646" s="52" t="s">
        <v>8226</v>
      </c>
      <c r="BQ3646" s="52" t="s">
        <v>2993</v>
      </c>
      <c r="BR3646" s="52" t="s">
        <v>2993</v>
      </c>
      <c r="BX3646" s="52" t="s">
        <v>8226</v>
      </c>
      <c r="BY3646" s="52" t="s">
        <v>2993</v>
      </c>
      <c r="BZ3646" s="52" t="s">
        <v>2993</v>
      </c>
    </row>
    <row r="3647" spans="54:78" x14ac:dyDescent="0.3">
      <c r="BB3647" s="105" t="e">
        <f>VLOOKUP(C3647,#REF!, 2,FALSE)</f>
        <v>#REF!</v>
      </c>
      <c r="BP3647" s="52" t="s">
        <v>8227</v>
      </c>
      <c r="BQ3647" s="52" t="s">
        <v>2988</v>
      </c>
      <c r="BR3647" s="52" t="s">
        <v>8228</v>
      </c>
      <c r="BX3647" s="52" t="s">
        <v>8227</v>
      </c>
      <c r="BY3647" s="52" t="s">
        <v>2988</v>
      </c>
      <c r="BZ3647" s="52" t="s">
        <v>8228</v>
      </c>
    </row>
    <row r="3648" spans="54:78" x14ac:dyDescent="0.3">
      <c r="BB3648" s="105" t="e">
        <f>VLOOKUP(C3648,#REF!, 2,FALSE)</f>
        <v>#REF!</v>
      </c>
      <c r="BP3648" s="52" t="s">
        <v>8229</v>
      </c>
      <c r="BQ3648" s="52" t="s">
        <v>2993</v>
      </c>
      <c r="BR3648" s="52" t="s">
        <v>2993</v>
      </c>
      <c r="BX3648" s="52" t="s">
        <v>8229</v>
      </c>
      <c r="BY3648" s="52" t="s">
        <v>2993</v>
      </c>
      <c r="BZ3648" s="52" t="s">
        <v>2993</v>
      </c>
    </row>
    <row r="3649" spans="54:78" x14ac:dyDescent="0.3">
      <c r="BB3649" s="105" t="e">
        <f>VLOOKUP(C3649,#REF!, 2,FALSE)</f>
        <v>#REF!</v>
      </c>
      <c r="BP3649" s="52" t="s">
        <v>8230</v>
      </c>
      <c r="BQ3649" s="52" t="s">
        <v>2993</v>
      </c>
      <c r="BR3649" s="52" t="s">
        <v>2993</v>
      </c>
      <c r="BX3649" s="52" t="s">
        <v>8230</v>
      </c>
      <c r="BY3649" s="52" t="s">
        <v>2993</v>
      </c>
      <c r="BZ3649" s="52" t="s">
        <v>2993</v>
      </c>
    </row>
    <row r="3650" spans="54:78" x14ac:dyDescent="0.3">
      <c r="BB3650" s="105" t="e">
        <f>VLOOKUP(C3650,#REF!, 2,FALSE)</f>
        <v>#REF!</v>
      </c>
      <c r="BP3650" s="52" t="s">
        <v>8231</v>
      </c>
      <c r="BQ3650" s="52" t="s">
        <v>2993</v>
      </c>
      <c r="BR3650" s="52" t="s">
        <v>8233</v>
      </c>
      <c r="BX3650" s="52" t="s">
        <v>8231</v>
      </c>
      <c r="BY3650" s="52" t="s">
        <v>2993</v>
      </c>
      <c r="BZ3650" s="52" t="s">
        <v>8233</v>
      </c>
    </row>
    <row r="3651" spans="54:78" x14ac:dyDescent="0.3">
      <c r="BB3651" s="105" t="e">
        <f>VLOOKUP(C3651,#REF!, 2,FALSE)</f>
        <v>#REF!</v>
      </c>
      <c r="BP3651" s="52" t="s">
        <v>8234</v>
      </c>
      <c r="BQ3651" s="52" t="s">
        <v>2993</v>
      </c>
      <c r="BR3651" s="52" t="s">
        <v>2993</v>
      </c>
      <c r="BX3651" s="52" t="s">
        <v>8234</v>
      </c>
      <c r="BY3651" s="52" t="s">
        <v>2993</v>
      </c>
      <c r="BZ3651" s="52" t="s">
        <v>2993</v>
      </c>
    </row>
    <row r="3652" spans="54:78" x14ac:dyDescent="0.3">
      <c r="BB3652" s="105" t="e">
        <f>VLOOKUP(C3652,#REF!, 2,FALSE)</f>
        <v>#REF!</v>
      </c>
      <c r="BP3652" s="52" t="s">
        <v>8235</v>
      </c>
      <c r="BQ3652" s="52" t="s">
        <v>2993</v>
      </c>
      <c r="BR3652" s="52" t="s">
        <v>2993</v>
      </c>
      <c r="BX3652" s="52" t="s">
        <v>8235</v>
      </c>
      <c r="BY3652" s="52" t="s">
        <v>2993</v>
      </c>
      <c r="BZ3652" s="52" t="s">
        <v>2993</v>
      </c>
    </row>
    <row r="3653" spans="54:78" x14ac:dyDescent="0.3">
      <c r="BB3653" s="105" t="e">
        <f>VLOOKUP(C3653,#REF!, 2,FALSE)</f>
        <v>#REF!</v>
      </c>
      <c r="BP3653" s="52" t="s">
        <v>8236</v>
      </c>
      <c r="BQ3653" s="52" t="s">
        <v>2993</v>
      </c>
      <c r="BR3653" s="52" t="s">
        <v>858</v>
      </c>
      <c r="BX3653" s="52" t="s">
        <v>8236</v>
      </c>
      <c r="BY3653" s="52" t="s">
        <v>2993</v>
      </c>
      <c r="BZ3653" s="52" t="s">
        <v>858</v>
      </c>
    </row>
    <row r="3654" spans="54:78" x14ac:dyDescent="0.3">
      <c r="BB3654" s="105" t="e">
        <f>VLOOKUP(C3654,#REF!, 2,FALSE)</f>
        <v>#REF!</v>
      </c>
      <c r="BP3654" s="52" t="s">
        <v>8237</v>
      </c>
      <c r="BQ3654" s="52" t="s">
        <v>2993</v>
      </c>
      <c r="BR3654" s="52" t="s">
        <v>858</v>
      </c>
      <c r="BX3654" s="52" t="s">
        <v>8237</v>
      </c>
      <c r="BY3654" s="52" t="s">
        <v>2993</v>
      </c>
      <c r="BZ3654" s="52" t="s">
        <v>858</v>
      </c>
    </row>
    <row r="3655" spans="54:78" x14ac:dyDescent="0.3">
      <c r="BB3655" s="105" t="e">
        <f>VLOOKUP(C3655,#REF!, 2,FALSE)</f>
        <v>#REF!</v>
      </c>
      <c r="BP3655" s="52" t="s">
        <v>8238</v>
      </c>
      <c r="BQ3655" s="52" t="s">
        <v>2993</v>
      </c>
      <c r="BR3655" s="52" t="s">
        <v>2993</v>
      </c>
      <c r="BX3655" s="52" t="s">
        <v>8238</v>
      </c>
      <c r="BY3655" s="52" t="s">
        <v>2993</v>
      </c>
      <c r="BZ3655" s="52" t="s">
        <v>2993</v>
      </c>
    </row>
    <row r="3656" spans="54:78" x14ac:dyDescent="0.3">
      <c r="BB3656" s="105" t="e">
        <f>VLOOKUP(C3656,#REF!, 2,FALSE)</f>
        <v>#REF!</v>
      </c>
      <c r="BP3656" s="52" t="s">
        <v>8239</v>
      </c>
      <c r="BQ3656" s="52" t="s">
        <v>3059</v>
      </c>
      <c r="BR3656" s="52" t="s">
        <v>8240</v>
      </c>
      <c r="BX3656" s="52" t="s">
        <v>8239</v>
      </c>
      <c r="BY3656" s="52" t="s">
        <v>3059</v>
      </c>
      <c r="BZ3656" s="52" t="s">
        <v>8240</v>
      </c>
    </row>
    <row r="3657" spans="54:78" x14ac:dyDescent="0.3">
      <c r="BB3657" s="105" t="e">
        <f>VLOOKUP(C3657,#REF!, 2,FALSE)</f>
        <v>#REF!</v>
      </c>
      <c r="BP3657" s="52" t="s">
        <v>8241</v>
      </c>
      <c r="BQ3657" s="52" t="s">
        <v>2993</v>
      </c>
      <c r="BR3657" s="52" t="s">
        <v>8242</v>
      </c>
      <c r="BX3657" s="52" t="s">
        <v>8241</v>
      </c>
      <c r="BY3657" s="52" t="s">
        <v>2993</v>
      </c>
      <c r="BZ3657" s="52" t="s">
        <v>8242</v>
      </c>
    </row>
    <row r="3658" spans="54:78" x14ac:dyDescent="0.3">
      <c r="BB3658" s="105" t="e">
        <f>VLOOKUP(C3658,#REF!, 2,FALSE)</f>
        <v>#REF!</v>
      </c>
      <c r="BP3658" s="52" t="s">
        <v>8243</v>
      </c>
      <c r="BQ3658" s="52" t="s">
        <v>2993</v>
      </c>
      <c r="BR3658" s="52" t="s">
        <v>2993</v>
      </c>
      <c r="BX3658" s="52" t="s">
        <v>8243</v>
      </c>
      <c r="BY3658" s="52" t="s">
        <v>2993</v>
      </c>
      <c r="BZ3658" s="52" t="s">
        <v>2993</v>
      </c>
    </row>
    <row r="3659" spans="54:78" x14ac:dyDescent="0.3">
      <c r="BB3659" s="105" t="e">
        <f>VLOOKUP(C3659,#REF!, 2,FALSE)</f>
        <v>#REF!</v>
      </c>
      <c r="BP3659" s="52" t="s">
        <v>8244</v>
      </c>
      <c r="BQ3659" s="52" t="s">
        <v>2993</v>
      </c>
      <c r="BR3659" s="52" t="s">
        <v>8245</v>
      </c>
      <c r="BX3659" s="52" t="s">
        <v>8244</v>
      </c>
      <c r="BY3659" s="52" t="s">
        <v>2993</v>
      </c>
      <c r="BZ3659" s="52" t="s">
        <v>8245</v>
      </c>
    </row>
    <row r="3660" spans="54:78" x14ac:dyDescent="0.3">
      <c r="BB3660" s="105" t="e">
        <f>VLOOKUP(C3660,#REF!, 2,FALSE)</f>
        <v>#REF!</v>
      </c>
      <c r="BP3660" s="52" t="s">
        <v>8246</v>
      </c>
      <c r="BQ3660" s="52" t="s">
        <v>3059</v>
      </c>
      <c r="BR3660" s="52" t="s">
        <v>8247</v>
      </c>
      <c r="BX3660" s="52" t="s">
        <v>8246</v>
      </c>
      <c r="BY3660" s="52" t="s">
        <v>3059</v>
      </c>
      <c r="BZ3660" s="52" t="s">
        <v>8247</v>
      </c>
    </row>
    <row r="3661" spans="54:78" x14ac:dyDescent="0.3">
      <c r="BB3661" s="105" t="e">
        <f>VLOOKUP(C3661,#REF!, 2,FALSE)</f>
        <v>#REF!</v>
      </c>
      <c r="BP3661" s="52" t="s">
        <v>8248</v>
      </c>
      <c r="BQ3661" s="52" t="s">
        <v>2993</v>
      </c>
      <c r="BR3661" s="52" t="s">
        <v>2993</v>
      </c>
      <c r="BX3661" s="52" t="s">
        <v>8248</v>
      </c>
      <c r="BY3661" s="52" t="s">
        <v>2993</v>
      </c>
      <c r="BZ3661" s="52" t="s">
        <v>2993</v>
      </c>
    </row>
    <row r="3662" spans="54:78" x14ac:dyDescent="0.3">
      <c r="BB3662" s="105" t="e">
        <f>VLOOKUP(C3662,#REF!, 2,FALSE)</f>
        <v>#REF!</v>
      </c>
      <c r="BP3662" s="52" t="s">
        <v>8249</v>
      </c>
      <c r="BQ3662" s="52" t="s">
        <v>2993</v>
      </c>
      <c r="BR3662" s="52" t="s">
        <v>2993</v>
      </c>
      <c r="BX3662" s="52" t="s">
        <v>8249</v>
      </c>
      <c r="BY3662" s="52" t="s">
        <v>2993</v>
      </c>
      <c r="BZ3662" s="52" t="s">
        <v>2993</v>
      </c>
    </row>
    <row r="3663" spans="54:78" x14ac:dyDescent="0.3">
      <c r="BB3663" s="105" t="e">
        <f>VLOOKUP(C3663,#REF!, 2,FALSE)</f>
        <v>#REF!</v>
      </c>
      <c r="BP3663" s="52" t="s">
        <v>8250</v>
      </c>
      <c r="BQ3663" s="52" t="s">
        <v>2993</v>
      </c>
      <c r="BR3663" s="52" t="s">
        <v>2993</v>
      </c>
      <c r="BX3663" s="52" t="s">
        <v>8250</v>
      </c>
      <c r="BY3663" s="52" t="s">
        <v>2993</v>
      </c>
      <c r="BZ3663" s="52" t="s">
        <v>2993</v>
      </c>
    </row>
    <row r="3664" spans="54:78" x14ac:dyDescent="0.3">
      <c r="BB3664" s="105" t="e">
        <f>VLOOKUP(C3664,#REF!, 2,FALSE)</f>
        <v>#REF!</v>
      </c>
      <c r="BP3664" s="52" t="s">
        <v>8251</v>
      </c>
      <c r="BQ3664" s="52" t="s">
        <v>2993</v>
      </c>
      <c r="BR3664" s="52" t="s">
        <v>2993</v>
      </c>
      <c r="BX3664" s="52" t="s">
        <v>8251</v>
      </c>
      <c r="BY3664" s="52" t="s">
        <v>2993</v>
      </c>
      <c r="BZ3664" s="52" t="s">
        <v>2993</v>
      </c>
    </row>
    <row r="3665" spans="54:78" x14ac:dyDescent="0.3">
      <c r="BB3665" s="105" t="e">
        <f>VLOOKUP(C3665,#REF!, 2,FALSE)</f>
        <v>#REF!</v>
      </c>
      <c r="BP3665" s="52" t="s">
        <v>8252</v>
      </c>
      <c r="BQ3665" s="52" t="s">
        <v>2993</v>
      </c>
      <c r="BR3665" s="52" t="s">
        <v>2993</v>
      </c>
      <c r="BX3665" s="52" t="s">
        <v>8252</v>
      </c>
      <c r="BY3665" s="52" t="s">
        <v>2993</v>
      </c>
      <c r="BZ3665" s="52" t="s">
        <v>2993</v>
      </c>
    </row>
    <row r="3666" spans="54:78" x14ac:dyDescent="0.3">
      <c r="BB3666" s="105" t="e">
        <f>VLOOKUP(C3666,#REF!, 2,FALSE)</f>
        <v>#REF!</v>
      </c>
      <c r="BP3666" s="52" t="s">
        <v>8253</v>
      </c>
      <c r="BQ3666" s="52" t="s">
        <v>3059</v>
      </c>
      <c r="BR3666" s="52" t="s">
        <v>8254</v>
      </c>
      <c r="BX3666" s="52" t="s">
        <v>8253</v>
      </c>
      <c r="BY3666" s="52" t="s">
        <v>3059</v>
      </c>
      <c r="BZ3666" s="52" t="s">
        <v>8254</v>
      </c>
    </row>
    <row r="3667" spans="54:78" x14ac:dyDescent="0.3">
      <c r="BB3667" s="105" t="e">
        <f>VLOOKUP(C3667,#REF!, 2,FALSE)</f>
        <v>#REF!</v>
      </c>
      <c r="BP3667" s="52" t="s">
        <v>8255</v>
      </c>
      <c r="BQ3667" s="52" t="s">
        <v>2993</v>
      </c>
      <c r="BR3667" s="52" t="s">
        <v>2993</v>
      </c>
      <c r="BX3667" s="52" t="s">
        <v>8255</v>
      </c>
      <c r="BY3667" s="52" t="s">
        <v>2993</v>
      </c>
      <c r="BZ3667" s="52" t="s">
        <v>2993</v>
      </c>
    </row>
    <row r="3668" spans="54:78" x14ac:dyDescent="0.3">
      <c r="BB3668" s="105" t="e">
        <f>VLOOKUP(C3668,#REF!, 2,FALSE)</f>
        <v>#REF!</v>
      </c>
      <c r="BP3668" s="52" t="s">
        <v>1444</v>
      </c>
      <c r="BQ3668" s="52" t="s">
        <v>3059</v>
      </c>
      <c r="BR3668" s="52" t="s">
        <v>1065</v>
      </c>
      <c r="BX3668" s="52" t="s">
        <v>1444</v>
      </c>
      <c r="BY3668" s="52" t="s">
        <v>3059</v>
      </c>
      <c r="BZ3668" s="52" t="s">
        <v>1065</v>
      </c>
    </row>
    <row r="3669" spans="54:78" x14ac:dyDescent="0.3">
      <c r="BB3669" s="105" t="e">
        <f>VLOOKUP(C3669,#REF!, 2,FALSE)</f>
        <v>#REF!</v>
      </c>
      <c r="BP3669" s="52" t="s">
        <v>8256</v>
      </c>
      <c r="BQ3669" s="52" t="s">
        <v>3059</v>
      </c>
      <c r="BR3669" s="52" t="s">
        <v>8257</v>
      </c>
      <c r="BX3669" s="52" t="s">
        <v>8256</v>
      </c>
      <c r="BY3669" s="52" t="s">
        <v>3059</v>
      </c>
      <c r="BZ3669" s="52" t="s">
        <v>8257</v>
      </c>
    </row>
    <row r="3670" spans="54:78" x14ac:dyDescent="0.3">
      <c r="BB3670" s="105" t="e">
        <f>VLOOKUP(C3670,#REF!, 2,FALSE)</f>
        <v>#REF!</v>
      </c>
      <c r="BP3670" s="52" t="s">
        <v>8258</v>
      </c>
      <c r="BQ3670" s="52" t="s">
        <v>3059</v>
      </c>
      <c r="BR3670" s="52" t="s">
        <v>1128</v>
      </c>
      <c r="BX3670" s="52" t="s">
        <v>8258</v>
      </c>
      <c r="BY3670" s="52" t="s">
        <v>3059</v>
      </c>
      <c r="BZ3670" s="52" t="s">
        <v>1128</v>
      </c>
    </row>
    <row r="3671" spans="54:78" x14ac:dyDescent="0.3">
      <c r="BB3671" s="105" t="e">
        <f>VLOOKUP(C3671,#REF!, 2,FALSE)</f>
        <v>#REF!</v>
      </c>
      <c r="BP3671" s="52" t="s">
        <v>8259</v>
      </c>
      <c r="BQ3671" s="52" t="s">
        <v>3059</v>
      </c>
      <c r="BR3671" s="52" t="s">
        <v>3742</v>
      </c>
      <c r="BX3671" s="52" t="s">
        <v>8259</v>
      </c>
      <c r="BY3671" s="52" t="s">
        <v>3059</v>
      </c>
      <c r="BZ3671" s="52" t="s">
        <v>3742</v>
      </c>
    </row>
    <row r="3672" spans="54:78" x14ac:dyDescent="0.3">
      <c r="BB3672" s="105" t="e">
        <f>VLOOKUP(C3672,#REF!, 2,FALSE)</f>
        <v>#REF!</v>
      </c>
      <c r="BP3672" s="52" t="s">
        <v>1445</v>
      </c>
      <c r="BQ3672" s="52" t="s">
        <v>3059</v>
      </c>
      <c r="BR3672" s="52" t="s">
        <v>8261</v>
      </c>
      <c r="BX3672" s="52" t="s">
        <v>1445</v>
      </c>
      <c r="BY3672" s="52" t="s">
        <v>3059</v>
      </c>
      <c r="BZ3672" s="52" t="s">
        <v>8261</v>
      </c>
    </row>
    <row r="3673" spans="54:78" x14ac:dyDescent="0.3">
      <c r="BB3673" s="105" t="e">
        <f>VLOOKUP(C3673,#REF!, 2,FALSE)</f>
        <v>#REF!</v>
      </c>
      <c r="BP3673" s="52" t="s">
        <v>1446</v>
      </c>
      <c r="BQ3673" s="52" t="s">
        <v>3223</v>
      </c>
      <c r="BR3673" s="52" t="s">
        <v>8262</v>
      </c>
      <c r="BX3673" s="52" t="s">
        <v>1446</v>
      </c>
      <c r="BY3673" s="52" t="s">
        <v>3223</v>
      </c>
      <c r="BZ3673" s="52" t="s">
        <v>8262</v>
      </c>
    </row>
    <row r="3674" spans="54:78" x14ac:dyDescent="0.3">
      <c r="BB3674" s="105" t="e">
        <f>VLOOKUP(C3674,#REF!, 2,FALSE)</f>
        <v>#REF!</v>
      </c>
      <c r="BP3674" s="52" t="s">
        <v>8263</v>
      </c>
      <c r="BQ3674" s="52" t="s">
        <v>2993</v>
      </c>
      <c r="BR3674" s="52" t="s">
        <v>2993</v>
      </c>
      <c r="BX3674" s="52" t="s">
        <v>8263</v>
      </c>
      <c r="BY3674" s="52" t="s">
        <v>2993</v>
      </c>
      <c r="BZ3674" s="52" t="s">
        <v>2993</v>
      </c>
    </row>
    <row r="3675" spans="54:78" x14ac:dyDescent="0.3">
      <c r="BB3675" s="105" t="e">
        <f>VLOOKUP(C3675,#REF!, 2,FALSE)</f>
        <v>#REF!</v>
      </c>
      <c r="BP3675" s="52" t="s">
        <v>8264</v>
      </c>
      <c r="BQ3675" s="52" t="s">
        <v>2993</v>
      </c>
      <c r="BR3675" s="52" t="s">
        <v>2993</v>
      </c>
      <c r="BX3675" s="52" t="s">
        <v>8264</v>
      </c>
      <c r="BY3675" s="52" t="s">
        <v>2993</v>
      </c>
      <c r="BZ3675" s="52" t="s">
        <v>2993</v>
      </c>
    </row>
    <row r="3676" spans="54:78" x14ac:dyDescent="0.3">
      <c r="BB3676" s="105" t="e">
        <f>VLOOKUP(C3676,#REF!, 2,FALSE)</f>
        <v>#REF!</v>
      </c>
      <c r="BP3676" s="52" t="s">
        <v>8265</v>
      </c>
      <c r="BQ3676" s="52" t="s">
        <v>1350</v>
      </c>
      <c r="BR3676" s="52" t="s">
        <v>8267</v>
      </c>
      <c r="BX3676" s="52" t="s">
        <v>8265</v>
      </c>
      <c r="BY3676" s="52" t="s">
        <v>1350</v>
      </c>
      <c r="BZ3676" s="52" t="s">
        <v>8267</v>
      </c>
    </row>
    <row r="3677" spans="54:78" x14ac:dyDescent="0.3">
      <c r="BB3677" s="105" t="e">
        <f>VLOOKUP(C3677,#REF!, 2,FALSE)</f>
        <v>#REF!</v>
      </c>
      <c r="BP3677" s="52" t="s">
        <v>8268</v>
      </c>
      <c r="BQ3677" s="52" t="s">
        <v>2993</v>
      </c>
      <c r="BR3677" s="52" t="s">
        <v>2993</v>
      </c>
      <c r="BX3677" s="52" t="s">
        <v>8268</v>
      </c>
      <c r="BY3677" s="52" t="s">
        <v>2993</v>
      </c>
      <c r="BZ3677" s="52" t="s">
        <v>2993</v>
      </c>
    </row>
    <row r="3678" spans="54:78" x14ac:dyDescent="0.3">
      <c r="BB3678" s="105" t="e">
        <f>VLOOKUP(C3678,#REF!, 2,FALSE)</f>
        <v>#REF!</v>
      </c>
      <c r="BP3678" s="52" t="s">
        <v>8269</v>
      </c>
      <c r="BQ3678" s="52" t="s">
        <v>2993</v>
      </c>
      <c r="BR3678" s="52" t="s">
        <v>2993</v>
      </c>
      <c r="BX3678" s="52" t="s">
        <v>8269</v>
      </c>
      <c r="BY3678" s="52" t="s">
        <v>2993</v>
      </c>
      <c r="BZ3678" s="52" t="s">
        <v>2993</v>
      </c>
    </row>
    <row r="3679" spans="54:78" x14ac:dyDescent="0.3">
      <c r="BB3679" s="105" t="e">
        <f>VLOOKUP(C3679,#REF!, 2,FALSE)</f>
        <v>#REF!</v>
      </c>
      <c r="BP3679" s="52" t="s">
        <v>8271</v>
      </c>
      <c r="BQ3679" s="52" t="s">
        <v>2993</v>
      </c>
      <c r="BR3679" s="52" t="s">
        <v>2993</v>
      </c>
      <c r="BX3679" s="52" t="s">
        <v>8271</v>
      </c>
      <c r="BY3679" s="52" t="s">
        <v>2993</v>
      </c>
      <c r="BZ3679" s="52" t="s">
        <v>2993</v>
      </c>
    </row>
    <row r="3680" spans="54:78" x14ac:dyDescent="0.3">
      <c r="BB3680" s="105" t="e">
        <f>VLOOKUP(C3680,#REF!, 2,FALSE)</f>
        <v>#REF!</v>
      </c>
      <c r="BP3680" s="52" t="s">
        <v>8273</v>
      </c>
      <c r="BQ3680" s="52" t="s">
        <v>1350</v>
      </c>
      <c r="BR3680" s="52" t="s">
        <v>8274</v>
      </c>
      <c r="BX3680" s="52" t="s">
        <v>8273</v>
      </c>
      <c r="BY3680" s="52" t="s">
        <v>1350</v>
      </c>
      <c r="BZ3680" s="52" t="s">
        <v>8274</v>
      </c>
    </row>
    <row r="3681" spans="54:78" x14ac:dyDescent="0.3">
      <c r="BB3681" s="105" t="e">
        <f>VLOOKUP(C3681,#REF!, 2,FALSE)</f>
        <v>#REF!</v>
      </c>
      <c r="BP3681" s="52" t="s">
        <v>8275</v>
      </c>
      <c r="BQ3681" s="52" t="s">
        <v>2993</v>
      </c>
      <c r="BR3681" s="52" t="s">
        <v>2993</v>
      </c>
      <c r="BX3681" s="52" t="s">
        <v>8275</v>
      </c>
      <c r="BY3681" s="52" t="s">
        <v>2993</v>
      </c>
      <c r="BZ3681" s="52" t="s">
        <v>2993</v>
      </c>
    </row>
    <row r="3682" spans="54:78" x14ac:dyDescent="0.3">
      <c r="BB3682" s="105" t="e">
        <f>VLOOKUP(C3682,#REF!, 2,FALSE)</f>
        <v>#REF!</v>
      </c>
      <c r="BP3682" s="52" t="s">
        <v>8276</v>
      </c>
      <c r="BQ3682" s="52" t="s">
        <v>2993</v>
      </c>
      <c r="BR3682" s="52" t="s">
        <v>2993</v>
      </c>
      <c r="BX3682" s="52" t="s">
        <v>8276</v>
      </c>
      <c r="BY3682" s="52" t="s">
        <v>2993</v>
      </c>
      <c r="BZ3682" s="52" t="s">
        <v>2993</v>
      </c>
    </row>
    <row r="3683" spans="54:78" x14ac:dyDescent="0.3">
      <c r="BB3683" s="105" t="e">
        <f>VLOOKUP(C3683,#REF!, 2,FALSE)</f>
        <v>#REF!</v>
      </c>
      <c r="BP3683" s="52" t="s">
        <v>8278</v>
      </c>
      <c r="BQ3683" s="52" t="s">
        <v>1699</v>
      </c>
      <c r="BR3683" s="52" t="s">
        <v>8281</v>
      </c>
      <c r="BX3683" s="52" t="s">
        <v>8278</v>
      </c>
      <c r="BY3683" s="52" t="s">
        <v>1699</v>
      </c>
      <c r="BZ3683" s="52" t="s">
        <v>8281</v>
      </c>
    </row>
    <row r="3684" spans="54:78" x14ac:dyDescent="0.3">
      <c r="BB3684" s="105" t="e">
        <f>VLOOKUP(C3684,#REF!, 2,FALSE)</f>
        <v>#REF!</v>
      </c>
      <c r="BP3684" s="52" t="s">
        <v>8282</v>
      </c>
      <c r="BQ3684" s="52" t="s">
        <v>2993</v>
      </c>
      <c r="BR3684" s="52" t="s">
        <v>2993</v>
      </c>
      <c r="BX3684" s="52" t="s">
        <v>8282</v>
      </c>
      <c r="BY3684" s="52" t="s">
        <v>2993</v>
      </c>
      <c r="BZ3684" s="52" t="s">
        <v>2993</v>
      </c>
    </row>
    <row r="3685" spans="54:78" x14ac:dyDescent="0.3">
      <c r="BB3685" s="105" t="e">
        <f>VLOOKUP(C3685,#REF!, 2,FALSE)</f>
        <v>#REF!</v>
      </c>
      <c r="BP3685" s="52" t="s">
        <v>8283</v>
      </c>
      <c r="BQ3685" s="52" t="s">
        <v>2993</v>
      </c>
      <c r="BR3685" s="52" t="s">
        <v>2993</v>
      </c>
      <c r="BX3685" s="52" t="s">
        <v>8283</v>
      </c>
      <c r="BY3685" s="52" t="s">
        <v>2993</v>
      </c>
      <c r="BZ3685" s="52" t="s">
        <v>2993</v>
      </c>
    </row>
    <row r="3686" spans="54:78" x14ac:dyDescent="0.3">
      <c r="BB3686" s="105" t="e">
        <f>VLOOKUP(C3686,#REF!, 2,FALSE)</f>
        <v>#REF!</v>
      </c>
      <c r="BP3686" s="52" t="s">
        <v>8284</v>
      </c>
      <c r="BQ3686" s="52" t="s">
        <v>1504</v>
      </c>
      <c r="BR3686" s="52" t="s">
        <v>6293</v>
      </c>
      <c r="BX3686" s="52" t="s">
        <v>8284</v>
      </c>
      <c r="BY3686" s="52" t="s">
        <v>1504</v>
      </c>
      <c r="BZ3686" s="52" t="s">
        <v>6293</v>
      </c>
    </row>
    <row r="3687" spans="54:78" x14ac:dyDescent="0.3">
      <c r="BB3687" s="105" t="e">
        <f>VLOOKUP(C3687,#REF!, 2,FALSE)</f>
        <v>#REF!</v>
      </c>
      <c r="BP3687" s="52" t="s">
        <v>8286</v>
      </c>
      <c r="BQ3687" s="52" t="s">
        <v>2993</v>
      </c>
      <c r="BR3687" s="52" t="s">
        <v>2993</v>
      </c>
      <c r="BX3687" s="52" t="s">
        <v>8286</v>
      </c>
      <c r="BY3687" s="52" t="s">
        <v>2993</v>
      </c>
      <c r="BZ3687" s="52" t="s">
        <v>2993</v>
      </c>
    </row>
    <row r="3688" spans="54:78" x14ac:dyDescent="0.3">
      <c r="BB3688" s="105" t="e">
        <f>VLOOKUP(C3688,#REF!, 2,FALSE)</f>
        <v>#REF!</v>
      </c>
      <c r="BP3688" s="52" t="s">
        <v>8289</v>
      </c>
      <c r="BQ3688" s="52" t="s">
        <v>2993</v>
      </c>
      <c r="BR3688" s="52" t="s">
        <v>2993</v>
      </c>
      <c r="BX3688" s="52" t="s">
        <v>8289</v>
      </c>
      <c r="BY3688" s="52" t="s">
        <v>2993</v>
      </c>
      <c r="BZ3688" s="52" t="s">
        <v>2993</v>
      </c>
    </row>
    <row r="3689" spans="54:78" x14ac:dyDescent="0.3">
      <c r="BB3689" s="105" t="e">
        <f>VLOOKUP(C3689,#REF!, 2,FALSE)</f>
        <v>#REF!</v>
      </c>
      <c r="BP3689" s="52" t="s">
        <v>8290</v>
      </c>
      <c r="BQ3689" s="52" t="s">
        <v>2993</v>
      </c>
      <c r="BR3689" s="52" t="s">
        <v>2993</v>
      </c>
      <c r="BX3689" s="52" t="s">
        <v>8290</v>
      </c>
      <c r="BY3689" s="52" t="s">
        <v>2993</v>
      </c>
      <c r="BZ3689" s="52" t="s">
        <v>2993</v>
      </c>
    </row>
    <row r="3690" spans="54:78" x14ac:dyDescent="0.3">
      <c r="BB3690" s="105" t="e">
        <f>VLOOKUP(C3690,#REF!, 2,FALSE)</f>
        <v>#REF!</v>
      </c>
      <c r="BP3690" s="52" t="s">
        <v>8292</v>
      </c>
      <c r="BQ3690" s="52" t="s">
        <v>2993</v>
      </c>
      <c r="BR3690" s="52" t="s">
        <v>8293</v>
      </c>
      <c r="BX3690" s="52" t="s">
        <v>8292</v>
      </c>
      <c r="BY3690" s="52" t="s">
        <v>2993</v>
      </c>
      <c r="BZ3690" s="52" t="s">
        <v>8293</v>
      </c>
    </row>
    <row r="3691" spans="54:78" x14ac:dyDescent="0.3">
      <c r="BB3691" s="105" t="e">
        <f>VLOOKUP(C3691,#REF!, 2,FALSE)</f>
        <v>#REF!</v>
      </c>
      <c r="BP3691" s="52" t="s">
        <v>8294</v>
      </c>
      <c r="BQ3691" s="52" t="s">
        <v>2993</v>
      </c>
      <c r="BR3691" s="52" t="s">
        <v>2993</v>
      </c>
      <c r="BX3691" s="52" t="s">
        <v>8294</v>
      </c>
      <c r="BY3691" s="52" t="s">
        <v>2993</v>
      </c>
      <c r="BZ3691" s="52" t="s">
        <v>2993</v>
      </c>
    </row>
    <row r="3692" spans="54:78" x14ac:dyDescent="0.3">
      <c r="BB3692" s="105" t="e">
        <f>VLOOKUP(C3692,#REF!, 2,FALSE)</f>
        <v>#REF!</v>
      </c>
      <c r="BP3692" s="52" t="s">
        <v>8295</v>
      </c>
      <c r="BQ3692" s="52" t="s">
        <v>2993</v>
      </c>
      <c r="BR3692" s="52" t="s">
        <v>2993</v>
      </c>
      <c r="BX3692" s="52" t="s">
        <v>8295</v>
      </c>
      <c r="BY3692" s="52" t="s">
        <v>2993</v>
      </c>
      <c r="BZ3692" s="52" t="s">
        <v>2993</v>
      </c>
    </row>
    <row r="3693" spans="54:78" x14ac:dyDescent="0.3">
      <c r="BB3693" s="105" t="e">
        <f>VLOOKUP(C3693,#REF!, 2,FALSE)</f>
        <v>#REF!</v>
      </c>
      <c r="BP3693" s="52" t="s">
        <v>8297</v>
      </c>
      <c r="BQ3693" s="52" t="s">
        <v>17035</v>
      </c>
      <c r="BR3693" s="52" t="s">
        <v>8298</v>
      </c>
      <c r="BX3693" s="52" t="s">
        <v>8297</v>
      </c>
      <c r="BY3693" s="52" t="s">
        <v>17035</v>
      </c>
      <c r="BZ3693" s="52" t="s">
        <v>8298</v>
      </c>
    </row>
    <row r="3694" spans="54:78" x14ac:dyDescent="0.3">
      <c r="BB3694" s="105" t="e">
        <f>VLOOKUP(C3694,#REF!, 2,FALSE)</f>
        <v>#REF!</v>
      </c>
      <c r="BP3694" s="52" t="s">
        <v>8299</v>
      </c>
      <c r="BQ3694" s="52" t="s">
        <v>2993</v>
      </c>
      <c r="BR3694" s="52" t="s">
        <v>2993</v>
      </c>
      <c r="BX3694" s="52" t="s">
        <v>8299</v>
      </c>
      <c r="BY3694" s="52" t="s">
        <v>2993</v>
      </c>
      <c r="BZ3694" s="52" t="s">
        <v>2993</v>
      </c>
    </row>
    <row r="3695" spans="54:78" x14ac:dyDescent="0.3">
      <c r="BB3695" s="105" t="e">
        <f>VLOOKUP(C3695,#REF!, 2,FALSE)</f>
        <v>#REF!</v>
      </c>
      <c r="BP3695" s="52" t="s">
        <v>8300</v>
      </c>
      <c r="BQ3695" s="52" t="s">
        <v>2993</v>
      </c>
      <c r="BR3695" s="52" t="s">
        <v>2993</v>
      </c>
      <c r="BX3695" s="52" t="s">
        <v>8300</v>
      </c>
      <c r="BY3695" s="52" t="s">
        <v>2993</v>
      </c>
      <c r="BZ3695" s="52" t="s">
        <v>2993</v>
      </c>
    </row>
    <row r="3696" spans="54:78" x14ac:dyDescent="0.3">
      <c r="BB3696" s="105" t="e">
        <f>VLOOKUP(C3696,#REF!, 2,FALSE)</f>
        <v>#REF!</v>
      </c>
      <c r="BP3696" s="52" t="s">
        <v>8302</v>
      </c>
      <c r="BQ3696" s="52" t="s">
        <v>2993</v>
      </c>
      <c r="BR3696" s="52" t="s">
        <v>2993</v>
      </c>
      <c r="BX3696" s="52" t="s">
        <v>8302</v>
      </c>
      <c r="BY3696" s="52" t="s">
        <v>2993</v>
      </c>
      <c r="BZ3696" s="52" t="s">
        <v>2993</v>
      </c>
    </row>
    <row r="3697" spans="54:78" x14ac:dyDescent="0.3">
      <c r="BB3697" s="105" t="e">
        <f>VLOOKUP(C3697,#REF!, 2,FALSE)</f>
        <v>#REF!</v>
      </c>
      <c r="BP3697" s="52" t="s">
        <v>8304</v>
      </c>
      <c r="BQ3697" s="52" t="s">
        <v>2993</v>
      </c>
      <c r="BR3697" s="52" t="s">
        <v>2993</v>
      </c>
      <c r="BX3697" s="52" t="s">
        <v>8304</v>
      </c>
      <c r="BY3697" s="52" t="s">
        <v>2993</v>
      </c>
      <c r="BZ3697" s="52" t="s">
        <v>2993</v>
      </c>
    </row>
    <row r="3698" spans="54:78" x14ac:dyDescent="0.3">
      <c r="BB3698" s="105" t="e">
        <f>VLOOKUP(C3698,#REF!, 2,FALSE)</f>
        <v>#REF!</v>
      </c>
      <c r="BP3698" s="52" t="s">
        <v>8305</v>
      </c>
      <c r="BQ3698" s="52" t="s">
        <v>2993</v>
      </c>
      <c r="BR3698" s="52" t="s">
        <v>2993</v>
      </c>
      <c r="BX3698" s="52" t="s">
        <v>8305</v>
      </c>
      <c r="BY3698" s="52" t="s">
        <v>2993</v>
      </c>
      <c r="BZ3698" s="52" t="s">
        <v>2993</v>
      </c>
    </row>
    <row r="3699" spans="54:78" x14ac:dyDescent="0.3">
      <c r="BB3699" s="105" t="e">
        <f>VLOOKUP(C3699,#REF!, 2,FALSE)</f>
        <v>#REF!</v>
      </c>
      <c r="BP3699" s="52" t="s">
        <v>463</v>
      </c>
      <c r="BQ3699" s="52" t="s">
        <v>2993</v>
      </c>
      <c r="BR3699" s="52" t="s">
        <v>2993</v>
      </c>
      <c r="BX3699" s="52" t="s">
        <v>463</v>
      </c>
      <c r="BY3699" s="52" t="s">
        <v>2993</v>
      </c>
      <c r="BZ3699" s="52" t="s">
        <v>2993</v>
      </c>
    </row>
    <row r="3700" spans="54:78" x14ac:dyDescent="0.3">
      <c r="BB3700" s="105" t="e">
        <f>VLOOKUP(C3700,#REF!, 2,FALSE)</f>
        <v>#REF!</v>
      </c>
      <c r="BP3700" s="52" t="s">
        <v>8306</v>
      </c>
      <c r="BQ3700" s="52" t="s">
        <v>870</v>
      </c>
      <c r="BR3700" s="52" t="s">
        <v>2800</v>
      </c>
      <c r="BX3700" s="52" t="s">
        <v>8306</v>
      </c>
      <c r="BY3700" s="52" t="s">
        <v>870</v>
      </c>
      <c r="BZ3700" s="52" t="s">
        <v>2800</v>
      </c>
    </row>
    <row r="3701" spans="54:78" x14ac:dyDescent="0.3">
      <c r="BB3701" s="105" t="e">
        <f>VLOOKUP(C3701,#REF!, 2,FALSE)</f>
        <v>#REF!</v>
      </c>
      <c r="BP3701" s="52" t="s">
        <v>8307</v>
      </c>
      <c r="BQ3701" s="52" t="s">
        <v>2993</v>
      </c>
      <c r="BR3701" s="52" t="s">
        <v>2993</v>
      </c>
      <c r="BX3701" s="52" t="s">
        <v>8307</v>
      </c>
      <c r="BY3701" s="52" t="s">
        <v>2993</v>
      </c>
      <c r="BZ3701" s="52" t="s">
        <v>2993</v>
      </c>
    </row>
    <row r="3702" spans="54:78" x14ac:dyDescent="0.3">
      <c r="BB3702" s="105" t="e">
        <f>VLOOKUP(C3702,#REF!, 2,FALSE)</f>
        <v>#REF!</v>
      </c>
      <c r="BP3702" s="52" t="s">
        <v>8308</v>
      </c>
      <c r="BQ3702" s="52" t="s">
        <v>2993</v>
      </c>
      <c r="BR3702" s="52" t="s">
        <v>8309</v>
      </c>
      <c r="BX3702" s="52" t="s">
        <v>8308</v>
      </c>
      <c r="BY3702" s="52" t="s">
        <v>2993</v>
      </c>
      <c r="BZ3702" s="52" t="s">
        <v>8309</v>
      </c>
    </row>
    <row r="3703" spans="54:78" x14ac:dyDescent="0.3">
      <c r="BB3703" s="105" t="e">
        <f>VLOOKUP(C3703,#REF!, 2,FALSE)</f>
        <v>#REF!</v>
      </c>
      <c r="BP3703" s="52" t="s">
        <v>8310</v>
      </c>
      <c r="BQ3703" s="52" t="s">
        <v>2993</v>
      </c>
      <c r="BR3703" s="52" t="s">
        <v>8311</v>
      </c>
      <c r="BX3703" s="52" t="s">
        <v>8310</v>
      </c>
      <c r="BY3703" s="52" t="s">
        <v>2993</v>
      </c>
      <c r="BZ3703" s="52" t="s">
        <v>8311</v>
      </c>
    </row>
    <row r="3704" spans="54:78" x14ac:dyDescent="0.3">
      <c r="BB3704" s="105" t="e">
        <f>VLOOKUP(C3704,#REF!, 2,FALSE)</f>
        <v>#REF!</v>
      </c>
      <c r="BP3704" s="52" t="s">
        <v>8312</v>
      </c>
      <c r="BQ3704" s="52" t="s">
        <v>2993</v>
      </c>
      <c r="BR3704" s="52" t="s">
        <v>2993</v>
      </c>
      <c r="BX3704" s="52" t="s">
        <v>8312</v>
      </c>
      <c r="BY3704" s="52" t="s">
        <v>2993</v>
      </c>
      <c r="BZ3704" s="52" t="s">
        <v>2993</v>
      </c>
    </row>
    <row r="3705" spans="54:78" x14ac:dyDescent="0.3">
      <c r="BB3705" s="105" t="e">
        <f>VLOOKUP(C3705,#REF!, 2,FALSE)</f>
        <v>#REF!</v>
      </c>
      <c r="BP3705" s="52" t="s">
        <v>1447</v>
      </c>
      <c r="BQ3705" s="52" t="s">
        <v>2993</v>
      </c>
      <c r="BR3705" s="52" t="s">
        <v>3966</v>
      </c>
      <c r="BX3705" s="52" t="s">
        <v>1447</v>
      </c>
      <c r="BY3705" s="52" t="s">
        <v>2993</v>
      </c>
      <c r="BZ3705" s="52" t="s">
        <v>3966</v>
      </c>
    </row>
    <row r="3706" spans="54:78" x14ac:dyDescent="0.3">
      <c r="BB3706" s="105" t="e">
        <f>VLOOKUP(C3706,#REF!, 2,FALSE)</f>
        <v>#REF!</v>
      </c>
      <c r="BP3706" s="52" t="s">
        <v>8313</v>
      </c>
      <c r="BQ3706" s="52" t="s">
        <v>2993</v>
      </c>
      <c r="BR3706" s="52" t="s">
        <v>8314</v>
      </c>
      <c r="BX3706" s="52" t="s">
        <v>8313</v>
      </c>
      <c r="BY3706" s="52" t="s">
        <v>2993</v>
      </c>
      <c r="BZ3706" s="52" t="s">
        <v>8314</v>
      </c>
    </row>
    <row r="3707" spans="54:78" x14ac:dyDescent="0.3">
      <c r="BB3707" s="105" t="e">
        <f>VLOOKUP(C3707,#REF!, 2,FALSE)</f>
        <v>#REF!</v>
      </c>
      <c r="BP3707" s="52" t="s">
        <v>8315</v>
      </c>
      <c r="BQ3707" s="52" t="s">
        <v>2993</v>
      </c>
      <c r="BR3707" s="52" t="s">
        <v>8317</v>
      </c>
      <c r="BX3707" s="52" t="s">
        <v>8315</v>
      </c>
      <c r="BY3707" s="52" t="s">
        <v>2993</v>
      </c>
      <c r="BZ3707" s="52" t="s">
        <v>8317</v>
      </c>
    </row>
    <row r="3708" spans="54:78" x14ac:dyDescent="0.3">
      <c r="BB3708" s="105" t="e">
        <f>VLOOKUP(C3708,#REF!, 2,FALSE)</f>
        <v>#REF!</v>
      </c>
      <c r="BP3708" s="52" t="s">
        <v>8318</v>
      </c>
      <c r="BQ3708" s="52" t="s">
        <v>2993</v>
      </c>
      <c r="BR3708" s="52" t="s">
        <v>2993</v>
      </c>
      <c r="BX3708" s="52" t="s">
        <v>8318</v>
      </c>
      <c r="BY3708" s="52" t="s">
        <v>2993</v>
      </c>
      <c r="BZ3708" s="52" t="s">
        <v>2993</v>
      </c>
    </row>
    <row r="3709" spans="54:78" x14ac:dyDescent="0.3">
      <c r="BB3709" s="105" t="e">
        <f>VLOOKUP(C3709,#REF!, 2,FALSE)</f>
        <v>#REF!</v>
      </c>
      <c r="BP3709" s="52" t="s">
        <v>8320</v>
      </c>
      <c r="BQ3709" s="52" t="s">
        <v>2993</v>
      </c>
      <c r="BR3709" s="52" t="s">
        <v>8321</v>
      </c>
      <c r="BX3709" s="52" t="s">
        <v>8320</v>
      </c>
      <c r="BY3709" s="52" t="s">
        <v>2993</v>
      </c>
      <c r="BZ3709" s="52" t="s">
        <v>8321</v>
      </c>
    </row>
    <row r="3710" spans="54:78" x14ac:dyDescent="0.3">
      <c r="BB3710" s="105" t="e">
        <f>VLOOKUP(C3710,#REF!, 2,FALSE)</f>
        <v>#REF!</v>
      </c>
      <c r="BP3710" s="52" t="s">
        <v>8322</v>
      </c>
      <c r="BQ3710" s="52" t="s">
        <v>2993</v>
      </c>
      <c r="BR3710" s="52" t="s">
        <v>4274</v>
      </c>
      <c r="BX3710" s="52" t="s">
        <v>8322</v>
      </c>
      <c r="BY3710" s="52" t="s">
        <v>2993</v>
      </c>
      <c r="BZ3710" s="52" t="s">
        <v>4274</v>
      </c>
    </row>
    <row r="3711" spans="54:78" x14ac:dyDescent="0.3">
      <c r="BB3711" s="105" t="e">
        <f>VLOOKUP(C3711,#REF!, 2,FALSE)</f>
        <v>#REF!</v>
      </c>
      <c r="BP3711" s="52" t="s">
        <v>1448</v>
      </c>
      <c r="BQ3711" s="52" t="s">
        <v>2993</v>
      </c>
      <c r="BR3711" s="52" t="s">
        <v>8324</v>
      </c>
      <c r="BX3711" s="52" t="s">
        <v>1448</v>
      </c>
      <c r="BY3711" s="52" t="s">
        <v>2993</v>
      </c>
      <c r="BZ3711" s="52" t="s">
        <v>8324</v>
      </c>
    </row>
    <row r="3712" spans="54:78" x14ac:dyDescent="0.3">
      <c r="BB3712" s="105" t="e">
        <f>VLOOKUP(C3712,#REF!, 2,FALSE)</f>
        <v>#REF!</v>
      </c>
      <c r="BP3712" s="52" t="s">
        <v>1449</v>
      </c>
      <c r="BQ3712" s="52" t="s">
        <v>2993</v>
      </c>
      <c r="BR3712" s="52" t="s">
        <v>2993</v>
      </c>
      <c r="BX3712" s="52" t="s">
        <v>1449</v>
      </c>
      <c r="BY3712" s="52" t="s">
        <v>2993</v>
      </c>
      <c r="BZ3712" s="52" t="s">
        <v>2993</v>
      </c>
    </row>
    <row r="3713" spans="54:78" x14ac:dyDescent="0.3">
      <c r="BB3713" s="105" t="e">
        <f>VLOOKUP(C3713,#REF!, 2,FALSE)</f>
        <v>#REF!</v>
      </c>
      <c r="BP3713" s="52" t="s">
        <v>8325</v>
      </c>
      <c r="BQ3713" s="52" t="s">
        <v>2993</v>
      </c>
      <c r="BR3713" s="52" t="s">
        <v>7199</v>
      </c>
      <c r="BX3713" s="52" t="s">
        <v>8325</v>
      </c>
      <c r="BY3713" s="52" t="s">
        <v>2993</v>
      </c>
      <c r="BZ3713" s="52" t="s">
        <v>7199</v>
      </c>
    </row>
    <row r="3714" spans="54:78" x14ac:dyDescent="0.3">
      <c r="BB3714" s="105" t="e">
        <f>VLOOKUP(C3714,#REF!, 2,FALSE)</f>
        <v>#REF!</v>
      </c>
      <c r="BP3714" s="52" t="s">
        <v>8326</v>
      </c>
      <c r="BQ3714" s="52" t="s">
        <v>1350</v>
      </c>
      <c r="BR3714" s="52" t="s">
        <v>644</v>
      </c>
      <c r="BX3714" s="52" t="s">
        <v>8326</v>
      </c>
      <c r="BY3714" s="52" t="s">
        <v>1350</v>
      </c>
      <c r="BZ3714" s="52" t="s">
        <v>644</v>
      </c>
    </row>
    <row r="3715" spans="54:78" x14ac:dyDescent="0.3">
      <c r="BB3715" s="105" t="e">
        <f>VLOOKUP(C3715,#REF!, 2,FALSE)</f>
        <v>#REF!</v>
      </c>
      <c r="BP3715" s="52" t="s">
        <v>8328</v>
      </c>
      <c r="BQ3715" s="52" t="s">
        <v>2993</v>
      </c>
      <c r="BR3715" s="52" t="s">
        <v>8329</v>
      </c>
      <c r="BX3715" s="52" t="s">
        <v>8328</v>
      </c>
      <c r="BY3715" s="52" t="s">
        <v>2993</v>
      </c>
      <c r="BZ3715" s="52" t="s">
        <v>8329</v>
      </c>
    </row>
    <row r="3716" spans="54:78" x14ac:dyDescent="0.3">
      <c r="BB3716" s="105" t="e">
        <f>VLOOKUP(C3716,#REF!, 2,FALSE)</f>
        <v>#REF!</v>
      </c>
      <c r="BP3716" s="52" t="s">
        <v>8331</v>
      </c>
      <c r="BQ3716" s="52" t="s">
        <v>2993</v>
      </c>
      <c r="BR3716" s="52" t="s">
        <v>6460</v>
      </c>
      <c r="BX3716" s="52" t="s">
        <v>8331</v>
      </c>
      <c r="BY3716" s="52" t="s">
        <v>2993</v>
      </c>
      <c r="BZ3716" s="52" t="s">
        <v>6460</v>
      </c>
    </row>
    <row r="3717" spans="54:78" x14ac:dyDescent="0.3">
      <c r="BB3717" s="105" t="e">
        <f>VLOOKUP(C3717,#REF!, 2,FALSE)</f>
        <v>#REF!</v>
      </c>
      <c r="BP3717" s="52" t="s">
        <v>8332</v>
      </c>
      <c r="BQ3717" s="52" t="s">
        <v>2993</v>
      </c>
      <c r="BR3717" s="52" t="s">
        <v>2993</v>
      </c>
      <c r="BX3717" s="52" t="s">
        <v>8332</v>
      </c>
      <c r="BY3717" s="52" t="s">
        <v>2993</v>
      </c>
      <c r="BZ3717" s="52" t="s">
        <v>2993</v>
      </c>
    </row>
    <row r="3718" spans="54:78" x14ac:dyDescent="0.3">
      <c r="BB3718" s="105" t="e">
        <f>VLOOKUP(C3718,#REF!, 2,FALSE)</f>
        <v>#REF!</v>
      </c>
      <c r="BP3718" s="52" t="s">
        <v>8333</v>
      </c>
      <c r="BQ3718" s="52" t="s">
        <v>2993</v>
      </c>
      <c r="BR3718" s="52" t="s">
        <v>2993</v>
      </c>
      <c r="BX3718" s="52" t="s">
        <v>8333</v>
      </c>
      <c r="BY3718" s="52" t="s">
        <v>2993</v>
      </c>
      <c r="BZ3718" s="52" t="s">
        <v>2993</v>
      </c>
    </row>
    <row r="3719" spans="54:78" x14ac:dyDescent="0.3">
      <c r="BB3719" s="105" t="e">
        <f>VLOOKUP(C3719,#REF!, 2,FALSE)</f>
        <v>#REF!</v>
      </c>
      <c r="BP3719" s="52" t="s">
        <v>8334</v>
      </c>
      <c r="BQ3719" s="52" t="s">
        <v>2993</v>
      </c>
      <c r="BR3719" s="52" t="s">
        <v>2993</v>
      </c>
      <c r="BX3719" s="52" t="s">
        <v>8334</v>
      </c>
      <c r="BY3719" s="52" t="s">
        <v>2993</v>
      </c>
      <c r="BZ3719" s="52" t="s">
        <v>2993</v>
      </c>
    </row>
    <row r="3720" spans="54:78" x14ac:dyDescent="0.3">
      <c r="BB3720" s="105" t="e">
        <f>VLOOKUP(C3720,#REF!, 2,FALSE)</f>
        <v>#REF!</v>
      </c>
      <c r="BP3720" s="52" t="s">
        <v>8335</v>
      </c>
      <c r="BQ3720" s="52" t="s">
        <v>2993</v>
      </c>
      <c r="BR3720" s="52" t="s">
        <v>2993</v>
      </c>
      <c r="BX3720" s="52" t="s">
        <v>8335</v>
      </c>
      <c r="BY3720" s="52" t="s">
        <v>2993</v>
      </c>
      <c r="BZ3720" s="52" t="s">
        <v>2993</v>
      </c>
    </row>
    <row r="3721" spans="54:78" x14ac:dyDescent="0.3">
      <c r="BB3721" s="105" t="e">
        <f>VLOOKUP(C3721,#REF!, 2,FALSE)</f>
        <v>#REF!</v>
      </c>
      <c r="BP3721" s="52" t="s">
        <v>8336</v>
      </c>
      <c r="BQ3721" s="52" t="s">
        <v>2993</v>
      </c>
      <c r="BR3721" s="52" t="s">
        <v>2993</v>
      </c>
      <c r="BX3721" s="52" t="s">
        <v>8336</v>
      </c>
      <c r="BY3721" s="52" t="s">
        <v>2993</v>
      </c>
      <c r="BZ3721" s="52" t="s">
        <v>2993</v>
      </c>
    </row>
    <row r="3722" spans="54:78" x14ac:dyDescent="0.3">
      <c r="BB3722" s="105" t="e">
        <f>VLOOKUP(C3722,#REF!, 2,FALSE)</f>
        <v>#REF!</v>
      </c>
      <c r="BP3722" s="52" t="s">
        <v>8337</v>
      </c>
      <c r="BQ3722" s="52" t="s">
        <v>2993</v>
      </c>
      <c r="BR3722" s="52" t="s">
        <v>2993</v>
      </c>
      <c r="BX3722" s="52" t="s">
        <v>8337</v>
      </c>
      <c r="BY3722" s="52" t="s">
        <v>2993</v>
      </c>
      <c r="BZ3722" s="52" t="s">
        <v>2993</v>
      </c>
    </row>
    <row r="3723" spans="54:78" x14ac:dyDescent="0.3">
      <c r="BB3723" s="105" t="e">
        <f>VLOOKUP(C3723,#REF!, 2,FALSE)</f>
        <v>#REF!</v>
      </c>
      <c r="BP3723" s="52" t="s">
        <v>8338</v>
      </c>
      <c r="BQ3723" s="52" t="s">
        <v>2993</v>
      </c>
      <c r="BR3723" s="52" t="s">
        <v>2993</v>
      </c>
      <c r="BX3723" s="52" t="s">
        <v>8338</v>
      </c>
      <c r="BY3723" s="52" t="s">
        <v>2993</v>
      </c>
      <c r="BZ3723" s="52" t="s">
        <v>2993</v>
      </c>
    </row>
    <row r="3724" spans="54:78" x14ac:dyDescent="0.3">
      <c r="BB3724" s="105" t="e">
        <f>VLOOKUP(C3724,#REF!, 2,FALSE)</f>
        <v>#REF!</v>
      </c>
      <c r="BP3724" s="52" t="s">
        <v>8339</v>
      </c>
      <c r="BQ3724" s="52" t="s">
        <v>2993</v>
      </c>
      <c r="BR3724" s="52" t="s">
        <v>8340</v>
      </c>
      <c r="BX3724" s="52" t="s">
        <v>8339</v>
      </c>
      <c r="BY3724" s="52" t="s">
        <v>2993</v>
      </c>
      <c r="BZ3724" s="52" t="s">
        <v>8340</v>
      </c>
    </row>
    <row r="3725" spans="54:78" x14ac:dyDescent="0.3">
      <c r="BB3725" s="105" t="e">
        <f>VLOOKUP(C3725,#REF!, 2,FALSE)</f>
        <v>#REF!</v>
      </c>
      <c r="BP3725" s="52" t="s">
        <v>8341</v>
      </c>
      <c r="BQ3725" s="52" t="s">
        <v>2993</v>
      </c>
      <c r="BR3725" s="52" t="s">
        <v>2993</v>
      </c>
      <c r="BX3725" s="52" t="s">
        <v>8341</v>
      </c>
      <c r="BY3725" s="52" t="s">
        <v>2993</v>
      </c>
      <c r="BZ3725" s="52" t="s">
        <v>2993</v>
      </c>
    </row>
    <row r="3726" spans="54:78" x14ac:dyDescent="0.3">
      <c r="BB3726" s="105" t="e">
        <f>VLOOKUP(C3726,#REF!, 2,FALSE)</f>
        <v>#REF!</v>
      </c>
      <c r="BP3726" s="52" t="s">
        <v>1454</v>
      </c>
      <c r="BQ3726" s="52" t="s">
        <v>2993</v>
      </c>
      <c r="BR3726" s="52" t="s">
        <v>7925</v>
      </c>
      <c r="BX3726" s="52" t="s">
        <v>1454</v>
      </c>
      <c r="BY3726" s="52" t="s">
        <v>2993</v>
      </c>
      <c r="BZ3726" s="52" t="s">
        <v>7925</v>
      </c>
    </row>
    <row r="3727" spans="54:78" x14ac:dyDescent="0.3">
      <c r="BB3727" s="105" t="e">
        <f>VLOOKUP(C3727,#REF!, 2,FALSE)</f>
        <v>#REF!</v>
      </c>
      <c r="BP3727" s="52" t="s">
        <v>8343</v>
      </c>
      <c r="BQ3727" s="52" t="s">
        <v>2993</v>
      </c>
      <c r="BR3727" s="52" t="s">
        <v>8344</v>
      </c>
      <c r="BX3727" s="52" t="s">
        <v>8343</v>
      </c>
      <c r="BY3727" s="52" t="s">
        <v>2993</v>
      </c>
      <c r="BZ3727" s="52" t="s">
        <v>8344</v>
      </c>
    </row>
    <row r="3728" spans="54:78" x14ac:dyDescent="0.3">
      <c r="BB3728" s="105" t="e">
        <f>VLOOKUP(C3728,#REF!, 2,FALSE)</f>
        <v>#REF!</v>
      </c>
      <c r="BP3728" s="52" t="s">
        <v>8345</v>
      </c>
      <c r="BQ3728" s="52" t="s">
        <v>2993</v>
      </c>
      <c r="BR3728" s="52" t="s">
        <v>8346</v>
      </c>
      <c r="BX3728" s="52" t="s">
        <v>8345</v>
      </c>
      <c r="BY3728" s="52" t="s">
        <v>2993</v>
      </c>
      <c r="BZ3728" s="52" t="s">
        <v>8346</v>
      </c>
    </row>
    <row r="3729" spans="54:78" x14ac:dyDescent="0.3">
      <c r="BB3729" s="105" t="e">
        <f>VLOOKUP(C3729,#REF!, 2,FALSE)</f>
        <v>#REF!</v>
      </c>
      <c r="BP3729" s="52" t="s">
        <v>8347</v>
      </c>
      <c r="BQ3729" s="52" t="s">
        <v>2993</v>
      </c>
      <c r="BR3729" s="52" t="s">
        <v>8349</v>
      </c>
      <c r="BX3729" s="52" t="s">
        <v>8347</v>
      </c>
      <c r="BY3729" s="52" t="s">
        <v>2993</v>
      </c>
      <c r="BZ3729" s="52" t="s">
        <v>8349</v>
      </c>
    </row>
    <row r="3730" spans="54:78" x14ac:dyDescent="0.3">
      <c r="BB3730" s="105" t="e">
        <f>VLOOKUP(C3730,#REF!, 2,FALSE)</f>
        <v>#REF!</v>
      </c>
      <c r="BP3730" s="52" t="s">
        <v>8350</v>
      </c>
      <c r="BQ3730" s="52" t="s">
        <v>2993</v>
      </c>
      <c r="BR3730" s="52" t="s">
        <v>8351</v>
      </c>
      <c r="BX3730" s="52" t="s">
        <v>8350</v>
      </c>
      <c r="BY3730" s="52" t="s">
        <v>2993</v>
      </c>
      <c r="BZ3730" s="52" t="s">
        <v>8351</v>
      </c>
    </row>
    <row r="3731" spans="54:78" x14ac:dyDescent="0.3">
      <c r="BB3731" s="105" t="e">
        <f>VLOOKUP(C3731,#REF!, 2,FALSE)</f>
        <v>#REF!</v>
      </c>
      <c r="BP3731" s="52" t="s">
        <v>8352</v>
      </c>
      <c r="BQ3731" s="52" t="s">
        <v>2993</v>
      </c>
      <c r="BR3731" s="52" t="s">
        <v>8353</v>
      </c>
      <c r="BX3731" s="52" t="s">
        <v>8352</v>
      </c>
      <c r="BY3731" s="52" t="s">
        <v>2993</v>
      </c>
      <c r="BZ3731" s="52" t="s">
        <v>8353</v>
      </c>
    </row>
    <row r="3732" spans="54:78" x14ac:dyDescent="0.3">
      <c r="BB3732" s="105" t="e">
        <f>VLOOKUP(C3732,#REF!, 2,FALSE)</f>
        <v>#REF!</v>
      </c>
      <c r="BP3732" s="52" t="s">
        <v>8354</v>
      </c>
      <c r="BQ3732" s="52" t="s">
        <v>2993</v>
      </c>
      <c r="BR3732" s="52" t="s">
        <v>8355</v>
      </c>
      <c r="BX3732" s="52" t="s">
        <v>8354</v>
      </c>
      <c r="BY3732" s="52" t="s">
        <v>2993</v>
      </c>
      <c r="BZ3732" s="52" t="s">
        <v>8355</v>
      </c>
    </row>
    <row r="3733" spans="54:78" x14ac:dyDescent="0.3">
      <c r="BB3733" s="105" t="e">
        <f>VLOOKUP(C3733,#REF!, 2,FALSE)</f>
        <v>#REF!</v>
      </c>
      <c r="BP3733" s="52" t="s">
        <v>8356</v>
      </c>
      <c r="BQ3733" s="52" t="s">
        <v>2993</v>
      </c>
      <c r="BR3733" s="52" t="s">
        <v>8357</v>
      </c>
      <c r="BX3733" s="52" t="s">
        <v>8356</v>
      </c>
      <c r="BY3733" s="52" t="s">
        <v>2993</v>
      </c>
      <c r="BZ3733" s="52" t="s">
        <v>8357</v>
      </c>
    </row>
    <row r="3734" spans="54:78" x14ac:dyDescent="0.3">
      <c r="BB3734" s="105" t="e">
        <f>VLOOKUP(C3734,#REF!, 2,FALSE)</f>
        <v>#REF!</v>
      </c>
      <c r="BP3734" s="52" t="s">
        <v>8358</v>
      </c>
      <c r="BQ3734" s="52" t="s">
        <v>2993</v>
      </c>
      <c r="BR3734" s="52" t="s">
        <v>8359</v>
      </c>
      <c r="BX3734" s="52" t="s">
        <v>8358</v>
      </c>
      <c r="BY3734" s="52" t="s">
        <v>2993</v>
      </c>
      <c r="BZ3734" s="52" t="s">
        <v>8359</v>
      </c>
    </row>
    <row r="3735" spans="54:78" x14ac:dyDescent="0.3">
      <c r="BB3735" s="105" t="e">
        <f>VLOOKUP(C3735,#REF!, 2,FALSE)</f>
        <v>#REF!</v>
      </c>
      <c r="BP3735" s="52" t="s">
        <v>8360</v>
      </c>
      <c r="BQ3735" s="52" t="s">
        <v>2993</v>
      </c>
      <c r="BR3735" s="52" t="s">
        <v>8361</v>
      </c>
      <c r="BX3735" s="52" t="s">
        <v>8360</v>
      </c>
      <c r="BY3735" s="52" t="s">
        <v>2993</v>
      </c>
      <c r="BZ3735" s="52" t="s">
        <v>8361</v>
      </c>
    </row>
    <row r="3736" spans="54:78" x14ac:dyDescent="0.3">
      <c r="BB3736" s="105" t="e">
        <f>VLOOKUP(C3736,#REF!, 2,FALSE)</f>
        <v>#REF!</v>
      </c>
      <c r="BP3736" s="52" t="s">
        <v>1455</v>
      </c>
      <c r="BQ3736" s="52" t="s">
        <v>2993</v>
      </c>
      <c r="BR3736" s="52" t="s">
        <v>8362</v>
      </c>
      <c r="BX3736" s="52" t="s">
        <v>1455</v>
      </c>
      <c r="BY3736" s="52" t="s">
        <v>2993</v>
      </c>
      <c r="BZ3736" s="52" t="s">
        <v>8362</v>
      </c>
    </row>
    <row r="3737" spans="54:78" x14ac:dyDescent="0.3">
      <c r="BB3737" s="105" t="e">
        <f>VLOOKUP(C3737,#REF!, 2,FALSE)</f>
        <v>#REF!</v>
      </c>
      <c r="BP3737" s="52" t="s">
        <v>8363</v>
      </c>
      <c r="BQ3737" s="52" t="s">
        <v>2993</v>
      </c>
      <c r="BR3737" s="52" t="s">
        <v>3200</v>
      </c>
      <c r="BX3737" s="52" t="s">
        <v>8363</v>
      </c>
      <c r="BY3737" s="52" t="s">
        <v>2993</v>
      </c>
      <c r="BZ3737" s="52" t="s">
        <v>3200</v>
      </c>
    </row>
    <row r="3738" spans="54:78" x14ac:dyDescent="0.3">
      <c r="BB3738" s="105" t="e">
        <f>VLOOKUP(C3738,#REF!, 2,FALSE)</f>
        <v>#REF!</v>
      </c>
      <c r="BP3738" s="52" t="s">
        <v>1457</v>
      </c>
      <c r="BQ3738" s="52" t="s">
        <v>2993</v>
      </c>
      <c r="BR3738" s="52" t="s">
        <v>8364</v>
      </c>
      <c r="BX3738" s="52" t="s">
        <v>1457</v>
      </c>
      <c r="BY3738" s="52" t="s">
        <v>2993</v>
      </c>
      <c r="BZ3738" s="52" t="s">
        <v>8364</v>
      </c>
    </row>
    <row r="3739" spans="54:78" x14ac:dyDescent="0.3">
      <c r="BB3739" s="105" t="e">
        <f>VLOOKUP(C3739,#REF!, 2,FALSE)</f>
        <v>#REF!</v>
      </c>
      <c r="BP3739" s="52" t="s">
        <v>8365</v>
      </c>
      <c r="BQ3739" s="52" t="s">
        <v>2993</v>
      </c>
      <c r="BR3739" s="52" t="s">
        <v>2993</v>
      </c>
      <c r="BX3739" s="52" t="s">
        <v>8365</v>
      </c>
      <c r="BY3739" s="52" t="s">
        <v>2993</v>
      </c>
      <c r="BZ3739" s="52" t="s">
        <v>2993</v>
      </c>
    </row>
    <row r="3740" spans="54:78" x14ac:dyDescent="0.3">
      <c r="BB3740" s="105" t="e">
        <f>VLOOKUP(C3740,#REF!, 2,FALSE)</f>
        <v>#REF!</v>
      </c>
      <c r="BP3740" s="52" t="s">
        <v>8366</v>
      </c>
      <c r="BQ3740" s="52" t="s">
        <v>2993</v>
      </c>
      <c r="BR3740" s="52" t="s">
        <v>8367</v>
      </c>
      <c r="BX3740" s="52" t="s">
        <v>8366</v>
      </c>
      <c r="BY3740" s="52" t="s">
        <v>2993</v>
      </c>
      <c r="BZ3740" s="52" t="s">
        <v>8367</v>
      </c>
    </row>
    <row r="3741" spans="54:78" x14ac:dyDescent="0.3">
      <c r="BB3741" s="105" t="e">
        <f>VLOOKUP(C3741,#REF!, 2,FALSE)</f>
        <v>#REF!</v>
      </c>
      <c r="BP3741" s="52" t="s">
        <v>1458</v>
      </c>
      <c r="BQ3741" s="52" t="s">
        <v>2993</v>
      </c>
      <c r="BR3741" s="52" t="s">
        <v>8368</v>
      </c>
      <c r="BX3741" s="52" t="s">
        <v>1458</v>
      </c>
      <c r="BY3741" s="52" t="s">
        <v>2993</v>
      </c>
      <c r="BZ3741" s="52" t="s">
        <v>8368</v>
      </c>
    </row>
    <row r="3742" spans="54:78" x14ac:dyDescent="0.3">
      <c r="BB3742" s="105" t="e">
        <f>VLOOKUP(C3742,#REF!, 2,FALSE)</f>
        <v>#REF!</v>
      </c>
      <c r="BP3742" s="52" t="s">
        <v>8369</v>
      </c>
      <c r="BQ3742" s="52" t="s">
        <v>2993</v>
      </c>
      <c r="BR3742" s="52" t="s">
        <v>2993</v>
      </c>
      <c r="BX3742" s="52" t="s">
        <v>8369</v>
      </c>
      <c r="BY3742" s="52" t="s">
        <v>2993</v>
      </c>
      <c r="BZ3742" s="52" t="s">
        <v>2993</v>
      </c>
    </row>
    <row r="3743" spans="54:78" x14ac:dyDescent="0.3">
      <c r="BB3743" s="105" t="e">
        <f>VLOOKUP(C3743,#REF!, 2,FALSE)</f>
        <v>#REF!</v>
      </c>
      <c r="BP3743" s="52" t="s">
        <v>8370</v>
      </c>
      <c r="BQ3743" s="52" t="s">
        <v>2993</v>
      </c>
      <c r="BR3743" s="52" t="s">
        <v>2704</v>
      </c>
      <c r="BX3743" s="52" t="s">
        <v>8370</v>
      </c>
      <c r="BY3743" s="52" t="s">
        <v>2993</v>
      </c>
      <c r="BZ3743" s="52" t="s">
        <v>2704</v>
      </c>
    </row>
    <row r="3744" spans="54:78" x14ac:dyDescent="0.3">
      <c r="BB3744" s="105" t="e">
        <f>VLOOKUP(C3744,#REF!, 2,FALSE)</f>
        <v>#REF!</v>
      </c>
      <c r="BP3744" s="52" t="s">
        <v>8371</v>
      </c>
      <c r="BQ3744" s="52" t="s">
        <v>2993</v>
      </c>
      <c r="BR3744" s="52" t="s">
        <v>1966</v>
      </c>
      <c r="BX3744" s="52" t="s">
        <v>8371</v>
      </c>
      <c r="BY3744" s="52" t="s">
        <v>2993</v>
      </c>
      <c r="BZ3744" s="52" t="s">
        <v>1966</v>
      </c>
    </row>
    <row r="3745" spans="54:78" x14ac:dyDescent="0.3">
      <c r="BB3745" s="105" t="e">
        <f>VLOOKUP(C3745,#REF!, 2,FALSE)</f>
        <v>#REF!</v>
      </c>
      <c r="BP3745" s="52" t="s">
        <v>1459</v>
      </c>
      <c r="BQ3745" s="52" t="s">
        <v>2993</v>
      </c>
      <c r="BR3745" s="52" t="s">
        <v>5696</v>
      </c>
      <c r="BX3745" s="52" t="s">
        <v>1459</v>
      </c>
      <c r="BY3745" s="52" t="s">
        <v>2993</v>
      </c>
      <c r="BZ3745" s="52" t="s">
        <v>5696</v>
      </c>
    </row>
    <row r="3746" spans="54:78" x14ac:dyDescent="0.3">
      <c r="BB3746" s="105" t="e">
        <f>VLOOKUP(C3746,#REF!, 2,FALSE)</f>
        <v>#REF!</v>
      </c>
      <c r="BP3746" s="52" t="s">
        <v>8372</v>
      </c>
      <c r="BQ3746" s="52" t="s">
        <v>2993</v>
      </c>
      <c r="BR3746" s="52" t="s">
        <v>6741</v>
      </c>
      <c r="BX3746" s="52" t="s">
        <v>8372</v>
      </c>
      <c r="BY3746" s="52" t="s">
        <v>2993</v>
      </c>
      <c r="BZ3746" s="52" t="s">
        <v>6741</v>
      </c>
    </row>
    <row r="3747" spans="54:78" x14ac:dyDescent="0.3">
      <c r="BB3747" s="105" t="e">
        <f>VLOOKUP(C3747,#REF!, 2,FALSE)</f>
        <v>#REF!</v>
      </c>
      <c r="BP3747" s="52" t="s">
        <v>8373</v>
      </c>
      <c r="BQ3747" s="52" t="s">
        <v>2993</v>
      </c>
      <c r="BR3747" s="52" t="s">
        <v>8374</v>
      </c>
      <c r="BX3747" s="52" t="s">
        <v>8373</v>
      </c>
      <c r="BY3747" s="52" t="s">
        <v>2993</v>
      </c>
      <c r="BZ3747" s="52" t="s">
        <v>8374</v>
      </c>
    </row>
    <row r="3748" spans="54:78" x14ac:dyDescent="0.3">
      <c r="BB3748" s="105" t="e">
        <f>VLOOKUP(C3748,#REF!, 2,FALSE)</f>
        <v>#REF!</v>
      </c>
      <c r="BP3748" s="52" t="s">
        <v>8375</v>
      </c>
      <c r="BQ3748" s="52" t="s">
        <v>2993</v>
      </c>
      <c r="BR3748" s="52" t="s">
        <v>2269</v>
      </c>
      <c r="BX3748" s="52" t="s">
        <v>8375</v>
      </c>
      <c r="BY3748" s="52" t="s">
        <v>2993</v>
      </c>
      <c r="BZ3748" s="52" t="s">
        <v>2269</v>
      </c>
    </row>
    <row r="3749" spans="54:78" x14ac:dyDescent="0.3">
      <c r="BB3749" s="105" t="e">
        <f>VLOOKUP(C3749,#REF!, 2,FALSE)</f>
        <v>#REF!</v>
      </c>
      <c r="BP3749" s="52" t="s">
        <v>8376</v>
      </c>
      <c r="BQ3749" s="52" t="s">
        <v>2993</v>
      </c>
      <c r="BR3749" s="52" t="s">
        <v>4080</v>
      </c>
      <c r="BX3749" s="52" t="s">
        <v>8376</v>
      </c>
      <c r="BY3749" s="52" t="s">
        <v>2993</v>
      </c>
      <c r="BZ3749" s="52" t="s">
        <v>4080</v>
      </c>
    </row>
    <row r="3750" spans="54:78" x14ac:dyDescent="0.3">
      <c r="BB3750" s="105" t="e">
        <f>VLOOKUP(C3750,#REF!, 2,FALSE)</f>
        <v>#REF!</v>
      </c>
      <c r="BP3750" s="52" t="s">
        <v>8378</v>
      </c>
      <c r="BQ3750" s="52" t="s">
        <v>2993</v>
      </c>
      <c r="BR3750" s="52" t="s">
        <v>2993</v>
      </c>
      <c r="BX3750" s="52" t="s">
        <v>8378</v>
      </c>
      <c r="BY3750" s="52" t="s">
        <v>2993</v>
      </c>
      <c r="BZ3750" s="52" t="s">
        <v>2993</v>
      </c>
    </row>
    <row r="3751" spans="54:78" x14ac:dyDescent="0.3">
      <c r="BB3751" s="105" t="e">
        <f>VLOOKUP(C3751,#REF!, 2,FALSE)</f>
        <v>#REF!</v>
      </c>
      <c r="BP3751" s="52" t="s">
        <v>8379</v>
      </c>
      <c r="BQ3751" s="52" t="s">
        <v>2993</v>
      </c>
      <c r="BR3751" s="52" t="s">
        <v>2993</v>
      </c>
      <c r="BX3751" s="52" t="s">
        <v>8379</v>
      </c>
      <c r="BY3751" s="52" t="s">
        <v>2993</v>
      </c>
      <c r="BZ3751" s="52" t="s">
        <v>2993</v>
      </c>
    </row>
    <row r="3752" spans="54:78" x14ac:dyDescent="0.3">
      <c r="BB3752" s="105" t="e">
        <f>VLOOKUP(C3752,#REF!, 2,FALSE)</f>
        <v>#REF!</v>
      </c>
      <c r="BP3752" s="52" t="s">
        <v>8380</v>
      </c>
      <c r="BQ3752" s="52" t="s">
        <v>2993</v>
      </c>
      <c r="BR3752" s="52" t="s">
        <v>8381</v>
      </c>
      <c r="BX3752" s="52" t="s">
        <v>8380</v>
      </c>
      <c r="BY3752" s="52" t="s">
        <v>2993</v>
      </c>
      <c r="BZ3752" s="52" t="s">
        <v>8381</v>
      </c>
    </row>
    <row r="3753" spans="54:78" x14ac:dyDescent="0.3">
      <c r="BB3753" s="105" t="e">
        <f>VLOOKUP(C3753,#REF!, 2,FALSE)</f>
        <v>#REF!</v>
      </c>
      <c r="BP3753" s="52" t="s">
        <v>8382</v>
      </c>
      <c r="BQ3753" s="52" t="s">
        <v>2993</v>
      </c>
      <c r="BR3753" s="52" t="s">
        <v>8383</v>
      </c>
      <c r="BX3753" s="52" t="s">
        <v>8382</v>
      </c>
      <c r="BY3753" s="52" t="s">
        <v>2993</v>
      </c>
      <c r="BZ3753" s="52" t="s">
        <v>8383</v>
      </c>
    </row>
    <row r="3754" spans="54:78" x14ac:dyDescent="0.3">
      <c r="BB3754" s="105" t="e">
        <f>VLOOKUP(C3754,#REF!, 2,FALSE)</f>
        <v>#REF!</v>
      </c>
      <c r="BP3754" s="52" t="s">
        <v>1460</v>
      </c>
      <c r="BQ3754" s="52" t="s">
        <v>2993</v>
      </c>
      <c r="BR3754" s="52" t="s">
        <v>2993</v>
      </c>
      <c r="BX3754" s="52" t="s">
        <v>1460</v>
      </c>
      <c r="BY3754" s="52" t="s">
        <v>2993</v>
      </c>
      <c r="BZ3754" s="52" t="s">
        <v>2993</v>
      </c>
    </row>
    <row r="3755" spans="54:78" x14ac:dyDescent="0.3">
      <c r="BB3755" s="105" t="e">
        <f>VLOOKUP(C3755,#REF!, 2,FALSE)</f>
        <v>#REF!</v>
      </c>
      <c r="BP3755" s="52" t="s">
        <v>8384</v>
      </c>
      <c r="BQ3755" s="52" t="s">
        <v>779</v>
      </c>
      <c r="BR3755" s="52" t="s">
        <v>8386</v>
      </c>
      <c r="BX3755" s="52" t="s">
        <v>8384</v>
      </c>
      <c r="BY3755" s="52" t="s">
        <v>779</v>
      </c>
      <c r="BZ3755" s="52" t="s">
        <v>8386</v>
      </c>
    </row>
    <row r="3756" spans="54:78" x14ac:dyDescent="0.3">
      <c r="BB3756" s="105" t="e">
        <f>VLOOKUP(C3756,#REF!, 2,FALSE)</f>
        <v>#REF!</v>
      </c>
      <c r="BP3756" s="52" t="s">
        <v>8387</v>
      </c>
      <c r="BQ3756" s="52" t="s">
        <v>1350</v>
      </c>
      <c r="BR3756" s="52" t="s">
        <v>5696</v>
      </c>
      <c r="BX3756" s="52" t="s">
        <v>8387</v>
      </c>
      <c r="BY3756" s="52" t="s">
        <v>1350</v>
      </c>
      <c r="BZ3756" s="52" t="s">
        <v>5696</v>
      </c>
    </row>
    <row r="3757" spans="54:78" x14ac:dyDescent="0.3">
      <c r="BB3757" s="105" t="e">
        <f>VLOOKUP(C3757,#REF!, 2,FALSE)</f>
        <v>#REF!</v>
      </c>
      <c r="BP3757" s="52" t="s">
        <v>8388</v>
      </c>
      <c r="BQ3757" s="52" t="s">
        <v>672</v>
      </c>
      <c r="BR3757" s="52" t="s">
        <v>6149</v>
      </c>
      <c r="BX3757" s="52" t="s">
        <v>8388</v>
      </c>
      <c r="BY3757" s="52" t="s">
        <v>672</v>
      </c>
      <c r="BZ3757" s="52" t="s">
        <v>6149</v>
      </c>
    </row>
    <row r="3758" spans="54:78" x14ac:dyDescent="0.3">
      <c r="BB3758" s="105" t="e">
        <f>VLOOKUP(C3758,#REF!, 2,FALSE)</f>
        <v>#REF!</v>
      </c>
      <c r="BP3758" s="52" t="s">
        <v>8389</v>
      </c>
      <c r="BQ3758" s="52" t="s">
        <v>2993</v>
      </c>
      <c r="BR3758" s="52" t="s">
        <v>2993</v>
      </c>
      <c r="BX3758" s="52" t="s">
        <v>8389</v>
      </c>
      <c r="BY3758" s="52" t="s">
        <v>2993</v>
      </c>
      <c r="BZ3758" s="52" t="s">
        <v>2993</v>
      </c>
    </row>
    <row r="3759" spans="54:78" x14ac:dyDescent="0.3">
      <c r="BB3759" s="105" t="e">
        <f>VLOOKUP(C3759,#REF!, 2,FALSE)</f>
        <v>#REF!</v>
      </c>
      <c r="BP3759" s="52" t="s">
        <v>1461</v>
      </c>
      <c r="BQ3759" s="52" t="s">
        <v>3016</v>
      </c>
      <c r="BR3759" s="52" t="s">
        <v>3946</v>
      </c>
      <c r="BX3759" s="52" t="s">
        <v>1461</v>
      </c>
      <c r="BY3759" s="52" t="s">
        <v>3016</v>
      </c>
      <c r="BZ3759" s="52" t="s">
        <v>3946</v>
      </c>
    </row>
    <row r="3760" spans="54:78" x14ac:dyDescent="0.3">
      <c r="BB3760" s="105" t="e">
        <f>VLOOKUP(C3760,#REF!, 2,FALSE)</f>
        <v>#REF!</v>
      </c>
      <c r="BP3760" s="52" t="s">
        <v>8391</v>
      </c>
      <c r="BQ3760" s="52" t="s">
        <v>811</v>
      </c>
      <c r="BR3760" s="52" t="s">
        <v>8392</v>
      </c>
      <c r="BX3760" s="52" t="s">
        <v>8391</v>
      </c>
      <c r="BY3760" s="52" t="s">
        <v>811</v>
      </c>
      <c r="BZ3760" s="52" t="s">
        <v>8392</v>
      </c>
    </row>
    <row r="3761" spans="54:78" x14ac:dyDescent="0.3">
      <c r="BB3761" s="105" t="e">
        <f>VLOOKUP(C3761,#REF!, 2,FALSE)</f>
        <v>#REF!</v>
      </c>
      <c r="BP3761" s="52" t="s">
        <v>8393</v>
      </c>
      <c r="BQ3761" s="52" t="s">
        <v>805</v>
      </c>
      <c r="BR3761" s="52" t="s">
        <v>8394</v>
      </c>
      <c r="BX3761" s="52" t="s">
        <v>8393</v>
      </c>
      <c r="BY3761" s="52" t="s">
        <v>805</v>
      </c>
      <c r="BZ3761" s="52" t="s">
        <v>8394</v>
      </c>
    </row>
    <row r="3762" spans="54:78" x14ac:dyDescent="0.3">
      <c r="BB3762" s="105" t="e">
        <f>VLOOKUP(C3762,#REF!, 2,FALSE)</f>
        <v>#REF!</v>
      </c>
      <c r="BP3762" s="52" t="s">
        <v>8395</v>
      </c>
      <c r="BQ3762" s="52" t="s">
        <v>2993</v>
      </c>
      <c r="BR3762" s="52" t="s">
        <v>2993</v>
      </c>
      <c r="BX3762" s="52" t="s">
        <v>8395</v>
      </c>
      <c r="BY3762" s="52" t="s">
        <v>2993</v>
      </c>
      <c r="BZ3762" s="52" t="s">
        <v>2993</v>
      </c>
    </row>
    <row r="3763" spans="54:78" x14ac:dyDescent="0.3">
      <c r="BB3763" s="105" t="e">
        <f>VLOOKUP(C3763,#REF!, 2,FALSE)</f>
        <v>#REF!</v>
      </c>
      <c r="BP3763" s="52" t="s">
        <v>8396</v>
      </c>
      <c r="BQ3763" s="52" t="s">
        <v>621</v>
      </c>
      <c r="BR3763" s="52" t="s">
        <v>8397</v>
      </c>
      <c r="BX3763" s="52" t="s">
        <v>8396</v>
      </c>
      <c r="BY3763" s="52" t="s">
        <v>621</v>
      </c>
      <c r="BZ3763" s="52" t="s">
        <v>8397</v>
      </c>
    </row>
    <row r="3764" spans="54:78" x14ac:dyDescent="0.3">
      <c r="BB3764" s="105" t="e">
        <f>VLOOKUP(C3764,#REF!, 2,FALSE)</f>
        <v>#REF!</v>
      </c>
      <c r="BP3764" s="52" t="s">
        <v>8400</v>
      </c>
      <c r="BQ3764" s="52" t="s">
        <v>788</v>
      </c>
      <c r="BR3764" s="52" t="s">
        <v>2993</v>
      </c>
      <c r="BX3764" s="52" t="s">
        <v>8400</v>
      </c>
      <c r="BY3764" s="52" t="s">
        <v>788</v>
      </c>
      <c r="BZ3764" s="52" t="s">
        <v>2993</v>
      </c>
    </row>
    <row r="3765" spans="54:78" x14ac:dyDescent="0.3">
      <c r="BB3765" s="105" t="e">
        <f>VLOOKUP(C3765,#REF!, 2,FALSE)</f>
        <v>#REF!</v>
      </c>
      <c r="BP3765" s="52" t="s">
        <v>8402</v>
      </c>
      <c r="BQ3765" s="52" t="s">
        <v>8401</v>
      </c>
      <c r="BR3765" s="52" t="s">
        <v>8403</v>
      </c>
      <c r="BX3765" s="52" t="s">
        <v>8402</v>
      </c>
      <c r="BY3765" s="52" t="s">
        <v>8401</v>
      </c>
      <c r="BZ3765" s="52" t="s">
        <v>8403</v>
      </c>
    </row>
    <row r="3766" spans="54:78" x14ac:dyDescent="0.3">
      <c r="BB3766" s="105" t="e">
        <f>VLOOKUP(C3766,#REF!, 2,FALSE)</f>
        <v>#REF!</v>
      </c>
      <c r="BP3766" s="52" t="s">
        <v>8404</v>
      </c>
      <c r="BQ3766" s="52" t="s">
        <v>2993</v>
      </c>
      <c r="BR3766" s="52" t="s">
        <v>2993</v>
      </c>
      <c r="BX3766" s="52" t="s">
        <v>8404</v>
      </c>
      <c r="BY3766" s="52" t="s">
        <v>2993</v>
      </c>
      <c r="BZ3766" s="52" t="s">
        <v>2993</v>
      </c>
    </row>
    <row r="3767" spans="54:78" x14ac:dyDescent="0.3">
      <c r="BB3767" s="105" t="e">
        <f>VLOOKUP(C3767,#REF!, 2,FALSE)</f>
        <v>#REF!</v>
      </c>
      <c r="BP3767" s="52" t="s">
        <v>8405</v>
      </c>
      <c r="BQ3767" s="52" t="s">
        <v>2993</v>
      </c>
      <c r="BR3767" s="52" t="s">
        <v>2993</v>
      </c>
      <c r="BX3767" s="52" t="s">
        <v>8405</v>
      </c>
      <c r="BY3767" s="52" t="s">
        <v>2993</v>
      </c>
      <c r="BZ3767" s="52" t="s">
        <v>2993</v>
      </c>
    </row>
    <row r="3768" spans="54:78" x14ac:dyDescent="0.3">
      <c r="BB3768" s="105" t="e">
        <f>VLOOKUP(C3768,#REF!, 2,FALSE)</f>
        <v>#REF!</v>
      </c>
      <c r="BP3768" s="52" t="s">
        <v>8408</v>
      </c>
      <c r="BQ3768" s="52" t="s">
        <v>786</v>
      </c>
      <c r="BR3768" s="52" t="s">
        <v>2993</v>
      </c>
      <c r="BX3768" s="52" t="s">
        <v>8408</v>
      </c>
      <c r="BY3768" s="52" t="s">
        <v>786</v>
      </c>
      <c r="BZ3768" s="52" t="s">
        <v>2993</v>
      </c>
    </row>
    <row r="3769" spans="54:78" x14ac:dyDescent="0.3">
      <c r="BB3769" s="105" t="e">
        <f>VLOOKUP(C3769,#REF!, 2,FALSE)</f>
        <v>#REF!</v>
      </c>
      <c r="BP3769" s="52" t="s">
        <v>8409</v>
      </c>
      <c r="BQ3769" s="52" t="s">
        <v>3016</v>
      </c>
      <c r="BR3769" s="52" t="s">
        <v>3484</v>
      </c>
      <c r="BX3769" s="52" t="s">
        <v>8409</v>
      </c>
      <c r="BY3769" s="52" t="s">
        <v>3016</v>
      </c>
      <c r="BZ3769" s="52" t="s">
        <v>3484</v>
      </c>
    </row>
    <row r="3770" spans="54:78" x14ac:dyDescent="0.3">
      <c r="BB3770" s="105" t="e">
        <f>VLOOKUP(C3770,#REF!, 2,FALSE)</f>
        <v>#REF!</v>
      </c>
      <c r="BP3770" s="52" t="s">
        <v>8410</v>
      </c>
      <c r="BQ3770" s="52" t="s">
        <v>3016</v>
      </c>
      <c r="BR3770" s="52" t="s">
        <v>2658</v>
      </c>
      <c r="BX3770" s="52" t="s">
        <v>8410</v>
      </c>
      <c r="BY3770" s="52" t="s">
        <v>3016</v>
      </c>
      <c r="BZ3770" s="52" t="s">
        <v>2658</v>
      </c>
    </row>
    <row r="3771" spans="54:78" x14ac:dyDescent="0.3">
      <c r="BB3771" s="105" t="e">
        <f>VLOOKUP(C3771,#REF!, 2,FALSE)</f>
        <v>#REF!</v>
      </c>
      <c r="BP3771" s="52" t="s">
        <v>8411</v>
      </c>
      <c r="BQ3771" s="52" t="s">
        <v>3059</v>
      </c>
      <c r="BR3771" s="52" t="s">
        <v>2403</v>
      </c>
      <c r="BX3771" s="52" t="s">
        <v>8411</v>
      </c>
      <c r="BY3771" s="52" t="s">
        <v>3059</v>
      </c>
      <c r="BZ3771" s="52" t="s">
        <v>2403</v>
      </c>
    </row>
    <row r="3772" spans="54:78" x14ac:dyDescent="0.3">
      <c r="BB3772" s="105" t="e">
        <f>VLOOKUP(C3772,#REF!, 2,FALSE)</f>
        <v>#REF!</v>
      </c>
      <c r="BP3772" s="52" t="s">
        <v>8413</v>
      </c>
      <c r="BQ3772" s="52" t="s">
        <v>3019</v>
      </c>
      <c r="BR3772" s="52" t="s">
        <v>4888</v>
      </c>
      <c r="BX3772" s="52" t="s">
        <v>8413</v>
      </c>
      <c r="BY3772" s="52" t="s">
        <v>3019</v>
      </c>
      <c r="BZ3772" s="52" t="s">
        <v>4888</v>
      </c>
    </row>
    <row r="3773" spans="54:78" x14ac:dyDescent="0.3">
      <c r="BB3773" s="105" t="e">
        <f>VLOOKUP(C3773,#REF!, 2,FALSE)</f>
        <v>#REF!</v>
      </c>
      <c r="BP3773" s="52" t="s">
        <v>8414</v>
      </c>
      <c r="BQ3773" s="52" t="s">
        <v>2993</v>
      </c>
      <c r="BR3773" s="52" t="s">
        <v>2993</v>
      </c>
      <c r="BX3773" s="52" t="s">
        <v>8414</v>
      </c>
      <c r="BY3773" s="52" t="s">
        <v>2993</v>
      </c>
      <c r="BZ3773" s="52" t="s">
        <v>2993</v>
      </c>
    </row>
    <row r="3774" spans="54:78" x14ac:dyDescent="0.3">
      <c r="BB3774" s="105" t="e">
        <f>VLOOKUP(C3774,#REF!, 2,FALSE)</f>
        <v>#REF!</v>
      </c>
      <c r="BP3774" s="52" t="s">
        <v>8415</v>
      </c>
      <c r="BQ3774" s="52" t="s">
        <v>1849</v>
      </c>
      <c r="BR3774" s="52" t="s">
        <v>2993</v>
      </c>
      <c r="BX3774" s="52" t="s">
        <v>8415</v>
      </c>
      <c r="BY3774" s="52" t="s">
        <v>1849</v>
      </c>
      <c r="BZ3774" s="52" t="s">
        <v>2993</v>
      </c>
    </row>
    <row r="3775" spans="54:78" x14ac:dyDescent="0.3">
      <c r="BB3775" s="105" t="e">
        <f>VLOOKUP(C3775,#REF!, 2,FALSE)</f>
        <v>#REF!</v>
      </c>
      <c r="BP3775" s="52" t="s">
        <v>8417</v>
      </c>
      <c r="BQ3775" s="52" t="s">
        <v>2993</v>
      </c>
      <c r="BR3775" s="52" t="s">
        <v>2993</v>
      </c>
      <c r="BX3775" s="52" t="s">
        <v>8417</v>
      </c>
      <c r="BY3775" s="52" t="s">
        <v>2993</v>
      </c>
      <c r="BZ3775" s="52" t="s">
        <v>2993</v>
      </c>
    </row>
    <row r="3776" spans="54:78" x14ac:dyDescent="0.3">
      <c r="BB3776" s="105" t="e">
        <f>VLOOKUP(C3776,#REF!, 2,FALSE)</f>
        <v>#REF!</v>
      </c>
      <c r="BP3776" s="52" t="s">
        <v>8419</v>
      </c>
      <c r="BQ3776" s="52" t="s">
        <v>2993</v>
      </c>
      <c r="BR3776" s="52" t="s">
        <v>8420</v>
      </c>
      <c r="BX3776" s="52" t="s">
        <v>8419</v>
      </c>
      <c r="BY3776" s="52" t="s">
        <v>2993</v>
      </c>
      <c r="BZ3776" s="52" t="s">
        <v>8420</v>
      </c>
    </row>
    <row r="3777" spans="54:78" x14ac:dyDescent="0.3">
      <c r="BB3777" s="105" t="e">
        <f>VLOOKUP(C3777,#REF!, 2,FALSE)</f>
        <v>#REF!</v>
      </c>
      <c r="BP3777" s="52" t="s">
        <v>8421</v>
      </c>
      <c r="BQ3777" s="52" t="s">
        <v>2993</v>
      </c>
      <c r="BR3777" s="52" t="s">
        <v>2993</v>
      </c>
      <c r="BX3777" s="52" t="s">
        <v>8421</v>
      </c>
      <c r="BY3777" s="52" t="s">
        <v>2993</v>
      </c>
      <c r="BZ3777" s="52" t="s">
        <v>2993</v>
      </c>
    </row>
    <row r="3778" spans="54:78" x14ac:dyDescent="0.3">
      <c r="BB3778" s="105" t="e">
        <f>VLOOKUP(C3778,#REF!, 2,FALSE)</f>
        <v>#REF!</v>
      </c>
      <c r="BP3778" s="52" t="s">
        <v>8422</v>
      </c>
      <c r="BQ3778" s="52" t="s">
        <v>2993</v>
      </c>
      <c r="BR3778" s="52" t="s">
        <v>2993</v>
      </c>
      <c r="BX3778" s="52" t="s">
        <v>8422</v>
      </c>
      <c r="BY3778" s="52" t="s">
        <v>2993</v>
      </c>
      <c r="BZ3778" s="52" t="s">
        <v>2993</v>
      </c>
    </row>
    <row r="3779" spans="54:78" x14ac:dyDescent="0.3">
      <c r="BB3779" s="105" t="e">
        <f>VLOOKUP(C3779,#REF!, 2,FALSE)</f>
        <v>#REF!</v>
      </c>
      <c r="BP3779" s="52" t="s">
        <v>8425</v>
      </c>
      <c r="BQ3779" s="52" t="s">
        <v>2993</v>
      </c>
      <c r="BR3779" s="52" t="s">
        <v>2993</v>
      </c>
      <c r="BX3779" s="52" t="s">
        <v>8425</v>
      </c>
      <c r="BY3779" s="52" t="s">
        <v>2993</v>
      </c>
      <c r="BZ3779" s="52" t="s">
        <v>2993</v>
      </c>
    </row>
    <row r="3780" spans="54:78" x14ac:dyDescent="0.3">
      <c r="BB3780" s="105" t="e">
        <f>VLOOKUP(C3780,#REF!, 2,FALSE)</f>
        <v>#REF!</v>
      </c>
      <c r="BP3780" s="52" t="s">
        <v>8426</v>
      </c>
      <c r="BQ3780" s="52" t="s">
        <v>795</v>
      </c>
      <c r="BR3780" s="52" t="s">
        <v>8427</v>
      </c>
      <c r="BX3780" s="52" t="s">
        <v>8426</v>
      </c>
      <c r="BY3780" s="52" t="s">
        <v>795</v>
      </c>
      <c r="BZ3780" s="52" t="s">
        <v>8427</v>
      </c>
    </row>
    <row r="3781" spans="54:78" x14ac:dyDescent="0.3">
      <c r="BB3781" s="105" t="e">
        <f>VLOOKUP(C3781,#REF!, 2,FALSE)</f>
        <v>#REF!</v>
      </c>
      <c r="BP3781" s="52" t="s">
        <v>8428</v>
      </c>
      <c r="BQ3781" s="52" t="s">
        <v>2993</v>
      </c>
      <c r="BR3781" s="52" t="s">
        <v>1200</v>
      </c>
      <c r="BX3781" s="52" t="s">
        <v>8428</v>
      </c>
      <c r="BY3781" s="52" t="s">
        <v>2993</v>
      </c>
      <c r="BZ3781" s="52" t="s">
        <v>1200</v>
      </c>
    </row>
    <row r="3782" spans="54:78" x14ac:dyDescent="0.3">
      <c r="BB3782" s="105" t="e">
        <f>VLOOKUP(C3782,#REF!, 2,FALSE)</f>
        <v>#REF!</v>
      </c>
      <c r="BP3782" s="52" t="s">
        <v>8429</v>
      </c>
      <c r="BQ3782" s="52" t="s">
        <v>8430</v>
      </c>
      <c r="BR3782" s="52" t="s">
        <v>5022</v>
      </c>
      <c r="BX3782" s="52" t="s">
        <v>8429</v>
      </c>
      <c r="BY3782" s="52" t="s">
        <v>8430</v>
      </c>
      <c r="BZ3782" s="52" t="s">
        <v>5022</v>
      </c>
    </row>
    <row r="3783" spans="54:78" x14ac:dyDescent="0.3">
      <c r="BB3783" s="105" t="e">
        <f>VLOOKUP(C3783,#REF!, 2,FALSE)</f>
        <v>#REF!</v>
      </c>
      <c r="BP3783" s="52" t="s">
        <v>8431</v>
      </c>
      <c r="BQ3783" s="52" t="s">
        <v>2993</v>
      </c>
      <c r="BR3783" s="52" t="s">
        <v>2993</v>
      </c>
      <c r="BX3783" s="52" t="s">
        <v>8431</v>
      </c>
      <c r="BY3783" s="52" t="s">
        <v>2993</v>
      </c>
      <c r="BZ3783" s="52" t="s">
        <v>2993</v>
      </c>
    </row>
    <row r="3784" spans="54:78" x14ac:dyDescent="0.3">
      <c r="BB3784" s="105" t="e">
        <f>VLOOKUP(C3784,#REF!, 2,FALSE)</f>
        <v>#REF!</v>
      </c>
      <c r="BP3784" s="52" t="s">
        <v>8432</v>
      </c>
      <c r="BQ3784" s="52" t="s">
        <v>2993</v>
      </c>
      <c r="BR3784" s="52" t="s">
        <v>2993</v>
      </c>
      <c r="BX3784" s="52" t="s">
        <v>8432</v>
      </c>
      <c r="BY3784" s="52" t="s">
        <v>2993</v>
      </c>
      <c r="BZ3784" s="52" t="s">
        <v>2993</v>
      </c>
    </row>
    <row r="3785" spans="54:78" x14ac:dyDescent="0.3">
      <c r="BB3785" s="105" t="e">
        <f>VLOOKUP(C3785,#REF!, 2,FALSE)</f>
        <v>#REF!</v>
      </c>
      <c r="BP3785" s="52" t="s">
        <v>8433</v>
      </c>
      <c r="BQ3785" s="52" t="s">
        <v>2993</v>
      </c>
      <c r="BR3785" s="52" t="s">
        <v>2993</v>
      </c>
      <c r="BX3785" s="52" t="s">
        <v>8433</v>
      </c>
      <c r="BY3785" s="52" t="s">
        <v>2993</v>
      </c>
      <c r="BZ3785" s="52" t="s">
        <v>2993</v>
      </c>
    </row>
    <row r="3786" spans="54:78" x14ac:dyDescent="0.3">
      <c r="BB3786" s="105" t="e">
        <f>VLOOKUP(C3786,#REF!, 2,FALSE)</f>
        <v>#REF!</v>
      </c>
      <c r="BP3786" s="52" t="s">
        <v>8435</v>
      </c>
      <c r="BQ3786" s="52" t="s">
        <v>2993</v>
      </c>
      <c r="BR3786" s="52" t="s">
        <v>2993</v>
      </c>
      <c r="BX3786" s="52" t="s">
        <v>8435</v>
      </c>
      <c r="BY3786" s="52" t="s">
        <v>2993</v>
      </c>
      <c r="BZ3786" s="52" t="s">
        <v>2993</v>
      </c>
    </row>
    <row r="3787" spans="54:78" x14ac:dyDescent="0.3">
      <c r="BB3787" s="105" t="e">
        <f>VLOOKUP(C3787,#REF!, 2,FALSE)</f>
        <v>#REF!</v>
      </c>
      <c r="BP3787" s="52" t="s">
        <v>8436</v>
      </c>
      <c r="BQ3787" s="52" t="s">
        <v>2993</v>
      </c>
      <c r="BR3787" s="52" t="s">
        <v>2993</v>
      </c>
      <c r="BX3787" s="52" t="s">
        <v>8436</v>
      </c>
      <c r="BY3787" s="52" t="s">
        <v>2993</v>
      </c>
      <c r="BZ3787" s="52" t="s">
        <v>2993</v>
      </c>
    </row>
    <row r="3788" spans="54:78" x14ac:dyDescent="0.3">
      <c r="BB3788" s="105" t="e">
        <f>VLOOKUP(C3788,#REF!, 2,FALSE)</f>
        <v>#REF!</v>
      </c>
      <c r="BP3788" s="52" t="s">
        <v>8437</v>
      </c>
      <c r="BQ3788" s="52" t="s">
        <v>2993</v>
      </c>
      <c r="BR3788" s="52" t="s">
        <v>2993</v>
      </c>
      <c r="BX3788" s="52" t="s">
        <v>8437</v>
      </c>
      <c r="BY3788" s="52" t="s">
        <v>2993</v>
      </c>
      <c r="BZ3788" s="52" t="s">
        <v>2993</v>
      </c>
    </row>
    <row r="3789" spans="54:78" x14ac:dyDescent="0.3">
      <c r="BB3789" s="105" t="e">
        <f>VLOOKUP(C3789,#REF!, 2,FALSE)</f>
        <v>#REF!</v>
      </c>
      <c r="BP3789" s="52" t="s">
        <v>8438</v>
      </c>
      <c r="BQ3789" s="52" t="s">
        <v>786</v>
      </c>
      <c r="BR3789" s="52" t="s">
        <v>3998</v>
      </c>
      <c r="BX3789" s="52" t="s">
        <v>8438</v>
      </c>
      <c r="BY3789" s="52" t="s">
        <v>786</v>
      </c>
      <c r="BZ3789" s="52" t="s">
        <v>3998</v>
      </c>
    </row>
    <row r="3790" spans="54:78" x14ac:dyDescent="0.3">
      <c r="BB3790" s="105" t="e">
        <f>VLOOKUP(C3790,#REF!, 2,FALSE)</f>
        <v>#REF!</v>
      </c>
      <c r="BP3790" s="52" t="s">
        <v>8439</v>
      </c>
      <c r="BQ3790" s="52" t="s">
        <v>8287</v>
      </c>
      <c r="BR3790" s="52" t="s">
        <v>8441</v>
      </c>
      <c r="BX3790" s="52" t="s">
        <v>8439</v>
      </c>
      <c r="BY3790" s="52" t="s">
        <v>8287</v>
      </c>
      <c r="BZ3790" s="52" t="s">
        <v>8441</v>
      </c>
    </row>
    <row r="3791" spans="54:78" x14ac:dyDescent="0.3">
      <c r="BB3791" s="105" t="e">
        <f>VLOOKUP(C3791,#REF!, 2,FALSE)</f>
        <v>#REF!</v>
      </c>
      <c r="BP3791" s="52" t="s">
        <v>8442</v>
      </c>
      <c r="BQ3791" s="52" t="s">
        <v>2993</v>
      </c>
      <c r="BR3791" s="52" t="s">
        <v>2993</v>
      </c>
      <c r="BX3791" s="52" t="s">
        <v>8442</v>
      </c>
      <c r="BY3791" s="52" t="s">
        <v>2993</v>
      </c>
      <c r="BZ3791" s="52" t="s">
        <v>2993</v>
      </c>
    </row>
    <row r="3792" spans="54:78" x14ac:dyDescent="0.3">
      <c r="BB3792" s="105" t="e">
        <f>VLOOKUP(C3792,#REF!, 2,FALSE)</f>
        <v>#REF!</v>
      </c>
      <c r="BP3792" s="52" t="s">
        <v>8443</v>
      </c>
      <c r="BQ3792" s="52" t="s">
        <v>786</v>
      </c>
      <c r="BR3792" s="52" t="s">
        <v>2993</v>
      </c>
      <c r="BX3792" s="52" t="s">
        <v>8443</v>
      </c>
      <c r="BY3792" s="52" t="s">
        <v>786</v>
      </c>
      <c r="BZ3792" s="52" t="s">
        <v>2993</v>
      </c>
    </row>
    <row r="3793" spans="54:78" x14ac:dyDescent="0.3">
      <c r="BB3793" s="105" t="e">
        <f>VLOOKUP(C3793,#REF!, 2,FALSE)</f>
        <v>#REF!</v>
      </c>
      <c r="BP3793" s="52" t="s">
        <v>8445</v>
      </c>
      <c r="BQ3793" s="52" t="s">
        <v>2993</v>
      </c>
      <c r="BR3793" s="52" t="s">
        <v>2993</v>
      </c>
      <c r="BX3793" s="52" t="s">
        <v>8445</v>
      </c>
      <c r="BY3793" s="52" t="s">
        <v>2993</v>
      </c>
      <c r="BZ3793" s="52" t="s">
        <v>2993</v>
      </c>
    </row>
    <row r="3794" spans="54:78" x14ac:dyDescent="0.3">
      <c r="BB3794" s="105" t="e">
        <f>VLOOKUP(C3794,#REF!, 2,FALSE)</f>
        <v>#REF!</v>
      </c>
      <c r="BP3794" s="52" t="s">
        <v>8447</v>
      </c>
      <c r="BQ3794" s="52" t="s">
        <v>2993</v>
      </c>
      <c r="BR3794" s="52" t="s">
        <v>2993</v>
      </c>
      <c r="BX3794" s="52" t="s">
        <v>8447</v>
      </c>
      <c r="BY3794" s="52" t="s">
        <v>2993</v>
      </c>
      <c r="BZ3794" s="52" t="s">
        <v>2993</v>
      </c>
    </row>
    <row r="3795" spans="54:78" x14ac:dyDescent="0.3">
      <c r="BB3795" s="105" t="e">
        <f>VLOOKUP(C3795,#REF!, 2,FALSE)</f>
        <v>#REF!</v>
      </c>
      <c r="BP3795" s="52" t="s">
        <v>8449</v>
      </c>
      <c r="BQ3795" s="52" t="s">
        <v>2993</v>
      </c>
      <c r="BR3795" s="52" t="s">
        <v>2993</v>
      </c>
      <c r="BX3795" s="52" t="s">
        <v>8449</v>
      </c>
      <c r="BY3795" s="52" t="s">
        <v>2993</v>
      </c>
      <c r="BZ3795" s="52" t="s">
        <v>2993</v>
      </c>
    </row>
    <row r="3796" spans="54:78" x14ac:dyDescent="0.3">
      <c r="BB3796" s="105" t="e">
        <f>VLOOKUP(C3796,#REF!, 2,FALSE)</f>
        <v>#REF!</v>
      </c>
      <c r="BP3796" s="52" t="s">
        <v>8450</v>
      </c>
      <c r="BQ3796" s="52" t="s">
        <v>3223</v>
      </c>
      <c r="BR3796" s="52" t="s">
        <v>7372</v>
      </c>
      <c r="BX3796" s="52" t="s">
        <v>8450</v>
      </c>
      <c r="BY3796" s="52" t="s">
        <v>3223</v>
      </c>
      <c r="BZ3796" s="52" t="s">
        <v>7372</v>
      </c>
    </row>
    <row r="3797" spans="54:78" x14ac:dyDescent="0.3">
      <c r="BB3797" s="105" t="e">
        <f>VLOOKUP(C3797,#REF!, 2,FALSE)</f>
        <v>#REF!</v>
      </c>
      <c r="BP3797" s="52" t="s">
        <v>1464</v>
      </c>
      <c r="BQ3797" s="52" t="s">
        <v>673</v>
      </c>
      <c r="BR3797" s="52" t="s">
        <v>1467</v>
      </c>
      <c r="BX3797" s="52" t="s">
        <v>1464</v>
      </c>
      <c r="BY3797" s="52" t="s">
        <v>673</v>
      </c>
      <c r="BZ3797" s="52" t="s">
        <v>1467</v>
      </c>
    </row>
    <row r="3798" spans="54:78" x14ac:dyDescent="0.3">
      <c r="BB3798" s="105" t="e">
        <f>VLOOKUP(C3798,#REF!, 2,FALSE)</f>
        <v>#REF!</v>
      </c>
      <c r="BP3798" s="52" t="s">
        <v>8452</v>
      </c>
      <c r="BQ3798" s="52" t="s">
        <v>621</v>
      </c>
      <c r="BR3798" s="52" t="s">
        <v>4808</v>
      </c>
      <c r="BX3798" s="52" t="s">
        <v>8452</v>
      </c>
      <c r="BY3798" s="52" t="s">
        <v>621</v>
      </c>
      <c r="BZ3798" s="52" t="s">
        <v>4808</v>
      </c>
    </row>
    <row r="3799" spans="54:78" x14ac:dyDescent="0.3">
      <c r="BB3799" s="105" t="e">
        <f>VLOOKUP(C3799,#REF!, 2,FALSE)</f>
        <v>#REF!</v>
      </c>
      <c r="BP3799" s="52" t="s">
        <v>8453</v>
      </c>
      <c r="BQ3799" s="52" t="s">
        <v>618</v>
      </c>
      <c r="BR3799" s="52" t="s">
        <v>2993</v>
      </c>
      <c r="BX3799" s="52" t="s">
        <v>8453</v>
      </c>
      <c r="BY3799" s="52" t="s">
        <v>618</v>
      </c>
      <c r="BZ3799" s="52" t="s">
        <v>2993</v>
      </c>
    </row>
    <row r="3800" spans="54:78" x14ac:dyDescent="0.3">
      <c r="BB3800" s="105" t="e">
        <f>VLOOKUP(C3800,#REF!, 2,FALSE)</f>
        <v>#REF!</v>
      </c>
      <c r="BP3800" s="52" t="s">
        <v>8456</v>
      </c>
      <c r="BQ3800" s="52" t="s">
        <v>2993</v>
      </c>
      <c r="BR3800" s="52" t="s">
        <v>2993</v>
      </c>
      <c r="BX3800" s="52" t="s">
        <v>8456</v>
      </c>
      <c r="BY3800" s="52" t="s">
        <v>2993</v>
      </c>
      <c r="BZ3800" s="52" t="s">
        <v>2993</v>
      </c>
    </row>
    <row r="3801" spans="54:78" x14ac:dyDescent="0.3">
      <c r="BB3801" s="105" t="e">
        <f>VLOOKUP(C3801,#REF!, 2,FALSE)</f>
        <v>#REF!</v>
      </c>
      <c r="BP3801" s="52" t="s">
        <v>1465</v>
      </c>
      <c r="BQ3801" s="52" t="s">
        <v>3223</v>
      </c>
      <c r="BR3801" s="52" t="s">
        <v>8458</v>
      </c>
      <c r="BX3801" s="52" t="s">
        <v>1465</v>
      </c>
      <c r="BY3801" s="52" t="s">
        <v>3223</v>
      </c>
      <c r="BZ3801" s="52" t="s">
        <v>8458</v>
      </c>
    </row>
    <row r="3802" spans="54:78" x14ac:dyDescent="0.3">
      <c r="BB3802" s="105" t="e">
        <f>VLOOKUP(C3802,#REF!, 2,FALSE)</f>
        <v>#REF!</v>
      </c>
      <c r="BP3802" s="52" t="s">
        <v>8459</v>
      </c>
      <c r="BQ3802" s="52" t="s">
        <v>2993</v>
      </c>
      <c r="BR3802" s="52" t="s">
        <v>2993</v>
      </c>
      <c r="BX3802" s="52" t="s">
        <v>8459</v>
      </c>
      <c r="BY3802" s="52" t="s">
        <v>2993</v>
      </c>
      <c r="BZ3802" s="52" t="s">
        <v>2993</v>
      </c>
    </row>
    <row r="3803" spans="54:78" x14ac:dyDescent="0.3">
      <c r="BB3803" s="105" t="e">
        <f>VLOOKUP(C3803,#REF!, 2,FALSE)</f>
        <v>#REF!</v>
      </c>
      <c r="BP3803" s="52" t="s">
        <v>8460</v>
      </c>
      <c r="BQ3803" s="52" t="s">
        <v>2993</v>
      </c>
      <c r="BR3803" s="52" t="s">
        <v>2993</v>
      </c>
      <c r="BX3803" s="52" t="s">
        <v>8460</v>
      </c>
      <c r="BY3803" s="52" t="s">
        <v>2993</v>
      </c>
      <c r="BZ3803" s="52" t="s">
        <v>2993</v>
      </c>
    </row>
    <row r="3804" spans="54:78" x14ac:dyDescent="0.3">
      <c r="BB3804" s="105" t="e">
        <f>VLOOKUP(C3804,#REF!, 2,FALSE)</f>
        <v>#REF!</v>
      </c>
      <c r="BP3804" s="52" t="s">
        <v>8461</v>
      </c>
      <c r="BQ3804" s="52" t="s">
        <v>2993</v>
      </c>
      <c r="BR3804" s="52" t="s">
        <v>2993</v>
      </c>
      <c r="BX3804" s="52" t="s">
        <v>8461</v>
      </c>
      <c r="BY3804" s="52" t="s">
        <v>2993</v>
      </c>
      <c r="BZ3804" s="52" t="s">
        <v>2993</v>
      </c>
    </row>
    <row r="3805" spans="54:78" x14ac:dyDescent="0.3">
      <c r="BB3805" s="105" t="e">
        <f>VLOOKUP(C3805,#REF!, 2,FALSE)</f>
        <v>#REF!</v>
      </c>
      <c r="BP3805" s="52" t="s">
        <v>8463</v>
      </c>
      <c r="BQ3805" s="52" t="s">
        <v>2993</v>
      </c>
      <c r="BR3805" s="52" t="s">
        <v>2993</v>
      </c>
      <c r="BX3805" s="52" t="s">
        <v>8463</v>
      </c>
      <c r="BY3805" s="52" t="s">
        <v>2993</v>
      </c>
      <c r="BZ3805" s="52" t="s">
        <v>2993</v>
      </c>
    </row>
    <row r="3806" spans="54:78" x14ac:dyDescent="0.3">
      <c r="BB3806" s="105" t="e">
        <f>VLOOKUP(C3806,#REF!, 2,FALSE)</f>
        <v>#REF!</v>
      </c>
      <c r="BP3806" s="52" t="s">
        <v>8465</v>
      </c>
      <c r="BQ3806" s="52" t="s">
        <v>2993</v>
      </c>
      <c r="BR3806" s="52" t="s">
        <v>2993</v>
      </c>
      <c r="BX3806" s="52" t="s">
        <v>8465</v>
      </c>
      <c r="BY3806" s="52" t="s">
        <v>2993</v>
      </c>
      <c r="BZ3806" s="52" t="s">
        <v>2993</v>
      </c>
    </row>
    <row r="3807" spans="54:78" x14ac:dyDescent="0.3">
      <c r="BB3807" s="105" t="e">
        <f>VLOOKUP(C3807,#REF!, 2,FALSE)</f>
        <v>#REF!</v>
      </c>
      <c r="BP3807" s="52" t="s">
        <v>1466</v>
      </c>
      <c r="BQ3807" s="52" t="s">
        <v>870</v>
      </c>
      <c r="BR3807" s="52" t="s">
        <v>3162</v>
      </c>
      <c r="BX3807" s="52" t="s">
        <v>1466</v>
      </c>
      <c r="BY3807" s="52" t="s">
        <v>870</v>
      </c>
      <c r="BZ3807" s="52" t="s">
        <v>3162</v>
      </c>
    </row>
    <row r="3808" spans="54:78" x14ac:dyDescent="0.3">
      <c r="BB3808" s="105" t="e">
        <f>VLOOKUP(C3808,#REF!, 2,FALSE)</f>
        <v>#REF!</v>
      </c>
      <c r="BP3808" s="52" t="s">
        <v>8467</v>
      </c>
      <c r="BQ3808" s="52" t="s">
        <v>950</v>
      </c>
      <c r="BR3808" s="52" t="s">
        <v>6173</v>
      </c>
      <c r="BX3808" s="52" t="s">
        <v>8467</v>
      </c>
      <c r="BY3808" s="52" t="s">
        <v>950</v>
      </c>
      <c r="BZ3808" s="52" t="s">
        <v>6173</v>
      </c>
    </row>
    <row r="3809" spans="54:78" x14ac:dyDescent="0.3">
      <c r="BB3809" s="105" t="e">
        <f>VLOOKUP(C3809,#REF!, 2,FALSE)</f>
        <v>#REF!</v>
      </c>
      <c r="BP3809" s="52" t="s">
        <v>8470</v>
      </c>
      <c r="BQ3809" s="52" t="s">
        <v>2993</v>
      </c>
      <c r="BR3809" s="52" t="s">
        <v>2993</v>
      </c>
      <c r="BX3809" s="52" t="s">
        <v>8470</v>
      </c>
      <c r="BY3809" s="52" t="s">
        <v>2993</v>
      </c>
      <c r="BZ3809" s="52" t="s">
        <v>2993</v>
      </c>
    </row>
    <row r="3810" spans="54:78" x14ac:dyDescent="0.3">
      <c r="BB3810" s="105" t="e">
        <f>VLOOKUP(C3810,#REF!, 2,FALSE)</f>
        <v>#REF!</v>
      </c>
      <c r="BP3810" s="52" t="s">
        <v>488</v>
      </c>
      <c r="BQ3810" s="52" t="s">
        <v>2993</v>
      </c>
      <c r="BR3810" s="52" t="s">
        <v>2993</v>
      </c>
      <c r="BX3810" s="52" t="s">
        <v>488</v>
      </c>
      <c r="BY3810" s="52" t="s">
        <v>2993</v>
      </c>
      <c r="BZ3810" s="52" t="s">
        <v>2993</v>
      </c>
    </row>
    <row r="3811" spans="54:78" x14ac:dyDescent="0.3">
      <c r="BB3811" s="105" t="e">
        <f>VLOOKUP(C3811,#REF!, 2,FALSE)</f>
        <v>#REF!</v>
      </c>
      <c r="BP3811" s="52" t="s">
        <v>8471</v>
      </c>
      <c r="BQ3811" s="52" t="s">
        <v>2993</v>
      </c>
      <c r="BR3811" s="52" t="s">
        <v>1611</v>
      </c>
      <c r="BX3811" s="52" t="s">
        <v>8471</v>
      </c>
      <c r="BY3811" s="52" t="s">
        <v>2993</v>
      </c>
      <c r="BZ3811" s="52" t="s">
        <v>1611</v>
      </c>
    </row>
    <row r="3812" spans="54:78" x14ac:dyDescent="0.3">
      <c r="BB3812" s="105" t="e">
        <f>VLOOKUP(C3812,#REF!, 2,FALSE)</f>
        <v>#REF!</v>
      </c>
      <c r="BP3812" s="52" t="s">
        <v>8472</v>
      </c>
      <c r="BQ3812" s="52" t="s">
        <v>2993</v>
      </c>
      <c r="BR3812" s="52" t="s">
        <v>2993</v>
      </c>
      <c r="BX3812" s="52" t="s">
        <v>8472</v>
      </c>
      <c r="BY3812" s="52" t="s">
        <v>2993</v>
      </c>
      <c r="BZ3812" s="52" t="s">
        <v>2993</v>
      </c>
    </row>
    <row r="3813" spans="54:78" x14ac:dyDescent="0.3">
      <c r="BB3813" s="105" t="e">
        <f>VLOOKUP(C3813,#REF!, 2,FALSE)</f>
        <v>#REF!</v>
      </c>
      <c r="BP3813" s="52" t="s">
        <v>8473</v>
      </c>
      <c r="BQ3813" s="52" t="s">
        <v>2993</v>
      </c>
      <c r="BR3813" s="52" t="s">
        <v>8474</v>
      </c>
      <c r="BX3813" s="52" t="s">
        <v>8473</v>
      </c>
      <c r="BY3813" s="52" t="s">
        <v>2993</v>
      </c>
      <c r="BZ3813" s="52" t="s">
        <v>8474</v>
      </c>
    </row>
    <row r="3814" spans="54:78" x14ac:dyDescent="0.3">
      <c r="BB3814" s="105" t="e">
        <f>VLOOKUP(C3814,#REF!, 2,FALSE)</f>
        <v>#REF!</v>
      </c>
      <c r="BP3814" s="52" t="s">
        <v>8475</v>
      </c>
      <c r="BQ3814" s="52" t="s">
        <v>2993</v>
      </c>
      <c r="BR3814" s="52" t="s">
        <v>8476</v>
      </c>
      <c r="BX3814" s="52" t="s">
        <v>8475</v>
      </c>
      <c r="BY3814" s="52" t="s">
        <v>2993</v>
      </c>
      <c r="BZ3814" s="52" t="s">
        <v>8476</v>
      </c>
    </row>
    <row r="3815" spans="54:78" x14ac:dyDescent="0.3">
      <c r="BB3815" s="105" t="e">
        <f>VLOOKUP(C3815,#REF!, 2,FALSE)</f>
        <v>#REF!</v>
      </c>
      <c r="BP3815" s="52" t="s">
        <v>8477</v>
      </c>
      <c r="BQ3815" s="52" t="s">
        <v>2993</v>
      </c>
      <c r="BR3815" s="52" t="s">
        <v>2993</v>
      </c>
      <c r="BX3815" s="52" t="s">
        <v>8477</v>
      </c>
      <c r="BY3815" s="52" t="s">
        <v>2993</v>
      </c>
      <c r="BZ3815" s="52" t="s">
        <v>2993</v>
      </c>
    </row>
    <row r="3816" spans="54:78" x14ac:dyDescent="0.3">
      <c r="BB3816" s="105" t="e">
        <f>VLOOKUP(C3816,#REF!, 2,FALSE)</f>
        <v>#REF!</v>
      </c>
      <c r="BP3816" s="52" t="s">
        <v>8478</v>
      </c>
      <c r="BQ3816" s="52" t="s">
        <v>2993</v>
      </c>
      <c r="BR3816" s="52" t="s">
        <v>2993</v>
      </c>
      <c r="BX3816" s="52" t="s">
        <v>8478</v>
      </c>
      <c r="BY3816" s="52" t="s">
        <v>2993</v>
      </c>
      <c r="BZ3816" s="52" t="s">
        <v>2993</v>
      </c>
    </row>
    <row r="3817" spans="54:78" x14ac:dyDescent="0.3">
      <c r="BB3817" s="105" t="e">
        <f>VLOOKUP(C3817,#REF!, 2,FALSE)</f>
        <v>#REF!</v>
      </c>
      <c r="BP3817" s="52" t="s">
        <v>8479</v>
      </c>
      <c r="BQ3817" s="52" t="s">
        <v>2993</v>
      </c>
      <c r="BR3817" s="52" t="s">
        <v>2993</v>
      </c>
      <c r="BX3817" s="52" t="s">
        <v>8479</v>
      </c>
      <c r="BY3817" s="52" t="s">
        <v>2993</v>
      </c>
      <c r="BZ3817" s="52" t="s">
        <v>2993</v>
      </c>
    </row>
    <row r="3818" spans="54:78" x14ac:dyDescent="0.3">
      <c r="BB3818" s="105" t="e">
        <f>VLOOKUP(C3818,#REF!, 2,FALSE)</f>
        <v>#REF!</v>
      </c>
      <c r="BP3818" s="52" t="s">
        <v>8480</v>
      </c>
      <c r="BQ3818" s="52" t="s">
        <v>2993</v>
      </c>
      <c r="BR3818" s="52" t="s">
        <v>5131</v>
      </c>
      <c r="BX3818" s="52" t="s">
        <v>8480</v>
      </c>
      <c r="BY3818" s="52" t="s">
        <v>2993</v>
      </c>
      <c r="BZ3818" s="52" t="s">
        <v>5131</v>
      </c>
    </row>
    <row r="3819" spans="54:78" x14ac:dyDescent="0.3">
      <c r="BB3819" s="105" t="e">
        <f>VLOOKUP(C3819,#REF!, 2,FALSE)</f>
        <v>#REF!</v>
      </c>
      <c r="BP3819" s="52" t="s">
        <v>8481</v>
      </c>
      <c r="BQ3819" s="52" t="s">
        <v>2993</v>
      </c>
      <c r="BR3819" s="52" t="s">
        <v>8482</v>
      </c>
      <c r="BX3819" s="52" t="s">
        <v>8481</v>
      </c>
      <c r="BY3819" s="52" t="s">
        <v>2993</v>
      </c>
      <c r="BZ3819" s="52" t="s">
        <v>8482</v>
      </c>
    </row>
    <row r="3820" spans="54:78" x14ac:dyDescent="0.3">
      <c r="BB3820" s="105" t="e">
        <f>VLOOKUP(C3820,#REF!, 2,FALSE)</f>
        <v>#REF!</v>
      </c>
      <c r="BP3820" s="52" t="s">
        <v>8483</v>
      </c>
      <c r="BQ3820" s="52" t="s">
        <v>2993</v>
      </c>
      <c r="BR3820" s="52" t="s">
        <v>2993</v>
      </c>
      <c r="BX3820" s="52" t="s">
        <v>8483</v>
      </c>
      <c r="BY3820" s="52" t="s">
        <v>2993</v>
      </c>
      <c r="BZ3820" s="52" t="s">
        <v>2993</v>
      </c>
    </row>
    <row r="3821" spans="54:78" x14ac:dyDescent="0.3">
      <c r="BB3821" s="105" t="e">
        <f>VLOOKUP(C3821,#REF!, 2,FALSE)</f>
        <v>#REF!</v>
      </c>
      <c r="BP3821" s="52" t="s">
        <v>8484</v>
      </c>
      <c r="BQ3821" s="52" t="s">
        <v>2993</v>
      </c>
      <c r="BR3821" s="52" t="s">
        <v>2993</v>
      </c>
      <c r="BX3821" s="52" t="s">
        <v>8484</v>
      </c>
      <c r="BY3821" s="52" t="s">
        <v>2993</v>
      </c>
      <c r="BZ3821" s="52" t="s">
        <v>2993</v>
      </c>
    </row>
    <row r="3822" spans="54:78" x14ac:dyDescent="0.3">
      <c r="BB3822" s="105" t="e">
        <f>VLOOKUP(C3822,#REF!, 2,FALSE)</f>
        <v>#REF!</v>
      </c>
      <c r="BP3822" s="52" t="s">
        <v>8485</v>
      </c>
      <c r="BQ3822" s="52" t="s">
        <v>2993</v>
      </c>
      <c r="BR3822" s="52" t="s">
        <v>2993</v>
      </c>
      <c r="BX3822" s="52" t="s">
        <v>8485</v>
      </c>
      <c r="BY3822" s="52" t="s">
        <v>2993</v>
      </c>
      <c r="BZ3822" s="52" t="s">
        <v>2993</v>
      </c>
    </row>
    <row r="3823" spans="54:78" x14ac:dyDescent="0.3">
      <c r="BB3823" s="105" t="e">
        <f>VLOOKUP(C3823,#REF!, 2,FALSE)</f>
        <v>#REF!</v>
      </c>
      <c r="BP3823" s="52" t="s">
        <v>8486</v>
      </c>
      <c r="BQ3823" s="52" t="s">
        <v>2993</v>
      </c>
      <c r="BR3823" s="52" t="s">
        <v>2993</v>
      </c>
      <c r="BX3823" s="52" t="s">
        <v>8486</v>
      </c>
      <c r="BY3823" s="52" t="s">
        <v>2993</v>
      </c>
      <c r="BZ3823" s="52" t="s">
        <v>2993</v>
      </c>
    </row>
    <row r="3824" spans="54:78" x14ac:dyDescent="0.3">
      <c r="BB3824" s="105" t="e">
        <f>VLOOKUP(C3824,#REF!, 2,FALSE)</f>
        <v>#REF!</v>
      </c>
      <c r="BP3824" s="52" t="s">
        <v>8487</v>
      </c>
      <c r="BQ3824" s="52" t="s">
        <v>2993</v>
      </c>
      <c r="BR3824" s="52" t="s">
        <v>2993</v>
      </c>
      <c r="BX3824" s="52" t="s">
        <v>8487</v>
      </c>
      <c r="BY3824" s="52" t="s">
        <v>2993</v>
      </c>
      <c r="BZ3824" s="52" t="s">
        <v>2993</v>
      </c>
    </row>
    <row r="3825" spans="54:78" x14ac:dyDescent="0.3">
      <c r="BB3825" s="105" t="e">
        <f>VLOOKUP(C3825,#REF!, 2,FALSE)</f>
        <v>#REF!</v>
      </c>
      <c r="BP3825" s="52" t="s">
        <v>8488</v>
      </c>
      <c r="BQ3825" s="52" t="s">
        <v>2993</v>
      </c>
      <c r="BR3825" s="52" t="s">
        <v>2993</v>
      </c>
      <c r="BX3825" s="52" t="s">
        <v>8488</v>
      </c>
      <c r="BY3825" s="52" t="s">
        <v>2993</v>
      </c>
      <c r="BZ3825" s="52" t="s">
        <v>2993</v>
      </c>
    </row>
    <row r="3826" spans="54:78" x14ac:dyDescent="0.3">
      <c r="BB3826" s="105" t="e">
        <f>VLOOKUP(C3826,#REF!, 2,FALSE)</f>
        <v>#REF!</v>
      </c>
      <c r="BP3826" s="52" t="s">
        <v>8490</v>
      </c>
      <c r="BQ3826" s="52" t="s">
        <v>2993</v>
      </c>
      <c r="BR3826" s="52" t="s">
        <v>2993</v>
      </c>
      <c r="BX3826" s="52" t="s">
        <v>8490</v>
      </c>
      <c r="BY3826" s="52" t="s">
        <v>2993</v>
      </c>
      <c r="BZ3826" s="52" t="s">
        <v>2993</v>
      </c>
    </row>
    <row r="3827" spans="54:78" x14ac:dyDescent="0.3">
      <c r="BB3827" s="105" t="e">
        <f>VLOOKUP(C3827,#REF!, 2,FALSE)</f>
        <v>#REF!</v>
      </c>
      <c r="BP3827" s="52" t="s">
        <v>8491</v>
      </c>
      <c r="BQ3827" s="52" t="s">
        <v>2993</v>
      </c>
      <c r="BR3827" s="52" t="s">
        <v>2993</v>
      </c>
      <c r="BX3827" s="52" t="s">
        <v>8491</v>
      </c>
      <c r="BY3827" s="52" t="s">
        <v>2993</v>
      </c>
      <c r="BZ3827" s="52" t="s">
        <v>2993</v>
      </c>
    </row>
    <row r="3828" spans="54:78" x14ac:dyDescent="0.3">
      <c r="BB3828" s="105" t="e">
        <f>VLOOKUP(C3828,#REF!, 2,FALSE)</f>
        <v>#REF!</v>
      </c>
      <c r="BP3828" s="52" t="s">
        <v>8492</v>
      </c>
      <c r="BQ3828" s="52" t="s">
        <v>2993</v>
      </c>
      <c r="BR3828" s="52" t="s">
        <v>778</v>
      </c>
      <c r="BX3828" s="52" t="s">
        <v>8492</v>
      </c>
      <c r="BY3828" s="52" t="s">
        <v>2993</v>
      </c>
      <c r="BZ3828" s="52" t="s">
        <v>778</v>
      </c>
    </row>
    <row r="3829" spans="54:78" x14ac:dyDescent="0.3">
      <c r="BB3829" s="105" t="e">
        <f>VLOOKUP(C3829,#REF!, 2,FALSE)</f>
        <v>#REF!</v>
      </c>
      <c r="BP3829" s="52" t="s">
        <v>8493</v>
      </c>
      <c r="BQ3829" s="52" t="s">
        <v>2993</v>
      </c>
      <c r="BR3829" s="52" t="s">
        <v>2993</v>
      </c>
      <c r="BX3829" s="52" t="s">
        <v>8493</v>
      </c>
      <c r="BY3829" s="52" t="s">
        <v>2993</v>
      </c>
      <c r="BZ3829" s="52" t="s">
        <v>2993</v>
      </c>
    </row>
    <row r="3830" spans="54:78" x14ac:dyDescent="0.3">
      <c r="BB3830" s="105" t="e">
        <f>VLOOKUP(C3830,#REF!, 2,FALSE)</f>
        <v>#REF!</v>
      </c>
      <c r="BP3830" s="52" t="s">
        <v>8494</v>
      </c>
      <c r="BQ3830" s="52" t="s">
        <v>2993</v>
      </c>
      <c r="BR3830" s="52" t="s">
        <v>8495</v>
      </c>
      <c r="BX3830" s="52" t="s">
        <v>8494</v>
      </c>
      <c r="BY3830" s="52" t="s">
        <v>2993</v>
      </c>
      <c r="BZ3830" s="52" t="s">
        <v>8495</v>
      </c>
    </row>
    <row r="3831" spans="54:78" x14ac:dyDescent="0.3">
      <c r="BB3831" s="105" t="e">
        <f>VLOOKUP(C3831,#REF!, 2,FALSE)</f>
        <v>#REF!</v>
      </c>
      <c r="BP3831" s="52" t="s">
        <v>8496</v>
      </c>
      <c r="BQ3831" s="52" t="s">
        <v>2993</v>
      </c>
      <c r="BR3831" s="52" t="s">
        <v>8497</v>
      </c>
      <c r="BX3831" s="52" t="s">
        <v>8496</v>
      </c>
      <c r="BY3831" s="52" t="s">
        <v>2993</v>
      </c>
      <c r="BZ3831" s="52" t="s">
        <v>8497</v>
      </c>
    </row>
    <row r="3832" spans="54:78" x14ac:dyDescent="0.3">
      <c r="BB3832" s="105" t="e">
        <f>VLOOKUP(C3832,#REF!, 2,FALSE)</f>
        <v>#REF!</v>
      </c>
      <c r="BP3832" s="52" t="s">
        <v>8498</v>
      </c>
      <c r="BQ3832" s="52" t="s">
        <v>2993</v>
      </c>
      <c r="BR3832" s="52" t="s">
        <v>2993</v>
      </c>
      <c r="BX3832" s="52" t="s">
        <v>8498</v>
      </c>
      <c r="BY3832" s="52" t="s">
        <v>2993</v>
      </c>
      <c r="BZ3832" s="52" t="s">
        <v>2993</v>
      </c>
    </row>
    <row r="3833" spans="54:78" x14ac:dyDescent="0.3">
      <c r="BB3833" s="105" t="e">
        <f>VLOOKUP(C3833,#REF!, 2,FALSE)</f>
        <v>#REF!</v>
      </c>
      <c r="BP3833" s="52" t="s">
        <v>8499</v>
      </c>
      <c r="BQ3833" s="52" t="s">
        <v>2993</v>
      </c>
      <c r="BR3833" s="52" t="s">
        <v>2993</v>
      </c>
      <c r="BX3833" s="52" t="s">
        <v>8499</v>
      </c>
      <c r="BY3833" s="52" t="s">
        <v>2993</v>
      </c>
      <c r="BZ3833" s="52" t="s">
        <v>2993</v>
      </c>
    </row>
    <row r="3834" spans="54:78" x14ac:dyDescent="0.3">
      <c r="BB3834" s="105" t="e">
        <f>VLOOKUP(C3834,#REF!, 2,FALSE)</f>
        <v>#REF!</v>
      </c>
      <c r="BP3834" s="52" t="s">
        <v>8500</v>
      </c>
      <c r="BQ3834" s="52" t="s">
        <v>1350</v>
      </c>
      <c r="BR3834" s="52" t="s">
        <v>8501</v>
      </c>
      <c r="BX3834" s="52" t="s">
        <v>8500</v>
      </c>
      <c r="BY3834" s="52" t="s">
        <v>1350</v>
      </c>
      <c r="BZ3834" s="52" t="s">
        <v>8501</v>
      </c>
    </row>
    <row r="3835" spans="54:78" x14ac:dyDescent="0.3">
      <c r="BB3835" s="105" t="e">
        <f>VLOOKUP(C3835,#REF!, 2,FALSE)</f>
        <v>#REF!</v>
      </c>
      <c r="BP3835" s="52" t="s">
        <v>8502</v>
      </c>
      <c r="BQ3835" s="52" t="s">
        <v>2993</v>
      </c>
      <c r="BR3835" s="52" t="s">
        <v>2993</v>
      </c>
      <c r="BX3835" s="52" t="s">
        <v>8502</v>
      </c>
      <c r="BY3835" s="52" t="s">
        <v>2993</v>
      </c>
      <c r="BZ3835" s="52" t="s">
        <v>2993</v>
      </c>
    </row>
    <row r="3836" spans="54:78" x14ac:dyDescent="0.3">
      <c r="BB3836" s="105" t="e">
        <f>VLOOKUP(C3836,#REF!, 2,FALSE)</f>
        <v>#REF!</v>
      </c>
      <c r="BP3836" s="52" t="s">
        <v>8503</v>
      </c>
      <c r="BQ3836" s="52" t="s">
        <v>2993</v>
      </c>
      <c r="BR3836" s="52" t="s">
        <v>2993</v>
      </c>
      <c r="BX3836" s="52" t="s">
        <v>8503</v>
      </c>
      <c r="BY3836" s="52" t="s">
        <v>2993</v>
      </c>
      <c r="BZ3836" s="52" t="s">
        <v>2993</v>
      </c>
    </row>
    <row r="3837" spans="54:78" x14ac:dyDescent="0.3">
      <c r="BB3837" s="105" t="e">
        <f>VLOOKUP(C3837,#REF!, 2,FALSE)</f>
        <v>#REF!</v>
      </c>
      <c r="BP3837" s="52" t="s">
        <v>8505</v>
      </c>
      <c r="BQ3837" s="52" t="s">
        <v>2993</v>
      </c>
      <c r="BR3837" s="52" t="s">
        <v>2993</v>
      </c>
      <c r="BX3837" s="52" t="s">
        <v>8505</v>
      </c>
      <c r="BY3837" s="52" t="s">
        <v>2993</v>
      </c>
      <c r="BZ3837" s="52" t="s">
        <v>2993</v>
      </c>
    </row>
    <row r="3838" spans="54:78" x14ac:dyDescent="0.3">
      <c r="BB3838" s="105" t="e">
        <f>VLOOKUP(C3838,#REF!, 2,FALSE)</f>
        <v>#REF!</v>
      </c>
      <c r="BP3838" s="52" t="s">
        <v>465</v>
      </c>
      <c r="BQ3838" s="52" t="s">
        <v>2993</v>
      </c>
      <c r="BR3838" s="52" t="s">
        <v>2993</v>
      </c>
      <c r="BX3838" s="52" t="s">
        <v>465</v>
      </c>
      <c r="BY3838" s="52" t="s">
        <v>2993</v>
      </c>
      <c r="BZ3838" s="52" t="s">
        <v>2993</v>
      </c>
    </row>
    <row r="3839" spans="54:78" x14ac:dyDescent="0.3">
      <c r="BB3839" s="105" t="e">
        <f>VLOOKUP(C3839,#REF!, 2,FALSE)</f>
        <v>#REF!</v>
      </c>
      <c r="BP3839" s="52" t="s">
        <v>8507</v>
      </c>
      <c r="BQ3839" s="52" t="s">
        <v>2993</v>
      </c>
      <c r="BR3839" s="52" t="s">
        <v>2993</v>
      </c>
      <c r="BX3839" s="52" t="s">
        <v>8507</v>
      </c>
      <c r="BY3839" s="52" t="s">
        <v>2993</v>
      </c>
      <c r="BZ3839" s="52" t="s">
        <v>2993</v>
      </c>
    </row>
    <row r="3840" spans="54:78" x14ac:dyDescent="0.3">
      <c r="BB3840" s="105" t="e">
        <f>VLOOKUP(C3840,#REF!, 2,FALSE)</f>
        <v>#REF!</v>
      </c>
      <c r="BP3840" s="52" t="s">
        <v>8508</v>
      </c>
      <c r="BQ3840" s="52" t="s">
        <v>2993</v>
      </c>
      <c r="BR3840" s="52" t="s">
        <v>2993</v>
      </c>
      <c r="BX3840" s="52" t="s">
        <v>8508</v>
      </c>
      <c r="BY3840" s="52" t="s">
        <v>2993</v>
      </c>
      <c r="BZ3840" s="52" t="s">
        <v>2993</v>
      </c>
    </row>
    <row r="3841" spans="54:78" x14ac:dyDescent="0.3">
      <c r="BB3841" s="105" t="e">
        <f>VLOOKUP(C3841,#REF!, 2,FALSE)</f>
        <v>#REF!</v>
      </c>
      <c r="BP3841" s="52" t="s">
        <v>8509</v>
      </c>
      <c r="BQ3841" s="52" t="s">
        <v>2993</v>
      </c>
      <c r="BR3841" s="52" t="s">
        <v>2993</v>
      </c>
      <c r="BX3841" s="52" t="s">
        <v>8509</v>
      </c>
      <c r="BY3841" s="52" t="s">
        <v>2993</v>
      </c>
      <c r="BZ3841" s="52" t="s">
        <v>2993</v>
      </c>
    </row>
    <row r="3842" spans="54:78" x14ac:dyDescent="0.3">
      <c r="BB3842" s="105" t="e">
        <f>VLOOKUP(C3842,#REF!, 2,FALSE)</f>
        <v>#REF!</v>
      </c>
      <c r="BP3842" s="52" t="s">
        <v>8510</v>
      </c>
      <c r="BQ3842" s="52" t="s">
        <v>2993</v>
      </c>
      <c r="BR3842" s="52" t="s">
        <v>2993</v>
      </c>
      <c r="BX3842" s="52" t="s">
        <v>8510</v>
      </c>
      <c r="BY3842" s="52" t="s">
        <v>2993</v>
      </c>
      <c r="BZ3842" s="52" t="s">
        <v>2993</v>
      </c>
    </row>
    <row r="3843" spans="54:78" x14ac:dyDescent="0.3">
      <c r="BB3843" s="105" t="e">
        <f>VLOOKUP(C3843,#REF!, 2,FALSE)</f>
        <v>#REF!</v>
      </c>
      <c r="BP3843" s="52" t="s">
        <v>8511</v>
      </c>
      <c r="BQ3843" s="52" t="s">
        <v>2993</v>
      </c>
      <c r="BR3843" s="52" t="s">
        <v>2993</v>
      </c>
      <c r="BX3843" s="52" t="s">
        <v>8511</v>
      </c>
      <c r="BY3843" s="52" t="s">
        <v>2993</v>
      </c>
      <c r="BZ3843" s="52" t="s">
        <v>2993</v>
      </c>
    </row>
    <row r="3844" spans="54:78" x14ac:dyDescent="0.3">
      <c r="BB3844" s="105" t="e">
        <f>VLOOKUP(C3844,#REF!, 2,FALSE)</f>
        <v>#REF!</v>
      </c>
      <c r="BP3844" s="52" t="s">
        <v>1470</v>
      </c>
      <c r="BQ3844" s="52" t="s">
        <v>2993</v>
      </c>
      <c r="BR3844" s="52" t="s">
        <v>2993</v>
      </c>
      <c r="BX3844" s="52" t="s">
        <v>1470</v>
      </c>
      <c r="BY3844" s="52" t="s">
        <v>2993</v>
      </c>
      <c r="BZ3844" s="52" t="s">
        <v>2993</v>
      </c>
    </row>
    <row r="3845" spans="54:78" x14ac:dyDescent="0.3">
      <c r="BB3845" s="105" t="e">
        <f>VLOOKUP(C3845,#REF!, 2,FALSE)</f>
        <v>#REF!</v>
      </c>
      <c r="BP3845" s="52" t="s">
        <v>1471</v>
      </c>
      <c r="BQ3845" s="52" t="s">
        <v>2993</v>
      </c>
      <c r="BR3845" s="52" t="s">
        <v>2993</v>
      </c>
      <c r="BX3845" s="52" t="s">
        <v>1471</v>
      </c>
      <c r="BY3845" s="52" t="s">
        <v>2993</v>
      </c>
      <c r="BZ3845" s="52" t="s">
        <v>2993</v>
      </c>
    </row>
    <row r="3846" spans="54:78" x14ac:dyDescent="0.3">
      <c r="BB3846" s="105" t="e">
        <f>VLOOKUP(C3846,#REF!, 2,FALSE)</f>
        <v>#REF!</v>
      </c>
      <c r="BP3846" s="52" t="s">
        <v>8513</v>
      </c>
      <c r="BQ3846" s="52" t="s">
        <v>2993</v>
      </c>
      <c r="BR3846" s="52" t="s">
        <v>2993</v>
      </c>
      <c r="BX3846" s="52" t="s">
        <v>8513</v>
      </c>
      <c r="BY3846" s="52" t="s">
        <v>2993</v>
      </c>
      <c r="BZ3846" s="52" t="s">
        <v>2993</v>
      </c>
    </row>
    <row r="3847" spans="54:78" x14ac:dyDescent="0.3">
      <c r="BB3847" s="105" t="e">
        <f>VLOOKUP(C3847,#REF!, 2,FALSE)</f>
        <v>#REF!</v>
      </c>
      <c r="BP3847" s="52" t="s">
        <v>8514</v>
      </c>
      <c r="BQ3847" s="52" t="s">
        <v>2993</v>
      </c>
      <c r="BR3847" s="52" t="s">
        <v>8515</v>
      </c>
      <c r="BX3847" s="52" t="s">
        <v>8514</v>
      </c>
      <c r="BY3847" s="52" t="s">
        <v>2993</v>
      </c>
      <c r="BZ3847" s="52" t="s">
        <v>8515</v>
      </c>
    </row>
    <row r="3848" spans="54:78" x14ac:dyDescent="0.3">
      <c r="BB3848" s="105" t="e">
        <f>VLOOKUP(C3848,#REF!, 2,FALSE)</f>
        <v>#REF!</v>
      </c>
      <c r="BP3848" s="52" t="s">
        <v>8517</v>
      </c>
      <c r="BQ3848" s="52" t="s">
        <v>860</v>
      </c>
      <c r="BR3848" s="52" t="s">
        <v>8518</v>
      </c>
      <c r="BX3848" s="52" t="s">
        <v>8517</v>
      </c>
      <c r="BY3848" s="52" t="s">
        <v>860</v>
      </c>
      <c r="BZ3848" s="52" t="s">
        <v>8518</v>
      </c>
    </row>
    <row r="3849" spans="54:78" x14ac:dyDescent="0.3">
      <c r="BB3849" s="105" t="e">
        <f>VLOOKUP(C3849,#REF!, 2,FALSE)</f>
        <v>#REF!</v>
      </c>
      <c r="BP3849" s="52" t="s">
        <v>8519</v>
      </c>
      <c r="BQ3849" s="52" t="s">
        <v>3019</v>
      </c>
      <c r="BR3849" s="52" t="s">
        <v>2889</v>
      </c>
      <c r="BX3849" s="52" t="s">
        <v>8519</v>
      </c>
      <c r="BY3849" s="52" t="s">
        <v>3019</v>
      </c>
      <c r="BZ3849" s="52" t="s">
        <v>2889</v>
      </c>
    </row>
    <row r="3850" spans="54:78" x14ac:dyDescent="0.3">
      <c r="BB3850" s="105" t="e">
        <f>VLOOKUP(C3850,#REF!, 2,FALSE)</f>
        <v>#REF!</v>
      </c>
      <c r="BP3850" s="52" t="s">
        <v>491</v>
      </c>
      <c r="BQ3850" s="52" t="s">
        <v>17035</v>
      </c>
      <c r="BR3850" s="52" t="s">
        <v>1866</v>
      </c>
      <c r="BX3850" s="52" t="s">
        <v>491</v>
      </c>
      <c r="BY3850" s="52" t="s">
        <v>17035</v>
      </c>
      <c r="BZ3850" s="52" t="s">
        <v>1866</v>
      </c>
    </row>
    <row r="3851" spans="54:78" x14ac:dyDescent="0.3">
      <c r="BB3851" s="105" t="e">
        <f>VLOOKUP(C3851,#REF!, 2,FALSE)</f>
        <v>#REF!</v>
      </c>
      <c r="BP3851" s="52" t="s">
        <v>8520</v>
      </c>
      <c r="BQ3851" s="52" t="s">
        <v>936</v>
      </c>
      <c r="BR3851" s="52" t="s">
        <v>1349</v>
      </c>
      <c r="BX3851" s="52" t="s">
        <v>8520</v>
      </c>
      <c r="BY3851" s="52" t="s">
        <v>936</v>
      </c>
      <c r="BZ3851" s="52" t="s">
        <v>1349</v>
      </c>
    </row>
    <row r="3852" spans="54:78" x14ac:dyDescent="0.3">
      <c r="BB3852" s="105" t="e">
        <f>VLOOKUP(C3852,#REF!, 2,FALSE)</f>
        <v>#REF!</v>
      </c>
      <c r="BP3852" s="52" t="s">
        <v>1472</v>
      </c>
      <c r="BQ3852" s="52" t="s">
        <v>931</v>
      </c>
      <c r="BR3852" s="52" t="s">
        <v>3566</v>
      </c>
      <c r="BX3852" s="52" t="s">
        <v>1472</v>
      </c>
      <c r="BY3852" s="52" t="s">
        <v>931</v>
      </c>
      <c r="BZ3852" s="52" t="s">
        <v>3566</v>
      </c>
    </row>
    <row r="3853" spans="54:78" x14ac:dyDescent="0.3">
      <c r="BB3853" s="105" t="e">
        <f>VLOOKUP(C3853,#REF!, 2,FALSE)</f>
        <v>#REF!</v>
      </c>
      <c r="BP3853" s="52" t="s">
        <v>8523</v>
      </c>
      <c r="BQ3853" s="52" t="s">
        <v>3016</v>
      </c>
      <c r="BR3853" s="52" t="s">
        <v>8524</v>
      </c>
      <c r="BX3853" s="52" t="s">
        <v>8523</v>
      </c>
      <c r="BY3853" s="52" t="s">
        <v>3016</v>
      </c>
      <c r="BZ3853" s="52" t="s">
        <v>8524</v>
      </c>
    </row>
    <row r="3854" spans="54:78" x14ac:dyDescent="0.3">
      <c r="BB3854" s="105" t="e">
        <f>VLOOKUP(C3854,#REF!, 2,FALSE)</f>
        <v>#REF!</v>
      </c>
      <c r="BP3854" s="52" t="s">
        <v>1473</v>
      </c>
      <c r="BQ3854" s="52" t="s">
        <v>17035</v>
      </c>
      <c r="BR3854" s="52" t="s">
        <v>8525</v>
      </c>
      <c r="BX3854" s="52" t="s">
        <v>1473</v>
      </c>
      <c r="BY3854" s="52" t="s">
        <v>17035</v>
      </c>
      <c r="BZ3854" s="52" t="s">
        <v>8525</v>
      </c>
    </row>
    <row r="3855" spans="54:78" x14ac:dyDescent="0.3">
      <c r="BB3855" s="105" t="e">
        <f>VLOOKUP(C3855,#REF!, 2,FALSE)</f>
        <v>#REF!</v>
      </c>
      <c r="BP3855" s="52" t="s">
        <v>482</v>
      </c>
      <c r="BQ3855" s="52" t="s">
        <v>3019</v>
      </c>
      <c r="BR3855" s="52" t="s">
        <v>3706</v>
      </c>
      <c r="BX3855" s="52" t="s">
        <v>482</v>
      </c>
      <c r="BY3855" s="52" t="s">
        <v>3019</v>
      </c>
      <c r="BZ3855" s="52" t="s">
        <v>3706</v>
      </c>
    </row>
    <row r="3856" spans="54:78" x14ac:dyDescent="0.3">
      <c r="BB3856" s="105" t="e">
        <f>VLOOKUP(C3856,#REF!, 2,FALSE)</f>
        <v>#REF!</v>
      </c>
      <c r="BP3856" s="52" t="s">
        <v>8526</v>
      </c>
      <c r="BQ3856" s="52" t="s">
        <v>3059</v>
      </c>
      <c r="BR3856" s="52" t="s">
        <v>8527</v>
      </c>
      <c r="BX3856" s="52" t="s">
        <v>8526</v>
      </c>
      <c r="BY3856" s="52" t="s">
        <v>3059</v>
      </c>
      <c r="BZ3856" s="52" t="s">
        <v>8527</v>
      </c>
    </row>
    <row r="3857" spans="54:78" x14ac:dyDescent="0.3">
      <c r="BB3857" s="105" t="e">
        <f>VLOOKUP(C3857,#REF!, 2,FALSE)</f>
        <v>#REF!</v>
      </c>
      <c r="BP3857" s="52" t="s">
        <v>1474</v>
      </c>
      <c r="BQ3857" s="52" t="s">
        <v>3016</v>
      </c>
      <c r="BR3857" s="52" t="s">
        <v>8528</v>
      </c>
      <c r="BX3857" s="52" t="s">
        <v>1474</v>
      </c>
      <c r="BY3857" s="52" t="s">
        <v>3016</v>
      </c>
      <c r="BZ3857" s="52" t="s">
        <v>8528</v>
      </c>
    </row>
    <row r="3858" spans="54:78" x14ac:dyDescent="0.3">
      <c r="BB3858" s="105" t="e">
        <f>VLOOKUP(C3858,#REF!, 2,FALSE)</f>
        <v>#REF!</v>
      </c>
      <c r="BP3858" s="52" t="s">
        <v>8529</v>
      </c>
      <c r="BQ3858" s="52" t="s">
        <v>3276</v>
      </c>
      <c r="BR3858" s="52" t="s">
        <v>2993</v>
      </c>
      <c r="BX3858" s="52" t="s">
        <v>8529</v>
      </c>
      <c r="BY3858" s="52" t="s">
        <v>3276</v>
      </c>
      <c r="BZ3858" s="52" t="s">
        <v>2993</v>
      </c>
    </row>
    <row r="3859" spans="54:78" x14ac:dyDescent="0.3">
      <c r="BB3859" s="105" t="e">
        <f>VLOOKUP(C3859,#REF!, 2,FALSE)</f>
        <v>#REF!</v>
      </c>
      <c r="BP3859" s="52" t="s">
        <v>8531</v>
      </c>
      <c r="BQ3859" s="52" t="s">
        <v>3016</v>
      </c>
      <c r="BR3859" s="52" t="s">
        <v>4818</v>
      </c>
      <c r="BX3859" s="52" t="s">
        <v>8531</v>
      </c>
      <c r="BY3859" s="52" t="s">
        <v>3016</v>
      </c>
      <c r="BZ3859" s="52" t="s">
        <v>4818</v>
      </c>
    </row>
    <row r="3860" spans="54:78" x14ac:dyDescent="0.3">
      <c r="BB3860" s="105" t="e">
        <f>VLOOKUP(C3860,#REF!, 2,FALSE)</f>
        <v>#REF!</v>
      </c>
      <c r="BP3860" s="52" t="s">
        <v>8533</v>
      </c>
      <c r="BQ3860" s="52" t="s">
        <v>1350</v>
      </c>
      <c r="BR3860" s="52" t="s">
        <v>2993</v>
      </c>
      <c r="BX3860" s="52" t="s">
        <v>8533</v>
      </c>
      <c r="BY3860" s="52" t="s">
        <v>1350</v>
      </c>
      <c r="BZ3860" s="52" t="s">
        <v>2993</v>
      </c>
    </row>
    <row r="3861" spans="54:78" x14ac:dyDescent="0.3">
      <c r="BB3861" s="105" t="e">
        <f>VLOOKUP(C3861,#REF!, 2,FALSE)</f>
        <v>#REF!</v>
      </c>
      <c r="BP3861" s="52" t="s">
        <v>8534</v>
      </c>
      <c r="BQ3861" s="52" t="s">
        <v>3019</v>
      </c>
      <c r="BR3861" s="52" t="s">
        <v>2993</v>
      </c>
      <c r="BX3861" s="52" t="s">
        <v>8534</v>
      </c>
      <c r="BY3861" s="52" t="s">
        <v>3019</v>
      </c>
      <c r="BZ3861" s="52" t="s">
        <v>2993</v>
      </c>
    </row>
    <row r="3862" spans="54:78" x14ac:dyDescent="0.3">
      <c r="BB3862" s="105" t="e">
        <f>VLOOKUP(C3862,#REF!, 2,FALSE)</f>
        <v>#REF!</v>
      </c>
      <c r="BP3862" s="52" t="s">
        <v>490</v>
      </c>
      <c r="BQ3862" s="52" t="s">
        <v>3019</v>
      </c>
      <c r="BR3862" s="52" t="s">
        <v>8536</v>
      </c>
      <c r="BX3862" s="52" t="s">
        <v>490</v>
      </c>
      <c r="BY3862" s="52" t="s">
        <v>3019</v>
      </c>
      <c r="BZ3862" s="52" t="s">
        <v>8536</v>
      </c>
    </row>
    <row r="3863" spans="54:78" x14ac:dyDescent="0.3">
      <c r="BB3863" s="105" t="e">
        <f>VLOOKUP(C3863,#REF!, 2,FALSE)</f>
        <v>#REF!</v>
      </c>
      <c r="BP3863" s="52" t="s">
        <v>8537</v>
      </c>
      <c r="BQ3863" s="52" t="s">
        <v>1350</v>
      </c>
      <c r="BR3863" s="52" t="s">
        <v>8538</v>
      </c>
      <c r="BX3863" s="52" t="s">
        <v>8537</v>
      </c>
      <c r="BY3863" s="52" t="s">
        <v>1350</v>
      </c>
      <c r="BZ3863" s="52" t="s">
        <v>8538</v>
      </c>
    </row>
    <row r="3864" spans="54:78" x14ac:dyDescent="0.3">
      <c r="BB3864" s="105" t="e">
        <f>VLOOKUP(C3864,#REF!, 2,FALSE)</f>
        <v>#REF!</v>
      </c>
      <c r="BP3864" s="52" t="s">
        <v>8539</v>
      </c>
      <c r="BQ3864" s="52" t="s">
        <v>2993</v>
      </c>
      <c r="BR3864" s="52" t="s">
        <v>8540</v>
      </c>
      <c r="BX3864" s="52" t="s">
        <v>8539</v>
      </c>
      <c r="BY3864" s="52" t="s">
        <v>2993</v>
      </c>
      <c r="BZ3864" s="52" t="s">
        <v>8540</v>
      </c>
    </row>
    <row r="3865" spans="54:78" x14ac:dyDescent="0.3">
      <c r="BB3865" s="105" t="e">
        <f>VLOOKUP(C3865,#REF!, 2,FALSE)</f>
        <v>#REF!</v>
      </c>
      <c r="BP3865" s="52" t="s">
        <v>8541</v>
      </c>
      <c r="BQ3865" s="52" t="s">
        <v>2993</v>
      </c>
      <c r="BR3865" s="52" t="s">
        <v>8542</v>
      </c>
      <c r="BX3865" s="52" t="s">
        <v>8541</v>
      </c>
      <c r="BY3865" s="52" t="s">
        <v>2993</v>
      </c>
      <c r="BZ3865" s="52" t="s">
        <v>8542</v>
      </c>
    </row>
    <row r="3866" spans="54:78" x14ac:dyDescent="0.3">
      <c r="BB3866" s="105" t="e">
        <f>VLOOKUP(C3866,#REF!, 2,FALSE)</f>
        <v>#REF!</v>
      </c>
      <c r="BP3866" s="52" t="s">
        <v>8543</v>
      </c>
      <c r="BQ3866" s="52" t="s">
        <v>17035</v>
      </c>
      <c r="BR3866" s="52" t="s">
        <v>1132</v>
      </c>
      <c r="BX3866" s="52" t="s">
        <v>8543</v>
      </c>
      <c r="BY3866" s="52" t="s">
        <v>17035</v>
      </c>
      <c r="BZ3866" s="52" t="s">
        <v>1132</v>
      </c>
    </row>
    <row r="3867" spans="54:78" x14ac:dyDescent="0.3">
      <c r="BB3867" s="105" t="e">
        <f>VLOOKUP(C3867,#REF!, 2,FALSE)</f>
        <v>#REF!</v>
      </c>
      <c r="BP3867" s="52" t="s">
        <v>8544</v>
      </c>
      <c r="BQ3867" s="52" t="s">
        <v>17035</v>
      </c>
      <c r="BR3867" s="52" t="s">
        <v>6720</v>
      </c>
      <c r="BX3867" s="52" t="s">
        <v>8544</v>
      </c>
      <c r="BY3867" s="52" t="s">
        <v>17035</v>
      </c>
      <c r="BZ3867" s="52" t="s">
        <v>6720</v>
      </c>
    </row>
    <row r="3868" spans="54:78" x14ac:dyDescent="0.3">
      <c r="BB3868" s="105" t="e">
        <f>VLOOKUP(C3868,#REF!, 2,FALSE)</f>
        <v>#REF!</v>
      </c>
      <c r="BP3868" s="52" t="s">
        <v>1475</v>
      </c>
      <c r="BQ3868" s="52" t="s">
        <v>17035</v>
      </c>
      <c r="BR3868" s="52" t="s">
        <v>8545</v>
      </c>
      <c r="BX3868" s="52" t="s">
        <v>1475</v>
      </c>
      <c r="BY3868" s="52" t="s">
        <v>17035</v>
      </c>
      <c r="BZ3868" s="52" t="s">
        <v>8545</v>
      </c>
    </row>
    <row r="3869" spans="54:78" x14ac:dyDescent="0.3">
      <c r="BB3869" s="105" t="e">
        <f>VLOOKUP(C3869,#REF!, 2,FALSE)</f>
        <v>#REF!</v>
      </c>
      <c r="BP3869" s="52" t="s">
        <v>1476</v>
      </c>
      <c r="BQ3869" s="52" t="s">
        <v>17035</v>
      </c>
      <c r="BR3869" s="52" t="s">
        <v>8546</v>
      </c>
      <c r="BX3869" s="52" t="s">
        <v>1476</v>
      </c>
      <c r="BY3869" s="52" t="s">
        <v>17035</v>
      </c>
      <c r="BZ3869" s="52" t="s">
        <v>8546</v>
      </c>
    </row>
    <row r="3870" spans="54:78" x14ac:dyDescent="0.3">
      <c r="BB3870" s="105" t="e">
        <f>VLOOKUP(C3870,#REF!, 2,FALSE)</f>
        <v>#REF!</v>
      </c>
      <c r="BP3870" s="52" t="s">
        <v>8547</v>
      </c>
      <c r="BQ3870" s="52" t="s">
        <v>710</v>
      </c>
      <c r="BR3870" s="52" t="s">
        <v>3616</v>
      </c>
      <c r="BX3870" s="52" t="s">
        <v>8547</v>
      </c>
      <c r="BY3870" s="52" t="s">
        <v>710</v>
      </c>
      <c r="BZ3870" s="52" t="s">
        <v>3616</v>
      </c>
    </row>
    <row r="3871" spans="54:78" x14ac:dyDescent="0.3">
      <c r="BB3871" s="105" t="e">
        <f>VLOOKUP(C3871,#REF!, 2,FALSE)</f>
        <v>#REF!</v>
      </c>
      <c r="BP3871" s="52" t="s">
        <v>8548</v>
      </c>
      <c r="BQ3871" s="52" t="s">
        <v>619</v>
      </c>
      <c r="BR3871" s="52" t="s">
        <v>2993</v>
      </c>
      <c r="BX3871" s="52" t="s">
        <v>8548</v>
      </c>
      <c r="BY3871" s="52" t="s">
        <v>619</v>
      </c>
      <c r="BZ3871" s="52" t="s">
        <v>2993</v>
      </c>
    </row>
    <row r="3872" spans="54:78" x14ac:dyDescent="0.3">
      <c r="BB3872" s="105" t="e">
        <f>VLOOKUP(C3872,#REF!, 2,FALSE)</f>
        <v>#REF!</v>
      </c>
      <c r="BP3872" s="52" t="s">
        <v>475</v>
      </c>
      <c r="BQ3872" s="52" t="s">
        <v>934</v>
      </c>
      <c r="BR3872" s="52" t="s">
        <v>2993</v>
      </c>
      <c r="BX3872" s="52" t="s">
        <v>475</v>
      </c>
      <c r="BY3872" s="52" t="s">
        <v>934</v>
      </c>
      <c r="BZ3872" s="52" t="s">
        <v>2993</v>
      </c>
    </row>
    <row r="3873" spans="54:78" x14ac:dyDescent="0.3">
      <c r="BB3873" s="105" t="e">
        <f>VLOOKUP(C3873,#REF!, 2,FALSE)</f>
        <v>#REF!</v>
      </c>
      <c r="BP3873" s="52" t="s">
        <v>8550</v>
      </c>
      <c r="BQ3873" s="52" t="s">
        <v>2460</v>
      </c>
      <c r="BR3873" s="52" t="s">
        <v>8551</v>
      </c>
      <c r="BX3873" s="52" t="s">
        <v>8550</v>
      </c>
      <c r="BY3873" s="52" t="s">
        <v>2460</v>
      </c>
      <c r="BZ3873" s="52" t="s">
        <v>8551</v>
      </c>
    </row>
    <row r="3874" spans="54:78" x14ac:dyDescent="0.3">
      <c r="BB3874" s="105" t="e">
        <f>VLOOKUP(C3874,#REF!, 2,FALSE)</f>
        <v>#REF!</v>
      </c>
      <c r="BP3874" s="52" t="s">
        <v>8553</v>
      </c>
      <c r="BQ3874" s="52" t="s">
        <v>618</v>
      </c>
      <c r="BR3874" s="52" t="s">
        <v>2993</v>
      </c>
      <c r="BX3874" s="52" t="s">
        <v>8553</v>
      </c>
      <c r="BY3874" s="52" t="s">
        <v>618</v>
      </c>
      <c r="BZ3874" s="52" t="s">
        <v>2993</v>
      </c>
    </row>
    <row r="3875" spans="54:78" x14ac:dyDescent="0.3">
      <c r="BB3875" s="105" t="e">
        <f>VLOOKUP(C3875,#REF!, 2,FALSE)</f>
        <v>#REF!</v>
      </c>
      <c r="BP3875" s="52" t="s">
        <v>8554</v>
      </c>
      <c r="BQ3875" s="52" t="s">
        <v>672</v>
      </c>
      <c r="BR3875" s="52" t="s">
        <v>4492</v>
      </c>
      <c r="BX3875" s="52" t="s">
        <v>8554</v>
      </c>
      <c r="BY3875" s="52" t="s">
        <v>672</v>
      </c>
      <c r="BZ3875" s="52" t="s">
        <v>4492</v>
      </c>
    </row>
    <row r="3876" spans="54:78" x14ac:dyDescent="0.3">
      <c r="BB3876" s="105" t="e">
        <f>VLOOKUP(C3876,#REF!, 2,FALSE)</f>
        <v>#REF!</v>
      </c>
      <c r="BP3876" s="52" t="s">
        <v>8555</v>
      </c>
      <c r="BQ3876" s="52" t="s">
        <v>672</v>
      </c>
      <c r="BR3876" s="52" t="s">
        <v>8557</v>
      </c>
      <c r="BX3876" s="52" t="s">
        <v>8555</v>
      </c>
      <c r="BY3876" s="52" t="s">
        <v>672</v>
      </c>
      <c r="BZ3876" s="52" t="s">
        <v>8557</v>
      </c>
    </row>
    <row r="3877" spans="54:78" x14ac:dyDescent="0.3">
      <c r="BB3877" s="105" t="e">
        <f>VLOOKUP(C3877,#REF!, 2,FALSE)</f>
        <v>#REF!</v>
      </c>
      <c r="BP3877" s="52" t="s">
        <v>8559</v>
      </c>
      <c r="BQ3877" s="52" t="s">
        <v>3103</v>
      </c>
      <c r="BR3877" s="52" t="s">
        <v>8560</v>
      </c>
      <c r="BX3877" s="52" t="s">
        <v>8559</v>
      </c>
      <c r="BY3877" s="52" t="s">
        <v>3103</v>
      </c>
      <c r="BZ3877" s="52" t="s">
        <v>8560</v>
      </c>
    </row>
    <row r="3878" spans="54:78" x14ac:dyDescent="0.3">
      <c r="BB3878" s="105" t="e">
        <f>VLOOKUP(C3878,#REF!, 2,FALSE)</f>
        <v>#REF!</v>
      </c>
      <c r="BP3878" s="52" t="s">
        <v>8561</v>
      </c>
      <c r="BQ3878" s="52" t="s">
        <v>618</v>
      </c>
      <c r="BR3878" s="52" t="s">
        <v>5399</v>
      </c>
      <c r="BX3878" s="52" t="s">
        <v>8561</v>
      </c>
      <c r="BY3878" s="52" t="s">
        <v>618</v>
      </c>
      <c r="BZ3878" s="52" t="s">
        <v>5399</v>
      </c>
    </row>
    <row r="3879" spans="54:78" x14ac:dyDescent="0.3">
      <c r="BB3879" s="105" t="e">
        <f>VLOOKUP(C3879,#REF!, 2,FALSE)</f>
        <v>#REF!</v>
      </c>
      <c r="BP3879" s="52" t="s">
        <v>8562</v>
      </c>
      <c r="BQ3879" s="52" t="s">
        <v>860</v>
      </c>
      <c r="BR3879" s="52" t="s">
        <v>3951</v>
      </c>
      <c r="BX3879" s="52" t="s">
        <v>8562</v>
      </c>
      <c r="BY3879" s="52" t="s">
        <v>860</v>
      </c>
      <c r="BZ3879" s="52" t="s">
        <v>3951</v>
      </c>
    </row>
    <row r="3880" spans="54:78" x14ac:dyDescent="0.3">
      <c r="BB3880" s="105" t="e">
        <f>VLOOKUP(C3880,#REF!, 2,FALSE)</f>
        <v>#REF!</v>
      </c>
      <c r="BP3880" s="52" t="s">
        <v>8563</v>
      </c>
      <c r="BQ3880" s="52" t="s">
        <v>860</v>
      </c>
      <c r="BR3880" s="52" t="s">
        <v>8564</v>
      </c>
      <c r="BX3880" s="52" t="s">
        <v>8563</v>
      </c>
      <c r="BY3880" s="52" t="s">
        <v>860</v>
      </c>
      <c r="BZ3880" s="52" t="s">
        <v>8564</v>
      </c>
    </row>
    <row r="3881" spans="54:78" x14ac:dyDescent="0.3">
      <c r="BB3881" s="105" t="e">
        <f>VLOOKUP(C3881,#REF!, 2,FALSE)</f>
        <v>#REF!</v>
      </c>
      <c r="BP3881" s="52" t="s">
        <v>8565</v>
      </c>
      <c r="BQ3881" s="52" t="s">
        <v>3019</v>
      </c>
      <c r="BR3881" s="52" t="s">
        <v>8566</v>
      </c>
      <c r="BX3881" s="52" t="s">
        <v>8565</v>
      </c>
      <c r="BY3881" s="52" t="s">
        <v>3019</v>
      </c>
      <c r="BZ3881" s="52" t="s">
        <v>8566</v>
      </c>
    </row>
    <row r="3882" spans="54:78" x14ac:dyDescent="0.3">
      <c r="BB3882" s="105" t="e">
        <f>VLOOKUP(C3882,#REF!, 2,FALSE)</f>
        <v>#REF!</v>
      </c>
      <c r="BP3882" s="52" t="s">
        <v>8567</v>
      </c>
      <c r="BQ3882" s="52" t="s">
        <v>2993</v>
      </c>
      <c r="BR3882" s="52" t="s">
        <v>2993</v>
      </c>
      <c r="BX3882" s="52" t="s">
        <v>8567</v>
      </c>
      <c r="BY3882" s="52" t="s">
        <v>2993</v>
      </c>
      <c r="BZ3882" s="52" t="s">
        <v>2993</v>
      </c>
    </row>
    <row r="3883" spans="54:78" x14ac:dyDescent="0.3">
      <c r="BB3883" s="105" t="e">
        <f>VLOOKUP(C3883,#REF!, 2,FALSE)</f>
        <v>#REF!</v>
      </c>
      <c r="BP3883" s="52" t="s">
        <v>8569</v>
      </c>
      <c r="BQ3883" s="52" t="s">
        <v>17035</v>
      </c>
      <c r="BR3883" s="52" t="s">
        <v>8570</v>
      </c>
      <c r="BX3883" s="52" t="s">
        <v>8569</v>
      </c>
      <c r="BY3883" s="52" t="s">
        <v>17035</v>
      </c>
      <c r="BZ3883" s="52" t="s">
        <v>8570</v>
      </c>
    </row>
    <row r="3884" spans="54:78" x14ac:dyDescent="0.3">
      <c r="BB3884" s="105" t="e">
        <f>VLOOKUP(C3884,#REF!, 2,FALSE)</f>
        <v>#REF!</v>
      </c>
      <c r="BP3884" s="52" t="s">
        <v>8571</v>
      </c>
      <c r="BQ3884" s="52" t="s">
        <v>2993</v>
      </c>
      <c r="BR3884" s="52" t="s">
        <v>2993</v>
      </c>
      <c r="BX3884" s="52" t="s">
        <v>8571</v>
      </c>
      <c r="BY3884" s="52" t="s">
        <v>2993</v>
      </c>
      <c r="BZ3884" s="52" t="s">
        <v>2993</v>
      </c>
    </row>
    <row r="3885" spans="54:78" x14ac:dyDescent="0.3">
      <c r="BB3885" s="105" t="e">
        <f>VLOOKUP(C3885,#REF!, 2,FALSE)</f>
        <v>#REF!</v>
      </c>
      <c r="BP3885" s="52" t="s">
        <v>8572</v>
      </c>
      <c r="BQ3885" s="52" t="s">
        <v>2993</v>
      </c>
      <c r="BR3885" s="52" t="s">
        <v>2993</v>
      </c>
      <c r="BX3885" s="52" t="s">
        <v>8572</v>
      </c>
      <c r="BY3885" s="52" t="s">
        <v>2993</v>
      </c>
      <c r="BZ3885" s="52" t="s">
        <v>2993</v>
      </c>
    </row>
    <row r="3886" spans="54:78" x14ac:dyDescent="0.3">
      <c r="BB3886" s="105" t="e">
        <f>VLOOKUP(C3886,#REF!, 2,FALSE)</f>
        <v>#REF!</v>
      </c>
      <c r="BP3886" s="52" t="s">
        <v>8574</v>
      </c>
      <c r="BQ3886" s="52" t="s">
        <v>17035</v>
      </c>
      <c r="BR3886" s="52" t="s">
        <v>1270</v>
      </c>
      <c r="BX3886" s="52" t="s">
        <v>8574</v>
      </c>
      <c r="BY3886" s="52" t="s">
        <v>17035</v>
      </c>
      <c r="BZ3886" s="52" t="s">
        <v>1270</v>
      </c>
    </row>
    <row r="3887" spans="54:78" x14ac:dyDescent="0.3">
      <c r="BB3887" s="105" t="e">
        <f>VLOOKUP(C3887,#REF!, 2,FALSE)</f>
        <v>#REF!</v>
      </c>
      <c r="BP3887" s="52" t="s">
        <v>8575</v>
      </c>
      <c r="BQ3887" s="52" t="s">
        <v>2993</v>
      </c>
      <c r="BR3887" s="52" t="s">
        <v>2993</v>
      </c>
      <c r="BX3887" s="52" t="s">
        <v>8575</v>
      </c>
      <c r="BY3887" s="52" t="s">
        <v>2993</v>
      </c>
      <c r="BZ3887" s="52" t="s">
        <v>2993</v>
      </c>
    </row>
    <row r="3888" spans="54:78" x14ac:dyDescent="0.3">
      <c r="BB3888" s="105" t="e">
        <f>VLOOKUP(C3888,#REF!, 2,FALSE)</f>
        <v>#REF!</v>
      </c>
      <c r="BP3888" s="52" t="s">
        <v>8576</v>
      </c>
      <c r="BQ3888" s="52" t="s">
        <v>2993</v>
      </c>
      <c r="BR3888" s="52" t="s">
        <v>2993</v>
      </c>
      <c r="BX3888" s="52" t="s">
        <v>8576</v>
      </c>
      <c r="BY3888" s="52" t="s">
        <v>2993</v>
      </c>
      <c r="BZ3888" s="52" t="s">
        <v>2993</v>
      </c>
    </row>
    <row r="3889" spans="54:78" x14ac:dyDescent="0.3">
      <c r="BB3889" s="105" t="e">
        <f>VLOOKUP(C3889,#REF!, 2,FALSE)</f>
        <v>#REF!</v>
      </c>
      <c r="BP3889" s="52" t="s">
        <v>8577</v>
      </c>
      <c r="BQ3889" s="52" t="s">
        <v>626</v>
      </c>
      <c r="BR3889" s="52" t="s">
        <v>2993</v>
      </c>
      <c r="BX3889" s="52" t="s">
        <v>8577</v>
      </c>
      <c r="BY3889" s="52" t="s">
        <v>626</v>
      </c>
      <c r="BZ3889" s="52" t="s">
        <v>2993</v>
      </c>
    </row>
    <row r="3890" spans="54:78" x14ac:dyDescent="0.3">
      <c r="BB3890" s="105" t="e">
        <f>VLOOKUP(C3890,#REF!, 2,FALSE)</f>
        <v>#REF!</v>
      </c>
      <c r="BP3890" s="52" t="s">
        <v>8578</v>
      </c>
      <c r="BQ3890" s="52" t="s">
        <v>717</v>
      </c>
      <c r="BR3890" s="52" t="s">
        <v>2993</v>
      </c>
      <c r="BX3890" s="52" t="s">
        <v>8578</v>
      </c>
      <c r="BY3890" s="52" t="s">
        <v>717</v>
      </c>
      <c r="BZ3890" s="52" t="s">
        <v>2993</v>
      </c>
    </row>
    <row r="3891" spans="54:78" x14ac:dyDescent="0.3">
      <c r="BB3891" s="105" t="e">
        <f>VLOOKUP(C3891,#REF!, 2,FALSE)</f>
        <v>#REF!</v>
      </c>
      <c r="BP3891" s="52" t="s">
        <v>458</v>
      </c>
      <c r="BQ3891" s="52" t="s">
        <v>618</v>
      </c>
      <c r="BR3891" s="52" t="s">
        <v>8581</v>
      </c>
      <c r="BX3891" s="52" t="s">
        <v>458</v>
      </c>
      <c r="BY3891" s="52" t="s">
        <v>618</v>
      </c>
      <c r="BZ3891" s="52" t="s">
        <v>8581</v>
      </c>
    </row>
    <row r="3892" spans="54:78" x14ac:dyDescent="0.3">
      <c r="BB3892" s="105" t="e">
        <f>VLOOKUP(C3892,#REF!, 2,FALSE)</f>
        <v>#REF!</v>
      </c>
      <c r="BP3892" s="52" t="s">
        <v>8582</v>
      </c>
      <c r="BQ3892" s="52" t="s">
        <v>1408</v>
      </c>
      <c r="BR3892" s="52" t="s">
        <v>2993</v>
      </c>
      <c r="BX3892" s="52" t="s">
        <v>8582</v>
      </c>
      <c r="BY3892" s="52" t="s">
        <v>1408</v>
      </c>
      <c r="BZ3892" s="52" t="s">
        <v>2993</v>
      </c>
    </row>
    <row r="3893" spans="54:78" x14ac:dyDescent="0.3">
      <c r="BB3893" s="105" t="e">
        <f>VLOOKUP(C3893,#REF!, 2,FALSE)</f>
        <v>#REF!</v>
      </c>
      <c r="BP3893" s="52" t="s">
        <v>8583</v>
      </c>
      <c r="BQ3893" s="52" t="s">
        <v>642</v>
      </c>
      <c r="BR3893" s="52" t="s">
        <v>2993</v>
      </c>
      <c r="BX3893" s="52" t="s">
        <v>8583</v>
      </c>
      <c r="BY3893" s="52" t="s">
        <v>642</v>
      </c>
      <c r="BZ3893" s="52" t="s">
        <v>2993</v>
      </c>
    </row>
    <row r="3894" spans="54:78" x14ac:dyDescent="0.3">
      <c r="BB3894" s="105" t="e">
        <f>VLOOKUP(C3894,#REF!, 2,FALSE)</f>
        <v>#REF!</v>
      </c>
      <c r="BP3894" s="52" t="s">
        <v>8584</v>
      </c>
      <c r="BQ3894" s="52" t="s">
        <v>2993</v>
      </c>
      <c r="BR3894" s="52" t="s">
        <v>8585</v>
      </c>
      <c r="BX3894" s="52" t="s">
        <v>8584</v>
      </c>
      <c r="BY3894" s="52" t="s">
        <v>2993</v>
      </c>
      <c r="BZ3894" s="52" t="s">
        <v>8585</v>
      </c>
    </row>
    <row r="3895" spans="54:78" x14ac:dyDescent="0.3">
      <c r="BB3895" s="105" t="e">
        <f>VLOOKUP(C3895,#REF!, 2,FALSE)</f>
        <v>#REF!</v>
      </c>
      <c r="BP3895" s="52" t="s">
        <v>8586</v>
      </c>
      <c r="BQ3895" s="52" t="s">
        <v>672</v>
      </c>
      <c r="BR3895" s="52" t="s">
        <v>2993</v>
      </c>
      <c r="BX3895" s="52" t="s">
        <v>8586</v>
      </c>
      <c r="BY3895" s="52" t="s">
        <v>672</v>
      </c>
      <c r="BZ3895" s="52" t="s">
        <v>2993</v>
      </c>
    </row>
    <row r="3896" spans="54:78" x14ac:dyDescent="0.3">
      <c r="BB3896" s="105" t="e">
        <f>VLOOKUP(C3896,#REF!, 2,FALSE)</f>
        <v>#REF!</v>
      </c>
      <c r="BP3896" s="52" t="s">
        <v>8587</v>
      </c>
      <c r="BQ3896" s="52" t="s">
        <v>3019</v>
      </c>
      <c r="BR3896" s="52" t="s">
        <v>1270</v>
      </c>
      <c r="BX3896" s="52" t="s">
        <v>8587</v>
      </c>
      <c r="BY3896" s="52" t="s">
        <v>3019</v>
      </c>
      <c r="BZ3896" s="52" t="s">
        <v>1270</v>
      </c>
    </row>
    <row r="3897" spans="54:78" x14ac:dyDescent="0.3">
      <c r="BB3897" s="105" t="e">
        <f>VLOOKUP(C3897,#REF!, 2,FALSE)</f>
        <v>#REF!</v>
      </c>
      <c r="BP3897" s="52" t="s">
        <v>8588</v>
      </c>
      <c r="BQ3897" s="52" t="s">
        <v>2993</v>
      </c>
      <c r="BR3897" s="52" t="s">
        <v>2993</v>
      </c>
      <c r="BX3897" s="52" t="s">
        <v>8588</v>
      </c>
      <c r="BY3897" s="52" t="s">
        <v>2993</v>
      </c>
      <c r="BZ3897" s="52" t="s">
        <v>2993</v>
      </c>
    </row>
    <row r="3898" spans="54:78" x14ac:dyDescent="0.3">
      <c r="BB3898" s="105" t="e">
        <f>VLOOKUP(C3898,#REF!, 2,FALSE)</f>
        <v>#REF!</v>
      </c>
      <c r="BP3898" s="52" t="s">
        <v>8590</v>
      </c>
      <c r="BQ3898" s="52" t="s">
        <v>3103</v>
      </c>
      <c r="BR3898" s="52" t="s">
        <v>2993</v>
      </c>
      <c r="BX3898" s="52" t="s">
        <v>8590</v>
      </c>
      <c r="BY3898" s="52" t="s">
        <v>3103</v>
      </c>
      <c r="BZ3898" s="52" t="s">
        <v>2993</v>
      </c>
    </row>
    <row r="3899" spans="54:78" x14ac:dyDescent="0.3">
      <c r="BB3899" s="105" t="e">
        <f>VLOOKUP(C3899,#REF!, 2,FALSE)</f>
        <v>#REF!</v>
      </c>
      <c r="BP3899" s="52" t="s">
        <v>8592</v>
      </c>
      <c r="BQ3899" s="52" t="s">
        <v>1408</v>
      </c>
      <c r="BR3899" s="52" t="s">
        <v>2993</v>
      </c>
      <c r="BX3899" s="52" t="s">
        <v>8592</v>
      </c>
      <c r="BY3899" s="52" t="s">
        <v>1408</v>
      </c>
      <c r="BZ3899" s="52" t="s">
        <v>2993</v>
      </c>
    </row>
    <row r="3900" spans="54:78" x14ac:dyDescent="0.3">
      <c r="BB3900" s="105" t="e">
        <f>VLOOKUP(C3900,#REF!, 2,FALSE)</f>
        <v>#REF!</v>
      </c>
      <c r="BP3900" s="52" t="s">
        <v>8593</v>
      </c>
      <c r="BQ3900" s="52" t="s">
        <v>17035</v>
      </c>
      <c r="BR3900" s="52" t="s">
        <v>8595</v>
      </c>
      <c r="BX3900" s="52" t="s">
        <v>8593</v>
      </c>
      <c r="BY3900" s="52" t="s">
        <v>17035</v>
      </c>
      <c r="BZ3900" s="52" t="s">
        <v>8595</v>
      </c>
    </row>
    <row r="3901" spans="54:78" x14ac:dyDescent="0.3">
      <c r="BB3901" s="105" t="e">
        <f>VLOOKUP(C3901,#REF!, 2,FALSE)</f>
        <v>#REF!</v>
      </c>
      <c r="BP3901" s="52" t="s">
        <v>8596</v>
      </c>
      <c r="BQ3901" s="52" t="s">
        <v>936</v>
      </c>
      <c r="BR3901" s="52" t="s">
        <v>744</v>
      </c>
      <c r="BX3901" s="52" t="s">
        <v>8596</v>
      </c>
      <c r="BY3901" s="52" t="s">
        <v>936</v>
      </c>
      <c r="BZ3901" s="52" t="s">
        <v>744</v>
      </c>
    </row>
    <row r="3902" spans="54:78" x14ac:dyDescent="0.3">
      <c r="BB3902" s="105" t="e">
        <f>VLOOKUP(C3902,#REF!, 2,FALSE)</f>
        <v>#REF!</v>
      </c>
      <c r="BP3902" s="52" t="s">
        <v>8597</v>
      </c>
      <c r="BQ3902" s="52" t="s">
        <v>954</v>
      </c>
      <c r="BR3902" s="52" t="s">
        <v>2993</v>
      </c>
      <c r="BX3902" s="52" t="s">
        <v>8597</v>
      </c>
      <c r="BY3902" s="52" t="s">
        <v>954</v>
      </c>
      <c r="BZ3902" s="52" t="s">
        <v>2993</v>
      </c>
    </row>
    <row r="3903" spans="54:78" x14ac:dyDescent="0.3">
      <c r="BB3903" s="105" t="e">
        <f>VLOOKUP(C3903,#REF!, 2,FALSE)</f>
        <v>#REF!</v>
      </c>
      <c r="BP3903" s="52" t="s">
        <v>8598</v>
      </c>
      <c r="BQ3903" s="52" t="s">
        <v>2993</v>
      </c>
      <c r="BR3903" s="52" t="s">
        <v>2993</v>
      </c>
      <c r="BX3903" s="52" t="s">
        <v>8598</v>
      </c>
      <c r="BY3903" s="52" t="s">
        <v>2993</v>
      </c>
      <c r="BZ3903" s="52" t="s">
        <v>2993</v>
      </c>
    </row>
    <row r="3904" spans="54:78" x14ac:dyDescent="0.3">
      <c r="BB3904" s="105" t="e">
        <f>VLOOKUP(C3904,#REF!, 2,FALSE)</f>
        <v>#REF!</v>
      </c>
      <c r="BP3904" s="52" t="s">
        <v>8599</v>
      </c>
      <c r="BQ3904" s="52" t="s">
        <v>2993</v>
      </c>
      <c r="BR3904" s="52" t="s">
        <v>2993</v>
      </c>
      <c r="BX3904" s="52" t="s">
        <v>8599</v>
      </c>
      <c r="BY3904" s="52" t="s">
        <v>2993</v>
      </c>
      <c r="BZ3904" s="52" t="s">
        <v>2993</v>
      </c>
    </row>
    <row r="3905" spans="54:78" x14ac:dyDescent="0.3">
      <c r="BB3905" s="105" t="e">
        <f>VLOOKUP(C3905,#REF!, 2,FALSE)</f>
        <v>#REF!</v>
      </c>
      <c r="BP3905" s="52" t="s">
        <v>8600</v>
      </c>
      <c r="BQ3905" s="52" t="s">
        <v>811</v>
      </c>
      <c r="BR3905" s="52" t="s">
        <v>2993</v>
      </c>
      <c r="BX3905" s="52" t="s">
        <v>8600</v>
      </c>
      <c r="BY3905" s="52" t="s">
        <v>811</v>
      </c>
      <c r="BZ3905" s="52" t="s">
        <v>2993</v>
      </c>
    </row>
    <row r="3906" spans="54:78" x14ac:dyDescent="0.3">
      <c r="BB3906" s="105" t="e">
        <f>VLOOKUP(C3906,#REF!, 2,FALSE)</f>
        <v>#REF!</v>
      </c>
      <c r="BP3906" s="52" t="s">
        <v>8601</v>
      </c>
      <c r="BQ3906" s="52" t="s">
        <v>2993</v>
      </c>
      <c r="BR3906" s="52" t="s">
        <v>2993</v>
      </c>
      <c r="BX3906" s="52" t="s">
        <v>8601</v>
      </c>
      <c r="BY3906" s="52" t="s">
        <v>2993</v>
      </c>
      <c r="BZ3906" s="52" t="s">
        <v>2993</v>
      </c>
    </row>
    <row r="3907" spans="54:78" x14ac:dyDescent="0.3">
      <c r="BB3907" s="105" t="e">
        <f>VLOOKUP(C3907,#REF!, 2,FALSE)</f>
        <v>#REF!</v>
      </c>
      <c r="BP3907" s="52" t="s">
        <v>8602</v>
      </c>
      <c r="BQ3907" s="52" t="s">
        <v>2993</v>
      </c>
      <c r="BR3907" s="52" t="s">
        <v>8603</v>
      </c>
      <c r="BX3907" s="52" t="s">
        <v>8602</v>
      </c>
      <c r="BY3907" s="52" t="s">
        <v>2993</v>
      </c>
      <c r="BZ3907" s="52" t="s">
        <v>8603</v>
      </c>
    </row>
    <row r="3908" spans="54:78" x14ac:dyDescent="0.3">
      <c r="BB3908" s="105" t="e">
        <f>VLOOKUP(C3908,#REF!, 2,FALSE)</f>
        <v>#REF!</v>
      </c>
      <c r="BP3908" s="52" t="s">
        <v>8604</v>
      </c>
      <c r="BQ3908" s="52" t="s">
        <v>645</v>
      </c>
      <c r="BR3908" s="52" t="s">
        <v>2993</v>
      </c>
      <c r="BX3908" s="52" t="s">
        <v>8604</v>
      </c>
      <c r="BY3908" s="52" t="s">
        <v>645</v>
      </c>
      <c r="BZ3908" s="52" t="s">
        <v>2993</v>
      </c>
    </row>
    <row r="3909" spans="54:78" x14ac:dyDescent="0.3">
      <c r="BB3909" s="105" t="e">
        <f>VLOOKUP(C3909,#REF!, 2,FALSE)</f>
        <v>#REF!</v>
      </c>
      <c r="BP3909" s="52" t="s">
        <v>8605</v>
      </c>
      <c r="BQ3909" s="52" t="s">
        <v>2993</v>
      </c>
      <c r="BR3909" s="52" t="s">
        <v>7281</v>
      </c>
      <c r="BX3909" s="52" t="s">
        <v>8605</v>
      </c>
      <c r="BY3909" s="52" t="s">
        <v>2993</v>
      </c>
      <c r="BZ3909" s="52" t="s">
        <v>7281</v>
      </c>
    </row>
    <row r="3910" spans="54:78" x14ac:dyDescent="0.3">
      <c r="BB3910" s="105" t="e">
        <f>VLOOKUP(C3910,#REF!, 2,FALSE)</f>
        <v>#REF!</v>
      </c>
      <c r="BP3910" s="52" t="s">
        <v>8607</v>
      </c>
      <c r="BQ3910" s="52" t="s">
        <v>2993</v>
      </c>
      <c r="BR3910" s="52" t="s">
        <v>4430</v>
      </c>
      <c r="BX3910" s="52" t="s">
        <v>8607</v>
      </c>
      <c r="BY3910" s="52" t="s">
        <v>2993</v>
      </c>
      <c r="BZ3910" s="52" t="s">
        <v>4430</v>
      </c>
    </row>
    <row r="3911" spans="54:78" x14ac:dyDescent="0.3">
      <c r="BB3911" s="105" t="e">
        <f>VLOOKUP(C3911,#REF!, 2,FALSE)</f>
        <v>#REF!</v>
      </c>
      <c r="BP3911" s="52" t="s">
        <v>8608</v>
      </c>
      <c r="BQ3911" s="52" t="s">
        <v>2993</v>
      </c>
      <c r="BR3911" s="52" t="s">
        <v>5507</v>
      </c>
      <c r="BX3911" s="52" t="s">
        <v>8608</v>
      </c>
      <c r="BY3911" s="52" t="s">
        <v>2993</v>
      </c>
      <c r="BZ3911" s="52" t="s">
        <v>5507</v>
      </c>
    </row>
    <row r="3912" spans="54:78" x14ac:dyDescent="0.3">
      <c r="BB3912" s="105" t="e">
        <f>VLOOKUP(C3912,#REF!, 2,FALSE)</f>
        <v>#REF!</v>
      </c>
      <c r="BP3912" s="52" t="s">
        <v>8609</v>
      </c>
      <c r="BQ3912" s="52" t="s">
        <v>2993</v>
      </c>
      <c r="BR3912" s="52" t="s">
        <v>1964</v>
      </c>
      <c r="BX3912" s="52" t="s">
        <v>8609</v>
      </c>
      <c r="BY3912" s="52" t="s">
        <v>2993</v>
      </c>
      <c r="BZ3912" s="52" t="s">
        <v>1964</v>
      </c>
    </row>
    <row r="3913" spans="54:78" x14ac:dyDescent="0.3">
      <c r="BB3913" s="105" t="e">
        <f>VLOOKUP(C3913,#REF!, 2,FALSE)</f>
        <v>#REF!</v>
      </c>
      <c r="BP3913" s="52" t="s">
        <v>8610</v>
      </c>
      <c r="BQ3913" s="52" t="s">
        <v>931</v>
      </c>
      <c r="BR3913" s="52" t="s">
        <v>8611</v>
      </c>
      <c r="BX3913" s="52" t="s">
        <v>8610</v>
      </c>
      <c r="BY3913" s="52" t="s">
        <v>931</v>
      </c>
      <c r="BZ3913" s="52" t="s">
        <v>8611</v>
      </c>
    </row>
    <row r="3914" spans="54:78" x14ac:dyDescent="0.3">
      <c r="BB3914" s="105" t="e">
        <f>VLOOKUP(C3914,#REF!, 2,FALSE)</f>
        <v>#REF!</v>
      </c>
      <c r="BP3914" s="52" t="s">
        <v>8612</v>
      </c>
      <c r="BQ3914" s="52" t="s">
        <v>2988</v>
      </c>
      <c r="BR3914" s="52" t="s">
        <v>2380</v>
      </c>
      <c r="BX3914" s="52" t="s">
        <v>8612</v>
      </c>
      <c r="BY3914" s="52" t="s">
        <v>2988</v>
      </c>
      <c r="BZ3914" s="52" t="s">
        <v>2380</v>
      </c>
    </row>
    <row r="3915" spans="54:78" x14ac:dyDescent="0.3">
      <c r="BB3915" s="105" t="e">
        <f>VLOOKUP(C3915,#REF!, 2,FALSE)</f>
        <v>#REF!</v>
      </c>
      <c r="BP3915" s="52" t="s">
        <v>8614</v>
      </c>
      <c r="BQ3915" s="52" t="s">
        <v>626</v>
      </c>
      <c r="BR3915" s="52" t="s">
        <v>8615</v>
      </c>
      <c r="BX3915" s="52" t="s">
        <v>8614</v>
      </c>
      <c r="BY3915" s="52" t="s">
        <v>626</v>
      </c>
      <c r="BZ3915" s="52" t="s">
        <v>8615</v>
      </c>
    </row>
    <row r="3916" spans="54:78" x14ac:dyDescent="0.3">
      <c r="BB3916" s="105" t="e">
        <f>VLOOKUP(C3916,#REF!, 2,FALSE)</f>
        <v>#REF!</v>
      </c>
      <c r="BP3916" s="52" t="s">
        <v>8616</v>
      </c>
      <c r="BQ3916" s="52" t="s">
        <v>2993</v>
      </c>
      <c r="BR3916" s="52" t="s">
        <v>8617</v>
      </c>
      <c r="BX3916" s="52" t="s">
        <v>8616</v>
      </c>
      <c r="BY3916" s="52" t="s">
        <v>2993</v>
      </c>
      <c r="BZ3916" s="52" t="s">
        <v>8617</v>
      </c>
    </row>
    <row r="3917" spans="54:78" x14ac:dyDescent="0.3">
      <c r="BB3917" s="105" t="e">
        <f>VLOOKUP(C3917,#REF!, 2,FALSE)</f>
        <v>#REF!</v>
      </c>
      <c r="BP3917" s="52" t="s">
        <v>8618</v>
      </c>
      <c r="BQ3917" s="52" t="s">
        <v>2993</v>
      </c>
      <c r="BR3917" s="52" t="s">
        <v>6630</v>
      </c>
      <c r="BX3917" s="52" t="s">
        <v>8618</v>
      </c>
      <c r="BY3917" s="52" t="s">
        <v>2993</v>
      </c>
      <c r="BZ3917" s="52" t="s">
        <v>6630</v>
      </c>
    </row>
    <row r="3918" spans="54:78" x14ac:dyDescent="0.3">
      <c r="BB3918" s="105" t="e">
        <f>VLOOKUP(C3918,#REF!, 2,FALSE)</f>
        <v>#REF!</v>
      </c>
      <c r="BP3918" s="52" t="s">
        <v>8619</v>
      </c>
      <c r="BQ3918" s="52" t="s">
        <v>645</v>
      </c>
      <c r="BR3918" s="52" t="s">
        <v>2993</v>
      </c>
      <c r="BX3918" s="52" t="s">
        <v>8619</v>
      </c>
      <c r="BY3918" s="52" t="s">
        <v>645</v>
      </c>
      <c r="BZ3918" s="52" t="s">
        <v>2993</v>
      </c>
    </row>
    <row r="3919" spans="54:78" x14ac:dyDescent="0.3">
      <c r="BB3919" s="105" t="e">
        <f>VLOOKUP(C3919,#REF!, 2,FALSE)</f>
        <v>#REF!</v>
      </c>
      <c r="BP3919" s="52" t="s">
        <v>8620</v>
      </c>
      <c r="BQ3919" s="52" t="s">
        <v>2993</v>
      </c>
      <c r="BR3919" s="52" t="s">
        <v>2993</v>
      </c>
      <c r="BX3919" s="52" t="s">
        <v>8620</v>
      </c>
      <c r="BY3919" s="52" t="s">
        <v>2993</v>
      </c>
      <c r="BZ3919" s="52" t="s">
        <v>2993</v>
      </c>
    </row>
    <row r="3920" spans="54:78" x14ac:dyDescent="0.3">
      <c r="BB3920" s="105" t="e">
        <f>VLOOKUP(C3920,#REF!, 2,FALSE)</f>
        <v>#REF!</v>
      </c>
      <c r="BP3920" s="52" t="s">
        <v>8622</v>
      </c>
      <c r="BQ3920" s="52" t="s">
        <v>779</v>
      </c>
      <c r="BR3920" s="52" t="s">
        <v>8623</v>
      </c>
      <c r="BX3920" s="52" t="s">
        <v>8622</v>
      </c>
      <c r="BY3920" s="52" t="s">
        <v>779</v>
      </c>
      <c r="BZ3920" s="52" t="s">
        <v>8623</v>
      </c>
    </row>
    <row r="3921" spans="54:78" x14ac:dyDescent="0.3">
      <c r="BB3921" s="105" t="e">
        <f>VLOOKUP(C3921,#REF!, 2,FALSE)</f>
        <v>#REF!</v>
      </c>
      <c r="BP3921" s="52" t="s">
        <v>8624</v>
      </c>
      <c r="BQ3921" s="52" t="s">
        <v>791</v>
      </c>
      <c r="BR3921" s="52" t="s">
        <v>5711</v>
      </c>
      <c r="BX3921" s="52" t="s">
        <v>8624</v>
      </c>
      <c r="BY3921" s="52" t="s">
        <v>791</v>
      </c>
      <c r="BZ3921" s="52" t="s">
        <v>5711</v>
      </c>
    </row>
    <row r="3922" spans="54:78" x14ac:dyDescent="0.3">
      <c r="BB3922" s="105" t="e">
        <f>VLOOKUP(C3922,#REF!, 2,FALSE)</f>
        <v>#REF!</v>
      </c>
      <c r="BP3922" s="52" t="s">
        <v>8625</v>
      </c>
      <c r="BQ3922" s="52" t="s">
        <v>788</v>
      </c>
      <c r="BR3922" s="52" t="s">
        <v>2993</v>
      </c>
      <c r="BX3922" s="52" t="s">
        <v>8625</v>
      </c>
      <c r="BY3922" s="52" t="s">
        <v>788</v>
      </c>
      <c r="BZ3922" s="52" t="s">
        <v>2993</v>
      </c>
    </row>
    <row r="3923" spans="54:78" x14ac:dyDescent="0.3">
      <c r="BB3923" s="105" t="e">
        <f>VLOOKUP(C3923,#REF!, 2,FALSE)</f>
        <v>#REF!</v>
      </c>
      <c r="BP3923" s="52" t="s">
        <v>8626</v>
      </c>
      <c r="BQ3923" s="52" t="s">
        <v>786</v>
      </c>
      <c r="BR3923" s="52" t="s">
        <v>8628</v>
      </c>
      <c r="BX3923" s="52" t="s">
        <v>8626</v>
      </c>
      <c r="BY3923" s="52" t="s">
        <v>786</v>
      </c>
      <c r="BZ3923" s="52" t="s">
        <v>8628</v>
      </c>
    </row>
    <row r="3924" spans="54:78" x14ac:dyDescent="0.3">
      <c r="BB3924" s="105" t="e">
        <f>VLOOKUP(C3924,#REF!, 2,FALSE)</f>
        <v>#REF!</v>
      </c>
      <c r="BP3924" s="52" t="s">
        <v>8629</v>
      </c>
      <c r="BQ3924" s="52" t="s">
        <v>818</v>
      </c>
      <c r="BR3924" s="52" t="s">
        <v>5810</v>
      </c>
      <c r="BX3924" s="52" t="s">
        <v>8629</v>
      </c>
      <c r="BY3924" s="52" t="s">
        <v>818</v>
      </c>
      <c r="BZ3924" s="52" t="s">
        <v>5810</v>
      </c>
    </row>
    <row r="3925" spans="54:78" x14ac:dyDescent="0.3">
      <c r="BB3925" s="105" t="e">
        <f>VLOOKUP(C3925,#REF!, 2,FALSE)</f>
        <v>#REF!</v>
      </c>
      <c r="BP3925" s="52" t="s">
        <v>8630</v>
      </c>
      <c r="BQ3925" s="52" t="s">
        <v>622</v>
      </c>
      <c r="BR3925" s="52" t="s">
        <v>2993</v>
      </c>
      <c r="BX3925" s="52" t="s">
        <v>8630</v>
      </c>
      <c r="BY3925" s="52" t="s">
        <v>622</v>
      </c>
      <c r="BZ3925" s="52" t="s">
        <v>2993</v>
      </c>
    </row>
    <row r="3926" spans="54:78" x14ac:dyDescent="0.3">
      <c r="BB3926" s="105" t="e">
        <f>VLOOKUP(C3926,#REF!, 2,FALSE)</f>
        <v>#REF!</v>
      </c>
      <c r="BP3926" s="52" t="s">
        <v>8631</v>
      </c>
      <c r="BQ3926" s="52" t="s">
        <v>672</v>
      </c>
      <c r="BR3926" s="52" t="s">
        <v>8632</v>
      </c>
      <c r="BX3926" s="52" t="s">
        <v>8631</v>
      </c>
      <c r="BY3926" s="52" t="s">
        <v>672</v>
      </c>
      <c r="BZ3926" s="52" t="s">
        <v>8632</v>
      </c>
    </row>
    <row r="3927" spans="54:78" x14ac:dyDescent="0.3">
      <c r="BB3927" s="105" t="e">
        <f>VLOOKUP(C3927,#REF!, 2,FALSE)</f>
        <v>#REF!</v>
      </c>
      <c r="BP3927" s="52" t="s">
        <v>8633</v>
      </c>
      <c r="BQ3927" s="52" t="s">
        <v>795</v>
      </c>
      <c r="BR3927" s="52" t="s">
        <v>2993</v>
      </c>
      <c r="BX3927" s="52" t="s">
        <v>8633</v>
      </c>
      <c r="BY3927" s="52" t="s">
        <v>795</v>
      </c>
      <c r="BZ3927" s="52" t="s">
        <v>2993</v>
      </c>
    </row>
    <row r="3928" spans="54:78" x14ac:dyDescent="0.3">
      <c r="BB3928" s="105" t="e">
        <f>VLOOKUP(C3928,#REF!, 2,FALSE)</f>
        <v>#REF!</v>
      </c>
      <c r="BP3928" s="52" t="s">
        <v>8634</v>
      </c>
      <c r="BQ3928" s="52" t="s">
        <v>810</v>
      </c>
      <c r="BR3928" s="52" t="s">
        <v>2993</v>
      </c>
      <c r="BX3928" s="52" t="s">
        <v>8634</v>
      </c>
      <c r="BY3928" s="52" t="s">
        <v>810</v>
      </c>
      <c r="BZ3928" s="52" t="s">
        <v>2993</v>
      </c>
    </row>
    <row r="3929" spans="54:78" x14ac:dyDescent="0.3">
      <c r="BB3929" s="105" t="e">
        <f>VLOOKUP(C3929,#REF!, 2,FALSE)</f>
        <v>#REF!</v>
      </c>
      <c r="BP3929" s="52" t="s">
        <v>8636</v>
      </c>
      <c r="BQ3929" s="52" t="s">
        <v>3019</v>
      </c>
      <c r="BR3929" s="52" t="s">
        <v>4383</v>
      </c>
      <c r="BX3929" s="52" t="s">
        <v>8636</v>
      </c>
      <c r="BY3929" s="52" t="s">
        <v>3019</v>
      </c>
      <c r="BZ3929" s="52" t="s">
        <v>4383</v>
      </c>
    </row>
    <row r="3930" spans="54:78" x14ac:dyDescent="0.3">
      <c r="BB3930" s="105" t="e">
        <f>VLOOKUP(C3930,#REF!, 2,FALSE)</f>
        <v>#REF!</v>
      </c>
      <c r="BP3930" s="52" t="s">
        <v>1479</v>
      </c>
      <c r="BQ3930" s="52" t="s">
        <v>2993</v>
      </c>
      <c r="BR3930" s="52" t="s">
        <v>8637</v>
      </c>
      <c r="BX3930" s="52" t="s">
        <v>1479</v>
      </c>
      <c r="BY3930" s="52" t="s">
        <v>2993</v>
      </c>
      <c r="BZ3930" s="52" t="s">
        <v>8637</v>
      </c>
    </row>
    <row r="3931" spans="54:78" x14ac:dyDescent="0.3">
      <c r="BB3931" s="105" t="e">
        <f>VLOOKUP(C3931,#REF!, 2,FALSE)</f>
        <v>#REF!</v>
      </c>
      <c r="BP3931" s="52" t="s">
        <v>8638</v>
      </c>
      <c r="BQ3931" s="52" t="s">
        <v>2993</v>
      </c>
      <c r="BR3931" s="52" t="s">
        <v>8639</v>
      </c>
      <c r="BX3931" s="52" t="s">
        <v>8638</v>
      </c>
      <c r="BY3931" s="52" t="s">
        <v>2993</v>
      </c>
      <c r="BZ3931" s="52" t="s">
        <v>8639</v>
      </c>
    </row>
    <row r="3932" spans="54:78" x14ac:dyDescent="0.3">
      <c r="BB3932" s="105" t="e">
        <f>VLOOKUP(C3932,#REF!, 2,FALSE)</f>
        <v>#REF!</v>
      </c>
      <c r="BP3932" s="52" t="s">
        <v>8640</v>
      </c>
      <c r="BQ3932" s="52" t="s">
        <v>624</v>
      </c>
      <c r="BR3932" s="52" t="s">
        <v>3153</v>
      </c>
      <c r="BX3932" s="52" t="s">
        <v>8640</v>
      </c>
      <c r="BY3932" s="52" t="s">
        <v>624</v>
      </c>
      <c r="BZ3932" s="52" t="s">
        <v>3153</v>
      </c>
    </row>
    <row r="3933" spans="54:78" x14ac:dyDescent="0.3">
      <c r="BB3933" s="105" t="e">
        <f>VLOOKUP(C3933,#REF!, 2,FALSE)</f>
        <v>#REF!</v>
      </c>
      <c r="BP3933" s="52" t="s">
        <v>8642</v>
      </c>
      <c r="BQ3933" s="52" t="s">
        <v>795</v>
      </c>
      <c r="BR3933" s="52" t="s">
        <v>8643</v>
      </c>
      <c r="BX3933" s="52" t="s">
        <v>8642</v>
      </c>
      <c r="BY3933" s="52" t="s">
        <v>795</v>
      </c>
      <c r="BZ3933" s="52" t="s">
        <v>8643</v>
      </c>
    </row>
    <row r="3934" spans="54:78" x14ac:dyDescent="0.3">
      <c r="BB3934" s="105" t="e">
        <f>VLOOKUP(C3934,#REF!, 2,FALSE)</f>
        <v>#REF!</v>
      </c>
      <c r="BP3934" s="52" t="s">
        <v>8644</v>
      </c>
      <c r="BQ3934" s="52" t="s">
        <v>783</v>
      </c>
      <c r="BR3934" s="52" t="s">
        <v>1673</v>
      </c>
      <c r="BX3934" s="52" t="s">
        <v>8644</v>
      </c>
      <c r="BY3934" s="52" t="s">
        <v>783</v>
      </c>
      <c r="BZ3934" s="52" t="s">
        <v>1673</v>
      </c>
    </row>
    <row r="3935" spans="54:78" x14ac:dyDescent="0.3">
      <c r="BB3935" s="105" t="e">
        <f>VLOOKUP(C3935,#REF!, 2,FALSE)</f>
        <v>#REF!</v>
      </c>
      <c r="BP3935" s="52" t="s">
        <v>8645</v>
      </c>
      <c r="BQ3935" s="52" t="s">
        <v>2988</v>
      </c>
      <c r="BR3935" s="52" t="s">
        <v>8646</v>
      </c>
      <c r="BX3935" s="52" t="s">
        <v>8645</v>
      </c>
      <c r="BY3935" s="52" t="s">
        <v>2988</v>
      </c>
      <c r="BZ3935" s="52" t="s">
        <v>8646</v>
      </c>
    </row>
    <row r="3936" spans="54:78" x14ac:dyDescent="0.3">
      <c r="BB3936" s="105" t="e">
        <f>VLOOKUP(C3936,#REF!, 2,FALSE)</f>
        <v>#REF!</v>
      </c>
      <c r="BP3936" s="52" t="s">
        <v>8647</v>
      </c>
      <c r="BQ3936" s="52" t="s">
        <v>672</v>
      </c>
      <c r="BR3936" s="52" t="s">
        <v>1784</v>
      </c>
      <c r="BX3936" s="52" t="s">
        <v>8647</v>
      </c>
      <c r="BY3936" s="52" t="s">
        <v>672</v>
      </c>
      <c r="BZ3936" s="52" t="s">
        <v>1784</v>
      </c>
    </row>
    <row r="3937" spans="54:78" x14ac:dyDescent="0.3">
      <c r="BB3937" s="105" t="e">
        <f>VLOOKUP(C3937,#REF!, 2,FALSE)</f>
        <v>#REF!</v>
      </c>
      <c r="BP3937" s="52" t="s">
        <v>8648</v>
      </c>
      <c r="BQ3937" s="52" t="s">
        <v>795</v>
      </c>
      <c r="BR3937" s="52" t="s">
        <v>8649</v>
      </c>
      <c r="BX3937" s="52" t="s">
        <v>8648</v>
      </c>
      <c r="BY3937" s="52" t="s">
        <v>795</v>
      </c>
      <c r="BZ3937" s="52" t="s">
        <v>8649</v>
      </c>
    </row>
    <row r="3938" spans="54:78" x14ac:dyDescent="0.3">
      <c r="BB3938" s="105" t="e">
        <f>VLOOKUP(C3938,#REF!, 2,FALSE)</f>
        <v>#REF!</v>
      </c>
      <c r="BP3938" s="52" t="s">
        <v>8650</v>
      </c>
      <c r="BQ3938" s="52" t="s">
        <v>672</v>
      </c>
      <c r="BR3938" s="52" t="s">
        <v>3837</v>
      </c>
      <c r="BX3938" s="52" t="s">
        <v>8650</v>
      </c>
      <c r="BY3938" s="52" t="s">
        <v>672</v>
      </c>
      <c r="BZ3938" s="52" t="s">
        <v>3837</v>
      </c>
    </row>
    <row r="3939" spans="54:78" x14ac:dyDescent="0.3">
      <c r="BB3939" s="105" t="e">
        <f>VLOOKUP(C3939,#REF!, 2,FALSE)</f>
        <v>#REF!</v>
      </c>
      <c r="BP3939" s="52" t="s">
        <v>8651</v>
      </c>
      <c r="BQ3939" s="52" t="s">
        <v>3019</v>
      </c>
      <c r="BR3939" s="52" t="s">
        <v>1784</v>
      </c>
      <c r="BX3939" s="52" t="s">
        <v>8651</v>
      </c>
      <c r="BY3939" s="52" t="s">
        <v>3019</v>
      </c>
      <c r="BZ3939" s="52" t="s">
        <v>1784</v>
      </c>
    </row>
    <row r="3940" spans="54:78" x14ac:dyDescent="0.3">
      <c r="BB3940" s="105" t="e">
        <f>VLOOKUP(C3940,#REF!, 2,FALSE)</f>
        <v>#REF!</v>
      </c>
      <c r="BP3940" s="52" t="s">
        <v>8652</v>
      </c>
      <c r="BQ3940" s="52" t="s">
        <v>860</v>
      </c>
      <c r="BR3940" s="52" t="s">
        <v>8653</v>
      </c>
      <c r="BX3940" s="52" t="s">
        <v>8652</v>
      </c>
      <c r="BY3940" s="52" t="s">
        <v>860</v>
      </c>
      <c r="BZ3940" s="52" t="s">
        <v>8653</v>
      </c>
    </row>
    <row r="3941" spans="54:78" x14ac:dyDescent="0.3">
      <c r="BB3941" s="105" t="e">
        <f>VLOOKUP(C3941,#REF!, 2,FALSE)</f>
        <v>#REF!</v>
      </c>
      <c r="BP3941" s="52" t="s">
        <v>8654</v>
      </c>
      <c r="BQ3941" s="52" t="s">
        <v>788</v>
      </c>
      <c r="BR3941" s="52" t="s">
        <v>1866</v>
      </c>
      <c r="BX3941" s="52" t="s">
        <v>8654</v>
      </c>
      <c r="BY3941" s="52" t="s">
        <v>788</v>
      </c>
      <c r="BZ3941" s="52" t="s">
        <v>1866</v>
      </c>
    </row>
    <row r="3942" spans="54:78" x14ac:dyDescent="0.3">
      <c r="BB3942" s="105" t="e">
        <f>VLOOKUP(C3942,#REF!, 2,FALSE)</f>
        <v>#REF!</v>
      </c>
      <c r="BP3942" s="52" t="s">
        <v>1480</v>
      </c>
      <c r="BQ3942" s="52" t="s">
        <v>818</v>
      </c>
      <c r="BR3942" s="52" t="s">
        <v>8655</v>
      </c>
      <c r="BX3942" s="52" t="s">
        <v>1480</v>
      </c>
      <c r="BY3942" s="52" t="s">
        <v>818</v>
      </c>
      <c r="BZ3942" s="52" t="s">
        <v>8655</v>
      </c>
    </row>
    <row r="3943" spans="54:78" x14ac:dyDescent="0.3">
      <c r="BB3943" s="105" t="e">
        <f>VLOOKUP(C3943,#REF!, 2,FALSE)</f>
        <v>#REF!</v>
      </c>
      <c r="BP3943" s="52" t="s">
        <v>8656</v>
      </c>
      <c r="BQ3943" s="52" t="s">
        <v>621</v>
      </c>
      <c r="BR3943" s="52" t="s">
        <v>2993</v>
      </c>
      <c r="BX3943" s="52" t="s">
        <v>8656</v>
      </c>
      <c r="BY3943" s="52" t="s">
        <v>621</v>
      </c>
      <c r="BZ3943" s="52" t="s">
        <v>2993</v>
      </c>
    </row>
    <row r="3944" spans="54:78" x14ac:dyDescent="0.3">
      <c r="BB3944" s="105" t="e">
        <f>VLOOKUP(C3944,#REF!, 2,FALSE)</f>
        <v>#REF!</v>
      </c>
      <c r="BP3944" s="52" t="s">
        <v>1481</v>
      </c>
      <c r="BQ3944" s="52" t="s">
        <v>672</v>
      </c>
      <c r="BR3944" s="52" t="s">
        <v>665</v>
      </c>
      <c r="BX3944" s="52" t="s">
        <v>1481</v>
      </c>
      <c r="BY3944" s="52" t="s">
        <v>672</v>
      </c>
      <c r="BZ3944" s="52" t="s">
        <v>665</v>
      </c>
    </row>
    <row r="3945" spans="54:78" x14ac:dyDescent="0.3">
      <c r="BB3945" s="105" t="e">
        <f>VLOOKUP(C3945,#REF!, 2,FALSE)</f>
        <v>#REF!</v>
      </c>
      <c r="BP3945" s="52" t="s">
        <v>8657</v>
      </c>
      <c r="BQ3945" s="52" t="s">
        <v>860</v>
      </c>
      <c r="BR3945" s="52" t="s">
        <v>6357</v>
      </c>
      <c r="BX3945" s="52" t="s">
        <v>8657</v>
      </c>
      <c r="BY3945" s="52" t="s">
        <v>860</v>
      </c>
      <c r="BZ3945" s="52" t="s">
        <v>6357</v>
      </c>
    </row>
    <row r="3946" spans="54:78" x14ac:dyDescent="0.3">
      <c r="BB3946" s="105" t="e">
        <f>VLOOKUP(C3946,#REF!, 2,FALSE)</f>
        <v>#REF!</v>
      </c>
      <c r="BP3946" s="52" t="s">
        <v>1482</v>
      </c>
      <c r="BQ3946" s="52" t="s">
        <v>743</v>
      </c>
      <c r="BR3946" s="52" t="s">
        <v>8658</v>
      </c>
      <c r="BX3946" s="52" t="s">
        <v>1482</v>
      </c>
      <c r="BY3946" s="52" t="s">
        <v>743</v>
      </c>
      <c r="BZ3946" s="52" t="s">
        <v>8658</v>
      </c>
    </row>
    <row r="3947" spans="54:78" x14ac:dyDescent="0.3">
      <c r="BB3947" s="105" t="e">
        <f>VLOOKUP(C3947,#REF!, 2,FALSE)</f>
        <v>#REF!</v>
      </c>
      <c r="BP3947" s="52" t="s">
        <v>8659</v>
      </c>
      <c r="BQ3947" s="52" t="s">
        <v>710</v>
      </c>
      <c r="BR3947" s="52" t="s">
        <v>5579</v>
      </c>
      <c r="BX3947" s="52" t="s">
        <v>8659</v>
      </c>
      <c r="BY3947" s="52" t="s">
        <v>710</v>
      </c>
      <c r="BZ3947" s="52" t="s">
        <v>5579</v>
      </c>
    </row>
    <row r="3948" spans="54:78" x14ac:dyDescent="0.3">
      <c r="BB3948" s="105" t="e">
        <f>VLOOKUP(C3948,#REF!, 2,FALSE)</f>
        <v>#REF!</v>
      </c>
      <c r="BP3948" s="52" t="s">
        <v>8660</v>
      </c>
      <c r="BQ3948" s="52" t="s">
        <v>712</v>
      </c>
      <c r="BR3948" s="52" t="s">
        <v>8661</v>
      </c>
      <c r="BX3948" s="52" t="s">
        <v>8660</v>
      </c>
      <c r="BY3948" s="52" t="s">
        <v>712</v>
      </c>
      <c r="BZ3948" s="52" t="s">
        <v>8661</v>
      </c>
    </row>
    <row r="3949" spans="54:78" x14ac:dyDescent="0.3">
      <c r="BB3949" s="105" t="e">
        <f>VLOOKUP(C3949,#REF!, 2,FALSE)</f>
        <v>#REF!</v>
      </c>
      <c r="BP3949" s="52" t="s">
        <v>1483</v>
      </c>
      <c r="BQ3949" s="52" t="s">
        <v>791</v>
      </c>
      <c r="BR3949" s="52" t="s">
        <v>8662</v>
      </c>
      <c r="BX3949" s="52" t="s">
        <v>1483</v>
      </c>
      <c r="BY3949" s="52" t="s">
        <v>791</v>
      </c>
      <c r="BZ3949" s="52" t="s">
        <v>8662</v>
      </c>
    </row>
    <row r="3950" spans="54:78" x14ac:dyDescent="0.3">
      <c r="BB3950" s="105" t="e">
        <f>VLOOKUP(C3950,#REF!, 2,FALSE)</f>
        <v>#REF!</v>
      </c>
      <c r="BP3950" s="52" t="s">
        <v>8663</v>
      </c>
      <c r="BQ3950" s="52" t="s">
        <v>642</v>
      </c>
      <c r="BR3950" s="52" t="s">
        <v>8664</v>
      </c>
      <c r="BX3950" s="52" t="s">
        <v>8663</v>
      </c>
      <c r="BY3950" s="52" t="s">
        <v>642</v>
      </c>
      <c r="BZ3950" s="52" t="s">
        <v>8664</v>
      </c>
    </row>
    <row r="3951" spans="54:78" x14ac:dyDescent="0.3">
      <c r="BB3951" s="105" t="e">
        <f>VLOOKUP(C3951,#REF!, 2,FALSE)</f>
        <v>#REF!</v>
      </c>
      <c r="BP3951" s="52" t="s">
        <v>8665</v>
      </c>
      <c r="BQ3951" s="52" t="s">
        <v>3016</v>
      </c>
      <c r="BR3951" s="52" t="s">
        <v>8666</v>
      </c>
      <c r="BX3951" s="52" t="s">
        <v>8665</v>
      </c>
      <c r="BY3951" s="52" t="s">
        <v>3016</v>
      </c>
      <c r="BZ3951" s="52" t="s">
        <v>8666</v>
      </c>
    </row>
    <row r="3952" spans="54:78" x14ac:dyDescent="0.3">
      <c r="BB3952" s="105" t="e">
        <f>VLOOKUP(C3952,#REF!, 2,FALSE)</f>
        <v>#REF!</v>
      </c>
      <c r="BP3952" s="52" t="s">
        <v>8667</v>
      </c>
      <c r="BQ3952" s="52" t="s">
        <v>3276</v>
      </c>
      <c r="BR3952" s="52" t="s">
        <v>3280</v>
      </c>
      <c r="BX3952" s="52" t="s">
        <v>8667</v>
      </c>
      <c r="BY3952" s="52" t="s">
        <v>3276</v>
      </c>
      <c r="BZ3952" s="52" t="s">
        <v>3280</v>
      </c>
    </row>
    <row r="3953" spans="54:78" x14ac:dyDescent="0.3">
      <c r="BB3953" s="105" t="e">
        <f>VLOOKUP(C3953,#REF!, 2,FALSE)</f>
        <v>#REF!</v>
      </c>
      <c r="BP3953" s="52" t="s">
        <v>1484</v>
      </c>
      <c r="BQ3953" s="52" t="s">
        <v>661</v>
      </c>
      <c r="BR3953" s="52" t="s">
        <v>8668</v>
      </c>
      <c r="BX3953" s="52" t="s">
        <v>1484</v>
      </c>
      <c r="BY3953" s="52" t="s">
        <v>661</v>
      </c>
      <c r="BZ3953" s="52" t="s">
        <v>8668</v>
      </c>
    </row>
    <row r="3954" spans="54:78" x14ac:dyDescent="0.3">
      <c r="BB3954" s="105" t="e">
        <f>VLOOKUP(C3954,#REF!, 2,FALSE)</f>
        <v>#REF!</v>
      </c>
      <c r="BP3954" s="52" t="s">
        <v>8669</v>
      </c>
      <c r="BQ3954" s="52" t="s">
        <v>8670</v>
      </c>
      <c r="BR3954" s="52" t="s">
        <v>8671</v>
      </c>
      <c r="BX3954" s="52" t="s">
        <v>8669</v>
      </c>
      <c r="BY3954" s="52" t="s">
        <v>8670</v>
      </c>
      <c r="BZ3954" s="52" t="s">
        <v>8671</v>
      </c>
    </row>
    <row r="3955" spans="54:78" x14ac:dyDescent="0.3">
      <c r="BB3955" s="105" t="e">
        <f>VLOOKUP(C3955,#REF!, 2,FALSE)</f>
        <v>#REF!</v>
      </c>
      <c r="BP3955" s="52" t="s">
        <v>8672</v>
      </c>
      <c r="BQ3955" s="52" t="s">
        <v>2993</v>
      </c>
      <c r="BR3955" s="52" t="s">
        <v>2562</v>
      </c>
      <c r="BX3955" s="52" t="s">
        <v>8672</v>
      </c>
      <c r="BY3955" s="52" t="s">
        <v>2993</v>
      </c>
      <c r="BZ3955" s="52" t="s">
        <v>2562</v>
      </c>
    </row>
    <row r="3956" spans="54:78" x14ac:dyDescent="0.3">
      <c r="BB3956" s="105" t="e">
        <f>VLOOKUP(C3956,#REF!, 2,FALSE)</f>
        <v>#REF!</v>
      </c>
      <c r="BP3956" s="52" t="s">
        <v>8673</v>
      </c>
      <c r="BQ3956" s="52" t="s">
        <v>818</v>
      </c>
      <c r="BR3956" s="52" t="s">
        <v>2993</v>
      </c>
      <c r="BX3956" s="52" t="s">
        <v>8673</v>
      </c>
      <c r="BY3956" s="52" t="s">
        <v>818</v>
      </c>
      <c r="BZ3956" s="52" t="s">
        <v>2993</v>
      </c>
    </row>
    <row r="3957" spans="54:78" x14ac:dyDescent="0.3">
      <c r="BB3957" s="105" t="e">
        <f>VLOOKUP(C3957,#REF!, 2,FALSE)</f>
        <v>#REF!</v>
      </c>
      <c r="BP3957" s="52" t="s">
        <v>8674</v>
      </c>
      <c r="BQ3957" s="52" t="s">
        <v>2988</v>
      </c>
      <c r="BR3957" s="52" t="s">
        <v>2993</v>
      </c>
      <c r="BX3957" s="52" t="s">
        <v>8674</v>
      </c>
      <c r="BY3957" s="52" t="s">
        <v>2988</v>
      </c>
      <c r="BZ3957" s="52" t="s">
        <v>2993</v>
      </c>
    </row>
    <row r="3958" spans="54:78" x14ac:dyDescent="0.3">
      <c r="BB3958" s="105" t="e">
        <f>VLOOKUP(C3958,#REF!, 2,FALSE)</f>
        <v>#REF!</v>
      </c>
      <c r="BP3958" s="52" t="s">
        <v>8675</v>
      </c>
      <c r="BQ3958" s="52" t="s">
        <v>811</v>
      </c>
      <c r="BR3958" s="52" t="s">
        <v>2993</v>
      </c>
      <c r="BX3958" s="52" t="s">
        <v>8675</v>
      </c>
      <c r="BY3958" s="52" t="s">
        <v>811</v>
      </c>
      <c r="BZ3958" s="52" t="s">
        <v>2993</v>
      </c>
    </row>
    <row r="3959" spans="54:78" x14ac:dyDescent="0.3">
      <c r="BB3959" s="105" t="e">
        <f>VLOOKUP(C3959,#REF!, 2,FALSE)</f>
        <v>#REF!</v>
      </c>
      <c r="BP3959" s="52" t="s">
        <v>8676</v>
      </c>
      <c r="BQ3959" s="52" t="s">
        <v>743</v>
      </c>
      <c r="BR3959" s="52" t="s">
        <v>8677</v>
      </c>
      <c r="BX3959" s="52" t="s">
        <v>8676</v>
      </c>
      <c r="BY3959" s="52" t="s">
        <v>743</v>
      </c>
      <c r="BZ3959" s="52" t="s">
        <v>8677</v>
      </c>
    </row>
    <row r="3960" spans="54:78" x14ac:dyDescent="0.3">
      <c r="BB3960" s="105" t="e">
        <f>VLOOKUP(C3960,#REF!, 2,FALSE)</f>
        <v>#REF!</v>
      </c>
      <c r="BP3960" s="52" t="s">
        <v>8678</v>
      </c>
      <c r="BQ3960" s="52" t="s">
        <v>3276</v>
      </c>
      <c r="BR3960" s="52" t="s">
        <v>7289</v>
      </c>
      <c r="BX3960" s="52" t="s">
        <v>8678</v>
      </c>
      <c r="BY3960" s="52" t="s">
        <v>3276</v>
      </c>
      <c r="BZ3960" s="52" t="s">
        <v>7289</v>
      </c>
    </row>
    <row r="3961" spans="54:78" x14ac:dyDescent="0.3">
      <c r="BB3961" s="105" t="e">
        <f>VLOOKUP(C3961,#REF!, 2,FALSE)</f>
        <v>#REF!</v>
      </c>
      <c r="BP3961" s="52" t="s">
        <v>485</v>
      </c>
      <c r="BQ3961" s="52" t="s">
        <v>664</v>
      </c>
      <c r="BR3961" s="52" t="s">
        <v>2993</v>
      </c>
      <c r="BX3961" s="52" t="s">
        <v>485</v>
      </c>
      <c r="BY3961" s="52" t="s">
        <v>664</v>
      </c>
      <c r="BZ3961" s="52" t="s">
        <v>2993</v>
      </c>
    </row>
    <row r="3962" spans="54:78" x14ac:dyDescent="0.3">
      <c r="BB3962" s="105" t="e">
        <f>VLOOKUP(C3962,#REF!, 2,FALSE)</f>
        <v>#REF!</v>
      </c>
      <c r="BP3962" s="52" t="s">
        <v>8679</v>
      </c>
      <c r="BQ3962" s="52" t="s">
        <v>2988</v>
      </c>
      <c r="BR3962" s="52" t="s">
        <v>2993</v>
      </c>
      <c r="BX3962" s="52" t="s">
        <v>8679</v>
      </c>
      <c r="BY3962" s="52" t="s">
        <v>2988</v>
      </c>
      <c r="BZ3962" s="52" t="s">
        <v>2993</v>
      </c>
    </row>
    <row r="3963" spans="54:78" x14ac:dyDescent="0.3">
      <c r="BB3963" s="105" t="e">
        <f>VLOOKUP(C3963,#REF!, 2,FALSE)</f>
        <v>#REF!</v>
      </c>
      <c r="BP3963" s="52" t="s">
        <v>8680</v>
      </c>
      <c r="BQ3963" s="52" t="s">
        <v>672</v>
      </c>
      <c r="BR3963" s="52" t="s">
        <v>2993</v>
      </c>
      <c r="BX3963" s="52" t="s">
        <v>8680</v>
      </c>
      <c r="BY3963" s="52" t="s">
        <v>672</v>
      </c>
      <c r="BZ3963" s="52" t="s">
        <v>2993</v>
      </c>
    </row>
    <row r="3964" spans="54:78" x14ac:dyDescent="0.3">
      <c r="BB3964" s="105" t="e">
        <f>VLOOKUP(C3964,#REF!, 2,FALSE)</f>
        <v>#REF!</v>
      </c>
      <c r="BP3964" s="52" t="s">
        <v>8681</v>
      </c>
      <c r="BQ3964" s="52" t="s">
        <v>2988</v>
      </c>
      <c r="BR3964" s="52" t="s">
        <v>2993</v>
      </c>
      <c r="BX3964" s="52" t="s">
        <v>8681</v>
      </c>
      <c r="BY3964" s="52" t="s">
        <v>2988</v>
      </c>
      <c r="BZ3964" s="52" t="s">
        <v>2993</v>
      </c>
    </row>
    <row r="3965" spans="54:78" x14ac:dyDescent="0.3">
      <c r="BB3965" s="105" t="e">
        <f>VLOOKUP(C3965,#REF!, 2,FALSE)</f>
        <v>#REF!</v>
      </c>
      <c r="BP3965" s="52" t="s">
        <v>8682</v>
      </c>
      <c r="BQ3965" s="52" t="s">
        <v>2988</v>
      </c>
      <c r="BR3965" s="52" t="s">
        <v>2993</v>
      </c>
      <c r="BX3965" s="52" t="s">
        <v>8682</v>
      </c>
      <c r="BY3965" s="52" t="s">
        <v>2988</v>
      </c>
      <c r="BZ3965" s="52" t="s">
        <v>2993</v>
      </c>
    </row>
    <row r="3966" spans="54:78" x14ac:dyDescent="0.3">
      <c r="BB3966" s="105" t="e">
        <f>VLOOKUP(C3966,#REF!, 2,FALSE)</f>
        <v>#REF!</v>
      </c>
      <c r="BP3966" s="52" t="s">
        <v>8685</v>
      </c>
      <c r="BQ3966" s="52" t="s">
        <v>2988</v>
      </c>
      <c r="BR3966" s="52" t="s">
        <v>2993</v>
      </c>
      <c r="BX3966" s="52" t="s">
        <v>8685</v>
      </c>
      <c r="BY3966" s="52" t="s">
        <v>2988</v>
      </c>
      <c r="BZ3966" s="52" t="s">
        <v>2993</v>
      </c>
    </row>
    <row r="3967" spans="54:78" x14ac:dyDescent="0.3">
      <c r="BB3967" s="105" t="e">
        <f>VLOOKUP(C3967,#REF!, 2,FALSE)</f>
        <v>#REF!</v>
      </c>
      <c r="BP3967" s="52" t="s">
        <v>8687</v>
      </c>
      <c r="BQ3967" s="52" t="s">
        <v>818</v>
      </c>
      <c r="BR3967" s="52" t="s">
        <v>2993</v>
      </c>
      <c r="BX3967" s="52" t="s">
        <v>8687</v>
      </c>
      <c r="BY3967" s="52" t="s">
        <v>818</v>
      </c>
      <c r="BZ3967" s="52" t="s">
        <v>2993</v>
      </c>
    </row>
    <row r="3968" spans="54:78" x14ac:dyDescent="0.3">
      <c r="BB3968" s="105" t="e">
        <f>VLOOKUP(C3968,#REF!, 2,FALSE)</f>
        <v>#REF!</v>
      </c>
      <c r="BP3968" s="52" t="s">
        <v>1485</v>
      </c>
      <c r="BQ3968" s="52" t="s">
        <v>667</v>
      </c>
      <c r="BR3968" s="52" t="s">
        <v>8688</v>
      </c>
      <c r="BX3968" s="52" t="s">
        <v>1485</v>
      </c>
      <c r="BY3968" s="52" t="s">
        <v>667</v>
      </c>
      <c r="BZ3968" s="52" t="s">
        <v>8688</v>
      </c>
    </row>
    <row r="3969" spans="54:78" x14ac:dyDescent="0.3">
      <c r="BB3969" s="105" t="e">
        <f>VLOOKUP(C3969,#REF!, 2,FALSE)</f>
        <v>#REF!</v>
      </c>
      <c r="BP3969" s="52" t="s">
        <v>8689</v>
      </c>
      <c r="BQ3969" s="52" t="s">
        <v>779</v>
      </c>
      <c r="BR3969" s="52" t="s">
        <v>8690</v>
      </c>
      <c r="BX3969" s="52" t="s">
        <v>8689</v>
      </c>
      <c r="BY3969" s="52" t="s">
        <v>779</v>
      </c>
      <c r="BZ3969" s="52" t="s">
        <v>8690</v>
      </c>
    </row>
    <row r="3970" spans="54:78" x14ac:dyDescent="0.3">
      <c r="BB3970" s="105" t="e">
        <f>VLOOKUP(C3970,#REF!, 2,FALSE)</f>
        <v>#REF!</v>
      </c>
      <c r="BP3970" s="52" t="s">
        <v>8691</v>
      </c>
      <c r="BQ3970" s="52" t="s">
        <v>779</v>
      </c>
      <c r="BR3970" s="52" t="s">
        <v>8692</v>
      </c>
      <c r="BX3970" s="52" t="s">
        <v>8691</v>
      </c>
      <c r="BY3970" s="52" t="s">
        <v>779</v>
      </c>
      <c r="BZ3970" s="52" t="s">
        <v>8692</v>
      </c>
    </row>
    <row r="3971" spans="54:78" x14ac:dyDescent="0.3">
      <c r="BB3971" s="105" t="e">
        <f>VLOOKUP(C3971,#REF!, 2,FALSE)</f>
        <v>#REF!</v>
      </c>
      <c r="BP3971" s="52" t="s">
        <v>8693</v>
      </c>
      <c r="BQ3971" s="52" t="s">
        <v>1275</v>
      </c>
      <c r="BR3971" s="52" t="s">
        <v>8694</v>
      </c>
      <c r="BX3971" s="52" t="s">
        <v>8693</v>
      </c>
      <c r="BY3971" s="52" t="s">
        <v>1275</v>
      </c>
      <c r="BZ3971" s="52" t="s">
        <v>8694</v>
      </c>
    </row>
    <row r="3972" spans="54:78" x14ac:dyDescent="0.3">
      <c r="BB3972" s="105" t="e">
        <f>VLOOKUP(C3972,#REF!, 2,FALSE)</f>
        <v>#REF!</v>
      </c>
      <c r="BP3972" s="52" t="s">
        <v>8695</v>
      </c>
      <c r="BQ3972" s="52" t="s">
        <v>743</v>
      </c>
      <c r="BR3972" s="52" t="s">
        <v>2993</v>
      </c>
      <c r="BX3972" s="52" t="s">
        <v>8695</v>
      </c>
      <c r="BY3972" s="52" t="s">
        <v>743</v>
      </c>
      <c r="BZ3972" s="52" t="s">
        <v>2993</v>
      </c>
    </row>
    <row r="3973" spans="54:78" x14ac:dyDescent="0.3">
      <c r="BB3973" s="105" t="e">
        <f>VLOOKUP(C3973,#REF!, 2,FALSE)</f>
        <v>#REF!</v>
      </c>
      <c r="BP3973" s="52" t="s">
        <v>8697</v>
      </c>
      <c r="BQ3973" s="52" t="s">
        <v>3016</v>
      </c>
      <c r="BR3973" s="52" t="s">
        <v>2993</v>
      </c>
      <c r="BX3973" s="52" t="s">
        <v>8697</v>
      </c>
      <c r="BY3973" s="52" t="s">
        <v>3016</v>
      </c>
      <c r="BZ3973" s="52" t="s">
        <v>2993</v>
      </c>
    </row>
    <row r="3974" spans="54:78" x14ac:dyDescent="0.3">
      <c r="BB3974" s="105" t="e">
        <f>VLOOKUP(C3974,#REF!, 2,FALSE)</f>
        <v>#REF!</v>
      </c>
      <c r="BP3974" s="52" t="s">
        <v>8698</v>
      </c>
      <c r="BQ3974" s="52" t="s">
        <v>1021</v>
      </c>
      <c r="BR3974" s="52" t="s">
        <v>2993</v>
      </c>
      <c r="BX3974" s="52" t="s">
        <v>8698</v>
      </c>
      <c r="BY3974" s="52" t="s">
        <v>1021</v>
      </c>
      <c r="BZ3974" s="52" t="s">
        <v>2993</v>
      </c>
    </row>
    <row r="3975" spans="54:78" x14ac:dyDescent="0.3">
      <c r="BB3975" s="105" t="e">
        <f>VLOOKUP(C3975,#REF!, 2,FALSE)</f>
        <v>#REF!</v>
      </c>
      <c r="BP3975" s="52" t="s">
        <v>1486</v>
      </c>
      <c r="BQ3975" s="52" t="s">
        <v>738</v>
      </c>
      <c r="BR3975" s="52" t="s">
        <v>2993</v>
      </c>
      <c r="BX3975" s="52" t="s">
        <v>1486</v>
      </c>
      <c r="BY3975" s="52" t="s">
        <v>738</v>
      </c>
      <c r="BZ3975" s="52" t="s">
        <v>2993</v>
      </c>
    </row>
    <row r="3976" spans="54:78" x14ac:dyDescent="0.3">
      <c r="BB3976" s="105" t="e">
        <f>VLOOKUP(C3976,#REF!, 2,FALSE)</f>
        <v>#REF!</v>
      </c>
      <c r="BP3976" s="52" t="s">
        <v>8699</v>
      </c>
      <c r="BQ3976" s="52" t="s">
        <v>3016</v>
      </c>
      <c r="BR3976" s="52" t="s">
        <v>4429</v>
      </c>
      <c r="BX3976" s="52" t="s">
        <v>8699</v>
      </c>
      <c r="BY3976" s="52" t="s">
        <v>3016</v>
      </c>
      <c r="BZ3976" s="52" t="s">
        <v>4429</v>
      </c>
    </row>
    <row r="3977" spans="54:78" x14ac:dyDescent="0.3">
      <c r="BB3977" s="105" t="e">
        <f>VLOOKUP(C3977,#REF!, 2,FALSE)</f>
        <v>#REF!</v>
      </c>
      <c r="BP3977" s="52" t="s">
        <v>8702</v>
      </c>
      <c r="BQ3977" s="52" t="s">
        <v>645</v>
      </c>
      <c r="BR3977" s="52" t="s">
        <v>8704</v>
      </c>
      <c r="BX3977" s="52" t="s">
        <v>8702</v>
      </c>
      <c r="BY3977" s="52" t="s">
        <v>645</v>
      </c>
      <c r="BZ3977" s="52" t="s">
        <v>8704</v>
      </c>
    </row>
    <row r="3978" spans="54:78" x14ac:dyDescent="0.3">
      <c r="BB3978" s="105" t="e">
        <f>VLOOKUP(C3978,#REF!, 2,FALSE)</f>
        <v>#REF!</v>
      </c>
      <c r="BP3978" s="52" t="s">
        <v>8705</v>
      </c>
      <c r="BQ3978" s="52" t="s">
        <v>795</v>
      </c>
      <c r="BR3978" s="52" t="s">
        <v>8706</v>
      </c>
      <c r="BX3978" s="52" t="s">
        <v>8705</v>
      </c>
      <c r="BY3978" s="52" t="s">
        <v>795</v>
      </c>
      <c r="BZ3978" s="52" t="s">
        <v>8706</v>
      </c>
    </row>
    <row r="3979" spans="54:78" x14ac:dyDescent="0.3">
      <c r="BB3979" s="105" t="e">
        <f>VLOOKUP(C3979,#REF!, 2,FALSE)</f>
        <v>#REF!</v>
      </c>
      <c r="BP3979" s="52" t="s">
        <v>8707</v>
      </c>
      <c r="BQ3979" s="52" t="s">
        <v>786</v>
      </c>
      <c r="BR3979" s="52" t="s">
        <v>2993</v>
      </c>
      <c r="BX3979" s="52" t="s">
        <v>8707</v>
      </c>
      <c r="BY3979" s="52" t="s">
        <v>786</v>
      </c>
      <c r="BZ3979" s="52" t="s">
        <v>2993</v>
      </c>
    </row>
    <row r="3980" spans="54:78" x14ac:dyDescent="0.3">
      <c r="BB3980" s="105" t="e">
        <f>VLOOKUP(C3980,#REF!, 2,FALSE)</f>
        <v>#REF!</v>
      </c>
      <c r="BP3980" s="52" t="s">
        <v>8708</v>
      </c>
      <c r="BQ3980" s="52" t="s">
        <v>811</v>
      </c>
      <c r="BR3980" s="52" t="s">
        <v>2993</v>
      </c>
      <c r="BX3980" s="52" t="s">
        <v>8708</v>
      </c>
      <c r="BY3980" s="52" t="s">
        <v>811</v>
      </c>
      <c r="BZ3980" s="52" t="s">
        <v>2993</v>
      </c>
    </row>
    <row r="3981" spans="54:78" x14ac:dyDescent="0.3">
      <c r="BB3981" s="105" t="e">
        <f>VLOOKUP(C3981,#REF!, 2,FALSE)</f>
        <v>#REF!</v>
      </c>
      <c r="BP3981" s="52" t="s">
        <v>8709</v>
      </c>
      <c r="BQ3981" s="52" t="s">
        <v>1021</v>
      </c>
      <c r="BR3981" s="52" t="s">
        <v>2306</v>
      </c>
      <c r="BX3981" s="52" t="s">
        <v>8709</v>
      </c>
      <c r="BY3981" s="52" t="s">
        <v>1021</v>
      </c>
      <c r="BZ3981" s="52" t="s">
        <v>2306</v>
      </c>
    </row>
    <row r="3982" spans="54:78" x14ac:dyDescent="0.3">
      <c r="BB3982" s="105" t="e">
        <f>VLOOKUP(C3982,#REF!, 2,FALSE)</f>
        <v>#REF!</v>
      </c>
      <c r="BP3982" s="52" t="s">
        <v>8710</v>
      </c>
      <c r="BQ3982" s="52" t="s">
        <v>1021</v>
      </c>
      <c r="BR3982" s="52" t="s">
        <v>8711</v>
      </c>
      <c r="BX3982" s="52" t="s">
        <v>8710</v>
      </c>
      <c r="BY3982" s="52" t="s">
        <v>1021</v>
      </c>
      <c r="BZ3982" s="52" t="s">
        <v>8711</v>
      </c>
    </row>
    <row r="3983" spans="54:78" x14ac:dyDescent="0.3">
      <c r="BB3983" s="105" t="e">
        <f>VLOOKUP(C3983,#REF!, 2,FALSE)</f>
        <v>#REF!</v>
      </c>
      <c r="BP3983" s="52" t="s">
        <v>8712</v>
      </c>
      <c r="BQ3983" s="52" t="s">
        <v>849</v>
      </c>
      <c r="BR3983" s="52" t="s">
        <v>5181</v>
      </c>
      <c r="BX3983" s="52" t="s">
        <v>8712</v>
      </c>
      <c r="BY3983" s="52" t="s">
        <v>849</v>
      </c>
      <c r="BZ3983" s="52" t="s">
        <v>5181</v>
      </c>
    </row>
    <row r="3984" spans="54:78" x14ac:dyDescent="0.3">
      <c r="BB3984" s="105" t="e">
        <f>VLOOKUP(C3984,#REF!, 2,FALSE)</f>
        <v>#REF!</v>
      </c>
      <c r="BP3984" s="52" t="s">
        <v>8714</v>
      </c>
      <c r="BQ3984" s="52" t="s">
        <v>779</v>
      </c>
      <c r="BR3984" s="52" t="s">
        <v>1349</v>
      </c>
      <c r="BX3984" s="52" t="s">
        <v>8714</v>
      </c>
      <c r="BY3984" s="52" t="s">
        <v>779</v>
      </c>
      <c r="BZ3984" s="52" t="s">
        <v>1349</v>
      </c>
    </row>
    <row r="3985" spans="54:78" x14ac:dyDescent="0.3">
      <c r="BB3985" s="105" t="e">
        <f>VLOOKUP(C3985,#REF!, 2,FALSE)</f>
        <v>#REF!</v>
      </c>
      <c r="BP3985" s="52" t="s">
        <v>8715</v>
      </c>
      <c r="BQ3985" s="52" t="s">
        <v>3276</v>
      </c>
      <c r="BR3985" s="52" t="s">
        <v>2897</v>
      </c>
      <c r="BX3985" s="52" t="s">
        <v>8715</v>
      </c>
      <c r="BY3985" s="52" t="s">
        <v>3276</v>
      </c>
      <c r="BZ3985" s="52" t="s">
        <v>2897</v>
      </c>
    </row>
    <row r="3986" spans="54:78" x14ac:dyDescent="0.3">
      <c r="BB3986" s="105" t="e">
        <f>VLOOKUP(C3986,#REF!, 2,FALSE)</f>
        <v>#REF!</v>
      </c>
      <c r="BP3986" s="52" t="s">
        <v>8717</v>
      </c>
      <c r="BQ3986" s="52" t="s">
        <v>636</v>
      </c>
      <c r="BR3986" s="52" t="s">
        <v>4429</v>
      </c>
      <c r="BX3986" s="52" t="s">
        <v>8717</v>
      </c>
      <c r="BY3986" s="52" t="s">
        <v>636</v>
      </c>
      <c r="BZ3986" s="52" t="s">
        <v>4429</v>
      </c>
    </row>
    <row r="3987" spans="54:78" x14ac:dyDescent="0.3">
      <c r="BB3987" s="105" t="e">
        <f>VLOOKUP(C3987,#REF!, 2,FALSE)</f>
        <v>#REF!</v>
      </c>
      <c r="BP3987" s="52" t="s">
        <v>8718</v>
      </c>
      <c r="BQ3987" s="52" t="s">
        <v>622</v>
      </c>
      <c r="BR3987" s="52" t="s">
        <v>8720</v>
      </c>
      <c r="BX3987" s="52" t="s">
        <v>8718</v>
      </c>
      <c r="BY3987" s="52" t="s">
        <v>622</v>
      </c>
      <c r="BZ3987" s="52" t="s">
        <v>8720</v>
      </c>
    </row>
    <row r="3988" spans="54:78" x14ac:dyDescent="0.3">
      <c r="BB3988" s="105" t="e">
        <f>VLOOKUP(C3988,#REF!, 2,FALSE)</f>
        <v>#REF!</v>
      </c>
      <c r="BP3988" s="52" t="s">
        <v>8721</v>
      </c>
      <c r="BQ3988" s="52" t="s">
        <v>669</v>
      </c>
      <c r="BR3988" s="52" t="s">
        <v>8722</v>
      </c>
      <c r="BX3988" s="52" t="s">
        <v>8721</v>
      </c>
      <c r="BY3988" s="52" t="s">
        <v>669</v>
      </c>
      <c r="BZ3988" s="52" t="s">
        <v>8722</v>
      </c>
    </row>
    <row r="3989" spans="54:78" x14ac:dyDescent="0.3">
      <c r="BB3989" s="105" t="e">
        <f>VLOOKUP(C3989,#REF!, 2,FALSE)</f>
        <v>#REF!</v>
      </c>
      <c r="BP3989" s="52" t="s">
        <v>8723</v>
      </c>
      <c r="BQ3989" s="52" t="s">
        <v>1277</v>
      </c>
      <c r="BR3989" s="52" t="s">
        <v>2993</v>
      </c>
      <c r="BX3989" s="52" t="s">
        <v>8723</v>
      </c>
      <c r="BY3989" s="52" t="s">
        <v>1277</v>
      </c>
      <c r="BZ3989" s="52" t="s">
        <v>2993</v>
      </c>
    </row>
    <row r="3990" spans="54:78" x14ac:dyDescent="0.3">
      <c r="BB3990" s="105" t="e">
        <f>VLOOKUP(C3990,#REF!, 2,FALSE)</f>
        <v>#REF!</v>
      </c>
      <c r="BP3990" s="52" t="s">
        <v>8725</v>
      </c>
      <c r="BQ3990" s="52" t="s">
        <v>849</v>
      </c>
      <c r="BR3990" s="52" t="s">
        <v>2993</v>
      </c>
      <c r="BX3990" s="52" t="s">
        <v>8725</v>
      </c>
      <c r="BY3990" s="52" t="s">
        <v>849</v>
      </c>
      <c r="BZ3990" s="52" t="s">
        <v>2993</v>
      </c>
    </row>
    <row r="3991" spans="54:78" x14ac:dyDescent="0.3">
      <c r="BB3991" s="105" t="e">
        <f>VLOOKUP(C3991,#REF!, 2,FALSE)</f>
        <v>#REF!</v>
      </c>
      <c r="BP3991" s="52" t="s">
        <v>8726</v>
      </c>
      <c r="BQ3991" s="52" t="s">
        <v>811</v>
      </c>
      <c r="BR3991" s="52" t="s">
        <v>8728</v>
      </c>
      <c r="BX3991" s="52" t="s">
        <v>8726</v>
      </c>
      <c r="BY3991" s="52" t="s">
        <v>811</v>
      </c>
      <c r="BZ3991" s="52" t="s">
        <v>8728</v>
      </c>
    </row>
    <row r="3992" spans="54:78" x14ac:dyDescent="0.3">
      <c r="BB3992" s="105" t="e">
        <f>VLOOKUP(C3992,#REF!, 2,FALSE)</f>
        <v>#REF!</v>
      </c>
      <c r="BP3992" s="52" t="s">
        <v>8730</v>
      </c>
      <c r="BQ3992" s="52" t="s">
        <v>795</v>
      </c>
      <c r="BR3992" s="52" t="s">
        <v>8731</v>
      </c>
      <c r="BX3992" s="52" t="s">
        <v>8730</v>
      </c>
      <c r="BY3992" s="52" t="s">
        <v>795</v>
      </c>
      <c r="BZ3992" s="52" t="s">
        <v>8731</v>
      </c>
    </row>
    <row r="3993" spans="54:78" x14ac:dyDescent="0.3">
      <c r="BB3993" s="105" t="e">
        <f>VLOOKUP(C3993,#REF!, 2,FALSE)</f>
        <v>#REF!</v>
      </c>
      <c r="BP3993" s="52" t="s">
        <v>8732</v>
      </c>
      <c r="BQ3993" s="52" t="s">
        <v>636</v>
      </c>
      <c r="BR3993" s="52" t="s">
        <v>2993</v>
      </c>
      <c r="BX3993" s="52" t="s">
        <v>8732</v>
      </c>
      <c r="BY3993" s="52" t="s">
        <v>636</v>
      </c>
      <c r="BZ3993" s="52" t="s">
        <v>2993</v>
      </c>
    </row>
    <row r="3994" spans="54:78" x14ac:dyDescent="0.3">
      <c r="BB3994" s="105" t="e">
        <f>VLOOKUP(C3994,#REF!, 2,FALSE)</f>
        <v>#REF!</v>
      </c>
      <c r="BP3994" s="52" t="s">
        <v>1487</v>
      </c>
      <c r="BQ3994" s="52" t="s">
        <v>3276</v>
      </c>
      <c r="BR3994" s="52" t="s">
        <v>2661</v>
      </c>
      <c r="BX3994" s="52" t="s">
        <v>1487</v>
      </c>
      <c r="BY3994" s="52" t="s">
        <v>3276</v>
      </c>
      <c r="BZ3994" s="52" t="s">
        <v>2661</v>
      </c>
    </row>
    <row r="3995" spans="54:78" x14ac:dyDescent="0.3">
      <c r="BB3995" s="105" t="e">
        <f>VLOOKUP(C3995,#REF!, 2,FALSE)</f>
        <v>#REF!</v>
      </c>
      <c r="BP3995" s="52" t="s">
        <v>8733</v>
      </c>
      <c r="BQ3995" s="52" t="s">
        <v>3019</v>
      </c>
      <c r="BR3995" s="52" t="s">
        <v>2993</v>
      </c>
      <c r="BX3995" s="52" t="s">
        <v>8733</v>
      </c>
      <c r="BY3995" s="52" t="s">
        <v>3019</v>
      </c>
      <c r="BZ3995" s="52" t="s">
        <v>2993</v>
      </c>
    </row>
    <row r="3996" spans="54:78" x14ac:dyDescent="0.3">
      <c r="BB3996" s="105" t="e">
        <f>VLOOKUP(C3996,#REF!, 2,FALSE)</f>
        <v>#REF!</v>
      </c>
      <c r="BP3996" s="52" t="s">
        <v>8734</v>
      </c>
      <c r="BQ3996" s="52" t="s">
        <v>1277</v>
      </c>
      <c r="BR3996" s="52" t="s">
        <v>8735</v>
      </c>
      <c r="BX3996" s="52" t="s">
        <v>8734</v>
      </c>
      <c r="BY3996" s="52" t="s">
        <v>1277</v>
      </c>
      <c r="BZ3996" s="52" t="s">
        <v>8735</v>
      </c>
    </row>
    <row r="3997" spans="54:78" x14ac:dyDescent="0.3">
      <c r="BB3997" s="105" t="e">
        <f>VLOOKUP(C3997,#REF!, 2,FALSE)</f>
        <v>#REF!</v>
      </c>
      <c r="BP3997" s="52" t="s">
        <v>8736</v>
      </c>
      <c r="BQ3997" s="52" t="s">
        <v>788</v>
      </c>
      <c r="BR3997" s="52" t="s">
        <v>8737</v>
      </c>
      <c r="BX3997" s="52" t="s">
        <v>8736</v>
      </c>
      <c r="BY3997" s="52" t="s">
        <v>788</v>
      </c>
      <c r="BZ3997" s="52" t="s">
        <v>8737</v>
      </c>
    </row>
    <row r="3998" spans="54:78" x14ac:dyDescent="0.3">
      <c r="BB3998" s="105" t="e">
        <f>VLOOKUP(C3998,#REF!, 2,FALSE)</f>
        <v>#REF!</v>
      </c>
      <c r="BP3998" s="52" t="s">
        <v>8739</v>
      </c>
      <c r="BQ3998" s="52" t="s">
        <v>645</v>
      </c>
      <c r="BR3998" s="52" t="s">
        <v>8740</v>
      </c>
      <c r="BX3998" s="52" t="s">
        <v>8739</v>
      </c>
      <c r="BY3998" s="52" t="s">
        <v>645</v>
      </c>
      <c r="BZ3998" s="52" t="s">
        <v>8740</v>
      </c>
    </row>
    <row r="3999" spans="54:78" x14ac:dyDescent="0.3">
      <c r="BB3999" s="105" t="e">
        <f>VLOOKUP(C3999,#REF!, 2,FALSE)</f>
        <v>#REF!</v>
      </c>
      <c r="BP3999" s="52" t="s">
        <v>8741</v>
      </c>
      <c r="BQ3999" s="52" t="s">
        <v>645</v>
      </c>
      <c r="BR3999" s="52" t="s">
        <v>8743</v>
      </c>
      <c r="BX3999" s="52" t="s">
        <v>8741</v>
      </c>
      <c r="BY3999" s="52" t="s">
        <v>645</v>
      </c>
      <c r="BZ3999" s="52" t="s">
        <v>8743</v>
      </c>
    </row>
    <row r="4000" spans="54:78" x14ac:dyDescent="0.3">
      <c r="BB4000" s="105" t="e">
        <f>VLOOKUP(C4000,#REF!, 2,FALSE)</f>
        <v>#REF!</v>
      </c>
      <c r="BP4000" s="52" t="s">
        <v>8745</v>
      </c>
      <c r="BQ4000" s="52" t="s">
        <v>618</v>
      </c>
      <c r="BR4000" s="52" t="s">
        <v>2993</v>
      </c>
      <c r="BX4000" s="52" t="s">
        <v>8745</v>
      </c>
      <c r="BY4000" s="52" t="s">
        <v>618</v>
      </c>
      <c r="BZ4000" s="52" t="s">
        <v>2993</v>
      </c>
    </row>
    <row r="4001" spans="54:78" x14ac:dyDescent="0.3">
      <c r="BB4001" s="105" t="e">
        <f>VLOOKUP(C4001,#REF!, 2,FALSE)</f>
        <v>#REF!</v>
      </c>
      <c r="BP4001" s="52" t="s">
        <v>8747</v>
      </c>
      <c r="BQ4001" s="52" t="s">
        <v>717</v>
      </c>
      <c r="BR4001" s="52" t="s">
        <v>2993</v>
      </c>
      <c r="BX4001" s="52" t="s">
        <v>8747</v>
      </c>
      <c r="BY4001" s="52" t="s">
        <v>717</v>
      </c>
      <c r="BZ4001" s="52" t="s">
        <v>2993</v>
      </c>
    </row>
    <row r="4002" spans="54:78" x14ac:dyDescent="0.3">
      <c r="BB4002" s="105" t="e">
        <f>VLOOKUP(C4002,#REF!, 2,FALSE)</f>
        <v>#REF!</v>
      </c>
      <c r="BP4002" s="52" t="s">
        <v>8748</v>
      </c>
      <c r="BQ4002" s="52" t="s">
        <v>1277</v>
      </c>
      <c r="BR4002" s="52" t="s">
        <v>2993</v>
      </c>
      <c r="BX4002" s="52" t="s">
        <v>8748</v>
      </c>
      <c r="BY4002" s="52" t="s">
        <v>1277</v>
      </c>
      <c r="BZ4002" s="52" t="s">
        <v>2993</v>
      </c>
    </row>
    <row r="4003" spans="54:78" x14ac:dyDescent="0.3">
      <c r="BB4003" s="105" t="e">
        <f>VLOOKUP(C4003,#REF!, 2,FALSE)</f>
        <v>#REF!</v>
      </c>
      <c r="BP4003" s="52" t="s">
        <v>8751</v>
      </c>
      <c r="BQ4003" s="52" t="s">
        <v>717</v>
      </c>
      <c r="BR4003" s="52" t="s">
        <v>2993</v>
      </c>
      <c r="BX4003" s="52" t="s">
        <v>8751</v>
      </c>
      <c r="BY4003" s="52" t="s">
        <v>717</v>
      </c>
      <c r="BZ4003" s="52" t="s">
        <v>2993</v>
      </c>
    </row>
    <row r="4004" spans="54:78" x14ac:dyDescent="0.3">
      <c r="BB4004" s="105" t="e">
        <f>VLOOKUP(C4004,#REF!, 2,FALSE)</f>
        <v>#REF!</v>
      </c>
      <c r="BP4004" s="52" t="s">
        <v>8753</v>
      </c>
      <c r="BQ4004" s="52" t="s">
        <v>717</v>
      </c>
      <c r="BR4004" s="52" t="s">
        <v>2993</v>
      </c>
      <c r="BX4004" s="52" t="s">
        <v>8753</v>
      </c>
      <c r="BY4004" s="52" t="s">
        <v>717</v>
      </c>
      <c r="BZ4004" s="52" t="s">
        <v>2993</v>
      </c>
    </row>
    <row r="4005" spans="54:78" x14ac:dyDescent="0.3">
      <c r="BB4005" s="105" t="e">
        <f>VLOOKUP(C4005,#REF!, 2,FALSE)</f>
        <v>#REF!</v>
      </c>
      <c r="BP4005" s="52" t="s">
        <v>8754</v>
      </c>
      <c r="BQ4005" s="52" t="s">
        <v>717</v>
      </c>
      <c r="BR4005" s="52" t="s">
        <v>2993</v>
      </c>
      <c r="BX4005" s="52" t="s">
        <v>8754</v>
      </c>
      <c r="BY4005" s="52" t="s">
        <v>717</v>
      </c>
      <c r="BZ4005" s="52" t="s">
        <v>2993</v>
      </c>
    </row>
    <row r="4006" spans="54:78" x14ac:dyDescent="0.3">
      <c r="BB4006" s="105" t="e">
        <f>VLOOKUP(C4006,#REF!, 2,FALSE)</f>
        <v>#REF!</v>
      </c>
      <c r="BP4006" s="52" t="s">
        <v>8755</v>
      </c>
      <c r="BQ4006" s="52" t="s">
        <v>936</v>
      </c>
      <c r="BR4006" s="52" t="s">
        <v>2993</v>
      </c>
      <c r="BX4006" s="52" t="s">
        <v>8755</v>
      </c>
      <c r="BY4006" s="52" t="s">
        <v>936</v>
      </c>
      <c r="BZ4006" s="52" t="s">
        <v>2993</v>
      </c>
    </row>
    <row r="4007" spans="54:78" x14ac:dyDescent="0.3">
      <c r="BB4007" s="105" t="e">
        <f>VLOOKUP(C4007,#REF!, 2,FALSE)</f>
        <v>#REF!</v>
      </c>
      <c r="BP4007" s="52" t="s">
        <v>8756</v>
      </c>
      <c r="BQ4007" s="52" t="s">
        <v>1504</v>
      </c>
      <c r="BR4007" s="52" t="s">
        <v>2993</v>
      </c>
      <c r="BX4007" s="52" t="s">
        <v>8756</v>
      </c>
      <c r="BY4007" s="52" t="s">
        <v>1504</v>
      </c>
      <c r="BZ4007" s="52" t="s">
        <v>2993</v>
      </c>
    </row>
    <row r="4008" spans="54:78" x14ac:dyDescent="0.3">
      <c r="BB4008" s="105" t="e">
        <f>VLOOKUP(C4008,#REF!, 2,FALSE)</f>
        <v>#REF!</v>
      </c>
      <c r="BP4008" s="52" t="s">
        <v>8758</v>
      </c>
      <c r="BQ4008" s="52" t="s">
        <v>642</v>
      </c>
      <c r="BR4008" s="52" t="s">
        <v>8759</v>
      </c>
      <c r="BX4008" s="52" t="s">
        <v>8758</v>
      </c>
      <c r="BY4008" s="52" t="s">
        <v>642</v>
      </c>
      <c r="BZ4008" s="52" t="s">
        <v>8759</v>
      </c>
    </row>
    <row r="4009" spans="54:78" x14ac:dyDescent="0.3">
      <c r="BB4009" s="105" t="e">
        <f>VLOOKUP(C4009,#REF!, 2,FALSE)</f>
        <v>#REF!</v>
      </c>
      <c r="BP4009" s="52" t="s">
        <v>8760</v>
      </c>
      <c r="BQ4009" s="52" t="s">
        <v>622</v>
      </c>
      <c r="BR4009" s="52" t="s">
        <v>2993</v>
      </c>
      <c r="BX4009" s="52" t="s">
        <v>8760</v>
      </c>
      <c r="BY4009" s="52" t="s">
        <v>622</v>
      </c>
      <c r="BZ4009" s="52" t="s">
        <v>2993</v>
      </c>
    </row>
    <row r="4010" spans="54:78" x14ac:dyDescent="0.3">
      <c r="BB4010" s="105" t="e">
        <f>VLOOKUP(C4010,#REF!, 2,FALSE)</f>
        <v>#REF!</v>
      </c>
      <c r="BP4010" s="52" t="s">
        <v>8761</v>
      </c>
      <c r="BQ4010" s="52" t="s">
        <v>645</v>
      </c>
      <c r="BR4010" s="52" t="s">
        <v>2993</v>
      </c>
      <c r="BX4010" s="52" t="s">
        <v>8761</v>
      </c>
      <c r="BY4010" s="52" t="s">
        <v>645</v>
      </c>
      <c r="BZ4010" s="52" t="s">
        <v>2993</v>
      </c>
    </row>
    <row r="4011" spans="54:78" x14ac:dyDescent="0.3">
      <c r="BB4011" s="105" t="e">
        <f>VLOOKUP(C4011,#REF!, 2,FALSE)</f>
        <v>#REF!</v>
      </c>
      <c r="BP4011" s="52" t="s">
        <v>8762</v>
      </c>
      <c r="BQ4011" s="52" t="s">
        <v>618</v>
      </c>
      <c r="BR4011" s="52" t="s">
        <v>2993</v>
      </c>
      <c r="BX4011" s="52" t="s">
        <v>8762</v>
      </c>
      <c r="BY4011" s="52" t="s">
        <v>618</v>
      </c>
      <c r="BZ4011" s="52" t="s">
        <v>2993</v>
      </c>
    </row>
    <row r="4012" spans="54:78" x14ac:dyDescent="0.3">
      <c r="BB4012" s="105" t="e">
        <f>VLOOKUP(C4012,#REF!, 2,FALSE)</f>
        <v>#REF!</v>
      </c>
      <c r="BP4012" s="52" t="s">
        <v>8763</v>
      </c>
      <c r="BQ4012" s="52" t="s">
        <v>622</v>
      </c>
      <c r="BR4012" s="52" t="s">
        <v>2993</v>
      </c>
      <c r="BX4012" s="52" t="s">
        <v>8763</v>
      </c>
      <c r="BY4012" s="52" t="s">
        <v>622</v>
      </c>
      <c r="BZ4012" s="52" t="s">
        <v>2993</v>
      </c>
    </row>
    <row r="4013" spans="54:78" x14ac:dyDescent="0.3">
      <c r="BB4013" s="105" t="e">
        <f>VLOOKUP(C4013,#REF!, 2,FALSE)</f>
        <v>#REF!</v>
      </c>
      <c r="BP4013" s="52" t="s">
        <v>8765</v>
      </c>
      <c r="BQ4013" s="52" t="s">
        <v>717</v>
      </c>
      <c r="BR4013" s="52" t="s">
        <v>2993</v>
      </c>
      <c r="BX4013" s="52" t="s">
        <v>8765</v>
      </c>
      <c r="BY4013" s="52" t="s">
        <v>717</v>
      </c>
      <c r="BZ4013" s="52" t="s">
        <v>2993</v>
      </c>
    </row>
    <row r="4014" spans="54:78" x14ac:dyDescent="0.3">
      <c r="BB4014" s="105" t="e">
        <f>VLOOKUP(C4014,#REF!, 2,FALSE)</f>
        <v>#REF!</v>
      </c>
      <c r="BP4014" s="52" t="s">
        <v>1488</v>
      </c>
      <c r="BQ4014" s="52" t="s">
        <v>948</v>
      </c>
      <c r="BR4014" s="52" t="s">
        <v>2993</v>
      </c>
      <c r="BX4014" s="52" t="s">
        <v>1488</v>
      </c>
      <c r="BY4014" s="52" t="s">
        <v>948</v>
      </c>
      <c r="BZ4014" s="52" t="s">
        <v>2993</v>
      </c>
    </row>
    <row r="4015" spans="54:78" x14ac:dyDescent="0.3">
      <c r="BB4015" s="105" t="e">
        <f>VLOOKUP(C4015,#REF!, 2,FALSE)</f>
        <v>#REF!</v>
      </c>
      <c r="BP4015" s="52" t="s">
        <v>1489</v>
      </c>
      <c r="BQ4015" s="52" t="s">
        <v>1504</v>
      </c>
      <c r="BR4015" s="52" t="s">
        <v>2993</v>
      </c>
      <c r="BX4015" s="52" t="s">
        <v>1489</v>
      </c>
      <c r="BY4015" s="52" t="s">
        <v>1504</v>
      </c>
      <c r="BZ4015" s="52" t="s">
        <v>2993</v>
      </c>
    </row>
    <row r="4016" spans="54:78" x14ac:dyDescent="0.3">
      <c r="BB4016" s="105" t="e">
        <f>VLOOKUP(C4016,#REF!, 2,FALSE)</f>
        <v>#REF!</v>
      </c>
      <c r="BP4016" s="52" t="s">
        <v>8767</v>
      </c>
      <c r="BQ4016" s="52" t="s">
        <v>1504</v>
      </c>
      <c r="BR4016" s="52" t="s">
        <v>2993</v>
      </c>
      <c r="BX4016" s="52" t="s">
        <v>8767</v>
      </c>
      <c r="BY4016" s="52" t="s">
        <v>1504</v>
      </c>
      <c r="BZ4016" s="52" t="s">
        <v>2993</v>
      </c>
    </row>
    <row r="4017" spans="54:78" x14ac:dyDescent="0.3">
      <c r="BB4017" s="105" t="e">
        <f>VLOOKUP(C4017,#REF!, 2,FALSE)</f>
        <v>#REF!</v>
      </c>
      <c r="BP4017" s="52" t="s">
        <v>1490</v>
      </c>
      <c r="BQ4017" s="52" t="s">
        <v>2993</v>
      </c>
      <c r="BR4017" s="52" t="s">
        <v>2993</v>
      </c>
      <c r="BX4017" s="52" t="s">
        <v>1490</v>
      </c>
      <c r="BY4017" s="52" t="s">
        <v>2993</v>
      </c>
      <c r="BZ4017" s="52" t="s">
        <v>2993</v>
      </c>
    </row>
    <row r="4018" spans="54:78" x14ac:dyDescent="0.3">
      <c r="BB4018" s="105" t="e">
        <f>VLOOKUP(C4018,#REF!, 2,FALSE)</f>
        <v>#REF!</v>
      </c>
      <c r="BP4018" s="52" t="s">
        <v>1491</v>
      </c>
      <c r="BQ4018" s="52" t="s">
        <v>667</v>
      </c>
      <c r="BR4018" s="52" t="s">
        <v>2993</v>
      </c>
      <c r="BX4018" s="52" t="s">
        <v>1491</v>
      </c>
      <c r="BY4018" s="52" t="s">
        <v>667</v>
      </c>
      <c r="BZ4018" s="52" t="s">
        <v>2993</v>
      </c>
    </row>
    <row r="4019" spans="54:78" x14ac:dyDescent="0.3">
      <c r="BB4019" s="105" t="e">
        <f>VLOOKUP(C4019,#REF!, 2,FALSE)</f>
        <v>#REF!</v>
      </c>
      <c r="BP4019" s="52" t="s">
        <v>8768</v>
      </c>
      <c r="BQ4019" s="52" t="s">
        <v>619</v>
      </c>
      <c r="BR4019" s="52" t="s">
        <v>2993</v>
      </c>
      <c r="BX4019" s="52" t="s">
        <v>8768</v>
      </c>
      <c r="BY4019" s="52" t="s">
        <v>619</v>
      </c>
      <c r="BZ4019" s="52" t="s">
        <v>2993</v>
      </c>
    </row>
    <row r="4020" spans="54:78" x14ac:dyDescent="0.3">
      <c r="BB4020" s="105" t="e">
        <f>VLOOKUP(C4020,#REF!, 2,FALSE)</f>
        <v>#REF!</v>
      </c>
      <c r="BP4020" s="52" t="s">
        <v>1492</v>
      </c>
      <c r="BQ4020" s="52" t="s">
        <v>2993</v>
      </c>
      <c r="BR4020" s="52" t="s">
        <v>2993</v>
      </c>
      <c r="BX4020" s="52" t="s">
        <v>1492</v>
      </c>
      <c r="BY4020" s="52" t="s">
        <v>2993</v>
      </c>
      <c r="BZ4020" s="52" t="s">
        <v>2993</v>
      </c>
    </row>
    <row r="4021" spans="54:78" x14ac:dyDescent="0.3">
      <c r="BB4021" s="105" t="e">
        <f>VLOOKUP(C4021,#REF!, 2,FALSE)</f>
        <v>#REF!</v>
      </c>
      <c r="BP4021" s="52" t="s">
        <v>1493</v>
      </c>
      <c r="BQ4021" s="52" t="s">
        <v>931</v>
      </c>
      <c r="BR4021" s="52" t="s">
        <v>2993</v>
      </c>
      <c r="BX4021" s="52" t="s">
        <v>1493</v>
      </c>
      <c r="BY4021" s="52" t="s">
        <v>931</v>
      </c>
      <c r="BZ4021" s="52" t="s">
        <v>2993</v>
      </c>
    </row>
    <row r="4022" spans="54:78" x14ac:dyDescent="0.3">
      <c r="BB4022" s="105" t="e">
        <f>VLOOKUP(C4022,#REF!, 2,FALSE)</f>
        <v>#REF!</v>
      </c>
      <c r="BP4022" s="52" t="s">
        <v>1494</v>
      </c>
      <c r="BQ4022" s="52" t="s">
        <v>626</v>
      </c>
      <c r="BR4022" s="52" t="s">
        <v>2993</v>
      </c>
      <c r="BX4022" s="52" t="s">
        <v>1494</v>
      </c>
      <c r="BY4022" s="52" t="s">
        <v>626</v>
      </c>
      <c r="BZ4022" s="52" t="s">
        <v>2993</v>
      </c>
    </row>
    <row r="4023" spans="54:78" x14ac:dyDescent="0.3">
      <c r="BB4023" s="105" t="e">
        <f>VLOOKUP(C4023,#REF!, 2,FALSE)</f>
        <v>#REF!</v>
      </c>
      <c r="BP4023" s="52" t="s">
        <v>8769</v>
      </c>
      <c r="BQ4023" s="52" t="s">
        <v>936</v>
      </c>
      <c r="BR4023" s="52" t="s">
        <v>8770</v>
      </c>
      <c r="BX4023" s="52" t="s">
        <v>8769</v>
      </c>
      <c r="BY4023" s="52" t="s">
        <v>936</v>
      </c>
      <c r="BZ4023" s="52" t="s">
        <v>8770</v>
      </c>
    </row>
    <row r="4024" spans="54:78" x14ac:dyDescent="0.3">
      <c r="BB4024" s="105" t="e">
        <f>VLOOKUP(C4024,#REF!, 2,FALSE)</f>
        <v>#REF!</v>
      </c>
      <c r="BP4024" s="52" t="s">
        <v>8771</v>
      </c>
      <c r="BQ4024" s="52" t="s">
        <v>931</v>
      </c>
      <c r="BR4024" s="52" t="s">
        <v>2993</v>
      </c>
      <c r="BX4024" s="52" t="s">
        <v>8771</v>
      </c>
      <c r="BY4024" s="52" t="s">
        <v>931</v>
      </c>
      <c r="BZ4024" s="52" t="s">
        <v>2993</v>
      </c>
    </row>
    <row r="4025" spans="54:78" x14ac:dyDescent="0.3">
      <c r="BB4025" s="105" t="e">
        <f>VLOOKUP(C4025,#REF!, 2,FALSE)</f>
        <v>#REF!</v>
      </c>
      <c r="BP4025" s="52" t="s">
        <v>8773</v>
      </c>
      <c r="BQ4025" s="52" t="s">
        <v>17035</v>
      </c>
      <c r="BR4025" s="52" t="s">
        <v>2993</v>
      </c>
      <c r="BX4025" s="52" t="s">
        <v>8773</v>
      </c>
      <c r="BY4025" s="52" t="s">
        <v>17035</v>
      </c>
      <c r="BZ4025" s="52" t="s">
        <v>2993</v>
      </c>
    </row>
    <row r="4026" spans="54:78" x14ac:dyDescent="0.3">
      <c r="BB4026" s="105" t="e">
        <f>VLOOKUP(C4026,#REF!, 2,FALSE)</f>
        <v>#REF!</v>
      </c>
      <c r="BP4026" s="52" t="s">
        <v>8774</v>
      </c>
      <c r="BQ4026" s="52" t="s">
        <v>17035</v>
      </c>
      <c r="BR4026" s="52" t="s">
        <v>2993</v>
      </c>
      <c r="BX4026" s="52" t="s">
        <v>8774</v>
      </c>
      <c r="BY4026" s="52" t="s">
        <v>17035</v>
      </c>
      <c r="BZ4026" s="52" t="s">
        <v>2993</v>
      </c>
    </row>
    <row r="4027" spans="54:78" x14ac:dyDescent="0.3">
      <c r="BB4027" s="105" t="e">
        <f>VLOOKUP(C4027,#REF!, 2,FALSE)</f>
        <v>#REF!</v>
      </c>
      <c r="BP4027" s="52" t="s">
        <v>484</v>
      </c>
      <c r="BQ4027" s="52" t="s">
        <v>17035</v>
      </c>
      <c r="BR4027" s="52" t="s">
        <v>2993</v>
      </c>
      <c r="BX4027" s="52" t="s">
        <v>484</v>
      </c>
      <c r="BY4027" s="52" t="s">
        <v>17035</v>
      </c>
      <c r="BZ4027" s="52" t="s">
        <v>2993</v>
      </c>
    </row>
    <row r="4028" spans="54:78" x14ac:dyDescent="0.3">
      <c r="BB4028" s="105" t="e">
        <f>VLOOKUP(C4028,#REF!, 2,FALSE)</f>
        <v>#REF!</v>
      </c>
      <c r="BP4028" s="52" t="s">
        <v>8775</v>
      </c>
      <c r="BQ4028" s="52" t="s">
        <v>3276</v>
      </c>
      <c r="BR4028" s="52" t="s">
        <v>2993</v>
      </c>
      <c r="BX4028" s="52" t="s">
        <v>8775</v>
      </c>
      <c r="BY4028" s="52" t="s">
        <v>3276</v>
      </c>
      <c r="BZ4028" s="52" t="s">
        <v>2993</v>
      </c>
    </row>
    <row r="4029" spans="54:78" x14ac:dyDescent="0.3">
      <c r="BB4029" s="105" t="e">
        <f>VLOOKUP(C4029,#REF!, 2,FALSE)</f>
        <v>#REF!</v>
      </c>
      <c r="BP4029" s="52" t="s">
        <v>1495</v>
      </c>
      <c r="BQ4029" s="52" t="s">
        <v>17035</v>
      </c>
      <c r="BR4029" s="52" t="s">
        <v>2993</v>
      </c>
      <c r="BX4029" s="52" t="s">
        <v>1495</v>
      </c>
      <c r="BY4029" s="52" t="s">
        <v>17035</v>
      </c>
      <c r="BZ4029" s="52" t="s">
        <v>2993</v>
      </c>
    </row>
    <row r="4030" spans="54:78" x14ac:dyDescent="0.3">
      <c r="BB4030" s="105" t="e">
        <f>VLOOKUP(C4030,#REF!, 2,FALSE)</f>
        <v>#REF!</v>
      </c>
      <c r="BP4030" s="52" t="s">
        <v>492</v>
      </c>
      <c r="BQ4030" s="52" t="s">
        <v>645</v>
      </c>
      <c r="BR4030" s="52" t="s">
        <v>2993</v>
      </c>
      <c r="BX4030" s="52" t="s">
        <v>492</v>
      </c>
      <c r="BY4030" s="52" t="s">
        <v>645</v>
      </c>
      <c r="BZ4030" s="52" t="s">
        <v>2993</v>
      </c>
    </row>
    <row r="4031" spans="54:78" x14ac:dyDescent="0.3">
      <c r="BB4031" s="105" t="e">
        <f>VLOOKUP(C4031,#REF!, 2,FALSE)</f>
        <v>#REF!</v>
      </c>
      <c r="BP4031" s="52" t="s">
        <v>8776</v>
      </c>
      <c r="BQ4031" s="52" t="s">
        <v>17035</v>
      </c>
      <c r="BR4031" s="52" t="s">
        <v>2993</v>
      </c>
      <c r="BX4031" s="52" t="s">
        <v>8776</v>
      </c>
      <c r="BY4031" s="52" t="s">
        <v>17035</v>
      </c>
      <c r="BZ4031" s="52" t="s">
        <v>2993</v>
      </c>
    </row>
    <row r="4032" spans="54:78" x14ac:dyDescent="0.3">
      <c r="BB4032" s="105" t="e">
        <f>VLOOKUP(C4032,#REF!, 2,FALSE)</f>
        <v>#REF!</v>
      </c>
      <c r="BP4032" s="52" t="s">
        <v>8777</v>
      </c>
      <c r="BQ4032" s="52" t="s">
        <v>17035</v>
      </c>
      <c r="BR4032" s="52" t="s">
        <v>2993</v>
      </c>
      <c r="BX4032" s="52" t="s">
        <v>8777</v>
      </c>
      <c r="BY4032" s="52" t="s">
        <v>17035</v>
      </c>
      <c r="BZ4032" s="52" t="s">
        <v>2993</v>
      </c>
    </row>
    <row r="4033" spans="54:78" x14ac:dyDescent="0.3">
      <c r="BB4033" s="105" t="e">
        <f>VLOOKUP(C4033,#REF!, 2,FALSE)</f>
        <v>#REF!</v>
      </c>
      <c r="BP4033" s="52" t="s">
        <v>473</v>
      </c>
      <c r="BQ4033" s="52" t="s">
        <v>17035</v>
      </c>
      <c r="BR4033" s="52" t="s">
        <v>2993</v>
      </c>
      <c r="BX4033" s="52" t="s">
        <v>473</v>
      </c>
      <c r="BY4033" s="52" t="s">
        <v>17035</v>
      </c>
      <c r="BZ4033" s="52" t="s">
        <v>2993</v>
      </c>
    </row>
    <row r="4034" spans="54:78" x14ac:dyDescent="0.3">
      <c r="BB4034" s="105" t="e">
        <f>VLOOKUP(C4034,#REF!, 2,FALSE)</f>
        <v>#REF!</v>
      </c>
      <c r="BP4034" s="52" t="s">
        <v>1496</v>
      </c>
      <c r="BQ4034" s="52" t="s">
        <v>17035</v>
      </c>
      <c r="BR4034" s="52" t="s">
        <v>2993</v>
      </c>
      <c r="BX4034" s="52" t="s">
        <v>1496</v>
      </c>
      <c r="BY4034" s="52" t="s">
        <v>17035</v>
      </c>
      <c r="BZ4034" s="52" t="s">
        <v>2993</v>
      </c>
    </row>
    <row r="4035" spans="54:78" x14ac:dyDescent="0.3">
      <c r="BB4035" s="105" t="e">
        <f>VLOOKUP(C4035,#REF!, 2,FALSE)</f>
        <v>#REF!</v>
      </c>
      <c r="BP4035" s="52" t="s">
        <v>1511</v>
      </c>
      <c r="BQ4035" s="52" t="s">
        <v>17035</v>
      </c>
      <c r="BR4035" s="52" t="s">
        <v>2993</v>
      </c>
      <c r="BX4035" s="52" t="s">
        <v>1511</v>
      </c>
      <c r="BY4035" s="52" t="s">
        <v>17035</v>
      </c>
      <c r="BZ4035" s="52" t="s">
        <v>2993</v>
      </c>
    </row>
    <row r="4036" spans="54:78" x14ac:dyDescent="0.3">
      <c r="BB4036" s="105" t="e">
        <f>VLOOKUP(C4036,#REF!, 2,FALSE)</f>
        <v>#REF!</v>
      </c>
      <c r="BP4036" s="52" t="s">
        <v>1512</v>
      </c>
      <c r="BQ4036" s="52" t="s">
        <v>17035</v>
      </c>
      <c r="BR4036" s="52" t="s">
        <v>2993</v>
      </c>
      <c r="BX4036" s="52" t="s">
        <v>1512</v>
      </c>
      <c r="BY4036" s="52" t="s">
        <v>17035</v>
      </c>
      <c r="BZ4036" s="52" t="s">
        <v>2993</v>
      </c>
    </row>
    <row r="4037" spans="54:78" x14ac:dyDescent="0.3">
      <c r="BB4037" s="105" t="e">
        <f>VLOOKUP(C4037,#REF!, 2,FALSE)</f>
        <v>#REF!</v>
      </c>
      <c r="BP4037" s="52" t="s">
        <v>1513</v>
      </c>
      <c r="BQ4037" s="52" t="s">
        <v>17035</v>
      </c>
      <c r="BR4037" s="52" t="s">
        <v>2993</v>
      </c>
      <c r="BX4037" s="52" t="s">
        <v>1513</v>
      </c>
      <c r="BY4037" s="52" t="s">
        <v>17035</v>
      </c>
      <c r="BZ4037" s="52" t="s">
        <v>2993</v>
      </c>
    </row>
    <row r="4038" spans="54:78" x14ac:dyDescent="0.3">
      <c r="BB4038" s="105" t="e">
        <f>VLOOKUP(C4038,#REF!, 2,FALSE)</f>
        <v>#REF!</v>
      </c>
      <c r="BP4038" s="52" t="s">
        <v>8779</v>
      </c>
      <c r="BQ4038" s="52" t="s">
        <v>17035</v>
      </c>
      <c r="BR4038" s="52" t="s">
        <v>2993</v>
      </c>
      <c r="BX4038" s="52" t="s">
        <v>8779</v>
      </c>
      <c r="BY4038" s="52" t="s">
        <v>17035</v>
      </c>
      <c r="BZ4038" s="52" t="s">
        <v>2993</v>
      </c>
    </row>
    <row r="4039" spans="54:78" x14ac:dyDescent="0.3">
      <c r="BB4039" s="105" t="e">
        <f>VLOOKUP(C4039,#REF!, 2,FALSE)</f>
        <v>#REF!</v>
      </c>
      <c r="BP4039" s="52" t="s">
        <v>1514</v>
      </c>
      <c r="BQ4039" s="52" t="s">
        <v>645</v>
      </c>
      <c r="BR4039" s="52" t="s">
        <v>2993</v>
      </c>
      <c r="BX4039" s="52" t="s">
        <v>1514</v>
      </c>
      <c r="BY4039" s="52" t="s">
        <v>645</v>
      </c>
      <c r="BZ4039" s="52" t="s">
        <v>2993</v>
      </c>
    </row>
    <row r="4040" spans="54:78" x14ac:dyDescent="0.3">
      <c r="BB4040" s="105" t="e">
        <f>VLOOKUP(C4040,#REF!, 2,FALSE)</f>
        <v>#REF!</v>
      </c>
      <c r="BP4040" s="52" t="s">
        <v>8780</v>
      </c>
      <c r="BQ4040" s="52" t="s">
        <v>17035</v>
      </c>
      <c r="BR4040" s="52" t="s">
        <v>2993</v>
      </c>
      <c r="BX4040" s="52" t="s">
        <v>8780</v>
      </c>
      <c r="BY4040" s="52" t="s">
        <v>17035</v>
      </c>
      <c r="BZ4040" s="52" t="s">
        <v>2993</v>
      </c>
    </row>
    <row r="4041" spans="54:78" x14ac:dyDescent="0.3">
      <c r="BB4041" s="105" t="e">
        <f>VLOOKUP(C4041,#REF!, 2,FALSE)</f>
        <v>#REF!</v>
      </c>
      <c r="BP4041" s="52" t="s">
        <v>8781</v>
      </c>
      <c r="BQ4041" s="52" t="s">
        <v>3019</v>
      </c>
      <c r="BR4041" s="52" t="s">
        <v>2993</v>
      </c>
      <c r="BX4041" s="52" t="s">
        <v>8781</v>
      </c>
      <c r="BY4041" s="52" t="s">
        <v>3019</v>
      </c>
      <c r="BZ4041" s="52" t="s">
        <v>2993</v>
      </c>
    </row>
    <row r="4042" spans="54:78" x14ac:dyDescent="0.3">
      <c r="BB4042" s="105" t="e">
        <f>VLOOKUP(C4042,#REF!, 2,FALSE)</f>
        <v>#REF!</v>
      </c>
      <c r="BP4042" s="52" t="s">
        <v>8782</v>
      </c>
      <c r="BQ4042" s="52" t="s">
        <v>17035</v>
      </c>
      <c r="BR4042" s="52" t="s">
        <v>2993</v>
      </c>
      <c r="BX4042" s="52" t="s">
        <v>8782</v>
      </c>
      <c r="BY4042" s="52" t="s">
        <v>17035</v>
      </c>
      <c r="BZ4042" s="52" t="s">
        <v>2993</v>
      </c>
    </row>
    <row r="4043" spans="54:78" x14ac:dyDescent="0.3">
      <c r="BB4043" s="105" t="e">
        <f>VLOOKUP(C4043,#REF!, 2,FALSE)</f>
        <v>#REF!</v>
      </c>
      <c r="BP4043" s="52" t="s">
        <v>8784</v>
      </c>
      <c r="BQ4043" s="52" t="s">
        <v>17035</v>
      </c>
      <c r="BR4043" s="52" t="s">
        <v>2993</v>
      </c>
      <c r="BX4043" s="52" t="s">
        <v>8784</v>
      </c>
      <c r="BY4043" s="52" t="s">
        <v>17035</v>
      </c>
      <c r="BZ4043" s="52" t="s">
        <v>2993</v>
      </c>
    </row>
    <row r="4044" spans="54:78" x14ac:dyDescent="0.3">
      <c r="BB4044" s="105" t="e">
        <f>VLOOKUP(C4044,#REF!, 2,FALSE)</f>
        <v>#REF!</v>
      </c>
      <c r="BP4044" s="52" t="s">
        <v>1517</v>
      </c>
      <c r="BQ4044" s="52" t="s">
        <v>1453</v>
      </c>
      <c r="BR4044" s="52" t="s">
        <v>2993</v>
      </c>
      <c r="BX4044" s="52" t="s">
        <v>1517</v>
      </c>
      <c r="BY4044" s="52" t="s">
        <v>1453</v>
      </c>
      <c r="BZ4044" s="52" t="s">
        <v>2993</v>
      </c>
    </row>
    <row r="4045" spans="54:78" x14ac:dyDescent="0.3">
      <c r="BB4045" s="105" t="e">
        <f>VLOOKUP(C4045,#REF!, 2,FALSE)</f>
        <v>#REF!</v>
      </c>
      <c r="BP4045" s="52" t="s">
        <v>8785</v>
      </c>
      <c r="BQ4045" s="52" t="s">
        <v>1453</v>
      </c>
      <c r="BR4045" s="52" t="s">
        <v>2993</v>
      </c>
      <c r="BX4045" s="52" t="s">
        <v>8785</v>
      </c>
      <c r="BY4045" s="52" t="s">
        <v>1453</v>
      </c>
      <c r="BZ4045" s="52" t="s">
        <v>2993</v>
      </c>
    </row>
    <row r="4046" spans="54:78" x14ac:dyDescent="0.3">
      <c r="BB4046" s="105" t="e">
        <f>VLOOKUP(C4046,#REF!, 2,FALSE)</f>
        <v>#REF!</v>
      </c>
      <c r="BP4046" s="52" t="s">
        <v>8786</v>
      </c>
      <c r="BQ4046" s="52" t="s">
        <v>805</v>
      </c>
      <c r="BR4046" s="52" t="s">
        <v>2993</v>
      </c>
      <c r="BX4046" s="52" t="s">
        <v>8786</v>
      </c>
      <c r="BY4046" s="52" t="s">
        <v>805</v>
      </c>
      <c r="BZ4046" s="52" t="s">
        <v>2993</v>
      </c>
    </row>
    <row r="4047" spans="54:78" x14ac:dyDescent="0.3">
      <c r="BB4047" s="105" t="e">
        <f>VLOOKUP(C4047,#REF!, 2,FALSE)</f>
        <v>#REF!</v>
      </c>
      <c r="BP4047" s="52" t="s">
        <v>8788</v>
      </c>
      <c r="BQ4047" s="52" t="s">
        <v>2993</v>
      </c>
      <c r="BR4047" s="52" t="s">
        <v>2993</v>
      </c>
      <c r="BX4047" s="52" t="s">
        <v>8788</v>
      </c>
      <c r="BY4047" s="52" t="s">
        <v>2993</v>
      </c>
      <c r="BZ4047" s="52" t="s">
        <v>2993</v>
      </c>
    </row>
    <row r="4048" spans="54:78" x14ac:dyDescent="0.3">
      <c r="BB4048" s="105" t="e">
        <f>VLOOKUP(C4048,#REF!, 2,FALSE)</f>
        <v>#REF!</v>
      </c>
      <c r="BP4048" s="52" t="s">
        <v>8790</v>
      </c>
      <c r="BQ4048" s="52" t="s">
        <v>2993</v>
      </c>
      <c r="BR4048" s="52" t="s">
        <v>2993</v>
      </c>
      <c r="BX4048" s="52" t="s">
        <v>8790</v>
      </c>
      <c r="BY4048" s="52" t="s">
        <v>2993</v>
      </c>
      <c r="BZ4048" s="52" t="s">
        <v>2993</v>
      </c>
    </row>
    <row r="4049" spans="54:78" x14ac:dyDescent="0.3">
      <c r="BB4049" s="105" t="e">
        <f>VLOOKUP(C4049,#REF!, 2,FALSE)</f>
        <v>#REF!</v>
      </c>
      <c r="BP4049" s="52" t="s">
        <v>8791</v>
      </c>
      <c r="BQ4049" s="52" t="s">
        <v>2993</v>
      </c>
      <c r="BR4049" s="52" t="s">
        <v>2993</v>
      </c>
      <c r="BX4049" s="52" t="s">
        <v>8791</v>
      </c>
      <c r="BY4049" s="52" t="s">
        <v>2993</v>
      </c>
      <c r="BZ4049" s="52" t="s">
        <v>2993</v>
      </c>
    </row>
    <row r="4050" spans="54:78" x14ac:dyDescent="0.3">
      <c r="BB4050" s="105" t="e">
        <f>VLOOKUP(C4050,#REF!, 2,FALSE)</f>
        <v>#REF!</v>
      </c>
      <c r="BP4050" s="52" t="s">
        <v>8792</v>
      </c>
      <c r="BQ4050" s="52" t="s">
        <v>17035</v>
      </c>
      <c r="BR4050" s="52" t="s">
        <v>2993</v>
      </c>
      <c r="BX4050" s="52" t="s">
        <v>8792</v>
      </c>
      <c r="BY4050" s="52" t="s">
        <v>17035</v>
      </c>
      <c r="BZ4050" s="52" t="s">
        <v>2993</v>
      </c>
    </row>
    <row r="4051" spans="54:78" x14ac:dyDescent="0.3">
      <c r="BB4051" s="105" t="e">
        <f>VLOOKUP(C4051,#REF!, 2,FALSE)</f>
        <v>#REF!</v>
      </c>
      <c r="BP4051" s="52" t="s">
        <v>8793</v>
      </c>
      <c r="BQ4051" s="52" t="s">
        <v>2993</v>
      </c>
      <c r="BR4051" s="52" t="s">
        <v>2993</v>
      </c>
      <c r="BX4051" s="52" t="s">
        <v>8793</v>
      </c>
      <c r="BY4051" s="52" t="s">
        <v>2993</v>
      </c>
      <c r="BZ4051" s="52" t="s">
        <v>2993</v>
      </c>
    </row>
    <row r="4052" spans="54:78" x14ac:dyDescent="0.3">
      <c r="BB4052" s="105" t="e">
        <f>VLOOKUP(C4052,#REF!, 2,FALSE)</f>
        <v>#REF!</v>
      </c>
      <c r="BP4052" s="52" t="s">
        <v>8795</v>
      </c>
      <c r="BQ4052" s="52" t="s">
        <v>1021</v>
      </c>
      <c r="BR4052" s="52" t="s">
        <v>2993</v>
      </c>
      <c r="BX4052" s="52" t="s">
        <v>8795</v>
      </c>
      <c r="BY4052" s="52" t="s">
        <v>1021</v>
      </c>
      <c r="BZ4052" s="52" t="s">
        <v>2993</v>
      </c>
    </row>
    <row r="4053" spans="54:78" x14ac:dyDescent="0.3">
      <c r="BB4053" s="105" t="e">
        <f>VLOOKUP(C4053,#REF!, 2,FALSE)</f>
        <v>#REF!</v>
      </c>
      <c r="BP4053" s="52" t="s">
        <v>8796</v>
      </c>
      <c r="BQ4053" s="52" t="s">
        <v>17035</v>
      </c>
      <c r="BR4053" s="52" t="s">
        <v>2993</v>
      </c>
      <c r="BX4053" s="52" t="s">
        <v>8796</v>
      </c>
      <c r="BY4053" s="52" t="s">
        <v>17035</v>
      </c>
      <c r="BZ4053" s="52" t="s">
        <v>2993</v>
      </c>
    </row>
    <row r="4054" spans="54:78" x14ac:dyDescent="0.3">
      <c r="BB4054" s="105" t="e">
        <f>VLOOKUP(C4054,#REF!, 2,FALSE)</f>
        <v>#REF!</v>
      </c>
      <c r="BP4054" s="52" t="s">
        <v>8797</v>
      </c>
      <c r="BQ4054" s="52" t="s">
        <v>1275</v>
      </c>
      <c r="BR4054" s="52" t="s">
        <v>8798</v>
      </c>
      <c r="BX4054" s="52" t="s">
        <v>8797</v>
      </c>
      <c r="BY4054" s="52" t="s">
        <v>1275</v>
      </c>
      <c r="BZ4054" s="52" t="s">
        <v>8798</v>
      </c>
    </row>
    <row r="4055" spans="54:78" x14ac:dyDescent="0.3">
      <c r="BB4055" s="105" t="e">
        <f>VLOOKUP(C4055,#REF!, 2,FALSE)</f>
        <v>#REF!</v>
      </c>
      <c r="BP4055" s="52" t="s">
        <v>8799</v>
      </c>
      <c r="BQ4055" s="52" t="s">
        <v>17035</v>
      </c>
      <c r="BR4055" s="52" t="s">
        <v>2993</v>
      </c>
      <c r="BX4055" s="52" t="s">
        <v>8799</v>
      </c>
      <c r="BY4055" s="52" t="s">
        <v>17035</v>
      </c>
      <c r="BZ4055" s="52" t="s">
        <v>2993</v>
      </c>
    </row>
    <row r="4056" spans="54:78" x14ac:dyDescent="0.3">
      <c r="BB4056" s="105" t="e">
        <f>VLOOKUP(C4056,#REF!, 2,FALSE)</f>
        <v>#REF!</v>
      </c>
      <c r="BP4056" s="52" t="s">
        <v>8800</v>
      </c>
      <c r="BQ4056" s="52" t="s">
        <v>799</v>
      </c>
      <c r="BR4056" s="52" t="s">
        <v>8801</v>
      </c>
      <c r="BX4056" s="52" t="s">
        <v>8800</v>
      </c>
      <c r="BY4056" s="52" t="s">
        <v>799</v>
      </c>
      <c r="BZ4056" s="52" t="s">
        <v>8801</v>
      </c>
    </row>
    <row r="4057" spans="54:78" x14ac:dyDescent="0.3">
      <c r="BB4057" s="105" t="e">
        <f>VLOOKUP(C4057,#REF!, 2,FALSE)</f>
        <v>#REF!</v>
      </c>
      <c r="BP4057" s="52" t="s">
        <v>8802</v>
      </c>
      <c r="BQ4057" s="52" t="s">
        <v>17035</v>
      </c>
      <c r="BR4057" s="52" t="s">
        <v>2993</v>
      </c>
      <c r="BX4057" s="52" t="s">
        <v>8802</v>
      </c>
      <c r="BY4057" s="52" t="s">
        <v>17035</v>
      </c>
      <c r="BZ4057" s="52" t="s">
        <v>2993</v>
      </c>
    </row>
    <row r="4058" spans="54:78" x14ac:dyDescent="0.3">
      <c r="BB4058" s="105" t="e">
        <f>VLOOKUP(C4058,#REF!, 2,FALSE)</f>
        <v>#REF!</v>
      </c>
      <c r="BP4058" s="52" t="s">
        <v>8804</v>
      </c>
      <c r="BQ4058" s="52" t="s">
        <v>17035</v>
      </c>
      <c r="BR4058" s="52" t="s">
        <v>2993</v>
      </c>
      <c r="BX4058" s="52" t="s">
        <v>8804</v>
      </c>
      <c r="BY4058" s="52" t="s">
        <v>17035</v>
      </c>
      <c r="BZ4058" s="52" t="s">
        <v>2993</v>
      </c>
    </row>
    <row r="4059" spans="54:78" x14ac:dyDescent="0.3">
      <c r="BB4059" s="105" t="e">
        <f>VLOOKUP(C4059,#REF!, 2,FALSE)</f>
        <v>#REF!</v>
      </c>
      <c r="BP4059" s="52" t="s">
        <v>493</v>
      </c>
      <c r="BQ4059" s="52" t="s">
        <v>2993</v>
      </c>
      <c r="BR4059" s="52" t="s">
        <v>2993</v>
      </c>
      <c r="BX4059" s="52" t="s">
        <v>493</v>
      </c>
      <c r="BY4059" s="52" t="s">
        <v>2993</v>
      </c>
      <c r="BZ4059" s="52" t="s">
        <v>2993</v>
      </c>
    </row>
    <row r="4060" spans="54:78" x14ac:dyDescent="0.3">
      <c r="BB4060" s="105" t="e">
        <f>VLOOKUP(C4060,#REF!, 2,FALSE)</f>
        <v>#REF!</v>
      </c>
      <c r="BP4060" s="52" t="s">
        <v>457</v>
      </c>
      <c r="BQ4060" s="52" t="s">
        <v>2993</v>
      </c>
      <c r="BR4060" s="52" t="s">
        <v>2993</v>
      </c>
      <c r="BX4060" s="52" t="s">
        <v>457</v>
      </c>
      <c r="BY4060" s="52" t="s">
        <v>2993</v>
      </c>
      <c r="BZ4060" s="52" t="s">
        <v>2993</v>
      </c>
    </row>
    <row r="4061" spans="54:78" x14ac:dyDescent="0.3">
      <c r="BB4061" s="105" t="e">
        <f>VLOOKUP(C4061,#REF!, 2,FALSE)</f>
        <v>#REF!</v>
      </c>
      <c r="BP4061" s="52" t="s">
        <v>1518</v>
      </c>
      <c r="BQ4061" s="52" t="s">
        <v>3276</v>
      </c>
      <c r="BR4061" s="52" t="s">
        <v>2993</v>
      </c>
      <c r="BX4061" s="52" t="s">
        <v>1518</v>
      </c>
      <c r="BY4061" s="52" t="s">
        <v>3276</v>
      </c>
      <c r="BZ4061" s="52" t="s">
        <v>2993</v>
      </c>
    </row>
    <row r="4062" spans="54:78" x14ac:dyDescent="0.3">
      <c r="BB4062" s="105" t="e">
        <f>VLOOKUP(C4062,#REF!, 2,FALSE)</f>
        <v>#REF!</v>
      </c>
      <c r="BP4062" s="52" t="s">
        <v>8807</v>
      </c>
      <c r="BQ4062" s="52" t="s">
        <v>17035</v>
      </c>
      <c r="BR4062" s="52" t="s">
        <v>2993</v>
      </c>
      <c r="BX4062" s="52" t="s">
        <v>8807</v>
      </c>
      <c r="BY4062" s="52" t="s">
        <v>17035</v>
      </c>
      <c r="BZ4062" s="52" t="s">
        <v>2993</v>
      </c>
    </row>
    <row r="4063" spans="54:78" x14ac:dyDescent="0.3">
      <c r="BB4063" s="105" t="e">
        <f>VLOOKUP(C4063,#REF!, 2,FALSE)</f>
        <v>#REF!</v>
      </c>
      <c r="BP4063" s="52" t="s">
        <v>8808</v>
      </c>
      <c r="BQ4063" s="52" t="s">
        <v>2993</v>
      </c>
      <c r="BR4063" s="52" t="s">
        <v>2993</v>
      </c>
      <c r="BX4063" s="52" t="s">
        <v>8808</v>
      </c>
      <c r="BY4063" s="52" t="s">
        <v>2993</v>
      </c>
      <c r="BZ4063" s="52" t="s">
        <v>2993</v>
      </c>
    </row>
    <row r="4064" spans="54:78" x14ac:dyDescent="0.3">
      <c r="BB4064" s="105" t="e">
        <f>VLOOKUP(C4064,#REF!, 2,FALSE)</f>
        <v>#REF!</v>
      </c>
      <c r="BP4064" s="52" t="s">
        <v>8809</v>
      </c>
      <c r="BQ4064" s="52" t="s">
        <v>2993</v>
      </c>
      <c r="BR4064" s="52" t="s">
        <v>2993</v>
      </c>
      <c r="BX4064" s="52" t="s">
        <v>8809</v>
      </c>
      <c r="BY4064" s="52" t="s">
        <v>2993</v>
      </c>
      <c r="BZ4064" s="52" t="s">
        <v>2993</v>
      </c>
    </row>
    <row r="4065" spans="54:78" x14ac:dyDescent="0.3">
      <c r="BB4065" s="105" t="e">
        <f>VLOOKUP(C4065,#REF!, 2,FALSE)</f>
        <v>#REF!</v>
      </c>
      <c r="BP4065" s="52" t="s">
        <v>8810</v>
      </c>
      <c r="BQ4065" s="52" t="s">
        <v>2993</v>
      </c>
      <c r="BR4065" s="52" t="s">
        <v>2993</v>
      </c>
      <c r="BX4065" s="52" t="s">
        <v>8810</v>
      </c>
      <c r="BY4065" s="52" t="s">
        <v>2993</v>
      </c>
      <c r="BZ4065" s="52" t="s">
        <v>2993</v>
      </c>
    </row>
    <row r="4066" spans="54:78" x14ac:dyDescent="0.3">
      <c r="BB4066" s="105" t="e">
        <f>VLOOKUP(C4066,#REF!, 2,FALSE)</f>
        <v>#REF!</v>
      </c>
      <c r="BP4066" s="52" t="s">
        <v>8811</v>
      </c>
      <c r="BQ4066" s="52" t="s">
        <v>2993</v>
      </c>
      <c r="BR4066" s="52" t="s">
        <v>2993</v>
      </c>
      <c r="BX4066" s="52" t="s">
        <v>8811</v>
      </c>
      <c r="BY4066" s="52" t="s">
        <v>2993</v>
      </c>
      <c r="BZ4066" s="52" t="s">
        <v>2993</v>
      </c>
    </row>
    <row r="4067" spans="54:78" x14ac:dyDescent="0.3">
      <c r="BB4067" s="105" t="e">
        <f>VLOOKUP(C4067,#REF!, 2,FALSE)</f>
        <v>#REF!</v>
      </c>
      <c r="BP4067" s="52" t="s">
        <v>8812</v>
      </c>
      <c r="BQ4067" s="52" t="s">
        <v>3276</v>
      </c>
      <c r="BR4067" s="52" t="s">
        <v>2183</v>
      </c>
      <c r="BX4067" s="52" t="s">
        <v>8812</v>
      </c>
      <c r="BY4067" s="52" t="s">
        <v>3276</v>
      </c>
      <c r="BZ4067" s="52" t="s">
        <v>2183</v>
      </c>
    </row>
    <row r="4068" spans="54:78" x14ac:dyDescent="0.3">
      <c r="BB4068" s="105" t="e">
        <f>VLOOKUP(C4068,#REF!, 2,FALSE)</f>
        <v>#REF!</v>
      </c>
      <c r="BP4068" s="52" t="s">
        <v>8813</v>
      </c>
      <c r="BQ4068" s="52" t="s">
        <v>738</v>
      </c>
      <c r="BR4068" s="52" t="s">
        <v>2993</v>
      </c>
      <c r="BX4068" s="52" t="s">
        <v>8813</v>
      </c>
      <c r="BY4068" s="52" t="s">
        <v>738</v>
      </c>
      <c r="BZ4068" s="52" t="s">
        <v>2993</v>
      </c>
    </row>
    <row r="4069" spans="54:78" x14ac:dyDescent="0.3">
      <c r="BB4069" s="105" t="e">
        <f>VLOOKUP(C4069,#REF!, 2,FALSE)</f>
        <v>#REF!</v>
      </c>
      <c r="BP4069" s="52" t="s">
        <v>1519</v>
      </c>
      <c r="BQ4069" s="52" t="s">
        <v>17035</v>
      </c>
      <c r="BR4069" s="52" t="s">
        <v>2993</v>
      </c>
      <c r="BX4069" s="52" t="s">
        <v>1519</v>
      </c>
      <c r="BY4069" s="52" t="s">
        <v>17035</v>
      </c>
      <c r="BZ4069" s="52" t="s">
        <v>2993</v>
      </c>
    </row>
    <row r="4070" spans="54:78" x14ac:dyDescent="0.3">
      <c r="BB4070" s="105" t="e">
        <f>VLOOKUP(C4070,#REF!, 2,FALSE)</f>
        <v>#REF!</v>
      </c>
      <c r="BP4070" s="52" t="s">
        <v>8814</v>
      </c>
      <c r="BQ4070" s="52" t="s">
        <v>3019</v>
      </c>
      <c r="BR4070" s="52" t="s">
        <v>8815</v>
      </c>
      <c r="BX4070" s="52" t="s">
        <v>8814</v>
      </c>
      <c r="BY4070" s="52" t="s">
        <v>3019</v>
      </c>
      <c r="BZ4070" s="52" t="s">
        <v>8815</v>
      </c>
    </row>
    <row r="4071" spans="54:78" x14ac:dyDescent="0.3">
      <c r="BB4071" s="105" t="e">
        <f>VLOOKUP(C4071,#REF!, 2,FALSE)</f>
        <v>#REF!</v>
      </c>
      <c r="BP4071" s="52" t="s">
        <v>8816</v>
      </c>
      <c r="BQ4071" s="52" t="s">
        <v>791</v>
      </c>
      <c r="BR4071" s="52" t="s">
        <v>2993</v>
      </c>
      <c r="BX4071" s="52" t="s">
        <v>8816</v>
      </c>
      <c r="BY4071" s="52" t="s">
        <v>791</v>
      </c>
      <c r="BZ4071" s="52" t="s">
        <v>2993</v>
      </c>
    </row>
    <row r="4072" spans="54:78" x14ac:dyDescent="0.3">
      <c r="BB4072" s="105" t="e">
        <f>VLOOKUP(C4072,#REF!, 2,FALSE)</f>
        <v>#REF!</v>
      </c>
      <c r="BP4072" s="52" t="s">
        <v>8817</v>
      </c>
      <c r="BQ4072" s="52" t="s">
        <v>17035</v>
      </c>
      <c r="BR4072" s="52" t="s">
        <v>2993</v>
      </c>
      <c r="BX4072" s="52" t="s">
        <v>8817</v>
      </c>
      <c r="BY4072" s="52" t="s">
        <v>17035</v>
      </c>
      <c r="BZ4072" s="52" t="s">
        <v>2993</v>
      </c>
    </row>
    <row r="4073" spans="54:78" x14ac:dyDescent="0.3">
      <c r="BB4073" s="105" t="e">
        <f>VLOOKUP(C4073,#REF!, 2,FALSE)</f>
        <v>#REF!</v>
      </c>
      <c r="BP4073" s="52" t="s">
        <v>8818</v>
      </c>
      <c r="BQ4073" s="52" t="s">
        <v>17035</v>
      </c>
      <c r="BR4073" s="52" t="s">
        <v>2993</v>
      </c>
      <c r="BX4073" s="52" t="s">
        <v>8818</v>
      </c>
      <c r="BY4073" s="52" t="s">
        <v>17035</v>
      </c>
      <c r="BZ4073" s="52" t="s">
        <v>2993</v>
      </c>
    </row>
    <row r="4074" spans="54:78" x14ac:dyDescent="0.3">
      <c r="BB4074" s="105" t="e">
        <f>VLOOKUP(C4074,#REF!, 2,FALSE)</f>
        <v>#REF!</v>
      </c>
      <c r="BP4074" s="52" t="s">
        <v>8819</v>
      </c>
      <c r="BQ4074" s="52" t="s">
        <v>17035</v>
      </c>
      <c r="BR4074" s="52" t="s">
        <v>2993</v>
      </c>
      <c r="BX4074" s="52" t="s">
        <v>8819</v>
      </c>
      <c r="BY4074" s="52" t="s">
        <v>17035</v>
      </c>
      <c r="BZ4074" s="52" t="s">
        <v>2993</v>
      </c>
    </row>
    <row r="4075" spans="54:78" x14ac:dyDescent="0.3">
      <c r="BB4075" s="105" t="e">
        <f>VLOOKUP(C4075,#REF!, 2,FALSE)</f>
        <v>#REF!</v>
      </c>
      <c r="BP4075" s="52" t="s">
        <v>1520</v>
      </c>
      <c r="BQ4075" s="52" t="s">
        <v>17035</v>
      </c>
      <c r="BR4075" s="52" t="s">
        <v>2993</v>
      </c>
      <c r="BX4075" s="52" t="s">
        <v>1520</v>
      </c>
      <c r="BY4075" s="52" t="s">
        <v>17035</v>
      </c>
      <c r="BZ4075" s="52" t="s">
        <v>2993</v>
      </c>
    </row>
    <row r="4076" spans="54:78" x14ac:dyDescent="0.3">
      <c r="BB4076" s="105" t="e">
        <f>VLOOKUP(C4076,#REF!, 2,FALSE)</f>
        <v>#REF!</v>
      </c>
      <c r="BP4076" s="52" t="s">
        <v>8820</v>
      </c>
      <c r="BQ4076" s="52" t="s">
        <v>17035</v>
      </c>
      <c r="BR4076" s="52" t="s">
        <v>2993</v>
      </c>
      <c r="BX4076" s="52" t="s">
        <v>8820</v>
      </c>
      <c r="BY4076" s="52" t="s">
        <v>17035</v>
      </c>
      <c r="BZ4076" s="52" t="s">
        <v>2993</v>
      </c>
    </row>
    <row r="4077" spans="54:78" x14ac:dyDescent="0.3">
      <c r="BB4077" s="105" t="e">
        <f>VLOOKUP(C4077,#REF!, 2,FALSE)</f>
        <v>#REF!</v>
      </c>
      <c r="BP4077" s="52" t="s">
        <v>8821</v>
      </c>
      <c r="BQ4077" s="52" t="s">
        <v>17035</v>
      </c>
      <c r="BR4077" s="52" t="s">
        <v>2993</v>
      </c>
      <c r="BX4077" s="52" t="s">
        <v>8821</v>
      </c>
      <c r="BY4077" s="52" t="s">
        <v>17035</v>
      </c>
      <c r="BZ4077" s="52" t="s">
        <v>2993</v>
      </c>
    </row>
    <row r="4078" spans="54:78" x14ac:dyDescent="0.3">
      <c r="BB4078" s="105" t="e">
        <f>VLOOKUP(C4078,#REF!, 2,FALSE)</f>
        <v>#REF!</v>
      </c>
      <c r="BP4078" s="52" t="s">
        <v>8822</v>
      </c>
      <c r="BQ4078" s="52" t="s">
        <v>668</v>
      </c>
      <c r="BR4078" s="52" t="s">
        <v>2993</v>
      </c>
      <c r="BX4078" s="52" t="s">
        <v>8822</v>
      </c>
      <c r="BY4078" s="52" t="s">
        <v>668</v>
      </c>
      <c r="BZ4078" s="52" t="s">
        <v>2993</v>
      </c>
    </row>
    <row r="4079" spans="54:78" x14ac:dyDescent="0.3">
      <c r="BB4079" s="105" t="e">
        <f>VLOOKUP(C4079,#REF!, 2,FALSE)</f>
        <v>#REF!</v>
      </c>
      <c r="BP4079" s="52" t="s">
        <v>1521</v>
      </c>
      <c r="BQ4079" s="52" t="s">
        <v>17035</v>
      </c>
      <c r="BR4079" s="52" t="s">
        <v>2993</v>
      </c>
      <c r="BX4079" s="52" t="s">
        <v>1521</v>
      </c>
      <c r="BY4079" s="52" t="s">
        <v>17035</v>
      </c>
      <c r="BZ4079" s="52" t="s">
        <v>2993</v>
      </c>
    </row>
    <row r="4080" spans="54:78" x14ac:dyDescent="0.3">
      <c r="BB4080" s="105" t="e">
        <f>VLOOKUP(C4080,#REF!, 2,FALSE)</f>
        <v>#REF!</v>
      </c>
      <c r="BP4080" s="52" t="s">
        <v>8825</v>
      </c>
      <c r="BQ4080" s="52" t="s">
        <v>17035</v>
      </c>
      <c r="BR4080" s="52" t="s">
        <v>2993</v>
      </c>
      <c r="BX4080" s="52" t="s">
        <v>8825</v>
      </c>
      <c r="BY4080" s="52" t="s">
        <v>17035</v>
      </c>
      <c r="BZ4080" s="52" t="s">
        <v>2993</v>
      </c>
    </row>
    <row r="4081" spans="54:78" x14ac:dyDescent="0.3">
      <c r="BB4081" s="105" t="e">
        <f>VLOOKUP(C4081,#REF!, 2,FALSE)</f>
        <v>#REF!</v>
      </c>
      <c r="BP4081" s="52" t="s">
        <v>8826</v>
      </c>
      <c r="BQ4081" s="52" t="s">
        <v>3016</v>
      </c>
      <c r="BR4081" s="52" t="s">
        <v>2993</v>
      </c>
      <c r="BX4081" s="52" t="s">
        <v>8826</v>
      </c>
      <c r="BY4081" s="52" t="s">
        <v>3016</v>
      </c>
      <c r="BZ4081" s="52" t="s">
        <v>2993</v>
      </c>
    </row>
    <row r="4082" spans="54:78" x14ac:dyDescent="0.3">
      <c r="BB4082" s="105" t="e">
        <f>VLOOKUP(C4082,#REF!, 2,FALSE)</f>
        <v>#REF!</v>
      </c>
      <c r="BP4082" s="52" t="s">
        <v>8829</v>
      </c>
      <c r="BQ4082" s="52" t="s">
        <v>17035</v>
      </c>
      <c r="BR4082" s="52" t="s">
        <v>2993</v>
      </c>
      <c r="BX4082" s="52" t="s">
        <v>8829</v>
      </c>
      <c r="BY4082" s="52" t="s">
        <v>17035</v>
      </c>
      <c r="BZ4082" s="52" t="s">
        <v>2993</v>
      </c>
    </row>
    <row r="4083" spans="54:78" x14ac:dyDescent="0.3">
      <c r="BB4083" s="105" t="e">
        <f>VLOOKUP(C4083,#REF!, 2,FALSE)</f>
        <v>#REF!</v>
      </c>
      <c r="BP4083" s="52" t="s">
        <v>1522</v>
      </c>
      <c r="BQ4083" s="52" t="s">
        <v>17035</v>
      </c>
      <c r="BR4083" s="52" t="s">
        <v>2993</v>
      </c>
      <c r="BX4083" s="52" t="s">
        <v>1522</v>
      </c>
      <c r="BY4083" s="52" t="s">
        <v>17035</v>
      </c>
      <c r="BZ4083" s="52" t="s">
        <v>2993</v>
      </c>
    </row>
    <row r="4084" spans="54:78" x14ac:dyDescent="0.3">
      <c r="BB4084" s="105" t="e">
        <f>VLOOKUP(C4084,#REF!, 2,FALSE)</f>
        <v>#REF!</v>
      </c>
      <c r="BP4084" s="52" t="s">
        <v>1523</v>
      </c>
      <c r="BQ4084" s="52" t="s">
        <v>1017</v>
      </c>
      <c r="BR4084" s="52" t="s">
        <v>2993</v>
      </c>
      <c r="BX4084" s="52" t="s">
        <v>1523</v>
      </c>
      <c r="BY4084" s="52" t="s">
        <v>1017</v>
      </c>
      <c r="BZ4084" s="52" t="s">
        <v>2993</v>
      </c>
    </row>
    <row r="4085" spans="54:78" x14ac:dyDescent="0.3">
      <c r="BB4085" s="105" t="e">
        <f>VLOOKUP(C4085,#REF!, 2,FALSE)</f>
        <v>#REF!</v>
      </c>
      <c r="BP4085" s="52" t="s">
        <v>1524</v>
      </c>
      <c r="BQ4085" s="52" t="s">
        <v>17035</v>
      </c>
      <c r="BR4085" s="52" t="s">
        <v>2993</v>
      </c>
      <c r="BX4085" s="52" t="s">
        <v>1524</v>
      </c>
      <c r="BY4085" s="52" t="s">
        <v>17035</v>
      </c>
      <c r="BZ4085" s="52" t="s">
        <v>2993</v>
      </c>
    </row>
    <row r="4086" spans="54:78" x14ac:dyDescent="0.3">
      <c r="BB4086" s="105" t="e">
        <f>VLOOKUP(C4086,#REF!, 2,FALSE)</f>
        <v>#REF!</v>
      </c>
      <c r="BP4086" s="52" t="s">
        <v>8831</v>
      </c>
      <c r="BQ4086" s="52" t="s">
        <v>3276</v>
      </c>
      <c r="BR4086" s="52" t="s">
        <v>2993</v>
      </c>
      <c r="BX4086" s="52" t="s">
        <v>8831</v>
      </c>
      <c r="BY4086" s="52" t="s">
        <v>3276</v>
      </c>
      <c r="BZ4086" s="52" t="s">
        <v>2993</v>
      </c>
    </row>
    <row r="4087" spans="54:78" x14ac:dyDescent="0.3">
      <c r="BB4087" s="105" t="e">
        <f>VLOOKUP(C4087,#REF!, 2,FALSE)</f>
        <v>#REF!</v>
      </c>
      <c r="BP4087" s="52" t="s">
        <v>8832</v>
      </c>
      <c r="BQ4087" s="52" t="s">
        <v>17035</v>
      </c>
      <c r="BR4087" s="52" t="s">
        <v>2993</v>
      </c>
      <c r="BX4087" s="52" t="s">
        <v>8832</v>
      </c>
      <c r="BY4087" s="52" t="s">
        <v>17035</v>
      </c>
      <c r="BZ4087" s="52" t="s">
        <v>2993</v>
      </c>
    </row>
    <row r="4088" spans="54:78" x14ac:dyDescent="0.3">
      <c r="BB4088" s="105" t="e">
        <f>VLOOKUP(C4088,#REF!, 2,FALSE)</f>
        <v>#REF!</v>
      </c>
      <c r="BP4088" s="52" t="s">
        <v>1525</v>
      </c>
      <c r="BQ4088" s="52" t="s">
        <v>17035</v>
      </c>
      <c r="BR4088" s="52" t="s">
        <v>2993</v>
      </c>
      <c r="BX4088" s="52" t="s">
        <v>1525</v>
      </c>
      <c r="BY4088" s="52" t="s">
        <v>17035</v>
      </c>
      <c r="BZ4088" s="52" t="s">
        <v>2993</v>
      </c>
    </row>
    <row r="4089" spans="54:78" x14ac:dyDescent="0.3">
      <c r="BB4089" s="105" t="e">
        <f>VLOOKUP(C4089,#REF!, 2,FALSE)</f>
        <v>#REF!</v>
      </c>
      <c r="BP4089" s="52" t="s">
        <v>8833</v>
      </c>
      <c r="BQ4089" s="52" t="s">
        <v>2993</v>
      </c>
      <c r="BR4089" s="52" t="s">
        <v>2993</v>
      </c>
      <c r="BX4089" s="52" t="s">
        <v>8833</v>
      </c>
      <c r="BY4089" s="52" t="s">
        <v>2993</v>
      </c>
      <c r="BZ4089" s="52" t="s">
        <v>2993</v>
      </c>
    </row>
    <row r="4090" spans="54:78" x14ac:dyDescent="0.3">
      <c r="BB4090" s="105" t="e">
        <f>VLOOKUP(C4090,#REF!, 2,FALSE)</f>
        <v>#REF!</v>
      </c>
      <c r="BP4090" s="52" t="s">
        <v>8835</v>
      </c>
      <c r="BQ4090" s="52" t="s">
        <v>2993</v>
      </c>
      <c r="BR4090" s="52" t="s">
        <v>2993</v>
      </c>
      <c r="BX4090" s="52" t="s">
        <v>8835</v>
      </c>
      <c r="BY4090" s="52" t="s">
        <v>2993</v>
      </c>
      <c r="BZ4090" s="52" t="s">
        <v>2993</v>
      </c>
    </row>
    <row r="4091" spans="54:78" x14ac:dyDescent="0.3">
      <c r="BB4091" s="105" t="e">
        <f>VLOOKUP(C4091,#REF!, 2,FALSE)</f>
        <v>#REF!</v>
      </c>
      <c r="BP4091" s="52" t="s">
        <v>8836</v>
      </c>
      <c r="BQ4091" s="52" t="s">
        <v>2993</v>
      </c>
      <c r="BR4091" s="52" t="s">
        <v>1685</v>
      </c>
      <c r="BX4091" s="52" t="s">
        <v>8836</v>
      </c>
      <c r="BY4091" s="52" t="s">
        <v>2993</v>
      </c>
      <c r="BZ4091" s="52" t="s">
        <v>1685</v>
      </c>
    </row>
    <row r="4092" spans="54:78" x14ac:dyDescent="0.3">
      <c r="BB4092" s="105" t="e">
        <f>VLOOKUP(C4092,#REF!, 2,FALSE)</f>
        <v>#REF!</v>
      </c>
      <c r="BP4092" s="52" t="s">
        <v>479</v>
      </c>
      <c r="BQ4092" s="52" t="s">
        <v>2993</v>
      </c>
      <c r="BR4092" s="52" t="s">
        <v>8837</v>
      </c>
      <c r="BX4092" s="52" t="s">
        <v>479</v>
      </c>
      <c r="BY4092" s="52" t="s">
        <v>2993</v>
      </c>
      <c r="BZ4092" s="52" t="s">
        <v>8837</v>
      </c>
    </row>
    <row r="4093" spans="54:78" x14ac:dyDescent="0.3">
      <c r="BB4093" s="105" t="e">
        <f>VLOOKUP(C4093,#REF!, 2,FALSE)</f>
        <v>#REF!</v>
      </c>
      <c r="BP4093" s="52" t="s">
        <v>8838</v>
      </c>
      <c r="BQ4093" s="52" t="s">
        <v>2993</v>
      </c>
      <c r="BR4093" s="52" t="s">
        <v>5494</v>
      </c>
      <c r="BX4093" s="52" t="s">
        <v>8838</v>
      </c>
      <c r="BY4093" s="52" t="s">
        <v>2993</v>
      </c>
      <c r="BZ4093" s="52" t="s">
        <v>5494</v>
      </c>
    </row>
    <row r="4094" spans="54:78" x14ac:dyDescent="0.3">
      <c r="BB4094" s="105" t="e">
        <f>VLOOKUP(C4094,#REF!, 2,FALSE)</f>
        <v>#REF!</v>
      </c>
      <c r="BP4094" s="52" t="s">
        <v>464</v>
      </c>
      <c r="BQ4094" s="52" t="s">
        <v>2993</v>
      </c>
      <c r="BR4094" s="52" t="s">
        <v>2877</v>
      </c>
      <c r="BX4094" s="52" t="s">
        <v>464</v>
      </c>
      <c r="BY4094" s="52" t="s">
        <v>2993</v>
      </c>
      <c r="BZ4094" s="52" t="s">
        <v>2877</v>
      </c>
    </row>
    <row r="4095" spans="54:78" x14ac:dyDescent="0.3">
      <c r="BB4095" s="105" t="e">
        <f>VLOOKUP(C4095,#REF!, 2,FALSE)</f>
        <v>#REF!</v>
      </c>
      <c r="BP4095" s="52" t="s">
        <v>8839</v>
      </c>
      <c r="BQ4095" s="52" t="s">
        <v>2993</v>
      </c>
      <c r="BR4095" s="52" t="s">
        <v>2993</v>
      </c>
      <c r="BX4095" s="52" t="s">
        <v>8839</v>
      </c>
      <c r="BY4095" s="52" t="s">
        <v>2993</v>
      </c>
      <c r="BZ4095" s="52" t="s">
        <v>2993</v>
      </c>
    </row>
    <row r="4096" spans="54:78" x14ac:dyDescent="0.3">
      <c r="BB4096" s="105" t="e">
        <f>VLOOKUP(C4096,#REF!, 2,FALSE)</f>
        <v>#REF!</v>
      </c>
      <c r="BP4096" s="52" t="s">
        <v>8840</v>
      </c>
      <c r="BQ4096" s="52" t="s">
        <v>2993</v>
      </c>
      <c r="BR4096" s="52" t="s">
        <v>2993</v>
      </c>
      <c r="BX4096" s="52" t="s">
        <v>8840</v>
      </c>
      <c r="BY4096" s="52" t="s">
        <v>2993</v>
      </c>
      <c r="BZ4096" s="52" t="s">
        <v>2993</v>
      </c>
    </row>
    <row r="4097" spans="54:78" x14ac:dyDescent="0.3">
      <c r="BB4097" s="105" t="e">
        <f>VLOOKUP(C4097,#REF!, 2,FALSE)</f>
        <v>#REF!</v>
      </c>
      <c r="BP4097" s="52" t="s">
        <v>8841</v>
      </c>
      <c r="BQ4097" s="52" t="s">
        <v>2993</v>
      </c>
      <c r="BR4097" s="52" t="s">
        <v>2993</v>
      </c>
      <c r="BX4097" s="52" t="s">
        <v>8841</v>
      </c>
      <c r="BY4097" s="52" t="s">
        <v>2993</v>
      </c>
      <c r="BZ4097" s="52" t="s">
        <v>2993</v>
      </c>
    </row>
    <row r="4098" spans="54:78" x14ac:dyDescent="0.3">
      <c r="BB4098" s="105" t="e">
        <f>VLOOKUP(C4098,#REF!, 2,FALSE)</f>
        <v>#REF!</v>
      </c>
      <c r="BP4098" s="52" t="s">
        <v>8842</v>
      </c>
      <c r="BQ4098" s="52" t="s">
        <v>2993</v>
      </c>
      <c r="BR4098" s="52" t="s">
        <v>2993</v>
      </c>
      <c r="BX4098" s="52" t="s">
        <v>8842</v>
      </c>
      <c r="BY4098" s="52" t="s">
        <v>2993</v>
      </c>
      <c r="BZ4098" s="52" t="s">
        <v>2993</v>
      </c>
    </row>
    <row r="4099" spans="54:78" x14ac:dyDescent="0.3">
      <c r="BB4099" s="105" t="e">
        <f>VLOOKUP(C4099,#REF!, 2,FALSE)</f>
        <v>#REF!</v>
      </c>
      <c r="BP4099" s="52" t="s">
        <v>8843</v>
      </c>
      <c r="BQ4099" s="52" t="s">
        <v>2993</v>
      </c>
      <c r="BR4099" s="52" t="s">
        <v>2993</v>
      </c>
      <c r="BX4099" s="52" t="s">
        <v>8843</v>
      </c>
      <c r="BY4099" s="52" t="s">
        <v>2993</v>
      </c>
      <c r="BZ4099" s="52" t="s">
        <v>2993</v>
      </c>
    </row>
    <row r="4100" spans="54:78" x14ac:dyDescent="0.3">
      <c r="BB4100" s="105" t="e">
        <f>VLOOKUP(C4100,#REF!, 2,FALSE)</f>
        <v>#REF!</v>
      </c>
      <c r="BP4100" s="52" t="s">
        <v>1530</v>
      </c>
      <c r="BQ4100" s="52" t="s">
        <v>2993</v>
      </c>
      <c r="BR4100" s="52" t="s">
        <v>2993</v>
      </c>
      <c r="BX4100" s="52" t="s">
        <v>1530</v>
      </c>
      <c r="BY4100" s="52" t="s">
        <v>2993</v>
      </c>
      <c r="BZ4100" s="52" t="s">
        <v>2993</v>
      </c>
    </row>
    <row r="4101" spans="54:78" x14ac:dyDescent="0.3">
      <c r="BB4101" s="105" t="e">
        <f>VLOOKUP(C4101,#REF!, 2,FALSE)</f>
        <v>#REF!</v>
      </c>
      <c r="BP4101" s="52" t="s">
        <v>8844</v>
      </c>
      <c r="BQ4101" s="52" t="s">
        <v>2993</v>
      </c>
      <c r="BR4101" s="52" t="s">
        <v>2993</v>
      </c>
      <c r="BX4101" s="52" t="s">
        <v>8844</v>
      </c>
      <c r="BY4101" s="52" t="s">
        <v>2993</v>
      </c>
      <c r="BZ4101" s="52" t="s">
        <v>2993</v>
      </c>
    </row>
    <row r="4102" spans="54:78" x14ac:dyDescent="0.3">
      <c r="BB4102" s="105" t="e">
        <f>VLOOKUP(C4102,#REF!, 2,FALSE)</f>
        <v>#REF!</v>
      </c>
      <c r="BP4102" s="52" t="s">
        <v>8845</v>
      </c>
      <c r="BQ4102" s="52" t="s">
        <v>2993</v>
      </c>
      <c r="BR4102" s="52" t="s">
        <v>2993</v>
      </c>
      <c r="BX4102" s="52" t="s">
        <v>8845</v>
      </c>
      <c r="BY4102" s="52" t="s">
        <v>2993</v>
      </c>
      <c r="BZ4102" s="52" t="s">
        <v>2993</v>
      </c>
    </row>
    <row r="4103" spans="54:78" x14ac:dyDescent="0.3">
      <c r="BB4103" s="105" t="e">
        <f>VLOOKUP(C4103,#REF!, 2,FALSE)</f>
        <v>#REF!</v>
      </c>
      <c r="BP4103" s="52" t="s">
        <v>8846</v>
      </c>
      <c r="BQ4103" s="52" t="s">
        <v>818</v>
      </c>
      <c r="BR4103" s="52" t="s">
        <v>2993</v>
      </c>
      <c r="BX4103" s="52" t="s">
        <v>8846</v>
      </c>
      <c r="BY4103" s="52" t="s">
        <v>818</v>
      </c>
      <c r="BZ4103" s="52" t="s">
        <v>2993</v>
      </c>
    </row>
    <row r="4104" spans="54:78" x14ac:dyDescent="0.3">
      <c r="BB4104" s="105" t="e">
        <f>VLOOKUP(C4104,#REF!, 2,FALSE)</f>
        <v>#REF!</v>
      </c>
      <c r="BP4104" s="52" t="s">
        <v>8848</v>
      </c>
      <c r="BQ4104" s="52" t="s">
        <v>2993</v>
      </c>
      <c r="BR4104" s="52" t="s">
        <v>8849</v>
      </c>
      <c r="BX4104" s="52" t="s">
        <v>8848</v>
      </c>
      <c r="BY4104" s="52" t="s">
        <v>2993</v>
      </c>
      <c r="BZ4104" s="52" t="s">
        <v>8849</v>
      </c>
    </row>
    <row r="4105" spans="54:78" x14ac:dyDescent="0.3">
      <c r="BB4105" s="105" t="e">
        <f>VLOOKUP(C4105,#REF!, 2,FALSE)</f>
        <v>#REF!</v>
      </c>
      <c r="BP4105" s="52" t="s">
        <v>8850</v>
      </c>
      <c r="BQ4105" s="52" t="s">
        <v>2993</v>
      </c>
      <c r="BR4105" s="52" t="s">
        <v>8851</v>
      </c>
      <c r="BX4105" s="52" t="s">
        <v>8850</v>
      </c>
      <c r="BY4105" s="52" t="s">
        <v>2993</v>
      </c>
      <c r="BZ4105" s="52" t="s">
        <v>8851</v>
      </c>
    </row>
    <row r="4106" spans="54:78" x14ac:dyDescent="0.3">
      <c r="BB4106" s="105" t="e">
        <f>VLOOKUP(C4106,#REF!, 2,FALSE)</f>
        <v>#REF!</v>
      </c>
      <c r="BP4106" s="52" t="s">
        <v>8852</v>
      </c>
      <c r="BQ4106" s="52" t="s">
        <v>2993</v>
      </c>
      <c r="BR4106" s="52" t="s">
        <v>2658</v>
      </c>
      <c r="BX4106" s="52" t="s">
        <v>8852</v>
      </c>
      <c r="BY4106" s="52" t="s">
        <v>2993</v>
      </c>
      <c r="BZ4106" s="52" t="s">
        <v>2658</v>
      </c>
    </row>
    <row r="4107" spans="54:78" x14ac:dyDescent="0.3">
      <c r="BB4107" s="105" t="e">
        <f>VLOOKUP(C4107,#REF!, 2,FALSE)</f>
        <v>#REF!</v>
      </c>
      <c r="BP4107" s="52" t="s">
        <v>8853</v>
      </c>
      <c r="BQ4107" s="52" t="s">
        <v>2993</v>
      </c>
      <c r="BR4107" s="52" t="s">
        <v>4397</v>
      </c>
      <c r="BX4107" s="52" t="s">
        <v>8853</v>
      </c>
      <c r="BY4107" s="52" t="s">
        <v>2993</v>
      </c>
      <c r="BZ4107" s="52" t="s">
        <v>4397</v>
      </c>
    </row>
    <row r="4108" spans="54:78" x14ac:dyDescent="0.3">
      <c r="BB4108" s="105" t="e">
        <f>VLOOKUP(C4108,#REF!, 2,FALSE)</f>
        <v>#REF!</v>
      </c>
      <c r="BP4108" s="52" t="s">
        <v>1533</v>
      </c>
      <c r="BQ4108" s="52" t="s">
        <v>2993</v>
      </c>
      <c r="BR4108" s="52" t="s">
        <v>8854</v>
      </c>
      <c r="BX4108" s="52" t="s">
        <v>1533</v>
      </c>
      <c r="BY4108" s="52" t="s">
        <v>2993</v>
      </c>
      <c r="BZ4108" s="52" t="s">
        <v>8854</v>
      </c>
    </row>
    <row r="4109" spans="54:78" x14ac:dyDescent="0.3">
      <c r="BB4109" s="105" t="e">
        <f>VLOOKUP(C4109,#REF!, 2,FALSE)</f>
        <v>#REF!</v>
      </c>
      <c r="BP4109" s="52" t="s">
        <v>1534</v>
      </c>
      <c r="BQ4109" s="52" t="s">
        <v>2993</v>
      </c>
      <c r="BR4109" s="52" t="s">
        <v>8855</v>
      </c>
      <c r="BX4109" s="52" t="s">
        <v>1534</v>
      </c>
      <c r="BY4109" s="52" t="s">
        <v>2993</v>
      </c>
      <c r="BZ4109" s="52" t="s">
        <v>8855</v>
      </c>
    </row>
    <row r="4110" spans="54:78" x14ac:dyDescent="0.3">
      <c r="BB4110" s="105" t="e">
        <f>VLOOKUP(C4110,#REF!, 2,FALSE)</f>
        <v>#REF!</v>
      </c>
      <c r="BP4110" s="52" t="s">
        <v>8856</v>
      </c>
      <c r="BQ4110" s="52" t="s">
        <v>2993</v>
      </c>
      <c r="BR4110" s="52" t="s">
        <v>2993</v>
      </c>
      <c r="BX4110" s="52" t="s">
        <v>8856</v>
      </c>
      <c r="BY4110" s="52" t="s">
        <v>2993</v>
      </c>
      <c r="BZ4110" s="52" t="s">
        <v>2993</v>
      </c>
    </row>
    <row r="4111" spans="54:78" x14ac:dyDescent="0.3">
      <c r="BB4111" s="105" t="e">
        <f>VLOOKUP(C4111,#REF!, 2,FALSE)</f>
        <v>#REF!</v>
      </c>
      <c r="BP4111" s="52" t="s">
        <v>8857</v>
      </c>
      <c r="BQ4111" s="52" t="s">
        <v>622</v>
      </c>
      <c r="BR4111" s="52" t="s">
        <v>2993</v>
      </c>
      <c r="BX4111" s="52" t="s">
        <v>8857</v>
      </c>
      <c r="BY4111" s="52" t="s">
        <v>622</v>
      </c>
      <c r="BZ4111" s="52" t="s">
        <v>2993</v>
      </c>
    </row>
    <row r="4112" spans="54:78" x14ac:dyDescent="0.3">
      <c r="BB4112" s="105" t="e">
        <f>VLOOKUP(C4112,#REF!, 2,FALSE)</f>
        <v>#REF!</v>
      </c>
      <c r="BP4112" s="52" t="s">
        <v>8860</v>
      </c>
      <c r="BQ4112" s="52" t="s">
        <v>849</v>
      </c>
      <c r="BR4112" s="52" t="s">
        <v>2993</v>
      </c>
      <c r="BX4112" s="52" t="s">
        <v>8860</v>
      </c>
      <c r="BY4112" s="52" t="s">
        <v>849</v>
      </c>
      <c r="BZ4112" s="52" t="s">
        <v>2993</v>
      </c>
    </row>
    <row r="4113" spans="54:78" x14ac:dyDescent="0.3">
      <c r="BB4113" s="105" t="e">
        <f>VLOOKUP(C4113,#REF!, 2,FALSE)</f>
        <v>#REF!</v>
      </c>
      <c r="BP4113" s="52" t="s">
        <v>8861</v>
      </c>
      <c r="BQ4113" s="52" t="s">
        <v>3019</v>
      </c>
      <c r="BR4113" s="52" t="s">
        <v>2993</v>
      </c>
      <c r="BX4113" s="52" t="s">
        <v>8861</v>
      </c>
      <c r="BY4113" s="52" t="s">
        <v>3019</v>
      </c>
      <c r="BZ4113" s="52" t="s">
        <v>2993</v>
      </c>
    </row>
    <row r="4114" spans="54:78" x14ac:dyDescent="0.3">
      <c r="BB4114" s="105" t="e">
        <f>VLOOKUP(C4114,#REF!, 2,FALSE)</f>
        <v>#REF!</v>
      </c>
      <c r="BP4114" s="52" t="s">
        <v>489</v>
      </c>
      <c r="BQ4114" s="52" t="s">
        <v>1275</v>
      </c>
      <c r="BR4114" s="52" t="s">
        <v>2993</v>
      </c>
      <c r="BX4114" s="52" t="s">
        <v>489</v>
      </c>
      <c r="BY4114" s="52" t="s">
        <v>1275</v>
      </c>
      <c r="BZ4114" s="52" t="s">
        <v>2993</v>
      </c>
    </row>
    <row r="4115" spans="54:78" x14ac:dyDescent="0.3">
      <c r="BB4115" s="105" t="e">
        <f>VLOOKUP(C4115,#REF!, 2,FALSE)</f>
        <v>#REF!</v>
      </c>
      <c r="BP4115" s="52" t="s">
        <v>1535</v>
      </c>
      <c r="BQ4115" s="52" t="s">
        <v>791</v>
      </c>
      <c r="BR4115" s="52" t="s">
        <v>2993</v>
      </c>
      <c r="BX4115" s="52" t="s">
        <v>1535</v>
      </c>
      <c r="BY4115" s="52" t="s">
        <v>791</v>
      </c>
      <c r="BZ4115" s="52" t="s">
        <v>2993</v>
      </c>
    </row>
    <row r="4116" spans="54:78" x14ac:dyDescent="0.3">
      <c r="BB4116" s="105" t="e">
        <f>VLOOKUP(C4116,#REF!, 2,FALSE)</f>
        <v>#REF!</v>
      </c>
      <c r="BP4116" s="52" t="s">
        <v>1536</v>
      </c>
      <c r="BQ4116" s="52" t="s">
        <v>673</v>
      </c>
      <c r="BR4116" s="52" t="s">
        <v>2993</v>
      </c>
      <c r="BX4116" s="52" t="s">
        <v>1536</v>
      </c>
      <c r="BY4116" s="52" t="s">
        <v>673</v>
      </c>
      <c r="BZ4116" s="52" t="s">
        <v>2993</v>
      </c>
    </row>
    <row r="4117" spans="54:78" x14ac:dyDescent="0.3">
      <c r="BB4117" s="105" t="e">
        <f>VLOOKUP(C4117,#REF!, 2,FALSE)</f>
        <v>#REF!</v>
      </c>
      <c r="BP4117" s="52" t="s">
        <v>1537</v>
      </c>
      <c r="BQ4117" s="52" t="s">
        <v>643</v>
      </c>
      <c r="BR4117" s="52" t="s">
        <v>2993</v>
      </c>
      <c r="BX4117" s="52" t="s">
        <v>1537</v>
      </c>
      <c r="BY4117" s="52" t="s">
        <v>643</v>
      </c>
      <c r="BZ4117" s="52" t="s">
        <v>2993</v>
      </c>
    </row>
    <row r="4118" spans="54:78" x14ac:dyDescent="0.3">
      <c r="BB4118" s="105" t="e">
        <f>VLOOKUP(C4118,#REF!, 2,FALSE)</f>
        <v>#REF!</v>
      </c>
      <c r="BP4118" s="52" t="s">
        <v>1538</v>
      </c>
      <c r="BQ4118" s="52" t="s">
        <v>673</v>
      </c>
      <c r="BR4118" s="52" t="s">
        <v>2993</v>
      </c>
      <c r="BX4118" s="52" t="s">
        <v>1538</v>
      </c>
      <c r="BY4118" s="52" t="s">
        <v>673</v>
      </c>
      <c r="BZ4118" s="52" t="s">
        <v>2993</v>
      </c>
    </row>
    <row r="4119" spans="54:78" x14ac:dyDescent="0.3">
      <c r="BB4119" s="105" t="e">
        <f>VLOOKUP(C4119,#REF!, 2,FALSE)</f>
        <v>#REF!</v>
      </c>
      <c r="BP4119" s="52" t="s">
        <v>8863</v>
      </c>
      <c r="BQ4119" s="52" t="s">
        <v>818</v>
      </c>
      <c r="BR4119" s="52" t="s">
        <v>2993</v>
      </c>
      <c r="BX4119" s="52" t="s">
        <v>8863</v>
      </c>
      <c r="BY4119" s="52" t="s">
        <v>818</v>
      </c>
      <c r="BZ4119" s="52" t="s">
        <v>2993</v>
      </c>
    </row>
    <row r="4120" spans="54:78" x14ac:dyDescent="0.3">
      <c r="BB4120" s="105" t="e">
        <f>VLOOKUP(C4120,#REF!, 2,FALSE)</f>
        <v>#REF!</v>
      </c>
      <c r="BP4120" s="52" t="s">
        <v>8864</v>
      </c>
      <c r="BQ4120" s="52" t="s">
        <v>818</v>
      </c>
      <c r="BR4120" s="52" t="s">
        <v>2993</v>
      </c>
      <c r="BX4120" s="52" t="s">
        <v>8864</v>
      </c>
      <c r="BY4120" s="52" t="s">
        <v>818</v>
      </c>
      <c r="BZ4120" s="52" t="s">
        <v>2993</v>
      </c>
    </row>
    <row r="4121" spans="54:78" x14ac:dyDescent="0.3">
      <c r="BB4121" s="105" t="e">
        <f>VLOOKUP(C4121,#REF!, 2,FALSE)</f>
        <v>#REF!</v>
      </c>
      <c r="BP4121" s="52" t="s">
        <v>8865</v>
      </c>
      <c r="BQ4121" s="52" t="s">
        <v>818</v>
      </c>
      <c r="BR4121" s="52" t="s">
        <v>4499</v>
      </c>
      <c r="BX4121" s="52" t="s">
        <v>8865</v>
      </c>
      <c r="BY4121" s="52" t="s">
        <v>818</v>
      </c>
      <c r="BZ4121" s="52" t="s">
        <v>4499</v>
      </c>
    </row>
    <row r="4122" spans="54:78" x14ac:dyDescent="0.3">
      <c r="BB4122" s="105" t="e">
        <f>VLOOKUP(C4122,#REF!, 2,FALSE)</f>
        <v>#REF!</v>
      </c>
      <c r="BP4122" s="52" t="s">
        <v>8867</v>
      </c>
      <c r="BQ4122" s="52" t="s">
        <v>818</v>
      </c>
      <c r="BR4122" s="52" t="s">
        <v>4499</v>
      </c>
      <c r="BX4122" s="52" t="s">
        <v>8867</v>
      </c>
      <c r="BY4122" s="52" t="s">
        <v>818</v>
      </c>
      <c r="BZ4122" s="52" t="s">
        <v>4499</v>
      </c>
    </row>
    <row r="4123" spans="54:78" x14ac:dyDescent="0.3">
      <c r="BB4123" s="105" t="e">
        <f>VLOOKUP(C4123,#REF!, 2,FALSE)</f>
        <v>#REF!</v>
      </c>
      <c r="BP4123" s="52" t="s">
        <v>8868</v>
      </c>
      <c r="BQ4123" s="52" t="s">
        <v>2993</v>
      </c>
      <c r="BR4123" s="52" t="s">
        <v>4499</v>
      </c>
      <c r="BX4123" s="52" t="s">
        <v>8868</v>
      </c>
      <c r="BY4123" s="52" t="s">
        <v>2993</v>
      </c>
      <c r="BZ4123" s="52" t="s">
        <v>4499</v>
      </c>
    </row>
    <row r="4124" spans="54:78" x14ac:dyDescent="0.3">
      <c r="BB4124" s="105" t="e">
        <f>VLOOKUP(C4124,#REF!, 2,FALSE)</f>
        <v>#REF!</v>
      </c>
      <c r="BP4124" s="52" t="s">
        <v>8870</v>
      </c>
      <c r="BQ4124" s="52" t="s">
        <v>701</v>
      </c>
      <c r="BR4124" s="52" t="s">
        <v>7948</v>
      </c>
      <c r="BX4124" s="52" t="s">
        <v>8870</v>
      </c>
      <c r="BY4124" s="52" t="s">
        <v>701</v>
      </c>
      <c r="BZ4124" s="52" t="s">
        <v>7948</v>
      </c>
    </row>
    <row r="4125" spans="54:78" x14ac:dyDescent="0.3">
      <c r="BB4125" s="105" t="e">
        <f>VLOOKUP(C4125,#REF!, 2,FALSE)</f>
        <v>#REF!</v>
      </c>
      <c r="BP4125" s="52" t="s">
        <v>8872</v>
      </c>
      <c r="BQ4125" s="52" t="s">
        <v>17035</v>
      </c>
      <c r="BR4125" s="52" t="s">
        <v>2993</v>
      </c>
      <c r="BX4125" s="52" t="s">
        <v>8872</v>
      </c>
      <c r="BY4125" s="52" t="s">
        <v>17035</v>
      </c>
      <c r="BZ4125" s="52" t="s">
        <v>2993</v>
      </c>
    </row>
    <row r="4126" spans="54:78" x14ac:dyDescent="0.3">
      <c r="BB4126" s="105" t="e">
        <f>VLOOKUP(C4126,#REF!, 2,FALSE)</f>
        <v>#REF!</v>
      </c>
      <c r="BP4126" s="52" t="s">
        <v>8873</v>
      </c>
      <c r="BQ4126" s="52" t="s">
        <v>17035</v>
      </c>
      <c r="BR4126" s="52" t="s">
        <v>2993</v>
      </c>
      <c r="BX4126" s="52" t="s">
        <v>8873</v>
      </c>
      <c r="BY4126" s="52" t="s">
        <v>17035</v>
      </c>
      <c r="BZ4126" s="52" t="s">
        <v>2993</v>
      </c>
    </row>
    <row r="4127" spans="54:78" x14ac:dyDescent="0.3">
      <c r="BB4127" s="105" t="e">
        <f>VLOOKUP(C4127,#REF!, 2,FALSE)</f>
        <v>#REF!</v>
      </c>
      <c r="BP4127" s="52" t="s">
        <v>8876</v>
      </c>
      <c r="BQ4127" s="52" t="s">
        <v>2993</v>
      </c>
      <c r="BR4127" s="52" t="s">
        <v>8342</v>
      </c>
      <c r="BX4127" s="52" t="s">
        <v>8876</v>
      </c>
      <c r="BY4127" s="52" t="s">
        <v>2993</v>
      </c>
      <c r="BZ4127" s="52" t="s">
        <v>8342</v>
      </c>
    </row>
    <row r="4128" spans="54:78" x14ac:dyDescent="0.3">
      <c r="BB4128" s="105" t="e">
        <f>VLOOKUP(C4128,#REF!, 2,FALSE)</f>
        <v>#REF!</v>
      </c>
      <c r="BP4128" s="52" t="s">
        <v>8877</v>
      </c>
      <c r="BQ4128" s="52" t="s">
        <v>2993</v>
      </c>
      <c r="BR4128" s="52" t="s">
        <v>3630</v>
      </c>
      <c r="BX4128" s="52" t="s">
        <v>8877</v>
      </c>
      <c r="BY4128" s="52" t="s">
        <v>2993</v>
      </c>
      <c r="BZ4128" s="52" t="s">
        <v>3630</v>
      </c>
    </row>
    <row r="4129" spans="54:78" x14ac:dyDescent="0.3">
      <c r="BB4129" s="105" t="e">
        <f>VLOOKUP(C4129,#REF!, 2,FALSE)</f>
        <v>#REF!</v>
      </c>
      <c r="BP4129" s="52" t="s">
        <v>8878</v>
      </c>
      <c r="BQ4129" s="52" t="s">
        <v>2993</v>
      </c>
      <c r="BR4129" s="52" t="s">
        <v>8879</v>
      </c>
      <c r="BX4129" s="52" t="s">
        <v>8878</v>
      </c>
      <c r="BY4129" s="52" t="s">
        <v>2993</v>
      </c>
      <c r="BZ4129" s="52" t="s">
        <v>8879</v>
      </c>
    </row>
    <row r="4130" spans="54:78" x14ac:dyDescent="0.3">
      <c r="BB4130" s="105" t="e">
        <f>VLOOKUP(C4130,#REF!, 2,FALSE)</f>
        <v>#REF!</v>
      </c>
      <c r="BP4130" s="52" t="s">
        <v>1539</v>
      </c>
      <c r="BQ4130" s="52" t="s">
        <v>17035</v>
      </c>
      <c r="BR4130" s="52" t="s">
        <v>8749</v>
      </c>
      <c r="BX4130" s="52" t="s">
        <v>1539</v>
      </c>
      <c r="BY4130" s="52" t="s">
        <v>17035</v>
      </c>
      <c r="BZ4130" s="52" t="s">
        <v>8749</v>
      </c>
    </row>
    <row r="4131" spans="54:78" x14ac:dyDescent="0.3">
      <c r="BB4131" s="105" t="e">
        <f>VLOOKUP(C4131,#REF!, 2,FALSE)</f>
        <v>#REF!</v>
      </c>
      <c r="BP4131" s="52" t="s">
        <v>1540</v>
      </c>
      <c r="BQ4131" s="52" t="s">
        <v>17035</v>
      </c>
      <c r="BR4131" s="52" t="s">
        <v>8746</v>
      </c>
      <c r="BX4131" s="52" t="s">
        <v>1540</v>
      </c>
      <c r="BY4131" s="52" t="s">
        <v>17035</v>
      </c>
      <c r="BZ4131" s="52" t="s">
        <v>8746</v>
      </c>
    </row>
    <row r="4132" spans="54:78" x14ac:dyDescent="0.3">
      <c r="BB4132" s="105" t="e">
        <f>VLOOKUP(C4132,#REF!, 2,FALSE)</f>
        <v>#REF!</v>
      </c>
      <c r="BP4132" s="52" t="s">
        <v>8880</v>
      </c>
      <c r="BQ4132" s="52" t="s">
        <v>3016</v>
      </c>
      <c r="BR4132" s="52" t="s">
        <v>4410</v>
      </c>
      <c r="BX4132" s="52" t="s">
        <v>8880</v>
      </c>
      <c r="BY4132" s="52" t="s">
        <v>3016</v>
      </c>
      <c r="BZ4132" s="52" t="s">
        <v>4410</v>
      </c>
    </row>
    <row r="4133" spans="54:78" x14ac:dyDescent="0.3">
      <c r="BB4133" s="105" t="e">
        <f>VLOOKUP(C4133,#REF!, 2,FALSE)</f>
        <v>#REF!</v>
      </c>
      <c r="BP4133" s="52" t="s">
        <v>8881</v>
      </c>
      <c r="BQ4133" s="52" t="s">
        <v>2993</v>
      </c>
      <c r="BR4133" s="52" t="s">
        <v>2993</v>
      </c>
      <c r="BX4133" s="52" t="s">
        <v>8881</v>
      </c>
      <c r="BY4133" s="52" t="s">
        <v>2993</v>
      </c>
      <c r="BZ4133" s="52" t="s">
        <v>2993</v>
      </c>
    </row>
    <row r="4134" spans="54:78" x14ac:dyDescent="0.3">
      <c r="BB4134" s="105" t="e">
        <f>VLOOKUP(C4134,#REF!, 2,FALSE)</f>
        <v>#REF!</v>
      </c>
      <c r="BP4134" s="52" t="s">
        <v>8882</v>
      </c>
      <c r="BQ4134" s="52" t="s">
        <v>717</v>
      </c>
      <c r="BR4134" s="52" t="s">
        <v>2993</v>
      </c>
      <c r="BX4134" s="52" t="s">
        <v>8882</v>
      </c>
      <c r="BY4134" s="52" t="s">
        <v>717</v>
      </c>
      <c r="BZ4134" s="52" t="s">
        <v>2993</v>
      </c>
    </row>
    <row r="4135" spans="54:78" x14ac:dyDescent="0.3">
      <c r="BB4135" s="105" t="e">
        <f>VLOOKUP(C4135,#REF!, 2,FALSE)</f>
        <v>#REF!</v>
      </c>
      <c r="BP4135" s="52" t="s">
        <v>8883</v>
      </c>
      <c r="BQ4135" s="52" t="s">
        <v>3276</v>
      </c>
      <c r="BR4135" s="52" t="s">
        <v>2993</v>
      </c>
      <c r="BX4135" s="52" t="s">
        <v>8883</v>
      </c>
      <c r="BY4135" s="52" t="s">
        <v>3276</v>
      </c>
      <c r="BZ4135" s="52" t="s">
        <v>2993</v>
      </c>
    </row>
    <row r="4136" spans="54:78" x14ac:dyDescent="0.3">
      <c r="BB4136" s="105" t="e">
        <f>VLOOKUP(C4136,#REF!, 2,FALSE)</f>
        <v>#REF!</v>
      </c>
      <c r="BP4136" s="52" t="s">
        <v>8886</v>
      </c>
      <c r="BQ4136" s="52" t="s">
        <v>17035</v>
      </c>
      <c r="BR4136" s="52" t="s">
        <v>2993</v>
      </c>
      <c r="BX4136" s="52" t="s">
        <v>8886</v>
      </c>
      <c r="BY4136" s="52" t="s">
        <v>17035</v>
      </c>
      <c r="BZ4136" s="52" t="s">
        <v>2993</v>
      </c>
    </row>
    <row r="4137" spans="54:78" x14ac:dyDescent="0.3">
      <c r="BB4137" s="105" t="e">
        <f>VLOOKUP(C4137,#REF!, 2,FALSE)</f>
        <v>#REF!</v>
      </c>
      <c r="BP4137" s="52" t="s">
        <v>8889</v>
      </c>
      <c r="BQ4137" s="52" t="s">
        <v>17035</v>
      </c>
      <c r="BR4137" s="52" t="s">
        <v>2993</v>
      </c>
      <c r="BX4137" s="52" t="s">
        <v>8889</v>
      </c>
      <c r="BY4137" s="52" t="s">
        <v>17035</v>
      </c>
      <c r="BZ4137" s="52" t="s">
        <v>2993</v>
      </c>
    </row>
    <row r="4138" spans="54:78" x14ac:dyDescent="0.3">
      <c r="BB4138" s="105" t="e">
        <f>VLOOKUP(C4138,#REF!, 2,FALSE)</f>
        <v>#REF!</v>
      </c>
      <c r="BP4138" s="52" t="s">
        <v>8890</v>
      </c>
      <c r="BQ4138" s="52" t="s">
        <v>17035</v>
      </c>
      <c r="BR4138" s="52" t="s">
        <v>2993</v>
      </c>
      <c r="BX4138" s="52" t="s">
        <v>8890</v>
      </c>
      <c r="BY4138" s="52" t="s">
        <v>17035</v>
      </c>
      <c r="BZ4138" s="52" t="s">
        <v>2993</v>
      </c>
    </row>
    <row r="4139" spans="54:78" x14ac:dyDescent="0.3">
      <c r="BB4139" s="105" t="e">
        <f>VLOOKUP(C4139,#REF!, 2,FALSE)</f>
        <v>#REF!</v>
      </c>
      <c r="BP4139" s="52" t="s">
        <v>1541</v>
      </c>
      <c r="BQ4139" s="52" t="s">
        <v>17035</v>
      </c>
      <c r="BR4139" s="52" t="s">
        <v>2993</v>
      </c>
      <c r="BX4139" s="52" t="s">
        <v>1541</v>
      </c>
      <c r="BY4139" s="52" t="s">
        <v>17035</v>
      </c>
      <c r="BZ4139" s="52" t="s">
        <v>2993</v>
      </c>
    </row>
    <row r="4140" spans="54:78" x14ac:dyDescent="0.3">
      <c r="BB4140" s="105" t="e">
        <f>VLOOKUP(C4140,#REF!, 2,FALSE)</f>
        <v>#REF!</v>
      </c>
      <c r="BP4140" s="52" t="s">
        <v>8891</v>
      </c>
      <c r="BQ4140" s="52" t="s">
        <v>626</v>
      </c>
      <c r="BR4140" s="52" t="s">
        <v>2993</v>
      </c>
      <c r="BX4140" s="52" t="s">
        <v>8891</v>
      </c>
      <c r="BY4140" s="52" t="s">
        <v>626</v>
      </c>
      <c r="BZ4140" s="52" t="s">
        <v>2993</v>
      </c>
    </row>
    <row r="4141" spans="54:78" x14ac:dyDescent="0.3">
      <c r="BB4141" s="105" t="e">
        <f>VLOOKUP(C4141,#REF!, 2,FALSE)</f>
        <v>#REF!</v>
      </c>
      <c r="BP4141" s="52" t="s">
        <v>8893</v>
      </c>
      <c r="BQ4141" s="52" t="s">
        <v>17035</v>
      </c>
      <c r="BR4141" s="52" t="s">
        <v>2993</v>
      </c>
      <c r="BX4141" s="52" t="s">
        <v>8893</v>
      </c>
      <c r="BY4141" s="52" t="s">
        <v>17035</v>
      </c>
      <c r="BZ4141" s="52" t="s">
        <v>2993</v>
      </c>
    </row>
    <row r="4142" spans="54:78" x14ac:dyDescent="0.3">
      <c r="BB4142" s="105" t="e">
        <f>VLOOKUP(C4142,#REF!, 2,FALSE)</f>
        <v>#REF!</v>
      </c>
      <c r="BP4142" s="52" t="s">
        <v>8894</v>
      </c>
      <c r="BQ4142" s="52" t="s">
        <v>17035</v>
      </c>
      <c r="BR4142" s="52" t="s">
        <v>2993</v>
      </c>
      <c r="BX4142" s="52" t="s">
        <v>8894</v>
      </c>
      <c r="BY4142" s="52" t="s">
        <v>17035</v>
      </c>
      <c r="BZ4142" s="52" t="s">
        <v>2993</v>
      </c>
    </row>
    <row r="4143" spans="54:78" x14ac:dyDescent="0.3">
      <c r="BB4143" s="105" t="e">
        <f>VLOOKUP(C4143,#REF!, 2,FALSE)</f>
        <v>#REF!</v>
      </c>
      <c r="BP4143" s="52" t="s">
        <v>8895</v>
      </c>
      <c r="BQ4143" s="52" t="s">
        <v>3019</v>
      </c>
      <c r="BR4143" s="52" t="s">
        <v>2993</v>
      </c>
      <c r="BX4143" s="52" t="s">
        <v>8895</v>
      </c>
      <c r="BY4143" s="52" t="s">
        <v>3019</v>
      </c>
      <c r="BZ4143" s="52" t="s">
        <v>2993</v>
      </c>
    </row>
    <row r="4144" spans="54:78" x14ac:dyDescent="0.3">
      <c r="BB4144" s="105" t="e">
        <f>VLOOKUP(C4144,#REF!, 2,FALSE)</f>
        <v>#REF!</v>
      </c>
      <c r="BP4144" s="52" t="s">
        <v>8896</v>
      </c>
      <c r="BQ4144" s="52" t="s">
        <v>2993</v>
      </c>
      <c r="BR4144" s="52" t="s">
        <v>2993</v>
      </c>
      <c r="BX4144" s="52" t="s">
        <v>8896</v>
      </c>
      <c r="BY4144" s="52" t="s">
        <v>2993</v>
      </c>
      <c r="BZ4144" s="52" t="s">
        <v>2993</v>
      </c>
    </row>
    <row r="4145" spans="54:78" x14ac:dyDescent="0.3">
      <c r="BB4145" s="105" t="e">
        <f>VLOOKUP(C4145,#REF!, 2,FALSE)</f>
        <v>#REF!</v>
      </c>
      <c r="BP4145" s="52" t="s">
        <v>1542</v>
      </c>
      <c r="BQ4145" s="52" t="s">
        <v>667</v>
      </c>
      <c r="BR4145" s="52" t="s">
        <v>5387</v>
      </c>
      <c r="BX4145" s="52" t="s">
        <v>1542</v>
      </c>
      <c r="BY4145" s="52" t="s">
        <v>667</v>
      </c>
      <c r="BZ4145" s="52" t="s">
        <v>5387</v>
      </c>
    </row>
    <row r="4146" spans="54:78" x14ac:dyDescent="0.3">
      <c r="BB4146" s="105" t="e">
        <f>VLOOKUP(C4146,#REF!, 2,FALSE)</f>
        <v>#REF!</v>
      </c>
      <c r="BP4146" s="52" t="s">
        <v>8898</v>
      </c>
      <c r="BQ4146" s="52" t="s">
        <v>818</v>
      </c>
      <c r="BR4146" s="52" t="s">
        <v>2801</v>
      </c>
      <c r="BX4146" s="52" t="s">
        <v>8898</v>
      </c>
      <c r="BY4146" s="52" t="s">
        <v>818</v>
      </c>
      <c r="BZ4146" s="52" t="s">
        <v>2801</v>
      </c>
    </row>
    <row r="4147" spans="54:78" x14ac:dyDescent="0.3">
      <c r="BB4147" s="105" t="e">
        <f>VLOOKUP(C4147,#REF!, 2,FALSE)</f>
        <v>#REF!</v>
      </c>
      <c r="BP4147" s="52" t="s">
        <v>8899</v>
      </c>
      <c r="BQ4147" s="52" t="s">
        <v>860</v>
      </c>
      <c r="BR4147" s="52" t="s">
        <v>7725</v>
      </c>
      <c r="BX4147" s="52" t="s">
        <v>8899</v>
      </c>
      <c r="BY4147" s="52" t="s">
        <v>860</v>
      </c>
      <c r="BZ4147" s="52" t="s">
        <v>7725</v>
      </c>
    </row>
    <row r="4148" spans="54:78" x14ac:dyDescent="0.3">
      <c r="BB4148" s="105" t="e">
        <f>VLOOKUP(C4148,#REF!, 2,FALSE)</f>
        <v>#REF!</v>
      </c>
      <c r="BP4148" s="52" t="s">
        <v>8900</v>
      </c>
      <c r="BQ4148" s="52" t="s">
        <v>672</v>
      </c>
      <c r="BR4148" s="52" t="s">
        <v>8901</v>
      </c>
      <c r="BX4148" s="52" t="s">
        <v>8900</v>
      </c>
      <c r="BY4148" s="52" t="s">
        <v>672</v>
      </c>
      <c r="BZ4148" s="52" t="s">
        <v>8901</v>
      </c>
    </row>
    <row r="4149" spans="54:78" x14ac:dyDescent="0.3">
      <c r="BB4149" s="105" t="e">
        <f>VLOOKUP(C4149,#REF!, 2,FALSE)</f>
        <v>#REF!</v>
      </c>
      <c r="BP4149" s="52" t="s">
        <v>8902</v>
      </c>
      <c r="BQ4149" s="52" t="s">
        <v>811</v>
      </c>
      <c r="BR4149" s="52" t="s">
        <v>4630</v>
      </c>
      <c r="BX4149" s="52" t="s">
        <v>8902</v>
      </c>
      <c r="BY4149" s="52" t="s">
        <v>811</v>
      </c>
      <c r="BZ4149" s="52" t="s">
        <v>4630</v>
      </c>
    </row>
    <row r="4150" spans="54:78" x14ac:dyDescent="0.3">
      <c r="BB4150" s="105" t="e">
        <f>VLOOKUP(C4150,#REF!, 2,FALSE)</f>
        <v>#REF!</v>
      </c>
      <c r="BP4150" s="52" t="s">
        <v>8903</v>
      </c>
      <c r="BQ4150" s="52" t="s">
        <v>622</v>
      </c>
      <c r="BR4150" s="52" t="s">
        <v>8904</v>
      </c>
      <c r="BX4150" s="52" t="s">
        <v>8903</v>
      </c>
      <c r="BY4150" s="52" t="s">
        <v>622</v>
      </c>
      <c r="BZ4150" s="52" t="s">
        <v>8904</v>
      </c>
    </row>
    <row r="4151" spans="54:78" x14ac:dyDescent="0.3">
      <c r="BB4151" s="105" t="e">
        <f>VLOOKUP(C4151,#REF!, 2,FALSE)</f>
        <v>#REF!</v>
      </c>
      <c r="BP4151" s="52" t="s">
        <v>8905</v>
      </c>
      <c r="BQ4151" s="52" t="s">
        <v>621</v>
      </c>
      <c r="BR4151" s="52" t="s">
        <v>8906</v>
      </c>
      <c r="BX4151" s="52" t="s">
        <v>8905</v>
      </c>
      <c r="BY4151" s="52" t="s">
        <v>621</v>
      </c>
      <c r="BZ4151" s="52" t="s">
        <v>8906</v>
      </c>
    </row>
    <row r="4152" spans="54:78" x14ac:dyDescent="0.3">
      <c r="BB4152" s="105" t="e">
        <f>VLOOKUP(C4152,#REF!, 2,FALSE)</f>
        <v>#REF!</v>
      </c>
      <c r="BP4152" s="52" t="s">
        <v>8907</v>
      </c>
      <c r="BQ4152" s="52" t="s">
        <v>17035</v>
      </c>
      <c r="BR4152" s="52" t="s">
        <v>2993</v>
      </c>
      <c r="BX4152" s="52" t="s">
        <v>8907</v>
      </c>
      <c r="BY4152" s="52" t="s">
        <v>17035</v>
      </c>
      <c r="BZ4152" s="52" t="s">
        <v>2993</v>
      </c>
    </row>
    <row r="4153" spans="54:78" x14ac:dyDescent="0.3">
      <c r="BB4153" s="105" t="e">
        <f>VLOOKUP(C4153,#REF!, 2,FALSE)</f>
        <v>#REF!</v>
      </c>
      <c r="BP4153" s="52" t="s">
        <v>8909</v>
      </c>
      <c r="BQ4153" s="52" t="s">
        <v>672</v>
      </c>
      <c r="BR4153" s="52" t="s">
        <v>8910</v>
      </c>
      <c r="BX4153" s="52" t="s">
        <v>8909</v>
      </c>
      <c r="BY4153" s="52" t="s">
        <v>672</v>
      </c>
      <c r="BZ4153" s="52" t="s">
        <v>8910</v>
      </c>
    </row>
    <row r="4154" spans="54:78" x14ac:dyDescent="0.3">
      <c r="BB4154" s="105" t="e">
        <f>VLOOKUP(C4154,#REF!, 2,FALSE)</f>
        <v>#REF!</v>
      </c>
      <c r="BP4154" s="52" t="s">
        <v>8911</v>
      </c>
      <c r="BQ4154" s="52" t="s">
        <v>3019</v>
      </c>
      <c r="BR4154" s="52" t="s">
        <v>8912</v>
      </c>
      <c r="BX4154" s="52" t="s">
        <v>8911</v>
      </c>
      <c r="BY4154" s="52" t="s">
        <v>3019</v>
      </c>
      <c r="BZ4154" s="52" t="s">
        <v>8912</v>
      </c>
    </row>
    <row r="4155" spans="54:78" x14ac:dyDescent="0.3">
      <c r="BB4155" s="105" t="e">
        <f>VLOOKUP(C4155,#REF!, 2,FALSE)</f>
        <v>#REF!</v>
      </c>
      <c r="BP4155" s="52" t="s">
        <v>8914</v>
      </c>
      <c r="BQ4155" s="52" t="s">
        <v>779</v>
      </c>
      <c r="BR4155" s="52" t="s">
        <v>6668</v>
      </c>
      <c r="BX4155" s="52" t="s">
        <v>8914</v>
      </c>
      <c r="BY4155" s="52" t="s">
        <v>779</v>
      </c>
      <c r="BZ4155" s="52" t="s">
        <v>6668</v>
      </c>
    </row>
    <row r="4156" spans="54:78" x14ac:dyDescent="0.3">
      <c r="BB4156" s="105" t="e">
        <f>VLOOKUP(C4156,#REF!, 2,FALSE)</f>
        <v>#REF!</v>
      </c>
      <c r="BP4156" s="52" t="s">
        <v>1543</v>
      </c>
      <c r="BQ4156" s="52" t="s">
        <v>791</v>
      </c>
      <c r="BR4156" s="52" t="s">
        <v>8916</v>
      </c>
      <c r="BX4156" s="52" t="s">
        <v>1543</v>
      </c>
      <c r="BY4156" s="52" t="s">
        <v>791</v>
      </c>
      <c r="BZ4156" s="52" t="s">
        <v>8916</v>
      </c>
    </row>
    <row r="4157" spans="54:78" x14ac:dyDescent="0.3">
      <c r="BB4157" s="105" t="e">
        <f>VLOOKUP(C4157,#REF!, 2,FALSE)</f>
        <v>#REF!</v>
      </c>
      <c r="BP4157" s="52" t="s">
        <v>8918</v>
      </c>
      <c r="BQ4157" s="52" t="s">
        <v>672</v>
      </c>
      <c r="BR4157" s="52" t="s">
        <v>8919</v>
      </c>
      <c r="BX4157" s="52" t="s">
        <v>8918</v>
      </c>
      <c r="BY4157" s="52" t="s">
        <v>672</v>
      </c>
      <c r="BZ4157" s="52" t="s">
        <v>8919</v>
      </c>
    </row>
    <row r="4158" spans="54:78" x14ac:dyDescent="0.3">
      <c r="BB4158" s="105" t="e">
        <f>VLOOKUP(C4158,#REF!, 2,FALSE)</f>
        <v>#REF!</v>
      </c>
      <c r="BP4158" s="52" t="s">
        <v>8920</v>
      </c>
      <c r="BQ4158" s="52" t="s">
        <v>669</v>
      </c>
      <c r="BR4158" s="52" t="s">
        <v>8738</v>
      </c>
      <c r="BX4158" s="52" t="s">
        <v>8920</v>
      </c>
      <c r="BY4158" s="52" t="s">
        <v>669</v>
      </c>
      <c r="BZ4158" s="52" t="s">
        <v>8738</v>
      </c>
    </row>
    <row r="4159" spans="54:78" x14ac:dyDescent="0.3">
      <c r="BB4159" s="105" t="e">
        <f>VLOOKUP(C4159,#REF!, 2,FALSE)</f>
        <v>#REF!</v>
      </c>
      <c r="BP4159" s="52" t="s">
        <v>8921</v>
      </c>
      <c r="BQ4159" s="52" t="s">
        <v>2993</v>
      </c>
      <c r="BR4159" s="52" t="s">
        <v>2993</v>
      </c>
      <c r="BX4159" s="52" t="s">
        <v>8921</v>
      </c>
      <c r="BY4159" s="52" t="s">
        <v>2993</v>
      </c>
      <c r="BZ4159" s="52" t="s">
        <v>2993</v>
      </c>
    </row>
    <row r="4160" spans="54:78" x14ac:dyDescent="0.3">
      <c r="BB4160" s="105" t="e">
        <f>VLOOKUP(C4160,#REF!, 2,FALSE)</f>
        <v>#REF!</v>
      </c>
      <c r="BP4160" s="52" t="s">
        <v>8922</v>
      </c>
      <c r="BQ4160" s="52" t="s">
        <v>2993</v>
      </c>
      <c r="BR4160" s="52" t="s">
        <v>2993</v>
      </c>
      <c r="BX4160" s="52" t="s">
        <v>8922</v>
      </c>
      <c r="BY4160" s="52" t="s">
        <v>2993</v>
      </c>
      <c r="BZ4160" s="52" t="s">
        <v>2993</v>
      </c>
    </row>
    <row r="4161" spans="54:78" x14ac:dyDescent="0.3">
      <c r="BB4161" s="105" t="e">
        <f>VLOOKUP(C4161,#REF!, 2,FALSE)</f>
        <v>#REF!</v>
      </c>
      <c r="BP4161" s="52" t="s">
        <v>8923</v>
      </c>
      <c r="BQ4161" s="52" t="s">
        <v>2993</v>
      </c>
      <c r="BR4161" s="52" t="s">
        <v>2993</v>
      </c>
      <c r="BX4161" s="52" t="s">
        <v>8923</v>
      </c>
      <c r="BY4161" s="52" t="s">
        <v>2993</v>
      </c>
      <c r="BZ4161" s="52" t="s">
        <v>2993</v>
      </c>
    </row>
    <row r="4162" spans="54:78" x14ac:dyDescent="0.3">
      <c r="BB4162" s="105" t="e">
        <f>VLOOKUP(C4162,#REF!, 2,FALSE)</f>
        <v>#REF!</v>
      </c>
      <c r="BP4162" s="52" t="s">
        <v>8924</v>
      </c>
      <c r="BQ4162" s="52" t="s">
        <v>3059</v>
      </c>
      <c r="BR4162" s="52" t="s">
        <v>5113</v>
      </c>
      <c r="BX4162" s="52" t="s">
        <v>8924</v>
      </c>
      <c r="BY4162" s="52" t="s">
        <v>3059</v>
      </c>
      <c r="BZ4162" s="52" t="s">
        <v>5113</v>
      </c>
    </row>
    <row r="4163" spans="54:78" x14ac:dyDescent="0.3">
      <c r="BB4163" s="105" t="e">
        <f>VLOOKUP(C4163,#REF!, 2,FALSE)</f>
        <v>#REF!</v>
      </c>
      <c r="BP4163" s="52" t="s">
        <v>481</v>
      </c>
      <c r="BQ4163" s="52" t="s">
        <v>3059</v>
      </c>
      <c r="BR4163" s="52" t="s">
        <v>1072</v>
      </c>
      <c r="BX4163" s="52" t="s">
        <v>481</v>
      </c>
      <c r="BY4163" s="52" t="s">
        <v>3059</v>
      </c>
      <c r="BZ4163" s="52" t="s">
        <v>1072</v>
      </c>
    </row>
    <row r="4164" spans="54:78" x14ac:dyDescent="0.3">
      <c r="BB4164" s="105" t="e">
        <f>VLOOKUP(C4164,#REF!, 2,FALSE)</f>
        <v>#REF!</v>
      </c>
      <c r="BP4164" s="52" t="s">
        <v>8925</v>
      </c>
      <c r="BQ4164" s="52" t="s">
        <v>1350</v>
      </c>
      <c r="BR4164" s="52" t="s">
        <v>7159</v>
      </c>
      <c r="BX4164" s="52" t="s">
        <v>8925</v>
      </c>
      <c r="BY4164" s="52" t="s">
        <v>1350</v>
      </c>
      <c r="BZ4164" s="52" t="s">
        <v>7159</v>
      </c>
    </row>
    <row r="4165" spans="54:78" x14ac:dyDescent="0.3">
      <c r="BB4165" s="105" t="e">
        <f>VLOOKUP(C4165,#REF!, 2,FALSE)</f>
        <v>#REF!</v>
      </c>
      <c r="BP4165" s="52" t="s">
        <v>8927</v>
      </c>
      <c r="BQ4165" s="52" t="s">
        <v>2988</v>
      </c>
      <c r="BR4165" s="52" t="s">
        <v>8928</v>
      </c>
      <c r="BX4165" s="52" t="s">
        <v>8927</v>
      </c>
      <c r="BY4165" s="52" t="s">
        <v>2988</v>
      </c>
      <c r="BZ4165" s="52" t="s">
        <v>8928</v>
      </c>
    </row>
    <row r="4166" spans="54:78" x14ac:dyDescent="0.3">
      <c r="BB4166" s="105" t="e">
        <f>VLOOKUP(C4166,#REF!, 2,FALSE)</f>
        <v>#REF!</v>
      </c>
      <c r="BP4166" s="52" t="s">
        <v>8929</v>
      </c>
      <c r="BQ4166" s="52" t="s">
        <v>3059</v>
      </c>
      <c r="BR4166" s="52" t="s">
        <v>8931</v>
      </c>
      <c r="BX4166" s="52" t="s">
        <v>8929</v>
      </c>
      <c r="BY4166" s="52" t="s">
        <v>3059</v>
      </c>
      <c r="BZ4166" s="52" t="s">
        <v>8931</v>
      </c>
    </row>
    <row r="4167" spans="54:78" x14ac:dyDescent="0.3">
      <c r="BB4167" s="105" t="e">
        <f>VLOOKUP(C4167,#REF!, 2,FALSE)</f>
        <v>#REF!</v>
      </c>
      <c r="BP4167" s="52" t="s">
        <v>470</v>
      </c>
      <c r="BQ4167" s="52" t="s">
        <v>3059</v>
      </c>
      <c r="BR4167" s="52" t="s">
        <v>8932</v>
      </c>
      <c r="BX4167" s="52" t="s">
        <v>470</v>
      </c>
      <c r="BY4167" s="52" t="s">
        <v>3059</v>
      </c>
      <c r="BZ4167" s="52" t="s">
        <v>8932</v>
      </c>
    </row>
    <row r="4168" spans="54:78" x14ac:dyDescent="0.3">
      <c r="BB4168" s="105" t="e">
        <f>VLOOKUP(C4168,#REF!, 2,FALSE)</f>
        <v>#REF!</v>
      </c>
      <c r="BP4168" s="52" t="s">
        <v>8933</v>
      </c>
      <c r="BQ4168" s="52" t="s">
        <v>3059</v>
      </c>
      <c r="BR4168" s="52" t="s">
        <v>8934</v>
      </c>
      <c r="BX4168" s="52" t="s">
        <v>8933</v>
      </c>
      <c r="BY4168" s="52" t="s">
        <v>3059</v>
      </c>
      <c r="BZ4168" s="52" t="s">
        <v>8934</v>
      </c>
    </row>
    <row r="4169" spans="54:78" x14ac:dyDescent="0.3">
      <c r="BB4169" s="105" t="e">
        <f>VLOOKUP(C4169,#REF!, 2,FALSE)</f>
        <v>#REF!</v>
      </c>
      <c r="BP4169" s="52" t="s">
        <v>8936</v>
      </c>
      <c r="BQ4169" s="52" t="s">
        <v>3059</v>
      </c>
      <c r="BR4169" s="52" t="s">
        <v>7971</v>
      </c>
      <c r="BX4169" s="52" t="s">
        <v>8936</v>
      </c>
      <c r="BY4169" s="52" t="s">
        <v>3059</v>
      </c>
      <c r="BZ4169" s="52" t="s">
        <v>7971</v>
      </c>
    </row>
    <row r="4170" spans="54:78" x14ac:dyDescent="0.3">
      <c r="BB4170" s="105" t="e">
        <f>VLOOKUP(C4170,#REF!, 2,FALSE)</f>
        <v>#REF!</v>
      </c>
      <c r="BP4170" s="52" t="s">
        <v>8938</v>
      </c>
      <c r="BQ4170" s="52" t="s">
        <v>1350</v>
      </c>
      <c r="BR4170" s="52" t="s">
        <v>4514</v>
      </c>
      <c r="BX4170" s="52" t="s">
        <v>8938</v>
      </c>
      <c r="BY4170" s="52" t="s">
        <v>1350</v>
      </c>
      <c r="BZ4170" s="52" t="s">
        <v>4514</v>
      </c>
    </row>
    <row r="4171" spans="54:78" x14ac:dyDescent="0.3">
      <c r="BB4171" s="105" t="e">
        <f>VLOOKUP(C4171,#REF!, 2,FALSE)</f>
        <v>#REF!</v>
      </c>
      <c r="BP4171" s="52" t="s">
        <v>8939</v>
      </c>
      <c r="BQ4171" s="52" t="s">
        <v>1350</v>
      </c>
      <c r="BR4171" s="52" t="s">
        <v>7206</v>
      </c>
      <c r="BX4171" s="52" t="s">
        <v>8939</v>
      </c>
      <c r="BY4171" s="52" t="s">
        <v>1350</v>
      </c>
      <c r="BZ4171" s="52" t="s">
        <v>7206</v>
      </c>
    </row>
    <row r="4172" spans="54:78" x14ac:dyDescent="0.3">
      <c r="BB4172" s="105" t="e">
        <f>VLOOKUP(C4172,#REF!, 2,FALSE)</f>
        <v>#REF!</v>
      </c>
      <c r="BP4172" s="52" t="s">
        <v>8940</v>
      </c>
      <c r="BQ4172" s="52" t="s">
        <v>3019</v>
      </c>
      <c r="BR4172" s="52" t="s">
        <v>5403</v>
      </c>
      <c r="BX4172" s="52" t="s">
        <v>8940</v>
      </c>
      <c r="BY4172" s="52" t="s">
        <v>3019</v>
      </c>
      <c r="BZ4172" s="52" t="s">
        <v>5403</v>
      </c>
    </row>
    <row r="4173" spans="54:78" x14ac:dyDescent="0.3">
      <c r="BB4173" s="105" t="e">
        <f>VLOOKUP(C4173,#REF!, 2,FALSE)</f>
        <v>#REF!</v>
      </c>
      <c r="BP4173" s="52" t="s">
        <v>8941</v>
      </c>
      <c r="BQ4173" s="52" t="s">
        <v>1350</v>
      </c>
      <c r="BR4173" s="52" t="s">
        <v>8943</v>
      </c>
      <c r="BX4173" s="52" t="s">
        <v>8941</v>
      </c>
      <c r="BY4173" s="52" t="s">
        <v>1350</v>
      </c>
      <c r="BZ4173" s="52" t="s">
        <v>8943</v>
      </c>
    </row>
    <row r="4174" spans="54:78" x14ac:dyDescent="0.3">
      <c r="BB4174" s="105" t="e">
        <f>VLOOKUP(C4174,#REF!, 2,FALSE)</f>
        <v>#REF!</v>
      </c>
      <c r="BP4174" s="52" t="s">
        <v>1548</v>
      </c>
      <c r="BQ4174" s="52" t="s">
        <v>3059</v>
      </c>
      <c r="BR4174" s="52" t="s">
        <v>8944</v>
      </c>
      <c r="BX4174" s="52" t="s">
        <v>1548</v>
      </c>
      <c r="BY4174" s="52" t="s">
        <v>3059</v>
      </c>
      <c r="BZ4174" s="52" t="s">
        <v>8944</v>
      </c>
    </row>
    <row r="4175" spans="54:78" x14ac:dyDescent="0.3">
      <c r="BB4175" s="105" t="e">
        <f>VLOOKUP(C4175,#REF!, 2,FALSE)</f>
        <v>#REF!</v>
      </c>
      <c r="BP4175" s="52" t="s">
        <v>1549</v>
      </c>
      <c r="BQ4175" s="52" t="s">
        <v>1277</v>
      </c>
      <c r="BR4175" s="52" t="s">
        <v>2889</v>
      </c>
      <c r="BX4175" s="52" t="s">
        <v>1549</v>
      </c>
      <c r="BY4175" s="52" t="s">
        <v>1277</v>
      </c>
      <c r="BZ4175" s="52" t="s">
        <v>2889</v>
      </c>
    </row>
    <row r="4176" spans="54:78" x14ac:dyDescent="0.3">
      <c r="BB4176" s="105" t="e">
        <f>VLOOKUP(C4176,#REF!, 2,FALSE)</f>
        <v>#REF!</v>
      </c>
      <c r="BP4176" s="52" t="s">
        <v>1550</v>
      </c>
      <c r="BQ4176" s="52" t="s">
        <v>1350</v>
      </c>
      <c r="BR4176" s="52" t="s">
        <v>5189</v>
      </c>
      <c r="BX4176" s="52" t="s">
        <v>1550</v>
      </c>
      <c r="BY4176" s="52" t="s">
        <v>1350</v>
      </c>
      <c r="BZ4176" s="52" t="s">
        <v>5189</v>
      </c>
    </row>
    <row r="4177" spans="54:78" x14ac:dyDescent="0.3">
      <c r="BB4177" s="105" t="e">
        <f>VLOOKUP(C4177,#REF!, 2,FALSE)</f>
        <v>#REF!</v>
      </c>
      <c r="BP4177" s="52" t="s">
        <v>1551</v>
      </c>
      <c r="BQ4177" s="52" t="s">
        <v>1350</v>
      </c>
      <c r="BR4177" s="52" t="s">
        <v>8512</v>
      </c>
      <c r="BX4177" s="52" t="s">
        <v>1551</v>
      </c>
      <c r="BY4177" s="52" t="s">
        <v>1350</v>
      </c>
      <c r="BZ4177" s="52" t="s">
        <v>8512</v>
      </c>
    </row>
    <row r="4178" spans="54:78" x14ac:dyDescent="0.3">
      <c r="BB4178" s="105" t="e">
        <f>VLOOKUP(C4178,#REF!, 2,FALSE)</f>
        <v>#REF!</v>
      </c>
      <c r="BP4178" s="52" t="s">
        <v>8945</v>
      </c>
      <c r="BQ4178" s="52" t="s">
        <v>1350</v>
      </c>
      <c r="BR4178" s="52" t="s">
        <v>6826</v>
      </c>
      <c r="BX4178" s="52" t="s">
        <v>8945</v>
      </c>
      <c r="BY4178" s="52" t="s">
        <v>1350</v>
      </c>
      <c r="BZ4178" s="52" t="s">
        <v>6826</v>
      </c>
    </row>
    <row r="4179" spans="54:78" x14ac:dyDescent="0.3">
      <c r="BB4179" s="105" t="e">
        <f>VLOOKUP(C4179,#REF!, 2,FALSE)</f>
        <v>#REF!</v>
      </c>
      <c r="BP4179" s="52" t="s">
        <v>8947</v>
      </c>
      <c r="BQ4179" s="52" t="s">
        <v>1350</v>
      </c>
      <c r="BR4179" s="52" t="s">
        <v>2993</v>
      </c>
      <c r="BX4179" s="52" t="s">
        <v>8947</v>
      </c>
      <c r="BY4179" s="52" t="s">
        <v>1350</v>
      </c>
      <c r="BZ4179" s="52" t="s">
        <v>2993</v>
      </c>
    </row>
    <row r="4180" spans="54:78" x14ac:dyDescent="0.3">
      <c r="BB4180" s="105" t="e">
        <f>VLOOKUP(C4180,#REF!, 2,FALSE)</f>
        <v>#REF!</v>
      </c>
      <c r="BP4180" s="52" t="s">
        <v>8948</v>
      </c>
      <c r="BQ4180" s="52" t="s">
        <v>1350</v>
      </c>
      <c r="BR4180" s="52" t="s">
        <v>2993</v>
      </c>
      <c r="BX4180" s="52" t="s">
        <v>8948</v>
      </c>
      <c r="BY4180" s="52" t="s">
        <v>1350</v>
      </c>
      <c r="BZ4180" s="52" t="s">
        <v>2993</v>
      </c>
    </row>
    <row r="4181" spans="54:78" x14ac:dyDescent="0.3">
      <c r="BB4181" s="105" t="e">
        <f>VLOOKUP(C4181,#REF!, 2,FALSE)</f>
        <v>#REF!</v>
      </c>
      <c r="BP4181" s="52" t="s">
        <v>8949</v>
      </c>
      <c r="BQ4181" s="52" t="s">
        <v>2988</v>
      </c>
      <c r="BR4181" s="52" t="s">
        <v>2993</v>
      </c>
      <c r="BX4181" s="52" t="s">
        <v>8949</v>
      </c>
      <c r="BY4181" s="52" t="s">
        <v>2988</v>
      </c>
      <c r="BZ4181" s="52" t="s">
        <v>2993</v>
      </c>
    </row>
    <row r="4182" spans="54:78" x14ac:dyDescent="0.3">
      <c r="BB4182" s="105" t="e">
        <f>VLOOKUP(C4182,#REF!, 2,FALSE)</f>
        <v>#REF!</v>
      </c>
      <c r="BP4182" s="52" t="s">
        <v>1552</v>
      </c>
      <c r="BQ4182" s="52" t="s">
        <v>2988</v>
      </c>
      <c r="BR4182" s="52" t="s">
        <v>2993</v>
      </c>
      <c r="BX4182" s="52" t="s">
        <v>1552</v>
      </c>
      <c r="BY4182" s="52" t="s">
        <v>2988</v>
      </c>
      <c r="BZ4182" s="52" t="s">
        <v>2993</v>
      </c>
    </row>
    <row r="4183" spans="54:78" x14ac:dyDescent="0.3">
      <c r="BB4183" s="105" t="e">
        <f>VLOOKUP(C4183,#REF!, 2,FALSE)</f>
        <v>#REF!</v>
      </c>
      <c r="BP4183" s="52" t="s">
        <v>1553</v>
      </c>
      <c r="BQ4183" s="52" t="s">
        <v>701</v>
      </c>
      <c r="BR4183" s="52" t="s">
        <v>2993</v>
      </c>
      <c r="BX4183" s="52" t="s">
        <v>1553</v>
      </c>
      <c r="BY4183" s="52" t="s">
        <v>701</v>
      </c>
      <c r="BZ4183" s="52" t="s">
        <v>2993</v>
      </c>
    </row>
    <row r="4184" spans="54:78" x14ac:dyDescent="0.3">
      <c r="BB4184" s="105" t="e">
        <f>VLOOKUP(C4184,#REF!, 2,FALSE)</f>
        <v>#REF!</v>
      </c>
      <c r="BP4184" s="52" t="s">
        <v>8951</v>
      </c>
      <c r="BQ4184" s="52" t="s">
        <v>1147</v>
      </c>
      <c r="BR4184" s="52" t="s">
        <v>8952</v>
      </c>
      <c r="BX4184" s="52" t="s">
        <v>8951</v>
      </c>
      <c r="BY4184" s="52" t="s">
        <v>1147</v>
      </c>
      <c r="BZ4184" s="52" t="s">
        <v>8952</v>
      </c>
    </row>
    <row r="4185" spans="54:78" x14ac:dyDescent="0.3">
      <c r="BB4185" s="105" t="e">
        <f>VLOOKUP(C4185,#REF!, 2,FALSE)</f>
        <v>#REF!</v>
      </c>
      <c r="BP4185" s="52" t="s">
        <v>1554</v>
      </c>
      <c r="BQ4185" s="52" t="s">
        <v>1350</v>
      </c>
      <c r="BR4185" s="52" t="s">
        <v>789</v>
      </c>
      <c r="BX4185" s="52" t="s">
        <v>1554</v>
      </c>
      <c r="BY4185" s="52" t="s">
        <v>1350</v>
      </c>
      <c r="BZ4185" s="52" t="s">
        <v>789</v>
      </c>
    </row>
    <row r="4186" spans="54:78" x14ac:dyDescent="0.3">
      <c r="BB4186" s="105" t="e">
        <f>VLOOKUP(C4186,#REF!, 2,FALSE)</f>
        <v>#REF!</v>
      </c>
      <c r="BP4186" s="52" t="s">
        <v>8953</v>
      </c>
      <c r="BQ4186" s="52" t="s">
        <v>1147</v>
      </c>
      <c r="BR4186" s="52" t="s">
        <v>8954</v>
      </c>
      <c r="BX4186" s="52" t="s">
        <v>8953</v>
      </c>
      <c r="BY4186" s="52" t="s">
        <v>1147</v>
      </c>
      <c r="BZ4186" s="52" t="s">
        <v>8954</v>
      </c>
    </row>
    <row r="4187" spans="54:78" x14ac:dyDescent="0.3">
      <c r="BB4187" s="105" t="e">
        <f>VLOOKUP(C4187,#REF!, 2,FALSE)</f>
        <v>#REF!</v>
      </c>
      <c r="BP4187" s="52" t="s">
        <v>8955</v>
      </c>
      <c r="BQ4187" s="52" t="s">
        <v>2993</v>
      </c>
      <c r="BR4187" s="52" t="s">
        <v>2993</v>
      </c>
      <c r="BX4187" s="52" t="s">
        <v>8955</v>
      </c>
      <c r="BY4187" s="52" t="s">
        <v>2993</v>
      </c>
      <c r="BZ4187" s="52" t="s">
        <v>2993</v>
      </c>
    </row>
    <row r="4188" spans="54:78" x14ac:dyDescent="0.3">
      <c r="BB4188" s="105" t="e">
        <f>VLOOKUP(C4188,#REF!, 2,FALSE)</f>
        <v>#REF!</v>
      </c>
      <c r="BP4188" s="52" t="s">
        <v>8957</v>
      </c>
      <c r="BQ4188" s="52" t="s">
        <v>642</v>
      </c>
      <c r="BR4188" s="52" t="s">
        <v>2993</v>
      </c>
      <c r="BX4188" s="52" t="s">
        <v>8957</v>
      </c>
      <c r="BY4188" s="52" t="s">
        <v>642</v>
      </c>
      <c r="BZ4188" s="52" t="s">
        <v>2993</v>
      </c>
    </row>
    <row r="4189" spans="54:78" x14ac:dyDescent="0.3">
      <c r="BB4189" s="105" t="e">
        <f>VLOOKUP(C4189,#REF!, 2,FALSE)</f>
        <v>#REF!</v>
      </c>
      <c r="BP4189" s="52" t="s">
        <v>8958</v>
      </c>
      <c r="BQ4189" s="52" t="s">
        <v>17035</v>
      </c>
      <c r="BR4189" s="52" t="s">
        <v>8959</v>
      </c>
      <c r="BX4189" s="52" t="s">
        <v>8958</v>
      </c>
      <c r="BY4189" s="52" t="s">
        <v>17035</v>
      </c>
      <c r="BZ4189" s="52" t="s">
        <v>8959</v>
      </c>
    </row>
    <row r="4190" spans="54:78" x14ac:dyDescent="0.3">
      <c r="BB4190" s="105" t="e">
        <f>VLOOKUP(C4190,#REF!, 2,FALSE)</f>
        <v>#REF!</v>
      </c>
      <c r="BP4190" s="52" t="s">
        <v>8960</v>
      </c>
      <c r="BQ4190" s="52" t="s">
        <v>17035</v>
      </c>
      <c r="BR4190" s="52" t="s">
        <v>2993</v>
      </c>
      <c r="BX4190" s="52" t="s">
        <v>8960</v>
      </c>
      <c r="BY4190" s="52" t="s">
        <v>17035</v>
      </c>
      <c r="BZ4190" s="52" t="s">
        <v>2993</v>
      </c>
    </row>
    <row r="4191" spans="54:78" x14ac:dyDescent="0.3">
      <c r="BB4191" s="105" t="e">
        <f>VLOOKUP(C4191,#REF!, 2,FALSE)</f>
        <v>#REF!</v>
      </c>
      <c r="BP4191" s="52" t="s">
        <v>1555</v>
      </c>
      <c r="BQ4191" s="52" t="s">
        <v>17035</v>
      </c>
      <c r="BR4191" s="52" t="s">
        <v>2993</v>
      </c>
      <c r="BX4191" s="52" t="s">
        <v>1555</v>
      </c>
      <c r="BY4191" s="52" t="s">
        <v>17035</v>
      </c>
      <c r="BZ4191" s="52" t="s">
        <v>2993</v>
      </c>
    </row>
    <row r="4192" spans="54:78" x14ac:dyDescent="0.3">
      <c r="BB4192" s="105" t="e">
        <f>VLOOKUP(C4192,#REF!, 2,FALSE)</f>
        <v>#REF!</v>
      </c>
      <c r="BP4192" s="52" t="s">
        <v>8961</v>
      </c>
      <c r="BQ4192" s="52" t="s">
        <v>17035</v>
      </c>
      <c r="BR4192" s="52" t="s">
        <v>8089</v>
      </c>
      <c r="BX4192" s="52" t="s">
        <v>8961</v>
      </c>
      <c r="BY4192" s="52" t="s">
        <v>17035</v>
      </c>
      <c r="BZ4192" s="52" t="s">
        <v>8089</v>
      </c>
    </row>
    <row r="4193" spans="54:78" x14ac:dyDescent="0.3">
      <c r="BB4193" s="105" t="e">
        <f>VLOOKUP(C4193,#REF!, 2,FALSE)</f>
        <v>#REF!</v>
      </c>
      <c r="BP4193" s="52" t="s">
        <v>8962</v>
      </c>
      <c r="BQ4193" s="52" t="s">
        <v>17035</v>
      </c>
      <c r="BR4193" s="52" t="s">
        <v>2993</v>
      </c>
      <c r="BX4193" s="52" t="s">
        <v>8962</v>
      </c>
      <c r="BY4193" s="52" t="s">
        <v>17035</v>
      </c>
      <c r="BZ4193" s="52" t="s">
        <v>2993</v>
      </c>
    </row>
    <row r="4194" spans="54:78" x14ac:dyDescent="0.3">
      <c r="BB4194" s="105" t="e">
        <f>VLOOKUP(C4194,#REF!, 2,FALSE)</f>
        <v>#REF!</v>
      </c>
      <c r="BP4194" s="52" t="s">
        <v>8963</v>
      </c>
      <c r="BQ4194" s="52" t="s">
        <v>2993</v>
      </c>
      <c r="BR4194" s="52" t="s">
        <v>2993</v>
      </c>
      <c r="BX4194" s="52" t="s">
        <v>8963</v>
      </c>
      <c r="BY4194" s="52" t="s">
        <v>2993</v>
      </c>
      <c r="BZ4194" s="52" t="s">
        <v>2993</v>
      </c>
    </row>
    <row r="4195" spans="54:78" x14ac:dyDescent="0.3">
      <c r="BB4195" s="105" t="e">
        <f>VLOOKUP(C4195,#REF!, 2,FALSE)</f>
        <v>#REF!</v>
      </c>
      <c r="BP4195" s="52" t="s">
        <v>8964</v>
      </c>
      <c r="BQ4195" s="52" t="s">
        <v>3016</v>
      </c>
      <c r="BR4195" s="52" t="s">
        <v>8077</v>
      </c>
      <c r="BX4195" s="52" t="s">
        <v>8964</v>
      </c>
      <c r="BY4195" s="52" t="s">
        <v>3016</v>
      </c>
      <c r="BZ4195" s="52" t="s">
        <v>8077</v>
      </c>
    </row>
    <row r="4196" spans="54:78" x14ac:dyDescent="0.3">
      <c r="BB4196" s="105" t="e">
        <f>VLOOKUP(C4196,#REF!, 2,FALSE)</f>
        <v>#REF!</v>
      </c>
      <c r="BP4196" s="52" t="s">
        <v>8966</v>
      </c>
      <c r="BQ4196" s="52" t="s">
        <v>849</v>
      </c>
      <c r="BR4196" s="52" t="s">
        <v>3429</v>
      </c>
      <c r="BX4196" s="52" t="s">
        <v>8966</v>
      </c>
      <c r="BY4196" s="52" t="s">
        <v>849</v>
      </c>
      <c r="BZ4196" s="52" t="s">
        <v>3429</v>
      </c>
    </row>
    <row r="4197" spans="54:78" x14ac:dyDescent="0.3">
      <c r="BB4197" s="105" t="e">
        <f>VLOOKUP(C4197,#REF!, 2,FALSE)</f>
        <v>#REF!</v>
      </c>
      <c r="BP4197" s="52" t="s">
        <v>8969</v>
      </c>
      <c r="BQ4197" s="52" t="s">
        <v>17035</v>
      </c>
      <c r="BR4197" s="52" t="s">
        <v>2993</v>
      </c>
      <c r="BX4197" s="52" t="s">
        <v>8969</v>
      </c>
      <c r="BY4197" s="52" t="s">
        <v>17035</v>
      </c>
      <c r="BZ4197" s="52" t="s">
        <v>2993</v>
      </c>
    </row>
    <row r="4198" spans="54:78" x14ac:dyDescent="0.3">
      <c r="BB4198" s="105" t="e">
        <f>VLOOKUP(C4198,#REF!, 2,FALSE)</f>
        <v>#REF!</v>
      </c>
      <c r="BP4198" s="52" t="s">
        <v>8971</v>
      </c>
      <c r="BQ4198" s="52" t="s">
        <v>17035</v>
      </c>
      <c r="BR4198" s="52" t="s">
        <v>705</v>
      </c>
      <c r="BX4198" s="52" t="s">
        <v>8971</v>
      </c>
      <c r="BY4198" s="52" t="s">
        <v>17035</v>
      </c>
      <c r="BZ4198" s="52" t="s">
        <v>705</v>
      </c>
    </row>
    <row r="4199" spans="54:78" x14ac:dyDescent="0.3">
      <c r="BB4199" s="105" t="e">
        <f>VLOOKUP(C4199,#REF!, 2,FALSE)</f>
        <v>#REF!</v>
      </c>
      <c r="BP4199" s="52" t="s">
        <v>8972</v>
      </c>
      <c r="BQ4199" s="52" t="s">
        <v>17035</v>
      </c>
      <c r="BR4199" s="52" t="s">
        <v>4767</v>
      </c>
      <c r="BX4199" s="52" t="s">
        <v>8972</v>
      </c>
      <c r="BY4199" s="52" t="s">
        <v>17035</v>
      </c>
      <c r="BZ4199" s="52" t="s">
        <v>4767</v>
      </c>
    </row>
    <row r="4200" spans="54:78" x14ac:dyDescent="0.3">
      <c r="BB4200" s="105" t="e">
        <f>VLOOKUP(C4200,#REF!, 2,FALSE)</f>
        <v>#REF!</v>
      </c>
      <c r="BP4200" s="52" t="s">
        <v>8973</v>
      </c>
      <c r="BQ4200" s="52" t="s">
        <v>17035</v>
      </c>
      <c r="BR4200" s="52" t="s">
        <v>2993</v>
      </c>
      <c r="BX4200" s="52" t="s">
        <v>8973</v>
      </c>
      <c r="BY4200" s="52" t="s">
        <v>17035</v>
      </c>
      <c r="BZ4200" s="52" t="s">
        <v>2993</v>
      </c>
    </row>
    <row r="4201" spans="54:78" x14ac:dyDescent="0.3">
      <c r="BB4201" s="105" t="e">
        <f>VLOOKUP(C4201,#REF!, 2,FALSE)</f>
        <v>#REF!</v>
      </c>
      <c r="BP4201" s="52" t="s">
        <v>8974</v>
      </c>
      <c r="BQ4201" s="52" t="s">
        <v>17035</v>
      </c>
      <c r="BR4201" s="52" t="s">
        <v>2993</v>
      </c>
      <c r="BX4201" s="52" t="s">
        <v>8974</v>
      </c>
      <c r="BY4201" s="52" t="s">
        <v>17035</v>
      </c>
      <c r="BZ4201" s="52" t="s">
        <v>2993</v>
      </c>
    </row>
    <row r="4202" spans="54:78" x14ac:dyDescent="0.3">
      <c r="BB4202" s="105" t="e">
        <f>VLOOKUP(C4202,#REF!, 2,FALSE)</f>
        <v>#REF!</v>
      </c>
      <c r="BP4202" s="52" t="s">
        <v>8975</v>
      </c>
      <c r="BQ4202" s="52" t="s">
        <v>17035</v>
      </c>
      <c r="BR4202" s="52" t="s">
        <v>2993</v>
      </c>
      <c r="BX4202" s="52" t="s">
        <v>8975</v>
      </c>
      <c r="BY4202" s="52" t="s">
        <v>17035</v>
      </c>
      <c r="BZ4202" s="52" t="s">
        <v>2993</v>
      </c>
    </row>
    <row r="4203" spans="54:78" x14ac:dyDescent="0.3">
      <c r="BB4203" s="105" t="e">
        <f>VLOOKUP(C4203,#REF!, 2,FALSE)</f>
        <v>#REF!</v>
      </c>
      <c r="BP4203" s="52" t="s">
        <v>1556</v>
      </c>
      <c r="BQ4203" s="52" t="s">
        <v>17035</v>
      </c>
      <c r="BR4203" s="52" t="s">
        <v>3358</v>
      </c>
      <c r="BX4203" s="52" t="s">
        <v>1556</v>
      </c>
      <c r="BY4203" s="52" t="s">
        <v>17035</v>
      </c>
      <c r="BZ4203" s="52" t="s">
        <v>3358</v>
      </c>
    </row>
    <row r="4204" spans="54:78" x14ac:dyDescent="0.3">
      <c r="BB4204" s="105" t="e">
        <f>VLOOKUP(C4204,#REF!, 2,FALSE)</f>
        <v>#REF!</v>
      </c>
      <c r="BP4204" s="52" t="s">
        <v>1561</v>
      </c>
      <c r="BQ4204" s="52" t="s">
        <v>17035</v>
      </c>
      <c r="BR4204" s="52" t="s">
        <v>2993</v>
      </c>
      <c r="BX4204" s="52" t="s">
        <v>1561</v>
      </c>
      <c r="BY4204" s="52" t="s">
        <v>17035</v>
      </c>
      <c r="BZ4204" s="52" t="s">
        <v>2993</v>
      </c>
    </row>
    <row r="4205" spans="54:78" x14ac:dyDescent="0.3">
      <c r="BB4205" s="105" t="e">
        <f>VLOOKUP(C4205,#REF!, 2,FALSE)</f>
        <v>#REF!</v>
      </c>
      <c r="BP4205" s="52" t="s">
        <v>8978</v>
      </c>
      <c r="BQ4205" s="52" t="s">
        <v>2993</v>
      </c>
      <c r="BR4205" s="52" t="s">
        <v>8980</v>
      </c>
      <c r="BX4205" s="52" t="s">
        <v>8978</v>
      </c>
      <c r="BY4205" s="52" t="s">
        <v>2993</v>
      </c>
      <c r="BZ4205" s="52" t="s">
        <v>8980</v>
      </c>
    </row>
    <row r="4206" spans="54:78" x14ac:dyDescent="0.3">
      <c r="BB4206" s="105" t="e">
        <f>VLOOKUP(C4206,#REF!, 2,FALSE)</f>
        <v>#REF!</v>
      </c>
      <c r="BP4206" s="52" t="s">
        <v>8981</v>
      </c>
      <c r="BQ4206" s="52" t="s">
        <v>2993</v>
      </c>
      <c r="BR4206" s="52" t="s">
        <v>2993</v>
      </c>
      <c r="BX4206" s="52" t="s">
        <v>8981</v>
      </c>
      <c r="BY4206" s="52" t="s">
        <v>2993</v>
      </c>
      <c r="BZ4206" s="52" t="s">
        <v>2993</v>
      </c>
    </row>
    <row r="4207" spans="54:78" x14ac:dyDescent="0.3">
      <c r="BB4207" s="105" t="e">
        <f>VLOOKUP(C4207,#REF!, 2,FALSE)</f>
        <v>#REF!</v>
      </c>
      <c r="BP4207" s="52" t="s">
        <v>8982</v>
      </c>
      <c r="BQ4207" s="52" t="s">
        <v>2993</v>
      </c>
      <c r="BR4207" s="52" t="s">
        <v>8983</v>
      </c>
      <c r="BX4207" s="52" t="s">
        <v>8982</v>
      </c>
      <c r="BY4207" s="52" t="s">
        <v>2993</v>
      </c>
      <c r="BZ4207" s="52" t="s">
        <v>8983</v>
      </c>
    </row>
    <row r="4208" spans="54:78" x14ac:dyDescent="0.3">
      <c r="BB4208" s="105" t="e">
        <f>VLOOKUP(C4208,#REF!, 2,FALSE)</f>
        <v>#REF!</v>
      </c>
      <c r="BP4208" s="52" t="s">
        <v>8984</v>
      </c>
      <c r="BQ4208" s="52" t="s">
        <v>2993</v>
      </c>
      <c r="BR4208" s="52" t="s">
        <v>2993</v>
      </c>
      <c r="BX4208" s="52" t="s">
        <v>8984</v>
      </c>
      <c r="BY4208" s="52" t="s">
        <v>2993</v>
      </c>
      <c r="BZ4208" s="52" t="s">
        <v>2993</v>
      </c>
    </row>
    <row r="4209" spans="54:78" x14ac:dyDescent="0.3">
      <c r="BB4209" s="105" t="e">
        <f>VLOOKUP(C4209,#REF!, 2,FALSE)</f>
        <v>#REF!</v>
      </c>
      <c r="BP4209" s="52" t="s">
        <v>8985</v>
      </c>
      <c r="BQ4209" s="52" t="s">
        <v>2993</v>
      </c>
      <c r="BR4209" s="52" t="s">
        <v>2993</v>
      </c>
      <c r="BX4209" s="52" t="s">
        <v>8985</v>
      </c>
      <c r="BY4209" s="52" t="s">
        <v>2993</v>
      </c>
      <c r="BZ4209" s="52" t="s">
        <v>2993</v>
      </c>
    </row>
    <row r="4210" spans="54:78" x14ac:dyDescent="0.3">
      <c r="BB4210" s="105" t="e">
        <f>VLOOKUP(C4210,#REF!, 2,FALSE)</f>
        <v>#REF!</v>
      </c>
      <c r="BP4210" s="52" t="s">
        <v>8986</v>
      </c>
      <c r="BQ4210" s="52" t="s">
        <v>2993</v>
      </c>
      <c r="BR4210" s="52" t="s">
        <v>8987</v>
      </c>
      <c r="BX4210" s="52" t="s">
        <v>8986</v>
      </c>
      <c r="BY4210" s="52" t="s">
        <v>2993</v>
      </c>
      <c r="BZ4210" s="52" t="s">
        <v>8987</v>
      </c>
    </row>
    <row r="4211" spans="54:78" x14ac:dyDescent="0.3">
      <c r="BB4211" s="105" t="e">
        <f>VLOOKUP(C4211,#REF!, 2,FALSE)</f>
        <v>#REF!</v>
      </c>
      <c r="BP4211" s="52" t="s">
        <v>8988</v>
      </c>
      <c r="BQ4211" s="52" t="s">
        <v>2993</v>
      </c>
      <c r="BR4211" s="52" t="s">
        <v>2993</v>
      </c>
      <c r="BX4211" s="52" t="s">
        <v>8988</v>
      </c>
      <c r="BY4211" s="52" t="s">
        <v>2993</v>
      </c>
      <c r="BZ4211" s="52" t="s">
        <v>2993</v>
      </c>
    </row>
    <row r="4212" spans="54:78" x14ac:dyDescent="0.3">
      <c r="BB4212" s="105" t="e">
        <f>VLOOKUP(C4212,#REF!, 2,FALSE)</f>
        <v>#REF!</v>
      </c>
      <c r="BP4212" s="52" t="s">
        <v>8989</v>
      </c>
      <c r="BQ4212" s="52" t="s">
        <v>2993</v>
      </c>
      <c r="BR4212" s="52" t="s">
        <v>8990</v>
      </c>
      <c r="BX4212" s="52" t="s">
        <v>8989</v>
      </c>
      <c r="BY4212" s="52" t="s">
        <v>2993</v>
      </c>
      <c r="BZ4212" s="52" t="s">
        <v>8990</v>
      </c>
    </row>
    <row r="4213" spans="54:78" x14ac:dyDescent="0.3">
      <c r="BB4213" s="105" t="e">
        <f>VLOOKUP(C4213,#REF!, 2,FALSE)</f>
        <v>#REF!</v>
      </c>
      <c r="BP4213" s="52" t="s">
        <v>1562</v>
      </c>
      <c r="BQ4213" s="52" t="s">
        <v>2993</v>
      </c>
      <c r="BR4213" s="52" t="s">
        <v>2993</v>
      </c>
      <c r="BX4213" s="52" t="s">
        <v>1562</v>
      </c>
      <c r="BY4213" s="52" t="s">
        <v>2993</v>
      </c>
      <c r="BZ4213" s="52" t="s">
        <v>2993</v>
      </c>
    </row>
    <row r="4214" spans="54:78" x14ac:dyDescent="0.3">
      <c r="BB4214" s="105" t="e">
        <f>VLOOKUP(C4214,#REF!, 2,FALSE)</f>
        <v>#REF!</v>
      </c>
      <c r="BP4214" s="52" t="s">
        <v>8991</v>
      </c>
      <c r="BQ4214" s="52" t="s">
        <v>2993</v>
      </c>
      <c r="BR4214" s="52" t="s">
        <v>2993</v>
      </c>
      <c r="BX4214" s="52" t="s">
        <v>8991</v>
      </c>
      <c r="BY4214" s="52" t="s">
        <v>2993</v>
      </c>
      <c r="BZ4214" s="52" t="s">
        <v>2993</v>
      </c>
    </row>
    <row r="4215" spans="54:78" x14ac:dyDescent="0.3">
      <c r="BB4215" s="105" t="e">
        <f>VLOOKUP(C4215,#REF!, 2,FALSE)</f>
        <v>#REF!</v>
      </c>
      <c r="BP4215" s="52" t="s">
        <v>1564</v>
      </c>
      <c r="BQ4215" s="52" t="s">
        <v>2993</v>
      </c>
      <c r="BR4215" s="52" t="s">
        <v>8992</v>
      </c>
      <c r="BX4215" s="52" t="s">
        <v>1564</v>
      </c>
      <c r="BY4215" s="52" t="s">
        <v>2993</v>
      </c>
      <c r="BZ4215" s="52" t="s">
        <v>8992</v>
      </c>
    </row>
    <row r="4216" spans="54:78" x14ac:dyDescent="0.3">
      <c r="BB4216" s="105" t="e">
        <f>VLOOKUP(C4216,#REF!, 2,FALSE)</f>
        <v>#REF!</v>
      </c>
      <c r="BP4216" s="52" t="s">
        <v>8993</v>
      </c>
      <c r="BQ4216" s="52" t="s">
        <v>2993</v>
      </c>
      <c r="BR4216" s="52" t="s">
        <v>2993</v>
      </c>
      <c r="BX4216" s="52" t="s">
        <v>8993</v>
      </c>
      <c r="BY4216" s="52" t="s">
        <v>2993</v>
      </c>
      <c r="BZ4216" s="52" t="s">
        <v>2993</v>
      </c>
    </row>
    <row r="4217" spans="54:78" x14ac:dyDescent="0.3">
      <c r="BB4217" s="105" t="e">
        <f>VLOOKUP(C4217,#REF!, 2,FALSE)</f>
        <v>#REF!</v>
      </c>
      <c r="BP4217" s="52" t="s">
        <v>8994</v>
      </c>
      <c r="BQ4217" s="52" t="s">
        <v>2993</v>
      </c>
      <c r="BR4217" s="52" t="s">
        <v>7641</v>
      </c>
      <c r="BX4217" s="52" t="s">
        <v>8994</v>
      </c>
      <c r="BY4217" s="52" t="s">
        <v>2993</v>
      </c>
      <c r="BZ4217" s="52" t="s">
        <v>7641</v>
      </c>
    </row>
    <row r="4218" spans="54:78" x14ac:dyDescent="0.3">
      <c r="BB4218" s="105" t="e">
        <f>VLOOKUP(C4218,#REF!, 2,FALSE)</f>
        <v>#REF!</v>
      </c>
      <c r="BP4218" s="52" t="s">
        <v>8995</v>
      </c>
      <c r="BQ4218" s="52" t="s">
        <v>2993</v>
      </c>
      <c r="BR4218" s="52" t="s">
        <v>8996</v>
      </c>
      <c r="BX4218" s="52" t="s">
        <v>8995</v>
      </c>
      <c r="BY4218" s="52" t="s">
        <v>2993</v>
      </c>
      <c r="BZ4218" s="52" t="s">
        <v>8996</v>
      </c>
    </row>
    <row r="4219" spans="54:78" x14ac:dyDescent="0.3">
      <c r="BB4219" s="105" t="e">
        <f>VLOOKUP(C4219,#REF!, 2,FALSE)</f>
        <v>#REF!</v>
      </c>
      <c r="BP4219" s="52" t="s">
        <v>8997</v>
      </c>
      <c r="BQ4219" s="52" t="s">
        <v>2993</v>
      </c>
      <c r="BR4219" s="52" t="s">
        <v>2433</v>
      </c>
      <c r="BX4219" s="52" t="s">
        <v>8997</v>
      </c>
      <c r="BY4219" s="52" t="s">
        <v>2993</v>
      </c>
      <c r="BZ4219" s="52" t="s">
        <v>2433</v>
      </c>
    </row>
    <row r="4220" spans="54:78" x14ac:dyDescent="0.3">
      <c r="BB4220" s="105" t="e">
        <f>VLOOKUP(C4220,#REF!, 2,FALSE)</f>
        <v>#REF!</v>
      </c>
      <c r="BP4220" s="52" t="s">
        <v>1565</v>
      </c>
      <c r="BQ4220" s="52" t="s">
        <v>2993</v>
      </c>
      <c r="BR4220" s="52" t="s">
        <v>8998</v>
      </c>
      <c r="BX4220" s="52" t="s">
        <v>1565</v>
      </c>
      <c r="BY4220" s="52" t="s">
        <v>2993</v>
      </c>
      <c r="BZ4220" s="52" t="s">
        <v>8998</v>
      </c>
    </row>
    <row r="4221" spans="54:78" x14ac:dyDescent="0.3">
      <c r="BB4221" s="105" t="e">
        <f>VLOOKUP(C4221,#REF!, 2,FALSE)</f>
        <v>#REF!</v>
      </c>
      <c r="BP4221" s="52" t="s">
        <v>8999</v>
      </c>
      <c r="BQ4221" s="52" t="s">
        <v>2993</v>
      </c>
      <c r="BR4221" s="52" t="s">
        <v>2993</v>
      </c>
      <c r="BX4221" s="52" t="s">
        <v>8999</v>
      </c>
      <c r="BY4221" s="52" t="s">
        <v>2993</v>
      </c>
      <c r="BZ4221" s="52" t="s">
        <v>2993</v>
      </c>
    </row>
    <row r="4222" spans="54:78" x14ac:dyDescent="0.3">
      <c r="BB4222" s="105" t="e">
        <f>VLOOKUP(C4222,#REF!, 2,FALSE)</f>
        <v>#REF!</v>
      </c>
      <c r="BP4222" s="52" t="s">
        <v>9000</v>
      </c>
      <c r="BQ4222" s="52" t="s">
        <v>783</v>
      </c>
      <c r="BR4222" s="52" t="s">
        <v>2993</v>
      </c>
      <c r="BX4222" s="52" t="s">
        <v>9000</v>
      </c>
      <c r="BY4222" s="52" t="s">
        <v>783</v>
      </c>
      <c r="BZ4222" s="52" t="s">
        <v>2993</v>
      </c>
    </row>
    <row r="4223" spans="54:78" x14ac:dyDescent="0.3">
      <c r="BB4223" s="105" t="e">
        <f>VLOOKUP(C4223,#REF!, 2,FALSE)</f>
        <v>#REF!</v>
      </c>
      <c r="BP4223" s="52" t="s">
        <v>9001</v>
      </c>
      <c r="BQ4223" s="52" t="s">
        <v>818</v>
      </c>
      <c r="BR4223" s="52" t="s">
        <v>2993</v>
      </c>
      <c r="BX4223" s="52" t="s">
        <v>9001</v>
      </c>
      <c r="BY4223" s="52" t="s">
        <v>818</v>
      </c>
      <c r="BZ4223" s="52" t="s">
        <v>2993</v>
      </c>
    </row>
    <row r="4224" spans="54:78" x14ac:dyDescent="0.3">
      <c r="BB4224" s="105" t="e">
        <f>VLOOKUP(C4224,#REF!, 2,FALSE)</f>
        <v>#REF!</v>
      </c>
      <c r="BP4224" s="52" t="s">
        <v>9002</v>
      </c>
      <c r="BQ4224" s="52" t="s">
        <v>743</v>
      </c>
      <c r="BR4224" s="52" t="s">
        <v>2993</v>
      </c>
      <c r="BX4224" s="52" t="s">
        <v>9002</v>
      </c>
      <c r="BY4224" s="52" t="s">
        <v>743</v>
      </c>
      <c r="BZ4224" s="52" t="s">
        <v>2993</v>
      </c>
    </row>
    <row r="4225" spans="54:78" x14ac:dyDescent="0.3">
      <c r="BB4225" s="105" t="e">
        <f>VLOOKUP(C4225,#REF!, 2,FALSE)</f>
        <v>#REF!</v>
      </c>
      <c r="BP4225" s="52" t="s">
        <v>9003</v>
      </c>
      <c r="BQ4225" s="52" t="s">
        <v>710</v>
      </c>
      <c r="BR4225" s="52" t="s">
        <v>2993</v>
      </c>
      <c r="BX4225" s="52" t="s">
        <v>9003</v>
      </c>
      <c r="BY4225" s="52" t="s">
        <v>710</v>
      </c>
      <c r="BZ4225" s="52" t="s">
        <v>2993</v>
      </c>
    </row>
    <row r="4226" spans="54:78" x14ac:dyDescent="0.3">
      <c r="BB4226" s="105" t="e">
        <f>VLOOKUP(C4226,#REF!, 2,FALSE)</f>
        <v>#REF!</v>
      </c>
      <c r="BP4226" s="52" t="s">
        <v>476</v>
      </c>
      <c r="BQ4226" s="52" t="s">
        <v>931</v>
      </c>
      <c r="BR4226" s="52" t="s">
        <v>3371</v>
      </c>
      <c r="BX4226" s="52" t="s">
        <v>476</v>
      </c>
      <c r="BY4226" s="52" t="s">
        <v>931</v>
      </c>
      <c r="BZ4226" s="52" t="s">
        <v>3371</v>
      </c>
    </row>
    <row r="4227" spans="54:78" x14ac:dyDescent="0.3">
      <c r="BB4227" s="105" t="e">
        <f>VLOOKUP(C4227,#REF!, 2,FALSE)</f>
        <v>#REF!</v>
      </c>
      <c r="BP4227" s="52" t="s">
        <v>9004</v>
      </c>
      <c r="BQ4227" s="52" t="s">
        <v>2993</v>
      </c>
      <c r="BR4227" s="52" t="s">
        <v>2993</v>
      </c>
      <c r="BX4227" s="52" t="s">
        <v>9004</v>
      </c>
      <c r="BY4227" s="52" t="s">
        <v>2993</v>
      </c>
      <c r="BZ4227" s="52" t="s">
        <v>2993</v>
      </c>
    </row>
    <row r="4228" spans="54:78" x14ac:dyDescent="0.3">
      <c r="BB4228" s="105" t="e">
        <f>VLOOKUP(C4228,#REF!, 2,FALSE)</f>
        <v>#REF!</v>
      </c>
      <c r="BP4228" s="52" t="s">
        <v>9005</v>
      </c>
      <c r="BQ4228" s="52" t="s">
        <v>811</v>
      </c>
      <c r="BR4228" s="52" t="s">
        <v>2993</v>
      </c>
      <c r="BX4228" s="52" t="s">
        <v>9005</v>
      </c>
      <c r="BY4228" s="52" t="s">
        <v>811</v>
      </c>
      <c r="BZ4228" s="52" t="s">
        <v>2993</v>
      </c>
    </row>
    <row r="4229" spans="54:78" x14ac:dyDescent="0.3">
      <c r="BB4229" s="105" t="e">
        <f>VLOOKUP(C4229,#REF!, 2,FALSE)</f>
        <v>#REF!</v>
      </c>
      <c r="BP4229" s="52" t="s">
        <v>468</v>
      </c>
      <c r="BQ4229" s="52" t="s">
        <v>1275</v>
      </c>
      <c r="BR4229" s="52" t="s">
        <v>732</v>
      </c>
      <c r="BX4229" s="52" t="s">
        <v>468</v>
      </c>
      <c r="BY4229" s="52" t="s">
        <v>1275</v>
      </c>
      <c r="BZ4229" s="52" t="s">
        <v>732</v>
      </c>
    </row>
    <row r="4230" spans="54:78" x14ac:dyDescent="0.3">
      <c r="BB4230" s="105" t="e">
        <f>VLOOKUP(C4230,#REF!, 2,FALSE)</f>
        <v>#REF!</v>
      </c>
      <c r="BP4230" s="52" t="s">
        <v>480</v>
      </c>
      <c r="BQ4230" s="52" t="s">
        <v>2993</v>
      </c>
      <c r="BR4230" s="52" t="s">
        <v>2993</v>
      </c>
      <c r="BX4230" s="52" t="s">
        <v>480</v>
      </c>
      <c r="BY4230" s="52" t="s">
        <v>2993</v>
      </c>
      <c r="BZ4230" s="52" t="s">
        <v>2993</v>
      </c>
    </row>
    <row r="4231" spans="54:78" x14ac:dyDescent="0.3">
      <c r="BB4231" s="105" t="e">
        <f>VLOOKUP(C4231,#REF!, 2,FALSE)</f>
        <v>#REF!</v>
      </c>
      <c r="BP4231" s="52" t="s">
        <v>9007</v>
      </c>
      <c r="BQ4231" s="52" t="s">
        <v>3019</v>
      </c>
      <c r="BR4231" s="52" t="s">
        <v>2993</v>
      </c>
      <c r="BX4231" s="52" t="s">
        <v>9007</v>
      </c>
      <c r="BY4231" s="52" t="s">
        <v>3019</v>
      </c>
      <c r="BZ4231" s="52" t="s">
        <v>2993</v>
      </c>
    </row>
    <row r="4232" spans="54:78" x14ac:dyDescent="0.3">
      <c r="BB4232" s="105" t="e">
        <f>VLOOKUP(C4232,#REF!, 2,FALSE)</f>
        <v>#REF!</v>
      </c>
      <c r="BP4232" s="52" t="s">
        <v>9009</v>
      </c>
      <c r="BQ4232" s="52" t="s">
        <v>1350</v>
      </c>
      <c r="BR4232" s="52" t="s">
        <v>8132</v>
      </c>
      <c r="BX4232" s="52" t="s">
        <v>9009</v>
      </c>
      <c r="BY4232" s="52" t="s">
        <v>1350</v>
      </c>
      <c r="BZ4232" s="52" t="s">
        <v>8132</v>
      </c>
    </row>
    <row r="4233" spans="54:78" x14ac:dyDescent="0.3">
      <c r="BB4233" s="105" t="e">
        <f>VLOOKUP(C4233,#REF!, 2,FALSE)</f>
        <v>#REF!</v>
      </c>
      <c r="BP4233" s="52" t="s">
        <v>9010</v>
      </c>
      <c r="BQ4233" s="52" t="s">
        <v>1350</v>
      </c>
      <c r="BR4233" s="52" t="s">
        <v>9011</v>
      </c>
      <c r="BX4233" s="52" t="s">
        <v>9010</v>
      </c>
      <c r="BY4233" s="52" t="s">
        <v>1350</v>
      </c>
      <c r="BZ4233" s="52" t="s">
        <v>9011</v>
      </c>
    </row>
    <row r="4234" spans="54:78" x14ac:dyDescent="0.3">
      <c r="BB4234" s="105" t="e">
        <f>VLOOKUP(C4234,#REF!, 2,FALSE)</f>
        <v>#REF!</v>
      </c>
      <c r="BP4234" s="52" t="s">
        <v>9012</v>
      </c>
      <c r="BQ4234" s="52" t="s">
        <v>1350</v>
      </c>
      <c r="BR4234" s="52" t="s">
        <v>2993</v>
      </c>
      <c r="BX4234" s="52" t="s">
        <v>9012</v>
      </c>
      <c r="BY4234" s="52" t="s">
        <v>1350</v>
      </c>
      <c r="BZ4234" s="52" t="s">
        <v>2993</v>
      </c>
    </row>
    <row r="4235" spans="54:78" x14ac:dyDescent="0.3">
      <c r="BB4235" s="105" t="e">
        <f>VLOOKUP(C4235,#REF!, 2,FALSE)</f>
        <v>#REF!</v>
      </c>
      <c r="BP4235" s="52" t="s">
        <v>9013</v>
      </c>
      <c r="BQ4235" s="52" t="s">
        <v>3276</v>
      </c>
      <c r="BR4235" s="52" t="s">
        <v>2993</v>
      </c>
      <c r="BX4235" s="52" t="s">
        <v>9013</v>
      </c>
      <c r="BY4235" s="52" t="s">
        <v>3276</v>
      </c>
      <c r="BZ4235" s="52" t="s">
        <v>2993</v>
      </c>
    </row>
    <row r="4236" spans="54:78" x14ac:dyDescent="0.3">
      <c r="BB4236" s="105" t="e">
        <f>VLOOKUP(C4236,#REF!, 2,FALSE)</f>
        <v>#REF!</v>
      </c>
      <c r="BP4236" s="52" t="s">
        <v>9014</v>
      </c>
      <c r="BQ4236" s="52" t="s">
        <v>3019</v>
      </c>
      <c r="BR4236" s="52" t="s">
        <v>2993</v>
      </c>
      <c r="BX4236" s="52" t="s">
        <v>9014</v>
      </c>
      <c r="BY4236" s="52" t="s">
        <v>3019</v>
      </c>
      <c r="BZ4236" s="52" t="s">
        <v>2993</v>
      </c>
    </row>
    <row r="4237" spans="54:78" x14ac:dyDescent="0.3">
      <c r="BB4237" s="105" t="e">
        <f>VLOOKUP(C4237,#REF!, 2,FALSE)</f>
        <v>#REF!</v>
      </c>
      <c r="BP4237" s="52" t="s">
        <v>9015</v>
      </c>
      <c r="BQ4237" s="52" t="s">
        <v>3016</v>
      </c>
      <c r="BR4237" s="52" t="s">
        <v>7542</v>
      </c>
      <c r="BX4237" s="52" t="s">
        <v>9015</v>
      </c>
      <c r="BY4237" s="52" t="s">
        <v>3016</v>
      </c>
      <c r="BZ4237" s="52" t="s">
        <v>7542</v>
      </c>
    </row>
    <row r="4238" spans="54:78" x14ac:dyDescent="0.3">
      <c r="BB4238" s="105" t="e">
        <f>VLOOKUP(C4238,#REF!, 2,FALSE)</f>
        <v>#REF!</v>
      </c>
      <c r="BP4238" s="52" t="s">
        <v>9016</v>
      </c>
      <c r="BQ4238" s="52" t="s">
        <v>3059</v>
      </c>
      <c r="BR4238" s="52" t="s">
        <v>9017</v>
      </c>
      <c r="BX4238" s="52" t="s">
        <v>9016</v>
      </c>
      <c r="BY4238" s="52" t="s">
        <v>3059</v>
      </c>
      <c r="BZ4238" s="52" t="s">
        <v>9017</v>
      </c>
    </row>
    <row r="4239" spans="54:78" x14ac:dyDescent="0.3">
      <c r="BB4239" s="105" t="e">
        <f>VLOOKUP(C4239,#REF!, 2,FALSE)</f>
        <v>#REF!</v>
      </c>
      <c r="BP4239" s="52" t="s">
        <v>9018</v>
      </c>
      <c r="BQ4239" s="52" t="s">
        <v>3059</v>
      </c>
      <c r="BR4239" s="52" t="s">
        <v>9019</v>
      </c>
      <c r="BX4239" s="52" t="s">
        <v>9018</v>
      </c>
      <c r="BY4239" s="52" t="s">
        <v>3059</v>
      </c>
      <c r="BZ4239" s="52" t="s">
        <v>9019</v>
      </c>
    </row>
    <row r="4240" spans="54:78" x14ac:dyDescent="0.3">
      <c r="BB4240" s="105" t="e">
        <f>VLOOKUP(C4240,#REF!, 2,FALSE)</f>
        <v>#REF!</v>
      </c>
      <c r="BP4240" s="52" t="s">
        <v>9020</v>
      </c>
      <c r="BQ4240" s="52" t="s">
        <v>3059</v>
      </c>
      <c r="BR4240" s="52" t="s">
        <v>9021</v>
      </c>
      <c r="BX4240" s="52" t="s">
        <v>9020</v>
      </c>
      <c r="BY4240" s="52" t="s">
        <v>3059</v>
      </c>
      <c r="BZ4240" s="52" t="s">
        <v>9021</v>
      </c>
    </row>
    <row r="4241" spans="54:78" x14ac:dyDescent="0.3">
      <c r="BB4241" s="105" t="e">
        <f>VLOOKUP(C4241,#REF!, 2,FALSE)</f>
        <v>#REF!</v>
      </c>
      <c r="BP4241" s="52" t="s">
        <v>1566</v>
      </c>
      <c r="BQ4241" s="52" t="s">
        <v>3059</v>
      </c>
      <c r="BR4241" s="52" t="s">
        <v>9022</v>
      </c>
      <c r="BX4241" s="52" t="s">
        <v>1566</v>
      </c>
      <c r="BY4241" s="52" t="s">
        <v>3059</v>
      </c>
      <c r="BZ4241" s="52" t="s">
        <v>9022</v>
      </c>
    </row>
    <row r="4242" spans="54:78" x14ac:dyDescent="0.3">
      <c r="BB4242" s="105" t="e">
        <f>VLOOKUP(C4242,#REF!, 2,FALSE)</f>
        <v>#REF!</v>
      </c>
      <c r="BP4242" s="52" t="s">
        <v>1567</v>
      </c>
      <c r="BQ4242" s="52" t="s">
        <v>17035</v>
      </c>
      <c r="BR4242" s="52" t="s">
        <v>9023</v>
      </c>
      <c r="BX4242" s="52" t="s">
        <v>1567</v>
      </c>
      <c r="BY4242" s="52" t="s">
        <v>17035</v>
      </c>
      <c r="BZ4242" s="52" t="s">
        <v>9023</v>
      </c>
    </row>
    <row r="4243" spans="54:78" x14ac:dyDescent="0.3">
      <c r="BB4243" s="105" t="e">
        <f>VLOOKUP(C4243,#REF!, 2,FALSE)</f>
        <v>#REF!</v>
      </c>
      <c r="BP4243" s="52" t="s">
        <v>1568</v>
      </c>
      <c r="BQ4243" s="52" t="s">
        <v>3059</v>
      </c>
      <c r="BR4243" s="52" t="s">
        <v>9021</v>
      </c>
      <c r="BX4243" s="52" t="s">
        <v>1568</v>
      </c>
      <c r="BY4243" s="52" t="s">
        <v>3059</v>
      </c>
      <c r="BZ4243" s="52" t="s">
        <v>9021</v>
      </c>
    </row>
    <row r="4244" spans="54:78" x14ac:dyDescent="0.3">
      <c r="BB4244" s="105" t="e">
        <f>VLOOKUP(C4244,#REF!, 2,FALSE)</f>
        <v>#REF!</v>
      </c>
      <c r="BP4244" s="52" t="s">
        <v>9024</v>
      </c>
      <c r="BQ4244" s="52" t="s">
        <v>2988</v>
      </c>
      <c r="BR4244" s="52" t="s">
        <v>3807</v>
      </c>
      <c r="BX4244" s="52" t="s">
        <v>9024</v>
      </c>
      <c r="BY4244" s="52" t="s">
        <v>2988</v>
      </c>
      <c r="BZ4244" s="52" t="s">
        <v>3807</v>
      </c>
    </row>
    <row r="4245" spans="54:78" x14ac:dyDescent="0.3">
      <c r="BB4245" s="105" t="e">
        <f>VLOOKUP(C4245,#REF!, 2,FALSE)</f>
        <v>#REF!</v>
      </c>
      <c r="BP4245" s="52" t="s">
        <v>1569</v>
      </c>
      <c r="BQ4245" s="52" t="s">
        <v>3059</v>
      </c>
      <c r="BR4245" s="52" t="s">
        <v>1862</v>
      </c>
      <c r="BX4245" s="52" t="s">
        <v>1569</v>
      </c>
      <c r="BY4245" s="52" t="s">
        <v>3059</v>
      </c>
      <c r="BZ4245" s="52" t="s">
        <v>1862</v>
      </c>
    </row>
    <row r="4246" spans="54:78" x14ac:dyDescent="0.3">
      <c r="BB4246" s="105" t="e">
        <f>VLOOKUP(C4246,#REF!, 2,FALSE)</f>
        <v>#REF!</v>
      </c>
      <c r="BP4246" s="52" t="s">
        <v>1570</v>
      </c>
      <c r="BQ4246" s="52" t="s">
        <v>870</v>
      </c>
      <c r="BR4246" s="52" t="s">
        <v>9025</v>
      </c>
      <c r="BX4246" s="52" t="s">
        <v>1570</v>
      </c>
      <c r="BY4246" s="52" t="s">
        <v>870</v>
      </c>
      <c r="BZ4246" s="52" t="s">
        <v>9025</v>
      </c>
    </row>
    <row r="4247" spans="54:78" x14ac:dyDescent="0.3">
      <c r="BB4247" s="105" t="e">
        <f>VLOOKUP(C4247,#REF!, 2,FALSE)</f>
        <v>#REF!</v>
      </c>
      <c r="BP4247" s="52" t="s">
        <v>9026</v>
      </c>
      <c r="BQ4247" s="52" t="s">
        <v>712</v>
      </c>
      <c r="BR4247" s="52" t="s">
        <v>9027</v>
      </c>
      <c r="BX4247" s="52" t="s">
        <v>9026</v>
      </c>
      <c r="BY4247" s="52" t="s">
        <v>712</v>
      </c>
      <c r="BZ4247" s="52" t="s">
        <v>9027</v>
      </c>
    </row>
    <row r="4248" spans="54:78" x14ac:dyDescent="0.3">
      <c r="BB4248" s="105" t="e">
        <f>VLOOKUP(C4248,#REF!, 2,FALSE)</f>
        <v>#REF!</v>
      </c>
      <c r="BP4248" s="52" t="s">
        <v>9028</v>
      </c>
      <c r="BQ4248" s="52" t="s">
        <v>672</v>
      </c>
      <c r="BR4248" s="52" t="s">
        <v>8407</v>
      </c>
      <c r="BX4248" s="52" t="s">
        <v>9028</v>
      </c>
      <c r="BY4248" s="52" t="s">
        <v>672</v>
      </c>
      <c r="BZ4248" s="52" t="s">
        <v>8407</v>
      </c>
    </row>
    <row r="4249" spans="54:78" x14ac:dyDescent="0.3">
      <c r="BB4249" s="105" t="e">
        <f>VLOOKUP(C4249,#REF!, 2,FALSE)</f>
        <v>#REF!</v>
      </c>
      <c r="BP4249" s="52" t="s">
        <v>9029</v>
      </c>
      <c r="BQ4249" s="52" t="s">
        <v>17035</v>
      </c>
      <c r="BR4249" s="52" t="s">
        <v>5194</v>
      </c>
      <c r="BX4249" s="52" t="s">
        <v>9029</v>
      </c>
      <c r="BY4249" s="52" t="s">
        <v>17035</v>
      </c>
      <c r="BZ4249" s="52" t="s">
        <v>5194</v>
      </c>
    </row>
    <row r="4250" spans="54:78" x14ac:dyDescent="0.3">
      <c r="BB4250" s="105" t="e">
        <f>VLOOKUP(C4250,#REF!, 2,FALSE)</f>
        <v>#REF!</v>
      </c>
      <c r="BP4250" s="52" t="s">
        <v>9031</v>
      </c>
      <c r="BQ4250" s="52" t="s">
        <v>786</v>
      </c>
      <c r="BR4250" s="52" t="s">
        <v>9032</v>
      </c>
      <c r="BX4250" s="52" t="s">
        <v>9031</v>
      </c>
      <c r="BY4250" s="52" t="s">
        <v>786</v>
      </c>
      <c r="BZ4250" s="52" t="s">
        <v>9032</v>
      </c>
    </row>
    <row r="4251" spans="54:78" x14ac:dyDescent="0.3">
      <c r="BB4251" s="105" t="e">
        <f>VLOOKUP(C4251,#REF!, 2,FALSE)</f>
        <v>#REF!</v>
      </c>
      <c r="BP4251" s="52" t="s">
        <v>9033</v>
      </c>
      <c r="BQ4251" s="52" t="s">
        <v>786</v>
      </c>
      <c r="BR4251" s="52" t="s">
        <v>9034</v>
      </c>
      <c r="BX4251" s="52" t="s">
        <v>9033</v>
      </c>
      <c r="BY4251" s="52" t="s">
        <v>786</v>
      </c>
      <c r="BZ4251" s="52" t="s">
        <v>9034</v>
      </c>
    </row>
    <row r="4252" spans="54:78" x14ac:dyDescent="0.3">
      <c r="BB4252" s="105" t="e">
        <f>VLOOKUP(C4252,#REF!, 2,FALSE)</f>
        <v>#REF!</v>
      </c>
      <c r="BP4252" s="52" t="s">
        <v>9035</v>
      </c>
      <c r="BQ4252" s="52" t="s">
        <v>672</v>
      </c>
      <c r="BR4252" s="52" t="s">
        <v>9036</v>
      </c>
      <c r="BX4252" s="52" t="s">
        <v>9035</v>
      </c>
      <c r="BY4252" s="52" t="s">
        <v>672</v>
      </c>
      <c r="BZ4252" s="52" t="s">
        <v>9036</v>
      </c>
    </row>
    <row r="4253" spans="54:78" x14ac:dyDescent="0.3">
      <c r="BB4253" s="105" t="e">
        <f>VLOOKUP(C4253,#REF!, 2,FALSE)</f>
        <v>#REF!</v>
      </c>
      <c r="BP4253" s="52" t="s">
        <v>9038</v>
      </c>
      <c r="BQ4253" s="52" t="s">
        <v>3059</v>
      </c>
      <c r="BR4253" s="52" t="s">
        <v>8270</v>
      </c>
      <c r="BX4253" s="52" t="s">
        <v>9038</v>
      </c>
      <c r="BY4253" s="52" t="s">
        <v>3059</v>
      </c>
      <c r="BZ4253" s="52" t="s">
        <v>8270</v>
      </c>
    </row>
    <row r="4254" spans="54:78" x14ac:dyDescent="0.3">
      <c r="BB4254" s="105" t="e">
        <f>VLOOKUP(C4254,#REF!, 2,FALSE)</f>
        <v>#REF!</v>
      </c>
      <c r="BP4254" s="52" t="s">
        <v>9039</v>
      </c>
      <c r="BQ4254" s="52" t="s">
        <v>3016</v>
      </c>
      <c r="BR4254" s="52" t="s">
        <v>5652</v>
      </c>
      <c r="BX4254" s="52" t="s">
        <v>9039</v>
      </c>
      <c r="BY4254" s="52" t="s">
        <v>3016</v>
      </c>
      <c r="BZ4254" s="52" t="s">
        <v>5652</v>
      </c>
    </row>
    <row r="4255" spans="54:78" x14ac:dyDescent="0.3">
      <c r="BB4255" s="105" t="e">
        <f>VLOOKUP(C4255,#REF!, 2,FALSE)</f>
        <v>#REF!</v>
      </c>
      <c r="BP4255" s="52" t="s">
        <v>9042</v>
      </c>
      <c r="BQ4255" s="52" t="s">
        <v>743</v>
      </c>
      <c r="BR4255" s="52" t="s">
        <v>7860</v>
      </c>
      <c r="BX4255" s="52" t="s">
        <v>9042</v>
      </c>
      <c r="BY4255" s="52" t="s">
        <v>743</v>
      </c>
      <c r="BZ4255" s="52" t="s">
        <v>7860</v>
      </c>
    </row>
    <row r="4256" spans="54:78" x14ac:dyDescent="0.3">
      <c r="BB4256" s="105" t="e">
        <f>VLOOKUP(C4256,#REF!, 2,FALSE)</f>
        <v>#REF!</v>
      </c>
      <c r="BP4256" s="52" t="s">
        <v>9043</v>
      </c>
      <c r="BQ4256" s="52" t="s">
        <v>722</v>
      </c>
      <c r="BR4256" s="52" t="s">
        <v>1231</v>
      </c>
      <c r="BX4256" s="52" t="s">
        <v>9043</v>
      </c>
      <c r="BY4256" s="52" t="s">
        <v>722</v>
      </c>
      <c r="BZ4256" s="52" t="s">
        <v>1231</v>
      </c>
    </row>
    <row r="4257" spans="54:78" x14ac:dyDescent="0.3">
      <c r="BB4257" s="105" t="e">
        <f>VLOOKUP(C4257,#REF!, 2,FALSE)</f>
        <v>#REF!</v>
      </c>
      <c r="BP4257" s="52" t="s">
        <v>9044</v>
      </c>
      <c r="BQ4257" s="52" t="s">
        <v>722</v>
      </c>
      <c r="BR4257" s="52" t="s">
        <v>9045</v>
      </c>
      <c r="BX4257" s="52" t="s">
        <v>9044</v>
      </c>
      <c r="BY4257" s="52" t="s">
        <v>722</v>
      </c>
      <c r="BZ4257" s="52" t="s">
        <v>9045</v>
      </c>
    </row>
    <row r="4258" spans="54:78" x14ac:dyDescent="0.3">
      <c r="BB4258" s="105" t="e">
        <f>VLOOKUP(C4258,#REF!, 2,FALSE)</f>
        <v>#REF!</v>
      </c>
      <c r="BP4258" s="52" t="s">
        <v>9046</v>
      </c>
      <c r="BQ4258" s="52" t="s">
        <v>795</v>
      </c>
      <c r="BR4258" s="52" t="s">
        <v>4042</v>
      </c>
      <c r="BX4258" s="52" t="s">
        <v>9046</v>
      </c>
      <c r="BY4258" s="52" t="s">
        <v>795</v>
      </c>
      <c r="BZ4258" s="52" t="s">
        <v>4042</v>
      </c>
    </row>
    <row r="4259" spans="54:78" x14ac:dyDescent="0.3">
      <c r="BB4259" s="105" t="e">
        <f>VLOOKUP(C4259,#REF!, 2,FALSE)</f>
        <v>#REF!</v>
      </c>
      <c r="BP4259" s="52" t="s">
        <v>9047</v>
      </c>
      <c r="BQ4259" s="52" t="s">
        <v>617</v>
      </c>
      <c r="BR4259" s="52" t="s">
        <v>1074</v>
      </c>
      <c r="BX4259" s="52" t="s">
        <v>9047</v>
      </c>
      <c r="BY4259" s="52" t="s">
        <v>617</v>
      </c>
      <c r="BZ4259" s="52" t="s">
        <v>1074</v>
      </c>
    </row>
    <row r="4260" spans="54:78" x14ac:dyDescent="0.3">
      <c r="BB4260" s="105" t="e">
        <f>VLOOKUP(C4260,#REF!, 2,FALSE)</f>
        <v>#REF!</v>
      </c>
      <c r="BP4260" s="52" t="s">
        <v>9048</v>
      </c>
      <c r="BQ4260" s="52" t="s">
        <v>1021</v>
      </c>
      <c r="BR4260" s="52" t="s">
        <v>8348</v>
      </c>
      <c r="BX4260" s="52" t="s">
        <v>9048</v>
      </c>
      <c r="BY4260" s="52" t="s">
        <v>1021</v>
      </c>
      <c r="BZ4260" s="52" t="s">
        <v>8348</v>
      </c>
    </row>
    <row r="4261" spans="54:78" x14ac:dyDescent="0.3">
      <c r="BB4261" s="105" t="e">
        <f>VLOOKUP(C4261,#REF!, 2,FALSE)</f>
        <v>#REF!</v>
      </c>
      <c r="BP4261" s="52" t="s">
        <v>9049</v>
      </c>
      <c r="BQ4261" s="52" t="s">
        <v>786</v>
      </c>
      <c r="BR4261" s="52" t="s">
        <v>9051</v>
      </c>
      <c r="BX4261" s="52" t="s">
        <v>9049</v>
      </c>
      <c r="BY4261" s="52" t="s">
        <v>786</v>
      </c>
      <c r="BZ4261" s="52" t="s">
        <v>9051</v>
      </c>
    </row>
    <row r="4262" spans="54:78" x14ac:dyDescent="0.3">
      <c r="BB4262" s="105" t="e">
        <f>VLOOKUP(C4262,#REF!, 2,FALSE)</f>
        <v>#REF!</v>
      </c>
      <c r="BP4262" s="52" t="s">
        <v>9052</v>
      </c>
      <c r="BQ4262" s="52" t="s">
        <v>795</v>
      </c>
      <c r="BR4262" s="52" t="s">
        <v>8448</v>
      </c>
      <c r="BX4262" s="52" t="s">
        <v>9052</v>
      </c>
      <c r="BY4262" s="52" t="s">
        <v>795</v>
      </c>
      <c r="BZ4262" s="52" t="s">
        <v>8448</v>
      </c>
    </row>
    <row r="4263" spans="54:78" x14ac:dyDescent="0.3">
      <c r="BB4263" s="105" t="e">
        <f>VLOOKUP(C4263,#REF!, 2,FALSE)</f>
        <v>#REF!</v>
      </c>
      <c r="BP4263" s="52" t="s">
        <v>290</v>
      </c>
      <c r="BQ4263" s="52" t="s">
        <v>3059</v>
      </c>
      <c r="BR4263" s="52" t="s">
        <v>9053</v>
      </c>
      <c r="BX4263" s="52" t="s">
        <v>290</v>
      </c>
      <c r="BY4263" s="52" t="s">
        <v>3059</v>
      </c>
      <c r="BZ4263" s="52" t="s">
        <v>9053</v>
      </c>
    </row>
    <row r="4264" spans="54:78" x14ac:dyDescent="0.3">
      <c r="BB4264" s="105" t="e">
        <f>VLOOKUP(C4264,#REF!, 2,FALSE)</f>
        <v>#REF!</v>
      </c>
      <c r="BP4264" s="52" t="s">
        <v>9054</v>
      </c>
      <c r="BQ4264" s="52" t="s">
        <v>3059</v>
      </c>
      <c r="BR4264" s="52" t="s">
        <v>9055</v>
      </c>
      <c r="BX4264" s="52" t="s">
        <v>9054</v>
      </c>
      <c r="BY4264" s="52" t="s">
        <v>3059</v>
      </c>
      <c r="BZ4264" s="52" t="s">
        <v>9055</v>
      </c>
    </row>
    <row r="4265" spans="54:78" x14ac:dyDescent="0.3">
      <c r="BB4265" s="105" t="e">
        <f>VLOOKUP(C4265,#REF!, 2,FALSE)</f>
        <v>#REF!</v>
      </c>
      <c r="BP4265" s="52" t="s">
        <v>1571</v>
      </c>
      <c r="BQ4265" s="52" t="s">
        <v>3059</v>
      </c>
      <c r="BR4265" s="52" t="s">
        <v>8254</v>
      </c>
      <c r="BX4265" s="52" t="s">
        <v>1571</v>
      </c>
      <c r="BY4265" s="52" t="s">
        <v>3059</v>
      </c>
      <c r="BZ4265" s="52" t="s">
        <v>8254</v>
      </c>
    </row>
    <row r="4266" spans="54:78" x14ac:dyDescent="0.3">
      <c r="BB4266" s="105" t="e">
        <f>VLOOKUP(C4266,#REF!, 2,FALSE)</f>
        <v>#REF!</v>
      </c>
      <c r="BP4266" s="52" t="s">
        <v>9056</v>
      </c>
      <c r="BQ4266" s="52" t="s">
        <v>795</v>
      </c>
      <c r="BR4266" s="52" t="s">
        <v>5801</v>
      </c>
      <c r="BX4266" s="52" t="s">
        <v>9056</v>
      </c>
      <c r="BY4266" s="52" t="s">
        <v>795</v>
      </c>
      <c r="BZ4266" s="52" t="s">
        <v>5801</v>
      </c>
    </row>
    <row r="4267" spans="54:78" x14ac:dyDescent="0.3">
      <c r="BB4267" s="105" t="e">
        <f>VLOOKUP(C4267,#REF!, 2,FALSE)</f>
        <v>#REF!</v>
      </c>
      <c r="BP4267" s="52" t="s">
        <v>9057</v>
      </c>
      <c r="BQ4267" s="52" t="s">
        <v>795</v>
      </c>
      <c r="BR4267" s="52" t="s">
        <v>9058</v>
      </c>
      <c r="BX4267" s="52" t="s">
        <v>9057</v>
      </c>
      <c r="BY4267" s="52" t="s">
        <v>795</v>
      </c>
      <c r="BZ4267" s="52" t="s">
        <v>9058</v>
      </c>
    </row>
    <row r="4268" spans="54:78" x14ac:dyDescent="0.3">
      <c r="BB4268" s="105" t="e">
        <f>VLOOKUP(C4268,#REF!, 2,FALSE)</f>
        <v>#REF!</v>
      </c>
      <c r="BP4268" s="52" t="s">
        <v>9059</v>
      </c>
      <c r="BQ4268" s="52" t="s">
        <v>2988</v>
      </c>
      <c r="BR4268" s="52" t="s">
        <v>9061</v>
      </c>
      <c r="BX4268" s="52" t="s">
        <v>9059</v>
      </c>
      <c r="BY4268" s="52" t="s">
        <v>2988</v>
      </c>
      <c r="BZ4268" s="52" t="s">
        <v>9061</v>
      </c>
    </row>
    <row r="4269" spans="54:78" x14ac:dyDescent="0.3">
      <c r="BB4269" s="105" t="e">
        <f>VLOOKUP(C4269,#REF!, 2,FALSE)</f>
        <v>#REF!</v>
      </c>
      <c r="BP4269" s="52" t="s">
        <v>9063</v>
      </c>
      <c r="BQ4269" s="52" t="s">
        <v>3223</v>
      </c>
      <c r="BR4269" s="52" t="s">
        <v>9064</v>
      </c>
      <c r="BX4269" s="52" t="s">
        <v>9063</v>
      </c>
      <c r="BY4269" s="52" t="s">
        <v>3223</v>
      </c>
      <c r="BZ4269" s="52" t="s">
        <v>9064</v>
      </c>
    </row>
    <row r="4270" spans="54:78" x14ac:dyDescent="0.3">
      <c r="BB4270" s="105" t="e">
        <f>VLOOKUP(C4270,#REF!, 2,FALSE)</f>
        <v>#REF!</v>
      </c>
      <c r="BP4270" s="52" t="s">
        <v>9065</v>
      </c>
      <c r="BQ4270" s="52" t="s">
        <v>2988</v>
      </c>
      <c r="BR4270" s="52" t="s">
        <v>1612</v>
      </c>
      <c r="BX4270" s="52" t="s">
        <v>9065</v>
      </c>
      <c r="BY4270" s="52" t="s">
        <v>2988</v>
      </c>
      <c r="BZ4270" s="52" t="s">
        <v>1612</v>
      </c>
    </row>
    <row r="4271" spans="54:78" x14ac:dyDescent="0.3">
      <c r="BB4271" s="105" t="e">
        <f>VLOOKUP(C4271,#REF!, 2,FALSE)</f>
        <v>#REF!</v>
      </c>
      <c r="BP4271" s="52" t="s">
        <v>9066</v>
      </c>
      <c r="BQ4271" s="52" t="s">
        <v>1280</v>
      </c>
      <c r="BR4271" s="52" t="s">
        <v>6243</v>
      </c>
      <c r="BX4271" s="52" t="s">
        <v>9066</v>
      </c>
      <c r="BY4271" s="52" t="s">
        <v>1280</v>
      </c>
      <c r="BZ4271" s="52" t="s">
        <v>6243</v>
      </c>
    </row>
    <row r="4272" spans="54:78" x14ac:dyDescent="0.3">
      <c r="BB4272" s="105" t="e">
        <f>VLOOKUP(C4272,#REF!, 2,FALSE)</f>
        <v>#REF!</v>
      </c>
      <c r="BP4272" s="52" t="s">
        <v>9068</v>
      </c>
      <c r="BQ4272" s="52" t="s">
        <v>743</v>
      </c>
      <c r="BR4272" s="52" t="s">
        <v>2891</v>
      </c>
      <c r="BX4272" s="52" t="s">
        <v>9068</v>
      </c>
      <c r="BY4272" s="52" t="s">
        <v>743</v>
      </c>
      <c r="BZ4272" s="52" t="s">
        <v>2891</v>
      </c>
    </row>
    <row r="4273" spans="54:78" x14ac:dyDescent="0.3">
      <c r="BB4273" s="105" t="e">
        <f>VLOOKUP(C4273,#REF!, 2,FALSE)</f>
        <v>#REF!</v>
      </c>
      <c r="BP4273" s="52" t="s">
        <v>9070</v>
      </c>
      <c r="BQ4273" s="52" t="s">
        <v>622</v>
      </c>
      <c r="BR4273" s="52" t="s">
        <v>9037</v>
      </c>
      <c r="BX4273" s="52" t="s">
        <v>9070</v>
      </c>
      <c r="BY4273" s="52" t="s">
        <v>622</v>
      </c>
      <c r="BZ4273" s="52" t="s">
        <v>9037</v>
      </c>
    </row>
    <row r="4274" spans="54:78" x14ac:dyDescent="0.3">
      <c r="BB4274" s="105" t="e">
        <f>VLOOKUP(C4274,#REF!, 2,FALSE)</f>
        <v>#REF!</v>
      </c>
      <c r="BP4274" s="52" t="s">
        <v>9072</v>
      </c>
      <c r="BQ4274" s="52" t="s">
        <v>3059</v>
      </c>
      <c r="BR4274" s="52" t="s">
        <v>9073</v>
      </c>
      <c r="BX4274" s="52" t="s">
        <v>9072</v>
      </c>
      <c r="BY4274" s="52" t="s">
        <v>3059</v>
      </c>
      <c r="BZ4274" s="52" t="s">
        <v>9073</v>
      </c>
    </row>
    <row r="4275" spans="54:78" x14ac:dyDescent="0.3">
      <c r="BB4275" s="105" t="e">
        <f>VLOOKUP(C4275,#REF!, 2,FALSE)</f>
        <v>#REF!</v>
      </c>
      <c r="BP4275" s="52" t="s">
        <v>9074</v>
      </c>
      <c r="BQ4275" s="52" t="s">
        <v>712</v>
      </c>
      <c r="BR4275" s="52" t="s">
        <v>9075</v>
      </c>
      <c r="BX4275" s="52" t="s">
        <v>9074</v>
      </c>
      <c r="BY4275" s="52" t="s">
        <v>712</v>
      </c>
      <c r="BZ4275" s="52" t="s">
        <v>9075</v>
      </c>
    </row>
    <row r="4276" spans="54:78" x14ac:dyDescent="0.3">
      <c r="BB4276" s="105" t="e">
        <f>VLOOKUP(C4276,#REF!, 2,FALSE)</f>
        <v>#REF!</v>
      </c>
      <c r="BP4276" s="52" t="s">
        <v>9076</v>
      </c>
      <c r="BQ4276" s="52" t="s">
        <v>664</v>
      </c>
      <c r="BR4276" s="52" t="s">
        <v>6242</v>
      </c>
      <c r="BX4276" s="52" t="s">
        <v>9076</v>
      </c>
      <c r="BY4276" s="52" t="s">
        <v>664</v>
      </c>
      <c r="BZ4276" s="52" t="s">
        <v>6242</v>
      </c>
    </row>
    <row r="4277" spans="54:78" x14ac:dyDescent="0.3">
      <c r="BB4277" s="105" t="e">
        <f>VLOOKUP(C4277,#REF!, 2,FALSE)</f>
        <v>#REF!</v>
      </c>
      <c r="BP4277" s="52" t="s">
        <v>291</v>
      </c>
      <c r="BQ4277" s="52" t="s">
        <v>2988</v>
      </c>
      <c r="BR4277" s="52" t="s">
        <v>9077</v>
      </c>
      <c r="BX4277" s="52" t="s">
        <v>291</v>
      </c>
      <c r="BY4277" s="52" t="s">
        <v>2988</v>
      </c>
      <c r="BZ4277" s="52" t="s">
        <v>9077</v>
      </c>
    </row>
    <row r="4278" spans="54:78" x14ac:dyDescent="0.3">
      <c r="BB4278" s="105" t="e">
        <f>VLOOKUP(C4278,#REF!, 2,FALSE)</f>
        <v>#REF!</v>
      </c>
      <c r="BP4278" s="52" t="s">
        <v>9078</v>
      </c>
      <c r="BQ4278" s="52" t="s">
        <v>791</v>
      </c>
      <c r="BR4278" s="52" t="s">
        <v>9079</v>
      </c>
      <c r="BX4278" s="52" t="s">
        <v>9078</v>
      </c>
      <c r="BY4278" s="52" t="s">
        <v>791</v>
      </c>
      <c r="BZ4278" s="52" t="s">
        <v>9079</v>
      </c>
    </row>
    <row r="4279" spans="54:78" x14ac:dyDescent="0.3">
      <c r="BB4279" s="105" t="e">
        <f>VLOOKUP(C4279,#REF!, 2,FALSE)</f>
        <v>#REF!</v>
      </c>
      <c r="BP4279" s="52" t="s">
        <v>9080</v>
      </c>
      <c r="BQ4279" s="52" t="s">
        <v>743</v>
      </c>
      <c r="BR4279" s="52" t="s">
        <v>3553</v>
      </c>
      <c r="BX4279" s="52" t="s">
        <v>9080</v>
      </c>
      <c r="BY4279" s="52" t="s">
        <v>743</v>
      </c>
      <c r="BZ4279" s="52" t="s">
        <v>3553</v>
      </c>
    </row>
    <row r="4280" spans="54:78" x14ac:dyDescent="0.3">
      <c r="BB4280" s="105" t="e">
        <f>VLOOKUP(C4280,#REF!, 2,FALSE)</f>
        <v>#REF!</v>
      </c>
      <c r="BP4280" s="52" t="s">
        <v>9082</v>
      </c>
      <c r="BQ4280" s="52" t="s">
        <v>791</v>
      </c>
      <c r="BR4280" s="52" t="s">
        <v>705</v>
      </c>
      <c r="BX4280" s="52" t="s">
        <v>9082</v>
      </c>
      <c r="BY4280" s="52" t="s">
        <v>791</v>
      </c>
      <c r="BZ4280" s="52" t="s">
        <v>705</v>
      </c>
    </row>
    <row r="4281" spans="54:78" x14ac:dyDescent="0.3">
      <c r="BB4281" s="105" t="e">
        <f>VLOOKUP(C4281,#REF!, 2,FALSE)</f>
        <v>#REF!</v>
      </c>
      <c r="BP4281" s="52" t="s">
        <v>9083</v>
      </c>
      <c r="BQ4281" s="52" t="s">
        <v>669</v>
      </c>
      <c r="BR4281" s="52" t="s">
        <v>9084</v>
      </c>
      <c r="BX4281" s="52" t="s">
        <v>9083</v>
      </c>
      <c r="BY4281" s="52" t="s">
        <v>669</v>
      </c>
      <c r="BZ4281" s="52" t="s">
        <v>9084</v>
      </c>
    </row>
    <row r="4282" spans="54:78" x14ac:dyDescent="0.3">
      <c r="BB4282" s="105" t="e">
        <f>VLOOKUP(C4282,#REF!, 2,FALSE)</f>
        <v>#REF!</v>
      </c>
      <c r="BP4282" s="52" t="s">
        <v>303</v>
      </c>
      <c r="BQ4282" s="52" t="s">
        <v>795</v>
      </c>
      <c r="BR4282" s="52" t="s">
        <v>9084</v>
      </c>
      <c r="BX4282" s="52" t="s">
        <v>303</v>
      </c>
      <c r="BY4282" s="52" t="s">
        <v>795</v>
      </c>
      <c r="BZ4282" s="52" t="s">
        <v>9084</v>
      </c>
    </row>
    <row r="4283" spans="54:78" x14ac:dyDescent="0.3">
      <c r="BB4283" s="105" t="e">
        <f>VLOOKUP(C4283,#REF!, 2,FALSE)</f>
        <v>#REF!</v>
      </c>
      <c r="BP4283" s="52" t="s">
        <v>9085</v>
      </c>
      <c r="BQ4283" s="52" t="s">
        <v>818</v>
      </c>
      <c r="BR4283" s="52" t="s">
        <v>9084</v>
      </c>
      <c r="BX4283" s="52" t="s">
        <v>9085</v>
      </c>
      <c r="BY4283" s="52" t="s">
        <v>818</v>
      </c>
      <c r="BZ4283" s="52" t="s">
        <v>9084</v>
      </c>
    </row>
    <row r="4284" spans="54:78" x14ac:dyDescent="0.3">
      <c r="BB4284" s="105" t="e">
        <f>VLOOKUP(C4284,#REF!, 2,FALSE)</f>
        <v>#REF!</v>
      </c>
      <c r="BP4284" s="52" t="s">
        <v>9086</v>
      </c>
      <c r="BQ4284" s="52" t="s">
        <v>3059</v>
      </c>
      <c r="BR4284" s="52" t="s">
        <v>3941</v>
      </c>
      <c r="BX4284" s="52" t="s">
        <v>9086</v>
      </c>
      <c r="BY4284" s="52" t="s">
        <v>3059</v>
      </c>
      <c r="BZ4284" s="52" t="s">
        <v>3941</v>
      </c>
    </row>
    <row r="4285" spans="54:78" x14ac:dyDescent="0.3">
      <c r="BB4285" s="105" t="e">
        <f>VLOOKUP(C4285,#REF!, 2,FALSE)</f>
        <v>#REF!</v>
      </c>
      <c r="BP4285" s="52" t="s">
        <v>9087</v>
      </c>
      <c r="BQ4285" s="52" t="s">
        <v>743</v>
      </c>
      <c r="BR4285" s="52" t="s">
        <v>9088</v>
      </c>
      <c r="BX4285" s="52" t="s">
        <v>9087</v>
      </c>
      <c r="BY4285" s="52" t="s">
        <v>743</v>
      </c>
      <c r="BZ4285" s="52" t="s">
        <v>9088</v>
      </c>
    </row>
    <row r="4286" spans="54:78" x14ac:dyDescent="0.3">
      <c r="BB4286" s="105" t="e">
        <f>VLOOKUP(C4286,#REF!, 2,FALSE)</f>
        <v>#REF!</v>
      </c>
      <c r="BP4286" s="52" t="s">
        <v>9089</v>
      </c>
      <c r="BQ4286" s="52" t="s">
        <v>617</v>
      </c>
      <c r="BR4286" s="52" t="s">
        <v>2442</v>
      </c>
      <c r="BX4286" s="52" t="s">
        <v>9089</v>
      </c>
      <c r="BY4286" s="52" t="s">
        <v>617</v>
      </c>
      <c r="BZ4286" s="52" t="s">
        <v>2442</v>
      </c>
    </row>
    <row r="4287" spans="54:78" x14ac:dyDescent="0.3">
      <c r="BB4287" s="105" t="e">
        <f>VLOOKUP(C4287,#REF!, 2,FALSE)</f>
        <v>#REF!</v>
      </c>
      <c r="BP4287" s="52" t="s">
        <v>1572</v>
      </c>
      <c r="BQ4287" s="52" t="s">
        <v>3059</v>
      </c>
      <c r="BR4287" s="52" t="s">
        <v>2199</v>
      </c>
      <c r="BX4287" s="52" t="s">
        <v>1572</v>
      </c>
      <c r="BY4287" s="52" t="s">
        <v>3059</v>
      </c>
      <c r="BZ4287" s="52" t="s">
        <v>2199</v>
      </c>
    </row>
    <row r="4288" spans="54:78" x14ac:dyDescent="0.3">
      <c r="BB4288" s="105" t="e">
        <f>VLOOKUP(C4288,#REF!, 2,FALSE)</f>
        <v>#REF!</v>
      </c>
      <c r="BP4288" s="52" t="s">
        <v>9090</v>
      </c>
      <c r="BQ4288" s="52" t="s">
        <v>3059</v>
      </c>
      <c r="BR4288" s="52" t="s">
        <v>9091</v>
      </c>
      <c r="BX4288" s="52" t="s">
        <v>9090</v>
      </c>
      <c r="BY4288" s="52" t="s">
        <v>3059</v>
      </c>
      <c r="BZ4288" s="52" t="s">
        <v>9091</v>
      </c>
    </row>
    <row r="4289" spans="54:78" x14ac:dyDescent="0.3">
      <c r="BB4289" s="105" t="e">
        <f>VLOOKUP(C4289,#REF!, 2,FALSE)</f>
        <v>#REF!</v>
      </c>
      <c r="BP4289" s="52" t="s">
        <v>1573</v>
      </c>
      <c r="BQ4289" s="52" t="s">
        <v>811</v>
      </c>
      <c r="BR4289" s="52" t="s">
        <v>5272</v>
      </c>
      <c r="BX4289" s="52" t="s">
        <v>1573</v>
      </c>
      <c r="BY4289" s="52" t="s">
        <v>811</v>
      </c>
      <c r="BZ4289" s="52" t="s">
        <v>5272</v>
      </c>
    </row>
    <row r="4290" spans="54:78" x14ac:dyDescent="0.3">
      <c r="BB4290" s="105" t="e">
        <f>VLOOKUP(C4290,#REF!, 2,FALSE)</f>
        <v>#REF!</v>
      </c>
      <c r="BP4290" s="52" t="s">
        <v>9092</v>
      </c>
      <c r="BQ4290" s="52" t="s">
        <v>3059</v>
      </c>
      <c r="BR4290" s="52" t="s">
        <v>9093</v>
      </c>
      <c r="BX4290" s="52" t="s">
        <v>9092</v>
      </c>
      <c r="BY4290" s="52" t="s">
        <v>3059</v>
      </c>
      <c r="BZ4290" s="52" t="s">
        <v>9093</v>
      </c>
    </row>
    <row r="4291" spans="54:78" x14ac:dyDescent="0.3">
      <c r="BB4291" s="105" t="e">
        <f>VLOOKUP(C4291,#REF!, 2,FALSE)</f>
        <v>#REF!</v>
      </c>
      <c r="BP4291" s="52" t="s">
        <v>1574</v>
      </c>
      <c r="BQ4291" s="52" t="s">
        <v>643</v>
      </c>
      <c r="BR4291" s="52" t="s">
        <v>1621</v>
      </c>
      <c r="BX4291" s="52" t="s">
        <v>1574</v>
      </c>
      <c r="BY4291" s="52" t="s">
        <v>643</v>
      </c>
      <c r="BZ4291" s="52" t="s">
        <v>1621</v>
      </c>
    </row>
    <row r="4292" spans="54:78" x14ac:dyDescent="0.3">
      <c r="BB4292" s="105" t="e">
        <f>VLOOKUP(C4292,#REF!, 2,FALSE)</f>
        <v>#REF!</v>
      </c>
      <c r="BP4292" s="52" t="s">
        <v>9094</v>
      </c>
      <c r="BQ4292" s="52" t="s">
        <v>791</v>
      </c>
      <c r="BR4292" s="52" t="s">
        <v>9095</v>
      </c>
      <c r="BX4292" s="52" t="s">
        <v>9094</v>
      </c>
      <c r="BY4292" s="52" t="s">
        <v>791</v>
      </c>
      <c r="BZ4292" s="52" t="s">
        <v>9095</v>
      </c>
    </row>
    <row r="4293" spans="54:78" x14ac:dyDescent="0.3">
      <c r="BB4293" s="105" t="e">
        <f>VLOOKUP(C4293,#REF!, 2,FALSE)</f>
        <v>#REF!</v>
      </c>
      <c r="BP4293" s="52" t="s">
        <v>9096</v>
      </c>
      <c r="BQ4293" s="52" t="s">
        <v>791</v>
      </c>
      <c r="BR4293" s="52" t="s">
        <v>9097</v>
      </c>
      <c r="BX4293" s="52" t="s">
        <v>9096</v>
      </c>
      <c r="BY4293" s="52" t="s">
        <v>791</v>
      </c>
      <c r="BZ4293" s="52" t="s">
        <v>9097</v>
      </c>
    </row>
    <row r="4294" spans="54:78" x14ac:dyDescent="0.3">
      <c r="BB4294" s="105" t="e">
        <f>VLOOKUP(C4294,#REF!, 2,FALSE)</f>
        <v>#REF!</v>
      </c>
      <c r="BP4294" s="52" t="s">
        <v>1575</v>
      </c>
      <c r="BQ4294" s="52" t="s">
        <v>642</v>
      </c>
      <c r="BR4294" s="52" t="s">
        <v>6797</v>
      </c>
      <c r="BX4294" s="52" t="s">
        <v>1575</v>
      </c>
      <c r="BY4294" s="52" t="s">
        <v>642</v>
      </c>
      <c r="BZ4294" s="52" t="s">
        <v>6797</v>
      </c>
    </row>
    <row r="4295" spans="54:78" x14ac:dyDescent="0.3">
      <c r="BB4295" s="105" t="e">
        <f>VLOOKUP(C4295,#REF!, 2,FALSE)</f>
        <v>#REF!</v>
      </c>
      <c r="BP4295" s="52" t="s">
        <v>9099</v>
      </c>
      <c r="BQ4295" s="52" t="s">
        <v>3059</v>
      </c>
      <c r="BR4295" s="52" t="s">
        <v>9100</v>
      </c>
      <c r="BX4295" s="52" t="s">
        <v>9099</v>
      </c>
      <c r="BY4295" s="52" t="s">
        <v>3059</v>
      </c>
      <c r="BZ4295" s="52" t="s">
        <v>9100</v>
      </c>
    </row>
    <row r="4296" spans="54:78" x14ac:dyDescent="0.3">
      <c r="BB4296" s="105" t="e">
        <f>VLOOKUP(C4296,#REF!, 2,FALSE)</f>
        <v>#REF!</v>
      </c>
      <c r="BP4296" s="52" t="s">
        <v>9101</v>
      </c>
      <c r="BQ4296" s="52" t="s">
        <v>673</v>
      </c>
      <c r="BR4296" s="52" t="s">
        <v>9102</v>
      </c>
      <c r="BX4296" s="52" t="s">
        <v>9101</v>
      </c>
      <c r="BY4296" s="52" t="s">
        <v>673</v>
      </c>
      <c r="BZ4296" s="52" t="s">
        <v>9102</v>
      </c>
    </row>
    <row r="4297" spans="54:78" x14ac:dyDescent="0.3">
      <c r="BB4297" s="105" t="e">
        <f>VLOOKUP(C4297,#REF!, 2,FALSE)</f>
        <v>#REF!</v>
      </c>
      <c r="BP4297" s="52" t="s">
        <v>9103</v>
      </c>
      <c r="BQ4297" s="52" t="s">
        <v>1078</v>
      </c>
      <c r="BR4297" s="52" t="s">
        <v>705</v>
      </c>
      <c r="BX4297" s="52" t="s">
        <v>9103</v>
      </c>
      <c r="BY4297" s="52" t="s">
        <v>1078</v>
      </c>
      <c r="BZ4297" s="52" t="s">
        <v>705</v>
      </c>
    </row>
    <row r="4298" spans="54:78" x14ac:dyDescent="0.3">
      <c r="BB4298" s="105" t="e">
        <f>VLOOKUP(C4298,#REF!, 2,FALSE)</f>
        <v>#REF!</v>
      </c>
      <c r="BP4298" s="52" t="s">
        <v>9104</v>
      </c>
      <c r="BQ4298" s="52" t="s">
        <v>3059</v>
      </c>
      <c r="BR4298" s="52" t="s">
        <v>5593</v>
      </c>
      <c r="BX4298" s="52" t="s">
        <v>9104</v>
      </c>
      <c r="BY4298" s="52" t="s">
        <v>3059</v>
      </c>
      <c r="BZ4298" s="52" t="s">
        <v>5593</v>
      </c>
    </row>
    <row r="4299" spans="54:78" x14ac:dyDescent="0.3">
      <c r="BB4299" s="105" t="e">
        <f>VLOOKUP(C4299,#REF!, 2,FALSE)</f>
        <v>#REF!</v>
      </c>
      <c r="BP4299" s="52" t="s">
        <v>9105</v>
      </c>
      <c r="BQ4299" s="52" t="s">
        <v>1078</v>
      </c>
      <c r="BR4299" s="52" t="s">
        <v>1694</v>
      </c>
      <c r="BX4299" s="52" t="s">
        <v>9105</v>
      </c>
      <c r="BY4299" s="52" t="s">
        <v>1078</v>
      </c>
      <c r="BZ4299" s="52" t="s">
        <v>1694</v>
      </c>
    </row>
    <row r="4300" spans="54:78" x14ac:dyDescent="0.3">
      <c r="BB4300" s="105" t="e">
        <f>VLOOKUP(C4300,#REF!, 2,FALSE)</f>
        <v>#REF!</v>
      </c>
      <c r="BP4300" s="52" t="s">
        <v>293</v>
      </c>
      <c r="BQ4300" s="52" t="s">
        <v>619</v>
      </c>
      <c r="BR4300" s="52" t="s">
        <v>5910</v>
      </c>
      <c r="BX4300" s="52" t="s">
        <v>293</v>
      </c>
      <c r="BY4300" s="52" t="s">
        <v>619</v>
      </c>
      <c r="BZ4300" s="52" t="s">
        <v>5910</v>
      </c>
    </row>
    <row r="4301" spans="54:78" x14ac:dyDescent="0.3">
      <c r="BB4301" s="105" t="e">
        <f>VLOOKUP(C4301,#REF!, 2,FALSE)</f>
        <v>#REF!</v>
      </c>
      <c r="BP4301" s="52" t="s">
        <v>9106</v>
      </c>
      <c r="BQ4301" s="52" t="s">
        <v>738</v>
      </c>
      <c r="BR4301" s="52" t="s">
        <v>2507</v>
      </c>
      <c r="BX4301" s="52" t="s">
        <v>9106</v>
      </c>
      <c r="BY4301" s="52" t="s">
        <v>738</v>
      </c>
      <c r="BZ4301" s="52" t="s">
        <v>2507</v>
      </c>
    </row>
    <row r="4302" spans="54:78" x14ac:dyDescent="0.3">
      <c r="BB4302" s="105" t="e">
        <f>VLOOKUP(C4302,#REF!, 2,FALSE)</f>
        <v>#REF!</v>
      </c>
      <c r="BP4302" s="52" t="s">
        <v>1576</v>
      </c>
      <c r="BQ4302" s="52" t="s">
        <v>643</v>
      </c>
      <c r="BR4302" s="52" t="s">
        <v>5402</v>
      </c>
      <c r="BX4302" s="52" t="s">
        <v>1576</v>
      </c>
      <c r="BY4302" s="52" t="s">
        <v>643</v>
      </c>
      <c r="BZ4302" s="52" t="s">
        <v>5402</v>
      </c>
    </row>
    <row r="4303" spans="54:78" x14ac:dyDescent="0.3">
      <c r="BB4303" s="105" t="e">
        <f>VLOOKUP(C4303,#REF!, 2,FALSE)</f>
        <v>#REF!</v>
      </c>
      <c r="BP4303" s="52" t="s">
        <v>9108</v>
      </c>
      <c r="BQ4303" s="52" t="s">
        <v>669</v>
      </c>
      <c r="BR4303" s="52" t="s">
        <v>6998</v>
      </c>
      <c r="BX4303" s="52" t="s">
        <v>9108</v>
      </c>
      <c r="BY4303" s="52" t="s">
        <v>669</v>
      </c>
      <c r="BZ4303" s="52" t="s">
        <v>6998</v>
      </c>
    </row>
    <row r="4304" spans="54:78" x14ac:dyDescent="0.3">
      <c r="BB4304" s="105" t="e">
        <f>VLOOKUP(C4304,#REF!, 2,FALSE)</f>
        <v>#REF!</v>
      </c>
      <c r="BP4304" s="52" t="s">
        <v>9110</v>
      </c>
      <c r="BQ4304" s="52" t="s">
        <v>860</v>
      </c>
      <c r="BR4304" s="52" t="s">
        <v>8871</v>
      </c>
      <c r="BX4304" s="52" t="s">
        <v>9110</v>
      </c>
      <c r="BY4304" s="52" t="s">
        <v>860</v>
      </c>
      <c r="BZ4304" s="52" t="s">
        <v>8871</v>
      </c>
    </row>
    <row r="4305" spans="54:78" x14ac:dyDescent="0.3">
      <c r="BB4305" s="105" t="e">
        <f>VLOOKUP(C4305,#REF!, 2,FALSE)</f>
        <v>#REF!</v>
      </c>
      <c r="BP4305" s="52" t="s">
        <v>1577</v>
      </c>
      <c r="BQ4305" s="52" t="s">
        <v>3059</v>
      </c>
      <c r="BR4305" s="52" t="s">
        <v>798</v>
      </c>
      <c r="BX4305" s="52" t="s">
        <v>1577</v>
      </c>
      <c r="BY4305" s="52" t="s">
        <v>3059</v>
      </c>
      <c r="BZ4305" s="52" t="s">
        <v>798</v>
      </c>
    </row>
    <row r="4306" spans="54:78" x14ac:dyDescent="0.3">
      <c r="BB4306" s="105" t="e">
        <f>VLOOKUP(C4306,#REF!, 2,FALSE)</f>
        <v>#REF!</v>
      </c>
      <c r="BP4306" s="52" t="s">
        <v>9111</v>
      </c>
      <c r="BQ4306" s="52" t="s">
        <v>791</v>
      </c>
      <c r="BR4306" s="52" t="s">
        <v>6867</v>
      </c>
      <c r="BX4306" s="52" t="s">
        <v>9111</v>
      </c>
      <c r="BY4306" s="52" t="s">
        <v>791</v>
      </c>
      <c r="BZ4306" s="52" t="s">
        <v>6867</v>
      </c>
    </row>
    <row r="4307" spans="54:78" x14ac:dyDescent="0.3">
      <c r="BB4307" s="105" t="e">
        <f>VLOOKUP(C4307,#REF!, 2,FALSE)</f>
        <v>#REF!</v>
      </c>
      <c r="BP4307" s="52" t="s">
        <v>9112</v>
      </c>
      <c r="BQ4307" s="52" t="s">
        <v>643</v>
      </c>
      <c r="BR4307" s="52" t="s">
        <v>808</v>
      </c>
      <c r="BX4307" s="52" t="s">
        <v>9112</v>
      </c>
      <c r="BY4307" s="52" t="s">
        <v>643</v>
      </c>
      <c r="BZ4307" s="52" t="s">
        <v>808</v>
      </c>
    </row>
    <row r="4308" spans="54:78" x14ac:dyDescent="0.3">
      <c r="BB4308" s="105" t="e">
        <f>VLOOKUP(C4308,#REF!, 2,FALSE)</f>
        <v>#REF!</v>
      </c>
      <c r="BP4308" s="52" t="s">
        <v>1578</v>
      </c>
      <c r="BQ4308" s="52" t="s">
        <v>931</v>
      </c>
      <c r="BR4308" s="52" t="s">
        <v>7912</v>
      </c>
      <c r="BX4308" s="52" t="s">
        <v>1578</v>
      </c>
      <c r="BY4308" s="52" t="s">
        <v>931</v>
      </c>
      <c r="BZ4308" s="52" t="s">
        <v>7912</v>
      </c>
    </row>
    <row r="4309" spans="54:78" x14ac:dyDescent="0.3">
      <c r="BB4309" s="105" t="e">
        <f>VLOOKUP(C4309,#REF!, 2,FALSE)</f>
        <v>#REF!</v>
      </c>
      <c r="BP4309" s="52" t="s">
        <v>9113</v>
      </c>
      <c r="BQ4309" s="52" t="s">
        <v>818</v>
      </c>
      <c r="BR4309" s="52" t="s">
        <v>9114</v>
      </c>
      <c r="BX4309" s="52" t="s">
        <v>9113</v>
      </c>
      <c r="BY4309" s="52" t="s">
        <v>818</v>
      </c>
      <c r="BZ4309" s="52" t="s">
        <v>9114</v>
      </c>
    </row>
    <row r="4310" spans="54:78" x14ac:dyDescent="0.3">
      <c r="BB4310" s="105" t="e">
        <f>VLOOKUP(C4310,#REF!, 2,FALSE)</f>
        <v>#REF!</v>
      </c>
      <c r="BP4310" s="52" t="s">
        <v>9115</v>
      </c>
      <c r="BQ4310" s="52" t="s">
        <v>788</v>
      </c>
      <c r="BR4310" s="52" t="s">
        <v>7210</v>
      </c>
      <c r="BX4310" s="52" t="s">
        <v>9115</v>
      </c>
      <c r="BY4310" s="52" t="s">
        <v>788</v>
      </c>
      <c r="BZ4310" s="52" t="s">
        <v>7210</v>
      </c>
    </row>
    <row r="4311" spans="54:78" x14ac:dyDescent="0.3">
      <c r="BB4311" s="105" t="e">
        <f>VLOOKUP(C4311,#REF!, 2,FALSE)</f>
        <v>#REF!</v>
      </c>
      <c r="BP4311" s="52" t="s">
        <v>297</v>
      </c>
      <c r="BQ4311" s="52" t="s">
        <v>860</v>
      </c>
      <c r="BR4311" s="52" t="s">
        <v>9116</v>
      </c>
      <c r="BX4311" s="52" t="s">
        <v>297</v>
      </c>
      <c r="BY4311" s="52" t="s">
        <v>860</v>
      </c>
      <c r="BZ4311" s="52" t="s">
        <v>9116</v>
      </c>
    </row>
    <row r="4312" spans="54:78" x14ac:dyDescent="0.3">
      <c r="BB4312" s="105" t="e">
        <f>VLOOKUP(C4312,#REF!, 2,FALSE)</f>
        <v>#REF!</v>
      </c>
      <c r="BP4312" s="52" t="s">
        <v>9118</v>
      </c>
      <c r="BQ4312" s="52" t="s">
        <v>3059</v>
      </c>
      <c r="BR4312" s="52" t="s">
        <v>1393</v>
      </c>
      <c r="BX4312" s="52" t="s">
        <v>9118</v>
      </c>
      <c r="BY4312" s="52" t="s">
        <v>3059</v>
      </c>
      <c r="BZ4312" s="52" t="s">
        <v>1393</v>
      </c>
    </row>
    <row r="4313" spans="54:78" x14ac:dyDescent="0.3">
      <c r="BB4313" s="105" t="e">
        <f>VLOOKUP(C4313,#REF!, 2,FALSE)</f>
        <v>#REF!</v>
      </c>
      <c r="BP4313" s="52" t="s">
        <v>1579</v>
      </c>
      <c r="BQ4313" s="52" t="s">
        <v>931</v>
      </c>
      <c r="BR4313" s="52" t="s">
        <v>9034</v>
      </c>
      <c r="BX4313" s="52" t="s">
        <v>1579</v>
      </c>
      <c r="BY4313" s="52" t="s">
        <v>931</v>
      </c>
      <c r="BZ4313" s="52" t="s">
        <v>9034</v>
      </c>
    </row>
    <row r="4314" spans="54:78" x14ac:dyDescent="0.3">
      <c r="BB4314" s="105" t="e">
        <f>VLOOKUP(C4314,#REF!, 2,FALSE)</f>
        <v>#REF!</v>
      </c>
      <c r="BP4314" s="52" t="s">
        <v>9119</v>
      </c>
      <c r="BQ4314" s="52" t="s">
        <v>786</v>
      </c>
      <c r="BR4314" s="52" t="s">
        <v>9120</v>
      </c>
      <c r="BX4314" s="52" t="s">
        <v>9119</v>
      </c>
      <c r="BY4314" s="52" t="s">
        <v>786</v>
      </c>
      <c r="BZ4314" s="52" t="s">
        <v>9120</v>
      </c>
    </row>
    <row r="4315" spans="54:78" x14ac:dyDescent="0.3">
      <c r="BB4315" s="105" t="e">
        <f>VLOOKUP(C4315,#REF!, 2,FALSE)</f>
        <v>#REF!</v>
      </c>
      <c r="BP4315" s="52" t="s">
        <v>9121</v>
      </c>
      <c r="BQ4315" s="52" t="s">
        <v>3059</v>
      </c>
      <c r="BR4315" s="52" t="s">
        <v>7193</v>
      </c>
      <c r="BX4315" s="52" t="s">
        <v>9121</v>
      </c>
      <c r="BY4315" s="52" t="s">
        <v>3059</v>
      </c>
      <c r="BZ4315" s="52" t="s">
        <v>7193</v>
      </c>
    </row>
    <row r="4316" spans="54:78" x14ac:dyDescent="0.3">
      <c r="BB4316" s="105" t="e">
        <f>VLOOKUP(C4316,#REF!, 2,FALSE)</f>
        <v>#REF!</v>
      </c>
      <c r="BP4316" s="52" t="s">
        <v>9122</v>
      </c>
      <c r="BQ4316" s="52" t="s">
        <v>1350</v>
      </c>
      <c r="BR4316" s="52" t="s">
        <v>4265</v>
      </c>
      <c r="BX4316" s="52" t="s">
        <v>9122</v>
      </c>
      <c r="BY4316" s="52" t="s">
        <v>1350</v>
      </c>
      <c r="BZ4316" s="52" t="s">
        <v>4265</v>
      </c>
    </row>
    <row r="4317" spans="54:78" x14ac:dyDescent="0.3">
      <c r="BB4317" s="105" t="e">
        <f>VLOOKUP(C4317,#REF!, 2,FALSE)</f>
        <v>#REF!</v>
      </c>
      <c r="BP4317" s="52" t="s">
        <v>1580</v>
      </c>
      <c r="BQ4317" s="52" t="s">
        <v>791</v>
      </c>
      <c r="BR4317" s="52" t="s">
        <v>1168</v>
      </c>
      <c r="BX4317" s="52" t="s">
        <v>1580</v>
      </c>
      <c r="BY4317" s="52" t="s">
        <v>791</v>
      </c>
      <c r="BZ4317" s="52" t="s">
        <v>1168</v>
      </c>
    </row>
    <row r="4318" spans="54:78" x14ac:dyDescent="0.3">
      <c r="BB4318" s="105" t="e">
        <f>VLOOKUP(C4318,#REF!, 2,FALSE)</f>
        <v>#REF!</v>
      </c>
      <c r="BP4318" s="52" t="s">
        <v>9123</v>
      </c>
      <c r="BQ4318" s="52" t="s">
        <v>3103</v>
      </c>
      <c r="BR4318" s="52" t="s">
        <v>9124</v>
      </c>
      <c r="BX4318" s="52" t="s">
        <v>9123</v>
      </c>
      <c r="BY4318" s="52" t="s">
        <v>3103</v>
      </c>
      <c r="BZ4318" s="52" t="s">
        <v>9124</v>
      </c>
    </row>
    <row r="4319" spans="54:78" x14ac:dyDescent="0.3">
      <c r="BB4319" s="105" t="e">
        <f>VLOOKUP(C4319,#REF!, 2,FALSE)</f>
        <v>#REF!</v>
      </c>
      <c r="BP4319" s="52" t="s">
        <v>9125</v>
      </c>
      <c r="BQ4319" s="52" t="s">
        <v>3103</v>
      </c>
      <c r="BR4319" s="52" t="s">
        <v>9127</v>
      </c>
      <c r="BX4319" s="52" t="s">
        <v>9125</v>
      </c>
      <c r="BY4319" s="52" t="s">
        <v>3103</v>
      </c>
      <c r="BZ4319" s="52" t="s">
        <v>9127</v>
      </c>
    </row>
    <row r="4320" spans="54:78" x14ac:dyDescent="0.3">
      <c r="BB4320" s="105" t="e">
        <f>VLOOKUP(C4320,#REF!, 2,FALSE)</f>
        <v>#REF!</v>
      </c>
      <c r="BP4320" s="52" t="s">
        <v>9128</v>
      </c>
      <c r="BQ4320" s="52" t="s">
        <v>950</v>
      </c>
      <c r="BR4320" s="52" t="s">
        <v>9129</v>
      </c>
      <c r="BX4320" s="52" t="s">
        <v>9128</v>
      </c>
      <c r="BY4320" s="52" t="s">
        <v>950</v>
      </c>
      <c r="BZ4320" s="52" t="s">
        <v>9129</v>
      </c>
    </row>
    <row r="4321" spans="54:78" x14ac:dyDescent="0.3">
      <c r="BB4321" s="105" t="e">
        <f>VLOOKUP(C4321,#REF!, 2,FALSE)</f>
        <v>#REF!</v>
      </c>
      <c r="BP4321" s="52" t="s">
        <v>9131</v>
      </c>
      <c r="BQ4321" s="52" t="s">
        <v>3276</v>
      </c>
      <c r="BR4321" s="52" t="s">
        <v>7603</v>
      </c>
      <c r="BX4321" s="52" t="s">
        <v>9131</v>
      </c>
      <c r="BY4321" s="52" t="s">
        <v>3276</v>
      </c>
      <c r="BZ4321" s="52" t="s">
        <v>7603</v>
      </c>
    </row>
    <row r="4322" spans="54:78" x14ac:dyDescent="0.3">
      <c r="BB4322" s="105" t="e">
        <f>VLOOKUP(C4322,#REF!, 2,FALSE)</f>
        <v>#REF!</v>
      </c>
      <c r="BP4322" s="52" t="s">
        <v>9132</v>
      </c>
      <c r="BQ4322" s="52" t="s">
        <v>633</v>
      </c>
      <c r="BR4322" s="52" t="s">
        <v>5626</v>
      </c>
      <c r="BX4322" s="52" t="s">
        <v>9132</v>
      </c>
      <c r="BY4322" s="52" t="s">
        <v>633</v>
      </c>
      <c r="BZ4322" s="52" t="s">
        <v>5626</v>
      </c>
    </row>
    <row r="4323" spans="54:78" x14ac:dyDescent="0.3">
      <c r="BB4323" s="105" t="e">
        <f>VLOOKUP(C4323,#REF!, 2,FALSE)</f>
        <v>#REF!</v>
      </c>
      <c r="BP4323" s="52" t="s">
        <v>1581</v>
      </c>
      <c r="BQ4323" s="52" t="s">
        <v>645</v>
      </c>
      <c r="BR4323" s="52" t="s">
        <v>1290</v>
      </c>
      <c r="BX4323" s="52" t="s">
        <v>1581</v>
      </c>
      <c r="BY4323" s="52" t="s">
        <v>645</v>
      </c>
      <c r="BZ4323" s="52" t="s">
        <v>1290</v>
      </c>
    </row>
    <row r="4324" spans="54:78" x14ac:dyDescent="0.3">
      <c r="BB4324" s="105" t="e">
        <f>VLOOKUP(C4324,#REF!, 2,FALSE)</f>
        <v>#REF!</v>
      </c>
      <c r="BP4324" s="52" t="s">
        <v>1582</v>
      </c>
      <c r="BQ4324" s="52" t="s">
        <v>791</v>
      </c>
      <c r="BR4324" s="52" t="s">
        <v>9134</v>
      </c>
      <c r="BX4324" s="52" t="s">
        <v>1582</v>
      </c>
      <c r="BY4324" s="52" t="s">
        <v>791</v>
      </c>
      <c r="BZ4324" s="52" t="s">
        <v>9134</v>
      </c>
    </row>
    <row r="4325" spans="54:78" x14ac:dyDescent="0.3">
      <c r="BB4325" s="105" t="e">
        <f>VLOOKUP(C4325,#REF!, 2,FALSE)</f>
        <v>#REF!</v>
      </c>
      <c r="BP4325" s="52" t="s">
        <v>9135</v>
      </c>
      <c r="BQ4325" s="52" t="s">
        <v>3019</v>
      </c>
      <c r="BR4325" s="52" t="s">
        <v>9136</v>
      </c>
      <c r="BX4325" s="52" t="s">
        <v>9135</v>
      </c>
      <c r="BY4325" s="52" t="s">
        <v>3019</v>
      </c>
      <c r="BZ4325" s="52" t="s">
        <v>9136</v>
      </c>
    </row>
    <row r="4326" spans="54:78" x14ac:dyDescent="0.3">
      <c r="BB4326" s="105" t="e">
        <f>VLOOKUP(C4326,#REF!, 2,FALSE)</f>
        <v>#REF!</v>
      </c>
      <c r="BP4326" s="52" t="s">
        <v>9138</v>
      </c>
      <c r="BQ4326" s="52" t="s">
        <v>948</v>
      </c>
      <c r="BR4326" s="52" t="s">
        <v>9139</v>
      </c>
      <c r="BX4326" s="52" t="s">
        <v>9138</v>
      </c>
      <c r="BY4326" s="52" t="s">
        <v>948</v>
      </c>
      <c r="BZ4326" s="52" t="s">
        <v>9139</v>
      </c>
    </row>
    <row r="4327" spans="54:78" x14ac:dyDescent="0.3">
      <c r="BB4327" s="105" t="e">
        <f>VLOOKUP(C4327,#REF!, 2,FALSE)</f>
        <v>#REF!</v>
      </c>
      <c r="BP4327" s="52" t="s">
        <v>9140</v>
      </c>
      <c r="BQ4327" s="52" t="s">
        <v>818</v>
      </c>
      <c r="BR4327" s="52" t="s">
        <v>3561</v>
      </c>
      <c r="BX4327" s="52" t="s">
        <v>9140</v>
      </c>
      <c r="BY4327" s="52" t="s">
        <v>818</v>
      </c>
      <c r="BZ4327" s="52" t="s">
        <v>3561</v>
      </c>
    </row>
    <row r="4328" spans="54:78" x14ac:dyDescent="0.3">
      <c r="BB4328" s="105" t="e">
        <f>VLOOKUP(C4328,#REF!, 2,FALSE)</f>
        <v>#REF!</v>
      </c>
      <c r="BP4328" s="52" t="s">
        <v>9141</v>
      </c>
      <c r="BQ4328" s="52" t="s">
        <v>920</v>
      </c>
      <c r="BR4328" s="52" t="s">
        <v>5436</v>
      </c>
      <c r="BX4328" s="52" t="s">
        <v>9141</v>
      </c>
      <c r="BY4328" s="52" t="s">
        <v>920</v>
      </c>
      <c r="BZ4328" s="52" t="s">
        <v>5436</v>
      </c>
    </row>
    <row r="4329" spans="54:78" x14ac:dyDescent="0.3">
      <c r="BB4329" s="105" t="e">
        <f>VLOOKUP(C4329,#REF!, 2,FALSE)</f>
        <v>#REF!</v>
      </c>
      <c r="BP4329" s="52" t="s">
        <v>9143</v>
      </c>
      <c r="BQ4329" s="52" t="s">
        <v>3059</v>
      </c>
      <c r="BR4329" s="52" t="s">
        <v>5435</v>
      </c>
      <c r="BX4329" s="52" t="s">
        <v>9143</v>
      </c>
      <c r="BY4329" s="52" t="s">
        <v>3059</v>
      </c>
      <c r="BZ4329" s="52" t="s">
        <v>5435</v>
      </c>
    </row>
    <row r="4330" spans="54:78" x14ac:dyDescent="0.3">
      <c r="BB4330" s="105" t="e">
        <f>VLOOKUP(C4330,#REF!, 2,FALSE)</f>
        <v>#REF!</v>
      </c>
      <c r="BP4330" s="52" t="s">
        <v>9144</v>
      </c>
      <c r="BQ4330" s="52" t="s">
        <v>3059</v>
      </c>
      <c r="BR4330" s="52" t="s">
        <v>9145</v>
      </c>
      <c r="BX4330" s="52" t="s">
        <v>9144</v>
      </c>
      <c r="BY4330" s="52" t="s">
        <v>3059</v>
      </c>
      <c r="BZ4330" s="52" t="s">
        <v>9145</v>
      </c>
    </row>
    <row r="4331" spans="54:78" x14ac:dyDescent="0.3">
      <c r="BB4331" s="105" t="e">
        <f>VLOOKUP(C4331,#REF!, 2,FALSE)</f>
        <v>#REF!</v>
      </c>
      <c r="BP4331" s="52" t="s">
        <v>1583</v>
      </c>
      <c r="BQ4331" s="52" t="s">
        <v>619</v>
      </c>
      <c r="BR4331" s="52" t="s">
        <v>705</v>
      </c>
      <c r="BX4331" s="52" t="s">
        <v>1583</v>
      </c>
      <c r="BY4331" s="52" t="s">
        <v>619</v>
      </c>
      <c r="BZ4331" s="52" t="s">
        <v>705</v>
      </c>
    </row>
    <row r="4332" spans="54:78" x14ac:dyDescent="0.3">
      <c r="BB4332" s="105" t="e">
        <f>VLOOKUP(C4332,#REF!, 2,FALSE)</f>
        <v>#REF!</v>
      </c>
      <c r="BP4332" s="52" t="s">
        <v>9146</v>
      </c>
      <c r="BQ4332" s="52" t="s">
        <v>3059</v>
      </c>
      <c r="BR4332" s="52" t="s">
        <v>8731</v>
      </c>
      <c r="BX4332" s="52" t="s">
        <v>9146</v>
      </c>
      <c r="BY4332" s="52" t="s">
        <v>3059</v>
      </c>
      <c r="BZ4332" s="52" t="s">
        <v>8731</v>
      </c>
    </row>
    <row r="4333" spans="54:78" x14ac:dyDescent="0.3">
      <c r="BB4333" s="105" t="e">
        <f>VLOOKUP(C4333,#REF!, 2,FALSE)</f>
        <v>#REF!</v>
      </c>
      <c r="BP4333" s="52" t="s">
        <v>9147</v>
      </c>
      <c r="BQ4333" s="52" t="s">
        <v>643</v>
      </c>
      <c r="BR4333" s="52" t="s">
        <v>8457</v>
      </c>
      <c r="BX4333" s="52" t="s">
        <v>9147</v>
      </c>
      <c r="BY4333" s="52" t="s">
        <v>643</v>
      </c>
      <c r="BZ4333" s="52" t="s">
        <v>8457</v>
      </c>
    </row>
    <row r="4334" spans="54:78" x14ac:dyDescent="0.3">
      <c r="BB4334" s="105" t="e">
        <f>VLOOKUP(C4334,#REF!, 2,FALSE)</f>
        <v>#REF!</v>
      </c>
      <c r="BP4334" s="52" t="s">
        <v>9148</v>
      </c>
      <c r="BQ4334" s="52" t="s">
        <v>3019</v>
      </c>
      <c r="BR4334" s="52" t="s">
        <v>1059</v>
      </c>
      <c r="BX4334" s="52" t="s">
        <v>9148</v>
      </c>
      <c r="BY4334" s="52" t="s">
        <v>3019</v>
      </c>
      <c r="BZ4334" s="52" t="s">
        <v>1059</v>
      </c>
    </row>
    <row r="4335" spans="54:78" x14ac:dyDescent="0.3">
      <c r="BB4335" s="105" t="e">
        <f>VLOOKUP(C4335,#REF!, 2,FALSE)</f>
        <v>#REF!</v>
      </c>
      <c r="BP4335" s="52" t="s">
        <v>1584</v>
      </c>
      <c r="BQ4335" s="52" t="s">
        <v>805</v>
      </c>
      <c r="BR4335" s="52" t="s">
        <v>1797</v>
      </c>
      <c r="BX4335" s="52" t="s">
        <v>1584</v>
      </c>
      <c r="BY4335" s="52" t="s">
        <v>805</v>
      </c>
      <c r="BZ4335" s="52" t="s">
        <v>1797</v>
      </c>
    </row>
    <row r="4336" spans="54:78" x14ac:dyDescent="0.3">
      <c r="BB4336" s="105" t="e">
        <f>VLOOKUP(C4336,#REF!, 2,FALSE)</f>
        <v>#REF!</v>
      </c>
      <c r="BP4336" s="52" t="s">
        <v>9149</v>
      </c>
      <c r="BQ4336" s="52" t="s">
        <v>3019</v>
      </c>
      <c r="BR4336" s="52" t="s">
        <v>2404</v>
      </c>
      <c r="BX4336" s="52" t="s">
        <v>9149</v>
      </c>
      <c r="BY4336" s="52" t="s">
        <v>3019</v>
      </c>
      <c r="BZ4336" s="52" t="s">
        <v>2404</v>
      </c>
    </row>
    <row r="4337" spans="54:78" x14ac:dyDescent="0.3">
      <c r="BB4337" s="105" t="e">
        <f>VLOOKUP(C4337,#REF!, 2,FALSE)</f>
        <v>#REF!</v>
      </c>
      <c r="BP4337" s="52" t="s">
        <v>9152</v>
      </c>
      <c r="BQ4337" s="52" t="s">
        <v>3059</v>
      </c>
      <c r="BR4337" s="52" t="s">
        <v>9153</v>
      </c>
      <c r="BX4337" s="52" t="s">
        <v>9152</v>
      </c>
      <c r="BY4337" s="52" t="s">
        <v>3059</v>
      </c>
      <c r="BZ4337" s="52" t="s">
        <v>9153</v>
      </c>
    </row>
    <row r="4338" spans="54:78" x14ac:dyDescent="0.3">
      <c r="BB4338" s="105" t="e">
        <f>VLOOKUP(C4338,#REF!, 2,FALSE)</f>
        <v>#REF!</v>
      </c>
      <c r="BP4338" s="52" t="s">
        <v>1585</v>
      </c>
      <c r="BQ4338" s="52" t="s">
        <v>934</v>
      </c>
      <c r="BR4338" s="52" t="s">
        <v>7403</v>
      </c>
      <c r="BX4338" s="52" t="s">
        <v>1585</v>
      </c>
      <c r="BY4338" s="52" t="s">
        <v>934</v>
      </c>
      <c r="BZ4338" s="52" t="s">
        <v>7403</v>
      </c>
    </row>
    <row r="4339" spans="54:78" x14ac:dyDescent="0.3">
      <c r="BB4339" s="105" t="e">
        <f>VLOOKUP(C4339,#REF!, 2,FALSE)</f>
        <v>#REF!</v>
      </c>
      <c r="BP4339" s="52" t="s">
        <v>9154</v>
      </c>
      <c r="BQ4339" s="52" t="s">
        <v>3059</v>
      </c>
      <c r="BR4339" s="52" t="s">
        <v>9155</v>
      </c>
      <c r="BX4339" s="52" t="s">
        <v>9154</v>
      </c>
      <c r="BY4339" s="52" t="s">
        <v>3059</v>
      </c>
      <c r="BZ4339" s="52" t="s">
        <v>9155</v>
      </c>
    </row>
    <row r="4340" spans="54:78" x14ac:dyDescent="0.3">
      <c r="BB4340" s="105" t="e">
        <f>VLOOKUP(C4340,#REF!, 2,FALSE)</f>
        <v>#REF!</v>
      </c>
      <c r="BP4340" s="52" t="s">
        <v>9156</v>
      </c>
      <c r="BQ4340" s="52" t="s">
        <v>3059</v>
      </c>
      <c r="BR4340" s="52" t="s">
        <v>2714</v>
      </c>
      <c r="BX4340" s="52" t="s">
        <v>9156</v>
      </c>
      <c r="BY4340" s="52" t="s">
        <v>3059</v>
      </c>
      <c r="BZ4340" s="52" t="s">
        <v>2714</v>
      </c>
    </row>
    <row r="4341" spans="54:78" x14ac:dyDescent="0.3">
      <c r="BB4341" s="105" t="e">
        <f>VLOOKUP(C4341,#REF!, 2,FALSE)</f>
        <v>#REF!</v>
      </c>
      <c r="BP4341" s="52" t="s">
        <v>9157</v>
      </c>
      <c r="BQ4341" s="52" t="s">
        <v>664</v>
      </c>
      <c r="BR4341" s="52" t="s">
        <v>9127</v>
      </c>
      <c r="BX4341" s="52" t="s">
        <v>9157</v>
      </c>
      <c r="BY4341" s="52" t="s">
        <v>664</v>
      </c>
      <c r="BZ4341" s="52" t="s">
        <v>9127</v>
      </c>
    </row>
    <row r="4342" spans="54:78" x14ac:dyDescent="0.3">
      <c r="BB4342" s="105" t="e">
        <f>VLOOKUP(C4342,#REF!, 2,FALSE)</f>
        <v>#REF!</v>
      </c>
      <c r="BP4342" s="52" t="s">
        <v>9158</v>
      </c>
      <c r="BQ4342" s="52" t="s">
        <v>3276</v>
      </c>
      <c r="BR4342" s="52" t="s">
        <v>709</v>
      </c>
      <c r="BX4342" s="52" t="s">
        <v>9158</v>
      </c>
      <c r="BY4342" s="52" t="s">
        <v>3276</v>
      </c>
      <c r="BZ4342" s="52" t="s">
        <v>709</v>
      </c>
    </row>
    <row r="4343" spans="54:78" x14ac:dyDescent="0.3">
      <c r="BB4343" s="105" t="e">
        <f>VLOOKUP(C4343,#REF!, 2,FALSE)</f>
        <v>#REF!</v>
      </c>
      <c r="BP4343" s="52" t="s">
        <v>9159</v>
      </c>
      <c r="BQ4343" s="52" t="s">
        <v>618</v>
      </c>
      <c r="BR4343" s="52" t="s">
        <v>9102</v>
      </c>
      <c r="BX4343" s="52" t="s">
        <v>9159</v>
      </c>
      <c r="BY4343" s="52" t="s">
        <v>618</v>
      </c>
      <c r="BZ4343" s="52" t="s">
        <v>9102</v>
      </c>
    </row>
    <row r="4344" spans="54:78" x14ac:dyDescent="0.3">
      <c r="BB4344" s="105" t="e">
        <f>VLOOKUP(C4344,#REF!, 2,FALSE)</f>
        <v>#REF!</v>
      </c>
      <c r="BP4344" s="52" t="s">
        <v>1586</v>
      </c>
      <c r="BQ4344" s="52" t="s">
        <v>791</v>
      </c>
      <c r="BR4344" s="52" t="s">
        <v>2404</v>
      </c>
      <c r="BX4344" s="52" t="s">
        <v>1586</v>
      </c>
      <c r="BY4344" s="52" t="s">
        <v>791</v>
      </c>
      <c r="BZ4344" s="52" t="s">
        <v>2404</v>
      </c>
    </row>
    <row r="4345" spans="54:78" x14ac:dyDescent="0.3">
      <c r="BB4345" s="105" t="e">
        <f>VLOOKUP(C4345,#REF!, 2,FALSE)</f>
        <v>#REF!</v>
      </c>
      <c r="BP4345" s="52" t="s">
        <v>9160</v>
      </c>
      <c r="BQ4345" s="52" t="s">
        <v>779</v>
      </c>
      <c r="BR4345" s="52" t="s">
        <v>2882</v>
      </c>
      <c r="BX4345" s="52" t="s">
        <v>9160</v>
      </c>
      <c r="BY4345" s="52" t="s">
        <v>779</v>
      </c>
      <c r="BZ4345" s="52" t="s">
        <v>2882</v>
      </c>
    </row>
    <row r="4346" spans="54:78" x14ac:dyDescent="0.3">
      <c r="BB4346" s="105" t="e">
        <f>VLOOKUP(C4346,#REF!, 2,FALSE)</f>
        <v>#REF!</v>
      </c>
      <c r="BP4346" s="52" t="s">
        <v>9161</v>
      </c>
      <c r="BQ4346" s="52" t="s">
        <v>3059</v>
      </c>
      <c r="BR4346" s="52" t="s">
        <v>951</v>
      </c>
      <c r="BX4346" s="52" t="s">
        <v>9161</v>
      </c>
      <c r="BY4346" s="52" t="s">
        <v>3059</v>
      </c>
      <c r="BZ4346" s="52" t="s">
        <v>951</v>
      </c>
    </row>
    <row r="4347" spans="54:78" x14ac:dyDescent="0.3">
      <c r="BB4347" s="105" t="e">
        <f>VLOOKUP(C4347,#REF!, 2,FALSE)</f>
        <v>#REF!</v>
      </c>
      <c r="BP4347" s="52" t="s">
        <v>9163</v>
      </c>
      <c r="BQ4347" s="52" t="s">
        <v>3059</v>
      </c>
      <c r="BR4347" s="52" t="s">
        <v>9040</v>
      </c>
      <c r="BX4347" s="52" t="s">
        <v>9163</v>
      </c>
      <c r="BY4347" s="52" t="s">
        <v>3059</v>
      </c>
      <c r="BZ4347" s="52" t="s">
        <v>9040</v>
      </c>
    </row>
    <row r="4348" spans="54:78" x14ac:dyDescent="0.3">
      <c r="BB4348" s="105" t="e">
        <f>VLOOKUP(C4348,#REF!, 2,FALSE)</f>
        <v>#REF!</v>
      </c>
      <c r="BP4348" s="52" t="s">
        <v>1587</v>
      </c>
      <c r="BQ4348" s="52" t="s">
        <v>1275</v>
      </c>
      <c r="BR4348" s="52" t="s">
        <v>7603</v>
      </c>
      <c r="BX4348" s="52" t="s">
        <v>1587</v>
      </c>
      <c r="BY4348" s="52" t="s">
        <v>1275</v>
      </c>
      <c r="BZ4348" s="52" t="s">
        <v>7603</v>
      </c>
    </row>
    <row r="4349" spans="54:78" x14ac:dyDescent="0.3">
      <c r="BB4349" s="105" t="e">
        <f>VLOOKUP(C4349,#REF!, 2,FALSE)</f>
        <v>#REF!</v>
      </c>
      <c r="BP4349" s="52" t="s">
        <v>9164</v>
      </c>
      <c r="BQ4349" s="52" t="s">
        <v>779</v>
      </c>
      <c r="BR4349" s="52" t="s">
        <v>3561</v>
      </c>
      <c r="BX4349" s="52" t="s">
        <v>9164</v>
      </c>
      <c r="BY4349" s="52" t="s">
        <v>779</v>
      </c>
      <c r="BZ4349" s="52" t="s">
        <v>3561</v>
      </c>
    </row>
    <row r="4350" spans="54:78" x14ac:dyDescent="0.3">
      <c r="BB4350" s="105" t="e">
        <f>VLOOKUP(C4350,#REF!, 2,FALSE)</f>
        <v>#REF!</v>
      </c>
      <c r="BP4350" s="52" t="s">
        <v>9165</v>
      </c>
      <c r="BQ4350" s="52" t="s">
        <v>642</v>
      </c>
      <c r="BR4350" s="52" t="s">
        <v>6060</v>
      </c>
      <c r="BX4350" s="52" t="s">
        <v>9165</v>
      </c>
      <c r="BY4350" s="52" t="s">
        <v>642</v>
      </c>
      <c r="BZ4350" s="52" t="s">
        <v>6060</v>
      </c>
    </row>
    <row r="4351" spans="54:78" x14ac:dyDescent="0.3">
      <c r="BB4351" s="105" t="e">
        <f>VLOOKUP(C4351,#REF!, 2,FALSE)</f>
        <v>#REF!</v>
      </c>
      <c r="BP4351" s="52" t="s">
        <v>9166</v>
      </c>
      <c r="BQ4351" s="52" t="s">
        <v>1275</v>
      </c>
      <c r="BR4351" s="52" t="s">
        <v>2404</v>
      </c>
      <c r="BX4351" s="52" t="s">
        <v>9166</v>
      </c>
      <c r="BY4351" s="52" t="s">
        <v>1275</v>
      </c>
      <c r="BZ4351" s="52" t="s">
        <v>2404</v>
      </c>
    </row>
    <row r="4352" spans="54:78" x14ac:dyDescent="0.3">
      <c r="BB4352" s="105" t="e">
        <f>VLOOKUP(C4352,#REF!, 2,FALSE)</f>
        <v>#REF!</v>
      </c>
      <c r="BP4352" s="52" t="s">
        <v>9167</v>
      </c>
      <c r="BQ4352" s="52" t="s">
        <v>920</v>
      </c>
      <c r="BR4352" s="52" t="s">
        <v>9168</v>
      </c>
      <c r="BX4352" s="52" t="s">
        <v>9167</v>
      </c>
      <c r="BY4352" s="52" t="s">
        <v>920</v>
      </c>
      <c r="BZ4352" s="52" t="s">
        <v>9168</v>
      </c>
    </row>
    <row r="4353" spans="54:78" x14ac:dyDescent="0.3">
      <c r="BB4353" s="105" t="e">
        <f>VLOOKUP(C4353,#REF!, 2,FALSE)</f>
        <v>#REF!</v>
      </c>
      <c r="BP4353" s="52" t="s">
        <v>1588</v>
      </c>
      <c r="BQ4353" s="52" t="s">
        <v>1275</v>
      </c>
      <c r="BR4353" s="52" t="s">
        <v>2454</v>
      </c>
      <c r="BX4353" s="52" t="s">
        <v>1588</v>
      </c>
      <c r="BY4353" s="52" t="s">
        <v>1275</v>
      </c>
      <c r="BZ4353" s="52" t="s">
        <v>2454</v>
      </c>
    </row>
    <row r="4354" spans="54:78" x14ac:dyDescent="0.3">
      <c r="BB4354" s="105" t="e">
        <f>VLOOKUP(C4354,#REF!, 2,FALSE)</f>
        <v>#REF!</v>
      </c>
      <c r="BP4354" s="52" t="s">
        <v>9169</v>
      </c>
      <c r="BQ4354" s="52" t="s">
        <v>3059</v>
      </c>
      <c r="BR4354" s="52" t="s">
        <v>9170</v>
      </c>
      <c r="BX4354" s="52" t="s">
        <v>9169</v>
      </c>
      <c r="BY4354" s="52" t="s">
        <v>3059</v>
      </c>
      <c r="BZ4354" s="52" t="s">
        <v>9170</v>
      </c>
    </row>
    <row r="4355" spans="54:78" x14ac:dyDescent="0.3">
      <c r="BB4355" s="105" t="e">
        <f>VLOOKUP(C4355,#REF!, 2,FALSE)</f>
        <v>#REF!</v>
      </c>
      <c r="BP4355" s="52" t="s">
        <v>9171</v>
      </c>
      <c r="BQ4355" s="52" t="s">
        <v>622</v>
      </c>
      <c r="BR4355" s="52" t="s">
        <v>9172</v>
      </c>
      <c r="BX4355" s="52" t="s">
        <v>9171</v>
      </c>
      <c r="BY4355" s="52" t="s">
        <v>622</v>
      </c>
      <c r="BZ4355" s="52" t="s">
        <v>9172</v>
      </c>
    </row>
    <row r="4356" spans="54:78" x14ac:dyDescent="0.3">
      <c r="BB4356" s="105" t="e">
        <f>VLOOKUP(C4356,#REF!, 2,FALSE)</f>
        <v>#REF!</v>
      </c>
      <c r="BP4356" s="52" t="s">
        <v>9173</v>
      </c>
      <c r="BQ4356" s="52" t="s">
        <v>3059</v>
      </c>
      <c r="BR4356" s="52" t="s">
        <v>9175</v>
      </c>
      <c r="BX4356" s="52" t="s">
        <v>9173</v>
      </c>
      <c r="BY4356" s="52" t="s">
        <v>3059</v>
      </c>
      <c r="BZ4356" s="52" t="s">
        <v>9175</v>
      </c>
    </row>
    <row r="4357" spans="54:78" x14ac:dyDescent="0.3">
      <c r="BB4357" s="105" t="e">
        <f>VLOOKUP(C4357,#REF!, 2,FALSE)</f>
        <v>#REF!</v>
      </c>
      <c r="BP4357" s="52" t="s">
        <v>9176</v>
      </c>
      <c r="BQ4357" s="52" t="s">
        <v>3059</v>
      </c>
      <c r="BR4357" s="52" t="s">
        <v>928</v>
      </c>
      <c r="BX4357" s="52" t="s">
        <v>9176</v>
      </c>
      <c r="BY4357" s="52" t="s">
        <v>3059</v>
      </c>
      <c r="BZ4357" s="52" t="s">
        <v>928</v>
      </c>
    </row>
    <row r="4358" spans="54:78" x14ac:dyDescent="0.3">
      <c r="BB4358" s="105" t="e">
        <f>VLOOKUP(C4358,#REF!, 2,FALSE)</f>
        <v>#REF!</v>
      </c>
      <c r="BP4358" s="52" t="s">
        <v>295</v>
      </c>
      <c r="BQ4358" s="52" t="s">
        <v>3059</v>
      </c>
      <c r="BR4358" s="52" t="s">
        <v>2063</v>
      </c>
      <c r="BX4358" s="52" t="s">
        <v>295</v>
      </c>
      <c r="BY4358" s="52" t="s">
        <v>3059</v>
      </c>
      <c r="BZ4358" s="52" t="s">
        <v>2063</v>
      </c>
    </row>
    <row r="4359" spans="54:78" x14ac:dyDescent="0.3">
      <c r="BB4359" s="105" t="e">
        <f>VLOOKUP(C4359,#REF!, 2,FALSE)</f>
        <v>#REF!</v>
      </c>
      <c r="BP4359" s="52" t="s">
        <v>9177</v>
      </c>
      <c r="BQ4359" s="52" t="s">
        <v>3059</v>
      </c>
      <c r="BR4359" s="52" t="s">
        <v>8869</v>
      </c>
      <c r="BX4359" s="52" t="s">
        <v>9177</v>
      </c>
      <c r="BY4359" s="52" t="s">
        <v>3059</v>
      </c>
      <c r="BZ4359" s="52" t="s">
        <v>8869</v>
      </c>
    </row>
    <row r="4360" spans="54:78" x14ac:dyDescent="0.3">
      <c r="BB4360" s="105" t="e">
        <f>VLOOKUP(C4360,#REF!, 2,FALSE)</f>
        <v>#REF!</v>
      </c>
      <c r="BP4360" s="52" t="s">
        <v>9178</v>
      </c>
      <c r="BQ4360" s="52" t="s">
        <v>3059</v>
      </c>
      <c r="BR4360" s="52" t="s">
        <v>9180</v>
      </c>
      <c r="BX4360" s="52" t="s">
        <v>9178</v>
      </c>
      <c r="BY4360" s="52" t="s">
        <v>3059</v>
      </c>
      <c r="BZ4360" s="52" t="s">
        <v>9180</v>
      </c>
    </row>
    <row r="4361" spans="54:78" x14ac:dyDescent="0.3">
      <c r="BB4361" s="105" t="e">
        <f>VLOOKUP(C4361,#REF!, 2,FALSE)</f>
        <v>#REF!</v>
      </c>
      <c r="BP4361" s="52" t="s">
        <v>9181</v>
      </c>
      <c r="BQ4361" s="52" t="s">
        <v>3059</v>
      </c>
      <c r="BR4361" s="52" t="s">
        <v>6144</v>
      </c>
      <c r="BX4361" s="52" t="s">
        <v>9181</v>
      </c>
      <c r="BY4361" s="52" t="s">
        <v>3059</v>
      </c>
      <c r="BZ4361" s="52" t="s">
        <v>6144</v>
      </c>
    </row>
    <row r="4362" spans="54:78" x14ac:dyDescent="0.3">
      <c r="BB4362" s="105" t="e">
        <f>VLOOKUP(C4362,#REF!, 2,FALSE)</f>
        <v>#REF!</v>
      </c>
      <c r="BP4362" s="52" t="s">
        <v>9182</v>
      </c>
      <c r="BQ4362" s="52" t="s">
        <v>628</v>
      </c>
      <c r="BR4362" s="52" t="s">
        <v>9183</v>
      </c>
      <c r="BX4362" s="52" t="s">
        <v>9182</v>
      </c>
      <c r="BY4362" s="52" t="s">
        <v>628</v>
      </c>
      <c r="BZ4362" s="52" t="s">
        <v>9183</v>
      </c>
    </row>
    <row r="4363" spans="54:78" x14ac:dyDescent="0.3">
      <c r="BB4363" s="105" t="e">
        <f>VLOOKUP(C4363,#REF!, 2,FALSE)</f>
        <v>#REF!</v>
      </c>
      <c r="BP4363" s="52" t="s">
        <v>9184</v>
      </c>
      <c r="BQ4363" s="52" t="s">
        <v>3276</v>
      </c>
      <c r="BR4363" s="52" t="s">
        <v>9185</v>
      </c>
      <c r="BX4363" s="52" t="s">
        <v>9184</v>
      </c>
      <c r="BY4363" s="52" t="s">
        <v>3276</v>
      </c>
      <c r="BZ4363" s="52" t="s">
        <v>9185</v>
      </c>
    </row>
    <row r="4364" spans="54:78" x14ac:dyDescent="0.3">
      <c r="BB4364" s="105" t="e">
        <f>VLOOKUP(C4364,#REF!, 2,FALSE)</f>
        <v>#REF!</v>
      </c>
      <c r="BP4364" s="52" t="s">
        <v>9186</v>
      </c>
      <c r="BQ4364" s="52" t="s">
        <v>1275</v>
      </c>
      <c r="BR4364" s="52" t="s">
        <v>8729</v>
      </c>
      <c r="BX4364" s="52" t="s">
        <v>9186</v>
      </c>
      <c r="BY4364" s="52" t="s">
        <v>1275</v>
      </c>
      <c r="BZ4364" s="52" t="s">
        <v>8729</v>
      </c>
    </row>
    <row r="4365" spans="54:78" x14ac:dyDescent="0.3">
      <c r="BB4365" s="105" t="e">
        <f>VLOOKUP(C4365,#REF!, 2,FALSE)</f>
        <v>#REF!</v>
      </c>
      <c r="BP4365" s="52" t="s">
        <v>9187</v>
      </c>
      <c r="BQ4365" s="52" t="s">
        <v>636</v>
      </c>
      <c r="BR4365" s="52" t="s">
        <v>8635</v>
      </c>
      <c r="BX4365" s="52" t="s">
        <v>9187</v>
      </c>
      <c r="BY4365" s="52" t="s">
        <v>636</v>
      </c>
      <c r="BZ4365" s="52" t="s">
        <v>8635</v>
      </c>
    </row>
    <row r="4366" spans="54:78" x14ac:dyDescent="0.3">
      <c r="BB4366" s="105" t="e">
        <f>VLOOKUP(C4366,#REF!, 2,FALSE)</f>
        <v>#REF!</v>
      </c>
      <c r="BP4366" s="52" t="s">
        <v>9188</v>
      </c>
      <c r="BQ4366" s="52" t="s">
        <v>779</v>
      </c>
      <c r="BR4366" s="52" t="s">
        <v>3777</v>
      </c>
      <c r="BX4366" s="52" t="s">
        <v>9188</v>
      </c>
      <c r="BY4366" s="52" t="s">
        <v>779</v>
      </c>
      <c r="BZ4366" s="52" t="s">
        <v>3777</v>
      </c>
    </row>
    <row r="4367" spans="54:78" x14ac:dyDescent="0.3">
      <c r="BB4367" s="105" t="e">
        <f>VLOOKUP(C4367,#REF!, 2,FALSE)</f>
        <v>#REF!</v>
      </c>
      <c r="BP4367" s="52" t="s">
        <v>9189</v>
      </c>
      <c r="BQ4367" s="52" t="s">
        <v>2988</v>
      </c>
      <c r="BR4367" s="52" t="s">
        <v>3561</v>
      </c>
      <c r="BX4367" s="52" t="s">
        <v>9189</v>
      </c>
      <c r="BY4367" s="52" t="s">
        <v>2988</v>
      </c>
      <c r="BZ4367" s="52" t="s">
        <v>3561</v>
      </c>
    </row>
    <row r="4368" spans="54:78" x14ac:dyDescent="0.3">
      <c r="BB4368" s="105" t="e">
        <f>VLOOKUP(C4368,#REF!, 2,FALSE)</f>
        <v>#REF!</v>
      </c>
      <c r="BP4368" s="52" t="s">
        <v>9190</v>
      </c>
      <c r="BQ4368" s="52" t="s">
        <v>860</v>
      </c>
      <c r="BR4368" s="52" t="s">
        <v>2404</v>
      </c>
      <c r="BX4368" s="52" t="s">
        <v>9190</v>
      </c>
      <c r="BY4368" s="52" t="s">
        <v>860</v>
      </c>
      <c r="BZ4368" s="52" t="s">
        <v>2404</v>
      </c>
    </row>
    <row r="4369" spans="54:78" x14ac:dyDescent="0.3">
      <c r="BB4369" s="105" t="e">
        <f>VLOOKUP(C4369,#REF!, 2,FALSE)</f>
        <v>#REF!</v>
      </c>
      <c r="BP4369" s="52" t="s">
        <v>9191</v>
      </c>
      <c r="BQ4369" s="52" t="s">
        <v>3059</v>
      </c>
      <c r="BR4369" s="52" t="s">
        <v>8159</v>
      </c>
      <c r="BX4369" s="52" t="s">
        <v>9191</v>
      </c>
      <c r="BY4369" s="52" t="s">
        <v>3059</v>
      </c>
      <c r="BZ4369" s="52" t="s">
        <v>8159</v>
      </c>
    </row>
    <row r="4370" spans="54:78" x14ac:dyDescent="0.3">
      <c r="BB4370" s="105" t="e">
        <f>VLOOKUP(C4370,#REF!, 2,FALSE)</f>
        <v>#REF!</v>
      </c>
      <c r="BP4370" s="52" t="s">
        <v>9192</v>
      </c>
      <c r="BQ4370" s="52" t="s">
        <v>3059</v>
      </c>
      <c r="BR4370" s="52" t="s">
        <v>4735</v>
      </c>
      <c r="BX4370" s="52" t="s">
        <v>9192</v>
      </c>
      <c r="BY4370" s="52" t="s">
        <v>3059</v>
      </c>
      <c r="BZ4370" s="52" t="s">
        <v>4735</v>
      </c>
    </row>
    <row r="4371" spans="54:78" x14ac:dyDescent="0.3">
      <c r="BB4371" s="105" t="e">
        <f>VLOOKUP(C4371,#REF!, 2,FALSE)</f>
        <v>#REF!</v>
      </c>
      <c r="BP4371" s="52" t="s">
        <v>9193</v>
      </c>
      <c r="BQ4371" s="52" t="s">
        <v>673</v>
      </c>
      <c r="BR4371" s="52" t="s">
        <v>2759</v>
      </c>
      <c r="BX4371" s="52" t="s">
        <v>9193</v>
      </c>
      <c r="BY4371" s="52" t="s">
        <v>673</v>
      </c>
      <c r="BZ4371" s="52" t="s">
        <v>2759</v>
      </c>
    </row>
    <row r="4372" spans="54:78" x14ac:dyDescent="0.3">
      <c r="BB4372" s="105" t="e">
        <f>VLOOKUP(C4372,#REF!, 2,FALSE)</f>
        <v>#REF!</v>
      </c>
      <c r="BP4372" s="52" t="s">
        <v>1589</v>
      </c>
      <c r="BQ4372" s="52" t="s">
        <v>936</v>
      </c>
      <c r="BR4372" s="52" t="s">
        <v>9194</v>
      </c>
      <c r="BX4372" s="52" t="s">
        <v>1589</v>
      </c>
      <c r="BY4372" s="52" t="s">
        <v>936</v>
      </c>
      <c r="BZ4372" s="52" t="s">
        <v>9194</v>
      </c>
    </row>
    <row r="4373" spans="54:78" x14ac:dyDescent="0.3">
      <c r="BB4373" s="105" t="e">
        <f>VLOOKUP(C4373,#REF!, 2,FALSE)</f>
        <v>#REF!</v>
      </c>
      <c r="BP4373" s="52" t="s">
        <v>1590</v>
      </c>
      <c r="BQ4373" s="52" t="s">
        <v>2988</v>
      </c>
      <c r="BR4373" s="52" t="s">
        <v>6163</v>
      </c>
      <c r="BX4373" s="52" t="s">
        <v>1590</v>
      </c>
      <c r="BY4373" s="52" t="s">
        <v>2988</v>
      </c>
      <c r="BZ4373" s="52" t="s">
        <v>6163</v>
      </c>
    </row>
    <row r="4374" spans="54:78" x14ac:dyDescent="0.3">
      <c r="BB4374" s="105" t="e">
        <f>VLOOKUP(C4374,#REF!, 2,FALSE)</f>
        <v>#REF!</v>
      </c>
      <c r="BP4374" s="52" t="s">
        <v>9195</v>
      </c>
      <c r="BQ4374" s="52" t="s">
        <v>618</v>
      </c>
      <c r="BR4374" s="52" t="s">
        <v>9196</v>
      </c>
      <c r="BX4374" s="52" t="s">
        <v>9195</v>
      </c>
      <c r="BY4374" s="52" t="s">
        <v>618</v>
      </c>
      <c r="BZ4374" s="52" t="s">
        <v>9196</v>
      </c>
    </row>
    <row r="4375" spans="54:78" x14ac:dyDescent="0.3">
      <c r="BB4375" s="105" t="e">
        <f>VLOOKUP(C4375,#REF!, 2,FALSE)</f>
        <v>#REF!</v>
      </c>
      <c r="BP4375" s="52" t="s">
        <v>9197</v>
      </c>
      <c r="BQ4375" s="52" t="s">
        <v>931</v>
      </c>
      <c r="BR4375" s="52" t="s">
        <v>8504</v>
      </c>
      <c r="BX4375" s="52" t="s">
        <v>9197</v>
      </c>
      <c r="BY4375" s="52" t="s">
        <v>931</v>
      </c>
      <c r="BZ4375" s="52" t="s">
        <v>8504</v>
      </c>
    </row>
    <row r="4376" spans="54:78" x14ac:dyDescent="0.3">
      <c r="BB4376" s="105" t="e">
        <f>VLOOKUP(C4376,#REF!, 2,FALSE)</f>
        <v>#REF!</v>
      </c>
      <c r="BP4376" s="52" t="s">
        <v>9198</v>
      </c>
      <c r="BQ4376" s="52" t="s">
        <v>1078</v>
      </c>
      <c r="BR4376" s="52" t="s">
        <v>7603</v>
      </c>
      <c r="BX4376" s="52" t="s">
        <v>9198</v>
      </c>
      <c r="BY4376" s="52" t="s">
        <v>1078</v>
      </c>
      <c r="BZ4376" s="52" t="s">
        <v>7603</v>
      </c>
    </row>
    <row r="4377" spans="54:78" x14ac:dyDescent="0.3">
      <c r="BB4377" s="105" t="e">
        <f>VLOOKUP(C4377,#REF!, 2,FALSE)</f>
        <v>#REF!</v>
      </c>
      <c r="BP4377" s="52" t="s">
        <v>9199</v>
      </c>
      <c r="BQ4377" s="52" t="s">
        <v>3059</v>
      </c>
      <c r="BR4377" s="52" t="s">
        <v>9075</v>
      </c>
      <c r="BX4377" s="52" t="s">
        <v>9199</v>
      </c>
      <c r="BY4377" s="52" t="s">
        <v>3059</v>
      </c>
      <c r="BZ4377" s="52" t="s">
        <v>9075</v>
      </c>
    </row>
    <row r="4378" spans="54:78" x14ac:dyDescent="0.3">
      <c r="BB4378" s="105" t="e">
        <f>VLOOKUP(C4378,#REF!, 2,FALSE)</f>
        <v>#REF!</v>
      </c>
      <c r="BP4378" s="52" t="s">
        <v>9200</v>
      </c>
      <c r="BQ4378" s="52" t="s">
        <v>3059</v>
      </c>
      <c r="BR4378" s="52" t="s">
        <v>9201</v>
      </c>
      <c r="BX4378" s="52" t="s">
        <v>9200</v>
      </c>
      <c r="BY4378" s="52" t="s">
        <v>3059</v>
      </c>
      <c r="BZ4378" s="52" t="s">
        <v>9201</v>
      </c>
    </row>
    <row r="4379" spans="54:78" x14ac:dyDescent="0.3">
      <c r="BB4379" s="105" t="e">
        <f>VLOOKUP(C4379,#REF!, 2,FALSE)</f>
        <v>#REF!</v>
      </c>
      <c r="BP4379" s="52" t="s">
        <v>1591</v>
      </c>
      <c r="BQ4379" s="52" t="s">
        <v>2988</v>
      </c>
      <c r="BR4379" s="52" t="s">
        <v>5255</v>
      </c>
      <c r="BX4379" s="52" t="s">
        <v>1591</v>
      </c>
      <c r="BY4379" s="52" t="s">
        <v>2988</v>
      </c>
      <c r="BZ4379" s="52" t="s">
        <v>5255</v>
      </c>
    </row>
    <row r="4380" spans="54:78" x14ac:dyDescent="0.3">
      <c r="BB4380" s="105" t="e">
        <f>VLOOKUP(C4380,#REF!, 2,FALSE)</f>
        <v>#REF!</v>
      </c>
      <c r="BP4380" s="52" t="s">
        <v>296</v>
      </c>
      <c r="BQ4380" s="52" t="s">
        <v>663</v>
      </c>
      <c r="BR4380" s="52" t="s">
        <v>9202</v>
      </c>
      <c r="BX4380" s="52" t="s">
        <v>296</v>
      </c>
      <c r="BY4380" s="52" t="s">
        <v>663</v>
      </c>
      <c r="BZ4380" s="52" t="s">
        <v>9202</v>
      </c>
    </row>
    <row r="4381" spans="54:78" x14ac:dyDescent="0.3">
      <c r="BB4381" s="105" t="e">
        <f>VLOOKUP(C4381,#REF!, 2,FALSE)</f>
        <v>#REF!</v>
      </c>
      <c r="BP4381" s="52" t="s">
        <v>9203</v>
      </c>
      <c r="BQ4381" s="52" t="s">
        <v>1350</v>
      </c>
      <c r="BR4381" s="52" t="s">
        <v>6882</v>
      </c>
      <c r="BX4381" s="52" t="s">
        <v>9203</v>
      </c>
      <c r="BY4381" s="52" t="s">
        <v>1350</v>
      </c>
      <c r="BZ4381" s="52" t="s">
        <v>6882</v>
      </c>
    </row>
    <row r="4382" spans="54:78" x14ac:dyDescent="0.3">
      <c r="BB4382" s="105" t="e">
        <f>VLOOKUP(C4382,#REF!, 2,FALSE)</f>
        <v>#REF!</v>
      </c>
      <c r="BP4382" s="52" t="s">
        <v>9204</v>
      </c>
      <c r="BQ4382" s="52" t="s">
        <v>672</v>
      </c>
      <c r="BR4382" s="52" t="s">
        <v>9205</v>
      </c>
      <c r="BX4382" s="52" t="s">
        <v>9204</v>
      </c>
      <c r="BY4382" s="52" t="s">
        <v>672</v>
      </c>
      <c r="BZ4382" s="52" t="s">
        <v>9205</v>
      </c>
    </row>
    <row r="4383" spans="54:78" x14ac:dyDescent="0.3">
      <c r="BB4383" s="105" t="e">
        <f>VLOOKUP(C4383,#REF!, 2,FALSE)</f>
        <v>#REF!</v>
      </c>
      <c r="BP4383" s="52" t="s">
        <v>9206</v>
      </c>
      <c r="BQ4383" s="52" t="s">
        <v>663</v>
      </c>
      <c r="BR4383" s="52" t="s">
        <v>2404</v>
      </c>
      <c r="BX4383" s="52" t="s">
        <v>9206</v>
      </c>
      <c r="BY4383" s="52" t="s">
        <v>663</v>
      </c>
      <c r="BZ4383" s="52" t="s">
        <v>2404</v>
      </c>
    </row>
    <row r="4384" spans="54:78" x14ac:dyDescent="0.3">
      <c r="BB4384" s="105" t="e">
        <f>VLOOKUP(C4384,#REF!, 2,FALSE)</f>
        <v>#REF!</v>
      </c>
      <c r="BP4384" s="52" t="s">
        <v>9207</v>
      </c>
      <c r="BQ4384" s="52" t="s">
        <v>934</v>
      </c>
      <c r="BR4384" s="52" t="s">
        <v>5402</v>
      </c>
      <c r="BX4384" s="52" t="s">
        <v>9207</v>
      </c>
      <c r="BY4384" s="52" t="s">
        <v>934</v>
      </c>
      <c r="BZ4384" s="52" t="s">
        <v>5402</v>
      </c>
    </row>
    <row r="4385" spans="54:78" x14ac:dyDescent="0.3">
      <c r="BB4385" s="105" t="e">
        <f>VLOOKUP(C4385,#REF!, 2,FALSE)</f>
        <v>#REF!</v>
      </c>
      <c r="BP4385" s="52" t="s">
        <v>294</v>
      </c>
      <c r="BQ4385" s="52" t="s">
        <v>3059</v>
      </c>
      <c r="BR4385" s="52" t="s">
        <v>5906</v>
      </c>
      <c r="BX4385" s="52" t="s">
        <v>294</v>
      </c>
      <c r="BY4385" s="52" t="s">
        <v>3059</v>
      </c>
      <c r="BZ4385" s="52" t="s">
        <v>5906</v>
      </c>
    </row>
    <row r="4386" spans="54:78" x14ac:dyDescent="0.3">
      <c r="BB4386" s="105" t="e">
        <f>VLOOKUP(C4386,#REF!, 2,FALSE)</f>
        <v>#REF!</v>
      </c>
      <c r="BP4386" s="52" t="s">
        <v>9208</v>
      </c>
      <c r="BQ4386" s="52" t="s">
        <v>3059</v>
      </c>
      <c r="BR4386" s="52" t="s">
        <v>9209</v>
      </c>
      <c r="BX4386" s="52" t="s">
        <v>9208</v>
      </c>
      <c r="BY4386" s="52" t="s">
        <v>3059</v>
      </c>
      <c r="BZ4386" s="52" t="s">
        <v>9209</v>
      </c>
    </row>
    <row r="4387" spans="54:78" x14ac:dyDescent="0.3">
      <c r="BB4387" s="105" t="e">
        <f>VLOOKUP(C4387,#REF!, 2,FALSE)</f>
        <v>#REF!</v>
      </c>
      <c r="BP4387" s="52" t="s">
        <v>9210</v>
      </c>
      <c r="BQ4387" s="52" t="s">
        <v>1350</v>
      </c>
      <c r="BR4387" s="52" t="s">
        <v>9211</v>
      </c>
      <c r="BX4387" s="52" t="s">
        <v>9210</v>
      </c>
      <c r="BY4387" s="52" t="s">
        <v>1350</v>
      </c>
      <c r="BZ4387" s="52" t="s">
        <v>9211</v>
      </c>
    </row>
    <row r="4388" spans="54:78" x14ac:dyDescent="0.3">
      <c r="BB4388" s="105" t="e">
        <f>VLOOKUP(C4388,#REF!, 2,FALSE)</f>
        <v>#REF!</v>
      </c>
      <c r="BP4388" s="52" t="s">
        <v>1592</v>
      </c>
      <c r="BQ4388" s="52" t="s">
        <v>936</v>
      </c>
      <c r="BR4388" s="52" t="s">
        <v>9212</v>
      </c>
      <c r="BX4388" s="52" t="s">
        <v>1592</v>
      </c>
      <c r="BY4388" s="52" t="s">
        <v>936</v>
      </c>
      <c r="BZ4388" s="52" t="s">
        <v>9212</v>
      </c>
    </row>
    <row r="4389" spans="54:78" x14ac:dyDescent="0.3">
      <c r="BB4389" s="105" t="e">
        <f>VLOOKUP(C4389,#REF!, 2,FALSE)</f>
        <v>#REF!</v>
      </c>
      <c r="BP4389" s="52" t="s">
        <v>9213</v>
      </c>
      <c r="BQ4389" s="52" t="s">
        <v>786</v>
      </c>
      <c r="BR4389" s="52" t="s">
        <v>9214</v>
      </c>
      <c r="BX4389" s="52" t="s">
        <v>9213</v>
      </c>
      <c r="BY4389" s="52" t="s">
        <v>786</v>
      </c>
      <c r="BZ4389" s="52" t="s">
        <v>9214</v>
      </c>
    </row>
    <row r="4390" spans="54:78" x14ac:dyDescent="0.3">
      <c r="BB4390" s="105" t="e">
        <f>VLOOKUP(C4390,#REF!, 2,FALSE)</f>
        <v>#REF!</v>
      </c>
      <c r="BP4390" s="52" t="s">
        <v>9215</v>
      </c>
      <c r="BQ4390" s="52" t="s">
        <v>779</v>
      </c>
      <c r="BR4390" s="52" t="s">
        <v>2021</v>
      </c>
      <c r="BX4390" s="52" t="s">
        <v>9215</v>
      </c>
      <c r="BY4390" s="52" t="s">
        <v>779</v>
      </c>
      <c r="BZ4390" s="52" t="s">
        <v>2021</v>
      </c>
    </row>
    <row r="4391" spans="54:78" x14ac:dyDescent="0.3">
      <c r="BB4391" s="105" t="e">
        <f>VLOOKUP(C4391,#REF!, 2,FALSE)</f>
        <v>#REF!</v>
      </c>
      <c r="BP4391" s="52" t="s">
        <v>9216</v>
      </c>
      <c r="BQ4391" s="52" t="s">
        <v>3059</v>
      </c>
      <c r="BR4391" s="52" t="s">
        <v>9217</v>
      </c>
      <c r="BX4391" s="52" t="s">
        <v>9216</v>
      </c>
      <c r="BY4391" s="52" t="s">
        <v>3059</v>
      </c>
      <c r="BZ4391" s="52" t="s">
        <v>9217</v>
      </c>
    </row>
    <row r="4392" spans="54:78" x14ac:dyDescent="0.3">
      <c r="BB4392" s="105" t="e">
        <f>VLOOKUP(C4392,#REF!, 2,FALSE)</f>
        <v>#REF!</v>
      </c>
      <c r="BP4392" s="52" t="s">
        <v>9218</v>
      </c>
      <c r="BQ4392" s="52" t="s">
        <v>661</v>
      </c>
      <c r="BR4392" s="52" t="s">
        <v>2556</v>
      </c>
      <c r="BX4392" s="52" t="s">
        <v>9218</v>
      </c>
      <c r="BY4392" s="52" t="s">
        <v>661</v>
      </c>
      <c r="BZ4392" s="52" t="s">
        <v>2556</v>
      </c>
    </row>
    <row r="4393" spans="54:78" x14ac:dyDescent="0.3">
      <c r="BB4393" s="105" t="e">
        <f>VLOOKUP(C4393,#REF!, 2,FALSE)</f>
        <v>#REF!</v>
      </c>
      <c r="BP4393" s="52" t="s">
        <v>9221</v>
      </c>
      <c r="BQ4393" s="52" t="s">
        <v>618</v>
      </c>
      <c r="BR4393" s="52" t="s">
        <v>9223</v>
      </c>
      <c r="BX4393" s="52" t="s">
        <v>9221</v>
      </c>
      <c r="BY4393" s="52" t="s">
        <v>618</v>
      </c>
      <c r="BZ4393" s="52" t="s">
        <v>9223</v>
      </c>
    </row>
    <row r="4394" spans="54:78" x14ac:dyDescent="0.3">
      <c r="BB4394" s="105" t="e">
        <f>VLOOKUP(C4394,#REF!, 2,FALSE)</f>
        <v>#REF!</v>
      </c>
      <c r="BP4394" s="52" t="s">
        <v>1593</v>
      </c>
      <c r="BQ4394" s="52" t="s">
        <v>667</v>
      </c>
      <c r="BR4394" s="52" t="s">
        <v>1622</v>
      </c>
      <c r="BX4394" s="52" t="s">
        <v>1593</v>
      </c>
      <c r="BY4394" s="52" t="s">
        <v>667</v>
      </c>
      <c r="BZ4394" s="52" t="s">
        <v>1622</v>
      </c>
    </row>
    <row r="4395" spans="54:78" x14ac:dyDescent="0.3">
      <c r="BB4395" s="105" t="e">
        <f>VLOOKUP(C4395,#REF!, 2,FALSE)</f>
        <v>#REF!</v>
      </c>
      <c r="BP4395" s="52" t="s">
        <v>1594</v>
      </c>
      <c r="BQ4395" s="52" t="s">
        <v>3059</v>
      </c>
      <c r="BR4395" s="52" t="s">
        <v>9224</v>
      </c>
      <c r="BX4395" s="52" t="s">
        <v>1594</v>
      </c>
      <c r="BY4395" s="52" t="s">
        <v>3059</v>
      </c>
      <c r="BZ4395" s="52" t="s">
        <v>9224</v>
      </c>
    </row>
    <row r="4396" spans="54:78" x14ac:dyDescent="0.3">
      <c r="BB4396" s="105" t="e">
        <f>VLOOKUP(C4396,#REF!, 2,FALSE)</f>
        <v>#REF!</v>
      </c>
      <c r="BP4396" s="52" t="s">
        <v>9225</v>
      </c>
      <c r="BQ4396" s="52" t="s">
        <v>743</v>
      </c>
      <c r="BR4396" s="52" t="s">
        <v>9226</v>
      </c>
      <c r="BX4396" s="52" t="s">
        <v>9225</v>
      </c>
      <c r="BY4396" s="52" t="s">
        <v>743</v>
      </c>
      <c r="BZ4396" s="52" t="s">
        <v>9226</v>
      </c>
    </row>
    <row r="4397" spans="54:78" x14ac:dyDescent="0.3">
      <c r="BB4397" s="105" t="e">
        <f>VLOOKUP(C4397,#REF!, 2,FALSE)</f>
        <v>#REF!</v>
      </c>
      <c r="BP4397" s="52" t="s">
        <v>1595</v>
      </c>
      <c r="BQ4397" s="52" t="s">
        <v>936</v>
      </c>
      <c r="BR4397" s="52" t="s">
        <v>1975</v>
      </c>
      <c r="BX4397" s="52" t="s">
        <v>1595</v>
      </c>
      <c r="BY4397" s="52" t="s">
        <v>936</v>
      </c>
      <c r="BZ4397" s="52" t="s">
        <v>1975</v>
      </c>
    </row>
    <row r="4398" spans="54:78" x14ac:dyDescent="0.3">
      <c r="BB4398" s="105" t="e">
        <f>VLOOKUP(C4398,#REF!, 2,FALSE)</f>
        <v>#REF!</v>
      </c>
      <c r="BP4398" s="52" t="s">
        <v>1596</v>
      </c>
      <c r="BQ4398" s="52" t="s">
        <v>1147</v>
      </c>
      <c r="BR4398" s="52" t="s">
        <v>3561</v>
      </c>
      <c r="BX4398" s="52" t="s">
        <v>1596</v>
      </c>
      <c r="BY4398" s="52" t="s">
        <v>1147</v>
      </c>
      <c r="BZ4398" s="52" t="s">
        <v>3561</v>
      </c>
    </row>
    <row r="4399" spans="54:78" x14ac:dyDescent="0.3">
      <c r="BB4399" s="105" t="e">
        <f>VLOOKUP(C4399,#REF!, 2,FALSE)</f>
        <v>#REF!</v>
      </c>
      <c r="BP4399" s="52" t="s">
        <v>9227</v>
      </c>
      <c r="BQ4399" s="52" t="s">
        <v>3059</v>
      </c>
      <c r="BR4399" s="52" t="s">
        <v>1697</v>
      </c>
      <c r="BX4399" s="52" t="s">
        <v>9227</v>
      </c>
      <c r="BY4399" s="52" t="s">
        <v>3059</v>
      </c>
      <c r="BZ4399" s="52" t="s">
        <v>1697</v>
      </c>
    </row>
    <row r="4400" spans="54:78" x14ac:dyDescent="0.3">
      <c r="BB4400" s="105" t="e">
        <f>VLOOKUP(C4400,#REF!, 2,FALSE)</f>
        <v>#REF!</v>
      </c>
      <c r="BP4400" s="52" t="s">
        <v>9228</v>
      </c>
      <c r="BQ4400" s="52" t="s">
        <v>788</v>
      </c>
      <c r="BR4400" s="52" t="s">
        <v>734</v>
      </c>
      <c r="BX4400" s="52" t="s">
        <v>9228</v>
      </c>
      <c r="BY4400" s="52" t="s">
        <v>788</v>
      </c>
      <c r="BZ4400" s="52" t="s">
        <v>734</v>
      </c>
    </row>
    <row r="4401" spans="54:78" x14ac:dyDescent="0.3">
      <c r="BB4401" s="105" t="e">
        <f>VLOOKUP(C4401,#REF!, 2,FALSE)</f>
        <v>#REF!</v>
      </c>
      <c r="BP4401" s="52" t="s">
        <v>9230</v>
      </c>
      <c r="BQ4401" s="52" t="s">
        <v>3059</v>
      </c>
      <c r="BR4401" s="52" t="s">
        <v>4785</v>
      </c>
      <c r="BX4401" s="52" t="s">
        <v>9230</v>
      </c>
      <c r="BY4401" s="52" t="s">
        <v>3059</v>
      </c>
      <c r="BZ4401" s="52" t="s">
        <v>4785</v>
      </c>
    </row>
    <row r="4402" spans="54:78" x14ac:dyDescent="0.3">
      <c r="BB4402" s="105" t="e">
        <f>VLOOKUP(C4402,#REF!, 2,FALSE)</f>
        <v>#REF!</v>
      </c>
      <c r="BP4402" s="52" t="s">
        <v>1597</v>
      </c>
      <c r="BQ4402" s="52" t="s">
        <v>626</v>
      </c>
      <c r="BR4402" s="52" t="s">
        <v>8279</v>
      </c>
      <c r="BX4402" s="52" t="s">
        <v>1597</v>
      </c>
      <c r="BY4402" s="52" t="s">
        <v>626</v>
      </c>
      <c r="BZ4402" s="52" t="s">
        <v>8279</v>
      </c>
    </row>
    <row r="4403" spans="54:78" x14ac:dyDescent="0.3">
      <c r="BB4403" s="105" t="e">
        <f>VLOOKUP(C4403,#REF!, 2,FALSE)</f>
        <v>#REF!</v>
      </c>
      <c r="BP4403" s="52" t="s">
        <v>1625</v>
      </c>
      <c r="BQ4403" s="52" t="s">
        <v>673</v>
      </c>
      <c r="BR4403" s="52" t="s">
        <v>8105</v>
      </c>
      <c r="BX4403" s="52" t="s">
        <v>1625</v>
      </c>
      <c r="BY4403" s="52" t="s">
        <v>673</v>
      </c>
      <c r="BZ4403" s="52" t="s">
        <v>8105</v>
      </c>
    </row>
    <row r="4404" spans="54:78" x14ac:dyDescent="0.3">
      <c r="BB4404" s="105" t="e">
        <f>VLOOKUP(C4404,#REF!, 2,FALSE)</f>
        <v>#REF!</v>
      </c>
      <c r="BP4404" s="52" t="s">
        <v>9231</v>
      </c>
      <c r="BQ4404" s="52" t="s">
        <v>3059</v>
      </c>
      <c r="BR4404" s="52" t="s">
        <v>5952</v>
      </c>
      <c r="BX4404" s="52" t="s">
        <v>9231</v>
      </c>
      <c r="BY4404" s="52" t="s">
        <v>3059</v>
      </c>
      <c r="BZ4404" s="52" t="s">
        <v>5952</v>
      </c>
    </row>
    <row r="4405" spans="54:78" x14ac:dyDescent="0.3">
      <c r="BB4405" s="105" t="e">
        <f>VLOOKUP(C4405,#REF!, 2,FALSE)</f>
        <v>#REF!</v>
      </c>
      <c r="BP4405" s="52" t="s">
        <v>9232</v>
      </c>
      <c r="BQ4405" s="52" t="s">
        <v>786</v>
      </c>
      <c r="BR4405" s="52" t="s">
        <v>4169</v>
      </c>
      <c r="BX4405" s="52" t="s">
        <v>9232</v>
      </c>
      <c r="BY4405" s="52" t="s">
        <v>786</v>
      </c>
      <c r="BZ4405" s="52" t="s">
        <v>4169</v>
      </c>
    </row>
    <row r="4406" spans="54:78" x14ac:dyDescent="0.3">
      <c r="BB4406" s="105" t="e">
        <f>VLOOKUP(C4406,#REF!, 2,FALSE)</f>
        <v>#REF!</v>
      </c>
      <c r="BP4406" s="52" t="s">
        <v>9233</v>
      </c>
      <c r="BQ4406" s="52" t="s">
        <v>779</v>
      </c>
      <c r="BR4406" s="52" t="s">
        <v>9234</v>
      </c>
      <c r="BX4406" s="52" t="s">
        <v>9233</v>
      </c>
      <c r="BY4406" s="52" t="s">
        <v>779</v>
      </c>
      <c r="BZ4406" s="52" t="s">
        <v>9234</v>
      </c>
    </row>
    <row r="4407" spans="54:78" x14ac:dyDescent="0.3">
      <c r="BB4407" s="105" t="e">
        <f>VLOOKUP(C4407,#REF!, 2,FALSE)</f>
        <v>#REF!</v>
      </c>
      <c r="BP4407" s="52" t="s">
        <v>9236</v>
      </c>
      <c r="BQ4407" s="52" t="s">
        <v>3059</v>
      </c>
      <c r="BR4407" s="52" t="s">
        <v>9196</v>
      </c>
      <c r="BX4407" s="52" t="s">
        <v>9236</v>
      </c>
      <c r="BY4407" s="52" t="s">
        <v>3059</v>
      </c>
      <c r="BZ4407" s="52" t="s">
        <v>9196</v>
      </c>
    </row>
    <row r="4408" spans="54:78" x14ac:dyDescent="0.3">
      <c r="BB4408" s="105" t="e">
        <f>VLOOKUP(C4408,#REF!, 2,FALSE)</f>
        <v>#REF!</v>
      </c>
      <c r="BP4408" s="52" t="s">
        <v>1626</v>
      </c>
      <c r="BQ4408" s="52" t="s">
        <v>17035</v>
      </c>
      <c r="BR4408" s="52" t="s">
        <v>9237</v>
      </c>
      <c r="BX4408" s="52" t="s">
        <v>1626</v>
      </c>
      <c r="BY4408" s="52" t="s">
        <v>17035</v>
      </c>
      <c r="BZ4408" s="52" t="s">
        <v>9237</v>
      </c>
    </row>
    <row r="4409" spans="54:78" x14ac:dyDescent="0.3">
      <c r="BB4409" s="105" t="e">
        <f>VLOOKUP(C4409,#REF!, 2,FALSE)</f>
        <v>#REF!</v>
      </c>
      <c r="BP4409" s="52" t="s">
        <v>1627</v>
      </c>
      <c r="BQ4409" s="52" t="s">
        <v>931</v>
      </c>
      <c r="BR4409" s="52" t="s">
        <v>8504</v>
      </c>
      <c r="BX4409" s="52" t="s">
        <v>1627</v>
      </c>
      <c r="BY4409" s="52" t="s">
        <v>931</v>
      </c>
      <c r="BZ4409" s="52" t="s">
        <v>8504</v>
      </c>
    </row>
    <row r="4410" spans="54:78" x14ac:dyDescent="0.3">
      <c r="BB4410" s="105" t="e">
        <f>VLOOKUP(C4410,#REF!, 2,FALSE)</f>
        <v>#REF!</v>
      </c>
      <c r="BP4410" s="52" t="s">
        <v>9238</v>
      </c>
      <c r="BQ4410" s="52" t="s">
        <v>631</v>
      </c>
      <c r="BR4410" s="52" t="s">
        <v>8504</v>
      </c>
      <c r="BX4410" s="52" t="s">
        <v>9238</v>
      </c>
      <c r="BY4410" s="52" t="s">
        <v>631</v>
      </c>
      <c r="BZ4410" s="52" t="s">
        <v>8504</v>
      </c>
    </row>
    <row r="4411" spans="54:78" x14ac:dyDescent="0.3">
      <c r="BB4411" s="105" t="e">
        <f>VLOOKUP(C4411,#REF!, 2,FALSE)</f>
        <v>#REF!</v>
      </c>
      <c r="BP4411" s="52" t="s">
        <v>9239</v>
      </c>
      <c r="BQ4411" s="52" t="s">
        <v>663</v>
      </c>
      <c r="BR4411" s="52" t="s">
        <v>9240</v>
      </c>
      <c r="BX4411" s="52" t="s">
        <v>9239</v>
      </c>
      <c r="BY4411" s="52" t="s">
        <v>663</v>
      </c>
      <c r="BZ4411" s="52" t="s">
        <v>9240</v>
      </c>
    </row>
    <row r="4412" spans="54:78" x14ac:dyDescent="0.3">
      <c r="BB4412" s="105" t="e">
        <f>VLOOKUP(C4412,#REF!, 2,FALSE)</f>
        <v>#REF!</v>
      </c>
      <c r="BP4412" s="52" t="s">
        <v>9242</v>
      </c>
      <c r="BQ4412" s="52" t="s">
        <v>628</v>
      </c>
      <c r="BR4412" s="52" t="s">
        <v>9243</v>
      </c>
      <c r="BX4412" s="52" t="s">
        <v>9242</v>
      </c>
      <c r="BY4412" s="52" t="s">
        <v>628</v>
      </c>
      <c r="BZ4412" s="52" t="s">
        <v>9243</v>
      </c>
    </row>
    <row r="4413" spans="54:78" x14ac:dyDescent="0.3">
      <c r="BB4413" s="105" t="e">
        <f>VLOOKUP(C4413,#REF!, 2,FALSE)</f>
        <v>#REF!</v>
      </c>
      <c r="BP4413" s="52" t="s">
        <v>9244</v>
      </c>
      <c r="BQ4413" s="52" t="s">
        <v>1078</v>
      </c>
      <c r="BR4413" s="52" t="s">
        <v>9243</v>
      </c>
      <c r="BX4413" s="52" t="s">
        <v>9244</v>
      </c>
      <c r="BY4413" s="52" t="s">
        <v>1078</v>
      </c>
      <c r="BZ4413" s="52" t="s">
        <v>9243</v>
      </c>
    </row>
    <row r="4414" spans="54:78" x14ac:dyDescent="0.3">
      <c r="BB4414" s="105" t="e">
        <f>VLOOKUP(C4414,#REF!, 2,FALSE)</f>
        <v>#REF!</v>
      </c>
      <c r="BP4414" s="52" t="s">
        <v>9245</v>
      </c>
      <c r="BQ4414" s="52" t="s">
        <v>722</v>
      </c>
      <c r="BR4414" s="52" t="s">
        <v>9246</v>
      </c>
      <c r="BX4414" s="52" t="s">
        <v>9245</v>
      </c>
      <c r="BY4414" s="52" t="s">
        <v>722</v>
      </c>
      <c r="BZ4414" s="52" t="s">
        <v>9246</v>
      </c>
    </row>
    <row r="4415" spans="54:78" x14ac:dyDescent="0.3">
      <c r="BB4415" s="105" t="e">
        <f>VLOOKUP(C4415,#REF!, 2,FALSE)</f>
        <v>#REF!</v>
      </c>
      <c r="BP4415" s="52" t="s">
        <v>9247</v>
      </c>
      <c r="BQ4415" s="52" t="s">
        <v>17035</v>
      </c>
      <c r="BR4415" s="52" t="s">
        <v>6867</v>
      </c>
      <c r="BX4415" s="52" t="s">
        <v>9247</v>
      </c>
      <c r="BY4415" s="52" t="s">
        <v>17035</v>
      </c>
      <c r="BZ4415" s="52" t="s">
        <v>6867</v>
      </c>
    </row>
    <row r="4416" spans="54:78" x14ac:dyDescent="0.3">
      <c r="BB4416" s="105" t="e">
        <f>VLOOKUP(C4416,#REF!, 2,FALSE)</f>
        <v>#REF!</v>
      </c>
      <c r="BP4416" s="52" t="s">
        <v>9248</v>
      </c>
      <c r="BQ4416" s="52" t="s">
        <v>3223</v>
      </c>
      <c r="BR4416" s="52" t="s">
        <v>9249</v>
      </c>
      <c r="BX4416" s="52" t="s">
        <v>9248</v>
      </c>
      <c r="BY4416" s="52" t="s">
        <v>3223</v>
      </c>
      <c r="BZ4416" s="52" t="s">
        <v>9249</v>
      </c>
    </row>
    <row r="4417" spans="54:78" x14ac:dyDescent="0.3">
      <c r="BB4417" s="105" t="e">
        <f>VLOOKUP(C4417,#REF!, 2,FALSE)</f>
        <v>#REF!</v>
      </c>
      <c r="BP4417" s="52" t="s">
        <v>9250</v>
      </c>
      <c r="BQ4417" s="52" t="s">
        <v>818</v>
      </c>
      <c r="BR4417" s="52" t="s">
        <v>7218</v>
      </c>
      <c r="BX4417" s="52" t="s">
        <v>9250</v>
      </c>
      <c r="BY4417" s="52" t="s">
        <v>818</v>
      </c>
      <c r="BZ4417" s="52" t="s">
        <v>7218</v>
      </c>
    </row>
    <row r="4418" spans="54:78" x14ac:dyDescent="0.3">
      <c r="BB4418" s="105" t="e">
        <f>VLOOKUP(C4418,#REF!, 2,FALSE)</f>
        <v>#REF!</v>
      </c>
      <c r="BP4418" s="52" t="s">
        <v>9252</v>
      </c>
      <c r="BQ4418" s="52" t="s">
        <v>17035</v>
      </c>
      <c r="BR4418" s="52" t="s">
        <v>9253</v>
      </c>
      <c r="BX4418" s="52" t="s">
        <v>9252</v>
      </c>
      <c r="BY4418" s="52" t="s">
        <v>17035</v>
      </c>
      <c r="BZ4418" s="52" t="s">
        <v>9253</v>
      </c>
    </row>
    <row r="4419" spans="54:78" x14ac:dyDescent="0.3">
      <c r="BB4419" s="105" t="e">
        <f>VLOOKUP(C4419,#REF!, 2,FALSE)</f>
        <v>#REF!</v>
      </c>
      <c r="BP4419" s="52" t="s">
        <v>9254</v>
      </c>
      <c r="BQ4419" s="52" t="s">
        <v>17035</v>
      </c>
      <c r="BR4419" s="52" t="s">
        <v>8504</v>
      </c>
      <c r="BX4419" s="52" t="s">
        <v>9254</v>
      </c>
      <c r="BY4419" s="52" t="s">
        <v>17035</v>
      </c>
      <c r="BZ4419" s="52" t="s">
        <v>8504</v>
      </c>
    </row>
    <row r="4420" spans="54:78" x14ac:dyDescent="0.3">
      <c r="BB4420" s="105" t="e">
        <f>VLOOKUP(C4420,#REF!, 2,FALSE)</f>
        <v>#REF!</v>
      </c>
      <c r="BP4420" s="52" t="s">
        <v>9255</v>
      </c>
      <c r="BQ4420" s="52" t="s">
        <v>631</v>
      </c>
      <c r="BR4420" s="52" t="s">
        <v>9257</v>
      </c>
      <c r="BX4420" s="52" t="s">
        <v>9255</v>
      </c>
      <c r="BY4420" s="52" t="s">
        <v>631</v>
      </c>
      <c r="BZ4420" s="52" t="s">
        <v>9257</v>
      </c>
    </row>
    <row r="4421" spans="54:78" x14ac:dyDescent="0.3">
      <c r="BB4421" s="105" t="e">
        <f>VLOOKUP(C4421,#REF!, 2,FALSE)</f>
        <v>#REF!</v>
      </c>
      <c r="BP4421" s="52" t="s">
        <v>9259</v>
      </c>
      <c r="BQ4421" s="52" t="s">
        <v>631</v>
      </c>
      <c r="BR4421" s="52" t="s">
        <v>8079</v>
      </c>
      <c r="BX4421" s="52" t="s">
        <v>9259</v>
      </c>
      <c r="BY4421" s="52" t="s">
        <v>631</v>
      </c>
      <c r="BZ4421" s="52" t="s">
        <v>8079</v>
      </c>
    </row>
    <row r="4422" spans="54:78" x14ac:dyDescent="0.3">
      <c r="BB4422" s="105" t="e">
        <f>VLOOKUP(C4422,#REF!, 2,FALSE)</f>
        <v>#REF!</v>
      </c>
      <c r="BP4422" s="52" t="s">
        <v>9260</v>
      </c>
      <c r="BQ4422" s="52" t="s">
        <v>1350</v>
      </c>
      <c r="BR4422" s="52" t="s">
        <v>9261</v>
      </c>
      <c r="BX4422" s="52" t="s">
        <v>9260</v>
      </c>
      <c r="BY4422" s="52" t="s">
        <v>1350</v>
      </c>
      <c r="BZ4422" s="52" t="s">
        <v>9261</v>
      </c>
    </row>
    <row r="4423" spans="54:78" x14ac:dyDescent="0.3">
      <c r="BB4423" s="105" t="e">
        <f>VLOOKUP(C4423,#REF!, 2,FALSE)</f>
        <v>#REF!</v>
      </c>
      <c r="BP4423" s="52" t="s">
        <v>9262</v>
      </c>
      <c r="BQ4423" s="52" t="s">
        <v>1350</v>
      </c>
      <c r="BR4423" s="52" t="s">
        <v>9243</v>
      </c>
      <c r="BX4423" s="52" t="s">
        <v>9262</v>
      </c>
      <c r="BY4423" s="52" t="s">
        <v>1350</v>
      </c>
      <c r="BZ4423" s="52" t="s">
        <v>9243</v>
      </c>
    </row>
    <row r="4424" spans="54:78" x14ac:dyDescent="0.3">
      <c r="BB4424" s="105" t="e">
        <f>VLOOKUP(C4424,#REF!, 2,FALSE)</f>
        <v>#REF!</v>
      </c>
      <c r="BP4424" s="52" t="s">
        <v>9263</v>
      </c>
      <c r="BQ4424" s="52" t="s">
        <v>1350</v>
      </c>
      <c r="BR4424" s="52" t="s">
        <v>8504</v>
      </c>
      <c r="BX4424" s="52" t="s">
        <v>9263</v>
      </c>
      <c r="BY4424" s="52" t="s">
        <v>1350</v>
      </c>
      <c r="BZ4424" s="52" t="s">
        <v>8504</v>
      </c>
    </row>
    <row r="4425" spans="54:78" x14ac:dyDescent="0.3">
      <c r="BB4425" s="105" t="e">
        <f>VLOOKUP(C4425,#REF!, 2,FALSE)</f>
        <v>#REF!</v>
      </c>
      <c r="BP4425" s="52" t="s">
        <v>1628</v>
      </c>
      <c r="BQ4425" s="52" t="s">
        <v>17035</v>
      </c>
      <c r="BR4425" s="52" t="s">
        <v>9265</v>
      </c>
      <c r="BX4425" s="52" t="s">
        <v>1628</v>
      </c>
      <c r="BY4425" s="52" t="s">
        <v>17035</v>
      </c>
      <c r="BZ4425" s="52" t="s">
        <v>9265</v>
      </c>
    </row>
    <row r="4426" spans="54:78" x14ac:dyDescent="0.3">
      <c r="BB4426" s="105" t="e">
        <f>VLOOKUP(C4426,#REF!, 2,FALSE)</f>
        <v>#REF!</v>
      </c>
      <c r="BP4426" s="52" t="s">
        <v>1629</v>
      </c>
      <c r="BQ4426" s="52" t="s">
        <v>17035</v>
      </c>
      <c r="BR4426" s="52" t="s">
        <v>2519</v>
      </c>
      <c r="BX4426" s="52" t="s">
        <v>1629</v>
      </c>
      <c r="BY4426" s="52" t="s">
        <v>17035</v>
      </c>
      <c r="BZ4426" s="52" t="s">
        <v>2519</v>
      </c>
    </row>
    <row r="4427" spans="54:78" x14ac:dyDescent="0.3">
      <c r="BB4427" s="105" t="e">
        <f>VLOOKUP(C4427,#REF!, 2,FALSE)</f>
        <v>#REF!</v>
      </c>
      <c r="BP4427" s="52" t="s">
        <v>9266</v>
      </c>
      <c r="BQ4427" s="52" t="s">
        <v>1280</v>
      </c>
      <c r="BR4427" s="52" t="s">
        <v>8885</v>
      </c>
      <c r="BX4427" s="52" t="s">
        <v>9266</v>
      </c>
      <c r="BY4427" s="52" t="s">
        <v>1280</v>
      </c>
      <c r="BZ4427" s="52" t="s">
        <v>8885</v>
      </c>
    </row>
    <row r="4428" spans="54:78" x14ac:dyDescent="0.3">
      <c r="BB4428" s="105" t="e">
        <f>VLOOKUP(C4428,#REF!, 2,FALSE)</f>
        <v>#REF!</v>
      </c>
      <c r="BP4428" s="52" t="s">
        <v>9267</v>
      </c>
      <c r="BQ4428" s="52" t="s">
        <v>3019</v>
      </c>
      <c r="BR4428" s="52" t="s">
        <v>7910</v>
      </c>
      <c r="BX4428" s="52" t="s">
        <v>9267</v>
      </c>
      <c r="BY4428" s="52" t="s">
        <v>3019</v>
      </c>
      <c r="BZ4428" s="52" t="s">
        <v>7910</v>
      </c>
    </row>
    <row r="4429" spans="54:78" x14ac:dyDescent="0.3">
      <c r="BB4429" s="105" t="e">
        <f>VLOOKUP(C4429,#REF!, 2,FALSE)</f>
        <v>#REF!</v>
      </c>
      <c r="BP4429" s="52" t="s">
        <v>9268</v>
      </c>
      <c r="BQ4429" s="52" t="s">
        <v>3276</v>
      </c>
      <c r="BR4429" s="52" t="s">
        <v>796</v>
      </c>
      <c r="BX4429" s="52" t="s">
        <v>9268</v>
      </c>
      <c r="BY4429" s="52" t="s">
        <v>3276</v>
      </c>
      <c r="BZ4429" s="52" t="s">
        <v>796</v>
      </c>
    </row>
    <row r="4430" spans="54:78" x14ac:dyDescent="0.3">
      <c r="BB4430" s="105" t="e">
        <f>VLOOKUP(C4430,#REF!, 2,FALSE)</f>
        <v>#REF!</v>
      </c>
      <c r="BP4430" s="52" t="s">
        <v>299</v>
      </c>
      <c r="BQ4430" s="52" t="s">
        <v>1280</v>
      </c>
      <c r="BR4430" s="52" t="s">
        <v>6159</v>
      </c>
      <c r="BX4430" s="52" t="s">
        <v>299</v>
      </c>
      <c r="BY4430" s="52" t="s">
        <v>1280</v>
      </c>
      <c r="BZ4430" s="52" t="s">
        <v>6159</v>
      </c>
    </row>
    <row r="4431" spans="54:78" x14ac:dyDescent="0.3">
      <c r="BB4431" s="105" t="e">
        <f>VLOOKUP(C4431,#REF!, 2,FALSE)</f>
        <v>#REF!</v>
      </c>
      <c r="BP4431" s="52" t="s">
        <v>9269</v>
      </c>
      <c r="BQ4431" s="52" t="s">
        <v>2993</v>
      </c>
      <c r="BR4431" s="52" t="s">
        <v>9271</v>
      </c>
      <c r="BX4431" s="52" t="s">
        <v>9269</v>
      </c>
      <c r="BY4431" s="52" t="s">
        <v>2993</v>
      </c>
      <c r="BZ4431" s="52" t="s">
        <v>9271</v>
      </c>
    </row>
    <row r="4432" spans="54:78" x14ac:dyDescent="0.3">
      <c r="BB4432" s="105" t="e">
        <f>VLOOKUP(C4432,#REF!, 2,FALSE)</f>
        <v>#REF!</v>
      </c>
      <c r="BP4432" s="52" t="s">
        <v>9272</v>
      </c>
      <c r="BQ4432" s="52" t="s">
        <v>17035</v>
      </c>
      <c r="BR4432" s="52" t="s">
        <v>1107</v>
      </c>
      <c r="BX4432" s="52" t="s">
        <v>9272</v>
      </c>
      <c r="BY4432" s="52" t="s">
        <v>17035</v>
      </c>
      <c r="BZ4432" s="52" t="s">
        <v>1107</v>
      </c>
    </row>
    <row r="4433" spans="54:78" x14ac:dyDescent="0.3">
      <c r="BB4433" s="105" t="e">
        <f>VLOOKUP(C4433,#REF!, 2,FALSE)</f>
        <v>#REF!</v>
      </c>
      <c r="BP4433" s="52" t="s">
        <v>9273</v>
      </c>
      <c r="BQ4433" s="52" t="s">
        <v>1147</v>
      </c>
      <c r="BR4433" s="52" t="s">
        <v>4127</v>
      </c>
      <c r="BX4433" s="52" t="s">
        <v>9273</v>
      </c>
      <c r="BY4433" s="52" t="s">
        <v>1147</v>
      </c>
      <c r="BZ4433" s="52" t="s">
        <v>4127</v>
      </c>
    </row>
    <row r="4434" spans="54:78" x14ac:dyDescent="0.3">
      <c r="BB4434" s="105" t="e">
        <f>VLOOKUP(C4434,#REF!, 2,FALSE)</f>
        <v>#REF!</v>
      </c>
      <c r="BP4434" s="52" t="s">
        <v>9274</v>
      </c>
      <c r="BQ4434" s="52" t="s">
        <v>1280</v>
      </c>
      <c r="BR4434" s="52" t="s">
        <v>1072</v>
      </c>
      <c r="BX4434" s="52" t="s">
        <v>9274</v>
      </c>
      <c r="BY4434" s="52" t="s">
        <v>1280</v>
      </c>
      <c r="BZ4434" s="52" t="s">
        <v>1072</v>
      </c>
    </row>
    <row r="4435" spans="54:78" x14ac:dyDescent="0.3">
      <c r="BB4435" s="105" t="e">
        <f>VLOOKUP(C4435,#REF!, 2,FALSE)</f>
        <v>#REF!</v>
      </c>
      <c r="BP4435" s="52" t="s">
        <v>9275</v>
      </c>
      <c r="BQ4435" s="52" t="s">
        <v>17035</v>
      </c>
      <c r="BR4435" s="52" t="s">
        <v>5510</v>
      </c>
      <c r="BX4435" s="52" t="s">
        <v>9275</v>
      </c>
      <c r="BY4435" s="52" t="s">
        <v>17035</v>
      </c>
      <c r="BZ4435" s="52" t="s">
        <v>5510</v>
      </c>
    </row>
    <row r="4436" spans="54:78" x14ac:dyDescent="0.3">
      <c r="BB4436" s="105" t="e">
        <f>VLOOKUP(C4436,#REF!, 2,FALSE)</f>
        <v>#REF!</v>
      </c>
      <c r="BP4436" s="52" t="s">
        <v>9276</v>
      </c>
      <c r="BQ4436" s="52" t="s">
        <v>17035</v>
      </c>
      <c r="BR4436" s="52" t="s">
        <v>9277</v>
      </c>
      <c r="BX4436" s="52" t="s">
        <v>9276</v>
      </c>
      <c r="BY4436" s="52" t="s">
        <v>17035</v>
      </c>
      <c r="BZ4436" s="52" t="s">
        <v>9277</v>
      </c>
    </row>
    <row r="4437" spans="54:78" x14ac:dyDescent="0.3">
      <c r="BB4437" s="105" t="e">
        <f>VLOOKUP(C4437,#REF!, 2,FALSE)</f>
        <v>#REF!</v>
      </c>
      <c r="BP4437" s="52" t="s">
        <v>9278</v>
      </c>
      <c r="BQ4437" s="52" t="s">
        <v>667</v>
      </c>
      <c r="BR4437" s="52" t="s">
        <v>8504</v>
      </c>
      <c r="BX4437" s="52" t="s">
        <v>9278</v>
      </c>
      <c r="BY4437" s="52" t="s">
        <v>667</v>
      </c>
      <c r="BZ4437" s="52" t="s">
        <v>8504</v>
      </c>
    </row>
    <row r="4438" spans="54:78" x14ac:dyDescent="0.3">
      <c r="BB4438" s="105" t="e">
        <f>VLOOKUP(C4438,#REF!, 2,FALSE)</f>
        <v>#REF!</v>
      </c>
      <c r="BP4438" s="52" t="s">
        <v>9280</v>
      </c>
      <c r="BQ4438" s="52" t="s">
        <v>675</v>
      </c>
      <c r="BR4438" s="52" t="s">
        <v>3180</v>
      </c>
      <c r="BX4438" s="52" t="s">
        <v>9280</v>
      </c>
      <c r="BY4438" s="52" t="s">
        <v>675</v>
      </c>
      <c r="BZ4438" s="52" t="s">
        <v>3180</v>
      </c>
    </row>
    <row r="4439" spans="54:78" x14ac:dyDescent="0.3">
      <c r="BB4439" s="105" t="e">
        <f>VLOOKUP(C4439,#REF!, 2,FALSE)</f>
        <v>#REF!</v>
      </c>
      <c r="BP4439" s="52" t="s">
        <v>9281</v>
      </c>
      <c r="BQ4439" s="52" t="s">
        <v>1280</v>
      </c>
      <c r="BR4439" s="52" t="s">
        <v>1976</v>
      </c>
      <c r="BX4439" s="52" t="s">
        <v>9281</v>
      </c>
      <c r="BY4439" s="52" t="s">
        <v>1280</v>
      </c>
      <c r="BZ4439" s="52" t="s">
        <v>1976</v>
      </c>
    </row>
    <row r="4440" spans="54:78" x14ac:dyDescent="0.3">
      <c r="BB4440" s="105" t="e">
        <f>VLOOKUP(C4440,#REF!, 2,FALSE)</f>
        <v>#REF!</v>
      </c>
      <c r="BP4440" s="52" t="s">
        <v>1630</v>
      </c>
      <c r="BQ4440" s="52" t="s">
        <v>791</v>
      </c>
      <c r="BR4440" s="52" t="s">
        <v>9257</v>
      </c>
      <c r="BX4440" s="52" t="s">
        <v>1630</v>
      </c>
      <c r="BY4440" s="52" t="s">
        <v>791</v>
      </c>
      <c r="BZ4440" s="52" t="s">
        <v>9257</v>
      </c>
    </row>
    <row r="4441" spans="54:78" x14ac:dyDescent="0.3">
      <c r="BB4441" s="105" t="e">
        <f>VLOOKUP(C4441,#REF!, 2,FALSE)</f>
        <v>#REF!</v>
      </c>
      <c r="BP4441" s="52" t="s">
        <v>1631</v>
      </c>
      <c r="BQ4441" s="52" t="s">
        <v>1277</v>
      </c>
      <c r="BR4441" s="52" t="s">
        <v>9257</v>
      </c>
      <c r="BX4441" s="52" t="s">
        <v>1631</v>
      </c>
      <c r="BY4441" s="52" t="s">
        <v>1277</v>
      </c>
      <c r="BZ4441" s="52" t="s">
        <v>9257</v>
      </c>
    </row>
    <row r="4442" spans="54:78" x14ac:dyDescent="0.3">
      <c r="BB4442" s="105" t="e">
        <f>VLOOKUP(C4442,#REF!, 2,FALSE)</f>
        <v>#REF!</v>
      </c>
      <c r="BP4442" s="52" t="s">
        <v>1632</v>
      </c>
      <c r="BQ4442" s="52" t="s">
        <v>643</v>
      </c>
      <c r="BR4442" s="52" t="s">
        <v>8277</v>
      </c>
      <c r="BX4442" s="52" t="s">
        <v>1632</v>
      </c>
      <c r="BY4442" s="52" t="s">
        <v>643</v>
      </c>
      <c r="BZ4442" s="52" t="s">
        <v>8277</v>
      </c>
    </row>
    <row r="4443" spans="54:78" x14ac:dyDescent="0.3">
      <c r="BB4443" s="105" t="e">
        <f>VLOOKUP(C4443,#REF!, 2,FALSE)</f>
        <v>#REF!</v>
      </c>
      <c r="BP4443" s="52" t="s">
        <v>9282</v>
      </c>
      <c r="BQ4443" s="52" t="s">
        <v>17035</v>
      </c>
      <c r="BR4443" s="52" t="s">
        <v>6896</v>
      </c>
      <c r="BX4443" s="52" t="s">
        <v>9282</v>
      </c>
      <c r="BY4443" s="52" t="s">
        <v>17035</v>
      </c>
      <c r="BZ4443" s="52" t="s">
        <v>6896</v>
      </c>
    </row>
    <row r="4444" spans="54:78" x14ac:dyDescent="0.3">
      <c r="BB4444" s="105" t="e">
        <f>VLOOKUP(C4444,#REF!, 2,FALSE)</f>
        <v>#REF!</v>
      </c>
      <c r="BP4444" s="52" t="s">
        <v>9283</v>
      </c>
      <c r="BQ4444" s="52" t="s">
        <v>1350</v>
      </c>
      <c r="BR4444" s="52" t="s">
        <v>2835</v>
      </c>
      <c r="BX4444" s="52" t="s">
        <v>9283</v>
      </c>
      <c r="BY4444" s="52" t="s">
        <v>1350</v>
      </c>
      <c r="BZ4444" s="52" t="s">
        <v>2835</v>
      </c>
    </row>
    <row r="4445" spans="54:78" x14ac:dyDescent="0.3">
      <c r="BB4445" s="105" t="e">
        <f>VLOOKUP(C4445,#REF!, 2,FALSE)</f>
        <v>#REF!</v>
      </c>
      <c r="BP4445" s="52" t="s">
        <v>9284</v>
      </c>
      <c r="BQ4445" s="52" t="s">
        <v>1350</v>
      </c>
      <c r="BR4445" s="52" t="s">
        <v>9285</v>
      </c>
      <c r="BX4445" s="52" t="s">
        <v>9284</v>
      </c>
      <c r="BY4445" s="52" t="s">
        <v>1350</v>
      </c>
      <c r="BZ4445" s="52" t="s">
        <v>9285</v>
      </c>
    </row>
    <row r="4446" spans="54:78" x14ac:dyDescent="0.3">
      <c r="BB4446" s="105" t="e">
        <f>VLOOKUP(C4446,#REF!, 2,FALSE)</f>
        <v>#REF!</v>
      </c>
      <c r="BP4446" s="52" t="s">
        <v>9286</v>
      </c>
      <c r="BQ4446" s="52" t="s">
        <v>1350</v>
      </c>
      <c r="BR4446" s="52" t="s">
        <v>9264</v>
      </c>
      <c r="BX4446" s="52" t="s">
        <v>9286</v>
      </c>
      <c r="BY4446" s="52" t="s">
        <v>1350</v>
      </c>
      <c r="BZ4446" s="52" t="s">
        <v>9264</v>
      </c>
    </row>
    <row r="4447" spans="54:78" x14ac:dyDescent="0.3">
      <c r="BB4447" s="105" t="e">
        <f>VLOOKUP(C4447,#REF!, 2,FALSE)</f>
        <v>#REF!</v>
      </c>
      <c r="BP4447" s="52" t="s">
        <v>1633</v>
      </c>
      <c r="BQ4447" s="52" t="s">
        <v>3059</v>
      </c>
      <c r="BR4447" s="52" t="s">
        <v>9287</v>
      </c>
      <c r="BX4447" s="52" t="s">
        <v>1633</v>
      </c>
      <c r="BY4447" s="52" t="s">
        <v>3059</v>
      </c>
      <c r="BZ4447" s="52" t="s">
        <v>9287</v>
      </c>
    </row>
    <row r="4448" spans="54:78" x14ac:dyDescent="0.3">
      <c r="BB4448" s="105" t="e">
        <f>VLOOKUP(C4448,#REF!, 2,FALSE)</f>
        <v>#REF!</v>
      </c>
      <c r="BP4448" s="52" t="s">
        <v>9288</v>
      </c>
      <c r="BQ4448" s="52" t="s">
        <v>3059</v>
      </c>
      <c r="BR4448" s="52" t="s">
        <v>9289</v>
      </c>
      <c r="BX4448" s="52" t="s">
        <v>9288</v>
      </c>
      <c r="BY4448" s="52" t="s">
        <v>3059</v>
      </c>
      <c r="BZ4448" s="52" t="s">
        <v>9289</v>
      </c>
    </row>
    <row r="4449" spans="54:78" x14ac:dyDescent="0.3">
      <c r="BB4449" s="105" t="e">
        <f>VLOOKUP(C4449,#REF!, 2,FALSE)</f>
        <v>#REF!</v>
      </c>
      <c r="BP4449" s="52" t="s">
        <v>1634</v>
      </c>
      <c r="BQ4449" s="52" t="s">
        <v>1350</v>
      </c>
      <c r="BR4449" s="52" t="s">
        <v>3158</v>
      </c>
      <c r="BX4449" s="52" t="s">
        <v>1634</v>
      </c>
      <c r="BY4449" s="52" t="s">
        <v>1350</v>
      </c>
      <c r="BZ4449" s="52" t="s">
        <v>3158</v>
      </c>
    </row>
    <row r="4450" spans="54:78" x14ac:dyDescent="0.3">
      <c r="BB4450" s="105" t="e">
        <f>VLOOKUP(C4450,#REF!, 2,FALSE)</f>
        <v>#REF!</v>
      </c>
      <c r="BP4450" s="52" t="s">
        <v>9291</v>
      </c>
      <c r="BQ4450" s="52" t="s">
        <v>1350</v>
      </c>
      <c r="BR4450" s="52" t="s">
        <v>9287</v>
      </c>
      <c r="BX4450" s="52" t="s">
        <v>9291</v>
      </c>
      <c r="BY4450" s="52" t="s">
        <v>1350</v>
      </c>
      <c r="BZ4450" s="52" t="s">
        <v>9287</v>
      </c>
    </row>
    <row r="4451" spans="54:78" x14ac:dyDescent="0.3">
      <c r="BB4451" s="105" t="e">
        <f>VLOOKUP(C4451,#REF!, 2,FALSE)</f>
        <v>#REF!</v>
      </c>
      <c r="BP4451" s="52" t="s">
        <v>9292</v>
      </c>
      <c r="BQ4451" s="52" t="s">
        <v>3223</v>
      </c>
      <c r="BR4451" s="52" t="s">
        <v>3430</v>
      </c>
      <c r="BX4451" s="52" t="s">
        <v>9292</v>
      </c>
      <c r="BY4451" s="52" t="s">
        <v>3223</v>
      </c>
      <c r="BZ4451" s="52" t="s">
        <v>3430</v>
      </c>
    </row>
    <row r="4452" spans="54:78" x14ac:dyDescent="0.3">
      <c r="BB4452" s="105" t="e">
        <f>VLOOKUP(C4452,#REF!, 2,FALSE)</f>
        <v>#REF!</v>
      </c>
      <c r="BP4452" s="52" t="s">
        <v>9293</v>
      </c>
      <c r="BQ4452" s="52" t="s">
        <v>17035</v>
      </c>
      <c r="BR4452" s="52" t="s">
        <v>4277</v>
      </c>
      <c r="BX4452" s="52" t="s">
        <v>9293</v>
      </c>
      <c r="BY4452" s="52" t="s">
        <v>17035</v>
      </c>
      <c r="BZ4452" s="52" t="s">
        <v>4277</v>
      </c>
    </row>
    <row r="4453" spans="54:78" x14ac:dyDescent="0.3">
      <c r="BB4453" s="105" t="e">
        <f>VLOOKUP(C4453,#REF!, 2,FALSE)</f>
        <v>#REF!</v>
      </c>
      <c r="BP4453" s="52" t="s">
        <v>9295</v>
      </c>
      <c r="BQ4453" s="52" t="s">
        <v>17035</v>
      </c>
      <c r="BR4453" s="52" t="s">
        <v>8750</v>
      </c>
      <c r="BX4453" s="52" t="s">
        <v>9295</v>
      </c>
      <c r="BY4453" s="52" t="s">
        <v>17035</v>
      </c>
      <c r="BZ4453" s="52" t="s">
        <v>8750</v>
      </c>
    </row>
    <row r="4454" spans="54:78" x14ac:dyDescent="0.3">
      <c r="BB4454" s="105" t="e">
        <f>VLOOKUP(C4454,#REF!, 2,FALSE)</f>
        <v>#REF!</v>
      </c>
      <c r="BP4454" s="52" t="s">
        <v>9298</v>
      </c>
      <c r="BQ4454" s="52" t="s">
        <v>17035</v>
      </c>
      <c r="BR4454" s="52" t="s">
        <v>9299</v>
      </c>
      <c r="BX4454" s="52" t="s">
        <v>9298</v>
      </c>
      <c r="BY4454" s="52" t="s">
        <v>17035</v>
      </c>
      <c r="BZ4454" s="52" t="s">
        <v>9299</v>
      </c>
    </row>
    <row r="4455" spans="54:78" x14ac:dyDescent="0.3">
      <c r="BB4455" s="105" t="e">
        <f>VLOOKUP(C4455,#REF!, 2,FALSE)</f>
        <v>#REF!</v>
      </c>
      <c r="BP4455" s="52" t="s">
        <v>9300</v>
      </c>
      <c r="BQ4455" s="52" t="s">
        <v>3059</v>
      </c>
      <c r="BR4455" s="52" t="s">
        <v>1135</v>
      </c>
      <c r="BX4455" s="52" t="s">
        <v>9300</v>
      </c>
      <c r="BY4455" s="52" t="s">
        <v>3059</v>
      </c>
      <c r="BZ4455" s="52" t="s">
        <v>1135</v>
      </c>
    </row>
    <row r="4456" spans="54:78" x14ac:dyDescent="0.3">
      <c r="BB4456" s="105" t="e">
        <f>VLOOKUP(C4456,#REF!, 2,FALSE)</f>
        <v>#REF!</v>
      </c>
      <c r="BP4456" s="52" t="s">
        <v>9302</v>
      </c>
      <c r="BQ4456" s="52" t="s">
        <v>3059</v>
      </c>
      <c r="BR4456" s="52" t="s">
        <v>9303</v>
      </c>
      <c r="BX4456" s="52" t="s">
        <v>9302</v>
      </c>
      <c r="BY4456" s="52" t="s">
        <v>3059</v>
      </c>
      <c r="BZ4456" s="52" t="s">
        <v>9303</v>
      </c>
    </row>
    <row r="4457" spans="54:78" x14ac:dyDescent="0.3">
      <c r="BB4457" s="105" t="e">
        <f>VLOOKUP(C4457,#REF!, 2,FALSE)</f>
        <v>#REF!</v>
      </c>
      <c r="BP4457" s="52" t="s">
        <v>9305</v>
      </c>
      <c r="BQ4457" s="52" t="s">
        <v>3059</v>
      </c>
      <c r="BR4457" s="52" t="s">
        <v>8764</v>
      </c>
      <c r="BX4457" s="52" t="s">
        <v>9305</v>
      </c>
      <c r="BY4457" s="52" t="s">
        <v>3059</v>
      </c>
      <c r="BZ4457" s="52" t="s">
        <v>8764</v>
      </c>
    </row>
    <row r="4458" spans="54:78" x14ac:dyDescent="0.3">
      <c r="BB4458" s="105" t="e">
        <f>VLOOKUP(C4458,#REF!, 2,FALSE)</f>
        <v>#REF!</v>
      </c>
      <c r="BP4458" s="52" t="s">
        <v>9306</v>
      </c>
      <c r="BQ4458" s="52" t="s">
        <v>3059</v>
      </c>
      <c r="BR4458" s="52" t="s">
        <v>1681</v>
      </c>
      <c r="BX4458" s="52" t="s">
        <v>9306</v>
      </c>
      <c r="BY4458" s="52" t="s">
        <v>3059</v>
      </c>
      <c r="BZ4458" s="52" t="s">
        <v>1681</v>
      </c>
    </row>
    <row r="4459" spans="54:78" x14ac:dyDescent="0.3">
      <c r="BB4459" s="105" t="e">
        <f>VLOOKUP(C4459,#REF!, 2,FALSE)</f>
        <v>#REF!</v>
      </c>
      <c r="BP4459" s="52" t="s">
        <v>9307</v>
      </c>
      <c r="BQ4459" s="52" t="s">
        <v>3059</v>
      </c>
      <c r="BR4459" s="52" t="s">
        <v>8469</v>
      </c>
      <c r="BX4459" s="52" t="s">
        <v>9307</v>
      </c>
      <c r="BY4459" s="52" t="s">
        <v>3059</v>
      </c>
      <c r="BZ4459" s="52" t="s">
        <v>8469</v>
      </c>
    </row>
    <row r="4460" spans="54:78" x14ac:dyDescent="0.3">
      <c r="BB4460" s="105" t="e">
        <f>VLOOKUP(C4460,#REF!, 2,FALSE)</f>
        <v>#REF!</v>
      </c>
      <c r="BP4460" s="52" t="s">
        <v>9308</v>
      </c>
      <c r="BQ4460" s="52" t="s">
        <v>1350</v>
      </c>
      <c r="BR4460" s="52" t="s">
        <v>8469</v>
      </c>
      <c r="BX4460" s="52" t="s">
        <v>9308</v>
      </c>
      <c r="BY4460" s="52" t="s">
        <v>1350</v>
      </c>
      <c r="BZ4460" s="52" t="s">
        <v>8469</v>
      </c>
    </row>
    <row r="4461" spans="54:78" x14ac:dyDescent="0.3">
      <c r="BB4461" s="105" t="e">
        <f>VLOOKUP(C4461,#REF!, 2,FALSE)</f>
        <v>#REF!</v>
      </c>
      <c r="BP4461" s="52" t="s">
        <v>9310</v>
      </c>
      <c r="BQ4461" s="52" t="s">
        <v>3059</v>
      </c>
      <c r="BR4461" s="52" t="s">
        <v>1346</v>
      </c>
      <c r="BX4461" s="52" t="s">
        <v>9310</v>
      </c>
      <c r="BY4461" s="52" t="s">
        <v>3059</v>
      </c>
      <c r="BZ4461" s="52" t="s">
        <v>1346</v>
      </c>
    </row>
    <row r="4462" spans="54:78" x14ac:dyDescent="0.3">
      <c r="BB4462" s="105" t="e">
        <f>VLOOKUP(C4462,#REF!, 2,FALSE)</f>
        <v>#REF!</v>
      </c>
      <c r="BP4462" s="52" t="s">
        <v>9311</v>
      </c>
      <c r="BQ4462" s="52" t="s">
        <v>17035</v>
      </c>
      <c r="BR4462" s="52" t="s">
        <v>9312</v>
      </c>
      <c r="BX4462" s="52" t="s">
        <v>9311</v>
      </c>
      <c r="BY4462" s="52" t="s">
        <v>17035</v>
      </c>
      <c r="BZ4462" s="52" t="s">
        <v>9312</v>
      </c>
    </row>
    <row r="4463" spans="54:78" x14ac:dyDescent="0.3">
      <c r="BB4463" s="105" t="e">
        <f>VLOOKUP(C4463,#REF!, 2,FALSE)</f>
        <v>#REF!</v>
      </c>
      <c r="BP4463" s="52" t="s">
        <v>9313</v>
      </c>
      <c r="BQ4463" s="52" t="s">
        <v>17035</v>
      </c>
      <c r="BR4463" s="52" t="s">
        <v>6848</v>
      </c>
      <c r="BX4463" s="52" t="s">
        <v>9313</v>
      </c>
      <c r="BY4463" s="52" t="s">
        <v>17035</v>
      </c>
      <c r="BZ4463" s="52" t="s">
        <v>6848</v>
      </c>
    </row>
    <row r="4464" spans="54:78" x14ac:dyDescent="0.3">
      <c r="BB4464" s="105" t="e">
        <f>VLOOKUP(C4464,#REF!, 2,FALSE)</f>
        <v>#REF!</v>
      </c>
      <c r="BP4464" s="52" t="s">
        <v>9314</v>
      </c>
      <c r="BQ4464" s="52" t="s">
        <v>17035</v>
      </c>
      <c r="BR4464" s="52" t="s">
        <v>8071</v>
      </c>
      <c r="BX4464" s="52" t="s">
        <v>9314</v>
      </c>
      <c r="BY4464" s="52" t="s">
        <v>17035</v>
      </c>
      <c r="BZ4464" s="52" t="s">
        <v>8071</v>
      </c>
    </row>
    <row r="4465" spans="54:78" x14ac:dyDescent="0.3">
      <c r="BB4465" s="105" t="e">
        <f>VLOOKUP(C4465,#REF!, 2,FALSE)</f>
        <v>#REF!</v>
      </c>
      <c r="BP4465" s="52" t="s">
        <v>9315</v>
      </c>
      <c r="BQ4465" s="52" t="s">
        <v>3059</v>
      </c>
      <c r="BR4465" s="52" t="s">
        <v>2700</v>
      </c>
      <c r="BX4465" s="52" t="s">
        <v>9315</v>
      </c>
      <c r="BY4465" s="52" t="s">
        <v>3059</v>
      </c>
      <c r="BZ4465" s="52" t="s">
        <v>2700</v>
      </c>
    </row>
    <row r="4466" spans="54:78" x14ac:dyDescent="0.3">
      <c r="BB4466" s="105" t="e">
        <f>VLOOKUP(C4466,#REF!, 2,FALSE)</f>
        <v>#REF!</v>
      </c>
      <c r="BP4466" s="52" t="s">
        <v>9316</v>
      </c>
      <c r="BQ4466" s="52" t="s">
        <v>2993</v>
      </c>
      <c r="BR4466" s="52" t="s">
        <v>2993</v>
      </c>
      <c r="BX4466" s="52" t="s">
        <v>9316</v>
      </c>
      <c r="BY4466" s="52" t="s">
        <v>2993</v>
      </c>
      <c r="BZ4466" s="52" t="s">
        <v>2993</v>
      </c>
    </row>
    <row r="4467" spans="54:78" x14ac:dyDescent="0.3">
      <c r="BB4467" s="105" t="e">
        <f>VLOOKUP(C4467,#REF!, 2,FALSE)</f>
        <v>#REF!</v>
      </c>
      <c r="BP4467" s="52" t="s">
        <v>9318</v>
      </c>
      <c r="BQ4467" s="52" t="s">
        <v>1350</v>
      </c>
      <c r="BR4467" s="52" t="s">
        <v>2700</v>
      </c>
      <c r="BX4467" s="52" t="s">
        <v>9318</v>
      </c>
      <c r="BY4467" s="52" t="s">
        <v>1350</v>
      </c>
      <c r="BZ4467" s="52" t="s">
        <v>2700</v>
      </c>
    </row>
    <row r="4468" spans="54:78" x14ac:dyDescent="0.3">
      <c r="BB4468" s="105" t="e">
        <f>VLOOKUP(C4468,#REF!, 2,FALSE)</f>
        <v>#REF!</v>
      </c>
      <c r="BP4468" s="52" t="s">
        <v>9319</v>
      </c>
      <c r="BQ4468" s="52" t="s">
        <v>1350</v>
      </c>
      <c r="BR4468" s="52" t="s">
        <v>2700</v>
      </c>
      <c r="BX4468" s="52" t="s">
        <v>9319</v>
      </c>
      <c r="BY4468" s="52" t="s">
        <v>1350</v>
      </c>
      <c r="BZ4468" s="52" t="s">
        <v>2700</v>
      </c>
    </row>
    <row r="4469" spans="54:78" x14ac:dyDescent="0.3">
      <c r="BB4469" s="105" t="e">
        <f>VLOOKUP(C4469,#REF!, 2,FALSE)</f>
        <v>#REF!</v>
      </c>
      <c r="BP4469" s="52" t="s">
        <v>300</v>
      </c>
      <c r="BQ4469" s="52" t="s">
        <v>779</v>
      </c>
      <c r="BR4469" s="52" t="s">
        <v>1286</v>
      </c>
      <c r="BX4469" s="52" t="s">
        <v>300</v>
      </c>
      <c r="BY4469" s="52" t="s">
        <v>779</v>
      </c>
      <c r="BZ4469" s="52" t="s">
        <v>1286</v>
      </c>
    </row>
    <row r="4470" spans="54:78" x14ac:dyDescent="0.3">
      <c r="BB4470" s="105" t="e">
        <f>VLOOKUP(C4470,#REF!, 2,FALSE)</f>
        <v>#REF!</v>
      </c>
      <c r="BP4470" s="52" t="s">
        <v>9320</v>
      </c>
      <c r="BQ4470" s="52" t="s">
        <v>17035</v>
      </c>
      <c r="BR4470" s="52" t="s">
        <v>9321</v>
      </c>
      <c r="BX4470" s="52" t="s">
        <v>9320</v>
      </c>
      <c r="BY4470" s="52" t="s">
        <v>17035</v>
      </c>
      <c r="BZ4470" s="52" t="s">
        <v>9321</v>
      </c>
    </row>
    <row r="4471" spans="54:78" x14ac:dyDescent="0.3">
      <c r="BB4471" s="105" t="e">
        <f>VLOOKUP(C4471,#REF!, 2,FALSE)</f>
        <v>#REF!</v>
      </c>
      <c r="BP4471" s="52" t="s">
        <v>9322</v>
      </c>
      <c r="BQ4471" s="52" t="s">
        <v>17035</v>
      </c>
      <c r="BR4471" s="52" t="s">
        <v>7961</v>
      </c>
      <c r="BX4471" s="52" t="s">
        <v>9322</v>
      </c>
      <c r="BY4471" s="52" t="s">
        <v>17035</v>
      </c>
      <c r="BZ4471" s="52" t="s">
        <v>7961</v>
      </c>
    </row>
    <row r="4472" spans="54:78" x14ac:dyDescent="0.3">
      <c r="BB4472" s="105" t="e">
        <f>VLOOKUP(C4472,#REF!, 2,FALSE)</f>
        <v>#REF!</v>
      </c>
      <c r="BP4472" s="52" t="s">
        <v>9323</v>
      </c>
      <c r="BQ4472" s="52" t="s">
        <v>633</v>
      </c>
      <c r="BR4472" s="52" t="s">
        <v>9324</v>
      </c>
      <c r="BX4472" s="52" t="s">
        <v>9323</v>
      </c>
      <c r="BY4472" s="52" t="s">
        <v>633</v>
      </c>
      <c r="BZ4472" s="52" t="s">
        <v>9324</v>
      </c>
    </row>
    <row r="4473" spans="54:78" x14ac:dyDescent="0.3">
      <c r="BB4473" s="105" t="e">
        <f>VLOOKUP(C4473,#REF!, 2,FALSE)</f>
        <v>#REF!</v>
      </c>
      <c r="BP4473" s="52" t="s">
        <v>9325</v>
      </c>
      <c r="BQ4473" s="52" t="s">
        <v>818</v>
      </c>
      <c r="BR4473" s="52" t="s">
        <v>9326</v>
      </c>
      <c r="BX4473" s="52" t="s">
        <v>9325</v>
      </c>
      <c r="BY4473" s="52" t="s">
        <v>818</v>
      </c>
      <c r="BZ4473" s="52" t="s">
        <v>9326</v>
      </c>
    </row>
    <row r="4474" spans="54:78" x14ac:dyDescent="0.3">
      <c r="BB4474" s="105" t="e">
        <f>VLOOKUP(C4474,#REF!, 2,FALSE)</f>
        <v>#REF!</v>
      </c>
      <c r="BP4474" s="52" t="s">
        <v>9327</v>
      </c>
      <c r="BQ4474" s="52" t="s">
        <v>630</v>
      </c>
      <c r="BR4474" s="52" t="s">
        <v>9328</v>
      </c>
      <c r="BX4474" s="52" t="s">
        <v>9327</v>
      </c>
      <c r="BY4474" s="52" t="s">
        <v>630</v>
      </c>
      <c r="BZ4474" s="52" t="s">
        <v>9328</v>
      </c>
    </row>
    <row r="4475" spans="54:78" x14ac:dyDescent="0.3">
      <c r="BB4475" s="105" t="e">
        <f>VLOOKUP(C4475,#REF!, 2,FALSE)</f>
        <v>#REF!</v>
      </c>
      <c r="BP4475" s="52" t="s">
        <v>9329</v>
      </c>
      <c r="BQ4475" s="52" t="s">
        <v>818</v>
      </c>
      <c r="BR4475" s="52" t="s">
        <v>9222</v>
      </c>
      <c r="BX4475" s="52" t="s">
        <v>9329</v>
      </c>
      <c r="BY4475" s="52" t="s">
        <v>818</v>
      </c>
      <c r="BZ4475" s="52" t="s">
        <v>9222</v>
      </c>
    </row>
    <row r="4476" spans="54:78" x14ac:dyDescent="0.3">
      <c r="BB4476" s="105" t="e">
        <f>VLOOKUP(C4476,#REF!, 2,FALSE)</f>
        <v>#REF!</v>
      </c>
      <c r="BP4476" s="52" t="s">
        <v>1635</v>
      </c>
      <c r="BQ4476" s="52" t="s">
        <v>1277</v>
      </c>
      <c r="BR4476" s="52" t="s">
        <v>9324</v>
      </c>
      <c r="BX4476" s="52" t="s">
        <v>1635</v>
      </c>
      <c r="BY4476" s="52" t="s">
        <v>1277</v>
      </c>
      <c r="BZ4476" s="52" t="s">
        <v>9324</v>
      </c>
    </row>
    <row r="4477" spans="54:78" x14ac:dyDescent="0.3">
      <c r="BB4477" s="105" t="e">
        <f>VLOOKUP(C4477,#REF!, 2,FALSE)</f>
        <v>#REF!</v>
      </c>
      <c r="BP4477" s="52" t="s">
        <v>9330</v>
      </c>
      <c r="BQ4477" s="52" t="s">
        <v>663</v>
      </c>
      <c r="BR4477" s="52" t="s">
        <v>2181</v>
      </c>
      <c r="BX4477" s="52" t="s">
        <v>9330</v>
      </c>
      <c r="BY4477" s="52" t="s">
        <v>663</v>
      </c>
      <c r="BZ4477" s="52" t="s">
        <v>2181</v>
      </c>
    </row>
    <row r="4478" spans="54:78" x14ac:dyDescent="0.3">
      <c r="BB4478" s="105" t="e">
        <f>VLOOKUP(C4478,#REF!, 2,FALSE)</f>
        <v>#REF!</v>
      </c>
      <c r="BP4478" s="52" t="s">
        <v>9331</v>
      </c>
      <c r="BQ4478" s="52" t="s">
        <v>630</v>
      </c>
      <c r="BR4478" s="52" t="s">
        <v>8489</v>
      </c>
      <c r="BX4478" s="52" t="s">
        <v>9331</v>
      </c>
      <c r="BY4478" s="52" t="s">
        <v>630</v>
      </c>
      <c r="BZ4478" s="52" t="s">
        <v>8489</v>
      </c>
    </row>
    <row r="4479" spans="54:78" x14ac:dyDescent="0.3">
      <c r="BB4479" s="105" t="e">
        <f>VLOOKUP(C4479,#REF!, 2,FALSE)</f>
        <v>#REF!</v>
      </c>
      <c r="BP4479" s="52" t="s">
        <v>9333</v>
      </c>
      <c r="BQ4479" s="52" t="s">
        <v>860</v>
      </c>
      <c r="BR4479" s="52" t="s">
        <v>8568</v>
      </c>
      <c r="BX4479" s="52" t="s">
        <v>9333</v>
      </c>
      <c r="BY4479" s="52" t="s">
        <v>860</v>
      </c>
      <c r="BZ4479" s="52" t="s">
        <v>8568</v>
      </c>
    </row>
    <row r="4480" spans="54:78" x14ac:dyDescent="0.3">
      <c r="BB4480" s="105" t="e">
        <f>VLOOKUP(C4480,#REF!, 2,FALSE)</f>
        <v>#REF!</v>
      </c>
      <c r="BP4480" s="52" t="s">
        <v>9334</v>
      </c>
      <c r="BQ4480" s="52" t="s">
        <v>857</v>
      </c>
      <c r="BR4480" s="52" t="s">
        <v>4541</v>
      </c>
      <c r="BX4480" s="52" t="s">
        <v>9334</v>
      </c>
      <c r="BY4480" s="52" t="s">
        <v>857</v>
      </c>
      <c r="BZ4480" s="52" t="s">
        <v>4541</v>
      </c>
    </row>
    <row r="4481" spans="54:78" x14ac:dyDescent="0.3">
      <c r="BB4481" s="105" t="e">
        <f>VLOOKUP(C4481,#REF!, 2,FALSE)</f>
        <v>#REF!</v>
      </c>
      <c r="BP4481" s="52" t="s">
        <v>9336</v>
      </c>
      <c r="BQ4481" s="52" t="s">
        <v>17035</v>
      </c>
      <c r="BR4481" s="52" t="s">
        <v>2519</v>
      </c>
      <c r="BX4481" s="52" t="s">
        <v>9336</v>
      </c>
      <c r="BY4481" s="52" t="s">
        <v>17035</v>
      </c>
      <c r="BZ4481" s="52" t="s">
        <v>2519</v>
      </c>
    </row>
    <row r="4482" spans="54:78" x14ac:dyDescent="0.3">
      <c r="BB4482" s="105" t="e">
        <f>VLOOKUP(C4482,#REF!, 2,FALSE)</f>
        <v>#REF!</v>
      </c>
      <c r="BP4482" s="52" t="s">
        <v>9337</v>
      </c>
      <c r="BQ4482" s="52" t="s">
        <v>17035</v>
      </c>
      <c r="BR4482" s="52" t="s">
        <v>1060</v>
      </c>
      <c r="BX4482" s="52" t="s">
        <v>9337</v>
      </c>
      <c r="BY4482" s="52" t="s">
        <v>17035</v>
      </c>
      <c r="BZ4482" s="52" t="s">
        <v>1060</v>
      </c>
    </row>
    <row r="4483" spans="54:78" x14ac:dyDescent="0.3">
      <c r="BB4483" s="105" t="e">
        <f>VLOOKUP(C4483,#REF!, 2,FALSE)</f>
        <v>#REF!</v>
      </c>
      <c r="BP4483" s="52" t="s">
        <v>9338</v>
      </c>
      <c r="BQ4483" s="52" t="s">
        <v>17035</v>
      </c>
      <c r="BR4483" s="52" t="s">
        <v>2181</v>
      </c>
      <c r="BX4483" s="52" t="s">
        <v>9338</v>
      </c>
      <c r="BY4483" s="52" t="s">
        <v>17035</v>
      </c>
      <c r="BZ4483" s="52" t="s">
        <v>2181</v>
      </c>
    </row>
    <row r="4484" spans="54:78" x14ac:dyDescent="0.3">
      <c r="BB4484" s="105" t="e">
        <f>VLOOKUP(C4484,#REF!, 2,FALSE)</f>
        <v>#REF!</v>
      </c>
      <c r="BP4484" s="52" t="s">
        <v>9340</v>
      </c>
      <c r="BQ4484" s="52" t="s">
        <v>783</v>
      </c>
      <c r="BR4484" s="52" t="s">
        <v>9240</v>
      </c>
      <c r="BX4484" s="52" t="s">
        <v>9340</v>
      </c>
      <c r="BY4484" s="52" t="s">
        <v>783</v>
      </c>
      <c r="BZ4484" s="52" t="s">
        <v>9240</v>
      </c>
    </row>
    <row r="4485" spans="54:78" x14ac:dyDescent="0.3">
      <c r="BB4485" s="105" t="e">
        <f>VLOOKUP(C4485,#REF!, 2,FALSE)</f>
        <v>#REF!</v>
      </c>
      <c r="BP4485" s="52" t="s">
        <v>9341</v>
      </c>
      <c r="BQ4485" s="52" t="s">
        <v>17035</v>
      </c>
      <c r="BR4485" s="52" t="s">
        <v>9342</v>
      </c>
      <c r="BX4485" s="52" t="s">
        <v>9341</v>
      </c>
      <c r="BY4485" s="52" t="s">
        <v>17035</v>
      </c>
      <c r="BZ4485" s="52" t="s">
        <v>9342</v>
      </c>
    </row>
    <row r="4486" spans="54:78" x14ac:dyDescent="0.3">
      <c r="BB4486" s="105" t="e">
        <f>VLOOKUP(C4486,#REF!, 2,FALSE)</f>
        <v>#REF!</v>
      </c>
      <c r="BP4486" s="52" t="s">
        <v>9343</v>
      </c>
      <c r="BQ4486" s="52" t="s">
        <v>17035</v>
      </c>
      <c r="BR4486" s="52" t="s">
        <v>9296</v>
      </c>
      <c r="BX4486" s="52" t="s">
        <v>9343</v>
      </c>
      <c r="BY4486" s="52" t="s">
        <v>17035</v>
      </c>
      <c r="BZ4486" s="52" t="s">
        <v>9296</v>
      </c>
    </row>
    <row r="4487" spans="54:78" x14ac:dyDescent="0.3">
      <c r="BB4487" s="105" t="e">
        <f>VLOOKUP(C4487,#REF!, 2,FALSE)</f>
        <v>#REF!</v>
      </c>
      <c r="BP4487" s="52" t="s">
        <v>9344</v>
      </c>
      <c r="BQ4487" s="52" t="s">
        <v>630</v>
      </c>
      <c r="BR4487" s="52" t="s">
        <v>9345</v>
      </c>
      <c r="BX4487" s="52" t="s">
        <v>9344</v>
      </c>
      <c r="BY4487" s="52" t="s">
        <v>630</v>
      </c>
      <c r="BZ4487" s="52" t="s">
        <v>9345</v>
      </c>
    </row>
    <row r="4488" spans="54:78" x14ac:dyDescent="0.3">
      <c r="BB4488" s="105" t="e">
        <f>VLOOKUP(C4488,#REF!, 2,FALSE)</f>
        <v>#REF!</v>
      </c>
      <c r="BP4488" s="52" t="s">
        <v>9346</v>
      </c>
      <c r="BQ4488" s="52" t="s">
        <v>1350</v>
      </c>
      <c r="BR4488" s="52" t="s">
        <v>2700</v>
      </c>
      <c r="BX4488" s="52" t="s">
        <v>9346</v>
      </c>
      <c r="BY4488" s="52" t="s">
        <v>1350</v>
      </c>
      <c r="BZ4488" s="52" t="s">
        <v>2700</v>
      </c>
    </row>
    <row r="4489" spans="54:78" x14ac:dyDescent="0.3">
      <c r="BB4489" s="105" t="e">
        <f>VLOOKUP(C4489,#REF!, 2,FALSE)</f>
        <v>#REF!</v>
      </c>
      <c r="BP4489" s="52" t="s">
        <v>9347</v>
      </c>
      <c r="BQ4489" s="52" t="s">
        <v>3059</v>
      </c>
      <c r="BR4489" s="52" t="s">
        <v>8079</v>
      </c>
      <c r="BX4489" s="52" t="s">
        <v>9347</v>
      </c>
      <c r="BY4489" s="52" t="s">
        <v>3059</v>
      </c>
      <c r="BZ4489" s="52" t="s">
        <v>8079</v>
      </c>
    </row>
    <row r="4490" spans="54:78" x14ac:dyDescent="0.3">
      <c r="BB4490" s="105" t="e">
        <f>VLOOKUP(C4490,#REF!, 2,FALSE)</f>
        <v>#REF!</v>
      </c>
      <c r="BP4490" s="52" t="s">
        <v>9348</v>
      </c>
      <c r="BQ4490" s="52" t="s">
        <v>1277</v>
      </c>
      <c r="BR4490" s="52" t="s">
        <v>9349</v>
      </c>
      <c r="BX4490" s="52" t="s">
        <v>9348</v>
      </c>
      <c r="BY4490" s="52" t="s">
        <v>1277</v>
      </c>
      <c r="BZ4490" s="52" t="s">
        <v>9349</v>
      </c>
    </row>
    <row r="4491" spans="54:78" x14ac:dyDescent="0.3">
      <c r="BB4491" s="105" t="e">
        <f>VLOOKUP(C4491,#REF!, 2,FALSE)</f>
        <v>#REF!</v>
      </c>
      <c r="BP4491" s="52" t="s">
        <v>9350</v>
      </c>
      <c r="BQ4491" s="52" t="s">
        <v>17035</v>
      </c>
      <c r="BR4491" s="52" t="s">
        <v>8885</v>
      </c>
      <c r="BX4491" s="52" t="s">
        <v>9350</v>
      </c>
      <c r="BY4491" s="52" t="s">
        <v>17035</v>
      </c>
      <c r="BZ4491" s="52" t="s">
        <v>8885</v>
      </c>
    </row>
    <row r="4492" spans="54:78" x14ac:dyDescent="0.3">
      <c r="BB4492" s="105" t="e">
        <f>VLOOKUP(C4492,#REF!, 2,FALSE)</f>
        <v>#REF!</v>
      </c>
      <c r="BP4492" s="52" t="s">
        <v>9351</v>
      </c>
      <c r="BQ4492" s="52" t="s">
        <v>3223</v>
      </c>
      <c r="BR4492" s="52" t="s">
        <v>9352</v>
      </c>
      <c r="BX4492" s="52" t="s">
        <v>9351</v>
      </c>
      <c r="BY4492" s="52" t="s">
        <v>3223</v>
      </c>
      <c r="BZ4492" s="52" t="s">
        <v>9352</v>
      </c>
    </row>
    <row r="4493" spans="54:78" x14ac:dyDescent="0.3">
      <c r="BB4493" s="105" t="e">
        <f>VLOOKUP(C4493,#REF!, 2,FALSE)</f>
        <v>#REF!</v>
      </c>
      <c r="BP4493" s="52" t="s">
        <v>9354</v>
      </c>
      <c r="BQ4493" s="52" t="s">
        <v>17035</v>
      </c>
      <c r="BR4493" s="52" t="s">
        <v>9355</v>
      </c>
      <c r="BX4493" s="52" t="s">
        <v>9354</v>
      </c>
      <c r="BY4493" s="52" t="s">
        <v>17035</v>
      </c>
      <c r="BZ4493" s="52" t="s">
        <v>9355</v>
      </c>
    </row>
    <row r="4494" spans="54:78" x14ac:dyDescent="0.3">
      <c r="BB4494" s="105" t="e">
        <f>VLOOKUP(C4494,#REF!, 2,FALSE)</f>
        <v>#REF!</v>
      </c>
      <c r="BP4494" s="52" t="s">
        <v>9356</v>
      </c>
      <c r="BQ4494" s="52" t="s">
        <v>3223</v>
      </c>
      <c r="BR4494" s="52" t="s">
        <v>7675</v>
      </c>
      <c r="BX4494" s="52" t="s">
        <v>9356</v>
      </c>
      <c r="BY4494" s="52" t="s">
        <v>3223</v>
      </c>
      <c r="BZ4494" s="52" t="s">
        <v>7675</v>
      </c>
    </row>
    <row r="4495" spans="54:78" x14ac:dyDescent="0.3">
      <c r="BB4495" s="105" t="e">
        <f>VLOOKUP(C4495,#REF!, 2,FALSE)</f>
        <v>#REF!</v>
      </c>
      <c r="BP4495" s="52" t="s">
        <v>9357</v>
      </c>
      <c r="BQ4495" s="52" t="s">
        <v>17035</v>
      </c>
      <c r="BR4495" s="52" t="s">
        <v>7081</v>
      </c>
      <c r="BX4495" s="52" t="s">
        <v>9357</v>
      </c>
      <c r="BY4495" s="52" t="s">
        <v>17035</v>
      </c>
      <c r="BZ4495" s="52" t="s">
        <v>7081</v>
      </c>
    </row>
    <row r="4496" spans="54:78" x14ac:dyDescent="0.3">
      <c r="BB4496" s="105" t="e">
        <f>VLOOKUP(C4496,#REF!, 2,FALSE)</f>
        <v>#REF!</v>
      </c>
      <c r="BP4496" s="52" t="s">
        <v>9358</v>
      </c>
      <c r="BQ4496" s="52" t="s">
        <v>2993</v>
      </c>
      <c r="BR4496" s="52" t="s">
        <v>9265</v>
      </c>
      <c r="BX4496" s="52" t="s">
        <v>9358</v>
      </c>
      <c r="BY4496" s="52" t="s">
        <v>2993</v>
      </c>
      <c r="BZ4496" s="52" t="s">
        <v>9265</v>
      </c>
    </row>
    <row r="4497" spans="54:78" x14ac:dyDescent="0.3">
      <c r="BB4497" s="105" t="e">
        <f>VLOOKUP(C4497,#REF!, 2,FALSE)</f>
        <v>#REF!</v>
      </c>
      <c r="BP4497" s="52" t="s">
        <v>1636</v>
      </c>
      <c r="BQ4497" s="52" t="s">
        <v>1350</v>
      </c>
      <c r="BR4497" s="52" t="s">
        <v>9222</v>
      </c>
      <c r="BX4497" s="52" t="s">
        <v>1636</v>
      </c>
      <c r="BY4497" s="52" t="s">
        <v>1350</v>
      </c>
      <c r="BZ4497" s="52" t="s">
        <v>9222</v>
      </c>
    </row>
    <row r="4498" spans="54:78" x14ac:dyDescent="0.3">
      <c r="BB4498" s="105" t="e">
        <f>VLOOKUP(C4498,#REF!, 2,FALSE)</f>
        <v>#REF!</v>
      </c>
      <c r="BP4498" s="52" t="s">
        <v>9359</v>
      </c>
      <c r="BQ4498" s="52" t="s">
        <v>1350</v>
      </c>
      <c r="BR4498" s="52" t="s">
        <v>9277</v>
      </c>
      <c r="BX4498" s="52" t="s">
        <v>9359</v>
      </c>
      <c r="BY4498" s="52" t="s">
        <v>1350</v>
      </c>
      <c r="BZ4498" s="52" t="s">
        <v>9277</v>
      </c>
    </row>
    <row r="4499" spans="54:78" x14ac:dyDescent="0.3">
      <c r="BB4499" s="105" t="e">
        <f>VLOOKUP(C4499,#REF!, 2,FALSE)</f>
        <v>#REF!</v>
      </c>
      <c r="BP4499" s="52" t="s">
        <v>1637</v>
      </c>
      <c r="BQ4499" s="52" t="s">
        <v>1350</v>
      </c>
      <c r="BR4499" s="52" t="s">
        <v>9277</v>
      </c>
      <c r="BX4499" s="52" t="s">
        <v>1637</v>
      </c>
      <c r="BY4499" s="52" t="s">
        <v>1350</v>
      </c>
      <c r="BZ4499" s="52" t="s">
        <v>9277</v>
      </c>
    </row>
    <row r="4500" spans="54:78" x14ac:dyDescent="0.3">
      <c r="BB4500" s="105" t="e">
        <f>VLOOKUP(C4500,#REF!, 2,FALSE)</f>
        <v>#REF!</v>
      </c>
      <c r="BP4500" s="52" t="s">
        <v>1638</v>
      </c>
      <c r="BQ4500" s="52" t="s">
        <v>3059</v>
      </c>
      <c r="BR4500" s="52" t="s">
        <v>9361</v>
      </c>
      <c r="BX4500" s="52" t="s">
        <v>1638</v>
      </c>
      <c r="BY4500" s="52" t="s">
        <v>3059</v>
      </c>
      <c r="BZ4500" s="52" t="s">
        <v>9361</v>
      </c>
    </row>
    <row r="4501" spans="54:78" x14ac:dyDescent="0.3">
      <c r="BB4501" s="105" t="e">
        <f>VLOOKUP(C4501,#REF!, 2,FALSE)</f>
        <v>#REF!</v>
      </c>
      <c r="BP4501" s="52" t="s">
        <v>9362</v>
      </c>
      <c r="BQ4501" s="52" t="s">
        <v>17035</v>
      </c>
      <c r="BR4501" s="52" t="s">
        <v>4501</v>
      </c>
      <c r="BX4501" s="52" t="s">
        <v>9362</v>
      </c>
      <c r="BY4501" s="52" t="s">
        <v>17035</v>
      </c>
      <c r="BZ4501" s="52" t="s">
        <v>4501</v>
      </c>
    </row>
    <row r="4502" spans="54:78" x14ac:dyDescent="0.3">
      <c r="BB4502" s="105" t="e">
        <f>VLOOKUP(C4502,#REF!, 2,FALSE)</f>
        <v>#REF!</v>
      </c>
      <c r="BP4502" s="52" t="s">
        <v>301</v>
      </c>
      <c r="BQ4502" s="52" t="s">
        <v>17035</v>
      </c>
      <c r="BR4502" s="52" t="s">
        <v>2062</v>
      </c>
      <c r="BX4502" s="52" t="s">
        <v>301</v>
      </c>
      <c r="BY4502" s="52" t="s">
        <v>17035</v>
      </c>
      <c r="BZ4502" s="52" t="s">
        <v>2062</v>
      </c>
    </row>
    <row r="4503" spans="54:78" x14ac:dyDescent="0.3">
      <c r="BB4503" s="105" t="e">
        <f>VLOOKUP(C4503,#REF!, 2,FALSE)</f>
        <v>#REF!</v>
      </c>
      <c r="BP4503" s="52" t="s">
        <v>302</v>
      </c>
      <c r="BQ4503" s="52" t="s">
        <v>17035</v>
      </c>
      <c r="BR4503" s="52" t="s">
        <v>7218</v>
      </c>
      <c r="BX4503" s="52" t="s">
        <v>302</v>
      </c>
      <c r="BY4503" s="52" t="s">
        <v>17035</v>
      </c>
      <c r="BZ4503" s="52" t="s">
        <v>7218</v>
      </c>
    </row>
    <row r="4504" spans="54:78" x14ac:dyDescent="0.3">
      <c r="BB4504" s="105" t="e">
        <f>VLOOKUP(C4504,#REF!, 2,FALSE)</f>
        <v>#REF!</v>
      </c>
      <c r="BP4504" s="52" t="s">
        <v>9363</v>
      </c>
      <c r="BQ4504" s="52" t="s">
        <v>17035</v>
      </c>
      <c r="BR4504" s="52" t="s">
        <v>8728</v>
      </c>
      <c r="BX4504" s="52" t="s">
        <v>9363</v>
      </c>
      <c r="BY4504" s="52" t="s">
        <v>17035</v>
      </c>
      <c r="BZ4504" s="52" t="s">
        <v>8728</v>
      </c>
    </row>
    <row r="4505" spans="54:78" x14ac:dyDescent="0.3">
      <c r="BB4505" s="105" t="e">
        <f>VLOOKUP(C4505,#REF!, 2,FALSE)</f>
        <v>#REF!</v>
      </c>
      <c r="BP4505" s="52" t="s">
        <v>9364</v>
      </c>
      <c r="BQ4505" s="52" t="s">
        <v>17035</v>
      </c>
      <c r="BR4505" s="52" t="s">
        <v>9365</v>
      </c>
      <c r="BX4505" s="52" t="s">
        <v>9364</v>
      </c>
      <c r="BY4505" s="52" t="s">
        <v>17035</v>
      </c>
      <c r="BZ4505" s="52" t="s">
        <v>9365</v>
      </c>
    </row>
    <row r="4506" spans="54:78" x14ac:dyDescent="0.3">
      <c r="BB4506" s="105" t="e">
        <f>VLOOKUP(C4506,#REF!, 2,FALSE)</f>
        <v>#REF!</v>
      </c>
      <c r="BP4506" s="52" t="s">
        <v>9366</v>
      </c>
      <c r="BQ4506" s="52" t="s">
        <v>1350</v>
      </c>
      <c r="BR4506" s="52" t="s">
        <v>9367</v>
      </c>
      <c r="BX4506" s="52" t="s">
        <v>9366</v>
      </c>
      <c r="BY4506" s="52" t="s">
        <v>1350</v>
      </c>
      <c r="BZ4506" s="52" t="s">
        <v>9367</v>
      </c>
    </row>
    <row r="4507" spans="54:78" x14ac:dyDescent="0.3">
      <c r="BB4507" s="105" t="e">
        <f>VLOOKUP(C4507,#REF!, 2,FALSE)</f>
        <v>#REF!</v>
      </c>
      <c r="BP4507" s="52" t="s">
        <v>9368</v>
      </c>
      <c r="BQ4507" s="52" t="s">
        <v>1350</v>
      </c>
      <c r="BR4507" s="52" t="s">
        <v>6036</v>
      </c>
      <c r="BX4507" s="52" t="s">
        <v>9368</v>
      </c>
      <c r="BY4507" s="52" t="s">
        <v>1350</v>
      </c>
      <c r="BZ4507" s="52" t="s">
        <v>6036</v>
      </c>
    </row>
    <row r="4508" spans="54:78" x14ac:dyDescent="0.3">
      <c r="BB4508" s="105" t="e">
        <f>VLOOKUP(C4508,#REF!, 2,FALSE)</f>
        <v>#REF!</v>
      </c>
      <c r="BP4508" s="52" t="s">
        <v>9369</v>
      </c>
      <c r="BQ4508" s="52" t="s">
        <v>1350</v>
      </c>
      <c r="BR4508" s="52" t="s">
        <v>9370</v>
      </c>
      <c r="BX4508" s="52" t="s">
        <v>9369</v>
      </c>
      <c r="BY4508" s="52" t="s">
        <v>1350</v>
      </c>
      <c r="BZ4508" s="52" t="s">
        <v>9370</v>
      </c>
    </row>
    <row r="4509" spans="54:78" x14ac:dyDescent="0.3">
      <c r="BB4509" s="105" t="e">
        <f>VLOOKUP(C4509,#REF!, 2,FALSE)</f>
        <v>#REF!</v>
      </c>
      <c r="BP4509" s="52" t="s">
        <v>9371</v>
      </c>
      <c r="BQ4509" s="52" t="s">
        <v>1350</v>
      </c>
      <c r="BR4509" s="52" t="s">
        <v>7627</v>
      </c>
      <c r="BX4509" s="52" t="s">
        <v>9371</v>
      </c>
      <c r="BY4509" s="52" t="s">
        <v>1350</v>
      </c>
      <c r="BZ4509" s="52" t="s">
        <v>7627</v>
      </c>
    </row>
    <row r="4510" spans="54:78" x14ac:dyDescent="0.3">
      <c r="BB4510" s="105" t="e">
        <f>VLOOKUP(C4510,#REF!, 2,FALSE)</f>
        <v>#REF!</v>
      </c>
      <c r="BP4510" s="52" t="s">
        <v>9372</v>
      </c>
      <c r="BQ4510" s="52" t="s">
        <v>1350</v>
      </c>
      <c r="BR4510" s="52" t="s">
        <v>3625</v>
      </c>
      <c r="BX4510" s="52" t="s">
        <v>9372</v>
      </c>
      <c r="BY4510" s="52" t="s">
        <v>1350</v>
      </c>
      <c r="BZ4510" s="52" t="s">
        <v>3625</v>
      </c>
    </row>
    <row r="4511" spans="54:78" x14ac:dyDescent="0.3">
      <c r="BB4511" s="105" t="e">
        <f>VLOOKUP(C4511,#REF!, 2,FALSE)</f>
        <v>#REF!</v>
      </c>
      <c r="BP4511" s="52" t="s">
        <v>9373</v>
      </c>
      <c r="BQ4511" s="52" t="s">
        <v>17035</v>
      </c>
      <c r="BR4511" s="52" t="s">
        <v>9374</v>
      </c>
      <c r="BX4511" s="52" t="s">
        <v>9373</v>
      </c>
      <c r="BY4511" s="52" t="s">
        <v>17035</v>
      </c>
      <c r="BZ4511" s="52" t="s">
        <v>9374</v>
      </c>
    </row>
    <row r="4512" spans="54:78" x14ac:dyDescent="0.3">
      <c r="BB4512" s="105" t="e">
        <f>VLOOKUP(C4512,#REF!, 2,FALSE)</f>
        <v>#REF!</v>
      </c>
      <c r="BP4512" s="52" t="s">
        <v>1639</v>
      </c>
      <c r="BQ4512" s="52" t="s">
        <v>17035</v>
      </c>
      <c r="BR4512" s="52" t="s">
        <v>8837</v>
      </c>
      <c r="BX4512" s="52" t="s">
        <v>1639</v>
      </c>
      <c r="BY4512" s="52" t="s">
        <v>17035</v>
      </c>
      <c r="BZ4512" s="52" t="s">
        <v>8837</v>
      </c>
    </row>
    <row r="4513" spans="54:78" x14ac:dyDescent="0.3">
      <c r="BB4513" s="105" t="e">
        <f>VLOOKUP(C4513,#REF!, 2,FALSE)</f>
        <v>#REF!</v>
      </c>
      <c r="BP4513" s="52" t="s">
        <v>9375</v>
      </c>
      <c r="BQ4513" s="52" t="s">
        <v>17035</v>
      </c>
      <c r="BR4513" s="52" t="s">
        <v>2519</v>
      </c>
      <c r="BX4513" s="52" t="s">
        <v>9375</v>
      </c>
      <c r="BY4513" s="52" t="s">
        <v>17035</v>
      </c>
      <c r="BZ4513" s="52" t="s">
        <v>2519</v>
      </c>
    </row>
    <row r="4514" spans="54:78" x14ac:dyDescent="0.3">
      <c r="BB4514" s="105" t="e">
        <f>VLOOKUP(C4514,#REF!, 2,FALSE)</f>
        <v>#REF!</v>
      </c>
      <c r="BP4514" s="52" t="s">
        <v>9376</v>
      </c>
      <c r="BQ4514" s="52" t="s">
        <v>17035</v>
      </c>
      <c r="BR4514" s="52" t="s">
        <v>7081</v>
      </c>
      <c r="BX4514" s="52" t="s">
        <v>9376</v>
      </c>
      <c r="BY4514" s="52" t="s">
        <v>17035</v>
      </c>
      <c r="BZ4514" s="52" t="s">
        <v>7081</v>
      </c>
    </row>
    <row r="4515" spans="54:78" x14ac:dyDescent="0.3">
      <c r="BB4515" s="105" t="e">
        <f>VLOOKUP(C4515,#REF!, 2,FALSE)</f>
        <v>#REF!</v>
      </c>
      <c r="BP4515" s="52" t="s">
        <v>9377</v>
      </c>
      <c r="BQ4515" s="52" t="s">
        <v>1350</v>
      </c>
      <c r="BR4515" s="52" t="s">
        <v>9378</v>
      </c>
      <c r="BX4515" s="52" t="s">
        <v>9377</v>
      </c>
      <c r="BY4515" s="52" t="s">
        <v>1350</v>
      </c>
      <c r="BZ4515" s="52" t="s">
        <v>9378</v>
      </c>
    </row>
    <row r="4516" spans="54:78" x14ac:dyDescent="0.3">
      <c r="BB4516" s="105" t="e">
        <f>VLOOKUP(C4516,#REF!, 2,FALSE)</f>
        <v>#REF!</v>
      </c>
      <c r="BP4516" s="52" t="s">
        <v>1640</v>
      </c>
      <c r="BQ4516" s="52" t="s">
        <v>3223</v>
      </c>
      <c r="BR4516" s="52" t="s">
        <v>9379</v>
      </c>
      <c r="BX4516" s="52" t="s">
        <v>1640</v>
      </c>
      <c r="BY4516" s="52" t="s">
        <v>3223</v>
      </c>
      <c r="BZ4516" s="52" t="s">
        <v>9379</v>
      </c>
    </row>
    <row r="4517" spans="54:78" x14ac:dyDescent="0.3">
      <c r="BB4517" s="105" t="e">
        <f>VLOOKUP(C4517,#REF!, 2,FALSE)</f>
        <v>#REF!</v>
      </c>
      <c r="BP4517" s="52" t="s">
        <v>9380</v>
      </c>
      <c r="BQ4517" s="52" t="s">
        <v>617</v>
      </c>
      <c r="BR4517" s="52" t="s">
        <v>2454</v>
      </c>
      <c r="BX4517" s="52" t="s">
        <v>9380</v>
      </c>
      <c r="BY4517" s="52" t="s">
        <v>617</v>
      </c>
      <c r="BZ4517" s="52" t="s">
        <v>2454</v>
      </c>
    </row>
    <row r="4518" spans="54:78" x14ac:dyDescent="0.3">
      <c r="BB4518" s="105" t="e">
        <f>VLOOKUP(C4518,#REF!, 2,FALSE)</f>
        <v>#REF!</v>
      </c>
      <c r="BP4518" s="52" t="s">
        <v>1641</v>
      </c>
      <c r="BQ4518" s="52" t="s">
        <v>3223</v>
      </c>
      <c r="BR4518" s="52" t="s">
        <v>9381</v>
      </c>
      <c r="BX4518" s="52" t="s">
        <v>1641</v>
      </c>
      <c r="BY4518" s="52" t="s">
        <v>3223</v>
      </c>
      <c r="BZ4518" s="52" t="s">
        <v>9381</v>
      </c>
    </row>
    <row r="4519" spans="54:78" x14ac:dyDescent="0.3">
      <c r="BB4519" s="105" t="e">
        <f>VLOOKUP(C4519,#REF!, 2,FALSE)</f>
        <v>#REF!</v>
      </c>
      <c r="BP4519" s="52" t="s">
        <v>9382</v>
      </c>
      <c r="BQ4519" s="52" t="s">
        <v>870</v>
      </c>
      <c r="BR4519" s="52" t="s">
        <v>9383</v>
      </c>
      <c r="BX4519" s="52" t="s">
        <v>9382</v>
      </c>
      <c r="BY4519" s="52" t="s">
        <v>870</v>
      </c>
      <c r="BZ4519" s="52" t="s">
        <v>9383</v>
      </c>
    </row>
    <row r="4520" spans="54:78" x14ac:dyDescent="0.3">
      <c r="BB4520" s="105" t="e">
        <f>VLOOKUP(C4520,#REF!, 2,FALSE)</f>
        <v>#REF!</v>
      </c>
      <c r="BP4520" s="52" t="s">
        <v>1642</v>
      </c>
      <c r="BQ4520" s="52" t="s">
        <v>1350</v>
      </c>
      <c r="BR4520" s="52" t="s">
        <v>9235</v>
      </c>
      <c r="BX4520" s="52" t="s">
        <v>1642</v>
      </c>
      <c r="BY4520" s="52" t="s">
        <v>1350</v>
      </c>
      <c r="BZ4520" s="52" t="s">
        <v>9235</v>
      </c>
    </row>
    <row r="4521" spans="54:78" x14ac:dyDescent="0.3">
      <c r="BB4521" s="105" t="e">
        <f>VLOOKUP(C4521,#REF!, 2,FALSE)</f>
        <v>#REF!</v>
      </c>
      <c r="BP4521" s="52" t="s">
        <v>9384</v>
      </c>
      <c r="BQ4521" s="52" t="s">
        <v>870</v>
      </c>
      <c r="BR4521" s="52" t="s">
        <v>3971</v>
      </c>
      <c r="BX4521" s="52" t="s">
        <v>9384</v>
      </c>
      <c r="BY4521" s="52" t="s">
        <v>870</v>
      </c>
      <c r="BZ4521" s="52" t="s">
        <v>3971</v>
      </c>
    </row>
    <row r="4522" spans="54:78" x14ac:dyDescent="0.3">
      <c r="BB4522" s="105" t="e">
        <f>VLOOKUP(C4522,#REF!, 2,FALSE)</f>
        <v>#REF!</v>
      </c>
      <c r="BP4522" s="52" t="s">
        <v>9385</v>
      </c>
      <c r="BQ4522" s="52" t="s">
        <v>624</v>
      </c>
      <c r="BR4522" s="52" t="s">
        <v>4088</v>
      </c>
      <c r="BX4522" s="52" t="s">
        <v>9385</v>
      </c>
      <c r="BY4522" s="52" t="s">
        <v>624</v>
      </c>
      <c r="BZ4522" s="52" t="s">
        <v>4088</v>
      </c>
    </row>
    <row r="4523" spans="54:78" x14ac:dyDescent="0.3">
      <c r="BB4523" s="105" t="e">
        <f>VLOOKUP(C4523,#REF!, 2,FALSE)</f>
        <v>#REF!</v>
      </c>
      <c r="BP4523" s="52" t="s">
        <v>9387</v>
      </c>
      <c r="BQ4523" s="52" t="s">
        <v>1350</v>
      </c>
      <c r="BR4523" s="52" t="s">
        <v>9389</v>
      </c>
      <c r="BX4523" s="52" t="s">
        <v>9387</v>
      </c>
      <c r="BY4523" s="52" t="s">
        <v>1350</v>
      </c>
      <c r="BZ4523" s="52" t="s">
        <v>9389</v>
      </c>
    </row>
    <row r="4524" spans="54:78" x14ac:dyDescent="0.3">
      <c r="BB4524" s="105" t="e">
        <f>VLOOKUP(C4524,#REF!, 2,FALSE)</f>
        <v>#REF!</v>
      </c>
      <c r="BP4524" s="52" t="s">
        <v>9390</v>
      </c>
      <c r="BQ4524" s="52" t="s">
        <v>621</v>
      </c>
      <c r="BR4524" s="52" t="s">
        <v>9391</v>
      </c>
      <c r="BX4524" s="52" t="s">
        <v>9390</v>
      </c>
      <c r="BY4524" s="52" t="s">
        <v>621</v>
      </c>
      <c r="BZ4524" s="52" t="s">
        <v>9391</v>
      </c>
    </row>
    <row r="4525" spans="54:78" x14ac:dyDescent="0.3">
      <c r="BB4525" s="105" t="e">
        <f>VLOOKUP(C4525,#REF!, 2,FALSE)</f>
        <v>#REF!</v>
      </c>
      <c r="BP4525" s="52" t="s">
        <v>9392</v>
      </c>
      <c r="BQ4525" s="52" t="s">
        <v>2988</v>
      </c>
      <c r="BR4525" s="52" t="s">
        <v>7863</v>
      </c>
      <c r="BX4525" s="52" t="s">
        <v>9392</v>
      </c>
      <c r="BY4525" s="52" t="s">
        <v>2988</v>
      </c>
      <c r="BZ4525" s="52" t="s">
        <v>7863</v>
      </c>
    </row>
    <row r="4526" spans="54:78" x14ac:dyDescent="0.3">
      <c r="BB4526" s="105" t="e">
        <f>VLOOKUP(C4526,#REF!, 2,FALSE)</f>
        <v>#REF!</v>
      </c>
      <c r="BP4526" s="52" t="s">
        <v>9393</v>
      </c>
      <c r="BQ4526" s="52" t="s">
        <v>2988</v>
      </c>
      <c r="BR4526" s="52" t="s">
        <v>9394</v>
      </c>
      <c r="BX4526" s="52" t="s">
        <v>9393</v>
      </c>
      <c r="BY4526" s="52" t="s">
        <v>2988</v>
      </c>
      <c r="BZ4526" s="52" t="s">
        <v>9394</v>
      </c>
    </row>
    <row r="4527" spans="54:78" x14ac:dyDescent="0.3">
      <c r="BB4527" s="105" t="e">
        <f>VLOOKUP(C4527,#REF!, 2,FALSE)</f>
        <v>#REF!</v>
      </c>
      <c r="BP4527" s="52" t="s">
        <v>9395</v>
      </c>
      <c r="BQ4527" s="52" t="s">
        <v>3276</v>
      </c>
      <c r="BR4527" s="52" t="s">
        <v>3044</v>
      </c>
      <c r="BX4527" s="52" t="s">
        <v>9395</v>
      </c>
      <c r="BY4527" s="52" t="s">
        <v>3276</v>
      </c>
      <c r="BZ4527" s="52" t="s">
        <v>3044</v>
      </c>
    </row>
    <row r="4528" spans="54:78" x14ac:dyDescent="0.3">
      <c r="BB4528" s="105" t="e">
        <f>VLOOKUP(C4528,#REF!, 2,FALSE)</f>
        <v>#REF!</v>
      </c>
      <c r="BP4528" s="52" t="s">
        <v>9396</v>
      </c>
      <c r="BQ4528" s="52" t="s">
        <v>617</v>
      </c>
      <c r="BR4528" s="52" t="s">
        <v>3904</v>
      </c>
      <c r="BX4528" s="52" t="s">
        <v>9396</v>
      </c>
      <c r="BY4528" s="52" t="s">
        <v>617</v>
      </c>
      <c r="BZ4528" s="52" t="s">
        <v>3904</v>
      </c>
    </row>
    <row r="4529" spans="54:78" x14ac:dyDescent="0.3">
      <c r="BB4529" s="105" t="e">
        <f>VLOOKUP(C4529,#REF!, 2,FALSE)</f>
        <v>#REF!</v>
      </c>
      <c r="BP4529" s="52" t="s">
        <v>9397</v>
      </c>
      <c r="BQ4529" s="52" t="s">
        <v>1350</v>
      </c>
      <c r="BR4529" s="52" t="s">
        <v>1094</v>
      </c>
      <c r="BX4529" s="52" t="s">
        <v>9397</v>
      </c>
      <c r="BY4529" s="52" t="s">
        <v>1350</v>
      </c>
      <c r="BZ4529" s="52" t="s">
        <v>1094</v>
      </c>
    </row>
    <row r="4530" spans="54:78" x14ac:dyDescent="0.3">
      <c r="BB4530" s="105" t="e">
        <f>VLOOKUP(C4530,#REF!, 2,FALSE)</f>
        <v>#REF!</v>
      </c>
      <c r="BP4530" s="52" t="s">
        <v>9398</v>
      </c>
      <c r="BQ4530" s="52" t="s">
        <v>701</v>
      </c>
      <c r="BR4530" s="52" t="s">
        <v>9399</v>
      </c>
      <c r="BX4530" s="52" t="s">
        <v>9398</v>
      </c>
      <c r="BY4530" s="52" t="s">
        <v>701</v>
      </c>
      <c r="BZ4530" s="52" t="s">
        <v>9399</v>
      </c>
    </row>
    <row r="4531" spans="54:78" x14ac:dyDescent="0.3">
      <c r="BB4531" s="105" t="e">
        <f>VLOOKUP(C4531,#REF!, 2,FALSE)</f>
        <v>#REF!</v>
      </c>
      <c r="BP4531" s="52" t="s">
        <v>9400</v>
      </c>
      <c r="BQ4531" s="52" t="s">
        <v>3276</v>
      </c>
      <c r="BR4531" s="52" t="s">
        <v>9062</v>
      </c>
      <c r="BX4531" s="52" t="s">
        <v>9400</v>
      </c>
      <c r="BY4531" s="52" t="s">
        <v>3276</v>
      </c>
      <c r="BZ4531" s="52" t="s">
        <v>9062</v>
      </c>
    </row>
    <row r="4532" spans="54:78" x14ac:dyDescent="0.3">
      <c r="BB4532" s="105" t="e">
        <f>VLOOKUP(C4532,#REF!, 2,FALSE)</f>
        <v>#REF!</v>
      </c>
      <c r="BP4532" s="52" t="s">
        <v>9401</v>
      </c>
      <c r="BQ4532" s="52" t="s">
        <v>669</v>
      </c>
      <c r="BR4532" s="52" t="s">
        <v>9403</v>
      </c>
      <c r="BX4532" s="52" t="s">
        <v>9401</v>
      </c>
      <c r="BY4532" s="52" t="s">
        <v>669</v>
      </c>
      <c r="BZ4532" s="52" t="s">
        <v>9403</v>
      </c>
    </row>
    <row r="4533" spans="54:78" x14ac:dyDescent="0.3">
      <c r="BB4533" s="105" t="e">
        <f>VLOOKUP(C4533,#REF!, 2,FALSE)</f>
        <v>#REF!</v>
      </c>
      <c r="BP4533" s="52" t="s">
        <v>582</v>
      </c>
      <c r="BQ4533" s="52" t="s">
        <v>795</v>
      </c>
      <c r="BR4533" s="52" t="s">
        <v>9404</v>
      </c>
      <c r="BX4533" s="52" t="s">
        <v>582</v>
      </c>
      <c r="BY4533" s="52" t="s">
        <v>795</v>
      </c>
      <c r="BZ4533" s="52" t="s">
        <v>9404</v>
      </c>
    </row>
    <row r="4534" spans="54:78" x14ac:dyDescent="0.3">
      <c r="BB4534" s="105" t="e">
        <f>VLOOKUP(C4534,#REF!, 2,FALSE)</f>
        <v>#REF!</v>
      </c>
      <c r="BP4534" s="52" t="s">
        <v>573</v>
      </c>
      <c r="BQ4534" s="52" t="s">
        <v>786</v>
      </c>
      <c r="BR4534" s="52" t="s">
        <v>4621</v>
      </c>
      <c r="BX4534" s="52" t="s">
        <v>573</v>
      </c>
      <c r="BY4534" s="52" t="s">
        <v>786</v>
      </c>
      <c r="BZ4534" s="52" t="s">
        <v>4621</v>
      </c>
    </row>
    <row r="4535" spans="54:78" x14ac:dyDescent="0.3">
      <c r="BB4535" s="105" t="e">
        <f>VLOOKUP(C4535,#REF!, 2,FALSE)</f>
        <v>#REF!</v>
      </c>
      <c r="BP4535" s="52" t="s">
        <v>9405</v>
      </c>
      <c r="BQ4535" s="52" t="s">
        <v>3223</v>
      </c>
      <c r="BR4535" s="52" t="s">
        <v>9406</v>
      </c>
      <c r="BX4535" s="52" t="s">
        <v>9405</v>
      </c>
      <c r="BY4535" s="52" t="s">
        <v>3223</v>
      </c>
      <c r="BZ4535" s="52" t="s">
        <v>9406</v>
      </c>
    </row>
    <row r="4536" spans="54:78" x14ac:dyDescent="0.3">
      <c r="BB4536" s="105" t="e">
        <f>VLOOKUP(C4536,#REF!, 2,FALSE)</f>
        <v>#REF!</v>
      </c>
      <c r="BP4536" s="52" t="s">
        <v>574</v>
      </c>
      <c r="BQ4536" s="52" t="s">
        <v>643</v>
      </c>
      <c r="BR4536" s="52" t="s">
        <v>4600</v>
      </c>
      <c r="BX4536" s="52" t="s">
        <v>574</v>
      </c>
      <c r="BY4536" s="52" t="s">
        <v>643</v>
      </c>
      <c r="BZ4536" s="52" t="s">
        <v>4600</v>
      </c>
    </row>
    <row r="4537" spans="54:78" x14ac:dyDescent="0.3">
      <c r="BB4537" s="105" t="e">
        <f>VLOOKUP(C4537,#REF!, 2,FALSE)</f>
        <v>#REF!</v>
      </c>
      <c r="BP4537" s="52" t="s">
        <v>9407</v>
      </c>
      <c r="BQ4537" s="52" t="s">
        <v>3059</v>
      </c>
      <c r="BR4537" s="52" t="s">
        <v>3873</v>
      </c>
      <c r="BX4537" s="52" t="s">
        <v>9407</v>
      </c>
      <c r="BY4537" s="52" t="s">
        <v>3059</v>
      </c>
      <c r="BZ4537" s="52" t="s">
        <v>3873</v>
      </c>
    </row>
    <row r="4538" spans="54:78" x14ac:dyDescent="0.3">
      <c r="BB4538" s="105" t="e">
        <f>VLOOKUP(C4538,#REF!, 2,FALSE)</f>
        <v>#REF!</v>
      </c>
      <c r="BP4538" s="52" t="s">
        <v>9409</v>
      </c>
      <c r="BQ4538" s="52" t="s">
        <v>870</v>
      </c>
      <c r="BR4538" s="52" t="s">
        <v>5207</v>
      </c>
      <c r="BX4538" s="52" t="s">
        <v>9409</v>
      </c>
      <c r="BY4538" s="52" t="s">
        <v>870</v>
      </c>
      <c r="BZ4538" s="52" t="s">
        <v>5207</v>
      </c>
    </row>
    <row r="4539" spans="54:78" x14ac:dyDescent="0.3">
      <c r="BB4539" s="105" t="e">
        <f>VLOOKUP(C4539,#REF!, 2,FALSE)</f>
        <v>#REF!</v>
      </c>
      <c r="BP4539" s="52" t="s">
        <v>1643</v>
      </c>
      <c r="BQ4539" s="52" t="s">
        <v>3223</v>
      </c>
      <c r="BR4539" s="52" t="s">
        <v>9410</v>
      </c>
      <c r="BX4539" s="52" t="s">
        <v>1643</v>
      </c>
      <c r="BY4539" s="52" t="s">
        <v>3223</v>
      </c>
      <c r="BZ4539" s="52" t="s">
        <v>9410</v>
      </c>
    </row>
    <row r="4540" spans="54:78" x14ac:dyDescent="0.3">
      <c r="BB4540" s="105" t="e">
        <f>VLOOKUP(C4540,#REF!, 2,FALSE)</f>
        <v>#REF!</v>
      </c>
      <c r="BP4540" s="52" t="s">
        <v>9411</v>
      </c>
      <c r="BQ4540" s="52" t="s">
        <v>2988</v>
      </c>
      <c r="BR4540" s="52" t="s">
        <v>5653</v>
      </c>
      <c r="BX4540" s="52" t="s">
        <v>9411</v>
      </c>
      <c r="BY4540" s="52" t="s">
        <v>2988</v>
      </c>
      <c r="BZ4540" s="52" t="s">
        <v>5653</v>
      </c>
    </row>
    <row r="4541" spans="54:78" x14ac:dyDescent="0.3">
      <c r="BB4541" s="105" t="e">
        <f>VLOOKUP(C4541,#REF!, 2,FALSE)</f>
        <v>#REF!</v>
      </c>
      <c r="BP4541" s="52" t="s">
        <v>9412</v>
      </c>
      <c r="BQ4541" s="52" t="s">
        <v>664</v>
      </c>
      <c r="BR4541" s="52" t="s">
        <v>4802</v>
      </c>
      <c r="BX4541" s="52" t="s">
        <v>9412</v>
      </c>
      <c r="BY4541" s="52" t="s">
        <v>664</v>
      </c>
      <c r="BZ4541" s="52" t="s">
        <v>4802</v>
      </c>
    </row>
    <row r="4542" spans="54:78" x14ac:dyDescent="0.3">
      <c r="BB4542" s="105" t="e">
        <f>VLOOKUP(C4542,#REF!, 2,FALSE)</f>
        <v>#REF!</v>
      </c>
      <c r="BP4542" s="52" t="s">
        <v>9414</v>
      </c>
      <c r="BQ4542" s="52" t="s">
        <v>2988</v>
      </c>
      <c r="BR4542" s="52" t="s">
        <v>9415</v>
      </c>
      <c r="BX4542" s="52" t="s">
        <v>9414</v>
      </c>
      <c r="BY4542" s="52" t="s">
        <v>2988</v>
      </c>
      <c r="BZ4542" s="52" t="s">
        <v>9415</v>
      </c>
    </row>
    <row r="4543" spans="54:78" x14ac:dyDescent="0.3">
      <c r="BB4543" s="105" t="e">
        <f>VLOOKUP(C4543,#REF!, 2,FALSE)</f>
        <v>#REF!</v>
      </c>
      <c r="BP4543" s="52" t="s">
        <v>9416</v>
      </c>
      <c r="BQ4543" s="52" t="s">
        <v>3276</v>
      </c>
      <c r="BR4543" s="52" t="s">
        <v>3025</v>
      </c>
      <c r="BX4543" s="52" t="s">
        <v>9416</v>
      </c>
      <c r="BY4543" s="52" t="s">
        <v>3276</v>
      </c>
      <c r="BZ4543" s="52" t="s">
        <v>3025</v>
      </c>
    </row>
    <row r="4544" spans="54:78" x14ac:dyDescent="0.3">
      <c r="BB4544" s="105" t="e">
        <f>VLOOKUP(C4544,#REF!, 2,FALSE)</f>
        <v>#REF!</v>
      </c>
      <c r="BP4544" s="52" t="s">
        <v>9417</v>
      </c>
      <c r="BQ4544" s="52" t="s">
        <v>3276</v>
      </c>
      <c r="BR4544" s="52" t="s">
        <v>9418</v>
      </c>
      <c r="BX4544" s="52" t="s">
        <v>9417</v>
      </c>
      <c r="BY4544" s="52" t="s">
        <v>3276</v>
      </c>
      <c r="BZ4544" s="52" t="s">
        <v>9418</v>
      </c>
    </row>
    <row r="4545" spans="54:78" x14ac:dyDescent="0.3">
      <c r="BB4545" s="105" t="e">
        <f>VLOOKUP(C4545,#REF!, 2,FALSE)</f>
        <v>#REF!</v>
      </c>
      <c r="BP4545" s="52" t="s">
        <v>9419</v>
      </c>
      <c r="BQ4545" s="52" t="s">
        <v>743</v>
      </c>
      <c r="BR4545" s="52" t="s">
        <v>7282</v>
      </c>
      <c r="BX4545" s="52" t="s">
        <v>9419</v>
      </c>
      <c r="BY4545" s="52" t="s">
        <v>743</v>
      </c>
      <c r="BZ4545" s="52" t="s">
        <v>7282</v>
      </c>
    </row>
    <row r="4546" spans="54:78" x14ac:dyDescent="0.3">
      <c r="BB4546" s="105" t="e">
        <f>VLOOKUP(C4546,#REF!, 2,FALSE)</f>
        <v>#REF!</v>
      </c>
      <c r="BP4546" s="52" t="s">
        <v>9420</v>
      </c>
      <c r="BQ4546" s="52" t="s">
        <v>807</v>
      </c>
      <c r="BR4546" s="52" t="s">
        <v>5950</v>
      </c>
      <c r="BX4546" s="52" t="s">
        <v>9420</v>
      </c>
      <c r="BY4546" s="52" t="s">
        <v>807</v>
      </c>
      <c r="BZ4546" s="52" t="s">
        <v>5950</v>
      </c>
    </row>
    <row r="4547" spans="54:78" x14ac:dyDescent="0.3">
      <c r="BB4547" s="105" t="e">
        <f>VLOOKUP(C4547,#REF!, 2,FALSE)</f>
        <v>#REF!</v>
      </c>
      <c r="BP4547" s="52" t="s">
        <v>1644</v>
      </c>
      <c r="BQ4547" s="52" t="s">
        <v>805</v>
      </c>
      <c r="BR4547" s="52" t="s">
        <v>9421</v>
      </c>
      <c r="BX4547" s="52" t="s">
        <v>1644</v>
      </c>
      <c r="BY4547" s="52" t="s">
        <v>805</v>
      </c>
      <c r="BZ4547" s="52" t="s">
        <v>9421</v>
      </c>
    </row>
    <row r="4548" spans="54:78" x14ac:dyDescent="0.3">
      <c r="BB4548" s="105" t="e">
        <f>VLOOKUP(C4548,#REF!, 2,FALSE)</f>
        <v>#REF!</v>
      </c>
      <c r="BP4548" s="52" t="s">
        <v>1645</v>
      </c>
      <c r="BQ4548" s="52" t="s">
        <v>1078</v>
      </c>
      <c r="BR4548" s="52" t="s">
        <v>8713</v>
      </c>
      <c r="BX4548" s="52" t="s">
        <v>1645</v>
      </c>
      <c r="BY4548" s="52" t="s">
        <v>1078</v>
      </c>
      <c r="BZ4548" s="52" t="s">
        <v>8713</v>
      </c>
    </row>
    <row r="4549" spans="54:78" x14ac:dyDescent="0.3">
      <c r="BB4549" s="105" t="e">
        <f>VLOOKUP(C4549,#REF!, 2,FALSE)</f>
        <v>#REF!</v>
      </c>
      <c r="BP4549" s="52" t="s">
        <v>9422</v>
      </c>
      <c r="BQ4549" s="52" t="s">
        <v>807</v>
      </c>
      <c r="BR4549" s="52" t="s">
        <v>2993</v>
      </c>
      <c r="BX4549" s="52" t="s">
        <v>9422</v>
      </c>
      <c r="BY4549" s="52" t="s">
        <v>807</v>
      </c>
      <c r="BZ4549" s="52" t="s">
        <v>2993</v>
      </c>
    </row>
    <row r="4550" spans="54:78" x14ac:dyDescent="0.3">
      <c r="BB4550" s="105" t="e">
        <f>VLOOKUP(C4550,#REF!, 2,FALSE)</f>
        <v>#REF!</v>
      </c>
      <c r="BP4550" s="52" t="s">
        <v>9423</v>
      </c>
      <c r="BQ4550" s="52" t="s">
        <v>805</v>
      </c>
      <c r="BR4550" s="52" t="s">
        <v>9424</v>
      </c>
      <c r="BX4550" s="52" t="s">
        <v>9423</v>
      </c>
      <c r="BY4550" s="52" t="s">
        <v>805</v>
      </c>
      <c r="BZ4550" s="52" t="s">
        <v>9424</v>
      </c>
    </row>
    <row r="4551" spans="54:78" x14ac:dyDescent="0.3">
      <c r="BB4551" s="105" t="e">
        <f>VLOOKUP(C4551,#REF!, 2,FALSE)</f>
        <v>#REF!</v>
      </c>
      <c r="BP4551" s="52" t="s">
        <v>9425</v>
      </c>
      <c r="BQ4551" s="52" t="s">
        <v>786</v>
      </c>
      <c r="BR4551" s="52" t="s">
        <v>8643</v>
      </c>
      <c r="BX4551" s="52" t="s">
        <v>9425</v>
      </c>
      <c r="BY4551" s="52" t="s">
        <v>786</v>
      </c>
      <c r="BZ4551" s="52" t="s">
        <v>8643</v>
      </c>
    </row>
    <row r="4552" spans="54:78" x14ac:dyDescent="0.3">
      <c r="BB4552" s="105" t="e">
        <f>VLOOKUP(C4552,#REF!, 2,FALSE)</f>
        <v>#REF!</v>
      </c>
      <c r="BP4552" s="52" t="s">
        <v>9426</v>
      </c>
      <c r="BQ4552" s="52" t="s">
        <v>622</v>
      </c>
      <c r="BR4552" s="52" t="s">
        <v>2729</v>
      </c>
      <c r="BX4552" s="52" t="s">
        <v>9426</v>
      </c>
      <c r="BY4552" s="52" t="s">
        <v>622</v>
      </c>
      <c r="BZ4552" s="52" t="s">
        <v>2729</v>
      </c>
    </row>
    <row r="4553" spans="54:78" x14ac:dyDescent="0.3">
      <c r="BB4553" s="105" t="e">
        <f>VLOOKUP(C4553,#REF!, 2,FALSE)</f>
        <v>#REF!</v>
      </c>
      <c r="BP4553" s="52" t="s">
        <v>9427</v>
      </c>
      <c r="BQ4553" s="52" t="s">
        <v>622</v>
      </c>
      <c r="BR4553" s="52" t="s">
        <v>794</v>
      </c>
      <c r="BX4553" s="52" t="s">
        <v>9427</v>
      </c>
      <c r="BY4553" s="52" t="s">
        <v>622</v>
      </c>
      <c r="BZ4553" s="52" t="s">
        <v>794</v>
      </c>
    </row>
    <row r="4554" spans="54:78" x14ac:dyDescent="0.3">
      <c r="BB4554" s="105" t="e">
        <f>VLOOKUP(C4554,#REF!, 2,FALSE)</f>
        <v>#REF!</v>
      </c>
      <c r="BP4554" s="52" t="s">
        <v>9428</v>
      </c>
      <c r="BQ4554" s="52" t="s">
        <v>621</v>
      </c>
      <c r="BR4554" s="52" t="s">
        <v>9429</v>
      </c>
      <c r="BX4554" s="52" t="s">
        <v>9428</v>
      </c>
      <c r="BY4554" s="52" t="s">
        <v>621</v>
      </c>
      <c r="BZ4554" s="52" t="s">
        <v>9429</v>
      </c>
    </row>
    <row r="4555" spans="54:78" x14ac:dyDescent="0.3">
      <c r="BB4555" s="105" t="e">
        <f>VLOOKUP(C4555,#REF!, 2,FALSE)</f>
        <v>#REF!</v>
      </c>
      <c r="BP4555" s="52" t="s">
        <v>9430</v>
      </c>
      <c r="BQ4555" s="52" t="s">
        <v>668</v>
      </c>
      <c r="BR4555" s="52" t="s">
        <v>5187</v>
      </c>
      <c r="BX4555" s="52" t="s">
        <v>9430</v>
      </c>
      <c r="BY4555" s="52" t="s">
        <v>668</v>
      </c>
      <c r="BZ4555" s="52" t="s">
        <v>5187</v>
      </c>
    </row>
    <row r="4556" spans="54:78" x14ac:dyDescent="0.3">
      <c r="BB4556" s="105" t="e">
        <f>VLOOKUP(C4556,#REF!, 2,FALSE)</f>
        <v>#REF!</v>
      </c>
      <c r="BP4556" s="52" t="s">
        <v>9432</v>
      </c>
      <c r="BQ4556" s="52" t="s">
        <v>668</v>
      </c>
      <c r="BR4556" s="52" t="s">
        <v>9264</v>
      </c>
      <c r="BX4556" s="52" t="s">
        <v>9432</v>
      </c>
      <c r="BY4556" s="52" t="s">
        <v>668</v>
      </c>
      <c r="BZ4556" s="52" t="s">
        <v>9264</v>
      </c>
    </row>
    <row r="4557" spans="54:78" x14ac:dyDescent="0.3">
      <c r="BB4557" s="105" t="e">
        <f>VLOOKUP(C4557,#REF!, 2,FALSE)</f>
        <v>#REF!</v>
      </c>
      <c r="BP4557" s="52" t="s">
        <v>9433</v>
      </c>
      <c r="BQ4557" s="52" t="s">
        <v>703</v>
      </c>
      <c r="BR4557" s="52" t="s">
        <v>9434</v>
      </c>
      <c r="BX4557" s="52" t="s">
        <v>9433</v>
      </c>
      <c r="BY4557" s="52" t="s">
        <v>703</v>
      </c>
      <c r="BZ4557" s="52" t="s">
        <v>9434</v>
      </c>
    </row>
    <row r="4558" spans="54:78" x14ac:dyDescent="0.3">
      <c r="BB4558" s="105" t="e">
        <f>VLOOKUP(C4558,#REF!, 2,FALSE)</f>
        <v>#REF!</v>
      </c>
      <c r="BP4558" s="52" t="s">
        <v>1646</v>
      </c>
      <c r="BQ4558" s="52" t="s">
        <v>870</v>
      </c>
      <c r="BR4558" s="52" t="s">
        <v>9435</v>
      </c>
      <c r="BX4558" s="52" t="s">
        <v>1646</v>
      </c>
      <c r="BY4558" s="52" t="s">
        <v>870</v>
      </c>
      <c r="BZ4558" s="52" t="s">
        <v>9435</v>
      </c>
    </row>
    <row r="4559" spans="54:78" x14ac:dyDescent="0.3">
      <c r="BB4559" s="105" t="e">
        <f>VLOOKUP(C4559,#REF!, 2,FALSE)</f>
        <v>#REF!</v>
      </c>
      <c r="BP4559" s="52" t="s">
        <v>9436</v>
      </c>
      <c r="BQ4559" s="52" t="s">
        <v>870</v>
      </c>
      <c r="BR4559" s="52" t="s">
        <v>3158</v>
      </c>
      <c r="BX4559" s="52" t="s">
        <v>9436</v>
      </c>
      <c r="BY4559" s="52" t="s">
        <v>870</v>
      </c>
      <c r="BZ4559" s="52" t="s">
        <v>3158</v>
      </c>
    </row>
    <row r="4560" spans="54:78" x14ac:dyDescent="0.3">
      <c r="BB4560" s="105" t="e">
        <f>VLOOKUP(C4560,#REF!, 2,FALSE)</f>
        <v>#REF!</v>
      </c>
      <c r="BP4560" s="52" t="s">
        <v>1647</v>
      </c>
      <c r="BQ4560" s="52" t="s">
        <v>870</v>
      </c>
      <c r="BR4560" s="52" t="s">
        <v>4138</v>
      </c>
      <c r="BX4560" s="52" t="s">
        <v>1647</v>
      </c>
      <c r="BY4560" s="52" t="s">
        <v>870</v>
      </c>
      <c r="BZ4560" s="52" t="s">
        <v>4138</v>
      </c>
    </row>
    <row r="4561" spans="54:78" x14ac:dyDescent="0.3">
      <c r="BB4561" s="105" t="e">
        <f>VLOOKUP(C4561,#REF!, 2,FALSE)</f>
        <v>#REF!</v>
      </c>
      <c r="BP4561" s="52" t="s">
        <v>1648</v>
      </c>
      <c r="BQ4561" s="52" t="s">
        <v>788</v>
      </c>
      <c r="BR4561" s="52" t="s">
        <v>2173</v>
      </c>
      <c r="BX4561" s="52" t="s">
        <v>1648</v>
      </c>
      <c r="BY4561" s="52" t="s">
        <v>788</v>
      </c>
      <c r="BZ4561" s="52" t="s">
        <v>2173</v>
      </c>
    </row>
    <row r="4562" spans="54:78" x14ac:dyDescent="0.3">
      <c r="BB4562" s="105" t="e">
        <f>VLOOKUP(C4562,#REF!, 2,FALSE)</f>
        <v>#REF!</v>
      </c>
      <c r="BP4562" s="52" t="s">
        <v>9438</v>
      </c>
      <c r="BQ4562" s="52" t="s">
        <v>618</v>
      </c>
      <c r="BR4562" s="52" t="s">
        <v>9439</v>
      </c>
      <c r="BX4562" s="52" t="s">
        <v>9438</v>
      </c>
      <c r="BY4562" s="52" t="s">
        <v>618</v>
      </c>
      <c r="BZ4562" s="52" t="s">
        <v>9439</v>
      </c>
    </row>
    <row r="4563" spans="54:78" x14ac:dyDescent="0.3">
      <c r="BB4563" s="105" t="e">
        <f>VLOOKUP(C4563,#REF!, 2,FALSE)</f>
        <v>#REF!</v>
      </c>
      <c r="BP4563" s="52" t="s">
        <v>9440</v>
      </c>
      <c r="BQ4563" s="52" t="s">
        <v>1350</v>
      </c>
      <c r="BR4563" s="52" t="s">
        <v>8542</v>
      </c>
      <c r="BX4563" s="52" t="s">
        <v>9440</v>
      </c>
      <c r="BY4563" s="52" t="s">
        <v>1350</v>
      </c>
      <c r="BZ4563" s="52" t="s">
        <v>8542</v>
      </c>
    </row>
    <row r="4564" spans="54:78" x14ac:dyDescent="0.3">
      <c r="BB4564" s="105" t="e">
        <f>VLOOKUP(C4564,#REF!, 2,FALSE)</f>
        <v>#REF!</v>
      </c>
      <c r="BP4564" s="52" t="s">
        <v>584</v>
      </c>
      <c r="BQ4564" s="52" t="s">
        <v>672</v>
      </c>
      <c r="BR4564" s="52" t="s">
        <v>9441</v>
      </c>
      <c r="BX4564" s="52" t="s">
        <v>584</v>
      </c>
      <c r="BY4564" s="52" t="s">
        <v>672</v>
      </c>
      <c r="BZ4564" s="52" t="s">
        <v>9441</v>
      </c>
    </row>
    <row r="4565" spans="54:78" x14ac:dyDescent="0.3">
      <c r="BB4565" s="105" t="e">
        <f>VLOOKUP(C4565,#REF!, 2,FALSE)</f>
        <v>#REF!</v>
      </c>
      <c r="BP4565" s="52" t="s">
        <v>9442</v>
      </c>
      <c r="BQ4565" s="52" t="s">
        <v>818</v>
      </c>
      <c r="BR4565" s="52" t="s">
        <v>1606</v>
      </c>
      <c r="BX4565" s="52" t="s">
        <v>9442</v>
      </c>
      <c r="BY4565" s="52" t="s">
        <v>818</v>
      </c>
      <c r="BZ4565" s="52" t="s">
        <v>1606</v>
      </c>
    </row>
    <row r="4566" spans="54:78" x14ac:dyDescent="0.3">
      <c r="BB4566" s="105" t="e">
        <f>VLOOKUP(C4566,#REF!, 2,FALSE)</f>
        <v>#REF!</v>
      </c>
      <c r="BP4566" s="52" t="s">
        <v>9443</v>
      </c>
      <c r="BQ4566" s="52" t="s">
        <v>624</v>
      </c>
      <c r="BR4566" s="52" t="s">
        <v>9444</v>
      </c>
      <c r="BX4566" s="52" t="s">
        <v>9443</v>
      </c>
      <c r="BY4566" s="52" t="s">
        <v>624</v>
      </c>
      <c r="BZ4566" s="52" t="s">
        <v>9444</v>
      </c>
    </row>
    <row r="4567" spans="54:78" x14ac:dyDescent="0.3">
      <c r="BB4567" s="105" t="e">
        <f>VLOOKUP(C4567,#REF!, 2,FALSE)</f>
        <v>#REF!</v>
      </c>
      <c r="BP4567" s="52" t="s">
        <v>9445</v>
      </c>
      <c r="BQ4567" s="52" t="s">
        <v>626</v>
      </c>
      <c r="BR4567" s="52" t="s">
        <v>3902</v>
      </c>
      <c r="BX4567" s="52" t="s">
        <v>9445</v>
      </c>
      <c r="BY4567" s="52" t="s">
        <v>626</v>
      </c>
      <c r="BZ4567" s="52" t="s">
        <v>3902</v>
      </c>
    </row>
    <row r="4568" spans="54:78" x14ac:dyDescent="0.3">
      <c r="BB4568" s="105" t="e">
        <f>VLOOKUP(C4568,#REF!, 2,FALSE)</f>
        <v>#REF!</v>
      </c>
      <c r="BP4568" s="52" t="s">
        <v>9446</v>
      </c>
      <c r="BQ4568" s="52" t="s">
        <v>3223</v>
      </c>
      <c r="BR4568" s="52" t="s">
        <v>5775</v>
      </c>
      <c r="BX4568" s="52" t="s">
        <v>9446</v>
      </c>
      <c r="BY4568" s="52" t="s">
        <v>3223</v>
      </c>
      <c r="BZ4568" s="52" t="s">
        <v>5775</v>
      </c>
    </row>
    <row r="4569" spans="54:78" x14ac:dyDescent="0.3">
      <c r="BB4569" s="105" t="e">
        <f>VLOOKUP(C4569,#REF!, 2,FALSE)</f>
        <v>#REF!</v>
      </c>
      <c r="BP4569" s="52" t="s">
        <v>9447</v>
      </c>
      <c r="BQ4569" s="52" t="s">
        <v>849</v>
      </c>
      <c r="BR4569" s="52" t="s">
        <v>6882</v>
      </c>
      <c r="BX4569" s="52" t="s">
        <v>9447</v>
      </c>
      <c r="BY4569" s="52" t="s">
        <v>849</v>
      </c>
      <c r="BZ4569" s="52" t="s">
        <v>6882</v>
      </c>
    </row>
    <row r="4570" spans="54:78" x14ac:dyDescent="0.3">
      <c r="BB4570" s="105" t="e">
        <f>VLOOKUP(C4570,#REF!, 2,FALSE)</f>
        <v>#REF!</v>
      </c>
      <c r="BP4570" s="52" t="s">
        <v>9448</v>
      </c>
      <c r="BQ4570" s="52" t="s">
        <v>3019</v>
      </c>
      <c r="BR4570" s="52" t="s">
        <v>8711</v>
      </c>
      <c r="BX4570" s="52" t="s">
        <v>9448</v>
      </c>
      <c r="BY4570" s="52" t="s">
        <v>3019</v>
      </c>
      <c r="BZ4570" s="52" t="s">
        <v>8711</v>
      </c>
    </row>
    <row r="4571" spans="54:78" x14ac:dyDescent="0.3">
      <c r="BB4571" s="105" t="e">
        <f>VLOOKUP(C4571,#REF!, 2,FALSE)</f>
        <v>#REF!</v>
      </c>
      <c r="BP4571" s="52" t="s">
        <v>1649</v>
      </c>
      <c r="BQ4571" s="52" t="s">
        <v>3223</v>
      </c>
      <c r="BR4571" s="52" t="s">
        <v>9449</v>
      </c>
      <c r="BX4571" s="52" t="s">
        <v>1649</v>
      </c>
      <c r="BY4571" s="52" t="s">
        <v>3223</v>
      </c>
      <c r="BZ4571" s="52" t="s">
        <v>9449</v>
      </c>
    </row>
    <row r="4572" spans="54:78" x14ac:dyDescent="0.3">
      <c r="BB4572" s="105" t="e">
        <f>VLOOKUP(C4572,#REF!, 2,FALSE)</f>
        <v>#REF!</v>
      </c>
      <c r="BP4572" s="52" t="s">
        <v>1650</v>
      </c>
      <c r="BQ4572" s="52" t="s">
        <v>795</v>
      </c>
      <c r="BR4572" s="52" t="s">
        <v>3616</v>
      </c>
      <c r="BX4572" s="52" t="s">
        <v>1650</v>
      </c>
      <c r="BY4572" s="52" t="s">
        <v>795</v>
      </c>
      <c r="BZ4572" s="52" t="s">
        <v>3616</v>
      </c>
    </row>
    <row r="4573" spans="54:78" x14ac:dyDescent="0.3">
      <c r="BB4573" s="105" t="e">
        <f>VLOOKUP(C4573,#REF!, 2,FALSE)</f>
        <v>#REF!</v>
      </c>
      <c r="BP4573" s="52" t="s">
        <v>1651</v>
      </c>
      <c r="BQ4573" s="52" t="s">
        <v>795</v>
      </c>
      <c r="BR4573" s="52" t="s">
        <v>9451</v>
      </c>
      <c r="BX4573" s="52" t="s">
        <v>1651</v>
      </c>
      <c r="BY4573" s="52" t="s">
        <v>795</v>
      </c>
      <c r="BZ4573" s="52" t="s">
        <v>9451</v>
      </c>
    </row>
    <row r="4574" spans="54:78" x14ac:dyDescent="0.3">
      <c r="BB4574" s="105" t="e">
        <f>VLOOKUP(C4574,#REF!, 2,FALSE)</f>
        <v>#REF!</v>
      </c>
      <c r="BP4574" s="52" t="s">
        <v>9452</v>
      </c>
      <c r="BQ4574" s="52" t="s">
        <v>811</v>
      </c>
      <c r="BR4574" s="52" t="s">
        <v>9453</v>
      </c>
      <c r="BX4574" s="52" t="s">
        <v>9452</v>
      </c>
      <c r="BY4574" s="52" t="s">
        <v>811</v>
      </c>
      <c r="BZ4574" s="52" t="s">
        <v>9453</v>
      </c>
    </row>
    <row r="4575" spans="54:78" x14ac:dyDescent="0.3">
      <c r="BB4575" s="105" t="e">
        <f>VLOOKUP(C4575,#REF!, 2,FALSE)</f>
        <v>#REF!</v>
      </c>
      <c r="BP4575" s="52" t="s">
        <v>1652</v>
      </c>
      <c r="BQ4575" s="52" t="s">
        <v>3223</v>
      </c>
      <c r="BR4575" s="52" t="s">
        <v>9454</v>
      </c>
      <c r="BX4575" s="52" t="s">
        <v>1652</v>
      </c>
      <c r="BY4575" s="52" t="s">
        <v>3223</v>
      </c>
      <c r="BZ4575" s="52" t="s">
        <v>9454</v>
      </c>
    </row>
    <row r="4576" spans="54:78" x14ac:dyDescent="0.3">
      <c r="BB4576" s="105" t="e">
        <f>VLOOKUP(C4576,#REF!, 2,FALSE)</f>
        <v>#REF!</v>
      </c>
      <c r="BP4576" s="52" t="s">
        <v>9455</v>
      </c>
      <c r="BQ4576" s="52" t="s">
        <v>779</v>
      </c>
      <c r="BR4576" s="52" t="s">
        <v>5742</v>
      </c>
      <c r="BX4576" s="52" t="s">
        <v>9455</v>
      </c>
      <c r="BY4576" s="52" t="s">
        <v>779</v>
      </c>
      <c r="BZ4576" s="52" t="s">
        <v>5742</v>
      </c>
    </row>
    <row r="4577" spans="54:78" x14ac:dyDescent="0.3">
      <c r="BB4577" s="105" t="e">
        <f>VLOOKUP(C4577,#REF!, 2,FALSE)</f>
        <v>#REF!</v>
      </c>
      <c r="BP4577" s="52" t="s">
        <v>1653</v>
      </c>
      <c r="BQ4577" s="52" t="s">
        <v>3223</v>
      </c>
      <c r="BR4577" s="52" t="s">
        <v>9456</v>
      </c>
      <c r="BX4577" s="52" t="s">
        <v>1653</v>
      </c>
      <c r="BY4577" s="52" t="s">
        <v>3223</v>
      </c>
      <c r="BZ4577" s="52" t="s">
        <v>9456</v>
      </c>
    </row>
    <row r="4578" spans="54:78" x14ac:dyDescent="0.3">
      <c r="BB4578" s="105" t="e">
        <f>VLOOKUP(C4578,#REF!, 2,FALSE)</f>
        <v>#REF!</v>
      </c>
      <c r="BP4578" s="52" t="s">
        <v>585</v>
      </c>
      <c r="BQ4578" s="52" t="s">
        <v>936</v>
      </c>
      <c r="BR4578" s="52" t="s">
        <v>2707</v>
      </c>
      <c r="BX4578" s="52" t="s">
        <v>585</v>
      </c>
      <c r="BY4578" s="52" t="s">
        <v>936</v>
      </c>
      <c r="BZ4578" s="52" t="s">
        <v>2707</v>
      </c>
    </row>
    <row r="4579" spans="54:78" x14ac:dyDescent="0.3">
      <c r="BB4579" s="105" t="e">
        <f>VLOOKUP(C4579,#REF!, 2,FALSE)</f>
        <v>#REF!</v>
      </c>
      <c r="BP4579" s="52" t="s">
        <v>9457</v>
      </c>
      <c r="BQ4579" s="52" t="s">
        <v>783</v>
      </c>
      <c r="BR4579" s="52" t="s">
        <v>1737</v>
      </c>
      <c r="BX4579" s="52" t="s">
        <v>9457</v>
      </c>
      <c r="BY4579" s="52" t="s">
        <v>783</v>
      </c>
      <c r="BZ4579" s="52" t="s">
        <v>1737</v>
      </c>
    </row>
    <row r="4580" spans="54:78" x14ac:dyDescent="0.3">
      <c r="BB4580" s="105" t="e">
        <f>VLOOKUP(C4580,#REF!, 2,FALSE)</f>
        <v>#REF!</v>
      </c>
      <c r="BP4580" s="52" t="s">
        <v>9458</v>
      </c>
      <c r="BQ4580" s="52" t="s">
        <v>2988</v>
      </c>
      <c r="BR4580" s="52" t="s">
        <v>8580</v>
      </c>
      <c r="BX4580" s="52" t="s">
        <v>9458</v>
      </c>
      <c r="BY4580" s="52" t="s">
        <v>2988</v>
      </c>
      <c r="BZ4580" s="52" t="s">
        <v>8580</v>
      </c>
    </row>
    <row r="4581" spans="54:78" x14ac:dyDescent="0.3">
      <c r="BB4581" s="105" t="e">
        <f>VLOOKUP(C4581,#REF!, 2,FALSE)</f>
        <v>#REF!</v>
      </c>
      <c r="BP4581" s="52" t="s">
        <v>9459</v>
      </c>
      <c r="BQ4581" s="52" t="s">
        <v>643</v>
      </c>
      <c r="BR4581" s="52" t="s">
        <v>9460</v>
      </c>
      <c r="BX4581" s="52" t="s">
        <v>9459</v>
      </c>
      <c r="BY4581" s="52" t="s">
        <v>643</v>
      </c>
      <c r="BZ4581" s="52" t="s">
        <v>9460</v>
      </c>
    </row>
    <row r="4582" spans="54:78" x14ac:dyDescent="0.3">
      <c r="BB4582" s="105" t="e">
        <f>VLOOKUP(C4582,#REF!, 2,FALSE)</f>
        <v>#REF!</v>
      </c>
      <c r="BP4582" s="52" t="s">
        <v>9461</v>
      </c>
      <c r="BQ4582" s="52" t="s">
        <v>743</v>
      </c>
      <c r="BR4582" s="52" t="s">
        <v>8015</v>
      </c>
      <c r="BX4582" s="52" t="s">
        <v>9461</v>
      </c>
      <c r="BY4582" s="52" t="s">
        <v>743</v>
      </c>
      <c r="BZ4582" s="52" t="s">
        <v>8015</v>
      </c>
    </row>
    <row r="4583" spans="54:78" x14ac:dyDescent="0.3">
      <c r="BB4583" s="105" t="e">
        <f>VLOOKUP(C4583,#REF!, 2,FALSE)</f>
        <v>#REF!</v>
      </c>
      <c r="BP4583" s="52" t="s">
        <v>9462</v>
      </c>
      <c r="BQ4583" s="52" t="s">
        <v>1275</v>
      </c>
      <c r="BR4583" s="52" t="s">
        <v>8915</v>
      </c>
      <c r="BX4583" s="52" t="s">
        <v>9462</v>
      </c>
      <c r="BY4583" s="52" t="s">
        <v>1275</v>
      </c>
      <c r="BZ4583" s="52" t="s">
        <v>8915</v>
      </c>
    </row>
    <row r="4584" spans="54:78" x14ac:dyDescent="0.3">
      <c r="BB4584" s="105" t="e">
        <f>VLOOKUP(C4584,#REF!, 2,FALSE)</f>
        <v>#REF!</v>
      </c>
      <c r="BP4584" s="52" t="s">
        <v>9463</v>
      </c>
      <c r="BQ4584" s="52" t="s">
        <v>860</v>
      </c>
      <c r="BR4584" s="52" t="s">
        <v>9464</v>
      </c>
      <c r="BX4584" s="52" t="s">
        <v>9463</v>
      </c>
      <c r="BY4584" s="52" t="s">
        <v>860</v>
      </c>
      <c r="BZ4584" s="52" t="s">
        <v>9464</v>
      </c>
    </row>
    <row r="4585" spans="54:78" x14ac:dyDescent="0.3">
      <c r="BB4585" s="105" t="e">
        <f>VLOOKUP(C4585,#REF!, 2,FALSE)</f>
        <v>#REF!</v>
      </c>
      <c r="BP4585" s="52" t="s">
        <v>9465</v>
      </c>
      <c r="BQ4585" s="52" t="s">
        <v>934</v>
      </c>
      <c r="BR4585" s="52" t="s">
        <v>952</v>
      </c>
      <c r="BX4585" s="52" t="s">
        <v>9465</v>
      </c>
      <c r="BY4585" s="52" t="s">
        <v>934</v>
      </c>
      <c r="BZ4585" s="52" t="s">
        <v>952</v>
      </c>
    </row>
    <row r="4586" spans="54:78" x14ac:dyDescent="0.3">
      <c r="BB4586" s="105" t="e">
        <f>VLOOKUP(C4586,#REF!, 2,FALSE)</f>
        <v>#REF!</v>
      </c>
      <c r="BP4586" s="52" t="s">
        <v>1654</v>
      </c>
      <c r="BQ4586" s="52" t="s">
        <v>1021</v>
      </c>
      <c r="BR4586" s="52" t="s">
        <v>9467</v>
      </c>
      <c r="BX4586" s="52" t="s">
        <v>1654</v>
      </c>
      <c r="BY4586" s="52" t="s">
        <v>1021</v>
      </c>
      <c r="BZ4586" s="52" t="s">
        <v>9467</v>
      </c>
    </row>
    <row r="4587" spans="54:78" x14ac:dyDescent="0.3">
      <c r="BB4587" s="105" t="e">
        <f>VLOOKUP(C4587,#REF!, 2,FALSE)</f>
        <v>#REF!</v>
      </c>
      <c r="BP4587" s="52" t="s">
        <v>9468</v>
      </c>
      <c r="BQ4587" s="52" t="s">
        <v>934</v>
      </c>
      <c r="BR4587" s="52" t="s">
        <v>1975</v>
      </c>
      <c r="BX4587" s="52" t="s">
        <v>9468</v>
      </c>
      <c r="BY4587" s="52" t="s">
        <v>934</v>
      </c>
      <c r="BZ4587" s="52" t="s">
        <v>1975</v>
      </c>
    </row>
    <row r="4588" spans="54:78" x14ac:dyDescent="0.3">
      <c r="BB4588" s="105" t="e">
        <f>VLOOKUP(C4588,#REF!, 2,FALSE)</f>
        <v>#REF!</v>
      </c>
      <c r="BP4588" s="52" t="s">
        <v>9469</v>
      </c>
      <c r="BQ4588" s="52" t="s">
        <v>791</v>
      </c>
      <c r="BR4588" s="52" t="s">
        <v>9470</v>
      </c>
      <c r="BX4588" s="52" t="s">
        <v>9469</v>
      </c>
      <c r="BY4588" s="52" t="s">
        <v>791</v>
      </c>
      <c r="BZ4588" s="52" t="s">
        <v>9470</v>
      </c>
    </row>
    <row r="4589" spans="54:78" x14ac:dyDescent="0.3">
      <c r="BB4589" s="105" t="e">
        <f>VLOOKUP(C4589,#REF!, 2,FALSE)</f>
        <v>#REF!</v>
      </c>
      <c r="BP4589" s="52" t="s">
        <v>9472</v>
      </c>
      <c r="BQ4589" s="52" t="s">
        <v>2988</v>
      </c>
      <c r="BR4589" s="52" t="s">
        <v>9473</v>
      </c>
      <c r="BX4589" s="52" t="s">
        <v>9472</v>
      </c>
      <c r="BY4589" s="52" t="s">
        <v>2988</v>
      </c>
      <c r="BZ4589" s="52" t="s">
        <v>9473</v>
      </c>
    </row>
    <row r="4590" spans="54:78" x14ac:dyDescent="0.3">
      <c r="BB4590" s="105" t="e">
        <f>VLOOKUP(C4590,#REF!, 2,FALSE)</f>
        <v>#REF!</v>
      </c>
      <c r="BP4590" s="52" t="s">
        <v>9474</v>
      </c>
      <c r="BQ4590" s="52" t="s">
        <v>3223</v>
      </c>
      <c r="BR4590" s="52" t="s">
        <v>9475</v>
      </c>
      <c r="BX4590" s="52" t="s">
        <v>9474</v>
      </c>
      <c r="BY4590" s="52" t="s">
        <v>3223</v>
      </c>
      <c r="BZ4590" s="52" t="s">
        <v>9475</v>
      </c>
    </row>
    <row r="4591" spans="54:78" x14ac:dyDescent="0.3">
      <c r="BB4591" s="105" t="e">
        <f>VLOOKUP(C4591,#REF!, 2,FALSE)</f>
        <v>#REF!</v>
      </c>
      <c r="BP4591" s="52" t="s">
        <v>9476</v>
      </c>
      <c r="BQ4591" s="52" t="s">
        <v>954</v>
      </c>
      <c r="BR4591" s="52" t="s">
        <v>792</v>
      </c>
      <c r="BX4591" s="52" t="s">
        <v>9476</v>
      </c>
      <c r="BY4591" s="52" t="s">
        <v>954</v>
      </c>
      <c r="BZ4591" s="52" t="s">
        <v>792</v>
      </c>
    </row>
    <row r="4592" spans="54:78" x14ac:dyDescent="0.3">
      <c r="BB4592" s="105" t="e">
        <f>VLOOKUP(C4592,#REF!, 2,FALSE)</f>
        <v>#REF!</v>
      </c>
      <c r="BP4592" s="52" t="s">
        <v>9477</v>
      </c>
      <c r="BQ4592" s="52" t="s">
        <v>849</v>
      </c>
      <c r="BR4592" s="52" t="s">
        <v>2182</v>
      </c>
      <c r="BX4592" s="52" t="s">
        <v>9477</v>
      </c>
      <c r="BY4592" s="52" t="s">
        <v>849</v>
      </c>
      <c r="BZ4592" s="52" t="s">
        <v>2182</v>
      </c>
    </row>
    <row r="4593" spans="54:78" x14ac:dyDescent="0.3">
      <c r="BB4593" s="105" t="e">
        <f>VLOOKUP(C4593,#REF!, 2,FALSE)</f>
        <v>#REF!</v>
      </c>
      <c r="BP4593" s="52" t="s">
        <v>9478</v>
      </c>
      <c r="BQ4593" s="52" t="s">
        <v>617</v>
      </c>
      <c r="BR4593" s="52" t="s">
        <v>4992</v>
      </c>
      <c r="BX4593" s="52" t="s">
        <v>9478</v>
      </c>
      <c r="BY4593" s="52" t="s">
        <v>617</v>
      </c>
      <c r="BZ4593" s="52" t="s">
        <v>4992</v>
      </c>
    </row>
    <row r="4594" spans="54:78" x14ac:dyDescent="0.3">
      <c r="BB4594" s="105" t="e">
        <f>VLOOKUP(C4594,#REF!, 2,FALSE)</f>
        <v>#REF!</v>
      </c>
      <c r="BP4594" s="52" t="s">
        <v>9479</v>
      </c>
      <c r="BQ4594" s="52" t="s">
        <v>783</v>
      </c>
      <c r="BR4594" s="52" t="s">
        <v>2308</v>
      </c>
      <c r="BX4594" s="52" t="s">
        <v>9479</v>
      </c>
      <c r="BY4594" s="52" t="s">
        <v>783</v>
      </c>
      <c r="BZ4594" s="52" t="s">
        <v>2308</v>
      </c>
    </row>
    <row r="4595" spans="54:78" x14ac:dyDescent="0.3">
      <c r="BB4595" s="105" t="e">
        <f>VLOOKUP(C4595,#REF!, 2,FALSE)</f>
        <v>#REF!</v>
      </c>
      <c r="BP4595" s="52" t="s">
        <v>1655</v>
      </c>
      <c r="BQ4595" s="52" t="s">
        <v>1287</v>
      </c>
      <c r="BR4595" s="52" t="s">
        <v>2100</v>
      </c>
      <c r="BX4595" s="52" t="s">
        <v>1655</v>
      </c>
      <c r="BY4595" s="52" t="s">
        <v>1287</v>
      </c>
      <c r="BZ4595" s="52" t="s">
        <v>2100</v>
      </c>
    </row>
    <row r="4596" spans="54:78" x14ac:dyDescent="0.3">
      <c r="BB4596" s="105" t="e">
        <f>VLOOKUP(C4596,#REF!, 2,FALSE)</f>
        <v>#REF!</v>
      </c>
      <c r="BP4596" s="52" t="s">
        <v>9481</v>
      </c>
      <c r="BQ4596" s="52" t="s">
        <v>672</v>
      </c>
      <c r="BR4596" s="52" t="s">
        <v>9482</v>
      </c>
      <c r="BX4596" s="52" t="s">
        <v>9481</v>
      </c>
      <c r="BY4596" s="52" t="s">
        <v>672</v>
      </c>
      <c r="BZ4596" s="52" t="s">
        <v>9482</v>
      </c>
    </row>
    <row r="4597" spans="54:78" x14ac:dyDescent="0.3">
      <c r="BB4597" s="105" t="e">
        <f>VLOOKUP(C4597,#REF!, 2,FALSE)</f>
        <v>#REF!</v>
      </c>
      <c r="BP4597" s="52" t="s">
        <v>1656</v>
      </c>
      <c r="BQ4597" s="52" t="s">
        <v>948</v>
      </c>
      <c r="BR4597" s="52" t="s">
        <v>9483</v>
      </c>
      <c r="BX4597" s="52" t="s">
        <v>1656</v>
      </c>
      <c r="BY4597" s="52" t="s">
        <v>948</v>
      </c>
      <c r="BZ4597" s="52" t="s">
        <v>9483</v>
      </c>
    </row>
    <row r="4598" spans="54:78" x14ac:dyDescent="0.3">
      <c r="BB4598" s="105" t="e">
        <f>VLOOKUP(C4598,#REF!, 2,FALSE)</f>
        <v>#REF!</v>
      </c>
      <c r="BP4598" s="52" t="s">
        <v>1657</v>
      </c>
      <c r="BQ4598" s="52" t="s">
        <v>870</v>
      </c>
      <c r="BR4598" s="52" t="s">
        <v>1787</v>
      </c>
      <c r="BX4598" s="52" t="s">
        <v>1657</v>
      </c>
      <c r="BY4598" s="52" t="s">
        <v>870</v>
      </c>
      <c r="BZ4598" s="52" t="s">
        <v>1787</v>
      </c>
    </row>
    <row r="4599" spans="54:78" x14ac:dyDescent="0.3">
      <c r="BB4599" s="105" t="e">
        <f>VLOOKUP(C4599,#REF!, 2,FALSE)</f>
        <v>#REF!</v>
      </c>
      <c r="BP4599" s="52" t="s">
        <v>9484</v>
      </c>
      <c r="BQ4599" s="52" t="s">
        <v>642</v>
      </c>
      <c r="BR4599" s="52" t="s">
        <v>9485</v>
      </c>
      <c r="BX4599" s="52" t="s">
        <v>9484</v>
      </c>
      <c r="BY4599" s="52" t="s">
        <v>642</v>
      </c>
      <c r="BZ4599" s="52" t="s">
        <v>9485</v>
      </c>
    </row>
    <row r="4600" spans="54:78" x14ac:dyDescent="0.3">
      <c r="BB4600" s="105" t="e">
        <f>VLOOKUP(C4600,#REF!, 2,FALSE)</f>
        <v>#REF!</v>
      </c>
      <c r="BP4600" s="52" t="s">
        <v>9487</v>
      </c>
      <c r="BQ4600" s="52" t="s">
        <v>1350</v>
      </c>
      <c r="BR4600" s="52" t="s">
        <v>3858</v>
      </c>
      <c r="BX4600" s="52" t="s">
        <v>9487</v>
      </c>
      <c r="BY4600" s="52" t="s">
        <v>1350</v>
      </c>
      <c r="BZ4600" s="52" t="s">
        <v>3858</v>
      </c>
    </row>
    <row r="4601" spans="54:78" x14ac:dyDescent="0.3">
      <c r="BB4601" s="105" t="e">
        <f>VLOOKUP(C4601,#REF!, 2,FALSE)</f>
        <v>#REF!</v>
      </c>
      <c r="BP4601" s="52" t="s">
        <v>9489</v>
      </c>
      <c r="BQ4601" s="52" t="s">
        <v>3223</v>
      </c>
      <c r="BR4601" s="52" t="s">
        <v>6849</v>
      </c>
      <c r="BX4601" s="52" t="s">
        <v>9489</v>
      </c>
      <c r="BY4601" s="52" t="s">
        <v>3223</v>
      </c>
      <c r="BZ4601" s="52" t="s">
        <v>6849</v>
      </c>
    </row>
    <row r="4602" spans="54:78" x14ac:dyDescent="0.3">
      <c r="BB4602" s="105" t="e">
        <f>VLOOKUP(C4602,#REF!, 2,FALSE)</f>
        <v>#REF!</v>
      </c>
      <c r="BP4602" s="52" t="s">
        <v>1658</v>
      </c>
      <c r="BQ4602" s="52" t="s">
        <v>1002</v>
      </c>
      <c r="BR4602" s="52" t="s">
        <v>9490</v>
      </c>
      <c r="BX4602" s="52" t="s">
        <v>1658</v>
      </c>
      <c r="BY4602" s="52" t="s">
        <v>1002</v>
      </c>
      <c r="BZ4602" s="52" t="s">
        <v>9490</v>
      </c>
    </row>
    <row r="4603" spans="54:78" x14ac:dyDescent="0.3">
      <c r="BB4603" s="105" t="e">
        <f>VLOOKUP(C4603,#REF!, 2,FALSE)</f>
        <v>#REF!</v>
      </c>
      <c r="BP4603" s="52" t="s">
        <v>586</v>
      </c>
      <c r="BQ4603" s="52" t="s">
        <v>667</v>
      </c>
      <c r="BR4603" s="52" t="s">
        <v>8109</v>
      </c>
      <c r="BX4603" s="52" t="s">
        <v>586</v>
      </c>
      <c r="BY4603" s="52" t="s">
        <v>667</v>
      </c>
      <c r="BZ4603" s="52" t="s">
        <v>8109</v>
      </c>
    </row>
    <row r="4604" spans="54:78" x14ac:dyDescent="0.3">
      <c r="BB4604" s="105" t="e">
        <f>VLOOKUP(C4604,#REF!, 2,FALSE)</f>
        <v>#REF!</v>
      </c>
      <c r="BP4604" s="52" t="s">
        <v>581</v>
      </c>
      <c r="BQ4604" s="52" t="s">
        <v>703</v>
      </c>
      <c r="BR4604" s="52" t="s">
        <v>3630</v>
      </c>
      <c r="BX4604" s="52" t="s">
        <v>581</v>
      </c>
      <c r="BY4604" s="52" t="s">
        <v>703</v>
      </c>
      <c r="BZ4604" s="52" t="s">
        <v>3630</v>
      </c>
    </row>
    <row r="4605" spans="54:78" x14ac:dyDescent="0.3">
      <c r="BB4605" s="105" t="e">
        <f>VLOOKUP(C4605,#REF!, 2,FALSE)</f>
        <v>#REF!</v>
      </c>
      <c r="BP4605" s="52" t="s">
        <v>9491</v>
      </c>
      <c r="BQ4605" s="52" t="s">
        <v>1277</v>
      </c>
      <c r="BR4605" s="52" t="s">
        <v>9492</v>
      </c>
      <c r="BX4605" s="52" t="s">
        <v>9491</v>
      </c>
      <c r="BY4605" s="52" t="s">
        <v>1277</v>
      </c>
      <c r="BZ4605" s="52" t="s">
        <v>9492</v>
      </c>
    </row>
    <row r="4606" spans="54:78" x14ac:dyDescent="0.3">
      <c r="BB4606" s="105" t="e">
        <f>VLOOKUP(C4606,#REF!, 2,FALSE)</f>
        <v>#REF!</v>
      </c>
      <c r="BP4606" s="52" t="s">
        <v>9493</v>
      </c>
      <c r="BQ4606" s="52" t="s">
        <v>3276</v>
      </c>
      <c r="BR4606" s="52" t="s">
        <v>9494</v>
      </c>
      <c r="BX4606" s="52" t="s">
        <v>9493</v>
      </c>
      <c r="BY4606" s="52" t="s">
        <v>3276</v>
      </c>
      <c r="BZ4606" s="52" t="s">
        <v>9494</v>
      </c>
    </row>
    <row r="4607" spans="54:78" x14ac:dyDescent="0.3">
      <c r="BB4607" s="105" t="e">
        <f>VLOOKUP(C4607,#REF!, 2,FALSE)</f>
        <v>#REF!</v>
      </c>
      <c r="BP4607" s="52" t="s">
        <v>9495</v>
      </c>
      <c r="BQ4607" s="52" t="s">
        <v>3276</v>
      </c>
      <c r="BR4607" s="52" t="s">
        <v>6369</v>
      </c>
      <c r="BX4607" s="52" t="s">
        <v>9495</v>
      </c>
      <c r="BY4607" s="52" t="s">
        <v>3276</v>
      </c>
      <c r="BZ4607" s="52" t="s">
        <v>6369</v>
      </c>
    </row>
    <row r="4608" spans="54:78" x14ac:dyDescent="0.3">
      <c r="BB4608" s="105" t="e">
        <f>VLOOKUP(C4608,#REF!, 2,FALSE)</f>
        <v>#REF!</v>
      </c>
      <c r="BP4608" s="52" t="s">
        <v>9496</v>
      </c>
      <c r="BQ4608" s="52" t="s">
        <v>807</v>
      </c>
      <c r="BR4608" s="52" t="s">
        <v>3921</v>
      </c>
      <c r="BX4608" s="52" t="s">
        <v>9496</v>
      </c>
      <c r="BY4608" s="52" t="s">
        <v>807</v>
      </c>
      <c r="BZ4608" s="52" t="s">
        <v>3921</v>
      </c>
    </row>
    <row r="4609" spans="54:78" x14ac:dyDescent="0.3">
      <c r="BB4609" s="105" t="e">
        <f>VLOOKUP(C4609,#REF!, 2,FALSE)</f>
        <v>#REF!</v>
      </c>
      <c r="BP4609" s="52" t="s">
        <v>589</v>
      </c>
      <c r="BQ4609" s="52" t="s">
        <v>3223</v>
      </c>
      <c r="BR4609" s="52" t="s">
        <v>9497</v>
      </c>
      <c r="BX4609" s="52" t="s">
        <v>589</v>
      </c>
      <c r="BY4609" s="52" t="s">
        <v>3223</v>
      </c>
      <c r="BZ4609" s="52" t="s">
        <v>9497</v>
      </c>
    </row>
    <row r="4610" spans="54:78" x14ac:dyDescent="0.3">
      <c r="BB4610" s="105" t="e">
        <f>VLOOKUP(C4610,#REF!, 2,FALSE)</f>
        <v>#REF!</v>
      </c>
      <c r="BP4610" s="52" t="s">
        <v>9498</v>
      </c>
      <c r="BQ4610" s="52" t="s">
        <v>661</v>
      </c>
      <c r="BR4610" s="52" t="s">
        <v>9133</v>
      </c>
      <c r="BX4610" s="52" t="s">
        <v>9498</v>
      </c>
      <c r="BY4610" s="52" t="s">
        <v>661</v>
      </c>
      <c r="BZ4610" s="52" t="s">
        <v>9133</v>
      </c>
    </row>
    <row r="4611" spans="54:78" x14ac:dyDescent="0.3">
      <c r="BB4611" s="105" t="e">
        <f>VLOOKUP(C4611,#REF!, 2,FALSE)</f>
        <v>#REF!</v>
      </c>
      <c r="BP4611" s="52" t="s">
        <v>9500</v>
      </c>
      <c r="BQ4611" s="52" t="s">
        <v>701</v>
      </c>
      <c r="BR4611" s="52" t="s">
        <v>9502</v>
      </c>
      <c r="BX4611" s="52" t="s">
        <v>9500</v>
      </c>
      <c r="BY4611" s="52" t="s">
        <v>701</v>
      </c>
      <c r="BZ4611" s="52" t="s">
        <v>9502</v>
      </c>
    </row>
    <row r="4612" spans="54:78" x14ac:dyDescent="0.3">
      <c r="BB4612" s="105" t="e">
        <f>VLOOKUP(C4612,#REF!, 2,FALSE)</f>
        <v>#REF!</v>
      </c>
      <c r="BP4612" s="52" t="s">
        <v>9503</v>
      </c>
      <c r="BQ4612" s="52" t="s">
        <v>807</v>
      </c>
      <c r="BR4612" s="52" t="s">
        <v>8700</v>
      </c>
      <c r="BX4612" s="52" t="s">
        <v>9503</v>
      </c>
      <c r="BY4612" s="52" t="s">
        <v>807</v>
      </c>
      <c r="BZ4612" s="52" t="s">
        <v>8700</v>
      </c>
    </row>
    <row r="4613" spans="54:78" x14ac:dyDescent="0.3">
      <c r="BB4613" s="105" t="e">
        <f>VLOOKUP(C4613,#REF!, 2,FALSE)</f>
        <v>#REF!</v>
      </c>
      <c r="BP4613" s="52" t="s">
        <v>9506</v>
      </c>
      <c r="BQ4613" s="52" t="s">
        <v>1453</v>
      </c>
      <c r="BR4613" s="52" t="s">
        <v>1529</v>
      </c>
      <c r="BX4613" s="52" t="s">
        <v>9506</v>
      </c>
      <c r="BY4613" s="52" t="s">
        <v>1453</v>
      </c>
      <c r="BZ4613" s="52" t="s">
        <v>1529</v>
      </c>
    </row>
    <row r="4614" spans="54:78" x14ac:dyDescent="0.3">
      <c r="BB4614" s="105" t="e">
        <f>VLOOKUP(C4614,#REF!, 2,FALSE)</f>
        <v>#REF!</v>
      </c>
      <c r="BP4614" s="52" t="s">
        <v>9507</v>
      </c>
      <c r="BQ4614" s="52" t="s">
        <v>710</v>
      </c>
      <c r="BR4614" s="52" t="s">
        <v>2893</v>
      </c>
      <c r="BX4614" s="52" t="s">
        <v>9507</v>
      </c>
      <c r="BY4614" s="52" t="s">
        <v>710</v>
      </c>
      <c r="BZ4614" s="52" t="s">
        <v>2893</v>
      </c>
    </row>
    <row r="4615" spans="54:78" x14ac:dyDescent="0.3">
      <c r="BB4615" s="105" t="e">
        <f>VLOOKUP(C4615,#REF!, 2,FALSE)</f>
        <v>#REF!</v>
      </c>
      <c r="BP4615" s="52" t="s">
        <v>9508</v>
      </c>
      <c r="BQ4615" s="52" t="s">
        <v>1350</v>
      </c>
      <c r="BR4615" s="52" t="s">
        <v>9509</v>
      </c>
      <c r="BX4615" s="52" t="s">
        <v>9508</v>
      </c>
      <c r="BY4615" s="52" t="s">
        <v>1350</v>
      </c>
      <c r="BZ4615" s="52" t="s">
        <v>9509</v>
      </c>
    </row>
    <row r="4616" spans="54:78" x14ac:dyDescent="0.3">
      <c r="BB4616" s="105" t="e">
        <f>VLOOKUP(C4616,#REF!, 2,FALSE)</f>
        <v>#REF!</v>
      </c>
      <c r="BP4616" s="52" t="s">
        <v>9510</v>
      </c>
      <c r="BQ4616" s="52" t="s">
        <v>707</v>
      </c>
      <c r="BR4616" s="52" t="s">
        <v>9511</v>
      </c>
      <c r="BX4616" s="52" t="s">
        <v>9510</v>
      </c>
      <c r="BY4616" s="52" t="s">
        <v>707</v>
      </c>
      <c r="BZ4616" s="52" t="s">
        <v>9511</v>
      </c>
    </row>
    <row r="4617" spans="54:78" x14ac:dyDescent="0.3">
      <c r="BB4617" s="105" t="e">
        <f>VLOOKUP(C4617,#REF!, 2,FALSE)</f>
        <v>#REF!</v>
      </c>
      <c r="BP4617" s="52" t="s">
        <v>9512</v>
      </c>
      <c r="BQ4617" s="52" t="s">
        <v>1350</v>
      </c>
      <c r="BR4617" s="52" t="s">
        <v>2371</v>
      </c>
      <c r="BX4617" s="52" t="s">
        <v>9512</v>
      </c>
      <c r="BY4617" s="52" t="s">
        <v>1350</v>
      </c>
      <c r="BZ4617" s="52" t="s">
        <v>2371</v>
      </c>
    </row>
    <row r="4618" spans="54:78" x14ac:dyDescent="0.3">
      <c r="BB4618" s="105" t="e">
        <f>VLOOKUP(C4618,#REF!, 2,FALSE)</f>
        <v>#REF!</v>
      </c>
      <c r="BP4618" s="52" t="s">
        <v>9513</v>
      </c>
      <c r="BQ4618" s="52" t="s">
        <v>3059</v>
      </c>
      <c r="BR4618" s="52" t="s">
        <v>3876</v>
      </c>
      <c r="BX4618" s="52" t="s">
        <v>9513</v>
      </c>
      <c r="BY4618" s="52" t="s">
        <v>3059</v>
      </c>
      <c r="BZ4618" s="52" t="s">
        <v>3876</v>
      </c>
    </row>
    <row r="4619" spans="54:78" x14ac:dyDescent="0.3">
      <c r="BB4619" s="105" t="e">
        <f>VLOOKUP(C4619,#REF!, 2,FALSE)</f>
        <v>#REF!</v>
      </c>
      <c r="BP4619" s="52" t="s">
        <v>9514</v>
      </c>
      <c r="BQ4619" s="52" t="s">
        <v>870</v>
      </c>
      <c r="BR4619" s="52" t="s">
        <v>2993</v>
      </c>
      <c r="BX4619" s="52" t="s">
        <v>9514</v>
      </c>
      <c r="BY4619" s="52" t="s">
        <v>870</v>
      </c>
      <c r="BZ4619" s="52" t="s">
        <v>2993</v>
      </c>
    </row>
    <row r="4620" spans="54:78" x14ac:dyDescent="0.3">
      <c r="BB4620" s="105" t="e">
        <f>VLOOKUP(C4620,#REF!, 2,FALSE)</f>
        <v>#REF!</v>
      </c>
      <c r="BP4620" s="52" t="s">
        <v>9515</v>
      </c>
      <c r="BQ4620" s="52" t="s">
        <v>1350</v>
      </c>
      <c r="BR4620" s="52" t="s">
        <v>9516</v>
      </c>
      <c r="BX4620" s="52" t="s">
        <v>9515</v>
      </c>
      <c r="BY4620" s="52" t="s">
        <v>1350</v>
      </c>
      <c r="BZ4620" s="52" t="s">
        <v>9516</v>
      </c>
    </row>
    <row r="4621" spans="54:78" x14ac:dyDescent="0.3">
      <c r="BB4621" s="105" t="e">
        <f>VLOOKUP(C4621,#REF!, 2,FALSE)</f>
        <v>#REF!</v>
      </c>
      <c r="BP4621" s="52" t="s">
        <v>9517</v>
      </c>
      <c r="BQ4621" s="52" t="s">
        <v>3223</v>
      </c>
      <c r="BR4621" s="52" t="s">
        <v>4149</v>
      </c>
      <c r="BX4621" s="52" t="s">
        <v>9517</v>
      </c>
      <c r="BY4621" s="52" t="s">
        <v>3223</v>
      </c>
      <c r="BZ4621" s="52" t="s">
        <v>4149</v>
      </c>
    </row>
    <row r="4622" spans="54:78" x14ac:dyDescent="0.3">
      <c r="BB4622" s="105" t="e">
        <f>VLOOKUP(C4622,#REF!, 2,FALSE)</f>
        <v>#REF!</v>
      </c>
      <c r="BP4622" s="52" t="s">
        <v>9518</v>
      </c>
      <c r="BQ4622" s="52" t="s">
        <v>3276</v>
      </c>
      <c r="BR4622" s="52" t="s">
        <v>7304</v>
      </c>
      <c r="BX4622" s="52" t="s">
        <v>9518</v>
      </c>
      <c r="BY4622" s="52" t="s">
        <v>3276</v>
      </c>
      <c r="BZ4622" s="52" t="s">
        <v>7304</v>
      </c>
    </row>
    <row r="4623" spans="54:78" x14ac:dyDescent="0.3">
      <c r="BB4623" s="105" t="e">
        <f>VLOOKUP(C4623,#REF!, 2,FALSE)</f>
        <v>#REF!</v>
      </c>
      <c r="BP4623" s="52" t="s">
        <v>587</v>
      </c>
      <c r="BQ4623" s="52" t="s">
        <v>624</v>
      </c>
      <c r="BR4623" s="52" t="s">
        <v>9520</v>
      </c>
      <c r="BX4623" s="52" t="s">
        <v>587</v>
      </c>
      <c r="BY4623" s="52" t="s">
        <v>624</v>
      </c>
      <c r="BZ4623" s="52" t="s">
        <v>9520</v>
      </c>
    </row>
    <row r="4624" spans="54:78" x14ac:dyDescent="0.3">
      <c r="BB4624" s="105" t="e">
        <f>VLOOKUP(C4624,#REF!, 2,FALSE)</f>
        <v>#REF!</v>
      </c>
      <c r="BP4624" s="52" t="s">
        <v>9521</v>
      </c>
      <c r="BQ4624" s="52" t="s">
        <v>633</v>
      </c>
      <c r="BR4624" s="52" t="s">
        <v>9522</v>
      </c>
      <c r="BX4624" s="52" t="s">
        <v>9521</v>
      </c>
      <c r="BY4624" s="52" t="s">
        <v>633</v>
      </c>
      <c r="BZ4624" s="52" t="s">
        <v>9522</v>
      </c>
    </row>
    <row r="4625" spans="54:78" x14ac:dyDescent="0.3">
      <c r="BB4625" s="105" t="e">
        <f>VLOOKUP(C4625,#REF!, 2,FALSE)</f>
        <v>#REF!</v>
      </c>
      <c r="BP4625" s="52" t="s">
        <v>9523</v>
      </c>
      <c r="BQ4625" s="52" t="s">
        <v>633</v>
      </c>
      <c r="BR4625" s="52" t="s">
        <v>8398</v>
      </c>
      <c r="BX4625" s="52" t="s">
        <v>9523</v>
      </c>
      <c r="BY4625" s="52" t="s">
        <v>633</v>
      </c>
      <c r="BZ4625" s="52" t="s">
        <v>8398</v>
      </c>
    </row>
    <row r="4626" spans="54:78" x14ac:dyDescent="0.3">
      <c r="BB4626" s="105" t="e">
        <f>VLOOKUP(C4626,#REF!, 2,FALSE)</f>
        <v>#REF!</v>
      </c>
      <c r="BP4626" s="52" t="s">
        <v>9524</v>
      </c>
      <c r="BQ4626" s="52" t="s">
        <v>870</v>
      </c>
      <c r="BR4626" s="52" t="s">
        <v>4413</v>
      </c>
      <c r="BX4626" s="52" t="s">
        <v>9524</v>
      </c>
      <c r="BY4626" s="52" t="s">
        <v>870</v>
      </c>
      <c r="BZ4626" s="52" t="s">
        <v>4413</v>
      </c>
    </row>
    <row r="4627" spans="54:78" x14ac:dyDescent="0.3">
      <c r="BB4627" s="105" t="e">
        <f>VLOOKUP(C4627,#REF!, 2,FALSE)</f>
        <v>#REF!</v>
      </c>
      <c r="BP4627" s="52" t="s">
        <v>9525</v>
      </c>
      <c r="BQ4627" s="52" t="s">
        <v>668</v>
      </c>
      <c r="BR4627" s="52" t="s">
        <v>6872</v>
      </c>
      <c r="BX4627" s="52" t="s">
        <v>9525</v>
      </c>
      <c r="BY4627" s="52" t="s">
        <v>668</v>
      </c>
      <c r="BZ4627" s="52" t="s">
        <v>6872</v>
      </c>
    </row>
    <row r="4628" spans="54:78" x14ac:dyDescent="0.3">
      <c r="BB4628" s="105" t="e">
        <f>VLOOKUP(C4628,#REF!, 2,FALSE)</f>
        <v>#REF!</v>
      </c>
      <c r="BP4628" s="52" t="s">
        <v>9527</v>
      </c>
      <c r="BQ4628" s="52" t="s">
        <v>870</v>
      </c>
      <c r="BR4628" s="52" t="s">
        <v>9528</v>
      </c>
      <c r="BX4628" s="52" t="s">
        <v>9527</v>
      </c>
      <c r="BY4628" s="52" t="s">
        <v>870</v>
      </c>
      <c r="BZ4628" s="52" t="s">
        <v>9528</v>
      </c>
    </row>
    <row r="4629" spans="54:78" x14ac:dyDescent="0.3">
      <c r="BB4629" s="105" t="e">
        <f>VLOOKUP(C4629,#REF!, 2,FALSE)</f>
        <v>#REF!</v>
      </c>
      <c r="BP4629" s="52" t="s">
        <v>9529</v>
      </c>
      <c r="BQ4629" s="52" t="s">
        <v>703</v>
      </c>
      <c r="BR4629" s="52" t="s">
        <v>8558</v>
      </c>
      <c r="BX4629" s="52" t="s">
        <v>9529</v>
      </c>
      <c r="BY4629" s="52" t="s">
        <v>703</v>
      </c>
      <c r="BZ4629" s="52" t="s">
        <v>8558</v>
      </c>
    </row>
    <row r="4630" spans="54:78" x14ac:dyDescent="0.3">
      <c r="BB4630" s="105" t="e">
        <f>VLOOKUP(C4630,#REF!, 2,FALSE)</f>
        <v>#REF!</v>
      </c>
      <c r="BP4630" s="52" t="s">
        <v>9530</v>
      </c>
      <c r="BQ4630" s="52" t="s">
        <v>3276</v>
      </c>
      <c r="BR4630" s="52" t="s">
        <v>5542</v>
      </c>
      <c r="BX4630" s="52" t="s">
        <v>9530</v>
      </c>
      <c r="BY4630" s="52" t="s">
        <v>3276</v>
      </c>
      <c r="BZ4630" s="52" t="s">
        <v>5542</v>
      </c>
    </row>
    <row r="4631" spans="54:78" x14ac:dyDescent="0.3">
      <c r="BB4631" s="105" t="e">
        <f>VLOOKUP(C4631,#REF!, 2,FALSE)</f>
        <v>#REF!</v>
      </c>
      <c r="BP4631" s="52" t="s">
        <v>9531</v>
      </c>
      <c r="BQ4631" s="52" t="s">
        <v>17035</v>
      </c>
      <c r="BR4631" s="52" t="s">
        <v>6974</v>
      </c>
      <c r="BX4631" s="52" t="s">
        <v>9531</v>
      </c>
      <c r="BY4631" s="52" t="s">
        <v>17035</v>
      </c>
      <c r="BZ4631" s="52" t="s">
        <v>6974</v>
      </c>
    </row>
    <row r="4632" spans="54:78" x14ac:dyDescent="0.3">
      <c r="BB4632" s="105" t="e">
        <f>VLOOKUP(C4632,#REF!, 2,FALSE)</f>
        <v>#REF!</v>
      </c>
      <c r="BP4632" s="52" t="s">
        <v>1659</v>
      </c>
      <c r="BQ4632" s="52" t="s">
        <v>1078</v>
      </c>
      <c r="BR4632" s="52" t="s">
        <v>9532</v>
      </c>
      <c r="BX4632" s="52" t="s">
        <v>1659</v>
      </c>
      <c r="BY4632" s="52" t="s">
        <v>1078</v>
      </c>
      <c r="BZ4632" s="52" t="s">
        <v>9532</v>
      </c>
    </row>
    <row r="4633" spans="54:78" x14ac:dyDescent="0.3">
      <c r="BB4633" s="105" t="e">
        <f>VLOOKUP(C4633,#REF!, 2,FALSE)</f>
        <v>#REF!</v>
      </c>
      <c r="BP4633" s="52" t="s">
        <v>9534</v>
      </c>
      <c r="BQ4633" s="52" t="s">
        <v>642</v>
      </c>
      <c r="BR4633" s="52" t="s">
        <v>2893</v>
      </c>
      <c r="BX4633" s="52" t="s">
        <v>9534</v>
      </c>
      <c r="BY4633" s="52" t="s">
        <v>642</v>
      </c>
      <c r="BZ4633" s="52" t="s">
        <v>2893</v>
      </c>
    </row>
    <row r="4634" spans="54:78" x14ac:dyDescent="0.3">
      <c r="BB4634" s="105" t="e">
        <f>VLOOKUP(C4634,#REF!, 2,FALSE)</f>
        <v>#REF!</v>
      </c>
      <c r="BP4634" s="52" t="s">
        <v>9536</v>
      </c>
      <c r="BQ4634" s="52" t="s">
        <v>805</v>
      </c>
      <c r="BR4634" s="52" t="s">
        <v>7876</v>
      </c>
      <c r="BX4634" s="52" t="s">
        <v>9536</v>
      </c>
      <c r="BY4634" s="52" t="s">
        <v>805</v>
      </c>
      <c r="BZ4634" s="52" t="s">
        <v>7876</v>
      </c>
    </row>
    <row r="4635" spans="54:78" x14ac:dyDescent="0.3">
      <c r="BB4635" s="105" t="e">
        <f>VLOOKUP(C4635,#REF!, 2,FALSE)</f>
        <v>#REF!</v>
      </c>
      <c r="BP4635" s="52" t="s">
        <v>9537</v>
      </c>
      <c r="BQ4635" s="52" t="s">
        <v>668</v>
      </c>
      <c r="BR4635" s="52" t="s">
        <v>1701</v>
      </c>
      <c r="BX4635" s="52" t="s">
        <v>9537</v>
      </c>
      <c r="BY4635" s="52" t="s">
        <v>668</v>
      </c>
      <c r="BZ4635" s="52" t="s">
        <v>1701</v>
      </c>
    </row>
    <row r="4636" spans="54:78" x14ac:dyDescent="0.3">
      <c r="BB4636" s="105" t="e">
        <f>VLOOKUP(C4636,#REF!, 2,FALSE)</f>
        <v>#REF!</v>
      </c>
      <c r="BP4636" s="52" t="s">
        <v>1660</v>
      </c>
      <c r="BQ4636" s="52" t="s">
        <v>672</v>
      </c>
      <c r="BR4636" s="52" t="s">
        <v>3806</v>
      </c>
      <c r="BX4636" s="52" t="s">
        <v>1660</v>
      </c>
      <c r="BY4636" s="52" t="s">
        <v>672</v>
      </c>
      <c r="BZ4636" s="52" t="s">
        <v>3806</v>
      </c>
    </row>
    <row r="4637" spans="54:78" x14ac:dyDescent="0.3">
      <c r="BB4637" s="105" t="e">
        <f>VLOOKUP(C4637,#REF!, 2,FALSE)</f>
        <v>#REF!</v>
      </c>
      <c r="BP4637" s="52" t="s">
        <v>9538</v>
      </c>
      <c r="BQ4637" s="52" t="s">
        <v>668</v>
      </c>
      <c r="BR4637" s="52" t="s">
        <v>2180</v>
      </c>
      <c r="BX4637" s="52" t="s">
        <v>9538</v>
      </c>
      <c r="BY4637" s="52" t="s">
        <v>668</v>
      </c>
      <c r="BZ4637" s="52" t="s">
        <v>2180</v>
      </c>
    </row>
    <row r="4638" spans="54:78" x14ac:dyDescent="0.3">
      <c r="BB4638" s="105" t="e">
        <f>VLOOKUP(C4638,#REF!, 2,FALSE)</f>
        <v>#REF!</v>
      </c>
      <c r="BP4638" s="52" t="s">
        <v>1661</v>
      </c>
      <c r="BQ4638" s="52" t="s">
        <v>1078</v>
      </c>
      <c r="BR4638" s="52" t="s">
        <v>5484</v>
      </c>
      <c r="BX4638" s="52" t="s">
        <v>1661</v>
      </c>
      <c r="BY4638" s="52" t="s">
        <v>1078</v>
      </c>
      <c r="BZ4638" s="52" t="s">
        <v>5484</v>
      </c>
    </row>
    <row r="4639" spans="54:78" x14ac:dyDescent="0.3">
      <c r="BB4639" s="105" t="e">
        <f>VLOOKUP(C4639,#REF!, 2,FALSE)</f>
        <v>#REF!</v>
      </c>
      <c r="BP4639" s="52" t="s">
        <v>1662</v>
      </c>
      <c r="BQ4639" s="52" t="s">
        <v>668</v>
      </c>
      <c r="BR4639" s="52" t="s">
        <v>9540</v>
      </c>
      <c r="BX4639" s="52" t="s">
        <v>1662</v>
      </c>
      <c r="BY4639" s="52" t="s">
        <v>668</v>
      </c>
      <c r="BZ4639" s="52" t="s">
        <v>9540</v>
      </c>
    </row>
    <row r="4640" spans="54:78" x14ac:dyDescent="0.3">
      <c r="BB4640" s="105" t="e">
        <f>VLOOKUP(C4640,#REF!, 2,FALSE)</f>
        <v>#REF!</v>
      </c>
      <c r="BP4640" s="52" t="s">
        <v>9541</v>
      </c>
      <c r="BQ4640" s="52" t="s">
        <v>701</v>
      </c>
      <c r="BR4640" s="52" t="s">
        <v>9257</v>
      </c>
      <c r="BX4640" s="52" t="s">
        <v>9541</v>
      </c>
      <c r="BY4640" s="52" t="s">
        <v>701</v>
      </c>
      <c r="BZ4640" s="52" t="s">
        <v>9257</v>
      </c>
    </row>
    <row r="4641" spans="54:78" x14ac:dyDescent="0.3">
      <c r="BB4641" s="105" t="e">
        <f>VLOOKUP(C4641,#REF!, 2,FALSE)</f>
        <v>#REF!</v>
      </c>
      <c r="BP4641" s="52" t="s">
        <v>9542</v>
      </c>
      <c r="BQ4641" s="52" t="s">
        <v>1350</v>
      </c>
      <c r="BR4641" s="52" t="s">
        <v>9543</v>
      </c>
      <c r="BX4641" s="52" t="s">
        <v>9542</v>
      </c>
      <c r="BY4641" s="52" t="s">
        <v>1350</v>
      </c>
      <c r="BZ4641" s="52" t="s">
        <v>9543</v>
      </c>
    </row>
    <row r="4642" spans="54:78" x14ac:dyDescent="0.3">
      <c r="BB4642" s="105" t="e">
        <f>VLOOKUP(C4642,#REF!, 2,FALSE)</f>
        <v>#REF!</v>
      </c>
      <c r="BP4642" s="52" t="s">
        <v>572</v>
      </c>
      <c r="BQ4642" s="52" t="s">
        <v>672</v>
      </c>
      <c r="BR4642" s="52" t="s">
        <v>9544</v>
      </c>
      <c r="BX4642" s="52" t="s">
        <v>572</v>
      </c>
      <c r="BY4642" s="52" t="s">
        <v>672</v>
      </c>
      <c r="BZ4642" s="52" t="s">
        <v>9544</v>
      </c>
    </row>
    <row r="4643" spans="54:78" x14ac:dyDescent="0.3">
      <c r="BB4643" s="105" t="e">
        <f>VLOOKUP(C4643,#REF!, 2,FALSE)</f>
        <v>#REF!</v>
      </c>
      <c r="BP4643" s="52" t="s">
        <v>9545</v>
      </c>
      <c r="BQ4643" s="52" t="s">
        <v>722</v>
      </c>
      <c r="BR4643" s="52" t="s">
        <v>9547</v>
      </c>
      <c r="BX4643" s="52" t="s">
        <v>9545</v>
      </c>
      <c r="BY4643" s="52" t="s">
        <v>722</v>
      </c>
      <c r="BZ4643" s="52" t="s">
        <v>9547</v>
      </c>
    </row>
    <row r="4644" spans="54:78" x14ac:dyDescent="0.3">
      <c r="BB4644" s="105" t="e">
        <f>VLOOKUP(C4644,#REF!, 2,FALSE)</f>
        <v>#REF!</v>
      </c>
      <c r="BP4644" s="52" t="s">
        <v>9548</v>
      </c>
      <c r="BQ4644" s="52" t="s">
        <v>3103</v>
      </c>
      <c r="BR4644" s="52" t="s">
        <v>9549</v>
      </c>
      <c r="BX4644" s="52" t="s">
        <v>9548</v>
      </c>
      <c r="BY4644" s="52" t="s">
        <v>3103</v>
      </c>
      <c r="BZ4644" s="52" t="s">
        <v>9549</v>
      </c>
    </row>
    <row r="4645" spans="54:78" x14ac:dyDescent="0.3">
      <c r="BB4645" s="105" t="e">
        <f>VLOOKUP(C4645,#REF!, 2,FALSE)</f>
        <v>#REF!</v>
      </c>
      <c r="BP4645" s="52" t="s">
        <v>9550</v>
      </c>
      <c r="BQ4645" s="52" t="s">
        <v>2988</v>
      </c>
      <c r="BR4645" s="52" t="s">
        <v>9551</v>
      </c>
      <c r="BX4645" s="52" t="s">
        <v>9550</v>
      </c>
      <c r="BY4645" s="52" t="s">
        <v>2988</v>
      </c>
      <c r="BZ4645" s="52" t="s">
        <v>9551</v>
      </c>
    </row>
    <row r="4646" spans="54:78" x14ac:dyDescent="0.3">
      <c r="BB4646" s="105" t="e">
        <f>VLOOKUP(C4646,#REF!, 2,FALSE)</f>
        <v>#REF!</v>
      </c>
      <c r="BP4646" s="52" t="s">
        <v>9552</v>
      </c>
      <c r="BQ4646" s="52" t="s">
        <v>2988</v>
      </c>
      <c r="BR4646" s="52" t="s">
        <v>4741</v>
      </c>
      <c r="BX4646" s="52" t="s">
        <v>9552</v>
      </c>
      <c r="BY4646" s="52" t="s">
        <v>2988</v>
      </c>
      <c r="BZ4646" s="52" t="s">
        <v>4741</v>
      </c>
    </row>
    <row r="4647" spans="54:78" x14ac:dyDescent="0.3">
      <c r="BB4647" s="105" t="e">
        <f>VLOOKUP(C4647,#REF!, 2,FALSE)</f>
        <v>#REF!</v>
      </c>
      <c r="BP4647" s="52" t="s">
        <v>9553</v>
      </c>
      <c r="BQ4647" s="52" t="s">
        <v>860</v>
      </c>
      <c r="BR4647" s="52" t="s">
        <v>3617</v>
      </c>
      <c r="BX4647" s="52" t="s">
        <v>9553</v>
      </c>
      <c r="BY4647" s="52" t="s">
        <v>860</v>
      </c>
      <c r="BZ4647" s="52" t="s">
        <v>3617</v>
      </c>
    </row>
    <row r="4648" spans="54:78" x14ac:dyDescent="0.3">
      <c r="BB4648" s="105" t="e">
        <f>VLOOKUP(C4648,#REF!, 2,FALSE)</f>
        <v>#REF!</v>
      </c>
      <c r="BP4648" s="52" t="s">
        <v>9554</v>
      </c>
      <c r="BQ4648" s="52" t="s">
        <v>3019</v>
      </c>
      <c r="BR4648" s="52" t="s">
        <v>2993</v>
      </c>
      <c r="BX4648" s="52" t="s">
        <v>9554</v>
      </c>
      <c r="BY4648" s="52" t="s">
        <v>3019</v>
      </c>
      <c r="BZ4648" s="52" t="s">
        <v>2993</v>
      </c>
    </row>
    <row r="4649" spans="54:78" x14ac:dyDescent="0.3">
      <c r="BB4649" s="105" t="e">
        <f>VLOOKUP(C4649,#REF!, 2,FALSE)</f>
        <v>#REF!</v>
      </c>
      <c r="BP4649" s="52" t="s">
        <v>1663</v>
      </c>
      <c r="BQ4649" s="52" t="s">
        <v>3223</v>
      </c>
      <c r="BR4649" s="52" t="s">
        <v>9555</v>
      </c>
      <c r="BX4649" s="52" t="s">
        <v>1663</v>
      </c>
      <c r="BY4649" s="52" t="s">
        <v>3223</v>
      </c>
      <c r="BZ4649" s="52" t="s">
        <v>9555</v>
      </c>
    </row>
    <row r="4650" spans="54:78" x14ac:dyDescent="0.3">
      <c r="BB4650" s="105" t="e">
        <f>VLOOKUP(C4650,#REF!, 2,FALSE)</f>
        <v>#REF!</v>
      </c>
      <c r="BP4650" s="52" t="s">
        <v>9556</v>
      </c>
      <c r="BQ4650" s="52" t="s">
        <v>3059</v>
      </c>
      <c r="BR4650" s="52" t="s">
        <v>8806</v>
      </c>
      <c r="BX4650" s="52" t="s">
        <v>9556</v>
      </c>
      <c r="BY4650" s="52" t="s">
        <v>3059</v>
      </c>
      <c r="BZ4650" s="52" t="s">
        <v>8806</v>
      </c>
    </row>
    <row r="4651" spans="54:78" x14ac:dyDescent="0.3">
      <c r="BB4651" s="105" t="e">
        <f>VLOOKUP(C4651,#REF!, 2,FALSE)</f>
        <v>#REF!</v>
      </c>
      <c r="BP4651" s="52" t="s">
        <v>9557</v>
      </c>
      <c r="BQ4651" s="52" t="s">
        <v>2988</v>
      </c>
      <c r="BR4651" s="52" t="s">
        <v>9558</v>
      </c>
      <c r="BX4651" s="52" t="s">
        <v>9557</v>
      </c>
      <c r="BY4651" s="52" t="s">
        <v>2988</v>
      </c>
      <c r="BZ4651" s="52" t="s">
        <v>9558</v>
      </c>
    </row>
    <row r="4652" spans="54:78" x14ac:dyDescent="0.3">
      <c r="BB4652" s="105" t="e">
        <f>VLOOKUP(C4652,#REF!, 2,FALSE)</f>
        <v>#REF!</v>
      </c>
      <c r="BP4652" s="52" t="s">
        <v>1687</v>
      </c>
      <c r="BQ4652" s="52" t="s">
        <v>1277</v>
      </c>
      <c r="BR4652" s="52" t="s">
        <v>9559</v>
      </c>
      <c r="BX4652" s="52" t="s">
        <v>1687</v>
      </c>
      <c r="BY4652" s="52" t="s">
        <v>1277</v>
      </c>
      <c r="BZ4652" s="52" t="s">
        <v>9559</v>
      </c>
    </row>
    <row r="4653" spans="54:78" x14ac:dyDescent="0.3">
      <c r="BB4653" s="105" t="e">
        <f>VLOOKUP(C4653,#REF!, 2,FALSE)</f>
        <v>#REF!</v>
      </c>
      <c r="BP4653" s="52" t="s">
        <v>9560</v>
      </c>
      <c r="BQ4653" s="52" t="s">
        <v>1350</v>
      </c>
      <c r="BR4653" s="52" t="s">
        <v>9561</v>
      </c>
      <c r="BX4653" s="52" t="s">
        <v>9560</v>
      </c>
      <c r="BY4653" s="52" t="s">
        <v>1350</v>
      </c>
      <c r="BZ4653" s="52" t="s">
        <v>9561</v>
      </c>
    </row>
    <row r="4654" spans="54:78" x14ac:dyDescent="0.3">
      <c r="BB4654" s="105" t="e">
        <f>VLOOKUP(C4654,#REF!, 2,FALSE)</f>
        <v>#REF!</v>
      </c>
      <c r="BP4654" s="52" t="s">
        <v>9562</v>
      </c>
      <c r="BQ4654" s="52" t="s">
        <v>712</v>
      </c>
      <c r="BR4654" s="52" t="s">
        <v>9563</v>
      </c>
      <c r="BX4654" s="52" t="s">
        <v>9562</v>
      </c>
      <c r="BY4654" s="52" t="s">
        <v>712</v>
      </c>
      <c r="BZ4654" s="52" t="s">
        <v>9563</v>
      </c>
    </row>
    <row r="4655" spans="54:78" x14ac:dyDescent="0.3">
      <c r="BB4655" s="105" t="e">
        <f>VLOOKUP(C4655,#REF!, 2,FALSE)</f>
        <v>#REF!</v>
      </c>
      <c r="BP4655" s="52" t="s">
        <v>9564</v>
      </c>
      <c r="BQ4655" s="52" t="s">
        <v>870</v>
      </c>
      <c r="BR4655" s="52" t="s">
        <v>9565</v>
      </c>
      <c r="BX4655" s="52" t="s">
        <v>9564</v>
      </c>
      <c r="BY4655" s="52" t="s">
        <v>870</v>
      </c>
      <c r="BZ4655" s="52" t="s">
        <v>9565</v>
      </c>
    </row>
    <row r="4656" spans="54:78" x14ac:dyDescent="0.3">
      <c r="BB4656" s="105" t="e">
        <f>VLOOKUP(C4656,#REF!, 2,FALSE)</f>
        <v>#REF!</v>
      </c>
      <c r="BP4656" s="52" t="s">
        <v>9566</v>
      </c>
      <c r="BQ4656" s="52" t="s">
        <v>3223</v>
      </c>
      <c r="BR4656" s="52" t="s">
        <v>9567</v>
      </c>
      <c r="BX4656" s="52" t="s">
        <v>9566</v>
      </c>
      <c r="BY4656" s="52" t="s">
        <v>3223</v>
      </c>
      <c r="BZ4656" s="52" t="s">
        <v>9567</v>
      </c>
    </row>
    <row r="4657" spans="54:78" x14ac:dyDescent="0.3">
      <c r="BB4657" s="105" t="e">
        <f>VLOOKUP(C4657,#REF!, 2,FALSE)</f>
        <v>#REF!</v>
      </c>
      <c r="BP4657" s="52" t="s">
        <v>1688</v>
      </c>
      <c r="BQ4657" s="52" t="s">
        <v>3019</v>
      </c>
      <c r="BR4657" s="52" t="s">
        <v>4563</v>
      </c>
      <c r="BX4657" s="52" t="s">
        <v>1688</v>
      </c>
      <c r="BY4657" s="52" t="s">
        <v>3019</v>
      </c>
      <c r="BZ4657" s="52" t="s">
        <v>4563</v>
      </c>
    </row>
    <row r="4658" spans="54:78" x14ac:dyDescent="0.3">
      <c r="BB4658" s="105" t="e">
        <f>VLOOKUP(C4658,#REF!, 2,FALSE)</f>
        <v>#REF!</v>
      </c>
      <c r="BP4658" s="52" t="s">
        <v>9568</v>
      </c>
      <c r="BQ4658" s="52" t="s">
        <v>3223</v>
      </c>
      <c r="BR4658" s="52" t="s">
        <v>9567</v>
      </c>
      <c r="BX4658" s="52" t="s">
        <v>9568</v>
      </c>
      <c r="BY4658" s="52" t="s">
        <v>3223</v>
      </c>
      <c r="BZ4658" s="52" t="s">
        <v>9567</v>
      </c>
    </row>
    <row r="4659" spans="54:78" x14ac:dyDescent="0.3">
      <c r="BB4659" s="105" t="e">
        <f>VLOOKUP(C4659,#REF!, 2,FALSE)</f>
        <v>#REF!</v>
      </c>
      <c r="BP4659" s="52" t="s">
        <v>9569</v>
      </c>
      <c r="BQ4659" s="52" t="s">
        <v>870</v>
      </c>
      <c r="BR4659" s="52" t="s">
        <v>6423</v>
      </c>
      <c r="BX4659" s="52" t="s">
        <v>9569</v>
      </c>
      <c r="BY4659" s="52" t="s">
        <v>870</v>
      </c>
      <c r="BZ4659" s="52" t="s">
        <v>6423</v>
      </c>
    </row>
    <row r="4660" spans="54:78" x14ac:dyDescent="0.3">
      <c r="BB4660" s="105" t="e">
        <f>VLOOKUP(C4660,#REF!, 2,FALSE)</f>
        <v>#REF!</v>
      </c>
      <c r="BP4660" s="52" t="s">
        <v>9570</v>
      </c>
      <c r="BQ4660" s="52" t="s">
        <v>633</v>
      </c>
      <c r="BR4660" s="52" t="s">
        <v>778</v>
      </c>
      <c r="BX4660" s="52" t="s">
        <v>9570</v>
      </c>
      <c r="BY4660" s="52" t="s">
        <v>633</v>
      </c>
      <c r="BZ4660" s="52" t="s">
        <v>778</v>
      </c>
    </row>
    <row r="4661" spans="54:78" x14ac:dyDescent="0.3">
      <c r="BB4661" s="105" t="e">
        <f>VLOOKUP(C4661,#REF!, 2,FALSE)</f>
        <v>#REF!</v>
      </c>
      <c r="BP4661" s="52" t="s">
        <v>9571</v>
      </c>
      <c r="BQ4661" s="52" t="s">
        <v>870</v>
      </c>
      <c r="BR4661" s="52" t="s">
        <v>9572</v>
      </c>
      <c r="BX4661" s="52" t="s">
        <v>9571</v>
      </c>
      <c r="BY4661" s="52" t="s">
        <v>870</v>
      </c>
      <c r="BZ4661" s="52" t="s">
        <v>9572</v>
      </c>
    </row>
    <row r="4662" spans="54:78" x14ac:dyDescent="0.3">
      <c r="BB4662" s="105" t="e">
        <f>VLOOKUP(C4662,#REF!, 2,FALSE)</f>
        <v>#REF!</v>
      </c>
      <c r="BP4662" s="52" t="s">
        <v>9574</v>
      </c>
      <c r="BQ4662" s="52" t="s">
        <v>672</v>
      </c>
      <c r="BR4662" s="52" t="s">
        <v>9576</v>
      </c>
      <c r="BX4662" s="52" t="s">
        <v>9574</v>
      </c>
      <c r="BY4662" s="52" t="s">
        <v>672</v>
      </c>
      <c r="BZ4662" s="52" t="s">
        <v>9576</v>
      </c>
    </row>
    <row r="4663" spans="54:78" x14ac:dyDescent="0.3">
      <c r="BB4663" s="105" t="e">
        <f>VLOOKUP(C4663,#REF!, 2,FALSE)</f>
        <v>#REF!</v>
      </c>
      <c r="BP4663" s="52" t="s">
        <v>1689</v>
      </c>
      <c r="BQ4663" s="52" t="s">
        <v>3276</v>
      </c>
      <c r="BR4663" s="52" t="s">
        <v>9577</v>
      </c>
      <c r="BX4663" s="52" t="s">
        <v>1689</v>
      </c>
      <c r="BY4663" s="52" t="s">
        <v>3276</v>
      </c>
      <c r="BZ4663" s="52" t="s">
        <v>9577</v>
      </c>
    </row>
    <row r="4664" spans="54:78" x14ac:dyDescent="0.3">
      <c r="BB4664" s="105" t="e">
        <f>VLOOKUP(C4664,#REF!, 2,FALSE)</f>
        <v>#REF!</v>
      </c>
      <c r="BP4664" s="52" t="s">
        <v>9579</v>
      </c>
      <c r="BQ4664" s="52" t="s">
        <v>3223</v>
      </c>
      <c r="BR4664" s="52" t="s">
        <v>7855</v>
      </c>
      <c r="BX4664" s="52" t="s">
        <v>9579</v>
      </c>
      <c r="BY4664" s="52" t="s">
        <v>3223</v>
      </c>
      <c r="BZ4664" s="52" t="s">
        <v>7855</v>
      </c>
    </row>
    <row r="4665" spans="54:78" x14ac:dyDescent="0.3">
      <c r="BB4665" s="105" t="e">
        <f>VLOOKUP(C4665,#REF!, 2,FALSE)</f>
        <v>#REF!</v>
      </c>
      <c r="BP4665" s="52" t="s">
        <v>9580</v>
      </c>
      <c r="BQ4665" s="52" t="s">
        <v>3019</v>
      </c>
      <c r="BR4665" s="52" t="s">
        <v>9581</v>
      </c>
      <c r="BX4665" s="52" t="s">
        <v>9580</v>
      </c>
      <c r="BY4665" s="52" t="s">
        <v>3019</v>
      </c>
      <c r="BZ4665" s="52" t="s">
        <v>9581</v>
      </c>
    </row>
    <row r="4666" spans="54:78" x14ac:dyDescent="0.3">
      <c r="BB4666" s="105" t="e">
        <f>VLOOKUP(C4666,#REF!, 2,FALSE)</f>
        <v>#REF!</v>
      </c>
      <c r="BP4666" s="52" t="s">
        <v>9582</v>
      </c>
      <c r="BQ4666" s="52" t="s">
        <v>3223</v>
      </c>
      <c r="BR4666" s="52" t="s">
        <v>6594</v>
      </c>
      <c r="BX4666" s="52" t="s">
        <v>9582</v>
      </c>
      <c r="BY4666" s="52" t="s">
        <v>3223</v>
      </c>
      <c r="BZ4666" s="52" t="s">
        <v>6594</v>
      </c>
    </row>
    <row r="4667" spans="54:78" x14ac:dyDescent="0.3">
      <c r="BB4667" s="105" t="e">
        <f>VLOOKUP(C4667,#REF!, 2,FALSE)</f>
        <v>#REF!</v>
      </c>
      <c r="BP4667" s="52" t="s">
        <v>9583</v>
      </c>
      <c r="BQ4667" s="52" t="s">
        <v>3223</v>
      </c>
      <c r="BR4667" s="52" t="s">
        <v>9584</v>
      </c>
      <c r="BX4667" s="52" t="s">
        <v>9583</v>
      </c>
      <c r="BY4667" s="52" t="s">
        <v>3223</v>
      </c>
      <c r="BZ4667" s="52" t="s">
        <v>9584</v>
      </c>
    </row>
    <row r="4668" spans="54:78" x14ac:dyDescent="0.3">
      <c r="BB4668" s="105" t="e">
        <f>VLOOKUP(C4668,#REF!, 2,FALSE)</f>
        <v>#REF!</v>
      </c>
      <c r="BP4668" s="52" t="s">
        <v>1690</v>
      </c>
      <c r="BQ4668" s="52" t="s">
        <v>870</v>
      </c>
      <c r="BR4668" s="52" t="s">
        <v>8153</v>
      </c>
      <c r="BX4668" s="52" t="s">
        <v>1690</v>
      </c>
      <c r="BY4668" s="52" t="s">
        <v>870</v>
      </c>
      <c r="BZ4668" s="52" t="s">
        <v>8153</v>
      </c>
    </row>
    <row r="4669" spans="54:78" x14ac:dyDescent="0.3">
      <c r="BB4669" s="105" t="e">
        <f>VLOOKUP(C4669,#REF!, 2,FALSE)</f>
        <v>#REF!</v>
      </c>
      <c r="BP4669" s="52" t="s">
        <v>9585</v>
      </c>
      <c r="BQ4669" s="52" t="s">
        <v>3276</v>
      </c>
      <c r="BR4669" s="52" t="s">
        <v>9586</v>
      </c>
      <c r="BX4669" s="52" t="s">
        <v>9585</v>
      </c>
      <c r="BY4669" s="52" t="s">
        <v>3276</v>
      </c>
      <c r="BZ4669" s="52" t="s">
        <v>9586</v>
      </c>
    </row>
    <row r="4670" spans="54:78" x14ac:dyDescent="0.3">
      <c r="BB4670" s="105" t="e">
        <f>VLOOKUP(C4670,#REF!, 2,FALSE)</f>
        <v>#REF!</v>
      </c>
      <c r="BP4670" s="52" t="s">
        <v>9587</v>
      </c>
      <c r="BQ4670" s="52" t="s">
        <v>668</v>
      </c>
      <c r="BR4670" s="52" t="s">
        <v>9588</v>
      </c>
      <c r="BX4670" s="52" t="s">
        <v>9587</v>
      </c>
      <c r="BY4670" s="52" t="s">
        <v>668</v>
      </c>
      <c r="BZ4670" s="52" t="s">
        <v>9588</v>
      </c>
    </row>
    <row r="4671" spans="54:78" x14ac:dyDescent="0.3">
      <c r="BB4671" s="105" t="e">
        <f>VLOOKUP(C4671,#REF!, 2,FALSE)</f>
        <v>#REF!</v>
      </c>
      <c r="BP4671" s="52" t="s">
        <v>9589</v>
      </c>
      <c r="BQ4671" s="52" t="s">
        <v>807</v>
      </c>
      <c r="BR4671" s="52" t="s">
        <v>9241</v>
      </c>
      <c r="BX4671" s="52" t="s">
        <v>9589</v>
      </c>
      <c r="BY4671" s="52" t="s">
        <v>807</v>
      </c>
      <c r="BZ4671" s="52" t="s">
        <v>9241</v>
      </c>
    </row>
    <row r="4672" spans="54:78" x14ac:dyDescent="0.3">
      <c r="BB4672" s="105" t="e">
        <f>VLOOKUP(C4672,#REF!, 2,FALSE)</f>
        <v>#REF!</v>
      </c>
      <c r="BP4672" s="52" t="s">
        <v>9590</v>
      </c>
      <c r="BQ4672" s="52" t="s">
        <v>870</v>
      </c>
      <c r="BR4672" s="52" t="s">
        <v>3444</v>
      </c>
      <c r="BX4672" s="52" t="s">
        <v>9590</v>
      </c>
      <c r="BY4672" s="52" t="s">
        <v>870</v>
      </c>
      <c r="BZ4672" s="52" t="s">
        <v>3444</v>
      </c>
    </row>
    <row r="4673" spans="54:78" x14ac:dyDescent="0.3">
      <c r="BB4673" s="105" t="e">
        <f>VLOOKUP(C4673,#REF!, 2,FALSE)</f>
        <v>#REF!</v>
      </c>
      <c r="BP4673" s="52" t="s">
        <v>9591</v>
      </c>
      <c r="BQ4673" s="52" t="s">
        <v>870</v>
      </c>
      <c r="BR4673" s="52" t="s">
        <v>4563</v>
      </c>
      <c r="BX4673" s="52" t="s">
        <v>9591</v>
      </c>
      <c r="BY4673" s="52" t="s">
        <v>870</v>
      </c>
      <c r="BZ4673" s="52" t="s">
        <v>4563</v>
      </c>
    </row>
    <row r="4674" spans="54:78" x14ac:dyDescent="0.3">
      <c r="BB4674" s="105" t="e">
        <f>VLOOKUP(C4674,#REF!, 2,FALSE)</f>
        <v>#REF!</v>
      </c>
      <c r="BP4674" s="52" t="s">
        <v>9592</v>
      </c>
      <c r="BQ4674" s="52" t="s">
        <v>3019</v>
      </c>
      <c r="BR4674" s="52" t="s">
        <v>9594</v>
      </c>
      <c r="BX4674" s="52" t="s">
        <v>9592</v>
      </c>
      <c r="BY4674" s="52" t="s">
        <v>3019</v>
      </c>
      <c r="BZ4674" s="52" t="s">
        <v>9594</v>
      </c>
    </row>
    <row r="4675" spans="54:78" x14ac:dyDescent="0.3">
      <c r="BB4675" s="105" t="e">
        <f>VLOOKUP(C4675,#REF!, 2,FALSE)</f>
        <v>#REF!</v>
      </c>
      <c r="BP4675" s="52" t="s">
        <v>9595</v>
      </c>
      <c r="BQ4675" s="52" t="s">
        <v>870</v>
      </c>
      <c r="BR4675" s="52" t="s">
        <v>9596</v>
      </c>
      <c r="BX4675" s="52" t="s">
        <v>9595</v>
      </c>
      <c r="BY4675" s="52" t="s">
        <v>870</v>
      </c>
      <c r="BZ4675" s="52" t="s">
        <v>9596</v>
      </c>
    </row>
    <row r="4676" spans="54:78" x14ac:dyDescent="0.3">
      <c r="BB4676" s="105" t="e">
        <f>VLOOKUP(C4676,#REF!, 2,FALSE)</f>
        <v>#REF!</v>
      </c>
      <c r="BP4676" s="52" t="s">
        <v>9597</v>
      </c>
      <c r="BQ4676" s="52" t="s">
        <v>3059</v>
      </c>
      <c r="BR4676" s="52" t="s">
        <v>1792</v>
      </c>
      <c r="BX4676" s="52" t="s">
        <v>9597</v>
      </c>
      <c r="BY4676" s="52" t="s">
        <v>3059</v>
      </c>
      <c r="BZ4676" s="52" t="s">
        <v>1792</v>
      </c>
    </row>
    <row r="4677" spans="54:78" x14ac:dyDescent="0.3">
      <c r="BB4677" s="105" t="e">
        <f>VLOOKUP(C4677,#REF!, 2,FALSE)</f>
        <v>#REF!</v>
      </c>
      <c r="BP4677" s="52" t="s">
        <v>9598</v>
      </c>
      <c r="BQ4677" s="52" t="s">
        <v>3223</v>
      </c>
      <c r="BR4677" s="52" t="s">
        <v>7673</v>
      </c>
      <c r="BX4677" s="52" t="s">
        <v>9598</v>
      </c>
      <c r="BY4677" s="52" t="s">
        <v>3223</v>
      </c>
      <c r="BZ4677" s="52" t="s">
        <v>7673</v>
      </c>
    </row>
    <row r="4678" spans="54:78" x14ac:dyDescent="0.3">
      <c r="BB4678" s="105" t="e">
        <f>VLOOKUP(C4678,#REF!, 2,FALSE)</f>
        <v>#REF!</v>
      </c>
      <c r="BP4678" s="52" t="s">
        <v>1691</v>
      </c>
      <c r="BQ4678" s="52" t="s">
        <v>3019</v>
      </c>
      <c r="BR4678" s="52" t="s">
        <v>4619</v>
      </c>
      <c r="BX4678" s="52" t="s">
        <v>1691</v>
      </c>
      <c r="BY4678" s="52" t="s">
        <v>3019</v>
      </c>
      <c r="BZ4678" s="52" t="s">
        <v>4619</v>
      </c>
    </row>
    <row r="4679" spans="54:78" x14ac:dyDescent="0.3">
      <c r="BB4679" s="105" t="e">
        <f>VLOOKUP(C4679,#REF!, 2,FALSE)</f>
        <v>#REF!</v>
      </c>
      <c r="BP4679" s="52" t="s">
        <v>9599</v>
      </c>
      <c r="BQ4679" s="52" t="s">
        <v>3016</v>
      </c>
      <c r="BR4679" s="52" t="s">
        <v>9600</v>
      </c>
      <c r="BX4679" s="52" t="s">
        <v>9599</v>
      </c>
      <c r="BY4679" s="52" t="s">
        <v>3016</v>
      </c>
      <c r="BZ4679" s="52" t="s">
        <v>9600</v>
      </c>
    </row>
    <row r="4680" spans="54:78" x14ac:dyDescent="0.3">
      <c r="BB4680" s="105" t="e">
        <f>VLOOKUP(C4680,#REF!, 2,FALSE)</f>
        <v>#REF!</v>
      </c>
      <c r="BP4680" s="52" t="s">
        <v>9601</v>
      </c>
      <c r="BQ4680" s="52" t="s">
        <v>3223</v>
      </c>
      <c r="BR4680" s="52" t="s">
        <v>2993</v>
      </c>
      <c r="BX4680" s="52" t="s">
        <v>9601</v>
      </c>
      <c r="BY4680" s="52" t="s">
        <v>3223</v>
      </c>
      <c r="BZ4680" s="52" t="s">
        <v>2993</v>
      </c>
    </row>
    <row r="4681" spans="54:78" x14ac:dyDescent="0.3">
      <c r="BB4681" s="105" t="e">
        <f>VLOOKUP(C4681,#REF!, 2,FALSE)</f>
        <v>#REF!</v>
      </c>
      <c r="BP4681" s="52" t="s">
        <v>9602</v>
      </c>
      <c r="BQ4681" s="52" t="s">
        <v>3016</v>
      </c>
      <c r="BR4681" s="52" t="s">
        <v>9603</v>
      </c>
      <c r="BX4681" s="52" t="s">
        <v>9602</v>
      </c>
      <c r="BY4681" s="52" t="s">
        <v>3016</v>
      </c>
      <c r="BZ4681" s="52" t="s">
        <v>9603</v>
      </c>
    </row>
    <row r="4682" spans="54:78" x14ac:dyDescent="0.3">
      <c r="BB4682" s="105" t="e">
        <f>VLOOKUP(C4682,#REF!, 2,FALSE)</f>
        <v>#REF!</v>
      </c>
      <c r="BP4682" s="52" t="s">
        <v>9604</v>
      </c>
      <c r="BQ4682" s="52" t="s">
        <v>3276</v>
      </c>
      <c r="BR4682" s="52" t="s">
        <v>3556</v>
      </c>
      <c r="BX4682" s="52" t="s">
        <v>9604</v>
      </c>
      <c r="BY4682" s="52" t="s">
        <v>3276</v>
      </c>
      <c r="BZ4682" s="52" t="s">
        <v>3556</v>
      </c>
    </row>
    <row r="4683" spans="54:78" x14ac:dyDescent="0.3">
      <c r="BB4683" s="105" t="e">
        <f>VLOOKUP(C4683,#REF!, 2,FALSE)</f>
        <v>#REF!</v>
      </c>
      <c r="BP4683" s="52" t="s">
        <v>1692</v>
      </c>
      <c r="BQ4683" s="52" t="s">
        <v>1147</v>
      </c>
      <c r="BR4683" s="52" t="s">
        <v>9605</v>
      </c>
      <c r="BX4683" s="52" t="s">
        <v>1692</v>
      </c>
      <c r="BY4683" s="52" t="s">
        <v>1147</v>
      </c>
      <c r="BZ4683" s="52" t="s">
        <v>9605</v>
      </c>
    </row>
    <row r="4684" spans="54:78" x14ac:dyDescent="0.3">
      <c r="BB4684" s="105" t="e">
        <f>VLOOKUP(C4684,#REF!, 2,FALSE)</f>
        <v>#REF!</v>
      </c>
      <c r="BP4684" s="52" t="s">
        <v>9606</v>
      </c>
      <c r="BQ4684" s="52" t="s">
        <v>3016</v>
      </c>
      <c r="BR4684" s="52" t="s">
        <v>4938</v>
      </c>
      <c r="BX4684" s="52" t="s">
        <v>9606</v>
      </c>
      <c r="BY4684" s="52" t="s">
        <v>3016</v>
      </c>
      <c r="BZ4684" s="52" t="s">
        <v>4938</v>
      </c>
    </row>
    <row r="4685" spans="54:78" x14ac:dyDescent="0.3">
      <c r="BB4685" s="105" t="e">
        <f>VLOOKUP(C4685,#REF!, 2,FALSE)</f>
        <v>#REF!</v>
      </c>
      <c r="BP4685" s="52" t="s">
        <v>571</v>
      </c>
      <c r="BQ4685" s="52" t="s">
        <v>3223</v>
      </c>
      <c r="BR4685" s="52" t="s">
        <v>1171</v>
      </c>
      <c r="BX4685" s="52" t="s">
        <v>571</v>
      </c>
      <c r="BY4685" s="52" t="s">
        <v>3223</v>
      </c>
      <c r="BZ4685" s="52" t="s">
        <v>1171</v>
      </c>
    </row>
    <row r="4686" spans="54:78" x14ac:dyDescent="0.3">
      <c r="BB4686" s="105" t="e">
        <f>VLOOKUP(C4686,#REF!, 2,FALSE)</f>
        <v>#REF!</v>
      </c>
      <c r="BP4686" s="52" t="s">
        <v>9608</v>
      </c>
      <c r="BQ4686" s="52" t="s">
        <v>1350</v>
      </c>
      <c r="BR4686" s="52" t="s">
        <v>9609</v>
      </c>
      <c r="BX4686" s="52" t="s">
        <v>9608</v>
      </c>
      <c r="BY4686" s="52" t="s">
        <v>1350</v>
      </c>
      <c r="BZ4686" s="52" t="s">
        <v>9609</v>
      </c>
    </row>
    <row r="4687" spans="54:78" x14ac:dyDescent="0.3">
      <c r="BB4687" s="105" t="e">
        <f>VLOOKUP(C4687,#REF!, 2,FALSE)</f>
        <v>#REF!</v>
      </c>
      <c r="BP4687" s="52" t="s">
        <v>1693</v>
      </c>
      <c r="BQ4687" s="52" t="s">
        <v>3276</v>
      </c>
      <c r="BR4687" s="52" t="s">
        <v>9610</v>
      </c>
      <c r="BX4687" s="52" t="s">
        <v>1693</v>
      </c>
      <c r="BY4687" s="52" t="s">
        <v>3276</v>
      </c>
      <c r="BZ4687" s="52" t="s">
        <v>9610</v>
      </c>
    </row>
    <row r="4688" spans="54:78" x14ac:dyDescent="0.3">
      <c r="BB4688" s="105" t="e">
        <f>VLOOKUP(C4688,#REF!, 2,FALSE)</f>
        <v>#REF!</v>
      </c>
      <c r="BP4688" s="52" t="s">
        <v>9611</v>
      </c>
      <c r="BQ4688" s="52" t="s">
        <v>3019</v>
      </c>
      <c r="BR4688" s="52" t="s">
        <v>2993</v>
      </c>
      <c r="BX4688" s="52" t="s">
        <v>9611</v>
      </c>
      <c r="BY4688" s="52" t="s">
        <v>3019</v>
      </c>
      <c r="BZ4688" s="52" t="s">
        <v>2993</v>
      </c>
    </row>
    <row r="4689" spans="54:78" x14ac:dyDescent="0.3">
      <c r="BB4689" s="105" t="e">
        <f>VLOOKUP(C4689,#REF!, 2,FALSE)</f>
        <v>#REF!</v>
      </c>
      <c r="BP4689" s="52" t="s">
        <v>1702</v>
      </c>
      <c r="BQ4689" s="52" t="s">
        <v>1350</v>
      </c>
      <c r="BR4689" s="52" t="s">
        <v>3479</v>
      </c>
      <c r="BX4689" s="52" t="s">
        <v>1702</v>
      </c>
      <c r="BY4689" s="52" t="s">
        <v>1350</v>
      </c>
      <c r="BZ4689" s="52" t="s">
        <v>3479</v>
      </c>
    </row>
    <row r="4690" spans="54:78" x14ac:dyDescent="0.3">
      <c r="BB4690" s="105" t="e">
        <f>VLOOKUP(C4690,#REF!, 2,FALSE)</f>
        <v>#REF!</v>
      </c>
      <c r="BP4690" s="52" t="s">
        <v>9612</v>
      </c>
      <c r="BQ4690" s="52" t="s">
        <v>870</v>
      </c>
      <c r="BR4690" s="52" t="s">
        <v>3206</v>
      </c>
      <c r="BX4690" s="52" t="s">
        <v>9612</v>
      </c>
      <c r="BY4690" s="52" t="s">
        <v>870</v>
      </c>
      <c r="BZ4690" s="52" t="s">
        <v>3206</v>
      </c>
    </row>
    <row r="4691" spans="54:78" x14ac:dyDescent="0.3">
      <c r="BB4691" s="105" t="e">
        <f>VLOOKUP(C4691,#REF!, 2,FALSE)</f>
        <v>#REF!</v>
      </c>
      <c r="BP4691" s="52" t="s">
        <v>9613</v>
      </c>
      <c r="BQ4691" s="52" t="s">
        <v>870</v>
      </c>
      <c r="BR4691" s="52" t="s">
        <v>4928</v>
      </c>
      <c r="BX4691" s="52" t="s">
        <v>9613</v>
      </c>
      <c r="BY4691" s="52" t="s">
        <v>870</v>
      </c>
      <c r="BZ4691" s="52" t="s">
        <v>4928</v>
      </c>
    </row>
    <row r="4692" spans="54:78" x14ac:dyDescent="0.3">
      <c r="BB4692" s="105" t="e">
        <f>VLOOKUP(C4692,#REF!, 2,FALSE)</f>
        <v>#REF!</v>
      </c>
      <c r="BP4692" s="52" t="s">
        <v>1703</v>
      </c>
      <c r="BQ4692" s="52" t="s">
        <v>1350</v>
      </c>
      <c r="BR4692" s="52" t="s">
        <v>4798</v>
      </c>
      <c r="BX4692" s="52" t="s">
        <v>1703</v>
      </c>
      <c r="BY4692" s="52" t="s">
        <v>1350</v>
      </c>
      <c r="BZ4692" s="52" t="s">
        <v>4798</v>
      </c>
    </row>
    <row r="4693" spans="54:78" x14ac:dyDescent="0.3">
      <c r="BB4693" s="105" t="e">
        <f>VLOOKUP(C4693,#REF!, 2,FALSE)</f>
        <v>#REF!</v>
      </c>
      <c r="BP4693" s="52" t="s">
        <v>1704</v>
      </c>
      <c r="BQ4693" s="52" t="s">
        <v>1350</v>
      </c>
      <c r="BR4693" s="52" t="s">
        <v>9353</v>
      </c>
      <c r="BX4693" s="52" t="s">
        <v>1704</v>
      </c>
      <c r="BY4693" s="52" t="s">
        <v>1350</v>
      </c>
      <c r="BZ4693" s="52" t="s">
        <v>9353</v>
      </c>
    </row>
    <row r="4694" spans="54:78" x14ac:dyDescent="0.3">
      <c r="BB4694" s="105" t="e">
        <f>VLOOKUP(C4694,#REF!, 2,FALSE)</f>
        <v>#REF!</v>
      </c>
      <c r="BP4694" s="52" t="s">
        <v>9614</v>
      </c>
      <c r="BQ4694" s="52" t="s">
        <v>2993</v>
      </c>
      <c r="BR4694" s="52" t="s">
        <v>2993</v>
      </c>
      <c r="BX4694" s="52" t="s">
        <v>9614</v>
      </c>
      <c r="BY4694" s="52" t="s">
        <v>2993</v>
      </c>
      <c r="BZ4694" s="52" t="s">
        <v>2993</v>
      </c>
    </row>
    <row r="4695" spans="54:78" x14ac:dyDescent="0.3">
      <c r="BB4695" s="105" t="e">
        <f>VLOOKUP(C4695,#REF!, 2,FALSE)</f>
        <v>#REF!</v>
      </c>
      <c r="BP4695" s="52" t="s">
        <v>9615</v>
      </c>
      <c r="BQ4695" s="52" t="s">
        <v>617</v>
      </c>
      <c r="BR4695" s="52" t="s">
        <v>9616</v>
      </c>
      <c r="BX4695" s="52" t="s">
        <v>9615</v>
      </c>
      <c r="BY4695" s="52" t="s">
        <v>617</v>
      </c>
      <c r="BZ4695" s="52" t="s">
        <v>9616</v>
      </c>
    </row>
    <row r="4696" spans="54:78" x14ac:dyDescent="0.3">
      <c r="BB4696" s="105" t="e">
        <f>VLOOKUP(C4696,#REF!, 2,FALSE)</f>
        <v>#REF!</v>
      </c>
      <c r="BP4696" s="52" t="s">
        <v>1705</v>
      </c>
      <c r="BQ4696" s="52" t="s">
        <v>3223</v>
      </c>
      <c r="BR4696" s="52" t="s">
        <v>9617</v>
      </c>
      <c r="BX4696" s="52" t="s">
        <v>1705</v>
      </c>
      <c r="BY4696" s="52" t="s">
        <v>3223</v>
      </c>
      <c r="BZ4696" s="52" t="s">
        <v>9617</v>
      </c>
    </row>
    <row r="4697" spans="54:78" x14ac:dyDescent="0.3">
      <c r="BB4697" s="105" t="e">
        <f>VLOOKUP(C4697,#REF!, 2,FALSE)</f>
        <v>#REF!</v>
      </c>
      <c r="BP4697" s="52" t="s">
        <v>9618</v>
      </c>
      <c r="BQ4697" s="52" t="s">
        <v>1699</v>
      </c>
      <c r="BR4697" s="52" t="s">
        <v>3206</v>
      </c>
      <c r="BX4697" s="52" t="s">
        <v>9618</v>
      </c>
      <c r="BY4697" s="52" t="s">
        <v>1699</v>
      </c>
      <c r="BZ4697" s="52" t="s">
        <v>3206</v>
      </c>
    </row>
    <row r="4698" spans="54:78" x14ac:dyDescent="0.3">
      <c r="BB4698" s="105" t="e">
        <f>VLOOKUP(C4698,#REF!, 2,FALSE)</f>
        <v>#REF!</v>
      </c>
      <c r="BP4698" s="52" t="s">
        <v>1706</v>
      </c>
      <c r="BQ4698" s="52" t="s">
        <v>17035</v>
      </c>
      <c r="BR4698" s="52" t="s">
        <v>4730</v>
      </c>
      <c r="BX4698" s="52" t="s">
        <v>1706</v>
      </c>
      <c r="BY4698" s="52" t="s">
        <v>17035</v>
      </c>
      <c r="BZ4698" s="52" t="s">
        <v>4730</v>
      </c>
    </row>
    <row r="4699" spans="54:78" x14ac:dyDescent="0.3">
      <c r="BB4699" s="105" t="e">
        <f>VLOOKUP(C4699,#REF!, 2,FALSE)</f>
        <v>#REF!</v>
      </c>
      <c r="BP4699" s="52" t="s">
        <v>9619</v>
      </c>
      <c r="BQ4699" s="52" t="s">
        <v>642</v>
      </c>
      <c r="BR4699" s="52" t="s">
        <v>9374</v>
      </c>
      <c r="BX4699" s="52" t="s">
        <v>9619</v>
      </c>
      <c r="BY4699" s="52" t="s">
        <v>642</v>
      </c>
      <c r="BZ4699" s="52" t="s">
        <v>9374</v>
      </c>
    </row>
    <row r="4700" spans="54:78" x14ac:dyDescent="0.3">
      <c r="BB4700" s="105" t="e">
        <f>VLOOKUP(C4700,#REF!, 2,FALSE)</f>
        <v>#REF!</v>
      </c>
      <c r="BP4700" s="52" t="s">
        <v>9621</v>
      </c>
      <c r="BQ4700" s="52" t="s">
        <v>619</v>
      </c>
      <c r="BR4700" s="52" t="s">
        <v>9622</v>
      </c>
      <c r="BX4700" s="52" t="s">
        <v>9621</v>
      </c>
      <c r="BY4700" s="52" t="s">
        <v>619</v>
      </c>
      <c r="BZ4700" s="52" t="s">
        <v>9622</v>
      </c>
    </row>
    <row r="4701" spans="54:78" x14ac:dyDescent="0.3">
      <c r="BB4701" s="105" t="e">
        <f>VLOOKUP(C4701,#REF!, 2,FALSE)</f>
        <v>#REF!</v>
      </c>
      <c r="BP4701" s="52" t="s">
        <v>9623</v>
      </c>
      <c r="BQ4701" s="52" t="s">
        <v>618</v>
      </c>
      <c r="BR4701" s="52" t="s">
        <v>3567</v>
      </c>
      <c r="BX4701" s="52" t="s">
        <v>9623</v>
      </c>
      <c r="BY4701" s="52" t="s">
        <v>618</v>
      </c>
      <c r="BZ4701" s="52" t="s">
        <v>3567</v>
      </c>
    </row>
    <row r="4702" spans="54:78" x14ac:dyDescent="0.3">
      <c r="BB4702" s="105" t="e">
        <f>VLOOKUP(C4702,#REF!, 2,FALSE)</f>
        <v>#REF!</v>
      </c>
      <c r="BP4702" s="52" t="s">
        <v>1707</v>
      </c>
      <c r="BQ4702" s="52" t="s">
        <v>805</v>
      </c>
      <c r="BR4702" s="52" t="s">
        <v>9624</v>
      </c>
      <c r="BX4702" s="52" t="s">
        <v>1707</v>
      </c>
      <c r="BY4702" s="52" t="s">
        <v>805</v>
      </c>
      <c r="BZ4702" s="52" t="s">
        <v>9624</v>
      </c>
    </row>
    <row r="4703" spans="54:78" x14ac:dyDescent="0.3">
      <c r="BB4703" s="105" t="e">
        <f>VLOOKUP(C4703,#REF!, 2,FALSE)</f>
        <v>#REF!</v>
      </c>
      <c r="BP4703" s="52" t="s">
        <v>9625</v>
      </c>
      <c r="BQ4703" s="52" t="s">
        <v>870</v>
      </c>
      <c r="BR4703" s="52" t="s">
        <v>2993</v>
      </c>
      <c r="BX4703" s="52" t="s">
        <v>9625</v>
      </c>
      <c r="BY4703" s="52" t="s">
        <v>870</v>
      </c>
      <c r="BZ4703" s="52" t="s">
        <v>2993</v>
      </c>
    </row>
    <row r="4704" spans="54:78" x14ac:dyDescent="0.3">
      <c r="BB4704" s="105" t="e">
        <f>VLOOKUP(C4704,#REF!, 2,FALSE)</f>
        <v>#REF!</v>
      </c>
      <c r="BP4704" s="52" t="s">
        <v>9626</v>
      </c>
      <c r="BQ4704" s="52" t="s">
        <v>870</v>
      </c>
      <c r="BR4704" s="52" t="s">
        <v>9627</v>
      </c>
      <c r="BX4704" s="52" t="s">
        <v>9626</v>
      </c>
      <c r="BY4704" s="52" t="s">
        <v>870</v>
      </c>
      <c r="BZ4704" s="52" t="s">
        <v>9627</v>
      </c>
    </row>
    <row r="4705" spans="54:78" x14ac:dyDescent="0.3">
      <c r="BB4705" s="105" t="e">
        <f>VLOOKUP(C4705,#REF!, 2,FALSE)</f>
        <v>#REF!</v>
      </c>
      <c r="BP4705" s="52" t="s">
        <v>9628</v>
      </c>
      <c r="BQ4705" s="52" t="s">
        <v>870</v>
      </c>
      <c r="BR4705" s="52" t="s">
        <v>5958</v>
      </c>
      <c r="BX4705" s="52" t="s">
        <v>9628</v>
      </c>
      <c r="BY4705" s="52" t="s">
        <v>870</v>
      </c>
      <c r="BZ4705" s="52" t="s">
        <v>5958</v>
      </c>
    </row>
    <row r="4706" spans="54:78" x14ac:dyDescent="0.3">
      <c r="BB4706" s="105" t="e">
        <f>VLOOKUP(C4706,#REF!, 2,FALSE)</f>
        <v>#REF!</v>
      </c>
      <c r="BP4706" s="52" t="s">
        <v>9629</v>
      </c>
      <c r="BQ4706" s="52" t="s">
        <v>870</v>
      </c>
      <c r="BR4706" s="52" t="s">
        <v>8050</v>
      </c>
      <c r="BX4706" s="52" t="s">
        <v>9629</v>
      </c>
      <c r="BY4706" s="52" t="s">
        <v>870</v>
      </c>
      <c r="BZ4706" s="52" t="s">
        <v>8050</v>
      </c>
    </row>
    <row r="4707" spans="54:78" x14ac:dyDescent="0.3">
      <c r="BB4707" s="105" t="e">
        <f>VLOOKUP(C4707,#REF!, 2,FALSE)</f>
        <v>#REF!</v>
      </c>
      <c r="BP4707" s="52" t="s">
        <v>9630</v>
      </c>
      <c r="BQ4707" s="52" t="s">
        <v>2988</v>
      </c>
      <c r="BR4707" s="52" t="s">
        <v>9631</v>
      </c>
      <c r="BX4707" s="52" t="s">
        <v>9630</v>
      </c>
      <c r="BY4707" s="52" t="s">
        <v>2988</v>
      </c>
      <c r="BZ4707" s="52" t="s">
        <v>9631</v>
      </c>
    </row>
    <row r="4708" spans="54:78" x14ac:dyDescent="0.3">
      <c r="BB4708" s="105" t="e">
        <f>VLOOKUP(C4708,#REF!, 2,FALSE)</f>
        <v>#REF!</v>
      </c>
      <c r="BP4708" s="52" t="s">
        <v>9632</v>
      </c>
      <c r="BQ4708" s="52" t="s">
        <v>779</v>
      </c>
      <c r="BR4708" s="52" t="s">
        <v>8154</v>
      </c>
      <c r="BX4708" s="52" t="s">
        <v>9632</v>
      </c>
      <c r="BY4708" s="52" t="s">
        <v>779</v>
      </c>
      <c r="BZ4708" s="52" t="s">
        <v>8154</v>
      </c>
    </row>
    <row r="4709" spans="54:78" x14ac:dyDescent="0.3">
      <c r="BB4709" s="105" t="e">
        <f>VLOOKUP(C4709,#REF!, 2,FALSE)</f>
        <v>#REF!</v>
      </c>
      <c r="BP4709" s="52" t="s">
        <v>9633</v>
      </c>
      <c r="BQ4709" s="52" t="s">
        <v>667</v>
      </c>
      <c r="BR4709" s="52" t="s">
        <v>9634</v>
      </c>
      <c r="BX4709" s="52" t="s">
        <v>9633</v>
      </c>
      <c r="BY4709" s="52" t="s">
        <v>667</v>
      </c>
      <c r="BZ4709" s="52" t="s">
        <v>9634</v>
      </c>
    </row>
    <row r="4710" spans="54:78" x14ac:dyDescent="0.3">
      <c r="BB4710" s="105" t="e">
        <f>VLOOKUP(C4710,#REF!, 2,FALSE)</f>
        <v>#REF!</v>
      </c>
      <c r="BP4710" s="52" t="s">
        <v>9635</v>
      </c>
      <c r="BQ4710" s="52" t="s">
        <v>2993</v>
      </c>
      <c r="BR4710" s="52" t="s">
        <v>2993</v>
      </c>
      <c r="BX4710" s="52" t="s">
        <v>9635</v>
      </c>
      <c r="BY4710" s="52" t="s">
        <v>2993</v>
      </c>
      <c r="BZ4710" s="52" t="s">
        <v>2993</v>
      </c>
    </row>
    <row r="4711" spans="54:78" x14ac:dyDescent="0.3">
      <c r="BB4711" s="105" t="e">
        <f>VLOOKUP(C4711,#REF!, 2,FALSE)</f>
        <v>#REF!</v>
      </c>
      <c r="BP4711" s="52" t="s">
        <v>9636</v>
      </c>
      <c r="BQ4711" s="52" t="s">
        <v>3099</v>
      </c>
      <c r="BR4711" s="52" t="s">
        <v>4342</v>
      </c>
      <c r="BX4711" s="52" t="s">
        <v>9636</v>
      </c>
      <c r="BY4711" s="52" t="s">
        <v>3099</v>
      </c>
      <c r="BZ4711" s="52" t="s">
        <v>4342</v>
      </c>
    </row>
    <row r="4712" spans="54:78" x14ac:dyDescent="0.3">
      <c r="BB4712" s="105" t="e">
        <f>VLOOKUP(C4712,#REF!, 2,FALSE)</f>
        <v>#REF!</v>
      </c>
      <c r="BP4712" s="52" t="s">
        <v>9637</v>
      </c>
      <c r="BQ4712" s="52" t="s">
        <v>1350</v>
      </c>
      <c r="BR4712" s="52" t="s">
        <v>778</v>
      </c>
      <c r="BX4712" s="52" t="s">
        <v>9637</v>
      </c>
      <c r="BY4712" s="52" t="s">
        <v>1350</v>
      </c>
      <c r="BZ4712" s="52" t="s">
        <v>778</v>
      </c>
    </row>
    <row r="4713" spans="54:78" x14ac:dyDescent="0.3">
      <c r="BB4713" s="105" t="e">
        <f>VLOOKUP(C4713,#REF!, 2,FALSE)</f>
        <v>#REF!</v>
      </c>
      <c r="BP4713" s="52" t="s">
        <v>9638</v>
      </c>
      <c r="BQ4713" s="52" t="s">
        <v>3019</v>
      </c>
      <c r="BR4713" s="52" t="s">
        <v>3011</v>
      </c>
      <c r="BX4713" s="52" t="s">
        <v>9638</v>
      </c>
      <c r="BY4713" s="52" t="s">
        <v>3019</v>
      </c>
      <c r="BZ4713" s="52" t="s">
        <v>3011</v>
      </c>
    </row>
    <row r="4714" spans="54:78" x14ac:dyDescent="0.3">
      <c r="BB4714" s="105" t="e">
        <f>VLOOKUP(C4714,#REF!, 2,FALSE)</f>
        <v>#REF!</v>
      </c>
      <c r="BP4714" s="52" t="s">
        <v>9639</v>
      </c>
      <c r="BQ4714" s="52" t="s">
        <v>1078</v>
      </c>
      <c r="BR4714" s="52" t="s">
        <v>8639</v>
      </c>
      <c r="BX4714" s="52" t="s">
        <v>9639</v>
      </c>
      <c r="BY4714" s="52" t="s">
        <v>1078</v>
      </c>
      <c r="BZ4714" s="52" t="s">
        <v>8639</v>
      </c>
    </row>
    <row r="4715" spans="54:78" x14ac:dyDescent="0.3">
      <c r="BB4715" s="105" t="e">
        <f>VLOOKUP(C4715,#REF!, 2,FALSE)</f>
        <v>#REF!</v>
      </c>
      <c r="BP4715" s="52" t="s">
        <v>9640</v>
      </c>
      <c r="BQ4715" s="52" t="s">
        <v>675</v>
      </c>
      <c r="BR4715" s="52" t="s">
        <v>6574</v>
      </c>
      <c r="BX4715" s="52" t="s">
        <v>9640</v>
      </c>
      <c r="BY4715" s="52" t="s">
        <v>675</v>
      </c>
      <c r="BZ4715" s="52" t="s">
        <v>6574</v>
      </c>
    </row>
    <row r="4716" spans="54:78" x14ac:dyDescent="0.3">
      <c r="BB4716" s="105" t="e">
        <f>VLOOKUP(C4716,#REF!, 2,FALSE)</f>
        <v>#REF!</v>
      </c>
      <c r="BP4716" s="52" t="s">
        <v>9642</v>
      </c>
      <c r="BQ4716" s="52" t="s">
        <v>3276</v>
      </c>
      <c r="BR4716" s="52" t="s">
        <v>644</v>
      </c>
      <c r="BX4716" s="52" t="s">
        <v>9642</v>
      </c>
      <c r="BY4716" s="52" t="s">
        <v>3276</v>
      </c>
      <c r="BZ4716" s="52" t="s">
        <v>644</v>
      </c>
    </row>
    <row r="4717" spans="54:78" x14ac:dyDescent="0.3">
      <c r="BB4717" s="105" t="e">
        <f>VLOOKUP(C4717,#REF!, 2,FALSE)</f>
        <v>#REF!</v>
      </c>
      <c r="BP4717" s="52" t="s">
        <v>9643</v>
      </c>
      <c r="BQ4717" s="52" t="s">
        <v>1350</v>
      </c>
      <c r="BR4717" s="52" t="s">
        <v>2993</v>
      </c>
      <c r="BX4717" s="52" t="s">
        <v>9643</v>
      </c>
      <c r="BY4717" s="52" t="s">
        <v>1350</v>
      </c>
      <c r="BZ4717" s="52" t="s">
        <v>2993</v>
      </c>
    </row>
    <row r="4718" spans="54:78" x14ac:dyDescent="0.3">
      <c r="BB4718" s="105" t="e">
        <f>VLOOKUP(C4718,#REF!, 2,FALSE)</f>
        <v>#REF!</v>
      </c>
      <c r="BP4718" s="52" t="s">
        <v>9644</v>
      </c>
      <c r="BQ4718" s="52" t="s">
        <v>3059</v>
      </c>
      <c r="BR4718" s="52" t="s">
        <v>9645</v>
      </c>
      <c r="BX4718" s="52" t="s">
        <v>9644</v>
      </c>
      <c r="BY4718" s="52" t="s">
        <v>3059</v>
      </c>
      <c r="BZ4718" s="52" t="s">
        <v>9645</v>
      </c>
    </row>
    <row r="4719" spans="54:78" x14ac:dyDescent="0.3">
      <c r="BB4719" s="105" t="e">
        <f>VLOOKUP(C4719,#REF!, 2,FALSE)</f>
        <v>#REF!</v>
      </c>
      <c r="BP4719" s="52" t="s">
        <v>9646</v>
      </c>
      <c r="BQ4719" s="52" t="s">
        <v>738</v>
      </c>
      <c r="BR4719" s="52" t="s">
        <v>7612</v>
      </c>
      <c r="BX4719" s="52" t="s">
        <v>9646</v>
      </c>
      <c r="BY4719" s="52" t="s">
        <v>738</v>
      </c>
      <c r="BZ4719" s="52" t="s">
        <v>7612</v>
      </c>
    </row>
    <row r="4720" spans="54:78" x14ac:dyDescent="0.3">
      <c r="BB4720" s="105" t="e">
        <f>VLOOKUP(C4720,#REF!, 2,FALSE)</f>
        <v>#REF!</v>
      </c>
      <c r="BP4720" s="52" t="s">
        <v>9647</v>
      </c>
      <c r="BQ4720" s="52" t="s">
        <v>3223</v>
      </c>
      <c r="BR4720" s="52" t="s">
        <v>9648</v>
      </c>
      <c r="BX4720" s="52" t="s">
        <v>9647</v>
      </c>
      <c r="BY4720" s="52" t="s">
        <v>3223</v>
      </c>
      <c r="BZ4720" s="52" t="s">
        <v>9648</v>
      </c>
    </row>
    <row r="4721" spans="54:78" x14ac:dyDescent="0.3">
      <c r="BB4721" s="105" t="e">
        <f>VLOOKUP(C4721,#REF!, 2,FALSE)</f>
        <v>#REF!</v>
      </c>
      <c r="BP4721" s="52" t="s">
        <v>9649</v>
      </c>
      <c r="BQ4721" s="52" t="s">
        <v>870</v>
      </c>
      <c r="BR4721" s="52" t="s">
        <v>9285</v>
      </c>
      <c r="BX4721" s="52" t="s">
        <v>9649</v>
      </c>
      <c r="BY4721" s="52" t="s">
        <v>870</v>
      </c>
      <c r="BZ4721" s="52" t="s">
        <v>9285</v>
      </c>
    </row>
    <row r="4722" spans="54:78" x14ac:dyDescent="0.3">
      <c r="BB4722" s="105" t="e">
        <f>VLOOKUP(C4722,#REF!, 2,FALSE)</f>
        <v>#REF!</v>
      </c>
      <c r="BP4722" s="52" t="s">
        <v>9650</v>
      </c>
      <c r="BQ4722" s="52" t="s">
        <v>870</v>
      </c>
      <c r="BR4722" s="52" t="s">
        <v>3827</v>
      </c>
      <c r="BX4722" s="52" t="s">
        <v>9650</v>
      </c>
      <c r="BY4722" s="52" t="s">
        <v>870</v>
      </c>
      <c r="BZ4722" s="52" t="s">
        <v>3827</v>
      </c>
    </row>
    <row r="4723" spans="54:78" x14ac:dyDescent="0.3">
      <c r="BB4723" s="105" t="e">
        <f>VLOOKUP(C4723,#REF!, 2,FALSE)</f>
        <v>#REF!</v>
      </c>
      <c r="BP4723" s="52" t="s">
        <v>1708</v>
      </c>
      <c r="BQ4723" s="52" t="s">
        <v>618</v>
      </c>
      <c r="BR4723" s="52" t="s">
        <v>2993</v>
      </c>
      <c r="BX4723" s="52" t="s">
        <v>1708</v>
      </c>
      <c r="BY4723" s="52" t="s">
        <v>618</v>
      </c>
      <c r="BZ4723" s="52" t="s">
        <v>2993</v>
      </c>
    </row>
    <row r="4724" spans="54:78" x14ac:dyDescent="0.3">
      <c r="BB4724" s="105" t="e">
        <f>VLOOKUP(C4724,#REF!, 2,FALSE)</f>
        <v>#REF!</v>
      </c>
      <c r="BP4724" s="52" t="s">
        <v>1709</v>
      </c>
      <c r="BQ4724" s="52" t="s">
        <v>860</v>
      </c>
      <c r="BR4724" s="52" t="s">
        <v>9651</v>
      </c>
      <c r="BX4724" s="52" t="s">
        <v>1709</v>
      </c>
      <c r="BY4724" s="52" t="s">
        <v>860</v>
      </c>
      <c r="BZ4724" s="52" t="s">
        <v>9651</v>
      </c>
    </row>
    <row r="4725" spans="54:78" x14ac:dyDescent="0.3">
      <c r="BB4725" s="105" t="e">
        <f>VLOOKUP(C4725,#REF!, 2,FALSE)</f>
        <v>#REF!</v>
      </c>
      <c r="BP4725" s="52" t="s">
        <v>9652</v>
      </c>
      <c r="BQ4725" s="52" t="s">
        <v>779</v>
      </c>
      <c r="BR4725" s="52" t="s">
        <v>6935</v>
      </c>
      <c r="BX4725" s="52" t="s">
        <v>9652</v>
      </c>
      <c r="BY4725" s="52" t="s">
        <v>779</v>
      </c>
      <c r="BZ4725" s="52" t="s">
        <v>6935</v>
      </c>
    </row>
    <row r="4726" spans="54:78" x14ac:dyDescent="0.3">
      <c r="BB4726" s="105" t="e">
        <f>VLOOKUP(C4726,#REF!, 2,FALSE)</f>
        <v>#REF!</v>
      </c>
      <c r="BP4726" s="52" t="s">
        <v>9655</v>
      </c>
      <c r="BQ4726" s="52" t="s">
        <v>948</v>
      </c>
      <c r="BR4726" s="52" t="s">
        <v>1697</v>
      </c>
      <c r="BX4726" s="52" t="s">
        <v>9655</v>
      </c>
      <c r="BY4726" s="52" t="s">
        <v>948</v>
      </c>
      <c r="BZ4726" s="52" t="s">
        <v>1697</v>
      </c>
    </row>
    <row r="4727" spans="54:78" x14ac:dyDescent="0.3">
      <c r="BB4727" s="105" t="e">
        <f>VLOOKUP(C4727,#REF!, 2,FALSE)</f>
        <v>#REF!</v>
      </c>
      <c r="BP4727" s="52" t="s">
        <v>9656</v>
      </c>
      <c r="BQ4727" s="52" t="s">
        <v>948</v>
      </c>
      <c r="BR4727" s="52" t="s">
        <v>1613</v>
      </c>
      <c r="BX4727" s="52" t="s">
        <v>9656</v>
      </c>
      <c r="BY4727" s="52" t="s">
        <v>948</v>
      </c>
      <c r="BZ4727" s="52" t="s">
        <v>1613</v>
      </c>
    </row>
    <row r="4728" spans="54:78" x14ac:dyDescent="0.3">
      <c r="BB4728" s="105" t="e">
        <f>VLOOKUP(C4728,#REF!, 2,FALSE)</f>
        <v>#REF!</v>
      </c>
      <c r="BP4728" s="52" t="s">
        <v>9657</v>
      </c>
      <c r="BQ4728" s="52" t="s">
        <v>3276</v>
      </c>
      <c r="BR4728" s="52" t="s">
        <v>9658</v>
      </c>
      <c r="BX4728" s="52" t="s">
        <v>9657</v>
      </c>
      <c r="BY4728" s="52" t="s">
        <v>3276</v>
      </c>
      <c r="BZ4728" s="52" t="s">
        <v>9658</v>
      </c>
    </row>
    <row r="4729" spans="54:78" x14ac:dyDescent="0.3">
      <c r="BB4729" s="105" t="e">
        <f>VLOOKUP(C4729,#REF!, 2,FALSE)</f>
        <v>#REF!</v>
      </c>
      <c r="BP4729" s="52" t="s">
        <v>9659</v>
      </c>
      <c r="BQ4729" s="52" t="s">
        <v>931</v>
      </c>
      <c r="BR4729" s="52" t="s">
        <v>9660</v>
      </c>
      <c r="BX4729" s="52" t="s">
        <v>9659</v>
      </c>
      <c r="BY4729" s="52" t="s">
        <v>931</v>
      </c>
      <c r="BZ4729" s="52" t="s">
        <v>9660</v>
      </c>
    </row>
    <row r="4730" spans="54:78" x14ac:dyDescent="0.3">
      <c r="BB4730" s="105" t="e">
        <f>VLOOKUP(C4730,#REF!, 2,FALSE)</f>
        <v>#REF!</v>
      </c>
      <c r="BP4730" s="52" t="s">
        <v>9661</v>
      </c>
      <c r="BQ4730" s="52" t="s">
        <v>1350</v>
      </c>
      <c r="BR4730" s="52" t="s">
        <v>9662</v>
      </c>
      <c r="BX4730" s="52" t="s">
        <v>9661</v>
      </c>
      <c r="BY4730" s="52" t="s">
        <v>1350</v>
      </c>
      <c r="BZ4730" s="52" t="s">
        <v>9662</v>
      </c>
    </row>
    <row r="4731" spans="54:78" x14ac:dyDescent="0.3">
      <c r="BB4731" s="105" t="e">
        <f>VLOOKUP(C4731,#REF!, 2,FALSE)</f>
        <v>#REF!</v>
      </c>
      <c r="BP4731" s="52" t="s">
        <v>9663</v>
      </c>
      <c r="BQ4731" s="52" t="s">
        <v>795</v>
      </c>
      <c r="BR4731" s="52" t="s">
        <v>9664</v>
      </c>
      <c r="BX4731" s="52" t="s">
        <v>9663</v>
      </c>
      <c r="BY4731" s="52" t="s">
        <v>795</v>
      </c>
      <c r="BZ4731" s="52" t="s">
        <v>9664</v>
      </c>
    </row>
    <row r="4732" spans="54:78" x14ac:dyDescent="0.3">
      <c r="BB4732" s="105" t="e">
        <f>VLOOKUP(C4732,#REF!, 2,FALSE)</f>
        <v>#REF!</v>
      </c>
      <c r="BP4732" s="52" t="s">
        <v>9665</v>
      </c>
      <c r="BQ4732" s="52" t="s">
        <v>3276</v>
      </c>
      <c r="BR4732" s="52" t="s">
        <v>9666</v>
      </c>
      <c r="BX4732" s="52" t="s">
        <v>9665</v>
      </c>
      <c r="BY4732" s="52" t="s">
        <v>3276</v>
      </c>
      <c r="BZ4732" s="52" t="s">
        <v>9666</v>
      </c>
    </row>
    <row r="4733" spans="54:78" x14ac:dyDescent="0.3">
      <c r="BB4733" s="105" t="e">
        <f>VLOOKUP(C4733,#REF!, 2,FALSE)</f>
        <v>#REF!</v>
      </c>
      <c r="BP4733" s="52" t="s">
        <v>9667</v>
      </c>
      <c r="BQ4733" s="52" t="s">
        <v>3223</v>
      </c>
      <c r="BR4733" s="52" t="s">
        <v>6173</v>
      </c>
      <c r="BX4733" s="52" t="s">
        <v>9667</v>
      </c>
      <c r="BY4733" s="52" t="s">
        <v>3223</v>
      </c>
      <c r="BZ4733" s="52" t="s">
        <v>6173</v>
      </c>
    </row>
    <row r="4734" spans="54:78" x14ac:dyDescent="0.3">
      <c r="BB4734" s="105" t="e">
        <f>VLOOKUP(C4734,#REF!, 2,FALSE)</f>
        <v>#REF!</v>
      </c>
      <c r="BP4734" s="52" t="s">
        <v>9669</v>
      </c>
      <c r="BQ4734" s="52" t="s">
        <v>807</v>
      </c>
      <c r="BR4734" s="52" t="s">
        <v>7375</v>
      </c>
      <c r="BX4734" s="52" t="s">
        <v>9669</v>
      </c>
      <c r="BY4734" s="52" t="s">
        <v>807</v>
      </c>
      <c r="BZ4734" s="52" t="s">
        <v>7375</v>
      </c>
    </row>
    <row r="4735" spans="54:78" x14ac:dyDescent="0.3">
      <c r="BB4735" s="105" t="e">
        <f>VLOOKUP(C4735,#REF!, 2,FALSE)</f>
        <v>#REF!</v>
      </c>
      <c r="BP4735" s="52" t="s">
        <v>1710</v>
      </c>
      <c r="BQ4735" s="52" t="s">
        <v>860</v>
      </c>
      <c r="BR4735" s="52" t="s">
        <v>1295</v>
      </c>
      <c r="BX4735" s="52" t="s">
        <v>1710</v>
      </c>
      <c r="BY4735" s="52" t="s">
        <v>860</v>
      </c>
      <c r="BZ4735" s="52" t="s">
        <v>1295</v>
      </c>
    </row>
    <row r="4736" spans="54:78" x14ac:dyDescent="0.3">
      <c r="BB4736" s="105" t="e">
        <f>VLOOKUP(C4736,#REF!, 2,FALSE)</f>
        <v>#REF!</v>
      </c>
      <c r="BP4736" s="52" t="s">
        <v>9671</v>
      </c>
      <c r="BQ4736" s="52" t="s">
        <v>870</v>
      </c>
      <c r="BR4736" s="52" t="s">
        <v>9672</v>
      </c>
      <c r="BX4736" s="52" t="s">
        <v>9671</v>
      </c>
      <c r="BY4736" s="52" t="s">
        <v>870</v>
      </c>
      <c r="BZ4736" s="52" t="s">
        <v>9672</v>
      </c>
    </row>
    <row r="4737" spans="54:78" x14ac:dyDescent="0.3">
      <c r="BB4737" s="105" t="e">
        <f>VLOOKUP(C4737,#REF!, 2,FALSE)</f>
        <v>#REF!</v>
      </c>
      <c r="BP4737" s="52" t="s">
        <v>9673</v>
      </c>
      <c r="BQ4737" s="52" t="s">
        <v>811</v>
      </c>
      <c r="BR4737" s="52" t="s">
        <v>9674</v>
      </c>
      <c r="BX4737" s="52" t="s">
        <v>9673</v>
      </c>
      <c r="BY4737" s="52" t="s">
        <v>811</v>
      </c>
      <c r="BZ4737" s="52" t="s">
        <v>9674</v>
      </c>
    </row>
    <row r="4738" spans="54:78" x14ac:dyDescent="0.3">
      <c r="BB4738" s="105" t="e">
        <f>VLOOKUP(C4738,#REF!, 2,FALSE)</f>
        <v>#REF!</v>
      </c>
      <c r="BP4738" s="52" t="s">
        <v>1711</v>
      </c>
      <c r="BQ4738" s="52" t="s">
        <v>3223</v>
      </c>
      <c r="BR4738" s="52" t="s">
        <v>2361</v>
      </c>
      <c r="BX4738" s="52" t="s">
        <v>1711</v>
      </c>
      <c r="BY4738" s="52" t="s">
        <v>3223</v>
      </c>
      <c r="BZ4738" s="52" t="s">
        <v>2361</v>
      </c>
    </row>
    <row r="4739" spans="54:78" x14ac:dyDescent="0.3">
      <c r="BB4739" s="105" t="e">
        <f>VLOOKUP(C4739,#REF!, 2,FALSE)</f>
        <v>#REF!</v>
      </c>
      <c r="BP4739" s="52" t="s">
        <v>9675</v>
      </c>
      <c r="BQ4739" s="52" t="s">
        <v>669</v>
      </c>
      <c r="BR4739" s="52" t="s">
        <v>9676</v>
      </c>
      <c r="BX4739" s="52" t="s">
        <v>9675</v>
      </c>
      <c r="BY4739" s="52" t="s">
        <v>669</v>
      </c>
      <c r="BZ4739" s="52" t="s">
        <v>9676</v>
      </c>
    </row>
    <row r="4740" spans="54:78" x14ac:dyDescent="0.3">
      <c r="BB4740" s="105" t="e">
        <f>VLOOKUP(C4740,#REF!, 2,FALSE)</f>
        <v>#REF!</v>
      </c>
      <c r="BP4740" s="52" t="s">
        <v>9677</v>
      </c>
      <c r="BQ4740" s="52" t="s">
        <v>860</v>
      </c>
      <c r="BR4740" s="52" t="s">
        <v>9668</v>
      </c>
      <c r="BX4740" s="52" t="s">
        <v>9677</v>
      </c>
      <c r="BY4740" s="52" t="s">
        <v>860</v>
      </c>
      <c r="BZ4740" s="52" t="s">
        <v>9668</v>
      </c>
    </row>
    <row r="4741" spans="54:78" x14ac:dyDescent="0.3">
      <c r="BB4741" s="105" t="e">
        <f>VLOOKUP(C4741,#REF!, 2,FALSE)</f>
        <v>#REF!</v>
      </c>
      <c r="BP4741" s="52" t="s">
        <v>9678</v>
      </c>
      <c r="BQ4741" s="52" t="s">
        <v>870</v>
      </c>
      <c r="BR4741" s="52" t="s">
        <v>9679</v>
      </c>
      <c r="BX4741" s="52" t="s">
        <v>9678</v>
      </c>
      <c r="BY4741" s="52" t="s">
        <v>870</v>
      </c>
      <c r="BZ4741" s="52" t="s">
        <v>9679</v>
      </c>
    </row>
    <row r="4742" spans="54:78" x14ac:dyDescent="0.3">
      <c r="BB4742" s="105" t="e">
        <f>VLOOKUP(C4742,#REF!, 2,FALSE)</f>
        <v>#REF!</v>
      </c>
      <c r="BP4742" s="52" t="s">
        <v>9680</v>
      </c>
      <c r="BQ4742" s="52" t="s">
        <v>3059</v>
      </c>
      <c r="BR4742" s="52" t="s">
        <v>9681</v>
      </c>
      <c r="BX4742" s="52" t="s">
        <v>9680</v>
      </c>
      <c r="BY4742" s="52" t="s">
        <v>3059</v>
      </c>
      <c r="BZ4742" s="52" t="s">
        <v>9681</v>
      </c>
    </row>
    <row r="4743" spans="54:78" x14ac:dyDescent="0.3">
      <c r="BB4743" s="105" t="e">
        <f>VLOOKUP(C4743,#REF!, 2,FALSE)</f>
        <v>#REF!</v>
      </c>
      <c r="BP4743" s="52" t="s">
        <v>9682</v>
      </c>
      <c r="BQ4743" s="52" t="s">
        <v>3223</v>
      </c>
      <c r="BR4743" s="52" t="s">
        <v>9683</v>
      </c>
      <c r="BX4743" s="52" t="s">
        <v>9682</v>
      </c>
      <c r="BY4743" s="52" t="s">
        <v>3223</v>
      </c>
      <c r="BZ4743" s="52" t="s">
        <v>9683</v>
      </c>
    </row>
    <row r="4744" spans="54:78" x14ac:dyDescent="0.3">
      <c r="BB4744" s="105" t="e">
        <f>VLOOKUP(C4744,#REF!, 2,FALSE)</f>
        <v>#REF!</v>
      </c>
      <c r="BP4744" s="52" t="s">
        <v>1712</v>
      </c>
      <c r="BQ4744" s="52" t="s">
        <v>726</v>
      </c>
      <c r="BR4744" s="52" t="s">
        <v>3418</v>
      </c>
      <c r="BX4744" s="52" t="s">
        <v>1712</v>
      </c>
      <c r="BY4744" s="52" t="s">
        <v>726</v>
      </c>
      <c r="BZ4744" s="52" t="s">
        <v>3418</v>
      </c>
    </row>
    <row r="4745" spans="54:78" x14ac:dyDescent="0.3">
      <c r="BB4745" s="105" t="e">
        <f>VLOOKUP(C4745,#REF!, 2,FALSE)</f>
        <v>#REF!</v>
      </c>
      <c r="BP4745" s="52" t="s">
        <v>9684</v>
      </c>
      <c r="BQ4745" s="52" t="s">
        <v>3223</v>
      </c>
      <c r="BR4745" s="52" t="s">
        <v>9685</v>
      </c>
      <c r="BX4745" s="52" t="s">
        <v>9684</v>
      </c>
      <c r="BY4745" s="52" t="s">
        <v>3223</v>
      </c>
      <c r="BZ4745" s="52" t="s">
        <v>9685</v>
      </c>
    </row>
    <row r="4746" spans="54:78" x14ac:dyDescent="0.3">
      <c r="BB4746" s="105" t="e">
        <f>VLOOKUP(C4746,#REF!, 2,FALSE)</f>
        <v>#REF!</v>
      </c>
      <c r="BP4746" s="52" t="s">
        <v>1713</v>
      </c>
      <c r="BQ4746" s="52" t="s">
        <v>2993</v>
      </c>
      <c r="BR4746" s="52" t="s">
        <v>2993</v>
      </c>
      <c r="BX4746" s="52" t="s">
        <v>1713</v>
      </c>
      <c r="BY4746" s="52" t="s">
        <v>2993</v>
      </c>
      <c r="BZ4746" s="52" t="s">
        <v>2993</v>
      </c>
    </row>
    <row r="4747" spans="54:78" x14ac:dyDescent="0.3">
      <c r="BB4747" s="105" t="e">
        <f>VLOOKUP(C4747,#REF!, 2,FALSE)</f>
        <v>#REF!</v>
      </c>
      <c r="BP4747" s="52" t="s">
        <v>9686</v>
      </c>
      <c r="BQ4747" s="52" t="s">
        <v>1147</v>
      </c>
      <c r="BR4747" s="52" t="s">
        <v>2993</v>
      </c>
      <c r="BX4747" s="52" t="s">
        <v>9686</v>
      </c>
      <c r="BY4747" s="52" t="s">
        <v>1147</v>
      </c>
      <c r="BZ4747" s="52" t="s">
        <v>2993</v>
      </c>
    </row>
    <row r="4748" spans="54:78" x14ac:dyDescent="0.3">
      <c r="BB4748" s="105" t="e">
        <f>VLOOKUP(C4748,#REF!, 2,FALSE)</f>
        <v>#REF!</v>
      </c>
      <c r="BP4748" s="52" t="s">
        <v>9687</v>
      </c>
      <c r="BQ4748" s="52" t="s">
        <v>3223</v>
      </c>
      <c r="BR4748" s="52" t="s">
        <v>9688</v>
      </c>
      <c r="BX4748" s="52" t="s">
        <v>9687</v>
      </c>
      <c r="BY4748" s="52" t="s">
        <v>3223</v>
      </c>
      <c r="BZ4748" s="52" t="s">
        <v>9688</v>
      </c>
    </row>
    <row r="4749" spans="54:78" x14ac:dyDescent="0.3">
      <c r="BB4749" s="105" t="e">
        <f>VLOOKUP(C4749,#REF!, 2,FALSE)</f>
        <v>#REF!</v>
      </c>
      <c r="BP4749" s="52" t="s">
        <v>9689</v>
      </c>
      <c r="BQ4749" s="52" t="s">
        <v>3019</v>
      </c>
      <c r="BR4749" s="52" t="s">
        <v>9691</v>
      </c>
      <c r="BX4749" s="52" t="s">
        <v>9689</v>
      </c>
      <c r="BY4749" s="52" t="s">
        <v>3019</v>
      </c>
      <c r="BZ4749" s="52" t="s">
        <v>9691</v>
      </c>
    </row>
    <row r="4750" spans="54:78" x14ac:dyDescent="0.3">
      <c r="BB4750" s="105" t="e">
        <f>VLOOKUP(C4750,#REF!, 2,FALSE)</f>
        <v>#REF!</v>
      </c>
      <c r="BP4750" s="52" t="s">
        <v>1714</v>
      </c>
      <c r="BQ4750" s="52" t="s">
        <v>3276</v>
      </c>
      <c r="BR4750" s="52" t="s">
        <v>1743</v>
      </c>
      <c r="BX4750" s="52" t="s">
        <v>1714</v>
      </c>
      <c r="BY4750" s="52" t="s">
        <v>3276</v>
      </c>
      <c r="BZ4750" s="52" t="s">
        <v>1743</v>
      </c>
    </row>
    <row r="4751" spans="54:78" x14ac:dyDescent="0.3">
      <c r="BB4751" s="105" t="e">
        <f>VLOOKUP(C4751,#REF!, 2,FALSE)</f>
        <v>#REF!</v>
      </c>
      <c r="BP4751" s="52" t="s">
        <v>9692</v>
      </c>
      <c r="BQ4751" s="52" t="s">
        <v>3223</v>
      </c>
      <c r="BR4751" s="52" t="s">
        <v>699</v>
      </c>
      <c r="BX4751" s="52" t="s">
        <v>9692</v>
      </c>
      <c r="BY4751" s="52" t="s">
        <v>3223</v>
      </c>
      <c r="BZ4751" s="52" t="s">
        <v>699</v>
      </c>
    </row>
    <row r="4752" spans="54:78" x14ac:dyDescent="0.3">
      <c r="BB4752" s="105" t="e">
        <f>VLOOKUP(C4752,#REF!, 2,FALSE)</f>
        <v>#REF!</v>
      </c>
      <c r="BP4752" s="52" t="s">
        <v>1715</v>
      </c>
      <c r="BQ4752" s="52" t="s">
        <v>3276</v>
      </c>
      <c r="BR4752" s="52" t="s">
        <v>9693</v>
      </c>
      <c r="BX4752" s="52" t="s">
        <v>1715</v>
      </c>
      <c r="BY4752" s="52" t="s">
        <v>3276</v>
      </c>
      <c r="BZ4752" s="52" t="s">
        <v>9693</v>
      </c>
    </row>
    <row r="4753" spans="54:78" x14ac:dyDescent="0.3">
      <c r="BB4753" s="105" t="e">
        <f>VLOOKUP(C4753,#REF!, 2,FALSE)</f>
        <v>#REF!</v>
      </c>
      <c r="BP4753" s="52" t="s">
        <v>9694</v>
      </c>
      <c r="BQ4753" s="52" t="s">
        <v>3019</v>
      </c>
      <c r="BR4753" s="52" t="s">
        <v>3069</v>
      </c>
      <c r="BX4753" s="52" t="s">
        <v>9694</v>
      </c>
      <c r="BY4753" s="52" t="s">
        <v>3019</v>
      </c>
      <c r="BZ4753" s="52" t="s">
        <v>3069</v>
      </c>
    </row>
    <row r="4754" spans="54:78" x14ac:dyDescent="0.3">
      <c r="BB4754" s="105" t="e">
        <f>VLOOKUP(C4754,#REF!, 2,FALSE)</f>
        <v>#REF!</v>
      </c>
      <c r="BP4754" s="52" t="s">
        <v>9695</v>
      </c>
      <c r="BQ4754" s="52" t="s">
        <v>3223</v>
      </c>
      <c r="BR4754" s="52" t="s">
        <v>4703</v>
      </c>
      <c r="BX4754" s="52" t="s">
        <v>9695</v>
      </c>
      <c r="BY4754" s="52" t="s">
        <v>3223</v>
      </c>
      <c r="BZ4754" s="52" t="s">
        <v>4703</v>
      </c>
    </row>
    <row r="4755" spans="54:78" x14ac:dyDescent="0.3">
      <c r="BB4755" s="105" t="e">
        <f>VLOOKUP(C4755,#REF!, 2,FALSE)</f>
        <v>#REF!</v>
      </c>
      <c r="BP4755" s="52" t="s">
        <v>9696</v>
      </c>
      <c r="BQ4755" s="52" t="s">
        <v>3019</v>
      </c>
      <c r="BR4755" s="52" t="s">
        <v>9698</v>
      </c>
      <c r="BX4755" s="52" t="s">
        <v>9696</v>
      </c>
      <c r="BY4755" s="52" t="s">
        <v>3019</v>
      </c>
      <c r="BZ4755" s="52" t="s">
        <v>9698</v>
      </c>
    </row>
    <row r="4756" spans="54:78" x14ac:dyDescent="0.3">
      <c r="BB4756" s="105" t="e">
        <f>VLOOKUP(C4756,#REF!, 2,FALSE)</f>
        <v>#REF!</v>
      </c>
      <c r="BP4756" s="52" t="s">
        <v>9699</v>
      </c>
      <c r="BQ4756" s="52" t="s">
        <v>626</v>
      </c>
      <c r="BR4756" s="52" t="s">
        <v>9700</v>
      </c>
      <c r="BX4756" s="52" t="s">
        <v>9699</v>
      </c>
      <c r="BY4756" s="52" t="s">
        <v>626</v>
      </c>
      <c r="BZ4756" s="52" t="s">
        <v>9700</v>
      </c>
    </row>
    <row r="4757" spans="54:78" x14ac:dyDescent="0.3">
      <c r="BB4757" s="105" t="e">
        <f>VLOOKUP(C4757,#REF!, 2,FALSE)</f>
        <v>#REF!</v>
      </c>
      <c r="BP4757" s="52" t="s">
        <v>9701</v>
      </c>
      <c r="BQ4757" s="52" t="s">
        <v>1453</v>
      </c>
      <c r="BR4757" s="52" t="s">
        <v>808</v>
      </c>
      <c r="BX4757" s="52" t="s">
        <v>9701</v>
      </c>
      <c r="BY4757" s="52" t="s">
        <v>1453</v>
      </c>
      <c r="BZ4757" s="52" t="s">
        <v>808</v>
      </c>
    </row>
    <row r="4758" spans="54:78" x14ac:dyDescent="0.3">
      <c r="BB4758" s="105" t="e">
        <f>VLOOKUP(C4758,#REF!, 2,FALSE)</f>
        <v>#REF!</v>
      </c>
      <c r="BP4758" s="52" t="s">
        <v>9704</v>
      </c>
      <c r="BQ4758" s="52" t="s">
        <v>791</v>
      </c>
      <c r="BR4758" s="52" t="s">
        <v>5743</v>
      </c>
      <c r="BX4758" s="52" t="s">
        <v>9704</v>
      </c>
      <c r="BY4758" s="52" t="s">
        <v>791</v>
      </c>
      <c r="BZ4758" s="52" t="s">
        <v>5743</v>
      </c>
    </row>
    <row r="4759" spans="54:78" x14ac:dyDescent="0.3">
      <c r="BB4759" s="105" t="e">
        <f>VLOOKUP(C4759,#REF!, 2,FALSE)</f>
        <v>#REF!</v>
      </c>
      <c r="BP4759" s="52" t="s">
        <v>9705</v>
      </c>
      <c r="BQ4759" s="52" t="s">
        <v>3223</v>
      </c>
      <c r="BR4759" s="52" t="s">
        <v>9706</v>
      </c>
      <c r="BX4759" s="52" t="s">
        <v>9705</v>
      </c>
      <c r="BY4759" s="52" t="s">
        <v>3223</v>
      </c>
      <c r="BZ4759" s="52" t="s">
        <v>9706</v>
      </c>
    </row>
    <row r="4760" spans="54:78" x14ac:dyDescent="0.3">
      <c r="BB4760" s="105" t="e">
        <f>VLOOKUP(C4760,#REF!, 2,FALSE)</f>
        <v>#REF!</v>
      </c>
      <c r="BP4760" s="52" t="s">
        <v>9707</v>
      </c>
      <c r="BQ4760" s="52" t="s">
        <v>3223</v>
      </c>
      <c r="BR4760" s="52" t="s">
        <v>782</v>
      </c>
      <c r="BX4760" s="52" t="s">
        <v>9707</v>
      </c>
      <c r="BY4760" s="52" t="s">
        <v>3223</v>
      </c>
      <c r="BZ4760" s="52" t="s">
        <v>782</v>
      </c>
    </row>
    <row r="4761" spans="54:78" x14ac:dyDescent="0.3">
      <c r="BB4761" s="105" t="e">
        <f>VLOOKUP(C4761,#REF!, 2,FALSE)</f>
        <v>#REF!</v>
      </c>
      <c r="BP4761" s="52" t="s">
        <v>9708</v>
      </c>
      <c r="BQ4761" s="52" t="s">
        <v>3223</v>
      </c>
      <c r="BR4761" s="52" t="s">
        <v>9709</v>
      </c>
      <c r="BX4761" s="52" t="s">
        <v>9708</v>
      </c>
      <c r="BY4761" s="52" t="s">
        <v>3223</v>
      </c>
      <c r="BZ4761" s="52" t="s">
        <v>9709</v>
      </c>
    </row>
    <row r="4762" spans="54:78" x14ac:dyDescent="0.3">
      <c r="BB4762" s="105" t="e">
        <f>VLOOKUP(C4762,#REF!, 2,FALSE)</f>
        <v>#REF!</v>
      </c>
      <c r="BP4762" s="52" t="s">
        <v>9710</v>
      </c>
      <c r="BQ4762" s="52" t="s">
        <v>1350</v>
      </c>
      <c r="BR4762" s="52" t="s">
        <v>9711</v>
      </c>
      <c r="BX4762" s="52" t="s">
        <v>9710</v>
      </c>
      <c r="BY4762" s="52" t="s">
        <v>1350</v>
      </c>
      <c r="BZ4762" s="52" t="s">
        <v>9711</v>
      </c>
    </row>
    <row r="4763" spans="54:78" x14ac:dyDescent="0.3">
      <c r="BB4763" s="105" t="e">
        <f>VLOOKUP(C4763,#REF!, 2,FALSE)</f>
        <v>#REF!</v>
      </c>
      <c r="BP4763" s="52" t="s">
        <v>1716</v>
      </c>
      <c r="BQ4763" s="52" t="s">
        <v>1350</v>
      </c>
      <c r="BR4763" s="52" t="s">
        <v>9712</v>
      </c>
      <c r="BX4763" s="52" t="s">
        <v>1716</v>
      </c>
      <c r="BY4763" s="52" t="s">
        <v>1350</v>
      </c>
      <c r="BZ4763" s="52" t="s">
        <v>9712</v>
      </c>
    </row>
    <row r="4764" spans="54:78" x14ac:dyDescent="0.3">
      <c r="BB4764" s="105" t="e">
        <f>VLOOKUP(C4764,#REF!, 2,FALSE)</f>
        <v>#REF!</v>
      </c>
      <c r="BP4764" s="52" t="s">
        <v>9713</v>
      </c>
      <c r="BQ4764" s="52" t="s">
        <v>3223</v>
      </c>
      <c r="BR4764" s="52" t="s">
        <v>9714</v>
      </c>
      <c r="BX4764" s="52" t="s">
        <v>9713</v>
      </c>
      <c r="BY4764" s="52" t="s">
        <v>3223</v>
      </c>
      <c r="BZ4764" s="52" t="s">
        <v>9714</v>
      </c>
    </row>
    <row r="4765" spans="54:78" x14ac:dyDescent="0.3">
      <c r="BB4765" s="105" t="e">
        <f>VLOOKUP(C4765,#REF!, 2,FALSE)</f>
        <v>#REF!</v>
      </c>
      <c r="BP4765" s="52" t="s">
        <v>1717</v>
      </c>
      <c r="BQ4765" s="52" t="s">
        <v>3019</v>
      </c>
      <c r="BR4765" s="52" t="s">
        <v>9715</v>
      </c>
      <c r="BX4765" s="52" t="s">
        <v>1717</v>
      </c>
      <c r="BY4765" s="52" t="s">
        <v>3019</v>
      </c>
      <c r="BZ4765" s="52" t="s">
        <v>9715</v>
      </c>
    </row>
    <row r="4766" spans="54:78" x14ac:dyDescent="0.3">
      <c r="BB4766" s="105" t="e">
        <f>VLOOKUP(C4766,#REF!, 2,FALSE)</f>
        <v>#REF!</v>
      </c>
      <c r="BP4766" s="52" t="s">
        <v>9716</v>
      </c>
      <c r="BQ4766" s="52" t="s">
        <v>1350</v>
      </c>
      <c r="BR4766" s="52" t="s">
        <v>9717</v>
      </c>
      <c r="BX4766" s="52" t="s">
        <v>9716</v>
      </c>
      <c r="BY4766" s="52" t="s">
        <v>1350</v>
      </c>
      <c r="BZ4766" s="52" t="s">
        <v>9717</v>
      </c>
    </row>
    <row r="4767" spans="54:78" x14ac:dyDescent="0.3">
      <c r="BB4767" s="105" t="e">
        <f>VLOOKUP(C4767,#REF!, 2,FALSE)</f>
        <v>#REF!</v>
      </c>
      <c r="BP4767" s="52" t="s">
        <v>9718</v>
      </c>
      <c r="BQ4767" s="52" t="s">
        <v>3223</v>
      </c>
      <c r="BR4767" s="52" t="s">
        <v>7131</v>
      </c>
      <c r="BX4767" s="52" t="s">
        <v>9718</v>
      </c>
      <c r="BY4767" s="52" t="s">
        <v>3223</v>
      </c>
      <c r="BZ4767" s="52" t="s">
        <v>7131</v>
      </c>
    </row>
    <row r="4768" spans="54:78" x14ac:dyDescent="0.3">
      <c r="BB4768" s="105" t="e">
        <f>VLOOKUP(C4768,#REF!, 2,FALSE)</f>
        <v>#REF!</v>
      </c>
      <c r="BP4768" s="52" t="s">
        <v>9719</v>
      </c>
      <c r="BQ4768" s="52" t="s">
        <v>642</v>
      </c>
      <c r="BR4768" s="52" t="s">
        <v>9720</v>
      </c>
      <c r="BX4768" s="52" t="s">
        <v>9719</v>
      </c>
      <c r="BY4768" s="52" t="s">
        <v>642</v>
      </c>
      <c r="BZ4768" s="52" t="s">
        <v>9720</v>
      </c>
    </row>
    <row r="4769" spans="54:78" x14ac:dyDescent="0.3">
      <c r="BB4769" s="105" t="e">
        <f>VLOOKUP(C4769,#REF!, 2,FALSE)</f>
        <v>#REF!</v>
      </c>
      <c r="BP4769" s="52" t="s">
        <v>1718</v>
      </c>
      <c r="BQ4769" s="52" t="s">
        <v>642</v>
      </c>
      <c r="BR4769" s="52" t="s">
        <v>9722</v>
      </c>
      <c r="BX4769" s="52" t="s">
        <v>1718</v>
      </c>
      <c r="BY4769" s="52" t="s">
        <v>642</v>
      </c>
      <c r="BZ4769" s="52" t="s">
        <v>9722</v>
      </c>
    </row>
    <row r="4770" spans="54:78" x14ac:dyDescent="0.3">
      <c r="BB4770" s="105" t="e">
        <f>VLOOKUP(C4770,#REF!, 2,FALSE)</f>
        <v>#REF!</v>
      </c>
      <c r="BP4770" s="52" t="s">
        <v>9723</v>
      </c>
      <c r="BQ4770" s="52" t="s">
        <v>1350</v>
      </c>
      <c r="BR4770" s="52" t="s">
        <v>2072</v>
      </c>
      <c r="BX4770" s="52" t="s">
        <v>9723</v>
      </c>
      <c r="BY4770" s="52" t="s">
        <v>1350</v>
      </c>
      <c r="BZ4770" s="52" t="s">
        <v>2072</v>
      </c>
    </row>
    <row r="4771" spans="54:78" x14ac:dyDescent="0.3">
      <c r="BB4771" s="105" t="e">
        <f>VLOOKUP(C4771,#REF!, 2,FALSE)</f>
        <v>#REF!</v>
      </c>
      <c r="BP4771" s="52" t="s">
        <v>9724</v>
      </c>
      <c r="BQ4771" s="52" t="s">
        <v>3019</v>
      </c>
      <c r="BR4771" s="52" t="s">
        <v>6094</v>
      </c>
      <c r="BX4771" s="52" t="s">
        <v>9724</v>
      </c>
      <c r="BY4771" s="52" t="s">
        <v>3019</v>
      </c>
      <c r="BZ4771" s="52" t="s">
        <v>6094</v>
      </c>
    </row>
    <row r="4772" spans="54:78" x14ac:dyDescent="0.3">
      <c r="BB4772" s="105" t="e">
        <f>VLOOKUP(C4772,#REF!, 2,FALSE)</f>
        <v>#REF!</v>
      </c>
      <c r="BP4772" s="52" t="s">
        <v>9725</v>
      </c>
      <c r="BQ4772" s="52" t="s">
        <v>3276</v>
      </c>
      <c r="BR4772" s="52" t="s">
        <v>9726</v>
      </c>
      <c r="BX4772" s="52" t="s">
        <v>9725</v>
      </c>
      <c r="BY4772" s="52" t="s">
        <v>3276</v>
      </c>
      <c r="BZ4772" s="52" t="s">
        <v>9726</v>
      </c>
    </row>
    <row r="4773" spans="54:78" x14ac:dyDescent="0.3">
      <c r="BB4773" s="105" t="e">
        <f>VLOOKUP(C4773,#REF!, 2,FALSE)</f>
        <v>#REF!</v>
      </c>
      <c r="BP4773" s="52" t="s">
        <v>579</v>
      </c>
      <c r="BQ4773" s="52" t="s">
        <v>642</v>
      </c>
      <c r="BR4773" s="52" t="s">
        <v>1169</v>
      </c>
      <c r="BX4773" s="52" t="s">
        <v>579</v>
      </c>
      <c r="BY4773" s="52" t="s">
        <v>642</v>
      </c>
      <c r="BZ4773" s="52" t="s">
        <v>1169</v>
      </c>
    </row>
    <row r="4774" spans="54:78" x14ac:dyDescent="0.3">
      <c r="BB4774" s="105" t="e">
        <f>VLOOKUP(C4774,#REF!, 2,FALSE)</f>
        <v>#REF!</v>
      </c>
      <c r="BP4774" s="52" t="s">
        <v>9728</v>
      </c>
      <c r="BQ4774" s="52" t="s">
        <v>3223</v>
      </c>
      <c r="BR4774" s="52" t="s">
        <v>7634</v>
      </c>
      <c r="BX4774" s="52" t="s">
        <v>9728</v>
      </c>
      <c r="BY4774" s="52" t="s">
        <v>3223</v>
      </c>
      <c r="BZ4774" s="52" t="s">
        <v>7634</v>
      </c>
    </row>
    <row r="4775" spans="54:78" x14ac:dyDescent="0.3">
      <c r="BB4775" s="105" t="e">
        <f>VLOOKUP(C4775,#REF!, 2,FALSE)</f>
        <v>#REF!</v>
      </c>
      <c r="BP4775" s="52" t="s">
        <v>9729</v>
      </c>
      <c r="BQ4775" s="52" t="s">
        <v>3019</v>
      </c>
      <c r="BR4775" s="52" t="s">
        <v>2382</v>
      </c>
      <c r="BX4775" s="52" t="s">
        <v>9729</v>
      </c>
      <c r="BY4775" s="52" t="s">
        <v>3019</v>
      </c>
      <c r="BZ4775" s="52" t="s">
        <v>2382</v>
      </c>
    </row>
    <row r="4776" spans="54:78" x14ac:dyDescent="0.3">
      <c r="BB4776" s="105" t="e">
        <f>VLOOKUP(C4776,#REF!, 2,FALSE)</f>
        <v>#REF!</v>
      </c>
      <c r="BP4776" s="52" t="s">
        <v>9730</v>
      </c>
      <c r="BQ4776" s="52" t="s">
        <v>642</v>
      </c>
      <c r="BR4776" s="52" t="s">
        <v>5456</v>
      </c>
      <c r="BX4776" s="52" t="s">
        <v>9730</v>
      </c>
      <c r="BY4776" s="52" t="s">
        <v>642</v>
      </c>
      <c r="BZ4776" s="52" t="s">
        <v>5456</v>
      </c>
    </row>
    <row r="4777" spans="54:78" x14ac:dyDescent="0.3">
      <c r="BB4777" s="105" t="e">
        <f>VLOOKUP(C4777,#REF!, 2,FALSE)</f>
        <v>#REF!</v>
      </c>
      <c r="BP4777" s="52" t="s">
        <v>9731</v>
      </c>
      <c r="BQ4777" s="52" t="s">
        <v>3019</v>
      </c>
      <c r="BR4777" s="52" t="s">
        <v>9732</v>
      </c>
      <c r="BX4777" s="52" t="s">
        <v>9731</v>
      </c>
      <c r="BY4777" s="52" t="s">
        <v>3019</v>
      </c>
      <c r="BZ4777" s="52" t="s">
        <v>9732</v>
      </c>
    </row>
    <row r="4778" spans="54:78" x14ac:dyDescent="0.3">
      <c r="BB4778" s="105" t="e">
        <f>VLOOKUP(C4778,#REF!, 2,FALSE)</f>
        <v>#REF!</v>
      </c>
      <c r="BP4778" s="52" t="s">
        <v>9733</v>
      </c>
      <c r="BQ4778" s="52" t="s">
        <v>849</v>
      </c>
      <c r="BR4778" s="52" t="s">
        <v>6421</v>
      </c>
      <c r="BX4778" s="52" t="s">
        <v>9733</v>
      </c>
      <c r="BY4778" s="52" t="s">
        <v>849</v>
      </c>
      <c r="BZ4778" s="52" t="s">
        <v>6421</v>
      </c>
    </row>
    <row r="4779" spans="54:78" x14ac:dyDescent="0.3">
      <c r="BB4779" s="105" t="e">
        <f>VLOOKUP(C4779,#REF!, 2,FALSE)</f>
        <v>#REF!</v>
      </c>
      <c r="BP4779" s="52" t="s">
        <v>1719</v>
      </c>
      <c r="BQ4779" s="52" t="s">
        <v>636</v>
      </c>
      <c r="BR4779" s="52" t="s">
        <v>6228</v>
      </c>
      <c r="BX4779" s="52" t="s">
        <v>1719</v>
      </c>
      <c r="BY4779" s="52" t="s">
        <v>636</v>
      </c>
      <c r="BZ4779" s="52" t="s">
        <v>6228</v>
      </c>
    </row>
    <row r="4780" spans="54:78" x14ac:dyDescent="0.3">
      <c r="BB4780" s="105" t="e">
        <f>VLOOKUP(C4780,#REF!, 2,FALSE)</f>
        <v>#REF!</v>
      </c>
      <c r="BP4780" s="52" t="s">
        <v>9734</v>
      </c>
      <c r="BQ4780" s="52" t="s">
        <v>642</v>
      </c>
      <c r="BR4780" s="52" t="s">
        <v>8042</v>
      </c>
      <c r="BX4780" s="52" t="s">
        <v>9734</v>
      </c>
      <c r="BY4780" s="52" t="s">
        <v>642</v>
      </c>
      <c r="BZ4780" s="52" t="s">
        <v>8042</v>
      </c>
    </row>
    <row r="4781" spans="54:78" x14ac:dyDescent="0.3">
      <c r="BB4781" s="105" t="e">
        <f>VLOOKUP(C4781,#REF!, 2,FALSE)</f>
        <v>#REF!</v>
      </c>
      <c r="BP4781" s="52" t="s">
        <v>9735</v>
      </c>
      <c r="BQ4781" s="52" t="s">
        <v>645</v>
      </c>
      <c r="BR4781" s="52" t="s">
        <v>9736</v>
      </c>
      <c r="BX4781" s="52" t="s">
        <v>9735</v>
      </c>
      <c r="BY4781" s="52" t="s">
        <v>645</v>
      </c>
      <c r="BZ4781" s="52" t="s">
        <v>9736</v>
      </c>
    </row>
    <row r="4782" spans="54:78" x14ac:dyDescent="0.3">
      <c r="BB4782" s="105" t="e">
        <f>VLOOKUP(C4782,#REF!, 2,FALSE)</f>
        <v>#REF!</v>
      </c>
      <c r="BP4782" s="52" t="s">
        <v>9737</v>
      </c>
      <c r="BQ4782" s="52" t="s">
        <v>3019</v>
      </c>
      <c r="BR4782" s="52" t="s">
        <v>1867</v>
      </c>
      <c r="BX4782" s="52" t="s">
        <v>9737</v>
      </c>
      <c r="BY4782" s="52" t="s">
        <v>3019</v>
      </c>
      <c r="BZ4782" s="52" t="s">
        <v>1867</v>
      </c>
    </row>
    <row r="4783" spans="54:78" x14ac:dyDescent="0.3">
      <c r="BB4783" s="105" t="e">
        <f>VLOOKUP(C4783,#REF!, 2,FALSE)</f>
        <v>#REF!</v>
      </c>
      <c r="BP4783" s="52" t="s">
        <v>1720</v>
      </c>
      <c r="BQ4783" s="52" t="s">
        <v>2993</v>
      </c>
      <c r="BR4783" s="52" t="s">
        <v>9738</v>
      </c>
      <c r="BX4783" s="52" t="s">
        <v>1720</v>
      </c>
      <c r="BY4783" s="52" t="s">
        <v>2993</v>
      </c>
      <c r="BZ4783" s="52" t="s">
        <v>9738</v>
      </c>
    </row>
    <row r="4784" spans="54:78" x14ac:dyDescent="0.3">
      <c r="BB4784" s="105" t="e">
        <f>VLOOKUP(C4784,#REF!, 2,FALSE)</f>
        <v>#REF!</v>
      </c>
      <c r="BP4784" s="52" t="s">
        <v>1721</v>
      </c>
      <c r="BQ4784" s="52" t="s">
        <v>3223</v>
      </c>
      <c r="BR4784" s="52" t="s">
        <v>9739</v>
      </c>
      <c r="BX4784" s="52" t="s">
        <v>1721</v>
      </c>
      <c r="BY4784" s="52" t="s">
        <v>3223</v>
      </c>
      <c r="BZ4784" s="52" t="s">
        <v>9739</v>
      </c>
    </row>
    <row r="4785" spans="54:78" x14ac:dyDescent="0.3">
      <c r="BB4785" s="105" t="e">
        <f>VLOOKUP(C4785,#REF!, 2,FALSE)</f>
        <v>#REF!</v>
      </c>
      <c r="BP4785" s="52" t="s">
        <v>9740</v>
      </c>
      <c r="BQ4785" s="52" t="s">
        <v>621</v>
      </c>
      <c r="BR4785" s="52" t="s">
        <v>9741</v>
      </c>
      <c r="BX4785" s="52" t="s">
        <v>9740</v>
      </c>
      <c r="BY4785" s="52" t="s">
        <v>621</v>
      </c>
      <c r="BZ4785" s="52" t="s">
        <v>9741</v>
      </c>
    </row>
    <row r="4786" spans="54:78" x14ac:dyDescent="0.3">
      <c r="BB4786" s="105" t="e">
        <f>VLOOKUP(C4786,#REF!, 2,FALSE)</f>
        <v>#REF!</v>
      </c>
      <c r="BP4786" s="52" t="s">
        <v>9742</v>
      </c>
      <c r="BQ4786" s="52" t="s">
        <v>3223</v>
      </c>
      <c r="BR4786" s="52" t="s">
        <v>1665</v>
      </c>
      <c r="BX4786" s="52" t="s">
        <v>9742</v>
      </c>
      <c r="BY4786" s="52" t="s">
        <v>3223</v>
      </c>
      <c r="BZ4786" s="52" t="s">
        <v>1665</v>
      </c>
    </row>
    <row r="4787" spans="54:78" x14ac:dyDescent="0.3">
      <c r="BB4787" s="105" t="e">
        <f>VLOOKUP(C4787,#REF!, 2,FALSE)</f>
        <v>#REF!</v>
      </c>
      <c r="BP4787" s="52" t="s">
        <v>9743</v>
      </c>
      <c r="BQ4787" s="52" t="s">
        <v>642</v>
      </c>
      <c r="BR4787" s="52" t="s">
        <v>7525</v>
      </c>
      <c r="BX4787" s="52" t="s">
        <v>9743</v>
      </c>
      <c r="BY4787" s="52" t="s">
        <v>642</v>
      </c>
      <c r="BZ4787" s="52" t="s">
        <v>7525</v>
      </c>
    </row>
    <row r="4788" spans="54:78" x14ac:dyDescent="0.3">
      <c r="BB4788" s="105" t="e">
        <f>VLOOKUP(C4788,#REF!, 2,FALSE)</f>
        <v>#REF!</v>
      </c>
      <c r="BP4788" s="52" t="s">
        <v>1722</v>
      </c>
      <c r="BQ4788" s="52" t="s">
        <v>636</v>
      </c>
      <c r="BR4788" s="52" t="s">
        <v>5130</v>
      </c>
      <c r="BX4788" s="52" t="s">
        <v>1722</v>
      </c>
      <c r="BY4788" s="52" t="s">
        <v>636</v>
      </c>
      <c r="BZ4788" s="52" t="s">
        <v>5130</v>
      </c>
    </row>
    <row r="4789" spans="54:78" x14ac:dyDescent="0.3">
      <c r="BB4789" s="105" t="e">
        <f>VLOOKUP(C4789,#REF!, 2,FALSE)</f>
        <v>#REF!</v>
      </c>
      <c r="BP4789" s="52" t="s">
        <v>9744</v>
      </c>
      <c r="BQ4789" s="52" t="s">
        <v>3223</v>
      </c>
      <c r="BR4789" s="52" t="s">
        <v>2586</v>
      </c>
      <c r="BX4789" s="52" t="s">
        <v>9744</v>
      </c>
      <c r="BY4789" s="52" t="s">
        <v>3223</v>
      </c>
      <c r="BZ4789" s="52" t="s">
        <v>2586</v>
      </c>
    </row>
    <row r="4790" spans="54:78" x14ac:dyDescent="0.3">
      <c r="BB4790" s="105" t="e">
        <f>VLOOKUP(C4790,#REF!, 2,FALSE)</f>
        <v>#REF!</v>
      </c>
      <c r="BP4790" s="52" t="s">
        <v>1723</v>
      </c>
      <c r="BQ4790" s="52" t="s">
        <v>3223</v>
      </c>
      <c r="BR4790" s="52" t="s">
        <v>4108</v>
      </c>
      <c r="BX4790" s="52" t="s">
        <v>1723</v>
      </c>
      <c r="BY4790" s="52" t="s">
        <v>3223</v>
      </c>
      <c r="BZ4790" s="52" t="s">
        <v>4108</v>
      </c>
    </row>
    <row r="4791" spans="54:78" x14ac:dyDescent="0.3">
      <c r="BB4791" s="105" t="e">
        <f>VLOOKUP(C4791,#REF!, 2,FALSE)</f>
        <v>#REF!</v>
      </c>
      <c r="BP4791" s="52" t="s">
        <v>9745</v>
      </c>
      <c r="BQ4791" s="52" t="s">
        <v>622</v>
      </c>
      <c r="BR4791" s="52" t="s">
        <v>3737</v>
      </c>
      <c r="BX4791" s="52" t="s">
        <v>9745</v>
      </c>
      <c r="BY4791" s="52" t="s">
        <v>622</v>
      </c>
      <c r="BZ4791" s="52" t="s">
        <v>3737</v>
      </c>
    </row>
    <row r="4792" spans="54:78" x14ac:dyDescent="0.3">
      <c r="BB4792" s="105" t="e">
        <f>VLOOKUP(C4792,#REF!, 2,FALSE)</f>
        <v>#REF!</v>
      </c>
      <c r="BP4792" s="52" t="s">
        <v>9746</v>
      </c>
      <c r="BQ4792" s="52" t="s">
        <v>3223</v>
      </c>
      <c r="BR4792" s="52" t="s">
        <v>2109</v>
      </c>
      <c r="BX4792" s="52" t="s">
        <v>9746</v>
      </c>
      <c r="BY4792" s="52" t="s">
        <v>3223</v>
      </c>
      <c r="BZ4792" s="52" t="s">
        <v>2109</v>
      </c>
    </row>
    <row r="4793" spans="54:78" x14ac:dyDescent="0.3">
      <c r="BB4793" s="105" t="e">
        <f>VLOOKUP(C4793,#REF!, 2,FALSE)</f>
        <v>#REF!</v>
      </c>
      <c r="BP4793" s="52" t="s">
        <v>1724</v>
      </c>
      <c r="BQ4793" s="52" t="s">
        <v>3223</v>
      </c>
      <c r="BR4793" s="52" t="s">
        <v>2382</v>
      </c>
      <c r="BX4793" s="52" t="s">
        <v>1724</v>
      </c>
      <c r="BY4793" s="52" t="s">
        <v>3223</v>
      </c>
      <c r="BZ4793" s="52" t="s">
        <v>2382</v>
      </c>
    </row>
    <row r="4794" spans="54:78" x14ac:dyDescent="0.3">
      <c r="BB4794" s="105" t="e">
        <f>VLOOKUP(C4794,#REF!, 2,FALSE)</f>
        <v>#REF!</v>
      </c>
      <c r="BP4794" s="52" t="s">
        <v>9747</v>
      </c>
      <c r="BQ4794" s="52" t="s">
        <v>3042</v>
      </c>
      <c r="BR4794" s="52" t="s">
        <v>2993</v>
      </c>
      <c r="BX4794" s="52" t="s">
        <v>9747</v>
      </c>
      <c r="BY4794" s="52" t="s">
        <v>3042</v>
      </c>
      <c r="BZ4794" s="52" t="s">
        <v>2993</v>
      </c>
    </row>
    <row r="4795" spans="54:78" x14ac:dyDescent="0.3">
      <c r="BB4795" s="105" t="e">
        <f>VLOOKUP(C4795,#REF!, 2,FALSE)</f>
        <v>#REF!</v>
      </c>
      <c r="BP4795" s="52" t="s">
        <v>1725</v>
      </c>
      <c r="BQ4795" s="52" t="s">
        <v>622</v>
      </c>
      <c r="BR4795" s="52" t="s">
        <v>1606</v>
      </c>
      <c r="BX4795" s="52" t="s">
        <v>1725</v>
      </c>
      <c r="BY4795" s="52" t="s">
        <v>622</v>
      </c>
      <c r="BZ4795" s="52" t="s">
        <v>1606</v>
      </c>
    </row>
    <row r="4796" spans="54:78" x14ac:dyDescent="0.3">
      <c r="BB4796" s="105" t="e">
        <f>VLOOKUP(C4796,#REF!, 2,FALSE)</f>
        <v>#REF!</v>
      </c>
      <c r="BP4796" s="52" t="s">
        <v>9748</v>
      </c>
      <c r="BQ4796" s="52" t="s">
        <v>3276</v>
      </c>
      <c r="BR4796" s="52" t="s">
        <v>1387</v>
      </c>
      <c r="BX4796" s="52" t="s">
        <v>9748</v>
      </c>
      <c r="BY4796" s="52" t="s">
        <v>3276</v>
      </c>
      <c r="BZ4796" s="52" t="s">
        <v>1387</v>
      </c>
    </row>
    <row r="4797" spans="54:78" x14ac:dyDescent="0.3">
      <c r="BB4797" s="105" t="e">
        <f>VLOOKUP(C4797,#REF!, 2,FALSE)</f>
        <v>#REF!</v>
      </c>
      <c r="BP4797" s="52" t="s">
        <v>1726</v>
      </c>
      <c r="BQ4797" s="52" t="s">
        <v>624</v>
      </c>
      <c r="BR4797" s="52" t="s">
        <v>9749</v>
      </c>
      <c r="BX4797" s="52" t="s">
        <v>1726</v>
      </c>
      <c r="BY4797" s="52" t="s">
        <v>624</v>
      </c>
      <c r="BZ4797" s="52" t="s">
        <v>9749</v>
      </c>
    </row>
    <row r="4798" spans="54:78" x14ac:dyDescent="0.3">
      <c r="BB4798" s="105" t="e">
        <f>VLOOKUP(C4798,#REF!, 2,FALSE)</f>
        <v>#REF!</v>
      </c>
      <c r="BP4798" s="52" t="s">
        <v>1727</v>
      </c>
      <c r="BQ4798" s="52" t="s">
        <v>3223</v>
      </c>
      <c r="BR4798" s="52" t="s">
        <v>9750</v>
      </c>
      <c r="BX4798" s="52" t="s">
        <v>1727</v>
      </c>
      <c r="BY4798" s="52" t="s">
        <v>3223</v>
      </c>
      <c r="BZ4798" s="52" t="s">
        <v>9750</v>
      </c>
    </row>
    <row r="4799" spans="54:78" x14ac:dyDescent="0.3">
      <c r="BB4799" s="105" t="e">
        <f>VLOOKUP(C4799,#REF!, 2,FALSE)</f>
        <v>#REF!</v>
      </c>
      <c r="BP4799" s="52" t="s">
        <v>9751</v>
      </c>
      <c r="BQ4799" s="52" t="s">
        <v>3223</v>
      </c>
      <c r="BR4799" s="52" t="s">
        <v>9081</v>
      </c>
      <c r="BX4799" s="52" t="s">
        <v>9751</v>
      </c>
      <c r="BY4799" s="52" t="s">
        <v>3223</v>
      </c>
      <c r="BZ4799" s="52" t="s">
        <v>9081</v>
      </c>
    </row>
    <row r="4800" spans="54:78" x14ac:dyDescent="0.3">
      <c r="BB4800" s="105" t="e">
        <f>VLOOKUP(C4800,#REF!, 2,FALSE)</f>
        <v>#REF!</v>
      </c>
      <c r="BP4800" s="52" t="s">
        <v>9752</v>
      </c>
      <c r="BQ4800" s="52" t="s">
        <v>3223</v>
      </c>
      <c r="BR4800" s="52" t="s">
        <v>3769</v>
      </c>
      <c r="BX4800" s="52" t="s">
        <v>9752</v>
      </c>
      <c r="BY4800" s="52" t="s">
        <v>3223</v>
      </c>
      <c r="BZ4800" s="52" t="s">
        <v>3769</v>
      </c>
    </row>
    <row r="4801" spans="54:78" x14ac:dyDescent="0.3">
      <c r="BB4801" s="105" t="e">
        <f>VLOOKUP(C4801,#REF!, 2,FALSE)</f>
        <v>#REF!</v>
      </c>
      <c r="BP4801" s="52" t="s">
        <v>9753</v>
      </c>
      <c r="BQ4801" s="52" t="s">
        <v>3019</v>
      </c>
      <c r="BR4801" s="52" t="s">
        <v>6108</v>
      </c>
      <c r="BX4801" s="52" t="s">
        <v>9753</v>
      </c>
      <c r="BY4801" s="52" t="s">
        <v>3019</v>
      </c>
      <c r="BZ4801" s="52" t="s">
        <v>6108</v>
      </c>
    </row>
    <row r="4802" spans="54:78" x14ac:dyDescent="0.3">
      <c r="BB4802" s="105" t="e">
        <f>VLOOKUP(C4802,#REF!, 2,FALSE)</f>
        <v>#REF!</v>
      </c>
      <c r="BP4802" s="52" t="s">
        <v>1728</v>
      </c>
      <c r="BQ4802" s="52" t="s">
        <v>3223</v>
      </c>
      <c r="BR4802" s="52" t="s">
        <v>3076</v>
      </c>
      <c r="BX4802" s="52" t="s">
        <v>1728</v>
      </c>
      <c r="BY4802" s="52" t="s">
        <v>3223</v>
      </c>
      <c r="BZ4802" s="52" t="s">
        <v>3076</v>
      </c>
    </row>
    <row r="4803" spans="54:78" x14ac:dyDescent="0.3">
      <c r="BB4803" s="105" t="e">
        <f>VLOOKUP(C4803,#REF!, 2,FALSE)</f>
        <v>#REF!</v>
      </c>
      <c r="BP4803" s="52" t="s">
        <v>9754</v>
      </c>
      <c r="BQ4803" s="52" t="s">
        <v>1350</v>
      </c>
      <c r="BR4803" s="52" t="s">
        <v>2993</v>
      </c>
      <c r="BX4803" s="52" t="s">
        <v>9754</v>
      </c>
      <c r="BY4803" s="52" t="s">
        <v>1350</v>
      </c>
      <c r="BZ4803" s="52" t="s">
        <v>2993</v>
      </c>
    </row>
    <row r="4804" spans="54:78" x14ac:dyDescent="0.3">
      <c r="BB4804" s="105" t="e">
        <f>VLOOKUP(C4804,#REF!, 2,FALSE)</f>
        <v>#REF!</v>
      </c>
      <c r="BP4804" s="52" t="s">
        <v>1729</v>
      </c>
      <c r="BQ4804" s="52" t="s">
        <v>3223</v>
      </c>
      <c r="BR4804" s="52" t="s">
        <v>2940</v>
      </c>
      <c r="BX4804" s="52" t="s">
        <v>1729</v>
      </c>
      <c r="BY4804" s="52" t="s">
        <v>3223</v>
      </c>
      <c r="BZ4804" s="52" t="s">
        <v>2940</v>
      </c>
    </row>
    <row r="4805" spans="54:78" x14ac:dyDescent="0.3">
      <c r="BB4805" s="105" t="e">
        <f>VLOOKUP(C4805,#REF!, 2,FALSE)</f>
        <v>#REF!</v>
      </c>
      <c r="BP4805" s="52" t="s">
        <v>9755</v>
      </c>
      <c r="BQ4805" s="52" t="s">
        <v>636</v>
      </c>
      <c r="BR4805" s="52" t="s">
        <v>9756</v>
      </c>
      <c r="BX4805" s="52" t="s">
        <v>9755</v>
      </c>
      <c r="BY4805" s="52" t="s">
        <v>636</v>
      </c>
      <c r="BZ4805" s="52" t="s">
        <v>9756</v>
      </c>
    </row>
    <row r="4806" spans="54:78" x14ac:dyDescent="0.3">
      <c r="BB4806" s="105" t="e">
        <f>VLOOKUP(C4806,#REF!, 2,FALSE)</f>
        <v>#REF!</v>
      </c>
      <c r="BP4806" s="52" t="s">
        <v>9757</v>
      </c>
      <c r="BQ4806" s="52" t="s">
        <v>3276</v>
      </c>
      <c r="BR4806" s="52" t="s">
        <v>9758</v>
      </c>
      <c r="BX4806" s="52" t="s">
        <v>9757</v>
      </c>
      <c r="BY4806" s="52" t="s">
        <v>3276</v>
      </c>
      <c r="BZ4806" s="52" t="s">
        <v>9758</v>
      </c>
    </row>
    <row r="4807" spans="54:78" x14ac:dyDescent="0.3">
      <c r="BB4807" s="105" t="e">
        <f>VLOOKUP(C4807,#REF!, 2,FALSE)</f>
        <v>#REF!</v>
      </c>
      <c r="BP4807" s="52" t="s">
        <v>580</v>
      </c>
      <c r="BQ4807" s="52" t="s">
        <v>3223</v>
      </c>
      <c r="BR4807" s="52" t="s">
        <v>6921</v>
      </c>
      <c r="BX4807" s="52" t="s">
        <v>580</v>
      </c>
      <c r="BY4807" s="52" t="s">
        <v>3223</v>
      </c>
      <c r="BZ4807" s="52" t="s">
        <v>6921</v>
      </c>
    </row>
    <row r="4808" spans="54:78" x14ac:dyDescent="0.3">
      <c r="BB4808" s="105" t="e">
        <f>VLOOKUP(C4808,#REF!, 2,FALSE)</f>
        <v>#REF!</v>
      </c>
      <c r="BP4808" s="52" t="s">
        <v>9759</v>
      </c>
      <c r="BQ4808" s="52" t="s">
        <v>3059</v>
      </c>
      <c r="BR4808" s="52" t="s">
        <v>2230</v>
      </c>
      <c r="BX4808" s="52" t="s">
        <v>9759</v>
      </c>
      <c r="BY4808" s="52" t="s">
        <v>3059</v>
      </c>
      <c r="BZ4808" s="52" t="s">
        <v>2230</v>
      </c>
    </row>
    <row r="4809" spans="54:78" x14ac:dyDescent="0.3">
      <c r="BB4809" s="105" t="e">
        <f>VLOOKUP(C4809,#REF!, 2,FALSE)</f>
        <v>#REF!</v>
      </c>
      <c r="BP4809" s="52" t="s">
        <v>9760</v>
      </c>
      <c r="BQ4809" s="52" t="s">
        <v>668</v>
      </c>
      <c r="BR4809" s="52" t="s">
        <v>9761</v>
      </c>
      <c r="BX4809" s="52" t="s">
        <v>9760</v>
      </c>
      <c r="BY4809" s="52" t="s">
        <v>668</v>
      </c>
      <c r="BZ4809" s="52" t="s">
        <v>9761</v>
      </c>
    </row>
    <row r="4810" spans="54:78" x14ac:dyDescent="0.3">
      <c r="BB4810" s="105" t="e">
        <f>VLOOKUP(C4810,#REF!, 2,FALSE)</f>
        <v>#REF!</v>
      </c>
      <c r="BP4810" s="52" t="s">
        <v>9762</v>
      </c>
      <c r="BQ4810" s="52" t="s">
        <v>668</v>
      </c>
      <c r="BR4810" s="52" t="s">
        <v>9763</v>
      </c>
      <c r="BX4810" s="52" t="s">
        <v>9762</v>
      </c>
      <c r="BY4810" s="52" t="s">
        <v>668</v>
      </c>
      <c r="BZ4810" s="52" t="s">
        <v>9763</v>
      </c>
    </row>
    <row r="4811" spans="54:78" x14ac:dyDescent="0.3">
      <c r="BB4811" s="105" t="e">
        <f>VLOOKUP(C4811,#REF!, 2,FALSE)</f>
        <v>#REF!</v>
      </c>
      <c r="BP4811" s="52" t="s">
        <v>9764</v>
      </c>
      <c r="BQ4811" s="52" t="s">
        <v>661</v>
      </c>
      <c r="BR4811" s="52" t="s">
        <v>3493</v>
      </c>
      <c r="BX4811" s="52" t="s">
        <v>9764</v>
      </c>
      <c r="BY4811" s="52" t="s">
        <v>661</v>
      </c>
      <c r="BZ4811" s="52" t="s">
        <v>3493</v>
      </c>
    </row>
    <row r="4812" spans="54:78" x14ac:dyDescent="0.3">
      <c r="BB4812" s="105" t="e">
        <f>VLOOKUP(C4812,#REF!, 2,FALSE)</f>
        <v>#REF!</v>
      </c>
      <c r="BP4812" s="52" t="s">
        <v>9765</v>
      </c>
      <c r="BQ4812" s="52" t="s">
        <v>1350</v>
      </c>
      <c r="BR4812" s="52" t="s">
        <v>2663</v>
      </c>
      <c r="BX4812" s="52" t="s">
        <v>9765</v>
      </c>
      <c r="BY4812" s="52" t="s">
        <v>1350</v>
      </c>
      <c r="BZ4812" s="52" t="s">
        <v>2663</v>
      </c>
    </row>
    <row r="4813" spans="54:78" x14ac:dyDescent="0.3">
      <c r="BB4813" s="105" t="e">
        <f>VLOOKUP(C4813,#REF!, 2,FALSE)</f>
        <v>#REF!</v>
      </c>
      <c r="BP4813" s="52" t="s">
        <v>9766</v>
      </c>
      <c r="BQ4813" s="52" t="s">
        <v>1078</v>
      </c>
      <c r="BR4813" s="52" t="s">
        <v>9767</v>
      </c>
      <c r="BX4813" s="52" t="s">
        <v>9766</v>
      </c>
      <c r="BY4813" s="52" t="s">
        <v>1078</v>
      </c>
      <c r="BZ4813" s="52" t="s">
        <v>9767</v>
      </c>
    </row>
    <row r="4814" spans="54:78" x14ac:dyDescent="0.3">
      <c r="BB4814" s="105" t="e">
        <f>VLOOKUP(C4814,#REF!, 2,FALSE)</f>
        <v>#REF!</v>
      </c>
      <c r="BP4814" s="52" t="s">
        <v>9768</v>
      </c>
      <c r="BQ4814" s="52" t="s">
        <v>618</v>
      </c>
      <c r="BR4814" s="52" t="s">
        <v>7443</v>
      </c>
      <c r="BX4814" s="52" t="s">
        <v>9768</v>
      </c>
      <c r="BY4814" s="52" t="s">
        <v>618</v>
      </c>
      <c r="BZ4814" s="52" t="s">
        <v>7443</v>
      </c>
    </row>
    <row r="4815" spans="54:78" x14ac:dyDescent="0.3">
      <c r="BB4815" s="105" t="e">
        <f>VLOOKUP(C4815,#REF!, 2,FALSE)</f>
        <v>#REF!</v>
      </c>
      <c r="BP4815" s="52" t="s">
        <v>9769</v>
      </c>
      <c r="BQ4815" s="52" t="s">
        <v>1350</v>
      </c>
      <c r="BR4815" s="52" t="s">
        <v>9770</v>
      </c>
      <c r="BX4815" s="52" t="s">
        <v>9769</v>
      </c>
      <c r="BY4815" s="52" t="s">
        <v>1350</v>
      </c>
      <c r="BZ4815" s="52" t="s">
        <v>9770</v>
      </c>
    </row>
    <row r="4816" spans="54:78" x14ac:dyDescent="0.3">
      <c r="BB4816" s="105" t="e">
        <f>VLOOKUP(C4816,#REF!, 2,FALSE)</f>
        <v>#REF!</v>
      </c>
      <c r="BP4816" s="52" t="s">
        <v>9771</v>
      </c>
      <c r="BQ4816" s="52" t="s">
        <v>783</v>
      </c>
      <c r="BR4816" s="52" t="s">
        <v>9772</v>
      </c>
      <c r="BX4816" s="52" t="s">
        <v>9771</v>
      </c>
      <c r="BY4816" s="52" t="s">
        <v>783</v>
      </c>
      <c r="BZ4816" s="52" t="s">
        <v>9772</v>
      </c>
    </row>
    <row r="4817" spans="54:78" x14ac:dyDescent="0.3">
      <c r="BB4817" s="105" t="e">
        <f>VLOOKUP(C4817,#REF!, 2,FALSE)</f>
        <v>#REF!</v>
      </c>
      <c r="BP4817" s="52" t="s">
        <v>1730</v>
      </c>
      <c r="BQ4817" s="52" t="s">
        <v>3223</v>
      </c>
      <c r="BR4817" s="52" t="s">
        <v>1271</v>
      </c>
      <c r="BX4817" s="52" t="s">
        <v>1730</v>
      </c>
      <c r="BY4817" s="52" t="s">
        <v>3223</v>
      </c>
      <c r="BZ4817" s="52" t="s">
        <v>1271</v>
      </c>
    </row>
    <row r="4818" spans="54:78" x14ac:dyDescent="0.3">
      <c r="BB4818" s="105" t="e">
        <f>VLOOKUP(C4818,#REF!, 2,FALSE)</f>
        <v>#REF!</v>
      </c>
      <c r="BP4818" s="52" t="s">
        <v>9773</v>
      </c>
      <c r="BQ4818" s="52" t="s">
        <v>2993</v>
      </c>
      <c r="BR4818" s="52" t="s">
        <v>2993</v>
      </c>
      <c r="BX4818" s="52" t="s">
        <v>9773</v>
      </c>
      <c r="BY4818" s="52" t="s">
        <v>2993</v>
      </c>
      <c r="BZ4818" s="52" t="s">
        <v>2993</v>
      </c>
    </row>
    <row r="4819" spans="54:78" x14ac:dyDescent="0.3">
      <c r="BB4819" s="105" t="e">
        <f>VLOOKUP(C4819,#REF!, 2,FALSE)</f>
        <v>#REF!</v>
      </c>
      <c r="BP4819" s="52" t="s">
        <v>9774</v>
      </c>
      <c r="BQ4819" s="52" t="s">
        <v>1453</v>
      </c>
      <c r="BR4819" s="52" t="s">
        <v>9775</v>
      </c>
      <c r="BX4819" s="52" t="s">
        <v>9774</v>
      </c>
      <c r="BY4819" s="52" t="s">
        <v>1453</v>
      </c>
      <c r="BZ4819" s="52" t="s">
        <v>9775</v>
      </c>
    </row>
    <row r="4820" spans="54:78" x14ac:dyDescent="0.3">
      <c r="BB4820" s="105" t="e">
        <f>VLOOKUP(C4820,#REF!, 2,FALSE)</f>
        <v>#REF!</v>
      </c>
      <c r="BP4820" s="52" t="s">
        <v>9776</v>
      </c>
      <c r="BQ4820" s="52" t="s">
        <v>948</v>
      </c>
      <c r="BR4820" s="52" t="s">
        <v>778</v>
      </c>
      <c r="BX4820" s="52" t="s">
        <v>9776</v>
      </c>
      <c r="BY4820" s="52" t="s">
        <v>948</v>
      </c>
      <c r="BZ4820" s="52" t="s">
        <v>778</v>
      </c>
    </row>
    <row r="4821" spans="54:78" x14ac:dyDescent="0.3">
      <c r="BB4821" s="105" t="e">
        <f>VLOOKUP(C4821,#REF!, 2,FALSE)</f>
        <v>#REF!</v>
      </c>
      <c r="BP4821" s="52" t="s">
        <v>9777</v>
      </c>
      <c r="BQ4821" s="52" t="s">
        <v>3223</v>
      </c>
      <c r="BR4821" s="52" t="s">
        <v>9778</v>
      </c>
      <c r="BX4821" s="52" t="s">
        <v>9777</v>
      </c>
      <c r="BY4821" s="52" t="s">
        <v>3223</v>
      </c>
      <c r="BZ4821" s="52" t="s">
        <v>9778</v>
      </c>
    </row>
    <row r="4822" spans="54:78" x14ac:dyDescent="0.3">
      <c r="BB4822" s="105" t="e">
        <f>VLOOKUP(C4822,#REF!, 2,FALSE)</f>
        <v>#REF!</v>
      </c>
      <c r="BP4822" s="52" t="s">
        <v>9779</v>
      </c>
      <c r="BQ4822" s="52" t="s">
        <v>636</v>
      </c>
      <c r="BR4822" s="52" t="s">
        <v>1607</v>
      </c>
      <c r="BX4822" s="52" t="s">
        <v>9779</v>
      </c>
      <c r="BY4822" s="52" t="s">
        <v>636</v>
      </c>
      <c r="BZ4822" s="52" t="s">
        <v>1607</v>
      </c>
    </row>
    <row r="4823" spans="54:78" x14ac:dyDescent="0.3">
      <c r="BB4823" s="105" t="e">
        <f>VLOOKUP(C4823,#REF!, 2,FALSE)</f>
        <v>#REF!</v>
      </c>
      <c r="BP4823" s="52" t="s">
        <v>9781</v>
      </c>
      <c r="BQ4823" s="52" t="s">
        <v>1350</v>
      </c>
      <c r="BR4823" s="52" t="s">
        <v>8070</v>
      </c>
      <c r="BX4823" s="52" t="s">
        <v>9781</v>
      </c>
      <c r="BY4823" s="52" t="s">
        <v>1350</v>
      </c>
      <c r="BZ4823" s="52" t="s">
        <v>8070</v>
      </c>
    </row>
    <row r="4824" spans="54:78" x14ac:dyDescent="0.3">
      <c r="BB4824" s="105" t="e">
        <f>VLOOKUP(C4824,#REF!, 2,FALSE)</f>
        <v>#REF!</v>
      </c>
      <c r="BP4824" s="52" t="s">
        <v>9782</v>
      </c>
      <c r="BQ4824" s="52" t="s">
        <v>645</v>
      </c>
      <c r="BR4824" s="52" t="s">
        <v>6173</v>
      </c>
      <c r="BX4824" s="52" t="s">
        <v>9782</v>
      </c>
      <c r="BY4824" s="52" t="s">
        <v>645</v>
      </c>
      <c r="BZ4824" s="52" t="s">
        <v>6173</v>
      </c>
    </row>
    <row r="4825" spans="54:78" x14ac:dyDescent="0.3">
      <c r="BB4825" s="105" t="e">
        <f>VLOOKUP(C4825,#REF!, 2,FALSE)</f>
        <v>#REF!</v>
      </c>
      <c r="BP4825" s="52" t="s">
        <v>9783</v>
      </c>
      <c r="BQ4825" s="52" t="s">
        <v>636</v>
      </c>
      <c r="BR4825" s="52" t="s">
        <v>2936</v>
      </c>
      <c r="BX4825" s="52" t="s">
        <v>9783</v>
      </c>
      <c r="BY4825" s="52" t="s">
        <v>636</v>
      </c>
      <c r="BZ4825" s="52" t="s">
        <v>2936</v>
      </c>
    </row>
    <row r="4826" spans="54:78" x14ac:dyDescent="0.3">
      <c r="BB4826" s="105" t="e">
        <f>VLOOKUP(C4826,#REF!, 2,FALSE)</f>
        <v>#REF!</v>
      </c>
      <c r="BP4826" s="52" t="s">
        <v>1731</v>
      </c>
      <c r="BQ4826" s="52" t="s">
        <v>3059</v>
      </c>
      <c r="BR4826" s="52" t="s">
        <v>778</v>
      </c>
      <c r="BX4826" s="52" t="s">
        <v>1731</v>
      </c>
      <c r="BY4826" s="52" t="s">
        <v>3059</v>
      </c>
      <c r="BZ4826" s="52" t="s">
        <v>778</v>
      </c>
    </row>
    <row r="4827" spans="54:78" x14ac:dyDescent="0.3">
      <c r="BB4827" s="105" t="e">
        <f>VLOOKUP(C4827,#REF!, 2,FALSE)</f>
        <v>#REF!</v>
      </c>
      <c r="BP4827" s="52" t="s">
        <v>9785</v>
      </c>
      <c r="BQ4827" s="52" t="s">
        <v>3099</v>
      </c>
      <c r="BR4827" s="52" t="s">
        <v>3581</v>
      </c>
      <c r="BX4827" s="52" t="s">
        <v>9785</v>
      </c>
      <c r="BY4827" s="52" t="s">
        <v>3099</v>
      </c>
      <c r="BZ4827" s="52" t="s">
        <v>3581</v>
      </c>
    </row>
    <row r="4828" spans="54:78" x14ac:dyDescent="0.3">
      <c r="BB4828" s="105" t="e">
        <f>VLOOKUP(C4828,#REF!, 2,FALSE)</f>
        <v>#REF!</v>
      </c>
      <c r="BP4828" s="52" t="s">
        <v>9786</v>
      </c>
      <c r="BQ4828" s="52" t="s">
        <v>3103</v>
      </c>
      <c r="BR4828" s="52" t="s">
        <v>3737</v>
      </c>
      <c r="BX4828" s="52" t="s">
        <v>9786</v>
      </c>
      <c r="BY4828" s="52" t="s">
        <v>3103</v>
      </c>
      <c r="BZ4828" s="52" t="s">
        <v>3737</v>
      </c>
    </row>
    <row r="4829" spans="54:78" x14ac:dyDescent="0.3">
      <c r="BB4829" s="105" t="e">
        <f>VLOOKUP(C4829,#REF!, 2,FALSE)</f>
        <v>#REF!</v>
      </c>
      <c r="BP4829" s="52" t="s">
        <v>9787</v>
      </c>
      <c r="BQ4829" s="52" t="s">
        <v>870</v>
      </c>
      <c r="BR4829" s="52" t="s">
        <v>4456</v>
      </c>
      <c r="BX4829" s="52" t="s">
        <v>9787</v>
      </c>
      <c r="BY4829" s="52" t="s">
        <v>870</v>
      </c>
      <c r="BZ4829" s="52" t="s">
        <v>4456</v>
      </c>
    </row>
    <row r="4830" spans="54:78" x14ac:dyDescent="0.3">
      <c r="BB4830" s="105" t="e">
        <f>VLOOKUP(C4830,#REF!, 2,FALSE)</f>
        <v>#REF!</v>
      </c>
      <c r="BP4830" s="52" t="s">
        <v>9788</v>
      </c>
      <c r="BQ4830" s="52" t="s">
        <v>3019</v>
      </c>
      <c r="BR4830" s="52" t="s">
        <v>9789</v>
      </c>
      <c r="BX4830" s="52" t="s">
        <v>9788</v>
      </c>
      <c r="BY4830" s="52" t="s">
        <v>3019</v>
      </c>
      <c r="BZ4830" s="52" t="s">
        <v>9789</v>
      </c>
    </row>
    <row r="4831" spans="54:78" x14ac:dyDescent="0.3">
      <c r="BB4831" s="105" t="e">
        <f>VLOOKUP(C4831,#REF!, 2,FALSE)</f>
        <v>#REF!</v>
      </c>
      <c r="BP4831" s="52" t="s">
        <v>9790</v>
      </c>
      <c r="BQ4831" s="52" t="s">
        <v>1350</v>
      </c>
      <c r="BR4831" s="52" t="s">
        <v>9791</v>
      </c>
      <c r="BX4831" s="52" t="s">
        <v>9790</v>
      </c>
      <c r="BY4831" s="52" t="s">
        <v>1350</v>
      </c>
      <c r="BZ4831" s="52" t="s">
        <v>9791</v>
      </c>
    </row>
    <row r="4832" spans="54:78" x14ac:dyDescent="0.3">
      <c r="BB4832" s="105" t="e">
        <f>VLOOKUP(C4832,#REF!, 2,FALSE)</f>
        <v>#REF!</v>
      </c>
      <c r="BP4832" s="52" t="s">
        <v>9792</v>
      </c>
      <c r="BQ4832" s="52" t="s">
        <v>17035</v>
      </c>
      <c r="BR4832" s="52" t="s">
        <v>9793</v>
      </c>
      <c r="BX4832" s="52" t="s">
        <v>9792</v>
      </c>
      <c r="BY4832" s="52" t="s">
        <v>17035</v>
      </c>
      <c r="BZ4832" s="52" t="s">
        <v>9793</v>
      </c>
    </row>
    <row r="4833" spans="54:78" x14ac:dyDescent="0.3">
      <c r="BB4833" s="105" t="e">
        <f>VLOOKUP(C4833,#REF!, 2,FALSE)</f>
        <v>#REF!</v>
      </c>
      <c r="BP4833" s="52" t="s">
        <v>1732</v>
      </c>
      <c r="BQ4833" s="52" t="s">
        <v>1350</v>
      </c>
      <c r="BR4833" s="52" t="s">
        <v>9794</v>
      </c>
      <c r="BX4833" s="52" t="s">
        <v>1732</v>
      </c>
      <c r="BY4833" s="52" t="s">
        <v>1350</v>
      </c>
      <c r="BZ4833" s="52" t="s">
        <v>9794</v>
      </c>
    </row>
    <row r="4834" spans="54:78" x14ac:dyDescent="0.3">
      <c r="BB4834" s="105" t="e">
        <f>VLOOKUP(C4834,#REF!, 2,FALSE)</f>
        <v>#REF!</v>
      </c>
      <c r="BP4834" s="52" t="s">
        <v>9795</v>
      </c>
      <c r="BQ4834" s="52" t="s">
        <v>3276</v>
      </c>
      <c r="BR4834" s="52" t="s">
        <v>2993</v>
      </c>
      <c r="BX4834" s="52" t="s">
        <v>9795</v>
      </c>
      <c r="BY4834" s="52" t="s">
        <v>3276</v>
      </c>
      <c r="BZ4834" s="52" t="s">
        <v>2993</v>
      </c>
    </row>
    <row r="4835" spans="54:78" x14ac:dyDescent="0.3">
      <c r="BB4835" s="105" t="e">
        <f>VLOOKUP(C4835,#REF!, 2,FALSE)</f>
        <v>#REF!</v>
      </c>
      <c r="BP4835" s="52" t="s">
        <v>9796</v>
      </c>
      <c r="BQ4835" s="52" t="s">
        <v>786</v>
      </c>
      <c r="BR4835" s="52" t="s">
        <v>2077</v>
      </c>
      <c r="BX4835" s="52" t="s">
        <v>9796</v>
      </c>
      <c r="BY4835" s="52" t="s">
        <v>786</v>
      </c>
      <c r="BZ4835" s="52" t="s">
        <v>2077</v>
      </c>
    </row>
    <row r="4836" spans="54:78" x14ac:dyDescent="0.3">
      <c r="BB4836" s="105" t="e">
        <f>VLOOKUP(C4836,#REF!, 2,FALSE)</f>
        <v>#REF!</v>
      </c>
      <c r="BP4836" s="52" t="s">
        <v>9797</v>
      </c>
      <c r="BQ4836" s="52" t="s">
        <v>795</v>
      </c>
      <c r="BR4836" s="52" t="s">
        <v>3911</v>
      </c>
      <c r="BX4836" s="52" t="s">
        <v>9797</v>
      </c>
      <c r="BY4836" s="52" t="s">
        <v>795</v>
      </c>
      <c r="BZ4836" s="52" t="s">
        <v>3911</v>
      </c>
    </row>
    <row r="4837" spans="54:78" x14ac:dyDescent="0.3">
      <c r="BB4837" s="105" t="e">
        <f>VLOOKUP(C4837,#REF!, 2,FALSE)</f>
        <v>#REF!</v>
      </c>
      <c r="BP4837" s="52" t="s">
        <v>9798</v>
      </c>
      <c r="BQ4837" s="52" t="s">
        <v>3223</v>
      </c>
      <c r="BR4837" s="52" t="s">
        <v>9799</v>
      </c>
      <c r="BX4837" s="52" t="s">
        <v>9798</v>
      </c>
      <c r="BY4837" s="52" t="s">
        <v>3223</v>
      </c>
      <c r="BZ4837" s="52" t="s">
        <v>9799</v>
      </c>
    </row>
    <row r="4838" spans="54:78" x14ac:dyDescent="0.3">
      <c r="BB4838" s="105" t="e">
        <f>VLOOKUP(C4838,#REF!, 2,FALSE)</f>
        <v>#REF!</v>
      </c>
      <c r="BP4838" s="52" t="s">
        <v>9800</v>
      </c>
      <c r="BQ4838" s="52" t="s">
        <v>3276</v>
      </c>
      <c r="BR4838" s="52" t="s">
        <v>5916</v>
      </c>
      <c r="BX4838" s="52" t="s">
        <v>9800</v>
      </c>
      <c r="BY4838" s="52" t="s">
        <v>3276</v>
      </c>
      <c r="BZ4838" s="52" t="s">
        <v>5916</v>
      </c>
    </row>
    <row r="4839" spans="54:78" x14ac:dyDescent="0.3">
      <c r="BB4839" s="105" t="e">
        <f>VLOOKUP(C4839,#REF!, 2,FALSE)</f>
        <v>#REF!</v>
      </c>
      <c r="BP4839" s="52" t="s">
        <v>9802</v>
      </c>
      <c r="BQ4839" s="52" t="s">
        <v>870</v>
      </c>
      <c r="BR4839" s="52" t="s">
        <v>9803</v>
      </c>
      <c r="BX4839" s="52" t="s">
        <v>9802</v>
      </c>
      <c r="BY4839" s="52" t="s">
        <v>870</v>
      </c>
      <c r="BZ4839" s="52" t="s">
        <v>9803</v>
      </c>
    </row>
    <row r="4840" spans="54:78" x14ac:dyDescent="0.3">
      <c r="BB4840" s="105" t="e">
        <f>VLOOKUP(C4840,#REF!, 2,FALSE)</f>
        <v>#REF!</v>
      </c>
      <c r="BP4840" s="52" t="s">
        <v>9804</v>
      </c>
      <c r="BQ4840" s="52" t="s">
        <v>860</v>
      </c>
      <c r="BR4840" s="52" t="s">
        <v>6008</v>
      </c>
      <c r="BX4840" s="52" t="s">
        <v>9804</v>
      </c>
      <c r="BY4840" s="52" t="s">
        <v>860</v>
      </c>
      <c r="BZ4840" s="52" t="s">
        <v>6008</v>
      </c>
    </row>
    <row r="4841" spans="54:78" x14ac:dyDescent="0.3">
      <c r="BB4841" s="105" t="e">
        <f>VLOOKUP(C4841,#REF!, 2,FALSE)</f>
        <v>#REF!</v>
      </c>
      <c r="BP4841" s="52" t="s">
        <v>9805</v>
      </c>
      <c r="BQ4841" s="52" t="s">
        <v>945</v>
      </c>
      <c r="BR4841" s="52" t="s">
        <v>9806</v>
      </c>
      <c r="BX4841" s="52" t="s">
        <v>9805</v>
      </c>
      <c r="BY4841" s="52" t="s">
        <v>945</v>
      </c>
      <c r="BZ4841" s="52" t="s">
        <v>9806</v>
      </c>
    </row>
    <row r="4842" spans="54:78" x14ac:dyDescent="0.3">
      <c r="BB4842" s="105" t="e">
        <f>VLOOKUP(C4842,#REF!, 2,FALSE)</f>
        <v>#REF!</v>
      </c>
      <c r="BP4842" s="52" t="s">
        <v>9807</v>
      </c>
      <c r="BQ4842" s="52" t="s">
        <v>3223</v>
      </c>
      <c r="BR4842" s="52" t="s">
        <v>8281</v>
      </c>
      <c r="BX4842" s="52" t="s">
        <v>9807</v>
      </c>
      <c r="BY4842" s="52" t="s">
        <v>3223</v>
      </c>
      <c r="BZ4842" s="52" t="s">
        <v>8281</v>
      </c>
    </row>
    <row r="4843" spans="54:78" x14ac:dyDescent="0.3">
      <c r="BB4843" s="105" t="e">
        <f>VLOOKUP(C4843,#REF!, 2,FALSE)</f>
        <v>#REF!</v>
      </c>
      <c r="BP4843" s="52" t="s">
        <v>9808</v>
      </c>
      <c r="BQ4843" s="52" t="s">
        <v>3059</v>
      </c>
      <c r="BR4843" s="52" t="s">
        <v>2993</v>
      </c>
      <c r="BX4843" s="52" t="s">
        <v>9808</v>
      </c>
      <c r="BY4843" s="52" t="s">
        <v>3059</v>
      </c>
      <c r="BZ4843" s="52" t="s">
        <v>2993</v>
      </c>
    </row>
    <row r="4844" spans="54:78" x14ac:dyDescent="0.3">
      <c r="BB4844" s="105" t="e">
        <f>VLOOKUP(C4844,#REF!, 2,FALSE)</f>
        <v>#REF!</v>
      </c>
      <c r="BP4844" s="52" t="s">
        <v>9810</v>
      </c>
      <c r="BQ4844" s="52" t="s">
        <v>805</v>
      </c>
      <c r="BR4844" s="52" t="s">
        <v>8524</v>
      </c>
      <c r="BX4844" s="52" t="s">
        <v>9810</v>
      </c>
      <c r="BY4844" s="52" t="s">
        <v>805</v>
      </c>
      <c r="BZ4844" s="52" t="s">
        <v>8524</v>
      </c>
    </row>
    <row r="4845" spans="54:78" x14ac:dyDescent="0.3">
      <c r="BB4845" s="105" t="e">
        <f>VLOOKUP(C4845,#REF!, 2,FALSE)</f>
        <v>#REF!</v>
      </c>
      <c r="BP4845" s="52" t="s">
        <v>9811</v>
      </c>
      <c r="BQ4845" s="52" t="s">
        <v>3059</v>
      </c>
      <c r="BR4845" s="52" t="s">
        <v>9812</v>
      </c>
      <c r="BX4845" s="52" t="s">
        <v>9811</v>
      </c>
      <c r="BY4845" s="52" t="s">
        <v>3059</v>
      </c>
      <c r="BZ4845" s="52" t="s">
        <v>9812</v>
      </c>
    </row>
    <row r="4846" spans="54:78" x14ac:dyDescent="0.3">
      <c r="BB4846" s="105" t="e">
        <f>VLOOKUP(C4846,#REF!, 2,FALSE)</f>
        <v>#REF!</v>
      </c>
      <c r="BP4846" s="52" t="s">
        <v>1733</v>
      </c>
      <c r="BQ4846" s="52" t="s">
        <v>2993</v>
      </c>
      <c r="BR4846" s="52" t="s">
        <v>9813</v>
      </c>
      <c r="BX4846" s="52" t="s">
        <v>1733</v>
      </c>
      <c r="BY4846" s="52" t="s">
        <v>2993</v>
      </c>
      <c r="BZ4846" s="52" t="s">
        <v>9813</v>
      </c>
    </row>
    <row r="4847" spans="54:78" x14ac:dyDescent="0.3">
      <c r="BB4847" s="105" t="e">
        <f>VLOOKUP(C4847,#REF!, 2,FALSE)</f>
        <v>#REF!</v>
      </c>
      <c r="BP4847" s="52" t="s">
        <v>9814</v>
      </c>
      <c r="BQ4847" s="52" t="s">
        <v>3059</v>
      </c>
      <c r="BR4847" s="52" t="s">
        <v>2714</v>
      </c>
      <c r="BX4847" s="52" t="s">
        <v>9814</v>
      </c>
      <c r="BY4847" s="52" t="s">
        <v>3059</v>
      </c>
      <c r="BZ4847" s="52" t="s">
        <v>2714</v>
      </c>
    </row>
    <row r="4848" spans="54:78" x14ac:dyDescent="0.3">
      <c r="BB4848" s="105" t="e">
        <f>VLOOKUP(C4848,#REF!, 2,FALSE)</f>
        <v>#REF!</v>
      </c>
      <c r="BP4848" s="52" t="s">
        <v>9815</v>
      </c>
      <c r="BQ4848" s="52" t="s">
        <v>3276</v>
      </c>
      <c r="BR4848" s="52" t="s">
        <v>9816</v>
      </c>
      <c r="BX4848" s="52" t="s">
        <v>9815</v>
      </c>
      <c r="BY4848" s="52" t="s">
        <v>3276</v>
      </c>
      <c r="BZ4848" s="52" t="s">
        <v>9816</v>
      </c>
    </row>
    <row r="4849" spans="54:78" x14ac:dyDescent="0.3">
      <c r="BB4849" s="105" t="e">
        <f>VLOOKUP(C4849,#REF!, 2,FALSE)</f>
        <v>#REF!</v>
      </c>
      <c r="BP4849" s="52" t="s">
        <v>9817</v>
      </c>
      <c r="BQ4849" s="52" t="s">
        <v>3276</v>
      </c>
      <c r="BR4849" s="52" t="s">
        <v>3761</v>
      </c>
      <c r="BX4849" s="52" t="s">
        <v>9817</v>
      </c>
      <c r="BY4849" s="52" t="s">
        <v>3276</v>
      </c>
      <c r="BZ4849" s="52" t="s">
        <v>3761</v>
      </c>
    </row>
    <row r="4850" spans="54:78" x14ac:dyDescent="0.3">
      <c r="BB4850" s="105" t="e">
        <f>VLOOKUP(C4850,#REF!, 2,FALSE)</f>
        <v>#REF!</v>
      </c>
      <c r="BP4850" s="52" t="s">
        <v>1759</v>
      </c>
      <c r="BQ4850" s="52" t="s">
        <v>805</v>
      </c>
      <c r="BR4850" s="52" t="s">
        <v>4419</v>
      </c>
      <c r="BX4850" s="52" t="s">
        <v>1759</v>
      </c>
      <c r="BY4850" s="52" t="s">
        <v>805</v>
      </c>
      <c r="BZ4850" s="52" t="s">
        <v>4419</v>
      </c>
    </row>
    <row r="4851" spans="54:78" x14ac:dyDescent="0.3">
      <c r="BB4851" s="105" t="e">
        <f>VLOOKUP(C4851,#REF!, 2,FALSE)</f>
        <v>#REF!</v>
      </c>
      <c r="BP4851" s="52" t="s">
        <v>9818</v>
      </c>
      <c r="BQ4851" s="52" t="s">
        <v>3223</v>
      </c>
      <c r="BR4851" s="52" t="s">
        <v>5918</v>
      </c>
      <c r="BX4851" s="52" t="s">
        <v>9818</v>
      </c>
      <c r="BY4851" s="52" t="s">
        <v>3223</v>
      </c>
      <c r="BZ4851" s="52" t="s">
        <v>5918</v>
      </c>
    </row>
    <row r="4852" spans="54:78" x14ac:dyDescent="0.3">
      <c r="BB4852" s="105" t="e">
        <f>VLOOKUP(C4852,#REF!, 2,FALSE)</f>
        <v>#REF!</v>
      </c>
      <c r="BP4852" s="52" t="s">
        <v>9819</v>
      </c>
      <c r="BQ4852" s="52" t="s">
        <v>3223</v>
      </c>
      <c r="BR4852" s="52" t="s">
        <v>7353</v>
      </c>
      <c r="BX4852" s="52" t="s">
        <v>9819</v>
      </c>
      <c r="BY4852" s="52" t="s">
        <v>3223</v>
      </c>
      <c r="BZ4852" s="52" t="s">
        <v>7353</v>
      </c>
    </row>
    <row r="4853" spans="54:78" x14ac:dyDescent="0.3">
      <c r="BB4853" s="105" t="e">
        <f>VLOOKUP(C4853,#REF!, 2,FALSE)</f>
        <v>#REF!</v>
      </c>
      <c r="BP4853" s="52" t="s">
        <v>9820</v>
      </c>
      <c r="BQ4853" s="52" t="s">
        <v>3223</v>
      </c>
      <c r="BR4853" s="52" t="s">
        <v>8232</v>
      </c>
      <c r="BX4853" s="52" t="s">
        <v>9820</v>
      </c>
      <c r="BY4853" s="52" t="s">
        <v>3223</v>
      </c>
      <c r="BZ4853" s="52" t="s">
        <v>8232</v>
      </c>
    </row>
    <row r="4854" spans="54:78" x14ac:dyDescent="0.3">
      <c r="BB4854" s="105" t="e">
        <f>VLOOKUP(C4854,#REF!, 2,FALSE)</f>
        <v>#REF!</v>
      </c>
      <c r="BP4854" s="52" t="s">
        <v>9821</v>
      </c>
      <c r="BQ4854" s="52" t="s">
        <v>1350</v>
      </c>
      <c r="BR4854" s="52" t="s">
        <v>778</v>
      </c>
      <c r="BX4854" s="52" t="s">
        <v>9821</v>
      </c>
      <c r="BY4854" s="52" t="s">
        <v>1350</v>
      </c>
      <c r="BZ4854" s="52" t="s">
        <v>778</v>
      </c>
    </row>
    <row r="4855" spans="54:78" x14ac:dyDescent="0.3">
      <c r="BB4855" s="105" t="e">
        <f>VLOOKUP(C4855,#REF!, 2,FALSE)</f>
        <v>#REF!</v>
      </c>
      <c r="BP4855" s="52" t="s">
        <v>9822</v>
      </c>
      <c r="BQ4855" s="52" t="s">
        <v>669</v>
      </c>
      <c r="BR4855" s="52" t="s">
        <v>641</v>
      </c>
      <c r="BX4855" s="52" t="s">
        <v>9822</v>
      </c>
      <c r="BY4855" s="52" t="s">
        <v>669</v>
      </c>
      <c r="BZ4855" s="52" t="s">
        <v>641</v>
      </c>
    </row>
    <row r="4856" spans="54:78" x14ac:dyDescent="0.3">
      <c r="BB4856" s="105" t="e">
        <f>VLOOKUP(C4856,#REF!, 2,FALSE)</f>
        <v>#REF!</v>
      </c>
      <c r="BP4856" s="52" t="s">
        <v>1760</v>
      </c>
      <c r="BQ4856" s="52" t="s">
        <v>3223</v>
      </c>
      <c r="BR4856" s="52" t="s">
        <v>5343</v>
      </c>
      <c r="BX4856" s="52" t="s">
        <v>1760</v>
      </c>
      <c r="BY4856" s="52" t="s">
        <v>3223</v>
      </c>
      <c r="BZ4856" s="52" t="s">
        <v>5343</v>
      </c>
    </row>
    <row r="4857" spans="54:78" x14ac:dyDescent="0.3">
      <c r="BB4857" s="105" t="e">
        <f>VLOOKUP(C4857,#REF!, 2,FALSE)</f>
        <v>#REF!</v>
      </c>
      <c r="BP4857" s="52" t="s">
        <v>1761</v>
      </c>
      <c r="BQ4857" s="52" t="s">
        <v>3223</v>
      </c>
      <c r="BR4857" s="52" t="s">
        <v>7642</v>
      </c>
      <c r="BX4857" s="52" t="s">
        <v>1761</v>
      </c>
      <c r="BY4857" s="52" t="s">
        <v>3223</v>
      </c>
      <c r="BZ4857" s="52" t="s">
        <v>7642</v>
      </c>
    </row>
    <row r="4858" spans="54:78" x14ac:dyDescent="0.3">
      <c r="BB4858" s="105" t="e">
        <f>VLOOKUP(C4858,#REF!, 2,FALSE)</f>
        <v>#REF!</v>
      </c>
      <c r="BP4858" s="52" t="s">
        <v>9823</v>
      </c>
      <c r="BQ4858" s="52" t="s">
        <v>3019</v>
      </c>
      <c r="BR4858" s="52" t="s">
        <v>5152</v>
      </c>
      <c r="BX4858" s="52" t="s">
        <v>9823</v>
      </c>
      <c r="BY4858" s="52" t="s">
        <v>3019</v>
      </c>
      <c r="BZ4858" s="52" t="s">
        <v>5152</v>
      </c>
    </row>
    <row r="4859" spans="54:78" x14ac:dyDescent="0.3">
      <c r="BB4859" s="105" t="e">
        <f>VLOOKUP(C4859,#REF!, 2,FALSE)</f>
        <v>#REF!</v>
      </c>
      <c r="BP4859" s="52" t="s">
        <v>9825</v>
      </c>
      <c r="BQ4859" s="52" t="s">
        <v>3276</v>
      </c>
      <c r="BR4859" s="52" t="s">
        <v>2993</v>
      </c>
      <c r="BX4859" s="52" t="s">
        <v>9825</v>
      </c>
      <c r="BY4859" s="52" t="s">
        <v>3276</v>
      </c>
      <c r="BZ4859" s="52" t="s">
        <v>2993</v>
      </c>
    </row>
    <row r="4860" spans="54:78" x14ac:dyDescent="0.3">
      <c r="BB4860" s="105" t="e">
        <f>VLOOKUP(C4860,#REF!, 2,FALSE)</f>
        <v>#REF!</v>
      </c>
      <c r="BP4860" s="52" t="s">
        <v>9827</v>
      </c>
      <c r="BQ4860" s="52" t="s">
        <v>3016</v>
      </c>
      <c r="BR4860" s="52" t="s">
        <v>9828</v>
      </c>
      <c r="BX4860" s="52" t="s">
        <v>9827</v>
      </c>
      <c r="BY4860" s="52" t="s">
        <v>3016</v>
      </c>
      <c r="BZ4860" s="52" t="s">
        <v>9828</v>
      </c>
    </row>
    <row r="4861" spans="54:78" x14ac:dyDescent="0.3">
      <c r="BB4861" s="105" t="e">
        <f>VLOOKUP(C4861,#REF!, 2,FALSE)</f>
        <v>#REF!</v>
      </c>
      <c r="BP4861" s="52" t="s">
        <v>9829</v>
      </c>
      <c r="BQ4861" s="52" t="s">
        <v>870</v>
      </c>
      <c r="BR4861" s="52" t="s">
        <v>2127</v>
      </c>
      <c r="BX4861" s="52" t="s">
        <v>9829</v>
      </c>
      <c r="BY4861" s="52" t="s">
        <v>870</v>
      </c>
      <c r="BZ4861" s="52" t="s">
        <v>2127</v>
      </c>
    </row>
    <row r="4862" spans="54:78" x14ac:dyDescent="0.3">
      <c r="BB4862" s="105" t="e">
        <f>VLOOKUP(C4862,#REF!, 2,FALSE)</f>
        <v>#REF!</v>
      </c>
      <c r="BP4862" s="52" t="s">
        <v>9830</v>
      </c>
      <c r="BQ4862" s="52" t="s">
        <v>870</v>
      </c>
      <c r="BR4862" s="52" t="s">
        <v>9831</v>
      </c>
      <c r="BX4862" s="52" t="s">
        <v>9830</v>
      </c>
      <c r="BY4862" s="52" t="s">
        <v>870</v>
      </c>
      <c r="BZ4862" s="52" t="s">
        <v>9831</v>
      </c>
    </row>
    <row r="4863" spans="54:78" x14ac:dyDescent="0.3">
      <c r="BB4863" s="105" t="e">
        <f>VLOOKUP(C4863,#REF!, 2,FALSE)</f>
        <v>#REF!</v>
      </c>
      <c r="BP4863" s="52" t="s">
        <v>9832</v>
      </c>
      <c r="BQ4863" s="52" t="s">
        <v>701</v>
      </c>
      <c r="BR4863" s="52" t="s">
        <v>8580</v>
      </c>
      <c r="BX4863" s="52" t="s">
        <v>9832</v>
      </c>
      <c r="BY4863" s="52" t="s">
        <v>701</v>
      </c>
      <c r="BZ4863" s="52" t="s">
        <v>8580</v>
      </c>
    </row>
    <row r="4864" spans="54:78" x14ac:dyDescent="0.3">
      <c r="BB4864" s="105" t="e">
        <f>VLOOKUP(C4864,#REF!, 2,FALSE)</f>
        <v>#REF!</v>
      </c>
      <c r="BP4864" s="52" t="s">
        <v>9834</v>
      </c>
      <c r="BQ4864" s="52" t="s">
        <v>3223</v>
      </c>
      <c r="BR4864" s="52" t="s">
        <v>9533</v>
      </c>
      <c r="BX4864" s="52" t="s">
        <v>9834</v>
      </c>
      <c r="BY4864" s="52" t="s">
        <v>3223</v>
      </c>
      <c r="BZ4864" s="52" t="s">
        <v>9533</v>
      </c>
    </row>
    <row r="4865" spans="54:78" x14ac:dyDescent="0.3">
      <c r="BB4865" s="105" t="e">
        <f>VLOOKUP(C4865,#REF!, 2,FALSE)</f>
        <v>#REF!</v>
      </c>
      <c r="BP4865" s="52" t="s">
        <v>9835</v>
      </c>
      <c r="BQ4865" s="52" t="s">
        <v>722</v>
      </c>
      <c r="BR4865" s="52" t="s">
        <v>9836</v>
      </c>
      <c r="BX4865" s="52" t="s">
        <v>9835</v>
      </c>
      <c r="BY4865" s="52" t="s">
        <v>722</v>
      </c>
      <c r="BZ4865" s="52" t="s">
        <v>9836</v>
      </c>
    </row>
    <row r="4866" spans="54:78" x14ac:dyDescent="0.3">
      <c r="BB4866" s="105" t="e">
        <f>VLOOKUP(C4866,#REF!, 2,FALSE)</f>
        <v>#REF!</v>
      </c>
      <c r="BP4866" s="52" t="s">
        <v>9838</v>
      </c>
      <c r="BQ4866" s="52" t="s">
        <v>870</v>
      </c>
      <c r="BR4866" s="52" t="s">
        <v>9839</v>
      </c>
      <c r="BX4866" s="52" t="s">
        <v>9838</v>
      </c>
      <c r="BY4866" s="52" t="s">
        <v>870</v>
      </c>
      <c r="BZ4866" s="52" t="s">
        <v>9839</v>
      </c>
    </row>
    <row r="4867" spans="54:78" x14ac:dyDescent="0.3">
      <c r="BB4867" s="105" t="e">
        <f>VLOOKUP(C4867,#REF!, 2,FALSE)</f>
        <v>#REF!</v>
      </c>
      <c r="BP4867" s="52" t="s">
        <v>9840</v>
      </c>
      <c r="BQ4867" s="52" t="s">
        <v>673</v>
      </c>
      <c r="BR4867" s="52" t="s">
        <v>1812</v>
      </c>
      <c r="BX4867" s="52" t="s">
        <v>9840</v>
      </c>
      <c r="BY4867" s="52" t="s">
        <v>673</v>
      </c>
      <c r="BZ4867" s="52" t="s">
        <v>1812</v>
      </c>
    </row>
    <row r="4868" spans="54:78" x14ac:dyDescent="0.3">
      <c r="BB4868" s="105" t="e">
        <f>VLOOKUP(C4868,#REF!, 2,FALSE)</f>
        <v>#REF!</v>
      </c>
      <c r="BP4868" s="52" t="s">
        <v>9841</v>
      </c>
      <c r="BQ4868" s="52" t="s">
        <v>668</v>
      </c>
      <c r="BR4868" s="52" t="s">
        <v>6618</v>
      </c>
      <c r="BX4868" s="52" t="s">
        <v>9841</v>
      </c>
      <c r="BY4868" s="52" t="s">
        <v>668</v>
      </c>
      <c r="BZ4868" s="52" t="s">
        <v>6618</v>
      </c>
    </row>
    <row r="4869" spans="54:78" x14ac:dyDescent="0.3">
      <c r="BB4869" s="105" t="e">
        <f>VLOOKUP(C4869,#REF!, 2,FALSE)</f>
        <v>#REF!</v>
      </c>
      <c r="BP4869" s="52" t="s">
        <v>9842</v>
      </c>
      <c r="BQ4869" s="52" t="s">
        <v>17035</v>
      </c>
      <c r="BR4869" s="52" t="s">
        <v>8285</v>
      </c>
      <c r="BX4869" s="52" t="s">
        <v>9842</v>
      </c>
      <c r="BY4869" s="52" t="s">
        <v>17035</v>
      </c>
      <c r="BZ4869" s="52" t="s">
        <v>8285</v>
      </c>
    </row>
    <row r="4870" spans="54:78" x14ac:dyDescent="0.3">
      <c r="BB4870" s="105" t="e">
        <f>VLOOKUP(C4870,#REF!, 2,FALSE)</f>
        <v>#REF!</v>
      </c>
      <c r="BP4870" s="52" t="s">
        <v>588</v>
      </c>
      <c r="BQ4870" s="52" t="s">
        <v>870</v>
      </c>
      <c r="BR4870" s="52" t="s">
        <v>8257</v>
      </c>
      <c r="BX4870" s="52" t="s">
        <v>588</v>
      </c>
      <c r="BY4870" s="52" t="s">
        <v>870</v>
      </c>
      <c r="BZ4870" s="52" t="s">
        <v>8257</v>
      </c>
    </row>
    <row r="4871" spans="54:78" x14ac:dyDescent="0.3">
      <c r="BB4871" s="105" t="e">
        <f>VLOOKUP(C4871,#REF!, 2,FALSE)</f>
        <v>#REF!</v>
      </c>
      <c r="BP4871" s="52" t="s">
        <v>9844</v>
      </c>
      <c r="BQ4871" s="52" t="s">
        <v>645</v>
      </c>
      <c r="BR4871" s="52" t="s">
        <v>2320</v>
      </c>
      <c r="BX4871" s="52" t="s">
        <v>9844</v>
      </c>
      <c r="BY4871" s="52" t="s">
        <v>645</v>
      </c>
      <c r="BZ4871" s="52" t="s">
        <v>2320</v>
      </c>
    </row>
    <row r="4872" spans="54:78" x14ac:dyDescent="0.3">
      <c r="BB4872" s="105" t="e">
        <f>VLOOKUP(C4872,#REF!, 2,FALSE)</f>
        <v>#REF!</v>
      </c>
      <c r="BP4872" s="52" t="s">
        <v>9845</v>
      </c>
      <c r="BQ4872" s="52" t="s">
        <v>1350</v>
      </c>
      <c r="BR4872" s="52" t="s">
        <v>9846</v>
      </c>
      <c r="BX4872" s="52" t="s">
        <v>9845</v>
      </c>
      <c r="BY4872" s="52" t="s">
        <v>1350</v>
      </c>
      <c r="BZ4872" s="52" t="s">
        <v>9846</v>
      </c>
    </row>
    <row r="4873" spans="54:78" x14ac:dyDescent="0.3">
      <c r="BB4873" s="105" t="e">
        <f>VLOOKUP(C4873,#REF!, 2,FALSE)</f>
        <v>#REF!</v>
      </c>
      <c r="BP4873" s="52" t="s">
        <v>9847</v>
      </c>
      <c r="BQ4873" s="52" t="s">
        <v>870</v>
      </c>
      <c r="BR4873" s="52" t="s">
        <v>9848</v>
      </c>
      <c r="BX4873" s="52" t="s">
        <v>9847</v>
      </c>
      <c r="BY4873" s="52" t="s">
        <v>870</v>
      </c>
      <c r="BZ4873" s="52" t="s">
        <v>9848</v>
      </c>
    </row>
    <row r="4874" spans="54:78" x14ac:dyDescent="0.3">
      <c r="BB4874" s="105" t="e">
        <f>VLOOKUP(C4874,#REF!, 2,FALSE)</f>
        <v>#REF!</v>
      </c>
      <c r="BP4874" s="52" t="s">
        <v>9849</v>
      </c>
      <c r="BQ4874" s="52" t="s">
        <v>645</v>
      </c>
      <c r="BR4874" s="52" t="s">
        <v>9850</v>
      </c>
      <c r="BX4874" s="52" t="s">
        <v>9849</v>
      </c>
      <c r="BY4874" s="52" t="s">
        <v>645</v>
      </c>
      <c r="BZ4874" s="52" t="s">
        <v>9850</v>
      </c>
    </row>
    <row r="4875" spans="54:78" x14ac:dyDescent="0.3">
      <c r="BB4875" s="105" t="e">
        <f>VLOOKUP(C4875,#REF!, 2,FALSE)</f>
        <v>#REF!</v>
      </c>
      <c r="BP4875" s="52" t="s">
        <v>1762</v>
      </c>
      <c r="BQ4875" s="52" t="s">
        <v>811</v>
      </c>
      <c r="BR4875" s="52" t="s">
        <v>4782</v>
      </c>
      <c r="BX4875" s="52" t="s">
        <v>1762</v>
      </c>
      <c r="BY4875" s="52" t="s">
        <v>811</v>
      </c>
      <c r="BZ4875" s="52" t="s">
        <v>4782</v>
      </c>
    </row>
    <row r="4876" spans="54:78" x14ac:dyDescent="0.3">
      <c r="BB4876" s="105" t="e">
        <f>VLOOKUP(C4876,#REF!, 2,FALSE)</f>
        <v>#REF!</v>
      </c>
      <c r="BP4876" s="52" t="s">
        <v>9851</v>
      </c>
      <c r="BQ4876" s="52" t="s">
        <v>870</v>
      </c>
      <c r="BR4876" s="52" t="s">
        <v>9852</v>
      </c>
      <c r="BX4876" s="52" t="s">
        <v>9851</v>
      </c>
      <c r="BY4876" s="52" t="s">
        <v>870</v>
      </c>
      <c r="BZ4876" s="52" t="s">
        <v>9852</v>
      </c>
    </row>
    <row r="4877" spans="54:78" x14ac:dyDescent="0.3">
      <c r="BB4877" s="105" t="e">
        <f>VLOOKUP(C4877,#REF!, 2,FALSE)</f>
        <v>#REF!</v>
      </c>
      <c r="BP4877" s="52" t="s">
        <v>9853</v>
      </c>
      <c r="BQ4877" s="52" t="s">
        <v>870</v>
      </c>
      <c r="BR4877" s="52" t="s">
        <v>6820</v>
      </c>
      <c r="BX4877" s="52" t="s">
        <v>9853</v>
      </c>
      <c r="BY4877" s="52" t="s">
        <v>870</v>
      </c>
      <c r="BZ4877" s="52" t="s">
        <v>6820</v>
      </c>
    </row>
    <row r="4878" spans="54:78" x14ac:dyDescent="0.3">
      <c r="BB4878" s="105" t="e">
        <f>VLOOKUP(C4878,#REF!, 2,FALSE)</f>
        <v>#REF!</v>
      </c>
      <c r="BP4878" s="52" t="s">
        <v>1763</v>
      </c>
      <c r="BQ4878" s="52" t="s">
        <v>3223</v>
      </c>
      <c r="BR4878" s="52" t="s">
        <v>1795</v>
      </c>
      <c r="BX4878" s="52" t="s">
        <v>1763</v>
      </c>
      <c r="BY4878" s="52" t="s">
        <v>3223</v>
      </c>
      <c r="BZ4878" s="52" t="s">
        <v>1795</v>
      </c>
    </row>
    <row r="4879" spans="54:78" x14ac:dyDescent="0.3">
      <c r="BB4879" s="105" t="e">
        <f>VLOOKUP(C4879,#REF!, 2,FALSE)</f>
        <v>#REF!</v>
      </c>
      <c r="BP4879" s="52" t="s">
        <v>9854</v>
      </c>
      <c r="BQ4879" s="52" t="s">
        <v>788</v>
      </c>
      <c r="BR4879" s="52" t="s">
        <v>2442</v>
      </c>
      <c r="BX4879" s="52" t="s">
        <v>9854</v>
      </c>
      <c r="BY4879" s="52" t="s">
        <v>788</v>
      </c>
      <c r="BZ4879" s="52" t="s">
        <v>2442</v>
      </c>
    </row>
    <row r="4880" spans="54:78" x14ac:dyDescent="0.3">
      <c r="BB4880" s="105" t="e">
        <f>VLOOKUP(C4880,#REF!, 2,FALSE)</f>
        <v>#REF!</v>
      </c>
      <c r="BP4880" s="52" t="s">
        <v>9855</v>
      </c>
      <c r="BQ4880" s="52" t="s">
        <v>3223</v>
      </c>
      <c r="BR4880" s="52" t="s">
        <v>9856</v>
      </c>
      <c r="BX4880" s="52" t="s">
        <v>9855</v>
      </c>
      <c r="BY4880" s="52" t="s">
        <v>3223</v>
      </c>
      <c r="BZ4880" s="52" t="s">
        <v>9856</v>
      </c>
    </row>
    <row r="4881" spans="54:78" x14ac:dyDescent="0.3">
      <c r="BB4881" s="105" t="e">
        <f>VLOOKUP(C4881,#REF!, 2,FALSE)</f>
        <v>#REF!</v>
      </c>
      <c r="BP4881" s="52" t="s">
        <v>9857</v>
      </c>
      <c r="BQ4881" s="52" t="s">
        <v>743</v>
      </c>
      <c r="BR4881" s="52" t="s">
        <v>9858</v>
      </c>
      <c r="BX4881" s="52" t="s">
        <v>9857</v>
      </c>
      <c r="BY4881" s="52" t="s">
        <v>743</v>
      </c>
      <c r="BZ4881" s="52" t="s">
        <v>9858</v>
      </c>
    </row>
    <row r="4882" spans="54:78" x14ac:dyDescent="0.3">
      <c r="BB4882" s="105" t="e">
        <f>VLOOKUP(C4882,#REF!, 2,FALSE)</f>
        <v>#REF!</v>
      </c>
      <c r="BP4882" s="52" t="s">
        <v>9859</v>
      </c>
      <c r="BQ4882" s="52" t="s">
        <v>618</v>
      </c>
      <c r="BR4882" s="52" t="s">
        <v>6776</v>
      </c>
      <c r="BX4882" s="52" t="s">
        <v>9859</v>
      </c>
      <c r="BY4882" s="52" t="s">
        <v>618</v>
      </c>
      <c r="BZ4882" s="52" t="s">
        <v>6776</v>
      </c>
    </row>
    <row r="4883" spans="54:78" x14ac:dyDescent="0.3">
      <c r="BB4883" s="105" t="e">
        <f>VLOOKUP(C4883,#REF!, 2,FALSE)</f>
        <v>#REF!</v>
      </c>
      <c r="BP4883" s="52" t="s">
        <v>9860</v>
      </c>
      <c r="BQ4883" s="52" t="s">
        <v>936</v>
      </c>
      <c r="BR4883" s="52" t="s">
        <v>2557</v>
      </c>
      <c r="BX4883" s="52" t="s">
        <v>9860</v>
      </c>
      <c r="BY4883" s="52" t="s">
        <v>936</v>
      </c>
      <c r="BZ4883" s="52" t="s">
        <v>2557</v>
      </c>
    </row>
    <row r="4884" spans="54:78" x14ac:dyDescent="0.3">
      <c r="BB4884" s="105" t="e">
        <f>VLOOKUP(C4884,#REF!, 2,FALSE)</f>
        <v>#REF!</v>
      </c>
      <c r="BP4884" s="52" t="s">
        <v>9861</v>
      </c>
      <c r="BQ4884" s="52" t="s">
        <v>663</v>
      </c>
      <c r="BR4884" s="52" t="s">
        <v>9107</v>
      </c>
      <c r="BX4884" s="52" t="s">
        <v>9861</v>
      </c>
      <c r="BY4884" s="52" t="s">
        <v>663</v>
      </c>
      <c r="BZ4884" s="52" t="s">
        <v>9107</v>
      </c>
    </row>
    <row r="4885" spans="54:78" x14ac:dyDescent="0.3">
      <c r="BB4885" s="105" t="e">
        <f>VLOOKUP(C4885,#REF!, 2,FALSE)</f>
        <v>#REF!</v>
      </c>
      <c r="BP4885" s="52" t="s">
        <v>9862</v>
      </c>
      <c r="BQ4885" s="52" t="s">
        <v>3223</v>
      </c>
      <c r="BR4885" s="52" t="s">
        <v>4233</v>
      </c>
      <c r="BX4885" s="52" t="s">
        <v>9862</v>
      </c>
      <c r="BY4885" s="52" t="s">
        <v>3223</v>
      </c>
      <c r="BZ4885" s="52" t="s">
        <v>4233</v>
      </c>
    </row>
    <row r="4886" spans="54:78" x14ac:dyDescent="0.3">
      <c r="BB4886" s="105" t="e">
        <f>VLOOKUP(C4886,#REF!, 2,FALSE)</f>
        <v>#REF!</v>
      </c>
      <c r="BP4886" s="52" t="s">
        <v>9863</v>
      </c>
      <c r="BQ4886" s="52" t="s">
        <v>3016</v>
      </c>
      <c r="BR4886" s="52" t="s">
        <v>9864</v>
      </c>
      <c r="BX4886" s="52" t="s">
        <v>9863</v>
      </c>
      <c r="BY4886" s="52" t="s">
        <v>3016</v>
      </c>
      <c r="BZ4886" s="52" t="s">
        <v>9864</v>
      </c>
    </row>
    <row r="4887" spans="54:78" x14ac:dyDescent="0.3">
      <c r="BB4887" s="105" t="e">
        <f>VLOOKUP(C4887,#REF!, 2,FALSE)</f>
        <v>#REF!</v>
      </c>
      <c r="BP4887" s="52" t="s">
        <v>1764</v>
      </c>
      <c r="BQ4887" s="52" t="s">
        <v>849</v>
      </c>
      <c r="BR4887" s="52" t="s">
        <v>9865</v>
      </c>
      <c r="BX4887" s="52" t="s">
        <v>1764</v>
      </c>
      <c r="BY4887" s="52" t="s">
        <v>849</v>
      </c>
      <c r="BZ4887" s="52" t="s">
        <v>9865</v>
      </c>
    </row>
    <row r="4888" spans="54:78" x14ac:dyDescent="0.3">
      <c r="BB4888" s="105" t="e">
        <f>VLOOKUP(C4888,#REF!, 2,FALSE)</f>
        <v>#REF!</v>
      </c>
      <c r="BP4888" s="52" t="s">
        <v>9866</v>
      </c>
      <c r="BQ4888" s="52" t="s">
        <v>870</v>
      </c>
      <c r="BR4888" s="52" t="s">
        <v>2993</v>
      </c>
      <c r="BX4888" s="52" t="s">
        <v>9866</v>
      </c>
      <c r="BY4888" s="52" t="s">
        <v>870</v>
      </c>
      <c r="BZ4888" s="52" t="s">
        <v>2993</v>
      </c>
    </row>
    <row r="4889" spans="54:78" x14ac:dyDescent="0.3">
      <c r="BB4889" s="105" t="e">
        <f>VLOOKUP(C4889,#REF!, 2,FALSE)</f>
        <v>#REF!</v>
      </c>
      <c r="BP4889" s="52" t="s">
        <v>9867</v>
      </c>
      <c r="BQ4889" s="52" t="s">
        <v>788</v>
      </c>
      <c r="BR4889" s="52" t="s">
        <v>2993</v>
      </c>
      <c r="BX4889" s="52" t="s">
        <v>9867</v>
      </c>
      <c r="BY4889" s="52" t="s">
        <v>788</v>
      </c>
      <c r="BZ4889" s="52" t="s">
        <v>2993</v>
      </c>
    </row>
    <row r="4890" spans="54:78" x14ac:dyDescent="0.3">
      <c r="BB4890" s="105" t="e">
        <f>VLOOKUP(C4890,#REF!, 2,FALSE)</f>
        <v>#REF!</v>
      </c>
      <c r="BP4890" s="52" t="s">
        <v>9868</v>
      </c>
      <c r="BQ4890" s="52" t="s">
        <v>3223</v>
      </c>
      <c r="BR4890" s="52" t="s">
        <v>5700</v>
      </c>
      <c r="BX4890" s="52" t="s">
        <v>9868</v>
      </c>
      <c r="BY4890" s="52" t="s">
        <v>3223</v>
      </c>
      <c r="BZ4890" s="52" t="s">
        <v>5700</v>
      </c>
    </row>
    <row r="4891" spans="54:78" x14ac:dyDescent="0.3">
      <c r="BB4891" s="105" t="e">
        <f>VLOOKUP(C4891,#REF!, 2,FALSE)</f>
        <v>#REF!</v>
      </c>
      <c r="BP4891" s="52" t="s">
        <v>9869</v>
      </c>
      <c r="BQ4891" s="52" t="s">
        <v>849</v>
      </c>
      <c r="BR4891" s="52" t="s">
        <v>8979</v>
      </c>
      <c r="BX4891" s="52" t="s">
        <v>9869</v>
      </c>
      <c r="BY4891" s="52" t="s">
        <v>849</v>
      </c>
      <c r="BZ4891" s="52" t="s">
        <v>8979</v>
      </c>
    </row>
    <row r="4892" spans="54:78" x14ac:dyDescent="0.3">
      <c r="BB4892" s="105" t="e">
        <f>VLOOKUP(C4892,#REF!, 2,FALSE)</f>
        <v>#REF!</v>
      </c>
      <c r="BP4892" s="52" t="s">
        <v>9870</v>
      </c>
      <c r="BQ4892" s="52" t="s">
        <v>807</v>
      </c>
      <c r="BR4892" s="52" t="s">
        <v>3980</v>
      </c>
      <c r="BX4892" s="52" t="s">
        <v>9870</v>
      </c>
      <c r="BY4892" s="52" t="s">
        <v>807</v>
      </c>
      <c r="BZ4892" s="52" t="s">
        <v>3980</v>
      </c>
    </row>
    <row r="4893" spans="54:78" x14ac:dyDescent="0.3">
      <c r="BB4893" s="105" t="e">
        <f>VLOOKUP(C4893,#REF!, 2,FALSE)</f>
        <v>#REF!</v>
      </c>
      <c r="BP4893" s="52" t="s">
        <v>9871</v>
      </c>
      <c r="BQ4893" s="52" t="s">
        <v>3223</v>
      </c>
      <c r="BR4893" s="52" t="s">
        <v>7403</v>
      </c>
      <c r="BX4893" s="52" t="s">
        <v>9871</v>
      </c>
      <c r="BY4893" s="52" t="s">
        <v>3223</v>
      </c>
      <c r="BZ4893" s="52" t="s">
        <v>7403</v>
      </c>
    </row>
    <row r="4894" spans="54:78" x14ac:dyDescent="0.3">
      <c r="BB4894" s="105" t="e">
        <f>VLOOKUP(C4894,#REF!, 2,FALSE)</f>
        <v>#REF!</v>
      </c>
      <c r="BP4894" s="52" t="s">
        <v>578</v>
      </c>
      <c r="BQ4894" s="52" t="s">
        <v>3223</v>
      </c>
      <c r="BR4894" s="52" t="s">
        <v>9872</v>
      </c>
      <c r="BX4894" s="52" t="s">
        <v>578</v>
      </c>
      <c r="BY4894" s="52" t="s">
        <v>3223</v>
      </c>
      <c r="BZ4894" s="52" t="s">
        <v>9872</v>
      </c>
    </row>
    <row r="4895" spans="54:78" x14ac:dyDescent="0.3">
      <c r="BB4895" s="105" t="e">
        <f>VLOOKUP(C4895,#REF!, 2,FALSE)</f>
        <v>#REF!</v>
      </c>
      <c r="BP4895" s="52" t="s">
        <v>9873</v>
      </c>
      <c r="BQ4895" s="52" t="s">
        <v>3019</v>
      </c>
      <c r="BR4895" s="52" t="s">
        <v>9874</v>
      </c>
      <c r="BX4895" s="52" t="s">
        <v>9873</v>
      </c>
      <c r="BY4895" s="52" t="s">
        <v>3019</v>
      </c>
      <c r="BZ4895" s="52" t="s">
        <v>9874</v>
      </c>
    </row>
    <row r="4896" spans="54:78" x14ac:dyDescent="0.3">
      <c r="BB4896" s="105" t="e">
        <f>VLOOKUP(C4896,#REF!, 2,FALSE)</f>
        <v>#REF!</v>
      </c>
      <c r="BP4896" s="52" t="s">
        <v>1765</v>
      </c>
      <c r="BQ4896" s="52" t="s">
        <v>3019</v>
      </c>
      <c r="BR4896" s="52" t="s">
        <v>9875</v>
      </c>
      <c r="BX4896" s="52" t="s">
        <v>1765</v>
      </c>
      <c r="BY4896" s="52" t="s">
        <v>3019</v>
      </c>
      <c r="BZ4896" s="52" t="s">
        <v>9875</v>
      </c>
    </row>
    <row r="4897" spans="54:78" x14ac:dyDescent="0.3">
      <c r="BB4897" s="105" t="e">
        <f>VLOOKUP(C4897,#REF!, 2,FALSE)</f>
        <v>#REF!</v>
      </c>
      <c r="BP4897" s="52" t="s">
        <v>9876</v>
      </c>
      <c r="BQ4897" s="52" t="s">
        <v>3019</v>
      </c>
      <c r="BR4897" s="52" t="s">
        <v>9877</v>
      </c>
      <c r="BX4897" s="52" t="s">
        <v>9876</v>
      </c>
      <c r="BY4897" s="52" t="s">
        <v>3019</v>
      </c>
      <c r="BZ4897" s="52" t="s">
        <v>9877</v>
      </c>
    </row>
    <row r="4898" spans="54:78" x14ac:dyDescent="0.3">
      <c r="BB4898" s="105" t="e">
        <f>VLOOKUP(C4898,#REF!, 2,FALSE)</f>
        <v>#REF!</v>
      </c>
      <c r="BP4898" s="52" t="s">
        <v>9878</v>
      </c>
      <c r="BQ4898" s="52" t="s">
        <v>1277</v>
      </c>
      <c r="BR4898" s="52" t="s">
        <v>9879</v>
      </c>
      <c r="BX4898" s="52" t="s">
        <v>9878</v>
      </c>
      <c r="BY4898" s="52" t="s">
        <v>1277</v>
      </c>
      <c r="BZ4898" s="52" t="s">
        <v>9879</v>
      </c>
    </row>
    <row r="4899" spans="54:78" x14ac:dyDescent="0.3">
      <c r="BB4899" s="105" t="e">
        <f>VLOOKUP(C4899,#REF!, 2,FALSE)</f>
        <v>#REF!</v>
      </c>
      <c r="BP4899" s="52" t="s">
        <v>9880</v>
      </c>
      <c r="BQ4899" s="52" t="s">
        <v>870</v>
      </c>
      <c r="BR4899" s="52" t="s">
        <v>1846</v>
      </c>
      <c r="BX4899" s="52" t="s">
        <v>9880</v>
      </c>
      <c r="BY4899" s="52" t="s">
        <v>870</v>
      </c>
      <c r="BZ4899" s="52" t="s">
        <v>1846</v>
      </c>
    </row>
    <row r="4900" spans="54:78" x14ac:dyDescent="0.3">
      <c r="BB4900" s="105" t="e">
        <f>VLOOKUP(C4900,#REF!, 2,FALSE)</f>
        <v>#REF!</v>
      </c>
      <c r="BP4900" s="52" t="s">
        <v>9881</v>
      </c>
      <c r="BQ4900" s="52" t="s">
        <v>3223</v>
      </c>
      <c r="BR4900" s="52" t="s">
        <v>9882</v>
      </c>
      <c r="BX4900" s="52" t="s">
        <v>9881</v>
      </c>
      <c r="BY4900" s="52" t="s">
        <v>3223</v>
      </c>
      <c r="BZ4900" s="52" t="s">
        <v>9882</v>
      </c>
    </row>
    <row r="4901" spans="54:78" x14ac:dyDescent="0.3">
      <c r="BB4901" s="105" t="e">
        <f>VLOOKUP(C4901,#REF!, 2,FALSE)</f>
        <v>#REF!</v>
      </c>
      <c r="BP4901" s="52" t="s">
        <v>9883</v>
      </c>
      <c r="BQ4901" s="52" t="s">
        <v>3223</v>
      </c>
      <c r="BR4901" s="52" t="s">
        <v>9884</v>
      </c>
      <c r="BX4901" s="52" t="s">
        <v>9883</v>
      </c>
      <c r="BY4901" s="52" t="s">
        <v>3223</v>
      </c>
      <c r="BZ4901" s="52" t="s">
        <v>9884</v>
      </c>
    </row>
    <row r="4902" spans="54:78" x14ac:dyDescent="0.3">
      <c r="BB4902" s="105" t="e">
        <f>VLOOKUP(C4902,#REF!, 2,FALSE)</f>
        <v>#REF!</v>
      </c>
      <c r="BP4902" s="52" t="s">
        <v>9885</v>
      </c>
      <c r="BQ4902" s="52" t="s">
        <v>3019</v>
      </c>
      <c r="BR4902" s="52" t="s">
        <v>9886</v>
      </c>
      <c r="BX4902" s="52" t="s">
        <v>9885</v>
      </c>
      <c r="BY4902" s="52" t="s">
        <v>3019</v>
      </c>
      <c r="BZ4902" s="52" t="s">
        <v>9886</v>
      </c>
    </row>
    <row r="4903" spans="54:78" x14ac:dyDescent="0.3">
      <c r="BB4903" s="105" t="e">
        <f>VLOOKUP(C4903,#REF!, 2,FALSE)</f>
        <v>#REF!</v>
      </c>
      <c r="BP4903" s="52" t="s">
        <v>9887</v>
      </c>
      <c r="BQ4903" s="52" t="s">
        <v>3059</v>
      </c>
      <c r="BR4903" s="52" t="s">
        <v>5935</v>
      </c>
      <c r="BX4903" s="52" t="s">
        <v>9887</v>
      </c>
      <c r="BY4903" s="52" t="s">
        <v>3059</v>
      </c>
      <c r="BZ4903" s="52" t="s">
        <v>5935</v>
      </c>
    </row>
    <row r="4904" spans="54:78" x14ac:dyDescent="0.3">
      <c r="BB4904" s="105" t="e">
        <f>VLOOKUP(C4904,#REF!, 2,FALSE)</f>
        <v>#REF!</v>
      </c>
      <c r="BP4904" s="52" t="s">
        <v>9888</v>
      </c>
      <c r="BQ4904" s="52" t="s">
        <v>3019</v>
      </c>
      <c r="BR4904" s="52" t="s">
        <v>2993</v>
      </c>
      <c r="BX4904" s="52" t="s">
        <v>9888</v>
      </c>
      <c r="BY4904" s="52" t="s">
        <v>3019</v>
      </c>
      <c r="BZ4904" s="52" t="s">
        <v>2993</v>
      </c>
    </row>
    <row r="4905" spans="54:78" x14ac:dyDescent="0.3">
      <c r="BB4905" s="105" t="e">
        <f>VLOOKUP(C4905,#REF!, 2,FALSE)</f>
        <v>#REF!</v>
      </c>
      <c r="BP4905" s="52" t="s">
        <v>9889</v>
      </c>
      <c r="BQ4905" s="52" t="s">
        <v>1147</v>
      </c>
      <c r="BR4905" s="52" t="s">
        <v>9890</v>
      </c>
      <c r="BX4905" s="52" t="s">
        <v>9889</v>
      </c>
      <c r="BY4905" s="52" t="s">
        <v>1147</v>
      </c>
      <c r="BZ4905" s="52" t="s">
        <v>9890</v>
      </c>
    </row>
    <row r="4906" spans="54:78" x14ac:dyDescent="0.3">
      <c r="BB4906" s="105" t="e">
        <f>VLOOKUP(C4906,#REF!, 2,FALSE)</f>
        <v>#REF!</v>
      </c>
      <c r="BP4906" s="52" t="s">
        <v>9891</v>
      </c>
      <c r="BQ4906" s="52" t="s">
        <v>722</v>
      </c>
      <c r="BR4906" s="52" t="s">
        <v>9892</v>
      </c>
      <c r="BX4906" s="52" t="s">
        <v>9891</v>
      </c>
      <c r="BY4906" s="52" t="s">
        <v>722</v>
      </c>
      <c r="BZ4906" s="52" t="s">
        <v>9892</v>
      </c>
    </row>
    <row r="4907" spans="54:78" x14ac:dyDescent="0.3">
      <c r="BB4907" s="105" t="e">
        <f>VLOOKUP(C4907,#REF!, 2,FALSE)</f>
        <v>#REF!</v>
      </c>
      <c r="BP4907" s="52" t="s">
        <v>9894</v>
      </c>
      <c r="BQ4907" s="52" t="s">
        <v>870</v>
      </c>
      <c r="BR4907" s="52" t="s">
        <v>3273</v>
      </c>
      <c r="BX4907" s="52" t="s">
        <v>9894</v>
      </c>
      <c r="BY4907" s="52" t="s">
        <v>870</v>
      </c>
      <c r="BZ4907" s="52" t="s">
        <v>3273</v>
      </c>
    </row>
    <row r="4908" spans="54:78" x14ac:dyDescent="0.3">
      <c r="BB4908" s="105" t="e">
        <f>VLOOKUP(C4908,#REF!, 2,FALSE)</f>
        <v>#REF!</v>
      </c>
      <c r="BP4908" s="52" t="s">
        <v>9895</v>
      </c>
      <c r="BQ4908" s="52" t="s">
        <v>870</v>
      </c>
      <c r="BR4908" s="52" t="s">
        <v>3109</v>
      </c>
      <c r="BX4908" s="52" t="s">
        <v>9895</v>
      </c>
      <c r="BY4908" s="52" t="s">
        <v>870</v>
      </c>
      <c r="BZ4908" s="52" t="s">
        <v>3109</v>
      </c>
    </row>
    <row r="4909" spans="54:78" x14ac:dyDescent="0.3">
      <c r="BB4909" s="105" t="e">
        <f>VLOOKUP(C4909,#REF!, 2,FALSE)</f>
        <v>#REF!</v>
      </c>
      <c r="BP4909" s="52" t="s">
        <v>9896</v>
      </c>
      <c r="BQ4909" s="52" t="s">
        <v>870</v>
      </c>
      <c r="BR4909" s="52" t="s">
        <v>9897</v>
      </c>
      <c r="BX4909" s="52" t="s">
        <v>9896</v>
      </c>
      <c r="BY4909" s="52" t="s">
        <v>870</v>
      </c>
      <c r="BZ4909" s="52" t="s">
        <v>9897</v>
      </c>
    </row>
    <row r="4910" spans="54:78" x14ac:dyDescent="0.3">
      <c r="BB4910" s="105" t="e">
        <f>VLOOKUP(C4910,#REF!, 2,FALSE)</f>
        <v>#REF!</v>
      </c>
      <c r="BP4910" s="52" t="s">
        <v>9898</v>
      </c>
      <c r="BQ4910" s="52" t="s">
        <v>870</v>
      </c>
      <c r="BR4910" s="52" t="s">
        <v>4133</v>
      </c>
      <c r="BX4910" s="52" t="s">
        <v>9898</v>
      </c>
      <c r="BY4910" s="52" t="s">
        <v>870</v>
      </c>
      <c r="BZ4910" s="52" t="s">
        <v>4133</v>
      </c>
    </row>
    <row r="4911" spans="54:78" x14ac:dyDescent="0.3">
      <c r="BB4911" s="105" t="e">
        <f>VLOOKUP(C4911,#REF!, 2,FALSE)</f>
        <v>#REF!</v>
      </c>
      <c r="BP4911" s="52" t="s">
        <v>9899</v>
      </c>
      <c r="BQ4911" s="52" t="s">
        <v>870</v>
      </c>
      <c r="BR4911" s="52" t="s">
        <v>3533</v>
      </c>
      <c r="BX4911" s="52" t="s">
        <v>9899</v>
      </c>
      <c r="BY4911" s="52" t="s">
        <v>870</v>
      </c>
      <c r="BZ4911" s="52" t="s">
        <v>3533</v>
      </c>
    </row>
    <row r="4912" spans="54:78" x14ac:dyDescent="0.3">
      <c r="BB4912" s="105" t="e">
        <f>VLOOKUP(C4912,#REF!, 2,FALSE)</f>
        <v>#REF!</v>
      </c>
      <c r="BP4912" s="52" t="s">
        <v>9900</v>
      </c>
      <c r="BQ4912" s="52" t="s">
        <v>668</v>
      </c>
      <c r="BR4912" s="52" t="s">
        <v>9901</v>
      </c>
      <c r="BX4912" s="52" t="s">
        <v>9900</v>
      </c>
      <c r="BY4912" s="52" t="s">
        <v>668</v>
      </c>
      <c r="BZ4912" s="52" t="s">
        <v>9901</v>
      </c>
    </row>
    <row r="4913" spans="54:78" x14ac:dyDescent="0.3">
      <c r="BB4913" s="105" t="e">
        <f>VLOOKUP(C4913,#REF!, 2,FALSE)</f>
        <v>#REF!</v>
      </c>
      <c r="BP4913" s="52" t="s">
        <v>9902</v>
      </c>
      <c r="BQ4913" s="52" t="s">
        <v>3223</v>
      </c>
      <c r="BR4913" s="52" t="s">
        <v>2993</v>
      </c>
      <c r="BX4913" s="52" t="s">
        <v>9902</v>
      </c>
      <c r="BY4913" s="52" t="s">
        <v>3223</v>
      </c>
      <c r="BZ4913" s="52" t="s">
        <v>2993</v>
      </c>
    </row>
    <row r="4914" spans="54:78" x14ac:dyDescent="0.3">
      <c r="BB4914" s="105" t="e">
        <f>VLOOKUP(C4914,#REF!, 2,FALSE)</f>
        <v>#REF!</v>
      </c>
      <c r="BP4914" s="52" t="s">
        <v>9903</v>
      </c>
      <c r="BQ4914" s="52" t="s">
        <v>3223</v>
      </c>
      <c r="BR4914" s="52" t="s">
        <v>5513</v>
      </c>
      <c r="BX4914" s="52" t="s">
        <v>9903</v>
      </c>
      <c r="BY4914" s="52" t="s">
        <v>3223</v>
      </c>
      <c r="BZ4914" s="52" t="s">
        <v>5513</v>
      </c>
    </row>
    <row r="4915" spans="54:78" x14ac:dyDescent="0.3">
      <c r="BB4915" s="105" t="e">
        <f>VLOOKUP(C4915,#REF!, 2,FALSE)</f>
        <v>#REF!</v>
      </c>
      <c r="BP4915" s="52" t="s">
        <v>9904</v>
      </c>
      <c r="BQ4915" s="52" t="s">
        <v>870</v>
      </c>
      <c r="BR4915" s="52" t="s">
        <v>4048</v>
      </c>
      <c r="BX4915" s="52" t="s">
        <v>9904</v>
      </c>
      <c r="BY4915" s="52" t="s">
        <v>870</v>
      </c>
      <c r="BZ4915" s="52" t="s">
        <v>4048</v>
      </c>
    </row>
    <row r="4916" spans="54:78" x14ac:dyDescent="0.3">
      <c r="BB4916" s="105" t="e">
        <f>VLOOKUP(C4916,#REF!, 2,FALSE)</f>
        <v>#REF!</v>
      </c>
      <c r="BP4916" s="52" t="s">
        <v>9906</v>
      </c>
      <c r="BQ4916" s="52" t="s">
        <v>626</v>
      </c>
      <c r="BR4916" s="52" t="s">
        <v>2072</v>
      </c>
      <c r="BX4916" s="52" t="s">
        <v>9906</v>
      </c>
      <c r="BY4916" s="52" t="s">
        <v>626</v>
      </c>
      <c r="BZ4916" s="52" t="s">
        <v>2072</v>
      </c>
    </row>
    <row r="4917" spans="54:78" x14ac:dyDescent="0.3">
      <c r="BB4917" s="105" t="e">
        <f>VLOOKUP(C4917,#REF!, 2,FALSE)</f>
        <v>#REF!</v>
      </c>
      <c r="BP4917" s="52" t="s">
        <v>9907</v>
      </c>
      <c r="BQ4917" s="52" t="s">
        <v>667</v>
      </c>
      <c r="BR4917" s="52" t="s">
        <v>4948</v>
      </c>
      <c r="BX4917" s="52" t="s">
        <v>9907</v>
      </c>
      <c r="BY4917" s="52" t="s">
        <v>667</v>
      </c>
      <c r="BZ4917" s="52" t="s">
        <v>4948</v>
      </c>
    </row>
    <row r="4918" spans="54:78" x14ac:dyDescent="0.3">
      <c r="BB4918" s="105" t="e">
        <f>VLOOKUP(C4918,#REF!, 2,FALSE)</f>
        <v>#REF!</v>
      </c>
      <c r="BP4918" s="52" t="s">
        <v>9908</v>
      </c>
      <c r="BQ4918" s="52" t="s">
        <v>1280</v>
      </c>
      <c r="BR4918" s="52" t="s">
        <v>9909</v>
      </c>
      <c r="BX4918" s="52" t="s">
        <v>9908</v>
      </c>
      <c r="BY4918" s="52" t="s">
        <v>1280</v>
      </c>
      <c r="BZ4918" s="52" t="s">
        <v>9909</v>
      </c>
    </row>
    <row r="4919" spans="54:78" x14ac:dyDescent="0.3">
      <c r="BB4919" s="105" t="e">
        <f>VLOOKUP(C4919,#REF!, 2,FALSE)</f>
        <v>#REF!</v>
      </c>
      <c r="BP4919" s="52" t="s">
        <v>1766</v>
      </c>
      <c r="BQ4919" s="52" t="s">
        <v>1350</v>
      </c>
      <c r="BR4919" s="52" t="s">
        <v>9910</v>
      </c>
      <c r="BX4919" s="52" t="s">
        <v>1766</v>
      </c>
      <c r="BY4919" s="52" t="s">
        <v>1350</v>
      </c>
      <c r="BZ4919" s="52" t="s">
        <v>9910</v>
      </c>
    </row>
    <row r="4920" spans="54:78" x14ac:dyDescent="0.3">
      <c r="BB4920" s="105" t="e">
        <f>VLOOKUP(C4920,#REF!, 2,FALSE)</f>
        <v>#REF!</v>
      </c>
      <c r="BP4920" s="52" t="s">
        <v>9911</v>
      </c>
      <c r="BQ4920" s="52" t="s">
        <v>617</v>
      </c>
      <c r="BR4920" s="52" t="s">
        <v>8291</v>
      </c>
      <c r="BX4920" s="52" t="s">
        <v>9911</v>
      </c>
      <c r="BY4920" s="52" t="s">
        <v>617</v>
      </c>
      <c r="BZ4920" s="52" t="s">
        <v>8291</v>
      </c>
    </row>
    <row r="4921" spans="54:78" x14ac:dyDescent="0.3">
      <c r="BB4921" s="105" t="e">
        <f>VLOOKUP(C4921,#REF!, 2,FALSE)</f>
        <v>#REF!</v>
      </c>
      <c r="BP4921" s="52" t="s">
        <v>9913</v>
      </c>
      <c r="BQ4921" s="52" t="s">
        <v>2988</v>
      </c>
      <c r="BR4921" s="52" t="s">
        <v>1138</v>
      </c>
      <c r="BX4921" s="52" t="s">
        <v>9913</v>
      </c>
      <c r="BY4921" s="52" t="s">
        <v>2988</v>
      </c>
      <c r="BZ4921" s="52" t="s">
        <v>1138</v>
      </c>
    </row>
    <row r="4922" spans="54:78" x14ac:dyDescent="0.3">
      <c r="BB4922" s="105" t="e">
        <f>VLOOKUP(C4922,#REF!, 2,FALSE)</f>
        <v>#REF!</v>
      </c>
      <c r="BP4922" s="52" t="s">
        <v>9914</v>
      </c>
      <c r="BQ4922" s="52" t="s">
        <v>1147</v>
      </c>
      <c r="BR4922" s="52" t="s">
        <v>9915</v>
      </c>
      <c r="BX4922" s="52" t="s">
        <v>9914</v>
      </c>
      <c r="BY4922" s="52" t="s">
        <v>1147</v>
      </c>
      <c r="BZ4922" s="52" t="s">
        <v>9915</v>
      </c>
    </row>
    <row r="4923" spans="54:78" x14ac:dyDescent="0.3">
      <c r="BB4923" s="105" t="e">
        <f>VLOOKUP(C4923,#REF!, 2,FALSE)</f>
        <v>#REF!</v>
      </c>
      <c r="BP4923" s="52" t="s">
        <v>9916</v>
      </c>
      <c r="BQ4923" s="52" t="s">
        <v>3016</v>
      </c>
      <c r="BR4923" s="52" t="s">
        <v>9917</v>
      </c>
      <c r="BX4923" s="52" t="s">
        <v>9916</v>
      </c>
      <c r="BY4923" s="52" t="s">
        <v>3016</v>
      </c>
      <c r="BZ4923" s="52" t="s">
        <v>9917</v>
      </c>
    </row>
    <row r="4924" spans="54:78" x14ac:dyDescent="0.3">
      <c r="BB4924" s="105" t="e">
        <f>VLOOKUP(C4924,#REF!, 2,FALSE)</f>
        <v>#REF!</v>
      </c>
      <c r="BP4924" s="52" t="s">
        <v>9918</v>
      </c>
      <c r="BQ4924" s="52" t="s">
        <v>2993</v>
      </c>
      <c r="BR4924" s="52" t="s">
        <v>2993</v>
      </c>
      <c r="BX4924" s="52" t="s">
        <v>9918</v>
      </c>
      <c r="BY4924" s="52" t="s">
        <v>2993</v>
      </c>
      <c r="BZ4924" s="52" t="s">
        <v>2993</v>
      </c>
    </row>
    <row r="4925" spans="54:78" x14ac:dyDescent="0.3">
      <c r="BB4925" s="105" t="e">
        <f>VLOOKUP(C4925,#REF!, 2,FALSE)</f>
        <v>#REF!</v>
      </c>
      <c r="BP4925" s="52" t="s">
        <v>9919</v>
      </c>
      <c r="BQ4925" s="52" t="s">
        <v>3223</v>
      </c>
      <c r="BR4925" s="52" t="s">
        <v>4045</v>
      </c>
      <c r="BX4925" s="52" t="s">
        <v>9919</v>
      </c>
      <c r="BY4925" s="52" t="s">
        <v>3223</v>
      </c>
      <c r="BZ4925" s="52" t="s">
        <v>4045</v>
      </c>
    </row>
    <row r="4926" spans="54:78" x14ac:dyDescent="0.3">
      <c r="BB4926" s="105" t="e">
        <f>VLOOKUP(C4926,#REF!, 2,FALSE)</f>
        <v>#REF!</v>
      </c>
      <c r="BP4926" s="52" t="s">
        <v>9920</v>
      </c>
      <c r="BQ4926" s="52" t="s">
        <v>2993</v>
      </c>
      <c r="BR4926" s="52" t="s">
        <v>2993</v>
      </c>
      <c r="BX4926" s="52" t="s">
        <v>9920</v>
      </c>
      <c r="BY4926" s="52" t="s">
        <v>2993</v>
      </c>
      <c r="BZ4926" s="52" t="s">
        <v>2993</v>
      </c>
    </row>
    <row r="4927" spans="54:78" x14ac:dyDescent="0.3">
      <c r="BB4927" s="105" t="e">
        <f>VLOOKUP(C4927,#REF!, 2,FALSE)</f>
        <v>#REF!</v>
      </c>
      <c r="BP4927" s="52" t="s">
        <v>1767</v>
      </c>
      <c r="BQ4927" s="52" t="s">
        <v>1350</v>
      </c>
      <c r="BR4927" s="52" t="s">
        <v>9921</v>
      </c>
      <c r="BX4927" s="52" t="s">
        <v>1767</v>
      </c>
      <c r="BY4927" s="52" t="s">
        <v>1350</v>
      </c>
      <c r="BZ4927" s="52" t="s">
        <v>9921</v>
      </c>
    </row>
    <row r="4928" spans="54:78" x14ac:dyDescent="0.3">
      <c r="BB4928" s="105" t="e">
        <f>VLOOKUP(C4928,#REF!, 2,FALSE)</f>
        <v>#REF!</v>
      </c>
      <c r="BP4928" s="52" t="s">
        <v>1768</v>
      </c>
      <c r="BQ4928" s="52" t="s">
        <v>17049</v>
      </c>
      <c r="BR4928" s="52" t="s">
        <v>9922</v>
      </c>
      <c r="BX4928" s="52" t="s">
        <v>1768</v>
      </c>
      <c r="BY4928" s="52" t="s">
        <v>17049</v>
      </c>
      <c r="BZ4928" s="52" t="s">
        <v>9922</v>
      </c>
    </row>
    <row r="4929" spans="54:78" x14ac:dyDescent="0.3">
      <c r="BB4929" s="105" t="e">
        <f>VLOOKUP(C4929,#REF!, 2,FALSE)</f>
        <v>#REF!</v>
      </c>
      <c r="BP4929" s="52" t="s">
        <v>9923</v>
      </c>
      <c r="BQ4929" s="52" t="s">
        <v>3059</v>
      </c>
      <c r="BR4929" s="52" t="s">
        <v>4122</v>
      </c>
      <c r="BX4929" s="52" t="s">
        <v>9923</v>
      </c>
      <c r="BY4929" s="52" t="s">
        <v>3059</v>
      </c>
      <c r="BZ4929" s="52" t="s">
        <v>4122</v>
      </c>
    </row>
    <row r="4930" spans="54:78" x14ac:dyDescent="0.3">
      <c r="BB4930" s="105" t="e">
        <f>VLOOKUP(C4930,#REF!, 2,FALSE)</f>
        <v>#REF!</v>
      </c>
      <c r="BP4930" s="52" t="s">
        <v>9924</v>
      </c>
      <c r="BQ4930" s="52" t="s">
        <v>738</v>
      </c>
      <c r="BR4930" s="52" t="s">
        <v>5680</v>
      </c>
      <c r="BX4930" s="52" t="s">
        <v>9924</v>
      </c>
      <c r="BY4930" s="52" t="s">
        <v>738</v>
      </c>
      <c r="BZ4930" s="52" t="s">
        <v>5680</v>
      </c>
    </row>
    <row r="4931" spans="54:78" x14ac:dyDescent="0.3">
      <c r="BB4931" s="105" t="e">
        <f>VLOOKUP(C4931,#REF!, 2,FALSE)</f>
        <v>#REF!</v>
      </c>
      <c r="BP4931" s="52" t="s">
        <v>577</v>
      </c>
      <c r="BQ4931" s="52" t="s">
        <v>2988</v>
      </c>
      <c r="BR4931" s="52" t="s">
        <v>9926</v>
      </c>
      <c r="BX4931" s="52" t="s">
        <v>577</v>
      </c>
      <c r="BY4931" s="52" t="s">
        <v>2988</v>
      </c>
      <c r="BZ4931" s="52" t="s">
        <v>9926</v>
      </c>
    </row>
    <row r="4932" spans="54:78" x14ac:dyDescent="0.3">
      <c r="BB4932" s="105" t="e">
        <f>VLOOKUP(C4932,#REF!, 2,FALSE)</f>
        <v>#REF!</v>
      </c>
      <c r="BP4932" s="52" t="s">
        <v>1769</v>
      </c>
      <c r="BQ4932" s="52" t="s">
        <v>3223</v>
      </c>
      <c r="BR4932" s="52" t="s">
        <v>2556</v>
      </c>
      <c r="BX4932" s="52" t="s">
        <v>1769</v>
      </c>
      <c r="BY4932" s="52" t="s">
        <v>3223</v>
      </c>
      <c r="BZ4932" s="52" t="s">
        <v>2556</v>
      </c>
    </row>
    <row r="4933" spans="54:78" x14ac:dyDescent="0.3">
      <c r="BB4933" s="105" t="e">
        <f>VLOOKUP(C4933,#REF!, 2,FALSE)</f>
        <v>#REF!</v>
      </c>
      <c r="BP4933" s="52" t="s">
        <v>575</v>
      </c>
      <c r="BQ4933" s="52" t="s">
        <v>1350</v>
      </c>
      <c r="BR4933" s="52" t="s">
        <v>778</v>
      </c>
      <c r="BX4933" s="52" t="s">
        <v>575</v>
      </c>
      <c r="BY4933" s="52" t="s">
        <v>1350</v>
      </c>
      <c r="BZ4933" s="52" t="s">
        <v>778</v>
      </c>
    </row>
    <row r="4934" spans="54:78" x14ac:dyDescent="0.3">
      <c r="BB4934" s="105" t="e">
        <f>VLOOKUP(C4934,#REF!, 2,FALSE)</f>
        <v>#REF!</v>
      </c>
      <c r="BP4934" s="52" t="s">
        <v>9927</v>
      </c>
      <c r="BQ4934" s="52" t="s">
        <v>3223</v>
      </c>
      <c r="BR4934" s="52" t="s">
        <v>3781</v>
      </c>
      <c r="BX4934" s="52" t="s">
        <v>9927</v>
      </c>
      <c r="BY4934" s="52" t="s">
        <v>3223</v>
      </c>
      <c r="BZ4934" s="52" t="s">
        <v>3781</v>
      </c>
    </row>
    <row r="4935" spans="54:78" x14ac:dyDescent="0.3">
      <c r="BB4935" s="105" t="e">
        <f>VLOOKUP(C4935,#REF!, 2,FALSE)</f>
        <v>#REF!</v>
      </c>
      <c r="BP4935" s="52" t="s">
        <v>9928</v>
      </c>
      <c r="BQ4935" s="52" t="s">
        <v>661</v>
      </c>
      <c r="BR4935" s="52" t="s">
        <v>6591</v>
      </c>
      <c r="BX4935" s="52" t="s">
        <v>9928</v>
      </c>
      <c r="BY4935" s="52" t="s">
        <v>661</v>
      </c>
      <c r="BZ4935" s="52" t="s">
        <v>6591</v>
      </c>
    </row>
    <row r="4936" spans="54:78" x14ac:dyDescent="0.3">
      <c r="BB4936" s="105" t="e">
        <f>VLOOKUP(C4936,#REF!, 2,FALSE)</f>
        <v>#REF!</v>
      </c>
      <c r="BP4936" s="52" t="s">
        <v>1770</v>
      </c>
      <c r="BQ4936" s="52" t="s">
        <v>3223</v>
      </c>
      <c r="BR4936" s="52" t="s">
        <v>2993</v>
      </c>
      <c r="BX4936" s="52" t="s">
        <v>1770</v>
      </c>
      <c r="BY4936" s="52" t="s">
        <v>3223</v>
      </c>
      <c r="BZ4936" s="52" t="s">
        <v>2993</v>
      </c>
    </row>
    <row r="4937" spans="54:78" x14ac:dyDescent="0.3">
      <c r="BB4937" s="105" t="e">
        <f>VLOOKUP(C4937,#REF!, 2,FALSE)</f>
        <v>#REF!</v>
      </c>
      <c r="BP4937" s="52" t="s">
        <v>583</v>
      </c>
      <c r="BQ4937" s="52" t="s">
        <v>1275</v>
      </c>
      <c r="BR4937" s="52" t="s">
        <v>660</v>
      </c>
      <c r="BX4937" s="52" t="s">
        <v>583</v>
      </c>
      <c r="BY4937" s="52" t="s">
        <v>1275</v>
      </c>
      <c r="BZ4937" s="52" t="s">
        <v>660</v>
      </c>
    </row>
    <row r="4938" spans="54:78" x14ac:dyDescent="0.3">
      <c r="BB4938" s="105" t="e">
        <f>VLOOKUP(C4938,#REF!, 2,FALSE)</f>
        <v>#REF!</v>
      </c>
      <c r="BP4938" s="52" t="s">
        <v>9929</v>
      </c>
      <c r="BQ4938" s="52" t="s">
        <v>3223</v>
      </c>
      <c r="BR4938" s="52" t="s">
        <v>9930</v>
      </c>
      <c r="BX4938" s="52" t="s">
        <v>9929</v>
      </c>
      <c r="BY4938" s="52" t="s">
        <v>3223</v>
      </c>
      <c r="BZ4938" s="52" t="s">
        <v>9930</v>
      </c>
    </row>
    <row r="4939" spans="54:78" x14ac:dyDescent="0.3">
      <c r="BB4939" s="105" t="e">
        <f>VLOOKUP(C4939,#REF!, 2,FALSE)</f>
        <v>#REF!</v>
      </c>
      <c r="BP4939" s="52" t="s">
        <v>576</v>
      </c>
      <c r="BQ4939" s="52" t="s">
        <v>3223</v>
      </c>
      <c r="BR4939" s="52" t="s">
        <v>9539</v>
      </c>
      <c r="BX4939" s="52" t="s">
        <v>576</v>
      </c>
      <c r="BY4939" s="52" t="s">
        <v>3223</v>
      </c>
      <c r="BZ4939" s="52" t="s">
        <v>9539</v>
      </c>
    </row>
    <row r="4940" spans="54:78" x14ac:dyDescent="0.3">
      <c r="BB4940" s="105" t="e">
        <f>VLOOKUP(C4940,#REF!, 2,FALSE)</f>
        <v>#REF!</v>
      </c>
      <c r="BP4940" s="52" t="s">
        <v>9931</v>
      </c>
      <c r="BQ4940" s="52" t="s">
        <v>1275</v>
      </c>
      <c r="BR4940" s="52" t="s">
        <v>3454</v>
      </c>
      <c r="BX4940" s="52" t="s">
        <v>9931</v>
      </c>
      <c r="BY4940" s="52" t="s">
        <v>1275</v>
      </c>
      <c r="BZ4940" s="52" t="s">
        <v>3454</v>
      </c>
    </row>
    <row r="4941" spans="54:78" x14ac:dyDescent="0.3">
      <c r="BB4941" s="105" t="e">
        <f>VLOOKUP(C4941,#REF!, 2,FALSE)</f>
        <v>#REF!</v>
      </c>
      <c r="BP4941" s="52" t="s">
        <v>1771</v>
      </c>
      <c r="BQ4941" s="52" t="s">
        <v>870</v>
      </c>
      <c r="BR4941" s="52" t="s">
        <v>8752</v>
      </c>
      <c r="BX4941" s="52" t="s">
        <v>1771</v>
      </c>
      <c r="BY4941" s="52" t="s">
        <v>870</v>
      </c>
      <c r="BZ4941" s="52" t="s">
        <v>8752</v>
      </c>
    </row>
    <row r="4942" spans="54:78" x14ac:dyDescent="0.3">
      <c r="BB4942" s="105" t="e">
        <f>VLOOKUP(C4942,#REF!, 2,FALSE)</f>
        <v>#REF!</v>
      </c>
      <c r="BP4942" s="52" t="s">
        <v>9933</v>
      </c>
      <c r="BQ4942" s="52" t="s">
        <v>870</v>
      </c>
      <c r="BR4942" s="52" t="s">
        <v>9934</v>
      </c>
      <c r="BX4942" s="52" t="s">
        <v>9933</v>
      </c>
      <c r="BY4942" s="52" t="s">
        <v>870</v>
      </c>
      <c r="BZ4942" s="52" t="s">
        <v>9934</v>
      </c>
    </row>
    <row r="4943" spans="54:78" x14ac:dyDescent="0.3">
      <c r="BB4943" s="105" t="e">
        <f>VLOOKUP(C4943,#REF!, 2,FALSE)</f>
        <v>#REF!</v>
      </c>
      <c r="BP4943" s="52" t="s">
        <v>9935</v>
      </c>
      <c r="BQ4943" s="52" t="s">
        <v>3223</v>
      </c>
      <c r="BR4943" s="52" t="s">
        <v>9936</v>
      </c>
      <c r="BX4943" s="52" t="s">
        <v>9935</v>
      </c>
      <c r="BY4943" s="52" t="s">
        <v>3223</v>
      </c>
      <c r="BZ4943" s="52" t="s">
        <v>9936</v>
      </c>
    </row>
    <row r="4944" spans="54:78" x14ac:dyDescent="0.3">
      <c r="BB4944" s="105" t="e">
        <f>VLOOKUP(C4944,#REF!, 2,FALSE)</f>
        <v>#REF!</v>
      </c>
      <c r="BP4944" s="52" t="s">
        <v>9937</v>
      </c>
      <c r="BQ4944" s="52" t="s">
        <v>870</v>
      </c>
      <c r="BR4944" s="52" t="s">
        <v>3148</v>
      </c>
      <c r="BX4944" s="52" t="s">
        <v>9937</v>
      </c>
      <c r="BY4944" s="52" t="s">
        <v>870</v>
      </c>
      <c r="BZ4944" s="52" t="s">
        <v>3148</v>
      </c>
    </row>
    <row r="4945" spans="54:78" x14ac:dyDescent="0.3">
      <c r="BB4945" s="105" t="e">
        <f>VLOOKUP(C4945,#REF!, 2,FALSE)</f>
        <v>#REF!</v>
      </c>
      <c r="BP4945" s="52" t="s">
        <v>9938</v>
      </c>
      <c r="BQ4945" s="52" t="s">
        <v>870</v>
      </c>
      <c r="BR4945" s="52" t="s">
        <v>9939</v>
      </c>
      <c r="BX4945" s="52" t="s">
        <v>9938</v>
      </c>
      <c r="BY4945" s="52" t="s">
        <v>870</v>
      </c>
      <c r="BZ4945" s="52" t="s">
        <v>9939</v>
      </c>
    </row>
    <row r="4946" spans="54:78" x14ac:dyDescent="0.3">
      <c r="BB4946" s="105" t="e">
        <f>VLOOKUP(C4946,#REF!, 2,FALSE)</f>
        <v>#REF!</v>
      </c>
      <c r="BP4946" s="52" t="s">
        <v>9940</v>
      </c>
      <c r="BQ4946" s="52" t="s">
        <v>870</v>
      </c>
      <c r="BR4946" s="52" t="s">
        <v>9941</v>
      </c>
      <c r="BX4946" s="52" t="s">
        <v>9940</v>
      </c>
      <c r="BY4946" s="52" t="s">
        <v>870</v>
      </c>
      <c r="BZ4946" s="52" t="s">
        <v>9941</v>
      </c>
    </row>
    <row r="4947" spans="54:78" x14ac:dyDescent="0.3">
      <c r="BB4947" s="105" t="e">
        <f>VLOOKUP(C4947,#REF!, 2,FALSE)</f>
        <v>#REF!</v>
      </c>
      <c r="BP4947" s="52" t="s">
        <v>9942</v>
      </c>
      <c r="BQ4947" s="52" t="s">
        <v>3019</v>
      </c>
      <c r="BR4947" s="52" t="s">
        <v>9943</v>
      </c>
      <c r="BX4947" s="52" t="s">
        <v>9942</v>
      </c>
      <c r="BY4947" s="52" t="s">
        <v>3019</v>
      </c>
      <c r="BZ4947" s="52" t="s">
        <v>9943</v>
      </c>
    </row>
    <row r="4948" spans="54:78" x14ac:dyDescent="0.3">
      <c r="BB4948" s="105" t="e">
        <f>VLOOKUP(C4948,#REF!, 2,FALSE)</f>
        <v>#REF!</v>
      </c>
      <c r="BP4948" s="52" t="s">
        <v>9944</v>
      </c>
      <c r="BQ4948" s="52" t="s">
        <v>1147</v>
      </c>
      <c r="BR4948" s="52" t="s">
        <v>9945</v>
      </c>
      <c r="BX4948" s="52" t="s">
        <v>9944</v>
      </c>
      <c r="BY4948" s="52" t="s">
        <v>1147</v>
      </c>
      <c r="BZ4948" s="52" t="s">
        <v>9945</v>
      </c>
    </row>
    <row r="4949" spans="54:78" x14ac:dyDescent="0.3">
      <c r="BB4949" s="105" t="e">
        <f>VLOOKUP(C4949,#REF!, 2,FALSE)</f>
        <v>#REF!</v>
      </c>
      <c r="BP4949" s="52" t="s">
        <v>9946</v>
      </c>
      <c r="BQ4949" s="52" t="s">
        <v>3059</v>
      </c>
      <c r="BR4949" s="52" t="s">
        <v>2993</v>
      </c>
      <c r="BX4949" s="52" t="s">
        <v>9946</v>
      </c>
      <c r="BY4949" s="52" t="s">
        <v>3059</v>
      </c>
      <c r="BZ4949" s="52" t="s">
        <v>2993</v>
      </c>
    </row>
    <row r="4950" spans="54:78" x14ac:dyDescent="0.3">
      <c r="BB4950" s="105" t="e">
        <f>VLOOKUP(C4950,#REF!, 2,FALSE)</f>
        <v>#REF!</v>
      </c>
      <c r="BP4950" s="52" t="s">
        <v>9947</v>
      </c>
      <c r="BQ4950" s="52" t="s">
        <v>2993</v>
      </c>
      <c r="BR4950" s="52" t="s">
        <v>2993</v>
      </c>
      <c r="BX4950" s="52" t="s">
        <v>9947</v>
      </c>
      <c r="BY4950" s="52" t="s">
        <v>2993</v>
      </c>
      <c r="BZ4950" s="52" t="s">
        <v>2993</v>
      </c>
    </row>
    <row r="4951" spans="54:78" x14ac:dyDescent="0.3">
      <c r="BB4951" s="105" t="e">
        <f>VLOOKUP(C4951,#REF!, 2,FALSE)</f>
        <v>#REF!</v>
      </c>
      <c r="BP4951" s="52" t="s">
        <v>9948</v>
      </c>
      <c r="BQ4951" s="52" t="s">
        <v>3276</v>
      </c>
      <c r="BR4951" s="52" t="s">
        <v>7839</v>
      </c>
      <c r="BX4951" s="52" t="s">
        <v>9948</v>
      </c>
      <c r="BY4951" s="52" t="s">
        <v>3276</v>
      </c>
      <c r="BZ4951" s="52" t="s">
        <v>7839</v>
      </c>
    </row>
    <row r="4952" spans="54:78" x14ac:dyDescent="0.3">
      <c r="BB4952" s="105" t="e">
        <f>VLOOKUP(C4952,#REF!, 2,FALSE)</f>
        <v>#REF!</v>
      </c>
      <c r="BP4952" s="52" t="s">
        <v>1772</v>
      </c>
      <c r="BQ4952" s="52" t="s">
        <v>3223</v>
      </c>
      <c r="BR4952" s="52" t="s">
        <v>2993</v>
      </c>
      <c r="BX4952" s="52" t="s">
        <v>1772</v>
      </c>
      <c r="BY4952" s="52" t="s">
        <v>3223</v>
      </c>
      <c r="BZ4952" s="52" t="s">
        <v>2993</v>
      </c>
    </row>
    <row r="4953" spans="54:78" x14ac:dyDescent="0.3">
      <c r="BB4953" s="105" t="e">
        <f>VLOOKUP(C4953,#REF!, 2,FALSE)</f>
        <v>#REF!</v>
      </c>
      <c r="BP4953" s="52" t="s">
        <v>1773</v>
      </c>
      <c r="BQ4953" s="52" t="s">
        <v>630</v>
      </c>
      <c r="BR4953" s="52" t="s">
        <v>9949</v>
      </c>
      <c r="BX4953" s="52" t="s">
        <v>1773</v>
      </c>
      <c r="BY4953" s="52" t="s">
        <v>630</v>
      </c>
      <c r="BZ4953" s="52" t="s">
        <v>9949</v>
      </c>
    </row>
    <row r="4954" spans="54:78" x14ac:dyDescent="0.3">
      <c r="BB4954" s="105" t="e">
        <f>VLOOKUP(C4954,#REF!, 2,FALSE)</f>
        <v>#REF!</v>
      </c>
      <c r="BP4954" s="52" t="s">
        <v>9950</v>
      </c>
      <c r="BQ4954" s="52" t="s">
        <v>2993</v>
      </c>
      <c r="BR4954" s="52" t="s">
        <v>2993</v>
      </c>
      <c r="BX4954" s="52" t="s">
        <v>9950</v>
      </c>
      <c r="BY4954" s="52" t="s">
        <v>2993</v>
      </c>
      <c r="BZ4954" s="52" t="s">
        <v>2993</v>
      </c>
    </row>
    <row r="4955" spans="54:78" x14ac:dyDescent="0.3">
      <c r="BB4955" s="105" t="e">
        <f>VLOOKUP(C4955,#REF!, 2,FALSE)</f>
        <v>#REF!</v>
      </c>
      <c r="BP4955" s="52" t="s">
        <v>9951</v>
      </c>
      <c r="BQ4955" s="52" t="s">
        <v>870</v>
      </c>
      <c r="BR4955" s="52" t="s">
        <v>6288</v>
      </c>
      <c r="BX4955" s="52" t="s">
        <v>9951</v>
      </c>
      <c r="BY4955" s="52" t="s">
        <v>870</v>
      </c>
      <c r="BZ4955" s="52" t="s">
        <v>6288</v>
      </c>
    </row>
    <row r="4956" spans="54:78" x14ac:dyDescent="0.3">
      <c r="BB4956" s="105" t="e">
        <f>VLOOKUP(C4956,#REF!, 2,FALSE)</f>
        <v>#REF!</v>
      </c>
      <c r="BP4956" s="52" t="s">
        <v>9952</v>
      </c>
      <c r="BQ4956" s="52" t="s">
        <v>3276</v>
      </c>
      <c r="BR4956" s="52" t="s">
        <v>2993</v>
      </c>
      <c r="BX4956" s="52" t="s">
        <v>9952</v>
      </c>
      <c r="BY4956" s="52" t="s">
        <v>3276</v>
      </c>
      <c r="BZ4956" s="52" t="s">
        <v>2993</v>
      </c>
    </row>
    <row r="4957" spans="54:78" x14ac:dyDescent="0.3">
      <c r="BB4957" s="105" t="e">
        <f>VLOOKUP(C4957,#REF!, 2,FALSE)</f>
        <v>#REF!</v>
      </c>
      <c r="BP4957" s="52" t="s">
        <v>9953</v>
      </c>
      <c r="BQ4957" s="52" t="s">
        <v>1350</v>
      </c>
      <c r="BR4957" s="52" t="s">
        <v>9954</v>
      </c>
      <c r="BX4957" s="52" t="s">
        <v>9953</v>
      </c>
      <c r="BY4957" s="52" t="s">
        <v>1350</v>
      </c>
      <c r="BZ4957" s="52" t="s">
        <v>9954</v>
      </c>
    </row>
    <row r="4958" spans="54:78" x14ac:dyDescent="0.3">
      <c r="BB4958" s="105" t="e">
        <f>VLOOKUP(C4958,#REF!, 2,FALSE)</f>
        <v>#REF!</v>
      </c>
      <c r="BP4958" s="52" t="s">
        <v>9955</v>
      </c>
      <c r="BQ4958" s="52" t="s">
        <v>3223</v>
      </c>
      <c r="BR4958" s="52" t="s">
        <v>4085</v>
      </c>
      <c r="BX4958" s="52" t="s">
        <v>9955</v>
      </c>
      <c r="BY4958" s="52" t="s">
        <v>3223</v>
      </c>
      <c r="BZ4958" s="52" t="s">
        <v>4085</v>
      </c>
    </row>
    <row r="4959" spans="54:78" x14ac:dyDescent="0.3">
      <c r="BB4959" s="105" t="e">
        <f>VLOOKUP(C4959,#REF!, 2,FALSE)</f>
        <v>#REF!</v>
      </c>
      <c r="BP4959" s="52" t="s">
        <v>1774</v>
      </c>
      <c r="BQ4959" s="52" t="s">
        <v>1350</v>
      </c>
      <c r="BR4959" s="52" t="s">
        <v>4128</v>
      </c>
      <c r="BX4959" s="52" t="s">
        <v>1774</v>
      </c>
      <c r="BY4959" s="52" t="s">
        <v>1350</v>
      </c>
      <c r="BZ4959" s="52" t="s">
        <v>4128</v>
      </c>
    </row>
    <row r="4960" spans="54:78" x14ac:dyDescent="0.3">
      <c r="BB4960" s="105" t="e">
        <f>VLOOKUP(C4960,#REF!, 2,FALSE)</f>
        <v>#REF!</v>
      </c>
      <c r="BP4960" s="52" t="s">
        <v>1775</v>
      </c>
      <c r="BQ4960" s="52" t="s">
        <v>3223</v>
      </c>
      <c r="BR4960" s="52" t="s">
        <v>9956</v>
      </c>
      <c r="BX4960" s="52" t="s">
        <v>1775</v>
      </c>
      <c r="BY4960" s="52" t="s">
        <v>3223</v>
      </c>
      <c r="BZ4960" s="52" t="s">
        <v>9956</v>
      </c>
    </row>
    <row r="4961" spans="54:78" x14ac:dyDescent="0.3">
      <c r="BB4961" s="105" t="e">
        <f>VLOOKUP(C4961,#REF!, 2,FALSE)</f>
        <v>#REF!</v>
      </c>
      <c r="BP4961" s="52" t="s">
        <v>9957</v>
      </c>
      <c r="BQ4961" s="52" t="s">
        <v>2988</v>
      </c>
      <c r="BR4961" s="52" t="s">
        <v>9958</v>
      </c>
      <c r="BX4961" s="52" t="s">
        <v>9957</v>
      </c>
      <c r="BY4961" s="52" t="s">
        <v>2988</v>
      </c>
      <c r="BZ4961" s="52" t="s">
        <v>9958</v>
      </c>
    </row>
    <row r="4962" spans="54:78" x14ac:dyDescent="0.3">
      <c r="BB4962" s="105" t="e">
        <f>VLOOKUP(C4962,#REF!, 2,FALSE)</f>
        <v>#REF!</v>
      </c>
      <c r="BP4962" s="52" t="s">
        <v>9959</v>
      </c>
      <c r="BQ4962" s="52" t="s">
        <v>2993</v>
      </c>
      <c r="BR4962" s="52" t="s">
        <v>9960</v>
      </c>
      <c r="BX4962" s="52" t="s">
        <v>9959</v>
      </c>
      <c r="BY4962" s="52" t="s">
        <v>2993</v>
      </c>
      <c r="BZ4962" s="52" t="s">
        <v>9960</v>
      </c>
    </row>
    <row r="4963" spans="54:78" x14ac:dyDescent="0.3">
      <c r="BB4963" s="105" t="e">
        <f>VLOOKUP(C4963,#REF!, 2,FALSE)</f>
        <v>#REF!</v>
      </c>
      <c r="BP4963" s="52" t="s">
        <v>1776</v>
      </c>
      <c r="BQ4963" s="52" t="s">
        <v>3223</v>
      </c>
      <c r="BR4963" s="52" t="s">
        <v>9961</v>
      </c>
      <c r="BX4963" s="52" t="s">
        <v>1776</v>
      </c>
      <c r="BY4963" s="52" t="s">
        <v>3223</v>
      </c>
      <c r="BZ4963" s="52" t="s">
        <v>9961</v>
      </c>
    </row>
    <row r="4964" spans="54:78" x14ac:dyDescent="0.3">
      <c r="BB4964" s="105" t="e">
        <f>VLOOKUP(C4964,#REF!, 2,FALSE)</f>
        <v>#REF!</v>
      </c>
      <c r="BP4964" s="52" t="s">
        <v>9962</v>
      </c>
      <c r="BQ4964" s="52" t="s">
        <v>3223</v>
      </c>
      <c r="BR4964" s="52" t="s">
        <v>4669</v>
      </c>
      <c r="BX4964" s="52" t="s">
        <v>9962</v>
      </c>
      <c r="BY4964" s="52" t="s">
        <v>3223</v>
      </c>
      <c r="BZ4964" s="52" t="s">
        <v>4669</v>
      </c>
    </row>
    <row r="4965" spans="54:78" x14ac:dyDescent="0.3">
      <c r="BB4965" s="105" t="e">
        <f>VLOOKUP(C4965,#REF!, 2,FALSE)</f>
        <v>#REF!</v>
      </c>
      <c r="BP4965" s="52" t="s">
        <v>9963</v>
      </c>
      <c r="BQ4965" s="52" t="s">
        <v>17035</v>
      </c>
      <c r="BR4965" s="52" t="s">
        <v>4518</v>
      </c>
      <c r="BX4965" s="52" t="s">
        <v>9963</v>
      </c>
      <c r="BY4965" s="52" t="s">
        <v>17035</v>
      </c>
      <c r="BZ4965" s="52" t="s">
        <v>4518</v>
      </c>
    </row>
    <row r="4966" spans="54:78" x14ac:dyDescent="0.3">
      <c r="BB4966" s="105" t="e">
        <f>VLOOKUP(C4966,#REF!, 2,FALSE)</f>
        <v>#REF!</v>
      </c>
      <c r="BP4966" s="52" t="s">
        <v>1777</v>
      </c>
      <c r="BQ4966" s="52" t="s">
        <v>1350</v>
      </c>
      <c r="BR4966" s="52" t="s">
        <v>9964</v>
      </c>
      <c r="BX4966" s="52" t="s">
        <v>1777</v>
      </c>
      <c r="BY4966" s="52" t="s">
        <v>1350</v>
      </c>
      <c r="BZ4966" s="52" t="s">
        <v>9964</v>
      </c>
    </row>
    <row r="4967" spans="54:78" x14ac:dyDescent="0.3">
      <c r="BB4967" s="105" t="e">
        <f>VLOOKUP(C4967,#REF!, 2,FALSE)</f>
        <v>#REF!</v>
      </c>
      <c r="BP4967" s="52" t="s">
        <v>9965</v>
      </c>
      <c r="BQ4967" s="52" t="s">
        <v>633</v>
      </c>
      <c r="BR4967" s="52" t="s">
        <v>2993</v>
      </c>
      <c r="BX4967" s="52" t="s">
        <v>9965</v>
      </c>
      <c r="BY4967" s="52" t="s">
        <v>633</v>
      </c>
      <c r="BZ4967" s="52" t="s">
        <v>2993</v>
      </c>
    </row>
    <row r="4968" spans="54:78" x14ac:dyDescent="0.3">
      <c r="BB4968" s="105" t="e">
        <f>VLOOKUP(C4968,#REF!, 2,FALSE)</f>
        <v>#REF!</v>
      </c>
      <c r="BP4968" s="52" t="s">
        <v>9966</v>
      </c>
      <c r="BQ4968" s="52" t="s">
        <v>2988</v>
      </c>
      <c r="BR4968" s="52" t="s">
        <v>9967</v>
      </c>
      <c r="BX4968" s="52" t="s">
        <v>9966</v>
      </c>
      <c r="BY4968" s="52" t="s">
        <v>2988</v>
      </c>
      <c r="BZ4968" s="52" t="s">
        <v>9967</v>
      </c>
    </row>
    <row r="4969" spans="54:78" x14ac:dyDescent="0.3">
      <c r="BB4969" s="105" t="e">
        <f>VLOOKUP(C4969,#REF!, 2,FALSE)</f>
        <v>#REF!</v>
      </c>
      <c r="BP4969" s="52" t="s">
        <v>9968</v>
      </c>
      <c r="BQ4969" s="52" t="s">
        <v>3276</v>
      </c>
      <c r="BR4969" s="52" t="s">
        <v>7460</v>
      </c>
      <c r="BX4969" s="52" t="s">
        <v>9968</v>
      </c>
      <c r="BY4969" s="52" t="s">
        <v>3276</v>
      </c>
      <c r="BZ4969" s="52" t="s">
        <v>7460</v>
      </c>
    </row>
    <row r="4970" spans="54:78" x14ac:dyDescent="0.3">
      <c r="BB4970" s="105" t="e">
        <f>VLOOKUP(C4970,#REF!, 2,FALSE)</f>
        <v>#REF!</v>
      </c>
      <c r="BP4970" s="52" t="s">
        <v>9969</v>
      </c>
      <c r="BQ4970" s="52" t="s">
        <v>2988</v>
      </c>
      <c r="BR4970" s="52" t="s">
        <v>2993</v>
      </c>
      <c r="BX4970" s="52" t="s">
        <v>9969</v>
      </c>
      <c r="BY4970" s="52" t="s">
        <v>2988</v>
      </c>
      <c r="BZ4970" s="52" t="s">
        <v>2993</v>
      </c>
    </row>
    <row r="4971" spans="54:78" x14ac:dyDescent="0.3">
      <c r="BB4971" s="105" t="e">
        <f>VLOOKUP(C4971,#REF!, 2,FALSE)</f>
        <v>#REF!</v>
      </c>
      <c r="BP4971" s="52" t="s">
        <v>9970</v>
      </c>
      <c r="BQ4971" s="52" t="s">
        <v>2988</v>
      </c>
      <c r="BR4971" s="52" t="s">
        <v>2993</v>
      </c>
      <c r="BX4971" s="52" t="s">
        <v>9970</v>
      </c>
      <c r="BY4971" s="52" t="s">
        <v>2988</v>
      </c>
      <c r="BZ4971" s="52" t="s">
        <v>2993</v>
      </c>
    </row>
    <row r="4972" spans="54:78" x14ac:dyDescent="0.3">
      <c r="BB4972" s="105" t="e">
        <f>VLOOKUP(C4972,#REF!, 2,FALSE)</f>
        <v>#REF!</v>
      </c>
      <c r="BP4972" s="52" t="s">
        <v>1778</v>
      </c>
      <c r="BQ4972" s="52" t="s">
        <v>1350</v>
      </c>
      <c r="BR4972" s="52" t="s">
        <v>9971</v>
      </c>
      <c r="BX4972" s="52" t="s">
        <v>1778</v>
      </c>
      <c r="BY4972" s="52" t="s">
        <v>1350</v>
      </c>
      <c r="BZ4972" s="52" t="s">
        <v>9971</v>
      </c>
    </row>
    <row r="4973" spans="54:78" x14ac:dyDescent="0.3">
      <c r="BB4973" s="105" t="e">
        <f>VLOOKUP(C4973,#REF!, 2,FALSE)</f>
        <v>#REF!</v>
      </c>
      <c r="BP4973" s="52" t="s">
        <v>9972</v>
      </c>
      <c r="BQ4973" s="52" t="s">
        <v>3276</v>
      </c>
      <c r="BR4973" s="52" t="s">
        <v>9973</v>
      </c>
      <c r="BX4973" s="52" t="s">
        <v>9972</v>
      </c>
      <c r="BY4973" s="52" t="s">
        <v>3276</v>
      </c>
      <c r="BZ4973" s="52" t="s">
        <v>9973</v>
      </c>
    </row>
    <row r="4974" spans="54:78" x14ac:dyDescent="0.3">
      <c r="BB4974" s="105" t="e">
        <f>VLOOKUP(C4974,#REF!, 2,FALSE)</f>
        <v>#REF!</v>
      </c>
      <c r="BP4974" s="52" t="s">
        <v>1779</v>
      </c>
      <c r="BQ4974" s="52" t="s">
        <v>3276</v>
      </c>
      <c r="BR4974" s="52" t="s">
        <v>9974</v>
      </c>
      <c r="BX4974" s="52" t="s">
        <v>1779</v>
      </c>
      <c r="BY4974" s="52" t="s">
        <v>3276</v>
      </c>
      <c r="BZ4974" s="52" t="s">
        <v>9974</v>
      </c>
    </row>
    <row r="4975" spans="54:78" x14ac:dyDescent="0.3">
      <c r="BB4975" s="105" t="e">
        <f>VLOOKUP(C4975,#REF!, 2,FALSE)</f>
        <v>#REF!</v>
      </c>
      <c r="BP4975" s="52" t="s">
        <v>9975</v>
      </c>
      <c r="BQ4975" s="52" t="s">
        <v>3019</v>
      </c>
      <c r="BR4975" s="52" t="s">
        <v>2993</v>
      </c>
      <c r="BX4975" s="52" t="s">
        <v>9975</v>
      </c>
      <c r="BY4975" s="52" t="s">
        <v>3019</v>
      </c>
      <c r="BZ4975" s="52" t="s">
        <v>2993</v>
      </c>
    </row>
    <row r="4976" spans="54:78" x14ac:dyDescent="0.3">
      <c r="BB4976" s="105" t="e">
        <f>VLOOKUP(C4976,#REF!, 2,FALSE)</f>
        <v>#REF!</v>
      </c>
      <c r="BP4976" s="52" t="s">
        <v>9976</v>
      </c>
      <c r="BQ4976" s="52" t="s">
        <v>2993</v>
      </c>
      <c r="BR4976" s="52" t="s">
        <v>1675</v>
      </c>
      <c r="BX4976" s="52" t="s">
        <v>9976</v>
      </c>
      <c r="BY4976" s="52" t="s">
        <v>2993</v>
      </c>
      <c r="BZ4976" s="52" t="s">
        <v>1675</v>
      </c>
    </row>
    <row r="4977" spans="54:78" x14ac:dyDescent="0.3">
      <c r="BB4977" s="105" t="e">
        <f>VLOOKUP(C4977,#REF!, 2,FALSE)</f>
        <v>#REF!</v>
      </c>
      <c r="BP4977" s="52" t="s">
        <v>9977</v>
      </c>
      <c r="BQ4977" s="52" t="s">
        <v>2993</v>
      </c>
      <c r="BR4977" s="52" t="s">
        <v>2993</v>
      </c>
      <c r="BX4977" s="52" t="s">
        <v>9977</v>
      </c>
      <c r="BY4977" s="52" t="s">
        <v>2993</v>
      </c>
      <c r="BZ4977" s="52" t="s">
        <v>2993</v>
      </c>
    </row>
    <row r="4978" spans="54:78" x14ac:dyDescent="0.3">
      <c r="BB4978" s="105" t="e">
        <f>VLOOKUP(C4978,#REF!, 2,FALSE)</f>
        <v>#REF!</v>
      </c>
      <c r="BP4978" s="52" t="s">
        <v>9978</v>
      </c>
      <c r="BQ4978" s="52" t="s">
        <v>3223</v>
      </c>
      <c r="BR4978" s="52" t="s">
        <v>9979</v>
      </c>
      <c r="BX4978" s="52" t="s">
        <v>9978</v>
      </c>
      <c r="BY4978" s="52" t="s">
        <v>3223</v>
      </c>
      <c r="BZ4978" s="52" t="s">
        <v>9979</v>
      </c>
    </row>
    <row r="4979" spans="54:78" x14ac:dyDescent="0.3">
      <c r="BB4979" s="105" t="e">
        <f>VLOOKUP(C4979,#REF!, 2,FALSE)</f>
        <v>#REF!</v>
      </c>
      <c r="BP4979" s="52" t="s">
        <v>9980</v>
      </c>
      <c r="BQ4979" s="52" t="s">
        <v>3223</v>
      </c>
      <c r="BR4979" s="52" t="s">
        <v>1010</v>
      </c>
      <c r="BX4979" s="52" t="s">
        <v>9980</v>
      </c>
      <c r="BY4979" s="52" t="s">
        <v>3223</v>
      </c>
      <c r="BZ4979" s="52" t="s">
        <v>1010</v>
      </c>
    </row>
    <row r="4980" spans="54:78" x14ac:dyDescent="0.3">
      <c r="BB4980" s="105" t="e">
        <f>VLOOKUP(C4980,#REF!, 2,FALSE)</f>
        <v>#REF!</v>
      </c>
      <c r="BP4980" s="52" t="s">
        <v>9981</v>
      </c>
      <c r="BQ4980" s="52" t="s">
        <v>726</v>
      </c>
      <c r="BR4980" s="52" t="s">
        <v>1559</v>
      </c>
      <c r="BX4980" s="52" t="s">
        <v>9981</v>
      </c>
      <c r="BY4980" s="52" t="s">
        <v>726</v>
      </c>
      <c r="BZ4980" s="52" t="s">
        <v>1559</v>
      </c>
    </row>
    <row r="4981" spans="54:78" x14ac:dyDescent="0.3">
      <c r="BB4981" s="105" t="e">
        <f>VLOOKUP(C4981,#REF!, 2,FALSE)</f>
        <v>#REF!</v>
      </c>
      <c r="BP4981" s="52" t="s">
        <v>9982</v>
      </c>
      <c r="BQ4981" s="52" t="s">
        <v>726</v>
      </c>
      <c r="BR4981" s="52" t="s">
        <v>1559</v>
      </c>
      <c r="BX4981" s="52" t="s">
        <v>9982</v>
      </c>
      <c r="BY4981" s="52" t="s">
        <v>726</v>
      </c>
      <c r="BZ4981" s="52" t="s">
        <v>1559</v>
      </c>
    </row>
    <row r="4982" spans="54:78" x14ac:dyDescent="0.3">
      <c r="BB4982" s="105" t="e">
        <f>VLOOKUP(C4982,#REF!, 2,FALSE)</f>
        <v>#REF!</v>
      </c>
      <c r="BP4982" s="52" t="s">
        <v>1780</v>
      </c>
      <c r="BQ4982" s="52" t="s">
        <v>3223</v>
      </c>
      <c r="BR4982" s="52" t="s">
        <v>9983</v>
      </c>
      <c r="BX4982" s="52" t="s">
        <v>1780</v>
      </c>
      <c r="BY4982" s="52" t="s">
        <v>3223</v>
      </c>
      <c r="BZ4982" s="52" t="s">
        <v>9983</v>
      </c>
    </row>
    <row r="4983" spans="54:78" x14ac:dyDescent="0.3">
      <c r="BB4983" s="105" t="e">
        <f>VLOOKUP(C4983,#REF!, 2,FALSE)</f>
        <v>#REF!</v>
      </c>
      <c r="BP4983" s="52" t="s">
        <v>9984</v>
      </c>
      <c r="BQ4983" s="52" t="s">
        <v>3223</v>
      </c>
      <c r="BR4983" s="52" t="s">
        <v>2993</v>
      </c>
      <c r="BX4983" s="52" t="s">
        <v>9984</v>
      </c>
      <c r="BY4983" s="52" t="s">
        <v>3223</v>
      </c>
      <c r="BZ4983" s="52" t="s">
        <v>2993</v>
      </c>
    </row>
    <row r="4984" spans="54:78" x14ac:dyDescent="0.3">
      <c r="BB4984" s="105" t="e">
        <f>VLOOKUP(C4984,#REF!, 2,FALSE)</f>
        <v>#REF!</v>
      </c>
      <c r="BP4984" s="52" t="s">
        <v>9985</v>
      </c>
      <c r="BQ4984" s="52" t="s">
        <v>675</v>
      </c>
      <c r="BR4984" s="52" t="s">
        <v>9987</v>
      </c>
      <c r="BX4984" s="52" t="s">
        <v>9985</v>
      </c>
      <c r="BY4984" s="52" t="s">
        <v>675</v>
      </c>
      <c r="BZ4984" s="52" t="s">
        <v>9987</v>
      </c>
    </row>
    <row r="4985" spans="54:78" x14ac:dyDescent="0.3">
      <c r="BB4985" s="105" t="e">
        <f>VLOOKUP(C4985,#REF!, 2,FALSE)</f>
        <v>#REF!</v>
      </c>
      <c r="BP4985" s="52" t="s">
        <v>9988</v>
      </c>
      <c r="BQ4985" s="52" t="s">
        <v>3019</v>
      </c>
      <c r="BR4985" s="52" t="s">
        <v>1104</v>
      </c>
      <c r="BX4985" s="52" t="s">
        <v>9988</v>
      </c>
      <c r="BY4985" s="52" t="s">
        <v>3019</v>
      </c>
      <c r="BZ4985" s="52" t="s">
        <v>1104</v>
      </c>
    </row>
    <row r="4986" spans="54:78" x14ac:dyDescent="0.3">
      <c r="BB4986" s="105" t="e">
        <f>VLOOKUP(C4986,#REF!, 2,FALSE)</f>
        <v>#REF!</v>
      </c>
      <c r="BP4986" s="52" t="s">
        <v>9989</v>
      </c>
      <c r="BQ4986" s="52" t="s">
        <v>1275</v>
      </c>
      <c r="BR4986" s="52" t="s">
        <v>2993</v>
      </c>
      <c r="BX4986" s="52" t="s">
        <v>9989</v>
      </c>
      <c r="BY4986" s="52" t="s">
        <v>1275</v>
      </c>
      <c r="BZ4986" s="52" t="s">
        <v>2993</v>
      </c>
    </row>
    <row r="4987" spans="54:78" x14ac:dyDescent="0.3">
      <c r="BB4987" s="105" t="e">
        <f>VLOOKUP(C4987,#REF!, 2,FALSE)</f>
        <v>#REF!</v>
      </c>
      <c r="BP4987" s="52" t="s">
        <v>9990</v>
      </c>
      <c r="BQ4987" s="52" t="s">
        <v>626</v>
      </c>
      <c r="BR4987" s="52" t="s">
        <v>9991</v>
      </c>
      <c r="BX4987" s="52" t="s">
        <v>9990</v>
      </c>
      <c r="BY4987" s="52" t="s">
        <v>626</v>
      </c>
      <c r="BZ4987" s="52" t="s">
        <v>9991</v>
      </c>
    </row>
    <row r="4988" spans="54:78" x14ac:dyDescent="0.3">
      <c r="BB4988" s="105" t="e">
        <f>VLOOKUP(C4988,#REF!, 2,FALSE)</f>
        <v>#REF!</v>
      </c>
      <c r="BP4988" s="52" t="s">
        <v>9992</v>
      </c>
      <c r="BQ4988" s="52" t="s">
        <v>3276</v>
      </c>
      <c r="BR4988" s="52" t="s">
        <v>5000</v>
      </c>
      <c r="BX4988" s="52" t="s">
        <v>9992</v>
      </c>
      <c r="BY4988" s="52" t="s">
        <v>3276</v>
      </c>
      <c r="BZ4988" s="52" t="s">
        <v>5000</v>
      </c>
    </row>
    <row r="4989" spans="54:78" x14ac:dyDescent="0.3">
      <c r="BB4989" s="105" t="e">
        <f>VLOOKUP(C4989,#REF!, 2,FALSE)</f>
        <v>#REF!</v>
      </c>
      <c r="BP4989" s="52" t="s">
        <v>9993</v>
      </c>
      <c r="BQ4989" s="52" t="s">
        <v>3276</v>
      </c>
      <c r="BR4989" s="52" t="s">
        <v>5000</v>
      </c>
      <c r="BX4989" s="52" t="s">
        <v>9993</v>
      </c>
      <c r="BY4989" s="52" t="s">
        <v>3276</v>
      </c>
      <c r="BZ4989" s="52" t="s">
        <v>5000</v>
      </c>
    </row>
    <row r="4990" spans="54:78" x14ac:dyDescent="0.3">
      <c r="BB4990" s="105" t="e">
        <f>VLOOKUP(C4990,#REF!, 2,FALSE)</f>
        <v>#REF!</v>
      </c>
      <c r="BP4990" s="52" t="s">
        <v>9994</v>
      </c>
      <c r="BQ4990" s="52" t="s">
        <v>3016</v>
      </c>
      <c r="BR4990" s="52" t="s">
        <v>9917</v>
      </c>
      <c r="BX4990" s="52" t="s">
        <v>9994</v>
      </c>
      <c r="BY4990" s="52" t="s">
        <v>3016</v>
      </c>
      <c r="BZ4990" s="52" t="s">
        <v>9917</v>
      </c>
    </row>
    <row r="4991" spans="54:78" x14ac:dyDescent="0.3">
      <c r="BB4991" s="105" t="e">
        <f>VLOOKUP(C4991,#REF!, 2,FALSE)</f>
        <v>#REF!</v>
      </c>
      <c r="BP4991" s="52" t="s">
        <v>9995</v>
      </c>
      <c r="BQ4991" s="52" t="s">
        <v>3223</v>
      </c>
      <c r="BR4991" s="52" t="s">
        <v>2993</v>
      </c>
      <c r="BX4991" s="52" t="s">
        <v>9995</v>
      </c>
      <c r="BY4991" s="52" t="s">
        <v>3223</v>
      </c>
      <c r="BZ4991" s="52" t="s">
        <v>2993</v>
      </c>
    </row>
    <row r="4992" spans="54:78" x14ac:dyDescent="0.3">
      <c r="BB4992" s="105" t="e">
        <f>VLOOKUP(C4992,#REF!, 2,FALSE)</f>
        <v>#REF!</v>
      </c>
      <c r="BP4992" s="52" t="s">
        <v>9996</v>
      </c>
      <c r="BQ4992" s="52" t="s">
        <v>3019</v>
      </c>
      <c r="BR4992" s="52" t="s">
        <v>9997</v>
      </c>
      <c r="BX4992" s="52" t="s">
        <v>9996</v>
      </c>
      <c r="BY4992" s="52" t="s">
        <v>3019</v>
      </c>
      <c r="BZ4992" s="52" t="s">
        <v>9997</v>
      </c>
    </row>
    <row r="4993" spans="54:78" x14ac:dyDescent="0.3">
      <c r="BB4993" s="105" t="e">
        <f>VLOOKUP(C4993,#REF!, 2,FALSE)</f>
        <v>#REF!</v>
      </c>
      <c r="BP4993" s="52" t="s">
        <v>9998</v>
      </c>
      <c r="BQ4993" s="52" t="s">
        <v>936</v>
      </c>
      <c r="BR4993" s="52" t="s">
        <v>9999</v>
      </c>
      <c r="BX4993" s="52" t="s">
        <v>9998</v>
      </c>
      <c r="BY4993" s="52" t="s">
        <v>936</v>
      </c>
      <c r="BZ4993" s="52" t="s">
        <v>9999</v>
      </c>
    </row>
    <row r="4994" spans="54:78" x14ac:dyDescent="0.3">
      <c r="BB4994" s="105" t="e">
        <f>VLOOKUP(C4994,#REF!, 2,FALSE)</f>
        <v>#REF!</v>
      </c>
      <c r="BP4994" s="52" t="s">
        <v>10000</v>
      </c>
      <c r="BQ4994" s="52" t="s">
        <v>1350</v>
      </c>
      <c r="BR4994" s="52" t="s">
        <v>10001</v>
      </c>
      <c r="BX4994" s="52" t="s">
        <v>10000</v>
      </c>
      <c r="BY4994" s="52" t="s">
        <v>1350</v>
      </c>
      <c r="BZ4994" s="52" t="s">
        <v>10001</v>
      </c>
    </row>
    <row r="4995" spans="54:78" x14ac:dyDescent="0.3">
      <c r="BB4995" s="105" t="e">
        <f>VLOOKUP(C4995,#REF!, 2,FALSE)</f>
        <v>#REF!</v>
      </c>
      <c r="BP4995" s="52" t="s">
        <v>10002</v>
      </c>
      <c r="BQ4995" s="52" t="s">
        <v>17035</v>
      </c>
      <c r="BR4995" s="52" t="s">
        <v>10003</v>
      </c>
      <c r="BX4995" s="52" t="s">
        <v>10002</v>
      </c>
      <c r="BY4995" s="52" t="s">
        <v>17035</v>
      </c>
      <c r="BZ4995" s="52" t="s">
        <v>10003</v>
      </c>
    </row>
    <row r="4996" spans="54:78" x14ac:dyDescent="0.3">
      <c r="BB4996" s="105" t="e">
        <f>VLOOKUP(C4996,#REF!, 2,FALSE)</f>
        <v>#REF!</v>
      </c>
      <c r="BP4996" s="52" t="s">
        <v>10004</v>
      </c>
      <c r="BQ4996" s="52" t="s">
        <v>3016</v>
      </c>
      <c r="BR4996" s="52" t="s">
        <v>10005</v>
      </c>
      <c r="BX4996" s="52" t="s">
        <v>10004</v>
      </c>
      <c r="BY4996" s="52" t="s">
        <v>3016</v>
      </c>
      <c r="BZ4996" s="52" t="s">
        <v>10005</v>
      </c>
    </row>
    <row r="4997" spans="54:78" x14ac:dyDescent="0.3">
      <c r="BB4997" s="105" t="e">
        <f>VLOOKUP(C4997,#REF!, 2,FALSE)</f>
        <v>#REF!</v>
      </c>
      <c r="BP4997" s="52" t="s">
        <v>10006</v>
      </c>
      <c r="BQ4997" s="52" t="s">
        <v>3276</v>
      </c>
      <c r="BR4997" s="52" t="s">
        <v>2993</v>
      </c>
      <c r="BX4997" s="52" t="s">
        <v>10006</v>
      </c>
      <c r="BY4997" s="52" t="s">
        <v>3276</v>
      </c>
      <c r="BZ4997" s="52" t="s">
        <v>2993</v>
      </c>
    </row>
    <row r="4998" spans="54:78" x14ac:dyDescent="0.3">
      <c r="BB4998" s="105" t="e">
        <f>VLOOKUP(C4998,#REF!, 2,FALSE)</f>
        <v>#REF!</v>
      </c>
      <c r="BP4998" s="52" t="s">
        <v>10007</v>
      </c>
      <c r="BQ4998" s="52" t="s">
        <v>3016</v>
      </c>
      <c r="BR4998" s="52" t="s">
        <v>2993</v>
      </c>
      <c r="BX4998" s="52" t="s">
        <v>10007</v>
      </c>
      <c r="BY4998" s="52" t="s">
        <v>3016</v>
      </c>
      <c r="BZ4998" s="52" t="s">
        <v>2993</v>
      </c>
    </row>
    <row r="4999" spans="54:78" x14ac:dyDescent="0.3">
      <c r="BB4999" s="105" t="e">
        <f>VLOOKUP(C4999,#REF!, 2,FALSE)</f>
        <v>#REF!</v>
      </c>
      <c r="BP4999" s="52" t="s">
        <v>10008</v>
      </c>
      <c r="BQ4999" s="52" t="s">
        <v>3019</v>
      </c>
      <c r="BR4999" s="52" t="s">
        <v>2993</v>
      </c>
      <c r="BX4999" s="52" t="s">
        <v>10008</v>
      </c>
      <c r="BY4999" s="52" t="s">
        <v>3019</v>
      </c>
      <c r="BZ4999" s="52" t="s">
        <v>2993</v>
      </c>
    </row>
    <row r="5000" spans="54:78" x14ac:dyDescent="0.3">
      <c r="BB5000" s="105" t="e">
        <f>VLOOKUP(C5000,#REF!, 2,FALSE)</f>
        <v>#REF!</v>
      </c>
      <c r="BP5000" s="52" t="s">
        <v>10009</v>
      </c>
      <c r="BQ5000" s="52" t="s">
        <v>3223</v>
      </c>
      <c r="BR5000" s="52" t="s">
        <v>4047</v>
      </c>
      <c r="BX5000" s="52" t="s">
        <v>10009</v>
      </c>
      <c r="BY5000" s="52" t="s">
        <v>3223</v>
      </c>
      <c r="BZ5000" s="52" t="s">
        <v>4047</v>
      </c>
    </row>
    <row r="5001" spans="54:78" x14ac:dyDescent="0.3">
      <c r="BB5001" s="105" t="e">
        <f>VLOOKUP(C5001,#REF!, 2,FALSE)</f>
        <v>#REF!</v>
      </c>
      <c r="BP5001" s="52" t="s">
        <v>10010</v>
      </c>
      <c r="BQ5001" s="52" t="s">
        <v>1021</v>
      </c>
      <c r="BR5001" s="52" t="s">
        <v>4899</v>
      </c>
      <c r="BX5001" s="52" t="s">
        <v>10010</v>
      </c>
      <c r="BY5001" s="52" t="s">
        <v>1021</v>
      </c>
      <c r="BZ5001" s="52" t="s">
        <v>4899</v>
      </c>
    </row>
    <row r="5002" spans="54:78" x14ac:dyDescent="0.3">
      <c r="BB5002" s="105" t="e">
        <f>VLOOKUP(C5002,#REF!, 2,FALSE)</f>
        <v>#REF!</v>
      </c>
      <c r="BP5002" s="52" t="s">
        <v>10011</v>
      </c>
      <c r="BQ5002" s="52" t="s">
        <v>3223</v>
      </c>
      <c r="BR5002" s="52" t="s">
        <v>2993</v>
      </c>
      <c r="BX5002" s="52" t="s">
        <v>10011</v>
      </c>
      <c r="BY5002" s="52" t="s">
        <v>3223</v>
      </c>
      <c r="BZ5002" s="52" t="s">
        <v>2993</v>
      </c>
    </row>
    <row r="5003" spans="54:78" x14ac:dyDescent="0.3">
      <c r="BB5003" s="105" t="e">
        <f>VLOOKUP(C5003,#REF!, 2,FALSE)</f>
        <v>#REF!</v>
      </c>
      <c r="BP5003" s="52" t="s">
        <v>1781</v>
      </c>
      <c r="BQ5003" s="52" t="s">
        <v>3223</v>
      </c>
      <c r="BR5003" s="52" t="s">
        <v>4401</v>
      </c>
      <c r="BX5003" s="52" t="s">
        <v>1781</v>
      </c>
      <c r="BY5003" s="52" t="s">
        <v>3223</v>
      </c>
      <c r="BZ5003" s="52" t="s">
        <v>4401</v>
      </c>
    </row>
    <row r="5004" spans="54:78" x14ac:dyDescent="0.3">
      <c r="BB5004" s="105" t="e">
        <f>VLOOKUP(C5004,#REF!, 2,FALSE)</f>
        <v>#REF!</v>
      </c>
      <c r="BP5004" s="52" t="s">
        <v>10012</v>
      </c>
      <c r="BQ5004" s="52" t="s">
        <v>1350</v>
      </c>
      <c r="BR5004" s="52" t="s">
        <v>10013</v>
      </c>
      <c r="BX5004" s="52" t="s">
        <v>10012</v>
      </c>
      <c r="BY5004" s="52" t="s">
        <v>1350</v>
      </c>
      <c r="BZ5004" s="52" t="s">
        <v>10013</v>
      </c>
    </row>
    <row r="5005" spans="54:78" x14ac:dyDescent="0.3">
      <c r="BB5005" s="105" t="e">
        <f>VLOOKUP(C5005,#REF!, 2,FALSE)</f>
        <v>#REF!</v>
      </c>
      <c r="BP5005" s="52" t="s">
        <v>10014</v>
      </c>
      <c r="BQ5005" s="52" t="s">
        <v>1277</v>
      </c>
      <c r="BR5005" s="52" t="s">
        <v>10015</v>
      </c>
      <c r="BX5005" s="52" t="s">
        <v>10014</v>
      </c>
      <c r="BY5005" s="52" t="s">
        <v>1277</v>
      </c>
      <c r="BZ5005" s="52" t="s">
        <v>10015</v>
      </c>
    </row>
    <row r="5006" spans="54:78" x14ac:dyDescent="0.3">
      <c r="BB5006" s="105" t="e">
        <f>VLOOKUP(C5006,#REF!, 2,FALSE)</f>
        <v>#REF!</v>
      </c>
      <c r="BP5006" s="52" t="s">
        <v>10016</v>
      </c>
      <c r="BQ5006" s="52" t="s">
        <v>624</v>
      </c>
      <c r="BR5006" s="52" t="s">
        <v>2380</v>
      </c>
      <c r="BX5006" s="52" t="s">
        <v>10016</v>
      </c>
      <c r="BY5006" s="52" t="s">
        <v>624</v>
      </c>
      <c r="BZ5006" s="52" t="s">
        <v>2380</v>
      </c>
    </row>
    <row r="5007" spans="54:78" x14ac:dyDescent="0.3">
      <c r="BB5007" s="105" t="e">
        <f>VLOOKUP(C5007,#REF!, 2,FALSE)</f>
        <v>#REF!</v>
      </c>
      <c r="BP5007" s="52" t="s">
        <v>10017</v>
      </c>
      <c r="BQ5007" s="52" t="s">
        <v>1453</v>
      </c>
      <c r="BR5007" s="52" t="s">
        <v>2556</v>
      </c>
      <c r="BX5007" s="52" t="s">
        <v>10017</v>
      </c>
      <c r="BY5007" s="52" t="s">
        <v>1453</v>
      </c>
      <c r="BZ5007" s="52" t="s">
        <v>2556</v>
      </c>
    </row>
    <row r="5008" spans="54:78" x14ac:dyDescent="0.3">
      <c r="BB5008" s="105" t="e">
        <f>VLOOKUP(C5008,#REF!, 2,FALSE)</f>
        <v>#REF!</v>
      </c>
      <c r="BP5008" s="52" t="s">
        <v>1782</v>
      </c>
      <c r="BQ5008" s="52" t="s">
        <v>668</v>
      </c>
      <c r="BR5008" s="52" t="s">
        <v>10018</v>
      </c>
      <c r="BX5008" s="52" t="s">
        <v>1782</v>
      </c>
      <c r="BY5008" s="52" t="s">
        <v>668</v>
      </c>
      <c r="BZ5008" s="52" t="s">
        <v>10018</v>
      </c>
    </row>
    <row r="5009" spans="54:78" x14ac:dyDescent="0.3">
      <c r="BB5009" s="105" t="e">
        <f>VLOOKUP(C5009,#REF!, 2,FALSE)</f>
        <v>#REF!</v>
      </c>
      <c r="BP5009" s="52" t="s">
        <v>1783</v>
      </c>
      <c r="BQ5009" s="52" t="s">
        <v>642</v>
      </c>
      <c r="BR5009" s="52" t="s">
        <v>10019</v>
      </c>
      <c r="BX5009" s="52" t="s">
        <v>1783</v>
      </c>
      <c r="BY5009" s="52" t="s">
        <v>642</v>
      </c>
      <c r="BZ5009" s="52" t="s">
        <v>10019</v>
      </c>
    </row>
    <row r="5010" spans="54:78" x14ac:dyDescent="0.3">
      <c r="BB5010" s="105" t="e">
        <f>VLOOKUP(C5010,#REF!, 2,FALSE)</f>
        <v>#REF!</v>
      </c>
      <c r="BP5010" s="52" t="s">
        <v>10021</v>
      </c>
      <c r="BQ5010" s="52" t="s">
        <v>3016</v>
      </c>
      <c r="BR5010" s="52" t="s">
        <v>6640</v>
      </c>
      <c r="BX5010" s="52" t="s">
        <v>10021</v>
      </c>
      <c r="BY5010" s="52" t="s">
        <v>3016</v>
      </c>
      <c r="BZ5010" s="52" t="s">
        <v>6640</v>
      </c>
    </row>
    <row r="5011" spans="54:78" x14ac:dyDescent="0.3">
      <c r="BB5011" s="105" t="e">
        <f>VLOOKUP(C5011,#REF!, 2,FALSE)</f>
        <v>#REF!</v>
      </c>
      <c r="BP5011" s="52" t="s">
        <v>10022</v>
      </c>
      <c r="BQ5011" s="52" t="s">
        <v>2988</v>
      </c>
      <c r="BR5011" s="52" t="s">
        <v>10023</v>
      </c>
      <c r="BX5011" s="52" t="s">
        <v>10022</v>
      </c>
      <c r="BY5011" s="52" t="s">
        <v>2988</v>
      </c>
      <c r="BZ5011" s="52" t="s">
        <v>10023</v>
      </c>
    </row>
    <row r="5012" spans="54:78" x14ac:dyDescent="0.3">
      <c r="BB5012" s="105" t="e">
        <f>VLOOKUP(C5012,#REF!, 2,FALSE)</f>
        <v>#REF!</v>
      </c>
      <c r="BP5012" s="52" t="s">
        <v>10024</v>
      </c>
      <c r="BQ5012" s="52" t="s">
        <v>807</v>
      </c>
      <c r="BR5012" s="52" t="s">
        <v>8066</v>
      </c>
      <c r="BX5012" s="52" t="s">
        <v>10024</v>
      </c>
      <c r="BY5012" s="52" t="s">
        <v>807</v>
      </c>
      <c r="BZ5012" s="52" t="s">
        <v>8066</v>
      </c>
    </row>
    <row r="5013" spans="54:78" x14ac:dyDescent="0.3">
      <c r="BB5013" s="105" t="e">
        <f>VLOOKUP(C5013,#REF!, 2,FALSE)</f>
        <v>#REF!</v>
      </c>
      <c r="BP5013" s="52" t="s">
        <v>1803</v>
      </c>
      <c r="BQ5013" s="52" t="s">
        <v>622</v>
      </c>
      <c r="BR5013" s="52" t="s">
        <v>3742</v>
      </c>
      <c r="BX5013" s="52" t="s">
        <v>1803</v>
      </c>
      <c r="BY5013" s="52" t="s">
        <v>622</v>
      </c>
      <c r="BZ5013" s="52" t="s">
        <v>3742</v>
      </c>
    </row>
    <row r="5014" spans="54:78" x14ac:dyDescent="0.3">
      <c r="BB5014" s="105" t="e">
        <f>VLOOKUP(C5014,#REF!, 2,FALSE)</f>
        <v>#REF!</v>
      </c>
      <c r="BP5014" s="52" t="s">
        <v>10025</v>
      </c>
      <c r="BQ5014" s="52" t="s">
        <v>669</v>
      </c>
      <c r="BR5014" s="52" t="s">
        <v>4558</v>
      </c>
      <c r="BX5014" s="52" t="s">
        <v>10025</v>
      </c>
      <c r="BY5014" s="52" t="s">
        <v>669</v>
      </c>
      <c r="BZ5014" s="52" t="s">
        <v>4558</v>
      </c>
    </row>
    <row r="5015" spans="54:78" x14ac:dyDescent="0.3">
      <c r="BB5015" s="105" t="e">
        <f>VLOOKUP(C5015,#REF!, 2,FALSE)</f>
        <v>#REF!</v>
      </c>
      <c r="BP5015" s="52" t="s">
        <v>10026</v>
      </c>
      <c r="BQ5015" s="52" t="s">
        <v>636</v>
      </c>
      <c r="BR5015" s="52" t="s">
        <v>6695</v>
      </c>
      <c r="BX5015" s="52" t="s">
        <v>10026</v>
      </c>
      <c r="BY5015" s="52" t="s">
        <v>636</v>
      </c>
      <c r="BZ5015" s="52" t="s">
        <v>6695</v>
      </c>
    </row>
    <row r="5016" spans="54:78" x14ac:dyDescent="0.3">
      <c r="BB5016" s="105" t="e">
        <f>VLOOKUP(C5016,#REF!, 2,FALSE)</f>
        <v>#REF!</v>
      </c>
      <c r="BP5016" s="52" t="s">
        <v>1804</v>
      </c>
      <c r="BQ5016" s="52" t="s">
        <v>3223</v>
      </c>
      <c r="BR5016" s="52" t="s">
        <v>10027</v>
      </c>
      <c r="BX5016" s="52" t="s">
        <v>1804</v>
      </c>
      <c r="BY5016" s="52" t="s">
        <v>3223</v>
      </c>
      <c r="BZ5016" s="52" t="s">
        <v>10027</v>
      </c>
    </row>
    <row r="5017" spans="54:78" x14ac:dyDescent="0.3">
      <c r="BB5017" s="105" t="e">
        <f>VLOOKUP(C5017,#REF!, 2,FALSE)</f>
        <v>#REF!</v>
      </c>
      <c r="BP5017" s="52" t="s">
        <v>10028</v>
      </c>
      <c r="BQ5017" s="52" t="s">
        <v>673</v>
      </c>
      <c r="BR5017" s="52" t="s">
        <v>10029</v>
      </c>
      <c r="BX5017" s="52" t="s">
        <v>10028</v>
      </c>
      <c r="BY5017" s="52" t="s">
        <v>673</v>
      </c>
      <c r="BZ5017" s="52" t="s">
        <v>10029</v>
      </c>
    </row>
    <row r="5018" spans="54:78" x14ac:dyDescent="0.3">
      <c r="BB5018" s="105" t="e">
        <f>VLOOKUP(C5018,#REF!, 2,FALSE)</f>
        <v>#REF!</v>
      </c>
      <c r="BP5018" s="52" t="s">
        <v>1805</v>
      </c>
      <c r="BQ5018" s="52" t="s">
        <v>3223</v>
      </c>
      <c r="BR5018" s="52" t="s">
        <v>10030</v>
      </c>
      <c r="BX5018" s="52" t="s">
        <v>1805</v>
      </c>
      <c r="BY5018" s="52" t="s">
        <v>3223</v>
      </c>
      <c r="BZ5018" s="52" t="s">
        <v>10030</v>
      </c>
    </row>
    <row r="5019" spans="54:78" x14ac:dyDescent="0.3">
      <c r="BB5019" s="105" t="e">
        <f>VLOOKUP(C5019,#REF!, 2,FALSE)</f>
        <v>#REF!</v>
      </c>
      <c r="BP5019" s="52" t="s">
        <v>10031</v>
      </c>
      <c r="BQ5019" s="52" t="s">
        <v>3276</v>
      </c>
      <c r="BR5019" s="52" t="s">
        <v>10032</v>
      </c>
      <c r="BX5019" s="52" t="s">
        <v>10031</v>
      </c>
      <c r="BY5019" s="52" t="s">
        <v>3276</v>
      </c>
      <c r="BZ5019" s="52" t="s">
        <v>10032</v>
      </c>
    </row>
    <row r="5020" spans="54:78" x14ac:dyDescent="0.3">
      <c r="BB5020" s="105" t="e">
        <f>VLOOKUP(C5020,#REF!, 2,FALSE)</f>
        <v>#REF!</v>
      </c>
      <c r="BP5020" s="52" t="s">
        <v>10033</v>
      </c>
      <c r="BQ5020" s="52" t="s">
        <v>3223</v>
      </c>
      <c r="BR5020" s="52" t="s">
        <v>6586</v>
      </c>
      <c r="BX5020" s="52" t="s">
        <v>10033</v>
      </c>
      <c r="BY5020" s="52" t="s">
        <v>3223</v>
      </c>
      <c r="BZ5020" s="52" t="s">
        <v>6586</v>
      </c>
    </row>
    <row r="5021" spans="54:78" x14ac:dyDescent="0.3">
      <c r="BB5021" s="105" t="e">
        <f>VLOOKUP(C5021,#REF!, 2,FALSE)</f>
        <v>#REF!</v>
      </c>
      <c r="BP5021" s="52" t="s">
        <v>10034</v>
      </c>
      <c r="BQ5021" s="52" t="s">
        <v>1280</v>
      </c>
      <c r="BR5021" s="52" t="s">
        <v>8207</v>
      </c>
      <c r="BX5021" s="52" t="s">
        <v>10034</v>
      </c>
      <c r="BY5021" s="52" t="s">
        <v>1280</v>
      </c>
      <c r="BZ5021" s="52" t="s">
        <v>8207</v>
      </c>
    </row>
    <row r="5022" spans="54:78" x14ac:dyDescent="0.3">
      <c r="BB5022" s="105" t="e">
        <f>VLOOKUP(C5022,#REF!, 2,FALSE)</f>
        <v>#REF!</v>
      </c>
      <c r="BP5022" s="52" t="s">
        <v>1806</v>
      </c>
      <c r="BQ5022" s="52" t="s">
        <v>3019</v>
      </c>
      <c r="BR5022" s="52" t="s">
        <v>10035</v>
      </c>
      <c r="BX5022" s="52" t="s">
        <v>1806</v>
      </c>
      <c r="BY5022" s="52" t="s">
        <v>3019</v>
      </c>
      <c r="BZ5022" s="52" t="s">
        <v>10035</v>
      </c>
    </row>
    <row r="5023" spans="54:78" x14ac:dyDescent="0.3">
      <c r="BB5023" s="105" t="e">
        <f>VLOOKUP(C5023,#REF!, 2,FALSE)</f>
        <v>#REF!</v>
      </c>
      <c r="BP5023" s="52" t="s">
        <v>10036</v>
      </c>
      <c r="BQ5023" s="52" t="s">
        <v>3223</v>
      </c>
      <c r="BR5023" s="52" t="s">
        <v>1335</v>
      </c>
      <c r="BX5023" s="52" t="s">
        <v>10036</v>
      </c>
      <c r="BY5023" s="52" t="s">
        <v>3223</v>
      </c>
      <c r="BZ5023" s="52" t="s">
        <v>1335</v>
      </c>
    </row>
    <row r="5024" spans="54:78" x14ac:dyDescent="0.3">
      <c r="BB5024" s="105" t="e">
        <f>VLOOKUP(C5024,#REF!, 2,FALSE)</f>
        <v>#REF!</v>
      </c>
      <c r="BP5024" s="52" t="s">
        <v>1807</v>
      </c>
      <c r="BQ5024" s="52" t="s">
        <v>3016</v>
      </c>
      <c r="BR5024" s="52" t="s">
        <v>2105</v>
      </c>
      <c r="BX5024" s="52" t="s">
        <v>1807</v>
      </c>
      <c r="BY5024" s="52" t="s">
        <v>3016</v>
      </c>
      <c r="BZ5024" s="52" t="s">
        <v>2105</v>
      </c>
    </row>
    <row r="5025" spans="54:78" x14ac:dyDescent="0.3">
      <c r="BB5025" s="105" t="e">
        <f>VLOOKUP(C5025,#REF!, 2,FALSE)</f>
        <v>#REF!</v>
      </c>
      <c r="BP5025" s="52" t="s">
        <v>10037</v>
      </c>
      <c r="BQ5025" s="52" t="s">
        <v>3223</v>
      </c>
      <c r="BR5025" s="52" t="s">
        <v>2993</v>
      </c>
      <c r="BX5025" s="52" t="s">
        <v>10037</v>
      </c>
      <c r="BY5025" s="52" t="s">
        <v>3223</v>
      </c>
      <c r="BZ5025" s="52" t="s">
        <v>2993</v>
      </c>
    </row>
    <row r="5026" spans="54:78" x14ac:dyDescent="0.3">
      <c r="BB5026" s="105" t="e">
        <f>VLOOKUP(C5026,#REF!, 2,FALSE)</f>
        <v>#REF!</v>
      </c>
      <c r="BP5026" s="52" t="s">
        <v>10038</v>
      </c>
      <c r="BQ5026" s="52" t="s">
        <v>1287</v>
      </c>
      <c r="BR5026" s="52" t="s">
        <v>10039</v>
      </c>
      <c r="BX5026" s="52" t="s">
        <v>10038</v>
      </c>
      <c r="BY5026" s="52" t="s">
        <v>1287</v>
      </c>
      <c r="BZ5026" s="52" t="s">
        <v>10039</v>
      </c>
    </row>
    <row r="5027" spans="54:78" x14ac:dyDescent="0.3">
      <c r="BB5027" s="105" t="e">
        <f>VLOOKUP(C5027,#REF!, 2,FALSE)</f>
        <v>#REF!</v>
      </c>
      <c r="BP5027" s="52" t="s">
        <v>10040</v>
      </c>
      <c r="BQ5027" s="52" t="s">
        <v>3019</v>
      </c>
      <c r="BR5027" s="52" t="s">
        <v>10041</v>
      </c>
      <c r="BX5027" s="52" t="s">
        <v>10040</v>
      </c>
      <c r="BY5027" s="52" t="s">
        <v>3019</v>
      </c>
      <c r="BZ5027" s="52" t="s">
        <v>10041</v>
      </c>
    </row>
    <row r="5028" spans="54:78" x14ac:dyDescent="0.3">
      <c r="BB5028" s="105" t="e">
        <f>VLOOKUP(C5028,#REF!, 2,FALSE)</f>
        <v>#REF!</v>
      </c>
      <c r="BP5028" s="52" t="s">
        <v>10042</v>
      </c>
      <c r="BQ5028" s="52" t="s">
        <v>810</v>
      </c>
      <c r="BR5028" s="52" t="s">
        <v>6221</v>
      </c>
      <c r="BX5028" s="52" t="s">
        <v>10042</v>
      </c>
      <c r="BY5028" s="52" t="s">
        <v>810</v>
      </c>
      <c r="BZ5028" s="52" t="s">
        <v>6221</v>
      </c>
    </row>
    <row r="5029" spans="54:78" x14ac:dyDescent="0.3">
      <c r="BB5029" s="105" t="e">
        <f>VLOOKUP(C5029,#REF!, 2,FALSE)</f>
        <v>#REF!</v>
      </c>
      <c r="BP5029" s="52" t="s">
        <v>10043</v>
      </c>
      <c r="BQ5029" s="52" t="s">
        <v>645</v>
      </c>
      <c r="BR5029" s="52" t="s">
        <v>10044</v>
      </c>
      <c r="BX5029" s="52" t="s">
        <v>10043</v>
      </c>
      <c r="BY5029" s="52" t="s">
        <v>645</v>
      </c>
      <c r="BZ5029" s="52" t="s">
        <v>10044</v>
      </c>
    </row>
    <row r="5030" spans="54:78" x14ac:dyDescent="0.3">
      <c r="BB5030" s="105" t="e">
        <f>VLOOKUP(C5030,#REF!, 2,FALSE)</f>
        <v>#REF!</v>
      </c>
      <c r="BP5030" s="52" t="s">
        <v>10045</v>
      </c>
      <c r="BQ5030" s="52" t="s">
        <v>1504</v>
      </c>
      <c r="BR5030" s="52" t="s">
        <v>3094</v>
      </c>
      <c r="BX5030" s="52" t="s">
        <v>10045</v>
      </c>
      <c r="BY5030" s="52" t="s">
        <v>1504</v>
      </c>
      <c r="BZ5030" s="52" t="s">
        <v>3094</v>
      </c>
    </row>
    <row r="5031" spans="54:78" x14ac:dyDescent="0.3">
      <c r="BB5031" s="105" t="e">
        <f>VLOOKUP(C5031,#REF!, 2,FALSE)</f>
        <v>#REF!</v>
      </c>
      <c r="BP5031" s="52" t="s">
        <v>10046</v>
      </c>
      <c r="BQ5031" s="52" t="s">
        <v>811</v>
      </c>
      <c r="BR5031" s="52" t="s">
        <v>10047</v>
      </c>
      <c r="BX5031" s="52" t="s">
        <v>10046</v>
      </c>
      <c r="BY5031" s="52" t="s">
        <v>811</v>
      </c>
      <c r="BZ5031" s="52" t="s">
        <v>10047</v>
      </c>
    </row>
    <row r="5032" spans="54:78" x14ac:dyDescent="0.3">
      <c r="BB5032" s="105" t="e">
        <f>VLOOKUP(C5032,#REF!, 2,FALSE)</f>
        <v>#REF!</v>
      </c>
      <c r="BP5032" s="52" t="s">
        <v>10048</v>
      </c>
      <c r="BQ5032" s="52" t="s">
        <v>788</v>
      </c>
      <c r="BR5032" s="52" t="s">
        <v>644</v>
      </c>
      <c r="BX5032" s="52" t="s">
        <v>10048</v>
      </c>
      <c r="BY5032" s="52" t="s">
        <v>788</v>
      </c>
      <c r="BZ5032" s="52" t="s">
        <v>644</v>
      </c>
    </row>
    <row r="5033" spans="54:78" x14ac:dyDescent="0.3">
      <c r="BB5033" s="105" t="e">
        <f>VLOOKUP(C5033,#REF!, 2,FALSE)</f>
        <v>#REF!</v>
      </c>
      <c r="BP5033" s="52" t="s">
        <v>10049</v>
      </c>
      <c r="BQ5033" s="52" t="s">
        <v>1078</v>
      </c>
      <c r="BR5033" s="52" t="s">
        <v>1456</v>
      </c>
      <c r="BX5033" s="52" t="s">
        <v>10049</v>
      </c>
      <c r="BY5033" s="52" t="s">
        <v>1078</v>
      </c>
      <c r="BZ5033" s="52" t="s">
        <v>1456</v>
      </c>
    </row>
    <row r="5034" spans="54:78" x14ac:dyDescent="0.3">
      <c r="BB5034" s="105" t="e">
        <f>VLOOKUP(C5034,#REF!, 2,FALSE)</f>
        <v>#REF!</v>
      </c>
      <c r="BP5034" s="52" t="s">
        <v>10050</v>
      </c>
      <c r="BQ5034" s="52" t="s">
        <v>667</v>
      </c>
      <c r="BR5034" s="52" t="s">
        <v>10051</v>
      </c>
      <c r="BX5034" s="52" t="s">
        <v>10050</v>
      </c>
      <c r="BY5034" s="52" t="s">
        <v>667</v>
      </c>
      <c r="BZ5034" s="52" t="s">
        <v>10051</v>
      </c>
    </row>
    <row r="5035" spans="54:78" x14ac:dyDescent="0.3">
      <c r="BB5035" s="105" t="e">
        <f>VLOOKUP(C5035,#REF!, 2,FALSE)</f>
        <v>#REF!</v>
      </c>
      <c r="BP5035" s="52" t="s">
        <v>10052</v>
      </c>
      <c r="BQ5035" s="52" t="s">
        <v>673</v>
      </c>
      <c r="BR5035" s="52" t="s">
        <v>6862</v>
      </c>
      <c r="BX5035" s="52" t="s">
        <v>10052</v>
      </c>
      <c r="BY5035" s="52" t="s">
        <v>673</v>
      </c>
      <c r="BZ5035" s="52" t="s">
        <v>6862</v>
      </c>
    </row>
    <row r="5036" spans="54:78" x14ac:dyDescent="0.3">
      <c r="BB5036" s="105" t="e">
        <f>VLOOKUP(C5036,#REF!, 2,FALSE)</f>
        <v>#REF!</v>
      </c>
      <c r="BP5036" s="52" t="s">
        <v>10053</v>
      </c>
      <c r="BQ5036" s="52" t="s">
        <v>17035</v>
      </c>
      <c r="BR5036" s="52" t="s">
        <v>10054</v>
      </c>
      <c r="BX5036" s="52" t="s">
        <v>10053</v>
      </c>
      <c r="BY5036" s="52" t="s">
        <v>17035</v>
      </c>
      <c r="BZ5036" s="52" t="s">
        <v>10054</v>
      </c>
    </row>
    <row r="5037" spans="54:78" x14ac:dyDescent="0.3">
      <c r="BB5037" s="105" t="e">
        <f>VLOOKUP(C5037,#REF!, 2,FALSE)</f>
        <v>#REF!</v>
      </c>
      <c r="BP5037" s="52" t="s">
        <v>10056</v>
      </c>
      <c r="BQ5037" s="52" t="s">
        <v>636</v>
      </c>
      <c r="BR5037" s="52" t="s">
        <v>2072</v>
      </c>
      <c r="BX5037" s="52" t="s">
        <v>10056</v>
      </c>
      <c r="BY5037" s="52" t="s">
        <v>636</v>
      </c>
      <c r="BZ5037" s="52" t="s">
        <v>2072</v>
      </c>
    </row>
    <row r="5038" spans="54:78" x14ac:dyDescent="0.3">
      <c r="BB5038" s="105" t="e">
        <f>VLOOKUP(C5038,#REF!, 2,FALSE)</f>
        <v>#REF!</v>
      </c>
      <c r="BP5038" s="52" t="s">
        <v>332</v>
      </c>
      <c r="BQ5038" s="52" t="s">
        <v>2993</v>
      </c>
      <c r="BR5038" s="52" t="s">
        <v>2993</v>
      </c>
      <c r="BX5038" s="52" t="s">
        <v>332</v>
      </c>
      <c r="BY5038" s="52" t="s">
        <v>2993</v>
      </c>
      <c r="BZ5038" s="52" t="s">
        <v>2993</v>
      </c>
    </row>
    <row r="5039" spans="54:78" x14ac:dyDescent="0.3">
      <c r="BB5039" s="105" t="e">
        <f>VLOOKUP(C5039,#REF!, 2,FALSE)</f>
        <v>#REF!</v>
      </c>
      <c r="BP5039" s="52" t="s">
        <v>10057</v>
      </c>
      <c r="BQ5039" s="52" t="s">
        <v>2993</v>
      </c>
      <c r="BR5039" s="52" t="s">
        <v>1070</v>
      </c>
      <c r="BX5039" s="52" t="s">
        <v>10057</v>
      </c>
      <c r="BY5039" s="52" t="s">
        <v>2993</v>
      </c>
      <c r="BZ5039" s="52" t="s">
        <v>1070</v>
      </c>
    </row>
    <row r="5040" spans="54:78" x14ac:dyDescent="0.3">
      <c r="BB5040" s="105" t="e">
        <f>VLOOKUP(C5040,#REF!, 2,FALSE)</f>
        <v>#REF!</v>
      </c>
      <c r="BP5040" s="52" t="s">
        <v>10058</v>
      </c>
      <c r="BQ5040" s="52" t="s">
        <v>17035</v>
      </c>
      <c r="BR5040" s="52" t="s">
        <v>2883</v>
      </c>
      <c r="BX5040" s="52" t="s">
        <v>10058</v>
      </c>
      <c r="BY5040" s="52" t="s">
        <v>17035</v>
      </c>
      <c r="BZ5040" s="52" t="s">
        <v>2883</v>
      </c>
    </row>
    <row r="5041" spans="54:78" x14ac:dyDescent="0.3">
      <c r="BB5041" s="105" t="e">
        <f>VLOOKUP(C5041,#REF!, 2,FALSE)</f>
        <v>#REF!</v>
      </c>
      <c r="BP5041" s="52" t="s">
        <v>10059</v>
      </c>
      <c r="BQ5041" s="52" t="s">
        <v>2993</v>
      </c>
      <c r="BR5041" s="52" t="s">
        <v>2993</v>
      </c>
      <c r="BX5041" s="52" t="s">
        <v>10059</v>
      </c>
      <c r="BY5041" s="52" t="s">
        <v>2993</v>
      </c>
      <c r="BZ5041" s="52" t="s">
        <v>2993</v>
      </c>
    </row>
    <row r="5042" spans="54:78" x14ac:dyDescent="0.3">
      <c r="BB5042" s="105" t="e">
        <f>VLOOKUP(C5042,#REF!, 2,FALSE)</f>
        <v>#REF!</v>
      </c>
      <c r="BP5042" s="52" t="s">
        <v>10060</v>
      </c>
      <c r="BQ5042" s="52" t="s">
        <v>17035</v>
      </c>
      <c r="BR5042" s="52" t="s">
        <v>10061</v>
      </c>
      <c r="BX5042" s="52" t="s">
        <v>10060</v>
      </c>
      <c r="BY5042" s="52" t="s">
        <v>17035</v>
      </c>
      <c r="BZ5042" s="52" t="s">
        <v>10061</v>
      </c>
    </row>
    <row r="5043" spans="54:78" x14ac:dyDescent="0.3">
      <c r="BB5043" s="105" t="e">
        <f>VLOOKUP(C5043,#REF!, 2,FALSE)</f>
        <v>#REF!</v>
      </c>
      <c r="BP5043" s="52" t="s">
        <v>10062</v>
      </c>
      <c r="BQ5043" s="52" t="s">
        <v>2993</v>
      </c>
      <c r="BR5043" s="52" t="s">
        <v>10063</v>
      </c>
      <c r="BX5043" s="52" t="s">
        <v>10062</v>
      </c>
      <c r="BY5043" s="52" t="s">
        <v>2993</v>
      </c>
      <c r="BZ5043" s="52" t="s">
        <v>10063</v>
      </c>
    </row>
    <row r="5044" spans="54:78" x14ac:dyDescent="0.3">
      <c r="BB5044" s="105" t="e">
        <f>VLOOKUP(C5044,#REF!, 2,FALSE)</f>
        <v>#REF!</v>
      </c>
      <c r="BP5044" s="52" t="s">
        <v>10064</v>
      </c>
      <c r="BQ5044" s="52" t="s">
        <v>2993</v>
      </c>
      <c r="BR5044" s="52" t="s">
        <v>1799</v>
      </c>
      <c r="BX5044" s="52" t="s">
        <v>10064</v>
      </c>
      <c r="BY5044" s="52" t="s">
        <v>2993</v>
      </c>
      <c r="BZ5044" s="52" t="s">
        <v>1799</v>
      </c>
    </row>
    <row r="5045" spans="54:78" x14ac:dyDescent="0.3">
      <c r="BB5045" s="105" t="e">
        <f>VLOOKUP(C5045,#REF!, 2,FALSE)</f>
        <v>#REF!</v>
      </c>
      <c r="BP5045" s="52" t="s">
        <v>10065</v>
      </c>
      <c r="BQ5045" s="52" t="s">
        <v>849</v>
      </c>
      <c r="BR5045" s="52" t="s">
        <v>1394</v>
      </c>
      <c r="BX5045" s="52" t="s">
        <v>10065</v>
      </c>
      <c r="BY5045" s="52" t="s">
        <v>849</v>
      </c>
      <c r="BZ5045" s="52" t="s">
        <v>1394</v>
      </c>
    </row>
    <row r="5046" spans="54:78" x14ac:dyDescent="0.3">
      <c r="BB5046" s="105" t="e">
        <f>VLOOKUP(C5046,#REF!, 2,FALSE)</f>
        <v>#REF!</v>
      </c>
      <c r="BP5046" s="52" t="s">
        <v>10066</v>
      </c>
      <c r="BQ5046" s="52" t="s">
        <v>936</v>
      </c>
      <c r="BR5046" s="52" t="s">
        <v>2305</v>
      </c>
      <c r="BX5046" s="52" t="s">
        <v>10066</v>
      </c>
      <c r="BY5046" s="52" t="s">
        <v>936</v>
      </c>
      <c r="BZ5046" s="52" t="s">
        <v>2305</v>
      </c>
    </row>
    <row r="5047" spans="54:78" x14ac:dyDescent="0.3">
      <c r="BB5047" s="105" t="e">
        <f>VLOOKUP(C5047,#REF!, 2,FALSE)</f>
        <v>#REF!</v>
      </c>
      <c r="BP5047" s="52" t="s">
        <v>10067</v>
      </c>
      <c r="BQ5047" s="52" t="s">
        <v>2993</v>
      </c>
      <c r="BR5047" s="52" t="s">
        <v>2993</v>
      </c>
      <c r="BX5047" s="52" t="s">
        <v>10067</v>
      </c>
      <c r="BY5047" s="52" t="s">
        <v>2993</v>
      </c>
      <c r="BZ5047" s="52" t="s">
        <v>2993</v>
      </c>
    </row>
    <row r="5048" spans="54:78" x14ac:dyDescent="0.3">
      <c r="BB5048" s="105" t="e">
        <f>VLOOKUP(C5048,#REF!, 2,FALSE)</f>
        <v>#REF!</v>
      </c>
      <c r="BP5048" s="52" t="s">
        <v>10068</v>
      </c>
      <c r="BQ5048" s="52" t="s">
        <v>2993</v>
      </c>
      <c r="BR5048" s="52" t="s">
        <v>922</v>
      </c>
      <c r="BX5048" s="52" t="s">
        <v>10068</v>
      </c>
      <c r="BY5048" s="52" t="s">
        <v>2993</v>
      </c>
      <c r="BZ5048" s="52" t="s">
        <v>922</v>
      </c>
    </row>
    <row r="5049" spans="54:78" x14ac:dyDescent="0.3">
      <c r="BB5049" s="105" t="e">
        <f>VLOOKUP(C5049,#REF!, 2,FALSE)</f>
        <v>#REF!</v>
      </c>
      <c r="BP5049" s="52" t="s">
        <v>1810</v>
      </c>
      <c r="BQ5049" s="52" t="s">
        <v>2993</v>
      </c>
      <c r="BR5049" s="52" t="s">
        <v>6826</v>
      </c>
      <c r="BX5049" s="52" t="s">
        <v>1810</v>
      </c>
      <c r="BY5049" s="52" t="s">
        <v>2993</v>
      </c>
      <c r="BZ5049" s="52" t="s">
        <v>6826</v>
      </c>
    </row>
    <row r="5050" spans="54:78" x14ac:dyDescent="0.3">
      <c r="BB5050" s="105" t="e">
        <f>VLOOKUP(C5050,#REF!, 2,FALSE)</f>
        <v>#REF!</v>
      </c>
      <c r="BP5050" s="52" t="s">
        <v>10069</v>
      </c>
      <c r="BQ5050" s="52" t="s">
        <v>2993</v>
      </c>
      <c r="BR5050" s="52" t="s">
        <v>10070</v>
      </c>
      <c r="BX5050" s="52" t="s">
        <v>10069</v>
      </c>
      <c r="BY5050" s="52" t="s">
        <v>2993</v>
      </c>
      <c r="BZ5050" s="52" t="s">
        <v>10070</v>
      </c>
    </row>
    <row r="5051" spans="54:78" x14ac:dyDescent="0.3">
      <c r="BB5051" s="105" t="e">
        <f>VLOOKUP(C5051,#REF!, 2,FALSE)</f>
        <v>#REF!</v>
      </c>
      <c r="BP5051" s="52" t="s">
        <v>10072</v>
      </c>
      <c r="BQ5051" s="52" t="s">
        <v>2993</v>
      </c>
      <c r="BR5051" s="52" t="s">
        <v>10073</v>
      </c>
      <c r="BX5051" s="52" t="s">
        <v>10072</v>
      </c>
      <c r="BY5051" s="52" t="s">
        <v>2993</v>
      </c>
      <c r="BZ5051" s="52" t="s">
        <v>10073</v>
      </c>
    </row>
    <row r="5052" spans="54:78" x14ac:dyDescent="0.3">
      <c r="BB5052" s="105" t="e">
        <f>VLOOKUP(C5052,#REF!, 2,FALSE)</f>
        <v>#REF!</v>
      </c>
      <c r="BP5052" s="52" t="s">
        <v>1811</v>
      </c>
      <c r="BQ5052" s="52" t="s">
        <v>2993</v>
      </c>
      <c r="BR5052" s="52" t="s">
        <v>2993</v>
      </c>
      <c r="BX5052" s="52" t="s">
        <v>1811</v>
      </c>
      <c r="BY5052" s="52" t="s">
        <v>2993</v>
      </c>
      <c r="BZ5052" s="52" t="s">
        <v>2993</v>
      </c>
    </row>
    <row r="5053" spans="54:78" x14ac:dyDescent="0.3">
      <c r="BB5053" s="105" t="e">
        <f>VLOOKUP(C5053,#REF!, 2,FALSE)</f>
        <v>#REF!</v>
      </c>
      <c r="BP5053" s="52" t="s">
        <v>1815</v>
      </c>
      <c r="BQ5053" s="52" t="s">
        <v>2993</v>
      </c>
      <c r="BR5053" s="52" t="s">
        <v>10074</v>
      </c>
      <c r="BX5053" s="52" t="s">
        <v>1815</v>
      </c>
      <c r="BY5053" s="52" t="s">
        <v>2993</v>
      </c>
      <c r="BZ5053" s="52" t="s">
        <v>10074</v>
      </c>
    </row>
    <row r="5054" spans="54:78" x14ac:dyDescent="0.3">
      <c r="BB5054" s="105" t="e">
        <f>VLOOKUP(C5054,#REF!, 2,FALSE)</f>
        <v>#REF!</v>
      </c>
      <c r="BP5054" s="52" t="s">
        <v>10075</v>
      </c>
      <c r="BQ5054" s="52" t="s">
        <v>2993</v>
      </c>
      <c r="BR5054" s="52" t="s">
        <v>9577</v>
      </c>
      <c r="BX5054" s="52" t="s">
        <v>10075</v>
      </c>
      <c r="BY5054" s="52" t="s">
        <v>2993</v>
      </c>
      <c r="BZ5054" s="52" t="s">
        <v>9577</v>
      </c>
    </row>
    <row r="5055" spans="54:78" x14ac:dyDescent="0.3">
      <c r="BB5055" s="105" t="e">
        <f>VLOOKUP(C5055,#REF!, 2,FALSE)</f>
        <v>#REF!</v>
      </c>
      <c r="BP5055" s="52" t="s">
        <v>10078</v>
      </c>
      <c r="BQ5055" s="52" t="s">
        <v>2993</v>
      </c>
      <c r="BR5055" s="52" t="s">
        <v>9577</v>
      </c>
      <c r="BX5055" s="52" t="s">
        <v>10078</v>
      </c>
      <c r="BY5055" s="52" t="s">
        <v>2993</v>
      </c>
      <c r="BZ5055" s="52" t="s">
        <v>9577</v>
      </c>
    </row>
    <row r="5056" spans="54:78" x14ac:dyDescent="0.3">
      <c r="BB5056" s="105" t="e">
        <f>VLOOKUP(C5056,#REF!, 2,FALSE)</f>
        <v>#REF!</v>
      </c>
      <c r="BP5056" s="52" t="s">
        <v>10079</v>
      </c>
      <c r="BQ5056" s="52" t="s">
        <v>2993</v>
      </c>
      <c r="BR5056" s="52" t="s">
        <v>10080</v>
      </c>
      <c r="BX5056" s="52" t="s">
        <v>10079</v>
      </c>
      <c r="BY5056" s="52" t="s">
        <v>2993</v>
      </c>
      <c r="BZ5056" s="52" t="s">
        <v>10080</v>
      </c>
    </row>
    <row r="5057" spans="54:78" x14ac:dyDescent="0.3">
      <c r="BB5057" s="105" t="e">
        <f>VLOOKUP(C5057,#REF!, 2,FALSE)</f>
        <v>#REF!</v>
      </c>
      <c r="BP5057" s="52" t="s">
        <v>10081</v>
      </c>
      <c r="BQ5057" s="52" t="s">
        <v>2993</v>
      </c>
      <c r="BR5057" s="52" t="s">
        <v>4930</v>
      </c>
      <c r="BX5057" s="52" t="s">
        <v>10081</v>
      </c>
      <c r="BY5057" s="52" t="s">
        <v>2993</v>
      </c>
      <c r="BZ5057" s="52" t="s">
        <v>4930</v>
      </c>
    </row>
    <row r="5058" spans="54:78" x14ac:dyDescent="0.3">
      <c r="BB5058" s="105" t="e">
        <f>VLOOKUP(C5058,#REF!, 2,FALSE)</f>
        <v>#REF!</v>
      </c>
      <c r="BP5058" s="52" t="s">
        <v>10082</v>
      </c>
      <c r="BQ5058" s="52" t="s">
        <v>2993</v>
      </c>
      <c r="BR5058" s="52" t="s">
        <v>10083</v>
      </c>
      <c r="BX5058" s="52" t="s">
        <v>10082</v>
      </c>
      <c r="BY5058" s="52" t="s">
        <v>2993</v>
      </c>
      <c r="BZ5058" s="52" t="s">
        <v>10083</v>
      </c>
    </row>
    <row r="5059" spans="54:78" x14ac:dyDescent="0.3">
      <c r="BB5059" s="105" t="e">
        <f>VLOOKUP(C5059,#REF!, 2,FALSE)</f>
        <v>#REF!</v>
      </c>
      <c r="BP5059" s="52" t="s">
        <v>10084</v>
      </c>
      <c r="BQ5059" s="52" t="s">
        <v>626</v>
      </c>
      <c r="BR5059" s="52" t="s">
        <v>10085</v>
      </c>
      <c r="BX5059" s="52" t="s">
        <v>10084</v>
      </c>
      <c r="BY5059" s="52" t="s">
        <v>626</v>
      </c>
      <c r="BZ5059" s="52" t="s">
        <v>10085</v>
      </c>
    </row>
    <row r="5060" spans="54:78" x14ac:dyDescent="0.3">
      <c r="BB5060" s="105" t="e">
        <f>VLOOKUP(C5060,#REF!, 2,FALSE)</f>
        <v>#REF!</v>
      </c>
      <c r="BP5060" s="52" t="s">
        <v>10086</v>
      </c>
      <c r="BQ5060" s="52" t="s">
        <v>643</v>
      </c>
      <c r="BR5060" s="52" t="s">
        <v>7523</v>
      </c>
      <c r="BX5060" s="52" t="s">
        <v>10086</v>
      </c>
      <c r="BY5060" s="52" t="s">
        <v>643</v>
      </c>
      <c r="BZ5060" s="52" t="s">
        <v>7523</v>
      </c>
    </row>
    <row r="5061" spans="54:78" x14ac:dyDescent="0.3">
      <c r="BB5061" s="105" t="e">
        <f>VLOOKUP(C5061,#REF!, 2,FALSE)</f>
        <v>#REF!</v>
      </c>
      <c r="BP5061" s="52" t="s">
        <v>10087</v>
      </c>
      <c r="BQ5061" s="52" t="s">
        <v>673</v>
      </c>
      <c r="BR5061" s="52" t="s">
        <v>10088</v>
      </c>
      <c r="BX5061" s="52" t="s">
        <v>10087</v>
      </c>
      <c r="BY5061" s="52" t="s">
        <v>673</v>
      </c>
      <c r="BZ5061" s="52" t="s">
        <v>10088</v>
      </c>
    </row>
    <row r="5062" spans="54:78" x14ac:dyDescent="0.3">
      <c r="BB5062" s="105" t="e">
        <f>VLOOKUP(C5062,#REF!, 2,FALSE)</f>
        <v>#REF!</v>
      </c>
      <c r="BP5062" s="52" t="s">
        <v>10089</v>
      </c>
      <c r="BQ5062" s="52" t="s">
        <v>628</v>
      </c>
      <c r="BR5062" s="52" t="s">
        <v>7723</v>
      </c>
      <c r="BX5062" s="52" t="s">
        <v>10089</v>
      </c>
      <c r="BY5062" s="52" t="s">
        <v>628</v>
      </c>
      <c r="BZ5062" s="52" t="s">
        <v>7723</v>
      </c>
    </row>
    <row r="5063" spans="54:78" x14ac:dyDescent="0.3">
      <c r="BB5063" s="105" t="e">
        <f>VLOOKUP(C5063,#REF!, 2,FALSE)</f>
        <v>#REF!</v>
      </c>
      <c r="BP5063" s="52" t="s">
        <v>1816</v>
      </c>
      <c r="BQ5063" s="52" t="s">
        <v>661</v>
      </c>
      <c r="BR5063" s="52" t="s">
        <v>10090</v>
      </c>
      <c r="BX5063" s="52" t="s">
        <v>1816</v>
      </c>
      <c r="BY5063" s="52" t="s">
        <v>661</v>
      </c>
      <c r="BZ5063" s="52" t="s">
        <v>10090</v>
      </c>
    </row>
    <row r="5064" spans="54:78" x14ac:dyDescent="0.3">
      <c r="BB5064" s="105" t="e">
        <f>VLOOKUP(C5064,#REF!, 2,FALSE)</f>
        <v>#REF!</v>
      </c>
      <c r="BP5064" s="52" t="s">
        <v>10091</v>
      </c>
      <c r="BQ5064" s="52" t="s">
        <v>2993</v>
      </c>
      <c r="BR5064" s="52" t="s">
        <v>2993</v>
      </c>
      <c r="BX5064" s="52" t="s">
        <v>10091</v>
      </c>
      <c r="BY5064" s="52" t="s">
        <v>2993</v>
      </c>
      <c r="BZ5064" s="52" t="s">
        <v>2993</v>
      </c>
    </row>
    <row r="5065" spans="54:78" x14ac:dyDescent="0.3">
      <c r="BB5065" s="105" t="e">
        <f>VLOOKUP(C5065,#REF!, 2,FALSE)</f>
        <v>#REF!</v>
      </c>
      <c r="BP5065" s="52" t="s">
        <v>10092</v>
      </c>
      <c r="BQ5065" s="52" t="s">
        <v>2993</v>
      </c>
      <c r="BR5065" s="52" t="s">
        <v>2993</v>
      </c>
      <c r="BX5065" s="52" t="s">
        <v>10092</v>
      </c>
      <c r="BY5065" s="52" t="s">
        <v>2993</v>
      </c>
      <c r="BZ5065" s="52" t="s">
        <v>2993</v>
      </c>
    </row>
    <row r="5066" spans="54:78" x14ac:dyDescent="0.3">
      <c r="BB5066" s="105" t="e">
        <f>VLOOKUP(C5066,#REF!, 2,FALSE)</f>
        <v>#REF!</v>
      </c>
      <c r="BP5066" s="52" t="s">
        <v>10093</v>
      </c>
      <c r="BQ5066" s="52" t="s">
        <v>2993</v>
      </c>
      <c r="BR5066" s="52" t="s">
        <v>1062</v>
      </c>
      <c r="BX5066" s="52" t="s">
        <v>10093</v>
      </c>
      <c r="BY5066" s="52" t="s">
        <v>2993</v>
      </c>
      <c r="BZ5066" s="52" t="s">
        <v>1062</v>
      </c>
    </row>
    <row r="5067" spans="54:78" x14ac:dyDescent="0.3">
      <c r="BB5067" s="105" t="e">
        <f>VLOOKUP(C5067,#REF!, 2,FALSE)</f>
        <v>#REF!</v>
      </c>
      <c r="BP5067" s="52" t="s">
        <v>10095</v>
      </c>
      <c r="BQ5067" s="52" t="s">
        <v>2993</v>
      </c>
      <c r="BR5067" s="52" t="s">
        <v>8968</v>
      </c>
      <c r="BX5067" s="52" t="s">
        <v>10095</v>
      </c>
      <c r="BY5067" s="52" t="s">
        <v>2993</v>
      </c>
      <c r="BZ5067" s="52" t="s">
        <v>8968</v>
      </c>
    </row>
    <row r="5068" spans="54:78" x14ac:dyDescent="0.3">
      <c r="BB5068" s="105" t="e">
        <f>VLOOKUP(C5068,#REF!, 2,FALSE)</f>
        <v>#REF!</v>
      </c>
      <c r="BP5068" s="52" t="s">
        <v>10096</v>
      </c>
      <c r="BQ5068" s="52" t="s">
        <v>2993</v>
      </c>
      <c r="BR5068" s="52" t="s">
        <v>1062</v>
      </c>
      <c r="BX5068" s="52" t="s">
        <v>10096</v>
      </c>
      <c r="BY5068" s="52" t="s">
        <v>2993</v>
      </c>
      <c r="BZ5068" s="52" t="s">
        <v>1062</v>
      </c>
    </row>
    <row r="5069" spans="54:78" x14ac:dyDescent="0.3">
      <c r="BB5069" s="105" t="e">
        <f>VLOOKUP(C5069,#REF!, 2,FALSE)</f>
        <v>#REF!</v>
      </c>
      <c r="BP5069" s="52" t="s">
        <v>10097</v>
      </c>
      <c r="BQ5069" s="52" t="s">
        <v>2993</v>
      </c>
      <c r="BR5069" s="52" t="s">
        <v>2993</v>
      </c>
      <c r="BX5069" s="52" t="s">
        <v>10097</v>
      </c>
      <c r="BY5069" s="52" t="s">
        <v>2993</v>
      </c>
      <c r="BZ5069" s="52" t="s">
        <v>2993</v>
      </c>
    </row>
    <row r="5070" spans="54:78" x14ac:dyDescent="0.3">
      <c r="BB5070" s="105" t="e">
        <f>VLOOKUP(C5070,#REF!, 2,FALSE)</f>
        <v>#REF!</v>
      </c>
      <c r="BP5070" s="52" t="s">
        <v>1817</v>
      </c>
      <c r="BQ5070" s="52" t="s">
        <v>2993</v>
      </c>
      <c r="BR5070" s="52" t="s">
        <v>10098</v>
      </c>
      <c r="BX5070" s="52" t="s">
        <v>1817</v>
      </c>
      <c r="BY5070" s="52" t="s">
        <v>2993</v>
      </c>
      <c r="BZ5070" s="52" t="s">
        <v>10098</v>
      </c>
    </row>
    <row r="5071" spans="54:78" x14ac:dyDescent="0.3">
      <c r="BB5071" s="105" t="e">
        <f>VLOOKUP(C5071,#REF!, 2,FALSE)</f>
        <v>#REF!</v>
      </c>
      <c r="BP5071" s="52" t="s">
        <v>339</v>
      </c>
      <c r="BQ5071" s="52" t="s">
        <v>2993</v>
      </c>
      <c r="BR5071" s="52" t="s">
        <v>10099</v>
      </c>
      <c r="BX5071" s="52" t="s">
        <v>339</v>
      </c>
      <c r="BY5071" s="52" t="s">
        <v>2993</v>
      </c>
      <c r="BZ5071" s="52" t="s">
        <v>10099</v>
      </c>
    </row>
    <row r="5072" spans="54:78" x14ac:dyDescent="0.3">
      <c r="BB5072" s="105" t="e">
        <f>VLOOKUP(C5072,#REF!, 2,FALSE)</f>
        <v>#REF!</v>
      </c>
      <c r="BP5072" s="52" t="s">
        <v>10100</v>
      </c>
      <c r="BQ5072" s="52" t="s">
        <v>870</v>
      </c>
      <c r="BR5072" s="52" t="s">
        <v>8301</v>
      </c>
      <c r="BX5072" s="52" t="s">
        <v>10100</v>
      </c>
      <c r="BY5072" s="52" t="s">
        <v>870</v>
      </c>
      <c r="BZ5072" s="52" t="s">
        <v>8301</v>
      </c>
    </row>
    <row r="5073" spans="54:78" x14ac:dyDescent="0.3">
      <c r="BB5073" s="105" t="e">
        <f>VLOOKUP(C5073,#REF!, 2,FALSE)</f>
        <v>#REF!</v>
      </c>
      <c r="BP5073" s="52" t="s">
        <v>10101</v>
      </c>
      <c r="BQ5073" s="52" t="s">
        <v>2993</v>
      </c>
      <c r="BR5073" s="52" t="s">
        <v>9408</v>
      </c>
      <c r="BX5073" s="52" t="s">
        <v>10101</v>
      </c>
      <c r="BY5073" s="52" t="s">
        <v>2993</v>
      </c>
      <c r="BZ5073" s="52" t="s">
        <v>9408</v>
      </c>
    </row>
    <row r="5074" spans="54:78" x14ac:dyDescent="0.3">
      <c r="BB5074" s="105" t="e">
        <f>VLOOKUP(C5074,#REF!, 2,FALSE)</f>
        <v>#REF!</v>
      </c>
      <c r="BP5074" s="52" t="s">
        <v>10102</v>
      </c>
      <c r="BQ5074" s="52" t="s">
        <v>2993</v>
      </c>
      <c r="BR5074" s="52" t="s">
        <v>10103</v>
      </c>
      <c r="BX5074" s="52" t="s">
        <v>10102</v>
      </c>
      <c r="BY5074" s="52" t="s">
        <v>2993</v>
      </c>
      <c r="BZ5074" s="52" t="s">
        <v>10103</v>
      </c>
    </row>
    <row r="5075" spans="54:78" x14ac:dyDescent="0.3">
      <c r="BB5075" s="105" t="e">
        <f>VLOOKUP(C5075,#REF!, 2,FALSE)</f>
        <v>#REF!</v>
      </c>
      <c r="BP5075" s="52" t="s">
        <v>1818</v>
      </c>
      <c r="BQ5075" s="52" t="s">
        <v>2993</v>
      </c>
      <c r="BR5075" s="52" t="s">
        <v>10104</v>
      </c>
      <c r="BX5075" s="52" t="s">
        <v>1818</v>
      </c>
      <c r="BY5075" s="52" t="s">
        <v>2993</v>
      </c>
      <c r="BZ5075" s="52" t="s">
        <v>10104</v>
      </c>
    </row>
    <row r="5076" spans="54:78" x14ac:dyDescent="0.3">
      <c r="BB5076" s="105" t="e">
        <f>VLOOKUP(C5076,#REF!, 2,FALSE)</f>
        <v>#REF!</v>
      </c>
      <c r="BP5076" s="52" t="s">
        <v>10105</v>
      </c>
      <c r="BQ5076" s="52" t="s">
        <v>2993</v>
      </c>
      <c r="BR5076" s="52" t="s">
        <v>9060</v>
      </c>
      <c r="BX5076" s="52" t="s">
        <v>10105</v>
      </c>
      <c r="BY5076" s="52" t="s">
        <v>2993</v>
      </c>
      <c r="BZ5076" s="52" t="s">
        <v>9060</v>
      </c>
    </row>
    <row r="5077" spans="54:78" x14ac:dyDescent="0.3">
      <c r="BB5077" s="105" t="e">
        <f>VLOOKUP(C5077,#REF!, 2,FALSE)</f>
        <v>#REF!</v>
      </c>
      <c r="BP5077" s="52" t="s">
        <v>10106</v>
      </c>
      <c r="BQ5077" s="52" t="s">
        <v>2993</v>
      </c>
      <c r="BR5077" s="52" t="s">
        <v>7398</v>
      </c>
      <c r="BX5077" s="52" t="s">
        <v>10106</v>
      </c>
      <c r="BY5077" s="52" t="s">
        <v>2993</v>
      </c>
      <c r="BZ5077" s="52" t="s">
        <v>7398</v>
      </c>
    </row>
    <row r="5078" spans="54:78" x14ac:dyDescent="0.3">
      <c r="BB5078" s="105" t="e">
        <f>VLOOKUP(C5078,#REF!, 2,FALSE)</f>
        <v>#REF!</v>
      </c>
      <c r="BP5078" s="52" t="s">
        <v>10107</v>
      </c>
      <c r="BQ5078" s="52" t="s">
        <v>2993</v>
      </c>
      <c r="BR5078" s="52" t="s">
        <v>1055</v>
      </c>
      <c r="BX5078" s="52" t="s">
        <v>10107</v>
      </c>
      <c r="BY5078" s="52" t="s">
        <v>2993</v>
      </c>
      <c r="BZ5078" s="52" t="s">
        <v>1055</v>
      </c>
    </row>
    <row r="5079" spans="54:78" x14ac:dyDescent="0.3">
      <c r="BB5079" s="105" t="e">
        <f>VLOOKUP(C5079,#REF!, 2,FALSE)</f>
        <v>#REF!</v>
      </c>
      <c r="BP5079" s="52" t="s">
        <v>10108</v>
      </c>
      <c r="BQ5079" s="52" t="s">
        <v>3019</v>
      </c>
      <c r="BR5079" s="52" t="s">
        <v>3280</v>
      </c>
      <c r="BX5079" s="52" t="s">
        <v>10108</v>
      </c>
      <c r="BY5079" s="52" t="s">
        <v>3019</v>
      </c>
      <c r="BZ5079" s="52" t="s">
        <v>3280</v>
      </c>
    </row>
    <row r="5080" spans="54:78" x14ac:dyDescent="0.3">
      <c r="BB5080" s="105" t="e">
        <f>VLOOKUP(C5080,#REF!, 2,FALSE)</f>
        <v>#REF!</v>
      </c>
      <c r="BP5080" s="52" t="s">
        <v>331</v>
      </c>
      <c r="BQ5080" s="52" t="s">
        <v>2993</v>
      </c>
      <c r="BR5080" s="52" t="s">
        <v>2993</v>
      </c>
      <c r="BX5080" s="52" t="s">
        <v>331</v>
      </c>
      <c r="BY5080" s="52" t="s">
        <v>2993</v>
      </c>
      <c r="BZ5080" s="52" t="s">
        <v>2993</v>
      </c>
    </row>
    <row r="5081" spans="54:78" x14ac:dyDescent="0.3">
      <c r="BB5081" s="105" t="e">
        <f>VLOOKUP(C5081,#REF!, 2,FALSE)</f>
        <v>#REF!</v>
      </c>
      <c r="BP5081" s="52" t="s">
        <v>10109</v>
      </c>
      <c r="BQ5081" s="52" t="s">
        <v>3016</v>
      </c>
      <c r="BR5081" s="52" t="s">
        <v>2993</v>
      </c>
      <c r="BX5081" s="52" t="s">
        <v>10109</v>
      </c>
      <c r="BY5081" s="52" t="s">
        <v>3016</v>
      </c>
      <c r="BZ5081" s="52" t="s">
        <v>2993</v>
      </c>
    </row>
    <row r="5082" spans="54:78" x14ac:dyDescent="0.3">
      <c r="BB5082" s="105" t="e">
        <f>VLOOKUP(C5082,#REF!, 2,FALSE)</f>
        <v>#REF!</v>
      </c>
      <c r="BP5082" s="52" t="s">
        <v>10110</v>
      </c>
      <c r="BQ5082" s="52" t="s">
        <v>1147</v>
      </c>
      <c r="BR5082" s="52" t="s">
        <v>5062</v>
      </c>
      <c r="BX5082" s="52" t="s">
        <v>10110</v>
      </c>
      <c r="BY5082" s="52" t="s">
        <v>1147</v>
      </c>
      <c r="BZ5082" s="52" t="s">
        <v>5062</v>
      </c>
    </row>
    <row r="5083" spans="54:78" x14ac:dyDescent="0.3">
      <c r="BB5083" s="105" t="e">
        <f>VLOOKUP(C5083,#REF!, 2,FALSE)</f>
        <v>#REF!</v>
      </c>
      <c r="BP5083" s="52" t="s">
        <v>10111</v>
      </c>
      <c r="BQ5083" s="52" t="s">
        <v>2993</v>
      </c>
      <c r="BR5083" s="52" t="s">
        <v>9784</v>
      </c>
      <c r="BX5083" s="52" t="s">
        <v>10111</v>
      </c>
      <c r="BY5083" s="52" t="s">
        <v>2993</v>
      </c>
      <c r="BZ5083" s="52" t="s">
        <v>9784</v>
      </c>
    </row>
    <row r="5084" spans="54:78" x14ac:dyDescent="0.3">
      <c r="BB5084" s="105" t="e">
        <f>VLOOKUP(C5084,#REF!, 2,FALSE)</f>
        <v>#REF!</v>
      </c>
      <c r="BP5084" s="52" t="s">
        <v>10112</v>
      </c>
      <c r="BQ5084" s="52" t="s">
        <v>2993</v>
      </c>
      <c r="BR5084" s="52" t="s">
        <v>10113</v>
      </c>
      <c r="BX5084" s="52" t="s">
        <v>10112</v>
      </c>
      <c r="BY5084" s="52" t="s">
        <v>2993</v>
      </c>
      <c r="BZ5084" s="52" t="s">
        <v>10113</v>
      </c>
    </row>
    <row r="5085" spans="54:78" x14ac:dyDescent="0.3">
      <c r="BB5085" s="105" t="e">
        <f>VLOOKUP(C5085,#REF!, 2,FALSE)</f>
        <v>#REF!</v>
      </c>
      <c r="BP5085" s="52" t="s">
        <v>10114</v>
      </c>
      <c r="BQ5085" s="52" t="s">
        <v>2993</v>
      </c>
      <c r="BR5085" s="52" t="s">
        <v>7423</v>
      </c>
      <c r="BX5085" s="52" t="s">
        <v>10114</v>
      </c>
      <c r="BY5085" s="52" t="s">
        <v>2993</v>
      </c>
      <c r="BZ5085" s="52" t="s">
        <v>7423</v>
      </c>
    </row>
    <row r="5086" spans="54:78" x14ac:dyDescent="0.3">
      <c r="BB5086" s="105" t="e">
        <f>VLOOKUP(C5086,#REF!, 2,FALSE)</f>
        <v>#REF!</v>
      </c>
      <c r="BP5086" s="52" t="s">
        <v>10115</v>
      </c>
      <c r="BQ5086" s="52" t="s">
        <v>2993</v>
      </c>
      <c r="BR5086" s="52" t="s">
        <v>4675</v>
      </c>
      <c r="BX5086" s="52" t="s">
        <v>10115</v>
      </c>
      <c r="BY5086" s="52" t="s">
        <v>2993</v>
      </c>
      <c r="BZ5086" s="52" t="s">
        <v>4675</v>
      </c>
    </row>
    <row r="5087" spans="54:78" x14ac:dyDescent="0.3">
      <c r="BB5087" s="105" t="e">
        <f>VLOOKUP(C5087,#REF!, 2,FALSE)</f>
        <v>#REF!</v>
      </c>
      <c r="BP5087" s="52" t="s">
        <v>10116</v>
      </c>
      <c r="BQ5087" s="52" t="s">
        <v>788</v>
      </c>
      <c r="BR5087" s="52" t="s">
        <v>1004</v>
      </c>
      <c r="BX5087" s="52" t="s">
        <v>10116</v>
      </c>
      <c r="BY5087" s="52" t="s">
        <v>788</v>
      </c>
      <c r="BZ5087" s="52" t="s">
        <v>1004</v>
      </c>
    </row>
    <row r="5088" spans="54:78" x14ac:dyDescent="0.3">
      <c r="BB5088" s="105" t="e">
        <f>VLOOKUP(C5088,#REF!, 2,FALSE)</f>
        <v>#REF!</v>
      </c>
      <c r="BP5088" s="52" t="s">
        <v>10117</v>
      </c>
      <c r="BQ5088" s="52" t="s">
        <v>661</v>
      </c>
      <c r="BR5088" s="52" t="s">
        <v>8937</v>
      </c>
      <c r="BX5088" s="52" t="s">
        <v>10117</v>
      </c>
      <c r="BY5088" s="52" t="s">
        <v>661</v>
      </c>
      <c r="BZ5088" s="52" t="s">
        <v>8937</v>
      </c>
    </row>
    <row r="5089" spans="54:78" x14ac:dyDescent="0.3">
      <c r="BB5089" s="105" t="e">
        <f>VLOOKUP(C5089,#REF!, 2,FALSE)</f>
        <v>#REF!</v>
      </c>
      <c r="BP5089" s="52" t="s">
        <v>1821</v>
      </c>
      <c r="BQ5089" s="52" t="s">
        <v>860</v>
      </c>
      <c r="BR5089" s="52" t="s">
        <v>4053</v>
      </c>
      <c r="BX5089" s="52" t="s">
        <v>1821</v>
      </c>
      <c r="BY5089" s="52" t="s">
        <v>860</v>
      </c>
      <c r="BZ5089" s="52" t="s">
        <v>4053</v>
      </c>
    </row>
    <row r="5090" spans="54:78" x14ac:dyDescent="0.3">
      <c r="BB5090" s="105" t="e">
        <f>VLOOKUP(C5090,#REF!, 2,FALSE)</f>
        <v>#REF!</v>
      </c>
      <c r="BP5090" s="52" t="s">
        <v>10118</v>
      </c>
      <c r="BQ5090" s="52" t="s">
        <v>667</v>
      </c>
      <c r="BR5090" s="52" t="s">
        <v>10119</v>
      </c>
      <c r="BX5090" s="52" t="s">
        <v>10118</v>
      </c>
      <c r="BY5090" s="52" t="s">
        <v>667</v>
      </c>
      <c r="BZ5090" s="52" t="s">
        <v>10119</v>
      </c>
    </row>
    <row r="5091" spans="54:78" x14ac:dyDescent="0.3">
      <c r="BB5091" s="105" t="e">
        <f>VLOOKUP(C5091,#REF!, 2,FALSE)</f>
        <v>#REF!</v>
      </c>
      <c r="BP5091" s="52" t="s">
        <v>10121</v>
      </c>
      <c r="BQ5091" s="52" t="s">
        <v>661</v>
      </c>
      <c r="BR5091" s="52" t="s">
        <v>10122</v>
      </c>
      <c r="BX5091" s="52" t="s">
        <v>10121</v>
      </c>
      <c r="BY5091" s="52" t="s">
        <v>661</v>
      </c>
      <c r="BZ5091" s="52" t="s">
        <v>10122</v>
      </c>
    </row>
    <row r="5092" spans="54:78" x14ac:dyDescent="0.3">
      <c r="BB5092" s="105" t="e">
        <f>VLOOKUP(C5092,#REF!, 2,FALSE)</f>
        <v>#REF!</v>
      </c>
      <c r="BP5092" s="52" t="s">
        <v>10124</v>
      </c>
      <c r="BQ5092" s="52" t="s">
        <v>643</v>
      </c>
      <c r="BR5092" s="52" t="s">
        <v>8124</v>
      </c>
      <c r="BX5092" s="52" t="s">
        <v>10124</v>
      </c>
      <c r="BY5092" s="52" t="s">
        <v>643</v>
      </c>
      <c r="BZ5092" s="52" t="s">
        <v>8124</v>
      </c>
    </row>
    <row r="5093" spans="54:78" x14ac:dyDescent="0.3">
      <c r="BB5093" s="105" t="e">
        <f>VLOOKUP(C5093,#REF!, 2,FALSE)</f>
        <v>#REF!</v>
      </c>
      <c r="BP5093" s="52" t="s">
        <v>10125</v>
      </c>
      <c r="BQ5093" s="52" t="s">
        <v>619</v>
      </c>
      <c r="BR5093" s="52" t="s">
        <v>2017</v>
      </c>
      <c r="BX5093" s="52" t="s">
        <v>10125</v>
      </c>
      <c r="BY5093" s="52" t="s">
        <v>619</v>
      </c>
      <c r="BZ5093" s="52" t="s">
        <v>2017</v>
      </c>
    </row>
    <row r="5094" spans="54:78" x14ac:dyDescent="0.3">
      <c r="BB5094" s="105" t="e">
        <f>VLOOKUP(C5094,#REF!, 2,FALSE)</f>
        <v>#REF!</v>
      </c>
      <c r="BP5094" s="52" t="s">
        <v>10126</v>
      </c>
      <c r="BQ5094" s="52" t="s">
        <v>636</v>
      </c>
      <c r="BR5094" s="52" t="s">
        <v>10127</v>
      </c>
      <c r="BX5094" s="52" t="s">
        <v>10126</v>
      </c>
      <c r="BY5094" s="52" t="s">
        <v>636</v>
      </c>
      <c r="BZ5094" s="52" t="s">
        <v>10127</v>
      </c>
    </row>
    <row r="5095" spans="54:78" x14ac:dyDescent="0.3">
      <c r="BB5095" s="105" t="e">
        <f>VLOOKUP(C5095,#REF!, 2,FALSE)</f>
        <v>#REF!</v>
      </c>
      <c r="BP5095" s="52" t="s">
        <v>10128</v>
      </c>
      <c r="BQ5095" s="52" t="s">
        <v>3103</v>
      </c>
      <c r="BR5095" s="52" t="s">
        <v>10129</v>
      </c>
      <c r="BX5095" s="52" t="s">
        <v>10128</v>
      </c>
      <c r="BY5095" s="52" t="s">
        <v>3103</v>
      </c>
      <c r="BZ5095" s="52" t="s">
        <v>10129</v>
      </c>
    </row>
    <row r="5096" spans="54:78" x14ac:dyDescent="0.3">
      <c r="BB5096" s="105" t="e">
        <f>VLOOKUP(C5096,#REF!, 2,FALSE)</f>
        <v>#REF!</v>
      </c>
      <c r="BP5096" s="52" t="s">
        <v>10130</v>
      </c>
      <c r="BQ5096" s="52" t="s">
        <v>818</v>
      </c>
      <c r="BR5096" s="52" t="s">
        <v>10131</v>
      </c>
      <c r="BX5096" s="52" t="s">
        <v>10130</v>
      </c>
      <c r="BY5096" s="52" t="s">
        <v>818</v>
      </c>
      <c r="BZ5096" s="52" t="s">
        <v>10131</v>
      </c>
    </row>
    <row r="5097" spans="54:78" x14ac:dyDescent="0.3">
      <c r="BB5097" s="105" t="e">
        <f>VLOOKUP(C5097,#REF!, 2,FALSE)</f>
        <v>#REF!</v>
      </c>
      <c r="BP5097" s="52" t="s">
        <v>10132</v>
      </c>
      <c r="BQ5097" s="52" t="s">
        <v>2993</v>
      </c>
      <c r="BR5097" s="52" t="s">
        <v>2993</v>
      </c>
      <c r="BX5097" s="52" t="s">
        <v>10132</v>
      </c>
      <c r="BY5097" s="52" t="s">
        <v>2993</v>
      </c>
      <c r="BZ5097" s="52" t="s">
        <v>2993</v>
      </c>
    </row>
    <row r="5098" spans="54:78" x14ac:dyDescent="0.3">
      <c r="BB5098" s="105" t="e">
        <f>VLOOKUP(C5098,#REF!, 2,FALSE)</f>
        <v>#REF!</v>
      </c>
      <c r="BP5098" s="52" t="s">
        <v>10134</v>
      </c>
      <c r="BQ5098" s="52" t="s">
        <v>2993</v>
      </c>
      <c r="BR5098" s="52" t="s">
        <v>2993</v>
      </c>
      <c r="BX5098" s="52" t="s">
        <v>10134</v>
      </c>
      <c r="BY5098" s="52" t="s">
        <v>2993</v>
      </c>
      <c r="BZ5098" s="52" t="s">
        <v>2993</v>
      </c>
    </row>
    <row r="5099" spans="54:78" x14ac:dyDescent="0.3">
      <c r="BB5099" s="105" t="e">
        <f>VLOOKUP(C5099,#REF!, 2,FALSE)</f>
        <v>#REF!</v>
      </c>
      <c r="BP5099" s="52" t="s">
        <v>10135</v>
      </c>
      <c r="BQ5099" s="52" t="s">
        <v>2993</v>
      </c>
      <c r="BR5099" s="52" t="s">
        <v>2993</v>
      </c>
      <c r="BX5099" s="52" t="s">
        <v>10135</v>
      </c>
      <c r="BY5099" s="52" t="s">
        <v>2993</v>
      </c>
      <c r="BZ5099" s="52" t="s">
        <v>2993</v>
      </c>
    </row>
    <row r="5100" spans="54:78" x14ac:dyDescent="0.3">
      <c r="BB5100" s="105" t="e">
        <f>VLOOKUP(C5100,#REF!, 2,FALSE)</f>
        <v>#REF!</v>
      </c>
      <c r="BP5100" s="52" t="s">
        <v>10137</v>
      </c>
      <c r="BQ5100" s="52" t="s">
        <v>2993</v>
      </c>
      <c r="BR5100" s="52" t="s">
        <v>2993</v>
      </c>
      <c r="BX5100" s="52" t="s">
        <v>10137</v>
      </c>
      <c r="BY5100" s="52" t="s">
        <v>2993</v>
      </c>
      <c r="BZ5100" s="52" t="s">
        <v>2993</v>
      </c>
    </row>
    <row r="5101" spans="54:78" x14ac:dyDescent="0.3">
      <c r="BB5101" s="105" t="e">
        <f>VLOOKUP(C5101,#REF!, 2,FALSE)</f>
        <v>#REF!</v>
      </c>
      <c r="BP5101" s="52" t="s">
        <v>10138</v>
      </c>
      <c r="BQ5101" s="52" t="s">
        <v>2993</v>
      </c>
      <c r="BR5101" s="52" t="s">
        <v>2993</v>
      </c>
      <c r="BX5101" s="52" t="s">
        <v>10138</v>
      </c>
      <c r="BY5101" s="52" t="s">
        <v>2993</v>
      </c>
      <c r="BZ5101" s="52" t="s">
        <v>2993</v>
      </c>
    </row>
    <row r="5102" spans="54:78" x14ac:dyDescent="0.3">
      <c r="BB5102" s="105" t="e">
        <f>VLOOKUP(C5102,#REF!, 2,FALSE)</f>
        <v>#REF!</v>
      </c>
      <c r="BP5102" s="52" t="s">
        <v>10139</v>
      </c>
      <c r="BQ5102" s="52" t="s">
        <v>2993</v>
      </c>
      <c r="BR5102" s="52" t="s">
        <v>2993</v>
      </c>
      <c r="BX5102" s="52" t="s">
        <v>10139</v>
      </c>
      <c r="BY5102" s="52" t="s">
        <v>2993</v>
      </c>
      <c r="BZ5102" s="52" t="s">
        <v>2993</v>
      </c>
    </row>
    <row r="5103" spans="54:78" x14ac:dyDescent="0.3">
      <c r="BB5103" s="105" t="e">
        <f>VLOOKUP(C5103,#REF!, 2,FALSE)</f>
        <v>#REF!</v>
      </c>
      <c r="BP5103" s="52" t="s">
        <v>10140</v>
      </c>
      <c r="BQ5103" s="52" t="s">
        <v>2993</v>
      </c>
      <c r="BR5103" s="52" t="s">
        <v>2993</v>
      </c>
      <c r="BX5103" s="52" t="s">
        <v>10140</v>
      </c>
      <c r="BY5103" s="52" t="s">
        <v>2993</v>
      </c>
      <c r="BZ5103" s="52" t="s">
        <v>2993</v>
      </c>
    </row>
    <row r="5104" spans="54:78" x14ac:dyDescent="0.3">
      <c r="BB5104" s="105" t="e">
        <f>VLOOKUP(C5104,#REF!, 2,FALSE)</f>
        <v>#REF!</v>
      </c>
      <c r="BP5104" s="52" t="s">
        <v>10141</v>
      </c>
      <c r="BQ5104" s="52" t="s">
        <v>2993</v>
      </c>
      <c r="BR5104" s="52" t="s">
        <v>2993</v>
      </c>
      <c r="BX5104" s="52" t="s">
        <v>10141</v>
      </c>
      <c r="BY5104" s="52" t="s">
        <v>2993</v>
      </c>
      <c r="BZ5104" s="52" t="s">
        <v>2993</v>
      </c>
    </row>
    <row r="5105" spans="54:78" x14ac:dyDescent="0.3">
      <c r="BB5105" s="105" t="e">
        <f>VLOOKUP(C5105,#REF!, 2,FALSE)</f>
        <v>#REF!</v>
      </c>
      <c r="BP5105" s="52" t="s">
        <v>10142</v>
      </c>
      <c r="BQ5105" s="52" t="s">
        <v>3223</v>
      </c>
      <c r="BR5105" s="52" t="s">
        <v>3075</v>
      </c>
      <c r="BX5105" s="52" t="s">
        <v>10142</v>
      </c>
      <c r="BY5105" s="52" t="s">
        <v>3223</v>
      </c>
      <c r="BZ5105" s="52" t="s">
        <v>3075</v>
      </c>
    </row>
    <row r="5106" spans="54:78" x14ac:dyDescent="0.3">
      <c r="BB5106" s="105" t="e">
        <f>VLOOKUP(C5106,#REF!, 2,FALSE)</f>
        <v>#REF!</v>
      </c>
      <c r="BP5106" s="52" t="s">
        <v>1822</v>
      </c>
      <c r="BQ5106" s="52" t="s">
        <v>870</v>
      </c>
      <c r="BR5106" s="52" t="s">
        <v>6712</v>
      </c>
      <c r="BX5106" s="52" t="s">
        <v>1822</v>
      </c>
      <c r="BY5106" s="52" t="s">
        <v>870</v>
      </c>
      <c r="BZ5106" s="52" t="s">
        <v>6712</v>
      </c>
    </row>
    <row r="5107" spans="54:78" x14ac:dyDescent="0.3">
      <c r="BB5107" s="105" t="e">
        <f>VLOOKUP(C5107,#REF!, 2,FALSE)</f>
        <v>#REF!</v>
      </c>
      <c r="BP5107" s="52" t="s">
        <v>1823</v>
      </c>
      <c r="BQ5107" s="52" t="s">
        <v>870</v>
      </c>
      <c r="BR5107" s="52" t="s">
        <v>10144</v>
      </c>
      <c r="BX5107" s="52" t="s">
        <v>1823</v>
      </c>
      <c r="BY5107" s="52" t="s">
        <v>870</v>
      </c>
      <c r="BZ5107" s="52" t="s">
        <v>10144</v>
      </c>
    </row>
    <row r="5108" spans="54:78" x14ac:dyDescent="0.3">
      <c r="BB5108" s="105" t="e">
        <f>VLOOKUP(C5108,#REF!, 2,FALSE)</f>
        <v>#REF!</v>
      </c>
      <c r="BP5108" s="52" t="s">
        <v>10145</v>
      </c>
      <c r="BQ5108" s="52" t="s">
        <v>3223</v>
      </c>
      <c r="BR5108" s="52" t="s">
        <v>5765</v>
      </c>
      <c r="BX5108" s="52" t="s">
        <v>10145</v>
      </c>
      <c r="BY5108" s="52" t="s">
        <v>3223</v>
      </c>
      <c r="BZ5108" s="52" t="s">
        <v>5765</v>
      </c>
    </row>
    <row r="5109" spans="54:78" x14ac:dyDescent="0.3">
      <c r="BB5109" s="105" t="e">
        <f>VLOOKUP(C5109,#REF!, 2,FALSE)</f>
        <v>#REF!</v>
      </c>
      <c r="BP5109" s="52" t="s">
        <v>10146</v>
      </c>
      <c r="BQ5109" s="52" t="s">
        <v>870</v>
      </c>
      <c r="BR5109" s="52" t="s">
        <v>4146</v>
      </c>
      <c r="BX5109" s="52" t="s">
        <v>10146</v>
      </c>
      <c r="BY5109" s="52" t="s">
        <v>870</v>
      </c>
      <c r="BZ5109" s="52" t="s">
        <v>4146</v>
      </c>
    </row>
    <row r="5110" spans="54:78" x14ac:dyDescent="0.3">
      <c r="BB5110" s="105" t="e">
        <f>VLOOKUP(C5110,#REF!, 2,FALSE)</f>
        <v>#REF!</v>
      </c>
      <c r="BP5110" s="52" t="s">
        <v>10148</v>
      </c>
      <c r="BQ5110" s="52" t="s">
        <v>2993</v>
      </c>
      <c r="BR5110" s="52" t="s">
        <v>2993</v>
      </c>
      <c r="BX5110" s="52" t="s">
        <v>10148</v>
      </c>
      <c r="BY5110" s="52" t="s">
        <v>2993</v>
      </c>
      <c r="BZ5110" s="52" t="s">
        <v>2993</v>
      </c>
    </row>
    <row r="5111" spans="54:78" x14ac:dyDescent="0.3">
      <c r="BB5111" s="105" t="e">
        <f>VLOOKUP(C5111,#REF!, 2,FALSE)</f>
        <v>#REF!</v>
      </c>
      <c r="BP5111" s="52" t="s">
        <v>10149</v>
      </c>
      <c r="BQ5111" s="52" t="s">
        <v>3016</v>
      </c>
      <c r="BR5111" s="52" t="s">
        <v>10150</v>
      </c>
      <c r="BX5111" s="52" t="s">
        <v>10149</v>
      </c>
      <c r="BY5111" s="52" t="s">
        <v>3016</v>
      </c>
      <c r="BZ5111" s="52" t="s">
        <v>10150</v>
      </c>
    </row>
    <row r="5112" spans="54:78" x14ac:dyDescent="0.3">
      <c r="BB5112" s="105" t="e">
        <f>VLOOKUP(C5112,#REF!, 2,FALSE)</f>
        <v>#REF!</v>
      </c>
      <c r="BP5112" s="52" t="s">
        <v>10151</v>
      </c>
      <c r="BQ5112" s="52" t="s">
        <v>2988</v>
      </c>
      <c r="BR5112" s="52" t="s">
        <v>6225</v>
      </c>
      <c r="BX5112" s="52" t="s">
        <v>10151</v>
      </c>
      <c r="BY5112" s="52" t="s">
        <v>2988</v>
      </c>
      <c r="BZ5112" s="52" t="s">
        <v>6225</v>
      </c>
    </row>
    <row r="5113" spans="54:78" x14ac:dyDescent="0.3">
      <c r="BB5113" s="105" t="e">
        <f>VLOOKUP(C5113,#REF!, 2,FALSE)</f>
        <v>#REF!</v>
      </c>
      <c r="BP5113" s="52" t="s">
        <v>10152</v>
      </c>
      <c r="BQ5113" s="52" t="s">
        <v>870</v>
      </c>
      <c r="BR5113" s="52" t="s">
        <v>1289</v>
      </c>
      <c r="BX5113" s="52" t="s">
        <v>10152</v>
      </c>
      <c r="BY5113" s="52" t="s">
        <v>870</v>
      </c>
      <c r="BZ5113" s="52" t="s">
        <v>1289</v>
      </c>
    </row>
    <row r="5114" spans="54:78" x14ac:dyDescent="0.3">
      <c r="BB5114" s="105" t="e">
        <f>VLOOKUP(C5114,#REF!, 2,FALSE)</f>
        <v>#REF!</v>
      </c>
      <c r="BP5114" s="52" t="s">
        <v>10153</v>
      </c>
      <c r="BQ5114" s="52" t="s">
        <v>3223</v>
      </c>
      <c r="BR5114" s="52" t="s">
        <v>5277</v>
      </c>
      <c r="BX5114" s="52" t="s">
        <v>10153</v>
      </c>
      <c r="BY5114" s="52" t="s">
        <v>3223</v>
      </c>
      <c r="BZ5114" s="52" t="s">
        <v>5277</v>
      </c>
    </row>
    <row r="5115" spans="54:78" x14ac:dyDescent="0.3">
      <c r="BB5115" s="105" t="e">
        <f>VLOOKUP(C5115,#REF!, 2,FALSE)</f>
        <v>#REF!</v>
      </c>
      <c r="BP5115" s="52" t="s">
        <v>1824</v>
      </c>
      <c r="BQ5115" s="52" t="s">
        <v>870</v>
      </c>
      <c r="BR5115" s="52" t="s">
        <v>6796</v>
      </c>
      <c r="BX5115" s="52" t="s">
        <v>1824</v>
      </c>
      <c r="BY5115" s="52" t="s">
        <v>870</v>
      </c>
      <c r="BZ5115" s="52" t="s">
        <v>6796</v>
      </c>
    </row>
    <row r="5116" spans="54:78" x14ac:dyDescent="0.3">
      <c r="BB5116" s="105" t="e">
        <f>VLOOKUP(C5116,#REF!, 2,FALSE)</f>
        <v>#REF!</v>
      </c>
      <c r="BP5116" s="52" t="s">
        <v>10154</v>
      </c>
      <c r="BQ5116" s="52" t="s">
        <v>870</v>
      </c>
      <c r="BR5116" s="52" t="s">
        <v>5222</v>
      </c>
      <c r="BX5116" s="52" t="s">
        <v>10154</v>
      </c>
      <c r="BY5116" s="52" t="s">
        <v>870</v>
      </c>
      <c r="BZ5116" s="52" t="s">
        <v>5222</v>
      </c>
    </row>
    <row r="5117" spans="54:78" x14ac:dyDescent="0.3">
      <c r="BB5117" s="105" t="e">
        <f>VLOOKUP(C5117,#REF!, 2,FALSE)</f>
        <v>#REF!</v>
      </c>
      <c r="BP5117" s="52" t="s">
        <v>10155</v>
      </c>
      <c r="BQ5117" s="52" t="s">
        <v>870</v>
      </c>
      <c r="BR5117" s="52" t="s">
        <v>864</v>
      </c>
      <c r="BX5117" s="52" t="s">
        <v>10155</v>
      </c>
      <c r="BY5117" s="52" t="s">
        <v>870</v>
      </c>
      <c r="BZ5117" s="52" t="s">
        <v>864</v>
      </c>
    </row>
    <row r="5118" spans="54:78" x14ac:dyDescent="0.3">
      <c r="BB5118" s="105" t="e">
        <f>VLOOKUP(C5118,#REF!, 2,FALSE)</f>
        <v>#REF!</v>
      </c>
      <c r="BP5118" s="52" t="s">
        <v>10156</v>
      </c>
      <c r="BQ5118" s="52" t="s">
        <v>870</v>
      </c>
      <c r="BR5118" s="52" t="s">
        <v>1274</v>
      </c>
      <c r="BX5118" s="52" t="s">
        <v>10156</v>
      </c>
      <c r="BY5118" s="52" t="s">
        <v>870</v>
      </c>
      <c r="BZ5118" s="52" t="s">
        <v>1274</v>
      </c>
    </row>
    <row r="5119" spans="54:78" x14ac:dyDescent="0.3">
      <c r="BB5119" s="105" t="e">
        <f>VLOOKUP(C5119,#REF!, 2,FALSE)</f>
        <v>#REF!</v>
      </c>
      <c r="BP5119" s="52" t="s">
        <v>1825</v>
      </c>
      <c r="BQ5119" s="52" t="s">
        <v>870</v>
      </c>
      <c r="BR5119" s="52" t="s">
        <v>3754</v>
      </c>
      <c r="BX5119" s="52" t="s">
        <v>1825</v>
      </c>
      <c r="BY5119" s="52" t="s">
        <v>870</v>
      </c>
      <c r="BZ5119" s="52" t="s">
        <v>3754</v>
      </c>
    </row>
    <row r="5120" spans="54:78" x14ac:dyDescent="0.3">
      <c r="BB5120" s="105" t="e">
        <f>VLOOKUP(C5120,#REF!, 2,FALSE)</f>
        <v>#REF!</v>
      </c>
      <c r="BP5120" s="52" t="s">
        <v>10157</v>
      </c>
      <c r="BQ5120" s="52" t="s">
        <v>870</v>
      </c>
      <c r="BR5120" s="52" t="s">
        <v>3787</v>
      </c>
      <c r="BX5120" s="52" t="s">
        <v>10157</v>
      </c>
      <c r="BY5120" s="52" t="s">
        <v>870</v>
      </c>
      <c r="BZ5120" s="52" t="s">
        <v>3787</v>
      </c>
    </row>
    <row r="5121" spans="54:78" x14ac:dyDescent="0.3">
      <c r="BB5121" s="105" t="e">
        <f>VLOOKUP(C5121,#REF!, 2,FALSE)</f>
        <v>#REF!</v>
      </c>
      <c r="BP5121" s="52" t="s">
        <v>10158</v>
      </c>
      <c r="BQ5121" s="52" t="s">
        <v>3223</v>
      </c>
      <c r="BR5121" s="52" t="s">
        <v>7915</v>
      </c>
      <c r="BX5121" s="52" t="s">
        <v>10158</v>
      </c>
      <c r="BY5121" s="52" t="s">
        <v>3223</v>
      </c>
      <c r="BZ5121" s="52" t="s">
        <v>7915</v>
      </c>
    </row>
    <row r="5122" spans="54:78" x14ac:dyDescent="0.3">
      <c r="BB5122" s="105" t="e">
        <f>VLOOKUP(C5122,#REF!, 2,FALSE)</f>
        <v>#REF!</v>
      </c>
      <c r="BP5122" s="52" t="s">
        <v>1826</v>
      </c>
      <c r="BQ5122" s="52" t="s">
        <v>870</v>
      </c>
      <c r="BR5122" s="52" t="s">
        <v>6047</v>
      </c>
      <c r="BX5122" s="52" t="s">
        <v>1826</v>
      </c>
      <c r="BY5122" s="52" t="s">
        <v>870</v>
      </c>
      <c r="BZ5122" s="52" t="s">
        <v>6047</v>
      </c>
    </row>
    <row r="5123" spans="54:78" x14ac:dyDescent="0.3">
      <c r="BB5123" s="105" t="e">
        <f>VLOOKUP(C5123,#REF!, 2,FALSE)</f>
        <v>#REF!</v>
      </c>
      <c r="BP5123" s="52" t="s">
        <v>10159</v>
      </c>
      <c r="BQ5123" s="52" t="s">
        <v>3223</v>
      </c>
      <c r="BR5123" s="52" t="s">
        <v>9561</v>
      </c>
      <c r="BX5123" s="52" t="s">
        <v>10159</v>
      </c>
      <c r="BY5123" s="52" t="s">
        <v>3223</v>
      </c>
      <c r="BZ5123" s="52" t="s">
        <v>9561</v>
      </c>
    </row>
    <row r="5124" spans="54:78" x14ac:dyDescent="0.3">
      <c r="BB5124" s="105" t="e">
        <f>VLOOKUP(C5124,#REF!, 2,FALSE)</f>
        <v>#REF!</v>
      </c>
      <c r="BP5124" s="52" t="s">
        <v>10160</v>
      </c>
      <c r="BQ5124" s="52" t="s">
        <v>2988</v>
      </c>
      <c r="BR5124" s="52" t="s">
        <v>5119</v>
      </c>
      <c r="BX5124" s="52" t="s">
        <v>10160</v>
      </c>
      <c r="BY5124" s="52" t="s">
        <v>2988</v>
      </c>
      <c r="BZ5124" s="52" t="s">
        <v>5119</v>
      </c>
    </row>
    <row r="5125" spans="54:78" x14ac:dyDescent="0.3">
      <c r="BB5125" s="105" t="e">
        <f>VLOOKUP(C5125,#REF!, 2,FALSE)</f>
        <v>#REF!</v>
      </c>
      <c r="BP5125" s="52" t="s">
        <v>10161</v>
      </c>
      <c r="BQ5125" s="52" t="s">
        <v>2988</v>
      </c>
      <c r="BR5125" s="52" t="s">
        <v>2892</v>
      </c>
      <c r="BX5125" s="52" t="s">
        <v>10161</v>
      </c>
      <c r="BY5125" s="52" t="s">
        <v>2988</v>
      </c>
      <c r="BZ5125" s="52" t="s">
        <v>2892</v>
      </c>
    </row>
    <row r="5126" spans="54:78" x14ac:dyDescent="0.3">
      <c r="BB5126" s="105" t="e">
        <f>VLOOKUP(C5126,#REF!, 2,FALSE)</f>
        <v>#REF!</v>
      </c>
      <c r="BP5126" s="52" t="s">
        <v>10162</v>
      </c>
      <c r="BQ5126" s="52" t="s">
        <v>1277</v>
      </c>
      <c r="BR5126" s="52" t="s">
        <v>2439</v>
      </c>
      <c r="BX5126" s="52" t="s">
        <v>10162</v>
      </c>
      <c r="BY5126" s="52" t="s">
        <v>1277</v>
      </c>
      <c r="BZ5126" s="52" t="s">
        <v>2439</v>
      </c>
    </row>
    <row r="5127" spans="54:78" x14ac:dyDescent="0.3">
      <c r="BB5127" s="105" t="e">
        <f>VLOOKUP(C5127,#REF!, 2,FALSE)</f>
        <v>#REF!</v>
      </c>
      <c r="BP5127" s="52" t="s">
        <v>1827</v>
      </c>
      <c r="BQ5127" s="52" t="s">
        <v>2988</v>
      </c>
      <c r="BR5127" s="52" t="s">
        <v>2306</v>
      </c>
      <c r="BX5127" s="52" t="s">
        <v>1827</v>
      </c>
      <c r="BY5127" s="52" t="s">
        <v>2988</v>
      </c>
      <c r="BZ5127" s="52" t="s">
        <v>2306</v>
      </c>
    </row>
    <row r="5128" spans="54:78" x14ac:dyDescent="0.3">
      <c r="BB5128" s="105" t="e">
        <f>VLOOKUP(C5128,#REF!, 2,FALSE)</f>
        <v>#REF!</v>
      </c>
      <c r="BP5128" s="52" t="s">
        <v>10163</v>
      </c>
      <c r="BQ5128" s="52" t="s">
        <v>1277</v>
      </c>
      <c r="BR5128" s="52" t="s">
        <v>10164</v>
      </c>
      <c r="BX5128" s="52" t="s">
        <v>10163</v>
      </c>
      <c r="BY5128" s="52" t="s">
        <v>1277</v>
      </c>
      <c r="BZ5128" s="52" t="s">
        <v>10164</v>
      </c>
    </row>
    <row r="5129" spans="54:78" x14ac:dyDescent="0.3">
      <c r="BB5129" s="105" t="e">
        <f>VLOOKUP(C5129,#REF!, 2,FALSE)</f>
        <v>#REF!</v>
      </c>
      <c r="BP5129" s="52" t="s">
        <v>10165</v>
      </c>
      <c r="BQ5129" s="52" t="s">
        <v>3276</v>
      </c>
      <c r="BR5129" s="52" t="s">
        <v>6289</v>
      </c>
      <c r="BX5129" s="52" t="s">
        <v>10165</v>
      </c>
      <c r="BY5129" s="52" t="s">
        <v>3276</v>
      </c>
      <c r="BZ5129" s="52" t="s">
        <v>6289</v>
      </c>
    </row>
    <row r="5130" spans="54:78" x14ac:dyDescent="0.3">
      <c r="BB5130" s="105" t="e">
        <f>VLOOKUP(C5130,#REF!, 2,FALSE)</f>
        <v>#REF!</v>
      </c>
      <c r="BP5130" s="52" t="s">
        <v>1828</v>
      </c>
      <c r="BQ5130" s="52" t="s">
        <v>672</v>
      </c>
      <c r="BR5130" s="52" t="s">
        <v>10167</v>
      </c>
      <c r="BX5130" s="52" t="s">
        <v>1828</v>
      </c>
      <c r="BY5130" s="52" t="s">
        <v>672</v>
      </c>
      <c r="BZ5130" s="52" t="s">
        <v>10167</v>
      </c>
    </row>
    <row r="5131" spans="54:78" x14ac:dyDescent="0.3">
      <c r="BB5131" s="105" t="e">
        <f>VLOOKUP(C5131,#REF!, 2,FALSE)</f>
        <v>#REF!</v>
      </c>
      <c r="BP5131" s="52" t="s">
        <v>10168</v>
      </c>
      <c r="BQ5131" s="52" t="s">
        <v>626</v>
      </c>
      <c r="BR5131" s="52" t="s">
        <v>10169</v>
      </c>
      <c r="BX5131" s="52" t="s">
        <v>10168</v>
      </c>
      <c r="BY5131" s="52" t="s">
        <v>626</v>
      </c>
      <c r="BZ5131" s="52" t="s">
        <v>10169</v>
      </c>
    </row>
    <row r="5132" spans="54:78" x14ac:dyDescent="0.3">
      <c r="BB5132" s="105" t="e">
        <f>VLOOKUP(C5132,#REF!, 2,FALSE)</f>
        <v>#REF!</v>
      </c>
      <c r="BP5132" s="52" t="s">
        <v>1829</v>
      </c>
      <c r="BQ5132" s="52" t="s">
        <v>931</v>
      </c>
      <c r="BR5132" s="52" t="s">
        <v>1847</v>
      </c>
      <c r="BX5132" s="52" t="s">
        <v>1829</v>
      </c>
      <c r="BY5132" s="52" t="s">
        <v>931</v>
      </c>
      <c r="BZ5132" s="52" t="s">
        <v>1847</v>
      </c>
    </row>
    <row r="5133" spans="54:78" x14ac:dyDescent="0.3">
      <c r="BB5133" s="105" t="e">
        <f>VLOOKUP(C5133,#REF!, 2,FALSE)</f>
        <v>#REF!</v>
      </c>
      <c r="BP5133" s="52" t="s">
        <v>336</v>
      </c>
      <c r="BQ5133" s="52" t="s">
        <v>642</v>
      </c>
      <c r="BR5133" s="52" t="s">
        <v>3652</v>
      </c>
      <c r="BX5133" s="52" t="s">
        <v>336</v>
      </c>
      <c r="BY5133" s="52" t="s">
        <v>642</v>
      </c>
      <c r="BZ5133" s="52" t="s">
        <v>3652</v>
      </c>
    </row>
    <row r="5134" spans="54:78" x14ac:dyDescent="0.3">
      <c r="BB5134" s="105" t="e">
        <f>VLOOKUP(C5134,#REF!, 2,FALSE)</f>
        <v>#REF!</v>
      </c>
      <c r="BP5134" s="52" t="s">
        <v>10170</v>
      </c>
      <c r="BQ5134" s="52" t="s">
        <v>636</v>
      </c>
      <c r="BR5134" s="52" t="s">
        <v>797</v>
      </c>
      <c r="BX5134" s="52" t="s">
        <v>10170</v>
      </c>
      <c r="BY5134" s="52" t="s">
        <v>636</v>
      </c>
      <c r="BZ5134" s="52" t="s">
        <v>797</v>
      </c>
    </row>
    <row r="5135" spans="54:78" x14ac:dyDescent="0.3">
      <c r="BB5135" s="105" t="e">
        <f>VLOOKUP(C5135,#REF!, 2,FALSE)</f>
        <v>#REF!</v>
      </c>
      <c r="BP5135" s="52" t="s">
        <v>1830</v>
      </c>
      <c r="BQ5135" s="52" t="s">
        <v>936</v>
      </c>
      <c r="BR5135" s="52" t="s">
        <v>10173</v>
      </c>
      <c r="BX5135" s="52" t="s">
        <v>1830</v>
      </c>
      <c r="BY5135" s="52" t="s">
        <v>936</v>
      </c>
      <c r="BZ5135" s="52" t="s">
        <v>10173</v>
      </c>
    </row>
    <row r="5136" spans="54:78" x14ac:dyDescent="0.3">
      <c r="BB5136" s="105" t="e">
        <f>VLOOKUP(C5136,#REF!, 2,FALSE)</f>
        <v>#REF!</v>
      </c>
      <c r="BP5136" s="52" t="s">
        <v>10174</v>
      </c>
      <c r="BQ5136" s="52" t="s">
        <v>710</v>
      </c>
      <c r="BR5136" s="52" t="s">
        <v>10175</v>
      </c>
      <c r="BX5136" s="52" t="s">
        <v>10174</v>
      </c>
      <c r="BY5136" s="52" t="s">
        <v>710</v>
      </c>
      <c r="BZ5136" s="52" t="s">
        <v>10175</v>
      </c>
    </row>
    <row r="5137" spans="54:78" x14ac:dyDescent="0.3">
      <c r="BB5137" s="105" t="e">
        <f>VLOOKUP(C5137,#REF!, 2,FALSE)</f>
        <v>#REF!</v>
      </c>
      <c r="BP5137" s="52" t="s">
        <v>10176</v>
      </c>
      <c r="BQ5137" s="52" t="s">
        <v>936</v>
      </c>
      <c r="BR5137" s="52" t="s">
        <v>4376</v>
      </c>
      <c r="BX5137" s="52" t="s">
        <v>10176</v>
      </c>
      <c r="BY5137" s="52" t="s">
        <v>936</v>
      </c>
      <c r="BZ5137" s="52" t="s">
        <v>4376</v>
      </c>
    </row>
    <row r="5138" spans="54:78" x14ac:dyDescent="0.3">
      <c r="BB5138" s="105" t="e">
        <f>VLOOKUP(C5138,#REF!, 2,FALSE)</f>
        <v>#REF!</v>
      </c>
      <c r="BP5138" s="52" t="s">
        <v>10177</v>
      </c>
      <c r="BQ5138" s="52" t="s">
        <v>3223</v>
      </c>
      <c r="BR5138" s="52" t="s">
        <v>10178</v>
      </c>
      <c r="BX5138" s="52" t="s">
        <v>10177</v>
      </c>
      <c r="BY5138" s="52" t="s">
        <v>3223</v>
      </c>
      <c r="BZ5138" s="52" t="s">
        <v>10178</v>
      </c>
    </row>
    <row r="5139" spans="54:78" x14ac:dyDescent="0.3">
      <c r="BB5139" s="105" t="e">
        <f>VLOOKUP(C5139,#REF!, 2,FALSE)</f>
        <v>#REF!</v>
      </c>
      <c r="BP5139" s="52" t="s">
        <v>10179</v>
      </c>
      <c r="BQ5139" s="52" t="s">
        <v>2993</v>
      </c>
      <c r="BR5139" s="52" t="s">
        <v>2993</v>
      </c>
      <c r="BX5139" s="52" t="s">
        <v>10179</v>
      </c>
      <c r="BY5139" s="52" t="s">
        <v>2993</v>
      </c>
      <c r="BZ5139" s="52" t="s">
        <v>2993</v>
      </c>
    </row>
    <row r="5140" spans="54:78" x14ac:dyDescent="0.3">
      <c r="BB5140" s="105" t="e">
        <f>VLOOKUP(C5140,#REF!, 2,FALSE)</f>
        <v>#REF!</v>
      </c>
      <c r="BP5140" s="52" t="s">
        <v>10181</v>
      </c>
      <c r="BQ5140" s="52" t="s">
        <v>2993</v>
      </c>
      <c r="BR5140" s="52" t="s">
        <v>2993</v>
      </c>
      <c r="BX5140" s="52" t="s">
        <v>10181</v>
      </c>
      <c r="BY5140" s="52" t="s">
        <v>2993</v>
      </c>
      <c r="BZ5140" s="52" t="s">
        <v>2993</v>
      </c>
    </row>
    <row r="5141" spans="54:78" x14ac:dyDescent="0.3">
      <c r="BB5141" s="105" t="e">
        <f>VLOOKUP(C5141,#REF!, 2,FALSE)</f>
        <v>#REF!</v>
      </c>
      <c r="BP5141" s="52" t="s">
        <v>10183</v>
      </c>
      <c r="BQ5141" s="52" t="s">
        <v>2993</v>
      </c>
      <c r="BR5141" s="52" t="s">
        <v>2993</v>
      </c>
      <c r="BX5141" s="52" t="s">
        <v>10183</v>
      </c>
      <c r="BY5141" s="52" t="s">
        <v>2993</v>
      </c>
      <c r="BZ5141" s="52" t="s">
        <v>2993</v>
      </c>
    </row>
    <row r="5142" spans="54:78" x14ac:dyDescent="0.3">
      <c r="BB5142" s="105" t="e">
        <f>VLOOKUP(C5142,#REF!, 2,FALSE)</f>
        <v>#REF!</v>
      </c>
      <c r="BP5142" s="52" t="s">
        <v>340</v>
      </c>
      <c r="BQ5142" s="52" t="s">
        <v>2993</v>
      </c>
      <c r="BR5142" s="52" t="s">
        <v>2993</v>
      </c>
      <c r="BX5142" s="52" t="s">
        <v>340</v>
      </c>
      <c r="BY5142" s="52" t="s">
        <v>2993</v>
      </c>
      <c r="BZ5142" s="52" t="s">
        <v>2993</v>
      </c>
    </row>
    <row r="5143" spans="54:78" x14ac:dyDescent="0.3">
      <c r="BB5143" s="105" t="e">
        <f>VLOOKUP(C5143,#REF!, 2,FALSE)</f>
        <v>#REF!</v>
      </c>
      <c r="BP5143" s="52" t="s">
        <v>1831</v>
      </c>
      <c r="BQ5143" s="52" t="s">
        <v>2993</v>
      </c>
      <c r="BR5143" s="52" t="s">
        <v>2993</v>
      </c>
      <c r="BX5143" s="52" t="s">
        <v>1831</v>
      </c>
      <c r="BY5143" s="52" t="s">
        <v>2993</v>
      </c>
      <c r="BZ5143" s="52" t="s">
        <v>2993</v>
      </c>
    </row>
    <row r="5144" spans="54:78" x14ac:dyDescent="0.3">
      <c r="BB5144" s="105" t="e">
        <f>VLOOKUP(C5144,#REF!, 2,FALSE)</f>
        <v>#REF!</v>
      </c>
      <c r="BP5144" s="52" t="s">
        <v>10184</v>
      </c>
      <c r="BQ5144" s="52" t="s">
        <v>2993</v>
      </c>
      <c r="BR5144" s="52" t="s">
        <v>2993</v>
      </c>
      <c r="BX5144" s="52" t="s">
        <v>10184</v>
      </c>
      <c r="BY5144" s="52" t="s">
        <v>2993</v>
      </c>
      <c r="BZ5144" s="52" t="s">
        <v>2993</v>
      </c>
    </row>
    <row r="5145" spans="54:78" x14ac:dyDescent="0.3">
      <c r="BB5145" s="105" t="e">
        <f>VLOOKUP(C5145,#REF!, 2,FALSE)</f>
        <v>#REF!</v>
      </c>
      <c r="BP5145" s="52" t="s">
        <v>10185</v>
      </c>
      <c r="BQ5145" s="52" t="s">
        <v>2993</v>
      </c>
      <c r="BR5145" s="52" t="s">
        <v>5433</v>
      </c>
      <c r="BX5145" s="52" t="s">
        <v>10185</v>
      </c>
      <c r="BY5145" s="52" t="s">
        <v>2993</v>
      </c>
      <c r="BZ5145" s="52" t="s">
        <v>5433</v>
      </c>
    </row>
    <row r="5146" spans="54:78" x14ac:dyDescent="0.3">
      <c r="BB5146" s="105" t="e">
        <f>VLOOKUP(C5146,#REF!, 2,FALSE)</f>
        <v>#REF!</v>
      </c>
      <c r="BP5146" s="52" t="s">
        <v>10186</v>
      </c>
      <c r="BQ5146" s="52" t="s">
        <v>2993</v>
      </c>
      <c r="BR5146" s="52" t="s">
        <v>2993</v>
      </c>
      <c r="BX5146" s="52" t="s">
        <v>10186</v>
      </c>
      <c r="BY5146" s="52" t="s">
        <v>2993</v>
      </c>
      <c r="BZ5146" s="52" t="s">
        <v>2993</v>
      </c>
    </row>
    <row r="5147" spans="54:78" x14ac:dyDescent="0.3">
      <c r="BB5147" s="105" t="e">
        <f>VLOOKUP(C5147,#REF!, 2,FALSE)</f>
        <v>#REF!</v>
      </c>
      <c r="BP5147" s="52" t="s">
        <v>10187</v>
      </c>
      <c r="BQ5147" s="52" t="s">
        <v>2993</v>
      </c>
      <c r="BR5147" s="52" t="s">
        <v>2993</v>
      </c>
      <c r="BX5147" s="52" t="s">
        <v>10187</v>
      </c>
      <c r="BY5147" s="52" t="s">
        <v>2993</v>
      </c>
      <c r="BZ5147" s="52" t="s">
        <v>2993</v>
      </c>
    </row>
    <row r="5148" spans="54:78" x14ac:dyDescent="0.3">
      <c r="BB5148" s="105" t="e">
        <f>VLOOKUP(C5148,#REF!, 2,FALSE)</f>
        <v>#REF!</v>
      </c>
      <c r="BP5148" s="52" t="s">
        <v>10188</v>
      </c>
      <c r="BQ5148" s="52" t="s">
        <v>2993</v>
      </c>
      <c r="BR5148" s="52" t="s">
        <v>2993</v>
      </c>
      <c r="BX5148" s="52" t="s">
        <v>10188</v>
      </c>
      <c r="BY5148" s="52" t="s">
        <v>2993</v>
      </c>
      <c r="BZ5148" s="52" t="s">
        <v>2993</v>
      </c>
    </row>
    <row r="5149" spans="54:78" x14ac:dyDescent="0.3">
      <c r="BB5149" s="105" t="e">
        <f>VLOOKUP(C5149,#REF!, 2,FALSE)</f>
        <v>#REF!</v>
      </c>
      <c r="BP5149" s="52" t="s">
        <v>10189</v>
      </c>
      <c r="BQ5149" s="52" t="s">
        <v>2993</v>
      </c>
      <c r="BR5149" s="52" t="s">
        <v>2993</v>
      </c>
      <c r="BX5149" s="52" t="s">
        <v>10189</v>
      </c>
      <c r="BY5149" s="52" t="s">
        <v>2993</v>
      </c>
      <c r="BZ5149" s="52" t="s">
        <v>2993</v>
      </c>
    </row>
    <row r="5150" spans="54:78" x14ac:dyDescent="0.3">
      <c r="BB5150" s="105" t="e">
        <f>VLOOKUP(C5150,#REF!, 2,FALSE)</f>
        <v>#REF!</v>
      </c>
      <c r="BP5150" s="52" t="s">
        <v>10190</v>
      </c>
      <c r="BQ5150" s="52" t="s">
        <v>2993</v>
      </c>
      <c r="BR5150" s="52" t="s">
        <v>2993</v>
      </c>
      <c r="BX5150" s="52" t="s">
        <v>10190</v>
      </c>
      <c r="BY5150" s="52" t="s">
        <v>2993</v>
      </c>
      <c r="BZ5150" s="52" t="s">
        <v>2993</v>
      </c>
    </row>
    <row r="5151" spans="54:78" x14ac:dyDescent="0.3">
      <c r="BB5151" s="105" t="e">
        <f>VLOOKUP(C5151,#REF!, 2,FALSE)</f>
        <v>#REF!</v>
      </c>
      <c r="BP5151" s="52" t="s">
        <v>10191</v>
      </c>
      <c r="BQ5151" s="52" t="s">
        <v>2993</v>
      </c>
      <c r="BR5151" s="52" t="s">
        <v>2993</v>
      </c>
      <c r="BX5151" s="52" t="s">
        <v>10191</v>
      </c>
      <c r="BY5151" s="52" t="s">
        <v>2993</v>
      </c>
      <c r="BZ5151" s="52" t="s">
        <v>2993</v>
      </c>
    </row>
    <row r="5152" spans="54:78" x14ac:dyDescent="0.3">
      <c r="BB5152" s="105" t="e">
        <f>VLOOKUP(C5152,#REF!, 2,FALSE)</f>
        <v>#REF!</v>
      </c>
      <c r="BP5152" s="52" t="s">
        <v>10192</v>
      </c>
      <c r="BQ5152" s="52" t="s">
        <v>2993</v>
      </c>
      <c r="BR5152" s="52" t="s">
        <v>2993</v>
      </c>
      <c r="BX5152" s="52" t="s">
        <v>10192</v>
      </c>
      <c r="BY5152" s="52" t="s">
        <v>2993</v>
      </c>
      <c r="BZ5152" s="52" t="s">
        <v>2993</v>
      </c>
    </row>
    <row r="5153" spans="54:78" x14ac:dyDescent="0.3">
      <c r="BB5153" s="105" t="e">
        <f>VLOOKUP(C5153,#REF!, 2,FALSE)</f>
        <v>#REF!</v>
      </c>
      <c r="BP5153" s="52" t="s">
        <v>10193</v>
      </c>
      <c r="BQ5153" s="52" t="s">
        <v>2993</v>
      </c>
      <c r="BR5153" s="52" t="s">
        <v>2993</v>
      </c>
      <c r="BX5153" s="52" t="s">
        <v>10193</v>
      </c>
      <c r="BY5153" s="52" t="s">
        <v>2993</v>
      </c>
      <c r="BZ5153" s="52" t="s">
        <v>2993</v>
      </c>
    </row>
    <row r="5154" spans="54:78" x14ac:dyDescent="0.3">
      <c r="BB5154" s="105" t="e">
        <f>VLOOKUP(C5154,#REF!, 2,FALSE)</f>
        <v>#REF!</v>
      </c>
      <c r="BP5154" s="52" t="s">
        <v>10194</v>
      </c>
      <c r="BQ5154" s="52" t="s">
        <v>2993</v>
      </c>
      <c r="BR5154" s="52" t="s">
        <v>8946</v>
      </c>
      <c r="BX5154" s="52" t="s">
        <v>10194</v>
      </c>
      <c r="BY5154" s="52" t="s">
        <v>2993</v>
      </c>
      <c r="BZ5154" s="52" t="s">
        <v>8946</v>
      </c>
    </row>
    <row r="5155" spans="54:78" x14ac:dyDescent="0.3">
      <c r="BB5155" s="105" t="e">
        <f>VLOOKUP(C5155,#REF!, 2,FALSE)</f>
        <v>#REF!</v>
      </c>
      <c r="BP5155" s="52" t="s">
        <v>10195</v>
      </c>
      <c r="BQ5155" s="52" t="s">
        <v>2993</v>
      </c>
      <c r="BR5155" s="52" t="s">
        <v>6188</v>
      </c>
      <c r="BX5155" s="52" t="s">
        <v>10195</v>
      </c>
      <c r="BY5155" s="52" t="s">
        <v>2993</v>
      </c>
      <c r="BZ5155" s="52" t="s">
        <v>6188</v>
      </c>
    </row>
    <row r="5156" spans="54:78" x14ac:dyDescent="0.3">
      <c r="BB5156" s="105" t="e">
        <f>VLOOKUP(C5156,#REF!, 2,FALSE)</f>
        <v>#REF!</v>
      </c>
      <c r="BP5156" s="52" t="s">
        <v>10197</v>
      </c>
      <c r="BQ5156" s="52" t="s">
        <v>2988</v>
      </c>
      <c r="BR5156" s="52" t="s">
        <v>9925</v>
      </c>
      <c r="BX5156" s="52" t="s">
        <v>10197</v>
      </c>
      <c r="BY5156" s="52" t="s">
        <v>2988</v>
      </c>
      <c r="BZ5156" s="52" t="s">
        <v>9925</v>
      </c>
    </row>
    <row r="5157" spans="54:78" x14ac:dyDescent="0.3">
      <c r="BB5157" s="105" t="e">
        <f>VLOOKUP(C5157,#REF!, 2,FALSE)</f>
        <v>#REF!</v>
      </c>
      <c r="BP5157" s="52" t="s">
        <v>10198</v>
      </c>
      <c r="BQ5157" s="52" t="s">
        <v>2993</v>
      </c>
      <c r="BR5157" s="52" t="s">
        <v>7708</v>
      </c>
      <c r="BX5157" s="52" t="s">
        <v>10198</v>
      </c>
      <c r="BY5157" s="52" t="s">
        <v>2993</v>
      </c>
      <c r="BZ5157" s="52" t="s">
        <v>7708</v>
      </c>
    </row>
    <row r="5158" spans="54:78" x14ac:dyDescent="0.3">
      <c r="BB5158" s="105" t="e">
        <f>VLOOKUP(C5158,#REF!, 2,FALSE)</f>
        <v>#REF!</v>
      </c>
      <c r="BP5158" s="52" t="s">
        <v>10199</v>
      </c>
      <c r="BQ5158" s="52" t="s">
        <v>2993</v>
      </c>
      <c r="BR5158" s="52" t="s">
        <v>1384</v>
      </c>
      <c r="BX5158" s="52" t="s">
        <v>10199</v>
      </c>
      <c r="BY5158" s="52" t="s">
        <v>2993</v>
      </c>
      <c r="BZ5158" s="52" t="s">
        <v>1384</v>
      </c>
    </row>
    <row r="5159" spans="54:78" x14ac:dyDescent="0.3">
      <c r="BB5159" s="105" t="e">
        <f>VLOOKUP(C5159,#REF!, 2,FALSE)</f>
        <v>#REF!</v>
      </c>
      <c r="BP5159" s="52" t="s">
        <v>10200</v>
      </c>
      <c r="BQ5159" s="52" t="s">
        <v>2993</v>
      </c>
      <c r="BR5159" s="52" t="s">
        <v>10201</v>
      </c>
      <c r="BX5159" s="52" t="s">
        <v>10200</v>
      </c>
      <c r="BY5159" s="52" t="s">
        <v>2993</v>
      </c>
      <c r="BZ5159" s="52" t="s">
        <v>10201</v>
      </c>
    </row>
    <row r="5160" spans="54:78" x14ac:dyDescent="0.3">
      <c r="BB5160" s="105" t="e">
        <f>VLOOKUP(C5160,#REF!, 2,FALSE)</f>
        <v>#REF!</v>
      </c>
      <c r="BP5160" s="52" t="s">
        <v>10202</v>
      </c>
      <c r="BQ5160" s="52" t="s">
        <v>3276</v>
      </c>
      <c r="BR5160" s="52" t="s">
        <v>3777</v>
      </c>
      <c r="BX5160" s="52" t="s">
        <v>10202</v>
      </c>
      <c r="BY5160" s="52" t="s">
        <v>3276</v>
      </c>
      <c r="BZ5160" s="52" t="s">
        <v>3777</v>
      </c>
    </row>
    <row r="5161" spans="54:78" x14ac:dyDescent="0.3">
      <c r="BB5161" s="105" t="e">
        <f>VLOOKUP(C5161,#REF!, 2,FALSE)</f>
        <v>#REF!</v>
      </c>
      <c r="BP5161" s="52" t="s">
        <v>10203</v>
      </c>
      <c r="BQ5161" s="52" t="s">
        <v>2993</v>
      </c>
      <c r="BR5161" s="52" t="s">
        <v>4419</v>
      </c>
      <c r="BX5161" s="52" t="s">
        <v>10203</v>
      </c>
      <c r="BY5161" s="52" t="s">
        <v>2993</v>
      </c>
      <c r="BZ5161" s="52" t="s">
        <v>4419</v>
      </c>
    </row>
    <row r="5162" spans="54:78" x14ac:dyDescent="0.3">
      <c r="BB5162" s="105" t="e">
        <f>VLOOKUP(C5162,#REF!, 2,FALSE)</f>
        <v>#REF!</v>
      </c>
      <c r="BP5162" s="52" t="s">
        <v>1832</v>
      </c>
      <c r="BQ5162" s="52" t="s">
        <v>2993</v>
      </c>
      <c r="BR5162" s="52" t="s">
        <v>9079</v>
      </c>
      <c r="BX5162" s="52" t="s">
        <v>1832</v>
      </c>
      <c r="BY5162" s="52" t="s">
        <v>2993</v>
      </c>
      <c r="BZ5162" s="52" t="s">
        <v>9079</v>
      </c>
    </row>
    <row r="5163" spans="54:78" x14ac:dyDescent="0.3">
      <c r="BB5163" s="105" t="e">
        <f>VLOOKUP(C5163,#REF!, 2,FALSE)</f>
        <v>#REF!</v>
      </c>
      <c r="BP5163" s="52" t="s">
        <v>10204</v>
      </c>
      <c r="BQ5163" s="52" t="s">
        <v>2993</v>
      </c>
      <c r="BR5163" s="52" t="s">
        <v>4118</v>
      </c>
      <c r="BX5163" s="52" t="s">
        <v>10204</v>
      </c>
      <c r="BY5163" s="52" t="s">
        <v>2993</v>
      </c>
      <c r="BZ5163" s="52" t="s">
        <v>4118</v>
      </c>
    </row>
    <row r="5164" spans="54:78" x14ac:dyDescent="0.3">
      <c r="BB5164" s="105" t="e">
        <f>VLOOKUP(C5164,#REF!, 2,FALSE)</f>
        <v>#REF!</v>
      </c>
      <c r="BP5164" s="52" t="s">
        <v>10205</v>
      </c>
      <c r="BQ5164" s="52" t="s">
        <v>2993</v>
      </c>
      <c r="BR5164" s="52" t="s">
        <v>2077</v>
      </c>
      <c r="BX5164" s="52" t="s">
        <v>10205</v>
      </c>
      <c r="BY5164" s="52" t="s">
        <v>2993</v>
      </c>
      <c r="BZ5164" s="52" t="s">
        <v>2077</v>
      </c>
    </row>
    <row r="5165" spans="54:78" x14ac:dyDescent="0.3">
      <c r="BB5165" s="105" t="e">
        <f>VLOOKUP(C5165,#REF!, 2,FALSE)</f>
        <v>#REF!</v>
      </c>
      <c r="BP5165" s="52" t="s">
        <v>1833</v>
      </c>
      <c r="BQ5165" s="52" t="s">
        <v>2993</v>
      </c>
      <c r="BR5165" s="52" t="s">
        <v>4055</v>
      </c>
      <c r="BX5165" s="52" t="s">
        <v>1833</v>
      </c>
      <c r="BY5165" s="52" t="s">
        <v>2993</v>
      </c>
      <c r="BZ5165" s="52" t="s">
        <v>4055</v>
      </c>
    </row>
    <row r="5166" spans="54:78" x14ac:dyDescent="0.3">
      <c r="BB5166" s="105" t="e">
        <f>VLOOKUP(C5166,#REF!, 2,FALSE)</f>
        <v>#REF!</v>
      </c>
      <c r="BP5166" s="52" t="s">
        <v>10206</v>
      </c>
      <c r="BQ5166" s="52" t="s">
        <v>2993</v>
      </c>
      <c r="BR5166" s="52" t="s">
        <v>2993</v>
      </c>
      <c r="BX5166" s="52" t="s">
        <v>10206</v>
      </c>
      <c r="BY5166" s="52" t="s">
        <v>2993</v>
      </c>
      <c r="BZ5166" s="52" t="s">
        <v>2993</v>
      </c>
    </row>
    <row r="5167" spans="54:78" x14ac:dyDescent="0.3">
      <c r="BB5167" s="105" t="e">
        <f>VLOOKUP(C5167,#REF!, 2,FALSE)</f>
        <v>#REF!</v>
      </c>
      <c r="BP5167" s="52" t="s">
        <v>10207</v>
      </c>
      <c r="BQ5167" s="52" t="s">
        <v>2993</v>
      </c>
      <c r="BR5167" s="52" t="s">
        <v>1603</v>
      </c>
      <c r="BX5167" s="52" t="s">
        <v>10207</v>
      </c>
      <c r="BY5167" s="52" t="s">
        <v>2993</v>
      </c>
      <c r="BZ5167" s="52" t="s">
        <v>1603</v>
      </c>
    </row>
    <row r="5168" spans="54:78" x14ac:dyDescent="0.3">
      <c r="BB5168" s="105" t="e">
        <f>VLOOKUP(C5168,#REF!, 2,FALSE)</f>
        <v>#REF!</v>
      </c>
      <c r="BP5168" s="52" t="s">
        <v>10208</v>
      </c>
      <c r="BQ5168" s="52" t="s">
        <v>2993</v>
      </c>
      <c r="BR5168" s="52" t="s">
        <v>1531</v>
      </c>
      <c r="BX5168" s="52" t="s">
        <v>10208</v>
      </c>
      <c r="BY5168" s="52" t="s">
        <v>2993</v>
      </c>
      <c r="BZ5168" s="52" t="s">
        <v>1531</v>
      </c>
    </row>
    <row r="5169" spans="54:78" x14ac:dyDescent="0.3">
      <c r="BB5169" s="105" t="e">
        <f>VLOOKUP(C5169,#REF!, 2,FALSE)</f>
        <v>#REF!</v>
      </c>
      <c r="BP5169" s="52" t="s">
        <v>10210</v>
      </c>
      <c r="BQ5169" s="52" t="s">
        <v>2993</v>
      </c>
      <c r="BR5169" s="52" t="s">
        <v>2993</v>
      </c>
      <c r="BX5169" s="52" t="s">
        <v>10210</v>
      </c>
      <c r="BY5169" s="52" t="s">
        <v>2993</v>
      </c>
      <c r="BZ5169" s="52" t="s">
        <v>2993</v>
      </c>
    </row>
    <row r="5170" spans="54:78" x14ac:dyDescent="0.3">
      <c r="BB5170" s="105" t="e">
        <f>VLOOKUP(C5170,#REF!, 2,FALSE)</f>
        <v>#REF!</v>
      </c>
      <c r="BP5170" s="52" t="s">
        <v>10212</v>
      </c>
      <c r="BQ5170" s="52" t="s">
        <v>2993</v>
      </c>
      <c r="BR5170" s="52" t="s">
        <v>3795</v>
      </c>
      <c r="BX5170" s="52" t="s">
        <v>10212</v>
      </c>
      <c r="BY5170" s="52" t="s">
        <v>2993</v>
      </c>
      <c r="BZ5170" s="52" t="s">
        <v>3795</v>
      </c>
    </row>
    <row r="5171" spans="54:78" x14ac:dyDescent="0.3">
      <c r="BB5171" s="105" t="e">
        <f>VLOOKUP(C5171,#REF!, 2,FALSE)</f>
        <v>#REF!</v>
      </c>
      <c r="BP5171" s="52" t="s">
        <v>10213</v>
      </c>
      <c r="BQ5171" s="52" t="s">
        <v>2993</v>
      </c>
      <c r="BR5171" s="52" t="s">
        <v>5243</v>
      </c>
      <c r="BX5171" s="52" t="s">
        <v>10213</v>
      </c>
      <c r="BY5171" s="52" t="s">
        <v>2993</v>
      </c>
      <c r="BZ5171" s="52" t="s">
        <v>5243</v>
      </c>
    </row>
    <row r="5172" spans="54:78" x14ac:dyDescent="0.3">
      <c r="BB5172" s="105" t="e">
        <f>VLOOKUP(C5172,#REF!, 2,FALSE)</f>
        <v>#REF!</v>
      </c>
      <c r="BP5172" s="52" t="s">
        <v>10215</v>
      </c>
      <c r="BQ5172" s="52" t="s">
        <v>2993</v>
      </c>
      <c r="BR5172" s="52" t="s">
        <v>2993</v>
      </c>
      <c r="BX5172" s="52" t="s">
        <v>10215</v>
      </c>
      <c r="BY5172" s="52" t="s">
        <v>2993</v>
      </c>
      <c r="BZ5172" s="52" t="s">
        <v>2993</v>
      </c>
    </row>
    <row r="5173" spans="54:78" x14ac:dyDescent="0.3">
      <c r="BB5173" s="105" t="e">
        <f>VLOOKUP(C5173,#REF!, 2,FALSE)</f>
        <v>#REF!</v>
      </c>
      <c r="BP5173" s="52" t="s">
        <v>10216</v>
      </c>
      <c r="BQ5173" s="52" t="s">
        <v>2993</v>
      </c>
      <c r="BR5173" s="52" t="s">
        <v>3565</v>
      </c>
      <c r="BX5173" s="52" t="s">
        <v>10216</v>
      </c>
      <c r="BY5173" s="52" t="s">
        <v>2993</v>
      </c>
      <c r="BZ5173" s="52" t="s">
        <v>3565</v>
      </c>
    </row>
    <row r="5174" spans="54:78" x14ac:dyDescent="0.3">
      <c r="BB5174" s="105" t="e">
        <f>VLOOKUP(C5174,#REF!, 2,FALSE)</f>
        <v>#REF!</v>
      </c>
      <c r="BP5174" s="52" t="s">
        <v>10217</v>
      </c>
      <c r="BQ5174" s="52" t="s">
        <v>870</v>
      </c>
      <c r="BR5174" s="52" t="s">
        <v>1410</v>
      </c>
      <c r="BX5174" s="52" t="s">
        <v>10217</v>
      </c>
      <c r="BY5174" s="52" t="s">
        <v>870</v>
      </c>
      <c r="BZ5174" s="52" t="s">
        <v>1410</v>
      </c>
    </row>
    <row r="5175" spans="54:78" x14ac:dyDescent="0.3">
      <c r="BB5175" s="105" t="e">
        <f>VLOOKUP(C5175,#REF!, 2,FALSE)</f>
        <v>#REF!</v>
      </c>
      <c r="BP5175" s="52" t="s">
        <v>10218</v>
      </c>
      <c r="BQ5175" s="52" t="s">
        <v>2993</v>
      </c>
      <c r="BR5175" s="52" t="s">
        <v>2993</v>
      </c>
      <c r="BX5175" s="52" t="s">
        <v>10218</v>
      </c>
      <c r="BY5175" s="52" t="s">
        <v>2993</v>
      </c>
      <c r="BZ5175" s="52" t="s">
        <v>2993</v>
      </c>
    </row>
    <row r="5176" spans="54:78" x14ac:dyDescent="0.3">
      <c r="BB5176" s="105" t="e">
        <f>VLOOKUP(C5176,#REF!, 2,FALSE)</f>
        <v>#REF!</v>
      </c>
      <c r="BP5176" s="52" t="s">
        <v>335</v>
      </c>
      <c r="BQ5176" s="52" t="s">
        <v>2993</v>
      </c>
      <c r="BR5176" s="52" t="s">
        <v>4055</v>
      </c>
      <c r="BX5176" s="52" t="s">
        <v>335</v>
      </c>
      <c r="BY5176" s="52" t="s">
        <v>2993</v>
      </c>
      <c r="BZ5176" s="52" t="s">
        <v>4055</v>
      </c>
    </row>
    <row r="5177" spans="54:78" x14ac:dyDescent="0.3">
      <c r="BB5177" s="105" t="e">
        <f>VLOOKUP(C5177,#REF!, 2,FALSE)</f>
        <v>#REF!</v>
      </c>
      <c r="BP5177" s="52" t="s">
        <v>10219</v>
      </c>
      <c r="BQ5177" s="52" t="s">
        <v>1147</v>
      </c>
      <c r="BR5177" s="52" t="s">
        <v>2993</v>
      </c>
      <c r="BX5177" s="52" t="s">
        <v>10219</v>
      </c>
      <c r="BY5177" s="52" t="s">
        <v>1147</v>
      </c>
      <c r="BZ5177" s="52" t="s">
        <v>2993</v>
      </c>
    </row>
    <row r="5178" spans="54:78" x14ac:dyDescent="0.3">
      <c r="BB5178" s="105" t="e">
        <f>VLOOKUP(C5178,#REF!, 2,FALSE)</f>
        <v>#REF!</v>
      </c>
      <c r="BP5178" s="52" t="s">
        <v>10220</v>
      </c>
      <c r="BQ5178" s="52" t="s">
        <v>3276</v>
      </c>
      <c r="BR5178" s="52" t="s">
        <v>4379</v>
      </c>
      <c r="BX5178" s="52" t="s">
        <v>10220</v>
      </c>
      <c r="BY5178" s="52" t="s">
        <v>3276</v>
      </c>
      <c r="BZ5178" s="52" t="s">
        <v>4379</v>
      </c>
    </row>
    <row r="5179" spans="54:78" x14ac:dyDescent="0.3">
      <c r="BB5179" s="105" t="e">
        <f>VLOOKUP(C5179,#REF!, 2,FALSE)</f>
        <v>#REF!</v>
      </c>
      <c r="BP5179" s="52" t="s">
        <v>10222</v>
      </c>
      <c r="BQ5179" s="52" t="s">
        <v>870</v>
      </c>
      <c r="BR5179" s="52" t="s">
        <v>644</v>
      </c>
      <c r="BX5179" s="52" t="s">
        <v>10222</v>
      </c>
      <c r="BY5179" s="52" t="s">
        <v>870</v>
      </c>
      <c r="BZ5179" s="52" t="s">
        <v>644</v>
      </c>
    </row>
    <row r="5180" spans="54:78" x14ac:dyDescent="0.3">
      <c r="BB5180" s="105" t="e">
        <f>VLOOKUP(C5180,#REF!, 2,FALSE)</f>
        <v>#REF!</v>
      </c>
      <c r="BP5180" s="52" t="s">
        <v>10223</v>
      </c>
      <c r="BQ5180" s="52" t="s">
        <v>2993</v>
      </c>
      <c r="BR5180" s="52" t="s">
        <v>1236</v>
      </c>
      <c r="BX5180" s="52" t="s">
        <v>10223</v>
      </c>
      <c r="BY5180" s="52" t="s">
        <v>2993</v>
      </c>
      <c r="BZ5180" s="52" t="s">
        <v>1236</v>
      </c>
    </row>
    <row r="5181" spans="54:78" x14ac:dyDescent="0.3">
      <c r="BB5181" s="105" t="e">
        <f>VLOOKUP(C5181,#REF!, 2,FALSE)</f>
        <v>#REF!</v>
      </c>
      <c r="BP5181" s="52" t="s">
        <v>10224</v>
      </c>
      <c r="BQ5181" s="52" t="s">
        <v>3016</v>
      </c>
      <c r="BR5181" s="52" t="s">
        <v>4603</v>
      </c>
      <c r="BX5181" s="52" t="s">
        <v>10224</v>
      </c>
      <c r="BY5181" s="52" t="s">
        <v>3016</v>
      </c>
      <c r="BZ5181" s="52" t="s">
        <v>4603</v>
      </c>
    </row>
    <row r="5182" spans="54:78" x14ac:dyDescent="0.3">
      <c r="BB5182" s="105" t="e">
        <f>VLOOKUP(C5182,#REF!, 2,FALSE)</f>
        <v>#REF!</v>
      </c>
      <c r="BP5182" s="52" t="s">
        <v>10225</v>
      </c>
      <c r="BQ5182" s="52" t="s">
        <v>2993</v>
      </c>
      <c r="BR5182" s="52" t="s">
        <v>1392</v>
      </c>
      <c r="BX5182" s="52" t="s">
        <v>10225</v>
      </c>
      <c r="BY5182" s="52" t="s">
        <v>2993</v>
      </c>
      <c r="BZ5182" s="52" t="s">
        <v>1392</v>
      </c>
    </row>
    <row r="5183" spans="54:78" x14ac:dyDescent="0.3">
      <c r="BB5183" s="105" t="e">
        <f>VLOOKUP(C5183,#REF!, 2,FALSE)</f>
        <v>#REF!</v>
      </c>
      <c r="BP5183" s="52" t="s">
        <v>10226</v>
      </c>
      <c r="BQ5183" s="52" t="s">
        <v>2993</v>
      </c>
      <c r="BR5183" s="52" t="s">
        <v>2993</v>
      </c>
      <c r="BX5183" s="52" t="s">
        <v>10226</v>
      </c>
      <c r="BY5183" s="52" t="s">
        <v>2993</v>
      </c>
      <c r="BZ5183" s="52" t="s">
        <v>2993</v>
      </c>
    </row>
    <row r="5184" spans="54:78" x14ac:dyDescent="0.3">
      <c r="BB5184" s="105" t="e">
        <f>VLOOKUP(C5184,#REF!, 2,FALSE)</f>
        <v>#REF!</v>
      </c>
      <c r="BP5184" s="52" t="s">
        <v>10227</v>
      </c>
      <c r="BQ5184" s="52" t="s">
        <v>2993</v>
      </c>
      <c r="BR5184" s="52" t="s">
        <v>1789</v>
      </c>
      <c r="BX5184" s="52" t="s">
        <v>10227</v>
      </c>
      <c r="BY5184" s="52" t="s">
        <v>2993</v>
      </c>
      <c r="BZ5184" s="52" t="s">
        <v>1789</v>
      </c>
    </row>
    <row r="5185" spans="54:78" x14ac:dyDescent="0.3">
      <c r="BB5185" s="105" t="e">
        <f>VLOOKUP(C5185,#REF!, 2,FALSE)</f>
        <v>#REF!</v>
      </c>
      <c r="BP5185" s="52" t="s">
        <v>10228</v>
      </c>
      <c r="BQ5185" s="52" t="s">
        <v>2993</v>
      </c>
      <c r="BR5185" s="52" t="s">
        <v>10229</v>
      </c>
      <c r="BX5185" s="52" t="s">
        <v>10228</v>
      </c>
      <c r="BY5185" s="52" t="s">
        <v>2993</v>
      </c>
      <c r="BZ5185" s="52" t="s">
        <v>10229</v>
      </c>
    </row>
    <row r="5186" spans="54:78" x14ac:dyDescent="0.3">
      <c r="BB5186" s="105" t="e">
        <f>VLOOKUP(C5186,#REF!, 2,FALSE)</f>
        <v>#REF!</v>
      </c>
      <c r="BP5186" s="52" t="s">
        <v>10230</v>
      </c>
      <c r="BQ5186" s="52" t="s">
        <v>2993</v>
      </c>
      <c r="BR5186" s="52" t="s">
        <v>2983</v>
      </c>
      <c r="BX5186" s="52" t="s">
        <v>10230</v>
      </c>
      <c r="BY5186" s="52" t="s">
        <v>2993</v>
      </c>
      <c r="BZ5186" s="52" t="s">
        <v>2983</v>
      </c>
    </row>
    <row r="5187" spans="54:78" x14ac:dyDescent="0.3">
      <c r="BB5187" s="105" t="e">
        <f>VLOOKUP(C5187,#REF!, 2,FALSE)</f>
        <v>#REF!</v>
      </c>
      <c r="BP5187" s="52" t="s">
        <v>10231</v>
      </c>
      <c r="BQ5187" s="52" t="s">
        <v>2993</v>
      </c>
      <c r="BR5187" s="52" t="s">
        <v>8805</v>
      </c>
      <c r="BX5187" s="52" t="s">
        <v>10231</v>
      </c>
      <c r="BY5187" s="52" t="s">
        <v>2993</v>
      </c>
      <c r="BZ5187" s="52" t="s">
        <v>8805</v>
      </c>
    </row>
    <row r="5188" spans="54:78" x14ac:dyDescent="0.3">
      <c r="BB5188" s="105" t="e">
        <f>VLOOKUP(C5188,#REF!, 2,FALSE)</f>
        <v>#REF!</v>
      </c>
      <c r="BP5188" s="52" t="s">
        <v>10232</v>
      </c>
      <c r="BQ5188" s="52" t="s">
        <v>2993</v>
      </c>
      <c r="BR5188" s="52" t="s">
        <v>10233</v>
      </c>
      <c r="BX5188" s="52" t="s">
        <v>10232</v>
      </c>
      <c r="BY5188" s="52" t="s">
        <v>2993</v>
      </c>
      <c r="BZ5188" s="52" t="s">
        <v>10233</v>
      </c>
    </row>
    <row r="5189" spans="54:78" x14ac:dyDescent="0.3">
      <c r="BB5189" s="105" t="e">
        <f>VLOOKUP(C5189,#REF!, 2,FALSE)</f>
        <v>#REF!</v>
      </c>
      <c r="BP5189" s="52" t="s">
        <v>10234</v>
      </c>
      <c r="BQ5189" s="52" t="s">
        <v>870</v>
      </c>
      <c r="BR5189" s="52" t="s">
        <v>2182</v>
      </c>
      <c r="BX5189" s="52" t="s">
        <v>10234</v>
      </c>
      <c r="BY5189" s="52" t="s">
        <v>870</v>
      </c>
      <c r="BZ5189" s="52" t="s">
        <v>2182</v>
      </c>
    </row>
    <row r="5190" spans="54:78" x14ac:dyDescent="0.3">
      <c r="BB5190" s="105" t="e">
        <f>VLOOKUP(C5190,#REF!, 2,FALSE)</f>
        <v>#REF!</v>
      </c>
      <c r="BP5190" s="52" t="s">
        <v>1834</v>
      </c>
      <c r="BQ5190" s="52" t="s">
        <v>2993</v>
      </c>
      <c r="BR5190" s="52" t="s">
        <v>3157</v>
      </c>
      <c r="BX5190" s="52" t="s">
        <v>1834</v>
      </c>
      <c r="BY5190" s="52" t="s">
        <v>2993</v>
      </c>
      <c r="BZ5190" s="52" t="s">
        <v>3157</v>
      </c>
    </row>
    <row r="5191" spans="54:78" x14ac:dyDescent="0.3">
      <c r="BB5191" s="105" t="e">
        <f>VLOOKUP(C5191,#REF!, 2,FALSE)</f>
        <v>#REF!</v>
      </c>
      <c r="BP5191" s="52" t="s">
        <v>10235</v>
      </c>
      <c r="BQ5191" s="52" t="s">
        <v>2993</v>
      </c>
      <c r="BR5191" s="52" t="s">
        <v>4241</v>
      </c>
      <c r="BX5191" s="52" t="s">
        <v>10235</v>
      </c>
      <c r="BY5191" s="52" t="s">
        <v>2993</v>
      </c>
      <c r="BZ5191" s="52" t="s">
        <v>4241</v>
      </c>
    </row>
    <row r="5192" spans="54:78" x14ac:dyDescent="0.3">
      <c r="BB5192" s="105" t="e">
        <f>VLOOKUP(C5192,#REF!, 2,FALSE)</f>
        <v>#REF!</v>
      </c>
      <c r="BP5192" s="52" t="s">
        <v>10236</v>
      </c>
      <c r="BQ5192" s="52" t="s">
        <v>2993</v>
      </c>
      <c r="BR5192" s="52" t="s">
        <v>862</v>
      </c>
      <c r="BX5192" s="52" t="s">
        <v>10236</v>
      </c>
      <c r="BY5192" s="52" t="s">
        <v>2993</v>
      </c>
      <c r="BZ5192" s="52" t="s">
        <v>862</v>
      </c>
    </row>
    <row r="5193" spans="54:78" x14ac:dyDescent="0.3">
      <c r="BB5193" s="105" t="e">
        <f>VLOOKUP(C5193,#REF!, 2,FALSE)</f>
        <v>#REF!</v>
      </c>
      <c r="BP5193" s="52" t="s">
        <v>10237</v>
      </c>
      <c r="BQ5193" s="52" t="s">
        <v>2993</v>
      </c>
      <c r="BR5193" s="52" t="s">
        <v>1062</v>
      </c>
      <c r="BX5193" s="52" t="s">
        <v>10237</v>
      </c>
      <c r="BY5193" s="52" t="s">
        <v>2993</v>
      </c>
      <c r="BZ5193" s="52" t="s">
        <v>1062</v>
      </c>
    </row>
    <row r="5194" spans="54:78" x14ac:dyDescent="0.3">
      <c r="BB5194" s="105" t="e">
        <f>VLOOKUP(C5194,#REF!, 2,FALSE)</f>
        <v>#REF!</v>
      </c>
      <c r="BP5194" s="52" t="s">
        <v>10238</v>
      </c>
      <c r="BQ5194" s="52" t="s">
        <v>2993</v>
      </c>
      <c r="BR5194" s="52" t="s">
        <v>1516</v>
      </c>
      <c r="BX5194" s="52" t="s">
        <v>10238</v>
      </c>
      <c r="BY5194" s="52" t="s">
        <v>2993</v>
      </c>
      <c r="BZ5194" s="52" t="s">
        <v>1516</v>
      </c>
    </row>
    <row r="5195" spans="54:78" x14ac:dyDescent="0.3">
      <c r="BB5195" s="105" t="e">
        <f>VLOOKUP(C5195,#REF!, 2,FALSE)</f>
        <v>#REF!</v>
      </c>
      <c r="BP5195" s="52" t="s">
        <v>10239</v>
      </c>
      <c r="BQ5195" s="52" t="s">
        <v>786</v>
      </c>
      <c r="BR5195" s="52" t="s">
        <v>1382</v>
      </c>
      <c r="BX5195" s="52" t="s">
        <v>10239</v>
      </c>
      <c r="BY5195" s="52" t="s">
        <v>786</v>
      </c>
      <c r="BZ5195" s="52" t="s">
        <v>1382</v>
      </c>
    </row>
    <row r="5196" spans="54:78" x14ac:dyDescent="0.3">
      <c r="BB5196" s="105" t="e">
        <f>VLOOKUP(C5196,#REF!, 2,FALSE)</f>
        <v>#REF!</v>
      </c>
      <c r="BP5196" s="52" t="s">
        <v>1835</v>
      </c>
      <c r="BQ5196" s="52" t="s">
        <v>2993</v>
      </c>
      <c r="BR5196" s="52" t="s">
        <v>10240</v>
      </c>
      <c r="BX5196" s="52" t="s">
        <v>1835</v>
      </c>
      <c r="BY5196" s="52" t="s">
        <v>2993</v>
      </c>
      <c r="BZ5196" s="52" t="s">
        <v>10240</v>
      </c>
    </row>
    <row r="5197" spans="54:78" x14ac:dyDescent="0.3">
      <c r="BB5197" s="105" t="e">
        <f>VLOOKUP(C5197,#REF!, 2,FALSE)</f>
        <v>#REF!</v>
      </c>
      <c r="BP5197" s="52" t="s">
        <v>10241</v>
      </c>
      <c r="BQ5197" s="52" t="s">
        <v>667</v>
      </c>
      <c r="BR5197" s="52" t="s">
        <v>10242</v>
      </c>
      <c r="BX5197" s="52" t="s">
        <v>10241</v>
      </c>
      <c r="BY5197" s="52" t="s">
        <v>667</v>
      </c>
      <c r="BZ5197" s="52" t="s">
        <v>10242</v>
      </c>
    </row>
    <row r="5198" spans="54:78" x14ac:dyDescent="0.3">
      <c r="BB5198" s="105" t="e">
        <f>VLOOKUP(C5198,#REF!, 2,FALSE)</f>
        <v>#REF!</v>
      </c>
      <c r="BP5198" s="52" t="s">
        <v>10243</v>
      </c>
      <c r="BQ5198" s="52" t="s">
        <v>645</v>
      </c>
      <c r="BR5198" s="52" t="s">
        <v>2936</v>
      </c>
      <c r="BX5198" s="52" t="s">
        <v>10243</v>
      </c>
      <c r="BY5198" s="52" t="s">
        <v>645</v>
      </c>
      <c r="BZ5198" s="52" t="s">
        <v>2936</v>
      </c>
    </row>
    <row r="5199" spans="54:78" x14ac:dyDescent="0.3">
      <c r="BB5199" s="105" t="e">
        <f>VLOOKUP(C5199,#REF!, 2,FALSE)</f>
        <v>#REF!</v>
      </c>
      <c r="BP5199" s="52" t="s">
        <v>10244</v>
      </c>
      <c r="BQ5199" s="52" t="s">
        <v>2993</v>
      </c>
      <c r="BR5199" s="52" t="s">
        <v>10245</v>
      </c>
      <c r="BX5199" s="52" t="s">
        <v>10244</v>
      </c>
      <c r="BY5199" s="52" t="s">
        <v>2993</v>
      </c>
      <c r="BZ5199" s="52" t="s">
        <v>10245</v>
      </c>
    </row>
    <row r="5200" spans="54:78" x14ac:dyDescent="0.3">
      <c r="BB5200" s="105" t="e">
        <f>VLOOKUP(C5200,#REF!, 2,FALSE)</f>
        <v>#REF!</v>
      </c>
      <c r="BP5200" s="52" t="s">
        <v>10246</v>
      </c>
      <c r="BQ5200" s="52" t="s">
        <v>2993</v>
      </c>
      <c r="BR5200" s="52" t="s">
        <v>2471</v>
      </c>
      <c r="BX5200" s="52" t="s">
        <v>10246</v>
      </c>
      <c r="BY5200" s="52" t="s">
        <v>2993</v>
      </c>
      <c r="BZ5200" s="52" t="s">
        <v>2471</v>
      </c>
    </row>
    <row r="5201" spans="54:78" x14ac:dyDescent="0.3">
      <c r="BB5201" s="105" t="e">
        <f>VLOOKUP(C5201,#REF!, 2,FALSE)</f>
        <v>#REF!</v>
      </c>
      <c r="BP5201" s="52" t="s">
        <v>10247</v>
      </c>
      <c r="BQ5201" s="52" t="s">
        <v>2993</v>
      </c>
      <c r="BR5201" s="52" t="s">
        <v>1271</v>
      </c>
      <c r="BX5201" s="52" t="s">
        <v>10247</v>
      </c>
      <c r="BY5201" s="52" t="s">
        <v>2993</v>
      </c>
      <c r="BZ5201" s="52" t="s">
        <v>1271</v>
      </c>
    </row>
    <row r="5202" spans="54:78" x14ac:dyDescent="0.3">
      <c r="BB5202" s="105" t="e">
        <f>VLOOKUP(C5202,#REF!, 2,FALSE)</f>
        <v>#REF!</v>
      </c>
      <c r="BP5202" s="52" t="s">
        <v>10248</v>
      </c>
      <c r="BQ5202" s="52" t="s">
        <v>2993</v>
      </c>
      <c r="BR5202" s="52" t="s">
        <v>1413</v>
      </c>
      <c r="BX5202" s="52" t="s">
        <v>10248</v>
      </c>
      <c r="BY5202" s="52" t="s">
        <v>2993</v>
      </c>
      <c r="BZ5202" s="52" t="s">
        <v>1413</v>
      </c>
    </row>
    <row r="5203" spans="54:78" x14ac:dyDescent="0.3">
      <c r="BB5203" s="105" t="e">
        <f>VLOOKUP(C5203,#REF!, 2,FALSE)</f>
        <v>#REF!</v>
      </c>
      <c r="BP5203" s="52" t="s">
        <v>1836</v>
      </c>
      <c r="BQ5203" s="52" t="s">
        <v>3276</v>
      </c>
      <c r="BR5203" s="52" t="s">
        <v>10249</v>
      </c>
      <c r="BX5203" s="52" t="s">
        <v>1836</v>
      </c>
      <c r="BY5203" s="52" t="s">
        <v>3276</v>
      </c>
      <c r="BZ5203" s="52" t="s">
        <v>10249</v>
      </c>
    </row>
    <row r="5204" spans="54:78" x14ac:dyDescent="0.3">
      <c r="BB5204" s="105" t="e">
        <f>VLOOKUP(C5204,#REF!, 2,FALSE)</f>
        <v>#REF!</v>
      </c>
      <c r="BP5204" s="52" t="s">
        <v>10250</v>
      </c>
      <c r="BQ5204" s="52" t="s">
        <v>675</v>
      </c>
      <c r="BR5204" s="52" t="s">
        <v>778</v>
      </c>
      <c r="BX5204" s="52" t="s">
        <v>10250</v>
      </c>
      <c r="BY5204" s="52" t="s">
        <v>675</v>
      </c>
      <c r="BZ5204" s="52" t="s">
        <v>778</v>
      </c>
    </row>
    <row r="5205" spans="54:78" x14ac:dyDescent="0.3">
      <c r="BB5205" s="105" t="e">
        <f>VLOOKUP(C5205,#REF!, 2,FALSE)</f>
        <v>#REF!</v>
      </c>
      <c r="BP5205" s="52" t="s">
        <v>10251</v>
      </c>
      <c r="BQ5205" s="52" t="s">
        <v>2993</v>
      </c>
      <c r="BR5205" s="52" t="s">
        <v>2993</v>
      </c>
      <c r="BX5205" s="52" t="s">
        <v>10251</v>
      </c>
      <c r="BY5205" s="52" t="s">
        <v>2993</v>
      </c>
      <c r="BZ5205" s="52" t="s">
        <v>2993</v>
      </c>
    </row>
    <row r="5206" spans="54:78" x14ac:dyDescent="0.3">
      <c r="BB5206" s="105" t="e">
        <f>VLOOKUP(C5206,#REF!, 2,FALSE)</f>
        <v>#REF!</v>
      </c>
      <c r="BP5206" s="52" t="s">
        <v>10252</v>
      </c>
      <c r="BQ5206" s="52" t="s">
        <v>2993</v>
      </c>
      <c r="BR5206" s="52" t="s">
        <v>2993</v>
      </c>
      <c r="BX5206" s="52" t="s">
        <v>10252</v>
      </c>
      <c r="BY5206" s="52" t="s">
        <v>2993</v>
      </c>
      <c r="BZ5206" s="52" t="s">
        <v>2993</v>
      </c>
    </row>
    <row r="5207" spans="54:78" x14ac:dyDescent="0.3">
      <c r="BB5207" s="105" t="e">
        <f>VLOOKUP(C5207,#REF!, 2,FALSE)</f>
        <v>#REF!</v>
      </c>
      <c r="BP5207" s="52" t="s">
        <v>10253</v>
      </c>
      <c r="BQ5207" s="52" t="s">
        <v>2993</v>
      </c>
      <c r="BR5207" s="52" t="s">
        <v>2993</v>
      </c>
      <c r="BX5207" s="52" t="s">
        <v>10253</v>
      </c>
      <c r="BY5207" s="52" t="s">
        <v>2993</v>
      </c>
      <c r="BZ5207" s="52" t="s">
        <v>2993</v>
      </c>
    </row>
    <row r="5208" spans="54:78" x14ac:dyDescent="0.3">
      <c r="BB5208" s="105" t="e">
        <f>VLOOKUP(C5208,#REF!, 2,FALSE)</f>
        <v>#REF!</v>
      </c>
      <c r="BP5208" s="52" t="s">
        <v>10254</v>
      </c>
      <c r="BQ5208" s="52" t="s">
        <v>2993</v>
      </c>
      <c r="BR5208" s="52" t="s">
        <v>9270</v>
      </c>
      <c r="BX5208" s="52" t="s">
        <v>10254</v>
      </c>
      <c r="BY5208" s="52" t="s">
        <v>2993</v>
      </c>
      <c r="BZ5208" s="52" t="s">
        <v>9270</v>
      </c>
    </row>
    <row r="5209" spans="54:78" x14ac:dyDescent="0.3">
      <c r="BB5209" s="105" t="e">
        <f>VLOOKUP(C5209,#REF!, 2,FALSE)</f>
        <v>#REF!</v>
      </c>
      <c r="BP5209" s="52" t="s">
        <v>1837</v>
      </c>
      <c r="BQ5209" s="52" t="s">
        <v>2993</v>
      </c>
      <c r="BR5209" s="52" t="s">
        <v>2993</v>
      </c>
      <c r="BX5209" s="52" t="s">
        <v>1837</v>
      </c>
      <c r="BY5209" s="52" t="s">
        <v>2993</v>
      </c>
      <c r="BZ5209" s="52" t="s">
        <v>2993</v>
      </c>
    </row>
    <row r="5210" spans="54:78" x14ac:dyDescent="0.3">
      <c r="BB5210" s="105" t="e">
        <f>VLOOKUP(C5210,#REF!, 2,FALSE)</f>
        <v>#REF!</v>
      </c>
      <c r="BP5210" s="52" t="s">
        <v>10255</v>
      </c>
      <c r="BQ5210" s="52" t="s">
        <v>2993</v>
      </c>
      <c r="BR5210" s="52" t="s">
        <v>2993</v>
      </c>
      <c r="BX5210" s="52" t="s">
        <v>10255</v>
      </c>
      <c r="BY5210" s="52" t="s">
        <v>2993</v>
      </c>
      <c r="BZ5210" s="52" t="s">
        <v>2993</v>
      </c>
    </row>
    <row r="5211" spans="54:78" x14ac:dyDescent="0.3">
      <c r="BB5211" s="105" t="e">
        <f>VLOOKUP(C5211,#REF!, 2,FALSE)</f>
        <v>#REF!</v>
      </c>
      <c r="BP5211" s="52" t="s">
        <v>10256</v>
      </c>
      <c r="BQ5211" s="52" t="s">
        <v>2993</v>
      </c>
      <c r="BR5211" s="52" t="s">
        <v>2993</v>
      </c>
      <c r="BX5211" s="52" t="s">
        <v>10256</v>
      </c>
      <c r="BY5211" s="52" t="s">
        <v>2993</v>
      </c>
      <c r="BZ5211" s="52" t="s">
        <v>2993</v>
      </c>
    </row>
    <row r="5212" spans="54:78" x14ac:dyDescent="0.3">
      <c r="BB5212" s="105" t="e">
        <f>VLOOKUP(C5212,#REF!, 2,FALSE)</f>
        <v>#REF!</v>
      </c>
      <c r="BP5212" s="52" t="s">
        <v>10257</v>
      </c>
      <c r="BQ5212" s="52" t="s">
        <v>2993</v>
      </c>
      <c r="BR5212" s="52" t="s">
        <v>1136</v>
      </c>
      <c r="BX5212" s="52" t="s">
        <v>10257</v>
      </c>
      <c r="BY5212" s="52" t="s">
        <v>2993</v>
      </c>
      <c r="BZ5212" s="52" t="s">
        <v>1136</v>
      </c>
    </row>
    <row r="5213" spans="54:78" x14ac:dyDescent="0.3">
      <c r="BB5213" s="105" t="e">
        <f>VLOOKUP(C5213,#REF!, 2,FALSE)</f>
        <v>#REF!</v>
      </c>
      <c r="BP5213" s="52" t="s">
        <v>10259</v>
      </c>
      <c r="BQ5213" s="52" t="s">
        <v>2993</v>
      </c>
      <c r="BR5213" s="52" t="s">
        <v>10260</v>
      </c>
      <c r="BX5213" s="52" t="s">
        <v>10259</v>
      </c>
      <c r="BY5213" s="52" t="s">
        <v>2993</v>
      </c>
      <c r="BZ5213" s="52" t="s">
        <v>10260</v>
      </c>
    </row>
    <row r="5214" spans="54:78" x14ac:dyDescent="0.3">
      <c r="BB5214" s="105" t="e">
        <f>VLOOKUP(C5214,#REF!, 2,FALSE)</f>
        <v>#REF!</v>
      </c>
      <c r="BP5214" s="52" t="s">
        <v>10261</v>
      </c>
      <c r="BQ5214" s="52" t="s">
        <v>2993</v>
      </c>
      <c r="BR5214" s="52" t="s">
        <v>1384</v>
      </c>
      <c r="BX5214" s="52" t="s">
        <v>10261</v>
      </c>
      <c r="BY5214" s="52" t="s">
        <v>2993</v>
      </c>
      <c r="BZ5214" s="52" t="s">
        <v>1384</v>
      </c>
    </row>
    <row r="5215" spans="54:78" x14ac:dyDescent="0.3">
      <c r="BB5215" s="105" t="e">
        <f>VLOOKUP(C5215,#REF!, 2,FALSE)</f>
        <v>#REF!</v>
      </c>
      <c r="BP5215" s="52" t="s">
        <v>10262</v>
      </c>
      <c r="BQ5215" s="52" t="s">
        <v>2993</v>
      </c>
      <c r="BR5215" s="52" t="s">
        <v>4304</v>
      </c>
      <c r="BX5215" s="52" t="s">
        <v>10262</v>
      </c>
      <c r="BY5215" s="52" t="s">
        <v>2993</v>
      </c>
      <c r="BZ5215" s="52" t="s">
        <v>4304</v>
      </c>
    </row>
    <row r="5216" spans="54:78" x14ac:dyDescent="0.3">
      <c r="BB5216" s="105" t="e">
        <f>VLOOKUP(C5216,#REF!, 2,FALSE)</f>
        <v>#REF!</v>
      </c>
      <c r="BP5216" s="52" t="s">
        <v>10263</v>
      </c>
      <c r="BQ5216" s="52" t="s">
        <v>2993</v>
      </c>
      <c r="BR5216" s="52" t="s">
        <v>10264</v>
      </c>
      <c r="BX5216" s="52" t="s">
        <v>10263</v>
      </c>
      <c r="BY5216" s="52" t="s">
        <v>2993</v>
      </c>
      <c r="BZ5216" s="52" t="s">
        <v>10264</v>
      </c>
    </row>
    <row r="5217" spans="54:78" x14ac:dyDescent="0.3">
      <c r="BB5217" s="105" t="e">
        <f>VLOOKUP(C5217,#REF!, 2,FALSE)</f>
        <v>#REF!</v>
      </c>
      <c r="BP5217" s="52" t="s">
        <v>10265</v>
      </c>
      <c r="BQ5217" s="52" t="s">
        <v>3016</v>
      </c>
      <c r="BR5217" s="52" t="s">
        <v>7333</v>
      </c>
      <c r="BX5217" s="52" t="s">
        <v>10265</v>
      </c>
      <c r="BY5217" s="52" t="s">
        <v>3016</v>
      </c>
      <c r="BZ5217" s="52" t="s">
        <v>7333</v>
      </c>
    </row>
    <row r="5218" spans="54:78" x14ac:dyDescent="0.3">
      <c r="BB5218" s="105" t="e">
        <f>VLOOKUP(C5218,#REF!, 2,FALSE)</f>
        <v>#REF!</v>
      </c>
      <c r="BP5218" s="52" t="s">
        <v>10266</v>
      </c>
      <c r="BQ5218" s="52" t="s">
        <v>2993</v>
      </c>
      <c r="BR5218" s="52" t="s">
        <v>2993</v>
      </c>
      <c r="BX5218" s="52" t="s">
        <v>10266</v>
      </c>
      <c r="BY5218" s="52" t="s">
        <v>2993</v>
      </c>
      <c r="BZ5218" s="52" t="s">
        <v>2993</v>
      </c>
    </row>
    <row r="5219" spans="54:78" x14ac:dyDescent="0.3">
      <c r="BB5219" s="105" t="e">
        <f>VLOOKUP(C5219,#REF!, 2,FALSE)</f>
        <v>#REF!</v>
      </c>
      <c r="BP5219" s="52" t="s">
        <v>10267</v>
      </c>
      <c r="BQ5219" s="52" t="s">
        <v>2993</v>
      </c>
      <c r="BR5219" s="52" t="s">
        <v>2993</v>
      </c>
      <c r="BX5219" s="52" t="s">
        <v>10267</v>
      </c>
      <c r="BY5219" s="52" t="s">
        <v>2993</v>
      </c>
      <c r="BZ5219" s="52" t="s">
        <v>2993</v>
      </c>
    </row>
    <row r="5220" spans="54:78" x14ac:dyDescent="0.3">
      <c r="BB5220" s="105" t="e">
        <f>VLOOKUP(C5220,#REF!, 2,FALSE)</f>
        <v>#REF!</v>
      </c>
      <c r="BP5220" s="52" t="s">
        <v>10268</v>
      </c>
      <c r="BQ5220" s="52" t="s">
        <v>2993</v>
      </c>
      <c r="BR5220" s="52" t="s">
        <v>698</v>
      </c>
      <c r="BX5220" s="52" t="s">
        <v>10268</v>
      </c>
      <c r="BY5220" s="52" t="s">
        <v>2993</v>
      </c>
      <c r="BZ5220" s="52" t="s">
        <v>698</v>
      </c>
    </row>
    <row r="5221" spans="54:78" x14ac:dyDescent="0.3">
      <c r="BB5221" s="105" t="e">
        <f>VLOOKUP(C5221,#REF!, 2,FALSE)</f>
        <v>#REF!</v>
      </c>
      <c r="BP5221" s="52" t="s">
        <v>10270</v>
      </c>
      <c r="BQ5221" s="52" t="s">
        <v>2993</v>
      </c>
      <c r="BR5221" s="52" t="s">
        <v>2993</v>
      </c>
      <c r="BX5221" s="52" t="s">
        <v>10270</v>
      </c>
      <c r="BY5221" s="52" t="s">
        <v>2993</v>
      </c>
      <c r="BZ5221" s="52" t="s">
        <v>2993</v>
      </c>
    </row>
    <row r="5222" spans="54:78" x14ac:dyDescent="0.3">
      <c r="BB5222" s="105" t="e">
        <f>VLOOKUP(C5222,#REF!, 2,FALSE)</f>
        <v>#REF!</v>
      </c>
      <c r="BP5222" s="52" t="s">
        <v>10271</v>
      </c>
      <c r="BQ5222" s="52" t="s">
        <v>2993</v>
      </c>
      <c r="BR5222" s="52" t="s">
        <v>10272</v>
      </c>
      <c r="BX5222" s="52" t="s">
        <v>10271</v>
      </c>
      <c r="BY5222" s="52" t="s">
        <v>2993</v>
      </c>
      <c r="BZ5222" s="52" t="s">
        <v>10272</v>
      </c>
    </row>
    <row r="5223" spans="54:78" x14ac:dyDescent="0.3">
      <c r="BB5223" s="105" t="e">
        <f>VLOOKUP(C5223,#REF!, 2,FALSE)</f>
        <v>#REF!</v>
      </c>
      <c r="BP5223" s="52" t="s">
        <v>10273</v>
      </c>
      <c r="BQ5223" s="52" t="s">
        <v>2993</v>
      </c>
      <c r="BR5223" s="52" t="s">
        <v>2993</v>
      </c>
      <c r="BX5223" s="52" t="s">
        <v>10273</v>
      </c>
      <c r="BY5223" s="52" t="s">
        <v>2993</v>
      </c>
      <c r="BZ5223" s="52" t="s">
        <v>2993</v>
      </c>
    </row>
    <row r="5224" spans="54:78" x14ac:dyDescent="0.3">
      <c r="BB5224" s="105" t="e">
        <f>VLOOKUP(C5224,#REF!, 2,FALSE)</f>
        <v>#REF!</v>
      </c>
      <c r="BP5224" s="52" t="s">
        <v>10275</v>
      </c>
      <c r="BQ5224" s="52" t="s">
        <v>3276</v>
      </c>
      <c r="BR5224" s="52" t="s">
        <v>8766</v>
      </c>
      <c r="BX5224" s="52" t="s">
        <v>10275</v>
      </c>
      <c r="BY5224" s="52" t="s">
        <v>3276</v>
      </c>
      <c r="BZ5224" s="52" t="s">
        <v>8766</v>
      </c>
    </row>
    <row r="5225" spans="54:78" x14ac:dyDescent="0.3">
      <c r="BB5225" s="105" t="e">
        <f>VLOOKUP(C5225,#REF!, 2,FALSE)</f>
        <v>#REF!</v>
      </c>
      <c r="BP5225" s="52" t="s">
        <v>10276</v>
      </c>
      <c r="BQ5225" s="52" t="s">
        <v>2993</v>
      </c>
      <c r="BR5225" s="52" t="s">
        <v>2993</v>
      </c>
      <c r="BX5225" s="52" t="s">
        <v>10276</v>
      </c>
      <c r="BY5225" s="52" t="s">
        <v>2993</v>
      </c>
      <c r="BZ5225" s="52" t="s">
        <v>2993</v>
      </c>
    </row>
    <row r="5226" spans="54:78" x14ac:dyDescent="0.3">
      <c r="BB5226" s="105" t="e">
        <f>VLOOKUP(C5226,#REF!, 2,FALSE)</f>
        <v>#REF!</v>
      </c>
      <c r="BP5226" s="52" t="s">
        <v>10277</v>
      </c>
      <c r="BQ5226" s="52" t="s">
        <v>2993</v>
      </c>
      <c r="BR5226" s="52" t="s">
        <v>1697</v>
      </c>
      <c r="BX5226" s="52" t="s">
        <v>10277</v>
      </c>
      <c r="BY5226" s="52" t="s">
        <v>2993</v>
      </c>
      <c r="BZ5226" s="52" t="s">
        <v>1697</v>
      </c>
    </row>
    <row r="5227" spans="54:78" x14ac:dyDescent="0.3">
      <c r="BB5227" s="105" t="e">
        <f>VLOOKUP(C5227,#REF!, 2,FALSE)</f>
        <v>#REF!</v>
      </c>
      <c r="BP5227" s="52" t="s">
        <v>10278</v>
      </c>
      <c r="BQ5227" s="52" t="s">
        <v>2993</v>
      </c>
      <c r="BR5227" s="52" t="s">
        <v>2993</v>
      </c>
      <c r="BX5227" s="52" t="s">
        <v>10278</v>
      </c>
      <c r="BY5227" s="52" t="s">
        <v>2993</v>
      </c>
      <c r="BZ5227" s="52" t="s">
        <v>2993</v>
      </c>
    </row>
    <row r="5228" spans="54:78" x14ac:dyDescent="0.3">
      <c r="BB5228" s="105" t="e">
        <f>VLOOKUP(C5228,#REF!, 2,FALSE)</f>
        <v>#REF!</v>
      </c>
      <c r="BP5228" s="52" t="s">
        <v>10279</v>
      </c>
      <c r="BQ5228" s="52" t="s">
        <v>786</v>
      </c>
      <c r="BR5228" s="52" t="s">
        <v>10281</v>
      </c>
      <c r="BX5228" s="52" t="s">
        <v>10279</v>
      </c>
      <c r="BY5228" s="52" t="s">
        <v>786</v>
      </c>
      <c r="BZ5228" s="52" t="s">
        <v>10281</v>
      </c>
    </row>
    <row r="5229" spans="54:78" x14ac:dyDescent="0.3">
      <c r="BB5229" s="105" t="e">
        <f>VLOOKUP(C5229,#REF!, 2,FALSE)</f>
        <v>#REF!</v>
      </c>
      <c r="BP5229" s="52" t="s">
        <v>10283</v>
      </c>
      <c r="BQ5229" s="52" t="s">
        <v>2993</v>
      </c>
      <c r="BR5229" s="52" t="s">
        <v>2993</v>
      </c>
      <c r="BX5229" s="52" t="s">
        <v>10283</v>
      </c>
      <c r="BY5229" s="52" t="s">
        <v>2993</v>
      </c>
      <c r="BZ5229" s="52" t="s">
        <v>2993</v>
      </c>
    </row>
    <row r="5230" spans="54:78" x14ac:dyDescent="0.3">
      <c r="BB5230" s="105" t="e">
        <f>VLOOKUP(C5230,#REF!, 2,FALSE)</f>
        <v>#REF!</v>
      </c>
      <c r="BP5230" s="52" t="s">
        <v>10284</v>
      </c>
      <c r="BQ5230" s="52" t="s">
        <v>3016</v>
      </c>
      <c r="BR5230" s="52" t="s">
        <v>10285</v>
      </c>
      <c r="BX5230" s="52" t="s">
        <v>10284</v>
      </c>
      <c r="BY5230" s="52" t="s">
        <v>3016</v>
      </c>
      <c r="BZ5230" s="52" t="s">
        <v>10285</v>
      </c>
    </row>
    <row r="5231" spans="54:78" x14ac:dyDescent="0.3">
      <c r="BB5231" s="105" t="e">
        <f>VLOOKUP(C5231,#REF!, 2,FALSE)</f>
        <v>#REF!</v>
      </c>
      <c r="BP5231" s="52" t="s">
        <v>10286</v>
      </c>
      <c r="BQ5231" s="52" t="s">
        <v>2993</v>
      </c>
      <c r="BR5231" s="52" t="s">
        <v>10287</v>
      </c>
      <c r="BX5231" s="52" t="s">
        <v>10286</v>
      </c>
      <c r="BY5231" s="52" t="s">
        <v>2993</v>
      </c>
      <c r="BZ5231" s="52" t="s">
        <v>10287</v>
      </c>
    </row>
    <row r="5232" spans="54:78" x14ac:dyDescent="0.3">
      <c r="BB5232" s="105" t="e">
        <f>VLOOKUP(C5232,#REF!, 2,FALSE)</f>
        <v>#REF!</v>
      </c>
      <c r="BP5232" s="52" t="s">
        <v>10288</v>
      </c>
      <c r="BQ5232" s="52" t="s">
        <v>2993</v>
      </c>
      <c r="BR5232" s="52" t="s">
        <v>10289</v>
      </c>
      <c r="BX5232" s="52" t="s">
        <v>10288</v>
      </c>
      <c r="BY5232" s="52" t="s">
        <v>2993</v>
      </c>
      <c r="BZ5232" s="52" t="s">
        <v>10289</v>
      </c>
    </row>
    <row r="5233" spans="54:78" x14ac:dyDescent="0.3">
      <c r="BB5233" s="105" t="e">
        <f>VLOOKUP(C5233,#REF!, 2,FALSE)</f>
        <v>#REF!</v>
      </c>
      <c r="BP5233" s="52" t="s">
        <v>10290</v>
      </c>
      <c r="BQ5233" s="52" t="s">
        <v>2993</v>
      </c>
      <c r="BR5233" s="52" t="s">
        <v>10291</v>
      </c>
      <c r="BX5233" s="52" t="s">
        <v>10290</v>
      </c>
      <c r="BY5233" s="52" t="s">
        <v>2993</v>
      </c>
      <c r="BZ5233" s="52" t="s">
        <v>10291</v>
      </c>
    </row>
    <row r="5234" spans="54:78" x14ac:dyDescent="0.3">
      <c r="BB5234" s="105" t="e">
        <f>VLOOKUP(C5234,#REF!, 2,FALSE)</f>
        <v>#REF!</v>
      </c>
      <c r="BP5234" s="52" t="s">
        <v>10292</v>
      </c>
      <c r="BQ5234" s="52" t="s">
        <v>2993</v>
      </c>
      <c r="BR5234" s="52" t="s">
        <v>10293</v>
      </c>
      <c r="BX5234" s="52" t="s">
        <v>10292</v>
      </c>
      <c r="BY5234" s="52" t="s">
        <v>2993</v>
      </c>
      <c r="BZ5234" s="52" t="s">
        <v>10293</v>
      </c>
    </row>
    <row r="5235" spans="54:78" x14ac:dyDescent="0.3">
      <c r="BB5235" s="105" t="e">
        <f>VLOOKUP(C5235,#REF!, 2,FALSE)</f>
        <v>#REF!</v>
      </c>
      <c r="BP5235" s="52" t="s">
        <v>10294</v>
      </c>
      <c r="BQ5235" s="52" t="s">
        <v>2993</v>
      </c>
      <c r="BR5235" s="52" t="s">
        <v>6216</v>
      </c>
      <c r="BX5235" s="52" t="s">
        <v>10294</v>
      </c>
      <c r="BY5235" s="52" t="s">
        <v>2993</v>
      </c>
      <c r="BZ5235" s="52" t="s">
        <v>6216</v>
      </c>
    </row>
    <row r="5236" spans="54:78" x14ac:dyDescent="0.3">
      <c r="BB5236" s="105" t="e">
        <f>VLOOKUP(C5236,#REF!, 2,FALSE)</f>
        <v>#REF!</v>
      </c>
      <c r="BP5236" s="52" t="s">
        <v>10296</v>
      </c>
      <c r="BQ5236" s="52" t="s">
        <v>2993</v>
      </c>
      <c r="BR5236" s="52" t="s">
        <v>4767</v>
      </c>
      <c r="BX5236" s="52" t="s">
        <v>10296</v>
      </c>
      <c r="BY5236" s="52" t="s">
        <v>2993</v>
      </c>
      <c r="BZ5236" s="52" t="s">
        <v>4767</v>
      </c>
    </row>
    <row r="5237" spans="54:78" x14ac:dyDescent="0.3">
      <c r="BB5237" s="105" t="e">
        <f>VLOOKUP(C5237,#REF!, 2,FALSE)</f>
        <v>#REF!</v>
      </c>
      <c r="BP5237" s="52" t="s">
        <v>10297</v>
      </c>
      <c r="BQ5237" s="52" t="s">
        <v>2993</v>
      </c>
      <c r="BR5237" s="52" t="s">
        <v>2993</v>
      </c>
      <c r="BX5237" s="52" t="s">
        <v>10297</v>
      </c>
      <c r="BY5237" s="52" t="s">
        <v>2993</v>
      </c>
      <c r="BZ5237" s="52" t="s">
        <v>2993</v>
      </c>
    </row>
    <row r="5238" spans="54:78" x14ac:dyDescent="0.3">
      <c r="BB5238" s="105" t="e">
        <f>VLOOKUP(C5238,#REF!, 2,FALSE)</f>
        <v>#REF!</v>
      </c>
      <c r="BP5238" s="52" t="s">
        <v>10298</v>
      </c>
      <c r="BQ5238" s="52" t="s">
        <v>2993</v>
      </c>
      <c r="BR5238" s="52" t="s">
        <v>2177</v>
      </c>
      <c r="BX5238" s="52" t="s">
        <v>10298</v>
      </c>
      <c r="BY5238" s="52" t="s">
        <v>2993</v>
      </c>
      <c r="BZ5238" s="52" t="s">
        <v>2177</v>
      </c>
    </row>
    <row r="5239" spans="54:78" x14ac:dyDescent="0.3">
      <c r="BB5239" s="105" t="e">
        <f>VLOOKUP(C5239,#REF!, 2,FALSE)</f>
        <v>#REF!</v>
      </c>
      <c r="BP5239" s="52" t="s">
        <v>10299</v>
      </c>
      <c r="BQ5239" s="52" t="s">
        <v>2993</v>
      </c>
      <c r="BR5239" s="52" t="s">
        <v>1603</v>
      </c>
      <c r="BX5239" s="52" t="s">
        <v>10299</v>
      </c>
      <c r="BY5239" s="52" t="s">
        <v>2993</v>
      </c>
      <c r="BZ5239" s="52" t="s">
        <v>1603</v>
      </c>
    </row>
    <row r="5240" spans="54:78" x14ac:dyDescent="0.3">
      <c r="BB5240" s="105" t="e">
        <f>VLOOKUP(C5240,#REF!, 2,FALSE)</f>
        <v>#REF!</v>
      </c>
      <c r="BP5240" s="52" t="s">
        <v>10300</v>
      </c>
      <c r="BQ5240" s="52" t="s">
        <v>2993</v>
      </c>
      <c r="BR5240" s="52" t="s">
        <v>1701</v>
      </c>
      <c r="BX5240" s="52" t="s">
        <v>10300</v>
      </c>
      <c r="BY5240" s="52" t="s">
        <v>2993</v>
      </c>
      <c r="BZ5240" s="52" t="s">
        <v>1701</v>
      </c>
    </row>
    <row r="5241" spans="54:78" x14ac:dyDescent="0.3">
      <c r="BB5241" s="105" t="e">
        <f>VLOOKUP(C5241,#REF!, 2,FALSE)</f>
        <v>#REF!</v>
      </c>
      <c r="BP5241" s="52" t="s">
        <v>1838</v>
      </c>
      <c r="BQ5241" s="52" t="s">
        <v>2993</v>
      </c>
      <c r="BR5241" s="52" t="s">
        <v>8050</v>
      </c>
      <c r="BX5241" s="52" t="s">
        <v>1838</v>
      </c>
      <c r="BY5241" s="52" t="s">
        <v>2993</v>
      </c>
      <c r="BZ5241" s="52" t="s">
        <v>8050</v>
      </c>
    </row>
    <row r="5242" spans="54:78" x14ac:dyDescent="0.3">
      <c r="BB5242" s="105" t="e">
        <f>VLOOKUP(C5242,#REF!, 2,FALSE)</f>
        <v>#REF!</v>
      </c>
      <c r="BP5242" s="52" t="s">
        <v>1839</v>
      </c>
      <c r="BQ5242" s="52" t="s">
        <v>2993</v>
      </c>
      <c r="BR5242" s="52" t="s">
        <v>4384</v>
      </c>
      <c r="BX5242" s="52" t="s">
        <v>1839</v>
      </c>
      <c r="BY5242" s="52" t="s">
        <v>2993</v>
      </c>
      <c r="BZ5242" s="52" t="s">
        <v>4384</v>
      </c>
    </row>
    <row r="5243" spans="54:78" x14ac:dyDescent="0.3">
      <c r="BB5243" s="105" t="e">
        <f>VLOOKUP(C5243,#REF!, 2,FALSE)</f>
        <v>#REF!</v>
      </c>
      <c r="BP5243" s="52" t="s">
        <v>1840</v>
      </c>
      <c r="BQ5243" s="52" t="s">
        <v>2993</v>
      </c>
      <c r="BR5243" s="52" t="s">
        <v>10291</v>
      </c>
      <c r="BX5243" s="52" t="s">
        <v>1840</v>
      </c>
      <c r="BY5243" s="52" t="s">
        <v>2993</v>
      </c>
      <c r="BZ5243" s="52" t="s">
        <v>10291</v>
      </c>
    </row>
    <row r="5244" spans="54:78" x14ac:dyDescent="0.3">
      <c r="BB5244" s="105" t="e">
        <f>VLOOKUP(C5244,#REF!, 2,FALSE)</f>
        <v>#REF!</v>
      </c>
      <c r="BP5244" s="52" t="s">
        <v>10301</v>
      </c>
      <c r="BQ5244" s="52" t="s">
        <v>2993</v>
      </c>
      <c r="BR5244" s="52" t="s">
        <v>4047</v>
      </c>
      <c r="BX5244" s="52" t="s">
        <v>10301</v>
      </c>
      <c r="BY5244" s="52" t="s">
        <v>2993</v>
      </c>
      <c r="BZ5244" s="52" t="s">
        <v>4047</v>
      </c>
    </row>
    <row r="5245" spans="54:78" x14ac:dyDescent="0.3">
      <c r="BB5245" s="105" t="e">
        <f>VLOOKUP(C5245,#REF!, 2,FALSE)</f>
        <v>#REF!</v>
      </c>
      <c r="BP5245" s="52" t="s">
        <v>10302</v>
      </c>
      <c r="BQ5245" s="52" t="s">
        <v>2993</v>
      </c>
      <c r="BR5245" s="52" t="s">
        <v>2993</v>
      </c>
      <c r="BX5245" s="52" t="s">
        <v>10302</v>
      </c>
      <c r="BY5245" s="52" t="s">
        <v>2993</v>
      </c>
      <c r="BZ5245" s="52" t="s">
        <v>2993</v>
      </c>
    </row>
    <row r="5246" spans="54:78" x14ac:dyDescent="0.3">
      <c r="BB5246" s="105" t="e">
        <f>VLOOKUP(C5246,#REF!, 2,FALSE)</f>
        <v>#REF!</v>
      </c>
      <c r="BP5246" s="52" t="s">
        <v>10305</v>
      </c>
      <c r="BQ5246" s="52" t="s">
        <v>2993</v>
      </c>
      <c r="BR5246" s="52" t="s">
        <v>2993</v>
      </c>
      <c r="BX5246" s="52" t="s">
        <v>10305</v>
      </c>
      <c r="BY5246" s="52" t="s">
        <v>2993</v>
      </c>
      <c r="BZ5246" s="52" t="s">
        <v>2993</v>
      </c>
    </row>
    <row r="5247" spans="54:78" x14ac:dyDescent="0.3">
      <c r="BB5247" s="105" t="e">
        <f>VLOOKUP(C5247,#REF!, 2,FALSE)</f>
        <v>#REF!</v>
      </c>
      <c r="BP5247" s="52" t="s">
        <v>10306</v>
      </c>
      <c r="BQ5247" s="52" t="s">
        <v>3016</v>
      </c>
      <c r="BR5247" s="52" t="s">
        <v>2361</v>
      </c>
      <c r="BX5247" s="52" t="s">
        <v>10306</v>
      </c>
      <c r="BY5247" s="52" t="s">
        <v>3016</v>
      </c>
      <c r="BZ5247" s="52" t="s">
        <v>2361</v>
      </c>
    </row>
    <row r="5248" spans="54:78" x14ac:dyDescent="0.3">
      <c r="BB5248" s="105" t="e">
        <f>VLOOKUP(C5248,#REF!, 2,FALSE)</f>
        <v>#REF!</v>
      </c>
      <c r="BP5248" s="52" t="s">
        <v>10308</v>
      </c>
      <c r="BQ5248" s="52" t="s">
        <v>860</v>
      </c>
      <c r="BR5248" s="52" t="s">
        <v>10309</v>
      </c>
      <c r="BX5248" s="52" t="s">
        <v>10308</v>
      </c>
      <c r="BY5248" s="52" t="s">
        <v>860</v>
      </c>
      <c r="BZ5248" s="52" t="s">
        <v>10309</v>
      </c>
    </row>
    <row r="5249" spans="54:78" x14ac:dyDescent="0.3">
      <c r="BB5249" s="105" t="e">
        <f>VLOOKUP(C5249,#REF!, 2,FALSE)</f>
        <v>#REF!</v>
      </c>
      <c r="BP5249" s="52" t="s">
        <v>10311</v>
      </c>
      <c r="BQ5249" s="52" t="s">
        <v>860</v>
      </c>
      <c r="BR5249" s="52" t="s">
        <v>7314</v>
      </c>
      <c r="BX5249" s="52" t="s">
        <v>10311</v>
      </c>
      <c r="BY5249" s="52" t="s">
        <v>860</v>
      </c>
      <c r="BZ5249" s="52" t="s">
        <v>7314</v>
      </c>
    </row>
    <row r="5250" spans="54:78" x14ac:dyDescent="0.3">
      <c r="BB5250" s="105" t="e">
        <f>VLOOKUP(C5250,#REF!, 2,FALSE)</f>
        <v>#REF!</v>
      </c>
      <c r="BP5250" s="52" t="s">
        <v>10312</v>
      </c>
      <c r="BQ5250" s="52" t="s">
        <v>2993</v>
      </c>
      <c r="BR5250" s="52" t="s">
        <v>7433</v>
      </c>
      <c r="BX5250" s="52" t="s">
        <v>10312</v>
      </c>
      <c r="BY5250" s="52" t="s">
        <v>2993</v>
      </c>
      <c r="BZ5250" s="52" t="s">
        <v>7433</v>
      </c>
    </row>
    <row r="5251" spans="54:78" x14ac:dyDescent="0.3">
      <c r="BB5251" s="105" t="e">
        <f>VLOOKUP(C5251,#REF!, 2,FALSE)</f>
        <v>#REF!</v>
      </c>
      <c r="BP5251" s="52" t="s">
        <v>10313</v>
      </c>
      <c r="BQ5251" s="52" t="s">
        <v>2993</v>
      </c>
      <c r="BR5251" s="52" t="s">
        <v>2993</v>
      </c>
      <c r="BX5251" s="52" t="s">
        <v>10313</v>
      </c>
      <c r="BY5251" s="52" t="s">
        <v>2993</v>
      </c>
      <c r="BZ5251" s="52" t="s">
        <v>2993</v>
      </c>
    </row>
    <row r="5252" spans="54:78" x14ac:dyDescent="0.3">
      <c r="BB5252" s="105" t="e">
        <f>VLOOKUP(C5252,#REF!, 2,FALSE)</f>
        <v>#REF!</v>
      </c>
      <c r="BP5252" s="52" t="s">
        <v>10314</v>
      </c>
      <c r="BQ5252" s="52" t="s">
        <v>2993</v>
      </c>
      <c r="BR5252" s="52" t="s">
        <v>2993</v>
      </c>
      <c r="BX5252" s="52" t="s">
        <v>10314</v>
      </c>
      <c r="BY5252" s="52" t="s">
        <v>2993</v>
      </c>
      <c r="BZ5252" s="52" t="s">
        <v>2993</v>
      </c>
    </row>
    <row r="5253" spans="54:78" x14ac:dyDescent="0.3">
      <c r="BB5253" s="105" t="e">
        <f>VLOOKUP(C5253,#REF!, 2,FALSE)</f>
        <v>#REF!</v>
      </c>
      <c r="BP5253" s="52" t="s">
        <v>10315</v>
      </c>
      <c r="BQ5253" s="52" t="s">
        <v>2993</v>
      </c>
      <c r="BR5253" s="52" t="s">
        <v>2993</v>
      </c>
      <c r="BX5253" s="52" t="s">
        <v>10315</v>
      </c>
      <c r="BY5253" s="52" t="s">
        <v>2993</v>
      </c>
      <c r="BZ5253" s="52" t="s">
        <v>2993</v>
      </c>
    </row>
    <row r="5254" spans="54:78" x14ac:dyDescent="0.3">
      <c r="BB5254" s="105" t="e">
        <f>VLOOKUP(C5254,#REF!, 2,FALSE)</f>
        <v>#REF!</v>
      </c>
      <c r="BP5254" s="52" t="s">
        <v>10316</v>
      </c>
      <c r="BQ5254" s="52" t="s">
        <v>1021</v>
      </c>
      <c r="BR5254" s="52" t="s">
        <v>10317</v>
      </c>
      <c r="BX5254" s="52" t="s">
        <v>10316</v>
      </c>
      <c r="BY5254" s="52" t="s">
        <v>1021</v>
      </c>
      <c r="BZ5254" s="52" t="s">
        <v>10317</v>
      </c>
    </row>
    <row r="5255" spans="54:78" x14ac:dyDescent="0.3">
      <c r="BB5255" s="105" t="e">
        <f>VLOOKUP(C5255,#REF!, 2,FALSE)</f>
        <v>#REF!</v>
      </c>
      <c r="BP5255" s="52" t="s">
        <v>10318</v>
      </c>
      <c r="BQ5255" s="52" t="s">
        <v>2993</v>
      </c>
      <c r="BR5255" s="52" t="s">
        <v>2993</v>
      </c>
      <c r="BX5255" s="52" t="s">
        <v>10318</v>
      </c>
      <c r="BY5255" s="52" t="s">
        <v>2993</v>
      </c>
      <c r="BZ5255" s="52" t="s">
        <v>2993</v>
      </c>
    </row>
    <row r="5256" spans="54:78" x14ac:dyDescent="0.3">
      <c r="BB5256" s="105" t="e">
        <f>VLOOKUP(C5256,#REF!, 2,FALSE)</f>
        <v>#REF!</v>
      </c>
      <c r="BP5256" s="52" t="s">
        <v>10319</v>
      </c>
      <c r="BQ5256" s="52" t="s">
        <v>2993</v>
      </c>
      <c r="BR5256" s="52" t="s">
        <v>2993</v>
      </c>
      <c r="BX5256" s="52" t="s">
        <v>10319</v>
      </c>
      <c r="BY5256" s="52" t="s">
        <v>2993</v>
      </c>
      <c r="BZ5256" s="52" t="s">
        <v>2993</v>
      </c>
    </row>
    <row r="5257" spans="54:78" x14ac:dyDescent="0.3">
      <c r="BB5257" s="105" t="e">
        <f>VLOOKUP(C5257,#REF!, 2,FALSE)</f>
        <v>#REF!</v>
      </c>
      <c r="BP5257" s="52" t="s">
        <v>10320</v>
      </c>
      <c r="BQ5257" s="52" t="s">
        <v>668</v>
      </c>
      <c r="BR5257" s="52" t="s">
        <v>10321</v>
      </c>
      <c r="BX5257" s="52" t="s">
        <v>10320</v>
      </c>
      <c r="BY5257" s="52" t="s">
        <v>668</v>
      </c>
      <c r="BZ5257" s="52" t="s">
        <v>10321</v>
      </c>
    </row>
    <row r="5258" spans="54:78" x14ac:dyDescent="0.3">
      <c r="BB5258" s="105" t="e">
        <f>VLOOKUP(C5258,#REF!, 2,FALSE)</f>
        <v>#REF!</v>
      </c>
      <c r="BP5258" s="52" t="s">
        <v>10322</v>
      </c>
      <c r="BQ5258" s="52" t="s">
        <v>805</v>
      </c>
      <c r="BR5258" s="52" t="s">
        <v>3905</v>
      </c>
      <c r="BX5258" s="52" t="s">
        <v>10322</v>
      </c>
      <c r="BY5258" s="52" t="s">
        <v>805</v>
      </c>
      <c r="BZ5258" s="52" t="s">
        <v>3905</v>
      </c>
    </row>
    <row r="5259" spans="54:78" x14ac:dyDescent="0.3">
      <c r="BB5259" s="105" t="e">
        <f>VLOOKUP(C5259,#REF!, 2,FALSE)</f>
        <v>#REF!</v>
      </c>
      <c r="BP5259" s="52" t="s">
        <v>1850</v>
      </c>
      <c r="BQ5259" s="52" t="s">
        <v>668</v>
      </c>
      <c r="BR5259" s="52" t="s">
        <v>2993</v>
      </c>
      <c r="BX5259" s="52" t="s">
        <v>1850</v>
      </c>
      <c r="BY5259" s="52" t="s">
        <v>668</v>
      </c>
      <c r="BZ5259" s="52" t="s">
        <v>2993</v>
      </c>
    </row>
    <row r="5260" spans="54:78" x14ac:dyDescent="0.3">
      <c r="BB5260" s="105" t="e">
        <f>VLOOKUP(C5260,#REF!, 2,FALSE)</f>
        <v>#REF!</v>
      </c>
      <c r="BP5260" s="52" t="s">
        <v>10323</v>
      </c>
      <c r="BQ5260" s="52" t="s">
        <v>783</v>
      </c>
      <c r="BR5260" s="52" t="s">
        <v>10324</v>
      </c>
      <c r="BX5260" s="52" t="s">
        <v>10323</v>
      </c>
      <c r="BY5260" s="52" t="s">
        <v>783</v>
      </c>
      <c r="BZ5260" s="52" t="s">
        <v>10324</v>
      </c>
    </row>
    <row r="5261" spans="54:78" x14ac:dyDescent="0.3">
      <c r="BB5261" s="105" t="e">
        <f>VLOOKUP(C5261,#REF!, 2,FALSE)</f>
        <v>#REF!</v>
      </c>
      <c r="BP5261" s="52" t="s">
        <v>10325</v>
      </c>
      <c r="BQ5261" s="52" t="s">
        <v>642</v>
      </c>
      <c r="BR5261" s="52" t="s">
        <v>10326</v>
      </c>
      <c r="BX5261" s="52" t="s">
        <v>10325</v>
      </c>
      <c r="BY5261" s="52" t="s">
        <v>642</v>
      </c>
      <c r="BZ5261" s="52" t="s">
        <v>10326</v>
      </c>
    </row>
    <row r="5262" spans="54:78" x14ac:dyDescent="0.3">
      <c r="BB5262" s="105" t="e">
        <f>VLOOKUP(C5262,#REF!, 2,FALSE)</f>
        <v>#REF!</v>
      </c>
      <c r="BP5262" s="52" t="s">
        <v>10327</v>
      </c>
      <c r="BQ5262" s="52" t="s">
        <v>701</v>
      </c>
      <c r="BR5262" s="52" t="s">
        <v>10328</v>
      </c>
      <c r="BX5262" s="52" t="s">
        <v>10327</v>
      </c>
      <c r="BY5262" s="52" t="s">
        <v>701</v>
      </c>
      <c r="BZ5262" s="52" t="s">
        <v>10328</v>
      </c>
    </row>
    <row r="5263" spans="54:78" x14ac:dyDescent="0.3">
      <c r="BB5263" s="105" t="e">
        <f>VLOOKUP(C5263,#REF!, 2,FALSE)</f>
        <v>#REF!</v>
      </c>
      <c r="BP5263" s="52" t="s">
        <v>330</v>
      </c>
      <c r="BQ5263" s="52" t="s">
        <v>672</v>
      </c>
      <c r="BR5263" s="52" t="s">
        <v>10329</v>
      </c>
      <c r="BX5263" s="52" t="s">
        <v>330</v>
      </c>
      <c r="BY5263" s="52" t="s">
        <v>672</v>
      </c>
      <c r="BZ5263" s="52" t="s">
        <v>10329</v>
      </c>
    </row>
    <row r="5264" spans="54:78" x14ac:dyDescent="0.3">
      <c r="BB5264" s="105" t="e">
        <f>VLOOKUP(C5264,#REF!, 2,FALSE)</f>
        <v>#REF!</v>
      </c>
      <c r="BP5264" s="52" t="s">
        <v>10330</v>
      </c>
      <c r="BQ5264" s="52" t="s">
        <v>2993</v>
      </c>
      <c r="BR5264" s="52" t="s">
        <v>8823</v>
      </c>
      <c r="BX5264" s="52" t="s">
        <v>10330</v>
      </c>
      <c r="BY5264" s="52" t="s">
        <v>2993</v>
      </c>
      <c r="BZ5264" s="52" t="s">
        <v>8823</v>
      </c>
    </row>
    <row r="5265" spans="54:78" x14ac:dyDescent="0.3">
      <c r="BB5265" s="105" t="e">
        <f>VLOOKUP(C5265,#REF!, 2,FALSE)</f>
        <v>#REF!</v>
      </c>
      <c r="BP5265" s="52" t="s">
        <v>10331</v>
      </c>
      <c r="BQ5265" s="52" t="s">
        <v>667</v>
      </c>
      <c r="BR5265" s="52" t="s">
        <v>4588</v>
      </c>
      <c r="BX5265" s="52" t="s">
        <v>10331</v>
      </c>
      <c r="BY5265" s="52" t="s">
        <v>667</v>
      </c>
      <c r="BZ5265" s="52" t="s">
        <v>4588</v>
      </c>
    </row>
    <row r="5266" spans="54:78" x14ac:dyDescent="0.3">
      <c r="BB5266" s="105" t="e">
        <f>VLOOKUP(C5266,#REF!, 2,FALSE)</f>
        <v>#REF!</v>
      </c>
      <c r="BP5266" s="52" t="s">
        <v>10332</v>
      </c>
      <c r="BQ5266" s="52" t="s">
        <v>795</v>
      </c>
      <c r="BR5266" s="52" t="s">
        <v>10333</v>
      </c>
      <c r="BX5266" s="52" t="s">
        <v>10332</v>
      </c>
      <c r="BY5266" s="52" t="s">
        <v>795</v>
      </c>
      <c r="BZ5266" s="52" t="s">
        <v>10333</v>
      </c>
    </row>
    <row r="5267" spans="54:78" x14ac:dyDescent="0.3">
      <c r="BB5267" s="105" t="e">
        <f>VLOOKUP(C5267,#REF!, 2,FALSE)</f>
        <v>#REF!</v>
      </c>
      <c r="BP5267" s="52" t="s">
        <v>1851</v>
      </c>
      <c r="BQ5267" s="52" t="s">
        <v>931</v>
      </c>
      <c r="BR5267" s="52" t="s">
        <v>1971</v>
      </c>
      <c r="BX5267" s="52" t="s">
        <v>1851</v>
      </c>
      <c r="BY5267" s="52" t="s">
        <v>931</v>
      </c>
      <c r="BZ5267" s="52" t="s">
        <v>1971</v>
      </c>
    </row>
    <row r="5268" spans="54:78" x14ac:dyDescent="0.3">
      <c r="BB5268" s="105" t="e">
        <f>VLOOKUP(C5268,#REF!, 2,FALSE)</f>
        <v>#REF!</v>
      </c>
      <c r="BP5268" s="52" t="s">
        <v>1852</v>
      </c>
      <c r="BQ5268" s="52" t="s">
        <v>931</v>
      </c>
      <c r="BR5268" s="52" t="s">
        <v>1971</v>
      </c>
      <c r="BX5268" s="52" t="s">
        <v>1852</v>
      </c>
      <c r="BY5268" s="52" t="s">
        <v>931</v>
      </c>
      <c r="BZ5268" s="52" t="s">
        <v>1971</v>
      </c>
    </row>
    <row r="5269" spans="54:78" x14ac:dyDescent="0.3">
      <c r="BB5269" s="105" t="e">
        <f>VLOOKUP(C5269,#REF!, 2,FALSE)</f>
        <v>#REF!</v>
      </c>
      <c r="BP5269" s="52" t="s">
        <v>1853</v>
      </c>
      <c r="BQ5269" s="52" t="s">
        <v>931</v>
      </c>
      <c r="BR5269" s="52" t="s">
        <v>1971</v>
      </c>
      <c r="BX5269" s="52" t="s">
        <v>1853</v>
      </c>
      <c r="BY5269" s="52" t="s">
        <v>931</v>
      </c>
      <c r="BZ5269" s="52" t="s">
        <v>1971</v>
      </c>
    </row>
    <row r="5270" spans="54:78" x14ac:dyDescent="0.3">
      <c r="BB5270" s="105" t="e">
        <f>VLOOKUP(C5270,#REF!, 2,FALSE)</f>
        <v>#REF!</v>
      </c>
      <c r="BP5270" s="52" t="s">
        <v>10334</v>
      </c>
      <c r="BQ5270" s="52" t="s">
        <v>931</v>
      </c>
      <c r="BR5270" s="52" t="s">
        <v>1971</v>
      </c>
      <c r="BX5270" s="52" t="s">
        <v>10334</v>
      </c>
      <c r="BY5270" s="52" t="s">
        <v>931</v>
      </c>
      <c r="BZ5270" s="52" t="s">
        <v>1971</v>
      </c>
    </row>
    <row r="5271" spans="54:78" x14ac:dyDescent="0.3">
      <c r="BB5271" s="105" t="e">
        <f>VLOOKUP(C5271,#REF!, 2,FALSE)</f>
        <v>#REF!</v>
      </c>
      <c r="BP5271" s="52" t="s">
        <v>10335</v>
      </c>
      <c r="BQ5271" s="52" t="s">
        <v>2993</v>
      </c>
      <c r="BR5271" s="52" t="s">
        <v>778</v>
      </c>
      <c r="BX5271" s="52" t="s">
        <v>10335</v>
      </c>
      <c r="BY5271" s="52" t="s">
        <v>2993</v>
      </c>
      <c r="BZ5271" s="52" t="s">
        <v>778</v>
      </c>
    </row>
    <row r="5272" spans="54:78" x14ac:dyDescent="0.3">
      <c r="BB5272" s="105" t="e">
        <f>VLOOKUP(C5272,#REF!, 2,FALSE)</f>
        <v>#REF!</v>
      </c>
      <c r="BP5272" s="52" t="s">
        <v>10336</v>
      </c>
      <c r="BQ5272" s="52" t="s">
        <v>17035</v>
      </c>
      <c r="BR5272" s="52" t="s">
        <v>4688</v>
      </c>
      <c r="BX5272" s="52" t="s">
        <v>10336</v>
      </c>
      <c r="BY5272" s="52" t="s">
        <v>17035</v>
      </c>
      <c r="BZ5272" s="52" t="s">
        <v>4688</v>
      </c>
    </row>
    <row r="5273" spans="54:78" x14ac:dyDescent="0.3">
      <c r="BB5273" s="105" t="e">
        <f>VLOOKUP(C5273,#REF!, 2,FALSE)</f>
        <v>#REF!</v>
      </c>
      <c r="BP5273" s="52" t="s">
        <v>10337</v>
      </c>
      <c r="BQ5273" s="52" t="s">
        <v>17035</v>
      </c>
      <c r="BR5273" s="52" t="s">
        <v>2993</v>
      </c>
      <c r="BX5273" s="52" t="s">
        <v>10337</v>
      </c>
      <c r="BY5273" s="52" t="s">
        <v>17035</v>
      </c>
      <c r="BZ5273" s="52" t="s">
        <v>2993</v>
      </c>
    </row>
    <row r="5274" spans="54:78" x14ac:dyDescent="0.3">
      <c r="BB5274" s="105" t="e">
        <f>VLOOKUP(C5274,#REF!, 2,FALSE)</f>
        <v>#REF!</v>
      </c>
      <c r="BP5274" s="52" t="s">
        <v>10338</v>
      </c>
      <c r="BQ5274" s="52" t="s">
        <v>870</v>
      </c>
      <c r="BR5274" s="52" t="s">
        <v>2993</v>
      </c>
      <c r="BX5274" s="52" t="s">
        <v>10338</v>
      </c>
      <c r="BY5274" s="52" t="s">
        <v>870</v>
      </c>
      <c r="BZ5274" s="52" t="s">
        <v>2993</v>
      </c>
    </row>
    <row r="5275" spans="54:78" x14ac:dyDescent="0.3">
      <c r="BB5275" s="105" t="e">
        <f>VLOOKUP(C5275,#REF!, 2,FALSE)</f>
        <v>#REF!</v>
      </c>
      <c r="BP5275" s="52" t="s">
        <v>1854</v>
      </c>
      <c r="BQ5275" s="52" t="s">
        <v>2993</v>
      </c>
      <c r="BR5275" s="52" t="s">
        <v>2993</v>
      </c>
      <c r="BX5275" s="52" t="s">
        <v>1854</v>
      </c>
      <c r="BY5275" s="52" t="s">
        <v>2993</v>
      </c>
      <c r="BZ5275" s="52" t="s">
        <v>2993</v>
      </c>
    </row>
    <row r="5276" spans="54:78" x14ac:dyDescent="0.3">
      <c r="BB5276" s="105" t="e">
        <f>VLOOKUP(C5276,#REF!, 2,FALSE)</f>
        <v>#REF!</v>
      </c>
      <c r="BP5276" s="52" t="s">
        <v>10339</v>
      </c>
      <c r="BQ5276" s="52" t="s">
        <v>2993</v>
      </c>
      <c r="BR5276" s="52" t="s">
        <v>2993</v>
      </c>
      <c r="BX5276" s="52" t="s">
        <v>10339</v>
      </c>
      <c r="BY5276" s="52" t="s">
        <v>2993</v>
      </c>
      <c r="BZ5276" s="52" t="s">
        <v>2993</v>
      </c>
    </row>
    <row r="5277" spans="54:78" x14ac:dyDescent="0.3">
      <c r="BB5277" s="105" t="e">
        <f>VLOOKUP(C5277,#REF!, 2,FALSE)</f>
        <v>#REF!</v>
      </c>
      <c r="BP5277" s="52" t="s">
        <v>10340</v>
      </c>
      <c r="BQ5277" s="52" t="s">
        <v>17035</v>
      </c>
      <c r="BR5277" s="52" t="s">
        <v>10341</v>
      </c>
      <c r="BX5277" s="52" t="s">
        <v>10340</v>
      </c>
      <c r="BY5277" s="52" t="s">
        <v>17035</v>
      </c>
      <c r="BZ5277" s="52" t="s">
        <v>10341</v>
      </c>
    </row>
    <row r="5278" spans="54:78" x14ac:dyDescent="0.3">
      <c r="BB5278" s="105" t="e">
        <f>VLOOKUP(C5278,#REF!, 2,FALSE)</f>
        <v>#REF!</v>
      </c>
      <c r="BP5278" s="52" t="s">
        <v>10342</v>
      </c>
      <c r="BQ5278" s="52" t="s">
        <v>17035</v>
      </c>
      <c r="BR5278" s="52" t="s">
        <v>10343</v>
      </c>
      <c r="BX5278" s="52" t="s">
        <v>10342</v>
      </c>
      <c r="BY5278" s="52" t="s">
        <v>17035</v>
      </c>
      <c r="BZ5278" s="52" t="s">
        <v>10343</v>
      </c>
    </row>
    <row r="5279" spans="54:78" x14ac:dyDescent="0.3">
      <c r="BB5279" s="105" t="e">
        <f>VLOOKUP(C5279,#REF!, 2,FALSE)</f>
        <v>#REF!</v>
      </c>
      <c r="BP5279" s="52" t="s">
        <v>10344</v>
      </c>
      <c r="BQ5279" s="52" t="s">
        <v>2993</v>
      </c>
      <c r="BR5279" s="52" t="s">
        <v>2993</v>
      </c>
      <c r="BX5279" s="52" t="s">
        <v>10344</v>
      </c>
      <c r="BY5279" s="52" t="s">
        <v>2993</v>
      </c>
      <c r="BZ5279" s="52" t="s">
        <v>2993</v>
      </c>
    </row>
    <row r="5280" spans="54:78" x14ac:dyDescent="0.3">
      <c r="BB5280" s="105" t="e">
        <f>VLOOKUP(C5280,#REF!, 2,FALSE)</f>
        <v>#REF!</v>
      </c>
      <c r="BP5280" s="52" t="s">
        <v>10345</v>
      </c>
      <c r="BQ5280" s="52" t="s">
        <v>2993</v>
      </c>
      <c r="BR5280" s="52" t="s">
        <v>2993</v>
      </c>
      <c r="BX5280" s="52" t="s">
        <v>10345</v>
      </c>
      <c r="BY5280" s="52" t="s">
        <v>2993</v>
      </c>
      <c r="BZ5280" s="52" t="s">
        <v>2993</v>
      </c>
    </row>
    <row r="5281" spans="54:78" x14ac:dyDescent="0.3">
      <c r="BB5281" s="105" t="e">
        <f>VLOOKUP(C5281,#REF!, 2,FALSE)</f>
        <v>#REF!</v>
      </c>
      <c r="BP5281" s="52" t="s">
        <v>10346</v>
      </c>
      <c r="BQ5281" s="52" t="s">
        <v>17035</v>
      </c>
      <c r="BR5281" s="52" t="s">
        <v>2993</v>
      </c>
      <c r="BX5281" s="52" t="s">
        <v>10346</v>
      </c>
      <c r="BY5281" s="52" t="s">
        <v>17035</v>
      </c>
      <c r="BZ5281" s="52" t="s">
        <v>2993</v>
      </c>
    </row>
    <row r="5282" spans="54:78" x14ac:dyDescent="0.3">
      <c r="BB5282" s="105" t="e">
        <f>VLOOKUP(C5282,#REF!, 2,FALSE)</f>
        <v>#REF!</v>
      </c>
      <c r="BP5282" s="52" t="s">
        <v>10347</v>
      </c>
      <c r="BQ5282" s="52" t="s">
        <v>17035</v>
      </c>
      <c r="BR5282" s="52" t="s">
        <v>2993</v>
      </c>
      <c r="BX5282" s="52" t="s">
        <v>10347</v>
      </c>
      <c r="BY5282" s="52" t="s">
        <v>17035</v>
      </c>
      <c r="BZ5282" s="52" t="s">
        <v>2993</v>
      </c>
    </row>
    <row r="5283" spans="54:78" x14ac:dyDescent="0.3">
      <c r="BB5283" s="105" t="e">
        <f>VLOOKUP(C5283,#REF!, 2,FALSE)</f>
        <v>#REF!</v>
      </c>
      <c r="BP5283" s="52" t="s">
        <v>10348</v>
      </c>
      <c r="BQ5283" s="52" t="s">
        <v>2993</v>
      </c>
      <c r="BR5283" s="52" t="s">
        <v>10349</v>
      </c>
      <c r="BX5283" s="52" t="s">
        <v>10348</v>
      </c>
      <c r="BY5283" s="52" t="s">
        <v>2993</v>
      </c>
      <c r="BZ5283" s="52" t="s">
        <v>10349</v>
      </c>
    </row>
    <row r="5284" spans="54:78" x14ac:dyDescent="0.3">
      <c r="BB5284" s="105" t="e">
        <f>VLOOKUP(C5284,#REF!, 2,FALSE)</f>
        <v>#REF!</v>
      </c>
      <c r="BP5284" s="52" t="s">
        <v>10350</v>
      </c>
      <c r="BQ5284" s="52" t="s">
        <v>2993</v>
      </c>
      <c r="BR5284" s="52" t="s">
        <v>2993</v>
      </c>
      <c r="BX5284" s="52" t="s">
        <v>10350</v>
      </c>
      <c r="BY5284" s="52" t="s">
        <v>2993</v>
      </c>
      <c r="BZ5284" s="52" t="s">
        <v>2993</v>
      </c>
    </row>
    <row r="5285" spans="54:78" x14ac:dyDescent="0.3">
      <c r="BB5285" s="105" t="e">
        <f>VLOOKUP(C5285,#REF!, 2,FALSE)</f>
        <v>#REF!</v>
      </c>
      <c r="BP5285" s="52" t="s">
        <v>10352</v>
      </c>
      <c r="BQ5285" s="52" t="s">
        <v>2993</v>
      </c>
      <c r="BR5285" s="52" t="s">
        <v>10353</v>
      </c>
      <c r="BX5285" s="52" t="s">
        <v>10352</v>
      </c>
      <c r="BY5285" s="52" t="s">
        <v>2993</v>
      </c>
      <c r="BZ5285" s="52" t="s">
        <v>10353</v>
      </c>
    </row>
    <row r="5286" spans="54:78" x14ac:dyDescent="0.3">
      <c r="BB5286" s="105" t="e">
        <f>VLOOKUP(C5286,#REF!, 2,FALSE)</f>
        <v>#REF!</v>
      </c>
      <c r="BP5286" s="52" t="s">
        <v>1855</v>
      </c>
      <c r="BQ5286" s="52" t="s">
        <v>618</v>
      </c>
      <c r="BR5286" s="52" t="s">
        <v>7927</v>
      </c>
      <c r="BX5286" s="52" t="s">
        <v>1855</v>
      </c>
      <c r="BY5286" s="52" t="s">
        <v>618</v>
      </c>
      <c r="BZ5286" s="52" t="s">
        <v>7927</v>
      </c>
    </row>
    <row r="5287" spans="54:78" x14ac:dyDescent="0.3">
      <c r="BB5287" s="105" t="e">
        <f>VLOOKUP(C5287,#REF!, 2,FALSE)</f>
        <v>#REF!</v>
      </c>
      <c r="BP5287" s="52" t="s">
        <v>1856</v>
      </c>
      <c r="BQ5287" s="52" t="s">
        <v>2993</v>
      </c>
      <c r="BR5287" s="52" t="s">
        <v>8416</v>
      </c>
      <c r="BX5287" s="52" t="s">
        <v>1856</v>
      </c>
      <c r="BY5287" s="52" t="s">
        <v>2993</v>
      </c>
      <c r="BZ5287" s="52" t="s">
        <v>8416</v>
      </c>
    </row>
    <row r="5288" spans="54:78" x14ac:dyDescent="0.3">
      <c r="BB5288" s="105" t="e">
        <f>VLOOKUP(C5288,#REF!, 2,FALSE)</f>
        <v>#REF!</v>
      </c>
      <c r="BP5288" s="52" t="s">
        <v>1857</v>
      </c>
      <c r="BQ5288" s="52" t="s">
        <v>17035</v>
      </c>
      <c r="BR5288" s="52" t="s">
        <v>8309</v>
      </c>
      <c r="BX5288" s="52" t="s">
        <v>1857</v>
      </c>
      <c r="BY5288" s="52" t="s">
        <v>17035</v>
      </c>
      <c r="BZ5288" s="52" t="s">
        <v>8309</v>
      </c>
    </row>
    <row r="5289" spans="54:78" x14ac:dyDescent="0.3">
      <c r="BB5289" s="105" t="e">
        <f>VLOOKUP(C5289,#REF!, 2,FALSE)</f>
        <v>#REF!</v>
      </c>
      <c r="BP5289" s="52" t="s">
        <v>10355</v>
      </c>
      <c r="BQ5289" s="52" t="s">
        <v>3223</v>
      </c>
      <c r="BR5289" s="52" t="s">
        <v>778</v>
      </c>
      <c r="BX5289" s="52" t="s">
        <v>10355</v>
      </c>
      <c r="BY5289" s="52" t="s">
        <v>3223</v>
      </c>
      <c r="BZ5289" s="52" t="s">
        <v>778</v>
      </c>
    </row>
    <row r="5290" spans="54:78" x14ac:dyDescent="0.3">
      <c r="BB5290" s="105" t="e">
        <f>VLOOKUP(C5290,#REF!, 2,FALSE)</f>
        <v>#REF!</v>
      </c>
      <c r="BP5290" s="52" t="s">
        <v>10356</v>
      </c>
      <c r="BQ5290" s="52" t="s">
        <v>2993</v>
      </c>
      <c r="BR5290" s="52" t="s">
        <v>778</v>
      </c>
      <c r="BX5290" s="52" t="s">
        <v>10356</v>
      </c>
      <c r="BY5290" s="52" t="s">
        <v>2993</v>
      </c>
      <c r="BZ5290" s="52" t="s">
        <v>778</v>
      </c>
    </row>
    <row r="5291" spans="54:78" x14ac:dyDescent="0.3">
      <c r="BB5291" s="105" t="e">
        <f>VLOOKUP(C5291,#REF!, 2,FALSE)</f>
        <v>#REF!</v>
      </c>
      <c r="BP5291" s="52" t="s">
        <v>10357</v>
      </c>
      <c r="BQ5291" s="52" t="s">
        <v>703</v>
      </c>
      <c r="BR5291" s="52" t="s">
        <v>1846</v>
      </c>
      <c r="BX5291" s="52" t="s">
        <v>10357</v>
      </c>
      <c r="BY5291" s="52" t="s">
        <v>703</v>
      </c>
      <c r="BZ5291" s="52" t="s">
        <v>1846</v>
      </c>
    </row>
    <row r="5292" spans="54:78" x14ac:dyDescent="0.3">
      <c r="BB5292" s="105" t="e">
        <f>VLOOKUP(C5292,#REF!, 2,FALSE)</f>
        <v>#REF!</v>
      </c>
      <c r="BP5292" s="52" t="s">
        <v>10359</v>
      </c>
      <c r="BQ5292" s="52" t="s">
        <v>667</v>
      </c>
      <c r="BR5292" s="52" t="s">
        <v>1388</v>
      </c>
      <c r="BX5292" s="52" t="s">
        <v>10359</v>
      </c>
      <c r="BY5292" s="52" t="s">
        <v>667</v>
      </c>
      <c r="BZ5292" s="52" t="s">
        <v>1388</v>
      </c>
    </row>
    <row r="5293" spans="54:78" x14ac:dyDescent="0.3">
      <c r="BB5293" s="105" t="e">
        <f>VLOOKUP(C5293,#REF!, 2,FALSE)</f>
        <v>#REF!</v>
      </c>
      <c r="BP5293" s="52" t="s">
        <v>10360</v>
      </c>
      <c r="BQ5293" s="52" t="s">
        <v>669</v>
      </c>
      <c r="BR5293" s="52" t="s">
        <v>1738</v>
      </c>
      <c r="BX5293" s="52" t="s">
        <v>10360</v>
      </c>
      <c r="BY5293" s="52" t="s">
        <v>669</v>
      </c>
      <c r="BZ5293" s="52" t="s">
        <v>1738</v>
      </c>
    </row>
    <row r="5294" spans="54:78" x14ac:dyDescent="0.3">
      <c r="BB5294" s="105" t="e">
        <f>VLOOKUP(C5294,#REF!, 2,FALSE)</f>
        <v>#REF!</v>
      </c>
      <c r="BP5294" s="52" t="s">
        <v>10361</v>
      </c>
      <c r="BQ5294" s="52" t="s">
        <v>667</v>
      </c>
      <c r="BR5294" s="52" t="s">
        <v>10362</v>
      </c>
      <c r="BX5294" s="52" t="s">
        <v>10361</v>
      </c>
      <c r="BY5294" s="52" t="s">
        <v>667</v>
      </c>
      <c r="BZ5294" s="52" t="s">
        <v>10362</v>
      </c>
    </row>
    <row r="5295" spans="54:78" x14ac:dyDescent="0.3">
      <c r="BB5295" s="105" t="e">
        <f>VLOOKUP(C5295,#REF!, 2,FALSE)</f>
        <v>#REF!</v>
      </c>
      <c r="BP5295" s="52" t="s">
        <v>10364</v>
      </c>
      <c r="BQ5295" s="52" t="s">
        <v>2993</v>
      </c>
      <c r="BR5295" s="52" t="s">
        <v>2993</v>
      </c>
      <c r="BX5295" s="52" t="s">
        <v>10364</v>
      </c>
      <c r="BY5295" s="52" t="s">
        <v>2993</v>
      </c>
      <c r="BZ5295" s="52" t="s">
        <v>2993</v>
      </c>
    </row>
    <row r="5296" spans="54:78" x14ac:dyDescent="0.3">
      <c r="BB5296" s="105" t="e">
        <f>VLOOKUP(C5296,#REF!, 2,FALSE)</f>
        <v>#REF!</v>
      </c>
      <c r="BP5296" s="52" t="s">
        <v>10366</v>
      </c>
      <c r="BQ5296" s="52" t="s">
        <v>857</v>
      </c>
      <c r="BR5296" s="52" t="s">
        <v>2993</v>
      </c>
      <c r="BX5296" s="52" t="s">
        <v>10366</v>
      </c>
      <c r="BY5296" s="52" t="s">
        <v>857</v>
      </c>
      <c r="BZ5296" s="52" t="s">
        <v>2993</v>
      </c>
    </row>
    <row r="5297" spans="54:78" x14ac:dyDescent="0.3">
      <c r="BB5297" s="105" t="e">
        <f>VLOOKUP(C5297,#REF!, 2,FALSE)</f>
        <v>#REF!</v>
      </c>
      <c r="BP5297" s="52" t="s">
        <v>10367</v>
      </c>
      <c r="BQ5297" s="52" t="s">
        <v>17035</v>
      </c>
      <c r="BR5297" s="52" t="s">
        <v>778</v>
      </c>
      <c r="BX5297" s="52" t="s">
        <v>10367</v>
      </c>
      <c r="BY5297" s="52" t="s">
        <v>17035</v>
      </c>
      <c r="BZ5297" s="52" t="s">
        <v>778</v>
      </c>
    </row>
    <row r="5298" spans="54:78" x14ac:dyDescent="0.3">
      <c r="BB5298" s="105" t="e">
        <f>VLOOKUP(C5298,#REF!, 2,FALSE)</f>
        <v>#REF!</v>
      </c>
      <c r="BP5298" s="52" t="s">
        <v>10368</v>
      </c>
      <c r="BQ5298" s="52" t="s">
        <v>2993</v>
      </c>
      <c r="BR5298" s="52" t="s">
        <v>2993</v>
      </c>
      <c r="BX5298" s="52" t="s">
        <v>10368</v>
      </c>
      <c r="BY5298" s="52" t="s">
        <v>2993</v>
      </c>
      <c r="BZ5298" s="52" t="s">
        <v>2993</v>
      </c>
    </row>
    <row r="5299" spans="54:78" x14ac:dyDescent="0.3">
      <c r="BB5299" s="105" t="e">
        <f>VLOOKUP(C5299,#REF!, 2,FALSE)</f>
        <v>#REF!</v>
      </c>
      <c r="BP5299" s="52" t="s">
        <v>10369</v>
      </c>
      <c r="BQ5299" s="52" t="s">
        <v>619</v>
      </c>
      <c r="BR5299" s="52" t="s">
        <v>2993</v>
      </c>
      <c r="BX5299" s="52" t="s">
        <v>10369</v>
      </c>
      <c r="BY5299" s="52" t="s">
        <v>619</v>
      </c>
      <c r="BZ5299" s="52" t="s">
        <v>2993</v>
      </c>
    </row>
    <row r="5300" spans="54:78" x14ac:dyDescent="0.3">
      <c r="BB5300" s="105" t="e">
        <f>VLOOKUP(C5300,#REF!, 2,FALSE)</f>
        <v>#REF!</v>
      </c>
      <c r="BP5300" s="52" t="s">
        <v>10370</v>
      </c>
      <c r="BQ5300" s="52" t="s">
        <v>673</v>
      </c>
      <c r="BR5300" s="52" t="s">
        <v>2993</v>
      </c>
      <c r="BX5300" s="52" t="s">
        <v>10370</v>
      </c>
      <c r="BY5300" s="52" t="s">
        <v>673</v>
      </c>
      <c r="BZ5300" s="52" t="s">
        <v>2993</v>
      </c>
    </row>
    <row r="5301" spans="54:78" x14ac:dyDescent="0.3">
      <c r="BB5301" s="105" t="e">
        <f>VLOOKUP(C5301,#REF!, 2,FALSE)</f>
        <v>#REF!</v>
      </c>
      <c r="BP5301" s="52" t="s">
        <v>10371</v>
      </c>
      <c r="BQ5301" s="52" t="s">
        <v>643</v>
      </c>
      <c r="BR5301" s="52" t="s">
        <v>2409</v>
      </c>
      <c r="BX5301" s="52" t="s">
        <v>10371</v>
      </c>
      <c r="BY5301" s="52" t="s">
        <v>643</v>
      </c>
      <c r="BZ5301" s="52" t="s">
        <v>2409</v>
      </c>
    </row>
    <row r="5302" spans="54:78" x14ac:dyDescent="0.3">
      <c r="BB5302" s="105" t="e">
        <f>VLOOKUP(C5302,#REF!, 2,FALSE)</f>
        <v>#REF!</v>
      </c>
      <c r="BP5302" s="52" t="s">
        <v>1858</v>
      </c>
      <c r="BQ5302" s="52" t="s">
        <v>664</v>
      </c>
      <c r="BR5302" s="52" t="s">
        <v>2993</v>
      </c>
      <c r="BX5302" s="52" t="s">
        <v>1858</v>
      </c>
      <c r="BY5302" s="52" t="s">
        <v>664</v>
      </c>
      <c r="BZ5302" s="52" t="s">
        <v>2993</v>
      </c>
    </row>
    <row r="5303" spans="54:78" x14ac:dyDescent="0.3">
      <c r="BB5303" s="105" t="e">
        <f>VLOOKUP(C5303,#REF!, 2,FALSE)</f>
        <v>#REF!</v>
      </c>
      <c r="BP5303" s="52" t="s">
        <v>10372</v>
      </c>
      <c r="BQ5303" s="52" t="s">
        <v>701</v>
      </c>
      <c r="BR5303" s="52" t="s">
        <v>3411</v>
      </c>
      <c r="BX5303" s="52" t="s">
        <v>10372</v>
      </c>
      <c r="BY5303" s="52" t="s">
        <v>701</v>
      </c>
      <c r="BZ5303" s="52" t="s">
        <v>3411</v>
      </c>
    </row>
    <row r="5304" spans="54:78" x14ac:dyDescent="0.3">
      <c r="BB5304" s="105" t="e">
        <f>VLOOKUP(C5304,#REF!, 2,FALSE)</f>
        <v>#REF!</v>
      </c>
      <c r="BP5304" s="52" t="s">
        <v>10374</v>
      </c>
      <c r="BQ5304" s="52" t="s">
        <v>1350</v>
      </c>
      <c r="BR5304" s="52" t="s">
        <v>3786</v>
      </c>
      <c r="BX5304" s="52" t="s">
        <v>10374</v>
      </c>
      <c r="BY5304" s="52" t="s">
        <v>1350</v>
      </c>
      <c r="BZ5304" s="52" t="s">
        <v>3786</v>
      </c>
    </row>
    <row r="5305" spans="54:78" x14ac:dyDescent="0.3">
      <c r="BB5305" s="105" t="e">
        <f>VLOOKUP(C5305,#REF!, 2,FALSE)</f>
        <v>#REF!</v>
      </c>
      <c r="BP5305" s="52" t="s">
        <v>10375</v>
      </c>
      <c r="BQ5305" s="52" t="s">
        <v>818</v>
      </c>
      <c r="BR5305" s="52" t="s">
        <v>2147</v>
      </c>
      <c r="BX5305" s="52" t="s">
        <v>10375</v>
      </c>
      <c r="BY5305" s="52" t="s">
        <v>818</v>
      </c>
      <c r="BZ5305" s="52" t="s">
        <v>2147</v>
      </c>
    </row>
    <row r="5306" spans="54:78" x14ac:dyDescent="0.3">
      <c r="BB5306" s="105" t="e">
        <f>VLOOKUP(C5306,#REF!, 2,FALSE)</f>
        <v>#REF!</v>
      </c>
      <c r="BP5306" s="52" t="s">
        <v>10376</v>
      </c>
      <c r="BQ5306" s="52" t="s">
        <v>2988</v>
      </c>
      <c r="BR5306" s="52" t="s">
        <v>10377</v>
      </c>
      <c r="BX5306" s="52" t="s">
        <v>10376</v>
      </c>
      <c r="BY5306" s="52" t="s">
        <v>2988</v>
      </c>
      <c r="BZ5306" s="52" t="s">
        <v>10377</v>
      </c>
    </row>
    <row r="5307" spans="54:78" x14ac:dyDescent="0.3">
      <c r="BB5307" s="105" t="e">
        <f>VLOOKUP(C5307,#REF!, 2,FALSE)</f>
        <v>#REF!</v>
      </c>
      <c r="BP5307" s="52" t="s">
        <v>10378</v>
      </c>
      <c r="BQ5307" s="52" t="s">
        <v>643</v>
      </c>
      <c r="BR5307" s="52" t="s">
        <v>951</v>
      </c>
      <c r="BX5307" s="52" t="s">
        <v>10378</v>
      </c>
      <c r="BY5307" s="52" t="s">
        <v>643</v>
      </c>
      <c r="BZ5307" s="52" t="s">
        <v>951</v>
      </c>
    </row>
    <row r="5308" spans="54:78" x14ac:dyDescent="0.3">
      <c r="BB5308" s="105" t="e">
        <f>VLOOKUP(C5308,#REF!, 2,FALSE)</f>
        <v>#REF!</v>
      </c>
      <c r="BP5308" s="52" t="s">
        <v>10379</v>
      </c>
      <c r="BQ5308" s="52" t="s">
        <v>663</v>
      </c>
      <c r="BR5308" s="52" t="s">
        <v>933</v>
      </c>
      <c r="BX5308" s="52" t="s">
        <v>10379</v>
      </c>
      <c r="BY5308" s="52" t="s">
        <v>663</v>
      </c>
      <c r="BZ5308" s="52" t="s">
        <v>933</v>
      </c>
    </row>
    <row r="5309" spans="54:78" x14ac:dyDescent="0.3">
      <c r="BB5309" s="105" t="e">
        <f>VLOOKUP(C5309,#REF!, 2,FALSE)</f>
        <v>#REF!</v>
      </c>
      <c r="BP5309" s="52" t="s">
        <v>10380</v>
      </c>
      <c r="BQ5309" s="52" t="s">
        <v>791</v>
      </c>
      <c r="BR5309" s="52" t="s">
        <v>10381</v>
      </c>
      <c r="BX5309" s="52" t="s">
        <v>10380</v>
      </c>
      <c r="BY5309" s="52" t="s">
        <v>791</v>
      </c>
      <c r="BZ5309" s="52" t="s">
        <v>10381</v>
      </c>
    </row>
    <row r="5310" spans="54:78" x14ac:dyDescent="0.3">
      <c r="BB5310" s="105" t="e">
        <f>VLOOKUP(C5310,#REF!, 2,FALSE)</f>
        <v>#REF!</v>
      </c>
      <c r="BP5310" s="52" t="s">
        <v>10382</v>
      </c>
      <c r="BQ5310" s="52" t="s">
        <v>783</v>
      </c>
      <c r="BR5310" s="52" t="s">
        <v>7019</v>
      </c>
      <c r="BX5310" s="52" t="s">
        <v>10382</v>
      </c>
      <c r="BY5310" s="52" t="s">
        <v>783</v>
      </c>
      <c r="BZ5310" s="52" t="s">
        <v>7019</v>
      </c>
    </row>
    <row r="5311" spans="54:78" x14ac:dyDescent="0.3">
      <c r="BB5311" s="105" t="e">
        <f>VLOOKUP(C5311,#REF!, 2,FALSE)</f>
        <v>#REF!</v>
      </c>
      <c r="BP5311" s="52" t="s">
        <v>10383</v>
      </c>
      <c r="BQ5311" s="52" t="s">
        <v>779</v>
      </c>
      <c r="BR5311" s="52" t="s">
        <v>1291</v>
      </c>
      <c r="BX5311" s="52" t="s">
        <v>10383</v>
      </c>
      <c r="BY5311" s="52" t="s">
        <v>779</v>
      </c>
      <c r="BZ5311" s="52" t="s">
        <v>1291</v>
      </c>
    </row>
    <row r="5312" spans="54:78" x14ac:dyDescent="0.3">
      <c r="BB5312" s="105" t="e">
        <f>VLOOKUP(C5312,#REF!, 2,FALSE)</f>
        <v>#REF!</v>
      </c>
      <c r="BP5312" s="52" t="s">
        <v>1859</v>
      </c>
      <c r="BQ5312" s="52" t="s">
        <v>3059</v>
      </c>
      <c r="BR5312" s="52" t="s">
        <v>10384</v>
      </c>
      <c r="BX5312" s="52" t="s">
        <v>1859</v>
      </c>
      <c r="BY5312" s="52" t="s">
        <v>3059</v>
      </c>
      <c r="BZ5312" s="52" t="s">
        <v>10384</v>
      </c>
    </row>
    <row r="5313" spans="54:78" x14ac:dyDescent="0.3">
      <c r="BB5313" s="105" t="e">
        <f>VLOOKUP(C5313,#REF!, 2,FALSE)</f>
        <v>#REF!</v>
      </c>
      <c r="BP5313" s="52" t="s">
        <v>10386</v>
      </c>
      <c r="BQ5313" s="52" t="s">
        <v>664</v>
      </c>
      <c r="BR5313" s="52" t="s">
        <v>2950</v>
      </c>
      <c r="BX5313" s="52" t="s">
        <v>10386</v>
      </c>
      <c r="BY5313" s="52" t="s">
        <v>664</v>
      </c>
      <c r="BZ5313" s="52" t="s">
        <v>2950</v>
      </c>
    </row>
    <row r="5314" spans="54:78" x14ac:dyDescent="0.3">
      <c r="BB5314" s="105" t="e">
        <f>VLOOKUP(C5314,#REF!, 2,FALSE)</f>
        <v>#REF!</v>
      </c>
      <c r="BP5314" s="52" t="s">
        <v>10387</v>
      </c>
      <c r="BQ5314" s="52" t="s">
        <v>722</v>
      </c>
      <c r="BR5314" s="52" t="s">
        <v>2993</v>
      </c>
      <c r="BX5314" s="52" t="s">
        <v>10387</v>
      </c>
      <c r="BY5314" s="52" t="s">
        <v>722</v>
      </c>
      <c r="BZ5314" s="52" t="s">
        <v>2993</v>
      </c>
    </row>
    <row r="5315" spans="54:78" x14ac:dyDescent="0.3">
      <c r="BB5315" s="105" t="e">
        <f>VLOOKUP(C5315,#REF!, 2,FALSE)</f>
        <v>#REF!</v>
      </c>
      <c r="BP5315" s="52" t="s">
        <v>10388</v>
      </c>
      <c r="BQ5315" s="52" t="s">
        <v>622</v>
      </c>
      <c r="BR5315" s="52" t="s">
        <v>1270</v>
      </c>
      <c r="BX5315" s="52" t="s">
        <v>10388</v>
      </c>
      <c r="BY5315" s="52" t="s">
        <v>622</v>
      </c>
      <c r="BZ5315" s="52" t="s">
        <v>1270</v>
      </c>
    </row>
    <row r="5316" spans="54:78" x14ac:dyDescent="0.3">
      <c r="BB5316" s="105" t="e">
        <f>VLOOKUP(C5316,#REF!, 2,FALSE)</f>
        <v>#REF!</v>
      </c>
      <c r="BP5316" s="52" t="s">
        <v>10389</v>
      </c>
      <c r="BQ5316" s="52" t="s">
        <v>795</v>
      </c>
      <c r="BR5316" s="52" t="s">
        <v>919</v>
      </c>
      <c r="BX5316" s="52" t="s">
        <v>10389</v>
      </c>
      <c r="BY5316" s="52" t="s">
        <v>795</v>
      </c>
      <c r="BZ5316" s="52" t="s">
        <v>919</v>
      </c>
    </row>
    <row r="5317" spans="54:78" x14ac:dyDescent="0.3">
      <c r="BB5317" s="105" t="e">
        <f>VLOOKUP(C5317,#REF!, 2,FALSE)</f>
        <v>#REF!</v>
      </c>
      <c r="BP5317" s="52" t="s">
        <v>10390</v>
      </c>
      <c r="BQ5317" s="52" t="s">
        <v>710</v>
      </c>
      <c r="BR5317" s="52" t="s">
        <v>2993</v>
      </c>
      <c r="BX5317" s="52" t="s">
        <v>10390</v>
      </c>
      <c r="BY5317" s="52" t="s">
        <v>710</v>
      </c>
      <c r="BZ5317" s="52" t="s">
        <v>2993</v>
      </c>
    </row>
    <row r="5318" spans="54:78" x14ac:dyDescent="0.3">
      <c r="BB5318" s="105" t="e">
        <f>VLOOKUP(C5318,#REF!, 2,FALSE)</f>
        <v>#REF!</v>
      </c>
      <c r="BP5318" s="52" t="s">
        <v>10391</v>
      </c>
      <c r="BQ5318" s="52" t="s">
        <v>743</v>
      </c>
      <c r="BR5318" s="52" t="s">
        <v>4124</v>
      </c>
      <c r="BX5318" s="52" t="s">
        <v>10391</v>
      </c>
      <c r="BY5318" s="52" t="s">
        <v>743</v>
      </c>
      <c r="BZ5318" s="52" t="s">
        <v>4124</v>
      </c>
    </row>
    <row r="5319" spans="54:78" x14ac:dyDescent="0.3">
      <c r="BB5319" s="105" t="e">
        <f>VLOOKUP(C5319,#REF!, 2,FALSE)</f>
        <v>#REF!</v>
      </c>
      <c r="BP5319" s="52" t="s">
        <v>10392</v>
      </c>
      <c r="BQ5319" s="52" t="s">
        <v>621</v>
      </c>
      <c r="BR5319" s="52" t="s">
        <v>3009</v>
      </c>
      <c r="BX5319" s="52" t="s">
        <v>10392</v>
      </c>
      <c r="BY5319" s="52" t="s">
        <v>621</v>
      </c>
      <c r="BZ5319" s="52" t="s">
        <v>3009</v>
      </c>
    </row>
    <row r="5320" spans="54:78" x14ac:dyDescent="0.3">
      <c r="BB5320" s="105" t="e">
        <f>VLOOKUP(C5320,#REF!, 2,FALSE)</f>
        <v>#REF!</v>
      </c>
      <c r="BP5320" s="52" t="s">
        <v>10393</v>
      </c>
      <c r="BQ5320" s="52" t="s">
        <v>818</v>
      </c>
      <c r="BR5320" s="52" t="s">
        <v>3288</v>
      </c>
      <c r="BX5320" s="52" t="s">
        <v>10393</v>
      </c>
      <c r="BY5320" s="52" t="s">
        <v>818</v>
      </c>
      <c r="BZ5320" s="52" t="s">
        <v>3288</v>
      </c>
    </row>
    <row r="5321" spans="54:78" x14ac:dyDescent="0.3">
      <c r="BB5321" s="105" t="e">
        <f>VLOOKUP(C5321,#REF!, 2,FALSE)</f>
        <v>#REF!</v>
      </c>
      <c r="BP5321" s="52" t="s">
        <v>1860</v>
      </c>
      <c r="BQ5321" s="52" t="s">
        <v>642</v>
      </c>
      <c r="BR5321" s="52" t="s">
        <v>2404</v>
      </c>
      <c r="BX5321" s="52" t="s">
        <v>1860</v>
      </c>
      <c r="BY5321" s="52" t="s">
        <v>642</v>
      </c>
      <c r="BZ5321" s="52" t="s">
        <v>2404</v>
      </c>
    </row>
    <row r="5322" spans="54:78" x14ac:dyDescent="0.3">
      <c r="BB5322" s="105" t="e">
        <f>VLOOKUP(C5322,#REF!, 2,FALSE)</f>
        <v>#REF!</v>
      </c>
      <c r="BP5322" s="52" t="s">
        <v>1861</v>
      </c>
      <c r="BQ5322" s="52" t="s">
        <v>645</v>
      </c>
      <c r="BR5322" s="52" t="s">
        <v>1282</v>
      </c>
      <c r="BX5322" s="52" t="s">
        <v>1861</v>
      </c>
      <c r="BY5322" s="52" t="s">
        <v>645</v>
      </c>
      <c r="BZ5322" s="52" t="s">
        <v>1282</v>
      </c>
    </row>
    <row r="5323" spans="54:78" x14ac:dyDescent="0.3">
      <c r="BB5323" s="105" t="e">
        <f>VLOOKUP(C5323,#REF!, 2,FALSE)</f>
        <v>#REF!</v>
      </c>
      <c r="BP5323" s="52" t="s">
        <v>10394</v>
      </c>
      <c r="BQ5323" s="52" t="s">
        <v>3059</v>
      </c>
      <c r="BR5323" s="52" t="s">
        <v>10395</v>
      </c>
      <c r="BX5323" s="52" t="s">
        <v>10394</v>
      </c>
      <c r="BY5323" s="52" t="s">
        <v>3059</v>
      </c>
      <c r="BZ5323" s="52" t="s">
        <v>10395</v>
      </c>
    </row>
    <row r="5324" spans="54:78" x14ac:dyDescent="0.3">
      <c r="BB5324" s="105" t="e">
        <f>VLOOKUP(C5324,#REF!, 2,FALSE)</f>
        <v>#REF!</v>
      </c>
      <c r="BP5324" s="52" t="s">
        <v>10396</v>
      </c>
      <c r="BQ5324" s="52" t="s">
        <v>1350</v>
      </c>
      <c r="BR5324" s="52" t="s">
        <v>10397</v>
      </c>
      <c r="BX5324" s="52" t="s">
        <v>10396</v>
      </c>
      <c r="BY5324" s="52" t="s">
        <v>1350</v>
      </c>
      <c r="BZ5324" s="52" t="s">
        <v>10397</v>
      </c>
    </row>
    <row r="5325" spans="54:78" x14ac:dyDescent="0.3">
      <c r="BB5325" s="105" t="e">
        <f>VLOOKUP(C5325,#REF!, 2,FALSE)</f>
        <v>#REF!</v>
      </c>
      <c r="BP5325" s="52" t="s">
        <v>10398</v>
      </c>
      <c r="BQ5325" s="52" t="s">
        <v>795</v>
      </c>
      <c r="BR5325" s="52" t="s">
        <v>2993</v>
      </c>
      <c r="BX5325" s="52" t="s">
        <v>10398</v>
      </c>
      <c r="BY5325" s="52" t="s">
        <v>795</v>
      </c>
      <c r="BZ5325" s="52" t="s">
        <v>2993</v>
      </c>
    </row>
    <row r="5326" spans="54:78" x14ac:dyDescent="0.3">
      <c r="BB5326" s="105" t="e">
        <f>VLOOKUP(C5326,#REF!, 2,FALSE)</f>
        <v>#REF!</v>
      </c>
      <c r="BP5326" s="52" t="s">
        <v>1868</v>
      </c>
      <c r="BQ5326" s="52" t="s">
        <v>645</v>
      </c>
      <c r="BR5326" s="52" t="s">
        <v>3936</v>
      </c>
      <c r="BX5326" s="52" t="s">
        <v>1868</v>
      </c>
      <c r="BY5326" s="52" t="s">
        <v>645</v>
      </c>
      <c r="BZ5326" s="52" t="s">
        <v>3936</v>
      </c>
    </row>
    <row r="5327" spans="54:78" x14ac:dyDescent="0.3">
      <c r="BB5327" s="105" t="e">
        <f>VLOOKUP(C5327,#REF!, 2,FALSE)</f>
        <v>#REF!</v>
      </c>
      <c r="BP5327" s="52" t="s">
        <v>10399</v>
      </c>
      <c r="BQ5327" s="52" t="s">
        <v>1350</v>
      </c>
      <c r="BR5327" s="52" t="s">
        <v>1146</v>
      </c>
      <c r="BX5327" s="52" t="s">
        <v>10399</v>
      </c>
      <c r="BY5327" s="52" t="s">
        <v>1350</v>
      </c>
      <c r="BZ5327" s="52" t="s">
        <v>1146</v>
      </c>
    </row>
    <row r="5328" spans="54:78" x14ac:dyDescent="0.3">
      <c r="BB5328" s="105" t="e">
        <f>VLOOKUP(C5328,#REF!, 2,FALSE)</f>
        <v>#REF!</v>
      </c>
      <c r="BP5328" s="52" t="s">
        <v>10400</v>
      </c>
      <c r="BQ5328" s="52" t="s">
        <v>643</v>
      </c>
      <c r="BR5328" s="52" t="s">
        <v>704</v>
      </c>
      <c r="BX5328" s="52" t="s">
        <v>10400</v>
      </c>
      <c r="BY5328" s="52" t="s">
        <v>643</v>
      </c>
      <c r="BZ5328" s="52" t="s">
        <v>704</v>
      </c>
    </row>
    <row r="5329" spans="54:78" x14ac:dyDescent="0.3">
      <c r="BB5329" s="105" t="e">
        <f>VLOOKUP(C5329,#REF!, 2,FALSE)</f>
        <v>#REF!</v>
      </c>
      <c r="BP5329" s="52" t="s">
        <v>10401</v>
      </c>
      <c r="BQ5329" s="52" t="s">
        <v>811</v>
      </c>
      <c r="BR5329" s="52" t="s">
        <v>8992</v>
      </c>
      <c r="BX5329" s="52" t="s">
        <v>10401</v>
      </c>
      <c r="BY5329" s="52" t="s">
        <v>811</v>
      </c>
      <c r="BZ5329" s="52" t="s">
        <v>8992</v>
      </c>
    </row>
    <row r="5330" spans="54:78" x14ac:dyDescent="0.3">
      <c r="BB5330" s="105" t="e">
        <f>VLOOKUP(C5330,#REF!, 2,FALSE)</f>
        <v>#REF!</v>
      </c>
      <c r="BP5330" s="52" t="s">
        <v>10402</v>
      </c>
      <c r="BQ5330" s="52" t="s">
        <v>633</v>
      </c>
      <c r="BR5330" s="52" t="s">
        <v>10403</v>
      </c>
      <c r="BX5330" s="52" t="s">
        <v>10402</v>
      </c>
      <c r="BY5330" s="52" t="s">
        <v>633</v>
      </c>
      <c r="BZ5330" s="52" t="s">
        <v>10403</v>
      </c>
    </row>
    <row r="5331" spans="54:78" x14ac:dyDescent="0.3">
      <c r="BB5331" s="105" t="e">
        <f>VLOOKUP(C5331,#REF!, 2,FALSE)</f>
        <v>#REF!</v>
      </c>
      <c r="BP5331" s="52" t="s">
        <v>10404</v>
      </c>
      <c r="BQ5331" s="52" t="s">
        <v>673</v>
      </c>
      <c r="BR5331" s="52" t="s">
        <v>666</v>
      </c>
      <c r="BX5331" s="52" t="s">
        <v>10404</v>
      </c>
      <c r="BY5331" s="52" t="s">
        <v>673</v>
      </c>
      <c r="BZ5331" s="52" t="s">
        <v>666</v>
      </c>
    </row>
    <row r="5332" spans="54:78" x14ac:dyDescent="0.3">
      <c r="BB5332" s="105" t="e">
        <f>VLOOKUP(C5332,#REF!, 2,FALSE)</f>
        <v>#REF!</v>
      </c>
      <c r="BP5332" s="52" t="s">
        <v>10405</v>
      </c>
      <c r="BQ5332" s="52" t="s">
        <v>936</v>
      </c>
      <c r="BR5332" s="52" t="s">
        <v>800</v>
      </c>
      <c r="BX5332" s="52" t="s">
        <v>10405</v>
      </c>
      <c r="BY5332" s="52" t="s">
        <v>936</v>
      </c>
      <c r="BZ5332" s="52" t="s">
        <v>800</v>
      </c>
    </row>
    <row r="5333" spans="54:78" x14ac:dyDescent="0.3">
      <c r="BB5333" s="105" t="e">
        <f>VLOOKUP(C5333,#REF!, 2,FALSE)</f>
        <v>#REF!</v>
      </c>
      <c r="BP5333" s="52" t="s">
        <v>10406</v>
      </c>
      <c r="BQ5333" s="52" t="s">
        <v>1275</v>
      </c>
      <c r="BR5333" s="52" t="s">
        <v>852</v>
      </c>
      <c r="BX5333" s="52" t="s">
        <v>10406</v>
      </c>
      <c r="BY5333" s="52" t="s">
        <v>1275</v>
      </c>
      <c r="BZ5333" s="52" t="s">
        <v>852</v>
      </c>
    </row>
    <row r="5334" spans="54:78" x14ac:dyDescent="0.3">
      <c r="BB5334" s="105" t="e">
        <f>VLOOKUP(C5334,#REF!, 2,FALSE)</f>
        <v>#REF!</v>
      </c>
      <c r="BP5334" s="52" t="s">
        <v>10407</v>
      </c>
      <c r="BQ5334" s="52" t="s">
        <v>626</v>
      </c>
      <c r="BR5334" s="52" t="s">
        <v>1914</v>
      </c>
      <c r="BX5334" s="52" t="s">
        <v>10407</v>
      </c>
      <c r="BY5334" s="52" t="s">
        <v>626</v>
      </c>
      <c r="BZ5334" s="52" t="s">
        <v>1914</v>
      </c>
    </row>
    <row r="5335" spans="54:78" x14ac:dyDescent="0.3">
      <c r="BB5335" s="105" t="e">
        <f>VLOOKUP(C5335,#REF!, 2,FALSE)</f>
        <v>#REF!</v>
      </c>
      <c r="BP5335" s="52" t="s">
        <v>10408</v>
      </c>
      <c r="BQ5335" s="52" t="s">
        <v>643</v>
      </c>
      <c r="BR5335" s="52" t="s">
        <v>2993</v>
      </c>
      <c r="BX5335" s="52" t="s">
        <v>10408</v>
      </c>
      <c r="BY5335" s="52" t="s">
        <v>643</v>
      </c>
      <c r="BZ5335" s="52" t="s">
        <v>2993</v>
      </c>
    </row>
    <row r="5336" spans="54:78" x14ac:dyDescent="0.3">
      <c r="BB5336" s="105" t="e">
        <f>VLOOKUP(C5336,#REF!, 2,FALSE)</f>
        <v>#REF!</v>
      </c>
      <c r="BP5336" s="52" t="s">
        <v>10409</v>
      </c>
      <c r="BQ5336" s="52" t="s">
        <v>673</v>
      </c>
      <c r="BR5336" s="52" t="s">
        <v>2993</v>
      </c>
      <c r="BX5336" s="52" t="s">
        <v>10409</v>
      </c>
      <c r="BY5336" s="52" t="s">
        <v>673</v>
      </c>
      <c r="BZ5336" s="52" t="s">
        <v>2993</v>
      </c>
    </row>
    <row r="5337" spans="54:78" x14ac:dyDescent="0.3">
      <c r="BB5337" s="105" t="e">
        <f>VLOOKUP(C5337,#REF!, 2,FALSE)</f>
        <v>#REF!</v>
      </c>
      <c r="BP5337" s="52" t="s">
        <v>10410</v>
      </c>
      <c r="BQ5337" s="52" t="s">
        <v>643</v>
      </c>
      <c r="BR5337" s="52" t="s">
        <v>2942</v>
      </c>
      <c r="BX5337" s="52" t="s">
        <v>10410</v>
      </c>
      <c r="BY5337" s="52" t="s">
        <v>643</v>
      </c>
      <c r="BZ5337" s="52" t="s">
        <v>2942</v>
      </c>
    </row>
    <row r="5338" spans="54:78" x14ac:dyDescent="0.3">
      <c r="BB5338" s="105" t="e">
        <f>VLOOKUP(C5338,#REF!, 2,FALSE)</f>
        <v>#REF!</v>
      </c>
      <c r="BP5338" s="52" t="s">
        <v>10411</v>
      </c>
      <c r="BQ5338" s="52" t="s">
        <v>626</v>
      </c>
      <c r="BR5338" s="52" t="s">
        <v>3769</v>
      </c>
      <c r="BX5338" s="52" t="s">
        <v>10411</v>
      </c>
      <c r="BY5338" s="52" t="s">
        <v>626</v>
      </c>
      <c r="BZ5338" s="52" t="s">
        <v>3769</v>
      </c>
    </row>
    <row r="5339" spans="54:78" x14ac:dyDescent="0.3">
      <c r="BB5339" s="105" t="e">
        <f>VLOOKUP(C5339,#REF!, 2,FALSE)</f>
        <v>#REF!</v>
      </c>
      <c r="BP5339" s="52" t="s">
        <v>1869</v>
      </c>
      <c r="BQ5339" s="52" t="s">
        <v>675</v>
      </c>
      <c r="BR5339" s="52" t="s">
        <v>1436</v>
      </c>
      <c r="BX5339" s="52" t="s">
        <v>1869</v>
      </c>
      <c r="BY5339" s="52" t="s">
        <v>675</v>
      </c>
      <c r="BZ5339" s="52" t="s">
        <v>1436</v>
      </c>
    </row>
    <row r="5340" spans="54:78" x14ac:dyDescent="0.3">
      <c r="BB5340" s="105" t="e">
        <f>VLOOKUP(C5340,#REF!, 2,FALSE)</f>
        <v>#REF!</v>
      </c>
      <c r="BP5340" s="52" t="s">
        <v>1870</v>
      </c>
      <c r="BQ5340" s="52" t="s">
        <v>3223</v>
      </c>
      <c r="BR5340" s="52" t="s">
        <v>2199</v>
      </c>
      <c r="BX5340" s="52" t="s">
        <v>1870</v>
      </c>
      <c r="BY5340" s="52" t="s">
        <v>3223</v>
      </c>
      <c r="BZ5340" s="52" t="s">
        <v>2199</v>
      </c>
    </row>
    <row r="5341" spans="54:78" x14ac:dyDescent="0.3">
      <c r="BB5341" s="105" t="e">
        <f>VLOOKUP(C5341,#REF!, 2,FALSE)</f>
        <v>#REF!</v>
      </c>
      <c r="BP5341" s="52" t="s">
        <v>1871</v>
      </c>
      <c r="BQ5341" s="52" t="s">
        <v>788</v>
      </c>
      <c r="BR5341" s="52" t="s">
        <v>10412</v>
      </c>
      <c r="BX5341" s="52" t="s">
        <v>1871</v>
      </c>
      <c r="BY5341" s="52" t="s">
        <v>788</v>
      </c>
      <c r="BZ5341" s="52" t="s">
        <v>10412</v>
      </c>
    </row>
    <row r="5342" spans="54:78" x14ac:dyDescent="0.3">
      <c r="BB5342" s="105" t="e">
        <f>VLOOKUP(C5342,#REF!, 2,FALSE)</f>
        <v>#REF!</v>
      </c>
      <c r="BP5342" s="52" t="s">
        <v>10413</v>
      </c>
      <c r="BQ5342" s="52" t="s">
        <v>710</v>
      </c>
      <c r="BR5342" s="52" t="s">
        <v>10414</v>
      </c>
      <c r="BX5342" s="52" t="s">
        <v>10413</v>
      </c>
      <c r="BY5342" s="52" t="s">
        <v>710</v>
      </c>
      <c r="BZ5342" s="52" t="s">
        <v>10414</v>
      </c>
    </row>
    <row r="5343" spans="54:78" x14ac:dyDescent="0.3">
      <c r="BB5343" s="105" t="e">
        <f>VLOOKUP(C5343,#REF!, 2,FALSE)</f>
        <v>#REF!</v>
      </c>
      <c r="BP5343" s="52" t="s">
        <v>10415</v>
      </c>
      <c r="BQ5343" s="52" t="s">
        <v>743</v>
      </c>
      <c r="BR5343" s="52" t="s">
        <v>809</v>
      </c>
      <c r="BX5343" s="52" t="s">
        <v>10415</v>
      </c>
      <c r="BY5343" s="52" t="s">
        <v>743</v>
      </c>
      <c r="BZ5343" s="52" t="s">
        <v>809</v>
      </c>
    </row>
    <row r="5344" spans="54:78" x14ac:dyDescent="0.3">
      <c r="BB5344" s="105" t="e">
        <f>VLOOKUP(C5344,#REF!, 2,FALSE)</f>
        <v>#REF!</v>
      </c>
      <c r="BP5344" s="52" t="s">
        <v>10416</v>
      </c>
      <c r="BQ5344" s="52" t="s">
        <v>673</v>
      </c>
      <c r="BR5344" s="52" t="s">
        <v>10417</v>
      </c>
      <c r="BX5344" s="52" t="s">
        <v>10416</v>
      </c>
      <c r="BY5344" s="52" t="s">
        <v>673</v>
      </c>
      <c r="BZ5344" s="52" t="s">
        <v>10417</v>
      </c>
    </row>
    <row r="5345" spans="54:78" x14ac:dyDescent="0.3">
      <c r="BB5345" s="105" t="e">
        <f>VLOOKUP(C5345,#REF!, 2,FALSE)</f>
        <v>#REF!</v>
      </c>
      <c r="BP5345" s="52" t="s">
        <v>358</v>
      </c>
      <c r="BQ5345" s="52" t="s">
        <v>710</v>
      </c>
      <c r="BR5345" s="52" t="s">
        <v>2274</v>
      </c>
      <c r="BX5345" s="52" t="s">
        <v>358</v>
      </c>
      <c r="BY5345" s="52" t="s">
        <v>710</v>
      </c>
      <c r="BZ5345" s="52" t="s">
        <v>2274</v>
      </c>
    </row>
    <row r="5346" spans="54:78" x14ac:dyDescent="0.3">
      <c r="BB5346" s="105" t="e">
        <f>VLOOKUP(C5346,#REF!, 2,FALSE)</f>
        <v>#REF!</v>
      </c>
      <c r="BP5346" s="52" t="s">
        <v>10418</v>
      </c>
      <c r="BQ5346" s="52" t="s">
        <v>811</v>
      </c>
      <c r="BR5346" s="52" t="s">
        <v>2381</v>
      </c>
      <c r="BX5346" s="52" t="s">
        <v>10418</v>
      </c>
      <c r="BY5346" s="52" t="s">
        <v>811</v>
      </c>
      <c r="BZ5346" s="52" t="s">
        <v>2381</v>
      </c>
    </row>
    <row r="5347" spans="54:78" x14ac:dyDescent="0.3">
      <c r="BB5347" s="105" t="e">
        <f>VLOOKUP(C5347,#REF!, 2,FALSE)</f>
        <v>#REF!</v>
      </c>
      <c r="BP5347" s="52" t="s">
        <v>10419</v>
      </c>
      <c r="BQ5347" s="52" t="s">
        <v>931</v>
      </c>
      <c r="BR5347" s="52" t="s">
        <v>2993</v>
      </c>
      <c r="BX5347" s="52" t="s">
        <v>10419</v>
      </c>
      <c r="BY5347" s="52" t="s">
        <v>931</v>
      </c>
      <c r="BZ5347" s="52" t="s">
        <v>2993</v>
      </c>
    </row>
    <row r="5348" spans="54:78" x14ac:dyDescent="0.3">
      <c r="BB5348" s="105" t="e">
        <f>VLOOKUP(C5348,#REF!, 2,FALSE)</f>
        <v>#REF!</v>
      </c>
      <c r="BP5348" s="52" t="s">
        <v>10420</v>
      </c>
      <c r="BQ5348" s="52" t="s">
        <v>791</v>
      </c>
      <c r="BR5348" s="52" t="s">
        <v>2993</v>
      </c>
      <c r="BX5348" s="52" t="s">
        <v>10420</v>
      </c>
      <c r="BY5348" s="52" t="s">
        <v>791</v>
      </c>
      <c r="BZ5348" s="52" t="s">
        <v>2993</v>
      </c>
    </row>
    <row r="5349" spans="54:78" x14ac:dyDescent="0.3">
      <c r="BB5349" s="105" t="e">
        <f>VLOOKUP(C5349,#REF!, 2,FALSE)</f>
        <v>#REF!</v>
      </c>
      <c r="BP5349" s="52" t="s">
        <v>10421</v>
      </c>
      <c r="BQ5349" s="52" t="s">
        <v>710</v>
      </c>
      <c r="BR5349" s="52" t="s">
        <v>10422</v>
      </c>
      <c r="BX5349" s="52" t="s">
        <v>10421</v>
      </c>
      <c r="BY5349" s="52" t="s">
        <v>710</v>
      </c>
      <c r="BZ5349" s="52" t="s">
        <v>10422</v>
      </c>
    </row>
    <row r="5350" spans="54:78" x14ac:dyDescent="0.3">
      <c r="BB5350" s="105" t="e">
        <f>VLOOKUP(C5350,#REF!, 2,FALSE)</f>
        <v>#REF!</v>
      </c>
      <c r="BP5350" s="52" t="s">
        <v>10423</v>
      </c>
      <c r="BQ5350" s="52" t="s">
        <v>779</v>
      </c>
      <c r="BR5350" s="52" t="s">
        <v>1062</v>
      </c>
      <c r="BX5350" s="52" t="s">
        <v>10423</v>
      </c>
      <c r="BY5350" s="52" t="s">
        <v>779</v>
      </c>
      <c r="BZ5350" s="52" t="s">
        <v>1062</v>
      </c>
    </row>
    <row r="5351" spans="54:78" x14ac:dyDescent="0.3">
      <c r="BB5351" s="105" t="e">
        <f>VLOOKUP(C5351,#REF!, 2,FALSE)</f>
        <v>#REF!</v>
      </c>
      <c r="BP5351" s="52" t="s">
        <v>10425</v>
      </c>
      <c r="BQ5351" s="52" t="s">
        <v>710</v>
      </c>
      <c r="BR5351" s="52" t="s">
        <v>1737</v>
      </c>
      <c r="BX5351" s="52" t="s">
        <v>10425</v>
      </c>
      <c r="BY5351" s="52" t="s">
        <v>710</v>
      </c>
      <c r="BZ5351" s="52" t="s">
        <v>1737</v>
      </c>
    </row>
    <row r="5352" spans="54:78" x14ac:dyDescent="0.3">
      <c r="BB5352" s="105" t="e">
        <f>VLOOKUP(C5352,#REF!, 2,FALSE)</f>
        <v>#REF!</v>
      </c>
      <c r="BP5352" s="52" t="s">
        <v>10427</v>
      </c>
      <c r="BQ5352" s="52" t="s">
        <v>791</v>
      </c>
      <c r="BR5352" s="52" t="s">
        <v>5243</v>
      </c>
      <c r="BX5352" s="52" t="s">
        <v>10427</v>
      </c>
      <c r="BY5352" s="52" t="s">
        <v>791</v>
      </c>
      <c r="BZ5352" s="52" t="s">
        <v>5243</v>
      </c>
    </row>
    <row r="5353" spans="54:78" x14ac:dyDescent="0.3">
      <c r="BB5353" s="105" t="e">
        <f>VLOOKUP(C5353,#REF!, 2,FALSE)</f>
        <v>#REF!</v>
      </c>
      <c r="BP5353" s="52" t="s">
        <v>1872</v>
      </c>
      <c r="BQ5353" s="52" t="s">
        <v>619</v>
      </c>
      <c r="BR5353" s="52" t="s">
        <v>2077</v>
      </c>
      <c r="BX5353" s="52" t="s">
        <v>1872</v>
      </c>
      <c r="BY5353" s="52" t="s">
        <v>619</v>
      </c>
      <c r="BZ5353" s="52" t="s">
        <v>2077</v>
      </c>
    </row>
    <row r="5354" spans="54:78" x14ac:dyDescent="0.3">
      <c r="BB5354" s="105" t="e">
        <f>VLOOKUP(C5354,#REF!, 2,FALSE)</f>
        <v>#REF!</v>
      </c>
      <c r="BP5354" s="52" t="s">
        <v>10428</v>
      </c>
      <c r="BQ5354" s="52" t="s">
        <v>3016</v>
      </c>
      <c r="BR5354" s="52" t="s">
        <v>3006</v>
      </c>
      <c r="BX5354" s="52" t="s">
        <v>10428</v>
      </c>
      <c r="BY5354" s="52" t="s">
        <v>3016</v>
      </c>
      <c r="BZ5354" s="52" t="s">
        <v>3006</v>
      </c>
    </row>
    <row r="5355" spans="54:78" x14ac:dyDescent="0.3">
      <c r="BB5355" s="105" t="e">
        <f>VLOOKUP(C5355,#REF!, 2,FALSE)</f>
        <v>#REF!</v>
      </c>
      <c r="BP5355" s="52" t="s">
        <v>10429</v>
      </c>
      <c r="BQ5355" s="52" t="s">
        <v>3276</v>
      </c>
      <c r="BR5355" s="52" t="s">
        <v>778</v>
      </c>
      <c r="BX5355" s="52" t="s">
        <v>10429</v>
      </c>
      <c r="BY5355" s="52" t="s">
        <v>3276</v>
      </c>
      <c r="BZ5355" s="52" t="s">
        <v>778</v>
      </c>
    </row>
    <row r="5356" spans="54:78" x14ac:dyDescent="0.3">
      <c r="BB5356" s="105" t="e">
        <f>VLOOKUP(C5356,#REF!, 2,FALSE)</f>
        <v>#REF!</v>
      </c>
      <c r="BP5356" s="52" t="s">
        <v>10430</v>
      </c>
      <c r="BQ5356" s="52" t="s">
        <v>805</v>
      </c>
      <c r="BR5356" s="52" t="s">
        <v>2518</v>
      </c>
      <c r="BX5356" s="52" t="s">
        <v>10430</v>
      </c>
      <c r="BY5356" s="52" t="s">
        <v>805</v>
      </c>
      <c r="BZ5356" s="52" t="s">
        <v>2518</v>
      </c>
    </row>
    <row r="5357" spans="54:78" x14ac:dyDescent="0.3">
      <c r="BB5357" s="105" t="e">
        <f>VLOOKUP(C5357,#REF!, 2,FALSE)</f>
        <v>#REF!</v>
      </c>
      <c r="BP5357" s="52" t="s">
        <v>10431</v>
      </c>
      <c r="BQ5357" s="52" t="s">
        <v>3276</v>
      </c>
      <c r="BR5357" s="52" t="s">
        <v>778</v>
      </c>
      <c r="BX5357" s="52" t="s">
        <v>10431</v>
      </c>
      <c r="BY5357" s="52" t="s">
        <v>3276</v>
      </c>
      <c r="BZ5357" s="52" t="s">
        <v>778</v>
      </c>
    </row>
    <row r="5358" spans="54:78" x14ac:dyDescent="0.3">
      <c r="BB5358" s="105" t="e">
        <f>VLOOKUP(C5358,#REF!, 2,FALSE)</f>
        <v>#REF!</v>
      </c>
      <c r="BP5358" s="52" t="s">
        <v>10432</v>
      </c>
      <c r="BQ5358" s="52" t="s">
        <v>624</v>
      </c>
      <c r="BR5358" s="52" t="s">
        <v>724</v>
      </c>
      <c r="BX5358" s="52" t="s">
        <v>10432</v>
      </c>
      <c r="BY5358" s="52" t="s">
        <v>624</v>
      </c>
      <c r="BZ5358" s="52" t="s">
        <v>724</v>
      </c>
    </row>
    <row r="5359" spans="54:78" x14ac:dyDescent="0.3">
      <c r="BB5359" s="105" t="e">
        <f>VLOOKUP(C5359,#REF!, 2,FALSE)</f>
        <v>#REF!</v>
      </c>
      <c r="BP5359" s="52" t="s">
        <v>10433</v>
      </c>
      <c r="BQ5359" s="52" t="s">
        <v>1350</v>
      </c>
      <c r="BR5359" s="52" t="s">
        <v>10434</v>
      </c>
      <c r="BX5359" s="52" t="s">
        <v>10433</v>
      </c>
      <c r="BY5359" s="52" t="s">
        <v>1350</v>
      </c>
      <c r="BZ5359" s="52" t="s">
        <v>10434</v>
      </c>
    </row>
    <row r="5360" spans="54:78" x14ac:dyDescent="0.3">
      <c r="BB5360" s="105" t="e">
        <f>VLOOKUP(C5360,#REF!, 2,FALSE)</f>
        <v>#REF!</v>
      </c>
      <c r="BP5360" s="52" t="s">
        <v>10435</v>
      </c>
      <c r="BQ5360" s="52" t="s">
        <v>622</v>
      </c>
      <c r="BR5360" s="52" t="s">
        <v>1462</v>
      </c>
      <c r="BX5360" s="52" t="s">
        <v>10435</v>
      </c>
      <c r="BY5360" s="52" t="s">
        <v>622</v>
      </c>
      <c r="BZ5360" s="52" t="s">
        <v>1462</v>
      </c>
    </row>
    <row r="5361" spans="54:78" x14ac:dyDescent="0.3">
      <c r="BB5361" s="105" t="e">
        <f>VLOOKUP(C5361,#REF!, 2,FALSE)</f>
        <v>#REF!</v>
      </c>
      <c r="BP5361" s="52" t="s">
        <v>10436</v>
      </c>
      <c r="BQ5361" s="52" t="s">
        <v>3223</v>
      </c>
      <c r="BR5361" s="52" t="s">
        <v>2993</v>
      </c>
      <c r="BX5361" s="52" t="s">
        <v>10436</v>
      </c>
      <c r="BY5361" s="52" t="s">
        <v>3223</v>
      </c>
      <c r="BZ5361" s="52" t="s">
        <v>2993</v>
      </c>
    </row>
    <row r="5362" spans="54:78" x14ac:dyDescent="0.3">
      <c r="BB5362" s="105" t="e">
        <f>VLOOKUP(C5362,#REF!, 2,FALSE)</f>
        <v>#REF!</v>
      </c>
      <c r="BP5362" s="52" t="s">
        <v>10437</v>
      </c>
      <c r="BQ5362" s="52" t="s">
        <v>3099</v>
      </c>
      <c r="BR5362" s="52" t="s">
        <v>10439</v>
      </c>
      <c r="BX5362" s="52" t="s">
        <v>10437</v>
      </c>
      <c r="BY5362" s="52" t="s">
        <v>3099</v>
      </c>
      <c r="BZ5362" s="52" t="s">
        <v>10439</v>
      </c>
    </row>
    <row r="5363" spans="54:78" x14ac:dyDescent="0.3">
      <c r="BB5363" s="105" t="e">
        <f>VLOOKUP(C5363,#REF!, 2,FALSE)</f>
        <v>#REF!</v>
      </c>
      <c r="BP5363" s="52" t="s">
        <v>357</v>
      </c>
      <c r="BQ5363" s="52" t="s">
        <v>783</v>
      </c>
      <c r="BR5363" s="52" t="s">
        <v>9749</v>
      </c>
      <c r="BX5363" s="52" t="s">
        <v>357</v>
      </c>
      <c r="BY5363" s="52" t="s">
        <v>783</v>
      </c>
      <c r="BZ5363" s="52" t="s">
        <v>9749</v>
      </c>
    </row>
    <row r="5364" spans="54:78" x14ac:dyDescent="0.3">
      <c r="BB5364" s="105" t="e">
        <f>VLOOKUP(C5364,#REF!, 2,FALSE)</f>
        <v>#REF!</v>
      </c>
      <c r="BP5364" s="52" t="s">
        <v>10440</v>
      </c>
      <c r="BQ5364" s="52" t="s">
        <v>631</v>
      </c>
      <c r="BR5364" s="52" t="s">
        <v>1282</v>
      </c>
      <c r="BX5364" s="52" t="s">
        <v>10440</v>
      </c>
      <c r="BY5364" s="52" t="s">
        <v>631</v>
      </c>
      <c r="BZ5364" s="52" t="s">
        <v>1282</v>
      </c>
    </row>
    <row r="5365" spans="54:78" x14ac:dyDescent="0.3">
      <c r="BB5365" s="105" t="e">
        <f>VLOOKUP(C5365,#REF!, 2,FALSE)</f>
        <v>#REF!</v>
      </c>
      <c r="BP5365" s="52" t="s">
        <v>1873</v>
      </c>
      <c r="BQ5365" s="52" t="s">
        <v>788</v>
      </c>
      <c r="BR5365" s="52" t="s">
        <v>6345</v>
      </c>
      <c r="BX5365" s="52" t="s">
        <v>1873</v>
      </c>
      <c r="BY5365" s="52" t="s">
        <v>788</v>
      </c>
      <c r="BZ5365" s="52" t="s">
        <v>6345</v>
      </c>
    </row>
    <row r="5366" spans="54:78" x14ac:dyDescent="0.3">
      <c r="BB5366" s="105" t="e">
        <f>VLOOKUP(C5366,#REF!, 2,FALSE)</f>
        <v>#REF!</v>
      </c>
      <c r="BP5366" s="52" t="s">
        <v>10441</v>
      </c>
      <c r="BQ5366" s="52" t="s">
        <v>870</v>
      </c>
      <c r="BR5366" s="52" t="s">
        <v>10442</v>
      </c>
      <c r="BX5366" s="52" t="s">
        <v>10441</v>
      </c>
      <c r="BY5366" s="52" t="s">
        <v>870</v>
      </c>
      <c r="BZ5366" s="52" t="s">
        <v>10442</v>
      </c>
    </row>
    <row r="5367" spans="54:78" x14ac:dyDescent="0.3">
      <c r="BB5367" s="105" t="e">
        <f>VLOOKUP(C5367,#REF!, 2,FALSE)</f>
        <v>#REF!</v>
      </c>
      <c r="BP5367" s="52" t="s">
        <v>1874</v>
      </c>
      <c r="BQ5367" s="52" t="s">
        <v>619</v>
      </c>
      <c r="BR5367" s="52" t="s">
        <v>10443</v>
      </c>
      <c r="BX5367" s="52" t="s">
        <v>1874</v>
      </c>
      <c r="BY5367" s="52" t="s">
        <v>619</v>
      </c>
      <c r="BZ5367" s="52" t="s">
        <v>10443</v>
      </c>
    </row>
    <row r="5368" spans="54:78" x14ac:dyDescent="0.3">
      <c r="BB5368" s="105" t="e">
        <f>VLOOKUP(C5368,#REF!, 2,FALSE)</f>
        <v>#REF!</v>
      </c>
      <c r="BP5368" s="52" t="s">
        <v>10444</v>
      </c>
      <c r="BQ5368" s="52" t="s">
        <v>788</v>
      </c>
      <c r="BR5368" s="52" t="s">
        <v>10445</v>
      </c>
      <c r="BX5368" s="52" t="s">
        <v>10444</v>
      </c>
      <c r="BY5368" s="52" t="s">
        <v>788</v>
      </c>
      <c r="BZ5368" s="52" t="s">
        <v>10445</v>
      </c>
    </row>
    <row r="5369" spans="54:78" x14ac:dyDescent="0.3">
      <c r="BB5369" s="105" t="e">
        <f>VLOOKUP(C5369,#REF!, 2,FALSE)</f>
        <v>#REF!</v>
      </c>
      <c r="BP5369" s="52" t="s">
        <v>10446</v>
      </c>
      <c r="BQ5369" s="52" t="s">
        <v>643</v>
      </c>
      <c r="BR5369" s="52" t="s">
        <v>2063</v>
      </c>
      <c r="BX5369" s="52" t="s">
        <v>10446</v>
      </c>
      <c r="BY5369" s="52" t="s">
        <v>643</v>
      </c>
      <c r="BZ5369" s="52" t="s">
        <v>2063</v>
      </c>
    </row>
    <row r="5370" spans="54:78" x14ac:dyDescent="0.3">
      <c r="BB5370" s="105" t="e">
        <f>VLOOKUP(C5370,#REF!, 2,FALSE)</f>
        <v>#REF!</v>
      </c>
      <c r="BP5370" s="52" t="s">
        <v>10448</v>
      </c>
      <c r="BQ5370" s="52" t="s">
        <v>1275</v>
      </c>
      <c r="BR5370" s="52" t="s">
        <v>2993</v>
      </c>
      <c r="BX5370" s="52" t="s">
        <v>10448</v>
      </c>
      <c r="BY5370" s="52" t="s">
        <v>1275</v>
      </c>
      <c r="BZ5370" s="52" t="s">
        <v>2993</v>
      </c>
    </row>
    <row r="5371" spans="54:78" x14ac:dyDescent="0.3">
      <c r="BB5371" s="105" t="e">
        <f>VLOOKUP(C5371,#REF!, 2,FALSE)</f>
        <v>#REF!</v>
      </c>
      <c r="BP5371" s="52" t="s">
        <v>10449</v>
      </c>
      <c r="BQ5371" s="52" t="s">
        <v>931</v>
      </c>
      <c r="BR5371" s="52" t="s">
        <v>2203</v>
      </c>
      <c r="BX5371" s="52" t="s">
        <v>10449</v>
      </c>
      <c r="BY5371" s="52" t="s">
        <v>931</v>
      </c>
      <c r="BZ5371" s="52" t="s">
        <v>2203</v>
      </c>
    </row>
    <row r="5372" spans="54:78" x14ac:dyDescent="0.3">
      <c r="BB5372" s="105" t="e">
        <f>VLOOKUP(C5372,#REF!, 2,FALSE)</f>
        <v>#REF!</v>
      </c>
      <c r="BP5372" s="52" t="s">
        <v>10450</v>
      </c>
      <c r="BQ5372" s="52" t="s">
        <v>619</v>
      </c>
      <c r="BR5372" s="52" t="s">
        <v>7868</v>
      </c>
      <c r="BX5372" s="52" t="s">
        <v>10450</v>
      </c>
      <c r="BY5372" s="52" t="s">
        <v>619</v>
      </c>
      <c r="BZ5372" s="52" t="s">
        <v>7868</v>
      </c>
    </row>
    <row r="5373" spans="54:78" x14ac:dyDescent="0.3">
      <c r="BB5373" s="105" t="e">
        <f>VLOOKUP(C5373,#REF!, 2,FALSE)</f>
        <v>#REF!</v>
      </c>
      <c r="BP5373" s="52" t="s">
        <v>10451</v>
      </c>
      <c r="BQ5373" s="52" t="s">
        <v>811</v>
      </c>
      <c r="BR5373" s="52" t="s">
        <v>4169</v>
      </c>
      <c r="BX5373" s="52" t="s">
        <v>10451</v>
      </c>
      <c r="BY5373" s="52" t="s">
        <v>811</v>
      </c>
      <c r="BZ5373" s="52" t="s">
        <v>4169</v>
      </c>
    </row>
    <row r="5374" spans="54:78" x14ac:dyDescent="0.3">
      <c r="BB5374" s="105" t="e">
        <f>VLOOKUP(C5374,#REF!, 2,FALSE)</f>
        <v>#REF!</v>
      </c>
      <c r="BP5374" s="52" t="s">
        <v>10452</v>
      </c>
      <c r="BQ5374" s="52" t="s">
        <v>710</v>
      </c>
      <c r="BR5374" s="52" t="s">
        <v>1436</v>
      </c>
      <c r="BX5374" s="52" t="s">
        <v>10452</v>
      </c>
      <c r="BY5374" s="52" t="s">
        <v>710</v>
      </c>
      <c r="BZ5374" s="52" t="s">
        <v>1436</v>
      </c>
    </row>
    <row r="5375" spans="54:78" x14ac:dyDescent="0.3">
      <c r="BB5375" s="105" t="e">
        <f>VLOOKUP(C5375,#REF!, 2,FALSE)</f>
        <v>#REF!</v>
      </c>
      <c r="BP5375" s="52" t="s">
        <v>10453</v>
      </c>
      <c r="BQ5375" s="52" t="s">
        <v>934</v>
      </c>
      <c r="BR5375" s="52" t="s">
        <v>10454</v>
      </c>
      <c r="BX5375" s="52" t="s">
        <v>10453</v>
      </c>
      <c r="BY5375" s="52" t="s">
        <v>934</v>
      </c>
      <c r="BZ5375" s="52" t="s">
        <v>10454</v>
      </c>
    </row>
    <row r="5376" spans="54:78" x14ac:dyDescent="0.3">
      <c r="BB5376" s="105" t="e">
        <f>VLOOKUP(C5376,#REF!, 2,FALSE)</f>
        <v>#REF!</v>
      </c>
      <c r="BP5376" s="52" t="s">
        <v>10455</v>
      </c>
      <c r="BQ5376" s="52" t="s">
        <v>791</v>
      </c>
      <c r="BR5376" s="52" t="s">
        <v>4341</v>
      </c>
      <c r="BX5376" s="52" t="s">
        <v>10455</v>
      </c>
      <c r="BY5376" s="52" t="s">
        <v>791</v>
      </c>
      <c r="BZ5376" s="52" t="s">
        <v>4341</v>
      </c>
    </row>
    <row r="5377" spans="54:78" x14ac:dyDescent="0.3">
      <c r="BB5377" s="105" t="e">
        <f>VLOOKUP(C5377,#REF!, 2,FALSE)</f>
        <v>#REF!</v>
      </c>
      <c r="BP5377" s="52" t="s">
        <v>10456</v>
      </c>
      <c r="BQ5377" s="52" t="s">
        <v>1350</v>
      </c>
      <c r="BR5377" s="52" t="s">
        <v>2993</v>
      </c>
      <c r="BX5377" s="52" t="s">
        <v>10456</v>
      </c>
      <c r="BY5377" s="52" t="s">
        <v>1350</v>
      </c>
      <c r="BZ5377" s="52" t="s">
        <v>2993</v>
      </c>
    </row>
    <row r="5378" spans="54:78" x14ac:dyDescent="0.3">
      <c r="BB5378" s="105" t="e">
        <f>VLOOKUP(C5378,#REF!, 2,FALSE)</f>
        <v>#REF!</v>
      </c>
      <c r="BP5378" s="52" t="s">
        <v>10457</v>
      </c>
      <c r="BQ5378" s="52" t="s">
        <v>1350</v>
      </c>
      <c r="BR5378" s="52" t="s">
        <v>2993</v>
      </c>
      <c r="BX5378" s="52" t="s">
        <v>10457</v>
      </c>
      <c r="BY5378" s="52" t="s">
        <v>1350</v>
      </c>
      <c r="BZ5378" s="52" t="s">
        <v>2993</v>
      </c>
    </row>
    <row r="5379" spans="54:78" x14ac:dyDescent="0.3">
      <c r="BB5379" s="105" t="e">
        <f>VLOOKUP(C5379,#REF!, 2,FALSE)</f>
        <v>#REF!</v>
      </c>
      <c r="BP5379" s="52" t="s">
        <v>10458</v>
      </c>
      <c r="BQ5379" s="52" t="s">
        <v>738</v>
      </c>
      <c r="BR5379" s="52" t="s">
        <v>2108</v>
      </c>
      <c r="BX5379" s="52" t="s">
        <v>10458</v>
      </c>
      <c r="BY5379" s="52" t="s">
        <v>738</v>
      </c>
      <c r="BZ5379" s="52" t="s">
        <v>2108</v>
      </c>
    </row>
    <row r="5380" spans="54:78" x14ac:dyDescent="0.3">
      <c r="BB5380" s="105" t="e">
        <f>VLOOKUP(C5380,#REF!, 2,FALSE)</f>
        <v>#REF!</v>
      </c>
      <c r="BP5380" s="52" t="s">
        <v>10459</v>
      </c>
      <c r="BQ5380" s="52" t="s">
        <v>788</v>
      </c>
      <c r="BR5380" s="52" t="s">
        <v>1558</v>
      </c>
      <c r="BX5380" s="52" t="s">
        <v>10459</v>
      </c>
      <c r="BY5380" s="52" t="s">
        <v>788</v>
      </c>
      <c r="BZ5380" s="52" t="s">
        <v>1558</v>
      </c>
    </row>
    <row r="5381" spans="54:78" x14ac:dyDescent="0.3">
      <c r="BB5381" s="105" t="e">
        <f>VLOOKUP(C5381,#REF!, 2,FALSE)</f>
        <v>#REF!</v>
      </c>
      <c r="BP5381" s="52" t="s">
        <v>1878</v>
      </c>
      <c r="BQ5381" s="52" t="s">
        <v>818</v>
      </c>
      <c r="BR5381" s="52" t="s">
        <v>2653</v>
      </c>
      <c r="BX5381" s="52" t="s">
        <v>1878</v>
      </c>
      <c r="BY5381" s="52" t="s">
        <v>818</v>
      </c>
      <c r="BZ5381" s="52" t="s">
        <v>2653</v>
      </c>
    </row>
    <row r="5382" spans="54:78" x14ac:dyDescent="0.3">
      <c r="BB5382" s="105" t="e">
        <f>VLOOKUP(C5382,#REF!, 2,FALSE)</f>
        <v>#REF!</v>
      </c>
      <c r="BP5382" s="52" t="s">
        <v>10460</v>
      </c>
      <c r="BQ5382" s="52" t="s">
        <v>1147</v>
      </c>
      <c r="BR5382" s="52" t="s">
        <v>10461</v>
      </c>
      <c r="BX5382" s="52" t="s">
        <v>10460</v>
      </c>
      <c r="BY5382" s="52" t="s">
        <v>1147</v>
      </c>
      <c r="BZ5382" s="52" t="s">
        <v>10461</v>
      </c>
    </row>
    <row r="5383" spans="54:78" x14ac:dyDescent="0.3">
      <c r="BB5383" s="105" t="e">
        <f>VLOOKUP(C5383,#REF!, 2,FALSE)</f>
        <v>#REF!</v>
      </c>
      <c r="BP5383" s="52" t="s">
        <v>10462</v>
      </c>
      <c r="BQ5383" s="52" t="s">
        <v>2993</v>
      </c>
      <c r="BR5383" s="52" t="s">
        <v>2993</v>
      </c>
      <c r="BX5383" s="52" t="s">
        <v>10462</v>
      </c>
      <c r="BY5383" s="52" t="s">
        <v>2993</v>
      </c>
      <c r="BZ5383" s="52" t="s">
        <v>2993</v>
      </c>
    </row>
    <row r="5384" spans="54:78" x14ac:dyDescent="0.3">
      <c r="BB5384" s="105" t="e">
        <f>VLOOKUP(C5384,#REF!, 2,FALSE)</f>
        <v>#REF!</v>
      </c>
      <c r="BP5384" s="52" t="s">
        <v>10463</v>
      </c>
      <c r="BQ5384" s="52" t="s">
        <v>3016</v>
      </c>
      <c r="BR5384" s="52" t="s">
        <v>2761</v>
      </c>
      <c r="BX5384" s="52" t="s">
        <v>10463</v>
      </c>
      <c r="BY5384" s="52" t="s">
        <v>3016</v>
      </c>
      <c r="BZ5384" s="52" t="s">
        <v>2761</v>
      </c>
    </row>
    <row r="5385" spans="54:78" x14ac:dyDescent="0.3">
      <c r="BB5385" s="105" t="e">
        <f>VLOOKUP(C5385,#REF!, 2,FALSE)</f>
        <v>#REF!</v>
      </c>
      <c r="BP5385" s="52" t="s">
        <v>10464</v>
      </c>
      <c r="BQ5385" s="52" t="s">
        <v>2993</v>
      </c>
      <c r="BR5385" s="52" t="s">
        <v>2993</v>
      </c>
      <c r="BX5385" s="52" t="s">
        <v>10464</v>
      </c>
      <c r="BY5385" s="52" t="s">
        <v>2993</v>
      </c>
      <c r="BZ5385" s="52" t="s">
        <v>2993</v>
      </c>
    </row>
    <row r="5386" spans="54:78" x14ac:dyDescent="0.3">
      <c r="BB5386" s="105" t="e">
        <f>VLOOKUP(C5386,#REF!, 2,FALSE)</f>
        <v>#REF!</v>
      </c>
      <c r="BP5386" s="52" t="s">
        <v>10465</v>
      </c>
      <c r="BQ5386" s="52" t="s">
        <v>621</v>
      </c>
      <c r="BR5386" s="52" t="s">
        <v>724</v>
      </c>
      <c r="BX5386" s="52" t="s">
        <v>10465</v>
      </c>
      <c r="BY5386" s="52" t="s">
        <v>621</v>
      </c>
      <c r="BZ5386" s="52" t="s">
        <v>724</v>
      </c>
    </row>
    <row r="5387" spans="54:78" x14ac:dyDescent="0.3">
      <c r="BB5387" s="105" t="e">
        <f>VLOOKUP(C5387,#REF!, 2,FALSE)</f>
        <v>#REF!</v>
      </c>
      <c r="BP5387" s="52" t="s">
        <v>1879</v>
      </c>
      <c r="BQ5387" s="52" t="s">
        <v>621</v>
      </c>
      <c r="BR5387" s="52" t="s">
        <v>7386</v>
      </c>
      <c r="BX5387" s="52" t="s">
        <v>1879</v>
      </c>
      <c r="BY5387" s="52" t="s">
        <v>621</v>
      </c>
      <c r="BZ5387" s="52" t="s">
        <v>7386</v>
      </c>
    </row>
    <row r="5388" spans="54:78" x14ac:dyDescent="0.3">
      <c r="BB5388" s="105" t="e">
        <f>VLOOKUP(C5388,#REF!, 2,FALSE)</f>
        <v>#REF!</v>
      </c>
      <c r="BP5388" s="52" t="s">
        <v>10466</v>
      </c>
      <c r="BQ5388" s="52" t="s">
        <v>619</v>
      </c>
      <c r="BR5388" s="52" t="s">
        <v>3702</v>
      </c>
      <c r="BX5388" s="52" t="s">
        <v>10466</v>
      </c>
      <c r="BY5388" s="52" t="s">
        <v>619</v>
      </c>
      <c r="BZ5388" s="52" t="s">
        <v>3702</v>
      </c>
    </row>
    <row r="5389" spans="54:78" x14ac:dyDescent="0.3">
      <c r="BB5389" s="105" t="e">
        <f>VLOOKUP(C5389,#REF!, 2,FALSE)</f>
        <v>#REF!</v>
      </c>
      <c r="BP5389" s="52" t="s">
        <v>10467</v>
      </c>
      <c r="BQ5389" s="52" t="s">
        <v>811</v>
      </c>
      <c r="BR5389" s="52" t="s">
        <v>9761</v>
      </c>
      <c r="BX5389" s="52" t="s">
        <v>10467</v>
      </c>
      <c r="BY5389" s="52" t="s">
        <v>811</v>
      </c>
      <c r="BZ5389" s="52" t="s">
        <v>9761</v>
      </c>
    </row>
    <row r="5390" spans="54:78" x14ac:dyDescent="0.3">
      <c r="BB5390" s="105" t="e">
        <f>VLOOKUP(C5390,#REF!, 2,FALSE)</f>
        <v>#REF!</v>
      </c>
      <c r="BP5390" s="52" t="s">
        <v>10468</v>
      </c>
      <c r="BQ5390" s="52" t="s">
        <v>860</v>
      </c>
      <c r="BR5390" s="52" t="s">
        <v>10469</v>
      </c>
      <c r="BX5390" s="52" t="s">
        <v>10468</v>
      </c>
      <c r="BY5390" s="52" t="s">
        <v>860</v>
      </c>
      <c r="BZ5390" s="52" t="s">
        <v>10469</v>
      </c>
    </row>
    <row r="5391" spans="54:78" x14ac:dyDescent="0.3">
      <c r="BB5391" s="105" t="e">
        <f>VLOOKUP(C5391,#REF!, 2,FALSE)</f>
        <v>#REF!</v>
      </c>
      <c r="BP5391" s="52" t="s">
        <v>10470</v>
      </c>
      <c r="BQ5391" s="52" t="s">
        <v>743</v>
      </c>
      <c r="BR5391" s="52" t="s">
        <v>965</v>
      </c>
      <c r="BX5391" s="52" t="s">
        <v>10470</v>
      </c>
      <c r="BY5391" s="52" t="s">
        <v>743</v>
      </c>
      <c r="BZ5391" s="52" t="s">
        <v>965</v>
      </c>
    </row>
    <row r="5392" spans="54:78" x14ac:dyDescent="0.3">
      <c r="BB5392" s="105" t="e">
        <f>VLOOKUP(C5392,#REF!, 2,FALSE)</f>
        <v>#REF!</v>
      </c>
      <c r="BP5392" s="52" t="s">
        <v>10471</v>
      </c>
      <c r="BQ5392" s="52" t="s">
        <v>3276</v>
      </c>
      <c r="BR5392" s="52" t="s">
        <v>10469</v>
      </c>
      <c r="BX5392" s="52" t="s">
        <v>10471</v>
      </c>
      <c r="BY5392" s="52" t="s">
        <v>3276</v>
      </c>
      <c r="BZ5392" s="52" t="s">
        <v>10469</v>
      </c>
    </row>
    <row r="5393" spans="54:78" x14ac:dyDescent="0.3">
      <c r="BB5393" s="105" t="e">
        <f>VLOOKUP(C5393,#REF!, 2,FALSE)</f>
        <v>#REF!</v>
      </c>
      <c r="BP5393" s="52" t="s">
        <v>10472</v>
      </c>
      <c r="BQ5393" s="52" t="s">
        <v>786</v>
      </c>
      <c r="BR5393" s="52" t="s">
        <v>9212</v>
      </c>
      <c r="BX5393" s="52" t="s">
        <v>10472</v>
      </c>
      <c r="BY5393" s="52" t="s">
        <v>786</v>
      </c>
      <c r="BZ5393" s="52" t="s">
        <v>9212</v>
      </c>
    </row>
    <row r="5394" spans="54:78" x14ac:dyDescent="0.3">
      <c r="BB5394" s="105" t="e">
        <f>VLOOKUP(C5394,#REF!, 2,FALSE)</f>
        <v>#REF!</v>
      </c>
      <c r="BP5394" s="52" t="s">
        <v>10473</v>
      </c>
      <c r="BQ5394" s="52" t="s">
        <v>811</v>
      </c>
      <c r="BR5394" s="52" t="s">
        <v>2078</v>
      </c>
      <c r="BX5394" s="52" t="s">
        <v>10473</v>
      </c>
      <c r="BY5394" s="52" t="s">
        <v>811</v>
      </c>
      <c r="BZ5394" s="52" t="s">
        <v>2078</v>
      </c>
    </row>
    <row r="5395" spans="54:78" x14ac:dyDescent="0.3">
      <c r="BB5395" s="105" t="e">
        <f>VLOOKUP(C5395,#REF!, 2,FALSE)</f>
        <v>#REF!</v>
      </c>
      <c r="BP5395" s="52" t="s">
        <v>10474</v>
      </c>
      <c r="BQ5395" s="52" t="s">
        <v>3223</v>
      </c>
      <c r="BR5395" s="52" t="s">
        <v>704</v>
      </c>
      <c r="BX5395" s="52" t="s">
        <v>10474</v>
      </c>
      <c r="BY5395" s="52" t="s">
        <v>3223</v>
      </c>
      <c r="BZ5395" s="52" t="s">
        <v>704</v>
      </c>
    </row>
    <row r="5396" spans="54:78" x14ac:dyDescent="0.3">
      <c r="BB5396" s="105" t="e">
        <f>VLOOKUP(C5396,#REF!, 2,FALSE)</f>
        <v>#REF!</v>
      </c>
      <c r="BP5396" s="52" t="s">
        <v>10475</v>
      </c>
      <c r="BQ5396" s="52" t="s">
        <v>931</v>
      </c>
      <c r="BR5396" s="52" t="s">
        <v>819</v>
      </c>
      <c r="BX5396" s="52" t="s">
        <v>10475</v>
      </c>
      <c r="BY5396" s="52" t="s">
        <v>931</v>
      </c>
      <c r="BZ5396" s="52" t="s">
        <v>819</v>
      </c>
    </row>
    <row r="5397" spans="54:78" x14ac:dyDescent="0.3">
      <c r="BB5397" s="105" t="e">
        <f>VLOOKUP(C5397,#REF!, 2,FALSE)</f>
        <v>#REF!</v>
      </c>
      <c r="BP5397" s="52" t="s">
        <v>10476</v>
      </c>
      <c r="BQ5397" s="52" t="s">
        <v>618</v>
      </c>
      <c r="BR5397" s="52" t="s">
        <v>7212</v>
      </c>
      <c r="BX5397" s="52" t="s">
        <v>10476</v>
      </c>
      <c r="BY5397" s="52" t="s">
        <v>618</v>
      </c>
      <c r="BZ5397" s="52" t="s">
        <v>7212</v>
      </c>
    </row>
    <row r="5398" spans="54:78" x14ac:dyDescent="0.3">
      <c r="BB5398" s="105" t="e">
        <f>VLOOKUP(C5398,#REF!, 2,FALSE)</f>
        <v>#REF!</v>
      </c>
      <c r="BP5398" s="52" t="s">
        <v>10477</v>
      </c>
      <c r="BQ5398" s="52" t="s">
        <v>788</v>
      </c>
      <c r="BR5398" s="52" t="s">
        <v>2269</v>
      </c>
      <c r="BX5398" s="52" t="s">
        <v>10477</v>
      </c>
      <c r="BY5398" s="52" t="s">
        <v>788</v>
      </c>
      <c r="BZ5398" s="52" t="s">
        <v>2269</v>
      </c>
    </row>
    <row r="5399" spans="54:78" x14ac:dyDescent="0.3">
      <c r="BB5399" s="105" t="e">
        <f>VLOOKUP(C5399,#REF!, 2,FALSE)</f>
        <v>#REF!</v>
      </c>
      <c r="BP5399" s="52" t="s">
        <v>10478</v>
      </c>
      <c r="BQ5399" s="52" t="s">
        <v>673</v>
      </c>
      <c r="BR5399" s="52" t="s">
        <v>10479</v>
      </c>
      <c r="BX5399" s="52" t="s">
        <v>10478</v>
      </c>
      <c r="BY5399" s="52" t="s">
        <v>673</v>
      </c>
      <c r="BZ5399" s="52" t="s">
        <v>10479</v>
      </c>
    </row>
    <row r="5400" spans="54:78" x14ac:dyDescent="0.3">
      <c r="BB5400" s="105" t="e">
        <f>VLOOKUP(C5400,#REF!, 2,FALSE)</f>
        <v>#REF!</v>
      </c>
      <c r="BP5400" s="52" t="s">
        <v>10480</v>
      </c>
      <c r="BQ5400" s="52" t="s">
        <v>1147</v>
      </c>
      <c r="BR5400" s="52" t="s">
        <v>2993</v>
      </c>
      <c r="BX5400" s="52" t="s">
        <v>10480</v>
      </c>
      <c r="BY5400" s="52" t="s">
        <v>1147</v>
      </c>
      <c r="BZ5400" s="52" t="s">
        <v>2993</v>
      </c>
    </row>
    <row r="5401" spans="54:78" x14ac:dyDescent="0.3">
      <c r="BB5401" s="105" t="e">
        <f>VLOOKUP(C5401,#REF!, 2,FALSE)</f>
        <v>#REF!</v>
      </c>
      <c r="BP5401" s="52" t="s">
        <v>1880</v>
      </c>
      <c r="BQ5401" s="52" t="s">
        <v>3223</v>
      </c>
      <c r="BR5401" s="52" t="s">
        <v>5670</v>
      </c>
      <c r="BX5401" s="52" t="s">
        <v>1880</v>
      </c>
      <c r="BY5401" s="52" t="s">
        <v>3223</v>
      </c>
      <c r="BZ5401" s="52" t="s">
        <v>5670</v>
      </c>
    </row>
    <row r="5402" spans="54:78" x14ac:dyDescent="0.3">
      <c r="BB5402" s="105" t="e">
        <f>VLOOKUP(C5402,#REF!, 2,FALSE)</f>
        <v>#REF!</v>
      </c>
      <c r="BP5402" s="52" t="s">
        <v>10481</v>
      </c>
      <c r="BQ5402" s="52" t="s">
        <v>738</v>
      </c>
      <c r="BR5402" s="52" t="s">
        <v>10482</v>
      </c>
      <c r="BX5402" s="52" t="s">
        <v>10481</v>
      </c>
      <c r="BY5402" s="52" t="s">
        <v>738</v>
      </c>
      <c r="BZ5402" s="52" t="s">
        <v>10482</v>
      </c>
    </row>
    <row r="5403" spans="54:78" x14ac:dyDescent="0.3">
      <c r="BB5403" s="105" t="e">
        <f>VLOOKUP(C5403,#REF!, 2,FALSE)</f>
        <v>#REF!</v>
      </c>
      <c r="BP5403" s="52" t="s">
        <v>10483</v>
      </c>
      <c r="BQ5403" s="52" t="s">
        <v>791</v>
      </c>
      <c r="BR5403" s="52" t="s">
        <v>10484</v>
      </c>
      <c r="BX5403" s="52" t="s">
        <v>10483</v>
      </c>
      <c r="BY5403" s="52" t="s">
        <v>791</v>
      </c>
      <c r="BZ5403" s="52" t="s">
        <v>10484</v>
      </c>
    </row>
    <row r="5404" spans="54:78" x14ac:dyDescent="0.3">
      <c r="BB5404" s="105" t="e">
        <f>VLOOKUP(C5404,#REF!, 2,FALSE)</f>
        <v>#REF!</v>
      </c>
      <c r="BP5404" s="52" t="s">
        <v>10485</v>
      </c>
      <c r="BQ5404" s="52" t="s">
        <v>3276</v>
      </c>
      <c r="BR5404" s="52" t="s">
        <v>2993</v>
      </c>
      <c r="BX5404" s="52" t="s">
        <v>10485</v>
      </c>
      <c r="BY5404" s="52" t="s">
        <v>3276</v>
      </c>
      <c r="BZ5404" s="52" t="s">
        <v>2993</v>
      </c>
    </row>
    <row r="5405" spans="54:78" x14ac:dyDescent="0.3">
      <c r="BB5405" s="105" t="e">
        <f>VLOOKUP(C5405,#REF!, 2,FALSE)</f>
        <v>#REF!</v>
      </c>
      <c r="BP5405" s="52" t="s">
        <v>10487</v>
      </c>
      <c r="BQ5405" s="52" t="s">
        <v>3059</v>
      </c>
      <c r="BR5405" s="52" t="s">
        <v>10488</v>
      </c>
      <c r="BX5405" s="52" t="s">
        <v>10487</v>
      </c>
      <c r="BY5405" s="52" t="s">
        <v>3059</v>
      </c>
      <c r="BZ5405" s="52" t="s">
        <v>10488</v>
      </c>
    </row>
    <row r="5406" spans="54:78" x14ac:dyDescent="0.3">
      <c r="BB5406" s="105" t="e">
        <f>VLOOKUP(C5406,#REF!, 2,FALSE)</f>
        <v>#REF!</v>
      </c>
      <c r="BP5406" s="52" t="s">
        <v>10489</v>
      </c>
      <c r="BQ5406" s="52" t="s">
        <v>2988</v>
      </c>
      <c r="BR5406" s="52" t="s">
        <v>4739</v>
      </c>
      <c r="BX5406" s="52" t="s">
        <v>10489</v>
      </c>
      <c r="BY5406" s="52" t="s">
        <v>2988</v>
      </c>
      <c r="BZ5406" s="52" t="s">
        <v>4739</v>
      </c>
    </row>
    <row r="5407" spans="54:78" x14ac:dyDescent="0.3">
      <c r="BB5407" s="105" t="e">
        <f>VLOOKUP(C5407,#REF!, 2,FALSE)</f>
        <v>#REF!</v>
      </c>
      <c r="BP5407" s="52" t="s">
        <v>10490</v>
      </c>
      <c r="BQ5407" s="52" t="s">
        <v>619</v>
      </c>
      <c r="BR5407" s="52" t="s">
        <v>8828</v>
      </c>
      <c r="BX5407" s="52" t="s">
        <v>10490</v>
      </c>
      <c r="BY5407" s="52" t="s">
        <v>619</v>
      </c>
      <c r="BZ5407" s="52" t="s">
        <v>8828</v>
      </c>
    </row>
    <row r="5408" spans="54:78" x14ac:dyDescent="0.3">
      <c r="BB5408" s="105" t="e">
        <f>VLOOKUP(C5408,#REF!, 2,FALSE)</f>
        <v>#REF!</v>
      </c>
      <c r="BP5408" s="52" t="s">
        <v>10491</v>
      </c>
      <c r="BQ5408" s="52" t="s">
        <v>619</v>
      </c>
      <c r="BR5408" s="52" t="s">
        <v>2993</v>
      </c>
      <c r="BX5408" s="52" t="s">
        <v>10491</v>
      </c>
      <c r="BY5408" s="52" t="s">
        <v>619</v>
      </c>
      <c r="BZ5408" s="52" t="s">
        <v>2993</v>
      </c>
    </row>
    <row r="5409" spans="54:78" x14ac:dyDescent="0.3">
      <c r="BB5409" s="105" t="e">
        <f>VLOOKUP(C5409,#REF!, 2,FALSE)</f>
        <v>#REF!</v>
      </c>
      <c r="BP5409" s="52" t="s">
        <v>10492</v>
      </c>
      <c r="BQ5409" s="52" t="s">
        <v>663</v>
      </c>
      <c r="BR5409" s="52" t="s">
        <v>4372</v>
      </c>
      <c r="BX5409" s="52" t="s">
        <v>10492</v>
      </c>
      <c r="BY5409" s="52" t="s">
        <v>663</v>
      </c>
      <c r="BZ5409" s="52" t="s">
        <v>4372</v>
      </c>
    </row>
    <row r="5410" spans="54:78" x14ac:dyDescent="0.3">
      <c r="BB5410" s="105" t="e">
        <f>VLOOKUP(C5410,#REF!, 2,FALSE)</f>
        <v>#REF!</v>
      </c>
      <c r="BP5410" s="52" t="s">
        <v>10493</v>
      </c>
      <c r="BQ5410" s="52" t="s">
        <v>3059</v>
      </c>
      <c r="BR5410" s="52" t="s">
        <v>10494</v>
      </c>
      <c r="BX5410" s="52" t="s">
        <v>10493</v>
      </c>
      <c r="BY5410" s="52" t="s">
        <v>3059</v>
      </c>
      <c r="BZ5410" s="52" t="s">
        <v>10494</v>
      </c>
    </row>
    <row r="5411" spans="54:78" x14ac:dyDescent="0.3">
      <c r="BB5411" s="105" t="e">
        <f>VLOOKUP(C5411,#REF!, 2,FALSE)</f>
        <v>#REF!</v>
      </c>
      <c r="BP5411" s="52" t="s">
        <v>10495</v>
      </c>
      <c r="BQ5411" s="52" t="s">
        <v>936</v>
      </c>
      <c r="BR5411" s="52" t="s">
        <v>704</v>
      </c>
      <c r="BX5411" s="52" t="s">
        <v>10495</v>
      </c>
      <c r="BY5411" s="52" t="s">
        <v>936</v>
      </c>
      <c r="BZ5411" s="52" t="s">
        <v>704</v>
      </c>
    </row>
    <row r="5412" spans="54:78" x14ac:dyDescent="0.3">
      <c r="BB5412" s="105" t="e">
        <f>VLOOKUP(C5412,#REF!, 2,FALSE)</f>
        <v>#REF!</v>
      </c>
      <c r="BP5412" s="52" t="s">
        <v>10496</v>
      </c>
      <c r="BQ5412" s="52" t="s">
        <v>2988</v>
      </c>
      <c r="BR5412" s="52" t="s">
        <v>2993</v>
      </c>
      <c r="BX5412" s="52" t="s">
        <v>10496</v>
      </c>
      <c r="BY5412" s="52" t="s">
        <v>2988</v>
      </c>
      <c r="BZ5412" s="52" t="s">
        <v>2993</v>
      </c>
    </row>
    <row r="5413" spans="54:78" x14ac:dyDescent="0.3">
      <c r="BB5413" s="105" t="e">
        <f>VLOOKUP(C5413,#REF!, 2,FALSE)</f>
        <v>#REF!</v>
      </c>
      <c r="BP5413" s="52" t="s">
        <v>10497</v>
      </c>
      <c r="BQ5413" s="52" t="s">
        <v>2988</v>
      </c>
      <c r="BR5413" s="52" t="s">
        <v>2993</v>
      </c>
      <c r="BX5413" s="52" t="s">
        <v>10497</v>
      </c>
      <c r="BY5413" s="52" t="s">
        <v>2988</v>
      </c>
      <c r="BZ5413" s="52" t="s">
        <v>2993</v>
      </c>
    </row>
    <row r="5414" spans="54:78" x14ac:dyDescent="0.3">
      <c r="BB5414" s="105" t="e">
        <f>VLOOKUP(C5414,#REF!, 2,FALSE)</f>
        <v>#REF!</v>
      </c>
      <c r="BP5414" s="52" t="s">
        <v>10498</v>
      </c>
      <c r="BQ5414" s="52" t="s">
        <v>3016</v>
      </c>
      <c r="BR5414" s="52" t="s">
        <v>2800</v>
      </c>
      <c r="BX5414" s="52" t="s">
        <v>10498</v>
      </c>
      <c r="BY5414" s="52" t="s">
        <v>3016</v>
      </c>
      <c r="BZ5414" s="52" t="s">
        <v>2800</v>
      </c>
    </row>
    <row r="5415" spans="54:78" x14ac:dyDescent="0.3">
      <c r="BB5415" s="105" t="e">
        <f>VLOOKUP(C5415,#REF!, 2,FALSE)</f>
        <v>#REF!</v>
      </c>
      <c r="BP5415" s="52" t="s">
        <v>1881</v>
      </c>
      <c r="BQ5415" s="52" t="s">
        <v>3019</v>
      </c>
      <c r="BR5415" s="52" t="s">
        <v>8441</v>
      </c>
      <c r="BX5415" s="52" t="s">
        <v>1881</v>
      </c>
      <c r="BY5415" s="52" t="s">
        <v>3019</v>
      </c>
      <c r="BZ5415" s="52" t="s">
        <v>8441</v>
      </c>
    </row>
    <row r="5416" spans="54:78" x14ac:dyDescent="0.3">
      <c r="BB5416" s="105" t="e">
        <f>VLOOKUP(C5416,#REF!, 2,FALSE)</f>
        <v>#REF!</v>
      </c>
      <c r="BP5416" s="52" t="s">
        <v>363</v>
      </c>
      <c r="BQ5416" s="52" t="s">
        <v>849</v>
      </c>
      <c r="BR5416" s="52" t="s">
        <v>2993</v>
      </c>
      <c r="BX5416" s="52" t="s">
        <v>363</v>
      </c>
      <c r="BY5416" s="52" t="s">
        <v>849</v>
      </c>
      <c r="BZ5416" s="52" t="s">
        <v>2993</v>
      </c>
    </row>
    <row r="5417" spans="54:78" x14ac:dyDescent="0.3">
      <c r="BB5417" s="105" t="e">
        <f>VLOOKUP(C5417,#REF!, 2,FALSE)</f>
        <v>#REF!</v>
      </c>
      <c r="BP5417" s="52" t="s">
        <v>10499</v>
      </c>
      <c r="BQ5417" s="52" t="s">
        <v>811</v>
      </c>
      <c r="BR5417" s="52" t="s">
        <v>10147</v>
      </c>
      <c r="BX5417" s="52" t="s">
        <v>10499</v>
      </c>
      <c r="BY5417" s="52" t="s">
        <v>811</v>
      </c>
      <c r="BZ5417" s="52" t="s">
        <v>10147</v>
      </c>
    </row>
    <row r="5418" spans="54:78" x14ac:dyDescent="0.3">
      <c r="BB5418" s="105" t="e">
        <f>VLOOKUP(C5418,#REF!, 2,FALSE)</f>
        <v>#REF!</v>
      </c>
      <c r="BP5418" s="52" t="s">
        <v>10500</v>
      </c>
      <c r="BQ5418" s="52" t="s">
        <v>811</v>
      </c>
      <c r="BR5418" s="52" t="s">
        <v>9486</v>
      </c>
      <c r="BX5418" s="52" t="s">
        <v>10500</v>
      </c>
      <c r="BY5418" s="52" t="s">
        <v>811</v>
      </c>
      <c r="BZ5418" s="52" t="s">
        <v>9486</v>
      </c>
    </row>
    <row r="5419" spans="54:78" x14ac:dyDescent="0.3">
      <c r="BB5419" s="105" t="e">
        <f>VLOOKUP(C5419,#REF!, 2,FALSE)</f>
        <v>#REF!</v>
      </c>
      <c r="BP5419" s="52" t="s">
        <v>10501</v>
      </c>
      <c r="BQ5419" s="52" t="s">
        <v>3276</v>
      </c>
      <c r="BR5419" s="52" t="s">
        <v>2993</v>
      </c>
      <c r="BX5419" s="52" t="s">
        <v>10501</v>
      </c>
      <c r="BY5419" s="52" t="s">
        <v>3276</v>
      </c>
      <c r="BZ5419" s="52" t="s">
        <v>2993</v>
      </c>
    </row>
    <row r="5420" spans="54:78" x14ac:dyDescent="0.3">
      <c r="BB5420" s="105" t="e">
        <f>VLOOKUP(C5420,#REF!, 2,FALSE)</f>
        <v>#REF!</v>
      </c>
      <c r="BP5420" s="52" t="s">
        <v>10502</v>
      </c>
      <c r="BQ5420" s="52" t="s">
        <v>3276</v>
      </c>
      <c r="BR5420" s="52" t="s">
        <v>715</v>
      </c>
      <c r="BX5420" s="52" t="s">
        <v>10502</v>
      </c>
      <c r="BY5420" s="52" t="s">
        <v>3276</v>
      </c>
      <c r="BZ5420" s="52" t="s">
        <v>715</v>
      </c>
    </row>
    <row r="5421" spans="54:78" x14ac:dyDescent="0.3">
      <c r="BB5421" s="105" t="e">
        <f>VLOOKUP(C5421,#REF!, 2,FALSE)</f>
        <v>#REF!</v>
      </c>
      <c r="BP5421" s="52" t="s">
        <v>10503</v>
      </c>
      <c r="BQ5421" s="52" t="s">
        <v>3019</v>
      </c>
      <c r="BR5421" s="52" t="s">
        <v>10363</v>
      </c>
      <c r="BX5421" s="52" t="s">
        <v>10503</v>
      </c>
      <c r="BY5421" s="52" t="s">
        <v>3019</v>
      </c>
      <c r="BZ5421" s="52" t="s">
        <v>10363</v>
      </c>
    </row>
    <row r="5422" spans="54:78" x14ac:dyDescent="0.3">
      <c r="BB5422" s="105" t="e">
        <f>VLOOKUP(C5422,#REF!, 2,FALSE)</f>
        <v>#REF!</v>
      </c>
      <c r="BP5422" s="52" t="s">
        <v>10504</v>
      </c>
      <c r="BQ5422" s="52" t="s">
        <v>3016</v>
      </c>
      <c r="BR5422" s="52" t="s">
        <v>10505</v>
      </c>
      <c r="BX5422" s="52" t="s">
        <v>10504</v>
      </c>
      <c r="BY5422" s="52" t="s">
        <v>3016</v>
      </c>
      <c r="BZ5422" s="52" t="s">
        <v>10505</v>
      </c>
    </row>
    <row r="5423" spans="54:78" x14ac:dyDescent="0.3">
      <c r="BB5423" s="105" t="e">
        <f>VLOOKUP(C5423,#REF!, 2,FALSE)</f>
        <v>#REF!</v>
      </c>
      <c r="BP5423" s="52" t="s">
        <v>10506</v>
      </c>
      <c r="BQ5423" s="52" t="s">
        <v>3016</v>
      </c>
      <c r="BR5423" s="52" t="s">
        <v>2993</v>
      </c>
      <c r="BX5423" s="52" t="s">
        <v>10506</v>
      </c>
      <c r="BY5423" s="52" t="s">
        <v>3016</v>
      </c>
      <c r="BZ5423" s="52" t="s">
        <v>2993</v>
      </c>
    </row>
    <row r="5424" spans="54:78" x14ac:dyDescent="0.3">
      <c r="BB5424" s="105" t="e">
        <f>VLOOKUP(C5424,#REF!, 2,FALSE)</f>
        <v>#REF!</v>
      </c>
      <c r="BP5424" s="52" t="s">
        <v>10507</v>
      </c>
      <c r="BQ5424" s="52" t="s">
        <v>811</v>
      </c>
      <c r="BR5424" s="52" t="s">
        <v>10508</v>
      </c>
      <c r="BX5424" s="52" t="s">
        <v>10507</v>
      </c>
      <c r="BY5424" s="52" t="s">
        <v>811</v>
      </c>
      <c r="BZ5424" s="52" t="s">
        <v>10508</v>
      </c>
    </row>
    <row r="5425" spans="54:78" x14ac:dyDescent="0.3">
      <c r="BB5425" s="105" t="e">
        <f>VLOOKUP(C5425,#REF!, 2,FALSE)</f>
        <v>#REF!</v>
      </c>
      <c r="BP5425" s="52" t="s">
        <v>10509</v>
      </c>
      <c r="BQ5425" s="52" t="s">
        <v>2993</v>
      </c>
      <c r="BR5425" s="52" t="s">
        <v>2836</v>
      </c>
      <c r="BX5425" s="52" t="s">
        <v>10509</v>
      </c>
      <c r="BY5425" s="52" t="s">
        <v>2993</v>
      </c>
      <c r="BZ5425" s="52" t="s">
        <v>2836</v>
      </c>
    </row>
    <row r="5426" spans="54:78" x14ac:dyDescent="0.3">
      <c r="BB5426" s="105" t="e">
        <f>VLOOKUP(C5426,#REF!, 2,FALSE)</f>
        <v>#REF!</v>
      </c>
      <c r="BP5426" s="52" t="s">
        <v>10510</v>
      </c>
      <c r="BQ5426" s="52" t="s">
        <v>2993</v>
      </c>
      <c r="BR5426" s="52" t="s">
        <v>10511</v>
      </c>
      <c r="BX5426" s="52" t="s">
        <v>10510</v>
      </c>
      <c r="BY5426" s="52" t="s">
        <v>2993</v>
      </c>
      <c r="BZ5426" s="52" t="s">
        <v>10511</v>
      </c>
    </row>
    <row r="5427" spans="54:78" x14ac:dyDescent="0.3">
      <c r="BB5427" s="105" t="e">
        <f>VLOOKUP(C5427,#REF!, 2,FALSE)</f>
        <v>#REF!</v>
      </c>
      <c r="BP5427" s="52" t="s">
        <v>10512</v>
      </c>
      <c r="BQ5427" s="52" t="s">
        <v>2993</v>
      </c>
      <c r="BR5427" s="52" t="s">
        <v>10513</v>
      </c>
      <c r="BX5427" s="52" t="s">
        <v>10512</v>
      </c>
      <c r="BY5427" s="52" t="s">
        <v>2993</v>
      </c>
      <c r="BZ5427" s="52" t="s">
        <v>10513</v>
      </c>
    </row>
    <row r="5428" spans="54:78" x14ac:dyDescent="0.3">
      <c r="BB5428" s="105" t="e">
        <f>VLOOKUP(C5428,#REF!, 2,FALSE)</f>
        <v>#REF!</v>
      </c>
      <c r="BP5428" s="52" t="s">
        <v>10514</v>
      </c>
      <c r="BQ5428" s="52" t="s">
        <v>2993</v>
      </c>
      <c r="BR5428" s="52" t="s">
        <v>10515</v>
      </c>
      <c r="BX5428" s="52" t="s">
        <v>10514</v>
      </c>
      <c r="BY5428" s="52" t="s">
        <v>2993</v>
      </c>
      <c r="BZ5428" s="52" t="s">
        <v>10515</v>
      </c>
    </row>
    <row r="5429" spans="54:78" x14ac:dyDescent="0.3">
      <c r="BB5429" s="105" t="e">
        <f>VLOOKUP(C5429,#REF!, 2,FALSE)</f>
        <v>#REF!</v>
      </c>
      <c r="BP5429" s="52" t="s">
        <v>10516</v>
      </c>
      <c r="BQ5429" s="52" t="s">
        <v>2993</v>
      </c>
      <c r="BR5429" s="52" t="s">
        <v>8987</v>
      </c>
      <c r="BX5429" s="52" t="s">
        <v>10516</v>
      </c>
      <c r="BY5429" s="52" t="s">
        <v>2993</v>
      </c>
      <c r="BZ5429" s="52" t="s">
        <v>8987</v>
      </c>
    </row>
    <row r="5430" spans="54:78" x14ac:dyDescent="0.3">
      <c r="BB5430" s="105" t="e">
        <f>VLOOKUP(C5430,#REF!, 2,FALSE)</f>
        <v>#REF!</v>
      </c>
      <c r="BP5430" s="52" t="s">
        <v>10517</v>
      </c>
      <c r="BQ5430" s="52" t="s">
        <v>2993</v>
      </c>
      <c r="BR5430" s="52" t="s">
        <v>2836</v>
      </c>
      <c r="BX5430" s="52" t="s">
        <v>10517</v>
      </c>
      <c r="BY5430" s="52" t="s">
        <v>2993</v>
      </c>
      <c r="BZ5430" s="52" t="s">
        <v>2836</v>
      </c>
    </row>
    <row r="5431" spans="54:78" x14ac:dyDescent="0.3">
      <c r="BB5431" s="105" t="e">
        <f>VLOOKUP(C5431,#REF!, 2,FALSE)</f>
        <v>#REF!</v>
      </c>
      <c r="BP5431" s="52" t="s">
        <v>10518</v>
      </c>
      <c r="BQ5431" s="52" t="s">
        <v>2993</v>
      </c>
      <c r="BR5431" s="52" t="s">
        <v>7432</v>
      </c>
      <c r="BX5431" s="52" t="s">
        <v>10518</v>
      </c>
      <c r="BY5431" s="52" t="s">
        <v>2993</v>
      </c>
      <c r="BZ5431" s="52" t="s">
        <v>7432</v>
      </c>
    </row>
    <row r="5432" spans="54:78" x14ac:dyDescent="0.3">
      <c r="BB5432" s="105" t="e">
        <f>VLOOKUP(C5432,#REF!, 2,FALSE)</f>
        <v>#REF!</v>
      </c>
      <c r="BP5432" s="52" t="s">
        <v>364</v>
      </c>
      <c r="BQ5432" s="52" t="s">
        <v>2993</v>
      </c>
      <c r="BR5432" s="52" t="s">
        <v>1607</v>
      </c>
      <c r="BX5432" s="52" t="s">
        <v>364</v>
      </c>
      <c r="BY5432" s="52" t="s">
        <v>2993</v>
      </c>
      <c r="BZ5432" s="52" t="s">
        <v>1607</v>
      </c>
    </row>
    <row r="5433" spans="54:78" x14ac:dyDescent="0.3">
      <c r="BB5433" s="105" t="e">
        <f>VLOOKUP(C5433,#REF!, 2,FALSE)</f>
        <v>#REF!</v>
      </c>
      <c r="BP5433" s="52" t="s">
        <v>10519</v>
      </c>
      <c r="BQ5433" s="52" t="s">
        <v>1350</v>
      </c>
      <c r="BR5433" s="52" t="s">
        <v>10520</v>
      </c>
      <c r="BX5433" s="52" t="s">
        <v>10519</v>
      </c>
      <c r="BY5433" s="52" t="s">
        <v>1350</v>
      </c>
      <c r="BZ5433" s="52" t="s">
        <v>10520</v>
      </c>
    </row>
    <row r="5434" spans="54:78" x14ac:dyDescent="0.3">
      <c r="BB5434" s="105" t="e">
        <f>VLOOKUP(C5434,#REF!, 2,FALSE)</f>
        <v>#REF!</v>
      </c>
      <c r="BP5434" s="52" t="s">
        <v>10521</v>
      </c>
      <c r="BQ5434" s="52" t="s">
        <v>791</v>
      </c>
      <c r="BR5434" s="52" t="s">
        <v>4083</v>
      </c>
      <c r="BX5434" s="52" t="s">
        <v>10521</v>
      </c>
      <c r="BY5434" s="52" t="s">
        <v>791</v>
      </c>
      <c r="BZ5434" s="52" t="s">
        <v>4083</v>
      </c>
    </row>
    <row r="5435" spans="54:78" x14ac:dyDescent="0.3">
      <c r="BB5435" s="105" t="e">
        <f>VLOOKUP(C5435,#REF!, 2,FALSE)</f>
        <v>#REF!</v>
      </c>
      <c r="BP5435" s="52" t="s">
        <v>10522</v>
      </c>
      <c r="BQ5435" s="52" t="s">
        <v>710</v>
      </c>
      <c r="BR5435" s="52" t="s">
        <v>6024</v>
      </c>
      <c r="BX5435" s="52" t="s">
        <v>10522</v>
      </c>
      <c r="BY5435" s="52" t="s">
        <v>710</v>
      </c>
      <c r="BZ5435" s="52" t="s">
        <v>6024</v>
      </c>
    </row>
    <row r="5436" spans="54:78" x14ac:dyDescent="0.3">
      <c r="BB5436" s="105" t="e">
        <f>VLOOKUP(C5436,#REF!, 2,FALSE)</f>
        <v>#REF!</v>
      </c>
      <c r="BP5436" s="52" t="s">
        <v>10523</v>
      </c>
      <c r="BQ5436" s="52" t="s">
        <v>633</v>
      </c>
      <c r="BR5436" s="52" t="s">
        <v>10524</v>
      </c>
      <c r="BX5436" s="52" t="s">
        <v>10523</v>
      </c>
      <c r="BY5436" s="52" t="s">
        <v>633</v>
      </c>
      <c r="BZ5436" s="52" t="s">
        <v>10524</v>
      </c>
    </row>
    <row r="5437" spans="54:78" x14ac:dyDescent="0.3">
      <c r="BB5437" s="105" t="e">
        <f>VLOOKUP(C5437,#REF!, 2,FALSE)</f>
        <v>#REF!</v>
      </c>
      <c r="BP5437" s="52" t="s">
        <v>10525</v>
      </c>
      <c r="BQ5437" s="52" t="s">
        <v>1147</v>
      </c>
      <c r="BR5437" s="52" t="s">
        <v>10526</v>
      </c>
      <c r="BX5437" s="52" t="s">
        <v>10525</v>
      </c>
      <c r="BY5437" s="52" t="s">
        <v>1147</v>
      </c>
      <c r="BZ5437" s="52" t="s">
        <v>10526</v>
      </c>
    </row>
    <row r="5438" spans="54:78" x14ac:dyDescent="0.3">
      <c r="BB5438" s="105" t="e">
        <f>VLOOKUP(C5438,#REF!, 2,FALSE)</f>
        <v>#REF!</v>
      </c>
      <c r="BP5438" s="52" t="s">
        <v>10527</v>
      </c>
      <c r="BQ5438" s="52" t="s">
        <v>936</v>
      </c>
      <c r="BR5438" s="52" t="s">
        <v>10528</v>
      </c>
      <c r="BX5438" s="52" t="s">
        <v>10527</v>
      </c>
      <c r="BY5438" s="52" t="s">
        <v>936</v>
      </c>
      <c r="BZ5438" s="52" t="s">
        <v>10528</v>
      </c>
    </row>
    <row r="5439" spans="54:78" x14ac:dyDescent="0.3">
      <c r="BB5439" s="105" t="e">
        <f>VLOOKUP(C5439,#REF!, 2,FALSE)</f>
        <v>#REF!</v>
      </c>
      <c r="BP5439" s="52" t="s">
        <v>10529</v>
      </c>
      <c r="BQ5439" s="52" t="s">
        <v>1350</v>
      </c>
      <c r="BR5439" s="52" t="s">
        <v>5205</v>
      </c>
      <c r="BX5439" s="52" t="s">
        <v>10529</v>
      </c>
      <c r="BY5439" s="52" t="s">
        <v>1350</v>
      </c>
      <c r="BZ5439" s="52" t="s">
        <v>5205</v>
      </c>
    </row>
    <row r="5440" spans="54:78" x14ac:dyDescent="0.3">
      <c r="BB5440" s="105" t="e">
        <f>VLOOKUP(C5440,#REF!, 2,FALSE)</f>
        <v>#REF!</v>
      </c>
      <c r="BP5440" s="52" t="s">
        <v>1882</v>
      </c>
      <c r="BQ5440" s="52" t="s">
        <v>3223</v>
      </c>
      <c r="BR5440" s="52" t="s">
        <v>10530</v>
      </c>
      <c r="BX5440" s="52" t="s">
        <v>1882</v>
      </c>
      <c r="BY5440" s="52" t="s">
        <v>3223</v>
      </c>
      <c r="BZ5440" s="52" t="s">
        <v>10530</v>
      </c>
    </row>
    <row r="5441" spans="54:78" x14ac:dyDescent="0.3">
      <c r="BB5441" s="105" t="e">
        <f>VLOOKUP(C5441,#REF!, 2,FALSE)</f>
        <v>#REF!</v>
      </c>
      <c r="BP5441" s="52" t="s">
        <v>10531</v>
      </c>
      <c r="BQ5441" s="52" t="s">
        <v>2988</v>
      </c>
      <c r="BR5441" s="52" t="s">
        <v>4047</v>
      </c>
      <c r="BX5441" s="52" t="s">
        <v>10531</v>
      </c>
      <c r="BY5441" s="52" t="s">
        <v>2988</v>
      </c>
      <c r="BZ5441" s="52" t="s">
        <v>4047</v>
      </c>
    </row>
    <row r="5442" spans="54:78" x14ac:dyDescent="0.3">
      <c r="BB5442" s="105" t="e">
        <f>VLOOKUP(C5442,#REF!, 2,FALSE)</f>
        <v>#REF!</v>
      </c>
      <c r="BP5442" s="52" t="s">
        <v>10532</v>
      </c>
      <c r="BQ5442" s="52" t="s">
        <v>2988</v>
      </c>
      <c r="BR5442" s="52" t="s">
        <v>1004</v>
      </c>
      <c r="BX5442" s="52" t="s">
        <v>10532</v>
      </c>
      <c r="BY5442" s="52" t="s">
        <v>2988</v>
      </c>
      <c r="BZ5442" s="52" t="s">
        <v>1004</v>
      </c>
    </row>
    <row r="5443" spans="54:78" x14ac:dyDescent="0.3">
      <c r="BB5443" s="105" t="e">
        <f>VLOOKUP(C5443,#REF!, 2,FALSE)</f>
        <v>#REF!</v>
      </c>
      <c r="BP5443" s="52" t="s">
        <v>1883</v>
      </c>
      <c r="BQ5443" s="52" t="s">
        <v>3223</v>
      </c>
      <c r="BR5443" s="52" t="s">
        <v>4867</v>
      </c>
      <c r="BX5443" s="52" t="s">
        <v>1883</v>
      </c>
      <c r="BY5443" s="52" t="s">
        <v>3223</v>
      </c>
      <c r="BZ5443" s="52" t="s">
        <v>4867</v>
      </c>
    </row>
    <row r="5444" spans="54:78" x14ac:dyDescent="0.3">
      <c r="BB5444" s="105" t="e">
        <f>VLOOKUP(C5444,#REF!, 2,FALSE)</f>
        <v>#REF!</v>
      </c>
      <c r="BP5444" s="52" t="s">
        <v>1884</v>
      </c>
      <c r="BQ5444" s="52" t="s">
        <v>17035</v>
      </c>
      <c r="BR5444" s="52" t="s">
        <v>10533</v>
      </c>
      <c r="BX5444" s="52" t="s">
        <v>1884</v>
      </c>
      <c r="BY5444" s="52" t="s">
        <v>17035</v>
      </c>
      <c r="BZ5444" s="52" t="s">
        <v>10533</v>
      </c>
    </row>
    <row r="5445" spans="54:78" x14ac:dyDescent="0.3">
      <c r="BB5445" s="105" t="e">
        <f>VLOOKUP(C5445,#REF!, 2,FALSE)</f>
        <v>#REF!</v>
      </c>
      <c r="BP5445" s="52" t="s">
        <v>10534</v>
      </c>
      <c r="BQ5445" s="52" t="s">
        <v>3276</v>
      </c>
      <c r="BR5445" s="52" t="s">
        <v>10535</v>
      </c>
      <c r="BX5445" s="52" t="s">
        <v>10534</v>
      </c>
      <c r="BY5445" s="52" t="s">
        <v>3276</v>
      </c>
      <c r="BZ5445" s="52" t="s">
        <v>10535</v>
      </c>
    </row>
    <row r="5446" spans="54:78" x14ac:dyDescent="0.3">
      <c r="BB5446" s="105" t="e">
        <f>VLOOKUP(C5446,#REF!, 2,FALSE)</f>
        <v>#REF!</v>
      </c>
      <c r="BP5446" s="52" t="s">
        <v>1885</v>
      </c>
      <c r="BQ5446" s="52" t="s">
        <v>3276</v>
      </c>
      <c r="BR5446" s="52" t="s">
        <v>10536</v>
      </c>
      <c r="BX5446" s="52" t="s">
        <v>1885</v>
      </c>
      <c r="BY5446" s="52" t="s">
        <v>3276</v>
      </c>
      <c r="BZ5446" s="52" t="s">
        <v>10536</v>
      </c>
    </row>
    <row r="5447" spans="54:78" x14ac:dyDescent="0.3">
      <c r="BB5447" s="105" t="e">
        <f>VLOOKUP(C5447,#REF!, 2,FALSE)</f>
        <v>#REF!</v>
      </c>
      <c r="BP5447" s="52" t="s">
        <v>10537</v>
      </c>
      <c r="BQ5447" s="52" t="s">
        <v>1350</v>
      </c>
      <c r="BR5447" s="52" t="s">
        <v>6995</v>
      </c>
      <c r="BX5447" s="52" t="s">
        <v>10537</v>
      </c>
      <c r="BY5447" s="52" t="s">
        <v>1350</v>
      </c>
      <c r="BZ5447" s="52" t="s">
        <v>6995</v>
      </c>
    </row>
    <row r="5448" spans="54:78" x14ac:dyDescent="0.3">
      <c r="BB5448" s="105" t="e">
        <f>VLOOKUP(C5448,#REF!, 2,FALSE)</f>
        <v>#REF!</v>
      </c>
      <c r="BP5448" s="52" t="s">
        <v>10538</v>
      </c>
      <c r="BQ5448" s="52" t="s">
        <v>1147</v>
      </c>
      <c r="BR5448" s="52" t="s">
        <v>10539</v>
      </c>
      <c r="BX5448" s="52" t="s">
        <v>10538</v>
      </c>
      <c r="BY5448" s="52" t="s">
        <v>1147</v>
      </c>
      <c r="BZ5448" s="52" t="s">
        <v>10539</v>
      </c>
    </row>
    <row r="5449" spans="54:78" x14ac:dyDescent="0.3">
      <c r="BB5449" s="105" t="e">
        <f>VLOOKUP(C5449,#REF!, 2,FALSE)</f>
        <v>#REF!</v>
      </c>
      <c r="BP5449" s="52" t="s">
        <v>10540</v>
      </c>
      <c r="BQ5449" s="52" t="s">
        <v>811</v>
      </c>
      <c r="BR5449" s="52" t="s">
        <v>9317</v>
      </c>
      <c r="BX5449" s="52" t="s">
        <v>10540</v>
      </c>
      <c r="BY5449" s="52" t="s">
        <v>811</v>
      </c>
      <c r="BZ5449" s="52" t="s">
        <v>9317</v>
      </c>
    </row>
    <row r="5450" spans="54:78" x14ac:dyDescent="0.3">
      <c r="BB5450" s="105" t="e">
        <f>VLOOKUP(C5450,#REF!, 2,FALSE)</f>
        <v>#REF!</v>
      </c>
      <c r="BP5450" s="52" t="s">
        <v>1886</v>
      </c>
      <c r="BQ5450" s="52" t="s">
        <v>3223</v>
      </c>
      <c r="BR5450" s="52" t="s">
        <v>5213</v>
      </c>
      <c r="BX5450" s="52" t="s">
        <v>1886</v>
      </c>
      <c r="BY5450" s="52" t="s">
        <v>3223</v>
      </c>
      <c r="BZ5450" s="52" t="s">
        <v>5213</v>
      </c>
    </row>
    <row r="5451" spans="54:78" x14ac:dyDescent="0.3">
      <c r="BB5451" s="105" t="e">
        <f>VLOOKUP(C5451,#REF!, 2,FALSE)</f>
        <v>#REF!</v>
      </c>
      <c r="BP5451" s="52" t="s">
        <v>10541</v>
      </c>
      <c r="BQ5451" s="52" t="s">
        <v>3276</v>
      </c>
      <c r="BR5451" s="52" t="s">
        <v>3064</v>
      </c>
      <c r="BX5451" s="52" t="s">
        <v>10541</v>
      </c>
      <c r="BY5451" s="52" t="s">
        <v>3276</v>
      </c>
      <c r="BZ5451" s="52" t="s">
        <v>3064</v>
      </c>
    </row>
    <row r="5452" spans="54:78" x14ac:dyDescent="0.3">
      <c r="BB5452" s="105" t="e">
        <f>VLOOKUP(C5452,#REF!, 2,FALSE)</f>
        <v>#REF!</v>
      </c>
      <c r="BP5452" s="52" t="s">
        <v>10542</v>
      </c>
      <c r="BQ5452" s="52" t="s">
        <v>3276</v>
      </c>
      <c r="BR5452" s="52" t="s">
        <v>3644</v>
      </c>
      <c r="BX5452" s="52" t="s">
        <v>10542</v>
      </c>
      <c r="BY5452" s="52" t="s">
        <v>3276</v>
      </c>
      <c r="BZ5452" s="52" t="s">
        <v>3644</v>
      </c>
    </row>
    <row r="5453" spans="54:78" x14ac:dyDescent="0.3">
      <c r="BB5453" s="105" t="e">
        <f>VLOOKUP(C5453,#REF!, 2,FALSE)</f>
        <v>#REF!</v>
      </c>
      <c r="BP5453" s="52" t="s">
        <v>10544</v>
      </c>
      <c r="BQ5453" s="52" t="s">
        <v>3019</v>
      </c>
      <c r="BR5453" s="52" t="s">
        <v>5659</v>
      </c>
      <c r="BX5453" s="52" t="s">
        <v>10544</v>
      </c>
      <c r="BY5453" s="52" t="s">
        <v>3019</v>
      </c>
      <c r="BZ5453" s="52" t="s">
        <v>5659</v>
      </c>
    </row>
    <row r="5454" spans="54:78" x14ac:dyDescent="0.3">
      <c r="BB5454" s="105" t="e">
        <f>VLOOKUP(C5454,#REF!, 2,FALSE)</f>
        <v>#REF!</v>
      </c>
      <c r="BP5454" s="52" t="s">
        <v>10545</v>
      </c>
      <c r="BQ5454" s="52" t="s">
        <v>738</v>
      </c>
      <c r="BR5454" s="52" t="s">
        <v>10546</v>
      </c>
      <c r="BX5454" s="52" t="s">
        <v>10545</v>
      </c>
      <c r="BY5454" s="52" t="s">
        <v>738</v>
      </c>
      <c r="BZ5454" s="52" t="s">
        <v>10546</v>
      </c>
    </row>
    <row r="5455" spans="54:78" x14ac:dyDescent="0.3">
      <c r="BB5455" s="105" t="e">
        <f>VLOOKUP(C5455,#REF!, 2,FALSE)</f>
        <v>#REF!</v>
      </c>
      <c r="BP5455" s="52" t="s">
        <v>10547</v>
      </c>
      <c r="BQ5455" s="52" t="s">
        <v>3019</v>
      </c>
      <c r="BR5455" s="52" t="s">
        <v>4822</v>
      </c>
      <c r="BX5455" s="52" t="s">
        <v>10547</v>
      </c>
      <c r="BY5455" s="52" t="s">
        <v>3019</v>
      </c>
      <c r="BZ5455" s="52" t="s">
        <v>4822</v>
      </c>
    </row>
    <row r="5456" spans="54:78" x14ac:dyDescent="0.3">
      <c r="BB5456" s="105" t="e">
        <f>VLOOKUP(C5456,#REF!, 2,FALSE)</f>
        <v>#REF!</v>
      </c>
      <c r="BP5456" s="52" t="s">
        <v>10548</v>
      </c>
      <c r="BQ5456" s="52" t="s">
        <v>667</v>
      </c>
      <c r="BR5456" s="52" t="s">
        <v>6997</v>
      </c>
      <c r="BX5456" s="52" t="s">
        <v>10548</v>
      </c>
      <c r="BY5456" s="52" t="s">
        <v>667</v>
      </c>
      <c r="BZ5456" s="52" t="s">
        <v>6997</v>
      </c>
    </row>
    <row r="5457" spans="54:78" x14ac:dyDescent="0.3">
      <c r="BB5457" s="105" t="e">
        <f>VLOOKUP(C5457,#REF!, 2,FALSE)</f>
        <v>#REF!</v>
      </c>
      <c r="BP5457" s="52" t="s">
        <v>10549</v>
      </c>
      <c r="BQ5457" s="52" t="s">
        <v>1350</v>
      </c>
      <c r="BR5457" s="52" t="s">
        <v>10550</v>
      </c>
      <c r="BX5457" s="52" t="s">
        <v>10549</v>
      </c>
      <c r="BY5457" s="52" t="s">
        <v>1350</v>
      </c>
      <c r="BZ5457" s="52" t="s">
        <v>10550</v>
      </c>
    </row>
    <row r="5458" spans="54:78" x14ac:dyDescent="0.3">
      <c r="BB5458" s="105" t="e">
        <f>VLOOKUP(C5458,#REF!, 2,FALSE)</f>
        <v>#REF!</v>
      </c>
      <c r="BP5458" s="52" t="s">
        <v>10551</v>
      </c>
      <c r="BQ5458" s="52" t="s">
        <v>1147</v>
      </c>
      <c r="BR5458" s="52" t="s">
        <v>3531</v>
      </c>
      <c r="BX5458" s="52" t="s">
        <v>10551</v>
      </c>
      <c r="BY5458" s="52" t="s">
        <v>1147</v>
      </c>
      <c r="BZ5458" s="52" t="s">
        <v>3531</v>
      </c>
    </row>
    <row r="5459" spans="54:78" x14ac:dyDescent="0.3">
      <c r="BB5459" s="105" t="e">
        <f>VLOOKUP(C5459,#REF!, 2,FALSE)</f>
        <v>#REF!</v>
      </c>
      <c r="BP5459" s="52" t="s">
        <v>10552</v>
      </c>
      <c r="BQ5459" s="52" t="s">
        <v>2988</v>
      </c>
      <c r="BR5459" s="52" t="s">
        <v>8757</v>
      </c>
      <c r="BX5459" s="52" t="s">
        <v>10552</v>
      </c>
      <c r="BY5459" s="52" t="s">
        <v>2988</v>
      </c>
      <c r="BZ5459" s="52" t="s">
        <v>8757</v>
      </c>
    </row>
    <row r="5460" spans="54:78" x14ac:dyDescent="0.3">
      <c r="BB5460" s="105" t="e">
        <f>VLOOKUP(C5460,#REF!, 2,FALSE)</f>
        <v>#REF!</v>
      </c>
      <c r="BP5460" s="52" t="s">
        <v>10553</v>
      </c>
      <c r="BQ5460" s="52" t="s">
        <v>669</v>
      </c>
      <c r="BR5460" s="52" t="s">
        <v>9654</v>
      </c>
      <c r="BX5460" s="52" t="s">
        <v>10553</v>
      </c>
      <c r="BY5460" s="52" t="s">
        <v>669</v>
      </c>
      <c r="BZ5460" s="52" t="s">
        <v>9654</v>
      </c>
    </row>
    <row r="5461" spans="54:78" x14ac:dyDescent="0.3">
      <c r="BB5461" s="105" t="e">
        <f>VLOOKUP(C5461,#REF!, 2,FALSE)</f>
        <v>#REF!</v>
      </c>
      <c r="BP5461" s="52" t="s">
        <v>10554</v>
      </c>
      <c r="BQ5461" s="52" t="s">
        <v>783</v>
      </c>
      <c r="BR5461" s="52" t="s">
        <v>3841</v>
      </c>
      <c r="BX5461" s="52" t="s">
        <v>10554</v>
      </c>
      <c r="BY5461" s="52" t="s">
        <v>783</v>
      </c>
      <c r="BZ5461" s="52" t="s">
        <v>3841</v>
      </c>
    </row>
    <row r="5462" spans="54:78" x14ac:dyDescent="0.3">
      <c r="BB5462" s="105" t="e">
        <f>VLOOKUP(C5462,#REF!, 2,FALSE)</f>
        <v>#REF!</v>
      </c>
      <c r="BP5462" s="52" t="s">
        <v>10555</v>
      </c>
      <c r="BQ5462" s="52" t="s">
        <v>738</v>
      </c>
      <c r="BR5462" s="52" t="s">
        <v>3367</v>
      </c>
      <c r="BX5462" s="52" t="s">
        <v>10555</v>
      </c>
      <c r="BY5462" s="52" t="s">
        <v>738</v>
      </c>
      <c r="BZ5462" s="52" t="s">
        <v>3367</v>
      </c>
    </row>
    <row r="5463" spans="54:78" x14ac:dyDescent="0.3">
      <c r="BB5463" s="105" t="e">
        <f>VLOOKUP(C5463,#REF!, 2,FALSE)</f>
        <v>#REF!</v>
      </c>
      <c r="BP5463" s="52" t="s">
        <v>10556</v>
      </c>
      <c r="BQ5463" s="52" t="s">
        <v>1002</v>
      </c>
      <c r="BR5463" s="52" t="s">
        <v>3460</v>
      </c>
      <c r="BX5463" s="52" t="s">
        <v>10556</v>
      </c>
      <c r="BY5463" s="52" t="s">
        <v>1002</v>
      </c>
      <c r="BZ5463" s="52" t="s">
        <v>3460</v>
      </c>
    </row>
    <row r="5464" spans="54:78" x14ac:dyDescent="0.3">
      <c r="BB5464" s="105" t="e">
        <f>VLOOKUP(C5464,#REF!, 2,FALSE)</f>
        <v>#REF!</v>
      </c>
      <c r="BP5464" s="52" t="s">
        <v>10557</v>
      </c>
      <c r="BQ5464" s="52" t="s">
        <v>870</v>
      </c>
      <c r="BR5464" s="52" t="s">
        <v>9471</v>
      </c>
      <c r="BX5464" s="52" t="s">
        <v>10557</v>
      </c>
      <c r="BY5464" s="52" t="s">
        <v>870</v>
      </c>
      <c r="BZ5464" s="52" t="s">
        <v>9471</v>
      </c>
    </row>
    <row r="5465" spans="54:78" x14ac:dyDescent="0.3">
      <c r="BB5465" s="105" t="e">
        <f>VLOOKUP(C5465,#REF!, 2,FALSE)</f>
        <v>#REF!</v>
      </c>
      <c r="BP5465" s="52" t="s">
        <v>1887</v>
      </c>
      <c r="BQ5465" s="52" t="s">
        <v>1277</v>
      </c>
      <c r="BR5465" s="52" t="s">
        <v>10558</v>
      </c>
      <c r="BX5465" s="52" t="s">
        <v>1887</v>
      </c>
      <c r="BY5465" s="52" t="s">
        <v>1277</v>
      </c>
      <c r="BZ5465" s="52" t="s">
        <v>10558</v>
      </c>
    </row>
    <row r="5466" spans="54:78" x14ac:dyDescent="0.3">
      <c r="BB5466" s="105" t="e">
        <f>VLOOKUP(C5466,#REF!, 2,FALSE)</f>
        <v>#REF!</v>
      </c>
      <c r="BP5466" s="52" t="s">
        <v>10559</v>
      </c>
      <c r="BQ5466" s="52" t="s">
        <v>17035</v>
      </c>
      <c r="BR5466" s="52" t="s">
        <v>9064</v>
      </c>
      <c r="BX5466" s="52" t="s">
        <v>10559</v>
      </c>
      <c r="BY5466" s="52" t="s">
        <v>17035</v>
      </c>
      <c r="BZ5466" s="52" t="s">
        <v>9064</v>
      </c>
    </row>
    <row r="5467" spans="54:78" x14ac:dyDescent="0.3">
      <c r="BB5467" s="105" t="e">
        <f>VLOOKUP(C5467,#REF!, 2,FALSE)</f>
        <v>#REF!</v>
      </c>
      <c r="BP5467" s="52" t="s">
        <v>1888</v>
      </c>
      <c r="BQ5467" s="52" t="s">
        <v>1277</v>
      </c>
      <c r="BR5467" s="52" t="s">
        <v>10560</v>
      </c>
      <c r="BX5467" s="52" t="s">
        <v>1888</v>
      </c>
      <c r="BY5467" s="52" t="s">
        <v>1277</v>
      </c>
      <c r="BZ5467" s="52" t="s">
        <v>10560</v>
      </c>
    </row>
    <row r="5468" spans="54:78" x14ac:dyDescent="0.3">
      <c r="BB5468" s="105" t="e">
        <f>VLOOKUP(C5468,#REF!, 2,FALSE)</f>
        <v>#REF!</v>
      </c>
      <c r="BP5468" s="52" t="s">
        <v>10561</v>
      </c>
      <c r="BQ5468" s="52" t="s">
        <v>628</v>
      </c>
      <c r="BR5468" s="52" t="s">
        <v>10562</v>
      </c>
      <c r="BX5468" s="52" t="s">
        <v>10561</v>
      </c>
      <c r="BY5468" s="52" t="s">
        <v>628</v>
      </c>
      <c r="BZ5468" s="52" t="s">
        <v>10562</v>
      </c>
    </row>
    <row r="5469" spans="54:78" x14ac:dyDescent="0.3">
      <c r="BB5469" s="105" t="e">
        <f>VLOOKUP(C5469,#REF!, 2,FALSE)</f>
        <v>#REF!</v>
      </c>
      <c r="BP5469" s="52" t="s">
        <v>10563</v>
      </c>
      <c r="BQ5469" s="52" t="s">
        <v>673</v>
      </c>
      <c r="BR5469" s="52" t="s">
        <v>1414</v>
      </c>
      <c r="BX5469" s="52" t="s">
        <v>10563</v>
      </c>
      <c r="BY5469" s="52" t="s">
        <v>673</v>
      </c>
      <c r="BZ5469" s="52" t="s">
        <v>1414</v>
      </c>
    </row>
    <row r="5470" spans="54:78" x14ac:dyDescent="0.3">
      <c r="BB5470" s="105" t="e">
        <f>VLOOKUP(C5470,#REF!, 2,FALSE)</f>
        <v>#REF!</v>
      </c>
      <c r="BP5470" s="52" t="s">
        <v>10564</v>
      </c>
      <c r="BQ5470" s="52" t="s">
        <v>667</v>
      </c>
      <c r="BR5470" s="52" t="s">
        <v>9519</v>
      </c>
      <c r="BX5470" s="52" t="s">
        <v>10564</v>
      </c>
      <c r="BY5470" s="52" t="s">
        <v>667</v>
      </c>
      <c r="BZ5470" s="52" t="s">
        <v>9519</v>
      </c>
    </row>
    <row r="5471" spans="54:78" x14ac:dyDescent="0.3">
      <c r="BB5471" s="105" t="e">
        <f>VLOOKUP(C5471,#REF!, 2,FALSE)</f>
        <v>#REF!</v>
      </c>
      <c r="BP5471" s="52" t="s">
        <v>10565</v>
      </c>
      <c r="BQ5471" s="52" t="s">
        <v>621</v>
      </c>
      <c r="BR5471" s="52" t="s">
        <v>10566</v>
      </c>
      <c r="BX5471" s="52" t="s">
        <v>10565</v>
      </c>
      <c r="BY5471" s="52" t="s">
        <v>621</v>
      </c>
      <c r="BZ5471" s="52" t="s">
        <v>10566</v>
      </c>
    </row>
    <row r="5472" spans="54:78" x14ac:dyDescent="0.3">
      <c r="BB5472" s="105" t="e">
        <f>VLOOKUP(C5472,#REF!, 2,FALSE)</f>
        <v>#REF!</v>
      </c>
      <c r="BP5472" s="52" t="s">
        <v>10567</v>
      </c>
      <c r="BQ5472" s="52" t="s">
        <v>849</v>
      </c>
      <c r="BR5472" s="52" t="s">
        <v>7546</v>
      </c>
      <c r="BX5472" s="52" t="s">
        <v>10567</v>
      </c>
      <c r="BY5472" s="52" t="s">
        <v>849</v>
      </c>
      <c r="BZ5472" s="52" t="s">
        <v>7546</v>
      </c>
    </row>
    <row r="5473" spans="54:78" x14ac:dyDescent="0.3">
      <c r="BB5473" s="105" t="e">
        <f>VLOOKUP(C5473,#REF!, 2,FALSE)</f>
        <v>#REF!</v>
      </c>
      <c r="BP5473" s="52" t="s">
        <v>1889</v>
      </c>
      <c r="BQ5473" s="52" t="s">
        <v>675</v>
      </c>
      <c r="BR5473" s="52" t="s">
        <v>3280</v>
      </c>
      <c r="BX5473" s="52" t="s">
        <v>1889</v>
      </c>
      <c r="BY5473" s="52" t="s">
        <v>675</v>
      </c>
      <c r="BZ5473" s="52" t="s">
        <v>3280</v>
      </c>
    </row>
    <row r="5474" spans="54:78" x14ac:dyDescent="0.3">
      <c r="BB5474" s="105" t="e">
        <f>VLOOKUP(C5474,#REF!, 2,FALSE)</f>
        <v>#REF!</v>
      </c>
      <c r="BP5474" s="52" t="s">
        <v>1890</v>
      </c>
      <c r="BQ5474" s="52" t="s">
        <v>870</v>
      </c>
      <c r="BR5474" s="52" t="s">
        <v>2887</v>
      </c>
      <c r="BX5474" s="52" t="s">
        <v>1890</v>
      </c>
      <c r="BY5474" s="52" t="s">
        <v>870</v>
      </c>
      <c r="BZ5474" s="52" t="s">
        <v>2887</v>
      </c>
    </row>
    <row r="5475" spans="54:78" x14ac:dyDescent="0.3">
      <c r="BB5475" s="105" t="e">
        <f>VLOOKUP(C5475,#REF!, 2,FALSE)</f>
        <v>#REF!</v>
      </c>
      <c r="BP5475" s="52" t="s">
        <v>1891</v>
      </c>
      <c r="BQ5475" s="52" t="s">
        <v>633</v>
      </c>
      <c r="BR5475" s="52" t="s">
        <v>871</v>
      </c>
      <c r="BX5475" s="52" t="s">
        <v>1891</v>
      </c>
      <c r="BY5475" s="52" t="s">
        <v>633</v>
      </c>
      <c r="BZ5475" s="52" t="s">
        <v>871</v>
      </c>
    </row>
    <row r="5476" spans="54:78" x14ac:dyDescent="0.3">
      <c r="BB5476" s="105" t="e">
        <f>VLOOKUP(C5476,#REF!, 2,FALSE)</f>
        <v>#REF!</v>
      </c>
      <c r="BP5476" s="52" t="s">
        <v>1892</v>
      </c>
      <c r="BQ5476" s="52" t="s">
        <v>3276</v>
      </c>
      <c r="BR5476" s="52" t="s">
        <v>10568</v>
      </c>
      <c r="BX5476" s="52" t="s">
        <v>1892</v>
      </c>
      <c r="BY5476" s="52" t="s">
        <v>3276</v>
      </c>
      <c r="BZ5476" s="52" t="s">
        <v>10568</v>
      </c>
    </row>
    <row r="5477" spans="54:78" x14ac:dyDescent="0.3">
      <c r="BB5477" s="105" t="e">
        <f>VLOOKUP(C5477,#REF!, 2,FALSE)</f>
        <v>#REF!</v>
      </c>
      <c r="BP5477" s="52" t="s">
        <v>10569</v>
      </c>
      <c r="BQ5477" s="52" t="s">
        <v>1350</v>
      </c>
      <c r="BR5477" s="52" t="s">
        <v>1395</v>
      </c>
      <c r="BX5477" s="52" t="s">
        <v>10569</v>
      </c>
      <c r="BY5477" s="52" t="s">
        <v>1350</v>
      </c>
      <c r="BZ5477" s="52" t="s">
        <v>1395</v>
      </c>
    </row>
    <row r="5478" spans="54:78" x14ac:dyDescent="0.3">
      <c r="BB5478" s="105" t="e">
        <f>VLOOKUP(C5478,#REF!, 2,FALSE)</f>
        <v>#REF!</v>
      </c>
      <c r="BP5478" s="52" t="s">
        <v>1893</v>
      </c>
      <c r="BQ5478" s="52" t="s">
        <v>3223</v>
      </c>
      <c r="BR5478" s="52" t="s">
        <v>10570</v>
      </c>
      <c r="BX5478" s="52" t="s">
        <v>1893</v>
      </c>
      <c r="BY5478" s="52" t="s">
        <v>3223</v>
      </c>
      <c r="BZ5478" s="52" t="s">
        <v>10570</v>
      </c>
    </row>
    <row r="5479" spans="54:78" x14ac:dyDescent="0.3">
      <c r="BB5479" s="105" t="e">
        <f>VLOOKUP(C5479,#REF!, 2,FALSE)</f>
        <v>#REF!</v>
      </c>
      <c r="BP5479" s="52" t="s">
        <v>10571</v>
      </c>
      <c r="BQ5479" s="52" t="s">
        <v>870</v>
      </c>
      <c r="BR5479" s="52" t="s">
        <v>10572</v>
      </c>
      <c r="BX5479" s="52" t="s">
        <v>10571</v>
      </c>
      <c r="BY5479" s="52" t="s">
        <v>870</v>
      </c>
      <c r="BZ5479" s="52" t="s">
        <v>10572</v>
      </c>
    </row>
    <row r="5480" spans="54:78" x14ac:dyDescent="0.3">
      <c r="BB5480" s="105" t="e">
        <f>VLOOKUP(C5480,#REF!, 2,FALSE)</f>
        <v>#REF!</v>
      </c>
      <c r="BP5480" s="52" t="s">
        <v>10573</v>
      </c>
      <c r="BQ5480" s="52" t="s">
        <v>3059</v>
      </c>
      <c r="BR5480" s="52" t="s">
        <v>4843</v>
      </c>
      <c r="BX5480" s="52" t="s">
        <v>10573</v>
      </c>
      <c r="BY5480" s="52" t="s">
        <v>3059</v>
      </c>
      <c r="BZ5480" s="52" t="s">
        <v>4843</v>
      </c>
    </row>
    <row r="5481" spans="54:78" x14ac:dyDescent="0.3">
      <c r="BB5481" s="105" t="e">
        <f>VLOOKUP(C5481,#REF!, 2,FALSE)</f>
        <v>#REF!</v>
      </c>
      <c r="BP5481" s="52" t="s">
        <v>10574</v>
      </c>
      <c r="BQ5481" s="52" t="s">
        <v>3276</v>
      </c>
      <c r="BR5481" s="52" t="s">
        <v>10575</v>
      </c>
      <c r="BX5481" s="52" t="s">
        <v>10574</v>
      </c>
      <c r="BY5481" s="52" t="s">
        <v>3276</v>
      </c>
      <c r="BZ5481" s="52" t="s">
        <v>10575</v>
      </c>
    </row>
    <row r="5482" spans="54:78" x14ac:dyDescent="0.3">
      <c r="BB5482" s="105" t="e">
        <f>VLOOKUP(C5482,#REF!, 2,FALSE)</f>
        <v>#REF!</v>
      </c>
      <c r="BP5482" s="52" t="s">
        <v>10576</v>
      </c>
      <c r="BQ5482" s="52" t="s">
        <v>3059</v>
      </c>
      <c r="BR5482" s="52" t="s">
        <v>10577</v>
      </c>
      <c r="BX5482" s="52" t="s">
        <v>10576</v>
      </c>
      <c r="BY5482" s="52" t="s">
        <v>3059</v>
      </c>
      <c r="BZ5482" s="52" t="s">
        <v>10577</v>
      </c>
    </row>
    <row r="5483" spans="54:78" x14ac:dyDescent="0.3">
      <c r="BB5483" s="105" t="e">
        <f>VLOOKUP(C5483,#REF!, 2,FALSE)</f>
        <v>#REF!</v>
      </c>
      <c r="BP5483" s="52" t="s">
        <v>10578</v>
      </c>
      <c r="BQ5483" s="52" t="s">
        <v>3223</v>
      </c>
      <c r="BR5483" s="52" t="s">
        <v>10579</v>
      </c>
      <c r="BX5483" s="52" t="s">
        <v>10578</v>
      </c>
      <c r="BY5483" s="52" t="s">
        <v>3223</v>
      </c>
      <c r="BZ5483" s="52" t="s">
        <v>10579</v>
      </c>
    </row>
    <row r="5484" spans="54:78" x14ac:dyDescent="0.3">
      <c r="BB5484" s="105" t="e">
        <f>VLOOKUP(C5484,#REF!, 2,FALSE)</f>
        <v>#REF!</v>
      </c>
      <c r="BP5484" s="52" t="s">
        <v>10580</v>
      </c>
      <c r="BQ5484" s="52" t="s">
        <v>3019</v>
      </c>
      <c r="BR5484" s="52" t="s">
        <v>5425</v>
      </c>
      <c r="BX5484" s="52" t="s">
        <v>10580</v>
      </c>
      <c r="BY5484" s="52" t="s">
        <v>3019</v>
      </c>
      <c r="BZ5484" s="52" t="s">
        <v>5425</v>
      </c>
    </row>
    <row r="5485" spans="54:78" x14ac:dyDescent="0.3">
      <c r="BB5485" s="105" t="e">
        <f>VLOOKUP(C5485,#REF!, 2,FALSE)</f>
        <v>#REF!</v>
      </c>
      <c r="BP5485" s="52" t="s">
        <v>10581</v>
      </c>
      <c r="BQ5485" s="52" t="s">
        <v>3019</v>
      </c>
      <c r="BR5485" s="52" t="s">
        <v>2993</v>
      </c>
      <c r="BX5485" s="52" t="s">
        <v>10581</v>
      </c>
      <c r="BY5485" s="52" t="s">
        <v>3019</v>
      </c>
      <c r="BZ5485" s="52" t="s">
        <v>2993</v>
      </c>
    </row>
    <row r="5486" spans="54:78" x14ac:dyDescent="0.3">
      <c r="BB5486" s="105" t="e">
        <f>VLOOKUP(C5486,#REF!, 2,FALSE)</f>
        <v>#REF!</v>
      </c>
      <c r="BP5486" s="52" t="s">
        <v>10582</v>
      </c>
      <c r="BQ5486" s="52" t="s">
        <v>738</v>
      </c>
      <c r="BR5486" s="52" t="s">
        <v>10583</v>
      </c>
      <c r="BX5486" s="52" t="s">
        <v>10582</v>
      </c>
      <c r="BY5486" s="52" t="s">
        <v>738</v>
      </c>
      <c r="BZ5486" s="52" t="s">
        <v>10583</v>
      </c>
    </row>
    <row r="5487" spans="54:78" x14ac:dyDescent="0.3">
      <c r="BB5487" s="105" t="e">
        <f>VLOOKUP(C5487,#REF!, 2,FALSE)</f>
        <v>#REF!</v>
      </c>
      <c r="BP5487" s="52" t="s">
        <v>1894</v>
      </c>
      <c r="BQ5487" s="52" t="s">
        <v>738</v>
      </c>
      <c r="BR5487" s="52" t="s">
        <v>1027</v>
      </c>
      <c r="BX5487" s="52" t="s">
        <v>1894</v>
      </c>
      <c r="BY5487" s="52" t="s">
        <v>738</v>
      </c>
      <c r="BZ5487" s="52" t="s">
        <v>1027</v>
      </c>
    </row>
    <row r="5488" spans="54:78" x14ac:dyDescent="0.3">
      <c r="BB5488" s="105" t="e">
        <f>VLOOKUP(C5488,#REF!, 2,FALSE)</f>
        <v>#REF!</v>
      </c>
      <c r="BP5488" s="52" t="s">
        <v>10585</v>
      </c>
      <c r="BQ5488" s="52" t="s">
        <v>643</v>
      </c>
      <c r="BR5488" s="52" t="s">
        <v>2993</v>
      </c>
      <c r="BX5488" s="52" t="s">
        <v>10585</v>
      </c>
      <c r="BY5488" s="52" t="s">
        <v>643</v>
      </c>
      <c r="BZ5488" s="52" t="s">
        <v>2993</v>
      </c>
    </row>
    <row r="5489" spans="54:78" x14ac:dyDescent="0.3">
      <c r="BB5489" s="105" t="e">
        <f>VLOOKUP(C5489,#REF!, 2,FALSE)</f>
        <v>#REF!</v>
      </c>
      <c r="BP5489" s="52" t="s">
        <v>10586</v>
      </c>
      <c r="BQ5489" s="52" t="s">
        <v>786</v>
      </c>
      <c r="BR5489" s="52" t="s">
        <v>952</v>
      </c>
      <c r="BX5489" s="52" t="s">
        <v>10586</v>
      </c>
      <c r="BY5489" s="52" t="s">
        <v>786</v>
      </c>
      <c r="BZ5489" s="52" t="s">
        <v>952</v>
      </c>
    </row>
    <row r="5490" spans="54:78" x14ac:dyDescent="0.3">
      <c r="BB5490" s="105" t="e">
        <f>VLOOKUP(C5490,#REF!, 2,FALSE)</f>
        <v>#REF!</v>
      </c>
      <c r="BP5490" s="52" t="s">
        <v>10587</v>
      </c>
      <c r="BQ5490" s="52" t="s">
        <v>710</v>
      </c>
      <c r="BR5490" s="52" t="s">
        <v>10588</v>
      </c>
      <c r="BX5490" s="52" t="s">
        <v>10587</v>
      </c>
      <c r="BY5490" s="52" t="s">
        <v>710</v>
      </c>
      <c r="BZ5490" s="52" t="s">
        <v>10588</v>
      </c>
    </row>
    <row r="5491" spans="54:78" x14ac:dyDescent="0.3">
      <c r="BB5491" s="105" t="e">
        <f>VLOOKUP(C5491,#REF!, 2,FALSE)</f>
        <v>#REF!</v>
      </c>
      <c r="BP5491" s="52" t="s">
        <v>10589</v>
      </c>
      <c r="BQ5491" s="52" t="s">
        <v>3016</v>
      </c>
      <c r="BR5491" s="52" t="s">
        <v>10590</v>
      </c>
      <c r="BX5491" s="52" t="s">
        <v>10589</v>
      </c>
      <c r="BY5491" s="52" t="s">
        <v>3016</v>
      </c>
      <c r="BZ5491" s="52" t="s">
        <v>10590</v>
      </c>
    </row>
    <row r="5492" spans="54:78" x14ac:dyDescent="0.3">
      <c r="BB5492" s="105" t="e">
        <f>VLOOKUP(C5492,#REF!, 2,FALSE)</f>
        <v>#REF!</v>
      </c>
      <c r="BP5492" s="52" t="s">
        <v>10591</v>
      </c>
      <c r="BQ5492" s="52" t="s">
        <v>2988</v>
      </c>
      <c r="BR5492" s="52" t="s">
        <v>10592</v>
      </c>
      <c r="BX5492" s="52" t="s">
        <v>10591</v>
      </c>
      <c r="BY5492" s="52" t="s">
        <v>2988</v>
      </c>
      <c r="BZ5492" s="52" t="s">
        <v>10592</v>
      </c>
    </row>
    <row r="5493" spans="54:78" x14ac:dyDescent="0.3">
      <c r="BB5493" s="105" t="e">
        <f>VLOOKUP(C5493,#REF!, 2,FALSE)</f>
        <v>#REF!</v>
      </c>
      <c r="BP5493" s="52" t="s">
        <v>10593</v>
      </c>
      <c r="BQ5493" s="52" t="s">
        <v>3016</v>
      </c>
      <c r="BR5493" s="52" t="s">
        <v>855</v>
      </c>
      <c r="BX5493" s="52" t="s">
        <v>10593</v>
      </c>
      <c r="BY5493" s="52" t="s">
        <v>3016</v>
      </c>
      <c r="BZ5493" s="52" t="s">
        <v>855</v>
      </c>
    </row>
    <row r="5494" spans="54:78" x14ac:dyDescent="0.3">
      <c r="BB5494" s="105" t="e">
        <f>VLOOKUP(C5494,#REF!, 2,FALSE)</f>
        <v>#REF!</v>
      </c>
      <c r="BP5494" s="52" t="s">
        <v>10595</v>
      </c>
      <c r="BQ5494" s="52" t="s">
        <v>710</v>
      </c>
      <c r="BR5494" s="52" t="s">
        <v>2993</v>
      </c>
      <c r="BX5494" s="52" t="s">
        <v>10595</v>
      </c>
      <c r="BY5494" s="52" t="s">
        <v>710</v>
      </c>
      <c r="BZ5494" s="52" t="s">
        <v>2993</v>
      </c>
    </row>
    <row r="5495" spans="54:78" x14ac:dyDescent="0.3">
      <c r="BB5495" s="105" t="e">
        <f>VLOOKUP(C5495,#REF!, 2,FALSE)</f>
        <v>#REF!</v>
      </c>
      <c r="BP5495" s="52" t="s">
        <v>10596</v>
      </c>
      <c r="BQ5495" s="52" t="s">
        <v>643</v>
      </c>
      <c r="BR5495" s="52" t="s">
        <v>2993</v>
      </c>
      <c r="BX5495" s="52" t="s">
        <v>10596</v>
      </c>
      <c r="BY5495" s="52" t="s">
        <v>643</v>
      </c>
      <c r="BZ5495" s="52" t="s">
        <v>2993</v>
      </c>
    </row>
    <row r="5496" spans="54:78" x14ac:dyDescent="0.3">
      <c r="BB5496" s="105" t="e">
        <f>VLOOKUP(C5496,#REF!, 2,FALSE)</f>
        <v>#REF!</v>
      </c>
      <c r="BP5496" s="52" t="s">
        <v>10597</v>
      </c>
      <c r="BQ5496" s="52" t="s">
        <v>643</v>
      </c>
      <c r="BR5496" s="52" t="s">
        <v>2993</v>
      </c>
      <c r="BX5496" s="52" t="s">
        <v>10597</v>
      </c>
      <c r="BY5496" s="52" t="s">
        <v>643</v>
      </c>
      <c r="BZ5496" s="52" t="s">
        <v>2993</v>
      </c>
    </row>
    <row r="5497" spans="54:78" x14ac:dyDescent="0.3">
      <c r="BB5497" s="105" t="e">
        <f>VLOOKUP(C5497,#REF!, 2,FALSE)</f>
        <v>#REF!</v>
      </c>
      <c r="BP5497" s="52" t="s">
        <v>10599</v>
      </c>
      <c r="BQ5497" s="52" t="s">
        <v>3276</v>
      </c>
      <c r="BR5497" s="52" t="s">
        <v>2993</v>
      </c>
      <c r="BX5497" s="52" t="s">
        <v>10599</v>
      </c>
      <c r="BY5497" s="52" t="s">
        <v>3276</v>
      </c>
      <c r="BZ5497" s="52" t="s">
        <v>2993</v>
      </c>
    </row>
    <row r="5498" spans="54:78" x14ac:dyDescent="0.3">
      <c r="BB5498" s="105" t="e">
        <f>VLOOKUP(C5498,#REF!, 2,FALSE)</f>
        <v>#REF!</v>
      </c>
      <c r="BP5498" s="52" t="s">
        <v>10601</v>
      </c>
      <c r="BQ5498" s="52" t="s">
        <v>3276</v>
      </c>
      <c r="BR5498" s="52" t="s">
        <v>2993</v>
      </c>
      <c r="BX5498" s="52" t="s">
        <v>10601</v>
      </c>
      <c r="BY5498" s="52" t="s">
        <v>3276</v>
      </c>
      <c r="BZ5498" s="52" t="s">
        <v>2993</v>
      </c>
    </row>
    <row r="5499" spans="54:78" x14ac:dyDescent="0.3">
      <c r="BB5499" s="105" t="e">
        <f>VLOOKUP(C5499,#REF!, 2,FALSE)</f>
        <v>#REF!</v>
      </c>
      <c r="BP5499" s="52" t="s">
        <v>10602</v>
      </c>
      <c r="BQ5499" s="52" t="s">
        <v>3276</v>
      </c>
      <c r="BR5499" s="52" t="s">
        <v>2993</v>
      </c>
      <c r="BX5499" s="52" t="s">
        <v>10602</v>
      </c>
      <c r="BY5499" s="52" t="s">
        <v>3276</v>
      </c>
      <c r="BZ5499" s="52" t="s">
        <v>2993</v>
      </c>
    </row>
    <row r="5500" spans="54:78" x14ac:dyDescent="0.3">
      <c r="BB5500" s="105" t="e">
        <f>VLOOKUP(C5500,#REF!, 2,FALSE)</f>
        <v>#REF!</v>
      </c>
      <c r="BP5500" s="52" t="s">
        <v>10603</v>
      </c>
      <c r="BQ5500" s="52" t="s">
        <v>667</v>
      </c>
      <c r="BR5500" s="52" t="s">
        <v>3254</v>
      </c>
      <c r="BX5500" s="52" t="s">
        <v>10603</v>
      </c>
      <c r="BY5500" s="52" t="s">
        <v>667</v>
      </c>
      <c r="BZ5500" s="52" t="s">
        <v>3254</v>
      </c>
    </row>
    <row r="5501" spans="54:78" x14ac:dyDescent="0.3">
      <c r="BB5501" s="105" t="e">
        <f>VLOOKUP(C5501,#REF!, 2,FALSE)</f>
        <v>#REF!</v>
      </c>
      <c r="BP5501" s="52" t="s">
        <v>10604</v>
      </c>
      <c r="BQ5501" s="52" t="s">
        <v>1021</v>
      </c>
      <c r="BR5501" s="52" t="s">
        <v>2993</v>
      </c>
      <c r="BX5501" s="52" t="s">
        <v>10604</v>
      </c>
      <c r="BY5501" s="52" t="s">
        <v>1021</v>
      </c>
      <c r="BZ5501" s="52" t="s">
        <v>2993</v>
      </c>
    </row>
    <row r="5502" spans="54:78" x14ac:dyDescent="0.3">
      <c r="BB5502" s="105" t="e">
        <f>VLOOKUP(C5502,#REF!, 2,FALSE)</f>
        <v>#REF!</v>
      </c>
      <c r="BP5502" s="52" t="s">
        <v>10605</v>
      </c>
      <c r="BQ5502" s="52" t="s">
        <v>3059</v>
      </c>
      <c r="BR5502" s="52" t="s">
        <v>8280</v>
      </c>
      <c r="BX5502" s="52" t="s">
        <v>10605</v>
      </c>
      <c r="BY5502" s="52" t="s">
        <v>3059</v>
      </c>
      <c r="BZ5502" s="52" t="s">
        <v>8280</v>
      </c>
    </row>
    <row r="5503" spans="54:78" x14ac:dyDescent="0.3">
      <c r="BB5503" s="105" t="e">
        <f>VLOOKUP(C5503,#REF!, 2,FALSE)</f>
        <v>#REF!</v>
      </c>
      <c r="BP5503" s="52" t="s">
        <v>10606</v>
      </c>
      <c r="BQ5503" s="52" t="s">
        <v>672</v>
      </c>
      <c r="BR5503" s="52" t="s">
        <v>1913</v>
      </c>
      <c r="BX5503" s="52" t="s">
        <v>10606</v>
      </c>
      <c r="BY5503" s="52" t="s">
        <v>672</v>
      </c>
      <c r="BZ5503" s="52" t="s">
        <v>1913</v>
      </c>
    </row>
    <row r="5504" spans="54:78" x14ac:dyDescent="0.3">
      <c r="BB5504" s="105" t="e">
        <f>VLOOKUP(C5504,#REF!, 2,FALSE)</f>
        <v>#REF!</v>
      </c>
      <c r="BP5504" s="52" t="s">
        <v>10607</v>
      </c>
      <c r="BQ5504" s="52" t="s">
        <v>3016</v>
      </c>
      <c r="BR5504" s="52" t="s">
        <v>10608</v>
      </c>
      <c r="BX5504" s="52" t="s">
        <v>10607</v>
      </c>
      <c r="BY5504" s="52" t="s">
        <v>3016</v>
      </c>
      <c r="BZ5504" s="52" t="s">
        <v>10608</v>
      </c>
    </row>
    <row r="5505" spans="54:78" x14ac:dyDescent="0.3">
      <c r="BB5505" s="105" t="e">
        <f>VLOOKUP(C5505,#REF!, 2,FALSE)</f>
        <v>#REF!</v>
      </c>
      <c r="BP5505" s="52" t="s">
        <v>10609</v>
      </c>
      <c r="BQ5505" s="52" t="s">
        <v>3016</v>
      </c>
      <c r="BR5505" s="52" t="s">
        <v>10610</v>
      </c>
      <c r="BX5505" s="52" t="s">
        <v>10609</v>
      </c>
      <c r="BY5505" s="52" t="s">
        <v>3016</v>
      </c>
      <c r="BZ5505" s="52" t="s">
        <v>10610</v>
      </c>
    </row>
    <row r="5506" spans="54:78" x14ac:dyDescent="0.3">
      <c r="BB5506" s="105" t="e">
        <f>VLOOKUP(C5506,#REF!, 2,FALSE)</f>
        <v>#REF!</v>
      </c>
      <c r="BP5506" s="52" t="s">
        <v>10611</v>
      </c>
      <c r="BQ5506" s="52" t="s">
        <v>3016</v>
      </c>
      <c r="BR5506" s="52" t="s">
        <v>4156</v>
      </c>
      <c r="BX5506" s="52" t="s">
        <v>10611</v>
      </c>
      <c r="BY5506" s="52" t="s">
        <v>3016</v>
      </c>
      <c r="BZ5506" s="52" t="s">
        <v>4156</v>
      </c>
    </row>
    <row r="5507" spans="54:78" x14ac:dyDescent="0.3">
      <c r="BB5507" s="105" t="e">
        <f>VLOOKUP(C5507,#REF!, 2,FALSE)</f>
        <v>#REF!</v>
      </c>
      <c r="BP5507" s="52" t="s">
        <v>10612</v>
      </c>
      <c r="BQ5507" s="52" t="s">
        <v>860</v>
      </c>
      <c r="BR5507" s="52" t="s">
        <v>724</v>
      </c>
      <c r="BX5507" s="52" t="s">
        <v>10612</v>
      </c>
      <c r="BY5507" s="52" t="s">
        <v>860</v>
      </c>
      <c r="BZ5507" s="52" t="s">
        <v>724</v>
      </c>
    </row>
    <row r="5508" spans="54:78" x14ac:dyDescent="0.3">
      <c r="BB5508" s="105" t="e">
        <f>VLOOKUP(C5508,#REF!, 2,FALSE)</f>
        <v>#REF!</v>
      </c>
      <c r="BP5508" s="52" t="s">
        <v>10613</v>
      </c>
      <c r="BQ5508" s="52" t="s">
        <v>3016</v>
      </c>
      <c r="BR5508" s="52" t="s">
        <v>2993</v>
      </c>
      <c r="BX5508" s="52" t="s">
        <v>10613</v>
      </c>
      <c r="BY5508" s="52" t="s">
        <v>3016</v>
      </c>
      <c r="BZ5508" s="52" t="s">
        <v>2993</v>
      </c>
    </row>
    <row r="5509" spans="54:78" x14ac:dyDescent="0.3">
      <c r="BB5509" s="105" t="e">
        <f>VLOOKUP(C5509,#REF!, 2,FALSE)</f>
        <v>#REF!</v>
      </c>
      <c r="BP5509" s="52" t="s">
        <v>10614</v>
      </c>
      <c r="BQ5509" s="52" t="s">
        <v>788</v>
      </c>
      <c r="BR5509" s="52" t="s">
        <v>716</v>
      </c>
      <c r="BX5509" s="52" t="s">
        <v>10614</v>
      </c>
      <c r="BY5509" s="52" t="s">
        <v>788</v>
      </c>
      <c r="BZ5509" s="52" t="s">
        <v>716</v>
      </c>
    </row>
    <row r="5510" spans="54:78" x14ac:dyDescent="0.3">
      <c r="BB5510" s="105" t="e">
        <f>VLOOKUP(C5510,#REF!, 2,FALSE)</f>
        <v>#REF!</v>
      </c>
      <c r="BP5510" s="52" t="s">
        <v>10615</v>
      </c>
      <c r="BQ5510" s="52" t="s">
        <v>3016</v>
      </c>
      <c r="BR5510" s="52" t="s">
        <v>2993</v>
      </c>
      <c r="BX5510" s="52" t="s">
        <v>10615</v>
      </c>
      <c r="BY5510" s="52" t="s">
        <v>3016</v>
      </c>
      <c r="BZ5510" s="52" t="s">
        <v>2993</v>
      </c>
    </row>
    <row r="5511" spans="54:78" x14ac:dyDescent="0.3">
      <c r="BB5511" s="105" t="e">
        <f>VLOOKUP(C5511,#REF!, 2,FALSE)</f>
        <v>#REF!</v>
      </c>
      <c r="BP5511" s="52" t="s">
        <v>10617</v>
      </c>
      <c r="BQ5511" s="52" t="s">
        <v>3276</v>
      </c>
      <c r="BR5511" s="52" t="s">
        <v>2993</v>
      </c>
      <c r="BX5511" s="52" t="s">
        <v>10617</v>
      </c>
      <c r="BY5511" s="52" t="s">
        <v>3276</v>
      </c>
      <c r="BZ5511" s="52" t="s">
        <v>2993</v>
      </c>
    </row>
    <row r="5512" spans="54:78" x14ac:dyDescent="0.3">
      <c r="BB5512" s="105" t="e">
        <f>VLOOKUP(C5512,#REF!, 2,FALSE)</f>
        <v>#REF!</v>
      </c>
      <c r="BP5512" s="52" t="s">
        <v>10618</v>
      </c>
      <c r="BQ5512" s="52" t="s">
        <v>743</v>
      </c>
      <c r="BR5512" s="52" t="s">
        <v>2993</v>
      </c>
      <c r="BX5512" s="52" t="s">
        <v>10618</v>
      </c>
      <c r="BY5512" s="52" t="s">
        <v>743</v>
      </c>
      <c r="BZ5512" s="52" t="s">
        <v>2993</v>
      </c>
    </row>
    <row r="5513" spans="54:78" x14ac:dyDescent="0.3">
      <c r="BB5513" s="105" t="e">
        <f>VLOOKUP(C5513,#REF!, 2,FALSE)</f>
        <v>#REF!</v>
      </c>
      <c r="BP5513" s="52" t="s">
        <v>10619</v>
      </c>
      <c r="BQ5513" s="52" t="s">
        <v>743</v>
      </c>
      <c r="BR5513" s="52" t="s">
        <v>2993</v>
      </c>
      <c r="BX5513" s="52" t="s">
        <v>10619</v>
      </c>
      <c r="BY5513" s="52" t="s">
        <v>743</v>
      </c>
      <c r="BZ5513" s="52" t="s">
        <v>2993</v>
      </c>
    </row>
    <row r="5514" spans="54:78" x14ac:dyDescent="0.3">
      <c r="BB5514" s="105" t="e">
        <f>VLOOKUP(C5514,#REF!, 2,FALSE)</f>
        <v>#REF!</v>
      </c>
      <c r="BP5514" s="52" t="s">
        <v>10620</v>
      </c>
      <c r="BQ5514" s="52" t="s">
        <v>1350</v>
      </c>
      <c r="BR5514" s="52" t="s">
        <v>9374</v>
      </c>
      <c r="BX5514" s="52" t="s">
        <v>10620</v>
      </c>
      <c r="BY5514" s="52" t="s">
        <v>1350</v>
      </c>
      <c r="BZ5514" s="52" t="s">
        <v>9374</v>
      </c>
    </row>
    <row r="5515" spans="54:78" x14ac:dyDescent="0.3">
      <c r="BB5515" s="105" t="e">
        <f>VLOOKUP(C5515,#REF!, 2,FALSE)</f>
        <v>#REF!</v>
      </c>
      <c r="BP5515" s="52" t="s">
        <v>1895</v>
      </c>
      <c r="BQ5515" s="52" t="s">
        <v>645</v>
      </c>
      <c r="BR5515" s="52" t="s">
        <v>778</v>
      </c>
      <c r="BX5515" s="52" t="s">
        <v>1895</v>
      </c>
      <c r="BY5515" s="52" t="s">
        <v>645</v>
      </c>
      <c r="BZ5515" s="52" t="s">
        <v>778</v>
      </c>
    </row>
    <row r="5516" spans="54:78" x14ac:dyDescent="0.3">
      <c r="BB5516" s="105" t="e">
        <f>VLOOKUP(C5516,#REF!, 2,FALSE)</f>
        <v>#REF!</v>
      </c>
      <c r="BP5516" s="52" t="s">
        <v>1896</v>
      </c>
      <c r="BQ5516" s="52" t="s">
        <v>3103</v>
      </c>
      <c r="BR5516" s="52" t="s">
        <v>7268</v>
      </c>
      <c r="BX5516" s="52" t="s">
        <v>1896</v>
      </c>
      <c r="BY5516" s="52" t="s">
        <v>3103</v>
      </c>
      <c r="BZ5516" s="52" t="s">
        <v>7268</v>
      </c>
    </row>
    <row r="5517" spans="54:78" x14ac:dyDescent="0.3">
      <c r="BB5517" s="105" t="e">
        <f>VLOOKUP(C5517,#REF!, 2,FALSE)</f>
        <v>#REF!</v>
      </c>
      <c r="BP5517" s="52" t="s">
        <v>1897</v>
      </c>
      <c r="BQ5517" s="52" t="s">
        <v>3276</v>
      </c>
      <c r="BR5517" s="52" t="s">
        <v>4511</v>
      </c>
      <c r="BX5517" s="52" t="s">
        <v>1897</v>
      </c>
      <c r="BY5517" s="52" t="s">
        <v>3276</v>
      </c>
      <c r="BZ5517" s="52" t="s">
        <v>4511</v>
      </c>
    </row>
    <row r="5518" spans="54:78" x14ac:dyDescent="0.3">
      <c r="BB5518" s="105" t="e">
        <f>VLOOKUP(C5518,#REF!, 2,FALSE)</f>
        <v>#REF!</v>
      </c>
      <c r="BP5518" s="52" t="s">
        <v>10621</v>
      </c>
      <c r="BQ5518" s="52" t="s">
        <v>3223</v>
      </c>
      <c r="BR5518" s="52" t="s">
        <v>3500</v>
      </c>
      <c r="BX5518" s="52" t="s">
        <v>10621</v>
      </c>
      <c r="BY5518" s="52" t="s">
        <v>3223</v>
      </c>
      <c r="BZ5518" s="52" t="s">
        <v>3500</v>
      </c>
    </row>
    <row r="5519" spans="54:78" x14ac:dyDescent="0.3">
      <c r="BB5519" s="105" t="e">
        <f>VLOOKUP(C5519,#REF!, 2,FALSE)</f>
        <v>#REF!</v>
      </c>
      <c r="BP5519" s="52" t="s">
        <v>10622</v>
      </c>
      <c r="BQ5519" s="52" t="s">
        <v>8670</v>
      </c>
      <c r="BR5519" s="52" t="s">
        <v>8703</v>
      </c>
      <c r="BX5519" s="52" t="s">
        <v>10622</v>
      </c>
      <c r="BY5519" s="52" t="s">
        <v>8670</v>
      </c>
      <c r="BZ5519" s="52" t="s">
        <v>8703</v>
      </c>
    </row>
    <row r="5520" spans="54:78" x14ac:dyDescent="0.3">
      <c r="BB5520" s="105" t="e">
        <f>VLOOKUP(C5520,#REF!, 2,FALSE)</f>
        <v>#REF!</v>
      </c>
      <c r="BP5520" s="52" t="s">
        <v>1898</v>
      </c>
      <c r="BQ5520" s="52" t="s">
        <v>3276</v>
      </c>
      <c r="BR5520" s="52" t="s">
        <v>10623</v>
      </c>
      <c r="BX5520" s="52" t="s">
        <v>1898</v>
      </c>
      <c r="BY5520" s="52" t="s">
        <v>3276</v>
      </c>
      <c r="BZ5520" s="52" t="s">
        <v>10623</v>
      </c>
    </row>
    <row r="5521" spans="54:78" x14ac:dyDescent="0.3">
      <c r="BB5521" s="105" t="e">
        <f>VLOOKUP(C5521,#REF!, 2,FALSE)</f>
        <v>#REF!</v>
      </c>
      <c r="BP5521" s="52" t="s">
        <v>360</v>
      </c>
      <c r="BQ5521" s="52" t="s">
        <v>17035</v>
      </c>
      <c r="BR5521" s="52" t="s">
        <v>10624</v>
      </c>
      <c r="BX5521" s="52" t="s">
        <v>360</v>
      </c>
      <c r="BY5521" s="52" t="s">
        <v>17035</v>
      </c>
      <c r="BZ5521" s="52" t="s">
        <v>10624</v>
      </c>
    </row>
    <row r="5522" spans="54:78" x14ac:dyDescent="0.3">
      <c r="BB5522" s="105" t="e">
        <f>VLOOKUP(C5522,#REF!, 2,FALSE)</f>
        <v>#REF!</v>
      </c>
      <c r="BP5522" s="52" t="s">
        <v>10625</v>
      </c>
      <c r="BQ5522" s="52" t="s">
        <v>795</v>
      </c>
      <c r="BR5522" s="52" t="s">
        <v>7059</v>
      </c>
      <c r="BX5522" s="52" t="s">
        <v>10625</v>
      </c>
      <c r="BY5522" s="52" t="s">
        <v>795</v>
      </c>
      <c r="BZ5522" s="52" t="s">
        <v>7059</v>
      </c>
    </row>
    <row r="5523" spans="54:78" x14ac:dyDescent="0.3">
      <c r="BB5523" s="105" t="e">
        <f>VLOOKUP(C5523,#REF!, 2,FALSE)</f>
        <v>#REF!</v>
      </c>
      <c r="BP5523" s="52" t="s">
        <v>1899</v>
      </c>
      <c r="BQ5523" s="52" t="s">
        <v>1277</v>
      </c>
      <c r="BR5523" s="52" t="s">
        <v>2466</v>
      </c>
      <c r="BX5523" s="52" t="s">
        <v>1899</v>
      </c>
      <c r="BY5523" s="52" t="s">
        <v>1277</v>
      </c>
      <c r="BZ5523" s="52" t="s">
        <v>2466</v>
      </c>
    </row>
    <row r="5524" spans="54:78" x14ac:dyDescent="0.3">
      <c r="BB5524" s="105" t="e">
        <f>VLOOKUP(C5524,#REF!, 2,FALSE)</f>
        <v>#REF!</v>
      </c>
      <c r="BP5524" s="52" t="s">
        <v>10626</v>
      </c>
      <c r="BQ5524" s="52" t="s">
        <v>17035</v>
      </c>
      <c r="BR5524" s="52" t="s">
        <v>10627</v>
      </c>
      <c r="BX5524" s="52" t="s">
        <v>10626</v>
      </c>
      <c r="BY5524" s="52" t="s">
        <v>17035</v>
      </c>
      <c r="BZ5524" s="52" t="s">
        <v>10627</v>
      </c>
    </row>
    <row r="5525" spans="54:78" x14ac:dyDescent="0.3">
      <c r="BB5525" s="105" t="e">
        <f>VLOOKUP(C5525,#REF!, 2,FALSE)</f>
        <v>#REF!</v>
      </c>
      <c r="BP5525" s="52" t="s">
        <v>1900</v>
      </c>
      <c r="BQ5525" s="52" t="s">
        <v>1277</v>
      </c>
      <c r="BR5525" s="52" t="s">
        <v>10628</v>
      </c>
      <c r="BX5525" s="52" t="s">
        <v>1900</v>
      </c>
      <c r="BY5525" s="52" t="s">
        <v>1277</v>
      </c>
      <c r="BZ5525" s="52" t="s">
        <v>10628</v>
      </c>
    </row>
    <row r="5526" spans="54:78" x14ac:dyDescent="0.3">
      <c r="BB5526" s="105" t="e">
        <f>VLOOKUP(C5526,#REF!, 2,FALSE)</f>
        <v>#REF!</v>
      </c>
      <c r="BP5526" s="52" t="s">
        <v>1901</v>
      </c>
      <c r="BQ5526" s="52" t="s">
        <v>17035</v>
      </c>
      <c r="BR5526" s="52" t="s">
        <v>2941</v>
      </c>
      <c r="BX5526" s="52" t="s">
        <v>1901</v>
      </c>
      <c r="BY5526" s="52" t="s">
        <v>17035</v>
      </c>
      <c r="BZ5526" s="52" t="s">
        <v>2941</v>
      </c>
    </row>
    <row r="5527" spans="54:78" x14ac:dyDescent="0.3">
      <c r="BB5527" s="105" t="e">
        <f>VLOOKUP(C5527,#REF!, 2,FALSE)</f>
        <v>#REF!</v>
      </c>
      <c r="BP5527" s="52" t="s">
        <v>10629</v>
      </c>
      <c r="BQ5527" s="52" t="s">
        <v>738</v>
      </c>
      <c r="BR5527" s="52" t="s">
        <v>10630</v>
      </c>
      <c r="BX5527" s="52" t="s">
        <v>10629</v>
      </c>
      <c r="BY5527" s="52" t="s">
        <v>738</v>
      </c>
      <c r="BZ5527" s="52" t="s">
        <v>10630</v>
      </c>
    </row>
    <row r="5528" spans="54:78" x14ac:dyDescent="0.3">
      <c r="BB5528" s="105" t="e">
        <f>VLOOKUP(C5528,#REF!, 2,FALSE)</f>
        <v>#REF!</v>
      </c>
      <c r="BP5528" s="52" t="s">
        <v>1902</v>
      </c>
      <c r="BQ5528" s="52" t="s">
        <v>712</v>
      </c>
      <c r="BR5528" s="52" t="s">
        <v>10631</v>
      </c>
      <c r="BX5528" s="52" t="s">
        <v>1902</v>
      </c>
      <c r="BY5528" s="52" t="s">
        <v>712</v>
      </c>
      <c r="BZ5528" s="52" t="s">
        <v>10631</v>
      </c>
    </row>
    <row r="5529" spans="54:78" x14ac:dyDescent="0.3">
      <c r="BB5529" s="105" t="e">
        <f>VLOOKUP(C5529,#REF!, 2,FALSE)</f>
        <v>#REF!</v>
      </c>
      <c r="BP5529" s="52" t="s">
        <v>10632</v>
      </c>
      <c r="BQ5529" s="52" t="s">
        <v>3276</v>
      </c>
      <c r="BR5529" s="52" t="s">
        <v>9624</v>
      </c>
      <c r="BX5529" s="52" t="s">
        <v>10632</v>
      </c>
      <c r="BY5529" s="52" t="s">
        <v>3276</v>
      </c>
      <c r="BZ5529" s="52" t="s">
        <v>9624</v>
      </c>
    </row>
    <row r="5530" spans="54:78" x14ac:dyDescent="0.3">
      <c r="BB5530" s="105" t="e">
        <f>VLOOKUP(C5530,#REF!, 2,FALSE)</f>
        <v>#REF!</v>
      </c>
      <c r="BP5530" s="52" t="s">
        <v>10633</v>
      </c>
      <c r="BQ5530" s="52" t="s">
        <v>1147</v>
      </c>
      <c r="BR5530" s="52" t="s">
        <v>2993</v>
      </c>
      <c r="BX5530" s="52" t="s">
        <v>10633</v>
      </c>
      <c r="BY5530" s="52" t="s">
        <v>1147</v>
      </c>
      <c r="BZ5530" s="52" t="s">
        <v>2993</v>
      </c>
    </row>
    <row r="5531" spans="54:78" x14ac:dyDescent="0.3">
      <c r="BB5531" s="105" t="e">
        <f>VLOOKUP(C5531,#REF!, 2,FALSE)</f>
        <v>#REF!</v>
      </c>
      <c r="BP5531" s="52" t="s">
        <v>10635</v>
      </c>
      <c r="BQ5531" s="52" t="s">
        <v>2988</v>
      </c>
      <c r="BR5531" s="52" t="s">
        <v>2993</v>
      </c>
      <c r="BX5531" s="52" t="s">
        <v>10635</v>
      </c>
      <c r="BY5531" s="52" t="s">
        <v>2988</v>
      </c>
      <c r="BZ5531" s="52" t="s">
        <v>2993</v>
      </c>
    </row>
    <row r="5532" spans="54:78" x14ac:dyDescent="0.3">
      <c r="BB5532" s="105" t="e">
        <f>VLOOKUP(C5532,#REF!, 2,FALSE)</f>
        <v>#REF!</v>
      </c>
      <c r="BP5532" s="52" t="s">
        <v>10636</v>
      </c>
      <c r="BQ5532" s="52" t="s">
        <v>3276</v>
      </c>
      <c r="BR5532" s="52" t="s">
        <v>2993</v>
      </c>
      <c r="BX5532" s="52" t="s">
        <v>10636</v>
      </c>
      <c r="BY5532" s="52" t="s">
        <v>3276</v>
      </c>
      <c r="BZ5532" s="52" t="s">
        <v>2993</v>
      </c>
    </row>
    <row r="5533" spans="54:78" x14ac:dyDescent="0.3">
      <c r="BB5533" s="105" t="e">
        <f>VLOOKUP(C5533,#REF!, 2,FALSE)</f>
        <v>#REF!</v>
      </c>
      <c r="BP5533" s="52" t="s">
        <v>10637</v>
      </c>
      <c r="BQ5533" s="52" t="s">
        <v>3016</v>
      </c>
      <c r="BR5533" s="52" t="s">
        <v>2993</v>
      </c>
      <c r="BX5533" s="52" t="s">
        <v>10637</v>
      </c>
      <c r="BY5533" s="52" t="s">
        <v>3016</v>
      </c>
      <c r="BZ5533" s="52" t="s">
        <v>2993</v>
      </c>
    </row>
    <row r="5534" spans="54:78" x14ac:dyDescent="0.3">
      <c r="BB5534" s="105" t="e">
        <f>VLOOKUP(C5534,#REF!, 2,FALSE)</f>
        <v>#REF!</v>
      </c>
      <c r="BP5534" s="52" t="s">
        <v>10638</v>
      </c>
      <c r="BQ5534" s="52" t="s">
        <v>1147</v>
      </c>
      <c r="BR5534" s="52" t="s">
        <v>2993</v>
      </c>
      <c r="BX5534" s="52" t="s">
        <v>10638</v>
      </c>
      <c r="BY5534" s="52" t="s">
        <v>1147</v>
      </c>
      <c r="BZ5534" s="52" t="s">
        <v>2993</v>
      </c>
    </row>
    <row r="5535" spans="54:78" x14ac:dyDescent="0.3">
      <c r="BB5535" s="105" t="e">
        <f>VLOOKUP(C5535,#REF!, 2,FALSE)</f>
        <v>#REF!</v>
      </c>
      <c r="BP5535" s="52" t="s">
        <v>10640</v>
      </c>
      <c r="BQ5535" s="52" t="s">
        <v>1147</v>
      </c>
      <c r="BR5535" s="52" t="s">
        <v>2993</v>
      </c>
      <c r="BX5535" s="52" t="s">
        <v>10640</v>
      </c>
      <c r="BY5535" s="52" t="s">
        <v>1147</v>
      </c>
      <c r="BZ5535" s="52" t="s">
        <v>2993</v>
      </c>
    </row>
    <row r="5536" spans="54:78" x14ac:dyDescent="0.3">
      <c r="BB5536" s="105" t="e">
        <f>VLOOKUP(C5536,#REF!, 2,FALSE)</f>
        <v>#REF!</v>
      </c>
      <c r="BP5536" s="52" t="s">
        <v>10641</v>
      </c>
      <c r="BQ5536" s="52" t="s">
        <v>1147</v>
      </c>
      <c r="BR5536" s="52" t="s">
        <v>2993</v>
      </c>
      <c r="BX5536" s="52" t="s">
        <v>10641</v>
      </c>
      <c r="BY5536" s="52" t="s">
        <v>1147</v>
      </c>
      <c r="BZ5536" s="52" t="s">
        <v>2993</v>
      </c>
    </row>
    <row r="5537" spans="54:78" x14ac:dyDescent="0.3">
      <c r="BB5537" s="105" t="e">
        <f>VLOOKUP(C5537,#REF!, 2,FALSE)</f>
        <v>#REF!</v>
      </c>
      <c r="BP5537" s="52" t="s">
        <v>10642</v>
      </c>
      <c r="BQ5537" s="52" t="s">
        <v>1147</v>
      </c>
      <c r="BR5537" s="52" t="s">
        <v>2993</v>
      </c>
      <c r="BX5537" s="52" t="s">
        <v>10642</v>
      </c>
      <c r="BY5537" s="52" t="s">
        <v>1147</v>
      </c>
      <c r="BZ5537" s="52" t="s">
        <v>2993</v>
      </c>
    </row>
    <row r="5538" spans="54:78" x14ac:dyDescent="0.3">
      <c r="BB5538" s="105" t="e">
        <f>VLOOKUP(C5538,#REF!, 2,FALSE)</f>
        <v>#REF!</v>
      </c>
      <c r="BP5538" s="52" t="s">
        <v>10643</v>
      </c>
      <c r="BQ5538" s="52" t="s">
        <v>3059</v>
      </c>
      <c r="BR5538" s="52" t="s">
        <v>3493</v>
      </c>
      <c r="BX5538" s="52" t="s">
        <v>10643</v>
      </c>
      <c r="BY5538" s="52" t="s">
        <v>3059</v>
      </c>
      <c r="BZ5538" s="52" t="s">
        <v>3493</v>
      </c>
    </row>
    <row r="5539" spans="54:78" x14ac:dyDescent="0.3">
      <c r="BB5539" s="105" t="e">
        <f>VLOOKUP(C5539,#REF!, 2,FALSE)</f>
        <v>#REF!</v>
      </c>
      <c r="BP5539" s="52" t="s">
        <v>1903</v>
      </c>
      <c r="BQ5539" s="52" t="s">
        <v>3223</v>
      </c>
      <c r="BR5539" s="52" t="s">
        <v>10644</v>
      </c>
      <c r="BX5539" s="52" t="s">
        <v>1903</v>
      </c>
      <c r="BY5539" s="52" t="s">
        <v>3223</v>
      </c>
      <c r="BZ5539" s="52" t="s">
        <v>10644</v>
      </c>
    </row>
    <row r="5540" spans="54:78" x14ac:dyDescent="0.3">
      <c r="BB5540" s="105" t="e">
        <f>VLOOKUP(C5540,#REF!, 2,FALSE)</f>
        <v>#REF!</v>
      </c>
      <c r="BP5540" s="52" t="s">
        <v>10645</v>
      </c>
      <c r="BQ5540" s="52" t="s">
        <v>2988</v>
      </c>
      <c r="BR5540" s="52" t="s">
        <v>8202</v>
      </c>
      <c r="BX5540" s="52" t="s">
        <v>10645</v>
      </c>
      <c r="BY5540" s="52" t="s">
        <v>2988</v>
      </c>
      <c r="BZ5540" s="52" t="s">
        <v>8202</v>
      </c>
    </row>
    <row r="5541" spans="54:78" x14ac:dyDescent="0.3">
      <c r="BB5541" s="105" t="e">
        <f>VLOOKUP(C5541,#REF!, 2,FALSE)</f>
        <v>#REF!</v>
      </c>
      <c r="BP5541" s="52" t="s">
        <v>10646</v>
      </c>
      <c r="BQ5541" s="52" t="s">
        <v>675</v>
      </c>
      <c r="BR5541" s="52" t="s">
        <v>778</v>
      </c>
      <c r="BX5541" s="52" t="s">
        <v>10646</v>
      </c>
      <c r="BY5541" s="52" t="s">
        <v>675</v>
      </c>
      <c r="BZ5541" s="52" t="s">
        <v>778</v>
      </c>
    </row>
    <row r="5542" spans="54:78" x14ac:dyDescent="0.3">
      <c r="BB5542" s="105" t="e">
        <f>VLOOKUP(C5542,#REF!, 2,FALSE)</f>
        <v>#REF!</v>
      </c>
      <c r="BP5542" s="52" t="s">
        <v>10647</v>
      </c>
      <c r="BQ5542" s="52" t="s">
        <v>805</v>
      </c>
      <c r="BR5542" s="52" t="s">
        <v>10648</v>
      </c>
      <c r="BX5542" s="52" t="s">
        <v>10647</v>
      </c>
      <c r="BY5542" s="52" t="s">
        <v>805</v>
      </c>
      <c r="BZ5542" s="52" t="s">
        <v>10648</v>
      </c>
    </row>
    <row r="5543" spans="54:78" x14ac:dyDescent="0.3">
      <c r="BB5543" s="105" t="e">
        <f>VLOOKUP(C5543,#REF!, 2,FALSE)</f>
        <v>#REF!</v>
      </c>
      <c r="BP5543" s="52" t="s">
        <v>1904</v>
      </c>
      <c r="BQ5543" s="52" t="s">
        <v>624</v>
      </c>
      <c r="BR5543" s="52" t="s">
        <v>8892</v>
      </c>
      <c r="BX5543" s="52" t="s">
        <v>1904</v>
      </c>
      <c r="BY5543" s="52" t="s">
        <v>624</v>
      </c>
      <c r="BZ5543" s="52" t="s">
        <v>8892</v>
      </c>
    </row>
    <row r="5544" spans="54:78" x14ac:dyDescent="0.3">
      <c r="BB5544" s="105" t="e">
        <f>VLOOKUP(C5544,#REF!, 2,FALSE)</f>
        <v>#REF!</v>
      </c>
      <c r="BP5544" s="52" t="s">
        <v>10649</v>
      </c>
      <c r="BQ5544" s="52" t="s">
        <v>621</v>
      </c>
      <c r="BR5544" s="52" t="s">
        <v>10650</v>
      </c>
      <c r="BX5544" s="52" t="s">
        <v>10649</v>
      </c>
      <c r="BY5544" s="52" t="s">
        <v>621</v>
      </c>
      <c r="BZ5544" s="52" t="s">
        <v>10650</v>
      </c>
    </row>
    <row r="5545" spans="54:78" x14ac:dyDescent="0.3">
      <c r="BB5545" s="105" t="e">
        <f>VLOOKUP(C5545,#REF!, 2,FALSE)</f>
        <v>#REF!</v>
      </c>
      <c r="BP5545" s="52" t="s">
        <v>10651</v>
      </c>
      <c r="BQ5545" s="52" t="s">
        <v>931</v>
      </c>
      <c r="BR5545" s="52" t="s">
        <v>947</v>
      </c>
      <c r="BX5545" s="52" t="s">
        <v>10651</v>
      </c>
      <c r="BY5545" s="52" t="s">
        <v>931</v>
      </c>
      <c r="BZ5545" s="52" t="s">
        <v>947</v>
      </c>
    </row>
    <row r="5546" spans="54:78" x14ac:dyDescent="0.3">
      <c r="BB5546" s="105" t="e">
        <f>VLOOKUP(C5546,#REF!, 2,FALSE)</f>
        <v>#REF!</v>
      </c>
      <c r="BP5546" s="52" t="s">
        <v>10652</v>
      </c>
      <c r="BQ5546" s="52" t="s">
        <v>661</v>
      </c>
      <c r="BR5546" s="52" t="s">
        <v>10653</v>
      </c>
      <c r="BX5546" s="52" t="s">
        <v>10652</v>
      </c>
      <c r="BY5546" s="52" t="s">
        <v>661</v>
      </c>
      <c r="BZ5546" s="52" t="s">
        <v>10653</v>
      </c>
    </row>
    <row r="5547" spans="54:78" x14ac:dyDescent="0.3">
      <c r="BB5547" s="105" t="e">
        <f>VLOOKUP(C5547,#REF!, 2,FALSE)</f>
        <v>#REF!</v>
      </c>
      <c r="BP5547" s="52" t="s">
        <v>10654</v>
      </c>
      <c r="BQ5547" s="52" t="s">
        <v>664</v>
      </c>
      <c r="BR5547" s="52" t="s">
        <v>778</v>
      </c>
      <c r="BX5547" s="52" t="s">
        <v>10654</v>
      </c>
      <c r="BY5547" s="52" t="s">
        <v>664</v>
      </c>
      <c r="BZ5547" s="52" t="s">
        <v>778</v>
      </c>
    </row>
    <row r="5548" spans="54:78" x14ac:dyDescent="0.3">
      <c r="BB5548" s="105" t="e">
        <f>VLOOKUP(C5548,#REF!, 2,FALSE)</f>
        <v>#REF!</v>
      </c>
      <c r="BP5548" s="52" t="s">
        <v>10655</v>
      </c>
      <c r="BQ5548" s="52" t="s">
        <v>622</v>
      </c>
      <c r="BR5548" s="52" t="s">
        <v>10656</v>
      </c>
      <c r="BX5548" s="52" t="s">
        <v>10655</v>
      </c>
      <c r="BY5548" s="52" t="s">
        <v>622</v>
      </c>
      <c r="BZ5548" s="52" t="s">
        <v>10656</v>
      </c>
    </row>
    <row r="5549" spans="54:78" x14ac:dyDescent="0.3">
      <c r="BB5549" s="105" t="e">
        <f>VLOOKUP(C5549,#REF!, 2,FALSE)</f>
        <v>#REF!</v>
      </c>
      <c r="BP5549" s="52" t="s">
        <v>10657</v>
      </c>
      <c r="BQ5549" s="52" t="s">
        <v>642</v>
      </c>
      <c r="BR5549" s="52" t="s">
        <v>10658</v>
      </c>
      <c r="BX5549" s="52" t="s">
        <v>10657</v>
      </c>
      <c r="BY5549" s="52" t="s">
        <v>642</v>
      </c>
      <c r="BZ5549" s="52" t="s">
        <v>10658</v>
      </c>
    </row>
    <row r="5550" spans="54:78" x14ac:dyDescent="0.3">
      <c r="BB5550" s="105" t="e">
        <f>VLOOKUP(C5550,#REF!, 2,FALSE)</f>
        <v>#REF!</v>
      </c>
      <c r="BP5550" s="52" t="s">
        <v>10659</v>
      </c>
      <c r="BQ5550" s="52" t="s">
        <v>3019</v>
      </c>
      <c r="BR5550" s="52" t="s">
        <v>10660</v>
      </c>
      <c r="BX5550" s="52" t="s">
        <v>10659</v>
      </c>
      <c r="BY5550" s="52" t="s">
        <v>3019</v>
      </c>
      <c r="BZ5550" s="52" t="s">
        <v>10660</v>
      </c>
    </row>
    <row r="5551" spans="54:78" x14ac:dyDescent="0.3">
      <c r="BB5551" s="105" t="e">
        <f>VLOOKUP(C5551,#REF!, 2,FALSE)</f>
        <v>#REF!</v>
      </c>
      <c r="BP5551" s="52" t="s">
        <v>1905</v>
      </c>
      <c r="BQ5551" s="52" t="s">
        <v>668</v>
      </c>
      <c r="BR5551" s="52" t="s">
        <v>6727</v>
      </c>
      <c r="BX5551" s="52" t="s">
        <v>1905</v>
      </c>
      <c r="BY5551" s="52" t="s">
        <v>668</v>
      </c>
      <c r="BZ5551" s="52" t="s">
        <v>6727</v>
      </c>
    </row>
    <row r="5552" spans="54:78" x14ac:dyDescent="0.3">
      <c r="BB5552" s="105" t="e">
        <f>VLOOKUP(C5552,#REF!, 2,FALSE)</f>
        <v>#REF!</v>
      </c>
      <c r="BP5552" s="52" t="s">
        <v>10661</v>
      </c>
      <c r="BQ5552" s="52" t="s">
        <v>786</v>
      </c>
      <c r="BR5552" s="52" t="s">
        <v>10438</v>
      </c>
      <c r="BX5552" s="52" t="s">
        <v>10661</v>
      </c>
      <c r="BY5552" s="52" t="s">
        <v>786</v>
      </c>
      <c r="BZ5552" s="52" t="s">
        <v>10438</v>
      </c>
    </row>
    <row r="5553" spans="54:78" x14ac:dyDescent="0.3">
      <c r="BB5553" s="105" t="e">
        <f>VLOOKUP(C5553,#REF!, 2,FALSE)</f>
        <v>#REF!</v>
      </c>
      <c r="BP5553" s="52" t="s">
        <v>10662</v>
      </c>
      <c r="BQ5553" s="52" t="s">
        <v>788</v>
      </c>
      <c r="BR5553" s="52" t="s">
        <v>10663</v>
      </c>
      <c r="BX5553" s="52" t="s">
        <v>10662</v>
      </c>
      <c r="BY5553" s="52" t="s">
        <v>788</v>
      </c>
      <c r="BZ5553" s="52" t="s">
        <v>10663</v>
      </c>
    </row>
    <row r="5554" spans="54:78" x14ac:dyDescent="0.3">
      <c r="BB5554" s="105" t="e">
        <f>VLOOKUP(C5554,#REF!, 2,FALSE)</f>
        <v>#REF!</v>
      </c>
      <c r="BP5554" s="52" t="s">
        <v>10664</v>
      </c>
      <c r="BQ5554" s="52" t="s">
        <v>675</v>
      </c>
      <c r="BR5554" s="52" t="s">
        <v>10665</v>
      </c>
      <c r="BX5554" s="52" t="s">
        <v>10664</v>
      </c>
      <c r="BY5554" s="52" t="s">
        <v>675</v>
      </c>
      <c r="BZ5554" s="52" t="s">
        <v>10665</v>
      </c>
    </row>
    <row r="5555" spans="54:78" x14ac:dyDescent="0.3">
      <c r="BB5555" s="105" t="e">
        <f>VLOOKUP(C5555,#REF!, 2,FALSE)</f>
        <v>#REF!</v>
      </c>
      <c r="BP5555" s="52" t="s">
        <v>10666</v>
      </c>
      <c r="BQ5555" s="52" t="s">
        <v>672</v>
      </c>
      <c r="BR5555" s="52" t="s">
        <v>6592</v>
      </c>
      <c r="BX5555" s="52" t="s">
        <v>10666</v>
      </c>
      <c r="BY5555" s="52" t="s">
        <v>672</v>
      </c>
      <c r="BZ5555" s="52" t="s">
        <v>6592</v>
      </c>
    </row>
    <row r="5556" spans="54:78" x14ac:dyDescent="0.3">
      <c r="BB5556" s="105" t="e">
        <f>VLOOKUP(C5556,#REF!, 2,FALSE)</f>
        <v>#REF!</v>
      </c>
      <c r="BP5556" s="52" t="s">
        <v>10667</v>
      </c>
      <c r="BQ5556" s="52" t="s">
        <v>668</v>
      </c>
      <c r="BR5556" s="52" t="s">
        <v>10668</v>
      </c>
      <c r="BX5556" s="52" t="s">
        <v>10667</v>
      </c>
      <c r="BY5556" s="52" t="s">
        <v>668</v>
      </c>
      <c r="BZ5556" s="52" t="s">
        <v>10668</v>
      </c>
    </row>
    <row r="5557" spans="54:78" x14ac:dyDescent="0.3">
      <c r="BB5557" s="105" t="e">
        <f>VLOOKUP(C5557,#REF!, 2,FALSE)</f>
        <v>#REF!</v>
      </c>
      <c r="BP5557" s="52" t="s">
        <v>10669</v>
      </c>
      <c r="BQ5557" s="52" t="s">
        <v>712</v>
      </c>
      <c r="BR5557" s="52" t="s">
        <v>10670</v>
      </c>
      <c r="BX5557" s="52" t="s">
        <v>10669</v>
      </c>
      <c r="BY5557" s="52" t="s">
        <v>712</v>
      </c>
      <c r="BZ5557" s="52" t="s">
        <v>10670</v>
      </c>
    </row>
    <row r="5558" spans="54:78" x14ac:dyDescent="0.3">
      <c r="BB5558" s="105" t="e">
        <f>VLOOKUP(C5558,#REF!, 2,FALSE)</f>
        <v>#REF!</v>
      </c>
      <c r="BP5558" s="52" t="s">
        <v>10671</v>
      </c>
      <c r="BQ5558" s="52" t="s">
        <v>663</v>
      </c>
      <c r="BR5558" s="52" t="s">
        <v>2375</v>
      </c>
      <c r="BX5558" s="52" t="s">
        <v>10671</v>
      </c>
      <c r="BY5558" s="52" t="s">
        <v>663</v>
      </c>
      <c r="BZ5558" s="52" t="s">
        <v>2375</v>
      </c>
    </row>
    <row r="5559" spans="54:78" x14ac:dyDescent="0.3">
      <c r="BB5559" s="105" t="e">
        <f>VLOOKUP(C5559,#REF!, 2,FALSE)</f>
        <v>#REF!</v>
      </c>
      <c r="BP5559" s="52" t="s">
        <v>10672</v>
      </c>
      <c r="BQ5559" s="52" t="s">
        <v>17035</v>
      </c>
      <c r="BR5559" s="52" t="s">
        <v>6561</v>
      </c>
      <c r="BX5559" s="52" t="s">
        <v>10672</v>
      </c>
      <c r="BY5559" s="52" t="s">
        <v>17035</v>
      </c>
      <c r="BZ5559" s="52" t="s">
        <v>6561</v>
      </c>
    </row>
    <row r="5560" spans="54:78" x14ac:dyDescent="0.3">
      <c r="BB5560" s="105" t="e">
        <f>VLOOKUP(C5560,#REF!, 2,FALSE)</f>
        <v>#REF!</v>
      </c>
      <c r="BP5560" s="52" t="s">
        <v>1906</v>
      </c>
      <c r="BQ5560" s="52" t="s">
        <v>17035</v>
      </c>
      <c r="BR5560" s="52" t="s">
        <v>4124</v>
      </c>
      <c r="BX5560" s="52" t="s">
        <v>1906</v>
      </c>
      <c r="BY5560" s="52" t="s">
        <v>17035</v>
      </c>
      <c r="BZ5560" s="52" t="s">
        <v>4124</v>
      </c>
    </row>
    <row r="5561" spans="54:78" x14ac:dyDescent="0.3">
      <c r="BB5561" s="105" t="e">
        <f>VLOOKUP(C5561,#REF!, 2,FALSE)</f>
        <v>#REF!</v>
      </c>
      <c r="BP5561" s="52" t="s">
        <v>10673</v>
      </c>
      <c r="BQ5561" s="52" t="s">
        <v>1078</v>
      </c>
      <c r="BR5561" s="52" t="s">
        <v>10616</v>
      </c>
      <c r="BX5561" s="52" t="s">
        <v>10673</v>
      </c>
      <c r="BY5561" s="52" t="s">
        <v>1078</v>
      </c>
      <c r="BZ5561" s="52" t="s">
        <v>10616</v>
      </c>
    </row>
    <row r="5562" spans="54:78" x14ac:dyDescent="0.3">
      <c r="BB5562" s="105" t="e">
        <f>VLOOKUP(C5562,#REF!, 2,FALSE)</f>
        <v>#REF!</v>
      </c>
      <c r="BP5562" s="52" t="s">
        <v>10674</v>
      </c>
      <c r="BQ5562" s="52" t="s">
        <v>795</v>
      </c>
      <c r="BR5562" s="52" t="s">
        <v>778</v>
      </c>
      <c r="BX5562" s="52" t="s">
        <v>10674</v>
      </c>
      <c r="BY5562" s="52" t="s">
        <v>795</v>
      </c>
      <c r="BZ5562" s="52" t="s">
        <v>778</v>
      </c>
    </row>
    <row r="5563" spans="54:78" x14ac:dyDescent="0.3">
      <c r="BB5563" s="105" t="e">
        <f>VLOOKUP(C5563,#REF!, 2,FALSE)</f>
        <v>#REF!</v>
      </c>
      <c r="BP5563" s="52" t="s">
        <v>10675</v>
      </c>
      <c r="BQ5563" s="52" t="s">
        <v>3016</v>
      </c>
      <c r="BR5563" s="52" t="s">
        <v>4161</v>
      </c>
      <c r="BX5563" s="52" t="s">
        <v>10675</v>
      </c>
      <c r="BY5563" s="52" t="s">
        <v>3016</v>
      </c>
      <c r="BZ5563" s="52" t="s">
        <v>4161</v>
      </c>
    </row>
    <row r="5564" spans="54:78" x14ac:dyDescent="0.3">
      <c r="BB5564" s="105" t="e">
        <f>VLOOKUP(C5564,#REF!, 2,FALSE)</f>
        <v>#REF!</v>
      </c>
      <c r="BP5564" s="52" t="s">
        <v>10676</v>
      </c>
      <c r="BQ5564" s="52" t="s">
        <v>636</v>
      </c>
      <c r="BR5564" s="52" t="s">
        <v>4417</v>
      </c>
      <c r="BX5564" s="52" t="s">
        <v>10676</v>
      </c>
      <c r="BY5564" s="52" t="s">
        <v>636</v>
      </c>
      <c r="BZ5564" s="52" t="s">
        <v>4417</v>
      </c>
    </row>
    <row r="5565" spans="54:78" x14ac:dyDescent="0.3">
      <c r="BB5565" s="105" t="e">
        <f>VLOOKUP(C5565,#REF!, 2,FALSE)</f>
        <v>#REF!</v>
      </c>
      <c r="BP5565" s="52" t="s">
        <v>10677</v>
      </c>
      <c r="BQ5565" s="52" t="s">
        <v>619</v>
      </c>
      <c r="BR5565" s="52" t="s">
        <v>1205</v>
      </c>
      <c r="BX5565" s="52" t="s">
        <v>10677</v>
      </c>
      <c r="BY5565" s="52" t="s">
        <v>619</v>
      </c>
      <c r="BZ5565" s="52" t="s">
        <v>1205</v>
      </c>
    </row>
    <row r="5566" spans="54:78" x14ac:dyDescent="0.3">
      <c r="BB5566" s="105" t="e">
        <f>VLOOKUP(C5566,#REF!, 2,FALSE)</f>
        <v>#REF!</v>
      </c>
      <c r="BP5566" s="52" t="s">
        <v>10678</v>
      </c>
      <c r="BQ5566" s="52" t="s">
        <v>870</v>
      </c>
      <c r="BR5566" s="52" t="s">
        <v>1875</v>
      </c>
      <c r="BX5566" s="52" t="s">
        <v>10678</v>
      </c>
      <c r="BY5566" s="52" t="s">
        <v>870</v>
      </c>
      <c r="BZ5566" s="52" t="s">
        <v>1875</v>
      </c>
    </row>
    <row r="5567" spans="54:78" x14ac:dyDescent="0.3">
      <c r="BB5567" s="105" t="e">
        <f>VLOOKUP(C5567,#REF!, 2,FALSE)</f>
        <v>#REF!</v>
      </c>
      <c r="BP5567" s="52" t="s">
        <v>10679</v>
      </c>
      <c r="BQ5567" s="52" t="s">
        <v>17035</v>
      </c>
      <c r="BR5567" s="52" t="s">
        <v>10680</v>
      </c>
      <c r="BX5567" s="52" t="s">
        <v>10679</v>
      </c>
      <c r="BY5567" s="52" t="s">
        <v>17035</v>
      </c>
      <c r="BZ5567" s="52" t="s">
        <v>10680</v>
      </c>
    </row>
    <row r="5568" spans="54:78" x14ac:dyDescent="0.3">
      <c r="BB5568" s="105" t="e">
        <f>VLOOKUP(C5568,#REF!, 2,FALSE)</f>
        <v>#REF!</v>
      </c>
      <c r="BP5568" s="52" t="s">
        <v>10681</v>
      </c>
      <c r="BQ5568" s="52" t="s">
        <v>661</v>
      </c>
      <c r="BR5568" s="52" t="s">
        <v>7588</v>
      </c>
      <c r="BX5568" s="52" t="s">
        <v>10681</v>
      </c>
      <c r="BY5568" s="52" t="s">
        <v>661</v>
      </c>
      <c r="BZ5568" s="52" t="s">
        <v>7588</v>
      </c>
    </row>
    <row r="5569" spans="54:78" x14ac:dyDescent="0.3">
      <c r="BB5569" s="105" t="e">
        <f>VLOOKUP(C5569,#REF!, 2,FALSE)</f>
        <v>#REF!</v>
      </c>
      <c r="BP5569" s="52" t="s">
        <v>1907</v>
      </c>
      <c r="BQ5569" s="52" t="s">
        <v>743</v>
      </c>
      <c r="BR5569" s="52" t="s">
        <v>1270</v>
      </c>
      <c r="BX5569" s="52" t="s">
        <v>1907</v>
      </c>
      <c r="BY5569" s="52" t="s">
        <v>743</v>
      </c>
      <c r="BZ5569" s="52" t="s">
        <v>1270</v>
      </c>
    </row>
    <row r="5570" spans="54:78" x14ac:dyDescent="0.3">
      <c r="BB5570" s="105" t="e">
        <f>VLOOKUP(C5570,#REF!, 2,FALSE)</f>
        <v>#REF!</v>
      </c>
      <c r="BP5570" s="52" t="s">
        <v>10682</v>
      </c>
      <c r="BQ5570" s="52" t="s">
        <v>870</v>
      </c>
      <c r="BR5570" s="52" t="s">
        <v>10683</v>
      </c>
      <c r="BX5570" s="52" t="s">
        <v>10682</v>
      </c>
      <c r="BY5570" s="52" t="s">
        <v>870</v>
      </c>
      <c r="BZ5570" s="52" t="s">
        <v>10683</v>
      </c>
    </row>
    <row r="5571" spans="54:78" x14ac:dyDescent="0.3">
      <c r="BB5571" s="105" t="e">
        <f>VLOOKUP(C5571,#REF!, 2,FALSE)</f>
        <v>#REF!</v>
      </c>
      <c r="BP5571" s="52" t="s">
        <v>10685</v>
      </c>
      <c r="BQ5571" s="52" t="s">
        <v>707</v>
      </c>
      <c r="BR5571" s="52" t="s">
        <v>5412</v>
      </c>
      <c r="BX5571" s="52" t="s">
        <v>10685</v>
      </c>
      <c r="BY5571" s="52" t="s">
        <v>707</v>
      </c>
      <c r="BZ5571" s="52" t="s">
        <v>5412</v>
      </c>
    </row>
    <row r="5572" spans="54:78" x14ac:dyDescent="0.3">
      <c r="BB5572" s="105" t="e">
        <f>VLOOKUP(C5572,#REF!, 2,FALSE)</f>
        <v>#REF!</v>
      </c>
      <c r="BP5572" s="52" t="s">
        <v>10686</v>
      </c>
      <c r="BQ5572" s="52" t="s">
        <v>630</v>
      </c>
      <c r="BR5572" s="52" t="s">
        <v>10687</v>
      </c>
      <c r="BX5572" s="52" t="s">
        <v>10686</v>
      </c>
      <c r="BY5572" s="52" t="s">
        <v>630</v>
      </c>
      <c r="BZ5572" s="52" t="s">
        <v>10687</v>
      </c>
    </row>
    <row r="5573" spans="54:78" x14ac:dyDescent="0.3">
      <c r="BB5573" s="105" t="e">
        <f>VLOOKUP(C5573,#REF!, 2,FALSE)</f>
        <v>#REF!</v>
      </c>
      <c r="BP5573" s="52" t="s">
        <v>1908</v>
      </c>
      <c r="BQ5573" s="52" t="s">
        <v>726</v>
      </c>
      <c r="BR5573" s="52" t="s">
        <v>8303</v>
      </c>
      <c r="BX5573" s="52" t="s">
        <v>1908</v>
      </c>
      <c r="BY5573" s="52" t="s">
        <v>726</v>
      </c>
      <c r="BZ5573" s="52" t="s">
        <v>8303</v>
      </c>
    </row>
    <row r="5574" spans="54:78" x14ac:dyDescent="0.3">
      <c r="BB5574" s="105" t="e">
        <f>VLOOKUP(C5574,#REF!, 2,FALSE)</f>
        <v>#REF!</v>
      </c>
      <c r="BP5574" s="52" t="s">
        <v>10688</v>
      </c>
      <c r="BQ5574" s="52" t="s">
        <v>630</v>
      </c>
      <c r="BR5574" s="52" t="s">
        <v>1463</v>
      </c>
      <c r="BX5574" s="52" t="s">
        <v>10688</v>
      </c>
      <c r="BY5574" s="52" t="s">
        <v>630</v>
      </c>
      <c r="BZ5574" s="52" t="s">
        <v>1463</v>
      </c>
    </row>
    <row r="5575" spans="54:78" x14ac:dyDescent="0.3">
      <c r="BB5575" s="105" t="e">
        <f>VLOOKUP(C5575,#REF!, 2,FALSE)</f>
        <v>#REF!</v>
      </c>
      <c r="BP5575" s="52" t="s">
        <v>10689</v>
      </c>
      <c r="BQ5575" s="52" t="s">
        <v>3099</v>
      </c>
      <c r="BR5575" s="52" t="s">
        <v>10690</v>
      </c>
      <c r="BX5575" s="52" t="s">
        <v>10689</v>
      </c>
      <c r="BY5575" s="52" t="s">
        <v>3099</v>
      </c>
      <c r="BZ5575" s="52" t="s">
        <v>10690</v>
      </c>
    </row>
    <row r="5576" spans="54:78" x14ac:dyDescent="0.3">
      <c r="BB5576" s="105" t="e">
        <f>VLOOKUP(C5576,#REF!, 2,FALSE)</f>
        <v>#REF!</v>
      </c>
      <c r="BP5576" s="52" t="s">
        <v>10691</v>
      </c>
      <c r="BQ5576" s="52" t="s">
        <v>788</v>
      </c>
      <c r="BR5576" s="52" t="s">
        <v>10692</v>
      </c>
      <c r="BX5576" s="52" t="s">
        <v>10691</v>
      </c>
      <c r="BY5576" s="52" t="s">
        <v>788</v>
      </c>
      <c r="BZ5576" s="52" t="s">
        <v>10692</v>
      </c>
    </row>
    <row r="5577" spans="54:78" x14ac:dyDescent="0.3">
      <c r="BB5577" s="105" t="e">
        <f>VLOOKUP(C5577,#REF!, 2,FALSE)</f>
        <v>#REF!</v>
      </c>
      <c r="BP5577" s="52" t="s">
        <v>1909</v>
      </c>
      <c r="BQ5577" s="52" t="s">
        <v>791</v>
      </c>
      <c r="BR5577" s="52" t="s">
        <v>10693</v>
      </c>
      <c r="BX5577" s="52" t="s">
        <v>1909</v>
      </c>
      <c r="BY5577" s="52" t="s">
        <v>791</v>
      </c>
      <c r="BZ5577" s="52" t="s">
        <v>10693</v>
      </c>
    </row>
    <row r="5578" spans="54:78" x14ac:dyDescent="0.3">
      <c r="BB5578" s="105" t="e">
        <f>VLOOKUP(C5578,#REF!, 2,FALSE)</f>
        <v>#REF!</v>
      </c>
      <c r="BP5578" s="52" t="s">
        <v>10694</v>
      </c>
      <c r="BQ5578" s="52" t="s">
        <v>619</v>
      </c>
      <c r="BR5578" s="52" t="s">
        <v>2174</v>
      </c>
      <c r="BX5578" s="52" t="s">
        <v>10694</v>
      </c>
      <c r="BY5578" s="52" t="s">
        <v>619</v>
      </c>
      <c r="BZ5578" s="52" t="s">
        <v>2174</v>
      </c>
    </row>
    <row r="5579" spans="54:78" x14ac:dyDescent="0.3">
      <c r="BB5579" s="105" t="e">
        <f>VLOOKUP(C5579,#REF!, 2,FALSE)</f>
        <v>#REF!</v>
      </c>
      <c r="BP5579" s="52" t="s">
        <v>10695</v>
      </c>
      <c r="BQ5579" s="52" t="s">
        <v>934</v>
      </c>
      <c r="BR5579" s="52" t="s">
        <v>1345</v>
      </c>
      <c r="BX5579" s="52" t="s">
        <v>10695</v>
      </c>
      <c r="BY5579" s="52" t="s">
        <v>934</v>
      </c>
      <c r="BZ5579" s="52" t="s">
        <v>1345</v>
      </c>
    </row>
    <row r="5580" spans="54:78" x14ac:dyDescent="0.3">
      <c r="BB5580" s="105" t="e">
        <f>VLOOKUP(C5580,#REF!, 2,FALSE)</f>
        <v>#REF!</v>
      </c>
      <c r="BP5580" s="52" t="s">
        <v>10697</v>
      </c>
      <c r="BQ5580" s="52" t="s">
        <v>849</v>
      </c>
      <c r="BR5580" s="52" t="s">
        <v>7946</v>
      </c>
      <c r="BX5580" s="52" t="s">
        <v>10697</v>
      </c>
      <c r="BY5580" s="52" t="s">
        <v>849</v>
      </c>
      <c r="BZ5580" s="52" t="s">
        <v>7946</v>
      </c>
    </row>
    <row r="5581" spans="54:78" x14ac:dyDescent="0.3">
      <c r="BB5581" s="105" t="e">
        <f>VLOOKUP(C5581,#REF!, 2,FALSE)</f>
        <v>#REF!</v>
      </c>
      <c r="BP5581" s="52" t="s">
        <v>10698</v>
      </c>
      <c r="BQ5581" s="52" t="s">
        <v>934</v>
      </c>
      <c r="BR5581" s="52" t="s">
        <v>10699</v>
      </c>
      <c r="BX5581" s="52" t="s">
        <v>10698</v>
      </c>
      <c r="BY5581" s="52" t="s">
        <v>934</v>
      </c>
      <c r="BZ5581" s="52" t="s">
        <v>10699</v>
      </c>
    </row>
    <row r="5582" spans="54:78" x14ac:dyDescent="0.3">
      <c r="BB5582" s="105" t="e">
        <f>VLOOKUP(C5582,#REF!, 2,FALSE)</f>
        <v>#REF!</v>
      </c>
      <c r="BP5582" s="52" t="s">
        <v>10700</v>
      </c>
      <c r="BQ5582" s="52" t="s">
        <v>3276</v>
      </c>
      <c r="BR5582" s="52" t="s">
        <v>10701</v>
      </c>
      <c r="BX5582" s="52" t="s">
        <v>10700</v>
      </c>
      <c r="BY5582" s="52" t="s">
        <v>3276</v>
      </c>
      <c r="BZ5582" s="52" t="s">
        <v>10701</v>
      </c>
    </row>
    <row r="5583" spans="54:78" x14ac:dyDescent="0.3">
      <c r="BB5583" s="105" t="e">
        <f>VLOOKUP(C5583,#REF!, 2,FALSE)</f>
        <v>#REF!</v>
      </c>
      <c r="BP5583" s="52" t="s">
        <v>10702</v>
      </c>
      <c r="BQ5583" s="52" t="s">
        <v>948</v>
      </c>
      <c r="BR5583" s="52" t="s">
        <v>2726</v>
      </c>
      <c r="BX5583" s="52" t="s">
        <v>10702</v>
      </c>
      <c r="BY5583" s="52" t="s">
        <v>948</v>
      </c>
      <c r="BZ5583" s="52" t="s">
        <v>2726</v>
      </c>
    </row>
    <row r="5584" spans="54:78" x14ac:dyDescent="0.3">
      <c r="BB5584" s="105" t="e">
        <f>VLOOKUP(C5584,#REF!, 2,FALSE)</f>
        <v>#REF!</v>
      </c>
      <c r="BP5584" s="52" t="s">
        <v>10703</v>
      </c>
      <c r="BQ5584" s="52" t="s">
        <v>795</v>
      </c>
      <c r="BR5584" s="52" t="s">
        <v>10704</v>
      </c>
      <c r="BX5584" s="52" t="s">
        <v>10703</v>
      </c>
      <c r="BY5584" s="52" t="s">
        <v>795</v>
      </c>
      <c r="BZ5584" s="52" t="s">
        <v>10704</v>
      </c>
    </row>
    <row r="5585" spans="54:78" x14ac:dyDescent="0.3">
      <c r="BB5585" s="105" t="e">
        <f>VLOOKUP(C5585,#REF!, 2,FALSE)</f>
        <v>#REF!</v>
      </c>
      <c r="BP5585" s="52" t="s">
        <v>10706</v>
      </c>
      <c r="BQ5585" s="52" t="s">
        <v>3276</v>
      </c>
      <c r="BR5585" s="52" t="s">
        <v>4506</v>
      </c>
      <c r="BX5585" s="52" t="s">
        <v>10706</v>
      </c>
      <c r="BY5585" s="52" t="s">
        <v>3276</v>
      </c>
      <c r="BZ5585" s="52" t="s">
        <v>4506</v>
      </c>
    </row>
    <row r="5586" spans="54:78" x14ac:dyDescent="0.3">
      <c r="BB5586" s="105" t="e">
        <f>VLOOKUP(C5586,#REF!, 2,FALSE)</f>
        <v>#REF!</v>
      </c>
      <c r="BP5586" s="52" t="s">
        <v>10707</v>
      </c>
      <c r="BQ5586" s="52" t="s">
        <v>642</v>
      </c>
      <c r="BR5586" s="52" t="s">
        <v>7584</v>
      </c>
      <c r="BX5586" s="52" t="s">
        <v>10707</v>
      </c>
      <c r="BY5586" s="52" t="s">
        <v>642</v>
      </c>
      <c r="BZ5586" s="52" t="s">
        <v>7584</v>
      </c>
    </row>
    <row r="5587" spans="54:78" x14ac:dyDescent="0.3">
      <c r="BB5587" s="105" t="e">
        <f>VLOOKUP(C5587,#REF!, 2,FALSE)</f>
        <v>#REF!</v>
      </c>
      <c r="BP5587" s="52" t="s">
        <v>10708</v>
      </c>
      <c r="BQ5587" s="52" t="s">
        <v>661</v>
      </c>
      <c r="BR5587" s="52" t="s">
        <v>10709</v>
      </c>
      <c r="BX5587" s="52" t="s">
        <v>10708</v>
      </c>
      <c r="BY5587" s="52" t="s">
        <v>661</v>
      </c>
      <c r="BZ5587" s="52" t="s">
        <v>10709</v>
      </c>
    </row>
    <row r="5588" spans="54:78" x14ac:dyDescent="0.3">
      <c r="BB5588" s="105" t="e">
        <f>VLOOKUP(C5588,#REF!, 2,FALSE)</f>
        <v>#REF!</v>
      </c>
      <c r="BP5588" s="52" t="s">
        <v>10710</v>
      </c>
      <c r="BQ5588" s="52" t="s">
        <v>643</v>
      </c>
      <c r="BR5588" s="52" t="s">
        <v>778</v>
      </c>
      <c r="BX5588" s="52" t="s">
        <v>10710</v>
      </c>
      <c r="BY5588" s="52" t="s">
        <v>643</v>
      </c>
      <c r="BZ5588" s="52" t="s">
        <v>778</v>
      </c>
    </row>
    <row r="5589" spans="54:78" x14ac:dyDescent="0.3">
      <c r="BB5589" s="105" t="e">
        <f>VLOOKUP(C5589,#REF!, 2,FALSE)</f>
        <v>#REF!</v>
      </c>
      <c r="BP5589" s="52" t="s">
        <v>10711</v>
      </c>
      <c r="BQ5589" s="52" t="s">
        <v>3276</v>
      </c>
      <c r="BR5589" s="52" t="s">
        <v>10341</v>
      </c>
      <c r="BX5589" s="52" t="s">
        <v>10711</v>
      </c>
      <c r="BY5589" s="52" t="s">
        <v>3276</v>
      </c>
      <c r="BZ5589" s="52" t="s">
        <v>10341</v>
      </c>
    </row>
    <row r="5590" spans="54:78" x14ac:dyDescent="0.3">
      <c r="BB5590" s="105" t="e">
        <f>VLOOKUP(C5590,#REF!, 2,FALSE)</f>
        <v>#REF!</v>
      </c>
      <c r="BP5590" s="52" t="s">
        <v>10713</v>
      </c>
      <c r="BQ5590" s="52" t="s">
        <v>617</v>
      </c>
      <c r="BR5590" s="52" t="s">
        <v>9816</v>
      </c>
      <c r="BX5590" s="52" t="s">
        <v>10713</v>
      </c>
      <c r="BY5590" s="52" t="s">
        <v>617</v>
      </c>
      <c r="BZ5590" s="52" t="s">
        <v>9816</v>
      </c>
    </row>
    <row r="5591" spans="54:78" x14ac:dyDescent="0.3">
      <c r="BB5591" s="105" t="e">
        <f>VLOOKUP(C5591,#REF!, 2,FALSE)</f>
        <v>#REF!</v>
      </c>
      <c r="BP5591" s="52" t="s">
        <v>10714</v>
      </c>
      <c r="BQ5591" s="52" t="s">
        <v>617</v>
      </c>
      <c r="BR5591" s="52" t="s">
        <v>778</v>
      </c>
      <c r="BX5591" s="52" t="s">
        <v>10714</v>
      </c>
      <c r="BY5591" s="52" t="s">
        <v>617</v>
      </c>
      <c r="BZ5591" s="52" t="s">
        <v>778</v>
      </c>
    </row>
    <row r="5592" spans="54:78" x14ac:dyDescent="0.3">
      <c r="BB5592" s="105" t="e">
        <f>VLOOKUP(C5592,#REF!, 2,FALSE)</f>
        <v>#REF!</v>
      </c>
      <c r="BP5592" s="52" t="s">
        <v>10716</v>
      </c>
      <c r="BQ5592" s="52" t="s">
        <v>624</v>
      </c>
      <c r="BR5592" s="52" t="s">
        <v>3026</v>
      </c>
      <c r="BX5592" s="52" t="s">
        <v>10716</v>
      </c>
      <c r="BY5592" s="52" t="s">
        <v>624</v>
      </c>
      <c r="BZ5592" s="52" t="s">
        <v>3026</v>
      </c>
    </row>
    <row r="5593" spans="54:78" x14ac:dyDescent="0.3">
      <c r="BB5593" s="105" t="e">
        <f>VLOOKUP(C5593,#REF!, 2,FALSE)</f>
        <v>#REF!</v>
      </c>
      <c r="BP5593" s="52" t="s">
        <v>10717</v>
      </c>
      <c r="BQ5593" s="52" t="s">
        <v>669</v>
      </c>
      <c r="BR5593" s="52" t="s">
        <v>1000</v>
      </c>
      <c r="BX5593" s="52" t="s">
        <v>10717</v>
      </c>
      <c r="BY5593" s="52" t="s">
        <v>669</v>
      </c>
      <c r="BZ5593" s="52" t="s">
        <v>1000</v>
      </c>
    </row>
    <row r="5594" spans="54:78" x14ac:dyDescent="0.3">
      <c r="BB5594" s="105" t="e">
        <f>VLOOKUP(C5594,#REF!, 2,FALSE)</f>
        <v>#REF!</v>
      </c>
      <c r="BP5594" s="52" t="s">
        <v>10718</v>
      </c>
      <c r="BQ5594" s="52" t="s">
        <v>849</v>
      </c>
      <c r="BR5594" s="52" t="s">
        <v>10719</v>
      </c>
      <c r="BX5594" s="52" t="s">
        <v>10718</v>
      </c>
      <c r="BY5594" s="52" t="s">
        <v>849</v>
      </c>
      <c r="BZ5594" s="52" t="s">
        <v>10719</v>
      </c>
    </row>
    <row r="5595" spans="54:78" x14ac:dyDescent="0.3">
      <c r="BB5595" s="105" t="e">
        <f>VLOOKUP(C5595,#REF!, 2,FALSE)</f>
        <v>#REF!</v>
      </c>
      <c r="BP5595" s="52" t="s">
        <v>10720</v>
      </c>
      <c r="BQ5595" s="52" t="s">
        <v>672</v>
      </c>
      <c r="BR5595" s="52" t="s">
        <v>10721</v>
      </c>
      <c r="BX5595" s="52" t="s">
        <v>10720</v>
      </c>
      <c r="BY5595" s="52" t="s">
        <v>672</v>
      </c>
      <c r="BZ5595" s="52" t="s">
        <v>10721</v>
      </c>
    </row>
    <row r="5596" spans="54:78" x14ac:dyDescent="0.3">
      <c r="BB5596" s="105" t="e">
        <f>VLOOKUP(C5596,#REF!, 2,FALSE)</f>
        <v>#REF!</v>
      </c>
      <c r="BP5596" s="52" t="s">
        <v>2969</v>
      </c>
      <c r="BQ5596" s="52" t="s">
        <v>1078</v>
      </c>
      <c r="BR5596" s="52" t="s">
        <v>10722</v>
      </c>
      <c r="BX5596" s="52" t="s">
        <v>2969</v>
      </c>
      <c r="BY5596" s="52" t="s">
        <v>1078</v>
      </c>
      <c r="BZ5596" s="52" t="s">
        <v>10722</v>
      </c>
    </row>
    <row r="5597" spans="54:78" x14ac:dyDescent="0.3">
      <c r="BB5597" s="105" t="e">
        <f>VLOOKUP(C5597,#REF!, 2,FALSE)</f>
        <v>#REF!</v>
      </c>
      <c r="BP5597" s="52" t="s">
        <v>1923</v>
      </c>
      <c r="BQ5597" s="52" t="s">
        <v>1078</v>
      </c>
      <c r="BR5597" s="52" t="s">
        <v>10723</v>
      </c>
      <c r="BX5597" s="52" t="s">
        <v>1923</v>
      </c>
      <c r="BY5597" s="52" t="s">
        <v>1078</v>
      </c>
      <c r="BZ5597" s="52" t="s">
        <v>10723</v>
      </c>
    </row>
    <row r="5598" spans="54:78" x14ac:dyDescent="0.3">
      <c r="BB5598" s="105" t="e">
        <f>VLOOKUP(C5598,#REF!, 2,FALSE)</f>
        <v>#REF!</v>
      </c>
      <c r="BP5598" s="52" t="s">
        <v>10724</v>
      </c>
      <c r="BQ5598" s="52" t="s">
        <v>1078</v>
      </c>
      <c r="BR5598" s="52" t="s">
        <v>8655</v>
      </c>
      <c r="BX5598" s="52" t="s">
        <v>10724</v>
      </c>
      <c r="BY5598" s="52" t="s">
        <v>1078</v>
      </c>
      <c r="BZ5598" s="52" t="s">
        <v>8655</v>
      </c>
    </row>
    <row r="5599" spans="54:78" x14ac:dyDescent="0.3">
      <c r="BB5599" s="105" t="e">
        <f>VLOOKUP(C5599,#REF!, 2,FALSE)</f>
        <v>#REF!</v>
      </c>
      <c r="BP5599" s="52" t="s">
        <v>10725</v>
      </c>
      <c r="BQ5599" s="52" t="s">
        <v>642</v>
      </c>
      <c r="BR5599" s="52" t="s">
        <v>10726</v>
      </c>
      <c r="BX5599" s="52" t="s">
        <v>10725</v>
      </c>
      <c r="BY5599" s="52" t="s">
        <v>642</v>
      </c>
      <c r="BZ5599" s="52" t="s">
        <v>10726</v>
      </c>
    </row>
    <row r="5600" spans="54:78" x14ac:dyDescent="0.3">
      <c r="BB5600" s="105" t="e">
        <f>VLOOKUP(C5600,#REF!, 2,FALSE)</f>
        <v>#REF!</v>
      </c>
      <c r="BP5600" s="52" t="s">
        <v>10727</v>
      </c>
      <c r="BQ5600" s="52" t="s">
        <v>3059</v>
      </c>
      <c r="BR5600" s="52" t="s">
        <v>10728</v>
      </c>
      <c r="BX5600" s="52" t="s">
        <v>10727</v>
      </c>
      <c r="BY5600" s="52" t="s">
        <v>3059</v>
      </c>
      <c r="BZ5600" s="52" t="s">
        <v>10728</v>
      </c>
    </row>
    <row r="5601" spans="54:78" x14ac:dyDescent="0.3">
      <c r="BB5601" s="105" t="e">
        <f>VLOOKUP(C5601,#REF!, 2,FALSE)</f>
        <v>#REF!</v>
      </c>
      <c r="BP5601" s="52" t="s">
        <v>10730</v>
      </c>
      <c r="BQ5601" s="52" t="s">
        <v>3059</v>
      </c>
      <c r="BR5601" s="52" t="s">
        <v>10731</v>
      </c>
      <c r="BX5601" s="52" t="s">
        <v>10730</v>
      </c>
      <c r="BY5601" s="52" t="s">
        <v>3059</v>
      </c>
      <c r="BZ5601" s="52" t="s">
        <v>10731</v>
      </c>
    </row>
    <row r="5602" spans="54:78" x14ac:dyDescent="0.3">
      <c r="BB5602" s="105" t="e">
        <f>VLOOKUP(C5602,#REF!, 2,FALSE)</f>
        <v>#REF!</v>
      </c>
      <c r="BP5602" s="52" t="s">
        <v>10732</v>
      </c>
      <c r="BQ5602" s="52" t="s">
        <v>710</v>
      </c>
      <c r="BR5602" s="52" t="s">
        <v>10692</v>
      </c>
      <c r="BX5602" s="52" t="s">
        <v>10732</v>
      </c>
      <c r="BY5602" s="52" t="s">
        <v>710</v>
      </c>
      <c r="BZ5602" s="52" t="s">
        <v>10692</v>
      </c>
    </row>
    <row r="5603" spans="54:78" x14ac:dyDescent="0.3">
      <c r="BB5603" s="105" t="e">
        <f>VLOOKUP(C5603,#REF!, 2,FALSE)</f>
        <v>#REF!</v>
      </c>
      <c r="BP5603" s="52" t="s">
        <v>10733</v>
      </c>
      <c r="BQ5603" s="52" t="s">
        <v>630</v>
      </c>
      <c r="BR5603" s="52" t="s">
        <v>10734</v>
      </c>
      <c r="BX5603" s="52" t="s">
        <v>10733</v>
      </c>
      <c r="BY5603" s="52" t="s">
        <v>630</v>
      </c>
      <c r="BZ5603" s="52" t="s">
        <v>10734</v>
      </c>
    </row>
    <row r="5604" spans="54:78" x14ac:dyDescent="0.3">
      <c r="BB5604" s="105" t="e">
        <f>VLOOKUP(C5604,#REF!, 2,FALSE)</f>
        <v>#REF!</v>
      </c>
      <c r="BP5604" s="52" t="s">
        <v>2959</v>
      </c>
      <c r="BQ5604" s="52" t="s">
        <v>811</v>
      </c>
      <c r="BR5604" s="52" t="s">
        <v>6458</v>
      </c>
      <c r="BX5604" s="52" t="s">
        <v>2959</v>
      </c>
      <c r="BY5604" s="52" t="s">
        <v>811</v>
      </c>
      <c r="BZ5604" s="52" t="s">
        <v>6458</v>
      </c>
    </row>
    <row r="5605" spans="54:78" x14ac:dyDescent="0.3">
      <c r="BB5605" s="105" t="e">
        <f>VLOOKUP(C5605,#REF!, 2,FALSE)</f>
        <v>#REF!</v>
      </c>
      <c r="BP5605" s="52" t="s">
        <v>10735</v>
      </c>
      <c r="BQ5605" s="52" t="s">
        <v>779</v>
      </c>
      <c r="BR5605" s="52" t="s">
        <v>10736</v>
      </c>
      <c r="BX5605" s="52" t="s">
        <v>10735</v>
      </c>
      <c r="BY5605" s="52" t="s">
        <v>779</v>
      </c>
      <c r="BZ5605" s="52" t="s">
        <v>10736</v>
      </c>
    </row>
    <row r="5606" spans="54:78" x14ac:dyDescent="0.3">
      <c r="BB5606" s="105" t="e">
        <f>VLOOKUP(C5606,#REF!, 2,FALSE)</f>
        <v>#REF!</v>
      </c>
      <c r="BP5606" s="52" t="s">
        <v>10737</v>
      </c>
      <c r="BQ5606" s="52" t="s">
        <v>743</v>
      </c>
      <c r="BR5606" s="52" t="s">
        <v>778</v>
      </c>
      <c r="BX5606" s="52" t="s">
        <v>10737</v>
      </c>
      <c r="BY5606" s="52" t="s">
        <v>743</v>
      </c>
      <c r="BZ5606" s="52" t="s">
        <v>778</v>
      </c>
    </row>
    <row r="5607" spans="54:78" x14ac:dyDescent="0.3">
      <c r="BB5607" s="105" t="e">
        <f>VLOOKUP(C5607,#REF!, 2,FALSE)</f>
        <v>#REF!</v>
      </c>
      <c r="BP5607" s="52" t="s">
        <v>10738</v>
      </c>
      <c r="BQ5607" s="52" t="s">
        <v>1021</v>
      </c>
      <c r="BR5607" s="52" t="s">
        <v>10739</v>
      </c>
      <c r="BX5607" s="52" t="s">
        <v>10738</v>
      </c>
      <c r="BY5607" s="52" t="s">
        <v>1021</v>
      </c>
      <c r="BZ5607" s="52" t="s">
        <v>10739</v>
      </c>
    </row>
    <row r="5608" spans="54:78" x14ac:dyDescent="0.3">
      <c r="BB5608" s="105" t="e">
        <f>VLOOKUP(C5608,#REF!, 2,FALSE)</f>
        <v>#REF!</v>
      </c>
      <c r="BP5608" s="52" t="s">
        <v>10740</v>
      </c>
      <c r="BQ5608" s="52" t="s">
        <v>663</v>
      </c>
      <c r="BR5608" s="52" t="s">
        <v>10741</v>
      </c>
      <c r="BX5608" s="52" t="s">
        <v>10740</v>
      </c>
      <c r="BY5608" s="52" t="s">
        <v>663</v>
      </c>
      <c r="BZ5608" s="52" t="s">
        <v>10741</v>
      </c>
    </row>
    <row r="5609" spans="54:78" x14ac:dyDescent="0.3">
      <c r="BB5609" s="105" t="e">
        <f>VLOOKUP(C5609,#REF!, 2,FALSE)</f>
        <v>#REF!</v>
      </c>
      <c r="BP5609" s="52" t="s">
        <v>10742</v>
      </c>
      <c r="BQ5609" s="52" t="s">
        <v>936</v>
      </c>
      <c r="BR5609" s="52" t="s">
        <v>10743</v>
      </c>
      <c r="BX5609" s="52" t="s">
        <v>10742</v>
      </c>
      <c r="BY5609" s="52" t="s">
        <v>936</v>
      </c>
      <c r="BZ5609" s="52" t="s">
        <v>10743</v>
      </c>
    </row>
    <row r="5610" spans="54:78" x14ac:dyDescent="0.3">
      <c r="BB5610" s="105" t="e">
        <f>VLOOKUP(C5610,#REF!, 2,FALSE)</f>
        <v>#REF!</v>
      </c>
      <c r="BP5610" s="52" t="s">
        <v>10744</v>
      </c>
      <c r="BQ5610" s="52" t="s">
        <v>738</v>
      </c>
      <c r="BR5610" s="52" t="s">
        <v>6243</v>
      </c>
      <c r="BX5610" s="52" t="s">
        <v>10744</v>
      </c>
      <c r="BY5610" s="52" t="s">
        <v>738</v>
      </c>
      <c r="BZ5610" s="52" t="s">
        <v>6243</v>
      </c>
    </row>
    <row r="5611" spans="54:78" x14ac:dyDescent="0.3">
      <c r="BB5611" s="105" t="e">
        <f>VLOOKUP(C5611,#REF!, 2,FALSE)</f>
        <v>#REF!</v>
      </c>
      <c r="BP5611" s="52" t="s">
        <v>10746</v>
      </c>
      <c r="BQ5611" s="52" t="s">
        <v>17035</v>
      </c>
      <c r="BR5611" s="52" t="s">
        <v>8830</v>
      </c>
      <c r="BX5611" s="52" t="s">
        <v>10746</v>
      </c>
      <c r="BY5611" s="52" t="s">
        <v>17035</v>
      </c>
      <c r="BZ5611" s="52" t="s">
        <v>8830</v>
      </c>
    </row>
    <row r="5612" spans="54:78" x14ac:dyDescent="0.3">
      <c r="BB5612" s="105" t="e">
        <f>VLOOKUP(C5612,#REF!, 2,FALSE)</f>
        <v>#REF!</v>
      </c>
      <c r="BP5612" s="52" t="s">
        <v>10747</v>
      </c>
      <c r="BQ5612" s="52" t="s">
        <v>779</v>
      </c>
      <c r="BR5612" s="52" t="s">
        <v>2976</v>
      </c>
      <c r="BX5612" s="52" t="s">
        <v>10747</v>
      </c>
      <c r="BY5612" s="52" t="s">
        <v>779</v>
      </c>
      <c r="BZ5612" s="52" t="s">
        <v>2976</v>
      </c>
    </row>
    <row r="5613" spans="54:78" x14ac:dyDescent="0.3">
      <c r="BB5613" s="105" t="e">
        <f>VLOOKUP(C5613,#REF!, 2,FALSE)</f>
        <v>#REF!</v>
      </c>
      <c r="BP5613" s="52" t="s">
        <v>10748</v>
      </c>
      <c r="BQ5613" s="52" t="s">
        <v>669</v>
      </c>
      <c r="BR5613" s="52" t="s">
        <v>778</v>
      </c>
      <c r="BX5613" s="52" t="s">
        <v>10748</v>
      </c>
      <c r="BY5613" s="52" t="s">
        <v>669</v>
      </c>
      <c r="BZ5613" s="52" t="s">
        <v>778</v>
      </c>
    </row>
    <row r="5614" spans="54:78" x14ac:dyDescent="0.3">
      <c r="BB5614" s="105" t="e">
        <f>VLOOKUP(C5614,#REF!, 2,FALSE)</f>
        <v>#REF!</v>
      </c>
      <c r="BP5614" s="52" t="s">
        <v>10749</v>
      </c>
      <c r="BQ5614" s="52" t="s">
        <v>1078</v>
      </c>
      <c r="BR5614" s="52" t="s">
        <v>10750</v>
      </c>
      <c r="BX5614" s="52" t="s">
        <v>10749</v>
      </c>
      <c r="BY5614" s="52" t="s">
        <v>1078</v>
      </c>
      <c r="BZ5614" s="52" t="s">
        <v>10750</v>
      </c>
    </row>
    <row r="5615" spans="54:78" x14ac:dyDescent="0.3">
      <c r="BB5615" s="105" t="e">
        <f>VLOOKUP(C5615,#REF!, 2,FALSE)</f>
        <v>#REF!</v>
      </c>
      <c r="BP5615" s="52" t="s">
        <v>10751</v>
      </c>
      <c r="BQ5615" s="52" t="s">
        <v>786</v>
      </c>
      <c r="BR5615" s="52" t="s">
        <v>10752</v>
      </c>
      <c r="BX5615" s="52" t="s">
        <v>10751</v>
      </c>
      <c r="BY5615" s="52" t="s">
        <v>786</v>
      </c>
      <c r="BZ5615" s="52" t="s">
        <v>10752</v>
      </c>
    </row>
    <row r="5616" spans="54:78" x14ac:dyDescent="0.3">
      <c r="BB5616" s="105" t="e">
        <f>VLOOKUP(C5616,#REF!, 2,FALSE)</f>
        <v>#REF!</v>
      </c>
      <c r="BP5616" s="52" t="s">
        <v>10753</v>
      </c>
      <c r="BQ5616" s="52" t="s">
        <v>1078</v>
      </c>
      <c r="BR5616" s="52" t="s">
        <v>10754</v>
      </c>
      <c r="BX5616" s="52" t="s">
        <v>10753</v>
      </c>
      <c r="BY5616" s="52" t="s">
        <v>1078</v>
      </c>
      <c r="BZ5616" s="52" t="s">
        <v>10754</v>
      </c>
    </row>
    <row r="5617" spans="54:78" x14ac:dyDescent="0.3">
      <c r="BB5617" s="105" t="e">
        <f>VLOOKUP(C5617,#REF!, 2,FALSE)</f>
        <v>#REF!</v>
      </c>
      <c r="BP5617" s="52" t="s">
        <v>10755</v>
      </c>
      <c r="BQ5617" s="52" t="s">
        <v>2988</v>
      </c>
      <c r="BR5617" s="52" t="s">
        <v>10756</v>
      </c>
      <c r="BX5617" s="52" t="s">
        <v>10755</v>
      </c>
      <c r="BY5617" s="52" t="s">
        <v>2988</v>
      </c>
      <c r="BZ5617" s="52" t="s">
        <v>10756</v>
      </c>
    </row>
    <row r="5618" spans="54:78" x14ac:dyDescent="0.3">
      <c r="BB5618" s="105" t="e">
        <f>VLOOKUP(C5618,#REF!, 2,FALSE)</f>
        <v>#REF!</v>
      </c>
      <c r="BP5618" s="52" t="s">
        <v>10757</v>
      </c>
      <c r="BQ5618" s="52" t="s">
        <v>2988</v>
      </c>
      <c r="BR5618" s="52" t="s">
        <v>1384</v>
      </c>
      <c r="BX5618" s="52" t="s">
        <v>10757</v>
      </c>
      <c r="BY5618" s="52" t="s">
        <v>2988</v>
      </c>
      <c r="BZ5618" s="52" t="s">
        <v>1384</v>
      </c>
    </row>
    <row r="5619" spans="54:78" x14ac:dyDescent="0.3">
      <c r="BB5619" s="105" t="e">
        <f>VLOOKUP(C5619,#REF!, 2,FALSE)</f>
        <v>#REF!</v>
      </c>
      <c r="BP5619" s="52" t="s">
        <v>10758</v>
      </c>
      <c r="BQ5619" s="52" t="s">
        <v>7870</v>
      </c>
      <c r="BR5619" s="52" t="s">
        <v>5506</v>
      </c>
      <c r="BX5619" s="52" t="s">
        <v>10758</v>
      </c>
      <c r="BY5619" s="52" t="s">
        <v>7870</v>
      </c>
      <c r="BZ5619" s="52" t="s">
        <v>5506</v>
      </c>
    </row>
    <row r="5620" spans="54:78" x14ac:dyDescent="0.3">
      <c r="BB5620" s="105" t="e">
        <f>VLOOKUP(C5620,#REF!, 2,FALSE)</f>
        <v>#REF!</v>
      </c>
      <c r="BP5620" s="52" t="s">
        <v>10759</v>
      </c>
      <c r="BQ5620" s="52" t="s">
        <v>950</v>
      </c>
      <c r="BR5620" s="52" t="s">
        <v>1001</v>
      </c>
      <c r="BX5620" s="52" t="s">
        <v>10759</v>
      </c>
      <c r="BY5620" s="52" t="s">
        <v>950</v>
      </c>
      <c r="BZ5620" s="52" t="s">
        <v>1001</v>
      </c>
    </row>
    <row r="5621" spans="54:78" x14ac:dyDescent="0.3">
      <c r="BB5621" s="105" t="e">
        <f>VLOOKUP(C5621,#REF!, 2,FALSE)</f>
        <v>#REF!</v>
      </c>
      <c r="BP5621" s="52" t="s">
        <v>10760</v>
      </c>
      <c r="BQ5621" s="52" t="s">
        <v>857</v>
      </c>
      <c r="BR5621" s="52" t="s">
        <v>5159</v>
      </c>
      <c r="BX5621" s="52" t="s">
        <v>10760</v>
      </c>
      <c r="BY5621" s="52" t="s">
        <v>857</v>
      </c>
      <c r="BZ5621" s="52" t="s">
        <v>5159</v>
      </c>
    </row>
    <row r="5622" spans="54:78" x14ac:dyDescent="0.3">
      <c r="BB5622" s="105" t="e">
        <f>VLOOKUP(C5622,#REF!, 2,FALSE)</f>
        <v>#REF!</v>
      </c>
      <c r="BP5622" s="52" t="s">
        <v>10761</v>
      </c>
      <c r="BQ5622" s="52" t="s">
        <v>631</v>
      </c>
      <c r="BR5622" s="52" t="s">
        <v>2993</v>
      </c>
      <c r="BX5622" s="52" t="s">
        <v>10761</v>
      </c>
      <c r="BY5622" s="52" t="s">
        <v>631</v>
      </c>
      <c r="BZ5622" s="52" t="s">
        <v>2993</v>
      </c>
    </row>
    <row r="5623" spans="54:78" x14ac:dyDescent="0.3">
      <c r="BB5623" s="105" t="e">
        <f>VLOOKUP(C5623,#REF!, 2,FALSE)</f>
        <v>#REF!</v>
      </c>
      <c r="BP5623" s="52" t="s">
        <v>10763</v>
      </c>
      <c r="BQ5623" s="52" t="s">
        <v>1275</v>
      </c>
      <c r="BR5623" s="52" t="s">
        <v>10764</v>
      </c>
      <c r="BX5623" s="52" t="s">
        <v>10763</v>
      </c>
      <c r="BY5623" s="52" t="s">
        <v>1275</v>
      </c>
      <c r="BZ5623" s="52" t="s">
        <v>10764</v>
      </c>
    </row>
    <row r="5624" spans="54:78" x14ac:dyDescent="0.3">
      <c r="BB5624" s="105" t="e">
        <f>VLOOKUP(C5624,#REF!, 2,FALSE)</f>
        <v>#REF!</v>
      </c>
      <c r="BP5624" s="52" t="s">
        <v>10765</v>
      </c>
      <c r="BQ5624" s="52" t="s">
        <v>795</v>
      </c>
      <c r="BR5624" s="52" t="s">
        <v>1295</v>
      </c>
      <c r="BX5624" s="52" t="s">
        <v>10765</v>
      </c>
      <c r="BY5624" s="52" t="s">
        <v>795</v>
      </c>
      <c r="BZ5624" s="52" t="s">
        <v>1295</v>
      </c>
    </row>
    <row r="5625" spans="54:78" x14ac:dyDescent="0.3">
      <c r="BB5625" s="105" t="e">
        <f>VLOOKUP(C5625,#REF!, 2,FALSE)</f>
        <v>#REF!</v>
      </c>
      <c r="BP5625" s="52" t="s">
        <v>2970</v>
      </c>
      <c r="BQ5625" s="52" t="s">
        <v>795</v>
      </c>
      <c r="BR5625" s="52" t="s">
        <v>10766</v>
      </c>
      <c r="BX5625" s="52" t="s">
        <v>2970</v>
      </c>
      <c r="BY5625" s="52" t="s">
        <v>795</v>
      </c>
      <c r="BZ5625" s="52" t="s">
        <v>10766</v>
      </c>
    </row>
    <row r="5626" spans="54:78" x14ac:dyDescent="0.3">
      <c r="BB5626" s="105" t="e">
        <f>VLOOKUP(C5626,#REF!, 2,FALSE)</f>
        <v>#REF!</v>
      </c>
      <c r="BP5626" s="52" t="s">
        <v>10767</v>
      </c>
      <c r="BQ5626" s="52" t="s">
        <v>619</v>
      </c>
      <c r="BR5626" s="52" t="s">
        <v>10768</v>
      </c>
      <c r="BX5626" s="52" t="s">
        <v>10767</v>
      </c>
      <c r="BY5626" s="52" t="s">
        <v>619</v>
      </c>
      <c r="BZ5626" s="52" t="s">
        <v>10768</v>
      </c>
    </row>
    <row r="5627" spans="54:78" x14ac:dyDescent="0.3">
      <c r="BB5627" s="105" t="e">
        <f>VLOOKUP(C5627,#REF!, 2,FALSE)</f>
        <v>#REF!</v>
      </c>
      <c r="BP5627" s="52" t="s">
        <v>10769</v>
      </c>
      <c r="BQ5627" s="52" t="s">
        <v>675</v>
      </c>
      <c r="BR5627" s="52" t="s">
        <v>10770</v>
      </c>
      <c r="BX5627" s="52" t="s">
        <v>10769</v>
      </c>
      <c r="BY5627" s="52" t="s">
        <v>675</v>
      </c>
      <c r="BZ5627" s="52" t="s">
        <v>10770</v>
      </c>
    </row>
    <row r="5628" spans="54:78" x14ac:dyDescent="0.3">
      <c r="BB5628" s="105" t="e">
        <f>VLOOKUP(C5628,#REF!, 2,FALSE)</f>
        <v>#REF!</v>
      </c>
      <c r="BP5628" s="52" t="s">
        <v>10771</v>
      </c>
      <c r="BQ5628" s="52" t="s">
        <v>1350</v>
      </c>
      <c r="BR5628" s="52" t="s">
        <v>10772</v>
      </c>
      <c r="BX5628" s="52" t="s">
        <v>10771</v>
      </c>
      <c r="BY5628" s="52" t="s">
        <v>1350</v>
      </c>
      <c r="BZ5628" s="52" t="s">
        <v>10772</v>
      </c>
    </row>
    <row r="5629" spans="54:78" x14ac:dyDescent="0.3">
      <c r="BB5629" s="105" t="e">
        <f>VLOOKUP(C5629,#REF!, 2,FALSE)</f>
        <v>#REF!</v>
      </c>
      <c r="BP5629" s="52" t="s">
        <v>10773</v>
      </c>
      <c r="BQ5629" s="52" t="s">
        <v>661</v>
      </c>
      <c r="BR5629" s="52" t="s">
        <v>1169</v>
      </c>
      <c r="BX5629" s="52" t="s">
        <v>10773</v>
      </c>
      <c r="BY5629" s="52" t="s">
        <v>661</v>
      </c>
      <c r="BZ5629" s="52" t="s">
        <v>1169</v>
      </c>
    </row>
    <row r="5630" spans="54:78" x14ac:dyDescent="0.3">
      <c r="BB5630" s="105" t="e">
        <f>VLOOKUP(C5630,#REF!, 2,FALSE)</f>
        <v>#REF!</v>
      </c>
      <c r="BP5630" s="52" t="s">
        <v>10774</v>
      </c>
      <c r="BQ5630" s="52" t="s">
        <v>631</v>
      </c>
      <c r="BR5630" s="52" t="s">
        <v>2993</v>
      </c>
      <c r="BX5630" s="52" t="s">
        <v>10774</v>
      </c>
      <c r="BY5630" s="52" t="s">
        <v>631</v>
      </c>
      <c r="BZ5630" s="52" t="s">
        <v>2993</v>
      </c>
    </row>
    <row r="5631" spans="54:78" x14ac:dyDescent="0.3">
      <c r="BB5631" s="105" t="e">
        <f>VLOOKUP(C5631,#REF!, 2,FALSE)</f>
        <v>#REF!</v>
      </c>
      <c r="BP5631" s="52" t="s">
        <v>10775</v>
      </c>
      <c r="BQ5631" s="52" t="s">
        <v>818</v>
      </c>
      <c r="BR5631" s="52" t="s">
        <v>8897</v>
      </c>
      <c r="BX5631" s="52" t="s">
        <v>10775</v>
      </c>
      <c r="BY5631" s="52" t="s">
        <v>818</v>
      </c>
      <c r="BZ5631" s="52" t="s">
        <v>8897</v>
      </c>
    </row>
    <row r="5632" spans="54:78" x14ac:dyDescent="0.3">
      <c r="BB5632" s="105" t="e">
        <f>VLOOKUP(C5632,#REF!, 2,FALSE)</f>
        <v>#REF!</v>
      </c>
      <c r="BP5632" s="52" t="s">
        <v>10776</v>
      </c>
      <c r="BQ5632" s="52" t="s">
        <v>643</v>
      </c>
      <c r="BR5632" s="52" t="s">
        <v>4093</v>
      </c>
      <c r="BX5632" s="52" t="s">
        <v>10776</v>
      </c>
      <c r="BY5632" s="52" t="s">
        <v>643</v>
      </c>
      <c r="BZ5632" s="52" t="s">
        <v>4093</v>
      </c>
    </row>
    <row r="5633" spans="54:78" x14ac:dyDescent="0.3">
      <c r="BB5633" s="105" t="e">
        <f>VLOOKUP(C5633,#REF!, 2,FALSE)</f>
        <v>#REF!</v>
      </c>
      <c r="BP5633" s="52" t="s">
        <v>10777</v>
      </c>
      <c r="BQ5633" s="52" t="s">
        <v>738</v>
      </c>
      <c r="BR5633" s="52" t="s">
        <v>7815</v>
      </c>
      <c r="BX5633" s="52" t="s">
        <v>10777</v>
      </c>
      <c r="BY5633" s="52" t="s">
        <v>738</v>
      </c>
      <c r="BZ5633" s="52" t="s">
        <v>7815</v>
      </c>
    </row>
    <row r="5634" spans="54:78" x14ac:dyDescent="0.3">
      <c r="BB5634" s="105" t="e">
        <f>VLOOKUP(C5634,#REF!, 2,FALSE)</f>
        <v>#REF!</v>
      </c>
      <c r="BP5634" s="52" t="s">
        <v>10778</v>
      </c>
      <c r="BQ5634" s="52" t="s">
        <v>857</v>
      </c>
      <c r="BR5634" s="52" t="s">
        <v>4379</v>
      </c>
      <c r="BX5634" s="52" t="s">
        <v>10778</v>
      </c>
      <c r="BY5634" s="52" t="s">
        <v>857</v>
      </c>
      <c r="BZ5634" s="52" t="s">
        <v>4379</v>
      </c>
    </row>
    <row r="5635" spans="54:78" x14ac:dyDescent="0.3">
      <c r="BB5635" s="105" t="e">
        <f>VLOOKUP(C5635,#REF!, 2,FALSE)</f>
        <v>#REF!</v>
      </c>
      <c r="BP5635" s="52" t="s">
        <v>10779</v>
      </c>
      <c r="BQ5635" s="52" t="s">
        <v>628</v>
      </c>
      <c r="BR5635" s="52" t="s">
        <v>2993</v>
      </c>
      <c r="BX5635" s="52" t="s">
        <v>10779</v>
      </c>
      <c r="BY5635" s="52" t="s">
        <v>628</v>
      </c>
      <c r="BZ5635" s="52" t="s">
        <v>2993</v>
      </c>
    </row>
    <row r="5636" spans="54:78" x14ac:dyDescent="0.3">
      <c r="BB5636" s="105" t="e">
        <f>VLOOKUP(C5636,#REF!, 2,FALSE)</f>
        <v>#REF!</v>
      </c>
      <c r="BP5636" s="52" t="s">
        <v>10780</v>
      </c>
      <c r="BQ5636" s="52" t="s">
        <v>779</v>
      </c>
      <c r="BR5636" s="52" t="s">
        <v>10781</v>
      </c>
      <c r="BX5636" s="52" t="s">
        <v>10780</v>
      </c>
      <c r="BY5636" s="52" t="s">
        <v>779</v>
      </c>
      <c r="BZ5636" s="52" t="s">
        <v>10781</v>
      </c>
    </row>
    <row r="5637" spans="54:78" x14ac:dyDescent="0.3">
      <c r="BB5637" s="105" t="e">
        <f>VLOOKUP(C5637,#REF!, 2,FALSE)</f>
        <v>#REF!</v>
      </c>
      <c r="BP5637" s="52" t="s">
        <v>10783</v>
      </c>
      <c r="BQ5637" s="52" t="s">
        <v>931</v>
      </c>
      <c r="BR5637" s="52" t="s">
        <v>3455</v>
      </c>
      <c r="BX5637" s="52" t="s">
        <v>10783</v>
      </c>
      <c r="BY5637" s="52" t="s">
        <v>931</v>
      </c>
      <c r="BZ5637" s="52" t="s">
        <v>3455</v>
      </c>
    </row>
    <row r="5638" spans="54:78" x14ac:dyDescent="0.3">
      <c r="BB5638" s="105" t="e">
        <f>VLOOKUP(C5638,#REF!, 2,FALSE)</f>
        <v>#REF!</v>
      </c>
      <c r="BP5638" s="52" t="s">
        <v>10784</v>
      </c>
      <c r="BQ5638" s="52" t="s">
        <v>786</v>
      </c>
      <c r="BR5638" s="52" t="s">
        <v>7987</v>
      </c>
      <c r="BX5638" s="52" t="s">
        <v>10784</v>
      </c>
      <c r="BY5638" s="52" t="s">
        <v>786</v>
      </c>
      <c r="BZ5638" s="52" t="s">
        <v>7987</v>
      </c>
    </row>
    <row r="5639" spans="54:78" x14ac:dyDescent="0.3">
      <c r="BB5639" s="105" t="e">
        <f>VLOOKUP(C5639,#REF!, 2,FALSE)</f>
        <v>#REF!</v>
      </c>
      <c r="BP5639" s="52" t="s">
        <v>10785</v>
      </c>
      <c r="BQ5639" s="52" t="s">
        <v>633</v>
      </c>
      <c r="BR5639" s="52" t="s">
        <v>10786</v>
      </c>
      <c r="BX5639" s="52" t="s">
        <v>10785</v>
      </c>
      <c r="BY5639" s="52" t="s">
        <v>633</v>
      </c>
      <c r="BZ5639" s="52" t="s">
        <v>10786</v>
      </c>
    </row>
    <row r="5640" spans="54:78" x14ac:dyDescent="0.3">
      <c r="BB5640" s="105" t="e">
        <f>VLOOKUP(C5640,#REF!, 2,FALSE)</f>
        <v>#REF!</v>
      </c>
      <c r="BP5640" s="52" t="s">
        <v>1924</v>
      </c>
      <c r="BQ5640" s="52" t="s">
        <v>643</v>
      </c>
      <c r="BR5640" s="52" t="s">
        <v>7638</v>
      </c>
      <c r="BX5640" s="52" t="s">
        <v>1924</v>
      </c>
      <c r="BY5640" s="52" t="s">
        <v>643</v>
      </c>
      <c r="BZ5640" s="52" t="s">
        <v>7638</v>
      </c>
    </row>
    <row r="5641" spans="54:78" x14ac:dyDescent="0.3">
      <c r="BB5641" s="105" t="e">
        <f>VLOOKUP(C5641,#REF!, 2,FALSE)</f>
        <v>#REF!</v>
      </c>
      <c r="BP5641" s="52" t="s">
        <v>10788</v>
      </c>
      <c r="BQ5641" s="52" t="s">
        <v>788</v>
      </c>
      <c r="BR5641" s="52" t="s">
        <v>8150</v>
      </c>
      <c r="BX5641" s="52" t="s">
        <v>10788</v>
      </c>
      <c r="BY5641" s="52" t="s">
        <v>788</v>
      </c>
      <c r="BZ5641" s="52" t="s">
        <v>8150</v>
      </c>
    </row>
    <row r="5642" spans="54:78" x14ac:dyDescent="0.3">
      <c r="BB5642" s="105" t="e">
        <f>VLOOKUP(C5642,#REF!, 2,FALSE)</f>
        <v>#REF!</v>
      </c>
      <c r="BP5642" s="52" t="s">
        <v>2951</v>
      </c>
      <c r="BQ5642" s="52" t="s">
        <v>818</v>
      </c>
      <c r="BR5642" s="52" t="s">
        <v>10789</v>
      </c>
      <c r="BX5642" s="52" t="s">
        <v>2951</v>
      </c>
      <c r="BY5642" s="52" t="s">
        <v>818</v>
      </c>
      <c r="BZ5642" s="52" t="s">
        <v>10789</v>
      </c>
    </row>
    <row r="5643" spans="54:78" x14ac:dyDescent="0.3">
      <c r="BB5643" s="105" t="e">
        <f>VLOOKUP(C5643,#REF!, 2,FALSE)</f>
        <v>#REF!</v>
      </c>
      <c r="BP5643" s="52" t="s">
        <v>10790</v>
      </c>
      <c r="BQ5643" s="52" t="s">
        <v>818</v>
      </c>
      <c r="BR5643" s="52" t="s">
        <v>7873</v>
      </c>
      <c r="BX5643" s="52" t="s">
        <v>10790</v>
      </c>
      <c r="BY5643" s="52" t="s">
        <v>818</v>
      </c>
      <c r="BZ5643" s="52" t="s">
        <v>7873</v>
      </c>
    </row>
    <row r="5644" spans="54:78" x14ac:dyDescent="0.3">
      <c r="BB5644" s="105" t="e">
        <f>VLOOKUP(C5644,#REF!, 2,FALSE)</f>
        <v>#REF!</v>
      </c>
      <c r="BP5644" s="52" t="s">
        <v>10791</v>
      </c>
      <c r="BQ5644" s="52" t="s">
        <v>818</v>
      </c>
      <c r="BR5644" s="52" t="s">
        <v>10792</v>
      </c>
      <c r="BX5644" s="52" t="s">
        <v>10791</v>
      </c>
      <c r="BY5644" s="52" t="s">
        <v>818</v>
      </c>
      <c r="BZ5644" s="52" t="s">
        <v>10792</v>
      </c>
    </row>
    <row r="5645" spans="54:78" x14ac:dyDescent="0.3">
      <c r="BB5645" s="105" t="e">
        <f>VLOOKUP(C5645,#REF!, 2,FALSE)</f>
        <v>#REF!</v>
      </c>
      <c r="BP5645" s="52" t="s">
        <v>10793</v>
      </c>
      <c r="BQ5645" s="52" t="s">
        <v>934</v>
      </c>
      <c r="BR5645" s="52" t="s">
        <v>2797</v>
      </c>
      <c r="BX5645" s="52" t="s">
        <v>10793</v>
      </c>
      <c r="BY5645" s="52" t="s">
        <v>934</v>
      </c>
      <c r="BZ5645" s="52" t="s">
        <v>2797</v>
      </c>
    </row>
    <row r="5646" spans="54:78" x14ac:dyDescent="0.3">
      <c r="BB5646" s="105" t="e">
        <f>VLOOKUP(C5646,#REF!, 2,FALSE)</f>
        <v>#REF!</v>
      </c>
      <c r="BP5646" s="52" t="s">
        <v>10795</v>
      </c>
      <c r="BQ5646" s="52" t="s">
        <v>667</v>
      </c>
      <c r="BR5646" s="52" t="s">
        <v>10796</v>
      </c>
      <c r="BX5646" s="52" t="s">
        <v>10795</v>
      </c>
      <c r="BY5646" s="52" t="s">
        <v>667</v>
      </c>
      <c r="BZ5646" s="52" t="s">
        <v>10796</v>
      </c>
    </row>
    <row r="5647" spans="54:78" x14ac:dyDescent="0.3">
      <c r="BB5647" s="105" t="e">
        <f>VLOOKUP(C5647,#REF!, 2,FALSE)</f>
        <v>#REF!</v>
      </c>
      <c r="BP5647" s="52" t="s">
        <v>10797</v>
      </c>
      <c r="BQ5647" s="52" t="s">
        <v>936</v>
      </c>
      <c r="BR5647" s="52" t="s">
        <v>10798</v>
      </c>
      <c r="BX5647" s="52" t="s">
        <v>10797</v>
      </c>
      <c r="BY5647" s="52" t="s">
        <v>936</v>
      </c>
      <c r="BZ5647" s="52" t="s">
        <v>10798</v>
      </c>
    </row>
    <row r="5648" spans="54:78" x14ac:dyDescent="0.3">
      <c r="BB5648" s="105" t="e">
        <f>VLOOKUP(C5648,#REF!, 2,FALSE)</f>
        <v>#REF!</v>
      </c>
      <c r="BP5648" s="52" t="s">
        <v>2967</v>
      </c>
      <c r="BQ5648" s="52" t="s">
        <v>622</v>
      </c>
      <c r="BR5648" s="52" t="s">
        <v>10799</v>
      </c>
      <c r="BX5648" s="52" t="s">
        <v>2967</v>
      </c>
      <c r="BY5648" s="52" t="s">
        <v>622</v>
      </c>
      <c r="BZ5648" s="52" t="s">
        <v>10799</v>
      </c>
    </row>
    <row r="5649" spans="54:78" x14ac:dyDescent="0.3">
      <c r="BB5649" s="105" t="e">
        <f>VLOOKUP(C5649,#REF!, 2,FALSE)</f>
        <v>#REF!</v>
      </c>
      <c r="BP5649" s="52" t="s">
        <v>10800</v>
      </c>
      <c r="BQ5649" s="52" t="s">
        <v>621</v>
      </c>
      <c r="BR5649" s="52" t="s">
        <v>10801</v>
      </c>
      <c r="BX5649" s="52" t="s">
        <v>10800</v>
      </c>
      <c r="BY5649" s="52" t="s">
        <v>621</v>
      </c>
      <c r="BZ5649" s="52" t="s">
        <v>10801</v>
      </c>
    </row>
    <row r="5650" spans="54:78" x14ac:dyDescent="0.3">
      <c r="BB5650" s="105" t="e">
        <f>VLOOKUP(C5650,#REF!, 2,FALSE)</f>
        <v>#REF!</v>
      </c>
      <c r="BP5650" s="52" t="s">
        <v>2971</v>
      </c>
      <c r="BQ5650" s="52" t="s">
        <v>621</v>
      </c>
      <c r="BR5650" s="52" t="s">
        <v>10802</v>
      </c>
      <c r="BX5650" s="52" t="s">
        <v>2971</v>
      </c>
      <c r="BY5650" s="52" t="s">
        <v>621</v>
      </c>
      <c r="BZ5650" s="52" t="s">
        <v>10802</v>
      </c>
    </row>
    <row r="5651" spans="54:78" x14ac:dyDescent="0.3">
      <c r="BB5651" s="105" t="e">
        <f>VLOOKUP(C5651,#REF!, 2,FALSE)</f>
        <v>#REF!</v>
      </c>
      <c r="BP5651" s="52" t="s">
        <v>10803</v>
      </c>
      <c r="BQ5651" s="52" t="s">
        <v>664</v>
      </c>
      <c r="BR5651" s="52" t="s">
        <v>10804</v>
      </c>
      <c r="BX5651" s="52" t="s">
        <v>10803</v>
      </c>
      <c r="BY5651" s="52" t="s">
        <v>664</v>
      </c>
      <c r="BZ5651" s="52" t="s">
        <v>10804</v>
      </c>
    </row>
    <row r="5652" spans="54:78" x14ac:dyDescent="0.3">
      <c r="BB5652" s="105" t="e">
        <f>VLOOKUP(C5652,#REF!, 2,FALSE)</f>
        <v>#REF!</v>
      </c>
      <c r="BP5652" s="52" t="s">
        <v>10805</v>
      </c>
      <c r="BQ5652" s="52" t="s">
        <v>779</v>
      </c>
      <c r="BR5652" s="52" t="s">
        <v>7009</v>
      </c>
      <c r="BX5652" s="52" t="s">
        <v>10805</v>
      </c>
      <c r="BY5652" s="52" t="s">
        <v>779</v>
      </c>
      <c r="BZ5652" s="52" t="s">
        <v>7009</v>
      </c>
    </row>
    <row r="5653" spans="54:78" x14ac:dyDescent="0.3">
      <c r="BB5653" s="105" t="e">
        <f>VLOOKUP(C5653,#REF!, 2,FALSE)</f>
        <v>#REF!</v>
      </c>
      <c r="BP5653" s="52" t="s">
        <v>10807</v>
      </c>
      <c r="BQ5653" s="52" t="s">
        <v>710</v>
      </c>
      <c r="BR5653" s="52" t="s">
        <v>1022</v>
      </c>
      <c r="BX5653" s="52" t="s">
        <v>10807</v>
      </c>
      <c r="BY5653" s="52" t="s">
        <v>710</v>
      </c>
      <c r="BZ5653" s="52" t="s">
        <v>1022</v>
      </c>
    </row>
    <row r="5654" spans="54:78" x14ac:dyDescent="0.3">
      <c r="BB5654" s="105" t="e">
        <f>VLOOKUP(C5654,#REF!, 2,FALSE)</f>
        <v>#REF!</v>
      </c>
      <c r="BP5654" s="52" t="s">
        <v>10808</v>
      </c>
      <c r="BQ5654" s="52" t="s">
        <v>788</v>
      </c>
      <c r="BR5654" s="52" t="s">
        <v>10809</v>
      </c>
      <c r="BX5654" s="52" t="s">
        <v>10808</v>
      </c>
      <c r="BY5654" s="52" t="s">
        <v>788</v>
      </c>
      <c r="BZ5654" s="52" t="s">
        <v>10809</v>
      </c>
    </row>
    <row r="5655" spans="54:78" x14ac:dyDescent="0.3">
      <c r="BB5655" s="105" t="e">
        <f>VLOOKUP(C5655,#REF!, 2,FALSE)</f>
        <v>#REF!</v>
      </c>
      <c r="BP5655" s="52" t="s">
        <v>10810</v>
      </c>
      <c r="BQ5655" s="52" t="s">
        <v>3223</v>
      </c>
      <c r="BR5655" s="52" t="s">
        <v>5255</v>
      </c>
      <c r="BX5655" s="52" t="s">
        <v>10810</v>
      </c>
      <c r="BY5655" s="52" t="s">
        <v>3223</v>
      </c>
      <c r="BZ5655" s="52" t="s">
        <v>5255</v>
      </c>
    </row>
    <row r="5656" spans="54:78" x14ac:dyDescent="0.3">
      <c r="BB5656" s="105" t="e">
        <f>VLOOKUP(C5656,#REF!, 2,FALSE)</f>
        <v>#REF!</v>
      </c>
      <c r="BP5656" s="52" t="s">
        <v>10811</v>
      </c>
      <c r="BQ5656" s="52" t="s">
        <v>3223</v>
      </c>
      <c r="BR5656" s="52" t="s">
        <v>10812</v>
      </c>
      <c r="BX5656" s="52" t="s">
        <v>10811</v>
      </c>
      <c r="BY5656" s="52" t="s">
        <v>3223</v>
      </c>
      <c r="BZ5656" s="52" t="s">
        <v>10812</v>
      </c>
    </row>
    <row r="5657" spans="54:78" x14ac:dyDescent="0.3">
      <c r="BB5657" s="105" t="e">
        <f>VLOOKUP(C5657,#REF!, 2,FALSE)</f>
        <v>#REF!</v>
      </c>
      <c r="BP5657" s="52" t="s">
        <v>10813</v>
      </c>
      <c r="BQ5657" s="52" t="s">
        <v>3059</v>
      </c>
      <c r="BR5657" s="52" t="s">
        <v>10814</v>
      </c>
      <c r="BX5657" s="52" t="s">
        <v>10813</v>
      </c>
      <c r="BY5657" s="52" t="s">
        <v>3059</v>
      </c>
      <c r="BZ5657" s="52" t="s">
        <v>10814</v>
      </c>
    </row>
    <row r="5658" spans="54:78" x14ac:dyDescent="0.3">
      <c r="BB5658" s="105" t="e">
        <f>VLOOKUP(C5658,#REF!, 2,FALSE)</f>
        <v>#REF!</v>
      </c>
      <c r="BP5658" s="52" t="s">
        <v>10815</v>
      </c>
      <c r="BQ5658" s="52" t="s">
        <v>3059</v>
      </c>
      <c r="BR5658" s="52" t="s">
        <v>10816</v>
      </c>
      <c r="BX5658" s="52" t="s">
        <v>10815</v>
      </c>
      <c r="BY5658" s="52" t="s">
        <v>3059</v>
      </c>
      <c r="BZ5658" s="52" t="s">
        <v>10816</v>
      </c>
    </row>
    <row r="5659" spans="54:78" x14ac:dyDescent="0.3">
      <c r="BB5659" s="105" t="e">
        <f>VLOOKUP(C5659,#REF!, 2,FALSE)</f>
        <v>#REF!</v>
      </c>
      <c r="BP5659" s="52" t="s">
        <v>10817</v>
      </c>
      <c r="BQ5659" s="52" t="s">
        <v>630</v>
      </c>
      <c r="BR5659" s="52" t="s">
        <v>9370</v>
      </c>
      <c r="BX5659" s="52" t="s">
        <v>10817</v>
      </c>
      <c r="BY5659" s="52" t="s">
        <v>630</v>
      </c>
      <c r="BZ5659" s="52" t="s">
        <v>9370</v>
      </c>
    </row>
    <row r="5660" spans="54:78" x14ac:dyDescent="0.3">
      <c r="BB5660" s="105" t="e">
        <f>VLOOKUP(C5660,#REF!, 2,FALSE)</f>
        <v>#REF!</v>
      </c>
      <c r="BP5660" s="52" t="s">
        <v>10818</v>
      </c>
      <c r="BQ5660" s="52" t="s">
        <v>712</v>
      </c>
      <c r="BR5660" s="52" t="s">
        <v>5159</v>
      </c>
      <c r="BX5660" s="52" t="s">
        <v>10818</v>
      </c>
      <c r="BY5660" s="52" t="s">
        <v>712</v>
      </c>
      <c r="BZ5660" s="52" t="s">
        <v>5159</v>
      </c>
    </row>
    <row r="5661" spans="54:78" x14ac:dyDescent="0.3">
      <c r="BB5661" s="105" t="e">
        <f>VLOOKUP(C5661,#REF!, 2,FALSE)</f>
        <v>#REF!</v>
      </c>
      <c r="BP5661" s="52" t="s">
        <v>10819</v>
      </c>
      <c r="BQ5661" s="52" t="s">
        <v>675</v>
      </c>
      <c r="BR5661" s="52" t="s">
        <v>10820</v>
      </c>
      <c r="BX5661" s="52" t="s">
        <v>10819</v>
      </c>
      <c r="BY5661" s="52" t="s">
        <v>675</v>
      </c>
      <c r="BZ5661" s="52" t="s">
        <v>10820</v>
      </c>
    </row>
    <row r="5662" spans="54:78" x14ac:dyDescent="0.3">
      <c r="BB5662" s="105" t="e">
        <f>VLOOKUP(C5662,#REF!, 2,FALSE)</f>
        <v>#REF!</v>
      </c>
      <c r="BP5662" s="52" t="s">
        <v>10821</v>
      </c>
      <c r="BQ5662" s="52" t="s">
        <v>668</v>
      </c>
      <c r="BR5662" s="52" t="s">
        <v>10822</v>
      </c>
      <c r="BX5662" s="52" t="s">
        <v>10821</v>
      </c>
      <c r="BY5662" s="52" t="s">
        <v>668</v>
      </c>
      <c r="BZ5662" s="52" t="s">
        <v>10822</v>
      </c>
    </row>
    <row r="5663" spans="54:78" x14ac:dyDescent="0.3">
      <c r="BB5663" s="105" t="e">
        <f>VLOOKUP(C5663,#REF!, 2,FALSE)</f>
        <v>#REF!</v>
      </c>
      <c r="BP5663" s="52" t="s">
        <v>10823</v>
      </c>
      <c r="BQ5663" s="52" t="s">
        <v>805</v>
      </c>
      <c r="BR5663" s="52" t="s">
        <v>10824</v>
      </c>
      <c r="BX5663" s="52" t="s">
        <v>10823</v>
      </c>
      <c r="BY5663" s="52" t="s">
        <v>805</v>
      </c>
      <c r="BZ5663" s="52" t="s">
        <v>10824</v>
      </c>
    </row>
    <row r="5664" spans="54:78" x14ac:dyDescent="0.3">
      <c r="BB5664" s="105" t="e">
        <f>VLOOKUP(C5664,#REF!, 2,FALSE)</f>
        <v>#REF!</v>
      </c>
      <c r="BP5664" s="52" t="s">
        <v>1925</v>
      </c>
      <c r="BQ5664" s="52" t="s">
        <v>618</v>
      </c>
      <c r="BR5664" s="52" t="s">
        <v>10825</v>
      </c>
      <c r="BX5664" s="52" t="s">
        <v>1925</v>
      </c>
      <c r="BY5664" s="52" t="s">
        <v>618</v>
      </c>
      <c r="BZ5664" s="52" t="s">
        <v>10825</v>
      </c>
    </row>
    <row r="5665" spans="54:78" x14ac:dyDescent="0.3">
      <c r="BB5665" s="105" t="e">
        <f>VLOOKUP(C5665,#REF!, 2,FALSE)</f>
        <v>#REF!</v>
      </c>
      <c r="BP5665" s="52" t="s">
        <v>10826</v>
      </c>
      <c r="BQ5665" s="52" t="s">
        <v>636</v>
      </c>
      <c r="BR5665" s="52" t="s">
        <v>715</v>
      </c>
      <c r="BX5665" s="52" t="s">
        <v>10826</v>
      </c>
      <c r="BY5665" s="52" t="s">
        <v>636</v>
      </c>
      <c r="BZ5665" s="52" t="s">
        <v>715</v>
      </c>
    </row>
    <row r="5666" spans="54:78" x14ac:dyDescent="0.3">
      <c r="BB5666" s="105" t="e">
        <f>VLOOKUP(C5666,#REF!, 2,FALSE)</f>
        <v>#REF!</v>
      </c>
      <c r="BP5666" s="52" t="s">
        <v>1926</v>
      </c>
      <c r="BQ5666" s="52" t="s">
        <v>645</v>
      </c>
      <c r="BR5666" s="52" t="s">
        <v>10827</v>
      </c>
      <c r="BX5666" s="52" t="s">
        <v>1926</v>
      </c>
      <c r="BY5666" s="52" t="s">
        <v>645</v>
      </c>
      <c r="BZ5666" s="52" t="s">
        <v>10827</v>
      </c>
    </row>
    <row r="5667" spans="54:78" x14ac:dyDescent="0.3">
      <c r="BB5667" s="105" t="e">
        <f>VLOOKUP(C5667,#REF!, 2,FALSE)</f>
        <v>#REF!</v>
      </c>
      <c r="BP5667" s="52" t="s">
        <v>10828</v>
      </c>
      <c r="BQ5667" s="52" t="s">
        <v>624</v>
      </c>
      <c r="BR5667" s="52" t="s">
        <v>10829</v>
      </c>
      <c r="BX5667" s="52" t="s">
        <v>10828</v>
      </c>
      <c r="BY5667" s="52" t="s">
        <v>624</v>
      </c>
      <c r="BZ5667" s="52" t="s">
        <v>10829</v>
      </c>
    </row>
    <row r="5668" spans="54:78" x14ac:dyDescent="0.3">
      <c r="BB5668" s="105" t="e">
        <f>VLOOKUP(C5668,#REF!, 2,FALSE)</f>
        <v>#REF!</v>
      </c>
      <c r="BP5668" s="52" t="s">
        <v>10830</v>
      </c>
      <c r="BQ5668" s="52" t="s">
        <v>642</v>
      </c>
      <c r="BR5668" s="52" t="s">
        <v>10832</v>
      </c>
      <c r="BX5668" s="52" t="s">
        <v>10830</v>
      </c>
      <c r="BY5668" s="52" t="s">
        <v>642</v>
      </c>
      <c r="BZ5668" s="52" t="s">
        <v>10832</v>
      </c>
    </row>
    <row r="5669" spans="54:78" x14ac:dyDescent="0.3">
      <c r="BB5669" s="105" t="e">
        <f>VLOOKUP(C5669,#REF!, 2,FALSE)</f>
        <v>#REF!</v>
      </c>
      <c r="BP5669" s="52" t="s">
        <v>10833</v>
      </c>
      <c r="BQ5669" s="52" t="s">
        <v>624</v>
      </c>
      <c r="BR5669" s="52" t="s">
        <v>10834</v>
      </c>
      <c r="BX5669" s="52" t="s">
        <v>10833</v>
      </c>
      <c r="BY5669" s="52" t="s">
        <v>624</v>
      </c>
      <c r="BZ5669" s="52" t="s">
        <v>10834</v>
      </c>
    </row>
    <row r="5670" spans="54:78" x14ac:dyDescent="0.3">
      <c r="BB5670" s="105" t="e">
        <f>VLOOKUP(C5670,#REF!, 2,FALSE)</f>
        <v>#REF!</v>
      </c>
      <c r="BP5670" s="52" t="s">
        <v>10835</v>
      </c>
      <c r="BQ5670" s="52" t="s">
        <v>642</v>
      </c>
      <c r="BR5670" s="52" t="s">
        <v>10837</v>
      </c>
      <c r="BX5670" s="52" t="s">
        <v>10835</v>
      </c>
      <c r="BY5670" s="52" t="s">
        <v>642</v>
      </c>
      <c r="BZ5670" s="52" t="s">
        <v>10837</v>
      </c>
    </row>
    <row r="5671" spans="54:78" x14ac:dyDescent="0.3">
      <c r="BB5671" s="105" t="e">
        <f>VLOOKUP(C5671,#REF!, 2,FALSE)</f>
        <v>#REF!</v>
      </c>
      <c r="BP5671" s="52" t="s">
        <v>10838</v>
      </c>
      <c r="BQ5671" s="52" t="s">
        <v>3016</v>
      </c>
      <c r="BR5671" s="52" t="s">
        <v>8266</v>
      </c>
      <c r="BX5671" s="52" t="s">
        <v>10838</v>
      </c>
      <c r="BY5671" s="52" t="s">
        <v>3016</v>
      </c>
      <c r="BZ5671" s="52" t="s">
        <v>8266</v>
      </c>
    </row>
    <row r="5672" spans="54:78" x14ac:dyDescent="0.3">
      <c r="BB5672" s="105" t="e">
        <f>VLOOKUP(C5672,#REF!, 2,FALSE)</f>
        <v>#REF!</v>
      </c>
      <c r="BP5672" s="52" t="s">
        <v>10840</v>
      </c>
      <c r="BQ5672" s="52" t="s">
        <v>779</v>
      </c>
      <c r="BR5672" s="52" t="s">
        <v>7519</v>
      </c>
      <c r="BX5672" s="52" t="s">
        <v>10840</v>
      </c>
      <c r="BY5672" s="52" t="s">
        <v>779</v>
      </c>
      <c r="BZ5672" s="52" t="s">
        <v>7519</v>
      </c>
    </row>
    <row r="5673" spans="54:78" x14ac:dyDescent="0.3">
      <c r="BB5673" s="105" t="e">
        <f>VLOOKUP(C5673,#REF!, 2,FALSE)</f>
        <v>#REF!</v>
      </c>
      <c r="BP5673" s="52" t="s">
        <v>10841</v>
      </c>
      <c r="BQ5673" s="52" t="s">
        <v>818</v>
      </c>
      <c r="BR5673" s="52" t="s">
        <v>9454</v>
      </c>
      <c r="BX5673" s="52" t="s">
        <v>10841</v>
      </c>
      <c r="BY5673" s="52" t="s">
        <v>818</v>
      </c>
      <c r="BZ5673" s="52" t="s">
        <v>9454</v>
      </c>
    </row>
    <row r="5674" spans="54:78" x14ac:dyDescent="0.3">
      <c r="BB5674" s="105" t="e">
        <f>VLOOKUP(C5674,#REF!, 2,FALSE)</f>
        <v>#REF!</v>
      </c>
      <c r="BP5674" s="52" t="s">
        <v>10843</v>
      </c>
      <c r="BQ5674" s="52" t="s">
        <v>743</v>
      </c>
      <c r="BR5674" s="52" t="s">
        <v>10844</v>
      </c>
      <c r="BX5674" s="52" t="s">
        <v>10843</v>
      </c>
      <c r="BY5674" s="52" t="s">
        <v>743</v>
      </c>
      <c r="BZ5674" s="52" t="s">
        <v>10844</v>
      </c>
    </row>
    <row r="5675" spans="54:78" x14ac:dyDescent="0.3">
      <c r="BB5675" s="105" t="e">
        <f>VLOOKUP(C5675,#REF!, 2,FALSE)</f>
        <v>#REF!</v>
      </c>
      <c r="BP5675" s="52" t="s">
        <v>10845</v>
      </c>
      <c r="BQ5675" s="52" t="s">
        <v>795</v>
      </c>
      <c r="BR5675" s="52" t="s">
        <v>10123</v>
      </c>
      <c r="BX5675" s="52" t="s">
        <v>10845</v>
      </c>
      <c r="BY5675" s="52" t="s">
        <v>795</v>
      </c>
      <c r="BZ5675" s="52" t="s">
        <v>10123</v>
      </c>
    </row>
    <row r="5676" spans="54:78" x14ac:dyDescent="0.3">
      <c r="BB5676" s="105" t="e">
        <f>VLOOKUP(C5676,#REF!, 2,FALSE)</f>
        <v>#REF!</v>
      </c>
      <c r="BP5676" s="52" t="s">
        <v>10846</v>
      </c>
      <c r="BQ5676" s="52" t="s">
        <v>622</v>
      </c>
      <c r="BR5676" s="52" t="s">
        <v>10847</v>
      </c>
      <c r="BX5676" s="52" t="s">
        <v>10846</v>
      </c>
      <c r="BY5676" s="52" t="s">
        <v>622</v>
      </c>
      <c r="BZ5676" s="52" t="s">
        <v>10847</v>
      </c>
    </row>
    <row r="5677" spans="54:78" x14ac:dyDescent="0.3">
      <c r="BB5677" s="105" t="e">
        <f>VLOOKUP(C5677,#REF!, 2,FALSE)</f>
        <v>#REF!</v>
      </c>
      <c r="BP5677" s="52" t="s">
        <v>1927</v>
      </c>
      <c r="BQ5677" s="52" t="s">
        <v>621</v>
      </c>
      <c r="BR5677" s="52" t="s">
        <v>10848</v>
      </c>
      <c r="BX5677" s="52" t="s">
        <v>1927</v>
      </c>
      <c r="BY5677" s="52" t="s">
        <v>621</v>
      </c>
      <c r="BZ5677" s="52" t="s">
        <v>10848</v>
      </c>
    </row>
    <row r="5678" spans="54:78" x14ac:dyDescent="0.3">
      <c r="BB5678" s="105" t="e">
        <f>VLOOKUP(C5678,#REF!, 2,FALSE)</f>
        <v>#REF!</v>
      </c>
      <c r="BP5678" s="52" t="s">
        <v>10849</v>
      </c>
      <c r="BQ5678" s="52" t="s">
        <v>795</v>
      </c>
      <c r="BR5678" s="52" t="s">
        <v>8803</v>
      </c>
      <c r="BX5678" s="52" t="s">
        <v>10849</v>
      </c>
      <c r="BY5678" s="52" t="s">
        <v>795</v>
      </c>
      <c r="BZ5678" s="52" t="s">
        <v>8803</v>
      </c>
    </row>
    <row r="5679" spans="54:78" x14ac:dyDescent="0.3">
      <c r="BB5679" s="105" t="e">
        <f>VLOOKUP(C5679,#REF!, 2,FALSE)</f>
        <v>#REF!</v>
      </c>
      <c r="BP5679" s="52" t="s">
        <v>10850</v>
      </c>
      <c r="BQ5679" s="52" t="s">
        <v>1280</v>
      </c>
      <c r="BR5679" s="52" t="s">
        <v>5159</v>
      </c>
      <c r="BX5679" s="52" t="s">
        <v>10850</v>
      </c>
      <c r="BY5679" s="52" t="s">
        <v>1280</v>
      </c>
      <c r="BZ5679" s="52" t="s">
        <v>5159</v>
      </c>
    </row>
    <row r="5680" spans="54:78" x14ac:dyDescent="0.3">
      <c r="BB5680" s="105" t="e">
        <f>VLOOKUP(C5680,#REF!, 2,FALSE)</f>
        <v>#REF!</v>
      </c>
      <c r="BP5680" s="52" t="s">
        <v>10852</v>
      </c>
      <c r="BQ5680" s="52" t="s">
        <v>664</v>
      </c>
      <c r="BR5680" s="52" t="s">
        <v>10853</v>
      </c>
      <c r="BX5680" s="52" t="s">
        <v>10852</v>
      </c>
      <c r="BY5680" s="52" t="s">
        <v>664</v>
      </c>
      <c r="BZ5680" s="52" t="s">
        <v>10853</v>
      </c>
    </row>
    <row r="5681" spans="54:78" x14ac:dyDescent="0.3">
      <c r="BB5681" s="105" t="e">
        <f>VLOOKUP(C5681,#REF!, 2,FALSE)</f>
        <v>#REF!</v>
      </c>
      <c r="BP5681" s="52" t="s">
        <v>1928</v>
      </c>
      <c r="BQ5681" s="52" t="s">
        <v>626</v>
      </c>
      <c r="BR5681" s="52" t="s">
        <v>9858</v>
      </c>
      <c r="BX5681" s="52" t="s">
        <v>1928</v>
      </c>
      <c r="BY5681" s="52" t="s">
        <v>626</v>
      </c>
      <c r="BZ5681" s="52" t="s">
        <v>9858</v>
      </c>
    </row>
    <row r="5682" spans="54:78" x14ac:dyDescent="0.3">
      <c r="BB5682" s="105" t="e">
        <f>VLOOKUP(C5682,#REF!, 2,FALSE)</f>
        <v>#REF!</v>
      </c>
      <c r="BP5682" s="52" t="s">
        <v>10854</v>
      </c>
      <c r="BQ5682" s="52" t="s">
        <v>791</v>
      </c>
      <c r="BR5682" s="52" t="s">
        <v>10855</v>
      </c>
      <c r="BX5682" s="52" t="s">
        <v>10854</v>
      </c>
      <c r="BY5682" s="52" t="s">
        <v>791</v>
      </c>
      <c r="BZ5682" s="52" t="s">
        <v>10855</v>
      </c>
    </row>
    <row r="5683" spans="54:78" x14ac:dyDescent="0.3">
      <c r="BB5683" s="105" t="e">
        <f>VLOOKUP(C5683,#REF!, 2,FALSE)</f>
        <v>#REF!</v>
      </c>
      <c r="BP5683" s="52" t="s">
        <v>10856</v>
      </c>
      <c r="BQ5683" s="52" t="s">
        <v>743</v>
      </c>
      <c r="BR5683" s="52" t="s">
        <v>10209</v>
      </c>
      <c r="BX5683" s="52" t="s">
        <v>10856</v>
      </c>
      <c r="BY5683" s="52" t="s">
        <v>743</v>
      </c>
      <c r="BZ5683" s="52" t="s">
        <v>10209</v>
      </c>
    </row>
    <row r="5684" spans="54:78" x14ac:dyDescent="0.3">
      <c r="BB5684" s="105" t="e">
        <f>VLOOKUP(C5684,#REF!, 2,FALSE)</f>
        <v>#REF!</v>
      </c>
      <c r="BP5684" s="52" t="s">
        <v>10857</v>
      </c>
      <c r="BQ5684" s="52" t="s">
        <v>1021</v>
      </c>
      <c r="BR5684" s="52" t="s">
        <v>10858</v>
      </c>
      <c r="BX5684" s="52" t="s">
        <v>10857</v>
      </c>
      <c r="BY5684" s="52" t="s">
        <v>1021</v>
      </c>
      <c r="BZ5684" s="52" t="s">
        <v>10858</v>
      </c>
    </row>
    <row r="5685" spans="54:78" x14ac:dyDescent="0.3">
      <c r="BB5685" s="105" t="e">
        <f>VLOOKUP(C5685,#REF!, 2,FALSE)</f>
        <v>#REF!</v>
      </c>
      <c r="BP5685" s="52" t="s">
        <v>1929</v>
      </c>
      <c r="BQ5685" s="52" t="s">
        <v>791</v>
      </c>
      <c r="BR5685" s="52" t="s">
        <v>1071</v>
      </c>
      <c r="BX5685" s="52" t="s">
        <v>1929</v>
      </c>
      <c r="BY5685" s="52" t="s">
        <v>791</v>
      </c>
      <c r="BZ5685" s="52" t="s">
        <v>1071</v>
      </c>
    </row>
    <row r="5686" spans="54:78" x14ac:dyDescent="0.3">
      <c r="BB5686" s="105" t="e">
        <f>VLOOKUP(C5686,#REF!, 2,FALSE)</f>
        <v>#REF!</v>
      </c>
      <c r="BP5686" s="52" t="s">
        <v>10859</v>
      </c>
      <c r="BQ5686" s="52" t="s">
        <v>779</v>
      </c>
      <c r="BR5686" s="52" t="s">
        <v>7330</v>
      </c>
      <c r="BX5686" s="52" t="s">
        <v>10859</v>
      </c>
      <c r="BY5686" s="52" t="s">
        <v>779</v>
      </c>
      <c r="BZ5686" s="52" t="s">
        <v>7330</v>
      </c>
    </row>
    <row r="5687" spans="54:78" x14ac:dyDescent="0.3">
      <c r="BB5687" s="105" t="e">
        <f>VLOOKUP(C5687,#REF!, 2,FALSE)</f>
        <v>#REF!</v>
      </c>
      <c r="BP5687" s="52" t="s">
        <v>10860</v>
      </c>
      <c r="BQ5687" s="52" t="s">
        <v>710</v>
      </c>
      <c r="BR5687" s="52" t="s">
        <v>10861</v>
      </c>
      <c r="BX5687" s="52" t="s">
        <v>10860</v>
      </c>
      <c r="BY5687" s="52" t="s">
        <v>710</v>
      </c>
      <c r="BZ5687" s="52" t="s">
        <v>10861</v>
      </c>
    </row>
    <row r="5688" spans="54:78" x14ac:dyDescent="0.3">
      <c r="BB5688" s="105" t="e">
        <f>VLOOKUP(C5688,#REF!, 2,FALSE)</f>
        <v>#REF!</v>
      </c>
      <c r="BP5688" s="52" t="s">
        <v>10862</v>
      </c>
      <c r="BQ5688" s="52" t="s">
        <v>710</v>
      </c>
      <c r="BR5688" s="52" t="s">
        <v>2886</v>
      </c>
      <c r="BX5688" s="52" t="s">
        <v>10862</v>
      </c>
      <c r="BY5688" s="52" t="s">
        <v>710</v>
      </c>
      <c r="BZ5688" s="52" t="s">
        <v>2886</v>
      </c>
    </row>
    <row r="5689" spans="54:78" x14ac:dyDescent="0.3">
      <c r="BB5689" s="105" t="e">
        <f>VLOOKUP(C5689,#REF!, 2,FALSE)</f>
        <v>#REF!</v>
      </c>
      <c r="BP5689" s="52" t="s">
        <v>1930</v>
      </c>
      <c r="BQ5689" s="52" t="s">
        <v>626</v>
      </c>
      <c r="BR5689" s="52" t="s">
        <v>1506</v>
      </c>
      <c r="BX5689" s="52" t="s">
        <v>1930</v>
      </c>
      <c r="BY5689" s="52" t="s">
        <v>626</v>
      </c>
      <c r="BZ5689" s="52" t="s">
        <v>1506</v>
      </c>
    </row>
    <row r="5690" spans="54:78" x14ac:dyDescent="0.3">
      <c r="BB5690" s="105" t="e">
        <f>VLOOKUP(C5690,#REF!, 2,FALSE)</f>
        <v>#REF!</v>
      </c>
      <c r="BP5690" s="52" t="s">
        <v>1931</v>
      </c>
      <c r="BQ5690" s="52" t="s">
        <v>643</v>
      </c>
      <c r="BR5690" s="52" t="s">
        <v>9670</v>
      </c>
      <c r="BX5690" s="52" t="s">
        <v>1931</v>
      </c>
      <c r="BY5690" s="52" t="s">
        <v>643</v>
      </c>
      <c r="BZ5690" s="52" t="s">
        <v>9670</v>
      </c>
    </row>
    <row r="5691" spans="54:78" x14ac:dyDescent="0.3">
      <c r="BB5691" s="105" t="e">
        <f>VLOOKUP(C5691,#REF!, 2,FALSE)</f>
        <v>#REF!</v>
      </c>
      <c r="BP5691" s="52" t="s">
        <v>1932</v>
      </c>
      <c r="BQ5691" s="52" t="s">
        <v>791</v>
      </c>
      <c r="BR5691" s="52" t="s">
        <v>3495</v>
      </c>
      <c r="BX5691" s="52" t="s">
        <v>1932</v>
      </c>
      <c r="BY5691" s="52" t="s">
        <v>791</v>
      </c>
      <c r="BZ5691" s="52" t="s">
        <v>3495</v>
      </c>
    </row>
    <row r="5692" spans="54:78" x14ac:dyDescent="0.3">
      <c r="BB5692" s="105" t="e">
        <f>VLOOKUP(C5692,#REF!, 2,FALSE)</f>
        <v>#REF!</v>
      </c>
      <c r="BP5692" s="52" t="s">
        <v>1933</v>
      </c>
      <c r="BQ5692" s="52" t="s">
        <v>643</v>
      </c>
      <c r="BR5692" s="52" t="s">
        <v>2103</v>
      </c>
      <c r="BX5692" s="52" t="s">
        <v>1933</v>
      </c>
      <c r="BY5692" s="52" t="s">
        <v>643</v>
      </c>
      <c r="BZ5692" s="52" t="s">
        <v>2103</v>
      </c>
    </row>
    <row r="5693" spans="54:78" x14ac:dyDescent="0.3">
      <c r="BB5693" s="105" t="e">
        <f>VLOOKUP(C5693,#REF!, 2,FALSE)</f>
        <v>#REF!</v>
      </c>
      <c r="BP5693" s="52" t="s">
        <v>1934</v>
      </c>
      <c r="BQ5693" s="52" t="s">
        <v>622</v>
      </c>
      <c r="BR5693" s="52" t="s">
        <v>10863</v>
      </c>
      <c r="BX5693" s="52" t="s">
        <v>1934</v>
      </c>
      <c r="BY5693" s="52" t="s">
        <v>622</v>
      </c>
      <c r="BZ5693" s="52" t="s">
        <v>10863</v>
      </c>
    </row>
    <row r="5694" spans="54:78" x14ac:dyDescent="0.3">
      <c r="BB5694" s="105" t="e">
        <f>VLOOKUP(C5694,#REF!, 2,FALSE)</f>
        <v>#REF!</v>
      </c>
      <c r="BP5694" s="52" t="s">
        <v>1935</v>
      </c>
      <c r="BQ5694" s="52" t="s">
        <v>618</v>
      </c>
      <c r="BR5694" s="52" t="s">
        <v>10864</v>
      </c>
      <c r="BX5694" s="52" t="s">
        <v>1935</v>
      </c>
      <c r="BY5694" s="52" t="s">
        <v>618</v>
      </c>
      <c r="BZ5694" s="52" t="s">
        <v>10864</v>
      </c>
    </row>
    <row r="5695" spans="54:78" x14ac:dyDescent="0.3">
      <c r="BB5695" s="105" t="e">
        <f>VLOOKUP(C5695,#REF!, 2,FALSE)</f>
        <v>#REF!</v>
      </c>
      <c r="BP5695" s="52" t="s">
        <v>10865</v>
      </c>
      <c r="BQ5695" s="52" t="s">
        <v>624</v>
      </c>
      <c r="BR5695" s="52" t="s">
        <v>10866</v>
      </c>
      <c r="BX5695" s="52" t="s">
        <v>10865</v>
      </c>
      <c r="BY5695" s="52" t="s">
        <v>624</v>
      </c>
      <c r="BZ5695" s="52" t="s">
        <v>10866</v>
      </c>
    </row>
    <row r="5696" spans="54:78" x14ac:dyDescent="0.3">
      <c r="BB5696" s="105" t="e">
        <f>VLOOKUP(C5696,#REF!, 2,FALSE)</f>
        <v>#REF!</v>
      </c>
      <c r="BP5696" s="52" t="s">
        <v>10867</v>
      </c>
      <c r="BQ5696" s="52" t="s">
        <v>642</v>
      </c>
      <c r="BR5696" s="52" t="s">
        <v>10868</v>
      </c>
      <c r="BX5696" s="52" t="s">
        <v>10867</v>
      </c>
      <c r="BY5696" s="52" t="s">
        <v>642</v>
      </c>
      <c r="BZ5696" s="52" t="s">
        <v>10868</v>
      </c>
    </row>
    <row r="5697" spans="54:78" x14ac:dyDescent="0.3">
      <c r="BB5697" s="105" t="e">
        <f>VLOOKUP(C5697,#REF!, 2,FALSE)</f>
        <v>#REF!</v>
      </c>
      <c r="BP5697" s="52" t="s">
        <v>1936</v>
      </c>
      <c r="BQ5697" s="52" t="s">
        <v>645</v>
      </c>
      <c r="BR5697" s="52" t="s">
        <v>6476</v>
      </c>
      <c r="BX5697" s="52" t="s">
        <v>1936</v>
      </c>
      <c r="BY5697" s="52" t="s">
        <v>645</v>
      </c>
      <c r="BZ5697" s="52" t="s">
        <v>6476</v>
      </c>
    </row>
    <row r="5698" spans="54:78" x14ac:dyDescent="0.3">
      <c r="BB5698" s="105" t="e">
        <f>VLOOKUP(C5698,#REF!, 2,FALSE)</f>
        <v>#REF!</v>
      </c>
      <c r="BP5698" s="52" t="s">
        <v>10869</v>
      </c>
      <c r="BQ5698" s="52" t="s">
        <v>811</v>
      </c>
      <c r="BR5698" s="52" t="s">
        <v>1012</v>
      </c>
      <c r="BX5698" s="52" t="s">
        <v>10869</v>
      </c>
      <c r="BY5698" s="52" t="s">
        <v>811</v>
      </c>
      <c r="BZ5698" s="52" t="s">
        <v>1012</v>
      </c>
    </row>
    <row r="5699" spans="54:78" x14ac:dyDescent="0.3">
      <c r="BB5699" s="105" t="e">
        <f>VLOOKUP(C5699,#REF!, 2,FALSE)</f>
        <v>#REF!</v>
      </c>
      <c r="BP5699" s="52" t="s">
        <v>1937</v>
      </c>
      <c r="BQ5699" s="52" t="s">
        <v>669</v>
      </c>
      <c r="BR5699" s="52" t="s">
        <v>10870</v>
      </c>
      <c r="BX5699" s="52" t="s">
        <v>1937</v>
      </c>
      <c r="BY5699" s="52" t="s">
        <v>669</v>
      </c>
      <c r="BZ5699" s="52" t="s">
        <v>10870</v>
      </c>
    </row>
    <row r="5700" spans="54:78" x14ac:dyDescent="0.3">
      <c r="BB5700" s="105" t="e">
        <f>VLOOKUP(C5700,#REF!, 2,FALSE)</f>
        <v>#REF!</v>
      </c>
      <c r="BP5700" s="52" t="s">
        <v>10871</v>
      </c>
      <c r="BQ5700" s="52" t="s">
        <v>795</v>
      </c>
      <c r="BR5700" s="52" t="s">
        <v>6674</v>
      </c>
      <c r="BX5700" s="52" t="s">
        <v>10871</v>
      </c>
      <c r="BY5700" s="52" t="s">
        <v>795</v>
      </c>
      <c r="BZ5700" s="52" t="s">
        <v>6674</v>
      </c>
    </row>
    <row r="5701" spans="54:78" x14ac:dyDescent="0.3">
      <c r="BB5701" s="105" t="e">
        <f>VLOOKUP(C5701,#REF!, 2,FALSE)</f>
        <v>#REF!</v>
      </c>
      <c r="BP5701" s="52" t="s">
        <v>10872</v>
      </c>
      <c r="BQ5701" s="52" t="s">
        <v>669</v>
      </c>
      <c r="BR5701" s="52" t="s">
        <v>10873</v>
      </c>
      <c r="BX5701" s="52" t="s">
        <v>10872</v>
      </c>
      <c r="BY5701" s="52" t="s">
        <v>669</v>
      </c>
      <c r="BZ5701" s="52" t="s">
        <v>10873</v>
      </c>
    </row>
    <row r="5702" spans="54:78" x14ac:dyDescent="0.3">
      <c r="BB5702" s="105" t="e">
        <f>VLOOKUP(C5702,#REF!, 2,FALSE)</f>
        <v>#REF!</v>
      </c>
      <c r="BP5702" s="52" t="s">
        <v>10874</v>
      </c>
      <c r="BQ5702" s="52" t="s">
        <v>1147</v>
      </c>
      <c r="BR5702" s="52" t="s">
        <v>10875</v>
      </c>
      <c r="BX5702" s="52" t="s">
        <v>10874</v>
      </c>
      <c r="BY5702" s="52" t="s">
        <v>1147</v>
      </c>
      <c r="BZ5702" s="52" t="s">
        <v>10875</v>
      </c>
    </row>
    <row r="5703" spans="54:78" x14ac:dyDescent="0.3">
      <c r="BB5703" s="105" t="e">
        <f>VLOOKUP(C5703,#REF!, 2,FALSE)</f>
        <v>#REF!</v>
      </c>
      <c r="BP5703" s="52" t="s">
        <v>10876</v>
      </c>
      <c r="BQ5703" s="52" t="s">
        <v>622</v>
      </c>
      <c r="BR5703" s="52" t="s">
        <v>808</v>
      </c>
      <c r="BX5703" s="52" t="s">
        <v>10876</v>
      </c>
      <c r="BY5703" s="52" t="s">
        <v>622</v>
      </c>
      <c r="BZ5703" s="52" t="s">
        <v>808</v>
      </c>
    </row>
    <row r="5704" spans="54:78" x14ac:dyDescent="0.3">
      <c r="BB5704" s="105" t="e">
        <f>VLOOKUP(C5704,#REF!, 2,FALSE)</f>
        <v>#REF!</v>
      </c>
      <c r="BP5704" s="52" t="s">
        <v>10878</v>
      </c>
      <c r="BQ5704" s="52" t="s">
        <v>920</v>
      </c>
      <c r="BR5704" s="52" t="s">
        <v>1758</v>
      </c>
      <c r="BX5704" s="52" t="s">
        <v>10878</v>
      </c>
      <c r="BY5704" s="52" t="s">
        <v>920</v>
      </c>
      <c r="BZ5704" s="52" t="s">
        <v>1758</v>
      </c>
    </row>
    <row r="5705" spans="54:78" x14ac:dyDescent="0.3">
      <c r="BB5705" s="105" t="e">
        <f>VLOOKUP(C5705,#REF!, 2,FALSE)</f>
        <v>#REF!</v>
      </c>
      <c r="BP5705" s="52" t="s">
        <v>10879</v>
      </c>
      <c r="BQ5705" s="52" t="s">
        <v>849</v>
      </c>
      <c r="BR5705" s="52" t="s">
        <v>3555</v>
      </c>
      <c r="BX5705" s="52" t="s">
        <v>10879</v>
      </c>
      <c r="BY5705" s="52" t="s">
        <v>849</v>
      </c>
      <c r="BZ5705" s="52" t="s">
        <v>3555</v>
      </c>
    </row>
    <row r="5706" spans="54:78" x14ac:dyDescent="0.3">
      <c r="BB5706" s="105" t="e">
        <f>VLOOKUP(C5706,#REF!, 2,FALSE)</f>
        <v>#REF!</v>
      </c>
      <c r="BP5706" s="52" t="s">
        <v>10880</v>
      </c>
      <c r="BQ5706" s="52" t="s">
        <v>849</v>
      </c>
      <c r="BR5706" s="52" t="s">
        <v>10881</v>
      </c>
      <c r="BX5706" s="52" t="s">
        <v>10880</v>
      </c>
      <c r="BY5706" s="52" t="s">
        <v>849</v>
      </c>
      <c r="BZ5706" s="52" t="s">
        <v>10881</v>
      </c>
    </row>
    <row r="5707" spans="54:78" x14ac:dyDescent="0.3">
      <c r="BB5707" s="105" t="e">
        <f>VLOOKUP(C5707,#REF!, 2,FALSE)</f>
        <v>#REF!</v>
      </c>
      <c r="BP5707" s="52" t="s">
        <v>10882</v>
      </c>
      <c r="BQ5707" s="52" t="s">
        <v>1453</v>
      </c>
      <c r="BR5707" s="52" t="s">
        <v>10883</v>
      </c>
      <c r="BX5707" s="52" t="s">
        <v>10882</v>
      </c>
      <c r="BY5707" s="52" t="s">
        <v>1453</v>
      </c>
      <c r="BZ5707" s="52" t="s">
        <v>10883</v>
      </c>
    </row>
    <row r="5708" spans="54:78" x14ac:dyDescent="0.3">
      <c r="BB5708" s="105" t="e">
        <f>VLOOKUP(C5708,#REF!, 2,FALSE)</f>
        <v>#REF!</v>
      </c>
      <c r="BP5708" s="52" t="s">
        <v>10884</v>
      </c>
      <c r="BQ5708" s="52" t="s">
        <v>811</v>
      </c>
      <c r="BR5708" s="52" t="s">
        <v>10885</v>
      </c>
      <c r="BX5708" s="52" t="s">
        <v>10884</v>
      </c>
      <c r="BY5708" s="52" t="s">
        <v>811</v>
      </c>
      <c r="BZ5708" s="52" t="s">
        <v>10885</v>
      </c>
    </row>
    <row r="5709" spans="54:78" x14ac:dyDescent="0.3">
      <c r="BB5709" s="105" t="e">
        <f>VLOOKUP(C5709,#REF!, 2,FALSE)</f>
        <v>#REF!</v>
      </c>
      <c r="BP5709" s="52" t="s">
        <v>10886</v>
      </c>
      <c r="BQ5709" s="52" t="s">
        <v>788</v>
      </c>
      <c r="BR5709" s="52" t="s">
        <v>10842</v>
      </c>
      <c r="BX5709" s="52" t="s">
        <v>10886</v>
      </c>
      <c r="BY5709" s="52" t="s">
        <v>788</v>
      </c>
      <c r="BZ5709" s="52" t="s">
        <v>10842</v>
      </c>
    </row>
    <row r="5710" spans="54:78" x14ac:dyDescent="0.3">
      <c r="BB5710" s="105" t="e">
        <f>VLOOKUP(C5710,#REF!, 2,FALSE)</f>
        <v>#REF!</v>
      </c>
      <c r="BP5710" s="52" t="s">
        <v>10887</v>
      </c>
      <c r="BQ5710" s="52" t="s">
        <v>3099</v>
      </c>
      <c r="BR5710" s="52" t="s">
        <v>10888</v>
      </c>
      <c r="BX5710" s="52" t="s">
        <v>10887</v>
      </c>
      <c r="BY5710" s="52" t="s">
        <v>3099</v>
      </c>
      <c r="BZ5710" s="52" t="s">
        <v>10888</v>
      </c>
    </row>
    <row r="5711" spans="54:78" x14ac:dyDescent="0.3">
      <c r="BB5711" s="105" t="e">
        <f>VLOOKUP(C5711,#REF!, 2,FALSE)</f>
        <v>#REF!</v>
      </c>
      <c r="BP5711" s="52" t="s">
        <v>10889</v>
      </c>
      <c r="BQ5711" s="52" t="s">
        <v>788</v>
      </c>
      <c r="BR5711" s="52" t="s">
        <v>10890</v>
      </c>
      <c r="BX5711" s="52" t="s">
        <v>10889</v>
      </c>
      <c r="BY5711" s="52" t="s">
        <v>788</v>
      </c>
      <c r="BZ5711" s="52" t="s">
        <v>10890</v>
      </c>
    </row>
    <row r="5712" spans="54:78" x14ac:dyDescent="0.3">
      <c r="BB5712" s="105" t="e">
        <f>VLOOKUP(C5712,#REF!, 2,FALSE)</f>
        <v>#REF!</v>
      </c>
      <c r="BP5712" s="52" t="s">
        <v>10891</v>
      </c>
      <c r="BQ5712" s="52" t="s">
        <v>786</v>
      </c>
      <c r="BR5712" s="52" t="s">
        <v>10892</v>
      </c>
      <c r="BX5712" s="52" t="s">
        <v>10891</v>
      </c>
      <c r="BY5712" s="52" t="s">
        <v>786</v>
      </c>
      <c r="BZ5712" s="52" t="s">
        <v>10892</v>
      </c>
    </row>
    <row r="5713" spans="54:78" x14ac:dyDescent="0.3">
      <c r="BB5713" s="105" t="e">
        <f>VLOOKUP(C5713,#REF!, 2,FALSE)</f>
        <v>#REF!</v>
      </c>
      <c r="BP5713" s="52" t="s">
        <v>10893</v>
      </c>
      <c r="BQ5713" s="52" t="s">
        <v>788</v>
      </c>
      <c r="BR5713" s="52" t="s">
        <v>10895</v>
      </c>
      <c r="BX5713" s="52" t="s">
        <v>10893</v>
      </c>
      <c r="BY5713" s="52" t="s">
        <v>788</v>
      </c>
      <c r="BZ5713" s="52" t="s">
        <v>10895</v>
      </c>
    </row>
    <row r="5714" spans="54:78" x14ac:dyDescent="0.3">
      <c r="BB5714" s="105" t="e">
        <f>VLOOKUP(C5714,#REF!, 2,FALSE)</f>
        <v>#REF!</v>
      </c>
      <c r="BP5714" s="52" t="s">
        <v>10896</v>
      </c>
      <c r="BQ5714" s="52" t="s">
        <v>3103</v>
      </c>
      <c r="BR5714" s="52" t="s">
        <v>9117</v>
      </c>
      <c r="BX5714" s="52" t="s">
        <v>10896</v>
      </c>
      <c r="BY5714" s="52" t="s">
        <v>3103</v>
      </c>
      <c r="BZ5714" s="52" t="s">
        <v>9117</v>
      </c>
    </row>
    <row r="5715" spans="54:78" x14ac:dyDescent="0.3">
      <c r="BB5715" s="105" t="e">
        <f>VLOOKUP(C5715,#REF!, 2,FALSE)</f>
        <v>#REF!</v>
      </c>
      <c r="BP5715" s="52" t="s">
        <v>10897</v>
      </c>
      <c r="BQ5715" s="52" t="s">
        <v>786</v>
      </c>
      <c r="BR5715" s="52" t="s">
        <v>10890</v>
      </c>
      <c r="BX5715" s="52" t="s">
        <v>10897</v>
      </c>
      <c r="BY5715" s="52" t="s">
        <v>786</v>
      </c>
      <c r="BZ5715" s="52" t="s">
        <v>10890</v>
      </c>
    </row>
    <row r="5716" spans="54:78" x14ac:dyDescent="0.3">
      <c r="BB5716" s="105" t="e">
        <f>VLOOKUP(C5716,#REF!, 2,FALSE)</f>
        <v>#REF!</v>
      </c>
      <c r="BP5716" s="52" t="s">
        <v>10898</v>
      </c>
      <c r="BQ5716" s="52" t="s">
        <v>3019</v>
      </c>
      <c r="BR5716" s="52" t="s">
        <v>9304</v>
      </c>
      <c r="BX5716" s="52" t="s">
        <v>10898</v>
      </c>
      <c r="BY5716" s="52" t="s">
        <v>3019</v>
      </c>
      <c r="BZ5716" s="52" t="s">
        <v>9304</v>
      </c>
    </row>
    <row r="5717" spans="54:78" x14ac:dyDescent="0.3">
      <c r="BB5717" s="105" t="e">
        <f>VLOOKUP(C5717,#REF!, 2,FALSE)</f>
        <v>#REF!</v>
      </c>
      <c r="BP5717" s="52" t="s">
        <v>10899</v>
      </c>
      <c r="BQ5717" s="52" t="s">
        <v>1021</v>
      </c>
      <c r="BR5717" s="52" t="s">
        <v>10900</v>
      </c>
      <c r="BX5717" s="52" t="s">
        <v>10899</v>
      </c>
      <c r="BY5717" s="52" t="s">
        <v>1021</v>
      </c>
      <c r="BZ5717" s="52" t="s">
        <v>10900</v>
      </c>
    </row>
    <row r="5718" spans="54:78" x14ac:dyDescent="0.3">
      <c r="BB5718" s="105" t="e">
        <f>VLOOKUP(C5718,#REF!, 2,FALSE)</f>
        <v>#REF!</v>
      </c>
      <c r="BP5718" s="52" t="s">
        <v>10901</v>
      </c>
      <c r="BQ5718" s="52" t="s">
        <v>1275</v>
      </c>
      <c r="BR5718" s="52" t="s">
        <v>10902</v>
      </c>
      <c r="BX5718" s="52" t="s">
        <v>10901</v>
      </c>
      <c r="BY5718" s="52" t="s">
        <v>1275</v>
      </c>
      <c r="BZ5718" s="52" t="s">
        <v>10902</v>
      </c>
    </row>
    <row r="5719" spans="54:78" x14ac:dyDescent="0.3">
      <c r="BB5719" s="105" t="e">
        <f>VLOOKUP(C5719,#REF!, 2,FALSE)</f>
        <v>#REF!</v>
      </c>
      <c r="BP5719" s="52" t="s">
        <v>10904</v>
      </c>
      <c r="BQ5719" s="52" t="s">
        <v>636</v>
      </c>
      <c r="BR5719" s="52" t="s">
        <v>10905</v>
      </c>
      <c r="BX5719" s="52" t="s">
        <v>10904</v>
      </c>
      <c r="BY5719" s="52" t="s">
        <v>636</v>
      </c>
      <c r="BZ5719" s="52" t="s">
        <v>10905</v>
      </c>
    </row>
    <row r="5720" spans="54:78" x14ac:dyDescent="0.3">
      <c r="BB5720" s="105" t="e">
        <f>VLOOKUP(C5720,#REF!, 2,FALSE)</f>
        <v>#REF!</v>
      </c>
      <c r="BP5720" s="52" t="s">
        <v>2957</v>
      </c>
      <c r="BQ5720" s="52" t="s">
        <v>783</v>
      </c>
      <c r="BR5720" s="52" t="s">
        <v>809</v>
      </c>
      <c r="BX5720" s="52" t="s">
        <v>2957</v>
      </c>
      <c r="BY5720" s="52" t="s">
        <v>783</v>
      </c>
      <c r="BZ5720" s="52" t="s">
        <v>809</v>
      </c>
    </row>
    <row r="5721" spans="54:78" x14ac:dyDescent="0.3">
      <c r="BB5721" s="105" t="e">
        <f>VLOOKUP(C5721,#REF!, 2,FALSE)</f>
        <v>#REF!</v>
      </c>
      <c r="BP5721" s="52" t="s">
        <v>1938</v>
      </c>
      <c r="BQ5721" s="52" t="s">
        <v>667</v>
      </c>
      <c r="BR5721" s="52" t="s">
        <v>10906</v>
      </c>
      <c r="BX5721" s="52" t="s">
        <v>1938</v>
      </c>
      <c r="BY5721" s="52" t="s">
        <v>667</v>
      </c>
      <c r="BZ5721" s="52" t="s">
        <v>10906</v>
      </c>
    </row>
    <row r="5722" spans="54:78" x14ac:dyDescent="0.3">
      <c r="BB5722" s="105" t="e">
        <f>VLOOKUP(C5722,#REF!, 2,FALSE)</f>
        <v>#REF!</v>
      </c>
      <c r="BP5722" s="52" t="s">
        <v>10907</v>
      </c>
      <c r="BQ5722" s="52" t="s">
        <v>642</v>
      </c>
      <c r="BR5722" s="52" t="s">
        <v>10908</v>
      </c>
      <c r="BX5722" s="52" t="s">
        <v>10907</v>
      </c>
      <c r="BY5722" s="52" t="s">
        <v>642</v>
      </c>
      <c r="BZ5722" s="52" t="s">
        <v>10908</v>
      </c>
    </row>
    <row r="5723" spans="54:78" x14ac:dyDescent="0.3">
      <c r="BB5723" s="105" t="e">
        <f>VLOOKUP(C5723,#REF!, 2,FALSE)</f>
        <v>#REF!</v>
      </c>
      <c r="BP5723" s="52" t="s">
        <v>1939</v>
      </c>
      <c r="BQ5723" s="52" t="s">
        <v>668</v>
      </c>
      <c r="BR5723" s="52" t="s">
        <v>2941</v>
      </c>
      <c r="BX5723" s="52" t="s">
        <v>1939</v>
      </c>
      <c r="BY5723" s="52" t="s">
        <v>668</v>
      </c>
      <c r="BZ5723" s="52" t="s">
        <v>2941</v>
      </c>
    </row>
    <row r="5724" spans="54:78" x14ac:dyDescent="0.3">
      <c r="BB5724" s="105" t="e">
        <f>VLOOKUP(C5724,#REF!, 2,FALSE)</f>
        <v>#REF!</v>
      </c>
      <c r="BP5724" s="52" t="s">
        <v>10909</v>
      </c>
      <c r="BQ5724" s="52" t="s">
        <v>3276</v>
      </c>
      <c r="BR5724" s="52" t="s">
        <v>2433</v>
      </c>
      <c r="BX5724" s="52" t="s">
        <v>10909</v>
      </c>
      <c r="BY5724" s="52" t="s">
        <v>3276</v>
      </c>
      <c r="BZ5724" s="52" t="s">
        <v>2433</v>
      </c>
    </row>
    <row r="5725" spans="54:78" x14ac:dyDescent="0.3">
      <c r="BB5725" s="105" t="e">
        <f>VLOOKUP(C5725,#REF!, 2,FALSE)</f>
        <v>#REF!</v>
      </c>
      <c r="BP5725" s="52" t="s">
        <v>10910</v>
      </c>
      <c r="BQ5725" s="52" t="s">
        <v>2993</v>
      </c>
      <c r="BR5725" s="52" t="s">
        <v>2508</v>
      </c>
      <c r="BX5725" s="52" t="s">
        <v>10910</v>
      </c>
      <c r="BY5725" s="52" t="s">
        <v>2993</v>
      </c>
      <c r="BZ5725" s="52" t="s">
        <v>2508</v>
      </c>
    </row>
    <row r="5726" spans="54:78" x14ac:dyDescent="0.3">
      <c r="BB5726" s="105" t="e">
        <f>VLOOKUP(C5726,#REF!, 2,FALSE)</f>
        <v>#REF!</v>
      </c>
      <c r="BP5726" s="52" t="s">
        <v>10911</v>
      </c>
      <c r="BQ5726" s="52" t="s">
        <v>667</v>
      </c>
      <c r="BR5726" s="52" t="s">
        <v>2993</v>
      </c>
      <c r="BX5726" s="52" t="s">
        <v>10911</v>
      </c>
      <c r="BY5726" s="52" t="s">
        <v>667</v>
      </c>
      <c r="BZ5726" s="52" t="s">
        <v>2993</v>
      </c>
    </row>
    <row r="5727" spans="54:78" x14ac:dyDescent="0.3">
      <c r="BB5727" s="105" t="e">
        <f>VLOOKUP(C5727,#REF!, 2,FALSE)</f>
        <v>#REF!</v>
      </c>
      <c r="BP5727" s="52" t="s">
        <v>1940</v>
      </c>
      <c r="BQ5727" s="52" t="s">
        <v>1350</v>
      </c>
      <c r="BR5727" s="52" t="s">
        <v>913</v>
      </c>
      <c r="BX5727" s="52" t="s">
        <v>1940</v>
      </c>
      <c r="BY5727" s="52" t="s">
        <v>1350</v>
      </c>
      <c r="BZ5727" s="52" t="s">
        <v>913</v>
      </c>
    </row>
    <row r="5728" spans="54:78" x14ac:dyDescent="0.3">
      <c r="BB5728" s="105" t="e">
        <f>VLOOKUP(C5728,#REF!, 2,FALSE)</f>
        <v>#REF!</v>
      </c>
      <c r="BP5728" s="52" t="s">
        <v>1941</v>
      </c>
      <c r="BQ5728" s="52" t="s">
        <v>710</v>
      </c>
      <c r="BR5728" s="52" t="s">
        <v>9258</v>
      </c>
      <c r="BX5728" s="52" t="s">
        <v>1941</v>
      </c>
      <c r="BY5728" s="52" t="s">
        <v>710</v>
      </c>
      <c r="BZ5728" s="52" t="s">
        <v>9258</v>
      </c>
    </row>
    <row r="5729" spans="54:78" x14ac:dyDescent="0.3">
      <c r="BB5729" s="105" t="e">
        <f>VLOOKUP(C5729,#REF!, 2,FALSE)</f>
        <v>#REF!</v>
      </c>
      <c r="BP5729" s="52" t="s">
        <v>10912</v>
      </c>
      <c r="BQ5729" s="52" t="s">
        <v>663</v>
      </c>
      <c r="BR5729" s="52" t="s">
        <v>625</v>
      </c>
      <c r="BX5729" s="52" t="s">
        <v>10912</v>
      </c>
      <c r="BY5729" s="52" t="s">
        <v>663</v>
      </c>
      <c r="BZ5729" s="52" t="s">
        <v>625</v>
      </c>
    </row>
    <row r="5730" spans="54:78" x14ac:dyDescent="0.3">
      <c r="BB5730" s="105" t="e">
        <f>VLOOKUP(C5730,#REF!, 2,FALSE)</f>
        <v>#REF!</v>
      </c>
      <c r="BP5730" s="52" t="s">
        <v>10913</v>
      </c>
      <c r="BQ5730" s="52" t="s">
        <v>1350</v>
      </c>
      <c r="BR5730" s="52" t="s">
        <v>4099</v>
      </c>
      <c r="BX5730" s="52" t="s">
        <v>10913</v>
      </c>
      <c r="BY5730" s="52" t="s">
        <v>1350</v>
      </c>
      <c r="BZ5730" s="52" t="s">
        <v>4099</v>
      </c>
    </row>
    <row r="5731" spans="54:78" x14ac:dyDescent="0.3">
      <c r="BB5731" s="105" t="e">
        <f>VLOOKUP(C5731,#REF!, 2,FALSE)</f>
        <v>#REF!</v>
      </c>
      <c r="BP5731" s="52" t="s">
        <v>10914</v>
      </c>
      <c r="BQ5731" s="52" t="s">
        <v>783</v>
      </c>
      <c r="BR5731" s="52" t="s">
        <v>10653</v>
      </c>
      <c r="BX5731" s="52" t="s">
        <v>10914</v>
      </c>
      <c r="BY5731" s="52" t="s">
        <v>783</v>
      </c>
      <c r="BZ5731" s="52" t="s">
        <v>10653</v>
      </c>
    </row>
    <row r="5732" spans="54:78" x14ac:dyDescent="0.3">
      <c r="BB5732" s="105" t="e">
        <f>VLOOKUP(C5732,#REF!, 2,FALSE)</f>
        <v>#REF!</v>
      </c>
      <c r="BP5732" s="52" t="s">
        <v>2961</v>
      </c>
      <c r="BQ5732" s="52" t="s">
        <v>936</v>
      </c>
      <c r="BR5732" s="52" t="s">
        <v>10915</v>
      </c>
      <c r="BX5732" s="52" t="s">
        <v>2961</v>
      </c>
      <c r="BY5732" s="52" t="s">
        <v>936</v>
      </c>
      <c r="BZ5732" s="52" t="s">
        <v>10915</v>
      </c>
    </row>
    <row r="5733" spans="54:78" x14ac:dyDescent="0.3">
      <c r="BB5733" s="105" t="e">
        <f>VLOOKUP(C5733,#REF!, 2,FALSE)</f>
        <v>#REF!</v>
      </c>
      <c r="BP5733" s="52" t="s">
        <v>10916</v>
      </c>
      <c r="BQ5733" s="52" t="s">
        <v>3276</v>
      </c>
      <c r="BR5733" s="52" t="s">
        <v>10917</v>
      </c>
      <c r="BX5733" s="52" t="s">
        <v>10916</v>
      </c>
      <c r="BY5733" s="52" t="s">
        <v>3276</v>
      </c>
      <c r="BZ5733" s="52" t="s">
        <v>10917</v>
      </c>
    </row>
    <row r="5734" spans="54:78" x14ac:dyDescent="0.3">
      <c r="BB5734" s="105" t="e">
        <f>VLOOKUP(C5734,#REF!, 2,FALSE)</f>
        <v>#REF!</v>
      </c>
      <c r="BP5734" s="52" t="s">
        <v>10918</v>
      </c>
      <c r="BQ5734" s="52" t="s">
        <v>3276</v>
      </c>
      <c r="BR5734" s="52" t="s">
        <v>5698</v>
      </c>
      <c r="BX5734" s="52" t="s">
        <v>10918</v>
      </c>
      <c r="BY5734" s="52" t="s">
        <v>3276</v>
      </c>
      <c r="BZ5734" s="52" t="s">
        <v>5698</v>
      </c>
    </row>
    <row r="5735" spans="54:78" x14ac:dyDescent="0.3">
      <c r="BB5735" s="105" t="e">
        <f>VLOOKUP(C5735,#REF!, 2,FALSE)</f>
        <v>#REF!</v>
      </c>
      <c r="BP5735" s="52" t="s">
        <v>1942</v>
      </c>
      <c r="BQ5735" s="52" t="s">
        <v>643</v>
      </c>
      <c r="BR5735" s="52" t="s">
        <v>5035</v>
      </c>
      <c r="BX5735" s="52" t="s">
        <v>1942</v>
      </c>
      <c r="BY5735" s="52" t="s">
        <v>643</v>
      </c>
      <c r="BZ5735" s="52" t="s">
        <v>5035</v>
      </c>
    </row>
    <row r="5736" spans="54:78" x14ac:dyDescent="0.3">
      <c r="BB5736" s="105" t="e">
        <f>VLOOKUP(C5736,#REF!, 2,FALSE)</f>
        <v>#REF!</v>
      </c>
      <c r="BP5736" s="52" t="s">
        <v>10919</v>
      </c>
      <c r="BQ5736" s="52" t="s">
        <v>870</v>
      </c>
      <c r="BR5736" s="52" t="s">
        <v>966</v>
      </c>
      <c r="BX5736" s="52" t="s">
        <v>10919</v>
      </c>
      <c r="BY5736" s="52" t="s">
        <v>870</v>
      </c>
      <c r="BZ5736" s="52" t="s">
        <v>966</v>
      </c>
    </row>
    <row r="5737" spans="54:78" x14ac:dyDescent="0.3">
      <c r="BB5737" s="105" t="e">
        <f>VLOOKUP(C5737,#REF!, 2,FALSE)</f>
        <v>#REF!</v>
      </c>
      <c r="BP5737" s="52" t="s">
        <v>10920</v>
      </c>
      <c r="BQ5737" s="52" t="s">
        <v>779</v>
      </c>
      <c r="BR5737" s="52" t="s">
        <v>7936</v>
      </c>
      <c r="BX5737" s="52" t="s">
        <v>10920</v>
      </c>
      <c r="BY5737" s="52" t="s">
        <v>779</v>
      </c>
      <c r="BZ5737" s="52" t="s">
        <v>7936</v>
      </c>
    </row>
    <row r="5738" spans="54:78" x14ac:dyDescent="0.3">
      <c r="BB5738" s="105" t="e">
        <f>VLOOKUP(C5738,#REF!, 2,FALSE)</f>
        <v>#REF!</v>
      </c>
      <c r="BP5738" s="52" t="s">
        <v>10921</v>
      </c>
      <c r="BQ5738" s="52" t="s">
        <v>621</v>
      </c>
      <c r="BR5738" s="52" t="s">
        <v>778</v>
      </c>
      <c r="BX5738" s="52" t="s">
        <v>10921</v>
      </c>
      <c r="BY5738" s="52" t="s">
        <v>621</v>
      </c>
      <c r="BZ5738" s="52" t="s">
        <v>778</v>
      </c>
    </row>
    <row r="5739" spans="54:78" x14ac:dyDescent="0.3">
      <c r="BB5739" s="105" t="e">
        <f>VLOOKUP(C5739,#REF!, 2,FALSE)</f>
        <v>#REF!</v>
      </c>
      <c r="BP5739" s="52" t="s">
        <v>10922</v>
      </c>
      <c r="BQ5739" s="52" t="s">
        <v>810</v>
      </c>
      <c r="BR5739" s="52" t="s">
        <v>2993</v>
      </c>
      <c r="BX5739" s="52" t="s">
        <v>10922</v>
      </c>
      <c r="BY5739" s="52" t="s">
        <v>810</v>
      </c>
      <c r="BZ5739" s="52" t="s">
        <v>2993</v>
      </c>
    </row>
    <row r="5740" spans="54:78" x14ac:dyDescent="0.3">
      <c r="BB5740" s="105" t="e">
        <f>VLOOKUP(C5740,#REF!, 2,FALSE)</f>
        <v>#REF!</v>
      </c>
      <c r="BP5740" s="52" t="s">
        <v>10923</v>
      </c>
      <c r="BQ5740" s="52" t="s">
        <v>788</v>
      </c>
      <c r="BR5740" s="52" t="s">
        <v>10924</v>
      </c>
      <c r="BX5740" s="52" t="s">
        <v>10923</v>
      </c>
      <c r="BY5740" s="52" t="s">
        <v>788</v>
      </c>
      <c r="BZ5740" s="52" t="s">
        <v>10924</v>
      </c>
    </row>
    <row r="5741" spans="54:78" x14ac:dyDescent="0.3">
      <c r="BB5741" s="105" t="e">
        <f>VLOOKUP(C5741,#REF!, 2,FALSE)</f>
        <v>#REF!</v>
      </c>
      <c r="BP5741" s="52" t="s">
        <v>1943</v>
      </c>
      <c r="BQ5741" s="52" t="s">
        <v>788</v>
      </c>
      <c r="BR5741" s="52" t="s">
        <v>865</v>
      </c>
      <c r="BX5741" s="52" t="s">
        <v>1943</v>
      </c>
      <c r="BY5741" s="52" t="s">
        <v>788</v>
      </c>
      <c r="BZ5741" s="52" t="s">
        <v>865</v>
      </c>
    </row>
    <row r="5742" spans="54:78" x14ac:dyDescent="0.3">
      <c r="BB5742" s="105" t="e">
        <f>VLOOKUP(C5742,#REF!, 2,FALSE)</f>
        <v>#REF!</v>
      </c>
      <c r="BP5742" s="52" t="s">
        <v>10925</v>
      </c>
      <c r="BQ5742" s="52" t="s">
        <v>931</v>
      </c>
      <c r="BR5742" s="52" t="s">
        <v>716</v>
      </c>
      <c r="BX5742" s="52" t="s">
        <v>10925</v>
      </c>
      <c r="BY5742" s="52" t="s">
        <v>931</v>
      </c>
      <c r="BZ5742" s="52" t="s">
        <v>716</v>
      </c>
    </row>
    <row r="5743" spans="54:78" x14ac:dyDescent="0.3">
      <c r="BB5743" s="105" t="e">
        <f>VLOOKUP(C5743,#REF!, 2,FALSE)</f>
        <v>#REF!</v>
      </c>
      <c r="BP5743" s="52" t="s">
        <v>10927</v>
      </c>
      <c r="BQ5743" s="52" t="s">
        <v>667</v>
      </c>
      <c r="BR5743" s="52" t="s">
        <v>10928</v>
      </c>
      <c r="BX5743" s="52" t="s">
        <v>10927</v>
      </c>
      <c r="BY5743" s="52" t="s">
        <v>667</v>
      </c>
      <c r="BZ5743" s="52" t="s">
        <v>10928</v>
      </c>
    </row>
    <row r="5744" spans="54:78" x14ac:dyDescent="0.3">
      <c r="BB5744" s="105" t="e">
        <f>VLOOKUP(C5744,#REF!, 2,FALSE)</f>
        <v>#REF!</v>
      </c>
      <c r="BP5744" s="52" t="s">
        <v>2952</v>
      </c>
      <c r="BQ5744" s="52" t="s">
        <v>795</v>
      </c>
      <c r="BR5744" s="52" t="s">
        <v>1784</v>
      </c>
      <c r="BX5744" s="52" t="s">
        <v>2952</v>
      </c>
      <c r="BY5744" s="52" t="s">
        <v>795</v>
      </c>
      <c r="BZ5744" s="52" t="s">
        <v>1784</v>
      </c>
    </row>
    <row r="5745" spans="54:78" x14ac:dyDescent="0.3">
      <c r="BB5745" s="105" t="e">
        <f>VLOOKUP(C5745,#REF!, 2,FALSE)</f>
        <v>#REF!</v>
      </c>
      <c r="BP5745" s="52" t="s">
        <v>10930</v>
      </c>
      <c r="BQ5745" s="52" t="s">
        <v>934</v>
      </c>
      <c r="BR5745" s="52" t="s">
        <v>3520</v>
      </c>
      <c r="BX5745" s="52" t="s">
        <v>10930</v>
      </c>
      <c r="BY5745" s="52" t="s">
        <v>934</v>
      </c>
      <c r="BZ5745" s="52" t="s">
        <v>3520</v>
      </c>
    </row>
    <row r="5746" spans="54:78" x14ac:dyDescent="0.3">
      <c r="BB5746" s="105" t="e">
        <f>VLOOKUP(C5746,#REF!, 2,FALSE)</f>
        <v>#REF!</v>
      </c>
      <c r="BP5746" s="52" t="s">
        <v>10931</v>
      </c>
      <c r="BQ5746" s="52" t="s">
        <v>1078</v>
      </c>
      <c r="BR5746" s="52" t="s">
        <v>10932</v>
      </c>
      <c r="BX5746" s="52" t="s">
        <v>10931</v>
      </c>
      <c r="BY5746" s="52" t="s">
        <v>1078</v>
      </c>
      <c r="BZ5746" s="52" t="s">
        <v>10932</v>
      </c>
    </row>
    <row r="5747" spans="54:78" x14ac:dyDescent="0.3">
      <c r="BB5747" s="105" t="e">
        <f>VLOOKUP(C5747,#REF!, 2,FALSE)</f>
        <v>#REF!</v>
      </c>
      <c r="BP5747" s="52" t="s">
        <v>2960</v>
      </c>
      <c r="BQ5747" s="52" t="s">
        <v>668</v>
      </c>
      <c r="BR5747" s="52" t="s">
        <v>10933</v>
      </c>
      <c r="BX5747" s="52" t="s">
        <v>2960</v>
      </c>
      <c r="BY5747" s="52" t="s">
        <v>668</v>
      </c>
      <c r="BZ5747" s="52" t="s">
        <v>10933</v>
      </c>
    </row>
    <row r="5748" spans="54:78" x14ac:dyDescent="0.3">
      <c r="BB5748" s="105" t="e">
        <f>VLOOKUP(C5748,#REF!, 2,FALSE)</f>
        <v>#REF!</v>
      </c>
      <c r="BP5748" s="52" t="s">
        <v>10934</v>
      </c>
      <c r="BQ5748" s="52" t="s">
        <v>857</v>
      </c>
      <c r="BR5748" s="52" t="s">
        <v>8683</v>
      </c>
      <c r="BX5748" s="52" t="s">
        <v>10934</v>
      </c>
      <c r="BY5748" s="52" t="s">
        <v>857</v>
      </c>
      <c r="BZ5748" s="52" t="s">
        <v>8683</v>
      </c>
    </row>
    <row r="5749" spans="54:78" x14ac:dyDescent="0.3">
      <c r="BB5749" s="105" t="e">
        <f>VLOOKUP(C5749,#REF!, 2,FALSE)</f>
        <v>#REF!</v>
      </c>
      <c r="BP5749" s="52" t="s">
        <v>1944</v>
      </c>
      <c r="BQ5749" s="52" t="s">
        <v>931</v>
      </c>
      <c r="BR5749" s="52" t="s">
        <v>1736</v>
      </c>
      <c r="BX5749" s="52" t="s">
        <v>1944</v>
      </c>
      <c r="BY5749" s="52" t="s">
        <v>931</v>
      </c>
      <c r="BZ5749" s="52" t="s">
        <v>1736</v>
      </c>
    </row>
    <row r="5750" spans="54:78" x14ac:dyDescent="0.3">
      <c r="BB5750" s="105" t="e">
        <f>VLOOKUP(C5750,#REF!, 2,FALSE)</f>
        <v>#REF!</v>
      </c>
      <c r="BP5750" s="52" t="s">
        <v>10935</v>
      </c>
      <c r="BQ5750" s="52" t="s">
        <v>945</v>
      </c>
      <c r="BR5750" s="52" t="s">
        <v>2993</v>
      </c>
      <c r="BX5750" s="52" t="s">
        <v>10935</v>
      </c>
      <c r="BY5750" s="52" t="s">
        <v>945</v>
      </c>
      <c r="BZ5750" s="52" t="s">
        <v>2993</v>
      </c>
    </row>
    <row r="5751" spans="54:78" x14ac:dyDescent="0.3">
      <c r="BB5751" s="105" t="e">
        <f>VLOOKUP(C5751,#REF!, 2,FALSE)</f>
        <v>#REF!</v>
      </c>
      <c r="BP5751" s="52" t="s">
        <v>1945</v>
      </c>
      <c r="BQ5751" s="52" t="s">
        <v>626</v>
      </c>
      <c r="BR5751" s="52" t="s">
        <v>10936</v>
      </c>
      <c r="BX5751" s="52" t="s">
        <v>1945</v>
      </c>
      <c r="BY5751" s="52" t="s">
        <v>626</v>
      </c>
      <c r="BZ5751" s="52" t="s">
        <v>10936</v>
      </c>
    </row>
    <row r="5752" spans="54:78" x14ac:dyDescent="0.3">
      <c r="BB5752" s="105" t="e">
        <f>VLOOKUP(C5752,#REF!, 2,FALSE)</f>
        <v>#REF!</v>
      </c>
      <c r="BP5752" s="52" t="s">
        <v>10937</v>
      </c>
      <c r="BQ5752" s="52" t="s">
        <v>849</v>
      </c>
      <c r="BR5752" s="52" t="s">
        <v>1134</v>
      </c>
      <c r="BX5752" s="52" t="s">
        <v>10937</v>
      </c>
      <c r="BY5752" s="52" t="s">
        <v>849</v>
      </c>
      <c r="BZ5752" s="52" t="s">
        <v>1134</v>
      </c>
    </row>
    <row r="5753" spans="54:78" x14ac:dyDescent="0.3">
      <c r="BB5753" s="105" t="e">
        <f>VLOOKUP(C5753,#REF!, 2,FALSE)</f>
        <v>#REF!</v>
      </c>
      <c r="BP5753" s="52" t="s">
        <v>1946</v>
      </c>
      <c r="BQ5753" s="52" t="s">
        <v>931</v>
      </c>
      <c r="BR5753" s="52" t="s">
        <v>5296</v>
      </c>
      <c r="BX5753" s="52" t="s">
        <v>1946</v>
      </c>
      <c r="BY5753" s="52" t="s">
        <v>931</v>
      </c>
      <c r="BZ5753" s="52" t="s">
        <v>5296</v>
      </c>
    </row>
    <row r="5754" spans="54:78" x14ac:dyDescent="0.3">
      <c r="BB5754" s="105" t="e">
        <f>VLOOKUP(C5754,#REF!, 2,FALSE)</f>
        <v>#REF!</v>
      </c>
      <c r="BP5754" s="52" t="s">
        <v>1947</v>
      </c>
      <c r="BQ5754" s="52" t="s">
        <v>3019</v>
      </c>
      <c r="BR5754" s="52" t="s">
        <v>10938</v>
      </c>
      <c r="BX5754" s="52" t="s">
        <v>1947</v>
      </c>
      <c r="BY5754" s="52" t="s">
        <v>3019</v>
      </c>
      <c r="BZ5754" s="52" t="s">
        <v>10938</v>
      </c>
    </row>
    <row r="5755" spans="54:78" x14ac:dyDescent="0.3">
      <c r="BB5755" s="105" t="e">
        <f>VLOOKUP(C5755,#REF!, 2,FALSE)</f>
        <v>#REF!</v>
      </c>
      <c r="BP5755" s="52" t="s">
        <v>10939</v>
      </c>
      <c r="BQ5755" s="52" t="s">
        <v>617</v>
      </c>
      <c r="BR5755" s="52" t="s">
        <v>10940</v>
      </c>
      <c r="BX5755" s="52" t="s">
        <v>10939</v>
      </c>
      <c r="BY5755" s="52" t="s">
        <v>617</v>
      </c>
      <c r="BZ5755" s="52" t="s">
        <v>10940</v>
      </c>
    </row>
    <row r="5756" spans="54:78" x14ac:dyDescent="0.3">
      <c r="BB5756" s="105" t="e">
        <f>VLOOKUP(C5756,#REF!, 2,FALSE)</f>
        <v>#REF!</v>
      </c>
      <c r="BP5756" s="52" t="s">
        <v>10941</v>
      </c>
      <c r="BQ5756" s="52" t="s">
        <v>3016</v>
      </c>
      <c r="BR5756" s="52" t="s">
        <v>1341</v>
      </c>
      <c r="BX5756" s="52" t="s">
        <v>10941</v>
      </c>
      <c r="BY5756" s="52" t="s">
        <v>3016</v>
      </c>
      <c r="BZ5756" s="52" t="s">
        <v>1341</v>
      </c>
    </row>
    <row r="5757" spans="54:78" x14ac:dyDescent="0.3">
      <c r="BB5757" s="105" t="e">
        <f>VLOOKUP(C5757,#REF!, 2,FALSE)</f>
        <v>#REF!</v>
      </c>
      <c r="BP5757" s="52" t="s">
        <v>1948</v>
      </c>
      <c r="BQ5757" s="52" t="s">
        <v>667</v>
      </c>
      <c r="BR5757" s="52" t="s">
        <v>10282</v>
      </c>
      <c r="BX5757" s="52" t="s">
        <v>1948</v>
      </c>
      <c r="BY5757" s="52" t="s">
        <v>667</v>
      </c>
      <c r="BZ5757" s="52" t="s">
        <v>10282</v>
      </c>
    </row>
    <row r="5758" spans="54:78" x14ac:dyDescent="0.3">
      <c r="BB5758" s="105" t="e">
        <f>VLOOKUP(C5758,#REF!, 2,FALSE)</f>
        <v>#REF!</v>
      </c>
      <c r="BP5758" s="52" t="s">
        <v>10942</v>
      </c>
      <c r="BQ5758" s="52" t="s">
        <v>628</v>
      </c>
      <c r="BR5758" s="52" t="s">
        <v>10943</v>
      </c>
      <c r="BX5758" s="52" t="s">
        <v>10942</v>
      </c>
      <c r="BY5758" s="52" t="s">
        <v>628</v>
      </c>
      <c r="BZ5758" s="52" t="s">
        <v>10943</v>
      </c>
    </row>
    <row r="5759" spans="54:78" x14ac:dyDescent="0.3">
      <c r="BB5759" s="105" t="e">
        <f>VLOOKUP(C5759,#REF!, 2,FALSE)</f>
        <v>#REF!</v>
      </c>
      <c r="BP5759" s="52" t="s">
        <v>10944</v>
      </c>
      <c r="BQ5759" s="52" t="s">
        <v>3276</v>
      </c>
      <c r="BR5759" s="52" t="s">
        <v>1020</v>
      </c>
      <c r="BX5759" s="52" t="s">
        <v>10944</v>
      </c>
      <c r="BY5759" s="52" t="s">
        <v>3276</v>
      </c>
      <c r="BZ5759" s="52" t="s">
        <v>1020</v>
      </c>
    </row>
    <row r="5760" spans="54:78" x14ac:dyDescent="0.3">
      <c r="BB5760" s="105" t="e">
        <f>VLOOKUP(C5760,#REF!, 2,FALSE)</f>
        <v>#REF!</v>
      </c>
      <c r="BP5760" s="52" t="s">
        <v>1949</v>
      </c>
      <c r="BQ5760" s="52" t="s">
        <v>3276</v>
      </c>
      <c r="BR5760" s="52" t="s">
        <v>4849</v>
      </c>
      <c r="BX5760" s="52" t="s">
        <v>1949</v>
      </c>
      <c r="BY5760" s="52" t="s">
        <v>3276</v>
      </c>
      <c r="BZ5760" s="52" t="s">
        <v>4849</v>
      </c>
    </row>
    <row r="5761" spans="54:78" x14ac:dyDescent="0.3">
      <c r="BB5761" s="105" t="e">
        <f>VLOOKUP(C5761,#REF!, 2,FALSE)</f>
        <v>#REF!</v>
      </c>
      <c r="BP5761" s="52" t="s">
        <v>10945</v>
      </c>
      <c r="BQ5761" s="52" t="s">
        <v>3103</v>
      </c>
      <c r="BR5761" s="52" t="s">
        <v>10946</v>
      </c>
      <c r="BX5761" s="52" t="s">
        <v>10945</v>
      </c>
      <c r="BY5761" s="52" t="s">
        <v>3103</v>
      </c>
      <c r="BZ5761" s="52" t="s">
        <v>10946</v>
      </c>
    </row>
    <row r="5762" spans="54:78" x14ac:dyDescent="0.3">
      <c r="BB5762" s="105" t="e">
        <f>VLOOKUP(C5762,#REF!, 2,FALSE)</f>
        <v>#REF!</v>
      </c>
      <c r="BP5762" s="52" t="s">
        <v>10947</v>
      </c>
      <c r="BQ5762" s="52" t="s">
        <v>3103</v>
      </c>
      <c r="BR5762" s="52" t="s">
        <v>10948</v>
      </c>
      <c r="BX5762" s="52" t="s">
        <v>10947</v>
      </c>
      <c r="BY5762" s="52" t="s">
        <v>3103</v>
      </c>
      <c r="BZ5762" s="52" t="s">
        <v>10948</v>
      </c>
    </row>
    <row r="5763" spans="54:78" x14ac:dyDescent="0.3">
      <c r="BB5763" s="105" t="e">
        <f>VLOOKUP(C5763,#REF!, 2,FALSE)</f>
        <v>#REF!</v>
      </c>
      <c r="BP5763" s="52" t="s">
        <v>10949</v>
      </c>
      <c r="BQ5763" s="52" t="s">
        <v>675</v>
      </c>
      <c r="BR5763" s="52" t="s">
        <v>7847</v>
      </c>
      <c r="BX5763" s="52" t="s">
        <v>10949</v>
      </c>
      <c r="BY5763" s="52" t="s">
        <v>675</v>
      </c>
      <c r="BZ5763" s="52" t="s">
        <v>7847</v>
      </c>
    </row>
    <row r="5764" spans="54:78" x14ac:dyDescent="0.3">
      <c r="BB5764" s="105" t="e">
        <f>VLOOKUP(C5764,#REF!, 2,FALSE)</f>
        <v>#REF!</v>
      </c>
      <c r="BP5764" s="52" t="s">
        <v>10950</v>
      </c>
      <c r="BQ5764" s="52" t="s">
        <v>1021</v>
      </c>
      <c r="BR5764" s="52" t="s">
        <v>10951</v>
      </c>
      <c r="BX5764" s="52" t="s">
        <v>10950</v>
      </c>
      <c r="BY5764" s="52" t="s">
        <v>1021</v>
      </c>
      <c r="BZ5764" s="52" t="s">
        <v>10951</v>
      </c>
    </row>
    <row r="5765" spans="54:78" x14ac:dyDescent="0.3">
      <c r="BB5765" s="105" t="e">
        <f>VLOOKUP(C5765,#REF!, 2,FALSE)</f>
        <v>#REF!</v>
      </c>
      <c r="BP5765" s="52" t="s">
        <v>2968</v>
      </c>
      <c r="BQ5765" s="52" t="s">
        <v>619</v>
      </c>
      <c r="BR5765" s="52" t="s">
        <v>10952</v>
      </c>
      <c r="BX5765" s="52" t="s">
        <v>2968</v>
      </c>
      <c r="BY5765" s="52" t="s">
        <v>619</v>
      </c>
      <c r="BZ5765" s="52" t="s">
        <v>10952</v>
      </c>
    </row>
    <row r="5766" spans="54:78" x14ac:dyDescent="0.3">
      <c r="BB5766" s="105" t="e">
        <f>VLOOKUP(C5766,#REF!, 2,FALSE)</f>
        <v>#REF!</v>
      </c>
      <c r="BP5766" s="52" t="s">
        <v>2966</v>
      </c>
      <c r="BQ5766" s="52" t="s">
        <v>860</v>
      </c>
      <c r="BR5766" s="52" t="s">
        <v>10953</v>
      </c>
      <c r="BX5766" s="52" t="s">
        <v>2966</v>
      </c>
      <c r="BY5766" s="52" t="s">
        <v>860</v>
      </c>
      <c r="BZ5766" s="52" t="s">
        <v>10953</v>
      </c>
    </row>
    <row r="5767" spans="54:78" x14ac:dyDescent="0.3">
      <c r="BB5767" s="105" t="e">
        <f>VLOOKUP(C5767,#REF!, 2,FALSE)</f>
        <v>#REF!</v>
      </c>
      <c r="BP5767" s="52" t="s">
        <v>10955</v>
      </c>
      <c r="BQ5767" s="52" t="s">
        <v>3099</v>
      </c>
      <c r="BR5767" s="52" t="s">
        <v>1019</v>
      </c>
      <c r="BX5767" s="52" t="s">
        <v>10955</v>
      </c>
      <c r="BY5767" s="52" t="s">
        <v>3099</v>
      </c>
      <c r="BZ5767" s="52" t="s">
        <v>1019</v>
      </c>
    </row>
    <row r="5768" spans="54:78" x14ac:dyDescent="0.3">
      <c r="BB5768" s="105" t="e">
        <f>VLOOKUP(C5768,#REF!, 2,FALSE)</f>
        <v>#REF!</v>
      </c>
      <c r="BP5768" s="52" t="s">
        <v>10956</v>
      </c>
      <c r="BQ5768" s="52" t="s">
        <v>860</v>
      </c>
      <c r="BR5768" s="52" t="s">
        <v>4454</v>
      </c>
      <c r="BX5768" s="52" t="s">
        <v>10956</v>
      </c>
      <c r="BY5768" s="52" t="s">
        <v>860</v>
      </c>
      <c r="BZ5768" s="52" t="s">
        <v>4454</v>
      </c>
    </row>
    <row r="5769" spans="54:78" x14ac:dyDescent="0.3">
      <c r="BB5769" s="105" t="e">
        <f>VLOOKUP(C5769,#REF!, 2,FALSE)</f>
        <v>#REF!</v>
      </c>
      <c r="BP5769" s="52" t="s">
        <v>10957</v>
      </c>
      <c r="BQ5769" s="52" t="s">
        <v>783</v>
      </c>
      <c r="BR5769" s="52" t="s">
        <v>10958</v>
      </c>
      <c r="BX5769" s="52" t="s">
        <v>10957</v>
      </c>
      <c r="BY5769" s="52" t="s">
        <v>783</v>
      </c>
      <c r="BZ5769" s="52" t="s">
        <v>10958</v>
      </c>
    </row>
    <row r="5770" spans="54:78" x14ac:dyDescent="0.3">
      <c r="BB5770" s="105" t="e">
        <f>VLOOKUP(C5770,#REF!, 2,FALSE)</f>
        <v>#REF!</v>
      </c>
      <c r="BP5770" s="52" t="s">
        <v>10959</v>
      </c>
      <c r="BQ5770" s="52" t="s">
        <v>743</v>
      </c>
      <c r="BR5770" s="52" t="s">
        <v>10960</v>
      </c>
      <c r="BX5770" s="52" t="s">
        <v>10959</v>
      </c>
      <c r="BY5770" s="52" t="s">
        <v>743</v>
      </c>
      <c r="BZ5770" s="52" t="s">
        <v>10960</v>
      </c>
    </row>
    <row r="5771" spans="54:78" x14ac:dyDescent="0.3">
      <c r="BB5771" s="105" t="e">
        <f>VLOOKUP(C5771,#REF!, 2,FALSE)</f>
        <v>#REF!</v>
      </c>
      <c r="BP5771" s="52" t="s">
        <v>10961</v>
      </c>
      <c r="BQ5771" s="52" t="s">
        <v>811</v>
      </c>
      <c r="BR5771" s="52" t="s">
        <v>10962</v>
      </c>
      <c r="BX5771" s="52" t="s">
        <v>10961</v>
      </c>
      <c r="BY5771" s="52" t="s">
        <v>811</v>
      </c>
      <c r="BZ5771" s="52" t="s">
        <v>10962</v>
      </c>
    </row>
    <row r="5772" spans="54:78" x14ac:dyDescent="0.3">
      <c r="BB5772" s="105" t="e">
        <f>VLOOKUP(C5772,#REF!, 2,FALSE)</f>
        <v>#REF!</v>
      </c>
      <c r="BP5772" s="52" t="s">
        <v>10963</v>
      </c>
      <c r="BQ5772" s="52" t="s">
        <v>860</v>
      </c>
      <c r="BR5772" s="52" t="s">
        <v>2993</v>
      </c>
      <c r="BX5772" s="52" t="s">
        <v>10963</v>
      </c>
      <c r="BY5772" s="52" t="s">
        <v>860</v>
      </c>
      <c r="BZ5772" s="52" t="s">
        <v>2993</v>
      </c>
    </row>
    <row r="5773" spans="54:78" x14ac:dyDescent="0.3">
      <c r="BB5773" s="105" t="e">
        <f>VLOOKUP(C5773,#REF!, 2,FALSE)</f>
        <v>#REF!</v>
      </c>
      <c r="BP5773" s="52" t="s">
        <v>10964</v>
      </c>
      <c r="BQ5773" s="52" t="s">
        <v>3276</v>
      </c>
      <c r="BR5773" s="52" t="s">
        <v>8701</v>
      </c>
      <c r="BX5773" s="52" t="s">
        <v>10964</v>
      </c>
      <c r="BY5773" s="52" t="s">
        <v>3276</v>
      </c>
      <c r="BZ5773" s="52" t="s">
        <v>8701</v>
      </c>
    </row>
    <row r="5774" spans="54:78" x14ac:dyDescent="0.3">
      <c r="BB5774" s="105" t="e">
        <f>VLOOKUP(C5774,#REF!, 2,FALSE)</f>
        <v>#REF!</v>
      </c>
      <c r="BP5774" s="52" t="s">
        <v>10965</v>
      </c>
      <c r="BQ5774" s="52" t="s">
        <v>860</v>
      </c>
      <c r="BR5774" s="52" t="s">
        <v>2993</v>
      </c>
      <c r="BX5774" s="52" t="s">
        <v>10965</v>
      </c>
      <c r="BY5774" s="52" t="s">
        <v>860</v>
      </c>
      <c r="BZ5774" s="52" t="s">
        <v>2993</v>
      </c>
    </row>
    <row r="5775" spans="54:78" x14ac:dyDescent="0.3">
      <c r="BB5775" s="105" t="e">
        <f>VLOOKUP(C5775,#REF!, 2,FALSE)</f>
        <v>#REF!</v>
      </c>
      <c r="BP5775" s="52" t="s">
        <v>10966</v>
      </c>
      <c r="BQ5775" s="52" t="s">
        <v>3019</v>
      </c>
      <c r="BR5775" s="52" t="s">
        <v>1605</v>
      </c>
      <c r="BX5775" s="52" t="s">
        <v>10966</v>
      </c>
      <c r="BY5775" s="52" t="s">
        <v>3019</v>
      </c>
      <c r="BZ5775" s="52" t="s">
        <v>1605</v>
      </c>
    </row>
    <row r="5776" spans="54:78" x14ac:dyDescent="0.3">
      <c r="BB5776" s="105" t="e">
        <f>VLOOKUP(C5776,#REF!, 2,FALSE)</f>
        <v>#REF!</v>
      </c>
      <c r="BP5776" s="52" t="s">
        <v>10967</v>
      </c>
      <c r="BQ5776" s="52" t="s">
        <v>1350</v>
      </c>
      <c r="BR5776" s="52" t="s">
        <v>3343</v>
      </c>
      <c r="BX5776" s="52" t="s">
        <v>10967</v>
      </c>
      <c r="BY5776" s="52" t="s">
        <v>1350</v>
      </c>
      <c r="BZ5776" s="52" t="s">
        <v>3343</v>
      </c>
    </row>
    <row r="5777" spans="54:78" x14ac:dyDescent="0.3">
      <c r="BB5777" s="105" t="e">
        <f>VLOOKUP(C5777,#REF!, 2,FALSE)</f>
        <v>#REF!</v>
      </c>
      <c r="BP5777" s="52" t="s">
        <v>10968</v>
      </c>
      <c r="BQ5777" s="52" t="s">
        <v>622</v>
      </c>
      <c r="BR5777" s="52" t="s">
        <v>10969</v>
      </c>
      <c r="BX5777" s="52" t="s">
        <v>10968</v>
      </c>
      <c r="BY5777" s="52" t="s">
        <v>622</v>
      </c>
      <c r="BZ5777" s="52" t="s">
        <v>10969</v>
      </c>
    </row>
    <row r="5778" spans="54:78" x14ac:dyDescent="0.3">
      <c r="BB5778" s="105" t="e">
        <f>VLOOKUP(C5778,#REF!, 2,FALSE)</f>
        <v>#REF!</v>
      </c>
      <c r="BP5778" s="52" t="s">
        <v>10970</v>
      </c>
      <c r="BQ5778" s="52" t="s">
        <v>3276</v>
      </c>
      <c r="BR5778" s="52" t="s">
        <v>4161</v>
      </c>
      <c r="BX5778" s="52" t="s">
        <v>10970</v>
      </c>
      <c r="BY5778" s="52" t="s">
        <v>3276</v>
      </c>
      <c r="BZ5778" s="52" t="s">
        <v>4161</v>
      </c>
    </row>
    <row r="5779" spans="54:78" x14ac:dyDescent="0.3">
      <c r="BB5779" s="105" t="e">
        <f>VLOOKUP(C5779,#REF!, 2,FALSE)</f>
        <v>#REF!</v>
      </c>
      <c r="BP5779" s="52" t="s">
        <v>10971</v>
      </c>
      <c r="BQ5779" s="52" t="s">
        <v>622</v>
      </c>
      <c r="BR5779" s="52" t="s">
        <v>10972</v>
      </c>
      <c r="BX5779" s="52" t="s">
        <v>10971</v>
      </c>
      <c r="BY5779" s="52" t="s">
        <v>622</v>
      </c>
      <c r="BZ5779" s="52" t="s">
        <v>10972</v>
      </c>
    </row>
    <row r="5780" spans="54:78" x14ac:dyDescent="0.3">
      <c r="BB5780" s="105" t="e">
        <f>VLOOKUP(C5780,#REF!, 2,FALSE)</f>
        <v>#REF!</v>
      </c>
      <c r="BP5780" s="52" t="s">
        <v>1950</v>
      </c>
      <c r="BQ5780" s="52" t="s">
        <v>934</v>
      </c>
      <c r="BR5780" s="52" t="s">
        <v>2783</v>
      </c>
      <c r="BX5780" s="52" t="s">
        <v>1950</v>
      </c>
      <c r="BY5780" s="52" t="s">
        <v>934</v>
      </c>
      <c r="BZ5780" s="52" t="s">
        <v>2783</v>
      </c>
    </row>
    <row r="5781" spans="54:78" x14ac:dyDescent="0.3">
      <c r="BB5781" s="105" t="e">
        <f>VLOOKUP(C5781,#REF!, 2,FALSE)</f>
        <v>#REF!</v>
      </c>
      <c r="BP5781" s="52" t="s">
        <v>10973</v>
      </c>
      <c r="BQ5781" s="52" t="s">
        <v>630</v>
      </c>
      <c r="BR5781" s="52" t="s">
        <v>4805</v>
      </c>
      <c r="BX5781" s="52" t="s">
        <v>10973</v>
      </c>
      <c r="BY5781" s="52" t="s">
        <v>630</v>
      </c>
      <c r="BZ5781" s="52" t="s">
        <v>4805</v>
      </c>
    </row>
    <row r="5782" spans="54:78" x14ac:dyDescent="0.3">
      <c r="BB5782" s="105" t="e">
        <f>VLOOKUP(C5782,#REF!, 2,FALSE)</f>
        <v>#REF!</v>
      </c>
      <c r="BP5782" s="52" t="s">
        <v>10974</v>
      </c>
      <c r="BQ5782" s="52" t="s">
        <v>818</v>
      </c>
      <c r="BR5782" s="52" t="s">
        <v>10975</v>
      </c>
      <c r="BX5782" s="52" t="s">
        <v>10974</v>
      </c>
      <c r="BY5782" s="52" t="s">
        <v>818</v>
      </c>
      <c r="BZ5782" s="52" t="s">
        <v>10975</v>
      </c>
    </row>
    <row r="5783" spans="54:78" x14ac:dyDescent="0.3">
      <c r="BB5783" s="105" t="e">
        <f>VLOOKUP(C5783,#REF!, 2,FALSE)</f>
        <v>#REF!</v>
      </c>
      <c r="BP5783" s="52" t="s">
        <v>1951</v>
      </c>
      <c r="BQ5783" s="52" t="s">
        <v>811</v>
      </c>
      <c r="BR5783" s="52" t="s">
        <v>10976</v>
      </c>
      <c r="BX5783" s="52" t="s">
        <v>1951</v>
      </c>
      <c r="BY5783" s="52" t="s">
        <v>811</v>
      </c>
      <c r="BZ5783" s="52" t="s">
        <v>10976</v>
      </c>
    </row>
    <row r="5784" spans="54:78" x14ac:dyDescent="0.3">
      <c r="BB5784" s="105" t="e">
        <f>VLOOKUP(C5784,#REF!, 2,FALSE)</f>
        <v>#REF!</v>
      </c>
      <c r="BP5784" s="52" t="s">
        <v>10977</v>
      </c>
      <c r="BQ5784" s="52" t="s">
        <v>643</v>
      </c>
      <c r="BR5784" s="52" t="s">
        <v>9572</v>
      </c>
      <c r="BX5784" s="52" t="s">
        <v>10977</v>
      </c>
      <c r="BY5784" s="52" t="s">
        <v>643</v>
      </c>
      <c r="BZ5784" s="52" t="s">
        <v>9572</v>
      </c>
    </row>
    <row r="5785" spans="54:78" x14ac:dyDescent="0.3">
      <c r="BB5785" s="105" t="e">
        <f>VLOOKUP(C5785,#REF!, 2,FALSE)</f>
        <v>#REF!</v>
      </c>
      <c r="BP5785" s="52" t="s">
        <v>10978</v>
      </c>
      <c r="BQ5785" s="52" t="s">
        <v>3276</v>
      </c>
      <c r="BR5785" s="52" t="s">
        <v>2886</v>
      </c>
      <c r="BX5785" s="52" t="s">
        <v>10978</v>
      </c>
      <c r="BY5785" s="52" t="s">
        <v>3276</v>
      </c>
      <c r="BZ5785" s="52" t="s">
        <v>2886</v>
      </c>
    </row>
    <row r="5786" spans="54:78" x14ac:dyDescent="0.3">
      <c r="BB5786" s="105" t="e">
        <f>VLOOKUP(C5786,#REF!, 2,FALSE)</f>
        <v>#REF!</v>
      </c>
      <c r="BP5786" s="52" t="s">
        <v>10979</v>
      </c>
      <c r="BQ5786" s="52" t="s">
        <v>3103</v>
      </c>
      <c r="BR5786" s="52" t="s">
        <v>10980</v>
      </c>
      <c r="BX5786" s="52" t="s">
        <v>10979</v>
      </c>
      <c r="BY5786" s="52" t="s">
        <v>3103</v>
      </c>
      <c r="BZ5786" s="52" t="s">
        <v>10980</v>
      </c>
    </row>
    <row r="5787" spans="54:78" x14ac:dyDescent="0.3">
      <c r="BB5787" s="105" t="e">
        <f>VLOOKUP(C5787,#REF!, 2,FALSE)</f>
        <v>#REF!</v>
      </c>
      <c r="BP5787" s="52" t="s">
        <v>1952</v>
      </c>
      <c r="BQ5787" s="52" t="s">
        <v>673</v>
      </c>
      <c r="BR5787" s="52" t="s">
        <v>10981</v>
      </c>
      <c r="BX5787" s="52" t="s">
        <v>1952</v>
      </c>
      <c r="BY5787" s="52" t="s">
        <v>673</v>
      </c>
      <c r="BZ5787" s="52" t="s">
        <v>10981</v>
      </c>
    </row>
    <row r="5788" spans="54:78" x14ac:dyDescent="0.3">
      <c r="BB5788" s="105" t="e">
        <f>VLOOKUP(C5788,#REF!, 2,FALSE)</f>
        <v>#REF!</v>
      </c>
      <c r="BP5788" s="52" t="s">
        <v>10982</v>
      </c>
      <c r="BQ5788" s="52" t="s">
        <v>788</v>
      </c>
      <c r="BR5788" s="52" t="s">
        <v>8643</v>
      </c>
      <c r="BX5788" s="52" t="s">
        <v>10982</v>
      </c>
      <c r="BY5788" s="52" t="s">
        <v>788</v>
      </c>
      <c r="BZ5788" s="52" t="s">
        <v>8643</v>
      </c>
    </row>
    <row r="5789" spans="54:78" x14ac:dyDescent="0.3">
      <c r="BB5789" s="105" t="e">
        <f>VLOOKUP(C5789,#REF!, 2,FALSE)</f>
        <v>#REF!</v>
      </c>
      <c r="BP5789" s="52" t="s">
        <v>10983</v>
      </c>
      <c r="BQ5789" s="52" t="s">
        <v>1275</v>
      </c>
      <c r="BR5789" s="52" t="s">
        <v>10211</v>
      </c>
      <c r="BX5789" s="52" t="s">
        <v>10983</v>
      </c>
      <c r="BY5789" s="52" t="s">
        <v>1275</v>
      </c>
      <c r="BZ5789" s="52" t="s">
        <v>10211</v>
      </c>
    </row>
    <row r="5790" spans="54:78" x14ac:dyDescent="0.3">
      <c r="BB5790" s="105" t="e">
        <f>VLOOKUP(C5790,#REF!, 2,FALSE)</f>
        <v>#REF!</v>
      </c>
      <c r="BP5790" s="52" t="s">
        <v>10984</v>
      </c>
      <c r="BQ5790" s="52" t="s">
        <v>811</v>
      </c>
      <c r="BR5790" s="52" t="s">
        <v>9036</v>
      </c>
      <c r="BX5790" s="52" t="s">
        <v>10984</v>
      </c>
      <c r="BY5790" s="52" t="s">
        <v>811</v>
      </c>
      <c r="BZ5790" s="52" t="s">
        <v>9036</v>
      </c>
    </row>
    <row r="5791" spans="54:78" x14ac:dyDescent="0.3">
      <c r="BB5791" s="105" t="e">
        <f>VLOOKUP(C5791,#REF!, 2,FALSE)</f>
        <v>#REF!</v>
      </c>
      <c r="BP5791" s="52" t="s">
        <v>10985</v>
      </c>
      <c r="BQ5791" s="52" t="s">
        <v>17035</v>
      </c>
      <c r="BR5791" s="52" t="s">
        <v>1784</v>
      </c>
      <c r="BX5791" s="52" t="s">
        <v>10985</v>
      </c>
      <c r="BY5791" s="52" t="s">
        <v>17035</v>
      </c>
      <c r="BZ5791" s="52" t="s">
        <v>1784</v>
      </c>
    </row>
    <row r="5792" spans="54:78" x14ac:dyDescent="0.3">
      <c r="BB5792" s="105" t="e">
        <f>VLOOKUP(C5792,#REF!, 2,FALSE)</f>
        <v>#REF!</v>
      </c>
      <c r="BP5792" s="52" t="s">
        <v>10986</v>
      </c>
      <c r="BQ5792" s="52" t="s">
        <v>818</v>
      </c>
      <c r="BR5792" s="52" t="s">
        <v>10987</v>
      </c>
      <c r="BX5792" s="52" t="s">
        <v>10986</v>
      </c>
      <c r="BY5792" s="52" t="s">
        <v>818</v>
      </c>
      <c r="BZ5792" s="52" t="s">
        <v>10987</v>
      </c>
    </row>
    <row r="5793" spans="54:78" x14ac:dyDescent="0.3">
      <c r="BB5793" s="105" t="e">
        <f>VLOOKUP(C5793,#REF!, 2,FALSE)</f>
        <v>#REF!</v>
      </c>
      <c r="BP5793" s="52" t="s">
        <v>10988</v>
      </c>
      <c r="BQ5793" s="52" t="s">
        <v>645</v>
      </c>
      <c r="BR5793" s="52" t="s">
        <v>10989</v>
      </c>
      <c r="BX5793" s="52" t="s">
        <v>10988</v>
      </c>
      <c r="BY5793" s="52" t="s">
        <v>645</v>
      </c>
      <c r="BZ5793" s="52" t="s">
        <v>10989</v>
      </c>
    </row>
    <row r="5794" spans="54:78" x14ac:dyDescent="0.3">
      <c r="BB5794" s="105" t="e">
        <f>VLOOKUP(C5794,#REF!, 2,FALSE)</f>
        <v>#REF!</v>
      </c>
      <c r="BP5794" s="52" t="s">
        <v>10990</v>
      </c>
      <c r="BQ5794" s="52" t="s">
        <v>645</v>
      </c>
      <c r="BR5794" s="52" t="s">
        <v>10991</v>
      </c>
      <c r="BX5794" s="52" t="s">
        <v>10990</v>
      </c>
      <c r="BY5794" s="52" t="s">
        <v>645</v>
      </c>
      <c r="BZ5794" s="52" t="s">
        <v>10991</v>
      </c>
    </row>
    <row r="5795" spans="54:78" x14ac:dyDescent="0.3">
      <c r="BB5795" s="105" t="e">
        <f>VLOOKUP(C5795,#REF!, 2,FALSE)</f>
        <v>#REF!</v>
      </c>
      <c r="BP5795" s="52" t="s">
        <v>10992</v>
      </c>
      <c r="BQ5795" s="52" t="s">
        <v>622</v>
      </c>
      <c r="BR5795" s="52" t="s">
        <v>3254</v>
      </c>
      <c r="BX5795" s="52" t="s">
        <v>10992</v>
      </c>
      <c r="BY5795" s="52" t="s">
        <v>622</v>
      </c>
      <c r="BZ5795" s="52" t="s">
        <v>3254</v>
      </c>
    </row>
    <row r="5796" spans="54:78" x14ac:dyDescent="0.3">
      <c r="BB5796" s="105" t="e">
        <f>VLOOKUP(C5796,#REF!, 2,FALSE)</f>
        <v>#REF!</v>
      </c>
      <c r="BP5796" s="52" t="s">
        <v>10993</v>
      </c>
      <c r="BQ5796" s="52" t="s">
        <v>645</v>
      </c>
      <c r="BR5796" s="52" t="s">
        <v>10994</v>
      </c>
      <c r="BX5796" s="52" t="s">
        <v>10993</v>
      </c>
      <c r="BY5796" s="52" t="s">
        <v>645</v>
      </c>
      <c r="BZ5796" s="52" t="s">
        <v>10994</v>
      </c>
    </row>
    <row r="5797" spans="54:78" x14ac:dyDescent="0.3">
      <c r="BB5797" s="105" t="e">
        <f>VLOOKUP(C5797,#REF!, 2,FALSE)</f>
        <v>#REF!</v>
      </c>
      <c r="BP5797" s="52" t="s">
        <v>10995</v>
      </c>
      <c r="BQ5797" s="52" t="s">
        <v>743</v>
      </c>
      <c r="BR5797" s="52" t="s">
        <v>2713</v>
      </c>
      <c r="BX5797" s="52" t="s">
        <v>10995</v>
      </c>
      <c r="BY5797" s="52" t="s">
        <v>743</v>
      </c>
      <c r="BZ5797" s="52" t="s">
        <v>2713</v>
      </c>
    </row>
    <row r="5798" spans="54:78" x14ac:dyDescent="0.3">
      <c r="BB5798" s="105" t="e">
        <f>VLOOKUP(C5798,#REF!, 2,FALSE)</f>
        <v>#REF!</v>
      </c>
      <c r="BP5798" s="52" t="s">
        <v>1953</v>
      </c>
      <c r="BQ5798" s="52" t="s">
        <v>626</v>
      </c>
      <c r="BR5798" s="52" t="s">
        <v>10996</v>
      </c>
      <c r="BX5798" s="52" t="s">
        <v>1953</v>
      </c>
      <c r="BY5798" s="52" t="s">
        <v>626</v>
      </c>
      <c r="BZ5798" s="52" t="s">
        <v>10996</v>
      </c>
    </row>
    <row r="5799" spans="54:78" x14ac:dyDescent="0.3">
      <c r="BB5799" s="105" t="e">
        <f>VLOOKUP(C5799,#REF!, 2,FALSE)</f>
        <v>#REF!</v>
      </c>
      <c r="BP5799" s="52" t="s">
        <v>10997</v>
      </c>
      <c r="BQ5799" s="52" t="s">
        <v>3099</v>
      </c>
      <c r="BR5799" s="52" t="s">
        <v>10998</v>
      </c>
      <c r="BX5799" s="52" t="s">
        <v>10997</v>
      </c>
      <c r="BY5799" s="52" t="s">
        <v>3099</v>
      </c>
      <c r="BZ5799" s="52" t="s">
        <v>10998</v>
      </c>
    </row>
    <row r="5800" spans="54:78" x14ac:dyDescent="0.3">
      <c r="BB5800" s="105" t="e">
        <f>VLOOKUP(C5800,#REF!, 2,FALSE)</f>
        <v>#REF!</v>
      </c>
      <c r="BP5800" s="52" t="s">
        <v>10999</v>
      </c>
      <c r="BQ5800" s="52" t="s">
        <v>1021</v>
      </c>
      <c r="BR5800" s="52" t="s">
        <v>6225</v>
      </c>
      <c r="BX5800" s="52" t="s">
        <v>10999</v>
      </c>
      <c r="BY5800" s="52" t="s">
        <v>1021</v>
      </c>
      <c r="BZ5800" s="52" t="s">
        <v>6225</v>
      </c>
    </row>
    <row r="5801" spans="54:78" x14ac:dyDescent="0.3">
      <c r="BB5801" s="105" t="e">
        <f>VLOOKUP(C5801,#REF!, 2,FALSE)</f>
        <v>#REF!</v>
      </c>
      <c r="BP5801" s="52" t="s">
        <v>11000</v>
      </c>
      <c r="BQ5801" s="52" t="s">
        <v>807</v>
      </c>
      <c r="BR5801" s="52" t="s">
        <v>7871</v>
      </c>
      <c r="BX5801" s="52" t="s">
        <v>11000</v>
      </c>
      <c r="BY5801" s="52" t="s">
        <v>807</v>
      </c>
      <c r="BZ5801" s="52" t="s">
        <v>7871</v>
      </c>
    </row>
    <row r="5802" spans="54:78" x14ac:dyDescent="0.3">
      <c r="BB5802" s="105" t="e">
        <f>VLOOKUP(C5802,#REF!, 2,FALSE)</f>
        <v>#REF!</v>
      </c>
      <c r="BP5802" s="52" t="s">
        <v>11001</v>
      </c>
      <c r="BQ5802" s="52" t="s">
        <v>807</v>
      </c>
      <c r="BR5802" s="52" t="s">
        <v>11002</v>
      </c>
      <c r="BX5802" s="52" t="s">
        <v>11001</v>
      </c>
      <c r="BY5802" s="52" t="s">
        <v>807</v>
      </c>
      <c r="BZ5802" s="52" t="s">
        <v>11002</v>
      </c>
    </row>
    <row r="5803" spans="54:78" x14ac:dyDescent="0.3">
      <c r="BB5803" s="105" t="e">
        <f>VLOOKUP(C5803,#REF!, 2,FALSE)</f>
        <v>#REF!</v>
      </c>
      <c r="BP5803" s="52" t="s">
        <v>11003</v>
      </c>
      <c r="BQ5803" s="52" t="s">
        <v>936</v>
      </c>
      <c r="BR5803" s="52" t="s">
        <v>11004</v>
      </c>
      <c r="BX5803" s="52" t="s">
        <v>11003</v>
      </c>
      <c r="BY5803" s="52" t="s">
        <v>936</v>
      </c>
      <c r="BZ5803" s="52" t="s">
        <v>11004</v>
      </c>
    </row>
    <row r="5804" spans="54:78" x14ac:dyDescent="0.3">
      <c r="BB5804" s="105" t="e">
        <f>VLOOKUP(C5804,#REF!, 2,FALSE)</f>
        <v>#REF!</v>
      </c>
      <c r="BP5804" s="52" t="s">
        <v>11005</v>
      </c>
      <c r="BQ5804" s="52" t="s">
        <v>675</v>
      </c>
      <c r="BR5804" s="52" t="s">
        <v>2145</v>
      </c>
      <c r="BX5804" s="52" t="s">
        <v>11005</v>
      </c>
      <c r="BY5804" s="52" t="s">
        <v>675</v>
      </c>
      <c r="BZ5804" s="52" t="s">
        <v>2145</v>
      </c>
    </row>
    <row r="5805" spans="54:78" x14ac:dyDescent="0.3">
      <c r="BB5805" s="105" t="e">
        <f>VLOOKUP(C5805,#REF!, 2,FALSE)</f>
        <v>#REF!</v>
      </c>
      <c r="BP5805" s="52" t="s">
        <v>11006</v>
      </c>
      <c r="BQ5805" s="52" t="s">
        <v>672</v>
      </c>
      <c r="BR5805" s="52" t="s">
        <v>3397</v>
      </c>
      <c r="BX5805" s="52" t="s">
        <v>11006</v>
      </c>
      <c r="BY5805" s="52" t="s">
        <v>672</v>
      </c>
      <c r="BZ5805" s="52" t="s">
        <v>3397</v>
      </c>
    </row>
    <row r="5806" spans="54:78" x14ac:dyDescent="0.3">
      <c r="BB5806" s="105" t="e">
        <f>VLOOKUP(C5806,#REF!, 2,FALSE)</f>
        <v>#REF!</v>
      </c>
      <c r="BP5806" s="52" t="s">
        <v>11007</v>
      </c>
      <c r="BQ5806" s="52" t="s">
        <v>622</v>
      </c>
      <c r="BR5806" s="52" t="s">
        <v>8532</v>
      </c>
      <c r="BX5806" s="52" t="s">
        <v>11007</v>
      </c>
      <c r="BY5806" s="52" t="s">
        <v>622</v>
      </c>
      <c r="BZ5806" s="52" t="s">
        <v>8532</v>
      </c>
    </row>
    <row r="5807" spans="54:78" x14ac:dyDescent="0.3">
      <c r="BB5807" s="105" t="e">
        <f>VLOOKUP(C5807,#REF!, 2,FALSE)</f>
        <v>#REF!</v>
      </c>
      <c r="BP5807" s="52" t="s">
        <v>11008</v>
      </c>
      <c r="BQ5807" s="52" t="s">
        <v>805</v>
      </c>
      <c r="BR5807" s="52" t="s">
        <v>2993</v>
      </c>
      <c r="BX5807" s="52" t="s">
        <v>11008</v>
      </c>
      <c r="BY5807" s="52" t="s">
        <v>805</v>
      </c>
      <c r="BZ5807" s="52" t="s">
        <v>2993</v>
      </c>
    </row>
    <row r="5808" spans="54:78" x14ac:dyDescent="0.3">
      <c r="BB5808" s="105" t="e">
        <f>VLOOKUP(C5808,#REF!, 2,FALSE)</f>
        <v>#REF!</v>
      </c>
      <c r="BP5808" s="52" t="s">
        <v>1954</v>
      </c>
      <c r="BQ5808" s="52" t="s">
        <v>675</v>
      </c>
      <c r="BR5808" s="52" t="s">
        <v>11009</v>
      </c>
      <c r="BX5808" s="52" t="s">
        <v>1954</v>
      </c>
      <c r="BY5808" s="52" t="s">
        <v>675</v>
      </c>
      <c r="BZ5808" s="52" t="s">
        <v>11009</v>
      </c>
    </row>
    <row r="5809" spans="54:78" x14ac:dyDescent="0.3">
      <c r="BB5809" s="105" t="e">
        <f>VLOOKUP(C5809,#REF!, 2,FALSE)</f>
        <v>#REF!</v>
      </c>
      <c r="BP5809" s="52" t="s">
        <v>11010</v>
      </c>
      <c r="BQ5809" s="52" t="s">
        <v>669</v>
      </c>
      <c r="BR5809" s="52" t="s">
        <v>3397</v>
      </c>
      <c r="BX5809" s="52" t="s">
        <v>11010</v>
      </c>
      <c r="BY5809" s="52" t="s">
        <v>669</v>
      </c>
      <c r="BZ5809" s="52" t="s">
        <v>3397</v>
      </c>
    </row>
    <row r="5810" spans="54:78" x14ac:dyDescent="0.3">
      <c r="BB5810" s="105" t="e">
        <f>VLOOKUP(C5810,#REF!, 2,FALSE)</f>
        <v>#REF!</v>
      </c>
      <c r="BP5810" s="52" t="s">
        <v>11011</v>
      </c>
      <c r="BQ5810" s="52" t="s">
        <v>786</v>
      </c>
      <c r="BR5810" s="52" t="s">
        <v>11012</v>
      </c>
      <c r="BX5810" s="52" t="s">
        <v>11011</v>
      </c>
      <c r="BY5810" s="52" t="s">
        <v>786</v>
      </c>
      <c r="BZ5810" s="52" t="s">
        <v>11012</v>
      </c>
    </row>
    <row r="5811" spans="54:78" x14ac:dyDescent="0.3">
      <c r="BB5811" s="105" t="e">
        <f>VLOOKUP(C5811,#REF!, 2,FALSE)</f>
        <v>#REF!</v>
      </c>
      <c r="BP5811" s="52" t="s">
        <v>11013</v>
      </c>
      <c r="BQ5811" s="52" t="s">
        <v>710</v>
      </c>
      <c r="BR5811" s="52" t="s">
        <v>2364</v>
      </c>
      <c r="BX5811" s="52" t="s">
        <v>11013</v>
      </c>
      <c r="BY5811" s="52" t="s">
        <v>710</v>
      </c>
      <c r="BZ5811" s="52" t="s">
        <v>2364</v>
      </c>
    </row>
    <row r="5812" spans="54:78" x14ac:dyDescent="0.3">
      <c r="BB5812" s="105" t="e">
        <f>VLOOKUP(C5812,#REF!, 2,FALSE)</f>
        <v>#REF!</v>
      </c>
      <c r="BP5812" s="52" t="s">
        <v>1955</v>
      </c>
      <c r="BQ5812" s="52" t="s">
        <v>626</v>
      </c>
      <c r="BR5812" s="52" t="s">
        <v>4032</v>
      </c>
      <c r="BX5812" s="52" t="s">
        <v>1955</v>
      </c>
      <c r="BY5812" s="52" t="s">
        <v>626</v>
      </c>
      <c r="BZ5812" s="52" t="s">
        <v>4032</v>
      </c>
    </row>
    <row r="5813" spans="54:78" x14ac:dyDescent="0.3">
      <c r="BB5813" s="105" t="e">
        <f>VLOOKUP(C5813,#REF!, 2,FALSE)</f>
        <v>#REF!</v>
      </c>
      <c r="BP5813" s="52" t="s">
        <v>1956</v>
      </c>
      <c r="BQ5813" s="52" t="s">
        <v>791</v>
      </c>
      <c r="BR5813" s="52" t="s">
        <v>11015</v>
      </c>
      <c r="BX5813" s="52" t="s">
        <v>1956</v>
      </c>
      <c r="BY5813" s="52" t="s">
        <v>791</v>
      </c>
      <c r="BZ5813" s="52" t="s">
        <v>11015</v>
      </c>
    </row>
    <row r="5814" spans="54:78" x14ac:dyDescent="0.3">
      <c r="BB5814" s="105" t="e">
        <f>VLOOKUP(C5814,#REF!, 2,FALSE)</f>
        <v>#REF!</v>
      </c>
      <c r="BP5814" s="52" t="s">
        <v>11016</v>
      </c>
      <c r="BQ5814" s="52" t="s">
        <v>668</v>
      </c>
      <c r="BR5814" s="52" t="s">
        <v>6585</v>
      </c>
      <c r="BX5814" s="52" t="s">
        <v>11016</v>
      </c>
      <c r="BY5814" s="52" t="s">
        <v>668</v>
      </c>
      <c r="BZ5814" s="52" t="s">
        <v>6585</v>
      </c>
    </row>
    <row r="5815" spans="54:78" x14ac:dyDescent="0.3">
      <c r="BB5815" s="105" t="e">
        <f>VLOOKUP(C5815,#REF!, 2,FALSE)</f>
        <v>#REF!</v>
      </c>
      <c r="BP5815" s="52" t="s">
        <v>11018</v>
      </c>
      <c r="BQ5815" s="52" t="s">
        <v>675</v>
      </c>
      <c r="BR5815" s="52" t="s">
        <v>9780</v>
      </c>
      <c r="BX5815" s="52" t="s">
        <v>11018</v>
      </c>
      <c r="BY5815" s="52" t="s">
        <v>675</v>
      </c>
      <c r="BZ5815" s="52" t="s">
        <v>9780</v>
      </c>
    </row>
    <row r="5816" spans="54:78" x14ac:dyDescent="0.3">
      <c r="BB5816" s="105" t="e">
        <f>VLOOKUP(C5816,#REF!, 2,FALSE)</f>
        <v>#REF!</v>
      </c>
      <c r="BP5816" s="52" t="s">
        <v>11019</v>
      </c>
      <c r="BQ5816" s="52" t="s">
        <v>707</v>
      </c>
      <c r="BR5816" s="52" t="s">
        <v>3978</v>
      </c>
      <c r="BX5816" s="52" t="s">
        <v>11019</v>
      </c>
      <c r="BY5816" s="52" t="s">
        <v>707</v>
      </c>
      <c r="BZ5816" s="52" t="s">
        <v>3978</v>
      </c>
    </row>
    <row r="5817" spans="54:78" x14ac:dyDescent="0.3">
      <c r="BB5817" s="105" t="e">
        <f>VLOOKUP(C5817,#REF!, 2,FALSE)</f>
        <v>#REF!</v>
      </c>
      <c r="BP5817" s="52" t="s">
        <v>11020</v>
      </c>
      <c r="BQ5817" s="52" t="s">
        <v>619</v>
      </c>
      <c r="BR5817" s="52" t="s">
        <v>2993</v>
      </c>
      <c r="BX5817" s="52" t="s">
        <v>11020</v>
      </c>
      <c r="BY5817" s="52" t="s">
        <v>619</v>
      </c>
      <c r="BZ5817" s="52" t="s">
        <v>2993</v>
      </c>
    </row>
    <row r="5818" spans="54:78" x14ac:dyDescent="0.3">
      <c r="BB5818" s="105" t="e">
        <f>VLOOKUP(C5818,#REF!, 2,FALSE)</f>
        <v>#REF!</v>
      </c>
      <c r="BP5818" s="52" t="s">
        <v>11021</v>
      </c>
      <c r="BQ5818" s="52" t="s">
        <v>3099</v>
      </c>
      <c r="BR5818" s="52" t="s">
        <v>5559</v>
      </c>
      <c r="BX5818" s="52" t="s">
        <v>11021</v>
      </c>
      <c r="BY5818" s="52" t="s">
        <v>3099</v>
      </c>
      <c r="BZ5818" s="52" t="s">
        <v>5559</v>
      </c>
    </row>
    <row r="5819" spans="54:78" x14ac:dyDescent="0.3">
      <c r="BB5819" s="105" t="e">
        <f>VLOOKUP(C5819,#REF!, 2,FALSE)</f>
        <v>#REF!</v>
      </c>
      <c r="BP5819" s="52" t="s">
        <v>11022</v>
      </c>
      <c r="BQ5819" s="52" t="s">
        <v>783</v>
      </c>
      <c r="BR5819" s="52" t="s">
        <v>2468</v>
      </c>
      <c r="BX5819" s="52" t="s">
        <v>11022</v>
      </c>
      <c r="BY5819" s="52" t="s">
        <v>783</v>
      </c>
      <c r="BZ5819" s="52" t="s">
        <v>2468</v>
      </c>
    </row>
    <row r="5820" spans="54:78" x14ac:dyDescent="0.3">
      <c r="BB5820" s="105" t="e">
        <f>VLOOKUP(C5820,#REF!, 2,FALSE)</f>
        <v>#REF!</v>
      </c>
      <c r="BP5820" s="52" t="s">
        <v>11023</v>
      </c>
      <c r="BQ5820" s="52" t="s">
        <v>860</v>
      </c>
      <c r="BR5820" s="52" t="s">
        <v>2797</v>
      </c>
      <c r="BX5820" s="52" t="s">
        <v>11023</v>
      </c>
      <c r="BY5820" s="52" t="s">
        <v>860</v>
      </c>
      <c r="BZ5820" s="52" t="s">
        <v>2797</v>
      </c>
    </row>
    <row r="5821" spans="54:78" x14ac:dyDescent="0.3">
      <c r="BB5821" s="105" t="e">
        <f>VLOOKUP(C5821,#REF!, 2,FALSE)</f>
        <v>#REF!</v>
      </c>
      <c r="BP5821" s="52" t="s">
        <v>2958</v>
      </c>
      <c r="BQ5821" s="52" t="s">
        <v>934</v>
      </c>
      <c r="BR5821" s="52" t="s">
        <v>9624</v>
      </c>
      <c r="BX5821" s="52" t="s">
        <v>2958</v>
      </c>
      <c r="BY5821" s="52" t="s">
        <v>934</v>
      </c>
      <c r="BZ5821" s="52" t="s">
        <v>9624</v>
      </c>
    </row>
    <row r="5822" spans="54:78" x14ac:dyDescent="0.3">
      <c r="BB5822" s="105" t="e">
        <f>VLOOKUP(C5822,#REF!, 2,FALSE)</f>
        <v>#REF!</v>
      </c>
      <c r="BP5822" s="52" t="s">
        <v>11024</v>
      </c>
      <c r="BQ5822" s="52" t="s">
        <v>1021</v>
      </c>
      <c r="BR5822" s="52" t="s">
        <v>11025</v>
      </c>
      <c r="BX5822" s="52" t="s">
        <v>11024</v>
      </c>
      <c r="BY5822" s="52" t="s">
        <v>1021</v>
      </c>
      <c r="BZ5822" s="52" t="s">
        <v>11025</v>
      </c>
    </row>
    <row r="5823" spans="54:78" x14ac:dyDescent="0.3">
      <c r="BB5823" s="105" t="e">
        <f>VLOOKUP(C5823,#REF!, 2,FALSE)</f>
        <v>#REF!</v>
      </c>
      <c r="BP5823" s="52" t="s">
        <v>1957</v>
      </c>
      <c r="BQ5823" s="52" t="s">
        <v>3019</v>
      </c>
      <c r="BR5823" s="52" t="s">
        <v>11026</v>
      </c>
      <c r="BX5823" s="52" t="s">
        <v>1957</v>
      </c>
      <c r="BY5823" s="52" t="s">
        <v>3019</v>
      </c>
      <c r="BZ5823" s="52" t="s">
        <v>11026</v>
      </c>
    </row>
    <row r="5824" spans="54:78" x14ac:dyDescent="0.3">
      <c r="BB5824" s="105" t="e">
        <f>VLOOKUP(C5824,#REF!, 2,FALSE)</f>
        <v>#REF!</v>
      </c>
      <c r="BP5824" s="52" t="s">
        <v>11027</v>
      </c>
      <c r="BQ5824" s="52" t="s">
        <v>675</v>
      </c>
      <c r="BR5824" s="52" t="s">
        <v>11026</v>
      </c>
      <c r="BX5824" s="52" t="s">
        <v>11027</v>
      </c>
      <c r="BY5824" s="52" t="s">
        <v>675</v>
      </c>
      <c r="BZ5824" s="52" t="s">
        <v>11026</v>
      </c>
    </row>
    <row r="5825" spans="54:78" x14ac:dyDescent="0.3">
      <c r="BB5825" s="105" t="e">
        <f>VLOOKUP(C5825,#REF!, 2,FALSE)</f>
        <v>#REF!</v>
      </c>
      <c r="BP5825" s="52" t="s">
        <v>11028</v>
      </c>
      <c r="BQ5825" s="52" t="s">
        <v>2993</v>
      </c>
      <c r="BR5825" s="52" t="s">
        <v>2835</v>
      </c>
      <c r="BX5825" s="52" t="s">
        <v>11028</v>
      </c>
      <c r="BY5825" s="52" t="s">
        <v>2993</v>
      </c>
      <c r="BZ5825" s="52" t="s">
        <v>2835</v>
      </c>
    </row>
    <row r="5826" spans="54:78" x14ac:dyDescent="0.3">
      <c r="BB5826" s="105" t="e">
        <f>VLOOKUP(C5826,#REF!, 2,FALSE)</f>
        <v>#REF!</v>
      </c>
      <c r="BP5826" s="52" t="s">
        <v>11029</v>
      </c>
      <c r="BQ5826" s="52" t="s">
        <v>622</v>
      </c>
      <c r="BR5826" s="52" t="s">
        <v>11030</v>
      </c>
      <c r="BX5826" s="52" t="s">
        <v>11029</v>
      </c>
      <c r="BY5826" s="52" t="s">
        <v>622</v>
      </c>
      <c r="BZ5826" s="52" t="s">
        <v>11030</v>
      </c>
    </row>
    <row r="5827" spans="54:78" x14ac:dyDescent="0.3">
      <c r="BB5827" s="105" t="e">
        <f>VLOOKUP(C5827,#REF!, 2,FALSE)</f>
        <v>#REF!</v>
      </c>
      <c r="BP5827" s="52" t="s">
        <v>11031</v>
      </c>
      <c r="BQ5827" s="52" t="s">
        <v>1078</v>
      </c>
      <c r="BR5827" s="52" t="s">
        <v>11032</v>
      </c>
      <c r="BX5827" s="52" t="s">
        <v>11031</v>
      </c>
      <c r="BY5827" s="52" t="s">
        <v>1078</v>
      </c>
      <c r="BZ5827" s="52" t="s">
        <v>11032</v>
      </c>
    </row>
    <row r="5828" spans="54:78" x14ac:dyDescent="0.3">
      <c r="BB5828" s="105" t="e">
        <f>VLOOKUP(C5828,#REF!, 2,FALSE)</f>
        <v>#REF!</v>
      </c>
      <c r="BP5828" s="52" t="s">
        <v>11033</v>
      </c>
      <c r="BQ5828" s="52" t="s">
        <v>3016</v>
      </c>
      <c r="BR5828" s="52" t="s">
        <v>1060</v>
      </c>
      <c r="BX5828" s="52" t="s">
        <v>11033</v>
      </c>
      <c r="BY5828" s="52" t="s">
        <v>3016</v>
      </c>
      <c r="BZ5828" s="52" t="s">
        <v>1060</v>
      </c>
    </row>
    <row r="5829" spans="54:78" x14ac:dyDescent="0.3">
      <c r="BB5829" s="105" t="e">
        <f>VLOOKUP(C5829,#REF!, 2,FALSE)</f>
        <v>#REF!</v>
      </c>
      <c r="BP5829" s="52" t="s">
        <v>11034</v>
      </c>
      <c r="BQ5829" s="52" t="s">
        <v>3019</v>
      </c>
      <c r="BR5829" s="52" t="s">
        <v>5915</v>
      </c>
      <c r="BX5829" s="52" t="s">
        <v>11034</v>
      </c>
      <c r="BY5829" s="52" t="s">
        <v>3019</v>
      </c>
      <c r="BZ5829" s="52" t="s">
        <v>5915</v>
      </c>
    </row>
    <row r="5830" spans="54:78" x14ac:dyDescent="0.3">
      <c r="BB5830" s="105" t="e">
        <f>VLOOKUP(C5830,#REF!, 2,FALSE)</f>
        <v>#REF!</v>
      </c>
      <c r="BP5830" s="52" t="s">
        <v>11035</v>
      </c>
      <c r="BQ5830" s="52" t="s">
        <v>791</v>
      </c>
      <c r="BR5830" s="52" t="s">
        <v>5454</v>
      </c>
      <c r="BX5830" s="52" t="s">
        <v>11035</v>
      </c>
      <c r="BY5830" s="52" t="s">
        <v>791</v>
      </c>
      <c r="BZ5830" s="52" t="s">
        <v>5454</v>
      </c>
    </row>
    <row r="5831" spans="54:78" x14ac:dyDescent="0.3">
      <c r="BB5831" s="105" t="e">
        <f>VLOOKUP(C5831,#REF!, 2,FALSE)</f>
        <v>#REF!</v>
      </c>
      <c r="BP5831" s="52" t="s">
        <v>11036</v>
      </c>
      <c r="BQ5831" s="52" t="s">
        <v>3019</v>
      </c>
      <c r="BR5831" s="52" t="s">
        <v>11037</v>
      </c>
      <c r="BX5831" s="52" t="s">
        <v>11036</v>
      </c>
      <c r="BY5831" s="52" t="s">
        <v>3019</v>
      </c>
      <c r="BZ5831" s="52" t="s">
        <v>11037</v>
      </c>
    </row>
    <row r="5832" spans="54:78" x14ac:dyDescent="0.3">
      <c r="BB5832" s="105" t="e">
        <f>VLOOKUP(C5832,#REF!, 2,FALSE)</f>
        <v>#REF!</v>
      </c>
      <c r="BP5832" s="52" t="s">
        <v>1958</v>
      </c>
      <c r="BQ5832" s="52" t="s">
        <v>788</v>
      </c>
      <c r="BR5832" s="52" t="s">
        <v>5915</v>
      </c>
      <c r="BX5832" s="52" t="s">
        <v>1958</v>
      </c>
      <c r="BY5832" s="52" t="s">
        <v>788</v>
      </c>
      <c r="BZ5832" s="52" t="s">
        <v>5915</v>
      </c>
    </row>
    <row r="5833" spans="54:78" x14ac:dyDescent="0.3">
      <c r="BB5833" s="105" t="e">
        <f>VLOOKUP(C5833,#REF!, 2,FALSE)</f>
        <v>#REF!</v>
      </c>
      <c r="BP5833" s="52" t="s">
        <v>11038</v>
      </c>
      <c r="BQ5833" s="52" t="s">
        <v>3016</v>
      </c>
      <c r="BR5833" s="52" t="s">
        <v>11039</v>
      </c>
      <c r="BX5833" s="52" t="s">
        <v>11038</v>
      </c>
      <c r="BY5833" s="52" t="s">
        <v>3016</v>
      </c>
      <c r="BZ5833" s="52" t="s">
        <v>11039</v>
      </c>
    </row>
    <row r="5834" spans="54:78" x14ac:dyDescent="0.3">
      <c r="BB5834" s="105" t="e">
        <f>VLOOKUP(C5834,#REF!, 2,FALSE)</f>
        <v>#REF!</v>
      </c>
      <c r="BP5834" s="52" t="s">
        <v>11040</v>
      </c>
      <c r="BQ5834" s="52" t="s">
        <v>3019</v>
      </c>
      <c r="BR5834" s="52" t="s">
        <v>5082</v>
      </c>
      <c r="BX5834" s="52" t="s">
        <v>11040</v>
      </c>
      <c r="BY5834" s="52" t="s">
        <v>3019</v>
      </c>
      <c r="BZ5834" s="52" t="s">
        <v>5082</v>
      </c>
    </row>
    <row r="5835" spans="54:78" x14ac:dyDescent="0.3">
      <c r="BB5835" s="105" t="e">
        <f>VLOOKUP(C5835,#REF!, 2,FALSE)</f>
        <v>#REF!</v>
      </c>
      <c r="BP5835" s="52" t="s">
        <v>11041</v>
      </c>
      <c r="BQ5835" s="52" t="s">
        <v>783</v>
      </c>
      <c r="BR5835" s="52" t="s">
        <v>1442</v>
      </c>
      <c r="BX5835" s="52" t="s">
        <v>11041</v>
      </c>
      <c r="BY5835" s="52" t="s">
        <v>783</v>
      </c>
      <c r="BZ5835" s="52" t="s">
        <v>1442</v>
      </c>
    </row>
    <row r="5836" spans="54:78" x14ac:dyDescent="0.3">
      <c r="BB5836" s="105" t="e">
        <f>VLOOKUP(C5836,#REF!, 2,FALSE)</f>
        <v>#REF!</v>
      </c>
      <c r="BP5836" s="52" t="s">
        <v>11042</v>
      </c>
      <c r="BQ5836" s="52" t="s">
        <v>936</v>
      </c>
      <c r="BR5836" s="52" t="s">
        <v>10166</v>
      </c>
      <c r="BX5836" s="52" t="s">
        <v>11042</v>
      </c>
      <c r="BY5836" s="52" t="s">
        <v>936</v>
      </c>
      <c r="BZ5836" s="52" t="s">
        <v>10166</v>
      </c>
    </row>
    <row r="5837" spans="54:78" x14ac:dyDescent="0.3">
      <c r="BB5837" s="105" t="e">
        <f>VLOOKUP(C5837,#REF!, 2,FALSE)</f>
        <v>#REF!</v>
      </c>
      <c r="BP5837" s="52" t="s">
        <v>11043</v>
      </c>
      <c r="BQ5837" s="52" t="s">
        <v>1275</v>
      </c>
      <c r="BR5837" s="52" t="s">
        <v>10952</v>
      </c>
      <c r="BX5837" s="52" t="s">
        <v>11043</v>
      </c>
      <c r="BY5837" s="52" t="s">
        <v>1275</v>
      </c>
      <c r="BZ5837" s="52" t="s">
        <v>10952</v>
      </c>
    </row>
    <row r="5838" spans="54:78" x14ac:dyDescent="0.3">
      <c r="BB5838" s="105" t="e">
        <f>VLOOKUP(C5838,#REF!, 2,FALSE)</f>
        <v>#REF!</v>
      </c>
      <c r="BP5838" s="52" t="s">
        <v>1959</v>
      </c>
      <c r="BQ5838" s="52" t="s">
        <v>791</v>
      </c>
      <c r="BR5838" s="52" t="s">
        <v>10903</v>
      </c>
      <c r="BX5838" s="52" t="s">
        <v>1959</v>
      </c>
      <c r="BY5838" s="52" t="s">
        <v>791</v>
      </c>
      <c r="BZ5838" s="52" t="s">
        <v>10903</v>
      </c>
    </row>
    <row r="5839" spans="54:78" x14ac:dyDescent="0.3">
      <c r="BB5839" s="105" t="e">
        <f>VLOOKUP(C5839,#REF!, 2,FALSE)</f>
        <v>#REF!</v>
      </c>
      <c r="BP5839" s="52" t="s">
        <v>11045</v>
      </c>
      <c r="BQ5839" s="52" t="s">
        <v>3276</v>
      </c>
      <c r="BR5839" s="52" t="s">
        <v>11046</v>
      </c>
      <c r="BX5839" s="52" t="s">
        <v>11045</v>
      </c>
      <c r="BY5839" s="52" t="s">
        <v>3276</v>
      </c>
      <c r="BZ5839" s="52" t="s">
        <v>11046</v>
      </c>
    </row>
    <row r="5840" spans="54:78" x14ac:dyDescent="0.3">
      <c r="BB5840" s="105" t="e">
        <f>VLOOKUP(C5840,#REF!, 2,FALSE)</f>
        <v>#REF!</v>
      </c>
      <c r="BP5840" s="52" t="s">
        <v>11047</v>
      </c>
      <c r="BQ5840" s="52" t="s">
        <v>3016</v>
      </c>
      <c r="BR5840" s="52" t="s">
        <v>11048</v>
      </c>
      <c r="BX5840" s="52" t="s">
        <v>11047</v>
      </c>
      <c r="BY5840" s="52" t="s">
        <v>3016</v>
      </c>
      <c r="BZ5840" s="52" t="s">
        <v>11048</v>
      </c>
    </row>
    <row r="5841" spans="54:78" x14ac:dyDescent="0.3">
      <c r="BB5841" s="105" t="e">
        <f>VLOOKUP(C5841,#REF!, 2,FALSE)</f>
        <v>#REF!</v>
      </c>
      <c r="BP5841" s="52" t="s">
        <v>11049</v>
      </c>
      <c r="BQ5841" s="52" t="s">
        <v>2993</v>
      </c>
      <c r="BR5841" s="52" t="s">
        <v>2993</v>
      </c>
      <c r="BX5841" s="52" t="s">
        <v>11049</v>
      </c>
      <c r="BY5841" s="52" t="s">
        <v>2993</v>
      </c>
      <c r="BZ5841" s="52" t="s">
        <v>2993</v>
      </c>
    </row>
    <row r="5842" spans="54:78" x14ac:dyDescent="0.3">
      <c r="BB5842" s="105" t="e">
        <f>VLOOKUP(C5842,#REF!, 2,FALSE)</f>
        <v>#REF!</v>
      </c>
      <c r="BP5842" s="52" t="s">
        <v>2963</v>
      </c>
      <c r="BQ5842" s="52" t="s">
        <v>626</v>
      </c>
      <c r="BR5842" s="52" t="s">
        <v>5456</v>
      </c>
      <c r="BX5842" s="52" t="s">
        <v>2963</v>
      </c>
      <c r="BY5842" s="52" t="s">
        <v>626</v>
      </c>
      <c r="BZ5842" s="52" t="s">
        <v>5456</v>
      </c>
    </row>
    <row r="5843" spans="54:78" x14ac:dyDescent="0.3">
      <c r="BB5843" s="105" t="e">
        <f>VLOOKUP(C5843,#REF!, 2,FALSE)</f>
        <v>#REF!</v>
      </c>
      <c r="BP5843" s="52" t="s">
        <v>11050</v>
      </c>
      <c r="BQ5843" s="52" t="s">
        <v>17035</v>
      </c>
      <c r="BR5843" s="52" t="s">
        <v>11051</v>
      </c>
      <c r="BX5843" s="52" t="s">
        <v>11050</v>
      </c>
      <c r="BY5843" s="52" t="s">
        <v>17035</v>
      </c>
      <c r="BZ5843" s="52" t="s">
        <v>11051</v>
      </c>
    </row>
    <row r="5844" spans="54:78" x14ac:dyDescent="0.3">
      <c r="BB5844" s="105" t="e">
        <f>VLOOKUP(C5844,#REF!, 2,FALSE)</f>
        <v>#REF!</v>
      </c>
      <c r="BP5844" s="52" t="s">
        <v>11052</v>
      </c>
      <c r="BQ5844" s="52" t="s">
        <v>3276</v>
      </c>
      <c r="BR5844" s="52" t="s">
        <v>850</v>
      </c>
      <c r="BX5844" s="52" t="s">
        <v>11052</v>
      </c>
      <c r="BY5844" s="52" t="s">
        <v>3276</v>
      </c>
      <c r="BZ5844" s="52" t="s">
        <v>850</v>
      </c>
    </row>
    <row r="5845" spans="54:78" x14ac:dyDescent="0.3">
      <c r="BB5845" s="105" t="e">
        <f>VLOOKUP(C5845,#REF!, 2,FALSE)</f>
        <v>#REF!</v>
      </c>
      <c r="BP5845" s="52" t="s">
        <v>11053</v>
      </c>
      <c r="BQ5845" s="52" t="s">
        <v>2988</v>
      </c>
      <c r="BR5845" s="52" t="s">
        <v>10454</v>
      </c>
      <c r="BX5845" s="52" t="s">
        <v>11053</v>
      </c>
      <c r="BY5845" s="52" t="s">
        <v>2988</v>
      </c>
      <c r="BZ5845" s="52" t="s">
        <v>10454</v>
      </c>
    </row>
    <row r="5846" spans="54:78" x14ac:dyDescent="0.3">
      <c r="BB5846" s="105" t="e">
        <f>VLOOKUP(C5846,#REF!, 2,FALSE)</f>
        <v>#REF!</v>
      </c>
      <c r="BP5846" s="52" t="s">
        <v>11054</v>
      </c>
      <c r="BQ5846" s="52" t="s">
        <v>2988</v>
      </c>
      <c r="BR5846" s="52" t="s">
        <v>5203</v>
      </c>
      <c r="BX5846" s="52" t="s">
        <v>11054</v>
      </c>
      <c r="BY5846" s="52" t="s">
        <v>2988</v>
      </c>
      <c r="BZ5846" s="52" t="s">
        <v>5203</v>
      </c>
    </row>
    <row r="5847" spans="54:78" x14ac:dyDescent="0.3">
      <c r="BB5847" s="105" t="e">
        <f>VLOOKUP(C5847,#REF!, 2,FALSE)</f>
        <v>#REF!</v>
      </c>
      <c r="BP5847" s="52" t="s">
        <v>11055</v>
      </c>
      <c r="BQ5847" s="52" t="s">
        <v>2988</v>
      </c>
      <c r="BR5847" s="52" t="s">
        <v>1295</v>
      </c>
      <c r="BX5847" s="52" t="s">
        <v>11055</v>
      </c>
      <c r="BY5847" s="52" t="s">
        <v>2988</v>
      </c>
      <c r="BZ5847" s="52" t="s">
        <v>1295</v>
      </c>
    </row>
    <row r="5848" spans="54:78" x14ac:dyDescent="0.3">
      <c r="BB5848" s="105" t="e">
        <f>VLOOKUP(C5848,#REF!, 2,FALSE)</f>
        <v>#REF!</v>
      </c>
      <c r="BP5848" s="52" t="s">
        <v>11056</v>
      </c>
      <c r="BQ5848" s="52" t="s">
        <v>779</v>
      </c>
      <c r="BR5848" s="52" t="s">
        <v>2993</v>
      </c>
      <c r="BX5848" s="52" t="s">
        <v>11056</v>
      </c>
      <c r="BY5848" s="52" t="s">
        <v>779</v>
      </c>
      <c r="BZ5848" s="52" t="s">
        <v>2993</v>
      </c>
    </row>
    <row r="5849" spans="54:78" x14ac:dyDescent="0.3">
      <c r="BB5849" s="105" t="e">
        <f>VLOOKUP(C5849,#REF!, 2,FALSE)</f>
        <v>#REF!</v>
      </c>
      <c r="BP5849" s="52" t="s">
        <v>11057</v>
      </c>
      <c r="BQ5849" s="52" t="s">
        <v>2993</v>
      </c>
      <c r="BR5849" s="52" t="s">
        <v>2993</v>
      </c>
      <c r="BX5849" s="52" t="s">
        <v>11057</v>
      </c>
      <c r="BY5849" s="52" t="s">
        <v>2993</v>
      </c>
      <c r="BZ5849" s="52" t="s">
        <v>2993</v>
      </c>
    </row>
    <row r="5850" spans="54:78" x14ac:dyDescent="0.3">
      <c r="BB5850" s="105" t="e">
        <f>VLOOKUP(C5850,#REF!, 2,FALSE)</f>
        <v>#REF!</v>
      </c>
      <c r="BP5850" s="52" t="s">
        <v>11058</v>
      </c>
      <c r="BQ5850" s="52" t="s">
        <v>2993</v>
      </c>
      <c r="BR5850" s="52" t="s">
        <v>2993</v>
      </c>
      <c r="BX5850" s="52" t="s">
        <v>11058</v>
      </c>
      <c r="BY5850" s="52" t="s">
        <v>2993</v>
      </c>
      <c r="BZ5850" s="52" t="s">
        <v>2993</v>
      </c>
    </row>
    <row r="5851" spans="54:78" x14ac:dyDescent="0.3">
      <c r="BB5851" s="105" t="e">
        <f>VLOOKUP(C5851,#REF!, 2,FALSE)</f>
        <v>#REF!</v>
      </c>
      <c r="BP5851" s="52" t="s">
        <v>11059</v>
      </c>
      <c r="BQ5851" s="52" t="s">
        <v>2993</v>
      </c>
      <c r="BR5851" s="52" t="s">
        <v>2993</v>
      </c>
      <c r="BX5851" s="52" t="s">
        <v>11059</v>
      </c>
      <c r="BY5851" s="52" t="s">
        <v>2993</v>
      </c>
      <c r="BZ5851" s="52" t="s">
        <v>2993</v>
      </c>
    </row>
    <row r="5852" spans="54:78" x14ac:dyDescent="0.3">
      <c r="BB5852" s="105" t="e">
        <f>VLOOKUP(C5852,#REF!, 2,FALSE)</f>
        <v>#REF!</v>
      </c>
      <c r="BP5852" s="52" t="s">
        <v>11060</v>
      </c>
      <c r="BQ5852" s="52" t="s">
        <v>2993</v>
      </c>
      <c r="BR5852" s="52" t="s">
        <v>2993</v>
      </c>
      <c r="BX5852" s="52" t="s">
        <v>11060</v>
      </c>
      <c r="BY5852" s="52" t="s">
        <v>2993</v>
      </c>
      <c r="BZ5852" s="52" t="s">
        <v>2993</v>
      </c>
    </row>
    <row r="5853" spans="54:78" x14ac:dyDescent="0.3">
      <c r="BB5853" s="105" t="e">
        <f>VLOOKUP(C5853,#REF!, 2,FALSE)</f>
        <v>#REF!</v>
      </c>
      <c r="BP5853" s="52" t="s">
        <v>11061</v>
      </c>
      <c r="BQ5853" s="52" t="s">
        <v>2993</v>
      </c>
      <c r="BR5853" s="52" t="s">
        <v>2993</v>
      </c>
      <c r="BX5853" s="52" t="s">
        <v>11061</v>
      </c>
      <c r="BY5853" s="52" t="s">
        <v>2993</v>
      </c>
      <c r="BZ5853" s="52" t="s">
        <v>2993</v>
      </c>
    </row>
    <row r="5854" spans="54:78" x14ac:dyDescent="0.3">
      <c r="BB5854" s="105" t="e">
        <f>VLOOKUP(C5854,#REF!, 2,FALSE)</f>
        <v>#REF!</v>
      </c>
      <c r="BP5854" s="52" t="s">
        <v>11062</v>
      </c>
      <c r="BQ5854" s="52" t="s">
        <v>2993</v>
      </c>
      <c r="BR5854" s="52" t="s">
        <v>2993</v>
      </c>
      <c r="BX5854" s="52" t="s">
        <v>11062</v>
      </c>
      <c r="BY5854" s="52" t="s">
        <v>2993</v>
      </c>
      <c r="BZ5854" s="52" t="s">
        <v>2993</v>
      </c>
    </row>
    <row r="5855" spans="54:78" x14ac:dyDescent="0.3">
      <c r="BB5855" s="105" t="e">
        <f>VLOOKUP(C5855,#REF!, 2,FALSE)</f>
        <v>#REF!</v>
      </c>
      <c r="BP5855" s="52" t="s">
        <v>11063</v>
      </c>
      <c r="BQ5855" s="52" t="s">
        <v>2993</v>
      </c>
      <c r="BR5855" s="52" t="s">
        <v>2993</v>
      </c>
      <c r="BX5855" s="52" t="s">
        <v>11063</v>
      </c>
      <c r="BY5855" s="52" t="s">
        <v>2993</v>
      </c>
      <c r="BZ5855" s="52" t="s">
        <v>2993</v>
      </c>
    </row>
    <row r="5856" spans="54:78" x14ac:dyDescent="0.3">
      <c r="BB5856" s="105" t="e">
        <f>VLOOKUP(C5856,#REF!, 2,FALSE)</f>
        <v>#REF!</v>
      </c>
      <c r="BP5856" s="52" t="s">
        <v>11064</v>
      </c>
      <c r="BQ5856" s="52" t="s">
        <v>2993</v>
      </c>
      <c r="BR5856" s="52" t="s">
        <v>2993</v>
      </c>
      <c r="BX5856" s="52" t="s">
        <v>11064</v>
      </c>
      <c r="BY5856" s="52" t="s">
        <v>2993</v>
      </c>
      <c r="BZ5856" s="52" t="s">
        <v>2993</v>
      </c>
    </row>
    <row r="5857" spans="54:78" x14ac:dyDescent="0.3">
      <c r="BB5857" s="105" t="e">
        <f>VLOOKUP(C5857,#REF!, 2,FALSE)</f>
        <v>#REF!</v>
      </c>
      <c r="BP5857" s="52" t="s">
        <v>11065</v>
      </c>
      <c r="BQ5857" s="52" t="s">
        <v>2993</v>
      </c>
      <c r="BR5857" s="52" t="s">
        <v>2993</v>
      </c>
      <c r="BX5857" s="52" t="s">
        <v>11065</v>
      </c>
      <c r="BY5857" s="52" t="s">
        <v>2993</v>
      </c>
      <c r="BZ5857" s="52" t="s">
        <v>2993</v>
      </c>
    </row>
    <row r="5858" spans="54:78" x14ac:dyDescent="0.3">
      <c r="BB5858" s="105" t="e">
        <f>VLOOKUP(C5858,#REF!, 2,FALSE)</f>
        <v>#REF!</v>
      </c>
      <c r="BP5858" s="52" t="s">
        <v>11066</v>
      </c>
      <c r="BQ5858" s="52" t="s">
        <v>2993</v>
      </c>
      <c r="BR5858" s="52" t="s">
        <v>2993</v>
      </c>
      <c r="BX5858" s="52" t="s">
        <v>11066</v>
      </c>
      <c r="BY5858" s="52" t="s">
        <v>2993</v>
      </c>
      <c r="BZ5858" s="52" t="s">
        <v>2993</v>
      </c>
    </row>
    <row r="5859" spans="54:78" x14ac:dyDescent="0.3">
      <c r="BB5859" s="105" t="e">
        <f>VLOOKUP(C5859,#REF!, 2,FALSE)</f>
        <v>#REF!</v>
      </c>
      <c r="BP5859" s="52" t="s">
        <v>11067</v>
      </c>
      <c r="BQ5859" s="52" t="s">
        <v>2993</v>
      </c>
      <c r="BR5859" s="52" t="s">
        <v>2993</v>
      </c>
      <c r="BX5859" s="52" t="s">
        <v>11067</v>
      </c>
      <c r="BY5859" s="52" t="s">
        <v>2993</v>
      </c>
      <c r="BZ5859" s="52" t="s">
        <v>2993</v>
      </c>
    </row>
    <row r="5860" spans="54:78" x14ac:dyDescent="0.3">
      <c r="BB5860" s="105" t="e">
        <f>VLOOKUP(C5860,#REF!, 2,FALSE)</f>
        <v>#REF!</v>
      </c>
      <c r="BP5860" s="52" t="s">
        <v>11068</v>
      </c>
      <c r="BQ5860" s="52" t="s">
        <v>2993</v>
      </c>
      <c r="BR5860" s="52" t="s">
        <v>2993</v>
      </c>
      <c r="BX5860" s="52" t="s">
        <v>11068</v>
      </c>
      <c r="BY5860" s="52" t="s">
        <v>2993</v>
      </c>
      <c r="BZ5860" s="52" t="s">
        <v>2993</v>
      </c>
    </row>
    <row r="5861" spans="54:78" x14ac:dyDescent="0.3">
      <c r="BB5861" s="105" t="e">
        <f>VLOOKUP(C5861,#REF!, 2,FALSE)</f>
        <v>#REF!</v>
      </c>
      <c r="BP5861" s="52" t="s">
        <v>11069</v>
      </c>
      <c r="BQ5861" s="52" t="s">
        <v>2993</v>
      </c>
      <c r="BR5861" s="52" t="s">
        <v>2993</v>
      </c>
      <c r="BX5861" s="52" t="s">
        <v>11069</v>
      </c>
      <c r="BY5861" s="52" t="s">
        <v>2993</v>
      </c>
      <c r="BZ5861" s="52" t="s">
        <v>2993</v>
      </c>
    </row>
    <row r="5862" spans="54:78" x14ac:dyDescent="0.3">
      <c r="BB5862" s="105" t="e">
        <f>VLOOKUP(C5862,#REF!, 2,FALSE)</f>
        <v>#REF!</v>
      </c>
      <c r="BP5862" s="52" t="s">
        <v>11070</v>
      </c>
      <c r="BQ5862" s="52" t="s">
        <v>2993</v>
      </c>
      <c r="BR5862" s="52" t="s">
        <v>2993</v>
      </c>
      <c r="BX5862" s="52" t="s">
        <v>11070</v>
      </c>
      <c r="BY5862" s="52" t="s">
        <v>2993</v>
      </c>
      <c r="BZ5862" s="52" t="s">
        <v>2993</v>
      </c>
    </row>
    <row r="5863" spans="54:78" x14ac:dyDescent="0.3">
      <c r="BB5863" s="105" t="e">
        <f>VLOOKUP(C5863,#REF!, 2,FALSE)</f>
        <v>#REF!</v>
      </c>
      <c r="BP5863" s="52" t="s">
        <v>11071</v>
      </c>
      <c r="BQ5863" s="52" t="s">
        <v>2993</v>
      </c>
      <c r="BR5863" s="52" t="s">
        <v>2993</v>
      </c>
      <c r="BX5863" s="52" t="s">
        <v>11071</v>
      </c>
      <c r="BY5863" s="52" t="s">
        <v>2993</v>
      </c>
      <c r="BZ5863" s="52" t="s">
        <v>2993</v>
      </c>
    </row>
    <row r="5864" spans="54:78" x14ac:dyDescent="0.3">
      <c r="BB5864" s="105" t="e">
        <f>VLOOKUP(C5864,#REF!, 2,FALSE)</f>
        <v>#REF!</v>
      </c>
      <c r="BP5864" s="52" t="s">
        <v>11072</v>
      </c>
      <c r="BQ5864" s="52" t="s">
        <v>2993</v>
      </c>
      <c r="BR5864" s="52" t="s">
        <v>2993</v>
      </c>
      <c r="BX5864" s="52" t="s">
        <v>11072</v>
      </c>
      <c r="BY5864" s="52" t="s">
        <v>2993</v>
      </c>
      <c r="BZ5864" s="52" t="s">
        <v>2993</v>
      </c>
    </row>
    <row r="5865" spans="54:78" x14ac:dyDescent="0.3">
      <c r="BB5865" s="105" t="e">
        <f>VLOOKUP(C5865,#REF!, 2,FALSE)</f>
        <v>#REF!</v>
      </c>
      <c r="BP5865" s="52" t="s">
        <v>11073</v>
      </c>
      <c r="BQ5865" s="52" t="s">
        <v>2993</v>
      </c>
      <c r="BR5865" s="52" t="s">
        <v>2993</v>
      </c>
      <c r="BX5865" s="52" t="s">
        <v>11073</v>
      </c>
      <c r="BY5865" s="52" t="s">
        <v>2993</v>
      </c>
      <c r="BZ5865" s="52" t="s">
        <v>2993</v>
      </c>
    </row>
    <row r="5866" spans="54:78" x14ac:dyDescent="0.3">
      <c r="BB5866" s="105" t="e">
        <f>VLOOKUP(C5866,#REF!, 2,FALSE)</f>
        <v>#REF!</v>
      </c>
      <c r="BP5866" s="52" t="s">
        <v>11074</v>
      </c>
      <c r="BQ5866" s="52" t="s">
        <v>2993</v>
      </c>
      <c r="BR5866" s="52" t="s">
        <v>2993</v>
      </c>
      <c r="BX5866" s="52" t="s">
        <v>11074</v>
      </c>
      <c r="BY5866" s="52" t="s">
        <v>2993</v>
      </c>
      <c r="BZ5866" s="52" t="s">
        <v>2993</v>
      </c>
    </row>
    <row r="5867" spans="54:78" x14ac:dyDescent="0.3">
      <c r="BB5867" s="105" t="e">
        <f>VLOOKUP(C5867,#REF!, 2,FALSE)</f>
        <v>#REF!</v>
      </c>
      <c r="BP5867" s="52" t="s">
        <v>11075</v>
      </c>
      <c r="BQ5867" s="52" t="s">
        <v>17035</v>
      </c>
      <c r="BR5867" s="52" t="s">
        <v>1079</v>
      </c>
      <c r="BX5867" s="52" t="s">
        <v>11075</v>
      </c>
      <c r="BY5867" s="52" t="s">
        <v>17035</v>
      </c>
      <c r="BZ5867" s="52" t="s">
        <v>1079</v>
      </c>
    </row>
    <row r="5868" spans="54:78" x14ac:dyDescent="0.3">
      <c r="BB5868" s="105" t="e">
        <f>VLOOKUP(C5868,#REF!, 2,FALSE)</f>
        <v>#REF!</v>
      </c>
      <c r="BP5868" s="52" t="s">
        <v>11076</v>
      </c>
      <c r="BQ5868" s="52" t="s">
        <v>17035</v>
      </c>
      <c r="BR5868" s="52" t="s">
        <v>2367</v>
      </c>
      <c r="BX5868" s="52" t="s">
        <v>11076</v>
      </c>
      <c r="BY5868" s="52" t="s">
        <v>17035</v>
      </c>
      <c r="BZ5868" s="52" t="s">
        <v>2367</v>
      </c>
    </row>
    <row r="5869" spans="54:78" x14ac:dyDescent="0.3">
      <c r="BB5869" s="105" t="e">
        <f>VLOOKUP(C5869,#REF!, 2,FALSE)</f>
        <v>#REF!</v>
      </c>
      <c r="BP5869" s="52" t="s">
        <v>11077</v>
      </c>
      <c r="BQ5869" s="52" t="s">
        <v>17035</v>
      </c>
      <c r="BR5869" s="52" t="s">
        <v>1000</v>
      </c>
      <c r="BX5869" s="52" t="s">
        <v>11077</v>
      </c>
      <c r="BY5869" s="52" t="s">
        <v>17035</v>
      </c>
      <c r="BZ5869" s="52" t="s">
        <v>1000</v>
      </c>
    </row>
    <row r="5870" spans="54:78" x14ac:dyDescent="0.3">
      <c r="BB5870" s="105" t="e">
        <f>VLOOKUP(C5870,#REF!, 2,FALSE)</f>
        <v>#REF!</v>
      </c>
      <c r="BP5870" s="52" t="s">
        <v>11078</v>
      </c>
      <c r="BQ5870" s="52" t="s">
        <v>17035</v>
      </c>
      <c r="BR5870" s="52" t="s">
        <v>1270</v>
      </c>
      <c r="BX5870" s="52" t="s">
        <v>11078</v>
      </c>
      <c r="BY5870" s="52" t="s">
        <v>17035</v>
      </c>
      <c r="BZ5870" s="52" t="s">
        <v>1270</v>
      </c>
    </row>
    <row r="5871" spans="54:78" x14ac:dyDescent="0.3">
      <c r="BB5871" s="105" t="e">
        <f>VLOOKUP(C5871,#REF!, 2,FALSE)</f>
        <v>#REF!</v>
      </c>
      <c r="BP5871" s="52" t="s">
        <v>11080</v>
      </c>
      <c r="BQ5871" s="52" t="s">
        <v>17035</v>
      </c>
      <c r="BR5871" s="52" t="s">
        <v>11081</v>
      </c>
      <c r="BX5871" s="52" t="s">
        <v>11080</v>
      </c>
      <c r="BY5871" s="52" t="s">
        <v>17035</v>
      </c>
      <c r="BZ5871" s="52" t="s">
        <v>11081</v>
      </c>
    </row>
    <row r="5872" spans="54:78" x14ac:dyDescent="0.3">
      <c r="BB5872" s="105" t="e">
        <f>VLOOKUP(C5872,#REF!, 2,FALSE)</f>
        <v>#REF!</v>
      </c>
      <c r="BP5872" s="52" t="s">
        <v>11082</v>
      </c>
      <c r="BQ5872" s="52" t="s">
        <v>3276</v>
      </c>
      <c r="BR5872" s="52" t="s">
        <v>5399</v>
      </c>
      <c r="BX5872" s="52" t="s">
        <v>11082</v>
      </c>
      <c r="BY5872" s="52" t="s">
        <v>3276</v>
      </c>
      <c r="BZ5872" s="52" t="s">
        <v>5399</v>
      </c>
    </row>
    <row r="5873" spans="54:78" x14ac:dyDescent="0.3">
      <c r="BB5873" s="105" t="e">
        <f>VLOOKUP(C5873,#REF!, 2,FALSE)</f>
        <v>#REF!</v>
      </c>
      <c r="BP5873" s="52" t="s">
        <v>11083</v>
      </c>
      <c r="BQ5873" s="52" t="s">
        <v>17035</v>
      </c>
      <c r="BR5873" s="52" t="s">
        <v>1616</v>
      </c>
      <c r="BX5873" s="52" t="s">
        <v>11083</v>
      </c>
      <c r="BY5873" s="52" t="s">
        <v>17035</v>
      </c>
      <c r="BZ5873" s="52" t="s">
        <v>1616</v>
      </c>
    </row>
    <row r="5874" spans="54:78" x14ac:dyDescent="0.3">
      <c r="BB5874" s="105" t="e">
        <f>VLOOKUP(C5874,#REF!, 2,FALSE)</f>
        <v>#REF!</v>
      </c>
      <c r="BP5874" s="52" t="s">
        <v>2953</v>
      </c>
      <c r="BQ5874" s="52" t="s">
        <v>17035</v>
      </c>
      <c r="BR5874" s="52" t="s">
        <v>11084</v>
      </c>
      <c r="BX5874" s="52" t="s">
        <v>2953</v>
      </c>
      <c r="BY5874" s="52" t="s">
        <v>17035</v>
      </c>
      <c r="BZ5874" s="52" t="s">
        <v>11084</v>
      </c>
    </row>
    <row r="5875" spans="54:78" x14ac:dyDescent="0.3">
      <c r="BB5875" s="105" t="e">
        <f>VLOOKUP(C5875,#REF!, 2,FALSE)</f>
        <v>#REF!</v>
      </c>
      <c r="BP5875" s="52" t="s">
        <v>11085</v>
      </c>
      <c r="BQ5875" s="52" t="s">
        <v>17035</v>
      </c>
      <c r="BR5875" s="52" t="s">
        <v>8594</v>
      </c>
      <c r="BX5875" s="52" t="s">
        <v>11085</v>
      </c>
      <c r="BY5875" s="52" t="s">
        <v>17035</v>
      </c>
      <c r="BZ5875" s="52" t="s">
        <v>8594</v>
      </c>
    </row>
    <row r="5876" spans="54:78" x14ac:dyDescent="0.3">
      <c r="BB5876" s="105" t="e">
        <f>VLOOKUP(C5876,#REF!, 2,FALSE)</f>
        <v>#REF!</v>
      </c>
      <c r="BP5876" s="52" t="s">
        <v>11086</v>
      </c>
      <c r="BQ5876" s="52" t="s">
        <v>17035</v>
      </c>
      <c r="BR5876" s="52" t="s">
        <v>11087</v>
      </c>
      <c r="BX5876" s="52" t="s">
        <v>11086</v>
      </c>
      <c r="BY5876" s="52" t="s">
        <v>17035</v>
      </c>
      <c r="BZ5876" s="52" t="s">
        <v>11087</v>
      </c>
    </row>
    <row r="5877" spans="54:78" x14ac:dyDescent="0.3">
      <c r="BB5877" s="105" t="e">
        <f>VLOOKUP(C5877,#REF!, 2,FALSE)</f>
        <v>#REF!</v>
      </c>
      <c r="BP5877" s="52" t="s">
        <v>11089</v>
      </c>
      <c r="BQ5877" s="52" t="s">
        <v>17035</v>
      </c>
      <c r="BR5877" s="52" t="s">
        <v>11090</v>
      </c>
      <c r="BX5877" s="52" t="s">
        <v>11089</v>
      </c>
      <c r="BY5877" s="52" t="s">
        <v>17035</v>
      </c>
      <c r="BZ5877" s="52" t="s">
        <v>11090</v>
      </c>
    </row>
    <row r="5878" spans="54:78" x14ac:dyDescent="0.3">
      <c r="BB5878" s="105" t="e">
        <f>VLOOKUP(C5878,#REF!, 2,FALSE)</f>
        <v>#REF!</v>
      </c>
      <c r="BP5878" s="52" t="s">
        <v>11091</v>
      </c>
      <c r="BQ5878" s="52" t="s">
        <v>17035</v>
      </c>
      <c r="BR5878" s="52" t="s">
        <v>11092</v>
      </c>
      <c r="BX5878" s="52" t="s">
        <v>11091</v>
      </c>
      <c r="BY5878" s="52" t="s">
        <v>17035</v>
      </c>
      <c r="BZ5878" s="52" t="s">
        <v>11092</v>
      </c>
    </row>
    <row r="5879" spans="54:78" x14ac:dyDescent="0.3">
      <c r="BB5879" s="105" t="e">
        <f>VLOOKUP(C5879,#REF!, 2,FALSE)</f>
        <v>#REF!</v>
      </c>
      <c r="BP5879" s="52" t="s">
        <v>1960</v>
      </c>
      <c r="BQ5879" s="52" t="s">
        <v>17035</v>
      </c>
      <c r="BR5879" s="52" t="s">
        <v>11093</v>
      </c>
      <c r="BX5879" s="52" t="s">
        <v>1960</v>
      </c>
      <c r="BY5879" s="52" t="s">
        <v>17035</v>
      </c>
      <c r="BZ5879" s="52" t="s">
        <v>11093</v>
      </c>
    </row>
    <row r="5880" spans="54:78" x14ac:dyDescent="0.3">
      <c r="BB5880" s="105" t="e">
        <f>VLOOKUP(C5880,#REF!, 2,FALSE)</f>
        <v>#REF!</v>
      </c>
      <c r="BP5880" s="52" t="s">
        <v>11094</v>
      </c>
      <c r="BQ5880" s="52" t="s">
        <v>17035</v>
      </c>
      <c r="BR5880" s="52" t="s">
        <v>3789</v>
      </c>
      <c r="BX5880" s="52" t="s">
        <v>11094</v>
      </c>
      <c r="BY5880" s="52" t="s">
        <v>17035</v>
      </c>
      <c r="BZ5880" s="52" t="s">
        <v>3789</v>
      </c>
    </row>
    <row r="5881" spans="54:78" x14ac:dyDescent="0.3">
      <c r="BB5881" s="105" t="e">
        <f>VLOOKUP(C5881,#REF!, 2,FALSE)</f>
        <v>#REF!</v>
      </c>
      <c r="BP5881" s="52" t="s">
        <v>1961</v>
      </c>
      <c r="BQ5881" s="52" t="s">
        <v>17035</v>
      </c>
      <c r="BR5881" s="52" t="s">
        <v>1738</v>
      </c>
      <c r="BX5881" s="52" t="s">
        <v>1961</v>
      </c>
      <c r="BY5881" s="52" t="s">
        <v>17035</v>
      </c>
      <c r="BZ5881" s="52" t="s">
        <v>1738</v>
      </c>
    </row>
    <row r="5882" spans="54:78" x14ac:dyDescent="0.3">
      <c r="BB5882" s="105" t="e">
        <f>VLOOKUP(C5882,#REF!, 2,FALSE)</f>
        <v>#REF!</v>
      </c>
      <c r="BP5882" s="52" t="s">
        <v>1962</v>
      </c>
      <c r="BQ5882" s="52" t="s">
        <v>17035</v>
      </c>
      <c r="BR5882" s="52" t="s">
        <v>1451</v>
      </c>
      <c r="BX5882" s="52" t="s">
        <v>1962</v>
      </c>
      <c r="BY5882" s="52" t="s">
        <v>17035</v>
      </c>
      <c r="BZ5882" s="52" t="s">
        <v>1451</v>
      </c>
    </row>
    <row r="5883" spans="54:78" x14ac:dyDescent="0.3">
      <c r="BB5883" s="105" t="e">
        <f>VLOOKUP(C5883,#REF!, 2,FALSE)</f>
        <v>#REF!</v>
      </c>
      <c r="BP5883" s="52" t="s">
        <v>11095</v>
      </c>
      <c r="BQ5883" s="52" t="s">
        <v>17035</v>
      </c>
      <c r="BR5883" s="52" t="s">
        <v>1451</v>
      </c>
      <c r="BX5883" s="52" t="s">
        <v>11095</v>
      </c>
      <c r="BY5883" s="52" t="s">
        <v>17035</v>
      </c>
      <c r="BZ5883" s="52" t="s">
        <v>1451</v>
      </c>
    </row>
    <row r="5884" spans="54:78" x14ac:dyDescent="0.3">
      <c r="BB5884" s="105" t="e">
        <f>VLOOKUP(C5884,#REF!, 2,FALSE)</f>
        <v>#REF!</v>
      </c>
      <c r="BP5884" s="52" t="s">
        <v>11097</v>
      </c>
      <c r="BQ5884" s="52" t="s">
        <v>2993</v>
      </c>
      <c r="BR5884" s="52" t="s">
        <v>4486</v>
      </c>
      <c r="BX5884" s="52" t="s">
        <v>11097</v>
      </c>
      <c r="BY5884" s="52" t="s">
        <v>2993</v>
      </c>
      <c r="BZ5884" s="52" t="s">
        <v>4486</v>
      </c>
    </row>
    <row r="5885" spans="54:78" x14ac:dyDescent="0.3">
      <c r="BB5885" s="105" t="e">
        <f>VLOOKUP(C5885,#REF!, 2,FALSE)</f>
        <v>#REF!</v>
      </c>
      <c r="BP5885" s="52" t="s">
        <v>11098</v>
      </c>
      <c r="BQ5885" s="52" t="s">
        <v>1277</v>
      </c>
      <c r="BR5885" s="52" t="s">
        <v>3246</v>
      </c>
      <c r="BX5885" s="52" t="s">
        <v>11098</v>
      </c>
      <c r="BY5885" s="52" t="s">
        <v>1277</v>
      </c>
      <c r="BZ5885" s="52" t="s">
        <v>3246</v>
      </c>
    </row>
    <row r="5886" spans="54:78" x14ac:dyDescent="0.3">
      <c r="BB5886" s="105" t="e">
        <f>VLOOKUP(C5886,#REF!, 2,FALSE)</f>
        <v>#REF!</v>
      </c>
      <c r="BP5886" s="52" t="s">
        <v>1978</v>
      </c>
      <c r="BQ5886" s="52" t="s">
        <v>2993</v>
      </c>
      <c r="BR5886" s="52" t="s">
        <v>11099</v>
      </c>
      <c r="BX5886" s="52" t="s">
        <v>1978</v>
      </c>
      <c r="BY5886" s="52" t="s">
        <v>2993</v>
      </c>
      <c r="BZ5886" s="52" t="s">
        <v>11099</v>
      </c>
    </row>
    <row r="5887" spans="54:78" x14ac:dyDescent="0.3">
      <c r="BB5887" s="105" t="e">
        <f>VLOOKUP(C5887,#REF!, 2,FALSE)</f>
        <v>#REF!</v>
      </c>
      <c r="BP5887" s="52" t="s">
        <v>1979</v>
      </c>
      <c r="BQ5887" s="52" t="s">
        <v>2993</v>
      </c>
      <c r="BR5887" s="52" t="s">
        <v>1544</v>
      </c>
      <c r="BX5887" s="52" t="s">
        <v>1979</v>
      </c>
      <c r="BY5887" s="52" t="s">
        <v>2993</v>
      </c>
      <c r="BZ5887" s="52" t="s">
        <v>1544</v>
      </c>
    </row>
    <row r="5888" spans="54:78" x14ac:dyDescent="0.3">
      <c r="BB5888" s="105" t="e">
        <f>VLOOKUP(C5888,#REF!, 2,FALSE)</f>
        <v>#REF!</v>
      </c>
      <c r="BP5888" s="52" t="s">
        <v>11100</v>
      </c>
      <c r="BQ5888" s="52" t="s">
        <v>3059</v>
      </c>
      <c r="BR5888" s="52" t="s">
        <v>1410</v>
      </c>
      <c r="BX5888" s="52" t="s">
        <v>11100</v>
      </c>
      <c r="BY5888" s="52" t="s">
        <v>3059</v>
      </c>
      <c r="BZ5888" s="52" t="s">
        <v>1410</v>
      </c>
    </row>
    <row r="5889" spans="54:78" x14ac:dyDescent="0.3">
      <c r="BB5889" s="105" t="e">
        <f>VLOOKUP(C5889,#REF!, 2,FALSE)</f>
        <v>#REF!</v>
      </c>
      <c r="BP5889" s="52" t="s">
        <v>11101</v>
      </c>
      <c r="BQ5889" s="52" t="s">
        <v>2993</v>
      </c>
      <c r="BR5889" s="52" t="s">
        <v>1410</v>
      </c>
      <c r="BX5889" s="52" t="s">
        <v>11101</v>
      </c>
      <c r="BY5889" s="52" t="s">
        <v>2993</v>
      </c>
      <c r="BZ5889" s="52" t="s">
        <v>1410</v>
      </c>
    </row>
    <row r="5890" spans="54:78" x14ac:dyDescent="0.3">
      <c r="BB5890" s="105" t="e">
        <f>VLOOKUP(C5890,#REF!, 2,FALSE)</f>
        <v>#REF!</v>
      </c>
      <c r="BP5890" s="52" t="s">
        <v>11102</v>
      </c>
      <c r="BQ5890" s="52" t="s">
        <v>17035</v>
      </c>
      <c r="BR5890" s="52" t="s">
        <v>2604</v>
      </c>
      <c r="BX5890" s="52" t="s">
        <v>11102</v>
      </c>
      <c r="BY5890" s="52" t="s">
        <v>17035</v>
      </c>
      <c r="BZ5890" s="52" t="s">
        <v>2604</v>
      </c>
    </row>
    <row r="5891" spans="54:78" x14ac:dyDescent="0.3">
      <c r="BB5891" s="105" t="e">
        <f>VLOOKUP(C5891,#REF!, 2,FALSE)</f>
        <v>#REF!</v>
      </c>
      <c r="BP5891" s="52" t="s">
        <v>11103</v>
      </c>
      <c r="BQ5891" s="52" t="s">
        <v>17035</v>
      </c>
      <c r="BR5891" s="52" t="s">
        <v>11104</v>
      </c>
      <c r="BX5891" s="52" t="s">
        <v>11103</v>
      </c>
      <c r="BY5891" s="52" t="s">
        <v>17035</v>
      </c>
      <c r="BZ5891" s="52" t="s">
        <v>11104</v>
      </c>
    </row>
    <row r="5892" spans="54:78" x14ac:dyDescent="0.3">
      <c r="BB5892" s="105" t="e">
        <f>VLOOKUP(C5892,#REF!, 2,FALSE)</f>
        <v>#REF!</v>
      </c>
      <c r="BP5892" s="52" t="s">
        <v>11105</v>
      </c>
      <c r="BQ5892" s="52" t="s">
        <v>17035</v>
      </c>
      <c r="BR5892" s="52" t="s">
        <v>3393</v>
      </c>
      <c r="BX5892" s="52" t="s">
        <v>11105</v>
      </c>
      <c r="BY5892" s="52" t="s">
        <v>17035</v>
      </c>
      <c r="BZ5892" s="52" t="s">
        <v>3393</v>
      </c>
    </row>
    <row r="5893" spans="54:78" x14ac:dyDescent="0.3">
      <c r="BB5893" s="105" t="e">
        <f>VLOOKUP(C5893,#REF!, 2,FALSE)</f>
        <v>#REF!</v>
      </c>
      <c r="BP5893" s="52" t="s">
        <v>11106</v>
      </c>
      <c r="BQ5893" s="52" t="s">
        <v>17035</v>
      </c>
      <c r="BR5893" s="52" t="s">
        <v>8296</v>
      </c>
      <c r="BX5893" s="52" t="s">
        <v>11106</v>
      </c>
      <c r="BY5893" s="52" t="s">
        <v>17035</v>
      </c>
      <c r="BZ5893" s="52" t="s">
        <v>8296</v>
      </c>
    </row>
    <row r="5894" spans="54:78" x14ac:dyDescent="0.3">
      <c r="BB5894" s="105" t="e">
        <f>VLOOKUP(C5894,#REF!, 2,FALSE)</f>
        <v>#REF!</v>
      </c>
      <c r="BP5894" s="52" t="s">
        <v>1980</v>
      </c>
      <c r="BQ5894" s="52" t="s">
        <v>2993</v>
      </c>
      <c r="BR5894" s="52" t="s">
        <v>2993</v>
      </c>
      <c r="BX5894" s="52" t="s">
        <v>1980</v>
      </c>
      <c r="BY5894" s="52" t="s">
        <v>2993</v>
      </c>
      <c r="BZ5894" s="52" t="s">
        <v>2993</v>
      </c>
    </row>
    <row r="5895" spans="54:78" x14ac:dyDescent="0.3">
      <c r="BB5895" s="105" t="e">
        <f>VLOOKUP(C5895,#REF!, 2,FALSE)</f>
        <v>#REF!</v>
      </c>
      <c r="BP5895" s="52" t="s">
        <v>11108</v>
      </c>
      <c r="BQ5895" s="52" t="s">
        <v>2993</v>
      </c>
      <c r="BR5895" s="52" t="s">
        <v>2993</v>
      </c>
      <c r="BX5895" s="52" t="s">
        <v>11108</v>
      </c>
      <c r="BY5895" s="52" t="s">
        <v>2993</v>
      </c>
      <c r="BZ5895" s="52" t="s">
        <v>2993</v>
      </c>
    </row>
    <row r="5896" spans="54:78" x14ac:dyDescent="0.3">
      <c r="BB5896" s="105" t="e">
        <f>VLOOKUP(C5896,#REF!, 2,FALSE)</f>
        <v>#REF!</v>
      </c>
      <c r="BP5896" s="52" t="s">
        <v>11109</v>
      </c>
      <c r="BQ5896" s="52" t="s">
        <v>2993</v>
      </c>
      <c r="BR5896" s="52" t="s">
        <v>2993</v>
      </c>
      <c r="BX5896" s="52" t="s">
        <v>11109</v>
      </c>
      <c r="BY5896" s="52" t="s">
        <v>2993</v>
      </c>
      <c r="BZ5896" s="52" t="s">
        <v>2993</v>
      </c>
    </row>
    <row r="5897" spans="54:78" x14ac:dyDescent="0.3">
      <c r="BB5897" s="105" t="e">
        <f>VLOOKUP(C5897,#REF!, 2,FALSE)</f>
        <v>#REF!</v>
      </c>
      <c r="BP5897" s="52" t="s">
        <v>11110</v>
      </c>
      <c r="BQ5897" s="52" t="s">
        <v>2993</v>
      </c>
      <c r="BR5897" s="52" t="s">
        <v>2993</v>
      </c>
      <c r="BX5897" s="52" t="s">
        <v>11110</v>
      </c>
      <c r="BY5897" s="52" t="s">
        <v>2993</v>
      </c>
      <c r="BZ5897" s="52" t="s">
        <v>2993</v>
      </c>
    </row>
    <row r="5898" spans="54:78" x14ac:dyDescent="0.3">
      <c r="BB5898" s="105" t="e">
        <f>VLOOKUP(C5898,#REF!, 2,FALSE)</f>
        <v>#REF!</v>
      </c>
      <c r="BP5898" s="52" t="s">
        <v>1981</v>
      </c>
      <c r="BQ5898" s="52" t="s">
        <v>2993</v>
      </c>
      <c r="BR5898" s="52" t="s">
        <v>2993</v>
      </c>
      <c r="BX5898" s="52" t="s">
        <v>1981</v>
      </c>
      <c r="BY5898" s="52" t="s">
        <v>2993</v>
      </c>
      <c r="BZ5898" s="52" t="s">
        <v>2993</v>
      </c>
    </row>
    <row r="5899" spans="54:78" x14ac:dyDescent="0.3">
      <c r="BB5899" s="105" t="e">
        <f>VLOOKUP(C5899,#REF!, 2,FALSE)</f>
        <v>#REF!</v>
      </c>
      <c r="BP5899" s="52" t="s">
        <v>11111</v>
      </c>
      <c r="BQ5899" s="52" t="s">
        <v>2993</v>
      </c>
      <c r="BR5899" s="52" t="s">
        <v>2993</v>
      </c>
      <c r="BX5899" s="52" t="s">
        <v>11111</v>
      </c>
      <c r="BY5899" s="52" t="s">
        <v>2993</v>
      </c>
      <c r="BZ5899" s="52" t="s">
        <v>2993</v>
      </c>
    </row>
    <row r="5900" spans="54:78" x14ac:dyDescent="0.3">
      <c r="BB5900" s="105" t="e">
        <f>VLOOKUP(C5900,#REF!, 2,FALSE)</f>
        <v>#REF!</v>
      </c>
      <c r="BP5900" s="52" t="s">
        <v>2972</v>
      </c>
      <c r="BQ5900" s="52" t="s">
        <v>2993</v>
      </c>
      <c r="BR5900" s="52" t="s">
        <v>2993</v>
      </c>
      <c r="BX5900" s="52" t="s">
        <v>2972</v>
      </c>
      <c r="BY5900" s="52" t="s">
        <v>2993</v>
      </c>
      <c r="BZ5900" s="52" t="s">
        <v>2993</v>
      </c>
    </row>
    <row r="5901" spans="54:78" x14ac:dyDescent="0.3">
      <c r="BB5901" s="105" t="e">
        <f>VLOOKUP(C5901,#REF!, 2,FALSE)</f>
        <v>#REF!</v>
      </c>
      <c r="BP5901" s="52" t="s">
        <v>11112</v>
      </c>
      <c r="BQ5901" s="52" t="s">
        <v>2993</v>
      </c>
      <c r="BR5901" s="52" t="s">
        <v>2993</v>
      </c>
      <c r="BX5901" s="52" t="s">
        <v>11112</v>
      </c>
      <c r="BY5901" s="52" t="s">
        <v>2993</v>
      </c>
      <c r="BZ5901" s="52" t="s">
        <v>2993</v>
      </c>
    </row>
    <row r="5902" spans="54:78" x14ac:dyDescent="0.3">
      <c r="BB5902" s="105" t="e">
        <f>VLOOKUP(C5902,#REF!, 2,FALSE)</f>
        <v>#REF!</v>
      </c>
      <c r="BP5902" s="52" t="s">
        <v>1983</v>
      </c>
      <c r="BQ5902" s="52" t="s">
        <v>17035</v>
      </c>
      <c r="BR5902" s="52" t="s">
        <v>2305</v>
      </c>
      <c r="BX5902" s="52" t="s">
        <v>1983</v>
      </c>
      <c r="BY5902" s="52" t="s">
        <v>17035</v>
      </c>
      <c r="BZ5902" s="52" t="s">
        <v>2305</v>
      </c>
    </row>
    <row r="5903" spans="54:78" x14ac:dyDescent="0.3">
      <c r="BB5903" s="105" t="e">
        <f>VLOOKUP(C5903,#REF!, 2,FALSE)</f>
        <v>#REF!</v>
      </c>
      <c r="BP5903" s="52" t="s">
        <v>11113</v>
      </c>
      <c r="BQ5903" s="52" t="s">
        <v>2988</v>
      </c>
      <c r="BR5903" s="52" t="s">
        <v>11114</v>
      </c>
      <c r="BX5903" s="52" t="s">
        <v>11113</v>
      </c>
      <c r="BY5903" s="52" t="s">
        <v>2988</v>
      </c>
      <c r="BZ5903" s="52" t="s">
        <v>11114</v>
      </c>
    </row>
    <row r="5904" spans="54:78" x14ac:dyDescent="0.3">
      <c r="BB5904" s="105" t="e">
        <f>VLOOKUP(C5904,#REF!, 2,FALSE)</f>
        <v>#REF!</v>
      </c>
      <c r="BP5904" s="52" t="s">
        <v>11115</v>
      </c>
      <c r="BQ5904" s="52" t="s">
        <v>1275</v>
      </c>
      <c r="BR5904" s="52" t="s">
        <v>2653</v>
      </c>
      <c r="BX5904" s="52" t="s">
        <v>11115</v>
      </c>
      <c r="BY5904" s="52" t="s">
        <v>1275</v>
      </c>
      <c r="BZ5904" s="52" t="s">
        <v>2653</v>
      </c>
    </row>
    <row r="5905" spans="54:78" x14ac:dyDescent="0.3">
      <c r="BB5905" s="105" t="e">
        <f>VLOOKUP(C5905,#REF!, 2,FALSE)</f>
        <v>#REF!</v>
      </c>
      <c r="BP5905" s="52" t="s">
        <v>11116</v>
      </c>
      <c r="BQ5905" s="52" t="s">
        <v>2988</v>
      </c>
      <c r="BR5905" s="52" t="s">
        <v>11117</v>
      </c>
      <c r="BX5905" s="52" t="s">
        <v>11116</v>
      </c>
      <c r="BY5905" s="52" t="s">
        <v>2988</v>
      </c>
      <c r="BZ5905" s="52" t="s">
        <v>11117</v>
      </c>
    </row>
    <row r="5906" spans="54:78" x14ac:dyDescent="0.3">
      <c r="BB5906" s="105" t="e">
        <f>VLOOKUP(C5906,#REF!, 2,FALSE)</f>
        <v>#REF!</v>
      </c>
      <c r="BP5906" s="52" t="s">
        <v>11118</v>
      </c>
      <c r="BQ5906" s="52" t="s">
        <v>931</v>
      </c>
      <c r="BR5906" s="52" t="s">
        <v>2653</v>
      </c>
      <c r="BX5906" s="52" t="s">
        <v>11118</v>
      </c>
      <c r="BY5906" s="52" t="s">
        <v>931</v>
      </c>
      <c r="BZ5906" s="52" t="s">
        <v>2653</v>
      </c>
    </row>
    <row r="5907" spans="54:78" x14ac:dyDescent="0.3">
      <c r="BB5907" s="105" t="e">
        <f>VLOOKUP(C5907,#REF!, 2,FALSE)</f>
        <v>#REF!</v>
      </c>
      <c r="BP5907" s="52" t="s">
        <v>11119</v>
      </c>
      <c r="BQ5907" s="52" t="s">
        <v>3276</v>
      </c>
      <c r="BR5907" s="52" t="s">
        <v>4111</v>
      </c>
      <c r="BX5907" s="52" t="s">
        <v>11119</v>
      </c>
      <c r="BY5907" s="52" t="s">
        <v>3276</v>
      </c>
      <c r="BZ5907" s="52" t="s">
        <v>4111</v>
      </c>
    </row>
    <row r="5908" spans="54:78" x14ac:dyDescent="0.3">
      <c r="BB5908" s="105" t="e">
        <f>VLOOKUP(C5908,#REF!, 2,FALSE)</f>
        <v>#REF!</v>
      </c>
      <c r="BP5908" s="52" t="s">
        <v>2973</v>
      </c>
      <c r="BQ5908" s="52" t="s">
        <v>948</v>
      </c>
      <c r="BR5908" s="52" t="s">
        <v>4111</v>
      </c>
      <c r="BX5908" s="52" t="s">
        <v>2973</v>
      </c>
      <c r="BY5908" s="52" t="s">
        <v>948</v>
      </c>
      <c r="BZ5908" s="52" t="s">
        <v>4111</v>
      </c>
    </row>
    <row r="5909" spans="54:78" x14ac:dyDescent="0.3">
      <c r="BB5909" s="105" t="e">
        <f>VLOOKUP(C5909,#REF!, 2,FALSE)</f>
        <v>#REF!</v>
      </c>
      <c r="BP5909" s="52" t="s">
        <v>11120</v>
      </c>
      <c r="BQ5909" s="52" t="s">
        <v>948</v>
      </c>
      <c r="BR5909" s="52" t="s">
        <v>4111</v>
      </c>
      <c r="BX5909" s="52" t="s">
        <v>11120</v>
      </c>
      <c r="BY5909" s="52" t="s">
        <v>948</v>
      </c>
      <c r="BZ5909" s="52" t="s">
        <v>4111</v>
      </c>
    </row>
    <row r="5910" spans="54:78" x14ac:dyDescent="0.3">
      <c r="BB5910" s="105" t="e">
        <f>VLOOKUP(C5910,#REF!, 2,FALSE)</f>
        <v>#REF!</v>
      </c>
      <c r="BP5910" s="52" t="s">
        <v>2954</v>
      </c>
      <c r="BQ5910" s="52" t="s">
        <v>2993</v>
      </c>
      <c r="BR5910" s="52" t="s">
        <v>2993</v>
      </c>
      <c r="BX5910" s="52" t="s">
        <v>2954</v>
      </c>
      <c r="BY5910" s="52" t="s">
        <v>2993</v>
      </c>
      <c r="BZ5910" s="52" t="s">
        <v>2993</v>
      </c>
    </row>
    <row r="5911" spans="54:78" x14ac:dyDescent="0.3">
      <c r="BB5911" s="105" t="e">
        <f>VLOOKUP(C5911,#REF!, 2,FALSE)</f>
        <v>#REF!</v>
      </c>
      <c r="BP5911" s="52" t="s">
        <v>2962</v>
      </c>
      <c r="BQ5911" s="52" t="s">
        <v>2993</v>
      </c>
      <c r="BR5911" s="52" t="s">
        <v>2993</v>
      </c>
      <c r="BX5911" s="52" t="s">
        <v>2962</v>
      </c>
      <c r="BY5911" s="52" t="s">
        <v>2993</v>
      </c>
      <c r="BZ5911" s="52" t="s">
        <v>2993</v>
      </c>
    </row>
    <row r="5912" spans="54:78" x14ac:dyDescent="0.3">
      <c r="BB5912" s="105" t="e">
        <f>VLOOKUP(C5912,#REF!, 2,FALSE)</f>
        <v>#REF!</v>
      </c>
      <c r="BP5912" s="52" t="s">
        <v>11121</v>
      </c>
      <c r="BQ5912" s="52" t="s">
        <v>2993</v>
      </c>
      <c r="BR5912" s="52" t="s">
        <v>2993</v>
      </c>
      <c r="BX5912" s="52" t="s">
        <v>11121</v>
      </c>
      <c r="BY5912" s="52" t="s">
        <v>2993</v>
      </c>
      <c r="BZ5912" s="52" t="s">
        <v>2993</v>
      </c>
    </row>
    <row r="5913" spans="54:78" x14ac:dyDescent="0.3">
      <c r="BB5913" s="105" t="e">
        <f>VLOOKUP(C5913,#REF!, 2,FALSE)</f>
        <v>#REF!</v>
      </c>
      <c r="BP5913" s="52" t="s">
        <v>1984</v>
      </c>
      <c r="BQ5913" s="52" t="s">
        <v>2993</v>
      </c>
      <c r="BR5913" s="52" t="s">
        <v>2993</v>
      </c>
      <c r="BX5913" s="52" t="s">
        <v>1984</v>
      </c>
      <c r="BY5913" s="52" t="s">
        <v>2993</v>
      </c>
      <c r="BZ5913" s="52" t="s">
        <v>2993</v>
      </c>
    </row>
    <row r="5914" spans="54:78" x14ac:dyDescent="0.3">
      <c r="BB5914" s="105" t="e">
        <f>VLOOKUP(C5914,#REF!, 2,FALSE)</f>
        <v>#REF!</v>
      </c>
      <c r="BP5914" s="52" t="s">
        <v>11122</v>
      </c>
      <c r="BQ5914" s="52" t="s">
        <v>2993</v>
      </c>
      <c r="BR5914" s="52" t="s">
        <v>2939</v>
      </c>
      <c r="BX5914" s="52" t="s">
        <v>11122</v>
      </c>
      <c r="BY5914" s="52" t="s">
        <v>2993</v>
      </c>
      <c r="BZ5914" s="52" t="s">
        <v>2939</v>
      </c>
    </row>
    <row r="5915" spans="54:78" x14ac:dyDescent="0.3">
      <c r="BB5915" s="105" t="e">
        <f>VLOOKUP(C5915,#REF!, 2,FALSE)</f>
        <v>#REF!</v>
      </c>
      <c r="BP5915" s="52" t="s">
        <v>11123</v>
      </c>
      <c r="BQ5915" s="52" t="s">
        <v>2993</v>
      </c>
      <c r="BR5915" s="52" t="s">
        <v>2836</v>
      </c>
      <c r="BX5915" s="52" t="s">
        <v>11123</v>
      </c>
      <c r="BY5915" s="52" t="s">
        <v>2993</v>
      </c>
      <c r="BZ5915" s="52" t="s">
        <v>2836</v>
      </c>
    </row>
    <row r="5916" spans="54:78" x14ac:dyDescent="0.3">
      <c r="BB5916" s="105" t="e">
        <f>VLOOKUP(C5916,#REF!, 2,FALSE)</f>
        <v>#REF!</v>
      </c>
      <c r="BP5916" s="52" t="s">
        <v>11124</v>
      </c>
      <c r="BQ5916" s="52" t="s">
        <v>936</v>
      </c>
      <c r="BR5916" s="52" t="s">
        <v>2993</v>
      </c>
      <c r="BX5916" s="52" t="s">
        <v>11124</v>
      </c>
      <c r="BY5916" s="52" t="s">
        <v>936</v>
      </c>
      <c r="BZ5916" s="52" t="s">
        <v>2993</v>
      </c>
    </row>
    <row r="5917" spans="54:78" x14ac:dyDescent="0.3">
      <c r="BB5917" s="105" t="e">
        <f>VLOOKUP(C5917,#REF!, 2,FALSE)</f>
        <v>#REF!</v>
      </c>
      <c r="BP5917" s="52" t="s">
        <v>11125</v>
      </c>
      <c r="BQ5917" s="52" t="s">
        <v>2993</v>
      </c>
      <c r="BR5917" s="52" t="s">
        <v>11126</v>
      </c>
      <c r="BX5917" s="52" t="s">
        <v>11125</v>
      </c>
      <c r="BY5917" s="52" t="s">
        <v>2993</v>
      </c>
      <c r="BZ5917" s="52" t="s">
        <v>11126</v>
      </c>
    </row>
    <row r="5918" spans="54:78" x14ac:dyDescent="0.3">
      <c r="BB5918" s="105" t="e">
        <f>VLOOKUP(C5918,#REF!, 2,FALSE)</f>
        <v>#REF!</v>
      </c>
      <c r="BP5918" s="52" t="s">
        <v>11128</v>
      </c>
      <c r="BQ5918" s="52" t="s">
        <v>2993</v>
      </c>
      <c r="BR5918" s="52" t="s">
        <v>2993</v>
      </c>
      <c r="BX5918" s="52" t="s">
        <v>11128</v>
      </c>
      <c r="BY5918" s="52" t="s">
        <v>2993</v>
      </c>
      <c r="BZ5918" s="52" t="s">
        <v>2993</v>
      </c>
    </row>
    <row r="5919" spans="54:78" x14ac:dyDescent="0.3">
      <c r="BB5919" s="105" t="e">
        <f>VLOOKUP(C5919,#REF!, 2,FALSE)</f>
        <v>#REF!</v>
      </c>
      <c r="BP5919" s="52" t="s">
        <v>11129</v>
      </c>
      <c r="BQ5919" s="52" t="s">
        <v>791</v>
      </c>
      <c r="BR5919" s="52" t="s">
        <v>2993</v>
      </c>
      <c r="BX5919" s="52" t="s">
        <v>11129</v>
      </c>
      <c r="BY5919" s="52" t="s">
        <v>791</v>
      </c>
      <c r="BZ5919" s="52" t="s">
        <v>2993</v>
      </c>
    </row>
    <row r="5920" spans="54:78" x14ac:dyDescent="0.3">
      <c r="BB5920" s="105" t="e">
        <f>VLOOKUP(C5920,#REF!, 2,FALSE)</f>
        <v>#REF!</v>
      </c>
      <c r="BP5920" s="52" t="s">
        <v>11130</v>
      </c>
      <c r="BQ5920" s="52" t="s">
        <v>2993</v>
      </c>
      <c r="BR5920" s="52" t="s">
        <v>1866</v>
      </c>
      <c r="BX5920" s="52" t="s">
        <v>11130</v>
      </c>
      <c r="BY5920" s="52" t="s">
        <v>2993</v>
      </c>
      <c r="BZ5920" s="52" t="s">
        <v>1866</v>
      </c>
    </row>
    <row r="5921" spans="54:78" x14ac:dyDescent="0.3">
      <c r="BB5921" s="105" t="e">
        <f>VLOOKUP(C5921,#REF!, 2,FALSE)</f>
        <v>#REF!</v>
      </c>
      <c r="BP5921" s="52" t="s">
        <v>11131</v>
      </c>
      <c r="BQ5921" s="52" t="s">
        <v>2993</v>
      </c>
      <c r="BR5921" s="52" t="s">
        <v>1866</v>
      </c>
      <c r="BX5921" s="52" t="s">
        <v>11131</v>
      </c>
      <c r="BY5921" s="52" t="s">
        <v>2993</v>
      </c>
      <c r="BZ5921" s="52" t="s">
        <v>1866</v>
      </c>
    </row>
    <row r="5922" spans="54:78" x14ac:dyDescent="0.3">
      <c r="BB5922" s="105" t="e">
        <f>VLOOKUP(C5922,#REF!, 2,FALSE)</f>
        <v>#REF!</v>
      </c>
      <c r="BP5922" s="52" t="s">
        <v>11132</v>
      </c>
      <c r="BQ5922" s="52" t="s">
        <v>2993</v>
      </c>
      <c r="BR5922" s="52" t="s">
        <v>11133</v>
      </c>
      <c r="BX5922" s="52" t="s">
        <v>11132</v>
      </c>
      <c r="BY5922" s="52" t="s">
        <v>2993</v>
      </c>
      <c r="BZ5922" s="52" t="s">
        <v>11133</v>
      </c>
    </row>
    <row r="5923" spans="54:78" x14ac:dyDescent="0.3">
      <c r="BB5923" s="105" t="e">
        <f>VLOOKUP(C5923,#REF!, 2,FALSE)</f>
        <v>#REF!</v>
      </c>
      <c r="BP5923" s="52" t="s">
        <v>11134</v>
      </c>
      <c r="BQ5923" s="52" t="s">
        <v>2988</v>
      </c>
      <c r="BR5923" s="52" t="s">
        <v>4523</v>
      </c>
      <c r="BX5923" s="52" t="s">
        <v>11134</v>
      </c>
      <c r="BY5923" s="52" t="s">
        <v>2988</v>
      </c>
      <c r="BZ5923" s="52" t="s">
        <v>4523</v>
      </c>
    </row>
    <row r="5924" spans="54:78" x14ac:dyDescent="0.3">
      <c r="BB5924" s="105" t="e">
        <f>VLOOKUP(C5924,#REF!, 2,FALSE)</f>
        <v>#REF!</v>
      </c>
      <c r="BP5924" s="52" t="s">
        <v>11135</v>
      </c>
      <c r="BQ5924" s="52" t="s">
        <v>1350</v>
      </c>
      <c r="BR5924" s="52" t="s">
        <v>11136</v>
      </c>
      <c r="BX5924" s="52" t="s">
        <v>11135</v>
      </c>
      <c r="BY5924" s="52" t="s">
        <v>1350</v>
      </c>
      <c r="BZ5924" s="52" t="s">
        <v>11136</v>
      </c>
    </row>
    <row r="5925" spans="54:78" x14ac:dyDescent="0.3">
      <c r="BB5925" s="105" t="e">
        <f>VLOOKUP(C5925,#REF!, 2,FALSE)</f>
        <v>#REF!</v>
      </c>
      <c r="BP5925" s="52" t="s">
        <v>11137</v>
      </c>
      <c r="BQ5925" s="52" t="s">
        <v>2988</v>
      </c>
      <c r="BR5925" s="52" t="s">
        <v>1212</v>
      </c>
      <c r="BX5925" s="52" t="s">
        <v>11137</v>
      </c>
      <c r="BY5925" s="52" t="s">
        <v>2988</v>
      </c>
      <c r="BZ5925" s="52" t="s">
        <v>1212</v>
      </c>
    </row>
    <row r="5926" spans="54:78" x14ac:dyDescent="0.3">
      <c r="BB5926" s="105" t="e">
        <f>VLOOKUP(C5926,#REF!, 2,FALSE)</f>
        <v>#REF!</v>
      </c>
      <c r="BP5926" s="52" t="s">
        <v>11138</v>
      </c>
      <c r="BQ5926" s="52" t="s">
        <v>2993</v>
      </c>
      <c r="BR5926" s="52" t="s">
        <v>8462</v>
      </c>
      <c r="BX5926" s="52" t="s">
        <v>11138</v>
      </c>
      <c r="BY5926" s="52" t="s">
        <v>2993</v>
      </c>
      <c r="BZ5926" s="52" t="s">
        <v>8462</v>
      </c>
    </row>
    <row r="5927" spans="54:78" x14ac:dyDescent="0.3">
      <c r="BB5927" s="105" t="e">
        <f>VLOOKUP(C5927,#REF!, 2,FALSE)</f>
        <v>#REF!</v>
      </c>
      <c r="BP5927" s="52" t="s">
        <v>1986</v>
      </c>
      <c r="BQ5927" s="52" t="s">
        <v>631</v>
      </c>
      <c r="BR5927" s="52" t="s">
        <v>7990</v>
      </c>
      <c r="BX5927" s="52" t="s">
        <v>1986</v>
      </c>
      <c r="BY5927" s="52" t="s">
        <v>631</v>
      </c>
      <c r="BZ5927" s="52" t="s">
        <v>7990</v>
      </c>
    </row>
    <row r="5928" spans="54:78" x14ac:dyDescent="0.3">
      <c r="BB5928" s="105" t="e">
        <f>VLOOKUP(C5928,#REF!, 2,FALSE)</f>
        <v>#REF!</v>
      </c>
      <c r="BP5928" s="52" t="s">
        <v>11139</v>
      </c>
      <c r="BQ5928" s="52" t="s">
        <v>3019</v>
      </c>
      <c r="BR5928" s="52" t="s">
        <v>5416</v>
      </c>
      <c r="BX5928" s="52" t="s">
        <v>11139</v>
      </c>
      <c r="BY5928" s="52" t="s">
        <v>3019</v>
      </c>
      <c r="BZ5928" s="52" t="s">
        <v>5416</v>
      </c>
    </row>
    <row r="5929" spans="54:78" x14ac:dyDescent="0.3">
      <c r="BB5929" s="105" t="e">
        <f>VLOOKUP(C5929,#REF!, 2,FALSE)</f>
        <v>#REF!</v>
      </c>
      <c r="BP5929" s="52" t="s">
        <v>1987</v>
      </c>
      <c r="BQ5929" s="52" t="s">
        <v>631</v>
      </c>
      <c r="BR5929" s="52" t="s">
        <v>7990</v>
      </c>
      <c r="BX5929" s="52" t="s">
        <v>1987</v>
      </c>
      <c r="BY5929" s="52" t="s">
        <v>631</v>
      </c>
      <c r="BZ5929" s="52" t="s">
        <v>7990</v>
      </c>
    </row>
    <row r="5930" spans="54:78" x14ac:dyDescent="0.3">
      <c r="BB5930" s="105" t="e">
        <f>VLOOKUP(C5930,#REF!, 2,FALSE)</f>
        <v>#REF!</v>
      </c>
      <c r="BP5930" s="52" t="s">
        <v>11140</v>
      </c>
      <c r="BQ5930" s="52" t="s">
        <v>628</v>
      </c>
      <c r="BR5930" s="52" t="s">
        <v>11141</v>
      </c>
      <c r="BX5930" s="52" t="s">
        <v>11140</v>
      </c>
      <c r="BY5930" s="52" t="s">
        <v>628</v>
      </c>
      <c r="BZ5930" s="52" t="s">
        <v>11141</v>
      </c>
    </row>
    <row r="5931" spans="54:78" x14ac:dyDescent="0.3">
      <c r="BB5931" s="105" t="e">
        <f>VLOOKUP(C5931,#REF!, 2,FALSE)</f>
        <v>#REF!</v>
      </c>
      <c r="BP5931" s="52" t="s">
        <v>1988</v>
      </c>
      <c r="BQ5931" s="52" t="s">
        <v>857</v>
      </c>
      <c r="BR5931" s="52" t="s">
        <v>5666</v>
      </c>
      <c r="BX5931" s="52" t="s">
        <v>1988</v>
      </c>
      <c r="BY5931" s="52" t="s">
        <v>857</v>
      </c>
      <c r="BZ5931" s="52" t="s">
        <v>5666</v>
      </c>
    </row>
    <row r="5932" spans="54:78" x14ac:dyDescent="0.3">
      <c r="BB5932" s="105" t="e">
        <f>VLOOKUP(C5932,#REF!, 2,FALSE)</f>
        <v>#REF!</v>
      </c>
      <c r="BP5932" s="52" t="s">
        <v>11142</v>
      </c>
      <c r="BQ5932" s="52" t="s">
        <v>3276</v>
      </c>
      <c r="BR5932" s="52" t="s">
        <v>11143</v>
      </c>
      <c r="BX5932" s="52" t="s">
        <v>11142</v>
      </c>
      <c r="BY5932" s="52" t="s">
        <v>3276</v>
      </c>
      <c r="BZ5932" s="52" t="s">
        <v>11143</v>
      </c>
    </row>
    <row r="5933" spans="54:78" x14ac:dyDescent="0.3">
      <c r="BB5933" s="105" t="e">
        <f>VLOOKUP(C5933,#REF!, 2,FALSE)</f>
        <v>#REF!</v>
      </c>
      <c r="BP5933" s="52" t="s">
        <v>11144</v>
      </c>
      <c r="BQ5933" s="52" t="s">
        <v>1277</v>
      </c>
      <c r="BR5933" s="52" t="s">
        <v>11145</v>
      </c>
      <c r="BX5933" s="52" t="s">
        <v>11144</v>
      </c>
      <c r="BY5933" s="52" t="s">
        <v>1277</v>
      </c>
      <c r="BZ5933" s="52" t="s">
        <v>11145</v>
      </c>
    </row>
    <row r="5934" spans="54:78" x14ac:dyDescent="0.3">
      <c r="BB5934" s="105" t="e">
        <f>VLOOKUP(C5934,#REF!, 2,FALSE)</f>
        <v>#REF!</v>
      </c>
      <c r="BP5934" s="52" t="s">
        <v>11146</v>
      </c>
      <c r="BQ5934" s="52" t="s">
        <v>2993</v>
      </c>
      <c r="BR5934" s="52" t="s">
        <v>11147</v>
      </c>
      <c r="BX5934" s="52" t="s">
        <v>11146</v>
      </c>
      <c r="BY5934" s="52" t="s">
        <v>2993</v>
      </c>
      <c r="BZ5934" s="52" t="s">
        <v>11147</v>
      </c>
    </row>
    <row r="5935" spans="54:78" x14ac:dyDescent="0.3">
      <c r="BB5935" s="105" t="e">
        <f>VLOOKUP(C5935,#REF!, 2,FALSE)</f>
        <v>#REF!</v>
      </c>
      <c r="BP5935" s="52" t="s">
        <v>11148</v>
      </c>
      <c r="BQ5935" s="52" t="s">
        <v>1277</v>
      </c>
      <c r="BR5935" s="52" t="s">
        <v>5086</v>
      </c>
      <c r="BX5935" s="52" t="s">
        <v>11148</v>
      </c>
      <c r="BY5935" s="52" t="s">
        <v>1277</v>
      </c>
      <c r="BZ5935" s="52" t="s">
        <v>5086</v>
      </c>
    </row>
    <row r="5936" spans="54:78" x14ac:dyDescent="0.3">
      <c r="BB5936" s="105" t="e">
        <f>VLOOKUP(C5936,#REF!, 2,FALSE)</f>
        <v>#REF!</v>
      </c>
      <c r="BP5936" s="52" t="s">
        <v>11149</v>
      </c>
      <c r="BQ5936" s="52" t="s">
        <v>3223</v>
      </c>
      <c r="BR5936" s="52" t="s">
        <v>7185</v>
      </c>
      <c r="BX5936" s="52" t="s">
        <v>11149</v>
      </c>
      <c r="BY5936" s="52" t="s">
        <v>3223</v>
      </c>
      <c r="BZ5936" s="52" t="s">
        <v>7185</v>
      </c>
    </row>
    <row r="5937" spans="54:78" x14ac:dyDescent="0.3">
      <c r="BB5937" s="105" t="e">
        <f>VLOOKUP(C5937,#REF!, 2,FALSE)</f>
        <v>#REF!</v>
      </c>
      <c r="BP5937" s="52" t="s">
        <v>11150</v>
      </c>
      <c r="BQ5937" s="52" t="s">
        <v>3223</v>
      </c>
      <c r="BR5937" s="52" t="s">
        <v>5086</v>
      </c>
      <c r="BX5937" s="52" t="s">
        <v>11150</v>
      </c>
      <c r="BY5937" s="52" t="s">
        <v>3223</v>
      </c>
      <c r="BZ5937" s="52" t="s">
        <v>5086</v>
      </c>
    </row>
    <row r="5938" spans="54:78" x14ac:dyDescent="0.3">
      <c r="BB5938" s="105" t="e">
        <f>VLOOKUP(C5938,#REF!, 2,FALSE)</f>
        <v>#REF!</v>
      </c>
      <c r="BP5938" s="52" t="s">
        <v>11151</v>
      </c>
      <c r="BQ5938" s="52" t="s">
        <v>3276</v>
      </c>
      <c r="BR5938" s="52" t="s">
        <v>709</v>
      </c>
      <c r="BX5938" s="52" t="s">
        <v>11151</v>
      </c>
      <c r="BY5938" s="52" t="s">
        <v>3276</v>
      </c>
      <c r="BZ5938" s="52" t="s">
        <v>709</v>
      </c>
    </row>
    <row r="5939" spans="54:78" x14ac:dyDescent="0.3">
      <c r="BB5939" s="105" t="e">
        <f>VLOOKUP(C5939,#REF!, 2,FALSE)</f>
        <v>#REF!</v>
      </c>
      <c r="BP5939" s="52" t="s">
        <v>11152</v>
      </c>
      <c r="BQ5939" s="52" t="s">
        <v>3276</v>
      </c>
      <c r="BR5939" s="52" t="s">
        <v>11153</v>
      </c>
      <c r="BX5939" s="52" t="s">
        <v>11152</v>
      </c>
      <c r="BY5939" s="52" t="s">
        <v>3276</v>
      </c>
      <c r="BZ5939" s="52" t="s">
        <v>11153</v>
      </c>
    </row>
    <row r="5940" spans="54:78" x14ac:dyDescent="0.3">
      <c r="BB5940" s="105" t="e">
        <f>VLOOKUP(C5940,#REF!, 2,FALSE)</f>
        <v>#REF!</v>
      </c>
      <c r="BP5940" s="52" t="s">
        <v>11154</v>
      </c>
      <c r="BQ5940" s="52" t="s">
        <v>2993</v>
      </c>
      <c r="BR5940" s="52" t="s">
        <v>2306</v>
      </c>
      <c r="BX5940" s="52" t="s">
        <v>11154</v>
      </c>
      <c r="BY5940" s="52" t="s">
        <v>2993</v>
      </c>
      <c r="BZ5940" s="52" t="s">
        <v>2306</v>
      </c>
    </row>
    <row r="5941" spans="54:78" x14ac:dyDescent="0.3">
      <c r="BB5941" s="105" t="e">
        <f>VLOOKUP(C5941,#REF!, 2,FALSE)</f>
        <v>#REF!</v>
      </c>
      <c r="BP5941" s="52" t="s">
        <v>11155</v>
      </c>
      <c r="BQ5941" s="52" t="s">
        <v>2993</v>
      </c>
      <c r="BR5941" s="52" t="s">
        <v>2993</v>
      </c>
      <c r="BX5941" s="52" t="s">
        <v>11155</v>
      </c>
      <c r="BY5941" s="52" t="s">
        <v>2993</v>
      </c>
      <c r="BZ5941" s="52" t="s">
        <v>2993</v>
      </c>
    </row>
    <row r="5942" spans="54:78" x14ac:dyDescent="0.3">
      <c r="BB5942" s="105" t="e">
        <f>VLOOKUP(C5942,#REF!, 2,FALSE)</f>
        <v>#REF!</v>
      </c>
      <c r="BP5942" s="52" t="s">
        <v>11156</v>
      </c>
      <c r="BQ5942" s="52" t="s">
        <v>2993</v>
      </c>
      <c r="BR5942" s="52" t="s">
        <v>2993</v>
      </c>
      <c r="BX5942" s="52" t="s">
        <v>11156</v>
      </c>
      <c r="BY5942" s="52" t="s">
        <v>2993</v>
      </c>
      <c r="BZ5942" s="52" t="s">
        <v>2993</v>
      </c>
    </row>
    <row r="5943" spans="54:78" x14ac:dyDescent="0.3">
      <c r="BB5943" s="105" t="e">
        <f>VLOOKUP(C5943,#REF!, 2,FALSE)</f>
        <v>#REF!</v>
      </c>
      <c r="BP5943" s="52" t="s">
        <v>11157</v>
      </c>
      <c r="BQ5943" s="52" t="s">
        <v>1277</v>
      </c>
      <c r="BR5943" s="52" t="s">
        <v>8701</v>
      </c>
      <c r="BX5943" s="52" t="s">
        <v>11157</v>
      </c>
      <c r="BY5943" s="52" t="s">
        <v>1277</v>
      </c>
      <c r="BZ5943" s="52" t="s">
        <v>8701</v>
      </c>
    </row>
    <row r="5944" spans="54:78" x14ac:dyDescent="0.3">
      <c r="BB5944" s="105" t="e">
        <f>VLOOKUP(C5944,#REF!, 2,FALSE)</f>
        <v>#REF!</v>
      </c>
      <c r="BP5944" s="52" t="s">
        <v>11158</v>
      </c>
      <c r="BQ5944" s="52" t="s">
        <v>811</v>
      </c>
      <c r="BR5944" s="52" t="s">
        <v>11159</v>
      </c>
      <c r="BX5944" s="52" t="s">
        <v>11158</v>
      </c>
      <c r="BY5944" s="52" t="s">
        <v>811</v>
      </c>
      <c r="BZ5944" s="52" t="s">
        <v>11159</v>
      </c>
    </row>
    <row r="5945" spans="54:78" x14ac:dyDescent="0.3">
      <c r="BB5945" s="105" t="e">
        <f>VLOOKUP(C5945,#REF!, 2,FALSE)</f>
        <v>#REF!</v>
      </c>
      <c r="BP5945" s="52" t="s">
        <v>1989</v>
      </c>
      <c r="BQ5945" s="52" t="s">
        <v>931</v>
      </c>
      <c r="BR5945" s="52" t="s">
        <v>3796</v>
      </c>
      <c r="BX5945" s="52" t="s">
        <v>1989</v>
      </c>
      <c r="BY5945" s="52" t="s">
        <v>931</v>
      </c>
      <c r="BZ5945" s="52" t="s">
        <v>3796</v>
      </c>
    </row>
    <row r="5946" spans="54:78" x14ac:dyDescent="0.3">
      <c r="BB5946" s="105" t="e">
        <f>VLOOKUP(C5946,#REF!, 2,FALSE)</f>
        <v>#REF!</v>
      </c>
      <c r="BP5946" s="52" t="s">
        <v>11160</v>
      </c>
      <c r="BQ5946" s="52" t="s">
        <v>628</v>
      </c>
      <c r="BR5946" s="52" t="s">
        <v>11161</v>
      </c>
      <c r="BX5946" s="52" t="s">
        <v>11160</v>
      </c>
      <c r="BY5946" s="52" t="s">
        <v>628</v>
      </c>
      <c r="BZ5946" s="52" t="s">
        <v>11161</v>
      </c>
    </row>
    <row r="5947" spans="54:78" x14ac:dyDescent="0.3">
      <c r="BB5947" s="105" t="e">
        <f>VLOOKUP(C5947,#REF!, 2,FALSE)</f>
        <v>#REF!</v>
      </c>
      <c r="BP5947" s="52" t="s">
        <v>11162</v>
      </c>
      <c r="BQ5947" s="52" t="s">
        <v>667</v>
      </c>
      <c r="BR5947" s="52" t="s">
        <v>11163</v>
      </c>
      <c r="BX5947" s="52" t="s">
        <v>11162</v>
      </c>
      <c r="BY5947" s="52" t="s">
        <v>667</v>
      </c>
      <c r="BZ5947" s="52" t="s">
        <v>11163</v>
      </c>
    </row>
    <row r="5948" spans="54:78" x14ac:dyDescent="0.3">
      <c r="BB5948" s="105" t="e">
        <f>VLOOKUP(C5948,#REF!, 2,FALSE)</f>
        <v>#REF!</v>
      </c>
      <c r="BP5948" s="52" t="s">
        <v>11164</v>
      </c>
      <c r="BQ5948" s="52" t="s">
        <v>931</v>
      </c>
      <c r="BR5948" s="52" t="s">
        <v>11165</v>
      </c>
      <c r="BX5948" s="52" t="s">
        <v>11164</v>
      </c>
      <c r="BY5948" s="52" t="s">
        <v>931</v>
      </c>
      <c r="BZ5948" s="52" t="s">
        <v>11165</v>
      </c>
    </row>
    <row r="5949" spans="54:78" x14ac:dyDescent="0.3">
      <c r="BB5949" s="105" t="e">
        <f>VLOOKUP(C5949,#REF!, 2,FALSE)</f>
        <v>#REF!</v>
      </c>
      <c r="BP5949" s="52" t="s">
        <v>1990</v>
      </c>
      <c r="BQ5949" s="52" t="s">
        <v>707</v>
      </c>
      <c r="BR5949" s="52" t="s">
        <v>3214</v>
      </c>
      <c r="BX5949" s="52" t="s">
        <v>1990</v>
      </c>
      <c r="BY5949" s="52" t="s">
        <v>707</v>
      </c>
      <c r="BZ5949" s="52" t="s">
        <v>3214</v>
      </c>
    </row>
    <row r="5950" spans="54:78" x14ac:dyDescent="0.3">
      <c r="BB5950" s="105" t="e">
        <f>VLOOKUP(C5950,#REF!, 2,FALSE)</f>
        <v>#REF!</v>
      </c>
      <c r="BP5950" s="52" t="s">
        <v>1991</v>
      </c>
      <c r="BQ5950" s="52" t="s">
        <v>628</v>
      </c>
      <c r="BR5950" s="52" t="s">
        <v>11166</v>
      </c>
      <c r="BX5950" s="52" t="s">
        <v>1991</v>
      </c>
      <c r="BY5950" s="52" t="s">
        <v>628</v>
      </c>
      <c r="BZ5950" s="52" t="s">
        <v>11166</v>
      </c>
    </row>
    <row r="5951" spans="54:78" x14ac:dyDescent="0.3">
      <c r="BB5951" s="105" t="e">
        <f>VLOOKUP(C5951,#REF!, 2,FALSE)</f>
        <v>#REF!</v>
      </c>
      <c r="BP5951" s="52" t="s">
        <v>11167</v>
      </c>
      <c r="BQ5951" s="52" t="s">
        <v>2993</v>
      </c>
      <c r="BR5951" s="52" t="s">
        <v>5999</v>
      </c>
      <c r="BX5951" s="52" t="s">
        <v>11167</v>
      </c>
      <c r="BY5951" s="52" t="s">
        <v>2993</v>
      </c>
      <c r="BZ5951" s="52" t="s">
        <v>5999</v>
      </c>
    </row>
    <row r="5952" spans="54:78" x14ac:dyDescent="0.3">
      <c r="BB5952" s="105" t="e">
        <f>VLOOKUP(C5952,#REF!, 2,FALSE)</f>
        <v>#REF!</v>
      </c>
      <c r="BP5952" s="52" t="s">
        <v>11168</v>
      </c>
      <c r="BQ5952" s="52" t="s">
        <v>645</v>
      </c>
      <c r="BR5952" s="52" t="s">
        <v>8058</v>
      </c>
      <c r="BX5952" s="52" t="s">
        <v>11168</v>
      </c>
      <c r="BY5952" s="52" t="s">
        <v>645</v>
      </c>
      <c r="BZ5952" s="52" t="s">
        <v>8058</v>
      </c>
    </row>
    <row r="5953" spans="54:78" x14ac:dyDescent="0.3">
      <c r="BB5953" s="105" t="e">
        <f>VLOOKUP(C5953,#REF!, 2,FALSE)</f>
        <v>#REF!</v>
      </c>
      <c r="BP5953" s="52" t="s">
        <v>11169</v>
      </c>
      <c r="BQ5953" s="52" t="s">
        <v>701</v>
      </c>
      <c r="BR5953" s="52" t="s">
        <v>1001</v>
      </c>
      <c r="BX5953" s="52" t="s">
        <v>11169</v>
      </c>
      <c r="BY5953" s="52" t="s">
        <v>701</v>
      </c>
      <c r="BZ5953" s="52" t="s">
        <v>1001</v>
      </c>
    </row>
    <row r="5954" spans="54:78" x14ac:dyDescent="0.3">
      <c r="BB5954" s="105" t="e">
        <f>VLOOKUP(C5954,#REF!, 2,FALSE)</f>
        <v>#REF!</v>
      </c>
      <c r="BP5954" s="52" t="s">
        <v>11170</v>
      </c>
      <c r="BQ5954" s="52" t="s">
        <v>701</v>
      </c>
      <c r="BR5954" s="52" t="s">
        <v>11171</v>
      </c>
      <c r="BX5954" s="52" t="s">
        <v>11170</v>
      </c>
      <c r="BY5954" s="52" t="s">
        <v>701</v>
      </c>
      <c r="BZ5954" s="52" t="s">
        <v>11171</v>
      </c>
    </row>
    <row r="5955" spans="54:78" x14ac:dyDescent="0.3">
      <c r="BB5955" s="105" t="e">
        <f>VLOOKUP(C5955,#REF!, 2,FALSE)</f>
        <v>#REF!</v>
      </c>
      <c r="BP5955" s="52" t="s">
        <v>11172</v>
      </c>
      <c r="BQ5955" s="52" t="s">
        <v>617</v>
      </c>
      <c r="BR5955" s="52" t="s">
        <v>1671</v>
      </c>
      <c r="BX5955" s="52" t="s">
        <v>11172</v>
      </c>
      <c r="BY5955" s="52" t="s">
        <v>617</v>
      </c>
      <c r="BZ5955" s="52" t="s">
        <v>1671</v>
      </c>
    </row>
    <row r="5956" spans="54:78" x14ac:dyDescent="0.3">
      <c r="BB5956" s="105" t="e">
        <f>VLOOKUP(C5956,#REF!, 2,FALSE)</f>
        <v>#REF!</v>
      </c>
      <c r="BP5956" s="52" t="s">
        <v>11173</v>
      </c>
      <c r="BQ5956" s="52" t="s">
        <v>1002</v>
      </c>
      <c r="BR5956" s="52" t="s">
        <v>1001</v>
      </c>
      <c r="BX5956" s="52" t="s">
        <v>11173</v>
      </c>
      <c r="BY5956" s="52" t="s">
        <v>1002</v>
      </c>
      <c r="BZ5956" s="52" t="s">
        <v>1001</v>
      </c>
    </row>
    <row r="5957" spans="54:78" x14ac:dyDescent="0.3">
      <c r="BB5957" s="105" t="e">
        <f>VLOOKUP(C5957,#REF!, 2,FALSE)</f>
        <v>#REF!</v>
      </c>
      <c r="BP5957" s="52" t="s">
        <v>11174</v>
      </c>
      <c r="BQ5957" s="52" t="s">
        <v>1453</v>
      </c>
      <c r="BR5957" s="52" t="s">
        <v>6567</v>
      </c>
      <c r="BX5957" s="52" t="s">
        <v>11174</v>
      </c>
      <c r="BY5957" s="52" t="s">
        <v>1453</v>
      </c>
      <c r="BZ5957" s="52" t="s">
        <v>6567</v>
      </c>
    </row>
    <row r="5958" spans="54:78" x14ac:dyDescent="0.3">
      <c r="BB5958" s="105" t="e">
        <f>VLOOKUP(C5958,#REF!, 2,FALSE)</f>
        <v>#REF!</v>
      </c>
      <c r="BP5958" s="52" t="s">
        <v>428</v>
      </c>
      <c r="BQ5958" s="52" t="s">
        <v>636</v>
      </c>
      <c r="BR5958" s="52" t="s">
        <v>2993</v>
      </c>
      <c r="BX5958" s="52" t="s">
        <v>428</v>
      </c>
      <c r="BY5958" s="52" t="s">
        <v>636</v>
      </c>
      <c r="BZ5958" s="52" t="s">
        <v>2993</v>
      </c>
    </row>
    <row r="5959" spans="54:78" x14ac:dyDescent="0.3">
      <c r="BB5959" s="105" t="e">
        <f>VLOOKUP(C5959,#REF!, 2,FALSE)</f>
        <v>#REF!</v>
      </c>
      <c r="BP5959" s="52" t="s">
        <v>11175</v>
      </c>
      <c r="BQ5959" s="52" t="s">
        <v>636</v>
      </c>
      <c r="BR5959" s="52" t="s">
        <v>8418</v>
      </c>
      <c r="BX5959" s="52" t="s">
        <v>11175</v>
      </c>
      <c r="BY5959" s="52" t="s">
        <v>636</v>
      </c>
      <c r="BZ5959" s="52" t="s">
        <v>8418</v>
      </c>
    </row>
    <row r="5960" spans="54:78" x14ac:dyDescent="0.3">
      <c r="BB5960" s="105" t="e">
        <f>VLOOKUP(C5960,#REF!, 2,FALSE)</f>
        <v>#REF!</v>
      </c>
      <c r="BP5960" s="52" t="s">
        <v>11176</v>
      </c>
      <c r="BQ5960" s="52" t="s">
        <v>3276</v>
      </c>
      <c r="BR5960" s="52" t="s">
        <v>11177</v>
      </c>
      <c r="BX5960" s="52" t="s">
        <v>11176</v>
      </c>
      <c r="BY5960" s="52" t="s">
        <v>3276</v>
      </c>
      <c r="BZ5960" s="52" t="s">
        <v>11177</v>
      </c>
    </row>
    <row r="5961" spans="54:78" x14ac:dyDescent="0.3">
      <c r="BB5961" s="105" t="e">
        <f>VLOOKUP(C5961,#REF!, 2,FALSE)</f>
        <v>#REF!</v>
      </c>
      <c r="BP5961" s="52" t="s">
        <v>11178</v>
      </c>
      <c r="BQ5961" s="52" t="s">
        <v>618</v>
      </c>
      <c r="BR5961" s="52" t="s">
        <v>2993</v>
      </c>
      <c r="BX5961" s="52" t="s">
        <v>11178</v>
      </c>
      <c r="BY5961" s="52" t="s">
        <v>618</v>
      </c>
      <c r="BZ5961" s="52" t="s">
        <v>2993</v>
      </c>
    </row>
    <row r="5962" spans="54:78" x14ac:dyDescent="0.3">
      <c r="BB5962" s="105" t="e">
        <f>VLOOKUP(C5962,#REF!, 2,FALSE)</f>
        <v>#REF!</v>
      </c>
      <c r="BP5962" s="52" t="s">
        <v>11181</v>
      </c>
      <c r="BQ5962" s="52" t="s">
        <v>645</v>
      </c>
      <c r="BR5962" s="52" t="s">
        <v>2020</v>
      </c>
      <c r="BX5962" s="52" t="s">
        <v>11181</v>
      </c>
      <c r="BY5962" s="52" t="s">
        <v>645</v>
      </c>
      <c r="BZ5962" s="52" t="s">
        <v>2020</v>
      </c>
    </row>
    <row r="5963" spans="54:78" x14ac:dyDescent="0.3">
      <c r="BB5963" s="105" t="e">
        <f>VLOOKUP(C5963,#REF!, 2,FALSE)</f>
        <v>#REF!</v>
      </c>
      <c r="BP5963" s="52" t="s">
        <v>11182</v>
      </c>
      <c r="BQ5963" s="52" t="s">
        <v>1287</v>
      </c>
      <c r="BR5963" s="52" t="s">
        <v>781</v>
      </c>
      <c r="BX5963" s="52" t="s">
        <v>11182</v>
      </c>
      <c r="BY5963" s="52" t="s">
        <v>1287</v>
      </c>
      <c r="BZ5963" s="52" t="s">
        <v>781</v>
      </c>
    </row>
    <row r="5964" spans="54:78" x14ac:dyDescent="0.3">
      <c r="BB5964" s="105" t="e">
        <f>VLOOKUP(C5964,#REF!, 2,FALSE)</f>
        <v>#REF!</v>
      </c>
      <c r="BP5964" s="52" t="s">
        <v>11183</v>
      </c>
      <c r="BQ5964" s="52" t="s">
        <v>643</v>
      </c>
      <c r="BR5964" s="52" t="s">
        <v>944</v>
      </c>
      <c r="BX5964" s="52" t="s">
        <v>11183</v>
      </c>
      <c r="BY5964" s="52" t="s">
        <v>643</v>
      </c>
      <c r="BZ5964" s="52" t="s">
        <v>944</v>
      </c>
    </row>
    <row r="5965" spans="54:78" x14ac:dyDescent="0.3">
      <c r="BB5965" s="105" t="e">
        <f>VLOOKUP(C5965,#REF!, 2,FALSE)</f>
        <v>#REF!</v>
      </c>
      <c r="BP5965" s="52" t="s">
        <v>11184</v>
      </c>
      <c r="BQ5965" s="52" t="s">
        <v>791</v>
      </c>
      <c r="BR5965" s="52" t="s">
        <v>11185</v>
      </c>
      <c r="BX5965" s="52" t="s">
        <v>11184</v>
      </c>
      <c r="BY5965" s="52" t="s">
        <v>791</v>
      </c>
      <c r="BZ5965" s="52" t="s">
        <v>11185</v>
      </c>
    </row>
    <row r="5966" spans="54:78" x14ac:dyDescent="0.3">
      <c r="BB5966" s="105" t="e">
        <f>VLOOKUP(C5966,#REF!, 2,FALSE)</f>
        <v>#REF!</v>
      </c>
      <c r="BP5966" s="52" t="s">
        <v>11186</v>
      </c>
      <c r="BQ5966" s="52" t="s">
        <v>3223</v>
      </c>
      <c r="BR5966" s="52" t="s">
        <v>3694</v>
      </c>
      <c r="BX5966" s="52" t="s">
        <v>11186</v>
      </c>
      <c r="BY5966" s="52" t="s">
        <v>3223</v>
      </c>
      <c r="BZ5966" s="52" t="s">
        <v>3694</v>
      </c>
    </row>
    <row r="5967" spans="54:78" x14ac:dyDescent="0.3">
      <c r="BB5967" s="105" t="e">
        <f>VLOOKUP(C5967,#REF!, 2,FALSE)</f>
        <v>#REF!</v>
      </c>
      <c r="BP5967" s="52" t="s">
        <v>11187</v>
      </c>
      <c r="BQ5967" s="52" t="s">
        <v>2993</v>
      </c>
      <c r="BR5967" s="52" t="s">
        <v>2993</v>
      </c>
      <c r="BX5967" s="52" t="s">
        <v>11187</v>
      </c>
      <c r="BY5967" s="52" t="s">
        <v>2993</v>
      </c>
      <c r="BZ5967" s="52" t="s">
        <v>2993</v>
      </c>
    </row>
    <row r="5968" spans="54:78" x14ac:dyDescent="0.3">
      <c r="BB5968" s="105" t="e">
        <f>VLOOKUP(C5968,#REF!, 2,FALSE)</f>
        <v>#REF!</v>
      </c>
      <c r="BP5968" s="52" t="s">
        <v>11188</v>
      </c>
      <c r="BQ5968" s="52" t="s">
        <v>664</v>
      </c>
      <c r="BR5968" s="52" t="s">
        <v>11189</v>
      </c>
      <c r="BX5968" s="52" t="s">
        <v>11188</v>
      </c>
      <c r="BY5968" s="52" t="s">
        <v>664</v>
      </c>
      <c r="BZ5968" s="52" t="s">
        <v>11189</v>
      </c>
    </row>
    <row r="5969" spans="54:78" x14ac:dyDescent="0.3">
      <c r="BB5969" s="105" t="e">
        <f>VLOOKUP(C5969,#REF!, 2,FALSE)</f>
        <v>#REF!</v>
      </c>
      <c r="BP5969" s="52" t="s">
        <v>1992</v>
      </c>
      <c r="BQ5969" s="52" t="s">
        <v>619</v>
      </c>
      <c r="BR5969" s="52" t="s">
        <v>2433</v>
      </c>
      <c r="BX5969" s="52" t="s">
        <v>1992</v>
      </c>
      <c r="BY5969" s="52" t="s">
        <v>619</v>
      </c>
      <c r="BZ5969" s="52" t="s">
        <v>2433</v>
      </c>
    </row>
    <row r="5970" spans="54:78" x14ac:dyDescent="0.3">
      <c r="BB5970" s="105" t="e">
        <f>VLOOKUP(C5970,#REF!, 2,FALSE)</f>
        <v>#REF!</v>
      </c>
      <c r="BP5970" s="52" t="s">
        <v>11190</v>
      </c>
      <c r="BQ5970" s="52" t="s">
        <v>818</v>
      </c>
      <c r="BR5970" s="52" t="s">
        <v>9450</v>
      </c>
      <c r="BX5970" s="52" t="s">
        <v>11190</v>
      </c>
      <c r="BY5970" s="52" t="s">
        <v>818</v>
      </c>
      <c r="BZ5970" s="52" t="s">
        <v>9450</v>
      </c>
    </row>
    <row r="5971" spans="54:78" x14ac:dyDescent="0.3">
      <c r="BB5971" s="105" t="e">
        <f>VLOOKUP(C5971,#REF!, 2,FALSE)</f>
        <v>#REF!</v>
      </c>
      <c r="BP5971" s="52" t="s">
        <v>11191</v>
      </c>
      <c r="BQ5971" s="52" t="s">
        <v>669</v>
      </c>
      <c r="BR5971" s="52" t="s">
        <v>1151</v>
      </c>
      <c r="BX5971" s="52" t="s">
        <v>11191</v>
      </c>
      <c r="BY5971" s="52" t="s">
        <v>669</v>
      </c>
      <c r="BZ5971" s="52" t="s">
        <v>1151</v>
      </c>
    </row>
    <row r="5972" spans="54:78" x14ac:dyDescent="0.3">
      <c r="BB5972" s="105" t="e">
        <f>VLOOKUP(C5972,#REF!, 2,FALSE)</f>
        <v>#REF!</v>
      </c>
      <c r="BP5972" s="52" t="s">
        <v>1993</v>
      </c>
      <c r="BQ5972" s="52" t="s">
        <v>950</v>
      </c>
      <c r="BR5972" s="52" t="s">
        <v>11192</v>
      </c>
      <c r="BX5972" s="52" t="s">
        <v>1993</v>
      </c>
      <c r="BY5972" s="52" t="s">
        <v>950</v>
      </c>
      <c r="BZ5972" s="52" t="s">
        <v>11192</v>
      </c>
    </row>
    <row r="5973" spans="54:78" x14ac:dyDescent="0.3">
      <c r="BB5973" s="105" t="e">
        <f>VLOOKUP(C5973,#REF!, 2,FALSE)</f>
        <v>#REF!</v>
      </c>
      <c r="BP5973" s="52" t="s">
        <v>11193</v>
      </c>
      <c r="BQ5973" s="52" t="s">
        <v>622</v>
      </c>
      <c r="BR5973" s="52" t="s">
        <v>780</v>
      </c>
      <c r="BX5973" s="52" t="s">
        <v>11193</v>
      </c>
      <c r="BY5973" s="52" t="s">
        <v>622</v>
      </c>
      <c r="BZ5973" s="52" t="s">
        <v>780</v>
      </c>
    </row>
    <row r="5974" spans="54:78" x14ac:dyDescent="0.3">
      <c r="BB5974" s="105" t="e">
        <f>VLOOKUP(C5974,#REF!, 2,FALSE)</f>
        <v>#REF!</v>
      </c>
      <c r="BP5974" s="52" t="s">
        <v>11194</v>
      </c>
      <c r="BQ5974" s="52" t="s">
        <v>621</v>
      </c>
      <c r="BR5974" s="52" t="s">
        <v>1452</v>
      </c>
      <c r="BX5974" s="52" t="s">
        <v>11194</v>
      </c>
      <c r="BY5974" s="52" t="s">
        <v>621</v>
      </c>
      <c r="BZ5974" s="52" t="s">
        <v>1452</v>
      </c>
    </row>
    <row r="5975" spans="54:78" x14ac:dyDescent="0.3">
      <c r="BB5975" s="105" t="e">
        <f>VLOOKUP(C5975,#REF!, 2,FALSE)</f>
        <v>#REF!</v>
      </c>
      <c r="BP5975" s="52" t="s">
        <v>11195</v>
      </c>
      <c r="BQ5975" s="52" t="s">
        <v>1275</v>
      </c>
      <c r="BR5975" s="52" t="s">
        <v>11196</v>
      </c>
      <c r="BX5975" s="52" t="s">
        <v>11195</v>
      </c>
      <c r="BY5975" s="52" t="s">
        <v>1275</v>
      </c>
      <c r="BZ5975" s="52" t="s">
        <v>11196</v>
      </c>
    </row>
    <row r="5976" spans="54:78" x14ac:dyDescent="0.3">
      <c r="BB5976" s="105" t="e">
        <f>VLOOKUP(C5976,#REF!, 2,FALSE)</f>
        <v>#REF!</v>
      </c>
      <c r="BP5976" s="52" t="s">
        <v>1994</v>
      </c>
      <c r="BQ5976" s="52" t="s">
        <v>1021</v>
      </c>
      <c r="BR5976" s="52" t="s">
        <v>2364</v>
      </c>
      <c r="BX5976" s="52" t="s">
        <v>1994</v>
      </c>
      <c r="BY5976" s="52" t="s">
        <v>1021</v>
      </c>
      <c r="BZ5976" s="52" t="s">
        <v>2364</v>
      </c>
    </row>
    <row r="5977" spans="54:78" x14ac:dyDescent="0.3">
      <c r="BB5977" s="105" t="e">
        <f>VLOOKUP(C5977,#REF!, 2,FALSE)</f>
        <v>#REF!</v>
      </c>
      <c r="BP5977" s="52" t="s">
        <v>11197</v>
      </c>
      <c r="BQ5977" s="52" t="s">
        <v>743</v>
      </c>
      <c r="BR5977" s="52" t="s">
        <v>5987</v>
      </c>
      <c r="BX5977" s="52" t="s">
        <v>11197</v>
      </c>
      <c r="BY5977" s="52" t="s">
        <v>743</v>
      </c>
      <c r="BZ5977" s="52" t="s">
        <v>5987</v>
      </c>
    </row>
    <row r="5978" spans="54:78" x14ac:dyDescent="0.3">
      <c r="BB5978" s="105" t="e">
        <f>VLOOKUP(C5978,#REF!, 2,FALSE)</f>
        <v>#REF!</v>
      </c>
      <c r="BP5978" s="52" t="s">
        <v>1995</v>
      </c>
      <c r="BQ5978" s="52" t="s">
        <v>743</v>
      </c>
      <c r="BR5978" s="52" t="s">
        <v>11198</v>
      </c>
      <c r="BX5978" s="52" t="s">
        <v>1995</v>
      </c>
      <c r="BY5978" s="52" t="s">
        <v>743</v>
      </c>
      <c r="BZ5978" s="52" t="s">
        <v>11198</v>
      </c>
    </row>
    <row r="5979" spans="54:78" x14ac:dyDescent="0.3">
      <c r="BB5979" s="105" t="e">
        <f>VLOOKUP(C5979,#REF!, 2,FALSE)</f>
        <v>#REF!</v>
      </c>
      <c r="BP5979" s="52" t="s">
        <v>1996</v>
      </c>
      <c r="BQ5979" s="52" t="s">
        <v>811</v>
      </c>
      <c r="BR5979" s="52" t="s">
        <v>10705</v>
      </c>
      <c r="BX5979" s="52" t="s">
        <v>1996</v>
      </c>
      <c r="BY5979" s="52" t="s">
        <v>811</v>
      </c>
      <c r="BZ5979" s="52" t="s">
        <v>10705</v>
      </c>
    </row>
    <row r="5980" spans="54:78" x14ac:dyDescent="0.3">
      <c r="BB5980" s="105" t="e">
        <f>VLOOKUP(C5980,#REF!, 2,FALSE)</f>
        <v>#REF!</v>
      </c>
      <c r="BP5980" s="52" t="s">
        <v>382</v>
      </c>
      <c r="BQ5980" s="52" t="s">
        <v>788</v>
      </c>
      <c r="BR5980" s="52" t="s">
        <v>8082</v>
      </c>
      <c r="BX5980" s="52" t="s">
        <v>382</v>
      </c>
      <c r="BY5980" s="52" t="s">
        <v>788</v>
      </c>
      <c r="BZ5980" s="52" t="s">
        <v>8082</v>
      </c>
    </row>
    <row r="5981" spans="54:78" x14ac:dyDescent="0.3">
      <c r="BB5981" s="105" t="e">
        <f>VLOOKUP(C5981,#REF!, 2,FALSE)</f>
        <v>#REF!</v>
      </c>
      <c r="BP5981" s="52" t="s">
        <v>11199</v>
      </c>
      <c r="BQ5981" s="52" t="s">
        <v>1790</v>
      </c>
      <c r="BR5981" s="52" t="s">
        <v>3754</v>
      </c>
      <c r="BX5981" s="52" t="s">
        <v>11199</v>
      </c>
      <c r="BY5981" s="52" t="s">
        <v>1790</v>
      </c>
      <c r="BZ5981" s="52" t="s">
        <v>3754</v>
      </c>
    </row>
    <row r="5982" spans="54:78" x14ac:dyDescent="0.3">
      <c r="BB5982" s="105" t="e">
        <f>VLOOKUP(C5982,#REF!, 2,FALSE)</f>
        <v>#REF!</v>
      </c>
      <c r="BP5982" s="52" t="s">
        <v>11200</v>
      </c>
      <c r="BQ5982" s="52" t="s">
        <v>1741</v>
      </c>
      <c r="BR5982" s="52" t="s">
        <v>2993</v>
      </c>
      <c r="BX5982" s="52" t="s">
        <v>11200</v>
      </c>
      <c r="BY5982" s="52" t="s">
        <v>1741</v>
      </c>
      <c r="BZ5982" s="52" t="s">
        <v>2993</v>
      </c>
    </row>
    <row r="5983" spans="54:78" x14ac:dyDescent="0.3">
      <c r="BB5983" s="105" t="e">
        <f>VLOOKUP(C5983,#REF!, 2,FALSE)</f>
        <v>#REF!</v>
      </c>
      <c r="BP5983" s="52" t="s">
        <v>11201</v>
      </c>
      <c r="BQ5983" s="52" t="s">
        <v>810</v>
      </c>
      <c r="BR5983" s="52" t="s">
        <v>11202</v>
      </c>
      <c r="BX5983" s="52" t="s">
        <v>11201</v>
      </c>
      <c r="BY5983" s="52" t="s">
        <v>810</v>
      </c>
      <c r="BZ5983" s="52" t="s">
        <v>11202</v>
      </c>
    </row>
    <row r="5984" spans="54:78" x14ac:dyDescent="0.3">
      <c r="BB5984" s="105" t="e">
        <f>VLOOKUP(C5984,#REF!, 2,FALSE)</f>
        <v>#REF!</v>
      </c>
      <c r="BP5984" s="52" t="s">
        <v>1997</v>
      </c>
      <c r="BQ5984" s="52" t="s">
        <v>950</v>
      </c>
      <c r="BR5984" s="52" t="s">
        <v>2993</v>
      </c>
      <c r="BX5984" s="52" t="s">
        <v>1997</v>
      </c>
      <c r="BY5984" s="52" t="s">
        <v>950</v>
      </c>
      <c r="BZ5984" s="52" t="s">
        <v>2993</v>
      </c>
    </row>
    <row r="5985" spans="54:78" x14ac:dyDescent="0.3">
      <c r="BB5985" s="105" t="e">
        <f>VLOOKUP(C5985,#REF!, 2,FALSE)</f>
        <v>#REF!</v>
      </c>
      <c r="BP5985" s="52" t="s">
        <v>11203</v>
      </c>
      <c r="BQ5985" s="52" t="s">
        <v>936</v>
      </c>
      <c r="BR5985" s="52" t="s">
        <v>2993</v>
      </c>
      <c r="BX5985" s="52" t="s">
        <v>11203</v>
      </c>
      <c r="BY5985" s="52" t="s">
        <v>936</v>
      </c>
      <c r="BZ5985" s="52" t="s">
        <v>2993</v>
      </c>
    </row>
    <row r="5986" spans="54:78" x14ac:dyDescent="0.3">
      <c r="BB5986" s="105" t="e">
        <f>VLOOKUP(C5986,#REF!, 2,FALSE)</f>
        <v>#REF!</v>
      </c>
      <c r="BP5986" s="52" t="s">
        <v>1998</v>
      </c>
      <c r="BQ5986" s="52" t="s">
        <v>950</v>
      </c>
      <c r="BR5986" s="52" t="s">
        <v>11204</v>
      </c>
      <c r="BX5986" s="52" t="s">
        <v>1998</v>
      </c>
      <c r="BY5986" s="52" t="s">
        <v>950</v>
      </c>
      <c r="BZ5986" s="52" t="s">
        <v>11204</v>
      </c>
    </row>
    <row r="5987" spans="54:78" x14ac:dyDescent="0.3">
      <c r="BB5987" s="105" t="e">
        <f>VLOOKUP(C5987,#REF!, 2,FALSE)</f>
        <v>#REF!</v>
      </c>
      <c r="BP5987" s="52" t="s">
        <v>11205</v>
      </c>
      <c r="BQ5987" s="52" t="s">
        <v>663</v>
      </c>
      <c r="BR5987" s="52" t="s">
        <v>11206</v>
      </c>
      <c r="BX5987" s="52" t="s">
        <v>11205</v>
      </c>
      <c r="BY5987" s="52" t="s">
        <v>663</v>
      </c>
      <c r="BZ5987" s="52" t="s">
        <v>11206</v>
      </c>
    </row>
    <row r="5988" spans="54:78" x14ac:dyDescent="0.3">
      <c r="BB5988" s="105" t="e">
        <f>VLOOKUP(C5988,#REF!, 2,FALSE)</f>
        <v>#REF!</v>
      </c>
      <c r="BP5988" s="52" t="s">
        <v>11207</v>
      </c>
      <c r="BQ5988" s="52" t="s">
        <v>779</v>
      </c>
      <c r="BR5988" s="52" t="s">
        <v>11208</v>
      </c>
      <c r="BX5988" s="52" t="s">
        <v>11207</v>
      </c>
      <c r="BY5988" s="52" t="s">
        <v>779</v>
      </c>
      <c r="BZ5988" s="52" t="s">
        <v>11208</v>
      </c>
    </row>
    <row r="5989" spans="54:78" x14ac:dyDescent="0.3">
      <c r="BB5989" s="105" t="e">
        <f>VLOOKUP(C5989,#REF!, 2,FALSE)</f>
        <v>#REF!</v>
      </c>
      <c r="BP5989" s="52" t="s">
        <v>11209</v>
      </c>
      <c r="BQ5989" s="52" t="s">
        <v>3276</v>
      </c>
      <c r="BR5989" s="52" t="s">
        <v>4523</v>
      </c>
      <c r="BX5989" s="52" t="s">
        <v>11209</v>
      </c>
      <c r="BY5989" s="52" t="s">
        <v>3276</v>
      </c>
      <c r="BZ5989" s="52" t="s">
        <v>4523</v>
      </c>
    </row>
    <row r="5990" spans="54:78" x14ac:dyDescent="0.3">
      <c r="BB5990" s="105" t="e">
        <f>VLOOKUP(C5990,#REF!, 2,FALSE)</f>
        <v>#REF!</v>
      </c>
      <c r="BP5990" s="52" t="s">
        <v>11210</v>
      </c>
      <c r="BQ5990" s="52" t="s">
        <v>1849</v>
      </c>
      <c r="BR5990" s="52" t="s">
        <v>2993</v>
      </c>
      <c r="BX5990" s="52" t="s">
        <v>11210</v>
      </c>
      <c r="BY5990" s="52" t="s">
        <v>1849</v>
      </c>
      <c r="BZ5990" s="52" t="s">
        <v>2993</v>
      </c>
    </row>
    <row r="5991" spans="54:78" x14ac:dyDescent="0.3">
      <c r="BB5991" s="105" t="e">
        <f>VLOOKUP(C5991,#REF!, 2,FALSE)</f>
        <v>#REF!</v>
      </c>
      <c r="BP5991" s="52" t="s">
        <v>11211</v>
      </c>
      <c r="BQ5991" s="52" t="s">
        <v>950</v>
      </c>
      <c r="BR5991" s="52" t="s">
        <v>11212</v>
      </c>
      <c r="BX5991" s="52" t="s">
        <v>11211</v>
      </c>
      <c r="BY5991" s="52" t="s">
        <v>950</v>
      </c>
      <c r="BZ5991" s="52" t="s">
        <v>11212</v>
      </c>
    </row>
    <row r="5992" spans="54:78" x14ac:dyDescent="0.3">
      <c r="BB5992" s="105" t="e">
        <f>VLOOKUP(C5992,#REF!, 2,FALSE)</f>
        <v>#REF!</v>
      </c>
      <c r="BP5992" s="52" t="s">
        <v>11213</v>
      </c>
      <c r="BQ5992" s="52" t="s">
        <v>712</v>
      </c>
      <c r="BR5992" s="52" t="s">
        <v>2993</v>
      </c>
      <c r="BX5992" s="52" t="s">
        <v>11213</v>
      </c>
      <c r="BY5992" s="52" t="s">
        <v>712</v>
      </c>
      <c r="BZ5992" s="52" t="s">
        <v>2993</v>
      </c>
    </row>
    <row r="5993" spans="54:78" x14ac:dyDescent="0.3">
      <c r="BB5993" s="105" t="e">
        <f>VLOOKUP(C5993,#REF!, 2,FALSE)</f>
        <v>#REF!</v>
      </c>
      <c r="BP5993" s="52" t="s">
        <v>1999</v>
      </c>
      <c r="BQ5993" s="52" t="s">
        <v>950</v>
      </c>
      <c r="BR5993" s="52" t="s">
        <v>2993</v>
      </c>
      <c r="BX5993" s="52" t="s">
        <v>1999</v>
      </c>
      <c r="BY5993" s="52" t="s">
        <v>950</v>
      </c>
      <c r="BZ5993" s="52" t="s">
        <v>2993</v>
      </c>
    </row>
    <row r="5994" spans="54:78" x14ac:dyDescent="0.3">
      <c r="BB5994" s="105" t="e">
        <f>VLOOKUP(C5994,#REF!, 2,FALSE)</f>
        <v>#REF!</v>
      </c>
      <c r="BP5994" s="52" t="s">
        <v>2000</v>
      </c>
      <c r="BQ5994" s="52" t="s">
        <v>618</v>
      </c>
      <c r="BR5994" s="52" t="s">
        <v>9565</v>
      </c>
      <c r="BX5994" s="52" t="s">
        <v>2000</v>
      </c>
      <c r="BY5994" s="52" t="s">
        <v>618</v>
      </c>
      <c r="BZ5994" s="52" t="s">
        <v>9565</v>
      </c>
    </row>
    <row r="5995" spans="54:78" x14ac:dyDescent="0.3">
      <c r="BB5995" s="105" t="e">
        <f>VLOOKUP(C5995,#REF!, 2,FALSE)</f>
        <v>#REF!</v>
      </c>
      <c r="BP5995" s="52" t="s">
        <v>11214</v>
      </c>
      <c r="BQ5995" s="52" t="s">
        <v>950</v>
      </c>
      <c r="BR5995" s="52" t="s">
        <v>6325</v>
      </c>
      <c r="BX5995" s="52" t="s">
        <v>11214</v>
      </c>
      <c r="BY5995" s="52" t="s">
        <v>950</v>
      </c>
      <c r="BZ5995" s="52" t="s">
        <v>6325</v>
      </c>
    </row>
    <row r="5996" spans="54:78" x14ac:dyDescent="0.3">
      <c r="BB5996" s="105" t="e">
        <f>VLOOKUP(C5996,#REF!, 2,FALSE)</f>
        <v>#REF!</v>
      </c>
      <c r="BP5996" s="52" t="s">
        <v>11215</v>
      </c>
      <c r="BQ5996" s="52" t="s">
        <v>954</v>
      </c>
      <c r="BR5996" s="52" t="s">
        <v>11216</v>
      </c>
      <c r="BX5996" s="52" t="s">
        <v>11215</v>
      </c>
      <c r="BY5996" s="52" t="s">
        <v>954</v>
      </c>
      <c r="BZ5996" s="52" t="s">
        <v>11216</v>
      </c>
    </row>
    <row r="5997" spans="54:78" x14ac:dyDescent="0.3">
      <c r="BB5997" s="105" t="e">
        <f>VLOOKUP(C5997,#REF!, 2,FALSE)</f>
        <v>#REF!</v>
      </c>
      <c r="BP5997" s="52" t="s">
        <v>11217</v>
      </c>
      <c r="BQ5997" s="52" t="s">
        <v>950</v>
      </c>
      <c r="BR5997" s="52" t="s">
        <v>2993</v>
      </c>
      <c r="BX5997" s="52" t="s">
        <v>11217</v>
      </c>
      <c r="BY5997" s="52" t="s">
        <v>950</v>
      </c>
      <c r="BZ5997" s="52" t="s">
        <v>2993</v>
      </c>
    </row>
    <row r="5998" spans="54:78" x14ac:dyDescent="0.3">
      <c r="BB5998" s="105" t="e">
        <f>VLOOKUP(C5998,#REF!, 2,FALSE)</f>
        <v>#REF!</v>
      </c>
      <c r="BP5998" s="52" t="s">
        <v>2001</v>
      </c>
      <c r="BQ5998" s="52" t="s">
        <v>950</v>
      </c>
      <c r="BR5998" s="52" t="s">
        <v>2653</v>
      </c>
      <c r="BX5998" s="52" t="s">
        <v>2001</v>
      </c>
      <c r="BY5998" s="52" t="s">
        <v>950</v>
      </c>
      <c r="BZ5998" s="52" t="s">
        <v>2653</v>
      </c>
    </row>
    <row r="5999" spans="54:78" x14ac:dyDescent="0.3">
      <c r="BB5999" s="105" t="e">
        <f>VLOOKUP(C5999,#REF!, 2,FALSE)</f>
        <v>#REF!</v>
      </c>
      <c r="BP5999" s="52" t="s">
        <v>11219</v>
      </c>
      <c r="BQ5999" s="52" t="s">
        <v>950</v>
      </c>
      <c r="BR5999" s="52" t="s">
        <v>914</v>
      </c>
      <c r="BX5999" s="52" t="s">
        <v>11219</v>
      </c>
      <c r="BY5999" s="52" t="s">
        <v>950</v>
      </c>
      <c r="BZ5999" s="52" t="s">
        <v>914</v>
      </c>
    </row>
    <row r="6000" spans="54:78" x14ac:dyDescent="0.3">
      <c r="BB6000" s="105" t="e">
        <f>VLOOKUP(C6000,#REF!, 2,FALSE)</f>
        <v>#REF!</v>
      </c>
      <c r="BP6000" s="52" t="s">
        <v>11220</v>
      </c>
      <c r="BQ6000" s="52" t="s">
        <v>617</v>
      </c>
      <c r="BR6000" s="52" t="s">
        <v>2993</v>
      </c>
      <c r="BX6000" s="52" t="s">
        <v>11220</v>
      </c>
      <c r="BY6000" s="52" t="s">
        <v>617</v>
      </c>
      <c r="BZ6000" s="52" t="s">
        <v>2993</v>
      </c>
    </row>
    <row r="6001" spans="54:78" x14ac:dyDescent="0.3">
      <c r="BB6001" s="105" t="e">
        <f>VLOOKUP(C6001,#REF!, 2,FALSE)</f>
        <v>#REF!</v>
      </c>
      <c r="BP6001" s="52" t="s">
        <v>2002</v>
      </c>
      <c r="BQ6001" s="52" t="s">
        <v>950</v>
      </c>
      <c r="BR6001" s="52" t="s">
        <v>6867</v>
      </c>
      <c r="BX6001" s="52" t="s">
        <v>2002</v>
      </c>
      <c r="BY6001" s="52" t="s">
        <v>950</v>
      </c>
      <c r="BZ6001" s="52" t="s">
        <v>6867</v>
      </c>
    </row>
    <row r="6002" spans="54:78" x14ac:dyDescent="0.3">
      <c r="BB6002" s="105" t="e">
        <f>VLOOKUP(C6002,#REF!, 2,FALSE)</f>
        <v>#REF!</v>
      </c>
      <c r="BP6002" s="52" t="s">
        <v>11221</v>
      </c>
      <c r="BQ6002" s="52" t="s">
        <v>2231</v>
      </c>
      <c r="BR6002" s="52" t="s">
        <v>8884</v>
      </c>
      <c r="BX6002" s="52" t="s">
        <v>11221</v>
      </c>
      <c r="BY6002" s="52" t="s">
        <v>2231</v>
      </c>
      <c r="BZ6002" s="52" t="s">
        <v>8884</v>
      </c>
    </row>
    <row r="6003" spans="54:78" x14ac:dyDescent="0.3">
      <c r="BB6003" s="105" t="e">
        <f>VLOOKUP(C6003,#REF!, 2,FALSE)</f>
        <v>#REF!</v>
      </c>
      <c r="BP6003" s="52" t="s">
        <v>11222</v>
      </c>
      <c r="BQ6003" s="52" t="s">
        <v>722</v>
      </c>
      <c r="BR6003" s="52" t="s">
        <v>9641</v>
      </c>
      <c r="BX6003" s="52" t="s">
        <v>11222</v>
      </c>
      <c r="BY6003" s="52" t="s">
        <v>722</v>
      </c>
      <c r="BZ6003" s="52" t="s">
        <v>9641</v>
      </c>
    </row>
    <row r="6004" spans="54:78" x14ac:dyDescent="0.3">
      <c r="BB6004" s="105" t="e">
        <f>VLOOKUP(C6004,#REF!, 2,FALSE)</f>
        <v>#REF!</v>
      </c>
      <c r="BP6004" s="52" t="s">
        <v>11223</v>
      </c>
      <c r="BQ6004" s="52" t="s">
        <v>849</v>
      </c>
      <c r="BR6004" s="52" t="s">
        <v>9309</v>
      </c>
      <c r="BX6004" s="52" t="s">
        <v>11223</v>
      </c>
      <c r="BY6004" s="52" t="s">
        <v>849</v>
      </c>
      <c r="BZ6004" s="52" t="s">
        <v>9309</v>
      </c>
    </row>
    <row r="6005" spans="54:78" x14ac:dyDescent="0.3">
      <c r="BB6005" s="105" t="e">
        <f>VLOOKUP(C6005,#REF!, 2,FALSE)</f>
        <v>#REF!</v>
      </c>
      <c r="BP6005" s="52" t="s">
        <v>11224</v>
      </c>
      <c r="BQ6005" s="52" t="s">
        <v>3103</v>
      </c>
      <c r="BR6005" s="52" t="s">
        <v>9342</v>
      </c>
      <c r="BX6005" s="52" t="s">
        <v>11224</v>
      </c>
      <c r="BY6005" s="52" t="s">
        <v>3103</v>
      </c>
      <c r="BZ6005" s="52" t="s">
        <v>9342</v>
      </c>
    </row>
    <row r="6006" spans="54:78" x14ac:dyDescent="0.3">
      <c r="BB6006" s="105" t="e">
        <f>VLOOKUP(C6006,#REF!, 2,FALSE)</f>
        <v>#REF!</v>
      </c>
      <c r="BP6006" s="52" t="s">
        <v>11225</v>
      </c>
      <c r="BQ6006" s="52" t="s">
        <v>722</v>
      </c>
      <c r="BR6006" s="52" t="s">
        <v>6662</v>
      </c>
      <c r="BX6006" s="52" t="s">
        <v>11225</v>
      </c>
      <c r="BY6006" s="52" t="s">
        <v>722</v>
      </c>
      <c r="BZ6006" s="52" t="s">
        <v>6662</v>
      </c>
    </row>
    <row r="6007" spans="54:78" x14ac:dyDescent="0.3">
      <c r="BB6007" s="105" t="e">
        <f>VLOOKUP(C6007,#REF!, 2,FALSE)</f>
        <v>#REF!</v>
      </c>
      <c r="BP6007" s="52" t="s">
        <v>11226</v>
      </c>
      <c r="BQ6007" s="52" t="s">
        <v>1504</v>
      </c>
      <c r="BR6007" s="52" t="s">
        <v>3009</v>
      </c>
      <c r="BX6007" s="52" t="s">
        <v>11226</v>
      </c>
      <c r="BY6007" s="52" t="s">
        <v>1504</v>
      </c>
      <c r="BZ6007" s="52" t="s">
        <v>3009</v>
      </c>
    </row>
    <row r="6008" spans="54:78" x14ac:dyDescent="0.3">
      <c r="BB6008" s="105" t="e">
        <f>VLOOKUP(C6008,#REF!, 2,FALSE)</f>
        <v>#REF!</v>
      </c>
      <c r="BP6008" s="52" t="s">
        <v>11227</v>
      </c>
      <c r="BQ6008" s="52" t="s">
        <v>633</v>
      </c>
      <c r="BR6008" s="52" t="s">
        <v>3948</v>
      </c>
      <c r="BX6008" s="52" t="s">
        <v>11227</v>
      </c>
      <c r="BY6008" s="52" t="s">
        <v>633</v>
      </c>
      <c r="BZ6008" s="52" t="s">
        <v>3948</v>
      </c>
    </row>
    <row r="6009" spans="54:78" x14ac:dyDescent="0.3">
      <c r="BB6009" s="105" t="e">
        <f>VLOOKUP(C6009,#REF!, 2,FALSE)</f>
        <v>#REF!</v>
      </c>
      <c r="BP6009" s="52" t="s">
        <v>383</v>
      </c>
      <c r="BQ6009" s="52" t="s">
        <v>631</v>
      </c>
      <c r="BR6009" s="52" t="s">
        <v>1276</v>
      </c>
      <c r="BX6009" s="52" t="s">
        <v>383</v>
      </c>
      <c r="BY6009" s="52" t="s">
        <v>631</v>
      </c>
      <c r="BZ6009" s="52" t="s">
        <v>1276</v>
      </c>
    </row>
    <row r="6010" spans="54:78" x14ac:dyDescent="0.3">
      <c r="BB6010" s="105" t="e">
        <f>VLOOKUP(C6010,#REF!, 2,FALSE)</f>
        <v>#REF!</v>
      </c>
      <c r="BP6010" s="52" t="s">
        <v>11228</v>
      </c>
      <c r="BQ6010" s="52" t="s">
        <v>1277</v>
      </c>
      <c r="BR6010" s="52" t="s">
        <v>2388</v>
      </c>
      <c r="BX6010" s="52" t="s">
        <v>11228</v>
      </c>
      <c r="BY6010" s="52" t="s">
        <v>1277</v>
      </c>
      <c r="BZ6010" s="52" t="s">
        <v>2388</v>
      </c>
    </row>
    <row r="6011" spans="54:78" x14ac:dyDescent="0.3">
      <c r="BB6011" s="105" t="e">
        <f>VLOOKUP(C6011,#REF!, 2,FALSE)</f>
        <v>#REF!</v>
      </c>
      <c r="BP6011" s="52" t="s">
        <v>2003</v>
      </c>
      <c r="BQ6011" s="52" t="s">
        <v>779</v>
      </c>
      <c r="BR6011" s="52" t="s">
        <v>2471</v>
      </c>
      <c r="BX6011" s="52" t="s">
        <v>2003</v>
      </c>
      <c r="BY6011" s="52" t="s">
        <v>779</v>
      </c>
      <c r="BZ6011" s="52" t="s">
        <v>2471</v>
      </c>
    </row>
    <row r="6012" spans="54:78" x14ac:dyDescent="0.3">
      <c r="BB6012" s="105" t="e">
        <f>VLOOKUP(C6012,#REF!, 2,FALSE)</f>
        <v>#REF!</v>
      </c>
      <c r="BP6012" s="52" t="s">
        <v>11229</v>
      </c>
      <c r="BQ6012" s="52" t="s">
        <v>779</v>
      </c>
      <c r="BR6012" s="52" t="s">
        <v>3079</v>
      </c>
      <c r="BX6012" s="52" t="s">
        <v>11229</v>
      </c>
      <c r="BY6012" s="52" t="s">
        <v>779</v>
      </c>
      <c r="BZ6012" s="52" t="s">
        <v>3079</v>
      </c>
    </row>
    <row r="6013" spans="54:78" x14ac:dyDescent="0.3">
      <c r="BB6013" s="105" t="e">
        <f>VLOOKUP(C6013,#REF!, 2,FALSE)</f>
        <v>#REF!</v>
      </c>
      <c r="BP6013" s="52" t="s">
        <v>2004</v>
      </c>
      <c r="BQ6013" s="52" t="s">
        <v>950</v>
      </c>
      <c r="BR6013" s="52" t="s">
        <v>2650</v>
      </c>
      <c r="BX6013" s="52" t="s">
        <v>2004</v>
      </c>
      <c r="BY6013" s="52" t="s">
        <v>950</v>
      </c>
      <c r="BZ6013" s="52" t="s">
        <v>2650</v>
      </c>
    </row>
    <row r="6014" spans="54:78" x14ac:dyDescent="0.3">
      <c r="BB6014" s="105" t="e">
        <f>VLOOKUP(C6014,#REF!, 2,FALSE)</f>
        <v>#REF!</v>
      </c>
      <c r="BP6014" s="52" t="s">
        <v>11230</v>
      </c>
      <c r="BQ6014" s="52" t="s">
        <v>645</v>
      </c>
      <c r="BR6014" s="52" t="s">
        <v>9720</v>
      </c>
      <c r="BX6014" s="52" t="s">
        <v>11230</v>
      </c>
      <c r="BY6014" s="52" t="s">
        <v>645</v>
      </c>
      <c r="BZ6014" s="52" t="s">
        <v>9720</v>
      </c>
    </row>
    <row r="6015" spans="54:78" x14ac:dyDescent="0.3">
      <c r="BB6015" s="105" t="e">
        <f>VLOOKUP(C6015,#REF!, 2,FALSE)</f>
        <v>#REF!</v>
      </c>
      <c r="BP6015" s="52" t="s">
        <v>11231</v>
      </c>
      <c r="BQ6015" s="52" t="s">
        <v>636</v>
      </c>
      <c r="BR6015" s="52" t="s">
        <v>11232</v>
      </c>
      <c r="BX6015" s="52" t="s">
        <v>11231</v>
      </c>
      <c r="BY6015" s="52" t="s">
        <v>636</v>
      </c>
      <c r="BZ6015" s="52" t="s">
        <v>11232</v>
      </c>
    </row>
    <row r="6016" spans="54:78" x14ac:dyDescent="0.3">
      <c r="BB6016" s="105" t="e">
        <f>VLOOKUP(C6016,#REF!, 2,FALSE)</f>
        <v>#REF!</v>
      </c>
      <c r="BP6016" s="52" t="s">
        <v>11233</v>
      </c>
      <c r="BQ6016" s="52" t="s">
        <v>779</v>
      </c>
      <c r="BR6016" s="52" t="s">
        <v>11234</v>
      </c>
      <c r="BX6016" s="52" t="s">
        <v>11233</v>
      </c>
      <c r="BY6016" s="52" t="s">
        <v>779</v>
      </c>
      <c r="BZ6016" s="52" t="s">
        <v>11234</v>
      </c>
    </row>
    <row r="6017" spans="54:78" x14ac:dyDescent="0.3">
      <c r="BB6017" s="105" t="e">
        <f>VLOOKUP(C6017,#REF!, 2,FALSE)</f>
        <v>#REF!</v>
      </c>
      <c r="BP6017" s="52" t="s">
        <v>11235</v>
      </c>
      <c r="BQ6017" s="52" t="s">
        <v>945</v>
      </c>
      <c r="BR6017" s="52" t="s">
        <v>6972</v>
      </c>
      <c r="BX6017" s="52" t="s">
        <v>11235</v>
      </c>
      <c r="BY6017" s="52" t="s">
        <v>945</v>
      </c>
      <c r="BZ6017" s="52" t="s">
        <v>6972</v>
      </c>
    </row>
    <row r="6018" spans="54:78" x14ac:dyDescent="0.3">
      <c r="BB6018" s="105" t="e">
        <f>VLOOKUP(C6018,#REF!, 2,FALSE)</f>
        <v>#REF!</v>
      </c>
      <c r="BP6018" s="52" t="s">
        <v>11236</v>
      </c>
      <c r="BQ6018" s="52" t="s">
        <v>636</v>
      </c>
      <c r="BR6018" s="52" t="s">
        <v>2249</v>
      </c>
      <c r="BX6018" s="52" t="s">
        <v>11236</v>
      </c>
      <c r="BY6018" s="52" t="s">
        <v>636</v>
      </c>
      <c r="BZ6018" s="52" t="s">
        <v>2249</v>
      </c>
    </row>
    <row r="6019" spans="54:78" x14ac:dyDescent="0.3">
      <c r="BB6019" s="105" t="e">
        <f>VLOOKUP(C6019,#REF!, 2,FALSE)</f>
        <v>#REF!</v>
      </c>
      <c r="BP6019" s="52" t="s">
        <v>11237</v>
      </c>
      <c r="BQ6019" s="52" t="s">
        <v>624</v>
      </c>
      <c r="BR6019" s="52" t="s">
        <v>2172</v>
      </c>
      <c r="BX6019" s="52" t="s">
        <v>11237</v>
      </c>
      <c r="BY6019" s="52" t="s">
        <v>624</v>
      </c>
      <c r="BZ6019" s="52" t="s">
        <v>2172</v>
      </c>
    </row>
    <row r="6020" spans="54:78" x14ac:dyDescent="0.3">
      <c r="BB6020" s="105" t="e">
        <f>VLOOKUP(C6020,#REF!, 2,FALSE)</f>
        <v>#REF!</v>
      </c>
      <c r="BP6020" s="52" t="s">
        <v>384</v>
      </c>
      <c r="BQ6020" s="52" t="s">
        <v>673</v>
      </c>
      <c r="BR6020" s="52" t="s">
        <v>1812</v>
      </c>
      <c r="BX6020" s="52" t="s">
        <v>384</v>
      </c>
      <c r="BY6020" s="52" t="s">
        <v>673</v>
      </c>
      <c r="BZ6020" s="52" t="s">
        <v>1812</v>
      </c>
    </row>
    <row r="6021" spans="54:78" x14ac:dyDescent="0.3">
      <c r="BB6021" s="105" t="e">
        <f>VLOOKUP(C6021,#REF!, 2,FALSE)</f>
        <v>#REF!</v>
      </c>
      <c r="BP6021" s="52" t="s">
        <v>11239</v>
      </c>
      <c r="BQ6021" s="52" t="s">
        <v>805</v>
      </c>
      <c r="BR6021" s="52" t="s">
        <v>4369</v>
      </c>
      <c r="BX6021" s="52" t="s">
        <v>11239</v>
      </c>
      <c r="BY6021" s="52" t="s">
        <v>805</v>
      </c>
      <c r="BZ6021" s="52" t="s">
        <v>4369</v>
      </c>
    </row>
    <row r="6022" spans="54:78" x14ac:dyDescent="0.3">
      <c r="BB6022" s="105" t="e">
        <f>VLOOKUP(C6022,#REF!, 2,FALSE)</f>
        <v>#REF!</v>
      </c>
      <c r="BP6022" s="52" t="s">
        <v>11241</v>
      </c>
      <c r="BQ6022" s="52" t="s">
        <v>779</v>
      </c>
      <c r="BR6022" s="52" t="s">
        <v>2993</v>
      </c>
      <c r="BX6022" s="52" t="s">
        <v>11241</v>
      </c>
      <c r="BY6022" s="52" t="s">
        <v>779</v>
      </c>
      <c r="BZ6022" s="52" t="s">
        <v>2993</v>
      </c>
    </row>
    <row r="6023" spans="54:78" x14ac:dyDescent="0.3">
      <c r="BB6023" s="105" t="e">
        <f>VLOOKUP(C6023,#REF!, 2,FALSE)</f>
        <v>#REF!</v>
      </c>
      <c r="BP6023" s="52" t="s">
        <v>11242</v>
      </c>
      <c r="BQ6023" s="52" t="s">
        <v>743</v>
      </c>
      <c r="BR6023" s="52" t="s">
        <v>8976</v>
      </c>
      <c r="BX6023" s="52" t="s">
        <v>11242</v>
      </c>
      <c r="BY6023" s="52" t="s">
        <v>743</v>
      </c>
      <c r="BZ6023" s="52" t="s">
        <v>8976</v>
      </c>
    </row>
    <row r="6024" spans="54:78" x14ac:dyDescent="0.3">
      <c r="BB6024" s="105" t="e">
        <f>VLOOKUP(C6024,#REF!, 2,FALSE)</f>
        <v>#REF!</v>
      </c>
      <c r="BP6024" s="52" t="s">
        <v>11243</v>
      </c>
      <c r="BQ6024" s="52" t="s">
        <v>954</v>
      </c>
      <c r="BR6024" s="52" t="s">
        <v>2993</v>
      </c>
      <c r="BX6024" s="52" t="s">
        <v>11243</v>
      </c>
      <c r="BY6024" s="52" t="s">
        <v>954</v>
      </c>
      <c r="BZ6024" s="52" t="s">
        <v>2993</v>
      </c>
    </row>
    <row r="6025" spans="54:78" x14ac:dyDescent="0.3">
      <c r="BB6025" s="105" t="e">
        <f>VLOOKUP(C6025,#REF!, 2,FALSE)</f>
        <v>#REF!</v>
      </c>
      <c r="BP6025" s="52" t="s">
        <v>11244</v>
      </c>
      <c r="BQ6025" s="52" t="s">
        <v>779</v>
      </c>
      <c r="BR6025" s="52" t="s">
        <v>9097</v>
      </c>
      <c r="BX6025" s="52" t="s">
        <v>11244</v>
      </c>
      <c r="BY6025" s="52" t="s">
        <v>779</v>
      </c>
      <c r="BZ6025" s="52" t="s">
        <v>9097</v>
      </c>
    </row>
    <row r="6026" spans="54:78" x14ac:dyDescent="0.3">
      <c r="BB6026" s="105" t="e">
        <f>VLOOKUP(C6026,#REF!, 2,FALSE)</f>
        <v>#REF!</v>
      </c>
      <c r="BP6026" s="52" t="s">
        <v>11245</v>
      </c>
      <c r="BQ6026" s="52" t="s">
        <v>668</v>
      </c>
      <c r="BR6026" s="52" t="s">
        <v>778</v>
      </c>
      <c r="BX6026" s="52" t="s">
        <v>11245</v>
      </c>
      <c r="BY6026" s="52" t="s">
        <v>668</v>
      </c>
      <c r="BZ6026" s="52" t="s">
        <v>778</v>
      </c>
    </row>
    <row r="6027" spans="54:78" x14ac:dyDescent="0.3">
      <c r="BB6027" s="105" t="e">
        <f>VLOOKUP(C6027,#REF!, 2,FALSE)</f>
        <v>#REF!</v>
      </c>
      <c r="BP6027" s="52" t="s">
        <v>11246</v>
      </c>
      <c r="BQ6027" s="52" t="s">
        <v>948</v>
      </c>
      <c r="BR6027" s="52" t="s">
        <v>11247</v>
      </c>
      <c r="BX6027" s="52" t="s">
        <v>11246</v>
      </c>
      <c r="BY6027" s="52" t="s">
        <v>948</v>
      </c>
      <c r="BZ6027" s="52" t="s">
        <v>11247</v>
      </c>
    </row>
    <row r="6028" spans="54:78" x14ac:dyDescent="0.3">
      <c r="BB6028" s="105" t="e">
        <f>VLOOKUP(C6028,#REF!, 2,FALSE)</f>
        <v>#REF!</v>
      </c>
      <c r="BP6028" s="52" t="s">
        <v>11248</v>
      </c>
      <c r="BQ6028" s="52" t="s">
        <v>3276</v>
      </c>
      <c r="BR6028" s="52" t="s">
        <v>11249</v>
      </c>
      <c r="BX6028" s="52" t="s">
        <v>11248</v>
      </c>
      <c r="BY6028" s="52" t="s">
        <v>3276</v>
      </c>
      <c r="BZ6028" s="52" t="s">
        <v>11249</v>
      </c>
    </row>
    <row r="6029" spans="54:78" x14ac:dyDescent="0.3">
      <c r="BB6029" s="105" t="e">
        <f>VLOOKUP(C6029,#REF!, 2,FALSE)</f>
        <v>#REF!</v>
      </c>
      <c r="BP6029" s="52" t="s">
        <v>11250</v>
      </c>
      <c r="BQ6029" s="52" t="s">
        <v>3103</v>
      </c>
      <c r="BR6029" s="52" t="s">
        <v>11251</v>
      </c>
      <c r="BX6029" s="52" t="s">
        <v>11250</v>
      </c>
      <c r="BY6029" s="52" t="s">
        <v>3103</v>
      </c>
      <c r="BZ6029" s="52" t="s">
        <v>11251</v>
      </c>
    </row>
    <row r="6030" spans="54:78" x14ac:dyDescent="0.3">
      <c r="BB6030" s="105" t="e">
        <f>VLOOKUP(C6030,#REF!, 2,FALSE)</f>
        <v>#REF!</v>
      </c>
      <c r="BP6030" s="52" t="s">
        <v>11252</v>
      </c>
      <c r="BQ6030" s="52" t="s">
        <v>3099</v>
      </c>
      <c r="BR6030" s="52" t="s">
        <v>2993</v>
      </c>
      <c r="BX6030" s="52" t="s">
        <v>11252</v>
      </c>
      <c r="BY6030" s="52" t="s">
        <v>3099</v>
      </c>
      <c r="BZ6030" s="52" t="s">
        <v>2993</v>
      </c>
    </row>
    <row r="6031" spans="54:78" x14ac:dyDescent="0.3">
      <c r="BB6031" s="105" t="e">
        <f>VLOOKUP(C6031,#REF!, 2,FALSE)</f>
        <v>#REF!</v>
      </c>
      <c r="BP6031" s="52" t="s">
        <v>2005</v>
      </c>
      <c r="BQ6031" s="52" t="s">
        <v>779</v>
      </c>
      <c r="BR6031" s="52" t="s">
        <v>2993</v>
      </c>
      <c r="BX6031" s="52" t="s">
        <v>2005</v>
      </c>
      <c r="BY6031" s="52" t="s">
        <v>779</v>
      </c>
      <c r="BZ6031" s="52" t="s">
        <v>2993</v>
      </c>
    </row>
    <row r="6032" spans="54:78" x14ac:dyDescent="0.3">
      <c r="BB6032" s="105" t="e">
        <f>VLOOKUP(C6032,#REF!, 2,FALSE)</f>
        <v>#REF!</v>
      </c>
      <c r="BP6032" s="52" t="s">
        <v>11253</v>
      </c>
      <c r="BQ6032" s="52" t="s">
        <v>1147</v>
      </c>
      <c r="BR6032" s="52" t="s">
        <v>4461</v>
      </c>
      <c r="BX6032" s="52" t="s">
        <v>11253</v>
      </c>
      <c r="BY6032" s="52" t="s">
        <v>1147</v>
      </c>
      <c r="BZ6032" s="52" t="s">
        <v>4461</v>
      </c>
    </row>
    <row r="6033" spans="54:78" x14ac:dyDescent="0.3">
      <c r="BB6033" s="105" t="e">
        <f>VLOOKUP(C6033,#REF!, 2,FALSE)</f>
        <v>#REF!</v>
      </c>
      <c r="BP6033" s="52" t="s">
        <v>11254</v>
      </c>
      <c r="BQ6033" s="52" t="s">
        <v>3223</v>
      </c>
      <c r="BR6033" s="52" t="s">
        <v>11255</v>
      </c>
      <c r="BX6033" s="52" t="s">
        <v>11254</v>
      </c>
      <c r="BY6033" s="52" t="s">
        <v>3223</v>
      </c>
      <c r="BZ6033" s="52" t="s">
        <v>11255</v>
      </c>
    </row>
    <row r="6034" spans="54:78" x14ac:dyDescent="0.3">
      <c r="BB6034" s="105" t="e">
        <f>VLOOKUP(C6034,#REF!, 2,FALSE)</f>
        <v>#REF!</v>
      </c>
      <c r="BP6034" s="52" t="s">
        <v>11256</v>
      </c>
      <c r="BQ6034" s="52" t="s">
        <v>1017</v>
      </c>
      <c r="BR6034" s="52" t="s">
        <v>11257</v>
      </c>
      <c r="BX6034" s="52" t="s">
        <v>11256</v>
      </c>
      <c r="BY6034" s="52" t="s">
        <v>1017</v>
      </c>
      <c r="BZ6034" s="52" t="s">
        <v>11257</v>
      </c>
    </row>
    <row r="6035" spans="54:78" x14ac:dyDescent="0.3">
      <c r="BB6035" s="105" t="e">
        <f>VLOOKUP(C6035,#REF!, 2,FALSE)</f>
        <v>#REF!</v>
      </c>
      <c r="BP6035" s="52" t="s">
        <v>11258</v>
      </c>
      <c r="BQ6035" s="52" t="s">
        <v>1002</v>
      </c>
      <c r="BR6035" s="52" t="s">
        <v>7971</v>
      </c>
      <c r="BX6035" s="52" t="s">
        <v>11258</v>
      </c>
      <c r="BY6035" s="52" t="s">
        <v>1002</v>
      </c>
      <c r="BZ6035" s="52" t="s">
        <v>7971</v>
      </c>
    </row>
    <row r="6036" spans="54:78" x14ac:dyDescent="0.3">
      <c r="BB6036" s="105" t="e">
        <f>VLOOKUP(C6036,#REF!, 2,FALSE)</f>
        <v>#REF!</v>
      </c>
      <c r="BP6036" s="52" t="s">
        <v>2006</v>
      </c>
      <c r="BQ6036" s="52" t="s">
        <v>1277</v>
      </c>
      <c r="BR6036" s="52" t="s">
        <v>2993</v>
      </c>
      <c r="BX6036" s="52" t="s">
        <v>2006</v>
      </c>
      <c r="BY6036" s="52" t="s">
        <v>1277</v>
      </c>
      <c r="BZ6036" s="52" t="s">
        <v>2993</v>
      </c>
    </row>
    <row r="6037" spans="54:78" x14ac:dyDescent="0.3">
      <c r="BB6037" s="105" t="e">
        <f>VLOOKUP(C6037,#REF!, 2,FALSE)</f>
        <v>#REF!</v>
      </c>
      <c r="BP6037" s="52" t="s">
        <v>11259</v>
      </c>
      <c r="BQ6037" s="52" t="s">
        <v>1017</v>
      </c>
      <c r="BR6037" s="52" t="s">
        <v>918</v>
      </c>
      <c r="BX6037" s="52" t="s">
        <v>11259</v>
      </c>
      <c r="BY6037" s="52" t="s">
        <v>1017</v>
      </c>
      <c r="BZ6037" s="52" t="s">
        <v>918</v>
      </c>
    </row>
    <row r="6038" spans="54:78" x14ac:dyDescent="0.3">
      <c r="BB6038" s="105" t="e">
        <f>VLOOKUP(C6038,#REF!, 2,FALSE)</f>
        <v>#REF!</v>
      </c>
      <c r="BP6038" s="52" t="s">
        <v>11260</v>
      </c>
      <c r="BQ6038" s="52" t="s">
        <v>7121</v>
      </c>
      <c r="BR6038" s="52" t="s">
        <v>2993</v>
      </c>
      <c r="BX6038" s="52" t="s">
        <v>11260</v>
      </c>
      <c r="BY6038" s="52" t="s">
        <v>7121</v>
      </c>
      <c r="BZ6038" s="52" t="s">
        <v>2993</v>
      </c>
    </row>
    <row r="6039" spans="54:78" x14ac:dyDescent="0.3">
      <c r="BB6039" s="105" t="e">
        <f>VLOOKUP(C6039,#REF!, 2,FALSE)</f>
        <v>#REF!</v>
      </c>
      <c r="BP6039" s="52" t="s">
        <v>11261</v>
      </c>
      <c r="BQ6039" s="52" t="s">
        <v>3019</v>
      </c>
      <c r="BR6039" s="52" t="s">
        <v>11262</v>
      </c>
      <c r="BX6039" s="52" t="s">
        <v>11261</v>
      </c>
      <c r="BY6039" s="52" t="s">
        <v>3019</v>
      </c>
      <c r="BZ6039" s="52" t="s">
        <v>11262</v>
      </c>
    </row>
    <row r="6040" spans="54:78" x14ac:dyDescent="0.3">
      <c r="BB6040" s="105" t="e">
        <f>VLOOKUP(C6040,#REF!, 2,FALSE)</f>
        <v>#REF!</v>
      </c>
      <c r="BP6040" s="52" t="s">
        <v>11263</v>
      </c>
      <c r="BQ6040" s="52" t="s">
        <v>920</v>
      </c>
      <c r="BR6040" s="52" t="s">
        <v>2389</v>
      </c>
      <c r="BX6040" s="52" t="s">
        <v>11263</v>
      </c>
      <c r="BY6040" s="52" t="s">
        <v>920</v>
      </c>
      <c r="BZ6040" s="52" t="s">
        <v>2389</v>
      </c>
    </row>
    <row r="6041" spans="54:78" x14ac:dyDescent="0.3">
      <c r="BB6041" s="105" t="e">
        <f>VLOOKUP(C6041,#REF!, 2,FALSE)</f>
        <v>#REF!</v>
      </c>
      <c r="BP6041" s="52" t="s">
        <v>11264</v>
      </c>
      <c r="BQ6041" s="52" t="s">
        <v>3019</v>
      </c>
      <c r="BR6041" s="52" t="s">
        <v>5194</v>
      </c>
      <c r="BX6041" s="52" t="s">
        <v>11264</v>
      </c>
      <c r="BY6041" s="52" t="s">
        <v>3019</v>
      </c>
      <c r="BZ6041" s="52" t="s">
        <v>5194</v>
      </c>
    </row>
    <row r="6042" spans="54:78" x14ac:dyDescent="0.3">
      <c r="BB6042" s="105" t="e">
        <f>VLOOKUP(C6042,#REF!, 2,FALSE)</f>
        <v>#REF!</v>
      </c>
      <c r="BP6042" s="52" t="s">
        <v>11265</v>
      </c>
      <c r="BQ6042" s="52" t="s">
        <v>1350</v>
      </c>
      <c r="BR6042" s="52" t="s">
        <v>632</v>
      </c>
      <c r="BX6042" s="52" t="s">
        <v>11265</v>
      </c>
      <c r="BY6042" s="52" t="s">
        <v>1350</v>
      </c>
      <c r="BZ6042" s="52" t="s">
        <v>632</v>
      </c>
    </row>
    <row r="6043" spans="54:78" x14ac:dyDescent="0.3">
      <c r="BB6043" s="105" t="e">
        <f>VLOOKUP(C6043,#REF!, 2,FALSE)</f>
        <v>#REF!</v>
      </c>
      <c r="BP6043" s="52" t="s">
        <v>11267</v>
      </c>
      <c r="BQ6043" s="52" t="s">
        <v>663</v>
      </c>
      <c r="BR6043" s="52" t="s">
        <v>6164</v>
      </c>
      <c r="BX6043" s="52" t="s">
        <v>11267</v>
      </c>
      <c r="BY6043" s="52" t="s">
        <v>663</v>
      </c>
      <c r="BZ6043" s="52" t="s">
        <v>6164</v>
      </c>
    </row>
    <row r="6044" spans="54:78" x14ac:dyDescent="0.3">
      <c r="BB6044" s="105" t="e">
        <f>VLOOKUP(C6044,#REF!, 2,FALSE)</f>
        <v>#REF!</v>
      </c>
      <c r="BP6044" s="52" t="s">
        <v>2007</v>
      </c>
      <c r="BQ6044" s="52" t="s">
        <v>712</v>
      </c>
      <c r="BR6044" s="52" t="s">
        <v>4336</v>
      </c>
      <c r="BX6044" s="52" t="s">
        <v>2007</v>
      </c>
      <c r="BY6044" s="52" t="s">
        <v>712</v>
      </c>
      <c r="BZ6044" s="52" t="s">
        <v>4336</v>
      </c>
    </row>
    <row r="6045" spans="54:78" x14ac:dyDescent="0.3">
      <c r="BB6045" s="105" t="e">
        <f>VLOOKUP(C6045,#REF!, 2,FALSE)</f>
        <v>#REF!</v>
      </c>
      <c r="BP6045" s="52" t="s">
        <v>11268</v>
      </c>
      <c r="BQ6045" s="52" t="s">
        <v>3019</v>
      </c>
      <c r="BR6045" s="52" t="s">
        <v>10426</v>
      </c>
      <c r="BX6045" s="52" t="s">
        <v>11268</v>
      </c>
      <c r="BY6045" s="52" t="s">
        <v>3019</v>
      </c>
      <c r="BZ6045" s="52" t="s">
        <v>10426</v>
      </c>
    </row>
    <row r="6046" spans="54:78" x14ac:dyDescent="0.3">
      <c r="BB6046" s="105" t="e">
        <f>VLOOKUP(C6046,#REF!, 2,FALSE)</f>
        <v>#REF!</v>
      </c>
      <c r="BP6046" s="52" t="s">
        <v>385</v>
      </c>
      <c r="BQ6046" s="52" t="s">
        <v>1280</v>
      </c>
      <c r="BR6046" s="52" t="s">
        <v>11269</v>
      </c>
      <c r="BX6046" s="52" t="s">
        <v>385</v>
      </c>
      <c r="BY6046" s="52" t="s">
        <v>1280</v>
      </c>
      <c r="BZ6046" s="52" t="s">
        <v>11269</v>
      </c>
    </row>
    <row r="6047" spans="54:78" x14ac:dyDescent="0.3">
      <c r="BB6047" s="105" t="e">
        <f>VLOOKUP(C6047,#REF!, 2,FALSE)</f>
        <v>#REF!</v>
      </c>
      <c r="BP6047" s="52" t="s">
        <v>11270</v>
      </c>
      <c r="BQ6047" s="52" t="s">
        <v>17035</v>
      </c>
      <c r="BR6047" s="52" t="s">
        <v>11271</v>
      </c>
      <c r="BX6047" s="52" t="s">
        <v>11270</v>
      </c>
      <c r="BY6047" s="52" t="s">
        <v>17035</v>
      </c>
      <c r="BZ6047" s="52" t="s">
        <v>11271</v>
      </c>
    </row>
    <row r="6048" spans="54:78" x14ac:dyDescent="0.3">
      <c r="BB6048" s="105" t="e">
        <f>VLOOKUP(C6048,#REF!, 2,FALSE)</f>
        <v>#REF!</v>
      </c>
      <c r="BP6048" s="52" t="s">
        <v>11272</v>
      </c>
      <c r="BQ6048" s="52" t="s">
        <v>17035</v>
      </c>
      <c r="BR6048" s="52" t="s">
        <v>2993</v>
      </c>
      <c r="BX6048" s="52" t="s">
        <v>11272</v>
      </c>
      <c r="BY6048" s="52" t="s">
        <v>17035</v>
      </c>
      <c r="BZ6048" s="52" t="s">
        <v>2993</v>
      </c>
    </row>
    <row r="6049" spans="54:78" x14ac:dyDescent="0.3">
      <c r="BB6049" s="105" t="e">
        <f>VLOOKUP(C6049,#REF!, 2,FALSE)</f>
        <v>#REF!</v>
      </c>
      <c r="BP6049" s="52" t="s">
        <v>11273</v>
      </c>
      <c r="BQ6049" s="52" t="s">
        <v>17035</v>
      </c>
      <c r="BR6049" s="52" t="s">
        <v>4820</v>
      </c>
      <c r="BX6049" s="52" t="s">
        <v>11273</v>
      </c>
      <c r="BY6049" s="52" t="s">
        <v>17035</v>
      </c>
      <c r="BZ6049" s="52" t="s">
        <v>4820</v>
      </c>
    </row>
    <row r="6050" spans="54:78" x14ac:dyDescent="0.3">
      <c r="BB6050" s="105" t="e">
        <f>VLOOKUP(C6050,#REF!, 2,FALSE)</f>
        <v>#REF!</v>
      </c>
      <c r="BP6050" s="52" t="s">
        <v>11274</v>
      </c>
      <c r="BQ6050" s="52" t="s">
        <v>642</v>
      </c>
      <c r="BR6050" s="52" t="s">
        <v>2993</v>
      </c>
      <c r="BX6050" s="52" t="s">
        <v>11274</v>
      </c>
      <c r="BY6050" s="52" t="s">
        <v>642</v>
      </c>
      <c r="BZ6050" s="52" t="s">
        <v>2993</v>
      </c>
    </row>
    <row r="6051" spans="54:78" x14ac:dyDescent="0.3">
      <c r="BB6051" s="105" t="e">
        <f>VLOOKUP(C6051,#REF!, 2,FALSE)</f>
        <v>#REF!</v>
      </c>
      <c r="BP6051" s="52" t="s">
        <v>2008</v>
      </c>
      <c r="BQ6051" s="52" t="s">
        <v>642</v>
      </c>
      <c r="BR6051" s="52" t="s">
        <v>1135</v>
      </c>
      <c r="BX6051" s="52" t="s">
        <v>2008</v>
      </c>
      <c r="BY6051" s="52" t="s">
        <v>642</v>
      </c>
      <c r="BZ6051" s="52" t="s">
        <v>1135</v>
      </c>
    </row>
    <row r="6052" spans="54:78" x14ac:dyDescent="0.3">
      <c r="BB6052" s="105" t="e">
        <f>VLOOKUP(C6052,#REF!, 2,FALSE)</f>
        <v>#REF!</v>
      </c>
      <c r="BP6052" s="52" t="s">
        <v>11275</v>
      </c>
      <c r="BQ6052" s="52" t="s">
        <v>642</v>
      </c>
      <c r="BR6052" s="52" t="s">
        <v>852</v>
      </c>
      <c r="BX6052" s="52" t="s">
        <v>11275</v>
      </c>
      <c r="BY6052" s="52" t="s">
        <v>642</v>
      </c>
      <c r="BZ6052" s="52" t="s">
        <v>852</v>
      </c>
    </row>
    <row r="6053" spans="54:78" x14ac:dyDescent="0.3">
      <c r="BB6053" s="105" t="e">
        <f>VLOOKUP(C6053,#REF!, 2,FALSE)</f>
        <v>#REF!</v>
      </c>
      <c r="BP6053" s="52" t="s">
        <v>386</v>
      </c>
      <c r="BQ6053" s="52" t="s">
        <v>849</v>
      </c>
      <c r="BR6053" s="52" t="s">
        <v>2893</v>
      </c>
      <c r="BX6053" s="52" t="s">
        <v>386</v>
      </c>
      <c r="BY6053" s="52" t="s">
        <v>849</v>
      </c>
      <c r="BZ6053" s="52" t="s">
        <v>2893</v>
      </c>
    </row>
    <row r="6054" spans="54:78" x14ac:dyDescent="0.3">
      <c r="BB6054" s="105" t="e">
        <f>VLOOKUP(C6054,#REF!, 2,FALSE)</f>
        <v>#REF!</v>
      </c>
      <c r="BP6054" s="52" t="s">
        <v>387</v>
      </c>
      <c r="BQ6054" s="52" t="s">
        <v>668</v>
      </c>
      <c r="BR6054" s="52" t="s">
        <v>3090</v>
      </c>
      <c r="BX6054" s="52" t="s">
        <v>387</v>
      </c>
      <c r="BY6054" s="52" t="s">
        <v>668</v>
      </c>
      <c r="BZ6054" s="52" t="s">
        <v>3090</v>
      </c>
    </row>
    <row r="6055" spans="54:78" x14ac:dyDescent="0.3">
      <c r="BB6055" s="105" t="e">
        <f>VLOOKUP(C6055,#REF!, 2,FALSE)</f>
        <v>#REF!</v>
      </c>
      <c r="BP6055" s="52" t="s">
        <v>11277</v>
      </c>
      <c r="BQ6055" s="52" t="s">
        <v>668</v>
      </c>
      <c r="BR6055" s="52" t="s">
        <v>8014</v>
      </c>
      <c r="BX6055" s="52" t="s">
        <v>11277</v>
      </c>
      <c r="BY6055" s="52" t="s">
        <v>668</v>
      </c>
      <c r="BZ6055" s="52" t="s">
        <v>8014</v>
      </c>
    </row>
    <row r="6056" spans="54:78" x14ac:dyDescent="0.3">
      <c r="BB6056" s="105" t="e">
        <f>VLOOKUP(C6056,#REF!, 2,FALSE)</f>
        <v>#REF!</v>
      </c>
      <c r="BP6056" s="52" t="s">
        <v>11279</v>
      </c>
      <c r="BQ6056" s="52" t="s">
        <v>668</v>
      </c>
      <c r="BR6056" s="52" t="s">
        <v>11280</v>
      </c>
      <c r="BX6056" s="52" t="s">
        <v>11279</v>
      </c>
      <c r="BY6056" s="52" t="s">
        <v>668</v>
      </c>
      <c r="BZ6056" s="52" t="s">
        <v>11280</v>
      </c>
    </row>
    <row r="6057" spans="54:78" x14ac:dyDescent="0.3">
      <c r="BB6057" s="105" t="e">
        <f>VLOOKUP(C6057,#REF!, 2,FALSE)</f>
        <v>#REF!</v>
      </c>
      <c r="BP6057" s="52" t="s">
        <v>11281</v>
      </c>
      <c r="BQ6057" s="52" t="s">
        <v>618</v>
      </c>
      <c r="BR6057" s="52" t="s">
        <v>6974</v>
      </c>
      <c r="BX6057" s="52" t="s">
        <v>11281</v>
      </c>
      <c r="BY6057" s="52" t="s">
        <v>618</v>
      </c>
      <c r="BZ6057" s="52" t="s">
        <v>6974</v>
      </c>
    </row>
    <row r="6058" spans="54:78" x14ac:dyDescent="0.3">
      <c r="BB6058" s="105" t="e">
        <f>VLOOKUP(C6058,#REF!, 2,FALSE)</f>
        <v>#REF!</v>
      </c>
      <c r="BP6058" s="52" t="s">
        <v>429</v>
      </c>
      <c r="BQ6058" s="52" t="s">
        <v>645</v>
      </c>
      <c r="BR6058" s="52" t="s">
        <v>3565</v>
      </c>
      <c r="BX6058" s="52" t="s">
        <v>429</v>
      </c>
      <c r="BY6058" s="52" t="s">
        <v>645</v>
      </c>
      <c r="BZ6058" s="52" t="s">
        <v>3565</v>
      </c>
    </row>
    <row r="6059" spans="54:78" x14ac:dyDescent="0.3">
      <c r="BB6059" s="105" t="e">
        <f>VLOOKUP(C6059,#REF!, 2,FALSE)</f>
        <v>#REF!</v>
      </c>
      <c r="BP6059" s="52" t="s">
        <v>2009</v>
      </c>
      <c r="BQ6059" s="52" t="s">
        <v>631</v>
      </c>
      <c r="BR6059" s="52" t="s">
        <v>1389</v>
      </c>
      <c r="BX6059" s="52" t="s">
        <v>2009</v>
      </c>
      <c r="BY6059" s="52" t="s">
        <v>631</v>
      </c>
      <c r="BZ6059" s="52" t="s">
        <v>1389</v>
      </c>
    </row>
    <row r="6060" spans="54:78" x14ac:dyDescent="0.3">
      <c r="BB6060" s="105" t="e">
        <f>VLOOKUP(C6060,#REF!, 2,FALSE)</f>
        <v>#REF!</v>
      </c>
      <c r="BP6060" s="52" t="s">
        <v>11282</v>
      </c>
      <c r="BQ6060" s="52" t="s">
        <v>2993</v>
      </c>
      <c r="BR6060" s="52" t="s">
        <v>2993</v>
      </c>
      <c r="BX6060" s="52" t="s">
        <v>11282</v>
      </c>
      <c r="BY6060" s="52" t="s">
        <v>2993</v>
      </c>
      <c r="BZ6060" s="52" t="s">
        <v>2993</v>
      </c>
    </row>
    <row r="6061" spans="54:78" x14ac:dyDescent="0.3">
      <c r="BB6061" s="105" t="e">
        <f>VLOOKUP(C6061,#REF!, 2,FALSE)</f>
        <v>#REF!</v>
      </c>
      <c r="BP6061" s="52" t="s">
        <v>11283</v>
      </c>
      <c r="BQ6061" s="52" t="s">
        <v>857</v>
      </c>
      <c r="BR6061" s="52" t="s">
        <v>11284</v>
      </c>
      <c r="BX6061" s="52" t="s">
        <v>11283</v>
      </c>
      <c r="BY6061" s="52" t="s">
        <v>857</v>
      </c>
      <c r="BZ6061" s="52" t="s">
        <v>11284</v>
      </c>
    </row>
    <row r="6062" spans="54:78" x14ac:dyDescent="0.3">
      <c r="BB6062" s="105" t="e">
        <f>VLOOKUP(C6062,#REF!, 2,FALSE)</f>
        <v>#REF!</v>
      </c>
      <c r="BP6062" s="52" t="s">
        <v>11285</v>
      </c>
      <c r="BQ6062" s="52" t="s">
        <v>3019</v>
      </c>
      <c r="BR6062" s="52" t="s">
        <v>11286</v>
      </c>
      <c r="BX6062" s="52" t="s">
        <v>11285</v>
      </c>
      <c r="BY6062" s="52" t="s">
        <v>3019</v>
      </c>
      <c r="BZ6062" s="52" t="s">
        <v>11286</v>
      </c>
    </row>
    <row r="6063" spans="54:78" x14ac:dyDescent="0.3">
      <c r="BB6063" s="105" t="e">
        <f>VLOOKUP(C6063,#REF!, 2,FALSE)</f>
        <v>#REF!</v>
      </c>
      <c r="BP6063" s="52" t="s">
        <v>11287</v>
      </c>
      <c r="BQ6063" s="52" t="s">
        <v>857</v>
      </c>
      <c r="BR6063" s="52" t="s">
        <v>3961</v>
      </c>
      <c r="BX6063" s="52" t="s">
        <v>11287</v>
      </c>
      <c r="BY6063" s="52" t="s">
        <v>857</v>
      </c>
      <c r="BZ6063" s="52" t="s">
        <v>3961</v>
      </c>
    </row>
    <row r="6064" spans="54:78" x14ac:dyDescent="0.3">
      <c r="BB6064" s="105" t="e">
        <f>VLOOKUP(C6064,#REF!, 2,FALSE)</f>
        <v>#REF!</v>
      </c>
      <c r="BP6064" s="52" t="s">
        <v>11288</v>
      </c>
      <c r="BQ6064" s="52" t="s">
        <v>17035</v>
      </c>
      <c r="BR6064" s="52" t="s">
        <v>11289</v>
      </c>
      <c r="BX6064" s="52" t="s">
        <v>11288</v>
      </c>
      <c r="BY6064" s="52" t="s">
        <v>17035</v>
      </c>
      <c r="BZ6064" s="52" t="s">
        <v>11289</v>
      </c>
    </row>
    <row r="6065" spans="54:78" x14ac:dyDescent="0.3">
      <c r="BB6065" s="105" t="e">
        <f>VLOOKUP(C6065,#REF!, 2,FALSE)</f>
        <v>#REF!</v>
      </c>
      <c r="BP6065" s="52" t="s">
        <v>11290</v>
      </c>
      <c r="BQ6065" s="52" t="s">
        <v>2988</v>
      </c>
      <c r="BR6065" s="52" t="s">
        <v>1599</v>
      </c>
      <c r="BX6065" s="52" t="s">
        <v>11290</v>
      </c>
      <c r="BY6065" s="52" t="s">
        <v>2988</v>
      </c>
      <c r="BZ6065" s="52" t="s">
        <v>1599</v>
      </c>
    </row>
    <row r="6066" spans="54:78" x14ac:dyDescent="0.3">
      <c r="BB6066" s="105" t="e">
        <f>VLOOKUP(C6066,#REF!, 2,FALSE)</f>
        <v>#REF!</v>
      </c>
      <c r="BP6066" s="52" t="s">
        <v>11291</v>
      </c>
      <c r="BQ6066" s="52" t="s">
        <v>1147</v>
      </c>
      <c r="BR6066" s="52" t="s">
        <v>4916</v>
      </c>
      <c r="BX6066" s="52" t="s">
        <v>11291</v>
      </c>
      <c r="BY6066" s="52" t="s">
        <v>1147</v>
      </c>
      <c r="BZ6066" s="52" t="s">
        <v>4916</v>
      </c>
    </row>
    <row r="6067" spans="54:78" x14ac:dyDescent="0.3">
      <c r="BB6067" s="105" t="e">
        <f>VLOOKUP(C6067,#REF!, 2,FALSE)</f>
        <v>#REF!</v>
      </c>
      <c r="BP6067" s="52" t="s">
        <v>11292</v>
      </c>
      <c r="BQ6067" s="52" t="s">
        <v>779</v>
      </c>
      <c r="BR6067" s="52" t="s">
        <v>11293</v>
      </c>
      <c r="BX6067" s="52" t="s">
        <v>11292</v>
      </c>
      <c r="BY6067" s="52" t="s">
        <v>779</v>
      </c>
      <c r="BZ6067" s="52" t="s">
        <v>11293</v>
      </c>
    </row>
    <row r="6068" spans="54:78" x14ac:dyDescent="0.3">
      <c r="BB6068" s="105" t="e">
        <f>VLOOKUP(C6068,#REF!, 2,FALSE)</f>
        <v>#REF!</v>
      </c>
      <c r="BP6068" s="52" t="s">
        <v>11294</v>
      </c>
      <c r="BQ6068" s="52" t="s">
        <v>17035</v>
      </c>
      <c r="BR6068" s="52" t="s">
        <v>11295</v>
      </c>
      <c r="BX6068" s="52" t="s">
        <v>11294</v>
      </c>
      <c r="BY6068" s="52" t="s">
        <v>17035</v>
      </c>
      <c r="BZ6068" s="52" t="s">
        <v>11295</v>
      </c>
    </row>
    <row r="6069" spans="54:78" x14ac:dyDescent="0.3">
      <c r="BB6069" s="105" t="e">
        <f>VLOOKUP(C6069,#REF!, 2,FALSE)</f>
        <v>#REF!</v>
      </c>
      <c r="BP6069" s="52" t="s">
        <v>11296</v>
      </c>
      <c r="BQ6069" s="52" t="s">
        <v>617</v>
      </c>
      <c r="BR6069" s="52" t="s">
        <v>11297</v>
      </c>
      <c r="BX6069" s="52" t="s">
        <v>11296</v>
      </c>
      <c r="BY6069" s="52" t="s">
        <v>617</v>
      </c>
      <c r="BZ6069" s="52" t="s">
        <v>11297</v>
      </c>
    </row>
    <row r="6070" spans="54:78" x14ac:dyDescent="0.3">
      <c r="BB6070" s="105" t="e">
        <f>VLOOKUP(C6070,#REF!, 2,FALSE)</f>
        <v>#REF!</v>
      </c>
      <c r="BP6070" s="52" t="s">
        <v>11298</v>
      </c>
      <c r="BQ6070" s="52" t="s">
        <v>636</v>
      </c>
      <c r="BR6070" s="52" t="s">
        <v>778</v>
      </c>
      <c r="BX6070" s="52" t="s">
        <v>11298</v>
      </c>
      <c r="BY6070" s="52" t="s">
        <v>636</v>
      </c>
      <c r="BZ6070" s="52" t="s">
        <v>778</v>
      </c>
    </row>
    <row r="6071" spans="54:78" x14ac:dyDescent="0.3">
      <c r="BB6071" s="105" t="e">
        <f>VLOOKUP(C6071,#REF!, 2,FALSE)</f>
        <v>#REF!</v>
      </c>
      <c r="BP6071" s="52" t="s">
        <v>11299</v>
      </c>
      <c r="BQ6071" s="52" t="s">
        <v>783</v>
      </c>
      <c r="BR6071" s="52" t="s">
        <v>10469</v>
      </c>
      <c r="BX6071" s="52" t="s">
        <v>11299</v>
      </c>
      <c r="BY6071" s="52" t="s">
        <v>783</v>
      </c>
      <c r="BZ6071" s="52" t="s">
        <v>10469</v>
      </c>
    </row>
    <row r="6072" spans="54:78" x14ac:dyDescent="0.3">
      <c r="BB6072" s="105" t="e">
        <f>VLOOKUP(C6072,#REF!, 2,FALSE)</f>
        <v>#REF!</v>
      </c>
      <c r="BP6072" s="52" t="s">
        <v>2010</v>
      </c>
      <c r="BQ6072" s="52" t="s">
        <v>811</v>
      </c>
      <c r="BR6072" s="52" t="s">
        <v>7232</v>
      </c>
      <c r="BX6072" s="52" t="s">
        <v>2010</v>
      </c>
      <c r="BY6072" s="52" t="s">
        <v>811</v>
      </c>
      <c r="BZ6072" s="52" t="s">
        <v>7232</v>
      </c>
    </row>
    <row r="6073" spans="54:78" x14ac:dyDescent="0.3">
      <c r="BB6073" s="105" t="e">
        <f>VLOOKUP(C6073,#REF!, 2,FALSE)</f>
        <v>#REF!</v>
      </c>
      <c r="BP6073" s="52" t="s">
        <v>11300</v>
      </c>
      <c r="BQ6073" s="52" t="s">
        <v>626</v>
      </c>
      <c r="BR6073" s="52" t="s">
        <v>725</v>
      </c>
      <c r="BX6073" s="52" t="s">
        <v>11300</v>
      </c>
      <c r="BY6073" s="52" t="s">
        <v>626</v>
      </c>
      <c r="BZ6073" s="52" t="s">
        <v>725</v>
      </c>
    </row>
    <row r="6074" spans="54:78" x14ac:dyDescent="0.3">
      <c r="BB6074" s="105" t="e">
        <f>VLOOKUP(C6074,#REF!, 2,FALSE)</f>
        <v>#REF!</v>
      </c>
      <c r="BP6074" s="52" t="s">
        <v>11301</v>
      </c>
      <c r="BQ6074" s="52" t="s">
        <v>636</v>
      </c>
      <c r="BR6074" s="52" t="s">
        <v>778</v>
      </c>
      <c r="BX6074" s="52" t="s">
        <v>11301</v>
      </c>
      <c r="BY6074" s="52" t="s">
        <v>636</v>
      </c>
      <c r="BZ6074" s="52" t="s">
        <v>778</v>
      </c>
    </row>
    <row r="6075" spans="54:78" x14ac:dyDescent="0.3">
      <c r="BB6075" s="105" t="e">
        <f>VLOOKUP(C6075,#REF!, 2,FALSE)</f>
        <v>#REF!</v>
      </c>
      <c r="BP6075" s="52" t="s">
        <v>11302</v>
      </c>
      <c r="BQ6075" s="52" t="s">
        <v>703</v>
      </c>
      <c r="BR6075" s="52" t="s">
        <v>1209</v>
      </c>
      <c r="BX6075" s="52" t="s">
        <v>11302</v>
      </c>
      <c r="BY6075" s="52" t="s">
        <v>703</v>
      </c>
      <c r="BZ6075" s="52" t="s">
        <v>1209</v>
      </c>
    </row>
    <row r="6076" spans="54:78" x14ac:dyDescent="0.3">
      <c r="BB6076" s="105" t="e">
        <f>VLOOKUP(C6076,#REF!, 2,FALSE)</f>
        <v>#REF!</v>
      </c>
      <c r="BP6076" s="52" t="s">
        <v>11303</v>
      </c>
      <c r="BQ6076" s="52" t="s">
        <v>636</v>
      </c>
      <c r="BR6076" s="52" t="s">
        <v>778</v>
      </c>
      <c r="BX6076" s="52" t="s">
        <v>11303</v>
      </c>
      <c r="BY6076" s="52" t="s">
        <v>636</v>
      </c>
      <c r="BZ6076" s="52" t="s">
        <v>778</v>
      </c>
    </row>
    <row r="6077" spans="54:78" x14ac:dyDescent="0.3">
      <c r="BB6077" s="105" t="e">
        <f>VLOOKUP(C6077,#REF!, 2,FALSE)</f>
        <v>#REF!</v>
      </c>
      <c r="BP6077" s="52" t="s">
        <v>11304</v>
      </c>
      <c r="BQ6077" s="52" t="s">
        <v>636</v>
      </c>
      <c r="BR6077" s="52" t="s">
        <v>778</v>
      </c>
      <c r="BX6077" s="52" t="s">
        <v>11304</v>
      </c>
      <c r="BY6077" s="52" t="s">
        <v>636</v>
      </c>
      <c r="BZ6077" s="52" t="s">
        <v>778</v>
      </c>
    </row>
    <row r="6078" spans="54:78" x14ac:dyDescent="0.3">
      <c r="BB6078" s="105" t="e">
        <f>VLOOKUP(C6078,#REF!, 2,FALSE)</f>
        <v>#REF!</v>
      </c>
      <c r="BP6078" s="52" t="s">
        <v>11306</v>
      </c>
      <c r="BQ6078" s="52" t="s">
        <v>618</v>
      </c>
      <c r="BR6078" s="52" t="s">
        <v>1209</v>
      </c>
      <c r="BX6078" s="52" t="s">
        <v>11306</v>
      </c>
      <c r="BY6078" s="52" t="s">
        <v>618</v>
      </c>
      <c r="BZ6078" s="52" t="s">
        <v>1209</v>
      </c>
    </row>
    <row r="6079" spans="54:78" x14ac:dyDescent="0.3">
      <c r="BB6079" s="105" t="e">
        <f>VLOOKUP(C6079,#REF!, 2,FALSE)</f>
        <v>#REF!</v>
      </c>
      <c r="BP6079" s="52" t="s">
        <v>11307</v>
      </c>
      <c r="BQ6079" s="52" t="s">
        <v>636</v>
      </c>
      <c r="BR6079" s="52" t="s">
        <v>9413</v>
      </c>
      <c r="BX6079" s="52" t="s">
        <v>11307</v>
      </c>
      <c r="BY6079" s="52" t="s">
        <v>636</v>
      </c>
      <c r="BZ6079" s="52" t="s">
        <v>9413</v>
      </c>
    </row>
    <row r="6080" spans="54:78" x14ac:dyDescent="0.3">
      <c r="BB6080" s="105" t="e">
        <f>VLOOKUP(C6080,#REF!, 2,FALSE)</f>
        <v>#REF!</v>
      </c>
      <c r="BP6080" s="52" t="s">
        <v>11308</v>
      </c>
      <c r="BQ6080" s="52" t="s">
        <v>779</v>
      </c>
      <c r="BR6080" s="52" t="s">
        <v>11309</v>
      </c>
      <c r="BX6080" s="52" t="s">
        <v>11308</v>
      </c>
      <c r="BY6080" s="52" t="s">
        <v>779</v>
      </c>
      <c r="BZ6080" s="52" t="s">
        <v>11309</v>
      </c>
    </row>
    <row r="6081" spans="54:78" x14ac:dyDescent="0.3">
      <c r="BB6081" s="105" t="e">
        <f>VLOOKUP(C6081,#REF!, 2,FALSE)</f>
        <v>#REF!</v>
      </c>
      <c r="BP6081" s="52" t="s">
        <v>11310</v>
      </c>
      <c r="BQ6081" s="52" t="s">
        <v>645</v>
      </c>
      <c r="BR6081" s="52" t="s">
        <v>7800</v>
      </c>
      <c r="BX6081" s="52" t="s">
        <v>11310</v>
      </c>
      <c r="BY6081" s="52" t="s">
        <v>645</v>
      </c>
      <c r="BZ6081" s="52" t="s">
        <v>7800</v>
      </c>
    </row>
    <row r="6082" spans="54:78" x14ac:dyDescent="0.3">
      <c r="BB6082" s="105" t="e">
        <f>VLOOKUP(C6082,#REF!, 2,FALSE)</f>
        <v>#REF!</v>
      </c>
      <c r="BP6082" s="52" t="s">
        <v>2011</v>
      </c>
      <c r="BQ6082" s="52" t="s">
        <v>738</v>
      </c>
      <c r="BR6082" s="52" t="s">
        <v>1500</v>
      </c>
      <c r="BX6082" s="52" t="s">
        <v>2011</v>
      </c>
      <c r="BY6082" s="52" t="s">
        <v>738</v>
      </c>
      <c r="BZ6082" s="52" t="s">
        <v>1500</v>
      </c>
    </row>
    <row r="6083" spans="54:78" x14ac:dyDescent="0.3">
      <c r="BB6083" s="105" t="e">
        <f>VLOOKUP(C6083,#REF!, 2,FALSE)</f>
        <v>#REF!</v>
      </c>
      <c r="BP6083" s="52" t="s">
        <v>11311</v>
      </c>
      <c r="BQ6083" s="52" t="s">
        <v>1147</v>
      </c>
      <c r="BR6083" s="52" t="s">
        <v>2993</v>
      </c>
      <c r="BX6083" s="52" t="s">
        <v>11311</v>
      </c>
      <c r="BY6083" s="52" t="s">
        <v>1147</v>
      </c>
      <c r="BZ6083" s="52" t="s">
        <v>2993</v>
      </c>
    </row>
    <row r="6084" spans="54:78" x14ac:dyDescent="0.3">
      <c r="BB6084" s="105" t="e">
        <f>VLOOKUP(C6084,#REF!, 2,FALSE)</f>
        <v>#REF!</v>
      </c>
      <c r="BP6084" s="52" t="s">
        <v>11312</v>
      </c>
      <c r="BQ6084" s="52" t="s">
        <v>17035</v>
      </c>
      <c r="BR6084" s="52" t="s">
        <v>7752</v>
      </c>
      <c r="BX6084" s="52" t="s">
        <v>11312</v>
      </c>
      <c r="BY6084" s="52" t="s">
        <v>17035</v>
      </c>
      <c r="BZ6084" s="52" t="s">
        <v>7752</v>
      </c>
    </row>
    <row r="6085" spans="54:78" x14ac:dyDescent="0.3">
      <c r="BB6085" s="105" t="e">
        <f>VLOOKUP(C6085,#REF!, 2,FALSE)</f>
        <v>#REF!</v>
      </c>
      <c r="BP6085" s="52" t="s">
        <v>11313</v>
      </c>
      <c r="BQ6085" s="52" t="s">
        <v>664</v>
      </c>
      <c r="BR6085" s="52" t="s">
        <v>6354</v>
      </c>
      <c r="BX6085" s="52" t="s">
        <v>11313</v>
      </c>
      <c r="BY6085" s="52" t="s">
        <v>664</v>
      </c>
      <c r="BZ6085" s="52" t="s">
        <v>6354</v>
      </c>
    </row>
    <row r="6086" spans="54:78" x14ac:dyDescent="0.3">
      <c r="BB6086" s="105" t="e">
        <f>VLOOKUP(C6086,#REF!, 2,FALSE)</f>
        <v>#REF!</v>
      </c>
      <c r="BP6086" s="52" t="s">
        <v>11314</v>
      </c>
      <c r="BQ6086" s="52" t="s">
        <v>3019</v>
      </c>
      <c r="BR6086" s="52" t="s">
        <v>6758</v>
      </c>
      <c r="BX6086" s="52" t="s">
        <v>11314</v>
      </c>
      <c r="BY6086" s="52" t="s">
        <v>3019</v>
      </c>
      <c r="BZ6086" s="52" t="s">
        <v>6758</v>
      </c>
    </row>
    <row r="6087" spans="54:78" x14ac:dyDescent="0.3">
      <c r="BB6087" s="105" t="e">
        <f>VLOOKUP(C6087,#REF!, 2,FALSE)</f>
        <v>#REF!</v>
      </c>
      <c r="BP6087" s="52" t="s">
        <v>2012</v>
      </c>
      <c r="BQ6087" s="52" t="s">
        <v>17035</v>
      </c>
      <c r="BR6087" s="52" t="s">
        <v>1756</v>
      </c>
      <c r="BX6087" s="52" t="s">
        <v>2012</v>
      </c>
      <c r="BY6087" s="52" t="s">
        <v>17035</v>
      </c>
      <c r="BZ6087" s="52" t="s">
        <v>1756</v>
      </c>
    </row>
    <row r="6088" spans="54:78" x14ac:dyDescent="0.3">
      <c r="BB6088" s="105" t="e">
        <f>VLOOKUP(C6088,#REF!, 2,FALSE)</f>
        <v>#REF!</v>
      </c>
      <c r="BP6088" s="52" t="s">
        <v>11315</v>
      </c>
      <c r="BQ6088" s="52" t="s">
        <v>636</v>
      </c>
      <c r="BR6088" s="52" t="s">
        <v>778</v>
      </c>
      <c r="BX6088" s="52" t="s">
        <v>11315</v>
      </c>
      <c r="BY6088" s="52" t="s">
        <v>636</v>
      </c>
      <c r="BZ6088" s="52" t="s">
        <v>778</v>
      </c>
    </row>
    <row r="6089" spans="54:78" x14ac:dyDescent="0.3">
      <c r="BB6089" s="105" t="e">
        <f>VLOOKUP(C6089,#REF!, 2,FALSE)</f>
        <v>#REF!</v>
      </c>
      <c r="BP6089" s="52" t="s">
        <v>11316</v>
      </c>
      <c r="BQ6089" s="52" t="s">
        <v>1280</v>
      </c>
      <c r="BR6089" s="52" t="s">
        <v>4586</v>
      </c>
      <c r="BX6089" s="52" t="s">
        <v>11316</v>
      </c>
      <c r="BY6089" s="52" t="s">
        <v>1280</v>
      </c>
      <c r="BZ6089" s="52" t="s">
        <v>4586</v>
      </c>
    </row>
    <row r="6090" spans="54:78" x14ac:dyDescent="0.3">
      <c r="BB6090" s="105" t="e">
        <f>VLOOKUP(C6090,#REF!, 2,FALSE)</f>
        <v>#REF!</v>
      </c>
      <c r="BP6090" s="52" t="s">
        <v>11317</v>
      </c>
      <c r="BQ6090" s="52" t="s">
        <v>786</v>
      </c>
      <c r="BR6090" s="52" t="s">
        <v>2993</v>
      </c>
      <c r="BX6090" s="52" t="s">
        <v>11317</v>
      </c>
      <c r="BY6090" s="52" t="s">
        <v>786</v>
      </c>
      <c r="BZ6090" s="52" t="s">
        <v>2993</v>
      </c>
    </row>
    <row r="6091" spans="54:78" x14ac:dyDescent="0.3">
      <c r="BB6091" s="105" t="e">
        <f>VLOOKUP(C6091,#REF!, 2,FALSE)</f>
        <v>#REF!</v>
      </c>
      <c r="BP6091" s="52" t="s">
        <v>430</v>
      </c>
      <c r="BQ6091" s="52" t="s">
        <v>2432</v>
      </c>
      <c r="BR6091" s="52" t="s">
        <v>1405</v>
      </c>
      <c r="BX6091" s="52" t="s">
        <v>430</v>
      </c>
      <c r="BY6091" s="52" t="s">
        <v>2432</v>
      </c>
      <c r="BZ6091" s="52" t="s">
        <v>1405</v>
      </c>
    </row>
    <row r="6092" spans="54:78" x14ac:dyDescent="0.3">
      <c r="BB6092" s="105" t="e">
        <f>VLOOKUP(C6092,#REF!, 2,FALSE)</f>
        <v>#REF!</v>
      </c>
      <c r="BP6092" s="52" t="s">
        <v>11319</v>
      </c>
      <c r="BQ6092" s="52" t="s">
        <v>642</v>
      </c>
      <c r="BR6092" s="52" t="s">
        <v>778</v>
      </c>
      <c r="BX6092" s="52" t="s">
        <v>11319</v>
      </c>
      <c r="BY6092" s="52" t="s">
        <v>642</v>
      </c>
      <c r="BZ6092" s="52" t="s">
        <v>778</v>
      </c>
    </row>
    <row r="6093" spans="54:78" x14ac:dyDescent="0.3">
      <c r="BB6093" s="105" t="e">
        <f>VLOOKUP(C6093,#REF!, 2,FALSE)</f>
        <v>#REF!</v>
      </c>
      <c r="BP6093" s="52" t="s">
        <v>11320</v>
      </c>
      <c r="BQ6093" s="52" t="s">
        <v>818</v>
      </c>
      <c r="BR6093" s="52" t="s">
        <v>3815</v>
      </c>
      <c r="BX6093" s="52" t="s">
        <v>11320</v>
      </c>
      <c r="BY6093" s="52" t="s">
        <v>818</v>
      </c>
      <c r="BZ6093" s="52" t="s">
        <v>3815</v>
      </c>
    </row>
    <row r="6094" spans="54:78" x14ac:dyDescent="0.3">
      <c r="BB6094" s="105" t="e">
        <f>VLOOKUP(C6094,#REF!, 2,FALSE)</f>
        <v>#REF!</v>
      </c>
      <c r="BP6094" s="52" t="s">
        <v>11321</v>
      </c>
      <c r="BQ6094" s="52" t="s">
        <v>636</v>
      </c>
      <c r="BR6094" s="52" t="s">
        <v>778</v>
      </c>
      <c r="BX6094" s="52" t="s">
        <v>11321</v>
      </c>
      <c r="BY6094" s="52" t="s">
        <v>636</v>
      </c>
      <c r="BZ6094" s="52" t="s">
        <v>778</v>
      </c>
    </row>
    <row r="6095" spans="54:78" x14ac:dyDescent="0.3">
      <c r="BB6095" s="105" t="e">
        <f>VLOOKUP(C6095,#REF!, 2,FALSE)</f>
        <v>#REF!</v>
      </c>
      <c r="BP6095" s="52" t="s">
        <v>11322</v>
      </c>
      <c r="BQ6095" s="52" t="s">
        <v>802</v>
      </c>
      <c r="BR6095" s="52" t="s">
        <v>2369</v>
      </c>
      <c r="BX6095" s="52" t="s">
        <v>11322</v>
      </c>
      <c r="BY6095" s="52" t="s">
        <v>802</v>
      </c>
      <c r="BZ6095" s="52" t="s">
        <v>2369</v>
      </c>
    </row>
    <row r="6096" spans="54:78" x14ac:dyDescent="0.3">
      <c r="BB6096" s="105" t="e">
        <f>VLOOKUP(C6096,#REF!, 2,FALSE)</f>
        <v>#REF!</v>
      </c>
      <c r="BP6096" s="52" t="s">
        <v>388</v>
      </c>
      <c r="BQ6096" s="52" t="s">
        <v>948</v>
      </c>
      <c r="BR6096" s="52" t="s">
        <v>1913</v>
      </c>
      <c r="BX6096" s="52" t="s">
        <v>388</v>
      </c>
      <c r="BY6096" s="52" t="s">
        <v>948</v>
      </c>
      <c r="BZ6096" s="52" t="s">
        <v>1913</v>
      </c>
    </row>
    <row r="6097" spans="54:78" x14ac:dyDescent="0.3">
      <c r="BB6097" s="105" t="e">
        <f>VLOOKUP(C6097,#REF!, 2,FALSE)</f>
        <v>#REF!</v>
      </c>
      <c r="BP6097" s="52" t="s">
        <v>11324</v>
      </c>
      <c r="BQ6097" s="52" t="s">
        <v>636</v>
      </c>
      <c r="BR6097" s="52" t="s">
        <v>778</v>
      </c>
      <c r="BX6097" s="52" t="s">
        <v>11324</v>
      </c>
      <c r="BY6097" s="52" t="s">
        <v>636</v>
      </c>
      <c r="BZ6097" s="52" t="s">
        <v>778</v>
      </c>
    </row>
    <row r="6098" spans="54:78" x14ac:dyDescent="0.3">
      <c r="BB6098" s="105" t="e">
        <f>VLOOKUP(C6098,#REF!, 2,FALSE)</f>
        <v>#REF!</v>
      </c>
      <c r="BP6098" s="52" t="s">
        <v>11326</v>
      </c>
      <c r="BQ6098" s="52" t="s">
        <v>1147</v>
      </c>
      <c r="BR6098" s="52" t="s">
        <v>11327</v>
      </c>
      <c r="BX6098" s="52" t="s">
        <v>11326</v>
      </c>
      <c r="BY6098" s="52" t="s">
        <v>1147</v>
      </c>
      <c r="BZ6098" s="52" t="s">
        <v>11327</v>
      </c>
    </row>
    <row r="6099" spans="54:78" x14ac:dyDescent="0.3">
      <c r="BB6099" s="105" t="e">
        <f>VLOOKUP(C6099,#REF!, 2,FALSE)</f>
        <v>#REF!</v>
      </c>
      <c r="BP6099" s="52" t="s">
        <v>11328</v>
      </c>
      <c r="BQ6099" s="52" t="s">
        <v>811</v>
      </c>
      <c r="BR6099" s="52" t="s">
        <v>2993</v>
      </c>
      <c r="BX6099" s="52" t="s">
        <v>11328</v>
      </c>
      <c r="BY6099" s="52" t="s">
        <v>811</v>
      </c>
      <c r="BZ6099" s="52" t="s">
        <v>2993</v>
      </c>
    </row>
    <row r="6100" spans="54:78" x14ac:dyDescent="0.3">
      <c r="BB6100" s="105" t="e">
        <f>VLOOKUP(C6100,#REF!, 2,FALSE)</f>
        <v>#REF!</v>
      </c>
      <c r="BP6100" s="52" t="s">
        <v>11329</v>
      </c>
      <c r="BQ6100" s="52" t="s">
        <v>791</v>
      </c>
      <c r="BR6100" s="52" t="s">
        <v>11330</v>
      </c>
      <c r="BX6100" s="52" t="s">
        <v>11329</v>
      </c>
      <c r="BY6100" s="52" t="s">
        <v>791</v>
      </c>
      <c r="BZ6100" s="52" t="s">
        <v>11330</v>
      </c>
    </row>
    <row r="6101" spans="54:78" x14ac:dyDescent="0.3">
      <c r="BB6101" s="105" t="e">
        <f>VLOOKUP(C6101,#REF!, 2,FALSE)</f>
        <v>#REF!</v>
      </c>
      <c r="BP6101" s="52" t="s">
        <v>11331</v>
      </c>
      <c r="BQ6101" s="52" t="s">
        <v>703</v>
      </c>
      <c r="BR6101" s="52" t="s">
        <v>666</v>
      </c>
      <c r="BX6101" s="52" t="s">
        <v>11331</v>
      </c>
      <c r="BY6101" s="52" t="s">
        <v>703</v>
      </c>
      <c r="BZ6101" s="52" t="s">
        <v>666</v>
      </c>
    </row>
    <row r="6102" spans="54:78" x14ac:dyDescent="0.3">
      <c r="BB6102" s="105" t="e">
        <f>VLOOKUP(C6102,#REF!, 2,FALSE)</f>
        <v>#REF!</v>
      </c>
      <c r="BP6102" s="52" t="s">
        <v>11332</v>
      </c>
      <c r="BQ6102" s="52" t="s">
        <v>636</v>
      </c>
      <c r="BR6102" s="52" t="s">
        <v>2993</v>
      </c>
      <c r="BX6102" s="52" t="s">
        <v>11332</v>
      </c>
      <c r="BY6102" s="52" t="s">
        <v>636</v>
      </c>
      <c r="BZ6102" s="52" t="s">
        <v>2993</v>
      </c>
    </row>
    <row r="6103" spans="54:78" x14ac:dyDescent="0.3">
      <c r="BB6103" s="105" t="e">
        <f>VLOOKUP(C6103,#REF!, 2,FALSE)</f>
        <v>#REF!</v>
      </c>
      <c r="BP6103" s="52" t="s">
        <v>2013</v>
      </c>
      <c r="BQ6103" s="52" t="s">
        <v>818</v>
      </c>
      <c r="BR6103" s="52" t="s">
        <v>11333</v>
      </c>
      <c r="BX6103" s="52" t="s">
        <v>2013</v>
      </c>
      <c r="BY6103" s="52" t="s">
        <v>818</v>
      </c>
      <c r="BZ6103" s="52" t="s">
        <v>11333</v>
      </c>
    </row>
    <row r="6104" spans="54:78" x14ac:dyDescent="0.3">
      <c r="BB6104" s="105" t="e">
        <f>VLOOKUP(C6104,#REF!, 2,FALSE)</f>
        <v>#REF!</v>
      </c>
      <c r="BP6104" s="52" t="s">
        <v>11334</v>
      </c>
      <c r="BQ6104" s="52" t="s">
        <v>795</v>
      </c>
      <c r="BR6104" s="52" t="s">
        <v>11335</v>
      </c>
      <c r="BX6104" s="52" t="s">
        <v>11334</v>
      </c>
      <c r="BY6104" s="52" t="s">
        <v>795</v>
      </c>
      <c r="BZ6104" s="52" t="s">
        <v>11335</v>
      </c>
    </row>
    <row r="6105" spans="54:78" x14ac:dyDescent="0.3">
      <c r="BB6105" s="105" t="e">
        <f>VLOOKUP(C6105,#REF!, 2,FALSE)</f>
        <v>#REF!</v>
      </c>
      <c r="BP6105" s="52" t="s">
        <v>11336</v>
      </c>
      <c r="BQ6105" s="52" t="s">
        <v>788</v>
      </c>
      <c r="BR6105" s="52" t="s">
        <v>2993</v>
      </c>
      <c r="BX6105" s="52" t="s">
        <v>11336</v>
      </c>
      <c r="BY6105" s="52" t="s">
        <v>788</v>
      </c>
      <c r="BZ6105" s="52" t="s">
        <v>2993</v>
      </c>
    </row>
    <row r="6106" spans="54:78" x14ac:dyDescent="0.3">
      <c r="BB6106" s="105" t="e">
        <f>VLOOKUP(C6106,#REF!, 2,FALSE)</f>
        <v>#REF!</v>
      </c>
      <c r="BP6106" s="52" t="s">
        <v>11338</v>
      </c>
      <c r="BQ6106" s="52" t="s">
        <v>3223</v>
      </c>
      <c r="BR6106" s="52" t="s">
        <v>11339</v>
      </c>
      <c r="BX6106" s="52" t="s">
        <v>11338</v>
      </c>
      <c r="BY6106" s="52" t="s">
        <v>3223</v>
      </c>
      <c r="BZ6106" s="52" t="s">
        <v>11339</v>
      </c>
    </row>
    <row r="6107" spans="54:78" x14ac:dyDescent="0.3">
      <c r="BB6107" s="105" t="e">
        <f>VLOOKUP(C6107,#REF!, 2,FALSE)</f>
        <v>#REF!</v>
      </c>
      <c r="BP6107" s="52" t="s">
        <v>11340</v>
      </c>
      <c r="BQ6107" s="52" t="s">
        <v>3223</v>
      </c>
      <c r="BR6107" s="52" t="s">
        <v>10094</v>
      </c>
      <c r="BX6107" s="52" t="s">
        <v>11340</v>
      </c>
      <c r="BY6107" s="52" t="s">
        <v>3223</v>
      </c>
      <c r="BZ6107" s="52" t="s">
        <v>10094</v>
      </c>
    </row>
    <row r="6108" spans="54:78" x14ac:dyDescent="0.3">
      <c r="BB6108" s="105" t="e">
        <f>VLOOKUP(C6108,#REF!, 2,FALSE)</f>
        <v>#REF!</v>
      </c>
      <c r="BP6108" s="52" t="s">
        <v>11341</v>
      </c>
      <c r="BQ6108" s="52" t="s">
        <v>795</v>
      </c>
      <c r="BR6108" s="52" t="s">
        <v>2993</v>
      </c>
      <c r="BX6108" s="52" t="s">
        <v>11341</v>
      </c>
      <c r="BY6108" s="52" t="s">
        <v>795</v>
      </c>
      <c r="BZ6108" s="52" t="s">
        <v>2993</v>
      </c>
    </row>
    <row r="6109" spans="54:78" x14ac:dyDescent="0.3">
      <c r="BB6109" s="105" t="e">
        <f>VLOOKUP(C6109,#REF!, 2,FALSE)</f>
        <v>#REF!</v>
      </c>
      <c r="BP6109" s="52" t="s">
        <v>11342</v>
      </c>
      <c r="BQ6109" s="52" t="s">
        <v>788</v>
      </c>
      <c r="BR6109" s="52" t="s">
        <v>11343</v>
      </c>
      <c r="BX6109" s="52" t="s">
        <v>11342</v>
      </c>
      <c r="BY6109" s="52" t="s">
        <v>788</v>
      </c>
      <c r="BZ6109" s="52" t="s">
        <v>11343</v>
      </c>
    </row>
    <row r="6110" spans="54:78" x14ac:dyDescent="0.3">
      <c r="BB6110" s="105" t="e">
        <f>VLOOKUP(C6110,#REF!, 2,FALSE)</f>
        <v>#REF!</v>
      </c>
      <c r="BP6110" s="52" t="s">
        <v>11344</v>
      </c>
      <c r="BQ6110" s="52" t="s">
        <v>17035</v>
      </c>
      <c r="BR6110" s="52" t="s">
        <v>10782</v>
      </c>
      <c r="BX6110" s="52" t="s">
        <v>11344</v>
      </c>
      <c r="BY6110" s="52" t="s">
        <v>17035</v>
      </c>
      <c r="BZ6110" s="52" t="s">
        <v>10782</v>
      </c>
    </row>
    <row r="6111" spans="54:78" x14ac:dyDescent="0.3">
      <c r="BB6111" s="105" t="e">
        <f>VLOOKUP(C6111,#REF!, 2,FALSE)</f>
        <v>#REF!</v>
      </c>
      <c r="BP6111" s="52" t="s">
        <v>11345</v>
      </c>
      <c r="BQ6111" s="52" t="s">
        <v>860</v>
      </c>
      <c r="BR6111" s="52" t="s">
        <v>9607</v>
      </c>
      <c r="BX6111" s="52" t="s">
        <v>11345</v>
      </c>
      <c r="BY6111" s="52" t="s">
        <v>860</v>
      </c>
      <c r="BZ6111" s="52" t="s">
        <v>9607</v>
      </c>
    </row>
    <row r="6112" spans="54:78" x14ac:dyDescent="0.3">
      <c r="BB6112" s="105" t="e">
        <f>VLOOKUP(C6112,#REF!, 2,FALSE)</f>
        <v>#REF!</v>
      </c>
      <c r="BP6112" s="52" t="s">
        <v>11346</v>
      </c>
      <c r="BQ6112" s="52" t="s">
        <v>1147</v>
      </c>
      <c r="BR6112" s="52" t="s">
        <v>11347</v>
      </c>
      <c r="BX6112" s="52" t="s">
        <v>11346</v>
      </c>
      <c r="BY6112" s="52" t="s">
        <v>1147</v>
      </c>
      <c r="BZ6112" s="52" t="s">
        <v>11347</v>
      </c>
    </row>
    <row r="6113" spans="54:78" x14ac:dyDescent="0.3">
      <c r="BB6113" s="105" t="e">
        <f>VLOOKUP(C6113,#REF!, 2,FALSE)</f>
        <v>#REF!</v>
      </c>
      <c r="BP6113" s="52" t="s">
        <v>11348</v>
      </c>
      <c r="BQ6113" s="52" t="s">
        <v>811</v>
      </c>
      <c r="BR6113" s="52" t="s">
        <v>2993</v>
      </c>
      <c r="BX6113" s="52" t="s">
        <v>11348</v>
      </c>
      <c r="BY6113" s="52" t="s">
        <v>811</v>
      </c>
      <c r="BZ6113" s="52" t="s">
        <v>2993</v>
      </c>
    </row>
    <row r="6114" spans="54:78" x14ac:dyDescent="0.3">
      <c r="BB6114" s="105" t="e">
        <f>VLOOKUP(C6114,#REF!, 2,FALSE)</f>
        <v>#REF!</v>
      </c>
      <c r="BP6114" s="52" t="s">
        <v>2014</v>
      </c>
      <c r="BQ6114" s="52" t="s">
        <v>788</v>
      </c>
      <c r="BR6114" s="52" t="s">
        <v>2993</v>
      </c>
      <c r="BX6114" s="52" t="s">
        <v>2014</v>
      </c>
      <c r="BY6114" s="52" t="s">
        <v>788</v>
      </c>
      <c r="BZ6114" s="52" t="s">
        <v>2993</v>
      </c>
    </row>
    <row r="6115" spans="54:78" x14ac:dyDescent="0.3">
      <c r="BB6115" s="105" t="e">
        <f>VLOOKUP(C6115,#REF!, 2,FALSE)</f>
        <v>#REF!</v>
      </c>
      <c r="BP6115" s="52" t="s">
        <v>11349</v>
      </c>
      <c r="BQ6115" s="52" t="s">
        <v>630</v>
      </c>
      <c r="BR6115" s="52" t="s">
        <v>11350</v>
      </c>
      <c r="BX6115" s="52" t="s">
        <v>11349</v>
      </c>
      <c r="BY6115" s="52" t="s">
        <v>630</v>
      </c>
      <c r="BZ6115" s="52" t="s">
        <v>11350</v>
      </c>
    </row>
    <row r="6116" spans="54:78" x14ac:dyDescent="0.3">
      <c r="BB6116" s="105" t="e">
        <f>VLOOKUP(C6116,#REF!, 2,FALSE)</f>
        <v>#REF!</v>
      </c>
      <c r="BP6116" s="52" t="s">
        <v>11351</v>
      </c>
      <c r="BQ6116" s="52" t="s">
        <v>811</v>
      </c>
      <c r="BR6116" s="52" t="s">
        <v>2993</v>
      </c>
      <c r="BX6116" s="52" t="s">
        <v>11351</v>
      </c>
      <c r="BY6116" s="52" t="s">
        <v>811</v>
      </c>
      <c r="BZ6116" s="52" t="s">
        <v>2993</v>
      </c>
    </row>
    <row r="6117" spans="54:78" x14ac:dyDescent="0.3">
      <c r="BB6117" s="105" t="e">
        <f>VLOOKUP(C6117,#REF!, 2,FALSE)</f>
        <v>#REF!</v>
      </c>
      <c r="BP6117" s="52" t="s">
        <v>389</v>
      </c>
      <c r="BQ6117" s="52" t="s">
        <v>636</v>
      </c>
      <c r="BR6117" s="52" t="s">
        <v>4600</v>
      </c>
      <c r="BX6117" s="52" t="s">
        <v>389</v>
      </c>
      <c r="BY6117" s="52" t="s">
        <v>636</v>
      </c>
      <c r="BZ6117" s="52" t="s">
        <v>4600</v>
      </c>
    </row>
    <row r="6118" spans="54:78" x14ac:dyDescent="0.3">
      <c r="BB6118" s="105" t="e">
        <f>VLOOKUP(C6118,#REF!, 2,FALSE)</f>
        <v>#REF!</v>
      </c>
      <c r="BP6118" s="52" t="s">
        <v>11352</v>
      </c>
      <c r="BQ6118" s="52" t="s">
        <v>17035</v>
      </c>
      <c r="BR6118" s="52" t="s">
        <v>5026</v>
      </c>
      <c r="BX6118" s="52" t="s">
        <v>11352</v>
      </c>
      <c r="BY6118" s="52" t="s">
        <v>17035</v>
      </c>
      <c r="BZ6118" s="52" t="s">
        <v>5026</v>
      </c>
    </row>
    <row r="6119" spans="54:78" x14ac:dyDescent="0.3">
      <c r="BB6119" s="105" t="e">
        <f>VLOOKUP(C6119,#REF!, 2,FALSE)</f>
        <v>#REF!</v>
      </c>
      <c r="BP6119" s="52" t="s">
        <v>11353</v>
      </c>
      <c r="BQ6119" s="52" t="s">
        <v>17035</v>
      </c>
      <c r="BR6119" s="52" t="s">
        <v>2937</v>
      </c>
      <c r="BX6119" s="52" t="s">
        <v>11353</v>
      </c>
      <c r="BY6119" s="52" t="s">
        <v>17035</v>
      </c>
      <c r="BZ6119" s="52" t="s">
        <v>2937</v>
      </c>
    </row>
    <row r="6120" spans="54:78" x14ac:dyDescent="0.3">
      <c r="BB6120" s="105" t="e">
        <f>VLOOKUP(C6120,#REF!, 2,FALSE)</f>
        <v>#REF!</v>
      </c>
      <c r="BP6120" s="52" t="s">
        <v>11355</v>
      </c>
      <c r="BQ6120" s="52" t="s">
        <v>795</v>
      </c>
      <c r="BR6120" s="52" t="s">
        <v>2993</v>
      </c>
      <c r="BX6120" s="52" t="s">
        <v>11355</v>
      </c>
      <c r="BY6120" s="52" t="s">
        <v>795</v>
      </c>
      <c r="BZ6120" s="52" t="s">
        <v>2993</v>
      </c>
    </row>
    <row r="6121" spans="54:78" x14ac:dyDescent="0.3">
      <c r="BB6121" s="105" t="e">
        <f>VLOOKUP(C6121,#REF!, 2,FALSE)</f>
        <v>#REF!</v>
      </c>
      <c r="BP6121" s="52" t="s">
        <v>11356</v>
      </c>
      <c r="BQ6121" s="52" t="s">
        <v>3276</v>
      </c>
      <c r="BR6121" s="52" t="s">
        <v>11358</v>
      </c>
      <c r="BX6121" s="52" t="s">
        <v>11356</v>
      </c>
      <c r="BY6121" s="52" t="s">
        <v>3276</v>
      </c>
      <c r="BZ6121" s="52" t="s">
        <v>11358</v>
      </c>
    </row>
    <row r="6122" spans="54:78" x14ac:dyDescent="0.3">
      <c r="BB6122" s="105" t="e">
        <f>VLOOKUP(C6122,#REF!, 2,FALSE)</f>
        <v>#REF!</v>
      </c>
      <c r="BP6122" s="52" t="s">
        <v>11359</v>
      </c>
      <c r="BQ6122" s="52" t="s">
        <v>2988</v>
      </c>
      <c r="BR6122" s="52" t="s">
        <v>4444</v>
      </c>
      <c r="BX6122" s="52" t="s">
        <v>11359</v>
      </c>
      <c r="BY6122" s="52" t="s">
        <v>2988</v>
      </c>
      <c r="BZ6122" s="52" t="s">
        <v>4444</v>
      </c>
    </row>
    <row r="6123" spans="54:78" x14ac:dyDescent="0.3">
      <c r="BB6123" s="105" t="e">
        <f>VLOOKUP(C6123,#REF!, 2,FALSE)</f>
        <v>#REF!</v>
      </c>
      <c r="BP6123" s="52" t="s">
        <v>11360</v>
      </c>
      <c r="BQ6123" s="52" t="s">
        <v>17035</v>
      </c>
      <c r="BR6123" s="52" t="s">
        <v>8021</v>
      </c>
      <c r="BX6123" s="52" t="s">
        <v>11360</v>
      </c>
      <c r="BY6123" s="52" t="s">
        <v>17035</v>
      </c>
      <c r="BZ6123" s="52" t="s">
        <v>8021</v>
      </c>
    </row>
    <row r="6124" spans="54:78" x14ac:dyDescent="0.3">
      <c r="BB6124" s="105" t="e">
        <f>VLOOKUP(C6124,#REF!, 2,FALSE)</f>
        <v>#REF!</v>
      </c>
      <c r="BP6124" s="52" t="s">
        <v>2015</v>
      </c>
      <c r="BQ6124" s="52" t="s">
        <v>673</v>
      </c>
      <c r="BR6124" s="52" t="s">
        <v>7483</v>
      </c>
      <c r="BX6124" s="52" t="s">
        <v>2015</v>
      </c>
      <c r="BY6124" s="52" t="s">
        <v>673</v>
      </c>
      <c r="BZ6124" s="52" t="s">
        <v>7483</v>
      </c>
    </row>
    <row r="6125" spans="54:78" x14ac:dyDescent="0.3">
      <c r="BB6125" s="105" t="e">
        <f>VLOOKUP(C6125,#REF!, 2,FALSE)</f>
        <v>#REF!</v>
      </c>
      <c r="BP6125" s="52" t="s">
        <v>11361</v>
      </c>
      <c r="BQ6125" s="52" t="s">
        <v>710</v>
      </c>
      <c r="BR6125" s="52" t="s">
        <v>11362</v>
      </c>
      <c r="BX6125" s="52" t="s">
        <v>11361</v>
      </c>
      <c r="BY6125" s="52" t="s">
        <v>710</v>
      </c>
      <c r="BZ6125" s="52" t="s">
        <v>11362</v>
      </c>
    </row>
    <row r="6126" spans="54:78" x14ac:dyDescent="0.3">
      <c r="BB6126" s="105" t="e">
        <f>VLOOKUP(C6126,#REF!, 2,FALSE)</f>
        <v>#REF!</v>
      </c>
      <c r="BP6126" s="52" t="s">
        <v>11363</v>
      </c>
      <c r="BQ6126" s="52" t="s">
        <v>703</v>
      </c>
      <c r="BR6126" s="52" t="s">
        <v>9843</v>
      </c>
      <c r="BX6126" s="52" t="s">
        <v>11363</v>
      </c>
      <c r="BY6126" s="52" t="s">
        <v>703</v>
      </c>
      <c r="BZ6126" s="52" t="s">
        <v>9843</v>
      </c>
    </row>
    <row r="6127" spans="54:78" x14ac:dyDescent="0.3">
      <c r="BB6127" s="105" t="e">
        <f>VLOOKUP(C6127,#REF!, 2,FALSE)</f>
        <v>#REF!</v>
      </c>
      <c r="BP6127" s="52" t="s">
        <v>2016</v>
      </c>
      <c r="BQ6127" s="52" t="s">
        <v>722</v>
      </c>
      <c r="BR6127" s="52" t="s">
        <v>2993</v>
      </c>
      <c r="BX6127" s="52" t="s">
        <v>2016</v>
      </c>
      <c r="BY6127" s="52" t="s">
        <v>722</v>
      </c>
      <c r="BZ6127" s="52" t="s">
        <v>2993</v>
      </c>
    </row>
    <row r="6128" spans="54:78" x14ac:dyDescent="0.3">
      <c r="BB6128" s="105" t="e">
        <f>VLOOKUP(C6128,#REF!, 2,FALSE)</f>
        <v>#REF!</v>
      </c>
      <c r="BP6128" s="52" t="s">
        <v>390</v>
      </c>
      <c r="BQ6128" s="52" t="s">
        <v>673</v>
      </c>
      <c r="BR6128" s="52" t="s">
        <v>6552</v>
      </c>
      <c r="BX6128" s="52" t="s">
        <v>390</v>
      </c>
      <c r="BY6128" s="52" t="s">
        <v>673</v>
      </c>
      <c r="BZ6128" s="52" t="s">
        <v>6552</v>
      </c>
    </row>
    <row r="6129" spans="54:78" x14ac:dyDescent="0.3">
      <c r="BB6129" s="105" t="e">
        <f>VLOOKUP(C6129,#REF!, 2,FALSE)</f>
        <v>#REF!</v>
      </c>
      <c r="BP6129" s="52" t="s">
        <v>11364</v>
      </c>
      <c r="BQ6129" s="52" t="s">
        <v>779</v>
      </c>
      <c r="BR6129" s="52" t="s">
        <v>6717</v>
      </c>
      <c r="BX6129" s="52" t="s">
        <v>11364</v>
      </c>
      <c r="BY6129" s="52" t="s">
        <v>779</v>
      </c>
      <c r="BZ6129" s="52" t="s">
        <v>6717</v>
      </c>
    </row>
    <row r="6130" spans="54:78" x14ac:dyDescent="0.3">
      <c r="BB6130" s="105" t="e">
        <f>VLOOKUP(C6130,#REF!, 2,FALSE)</f>
        <v>#REF!</v>
      </c>
      <c r="BP6130" s="52" t="s">
        <v>2022</v>
      </c>
      <c r="BQ6130" s="52" t="s">
        <v>645</v>
      </c>
      <c r="BR6130" s="52" t="s">
        <v>11365</v>
      </c>
      <c r="BX6130" s="52" t="s">
        <v>2022</v>
      </c>
      <c r="BY6130" s="52" t="s">
        <v>645</v>
      </c>
      <c r="BZ6130" s="52" t="s">
        <v>11365</v>
      </c>
    </row>
    <row r="6131" spans="54:78" x14ac:dyDescent="0.3">
      <c r="BB6131" s="105" t="e">
        <f>VLOOKUP(C6131,#REF!, 2,FALSE)</f>
        <v>#REF!</v>
      </c>
      <c r="BP6131" s="52" t="s">
        <v>11366</v>
      </c>
      <c r="BQ6131" s="52" t="s">
        <v>636</v>
      </c>
      <c r="BR6131" s="52" t="s">
        <v>11367</v>
      </c>
      <c r="BX6131" s="52" t="s">
        <v>11366</v>
      </c>
      <c r="BY6131" s="52" t="s">
        <v>636</v>
      </c>
      <c r="BZ6131" s="52" t="s">
        <v>11367</v>
      </c>
    </row>
    <row r="6132" spans="54:78" x14ac:dyDescent="0.3">
      <c r="BB6132" s="105" t="e">
        <f>VLOOKUP(C6132,#REF!, 2,FALSE)</f>
        <v>#REF!</v>
      </c>
      <c r="BP6132" s="52" t="s">
        <v>2023</v>
      </c>
      <c r="BQ6132" s="52" t="s">
        <v>934</v>
      </c>
      <c r="BR6132" s="52" t="s">
        <v>11368</v>
      </c>
      <c r="BX6132" s="52" t="s">
        <v>2023</v>
      </c>
      <c r="BY6132" s="52" t="s">
        <v>934</v>
      </c>
      <c r="BZ6132" s="52" t="s">
        <v>11368</v>
      </c>
    </row>
    <row r="6133" spans="54:78" x14ac:dyDescent="0.3">
      <c r="BB6133" s="105" t="e">
        <f>VLOOKUP(C6133,#REF!, 2,FALSE)</f>
        <v>#REF!</v>
      </c>
      <c r="BP6133" s="52" t="s">
        <v>11369</v>
      </c>
      <c r="BQ6133" s="52" t="s">
        <v>786</v>
      </c>
      <c r="BR6133" s="52" t="s">
        <v>11370</v>
      </c>
      <c r="BX6133" s="52" t="s">
        <v>11369</v>
      </c>
      <c r="BY6133" s="52" t="s">
        <v>786</v>
      </c>
      <c r="BZ6133" s="52" t="s">
        <v>11370</v>
      </c>
    </row>
    <row r="6134" spans="54:78" x14ac:dyDescent="0.3">
      <c r="BB6134" s="105" t="e">
        <f>VLOOKUP(C6134,#REF!, 2,FALSE)</f>
        <v>#REF!</v>
      </c>
      <c r="BP6134" s="52" t="s">
        <v>11371</v>
      </c>
      <c r="BQ6134" s="52" t="s">
        <v>811</v>
      </c>
      <c r="BR6134" s="52" t="s">
        <v>11373</v>
      </c>
      <c r="BX6134" s="52" t="s">
        <v>11371</v>
      </c>
      <c r="BY6134" s="52" t="s">
        <v>811</v>
      </c>
      <c r="BZ6134" s="52" t="s">
        <v>11373</v>
      </c>
    </row>
    <row r="6135" spans="54:78" x14ac:dyDescent="0.3">
      <c r="BB6135" s="105" t="e">
        <f>VLOOKUP(C6135,#REF!, 2,FALSE)</f>
        <v>#REF!</v>
      </c>
      <c r="BP6135" s="52" t="s">
        <v>11374</v>
      </c>
      <c r="BQ6135" s="52" t="s">
        <v>726</v>
      </c>
      <c r="BR6135" s="52" t="s">
        <v>1337</v>
      </c>
      <c r="BX6135" s="52" t="s">
        <v>11374</v>
      </c>
      <c r="BY6135" s="52" t="s">
        <v>726</v>
      </c>
      <c r="BZ6135" s="52" t="s">
        <v>1337</v>
      </c>
    </row>
    <row r="6136" spans="54:78" x14ac:dyDescent="0.3">
      <c r="BB6136" s="105" t="e">
        <f>VLOOKUP(C6136,#REF!, 2,FALSE)</f>
        <v>#REF!</v>
      </c>
      <c r="BP6136" s="52" t="s">
        <v>11375</v>
      </c>
      <c r="BQ6136" s="52" t="s">
        <v>675</v>
      </c>
      <c r="BR6136" s="52" t="s">
        <v>11376</v>
      </c>
      <c r="BX6136" s="52" t="s">
        <v>11375</v>
      </c>
      <c r="BY6136" s="52" t="s">
        <v>675</v>
      </c>
      <c r="BZ6136" s="52" t="s">
        <v>11376</v>
      </c>
    </row>
    <row r="6137" spans="54:78" x14ac:dyDescent="0.3">
      <c r="BB6137" s="105" t="e">
        <f>VLOOKUP(C6137,#REF!, 2,FALSE)</f>
        <v>#REF!</v>
      </c>
      <c r="BP6137" s="52" t="s">
        <v>11377</v>
      </c>
      <c r="BQ6137" s="52" t="s">
        <v>675</v>
      </c>
      <c r="BR6137" s="52" t="s">
        <v>11378</v>
      </c>
      <c r="BX6137" s="52" t="s">
        <v>11377</v>
      </c>
      <c r="BY6137" s="52" t="s">
        <v>675</v>
      </c>
      <c r="BZ6137" s="52" t="s">
        <v>11378</v>
      </c>
    </row>
    <row r="6138" spans="54:78" x14ac:dyDescent="0.3">
      <c r="BB6138" s="105" t="e">
        <f>VLOOKUP(C6138,#REF!, 2,FALSE)</f>
        <v>#REF!</v>
      </c>
      <c r="BP6138" s="52" t="s">
        <v>11379</v>
      </c>
      <c r="BQ6138" s="52" t="s">
        <v>667</v>
      </c>
      <c r="BR6138" s="52" t="s">
        <v>11380</v>
      </c>
      <c r="BX6138" s="52" t="s">
        <v>11379</v>
      </c>
      <c r="BY6138" s="52" t="s">
        <v>667</v>
      </c>
      <c r="BZ6138" s="52" t="s">
        <v>11380</v>
      </c>
    </row>
    <row r="6139" spans="54:78" x14ac:dyDescent="0.3">
      <c r="BB6139" s="105" t="e">
        <f>VLOOKUP(C6139,#REF!, 2,FALSE)</f>
        <v>#REF!</v>
      </c>
      <c r="BP6139" s="52" t="s">
        <v>11381</v>
      </c>
      <c r="BQ6139" s="52" t="s">
        <v>818</v>
      </c>
      <c r="BR6139" s="52" t="s">
        <v>11382</v>
      </c>
      <c r="BX6139" s="52" t="s">
        <v>11381</v>
      </c>
      <c r="BY6139" s="52" t="s">
        <v>818</v>
      </c>
      <c r="BZ6139" s="52" t="s">
        <v>11382</v>
      </c>
    </row>
    <row r="6140" spans="54:78" x14ac:dyDescent="0.3">
      <c r="BB6140" s="105" t="e">
        <f>VLOOKUP(C6140,#REF!, 2,FALSE)</f>
        <v>#REF!</v>
      </c>
      <c r="BP6140" s="52" t="s">
        <v>11383</v>
      </c>
      <c r="BQ6140" s="52" t="s">
        <v>672</v>
      </c>
      <c r="BR6140" s="52" t="s">
        <v>1381</v>
      </c>
      <c r="BX6140" s="52" t="s">
        <v>11383</v>
      </c>
      <c r="BY6140" s="52" t="s">
        <v>672</v>
      </c>
      <c r="BZ6140" s="52" t="s">
        <v>1381</v>
      </c>
    </row>
    <row r="6141" spans="54:78" x14ac:dyDescent="0.3">
      <c r="BB6141" s="105" t="e">
        <f>VLOOKUP(C6141,#REF!, 2,FALSE)</f>
        <v>#REF!</v>
      </c>
      <c r="BP6141" s="52" t="s">
        <v>11384</v>
      </c>
      <c r="BQ6141" s="52" t="s">
        <v>672</v>
      </c>
      <c r="BR6141" s="52" t="s">
        <v>11385</v>
      </c>
      <c r="BX6141" s="52" t="s">
        <v>11384</v>
      </c>
      <c r="BY6141" s="52" t="s">
        <v>672</v>
      </c>
      <c r="BZ6141" s="52" t="s">
        <v>11385</v>
      </c>
    </row>
    <row r="6142" spans="54:78" x14ac:dyDescent="0.3">
      <c r="BB6142" s="105" t="e">
        <f>VLOOKUP(C6142,#REF!, 2,FALSE)</f>
        <v>#REF!</v>
      </c>
      <c r="BP6142" s="52" t="s">
        <v>11386</v>
      </c>
      <c r="BQ6142" s="52" t="s">
        <v>807</v>
      </c>
      <c r="BR6142" s="52" t="s">
        <v>10076</v>
      </c>
      <c r="BX6142" s="52" t="s">
        <v>11386</v>
      </c>
      <c r="BY6142" s="52" t="s">
        <v>807</v>
      </c>
      <c r="BZ6142" s="52" t="s">
        <v>10076</v>
      </c>
    </row>
    <row r="6143" spans="54:78" x14ac:dyDescent="0.3">
      <c r="BB6143" s="105" t="e">
        <f>VLOOKUP(C6143,#REF!, 2,FALSE)</f>
        <v>#REF!</v>
      </c>
      <c r="BP6143" s="52" t="s">
        <v>11388</v>
      </c>
      <c r="BQ6143" s="52" t="s">
        <v>807</v>
      </c>
      <c r="BR6143" s="52" t="s">
        <v>11389</v>
      </c>
      <c r="BX6143" s="52" t="s">
        <v>11388</v>
      </c>
      <c r="BY6143" s="52" t="s">
        <v>807</v>
      </c>
      <c r="BZ6143" s="52" t="s">
        <v>11389</v>
      </c>
    </row>
    <row r="6144" spans="54:78" x14ac:dyDescent="0.3">
      <c r="BB6144" s="105" t="e">
        <f>VLOOKUP(C6144,#REF!, 2,FALSE)</f>
        <v>#REF!</v>
      </c>
      <c r="BP6144" s="52" t="s">
        <v>11390</v>
      </c>
      <c r="BQ6144" s="52" t="s">
        <v>807</v>
      </c>
      <c r="BR6144" s="52" t="s">
        <v>11391</v>
      </c>
      <c r="BX6144" s="52" t="s">
        <v>11390</v>
      </c>
      <c r="BY6144" s="52" t="s">
        <v>807</v>
      </c>
      <c r="BZ6144" s="52" t="s">
        <v>11391</v>
      </c>
    </row>
    <row r="6145" spans="54:78" x14ac:dyDescent="0.3">
      <c r="BB6145" s="105" t="e">
        <f>VLOOKUP(C6145,#REF!, 2,FALSE)</f>
        <v>#REF!</v>
      </c>
      <c r="BP6145" s="52" t="s">
        <v>2024</v>
      </c>
      <c r="BQ6145" s="52" t="s">
        <v>633</v>
      </c>
      <c r="BR6145" s="52" t="s">
        <v>11392</v>
      </c>
      <c r="BX6145" s="52" t="s">
        <v>2024</v>
      </c>
      <c r="BY6145" s="52" t="s">
        <v>633</v>
      </c>
      <c r="BZ6145" s="52" t="s">
        <v>11392</v>
      </c>
    </row>
    <row r="6146" spans="54:78" x14ac:dyDescent="0.3">
      <c r="BB6146" s="105" t="e">
        <f>VLOOKUP(C6146,#REF!, 2,FALSE)</f>
        <v>#REF!</v>
      </c>
      <c r="BP6146" s="52" t="s">
        <v>11393</v>
      </c>
      <c r="BQ6146" s="52" t="s">
        <v>3103</v>
      </c>
      <c r="BR6146" s="52" t="s">
        <v>1334</v>
      </c>
      <c r="BX6146" s="52" t="s">
        <v>11393</v>
      </c>
      <c r="BY6146" s="52" t="s">
        <v>3103</v>
      </c>
      <c r="BZ6146" s="52" t="s">
        <v>1334</v>
      </c>
    </row>
    <row r="6147" spans="54:78" x14ac:dyDescent="0.3">
      <c r="BB6147" s="105" t="e">
        <f>VLOOKUP(C6147,#REF!, 2,FALSE)</f>
        <v>#REF!</v>
      </c>
      <c r="BP6147" s="52" t="s">
        <v>11394</v>
      </c>
      <c r="BQ6147" s="52" t="s">
        <v>807</v>
      </c>
      <c r="BR6147" s="52" t="s">
        <v>5064</v>
      </c>
      <c r="BX6147" s="52" t="s">
        <v>11394</v>
      </c>
      <c r="BY6147" s="52" t="s">
        <v>807</v>
      </c>
      <c r="BZ6147" s="52" t="s">
        <v>5064</v>
      </c>
    </row>
    <row r="6148" spans="54:78" x14ac:dyDescent="0.3">
      <c r="BB6148" s="105" t="e">
        <f>VLOOKUP(C6148,#REF!, 2,FALSE)</f>
        <v>#REF!</v>
      </c>
      <c r="BP6148" s="52" t="s">
        <v>11395</v>
      </c>
      <c r="BQ6148" s="52" t="s">
        <v>805</v>
      </c>
      <c r="BR6148" s="52" t="s">
        <v>2993</v>
      </c>
      <c r="BX6148" s="52" t="s">
        <v>11395</v>
      </c>
      <c r="BY6148" s="52" t="s">
        <v>805</v>
      </c>
      <c r="BZ6148" s="52" t="s">
        <v>2993</v>
      </c>
    </row>
    <row r="6149" spans="54:78" x14ac:dyDescent="0.3">
      <c r="BB6149" s="105" t="e">
        <f>VLOOKUP(C6149,#REF!, 2,FALSE)</f>
        <v>#REF!</v>
      </c>
      <c r="BP6149" s="52" t="s">
        <v>11396</v>
      </c>
      <c r="BQ6149" s="52" t="s">
        <v>805</v>
      </c>
      <c r="BR6149" s="52" t="s">
        <v>2993</v>
      </c>
      <c r="BX6149" s="52" t="s">
        <v>11396</v>
      </c>
      <c r="BY6149" s="52" t="s">
        <v>805</v>
      </c>
      <c r="BZ6149" s="52" t="s">
        <v>2993</v>
      </c>
    </row>
    <row r="6150" spans="54:78" x14ac:dyDescent="0.3">
      <c r="BB6150" s="105" t="e">
        <f>VLOOKUP(C6150,#REF!, 2,FALSE)</f>
        <v>#REF!</v>
      </c>
      <c r="BP6150" s="52" t="s">
        <v>11397</v>
      </c>
      <c r="BQ6150" s="52" t="s">
        <v>668</v>
      </c>
      <c r="BR6150" s="52" t="s">
        <v>10076</v>
      </c>
      <c r="BX6150" s="52" t="s">
        <v>11397</v>
      </c>
      <c r="BY6150" s="52" t="s">
        <v>668</v>
      </c>
      <c r="BZ6150" s="52" t="s">
        <v>10076</v>
      </c>
    </row>
    <row r="6151" spans="54:78" x14ac:dyDescent="0.3">
      <c r="BB6151" s="105" t="e">
        <f>VLOOKUP(C6151,#REF!, 2,FALSE)</f>
        <v>#REF!</v>
      </c>
      <c r="BP6151" s="52" t="s">
        <v>11399</v>
      </c>
      <c r="BQ6151" s="52" t="s">
        <v>805</v>
      </c>
      <c r="BR6151" s="52" t="s">
        <v>10076</v>
      </c>
      <c r="BX6151" s="52" t="s">
        <v>11399</v>
      </c>
      <c r="BY6151" s="52" t="s">
        <v>805</v>
      </c>
      <c r="BZ6151" s="52" t="s">
        <v>10076</v>
      </c>
    </row>
    <row r="6152" spans="54:78" x14ac:dyDescent="0.3">
      <c r="BB6152" s="105" t="e">
        <f>VLOOKUP(C6152,#REF!, 2,FALSE)</f>
        <v>#REF!</v>
      </c>
      <c r="BP6152" s="52" t="s">
        <v>11400</v>
      </c>
      <c r="BQ6152" s="52" t="s">
        <v>668</v>
      </c>
      <c r="BR6152" s="52" t="s">
        <v>8172</v>
      </c>
      <c r="BX6152" s="52" t="s">
        <v>11400</v>
      </c>
      <c r="BY6152" s="52" t="s">
        <v>668</v>
      </c>
      <c r="BZ6152" s="52" t="s">
        <v>8172</v>
      </c>
    </row>
    <row r="6153" spans="54:78" x14ac:dyDescent="0.3">
      <c r="BB6153" s="105" t="e">
        <f>VLOOKUP(C6153,#REF!, 2,FALSE)</f>
        <v>#REF!</v>
      </c>
      <c r="BP6153" s="52" t="s">
        <v>11401</v>
      </c>
      <c r="BQ6153" s="52" t="s">
        <v>668</v>
      </c>
      <c r="BR6153" s="52" t="s">
        <v>2993</v>
      </c>
      <c r="BX6153" s="52" t="s">
        <v>11401</v>
      </c>
      <c r="BY6153" s="52" t="s">
        <v>668</v>
      </c>
      <c r="BZ6153" s="52" t="s">
        <v>2993</v>
      </c>
    </row>
    <row r="6154" spans="54:78" x14ac:dyDescent="0.3">
      <c r="BB6154" s="105" t="e">
        <f>VLOOKUP(C6154,#REF!, 2,FALSE)</f>
        <v>#REF!</v>
      </c>
      <c r="BP6154" s="52" t="s">
        <v>11402</v>
      </c>
      <c r="BQ6154" s="52" t="s">
        <v>668</v>
      </c>
      <c r="BR6154" s="52" t="s">
        <v>8094</v>
      </c>
      <c r="BX6154" s="52" t="s">
        <v>11402</v>
      </c>
      <c r="BY6154" s="52" t="s">
        <v>668</v>
      </c>
      <c r="BZ6154" s="52" t="s">
        <v>8094</v>
      </c>
    </row>
    <row r="6155" spans="54:78" x14ac:dyDescent="0.3">
      <c r="BB6155" s="105" t="e">
        <f>VLOOKUP(C6155,#REF!, 2,FALSE)</f>
        <v>#REF!</v>
      </c>
      <c r="BP6155" s="52" t="s">
        <v>11403</v>
      </c>
      <c r="BQ6155" s="52" t="s">
        <v>618</v>
      </c>
      <c r="BR6155" s="52" t="s">
        <v>4134</v>
      </c>
      <c r="BX6155" s="52" t="s">
        <v>11403</v>
      </c>
      <c r="BY6155" s="52" t="s">
        <v>618</v>
      </c>
      <c r="BZ6155" s="52" t="s">
        <v>4134</v>
      </c>
    </row>
    <row r="6156" spans="54:78" x14ac:dyDescent="0.3">
      <c r="BB6156" s="105" t="e">
        <f>VLOOKUP(C6156,#REF!, 2,FALSE)</f>
        <v>#REF!</v>
      </c>
      <c r="BP6156" s="52" t="s">
        <v>11404</v>
      </c>
      <c r="BQ6156" s="52" t="s">
        <v>643</v>
      </c>
      <c r="BR6156" s="52" t="s">
        <v>2993</v>
      </c>
      <c r="BX6156" s="52" t="s">
        <v>11404</v>
      </c>
      <c r="BY6156" s="52" t="s">
        <v>643</v>
      </c>
      <c r="BZ6156" s="52" t="s">
        <v>2993</v>
      </c>
    </row>
    <row r="6157" spans="54:78" x14ac:dyDescent="0.3">
      <c r="BB6157" s="105" t="e">
        <f>VLOOKUP(C6157,#REF!, 2,FALSE)</f>
        <v>#REF!</v>
      </c>
      <c r="BP6157" s="52" t="s">
        <v>11405</v>
      </c>
      <c r="BQ6157" s="52" t="s">
        <v>791</v>
      </c>
      <c r="BR6157" s="52" t="s">
        <v>2993</v>
      </c>
      <c r="BX6157" s="52" t="s">
        <v>11405</v>
      </c>
      <c r="BY6157" s="52" t="s">
        <v>791</v>
      </c>
      <c r="BZ6157" s="52" t="s">
        <v>2993</v>
      </c>
    </row>
    <row r="6158" spans="54:78" x14ac:dyDescent="0.3">
      <c r="BB6158" s="105" t="e">
        <f>VLOOKUP(C6158,#REF!, 2,FALSE)</f>
        <v>#REF!</v>
      </c>
      <c r="BP6158" s="52" t="s">
        <v>11406</v>
      </c>
      <c r="BQ6158" s="52" t="s">
        <v>626</v>
      </c>
      <c r="BR6158" s="52" t="s">
        <v>2993</v>
      </c>
      <c r="BX6158" s="52" t="s">
        <v>11406</v>
      </c>
      <c r="BY6158" s="52" t="s">
        <v>626</v>
      </c>
      <c r="BZ6158" s="52" t="s">
        <v>2993</v>
      </c>
    </row>
    <row r="6159" spans="54:78" x14ac:dyDescent="0.3">
      <c r="BB6159" s="105" t="e">
        <f>VLOOKUP(C6159,#REF!, 2,FALSE)</f>
        <v>#REF!</v>
      </c>
      <c r="BP6159" s="52" t="s">
        <v>2025</v>
      </c>
      <c r="BQ6159" s="52" t="s">
        <v>931</v>
      </c>
      <c r="BR6159" s="52" t="s">
        <v>11407</v>
      </c>
      <c r="BX6159" s="52" t="s">
        <v>2025</v>
      </c>
      <c r="BY6159" s="52" t="s">
        <v>931</v>
      </c>
      <c r="BZ6159" s="52" t="s">
        <v>11407</v>
      </c>
    </row>
    <row r="6160" spans="54:78" x14ac:dyDescent="0.3">
      <c r="BB6160" s="105" t="e">
        <f>VLOOKUP(C6160,#REF!, 2,FALSE)</f>
        <v>#REF!</v>
      </c>
      <c r="BP6160" s="52" t="s">
        <v>2026</v>
      </c>
      <c r="BQ6160" s="52" t="s">
        <v>618</v>
      </c>
      <c r="BR6160" s="52" t="s">
        <v>2993</v>
      </c>
      <c r="BX6160" s="52" t="s">
        <v>2026</v>
      </c>
      <c r="BY6160" s="52" t="s">
        <v>618</v>
      </c>
      <c r="BZ6160" s="52" t="s">
        <v>2993</v>
      </c>
    </row>
    <row r="6161" spans="54:78" x14ac:dyDescent="0.3">
      <c r="BB6161" s="105" t="e">
        <f>VLOOKUP(C6161,#REF!, 2,FALSE)</f>
        <v>#REF!</v>
      </c>
      <c r="BP6161" s="52" t="s">
        <v>11408</v>
      </c>
      <c r="BQ6161" s="52" t="s">
        <v>618</v>
      </c>
      <c r="BR6161" s="52" t="s">
        <v>3420</v>
      </c>
      <c r="BX6161" s="52" t="s">
        <v>11408</v>
      </c>
      <c r="BY6161" s="52" t="s">
        <v>618</v>
      </c>
      <c r="BZ6161" s="52" t="s">
        <v>3420</v>
      </c>
    </row>
    <row r="6162" spans="54:78" x14ac:dyDescent="0.3">
      <c r="BB6162" s="105" t="e">
        <f>VLOOKUP(C6162,#REF!, 2,FALSE)</f>
        <v>#REF!</v>
      </c>
      <c r="BP6162" s="52" t="s">
        <v>2027</v>
      </c>
      <c r="BQ6162" s="52" t="s">
        <v>645</v>
      </c>
      <c r="BR6162" s="52" t="s">
        <v>2880</v>
      </c>
      <c r="BX6162" s="52" t="s">
        <v>2027</v>
      </c>
      <c r="BY6162" s="52" t="s">
        <v>645</v>
      </c>
      <c r="BZ6162" s="52" t="s">
        <v>2880</v>
      </c>
    </row>
    <row r="6163" spans="54:78" x14ac:dyDescent="0.3">
      <c r="BB6163" s="105" t="e">
        <f>VLOOKUP(C6163,#REF!, 2,FALSE)</f>
        <v>#REF!</v>
      </c>
      <c r="BP6163" s="52" t="s">
        <v>11411</v>
      </c>
      <c r="BQ6163" s="52" t="s">
        <v>931</v>
      </c>
      <c r="BR6163" s="52" t="s">
        <v>2993</v>
      </c>
      <c r="BX6163" s="52" t="s">
        <v>11411</v>
      </c>
      <c r="BY6163" s="52" t="s">
        <v>931</v>
      </c>
      <c r="BZ6163" s="52" t="s">
        <v>2993</v>
      </c>
    </row>
    <row r="6164" spans="54:78" x14ac:dyDescent="0.3">
      <c r="BB6164" s="105" t="e">
        <f>VLOOKUP(C6164,#REF!, 2,FALSE)</f>
        <v>#REF!</v>
      </c>
      <c r="BP6164" s="52" t="s">
        <v>11412</v>
      </c>
      <c r="BQ6164" s="52" t="s">
        <v>645</v>
      </c>
      <c r="BR6164" s="52" t="s">
        <v>8058</v>
      </c>
      <c r="BX6164" s="52" t="s">
        <v>11412</v>
      </c>
      <c r="BY6164" s="52" t="s">
        <v>645</v>
      </c>
      <c r="BZ6164" s="52" t="s">
        <v>8058</v>
      </c>
    </row>
    <row r="6165" spans="54:78" x14ac:dyDescent="0.3">
      <c r="BB6165" s="105" t="e">
        <f>VLOOKUP(C6165,#REF!, 2,FALSE)</f>
        <v>#REF!</v>
      </c>
      <c r="BP6165" s="52" t="s">
        <v>11413</v>
      </c>
      <c r="BQ6165" s="52" t="s">
        <v>645</v>
      </c>
      <c r="BR6165" s="52" t="s">
        <v>2554</v>
      </c>
      <c r="BX6165" s="52" t="s">
        <v>11413</v>
      </c>
      <c r="BY6165" s="52" t="s">
        <v>645</v>
      </c>
      <c r="BZ6165" s="52" t="s">
        <v>2554</v>
      </c>
    </row>
    <row r="6166" spans="54:78" x14ac:dyDescent="0.3">
      <c r="BB6166" s="105" t="e">
        <f>VLOOKUP(C6166,#REF!, 2,FALSE)</f>
        <v>#REF!</v>
      </c>
      <c r="BP6166" s="52" t="s">
        <v>391</v>
      </c>
      <c r="BQ6166" s="52" t="s">
        <v>783</v>
      </c>
      <c r="BR6166" s="52" t="s">
        <v>3451</v>
      </c>
      <c r="BX6166" s="52" t="s">
        <v>391</v>
      </c>
      <c r="BY6166" s="52" t="s">
        <v>783</v>
      </c>
      <c r="BZ6166" s="52" t="s">
        <v>3451</v>
      </c>
    </row>
    <row r="6167" spans="54:78" x14ac:dyDescent="0.3">
      <c r="BB6167" s="105" t="e">
        <f>VLOOKUP(C6167,#REF!, 2,FALSE)</f>
        <v>#REF!</v>
      </c>
      <c r="BP6167" s="52" t="s">
        <v>11414</v>
      </c>
      <c r="BQ6167" s="52" t="s">
        <v>1275</v>
      </c>
      <c r="BR6167" s="52" t="s">
        <v>5322</v>
      </c>
      <c r="BX6167" s="52" t="s">
        <v>11414</v>
      </c>
      <c r="BY6167" s="52" t="s">
        <v>1275</v>
      </c>
      <c r="BZ6167" s="52" t="s">
        <v>5322</v>
      </c>
    </row>
    <row r="6168" spans="54:78" x14ac:dyDescent="0.3">
      <c r="BB6168" s="105" t="e">
        <f>VLOOKUP(C6168,#REF!, 2,FALSE)</f>
        <v>#REF!</v>
      </c>
      <c r="BP6168" s="52" t="s">
        <v>11415</v>
      </c>
      <c r="BQ6168" s="52" t="s">
        <v>738</v>
      </c>
      <c r="BR6168" s="52" t="s">
        <v>11416</v>
      </c>
      <c r="BX6168" s="52" t="s">
        <v>11415</v>
      </c>
      <c r="BY6168" s="52" t="s">
        <v>738</v>
      </c>
      <c r="BZ6168" s="52" t="s">
        <v>11416</v>
      </c>
    </row>
    <row r="6169" spans="54:78" x14ac:dyDescent="0.3">
      <c r="BB6169" s="105" t="e">
        <f>VLOOKUP(C6169,#REF!, 2,FALSE)</f>
        <v>#REF!</v>
      </c>
      <c r="BP6169" s="52" t="s">
        <v>11417</v>
      </c>
      <c r="BQ6169" s="52" t="s">
        <v>17035</v>
      </c>
      <c r="BR6169" s="52" t="s">
        <v>11418</v>
      </c>
      <c r="BX6169" s="52" t="s">
        <v>11417</v>
      </c>
      <c r="BY6169" s="52" t="s">
        <v>17035</v>
      </c>
      <c r="BZ6169" s="52" t="s">
        <v>11418</v>
      </c>
    </row>
    <row r="6170" spans="54:78" x14ac:dyDescent="0.3">
      <c r="BB6170" s="105" t="e">
        <f>VLOOKUP(C6170,#REF!, 2,FALSE)</f>
        <v>#REF!</v>
      </c>
      <c r="BP6170" s="52" t="s">
        <v>11419</v>
      </c>
      <c r="BQ6170" s="52" t="s">
        <v>788</v>
      </c>
      <c r="BR6170" s="52" t="s">
        <v>4346</v>
      </c>
      <c r="BX6170" s="52" t="s">
        <v>11419</v>
      </c>
      <c r="BY6170" s="52" t="s">
        <v>788</v>
      </c>
      <c r="BZ6170" s="52" t="s">
        <v>4346</v>
      </c>
    </row>
    <row r="6171" spans="54:78" x14ac:dyDescent="0.3">
      <c r="BB6171" s="105" t="e">
        <f>VLOOKUP(C6171,#REF!, 2,FALSE)</f>
        <v>#REF!</v>
      </c>
      <c r="BP6171" s="52" t="s">
        <v>11420</v>
      </c>
      <c r="BQ6171" s="52" t="s">
        <v>795</v>
      </c>
      <c r="BR6171" s="52" t="s">
        <v>11422</v>
      </c>
      <c r="BX6171" s="52" t="s">
        <v>11420</v>
      </c>
      <c r="BY6171" s="52" t="s">
        <v>795</v>
      </c>
      <c r="BZ6171" s="52" t="s">
        <v>11422</v>
      </c>
    </row>
    <row r="6172" spans="54:78" x14ac:dyDescent="0.3">
      <c r="BB6172" s="105" t="e">
        <f>VLOOKUP(C6172,#REF!, 2,FALSE)</f>
        <v>#REF!</v>
      </c>
      <c r="BP6172" s="52" t="s">
        <v>11423</v>
      </c>
      <c r="BQ6172" s="52" t="s">
        <v>779</v>
      </c>
      <c r="BR6172" s="52" t="s">
        <v>11424</v>
      </c>
      <c r="BX6172" s="52" t="s">
        <v>11423</v>
      </c>
      <c r="BY6172" s="52" t="s">
        <v>779</v>
      </c>
      <c r="BZ6172" s="52" t="s">
        <v>11424</v>
      </c>
    </row>
    <row r="6173" spans="54:78" x14ac:dyDescent="0.3">
      <c r="BB6173" s="105" t="e">
        <f>VLOOKUP(C6173,#REF!, 2,FALSE)</f>
        <v>#REF!</v>
      </c>
      <c r="BP6173" s="52" t="s">
        <v>2028</v>
      </c>
      <c r="BQ6173" s="52" t="s">
        <v>786</v>
      </c>
      <c r="BR6173" s="52" t="s">
        <v>11425</v>
      </c>
      <c r="BX6173" s="52" t="s">
        <v>2028</v>
      </c>
      <c r="BY6173" s="52" t="s">
        <v>786</v>
      </c>
      <c r="BZ6173" s="52" t="s">
        <v>11425</v>
      </c>
    </row>
    <row r="6174" spans="54:78" x14ac:dyDescent="0.3">
      <c r="BB6174" s="105" t="e">
        <f>VLOOKUP(C6174,#REF!, 2,FALSE)</f>
        <v>#REF!</v>
      </c>
      <c r="BP6174" s="52" t="s">
        <v>11426</v>
      </c>
      <c r="BQ6174" s="52" t="s">
        <v>811</v>
      </c>
      <c r="BR6174" s="52" t="s">
        <v>2993</v>
      </c>
      <c r="BX6174" s="52" t="s">
        <v>11426</v>
      </c>
      <c r="BY6174" s="52" t="s">
        <v>811</v>
      </c>
      <c r="BZ6174" s="52" t="s">
        <v>2993</v>
      </c>
    </row>
    <row r="6175" spans="54:78" x14ac:dyDescent="0.3">
      <c r="BB6175" s="105" t="e">
        <f>VLOOKUP(C6175,#REF!, 2,FALSE)</f>
        <v>#REF!</v>
      </c>
      <c r="BP6175" s="52" t="s">
        <v>2029</v>
      </c>
      <c r="BQ6175" s="52" t="s">
        <v>786</v>
      </c>
      <c r="BR6175" s="52" t="s">
        <v>8738</v>
      </c>
      <c r="BX6175" s="52" t="s">
        <v>2029</v>
      </c>
      <c r="BY6175" s="52" t="s">
        <v>786</v>
      </c>
      <c r="BZ6175" s="52" t="s">
        <v>8738</v>
      </c>
    </row>
    <row r="6176" spans="54:78" x14ac:dyDescent="0.3">
      <c r="BB6176" s="105" t="e">
        <f>VLOOKUP(C6176,#REF!, 2,FALSE)</f>
        <v>#REF!</v>
      </c>
      <c r="BP6176" s="52" t="s">
        <v>392</v>
      </c>
      <c r="BQ6176" s="52" t="s">
        <v>1699</v>
      </c>
      <c r="BR6176" s="52" t="s">
        <v>1801</v>
      </c>
      <c r="BX6176" s="52" t="s">
        <v>392</v>
      </c>
      <c r="BY6176" s="52" t="s">
        <v>1699</v>
      </c>
      <c r="BZ6176" s="52" t="s">
        <v>1801</v>
      </c>
    </row>
    <row r="6177" spans="54:78" x14ac:dyDescent="0.3">
      <c r="BB6177" s="105" t="e">
        <f>VLOOKUP(C6177,#REF!, 2,FALSE)</f>
        <v>#REF!</v>
      </c>
      <c r="BP6177" s="52" t="s">
        <v>2030</v>
      </c>
      <c r="BQ6177" s="52" t="s">
        <v>934</v>
      </c>
      <c r="BR6177" s="52" t="s">
        <v>4857</v>
      </c>
      <c r="BX6177" s="52" t="s">
        <v>2030</v>
      </c>
      <c r="BY6177" s="52" t="s">
        <v>934</v>
      </c>
      <c r="BZ6177" s="52" t="s">
        <v>4857</v>
      </c>
    </row>
    <row r="6178" spans="54:78" x14ac:dyDescent="0.3">
      <c r="BB6178" s="105" t="e">
        <f>VLOOKUP(C6178,#REF!, 2,FALSE)</f>
        <v>#REF!</v>
      </c>
      <c r="BP6178" s="52" t="s">
        <v>11427</v>
      </c>
      <c r="BQ6178" s="52" t="s">
        <v>1699</v>
      </c>
      <c r="BR6178" s="52" t="s">
        <v>8720</v>
      </c>
      <c r="BX6178" s="52" t="s">
        <v>11427</v>
      </c>
      <c r="BY6178" s="52" t="s">
        <v>1699</v>
      </c>
      <c r="BZ6178" s="52" t="s">
        <v>8720</v>
      </c>
    </row>
    <row r="6179" spans="54:78" x14ac:dyDescent="0.3">
      <c r="BB6179" s="105" t="e">
        <f>VLOOKUP(C6179,#REF!, 2,FALSE)</f>
        <v>#REF!</v>
      </c>
      <c r="BP6179" s="52" t="s">
        <v>11428</v>
      </c>
      <c r="BQ6179" s="52" t="s">
        <v>630</v>
      </c>
      <c r="BR6179" s="52" t="s">
        <v>11429</v>
      </c>
      <c r="BX6179" s="52" t="s">
        <v>11428</v>
      </c>
      <c r="BY6179" s="52" t="s">
        <v>630</v>
      </c>
      <c r="BZ6179" s="52" t="s">
        <v>11429</v>
      </c>
    </row>
    <row r="6180" spans="54:78" x14ac:dyDescent="0.3">
      <c r="BB6180" s="105" t="e">
        <f>VLOOKUP(C6180,#REF!, 2,FALSE)</f>
        <v>#REF!</v>
      </c>
      <c r="BP6180" s="52" t="s">
        <v>11431</v>
      </c>
      <c r="BQ6180" s="52" t="s">
        <v>1147</v>
      </c>
      <c r="BR6180" s="52" t="s">
        <v>5415</v>
      </c>
      <c r="BX6180" s="52" t="s">
        <v>11431</v>
      </c>
      <c r="BY6180" s="52" t="s">
        <v>1147</v>
      </c>
      <c r="BZ6180" s="52" t="s">
        <v>5415</v>
      </c>
    </row>
    <row r="6181" spans="54:78" x14ac:dyDescent="0.3">
      <c r="BB6181" s="105" t="e">
        <f>VLOOKUP(C6181,#REF!, 2,FALSE)</f>
        <v>#REF!</v>
      </c>
      <c r="BP6181" s="52" t="s">
        <v>11432</v>
      </c>
      <c r="BQ6181" s="52" t="s">
        <v>621</v>
      </c>
      <c r="BR6181" s="52" t="s">
        <v>2993</v>
      </c>
      <c r="BX6181" s="52" t="s">
        <v>11432</v>
      </c>
      <c r="BY6181" s="52" t="s">
        <v>621</v>
      </c>
      <c r="BZ6181" s="52" t="s">
        <v>2993</v>
      </c>
    </row>
    <row r="6182" spans="54:78" x14ac:dyDescent="0.3">
      <c r="BB6182" s="105" t="e">
        <f>VLOOKUP(C6182,#REF!, 2,FALSE)</f>
        <v>#REF!</v>
      </c>
      <c r="BP6182" s="52" t="s">
        <v>11433</v>
      </c>
      <c r="BQ6182" s="52" t="s">
        <v>3223</v>
      </c>
      <c r="BR6182" s="52" t="s">
        <v>1343</v>
      </c>
      <c r="BX6182" s="52" t="s">
        <v>11433</v>
      </c>
      <c r="BY6182" s="52" t="s">
        <v>3223</v>
      </c>
      <c r="BZ6182" s="52" t="s">
        <v>1343</v>
      </c>
    </row>
    <row r="6183" spans="54:78" x14ac:dyDescent="0.3">
      <c r="BB6183" s="105" t="e">
        <f>VLOOKUP(C6183,#REF!, 2,FALSE)</f>
        <v>#REF!</v>
      </c>
      <c r="BP6183" s="52" t="s">
        <v>11434</v>
      </c>
      <c r="BQ6183" s="52" t="s">
        <v>1350</v>
      </c>
      <c r="BR6183" s="52" t="s">
        <v>9153</v>
      </c>
      <c r="BX6183" s="52" t="s">
        <v>11434</v>
      </c>
      <c r="BY6183" s="52" t="s">
        <v>1350</v>
      </c>
      <c r="BZ6183" s="52" t="s">
        <v>9153</v>
      </c>
    </row>
    <row r="6184" spans="54:78" x14ac:dyDescent="0.3">
      <c r="BB6184" s="105" t="e">
        <f>VLOOKUP(C6184,#REF!, 2,FALSE)</f>
        <v>#REF!</v>
      </c>
      <c r="BP6184" s="52" t="s">
        <v>11435</v>
      </c>
      <c r="BQ6184" s="52" t="s">
        <v>3276</v>
      </c>
      <c r="BR6184" s="52" t="s">
        <v>11436</v>
      </c>
      <c r="BX6184" s="52" t="s">
        <v>11435</v>
      </c>
      <c r="BY6184" s="52" t="s">
        <v>3276</v>
      </c>
      <c r="BZ6184" s="52" t="s">
        <v>11436</v>
      </c>
    </row>
    <row r="6185" spans="54:78" x14ac:dyDescent="0.3">
      <c r="BB6185" s="105" t="e">
        <f>VLOOKUP(C6185,#REF!, 2,FALSE)</f>
        <v>#REF!</v>
      </c>
      <c r="BP6185" s="52" t="s">
        <v>11437</v>
      </c>
      <c r="BQ6185" s="52" t="s">
        <v>630</v>
      </c>
      <c r="BR6185" s="52" t="s">
        <v>11179</v>
      </c>
      <c r="BX6185" s="52" t="s">
        <v>11437</v>
      </c>
      <c r="BY6185" s="52" t="s">
        <v>630</v>
      </c>
      <c r="BZ6185" s="52" t="s">
        <v>11179</v>
      </c>
    </row>
    <row r="6186" spans="54:78" x14ac:dyDescent="0.3">
      <c r="BB6186" s="105" t="e">
        <f>VLOOKUP(C6186,#REF!, 2,FALSE)</f>
        <v>#REF!</v>
      </c>
      <c r="BP6186" s="52" t="s">
        <v>11438</v>
      </c>
      <c r="BQ6186" s="52" t="s">
        <v>3019</v>
      </c>
      <c r="BR6186" s="52" t="s">
        <v>11179</v>
      </c>
      <c r="BX6186" s="52" t="s">
        <v>11438</v>
      </c>
      <c r="BY6186" s="52" t="s">
        <v>3019</v>
      </c>
      <c r="BZ6186" s="52" t="s">
        <v>11179</v>
      </c>
    </row>
    <row r="6187" spans="54:78" x14ac:dyDescent="0.3">
      <c r="BB6187" s="105" t="e">
        <f>VLOOKUP(C6187,#REF!, 2,FALSE)</f>
        <v>#REF!</v>
      </c>
      <c r="BP6187" s="52" t="s">
        <v>11439</v>
      </c>
      <c r="BQ6187" s="52" t="s">
        <v>3019</v>
      </c>
      <c r="BR6187" s="52" t="s">
        <v>6173</v>
      </c>
      <c r="BX6187" s="52" t="s">
        <v>11439</v>
      </c>
      <c r="BY6187" s="52" t="s">
        <v>3019</v>
      </c>
      <c r="BZ6187" s="52" t="s">
        <v>6173</v>
      </c>
    </row>
    <row r="6188" spans="54:78" x14ac:dyDescent="0.3">
      <c r="BB6188" s="105" t="e">
        <f>VLOOKUP(C6188,#REF!, 2,FALSE)</f>
        <v>#REF!</v>
      </c>
      <c r="BP6188" s="52" t="s">
        <v>11440</v>
      </c>
      <c r="BQ6188" s="52" t="s">
        <v>1277</v>
      </c>
      <c r="BR6188" s="52" t="s">
        <v>10221</v>
      </c>
      <c r="BX6188" s="52" t="s">
        <v>11440</v>
      </c>
      <c r="BY6188" s="52" t="s">
        <v>1277</v>
      </c>
      <c r="BZ6188" s="52" t="s">
        <v>10221</v>
      </c>
    </row>
    <row r="6189" spans="54:78" x14ac:dyDescent="0.3">
      <c r="BB6189" s="105" t="e">
        <f>VLOOKUP(C6189,#REF!, 2,FALSE)</f>
        <v>#REF!</v>
      </c>
      <c r="BP6189" s="52" t="s">
        <v>11441</v>
      </c>
      <c r="BQ6189" s="52" t="s">
        <v>1021</v>
      </c>
      <c r="BR6189" s="52" t="s">
        <v>2993</v>
      </c>
      <c r="BX6189" s="52" t="s">
        <v>11441</v>
      </c>
      <c r="BY6189" s="52" t="s">
        <v>1021</v>
      </c>
      <c r="BZ6189" s="52" t="s">
        <v>2993</v>
      </c>
    </row>
    <row r="6190" spans="54:78" x14ac:dyDescent="0.3">
      <c r="BB6190" s="105" t="e">
        <f>VLOOKUP(C6190,#REF!, 2,FALSE)</f>
        <v>#REF!</v>
      </c>
      <c r="BP6190" s="52" t="s">
        <v>11442</v>
      </c>
      <c r="BQ6190" s="52" t="s">
        <v>669</v>
      </c>
      <c r="BR6190" s="52" t="s">
        <v>2993</v>
      </c>
      <c r="BX6190" s="52" t="s">
        <v>11442</v>
      </c>
      <c r="BY6190" s="52" t="s">
        <v>669</v>
      </c>
      <c r="BZ6190" s="52" t="s">
        <v>2993</v>
      </c>
    </row>
    <row r="6191" spans="54:78" x14ac:dyDescent="0.3">
      <c r="BB6191" s="105" t="e">
        <f>VLOOKUP(C6191,#REF!, 2,FALSE)</f>
        <v>#REF!</v>
      </c>
      <c r="BP6191" s="52" t="s">
        <v>11444</v>
      </c>
      <c r="BQ6191" s="52" t="s">
        <v>624</v>
      </c>
      <c r="BR6191" s="52" t="s">
        <v>1014</v>
      </c>
      <c r="BX6191" s="52" t="s">
        <v>11444</v>
      </c>
      <c r="BY6191" s="52" t="s">
        <v>624</v>
      </c>
      <c r="BZ6191" s="52" t="s">
        <v>1014</v>
      </c>
    </row>
    <row r="6192" spans="54:78" x14ac:dyDescent="0.3">
      <c r="BB6192" s="105" t="e">
        <f>VLOOKUP(C6192,#REF!, 2,FALSE)</f>
        <v>#REF!</v>
      </c>
      <c r="BP6192" s="52" t="s">
        <v>11445</v>
      </c>
      <c r="BQ6192" s="52" t="s">
        <v>618</v>
      </c>
      <c r="BR6192" s="52" t="s">
        <v>2993</v>
      </c>
      <c r="BX6192" s="52" t="s">
        <v>11445</v>
      </c>
      <c r="BY6192" s="52" t="s">
        <v>618</v>
      </c>
      <c r="BZ6192" s="52" t="s">
        <v>2993</v>
      </c>
    </row>
    <row r="6193" spans="54:78" x14ac:dyDescent="0.3">
      <c r="BB6193" s="105" t="e">
        <f>VLOOKUP(C6193,#REF!, 2,FALSE)</f>
        <v>#REF!</v>
      </c>
      <c r="BP6193" s="52" t="s">
        <v>11446</v>
      </c>
      <c r="BQ6193" s="52" t="s">
        <v>931</v>
      </c>
      <c r="BR6193" s="52" t="s">
        <v>11447</v>
      </c>
      <c r="BX6193" s="52" t="s">
        <v>11446</v>
      </c>
      <c r="BY6193" s="52" t="s">
        <v>931</v>
      </c>
      <c r="BZ6193" s="52" t="s">
        <v>11447</v>
      </c>
    </row>
    <row r="6194" spans="54:78" x14ac:dyDescent="0.3">
      <c r="BB6194" s="105" t="e">
        <f>VLOOKUP(C6194,#REF!, 2,FALSE)</f>
        <v>#REF!</v>
      </c>
      <c r="BP6194" s="52" t="s">
        <v>11448</v>
      </c>
      <c r="BQ6194" s="52" t="s">
        <v>17035</v>
      </c>
      <c r="BR6194" s="52" t="s">
        <v>11367</v>
      </c>
      <c r="BX6194" s="52" t="s">
        <v>11448</v>
      </c>
      <c r="BY6194" s="52" t="s">
        <v>17035</v>
      </c>
      <c r="BZ6194" s="52" t="s">
        <v>11367</v>
      </c>
    </row>
    <row r="6195" spans="54:78" x14ac:dyDescent="0.3">
      <c r="BB6195" s="105" t="e">
        <f>VLOOKUP(C6195,#REF!, 2,FALSE)</f>
        <v>#REF!</v>
      </c>
      <c r="BP6195" s="52" t="s">
        <v>11449</v>
      </c>
      <c r="BQ6195" s="52" t="s">
        <v>642</v>
      </c>
      <c r="BR6195" s="52" t="s">
        <v>2126</v>
      </c>
      <c r="BX6195" s="52" t="s">
        <v>11449</v>
      </c>
      <c r="BY6195" s="52" t="s">
        <v>642</v>
      </c>
      <c r="BZ6195" s="52" t="s">
        <v>2126</v>
      </c>
    </row>
    <row r="6196" spans="54:78" x14ac:dyDescent="0.3">
      <c r="BB6196" s="105" t="e">
        <f>VLOOKUP(C6196,#REF!, 2,FALSE)</f>
        <v>#REF!</v>
      </c>
      <c r="BP6196" s="52" t="s">
        <v>11450</v>
      </c>
      <c r="BQ6196" s="52" t="s">
        <v>849</v>
      </c>
      <c r="BR6196" s="52" t="s">
        <v>11367</v>
      </c>
      <c r="BX6196" s="52" t="s">
        <v>11450</v>
      </c>
      <c r="BY6196" s="52" t="s">
        <v>849</v>
      </c>
      <c r="BZ6196" s="52" t="s">
        <v>11367</v>
      </c>
    </row>
    <row r="6197" spans="54:78" x14ac:dyDescent="0.3">
      <c r="BB6197" s="105" t="e">
        <f>VLOOKUP(C6197,#REF!, 2,FALSE)</f>
        <v>#REF!</v>
      </c>
      <c r="BP6197" s="52" t="s">
        <v>11451</v>
      </c>
      <c r="BQ6197" s="52" t="s">
        <v>3103</v>
      </c>
      <c r="BR6197" s="52" t="s">
        <v>7186</v>
      </c>
      <c r="BX6197" s="52" t="s">
        <v>11451</v>
      </c>
      <c r="BY6197" s="52" t="s">
        <v>3103</v>
      </c>
      <c r="BZ6197" s="52" t="s">
        <v>7186</v>
      </c>
    </row>
    <row r="6198" spans="54:78" x14ac:dyDescent="0.3">
      <c r="BB6198" s="105" t="e">
        <f>VLOOKUP(C6198,#REF!, 2,FALSE)</f>
        <v>#REF!</v>
      </c>
      <c r="BP6198" s="52" t="s">
        <v>11452</v>
      </c>
      <c r="BQ6198" s="52" t="s">
        <v>664</v>
      </c>
      <c r="BR6198" s="52" t="s">
        <v>6004</v>
      </c>
      <c r="BX6198" s="52" t="s">
        <v>11452</v>
      </c>
      <c r="BY6198" s="52" t="s">
        <v>664</v>
      </c>
      <c r="BZ6198" s="52" t="s">
        <v>6004</v>
      </c>
    </row>
    <row r="6199" spans="54:78" x14ac:dyDescent="0.3">
      <c r="BB6199" s="105" t="e">
        <f>VLOOKUP(C6199,#REF!, 2,FALSE)</f>
        <v>#REF!</v>
      </c>
      <c r="BP6199" s="52" t="s">
        <v>2031</v>
      </c>
      <c r="BQ6199" s="52" t="s">
        <v>664</v>
      </c>
      <c r="BR6199" s="52" t="s">
        <v>11453</v>
      </c>
      <c r="BX6199" s="52" t="s">
        <v>2031</v>
      </c>
      <c r="BY6199" s="52" t="s">
        <v>664</v>
      </c>
      <c r="BZ6199" s="52" t="s">
        <v>11453</v>
      </c>
    </row>
    <row r="6200" spans="54:78" x14ac:dyDescent="0.3">
      <c r="BB6200" s="105" t="e">
        <f>VLOOKUP(C6200,#REF!, 2,FALSE)</f>
        <v>#REF!</v>
      </c>
      <c r="BP6200" s="52" t="s">
        <v>2032</v>
      </c>
      <c r="BQ6200" s="52" t="s">
        <v>663</v>
      </c>
      <c r="BR6200" s="52" t="s">
        <v>11454</v>
      </c>
      <c r="BX6200" s="52" t="s">
        <v>2032</v>
      </c>
      <c r="BY6200" s="52" t="s">
        <v>663</v>
      </c>
      <c r="BZ6200" s="52" t="s">
        <v>11454</v>
      </c>
    </row>
    <row r="6201" spans="54:78" x14ac:dyDescent="0.3">
      <c r="BB6201" s="105" t="e">
        <f>VLOOKUP(C6201,#REF!, 2,FALSE)</f>
        <v>#REF!</v>
      </c>
      <c r="BP6201" s="52" t="s">
        <v>11455</v>
      </c>
      <c r="BQ6201" s="52" t="s">
        <v>3016</v>
      </c>
      <c r="BR6201" s="52" t="s">
        <v>11456</v>
      </c>
      <c r="BX6201" s="52" t="s">
        <v>11455</v>
      </c>
      <c r="BY6201" s="52" t="s">
        <v>3016</v>
      </c>
      <c r="BZ6201" s="52" t="s">
        <v>11456</v>
      </c>
    </row>
    <row r="6202" spans="54:78" x14ac:dyDescent="0.3">
      <c r="BB6202" s="105" t="e">
        <f>VLOOKUP(C6202,#REF!, 2,FALSE)</f>
        <v>#REF!</v>
      </c>
      <c r="BP6202" s="52" t="s">
        <v>11457</v>
      </c>
      <c r="BQ6202" s="52" t="s">
        <v>3016</v>
      </c>
      <c r="BR6202" s="52" t="s">
        <v>11456</v>
      </c>
      <c r="BX6202" s="52" t="s">
        <v>11457</v>
      </c>
      <c r="BY6202" s="52" t="s">
        <v>3016</v>
      </c>
      <c r="BZ6202" s="52" t="s">
        <v>11456</v>
      </c>
    </row>
    <row r="6203" spans="54:78" x14ac:dyDescent="0.3">
      <c r="BB6203" s="105" t="e">
        <f>VLOOKUP(C6203,#REF!, 2,FALSE)</f>
        <v>#REF!</v>
      </c>
      <c r="BP6203" s="52" t="s">
        <v>11458</v>
      </c>
      <c r="BQ6203" s="52" t="s">
        <v>3016</v>
      </c>
      <c r="BR6203" s="52" t="s">
        <v>11459</v>
      </c>
      <c r="BX6203" s="52" t="s">
        <v>11458</v>
      </c>
      <c r="BY6203" s="52" t="s">
        <v>3016</v>
      </c>
      <c r="BZ6203" s="52" t="s">
        <v>11459</v>
      </c>
    </row>
    <row r="6204" spans="54:78" x14ac:dyDescent="0.3">
      <c r="BB6204" s="105" t="e">
        <f>VLOOKUP(C6204,#REF!, 2,FALSE)</f>
        <v>#REF!</v>
      </c>
      <c r="BP6204" s="52" t="s">
        <v>11460</v>
      </c>
      <c r="BQ6204" s="52" t="s">
        <v>667</v>
      </c>
      <c r="BR6204" s="52" t="s">
        <v>7495</v>
      </c>
      <c r="BX6204" s="52" t="s">
        <v>11460</v>
      </c>
      <c r="BY6204" s="52" t="s">
        <v>667</v>
      </c>
      <c r="BZ6204" s="52" t="s">
        <v>7495</v>
      </c>
    </row>
    <row r="6205" spans="54:78" x14ac:dyDescent="0.3">
      <c r="BB6205" s="105" t="e">
        <f>VLOOKUP(C6205,#REF!, 2,FALSE)</f>
        <v>#REF!</v>
      </c>
      <c r="BP6205" s="52" t="s">
        <v>11461</v>
      </c>
      <c r="BQ6205" s="52" t="s">
        <v>934</v>
      </c>
      <c r="BR6205" s="52" t="s">
        <v>864</v>
      </c>
      <c r="BX6205" s="52" t="s">
        <v>11461</v>
      </c>
      <c r="BY6205" s="52" t="s">
        <v>934</v>
      </c>
      <c r="BZ6205" s="52" t="s">
        <v>864</v>
      </c>
    </row>
    <row r="6206" spans="54:78" x14ac:dyDescent="0.3">
      <c r="BB6206" s="105" t="e">
        <f>VLOOKUP(C6206,#REF!, 2,FALSE)</f>
        <v>#REF!</v>
      </c>
      <c r="BP6206" s="52" t="s">
        <v>11462</v>
      </c>
      <c r="BQ6206" s="52" t="s">
        <v>1147</v>
      </c>
      <c r="BR6206" s="52" t="s">
        <v>2993</v>
      </c>
      <c r="BX6206" s="52" t="s">
        <v>11462</v>
      </c>
      <c r="BY6206" s="52" t="s">
        <v>1147</v>
      </c>
      <c r="BZ6206" s="52" t="s">
        <v>2993</v>
      </c>
    </row>
    <row r="6207" spans="54:78" x14ac:dyDescent="0.3">
      <c r="BB6207" s="105" t="e">
        <f>VLOOKUP(C6207,#REF!, 2,FALSE)</f>
        <v>#REF!</v>
      </c>
      <c r="BP6207" s="52" t="s">
        <v>11463</v>
      </c>
      <c r="BQ6207" s="52" t="s">
        <v>619</v>
      </c>
      <c r="BR6207" s="52" t="s">
        <v>11464</v>
      </c>
      <c r="BX6207" s="52" t="s">
        <v>11463</v>
      </c>
      <c r="BY6207" s="52" t="s">
        <v>619</v>
      </c>
      <c r="BZ6207" s="52" t="s">
        <v>11464</v>
      </c>
    </row>
    <row r="6208" spans="54:78" x14ac:dyDescent="0.3">
      <c r="BB6208" s="105" t="e">
        <f>VLOOKUP(C6208,#REF!, 2,FALSE)</f>
        <v>#REF!</v>
      </c>
      <c r="BP6208" s="52" t="s">
        <v>2033</v>
      </c>
      <c r="BQ6208" s="52" t="s">
        <v>710</v>
      </c>
      <c r="BR6208" s="52" t="s">
        <v>11465</v>
      </c>
      <c r="BX6208" s="52" t="s">
        <v>2033</v>
      </c>
      <c r="BY6208" s="52" t="s">
        <v>710</v>
      </c>
      <c r="BZ6208" s="52" t="s">
        <v>11465</v>
      </c>
    </row>
    <row r="6209" spans="54:78" x14ac:dyDescent="0.3">
      <c r="BB6209" s="105" t="e">
        <f>VLOOKUP(C6209,#REF!, 2,FALSE)</f>
        <v>#REF!</v>
      </c>
      <c r="BP6209" s="52" t="s">
        <v>2034</v>
      </c>
      <c r="BQ6209" s="52" t="s">
        <v>936</v>
      </c>
      <c r="BR6209" s="52" t="s">
        <v>4441</v>
      </c>
      <c r="BX6209" s="52" t="s">
        <v>2034</v>
      </c>
      <c r="BY6209" s="52" t="s">
        <v>936</v>
      </c>
      <c r="BZ6209" s="52" t="s">
        <v>4441</v>
      </c>
    </row>
    <row r="6210" spans="54:78" x14ac:dyDescent="0.3">
      <c r="BB6210" s="105" t="e">
        <f>VLOOKUP(C6210,#REF!, 2,FALSE)</f>
        <v>#REF!</v>
      </c>
      <c r="BP6210" s="52" t="s">
        <v>2035</v>
      </c>
      <c r="BQ6210" s="52" t="s">
        <v>934</v>
      </c>
      <c r="BR6210" s="52" t="s">
        <v>777</v>
      </c>
      <c r="BX6210" s="52" t="s">
        <v>2035</v>
      </c>
      <c r="BY6210" s="52" t="s">
        <v>934</v>
      </c>
      <c r="BZ6210" s="52" t="s">
        <v>777</v>
      </c>
    </row>
    <row r="6211" spans="54:78" x14ac:dyDescent="0.3">
      <c r="BB6211" s="105" t="e">
        <f>VLOOKUP(C6211,#REF!, 2,FALSE)</f>
        <v>#REF!</v>
      </c>
      <c r="BP6211" s="52" t="s">
        <v>2036</v>
      </c>
      <c r="BQ6211" s="52" t="s">
        <v>934</v>
      </c>
      <c r="BR6211" s="52" t="s">
        <v>8277</v>
      </c>
      <c r="BX6211" s="52" t="s">
        <v>2036</v>
      </c>
      <c r="BY6211" s="52" t="s">
        <v>934</v>
      </c>
      <c r="BZ6211" s="52" t="s">
        <v>8277</v>
      </c>
    </row>
    <row r="6212" spans="54:78" x14ac:dyDescent="0.3">
      <c r="BB6212" s="105" t="e">
        <f>VLOOKUP(C6212,#REF!, 2,FALSE)</f>
        <v>#REF!</v>
      </c>
      <c r="BP6212" s="52" t="s">
        <v>431</v>
      </c>
      <c r="BQ6212" s="52" t="s">
        <v>931</v>
      </c>
      <c r="BR6212" s="52" t="s">
        <v>5417</v>
      </c>
      <c r="BX6212" s="52" t="s">
        <v>431</v>
      </c>
      <c r="BY6212" s="52" t="s">
        <v>931</v>
      </c>
      <c r="BZ6212" s="52" t="s">
        <v>5417</v>
      </c>
    </row>
    <row r="6213" spans="54:78" x14ac:dyDescent="0.3">
      <c r="BB6213" s="105" t="e">
        <f>VLOOKUP(C6213,#REF!, 2,FALSE)</f>
        <v>#REF!</v>
      </c>
      <c r="BP6213" s="52" t="s">
        <v>449</v>
      </c>
      <c r="BQ6213" s="52" t="s">
        <v>931</v>
      </c>
      <c r="BR6213" s="52" t="s">
        <v>4984</v>
      </c>
      <c r="BX6213" s="52" t="s">
        <v>449</v>
      </c>
      <c r="BY6213" s="52" t="s">
        <v>931</v>
      </c>
      <c r="BZ6213" s="52" t="s">
        <v>4984</v>
      </c>
    </row>
    <row r="6214" spans="54:78" x14ac:dyDescent="0.3">
      <c r="BB6214" s="105" t="e">
        <f>VLOOKUP(C6214,#REF!, 2,FALSE)</f>
        <v>#REF!</v>
      </c>
      <c r="BP6214" s="52" t="s">
        <v>2037</v>
      </c>
      <c r="BQ6214" s="52" t="s">
        <v>791</v>
      </c>
      <c r="BR6214" s="52" t="s">
        <v>11466</v>
      </c>
      <c r="BX6214" s="52" t="s">
        <v>2037</v>
      </c>
      <c r="BY6214" s="52" t="s">
        <v>791</v>
      </c>
      <c r="BZ6214" s="52" t="s">
        <v>11466</v>
      </c>
    </row>
    <row r="6215" spans="54:78" x14ac:dyDescent="0.3">
      <c r="BB6215" s="105" t="e">
        <f>VLOOKUP(C6215,#REF!, 2,FALSE)</f>
        <v>#REF!</v>
      </c>
      <c r="BP6215" s="52" t="s">
        <v>2038</v>
      </c>
      <c r="BQ6215" s="52" t="s">
        <v>626</v>
      </c>
      <c r="BR6215" s="52" t="s">
        <v>2067</v>
      </c>
      <c r="BX6215" s="52" t="s">
        <v>2038</v>
      </c>
      <c r="BY6215" s="52" t="s">
        <v>626</v>
      </c>
      <c r="BZ6215" s="52" t="s">
        <v>2067</v>
      </c>
    </row>
    <row r="6216" spans="54:78" x14ac:dyDescent="0.3">
      <c r="BB6216" s="105" t="e">
        <f>VLOOKUP(C6216,#REF!, 2,FALSE)</f>
        <v>#REF!</v>
      </c>
      <c r="BP6216" s="52" t="s">
        <v>11467</v>
      </c>
      <c r="BQ6216" s="52" t="s">
        <v>673</v>
      </c>
      <c r="BR6216" s="52" t="s">
        <v>8052</v>
      </c>
      <c r="BX6216" s="52" t="s">
        <v>11467</v>
      </c>
      <c r="BY6216" s="52" t="s">
        <v>673</v>
      </c>
      <c r="BZ6216" s="52" t="s">
        <v>8052</v>
      </c>
    </row>
    <row r="6217" spans="54:78" x14ac:dyDescent="0.3">
      <c r="BB6217" s="105" t="e">
        <f>VLOOKUP(C6217,#REF!, 2,FALSE)</f>
        <v>#REF!</v>
      </c>
      <c r="BP6217" s="52" t="s">
        <v>11468</v>
      </c>
      <c r="BQ6217" s="52" t="s">
        <v>710</v>
      </c>
      <c r="BR6217" s="52" t="s">
        <v>2068</v>
      </c>
      <c r="BX6217" s="52" t="s">
        <v>11468</v>
      </c>
      <c r="BY6217" s="52" t="s">
        <v>710</v>
      </c>
      <c r="BZ6217" s="52" t="s">
        <v>2068</v>
      </c>
    </row>
    <row r="6218" spans="54:78" x14ac:dyDescent="0.3">
      <c r="BB6218" s="105" t="e">
        <f>VLOOKUP(C6218,#REF!, 2,FALSE)</f>
        <v>#REF!</v>
      </c>
      <c r="BP6218" s="52" t="s">
        <v>11469</v>
      </c>
      <c r="BQ6218" s="52" t="s">
        <v>3019</v>
      </c>
      <c r="BR6218" s="52" t="s">
        <v>2993</v>
      </c>
      <c r="BX6218" s="52" t="s">
        <v>11469</v>
      </c>
      <c r="BY6218" s="52" t="s">
        <v>3019</v>
      </c>
      <c r="BZ6218" s="52" t="s">
        <v>2993</v>
      </c>
    </row>
    <row r="6219" spans="54:78" x14ac:dyDescent="0.3">
      <c r="BB6219" s="105" t="e">
        <f>VLOOKUP(C6219,#REF!, 2,FALSE)</f>
        <v>#REF!</v>
      </c>
      <c r="BP6219" s="52" t="s">
        <v>11470</v>
      </c>
      <c r="BQ6219" s="52" t="s">
        <v>3016</v>
      </c>
      <c r="BR6219" s="52" t="s">
        <v>1919</v>
      </c>
      <c r="BX6219" s="52" t="s">
        <v>11470</v>
      </c>
      <c r="BY6219" s="52" t="s">
        <v>3016</v>
      </c>
      <c r="BZ6219" s="52" t="s">
        <v>1919</v>
      </c>
    </row>
    <row r="6220" spans="54:78" x14ac:dyDescent="0.3">
      <c r="BB6220" s="105" t="e">
        <f>VLOOKUP(C6220,#REF!, 2,FALSE)</f>
        <v>#REF!</v>
      </c>
      <c r="BP6220" s="52" t="s">
        <v>11471</v>
      </c>
      <c r="BQ6220" s="52" t="s">
        <v>663</v>
      </c>
      <c r="BR6220" s="52" t="s">
        <v>11472</v>
      </c>
      <c r="BX6220" s="52" t="s">
        <v>11471</v>
      </c>
      <c r="BY6220" s="52" t="s">
        <v>663</v>
      </c>
      <c r="BZ6220" s="52" t="s">
        <v>11472</v>
      </c>
    </row>
    <row r="6221" spans="54:78" x14ac:dyDescent="0.3">
      <c r="BB6221" s="105" t="e">
        <f>VLOOKUP(C6221,#REF!, 2,FALSE)</f>
        <v>#REF!</v>
      </c>
      <c r="BP6221" s="52" t="s">
        <v>2039</v>
      </c>
      <c r="BQ6221" s="52" t="s">
        <v>673</v>
      </c>
      <c r="BR6221" s="52" t="s">
        <v>1381</v>
      </c>
      <c r="BX6221" s="52" t="s">
        <v>2039</v>
      </c>
      <c r="BY6221" s="52" t="s">
        <v>673</v>
      </c>
      <c r="BZ6221" s="52" t="s">
        <v>1381</v>
      </c>
    </row>
    <row r="6222" spans="54:78" x14ac:dyDescent="0.3">
      <c r="BB6222" s="105" t="e">
        <f>VLOOKUP(C6222,#REF!, 2,FALSE)</f>
        <v>#REF!</v>
      </c>
      <c r="BP6222" s="52" t="s">
        <v>11473</v>
      </c>
      <c r="BQ6222" s="52" t="s">
        <v>3103</v>
      </c>
      <c r="BR6222" s="52" t="s">
        <v>2993</v>
      </c>
      <c r="BX6222" s="52" t="s">
        <v>11473</v>
      </c>
      <c r="BY6222" s="52" t="s">
        <v>3103</v>
      </c>
      <c r="BZ6222" s="52" t="s">
        <v>2993</v>
      </c>
    </row>
    <row r="6223" spans="54:78" x14ac:dyDescent="0.3">
      <c r="BB6223" s="105" t="e">
        <f>VLOOKUP(C6223,#REF!, 2,FALSE)</f>
        <v>#REF!</v>
      </c>
      <c r="BP6223" s="52" t="s">
        <v>11474</v>
      </c>
      <c r="BQ6223" s="52" t="s">
        <v>3099</v>
      </c>
      <c r="BR6223" s="52" t="s">
        <v>2993</v>
      </c>
      <c r="BX6223" s="52" t="s">
        <v>11474</v>
      </c>
      <c r="BY6223" s="52" t="s">
        <v>3099</v>
      </c>
      <c r="BZ6223" s="52" t="s">
        <v>2993</v>
      </c>
    </row>
    <row r="6224" spans="54:78" x14ac:dyDescent="0.3">
      <c r="BB6224" s="105" t="e">
        <f>VLOOKUP(C6224,#REF!, 2,FALSE)</f>
        <v>#REF!</v>
      </c>
      <c r="BP6224" s="52" t="s">
        <v>11475</v>
      </c>
      <c r="BQ6224" s="52" t="s">
        <v>628</v>
      </c>
      <c r="BR6224" s="52" t="s">
        <v>11476</v>
      </c>
      <c r="BX6224" s="52" t="s">
        <v>11475</v>
      </c>
      <c r="BY6224" s="52" t="s">
        <v>628</v>
      </c>
      <c r="BZ6224" s="52" t="s">
        <v>11476</v>
      </c>
    </row>
    <row r="6225" spans="54:78" x14ac:dyDescent="0.3">
      <c r="BB6225" s="105" t="e">
        <f>VLOOKUP(C6225,#REF!, 2,FALSE)</f>
        <v>#REF!</v>
      </c>
      <c r="BP6225" s="52" t="s">
        <v>11477</v>
      </c>
      <c r="BQ6225" s="52" t="s">
        <v>663</v>
      </c>
      <c r="BR6225" s="52" t="s">
        <v>924</v>
      </c>
      <c r="BX6225" s="52" t="s">
        <v>11477</v>
      </c>
      <c r="BY6225" s="52" t="s">
        <v>663</v>
      </c>
      <c r="BZ6225" s="52" t="s">
        <v>924</v>
      </c>
    </row>
    <row r="6226" spans="54:78" x14ac:dyDescent="0.3">
      <c r="BB6226" s="105" t="e">
        <f>VLOOKUP(C6226,#REF!, 2,FALSE)</f>
        <v>#REF!</v>
      </c>
      <c r="BP6226" s="52" t="s">
        <v>11478</v>
      </c>
      <c r="BQ6226" s="52" t="s">
        <v>675</v>
      </c>
      <c r="BR6226" s="52" t="s">
        <v>2703</v>
      </c>
      <c r="BX6226" s="52" t="s">
        <v>11478</v>
      </c>
      <c r="BY6226" s="52" t="s">
        <v>675</v>
      </c>
      <c r="BZ6226" s="52" t="s">
        <v>2703</v>
      </c>
    </row>
    <row r="6227" spans="54:78" x14ac:dyDescent="0.3">
      <c r="BB6227" s="105" t="e">
        <f>VLOOKUP(C6227,#REF!, 2,FALSE)</f>
        <v>#REF!</v>
      </c>
      <c r="BP6227" s="52" t="s">
        <v>393</v>
      </c>
      <c r="BQ6227" s="52" t="s">
        <v>3019</v>
      </c>
      <c r="BR6227" s="52" t="s">
        <v>11479</v>
      </c>
      <c r="BX6227" s="52" t="s">
        <v>393</v>
      </c>
      <c r="BY6227" s="52" t="s">
        <v>3019</v>
      </c>
      <c r="BZ6227" s="52" t="s">
        <v>11479</v>
      </c>
    </row>
    <row r="6228" spans="54:78" x14ac:dyDescent="0.3">
      <c r="BB6228" s="105" t="e">
        <f>VLOOKUP(C6228,#REF!, 2,FALSE)</f>
        <v>#REF!</v>
      </c>
      <c r="BP6228" s="52" t="s">
        <v>11480</v>
      </c>
      <c r="BQ6228" s="52" t="s">
        <v>3276</v>
      </c>
      <c r="BR6228" s="52" t="s">
        <v>2993</v>
      </c>
      <c r="BX6228" s="52" t="s">
        <v>11480</v>
      </c>
      <c r="BY6228" s="52" t="s">
        <v>3276</v>
      </c>
      <c r="BZ6228" s="52" t="s">
        <v>2993</v>
      </c>
    </row>
    <row r="6229" spans="54:78" x14ac:dyDescent="0.3">
      <c r="BB6229" s="105" t="e">
        <f>VLOOKUP(C6229,#REF!, 2,FALSE)</f>
        <v>#REF!</v>
      </c>
      <c r="BP6229" s="52" t="s">
        <v>11481</v>
      </c>
      <c r="BQ6229" s="52" t="s">
        <v>621</v>
      </c>
      <c r="BR6229" s="52" t="s">
        <v>7208</v>
      </c>
      <c r="BX6229" s="52" t="s">
        <v>11481</v>
      </c>
      <c r="BY6229" s="52" t="s">
        <v>621</v>
      </c>
      <c r="BZ6229" s="52" t="s">
        <v>7208</v>
      </c>
    </row>
    <row r="6230" spans="54:78" x14ac:dyDescent="0.3">
      <c r="BB6230" s="105" t="e">
        <f>VLOOKUP(C6230,#REF!, 2,FALSE)</f>
        <v>#REF!</v>
      </c>
      <c r="BP6230" s="52" t="s">
        <v>11482</v>
      </c>
      <c r="BQ6230" s="52" t="s">
        <v>849</v>
      </c>
      <c r="BR6230" s="52" t="s">
        <v>11335</v>
      </c>
      <c r="BX6230" s="52" t="s">
        <v>11482</v>
      </c>
      <c r="BY6230" s="52" t="s">
        <v>849</v>
      </c>
      <c r="BZ6230" s="52" t="s">
        <v>11335</v>
      </c>
    </row>
    <row r="6231" spans="54:78" x14ac:dyDescent="0.3">
      <c r="BB6231" s="105" t="e">
        <f>VLOOKUP(C6231,#REF!, 2,FALSE)</f>
        <v>#REF!</v>
      </c>
      <c r="BP6231" s="52" t="s">
        <v>11483</v>
      </c>
      <c r="BQ6231" s="52" t="s">
        <v>849</v>
      </c>
      <c r="BR6231" s="52" t="s">
        <v>2993</v>
      </c>
      <c r="BX6231" s="52" t="s">
        <v>11483</v>
      </c>
      <c r="BY6231" s="52" t="s">
        <v>849</v>
      </c>
      <c r="BZ6231" s="52" t="s">
        <v>2993</v>
      </c>
    </row>
    <row r="6232" spans="54:78" x14ac:dyDescent="0.3">
      <c r="BB6232" s="105" t="e">
        <f>VLOOKUP(C6232,#REF!, 2,FALSE)</f>
        <v>#REF!</v>
      </c>
      <c r="BP6232" s="52" t="s">
        <v>11484</v>
      </c>
      <c r="BQ6232" s="52" t="s">
        <v>631</v>
      </c>
      <c r="BR6232" s="52" t="s">
        <v>2993</v>
      </c>
      <c r="BX6232" s="52" t="s">
        <v>11484</v>
      </c>
      <c r="BY6232" s="52" t="s">
        <v>631</v>
      </c>
      <c r="BZ6232" s="52" t="s">
        <v>2993</v>
      </c>
    </row>
    <row r="6233" spans="54:78" x14ac:dyDescent="0.3">
      <c r="BB6233" s="105" t="e">
        <f>VLOOKUP(C6233,#REF!, 2,FALSE)</f>
        <v>#REF!</v>
      </c>
      <c r="BP6233" s="52" t="s">
        <v>11485</v>
      </c>
      <c r="BQ6233" s="52" t="s">
        <v>3059</v>
      </c>
      <c r="BR6233" s="52" t="s">
        <v>6506</v>
      </c>
      <c r="BX6233" s="52" t="s">
        <v>11485</v>
      </c>
      <c r="BY6233" s="52" t="s">
        <v>3059</v>
      </c>
      <c r="BZ6233" s="52" t="s">
        <v>6506</v>
      </c>
    </row>
    <row r="6234" spans="54:78" x14ac:dyDescent="0.3">
      <c r="BB6234" s="105" t="e">
        <f>VLOOKUP(C6234,#REF!, 2,FALSE)</f>
        <v>#REF!</v>
      </c>
      <c r="BP6234" s="52" t="s">
        <v>11486</v>
      </c>
      <c r="BQ6234" s="52" t="s">
        <v>626</v>
      </c>
      <c r="BR6234" s="52" t="s">
        <v>2993</v>
      </c>
      <c r="BX6234" s="52" t="s">
        <v>11486</v>
      </c>
      <c r="BY6234" s="52" t="s">
        <v>626</v>
      </c>
      <c r="BZ6234" s="52" t="s">
        <v>2993</v>
      </c>
    </row>
    <row r="6235" spans="54:78" x14ac:dyDescent="0.3">
      <c r="BB6235" s="105" t="e">
        <f>VLOOKUP(C6235,#REF!, 2,FALSE)</f>
        <v>#REF!</v>
      </c>
      <c r="BP6235" s="52" t="s">
        <v>11487</v>
      </c>
      <c r="BQ6235" s="52" t="s">
        <v>2988</v>
      </c>
      <c r="BR6235" s="52" t="s">
        <v>11488</v>
      </c>
      <c r="BX6235" s="52" t="s">
        <v>11487</v>
      </c>
      <c r="BY6235" s="52" t="s">
        <v>2988</v>
      </c>
      <c r="BZ6235" s="52" t="s">
        <v>11488</v>
      </c>
    </row>
    <row r="6236" spans="54:78" x14ac:dyDescent="0.3">
      <c r="BB6236" s="105" t="e">
        <f>VLOOKUP(C6236,#REF!, 2,FALSE)</f>
        <v>#REF!</v>
      </c>
      <c r="BP6236" s="52" t="s">
        <v>11489</v>
      </c>
      <c r="BQ6236" s="52" t="s">
        <v>779</v>
      </c>
      <c r="BR6236" s="52" t="s">
        <v>11490</v>
      </c>
      <c r="BX6236" s="52" t="s">
        <v>11489</v>
      </c>
      <c r="BY6236" s="52" t="s">
        <v>779</v>
      </c>
      <c r="BZ6236" s="52" t="s">
        <v>11490</v>
      </c>
    </row>
    <row r="6237" spans="54:78" x14ac:dyDescent="0.3">
      <c r="BB6237" s="105" t="e">
        <f>VLOOKUP(C6237,#REF!, 2,FALSE)</f>
        <v>#REF!</v>
      </c>
      <c r="BP6237" s="52" t="s">
        <v>11491</v>
      </c>
      <c r="BQ6237" s="52" t="s">
        <v>783</v>
      </c>
      <c r="BR6237" s="52" t="s">
        <v>11492</v>
      </c>
      <c r="BX6237" s="52" t="s">
        <v>11491</v>
      </c>
      <c r="BY6237" s="52" t="s">
        <v>783</v>
      </c>
      <c r="BZ6237" s="52" t="s">
        <v>11492</v>
      </c>
    </row>
    <row r="6238" spans="54:78" x14ac:dyDescent="0.3">
      <c r="BB6238" s="105" t="e">
        <f>VLOOKUP(C6238,#REF!, 2,FALSE)</f>
        <v>#REF!</v>
      </c>
      <c r="BP6238" s="52" t="s">
        <v>11493</v>
      </c>
      <c r="BQ6238" s="52" t="s">
        <v>860</v>
      </c>
      <c r="BR6238" s="52" t="s">
        <v>1273</v>
      </c>
      <c r="BX6238" s="52" t="s">
        <v>11493</v>
      </c>
      <c r="BY6238" s="52" t="s">
        <v>860</v>
      </c>
      <c r="BZ6238" s="52" t="s">
        <v>1273</v>
      </c>
    </row>
    <row r="6239" spans="54:78" x14ac:dyDescent="0.3">
      <c r="BB6239" s="105" t="e">
        <f>VLOOKUP(C6239,#REF!, 2,FALSE)</f>
        <v>#REF!</v>
      </c>
      <c r="BP6239" s="52" t="s">
        <v>2040</v>
      </c>
      <c r="BQ6239" s="52" t="s">
        <v>1147</v>
      </c>
      <c r="BR6239" s="52" t="s">
        <v>9826</v>
      </c>
      <c r="BX6239" s="52" t="s">
        <v>2040</v>
      </c>
      <c r="BY6239" s="52" t="s">
        <v>1147</v>
      </c>
      <c r="BZ6239" s="52" t="s">
        <v>9826</v>
      </c>
    </row>
    <row r="6240" spans="54:78" x14ac:dyDescent="0.3">
      <c r="BB6240" s="105" t="e">
        <f>VLOOKUP(C6240,#REF!, 2,FALSE)</f>
        <v>#REF!</v>
      </c>
      <c r="BP6240" s="52" t="s">
        <v>450</v>
      </c>
      <c r="BQ6240" s="52" t="s">
        <v>788</v>
      </c>
      <c r="BR6240" s="52" t="s">
        <v>11494</v>
      </c>
      <c r="BX6240" s="52" t="s">
        <v>450</v>
      </c>
      <c r="BY6240" s="52" t="s">
        <v>788</v>
      </c>
      <c r="BZ6240" s="52" t="s">
        <v>11494</v>
      </c>
    </row>
    <row r="6241" spans="54:78" x14ac:dyDescent="0.3">
      <c r="BB6241" s="105" t="e">
        <f>VLOOKUP(C6241,#REF!, 2,FALSE)</f>
        <v>#REF!</v>
      </c>
      <c r="BP6241" s="52" t="s">
        <v>11495</v>
      </c>
      <c r="BQ6241" s="52" t="s">
        <v>710</v>
      </c>
      <c r="BR6241" s="52" t="s">
        <v>5677</v>
      </c>
      <c r="BX6241" s="52" t="s">
        <v>11495</v>
      </c>
      <c r="BY6241" s="52" t="s">
        <v>710</v>
      </c>
      <c r="BZ6241" s="52" t="s">
        <v>5677</v>
      </c>
    </row>
    <row r="6242" spans="54:78" x14ac:dyDescent="0.3">
      <c r="BB6242" s="105" t="e">
        <f>VLOOKUP(C6242,#REF!, 2,FALSE)</f>
        <v>#REF!</v>
      </c>
      <c r="BP6242" s="52" t="s">
        <v>11496</v>
      </c>
      <c r="BQ6242" s="52" t="s">
        <v>1021</v>
      </c>
      <c r="BR6242" s="52" t="s">
        <v>1735</v>
      </c>
      <c r="BX6242" s="52" t="s">
        <v>11496</v>
      </c>
      <c r="BY6242" s="52" t="s">
        <v>1021</v>
      </c>
      <c r="BZ6242" s="52" t="s">
        <v>1735</v>
      </c>
    </row>
    <row r="6243" spans="54:78" x14ac:dyDescent="0.3">
      <c r="BB6243" s="105" t="e">
        <f>VLOOKUP(C6243,#REF!, 2,FALSE)</f>
        <v>#REF!</v>
      </c>
      <c r="BP6243" s="52" t="s">
        <v>11497</v>
      </c>
      <c r="BQ6243" s="52" t="s">
        <v>786</v>
      </c>
      <c r="BR6243" s="52" t="s">
        <v>2993</v>
      </c>
      <c r="BX6243" s="52" t="s">
        <v>11497</v>
      </c>
      <c r="BY6243" s="52" t="s">
        <v>786</v>
      </c>
      <c r="BZ6243" s="52" t="s">
        <v>2993</v>
      </c>
    </row>
    <row r="6244" spans="54:78" x14ac:dyDescent="0.3">
      <c r="BB6244" s="105" t="e">
        <f>VLOOKUP(C6244,#REF!, 2,FALSE)</f>
        <v>#REF!</v>
      </c>
      <c r="BP6244" s="52" t="s">
        <v>11498</v>
      </c>
      <c r="BQ6244" s="52" t="s">
        <v>786</v>
      </c>
      <c r="BR6244" s="52" t="s">
        <v>2993</v>
      </c>
      <c r="BX6244" s="52" t="s">
        <v>11498</v>
      </c>
      <c r="BY6244" s="52" t="s">
        <v>786</v>
      </c>
      <c r="BZ6244" s="52" t="s">
        <v>2993</v>
      </c>
    </row>
    <row r="6245" spans="54:78" x14ac:dyDescent="0.3">
      <c r="BB6245" s="105" t="e">
        <f>VLOOKUP(C6245,#REF!, 2,FALSE)</f>
        <v>#REF!</v>
      </c>
      <c r="BP6245" s="52" t="s">
        <v>11499</v>
      </c>
      <c r="BQ6245" s="52" t="s">
        <v>619</v>
      </c>
      <c r="BR6245" s="52" t="s">
        <v>2993</v>
      </c>
      <c r="BX6245" s="52" t="s">
        <v>11499</v>
      </c>
      <c r="BY6245" s="52" t="s">
        <v>619</v>
      </c>
      <c r="BZ6245" s="52" t="s">
        <v>2993</v>
      </c>
    </row>
    <row r="6246" spans="54:78" x14ac:dyDescent="0.3">
      <c r="BB6246" s="105" t="e">
        <f>VLOOKUP(C6246,#REF!, 2,FALSE)</f>
        <v>#REF!</v>
      </c>
      <c r="BP6246" s="52" t="s">
        <v>11500</v>
      </c>
      <c r="BQ6246" s="52" t="s">
        <v>934</v>
      </c>
      <c r="BR6246" s="52" t="s">
        <v>1498</v>
      </c>
      <c r="BX6246" s="52" t="s">
        <v>11500</v>
      </c>
      <c r="BY6246" s="52" t="s">
        <v>934</v>
      </c>
      <c r="BZ6246" s="52" t="s">
        <v>1498</v>
      </c>
    </row>
    <row r="6247" spans="54:78" x14ac:dyDescent="0.3">
      <c r="BB6247" s="105" t="e">
        <f>VLOOKUP(C6247,#REF!, 2,FALSE)</f>
        <v>#REF!</v>
      </c>
      <c r="BP6247" s="52" t="s">
        <v>11501</v>
      </c>
      <c r="BQ6247" s="52" t="s">
        <v>710</v>
      </c>
      <c r="BR6247" s="52" t="s">
        <v>11502</v>
      </c>
      <c r="BX6247" s="52" t="s">
        <v>11501</v>
      </c>
      <c r="BY6247" s="52" t="s">
        <v>710</v>
      </c>
      <c r="BZ6247" s="52" t="s">
        <v>11502</v>
      </c>
    </row>
    <row r="6248" spans="54:78" x14ac:dyDescent="0.3">
      <c r="BB6248" s="105" t="e">
        <f>VLOOKUP(C6248,#REF!, 2,FALSE)</f>
        <v>#REF!</v>
      </c>
      <c r="BP6248" s="52" t="s">
        <v>11503</v>
      </c>
      <c r="BQ6248" s="52" t="s">
        <v>1275</v>
      </c>
      <c r="BR6248" s="52" t="s">
        <v>4158</v>
      </c>
      <c r="BX6248" s="52" t="s">
        <v>11503</v>
      </c>
      <c r="BY6248" s="52" t="s">
        <v>1275</v>
      </c>
      <c r="BZ6248" s="52" t="s">
        <v>4158</v>
      </c>
    </row>
    <row r="6249" spans="54:78" x14ac:dyDescent="0.3">
      <c r="BB6249" s="105" t="e">
        <f>VLOOKUP(C6249,#REF!, 2,FALSE)</f>
        <v>#REF!</v>
      </c>
      <c r="BP6249" s="52" t="s">
        <v>11504</v>
      </c>
      <c r="BQ6249" s="52" t="s">
        <v>668</v>
      </c>
      <c r="BR6249" s="52" t="s">
        <v>11505</v>
      </c>
      <c r="BX6249" s="52" t="s">
        <v>11504</v>
      </c>
      <c r="BY6249" s="52" t="s">
        <v>668</v>
      </c>
      <c r="BZ6249" s="52" t="s">
        <v>11505</v>
      </c>
    </row>
    <row r="6250" spans="54:78" x14ac:dyDescent="0.3">
      <c r="BB6250" s="105" t="e">
        <f>VLOOKUP(C6250,#REF!, 2,FALSE)</f>
        <v>#REF!</v>
      </c>
      <c r="BP6250" s="52" t="s">
        <v>11506</v>
      </c>
      <c r="BQ6250" s="52" t="s">
        <v>618</v>
      </c>
      <c r="BR6250" s="52" t="s">
        <v>7543</v>
      </c>
      <c r="BX6250" s="52" t="s">
        <v>11506</v>
      </c>
      <c r="BY6250" s="52" t="s">
        <v>618</v>
      </c>
      <c r="BZ6250" s="52" t="s">
        <v>7543</v>
      </c>
    </row>
    <row r="6251" spans="54:78" x14ac:dyDescent="0.3">
      <c r="BB6251" s="105" t="e">
        <f>VLOOKUP(C6251,#REF!, 2,FALSE)</f>
        <v>#REF!</v>
      </c>
      <c r="BP6251" s="52" t="s">
        <v>11507</v>
      </c>
      <c r="BQ6251" s="52" t="s">
        <v>618</v>
      </c>
      <c r="BR6251" s="52" t="s">
        <v>8174</v>
      </c>
      <c r="BX6251" s="52" t="s">
        <v>11507</v>
      </c>
      <c r="BY6251" s="52" t="s">
        <v>618</v>
      </c>
      <c r="BZ6251" s="52" t="s">
        <v>8174</v>
      </c>
    </row>
    <row r="6252" spans="54:78" x14ac:dyDescent="0.3">
      <c r="BB6252" s="105" t="e">
        <f>VLOOKUP(C6252,#REF!, 2,FALSE)</f>
        <v>#REF!</v>
      </c>
      <c r="BP6252" s="52" t="s">
        <v>11508</v>
      </c>
      <c r="BQ6252" s="52" t="s">
        <v>668</v>
      </c>
      <c r="BR6252" s="52" t="s">
        <v>8172</v>
      </c>
      <c r="BX6252" s="52" t="s">
        <v>11508</v>
      </c>
      <c r="BY6252" s="52" t="s">
        <v>668</v>
      </c>
      <c r="BZ6252" s="52" t="s">
        <v>8172</v>
      </c>
    </row>
    <row r="6253" spans="54:78" x14ac:dyDescent="0.3">
      <c r="BB6253" s="105" t="e">
        <f>VLOOKUP(C6253,#REF!, 2,FALSE)</f>
        <v>#REF!</v>
      </c>
      <c r="BP6253" s="52" t="s">
        <v>11509</v>
      </c>
      <c r="BQ6253" s="52" t="s">
        <v>668</v>
      </c>
      <c r="BR6253" s="52" t="s">
        <v>2993</v>
      </c>
      <c r="BX6253" s="52" t="s">
        <v>11509</v>
      </c>
      <c r="BY6253" s="52" t="s">
        <v>668</v>
      </c>
      <c r="BZ6253" s="52" t="s">
        <v>2993</v>
      </c>
    </row>
    <row r="6254" spans="54:78" x14ac:dyDescent="0.3">
      <c r="BB6254" s="105" t="e">
        <f>VLOOKUP(C6254,#REF!, 2,FALSE)</f>
        <v>#REF!</v>
      </c>
      <c r="BP6254" s="52" t="s">
        <v>11510</v>
      </c>
      <c r="BQ6254" s="52" t="s">
        <v>626</v>
      </c>
      <c r="BR6254" s="52" t="s">
        <v>11511</v>
      </c>
      <c r="BX6254" s="52" t="s">
        <v>11510</v>
      </c>
      <c r="BY6254" s="52" t="s">
        <v>626</v>
      </c>
      <c r="BZ6254" s="52" t="s">
        <v>11511</v>
      </c>
    </row>
    <row r="6255" spans="54:78" x14ac:dyDescent="0.3">
      <c r="BB6255" s="105" t="e">
        <f>VLOOKUP(C6255,#REF!, 2,FALSE)</f>
        <v>#REF!</v>
      </c>
      <c r="BP6255" s="52" t="s">
        <v>394</v>
      </c>
      <c r="BQ6255" s="52" t="s">
        <v>667</v>
      </c>
      <c r="BR6255" s="52" t="s">
        <v>11512</v>
      </c>
      <c r="BX6255" s="52" t="s">
        <v>394</v>
      </c>
      <c r="BY6255" s="52" t="s">
        <v>667</v>
      </c>
      <c r="BZ6255" s="52" t="s">
        <v>11512</v>
      </c>
    </row>
    <row r="6256" spans="54:78" x14ac:dyDescent="0.3">
      <c r="BB6256" s="105" t="e">
        <f>VLOOKUP(C6256,#REF!, 2,FALSE)</f>
        <v>#REF!</v>
      </c>
      <c r="BP6256" s="52" t="s">
        <v>11513</v>
      </c>
      <c r="BQ6256" s="52" t="s">
        <v>630</v>
      </c>
      <c r="BR6256" s="52" t="s">
        <v>1744</v>
      </c>
      <c r="BX6256" s="52" t="s">
        <v>11513</v>
      </c>
      <c r="BY6256" s="52" t="s">
        <v>630</v>
      </c>
      <c r="BZ6256" s="52" t="s">
        <v>1744</v>
      </c>
    </row>
    <row r="6257" spans="54:78" x14ac:dyDescent="0.3">
      <c r="BB6257" s="105" t="e">
        <f>VLOOKUP(C6257,#REF!, 2,FALSE)</f>
        <v>#REF!</v>
      </c>
      <c r="BP6257" s="52" t="s">
        <v>11514</v>
      </c>
      <c r="BQ6257" s="52" t="s">
        <v>931</v>
      </c>
      <c r="BR6257" s="52" t="s">
        <v>11511</v>
      </c>
      <c r="BX6257" s="52" t="s">
        <v>11514</v>
      </c>
      <c r="BY6257" s="52" t="s">
        <v>931</v>
      </c>
      <c r="BZ6257" s="52" t="s">
        <v>11511</v>
      </c>
    </row>
    <row r="6258" spans="54:78" x14ac:dyDescent="0.3">
      <c r="BB6258" s="105" t="e">
        <f>VLOOKUP(C6258,#REF!, 2,FALSE)</f>
        <v>#REF!</v>
      </c>
      <c r="BP6258" s="52" t="s">
        <v>11515</v>
      </c>
      <c r="BQ6258" s="52" t="s">
        <v>818</v>
      </c>
      <c r="BR6258" s="52" t="s">
        <v>11516</v>
      </c>
      <c r="BX6258" s="52" t="s">
        <v>11515</v>
      </c>
      <c r="BY6258" s="52" t="s">
        <v>818</v>
      </c>
      <c r="BZ6258" s="52" t="s">
        <v>11516</v>
      </c>
    </row>
    <row r="6259" spans="54:78" x14ac:dyDescent="0.3">
      <c r="BB6259" s="105" t="e">
        <f>VLOOKUP(C6259,#REF!, 2,FALSE)</f>
        <v>#REF!</v>
      </c>
      <c r="BP6259" s="52" t="s">
        <v>395</v>
      </c>
      <c r="BQ6259" s="52" t="s">
        <v>626</v>
      </c>
      <c r="BR6259" s="52" t="s">
        <v>11517</v>
      </c>
      <c r="BX6259" s="52" t="s">
        <v>395</v>
      </c>
      <c r="BY6259" s="52" t="s">
        <v>626</v>
      </c>
      <c r="BZ6259" s="52" t="s">
        <v>11517</v>
      </c>
    </row>
    <row r="6260" spans="54:78" x14ac:dyDescent="0.3">
      <c r="BB6260" s="105" t="e">
        <f>VLOOKUP(C6260,#REF!, 2,FALSE)</f>
        <v>#REF!</v>
      </c>
      <c r="BP6260" s="52" t="s">
        <v>396</v>
      </c>
      <c r="BQ6260" s="52" t="s">
        <v>673</v>
      </c>
      <c r="BR6260" s="52" t="s">
        <v>8412</v>
      </c>
      <c r="BX6260" s="52" t="s">
        <v>396</v>
      </c>
      <c r="BY6260" s="52" t="s">
        <v>673</v>
      </c>
      <c r="BZ6260" s="52" t="s">
        <v>8412</v>
      </c>
    </row>
    <row r="6261" spans="54:78" x14ac:dyDescent="0.3">
      <c r="BB6261" s="105" t="e">
        <f>VLOOKUP(C6261,#REF!, 2,FALSE)</f>
        <v>#REF!</v>
      </c>
      <c r="BP6261" s="52" t="s">
        <v>11518</v>
      </c>
      <c r="BQ6261" s="52" t="s">
        <v>791</v>
      </c>
      <c r="BR6261" s="52" t="s">
        <v>8262</v>
      </c>
      <c r="BX6261" s="52" t="s">
        <v>11518</v>
      </c>
      <c r="BY6261" s="52" t="s">
        <v>791</v>
      </c>
      <c r="BZ6261" s="52" t="s">
        <v>8262</v>
      </c>
    </row>
    <row r="6262" spans="54:78" x14ac:dyDescent="0.3">
      <c r="BB6262" s="105" t="e">
        <f>VLOOKUP(C6262,#REF!, 2,FALSE)</f>
        <v>#REF!</v>
      </c>
      <c r="BP6262" s="52" t="s">
        <v>397</v>
      </c>
      <c r="BQ6262" s="52" t="s">
        <v>668</v>
      </c>
      <c r="BR6262" s="52" t="s">
        <v>2993</v>
      </c>
      <c r="BX6262" s="52" t="s">
        <v>397</v>
      </c>
      <c r="BY6262" s="52" t="s">
        <v>668</v>
      </c>
      <c r="BZ6262" s="52" t="s">
        <v>2993</v>
      </c>
    </row>
    <row r="6263" spans="54:78" x14ac:dyDescent="0.3">
      <c r="BB6263" s="105" t="e">
        <f>VLOOKUP(C6263,#REF!, 2,FALSE)</f>
        <v>#REF!</v>
      </c>
      <c r="BP6263" s="52" t="s">
        <v>11519</v>
      </c>
      <c r="BQ6263" s="52" t="s">
        <v>805</v>
      </c>
      <c r="BR6263" s="52" t="s">
        <v>11520</v>
      </c>
      <c r="BX6263" s="52" t="s">
        <v>11519</v>
      </c>
      <c r="BY6263" s="52" t="s">
        <v>805</v>
      </c>
      <c r="BZ6263" s="52" t="s">
        <v>11520</v>
      </c>
    </row>
    <row r="6264" spans="54:78" x14ac:dyDescent="0.3">
      <c r="BB6264" s="105" t="e">
        <f>VLOOKUP(C6264,#REF!, 2,FALSE)</f>
        <v>#REF!</v>
      </c>
      <c r="BP6264" s="52" t="s">
        <v>11521</v>
      </c>
      <c r="BQ6264" s="52" t="s">
        <v>668</v>
      </c>
      <c r="BR6264" s="52" t="s">
        <v>2993</v>
      </c>
      <c r="BX6264" s="52" t="s">
        <v>11521</v>
      </c>
      <c r="BY6264" s="52" t="s">
        <v>668</v>
      </c>
      <c r="BZ6264" s="52" t="s">
        <v>2993</v>
      </c>
    </row>
    <row r="6265" spans="54:78" x14ac:dyDescent="0.3">
      <c r="BB6265" s="105" t="e">
        <f>VLOOKUP(C6265,#REF!, 2,FALSE)</f>
        <v>#REF!</v>
      </c>
      <c r="BP6265" s="52" t="s">
        <v>398</v>
      </c>
      <c r="BQ6265" s="52" t="s">
        <v>668</v>
      </c>
      <c r="BR6265" s="52" t="s">
        <v>11522</v>
      </c>
      <c r="BX6265" s="52" t="s">
        <v>398</v>
      </c>
      <c r="BY6265" s="52" t="s">
        <v>668</v>
      </c>
      <c r="BZ6265" s="52" t="s">
        <v>11522</v>
      </c>
    </row>
    <row r="6266" spans="54:78" x14ac:dyDescent="0.3">
      <c r="BB6266" s="105" t="e">
        <f>VLOOKUP(C6266,#REF!, 2,FALSE)</f>
        <v>#REF!</v>
      </c>
      <c r="BP6266" s="52" t="s">
        <v>11524</v>
      </c>
      <c r="BQ6266" s="52" t="s">
        <v>631</v>
      </c>
      <c r="BR6266" s="52" t="s">
        <v>5468</v>
      </c>
      <c r="BX6266" s="52" t="s">
        <v>11524</v>
      </c>
      <c r="BY6266" s="52" t="s">
        <v>631</v>
      </c>
      <c r="BZ6266" s="52" t="s">
        <v>5468</v>
      </c>
    </row>
    <row r="6267" spans="54:78" x14ac:dyDescent="0.3">
      <c r="BB6267" s="105" t="e">
        <f>VLOOKUP(C6267,#REF!, 2,FALSE)</f>
        <v>#REF!</v>
      </c>
      <c r="BP6267" s="52" t="s">
        <v>11525</v>
      </c>
      <c r="BQ6267" s="52" t="s">
        <v>788</v>
      </c>
      <c r="BR6267" s="52" t="s">
        <v>3835</v>
      </c>
      <c r="BX6267" s="52" t="s">
        <v>11525</v>
      </c>
      <c r="BY6267" s="52" t="s">
        <v>788</v>
      </c>
      <c r="BZ6267" s="52" t="s">
        <v>3835</v>
      </c>
    </row>
    <row r="6268" spans="54:78" x14ac:dyDescent="0.3">
      <c r="BB6268" s="105" t="e">
        <f>VLOOKUP(C6268,#REF!, 2,FALSE)</f>
        <v>#REF!</v>
      </c>
      <c r="BP6268" s="52" t="s">
        <v>11526</v>
      </c>
      <c r="BQ6268" s="52" t="s">
        <v>672</v>
      </c>
      <c r="BR6268" s="52" t="s">
        <v>11527</v>
      </c>
      <c r="BX6268" s="52" t="s">
        <v>11526</v>
      </c>
      <c r="BY6268" s="52" t="s">
        <v>672</v>
      </c>
      <c r="BZ6268" s="52" t="s">
        <v>11527</v>
      </c>
    </row>
    <row r="6269" spans="54:78" x14ac:dyDescent="0.3">
      <c r="BB6269" s="105" t="e">
        <f>VLOOKUP(C6269,#REF!, 2,FALSE)</f>
        <v>#REF!</v>
      </c>
      <c r="BP6269" s="52" t="s">
        <v>11528</v>
      </c>
      <c r="BQ6269" s="52" t="s">
        <v>795</v>
      </c>
      <c r="BR6269" s="52" t="s">
        <v>7079</v>
      </c>
      <c r="BX6269" s="52" t="s">
        <v>11528</v>
      </c>
      <c r="BY6269" s="52" t="s">
        <v>795</v>
      </c>
      <c r="BZ6269" s="52" t="s">
        <v>7079</v>
      </c>
    </row>
    <row r="6270" spans="54:78" x14ac:dyDescent="0.3">
      <c r="BB6270" s="105" t="e">
        <f>VLOOKUP(C6270,#REF!, 2,FALSE)</f>
        <v>#REF!</v>
      </c>
      <c r="BP6270" s="52" t="s">
        <v>2041</v>
      </c>
      <c r="BQ6270" s="52" t="s">
        <v>936</v>
      </c>
      <c r="BR6270" s="52" t="s">
        <v>11529</v>
      </c>
      <c r="BX6270" s="52" t="s">
        <v>2041</v>
      </c>
      <c r="BY6270" s="52" t="s">
        <v>936</v>
      </c>
      <c r="BZ6270" s="52" t="s">
        <v>11529</v>
      </c>
    </row>
    <row r="6271" spans="54:78" x14ac:dyDescent="0.3">
      <c r="BB6271" s="105" t="e">
        <f>VLOOKUP(C6271,#REF!, 2,FALSE)</f>
        <v>#REF!</v>
      </c>
      <c r="BP6271" s="52" t="s">
        <v>11530</v>
      </c>
      <c r="BQ6271" s="52" t="s">
        <v>936</v>
      </c>
      <c r="BR6271" s="52" t="s">
        <v>9174</v>
      </c>
      <c r="BX6271" s="52" t="s">
        <v>11530</v>
      </c>
      <c r="BY6271" s="52" t="s">
        <v>936</v>
      </c>
      <c r="BZ6271" s="52" t="s">
        <v>9174</v>
      </c>
    </row>
    <row r="6272" spans="54:78" x14ac:dyDescent="0.3">
      <c r="BB6272" s="105" t="e">
        <f>VLOOKUP(C6272,#REF!, 2,FALSE)</f>
        <v>#REF!</v>
      </c>
      <c r="BP6272" s="52" t="s">
        <v>11531</v>
      </c>
      <c r="BQ6272" s="52" t="s">
        <v>934</v>
      </c>
      <c r="BR6272" s="52" t="s">
        <v>8330</v>
      </c>
      <c r="BX6272" s="52" t="s">
        <v>11531</v>
      </c>
      <c r="BY6272" s="52" t="s">
        <v>934</v>
      </c>
      <c r="BZ6272" s="52" t="s">
        <v>8330</v>
      </c>
    </row>
    <row r="6273" spans="54:78" x14ac:dyDescent="0.3">
      <c r="BB6273" s="105" t="e">
        <f>VLOOKUP(C6273,#REF!, 2,FALSE)</f>
        <v>#REF!</v>
      </c>
      <c r="BP6273" s="52" t="s">
        <v>11532</v>
      </c>
      <c r="BQ6273" s="52" t="s">
        <v>936</v>
      </c>
      <c r="BR6273" s="52" t="s">
        <v>11454</v>
      </c>
      <c r="BX6273" s="52" t="s">
        <v>11532</v>
      </c>
      <c r="BY6273" s="52" t="s">
        <v>936</v>
      </c>
      <c r="BZ6273" s="52" t="s">
        <v>11454</v>
      </c>
    </row>
    <row r="6274" spans="54:78" x14ac:dyDescent="0.3">
      <c r="BB6274" s="105" t="e">
        <f>VLOOKUP(C6274,#REF!, 2,FALSE)</f>
        <v>#REF!</v>
      </c>
      <c r="BP6274" s="52" t="s">
        <v>11533</v>
      </c>
      <c r="BQ6274" s="52" t="s">
        <v>3276</v>
      </c>
      <c r="BR6274" s="52" t="s">
        <v>11534</v>
      </c>
      <c r="BX6274" s="52" t="s">
        <v>11533</v>
      </c>
      <c r="BY6274" s="52" t="s">
        <v>3276</v>
      </c>
      <c r="BZ6274" s="52" t="s">
        <v>11534</v>
      </c>
    </row>
    <row r="6275" spans="54:78" x14ac:dyDescent="0.3">
      <c r="BB6275" s="105" t="e">
        <f>VLOOKUP(C6275,#REF!, 2,FALSE)</f>
        <v>#REF!</v>
      </c>
      <c r="BP6275" s="52" t="s">
        <v>11535</v>
      </c>
      <c r="BQ6275" s="52" t="s">
        <v>1011</v>
      </c>
      <c r="BR6275" s="52" t="s">
        <v>11536</v>
      </c>
      <c r="BX6275" s="52" t="s">
        <v>11535</v>
      </c>
      <c r="BY6275" s="52" t="s">
        <v>1011</v>
      </c>
      <c r="BZ6275" s="52" t="s">
        <v>11536</v>
      </c>
    </row>
    <row r="6276" spans="54:78" x14ac:dyDescent="0.3">
      <c r="BB6276" s="105" t="e">
        <f>VLOOKUP(C6276,#REF!, 2,FALSE)</f>
        <v>#REF!</v>
      </c>
      <c r="BP6276" s="52" t="s">
        <v>11537</v>
      </c>
      <c r="BQ6276" s="52" t="s">
        <v>1011</v>
      </c>
      <c r="BR6276" s="52" t="s">
        <v>11539</v>
      </c>
      <c r="BX6276" s="52" t="s">
        <v>11537</v>
      </c>
      <c r="BY6276" s="52" t="s">
        <v>1011</v>
      </c>
      <c r="BZ6276" s="52" t="s">
        <v>11539</v>
      </c>
    </row>
    <row r="6277" spans="54:78" x14ac:dyDescent="0.3">
      <c r="BB6277" s="105" t="e">
        <f>VLOOKUP(C6277,#REF!, 2,FALSE)</f>
        <v>#REF!</v>
      </c>
      <c r="BP6277" s="52" t="s">
        <v>11540</v>
      </c>
      <c r="BQ6277" s="52" t="s">
        <v>1011</v>
      </c>
      <c r="BR6277" s="52" t="s">
        <v>2993</v>
      </c>
      <c r="BX6277" s="52" t="s">
        <v>11540</v>
      </c>
      <c r="BY6277" s="52" t="s">
        <v>1011</v>
      </c>
      <c r="BZ6277" s="52" t="s">
        <v>2993</v>
      </c>
    </row>
    <row r="6278" spans="54:78" x14ac:dyDescent="0.3">
      <c r="BB6278" s="105" t="e">
        <f>VLOOKUP(C6278,#REF!, 2,FALSE)</f>
        <v>#REF!</v>
      </c>
      <c r="BP6278" s="52" t="s">
        <v>11541</v>
      </c>
      <c r="BQ6278" s="52" t="s">
        <v>1527</v>
      </c>
      <c r="BR6278" s="52" t="s">
        <v>2993</v>
      </c>
      <c r="BX6278" s="52" t="s">
        <v>11541</v>
      </c>
      <c r="BY6278" s="52" t="s">
        <v>1527</v>
      </c>
      <c r="BZ6278" s="52" t="s">
        <v>2993</v>
      </c>
    </row>
    <row r="6279" spans="54:78" x14ac:dyDescent="0.3">
      <c r="BB6279" s="105" t="e">
        <f>VLOOKUP(C6279,#REF!, 2,FALSE)</f>
        <v>#REF!</v>
      </c>
      <c r="BP6279" s="52" t="s">
        <v>11542</v>
      </c>
      <c r="BQ6279" s="52" t="s">
        <v>1277</v>
      </c>
      <c r="BR6279" s="52" t="s">
        <v>9179</v>
      </c>
      <c r="BX6279" s="52" t="s">
        <v>11542</v>
      </c>
      <c r="BY6279" s="52" t="s">
        <v>1277</v>
      </c>
      <c r="BZ6279" s="52" t="s">
        <v>9179</v>
      </c>
    </row>
    <row r="6280" spans="54:78" x14ac:dyDescent="0.3">
      <c r="BB6280" s="105" t="e">
        <f>VLOOKUP(C6280,#REF!, 2,FALSE)</f>
        <v>#REF!</v>
      </c>
      <c r="BP6280" s="52" t="s">
        <v>11543</v>
      </c>
      <c r="BQ6280" s="52" t="s">
        <v>1527</v>
      </c>
      <c r="BR6280" s="52" t="s">
        <v>8727</v>
      </c>
      <c r="BX6280" s="52" t="s">
        <v>11543</v>
      </c>
      <c r="BY6280" s="52" t="s">
        <v>1527</v>
      </c>
      <c r="BZ6280" s="52" t="s">
        <v>8727</v>
      </c>
    </row>
    <row r="6281" spans="54:78" x14ac:dyDescent="0.3">
      <c r="BB6281" s="105" t="e">
        <f>VLOOKUP(C6281,#REF!, 2,FALSE)</f>
        <v>#REF!</v>
      </c>
      <c r="BP6281" s="52" t="s">
        <v>11545</v>
      </c>
      <c r="BQ6281" s="52" t="s">
        <v>870</v>
      </c>
      <c r="BR6281" s="52" t="s">
        <v>6870</v>
      </c>
      <c r="BX6281" s="52" t="s">
        <v>11545</v>
      </c>
      <c r="BY6281" s="52" t="s">
        <v>870</v>
      </c>
      <c r="BZ6281" s="52" t="s">
        <v>6870</v>
      </c>
    </row>
    <row r="6282" spans="54:78" x14ac:dyDescent="0.3">
      <c r="BB6282" s="105" t="e">
        <f>VLOOKUP(C6282,#REF!, 2,FALSE)</f>
        <v>#REF!</v>
      </c>
      <c r="BP6282" s="52" t="s">
        <v>11546</v>
      </c>
      <c r="BQ6282" s="52" t="s">
        <v>870</v>
      </c>
      <c r="BR6282" s="52" t="s">
        <v>1612</v>
      </c>
      <c r="BX6282" s="52" t="s">
        <v>11546</v>
      </c>
      <c r="BY6282" s="52" t="s">
        <v>870</v>
      </c>
      <c r="BZ6282" s="52" t="s">
        <v>1612</v>
      </c>
    </row>
    <row r="6283" spans="54:78" x14ac:dyDescent="0.3">
      <c r="BB6283" s="105" t="e">
        <f>VLOOKUP(C6283,#REF!, 2,FALSE)</f>
        <v>#REF!</v>
      </c>
      <c r="BP6283" s="52" t="s">
        <v>11547</v>
      </c>
      <c r="BQ6283" s="52" t="s">
        <v>722</v>
      </c>
      <c r="BR6283" s="52" t="s">
        <v>7847</v>
      </c>
      <c r="BX6283" s="52" t="s">
        <v>11547</v>
      </c>
      <c r="BY6283" s="52" t="s">
        <v>722</v>
      </c>
      <c r="BZ6283" s="52" t="s">
        <v>7847</v>
      </c>
    </row>
    <row r="6284" spans="54:78" x14ac:dyDescent="0.3">
      <c r="BB6284" s="105" t="e">
        <f>VLOOKUP(C6284,#REF!, 2,FALSE)</f>
        <v>#REF!</v>
      </c>
      <c r="BP6284" s="52" t="s">
        <v>11548</v>
      </c>
      <c r="BQ6284" s="52" t="s">
        <v>870</v>
      </c>
      <c r="BR6284" s="52" t="s">
        <v>3606</v>
      </c>
      <c r="BX6284" s="52" t="s">
        <v>11548</v>
      </c>
      <c r="BY6284" s="52" t="s">
        <v>870</v>
      </c>
      <c r="BZ6284" s="52" t="s">
        <v>3606</v>
      </c>
    </row>
    <row r="6285" spans="54:78" x14ac:dyDescent="0.3">
      <c r="BB6285" s="105" t="e">
        <f>VLOOKUP(C6285,#REF!, 2,FALSE)</f>
        <v>#REF!</v>
      </c>
      <c r="BP6285" s="52" t="s">
        <v>11549</v>
      </c>
      <c r="BQ6285" s="52" t="s">
        <v>1011</v>
      </c>
      <c r="BR6285" s="52" t="s">
        <v>2993</v>
      </c>
      <c r="BX6285" s="52" t="s">
        <v>11549</v>
      </c>
      <c r="BY6285" s="52" t="s">
        <v>1011</v>
      </c>
      <c r="BZ6285" s="52" t="s">
        <v>2993</v>
      </c>
    </row>
    <row r="6286" spans="54:78" x14ac:dyDescent="0.3">
      <c r="BB6286" s="105" t="e">
        <f>VLOOKUP(C6286,#REF!, 2,FALSE)</f>
        <v>#REF!</v>
      </c>
      <c r="BP6286" s="52" t="s">
        <v>11550</v>
      </c>
      <c r="BQ6286" s="52" t="s">
        <v>1011</v>
      </c>
      <c r="BR6286" s="52" t="s">
        <v>2993</v>
      </c>
      <c r="BX6286" s="52" t="s">
        <v>11550</v>
      </c>
      <c r="BY6286" s="52" t="s">
        <v>1011</v>
      </c>
      <c r="BZ6286" s="52" t="s">
        <v>2993</v>
      </c>
    </row>
    <row r="6287" spans="54:78" x14ac:dyDescent="0.3">
      <c r="BB6287" s="105" t="e">
        <f>VLOOKUP(C6287,#REF!, 2,FALSE)</f>
        <v>#REF!</v>
      </c>
      <c r="BP6287" s="52" t="s">
        <v>11551</v>
      </c>
      <c r="BQ6287" s="52" t="s">
        <v>624</v>
      </c>
      <c r="BR6287" s="52" t="s">
        <v>2993</v>
      </c>
      <c r="BX6287" s="52" t="s">
        <v>11551</v>
      </c>
      <c r="BY6287" s="52" t="s">
        <v>624</v>
      </c>
      <c r="BZ6287" s="52" t="s">
        <v>2993</v>
      </c>
    </row>
    <row r="6288" spans="54:78" x14ac:dyDescent="0.3">
      <c r="BB6288" s="105" t="e">
        <f>VLOOKUP(C6288,#REF!, 2,FALSE)</f>
        <v>#REF!</v>
      </c>
      <c r="BP6288" s="52" t="s">
        <v>11552</v>
      </c>
      <c r="BQ6288" s="52" t="s">
        <v>667</v>
      </c>
      <c r="BR6288" s="52" t="s">
        <v>1507</v>
      </c>
      <c r="BX6288" s="52" t="s">
        <v>11552</v>
      </c>
      <c r="BY6288" s="52" t="s">
        <v>667</v>
      </c>
      <c r="BZ6288" s="52" t="s">
        <v>1507</v>
      </c>
    </row>
    <row r="6289" spans="54:78" x14ac:dyDescent="0.3">
      <c r="BB6289" s="105" t="e">
        <f>VLOOKUP(C6289,#REF!, 2,FALSE)</f>
        <v>#REF!</v>
      </c>
      <c r="BP6289" s="52" t="s">
        <v>11554</v>
      </c>
      <c r="BQ6289" s="52" t="s">
        <v>618</v>
      </c>
      <c r="BR6289" s="52" t="s">
        <v>5346</v>
      </c>
      <c r="BX6289" s="52" t="s">
        <v>11554</v>
      </c>
      <c r="BY6289" s="52" t="s">
        <v>618</v>
      </c>
      <c r="BZ6289" s="52" t="s">
        <v>5346</v>
      </c>
    </row>
    <row r="6290" spans="54:78" x14ac:dyDescent="0.3">
      <c r="BB6290" s="105" t="e">
        <f>VLOOKUP(C6290,#REF!, 2,FALSE)</f>
        <v>#REF!</v>
      </c>
      <c r="BP6290" s="52" t="s">
        <v>2042</v>
      </c>
      <c r="BQ6290" s="52" t="s">
        <v>667</v>
      </c>
      <c r="BR6290" s="52" t="s">
        <v>2993</v>
      </c>
      <c r="BX6290" s="52" t="s">
        <v>2042</v>
      </c>
      <c r="BY6290" s="52" t="s">
        <v>667</v>
      </c>
      <c r="BZ6290" s="52" t="s">
        <v>2993</v>
      </c>
    </row>
    <row r="6291" spans="54:78" x14ac:dyDescent="0.3">
      <c r="BB6291" s="105" t="e">
        <f>VLOOKUP(C6291,#REF!, 2,FALSE)</f>
        <v>#REF!</v>
      </c>
      <c r="BP6291" s="52" t="s">
        <v>2043</v>
      </c>
      <c r="BQ6291" s="52" t="s">
        <v>645</v>
      </c>
      <c r="BR6291" s="52" t="s">
        <v>2993</v>
      </c>
      <c r="BX6291" s="52" t="s">
        <v>2043</v>
      </c>
      <c r="BY6291" s="52" t="s">
        <v>645</v>
      </c>
      <c r="BZ6291" s="52" t="s">
        <v>2993</v>
      </c>
    </row>
    <row r="6292" spans="54:78" x14ac:dyDescent="0.3">
      <c r="BB6292" s="105" t="e">
        <f>VLOOKUP(C6292,#REF!, 2,FALSE)</f>
        <v>#REF!</v>
      </c>
      <c r="BP6292" s="52" t="s">
        <v>11555</v>
      </c>
      <c r="BQ6292" s="52" t="s">
        <v>642</v>
      </c>
      <c r="BR6292" s="52" t="s">
        <v>11556</v>
      </c>
      <c r="BX6292" s="52" t="s">
        <v>11555</v>
      </c>
      <c r="BY6292" s="52" t="s">
        <v>642</v>
      </c>
      <c r="BZ6292" s="52" t="s">
        <v>11556</v>
      </c>
    </row>
    <row r="6293" spans="54:78" x14ac:dyDescent="0.3">
      <c r="BB6293" s="105" t="e">
        <f>VLOOKUP(C6293,#REF!, 2,FALSE)</f>
        <v>#REF!</v>
      </c>
      <c r="BP6293" s="52" t="s">
        <v>11557</v>
      </c>
      <c r="BQ6293" s="52" t="s">
        <v>642</v>
      </c>
      <c r="BR6293" s="52" t="s">
        <v>2993</v>
      </c>
      <c r="BX6293" s="52" t="s">
        <v>11557</v>
      </c>
      <c r="BY6293" s="52" t="s">
        <v>642</v>
      </c>
      <c r="BZ6293" s="52" t="s">
        <v>2993</v>
      </c>
    </row>
    <row r="6294" spans="54:78" x14ac:dyDescent="0.3">
      <c r="BB6294" s="105" t="e">
        <f>VLOOKUP(C6294,#REF!, 2,FALSE)</f>
        <v>#REF!</v>
      </c>
      <c r="BP6294" s="52" t="s">
        <v>432</v>
      </c>
      <c r="BQ6294" s="52" t="s">
        <v>630</v>
      </c>
      <c r="BR6294" s="52" t="s">
        <v>11558</v>
      </c>
      <c r="BX6294" s="52" t="s">
        <v>432</v>
      </c>
      <c r="BY6294" s="52" t="s">
        <v>630</v>
      </c>
      <c r="BZ6294" s="52" t="s">
        <v>11558</v>
      </c>
    </row>
    <row r="6295" spans="54:78" x14ac:dyDescent="0.3">
      <c r="BB6295" s="105" t="e">
        <f>VLOOKUP(C6295,#REF!, 2,FALSE)</f>
        <v>#REF!</v>
      </c>
      <c r="BP6295" s="52" t="s">
        <v>11559</v>
      </c>
      <c r="BQ6295" s="52" t="s">
        <v>636</v>
      </c>
      <c r="BR6295" s="52" t="s">
        <v>2834</v>
      </c>
      <c r="BX6295" s="52" t="s">
        <v>11559</v>
      </c>
      <c r="BY6295" s="52" t="s">
        <v>636</v>
      </c>
      <c r="BZ6295" s="52" t="s">
        <v>2834</v>
      </c>
    </row>
    <row r="6296" spans="54:78" x14ac:dyDescent="0.3">
      <c r="BB6296" s="105" t="e">
        <f>VLOOKUP(C6296,#REF!, 2,FALSE)</f>
        <v>#REF!</v>
      </c>
      <c r="BP6296" s="52" t="s">
        <v>11560</v>
      </c>
      <c r="BQ6296" s="52" t="s">
        <v>630</v>
      </c>
      <c r="BR6296" s="52" t="s">
        <v>2106</v>
      </c>
      <c r="BX6296" s="52" t="s">
        <v>11560</v>
      </c>
      <c r="BY6296" s="52" t="s">
        <v>630</v>
      </c>
      <c r="BZ6296" s="52" t="s">
        <v>2106</v>
      </c>
    </row>
    <row r="6297" spans="54:78" x14ac:dyDescent="0.3">
      <c r="BB6297" s="105" t="e">
        <f>VLOOKUP(C6297,#REF!, 2,FALSE)</f>
        <v>#REF!</v>
      </c>
      <c r="BP6297" s="52" t="s">
        <v>11561</v>
      </c>
      <c r="BQ6297" s="52" t="s">
        <v>1277</v>
      </c>
      <c r="BR6297" s="52" t="s">
        <v>927</v>
      </c>
      <c r="BX6297" s="52" t="s">
        <v>11561</v>
      </c>
      <c r="BY6297" s="52" t="s">
        <v>1277</v>
      </c>
      <c r="BZ6297" s="52" t="s">
        <v>927</v>
      </c>
    </row>
    <row r="6298" spans="54:78" x14ac:dyDescent="0.3">
      <c r="BB6298" s="105" t="e">
        <f>VLOOKUP(C6298,#REF!, 2,FALSE)</f>
        <v>#REF!</v>
      </c>
      <c r="BP6298" s="52" t="s">
        <v>11562</v>
      </c>
      <c r="BQ6298" s="52" t="s">
        <v>667</v>
      </c>
      <c r="BR6298" s="52" t="s">
        <v>4115</v>
      </c>
      <c r="BX6298" s="52" t="s">
        <v>11562</v>
      </c>
      <c r="BY6298" s="52" t="s">
        <v>667</v>
      </c>
      <c r="BZ6298" s="52" t="s">
        <v>4115</v>
      </c>
    </row>
    <row r="6299" spans="54:78" x14ac:dyDescent="0.3">
      <c r="BB6299" s="105" t="e">
        <f>VLOOKUP(C6299,#REF!, 2,FALSE)</f>
        <v>#REF!</v>
      </c>
      <c r="BP6299" s="52" t="s">
        <v>11563</v>
      </c>
      <c r="BQ6299" s="52" t="s">
        <v>791</v>
      </c>
      <c r="BR6299" s="52" t="s">
        <v>732</v>
      </c>
      <c r="BX6299" s="52" t="s">
        <v>11563</v>
      </c>
      <c r="BY6299" s="52" t="s">
        <v>791</v>
      </c>
      <c r="BZ6299" s="52" t="s">
        <v>732</v>
      </c>
    </row>
    <row r="6300" spans="54:78" x14ac:dyDescent="0.3">
      <c r="BB6300" s="105" t="e">
        <f>VLOOKUP(C6300,#REF!, 2,FALSE)</f>
        <v>#REF!</v>
      </c>
      <c r="BP6300" s="52" t="s">
        <v>11564</v>
      </c>
      <c r="BQ6300" s="52" t="s">
        <v>1011</v>
      </c>
      <c r="BR6300" s="52" t="s">
        <v>2993</v>
      </c>
      <c r="BX6300" s="52" t="s">
        <v>11564</v>
      </c>
      <c r="BY6300" s="52" t="s">
        <v>1011</v>
      </c>
      <c r="BZ6300" s="52" t="s">
        <v>2993</v>
      </c>
    </row>
    <row r="6301" spans="54:78" x14ac:dyDescent="0.3">
      <c r="BB6301" s="105" t="e">
        <f>VLOOKUP(C6301,#REF!, 2,FALSE)</f>
        <v>#REF!</v>
      </c>
      <c r="BP6301" s="52" t="s">
        <v>11565</v>
      </c>
      <c r="BQ6301" s="52" t="s">
        <v>1011</v>
      </c>
      <c r="BR6301" s="52" t="s">
        <v>2993</v>
      </c>
      <c r="BX6301" s="52" t="s">
        <v>11565</v>
      </c>
      <c r="BY6301" s="52" t="s">
        <v>1011</v>
      </c>
      <c r="BZ6301" s="52" t="s">
        <v>2993</v>
      </c>
    </row>
    <row r="6302" spans="54:78" x14ac:dyDescent="0.3">
      <c r="BB6302" s="105" t="e">
        <f>VLOOKUP(C6302,#REF!, 2,FALSE)</f>
        <v>#REF!</v>
      </c>
      <c r="BP6302" s="52" t="s">
        <v>11566</v>
      </c>
      <c r="BQ6302" s="52" t="s">
        <v>722</v>
      </c>
      <c r="BR6302" s="52" t="s">
        <v>1411</v>
      </c>
      <c r="BX6302" s="52" t="s">
        <v>11566</v>
      </c>
      <c r="BY6302" s="52" t="s">
        <v>722</v>
      </c>
      <c r="BZ6302" s="52" t="s">
        <v>1411</v>
      </c>
    </row>
    <row r="6303" spans="54:78" x14ac:dyDescent="0.3">
      <c r="BB6303" s="105" t="e">
        <f>VLOOKUP(C6303,#REF!, 2,FALSE)</f>
        <v>#REF!</v>
      </c>
      <c r="BP6303" s="52" t="s">
        <v>11567</v>
      </c>
      <c r="BQ6303" s="52" t="s">
        <v>1011</v>
      </c>
      <c r="BR6303" s="52" t="s">
        <v>2993</v>
      </c>
      <c r="BX6303" s="52" t="s">
        <v>11567</v>
      </c>
      <c r="BY6303" s="52" t="s">
        <v>1011</v>
      </c>
      <c r="BZ6303" s="52" t="s">
        <v>2993</v>
      </c>
    </row>
    <row r="6304" spans="54:78" x14ac:dyDescent="0.3">
      <c r="BB6304" s="105" t="e">
        <f>VLOOKUP(C6304,#REF!, 2,FALSE)</f>
        <v>#REF!</v>
      </c>
      <c r="BP6304" s="52" t="s">
        <v>11568</v>
      </c>
      <c r="BQ6304" s="52" t="s">
        <v>17035</v>
      </c>
      <c r="BR6304" s="52" t="s">
        <v>3082</v>
      </c>
      <c r="BX6304" s="52" t="s">
        <v>11568</v>
      </c>
      <c r="BY6304" s="52" t="s">
        <v>17035</v>
      </c>
      <c r="BZ6304" s="52" t="s">
        <v>3082</v>
      </c>
    </row>
    <row r="6305" spans="54:78" x14ac:dyDescent="0.3">
      <c r="BB6305" s="105" t="e">
        <f>VLOOKUP(C6305,#REF!, 2,FALSE)</f>
        <v>#REF!</v>
      </c>
      <c r="BP6305" s="52" t="s">
        <v>11569</v>
      </c>
      <c r="BQ6305" s="52" t="s">
        <v>630</v>
      </c>
      <c r="BR6305" s="52" t="s">
        <v>11570</v>
      </c>
      <c r="BX6305" s="52" t="s">
        <v>11569</v>
      </c>
      <c r="BY6305" s="52" t="s">
        <v>630</v>
      </c>
      <c r="BZ6305" s="52" t="s">
        <v>11570</v>
      </c>
    </row>
    <row r="6306" spans="54:78" x14ac:dyDescent="0.3">
      <c r="BB6306" s="105" t="e">
        <f>VLOOKUP(C6306,#REF!, 2,FALSE)</f>
        <v>#REF!</v>
      </c>
      <c r="BP6306" s="52" t="s">
        <v>11571</v>
      </c>
      <c r="BQ6306" s="52" t="s">
        <v>3016</v>
      </c>
      <c r="BR6306" s="52" t="s">
        <v>11572</v>
      </c>
      <c r="BX6306" s="52" t="s">
        <v>11571</v>
      </c>
      <c r="BY6306" s="52" t="s">
        <v>3016</v>
      </c>
      <c r="BZ6306" s="52" t="s">
        <v>11572</v>
      </c>
    </row>
    <row r="6307" spans="54:78" x14ac:dyDescent="0.3">
      <c r="BB6307" s="105" t="e">
        <f>VLOOKUP(C6307,#REF!, 2,FALSE)</f>
        <v>#REF!</v>
      </c>
      <c r="BP6307" s="52" t="s">
        <v>2044</v>
      </c>
      <c r="BQ6307" s="52" t="s">
        <v>786</v>
      </c>
      <c r="BR6307" s="52" t="s">
        <v>11573</v>
      </c>
      <c r="BX6307" s="52" t="s">
        <v>2044</v>
      </c>
      <c r="BY6307" s="52" t="s">
        <v>786</v>
      </c>
      <c r="BZ6307" s="52" t="s">
        <v>11573</v>
      </c>
    </row>
    <row r="6308" spans="54:78" x14ac:dyDescent="0.3">
      <c r="BB6308" s="105" t="e">
        <f>VLOOKUP(C6308,#REF!, 2,FALSE)</f>
        <v>#REF!</v>
      </c>
      <c r="BP6308" s="52" t="s">
        <v>11574</v>
      </c>
      <c r="BQ6308" s="52" t="s">
        <v>707</v>
      </c>
      <c r="BR6308" s="52" t="s">
        <v>5571</v>
      </c>
      <c r="BX6308" s="52" t="s">
        <v>11574</v>
      </c>
      <c r="BY6308" s="52" t="s">
        <v>707</v>
      </c>
      <c r="BZ6308" s="52" t="s">
        <v>5571</v>
      </c>
    </row>
    <row r="6309" spans="54:78" x14ac:dyDescent="0.3">
      <c r="BB6309" s="105" t="e">
        <f>VLOOKUP(C6309,#REF!, 2,FALSE)</f>
        <v>#REF!</v>
      </c>
      <c r="BP6309" s="52" t="s">
        <v>2045</v>
      </c>
      <c r="BQ6309" s="52" t="s">
        <v>1021</v>
      </c>
      <c r="BR6309" s="52" t="s">
        <v>11575</v>
      </c>
      <c r="BX6309" s="52" t="s">
        <v>2045</v>
      </c>
      <c r="BY6309" s="52" t="s">
        <v>1021</v>
      </c>
      <c r="BZ6309" s="52" t="s">
        <v>11575</v>
      </c>
    </row>
    <row r="6310" spans="54:78" x14ac:dyDescent="0.3">
      <c r="BB6310" s="105" t="e">
        <f>VLOOKUP(C6310,#REF!, 2,FALSE)</f>
        <v>#REF!</v>
      </c>
      <c r="BP6310" s="52" t="s">
        <v>11576</v>
      </c>
      <c r="BQ6310" s="52" t="s">
        <v>934</v>
      </c>
      <c r="BR6310" s="52" t="s">
        <v>11577</v>
      </c>
      <c r="BX6310" s="52" t="s">
        <v>11576</v>
      </c>
      <c r="BY6310" s="52" t="s">
        <v>934</v>
      </c>
      <c r="BZ6310" s="52" t="s">
        <v>11577</v>
      </c>
    </row>
    <row r="6311" spans="54:78" x14ac:dyDescent="0.3">
      <c r="BB6311" s="105" t="e">
        <f>VLOOKUP(C6311,#REF!, 2,FALSE)</f>
        <v>#REF!</v>
      </c>
      <c r="BP6311" s="52" t="s">
        <v>11578</v>
      </c>
      <c r="BQ6311" s="52" t="s">
        <v>1275</v>
      </c>
      <c r="BR6311" s="52" t="s">
        <v>1237</v>
      </c>
      <c r="BX6311" s="52" t="s">
        <v>11578</v>
      </c>
      <c r="BY6311" s="52" t="s">
        <v>1275</v>
      </c>
      <c r="BZ6311" s="52" t="s">
        <v>1237</v>
      </c>
    </row>
    <row r="6312" spans="54:78" x14ac:dyDescent="0.3">
      <c r="BB6312" s="105" t="e">
        <f>VLOOKUP(C6312,#REF!, 2,FALSE)</f>
        <v>#REF!</v>
      </c>
      <c r="BP6312" s="52" t="s">
        <v>11579</v>
      </c>
      <c r="BQ6312" s="52" t="s">
        <v>791</v>
      </c>
      <c r="BR6312" s="52" t="s">
        <v>11580</v>
      </c>
      <c r="BX6312" s="52" t="s">
        <v>11579</v>
      </c>
      <c r="BY6312" s="52" t="s">
        <v>791</v>
      </c>
      <c r="BZ6312" s="52" t="s">
        <v>11580</v>
      </c>
    </row>
    <row r="6313" spans="54:78" x14ac:dyDescent="0.3">
      <c r="BB6313" s="105" t="e">
        <f>VLOOKUP(C6313,#REF!, 2,FALSE)</f>
        <v>#REF!</v>
      </c>
      <c r="BP6313" s="52" t="s">
        <v>11581</v>
      </c>
      <c r="BQ6313" s="52" t="s">
        <v>643</v>
      </c>
      <c r="BR6313" s="52" t="s">
        <v>11582</v>
      </c>
      <c r="BX6313" s="52" t="s">
        <v>11581</v>
      </c>
      <c r="BY6313" s="52" t="s">
        <v>643</v>
      </c>
      <c r="BZ6313" s="52" t="s">
        <v>11582</v>
      </c>
    </row>
    <row r="6314" spans="54:78" x14ac:dyDescent="0.3">
      <c r="BB6314" s="105" t="e">
        <f>VLOOKUP(C6314,#REF!, 2,FALSE)</f>
        <v>#REF!</v>
      </c>
      <c r="BP6314" s="52" t="s">
        <v>11583</v>
      </c>
      <c r="BQ6314" s="52" t="s">
        <v>667</v>
      </c>
      <c r="BR6314" s="52" t="s">
        <v>1748</v>
      </c>
      <c r="BX6314" s="52" t="s">
        <v>11583</v>
      </c>
      <c r="BY6314" s="52" t="s">
        <v>667</v>
      </c>
      <c r="BZ6314" s="52" t="s">
        <v>1748</v>
      </c>
    </row>
    <row r="6315" spans="54:78" x14ac:dyDescent="0.3">
      <c r="BB6315" s="105" t="e">
        <f>VLOOKUP(C6315,#REF!, 2,FALSE)</f>
        <v>#REF!</v>
      </c>
      <c r="BP6315" s="52" t="s">
        <v>11584</v>
      </c>
      <c r="BQ6315" s="52" t="s">
        <v>618</v>
      </c>
      <c r="BR6315" s="52" t="s">
        <v>6168</v>
      </c>
      <c r="BX6315" s="52" t="s">
        <v>11584</v>
      </c>
      <c r="BY6315" s="52" t="s">
        <v>618</v>
      </c>
      <c r="BZ6315" s="52" t="s">
        <v>6168</v>
      </c>
    </row>
    <row r="6316" spans="54:78" x14ac:dyDescent="0.3">
      <c r="BB6316" s="105" t="e">
        <f>VLOOKUP(C6316,#REF!, 2,FALSE)</f>
        <v>#REF!</v>
      </c>
      <c r="BP6316" s="52" t="s">
        <v>399</v>
      </c>
      <c r="BQ6316" s="52" t="s">
        <v>645</v>
      </c>
      <c r="BR6316" s="52" t="s">
        <v>11585</v>
      </c>
      <c r="BX6316" s="52" t="s">
        <v>399</v>
      </c>
      <c r="BY6316" s="52" t="s">
        <v>645</v>
      </c>
      <c r="BZ6316" s="52" t="s">
        <v>11585</v>
      </c>
    </row>
    <row r="6317" spans="54:78" x14ac:dyDescent="0.3">
      <c r="BB6317" s="105" t="e">
        <f>VLOOKUP(C6317,#REF!, 2,FALSE)</f>
        <v>#REF!</v>
      </c>
      <c r="BP6317" s="52" t="s">
        <v>11586</v>
      </c>
      <c r="BQ6317" s="52" t="s">
        <v>664</v>
      </c>
      <c r="BR6317" s="52" t="s">
        <v>8778</v>
      </c>
      <c r="BX6317" s="52" t="s">
        <v>11586</v>
      </c>
      <c r="BY6317" s="52" t="s">
        <v>664</v>
      </c>
      <c r="BZ6317" s="52" t="s">
        <v>8778</v>
      </c>
    </row>
    <row r="6318" spans="54:78" x14ac:dyDescent="0.3">
      <c r="BB6318" s="105" t="e">
        <f>VLOOKUP(C6318,#REF!, 2,FALSE)</f>
        <v>#REF!</v>
      </c>
      <c r="BP6318" s="52" t="s">
        <v>11587</v>
      </c>
      <c r="BQ6318" s="52" t="s">
        <v>795</v>
      </c>
      <c r="BR6318" s="52" t="s">
        <v>3347</v>
      </c>
      <c r="BX6318" s="52" t="s">
        <v>11587</v>
      </c>
      <c r="BY6318" s="52" t="s">
        <v>795</v>
      </c>
      <c r="BZ6318" s="52" t="s">
        <v>3347</v>
      </c>
    </row>
    <row r="6319" spans="54:78" x14ac:dyDescent="0.3">
      <c r="BB6319" s="105" t="e">
        <f>VLOOKUP(C6319,#REF!, 2,FALSE)</f>
        <v>#REF!</v>
      </c>
      <c r="BP6319" s="52" t="s">
        <v>11588</v>
      </c>
      <c r="BQ6319" s="52" t="s">
        <v>642</v>
      </c>
      <c r="BR6319" s="52" t="s">
        <v>3347</v>
      </c>
      <c r="BX6319" s="52" t="s">
        <v>11588</v>
      </c>
      <c r="BY6319" s="52" t="s">
        <v>642</v>
      </c>
      <c r="BZ6319" s="52" t="s">
        <v>3347</v>
      </c>
    </row>
    <row r="6320" spans="54:78" x14ac:dyDescent="0.3">
      <c r="BB6320" s="105" t="e">
        <f>VLOOKUP(C6320,#REF!, 2,FALSE)</f>
        <v>#REF!</v>
      </c>
      <c r="BP6320" s="52" t="s">
        <v>11589</v>
      </c>
      <c r="BQ6320" s="52" t="s">
        <v>810</v>
      </c>
      <c r="BR6320" s="52" t="s">
        <v>8005</v>
      </c>
      <c r="BX6320" s="52" t="s">
        <v>11589</v>
      </c>
      <c r="BY6320" s="52" t="s">
        <v>810</v>
      </c>
      <c r="BZ6320" s="52" t="s">
        <v>8005</v>
      </c>
    </row>
    <row r="6321" spans="54:78" x14ac:dyDescent="0.3">
      <c r="BB6321" s="105" t="e">
        <f>VLOOKUP(C6321,#REF!, 2,FALSE)</f>
        <v>#REF!</v>
      </c>
      <c r="BP6321" s="52" t="s">
        <v>400</v>
      </c>
      <c r="BQ6321" s="52" t="s">
        <v>622</v>
      </c>
      <c r="BR6321" s="52" t="s">
        <v>6526</v>
      </c>
      <c r="BX6321" s="52" t="s">
        <v>400</v>
      </c>
      <c r="BY6321" s="52" t="s">
        <v>622</v>
      </c>
      <c r="BZ6321" s="52" t="s">
        <v>6526</v>
      </c>
    </row>
    <row r="6322" spans="54:78" x14ac:dyDescent="0.3">
      <c r="BB6322" s="105" t="e">
        <f>VLOOKUP(C6322,#REF!, 2,FALSE)</f>
        <v>#REF!</v>
      </c>
      <c r="BP6322" s="52" t="s">
        <v>11590</v>
      </c>
      <c r="BQ6322" s="52" t="s">
        <v>17035</v>
      </c>
      <c r="BR6322" s="52" t="s">
        <v>11591</v>
      </c>
      <c r="BX6322" s="52" t="s">
        <v>11590</v>
      </c>
      <c r="BY6322" s="52" t="s">
        <v>17035</v>
      </c>
      <c r="BZ6322" s="52" t="s">
        <v>11591</v>
      </c>
    </row>
    <row r="6323" spans="54:78" x14ac:dyDescent="0.3">
      <c r="BB6323" s="105" t="e">
        <f>VLOOKUP(C6323,#REF!, 2,FALSE)</f>
        <v>#REF!</v>
      </c>
      <c r="BP6323" s="52" t="s">
        <v>11592</v>
      </c>
      <c r="BQ6323" s="52" t="s">
        <v>795</v>
      </c>
      <c r="BR6323" s="52" t="s">
        <v>6420</v>
      </c>
      <c r="BX6323" s="52" t="s">
        <v>11592</v>
      </c>
      <c r="BY6323" s="52" t="s">
        <v>795</v>
      </c>
      <c r="BZ6323" s="52" t="s">
        <v>6420</v>
      </c>
    </row>
    <row r="6324" spans="54:78" x14ac:dyDescent="0.3">
      <c r="BB6324" s="105" t="e">
        <f>VLOOKUP(C6324,#REF!, 2,FALSE)</f>
        <v>#REF!</v>
      </c>
      <c r="BP6324" s="52" t="s">
        <v>11593</v>
      </c>
      <c r="BQ6324" s="52" t="s">
        <v>818</v>
      </c>
      <c r="BR6324" s="52" t="s">
        <v>1348</v>
      </c>
      <c r="BX6324" s="52" t="s">
        <v>11593</v>
      </c>
      <c r="BY6324" s="52" t="s">
        <v>818</v>
      </c>
      <c r="BZ6324" s="52" t="s">
        <v>1348</v>
      </c>
    </row>
    <row r="6325" spans="54:78" x14ac:dyDescent="0.3">
      <c r="BB6325" s="105" t="e">
        <f>VLOOKUP(C6325,#REF!, 2,FALSE)</f>
        <v>#REF!</v>
      </c>
      <c r="BP6325" s="52" t="s">
        <v>11594</v>
      </c>
      <c r="BQ6325" s="52" t="s">
        <v>788</v>
      </c>
      <c r="BR6325" s="52" t="s">
        <v>1348</v>
      </c>
      <c r="BX6325" s="52" t="s">
        <v>11594</v>
      </c>
      <c r="BY6325" s="52" t="s">
        <v>788</v>
      </c>
      <c r="BZ6325" s="52" t="s">
        <v>1348</v>
      </c>
    </row>
    <row r="6326" spans="54:78" x14ac:dyDescent="0.3">
      <c r="BB6326" s="105" t="e">
        <f>VLOOKUP(C6326,#REF!, 2,FALSE)</f>
        <v>#REF!</v>
      </c>
      <c r="BP6326" s="52" t="s">
        <v>11595</v>
      </c>
      <c r="BQ6326" s="52" t="s">
        <v>17035</v>
      </c>
      <c r="BR6326" s="52" t="s">
        <v>8260</v>
      </c>
      <c r="BX6326" s="52" t="s">
        <v>11595</v>
      </c>
      <c r="BY6326" s="52" t="s">
        <v>17035</v>
      </c>
      <c r="BZ6326" s="52" t="s">
        <v>8260</v>
      </c>
    </row>
    <row r="6327" spans="54:78" x14ac:dyDescent="0.3">
      <c r="BB6327" s="105" t="e">
        <f>VLOOKUP(C6327,#REF!, 2,FALSE)</f>
        <v>#REF!</v>
      </c>
      <c r="BP6327" s="52" t="s">
        <v>11596</v>
      </c>
      <c r="BQ6327" s="52" t="s">
        <v>17035</v>
      </c>
      <c r="BR6327" s="52" t="s">
        <v>6281</v>
      </c>
      <c r="BX6327" s="52" t="s">
        <v>11596</v>
      </c>
      <c r="BY6327" s="52" t="s">
        <v>17035</v>
      </c>
      <c r="BZ6327" s="52" t="s">
        <v>6281</v>
      </c>
    </row>
    <row r="6328" spans="54:78" x14ac:dyDescent="0.3">
      <c r="BB6328" s="105" t="e">
        <f>VLOOKUP(C6328,#REF!, 2,FALSE)</f>
        <v>#REF!</v>
      </c>
      <c r="BP6328" s="52" t="s">
        <v>11597</v>
      </c>
      <c r="BQ6328" s="52" t="s">
        <v>743</v>
      </c>
      <c r="BR6328" s="52" t="s">
        <v>1911</v>
      </c>
      <c r="BX6328" s="52" t="s">
        <v>11597</v>
      </c>
      <c r="BY6328" s="52" t="s">
        <v>743</v>
      </c>
      <c r="BZ6328" s="52" t="s">
        <v>1911</v>
      </c>
    </row>
    <row r="6329" spans="54:78" x14ac:dyDescent="0.3">
      <c r="BB6329" s="105" t="e">
        <f>VLOOKUP(C6329,#REF!, 2,FALSE)</f>
        <v>#REF!</v>
      </c>
      <c r="BP6329" s="52" t="s">
        <v>11598</v>
      </c>
      <c r="BQ6329" s="52" t="s">
        <v>779</v>
      </c>
      <c r="BR6329" s="52" t="s">
        <v>2993</v>
      </c>
      <c r="BX6329" s="52" t="s">
        <v>11598</v>
      </c>
      <c r="BY6329" s="52" t="s">
        <v>779</v>
      </c>
      <c r="BZ6329" s="52" t="s">
        <v>2993</v>
      </c>
    </row>
    <row r="6330" spans="54:78" x14ac:dyDescent="0.3">
      <c r="BB6330" s="105" t="e">
        <f>VLOOKUP(C6330,#REF!, 2,FALSE)</f>
        <v>#REF!</v>
      </c>
      <c r="BP6330" s="52" t="s">
        <v>11599</v>
      </c>
      <c r="BQ6330" s="52" t="s">
        <v>779</v>
      </c>
      <c r="BR6330" s="52" t="s">
        <v>11600</v>
      </c>
      <c r="BX6330" s="52" t="s">
        <v>11599</v>
      </c>
      <c r="BY6330" s="52" t="s">
        <v>779</v>
      </c>
      <c r="BZ6330" s="52" t="s">
        <v>11600</v>
      </c>
    </row>
    <row r="6331" spans="54:78" x14ac:dyDescent="0.3">
      <c r="BB6331" s="105" t="e">
        <f>VLOOKUP(C6331,#REF!, 2,FALSE)</f>
        <v>#REF!</v>
      </c>
      <c r="BP6331" s="52" t="s">
        <v>2046</v>
      </c>
      <c r="BQ6331" s="52" t="s">
        <v>795</v>
      </c>
      <c r="BR6331" s="52" t="s">
        <v>8005</v>
      </c>
      <c r="BX6331" s="52" t="s">
        <v>2046</v>
      </c>
      <c r="BY6331" s="52" t="s">
        <v>795</v>
      </c>
      <c r="BZ6331" s="52" t="s">
        <v>8005</v>
      </c>
    </row>
    <row r="6332" spans="54:78" x14ac:dyDescent="0.3">
      <c r="BB6332" s="105" t="e">
        <f>VLOOKUP(C6332,#REF!, 2,FALSE)</f>
        <v>#REF!</v>
      </c>
      <c r="BP6332" s="52" t="s">
        <v>11601</v>
      </c>
      <c r="BQ6332" s="52" t="s">
        <v>17035</v>
      </c>
      <c r="BR6332" s="52" t="s">
        <v>5346</v>
      </c>
      <c r="BX6332" s="52" t="s">
        <v>11601</v>
      </c>
      <c r="BY6332" s="52" t="s">
        <v>17035</v>
      </c>
      <c r="BZ6332" s="52" t="s">
        <v>5346</v>
      </c>
    </row>
    <row r="6333" spans="54:78" x14ac:dyDescent="0.3">
      <c r="BB6333" s="105" t="e">
        <f>VLOOKUP(C6333,#REF!, 2,FALSE)</f>
        <v>#REF!</v>
      </c>
      <c r="BP6333" s="52" t="s">
        <v>11603</v>
      </c>
      <c r="BQ6333" s="52" t="s">
        <v>805</v>
      </c>
      <c r="BR6333" s="52" t="s">
        <v>2993</v>
      </c>
      <c r="BX6333" s="52" t="s">
        <v>11603</v>
      </c>
      <c r="BY6333" s="52" t="s">
        <v>805</v>
      </c>
      <c r="BZ6333" s="52" t="s">
        <v>2993</v>
      </c>
    </row>
    <row r="6334" spans="54:78" x14ac:dyDescent="0.3">
      <c r="BB6334" s="105" t="e">
        <f>VLOOKUP(C6334,#REF!, 2,FALSE)</f>
        <v>#REF!</v>
      </c>
      <c r="BP6334" s="52" t="s">
        <v>11605</v>
      </c>
      <c r="BQ6334" s="52" t="s">
        <v>805</v>
      </c>
      <c r="BR6334" s="52" t="s">
        <v>10634</v>
      </c>
      <c r="BX6334" s="52" t="s">
        <v>11605</v>
      </c>
      <c r="BY6334" s="52" t="s">
        <v>805</v>
      </c>
      <c r="BZ6334" s="52" t="s">
        <v>10634</v>
      </c>
    </row>
    <row r="6335" spans="54:78" x14ac:dyDescent="0.3">
      <c r="BB6335" s="105" t="e">
        <f>VLOOKUP(C6335,#REF!, 2,FALSE)</f>
        <v>#REF!</v>
      </c>
      <c r="BP6335" s="52" t="s">
        <v>11606</v>
      </c>
      <c r="BQ6335" s="52" t="s">
        <v>805</v>
      </c>
      <c r="BR6335" s="52" t="s">
        <v>10634</v>
      </c>
      <c r="BX6335" s="52" t="s">
        <v>11606</v>
      </c>
      <c r="BY6335" s="52" t="s">
        <v>805</v>
      </c>
      <c r="BZ6335" s="52" t="s">
        <v>10634</v>
      </c>
    </row>
    <row r="6336" spans="54:78" x14ac:dyDescent="0.3">
      <c r="BB6336" s="105" t="e">
        <f>VLOOKUP(C6336,#REF!, 2,FALSE)</f>
        <v>#REF!</v>
      </c>
      <c r="BP6336" s="52" t="s">
        <v>11607</v>
      </c>
      <c r="BQ6336" s="52" t="s">
        <v>805</v>
      </c>
      <c r="BR6336" s="52" t="s">
        <v>10634</v>
      </c>
      <c r="BX6336" s="52" t="s">
        <v>11607</v>
      </c>
      <c r="BY6336" s="52" t="s">
        <v>805</v>
      </c>
      <c r="BZ6336" s="52" t="s">
        <v>10634</v>
      </c>
    </row>
    <row r="6337" spans="54:78" x14ac:dyDescent="0.3">
      <c r="BB6337" s="105" t="e">
        <f>VLOOKUP(C6337,#REF!, 2,FALSE)</f>
        <v>#REF!</v>
      </c>
      <c r="BP6337" s="52" t="s">
        <v>11608</v>
      </c>
      <c r="BQ6337" s="52" t="s">
        <v>668</v>
      </c>
      <c r="BR6337" s="52" t="s">
        <v>10634</v>
      </c>
      <c r="BX6337" s="52" t="s">
        <v>11608</v>
      </c>
      <c r="BY6337" s="52" t="s">
        <v>668</v>
      </c>
      <c r="BZ6337" s="52" t="s">
        <v>10634</v>
      </c>
    </row>
    <row r="6338" spans="54:78" x14ac:dyDescent="0.3">
      <c r="BB6338" s="105" t="e">
        <f>VLOOKUP(C6338,#REF!, 2,FALSE)</f>
        <v>#REF!</v>
      </c>
      <c r="BP6338" s="52" t="s">
        <v>11610</v>
      </c>
      <c r="BQ6338" s="52" t="s">
        <v>870</v>
      </c>
      <c r="BR6338" s="52" t="s">
        <v>2993</v>
      </c>
      <c r="BX6338" s="52" t="s">
        <v>11610</v>
      </c>
      <c r="BY6338" s="52" t="s">
        <v>870</v>
      </c>
      <c r="BZ6338" s="52" t="s">
        <v>2993</v>
      </c>
    </row>
    <row r="6339" spans="54:78" x14ac:dyDescent="0.3">
      <c r="BB6339" s="105" t="e">
        <f>VLOOKUP(C6339,#REF!, 2,FALSE)</f>
        <v>#REF!</v>
      </c>
      <c r="BP6339" s="52" t="s">
        <v>11611</v>
      </c>
      <c r="BQ6339" s="52" t="s">
        <v>810</v>
      </c>
      <c r="BR6339" s="52" t="s">
        <v>1335</v>
      </c>
      <c r="BX6339" s="52" t="s">
        <v>11611</v>
      </c>
      <c r="BY6339" s="52" t="s">
        <v>810</v>
      </c>
      <c r="BZ6339" s="52" t="s">
        <v>1335</v>
      </c>
    </row>
    <row r="6340" spans="54:78" x14ac:dyDescent="0.3">
      <c r="BB6340" s="105" t="e">
        <f>VLOOKUP(C6340,#REF!, 2,FALSE)</f>
        <v>#REF!</v>
      </c>
      <c r="BP6340" s="52" t="s">
        <v>11612</v>
      </c>
      <c r="BQ6340" s="52" t="s">
        <v>643</v>
      </c>
      <c r="BR6340" s="52" t="s">
        <v>2993</v>
      </c>
      <c r="BX6340" s="52" t="s">
        <v>11612</v>
      </c>
      <c r="BY6340" s="52" t="s">
        <v>643</v>
      </c>
      <c r="BZ6340" s="52" t="s">
        <v>2993</v>
      </c>
    </row>
    <row r="6341" spans="54:78" x14ac:dyDescent="0.3">
      <c r="BB6341" s="105" t="e">
        <f>VLOOKUP(C6341,#REF!, 2,FALSE)</f>
        <v>#REF!</v>
      </c>
      <c r="BP6341" s="52" t="s">
        <v>11613</v>
      </c>
      <c r="BQ6341" s="52" t="s">
        <v>703</v>
      </c>
      <c r="BR6341" s="52" t="s">
        <v>785</v>
      </c>
      <c r="BX6341" s="52" t="s">
        <v>11613</v>
      </c>
      <c r="BY6341" s="52" t="s">
        <v>703</v>
      </c>
      <c r="BZ6341" s="52" t="s">
        <v>785</v>
      </c>
    </row>
    <row r="6342" spans="54:78" x14ac:dyDescent="0.3">
      <c r="BB6342" s="105" t="e">
        <f>VLOOKUP(C6342,#REF!, 2,FALSE)</f>
        <v>#REF!</v>
      </c>
      <c r="BP6342" s="52" t="s">
        <v>11614</v>
      </c>
      <c r="BQ6342" s="52" t="s">
        <v>17035</v>
      </c>
      <c r="BR6342" s="52" t="s">
        <v>7853</v>
      </c>
      <c r="BX6342" s="52" t="s">
        <v>11614</v>
      </c>
      <c r="BY6342" s="52" t="s">
        <v>17035</v>
      </c>
      <c r="BZ6342" s="52" t="s">
        <v>7853</v>
      </c>
    </row>
    <row r="6343" spans="54:78" x14ac:dyDescent="0.3">
      <c r="BB6343" s="105" t="e">
        <f>VLOOKUP(C6343,#REF!, 2,FALSE)</f>
        <v>#REF!</v>
      </c>
      <c r="BP6343" s="52" t="s">
        <v>11615</v>
      </c>
      <c r="BQ6343" s="52" t="s">
        <v>668</v>
      </c>
      <c r="BR6343" s="52" t="s">
        <v>11081</v>
      </c>
      <c r="BX6343" s="52" t="s">
        <v>11615</v>
      </c>
      <c r="BY6343" s="52" t="s">
        <v>668</v>
      </c>
      <c r="BZ6343" s="52" t="s">
        <v>11081</v>
      </c>
    </row>
    <row r="6344" spans="54:78" x14ac:dyDescent="0.3">
      <c r="BB6344" s="105" t="e">
        <f>VLOOKUP(C6344,#REF!, 2,FALSE)</f>
        <v>#REF!</v>
      </c>
      <c r="BP6344" s="52" t="s">
        <v>11616</v>
      </c>
      <c r="BQ6344" s="52" t="s">
        <v>618</v>
      </c>
      <c r="BR6344" s="52" t="s">
        <v>6720</v>
      </c>
      <c r="BX6344" s="52" t="s">
        <v>11616</v>
      </c>
      <c r="BY6344" s="52" t="s">
        <v>618</v>
      </c>
      <c r="BZ6344" s="52" t="s">
        <v>6720</v>
      </c>
    </row>
    <row r="6345" spans="54:78" x14ac:dyDescent="0.3">
      <c r="BB6345" s="105" t="e">
        <f>VLOOKUP(C6345,#REF!, 2,FALSE)</f>
        <v>#REF!</v>
      </c>
      <c r="BP6345" s="52" t="s">
        <v>11617</v>
      </c>
      <c r="BQ6345" s="52" t="s">
        <v>2993</v>
      </c>
      <c r="BR6345" s="52" t="s">
        <v>7945</v>
      </c>
      <c r="BX6345" s="52" t="s">
        <v>11617</v>
      </c>
      <c r="BY6345" s="52" t="s">
        <v>2993</v>
      </c>
      <c r="BZ6345" s="52" t="s">
        <v>7945</v>
      </c>
    </row>
    <row r="6346" spans="54:78" x14ac:dyDescent="0.3">
      <c r="BB6346" s="105" t="e">
        <f>VLOOKUP(C6346,#REF!, 2,FALSE)</f>
        <v>#REF!</v>
      </c>
      <c r="BP6346" s="52" t="s">
        <v>2047</v>
      </c>
      <c r="BQ6346" s="52" t="s">
        <v>17035</v>
      </c>
      <c r="BR6346" s="52" t="s">
        <v>3397</v>
      </c>
      <c r="BX6346" s="52" t="s">
        <v>2047</v>
      </c>
      <c r="BY6346" s="52" t="s">
        <v>17035</v>
      </c>
      <c r="BZ6346" s="52" t="s">
        <v>3397</v>
      </c>
    </row>
    <row r="6347" spans="54:78" x14ac:dyDescent="0.3">
      <c r="BB6347" s="105" t="e">
        <f>VLOOKUP(C6347,#REF!, 2,FALSE)</f>
        <v>#REF!</v>
      </c>
      <c r="BP6347" s="52" t="s">
        <v>2048</v>
      </c>
      <c r="BQ6347" s="52" t="s">
        <v>1147</v>
      </c>
      <c r="BR6347" s="52" t="s">
        <v>1916</v>
      </c>
      <c r="BX6347" s="52" t="s">
        <v>2048</v>
      </c>
      <c r="BY6347" s="52" t="s">
        <v>1147</v>
      </c>
      <c r="BZ6347" s="52" t="s">
        <v>1916</v>
      </c>
    </row>
    <row r="6348" spans="54:78" x14ac:dyDescent="0.3">
      <c r="BB6348" s="105" t="e">
        <f>VLOOKUP(C6348,#REF!, 2,FALSE)</f>
        <v>#REF!</v>
      </c>
      <c r="BP6348" s="52" t="s">
        <v>11619</v>
      </c>
      <c r="BQ6348" s="52" t="s">
        <v>672</v>
      </c>
      <c r="BR6348" s="52" t="s">
        <v>5284</v>
      </c>
      <c r="BX6348" s="52" t="s">
        <v>11619</v>
      </c>
      <c r="BY6348" s="52" t="s">
        <v>672</v>
      </c>
      <c r="BZ6348" s="52" t="s">
        <v>5284</v>
      </c>
    </row>
    <row r="6349" spans="54:78" x14ac:dyDescent="0.3">
      <c r="BB6349" s="105" t="e">
        <f>VLOOKUP(C6349,#REF!, 2,FALSE)</f>
        <v>#REF!</v>
      </c>
      <c r="BP6349" s="52" t="s">
        <v>2049</v>
      </c>
      <c r="BQ6349" s="52" t="s">
        <v>791</v>
      </c>
      <c r="BR6349" s="52" t="s">
        <v>2993</v>
      </c>
      <c r="BX6349" s="52" t="s">
        <v>2049</v>
      </c>
      <c r="BY6349" s="52" t="s">
        <v>791</v>
      </c>
      <c r="BZ6349" s="52" t="s">
        <v>2993</v>
      </c>
    </row>
    <row r="6350" spans="54:78" x14ac:dyDescent="0.3">
      <c r="BB6350" s="105" t="e">
        <f>VLOOKUP(C6350,#REF!, 2,FALSE)</f>
        <v>#REF!</v>
      </c>
      <c r="BP6350" s="52" t="s">
        <v>11620</v>
      </c>
      <c r="BQ6350" s="52" t="s">
        <v>1147</v>
      </c>
      <c r="BR6350" s="52" t="s">
        <v>11621</v>
      </c>
      <c r="BX6350" s="52" t="s">
        <v>11620</v>
      </c>
      <c r="BY6350" s="52" t="s">
        <v>1147</v>
      </c>
      <c r="BZ6350" s="52" t="s">
        <v>11621</v>
      </c>
    </row>
    <row r="6351" spans="54:78" x14ac:dyDescent="0.3">
      <c r="BB6351" s="105" t="e">
        <f>VLOOKUP(C6351,#REF!, 2,FALSE)</f>
        <v>#REF!</v>
      </c>
      <c r="BP6351" s="52" t="s">
        <v>11622</v>
      </c>
      <c r="BQ6351" s="52" t="s">
        <v>791</v>
      </c>
      <c r="BR6351" s="52" t="s">
        <v>11623</v>
      </c>
      <c r="BX6351" s="52" t="s">
        <v>11622</v>
      </c>
      <c r="BY6351" s="52" t="s">
        <v>791</v>
      </c>
      <c r="BZ6351" s="52" t="s">
        <v>11623</v>
      </c>
    </row>
    <row r="6352" spans="54:78" x14ac:dyDescent="0.3">
      <c r="BB6352" s="105" t="e">
        <f>VLOOKUP(C6352,#REF!, 2,FALSE)</f>
        <v>#REF!</v>
      </c>
      <c r="BP6352" s="52" t="s">
        <v>11624</v>
      </c>
      <c r="BQ6352" s="52" t="s">
        <v>675</v>
      </c>
      <c r="BR6352" s="52" t="s">
        <v>2993</v>
      </c>
      <c r="BX6352" s="52" t="s">
        <v>11624</v>
      </c>
      <c r="BY6352" s="52" t="s">
        <v>675</v>
      </c>
      <c r="BZ6352" s="52" t="s">
        <v>2993</v>
      </c>
    </row>
    <row r="6353" spans="54:78" x14ac:dyDescent="0.3">
      <c r="BB6353" s="105" t="e">
        <f>VLOOKUP(C6353,#REF!, 2,FALSE)</f>
        <v>#REF!</v>
      </c>
      <c r="BP6353" s="52" t="s">
        <v>11625</v>
      </c>
      <c r="BQ6353" s="52" t="s">
        <v>786</v>
      </c>
      <c r="BR6353" s="52" t="s">
        <v>11626</v>
      </c>
      <c r="BX6353" s="52" t="s">
        <v>11625</v>
      </c>
      <c r="BY6353" s="52" t="s">
        <v>786</v>
      </c>
      <c r="BZ6353" s="52" t="s">
        <v>11626</v>
      </c>
    </row>
    <row r="6354" spans="54:78" x14ac:dyDescent="0.3">
      <c r="BB6354" s="105" t="e">
        <f>VLOOKUP(C6354,#REF!, 2,FALSE)</f>
        <v>#REF!</v>
      </c>
      <c r="BP6354" s="52" t="s">
        <v>11627</v>
      </c>
      <c r="BQ6354" s="52" t="s">
        <v>1790</v>
      </c>
      <c r="BR6354" s="52" t="s">
        <v>11628</v>
      </c>
      <c r="BX6354" s="52" t="s">
        <v>11627</v>
      </c>
      <c r="BY6354" s="52" t="s">
        <v>1790</v>
      </c>
      <c r="BZ6354" s="52" t="s">
        <v>11628</v>
      </c>
    </row>
    <row r="6355" spans="54:78" x14ac:dyDescent="0.3">
      <c r="BB6355" s="105" t="e">
        <f>VLOOKUP(C6355,#REF!, 2,FALSE)</f>
        <v>#REF!</v>
      </c>
      <c r="BP6355" s="52" t="s">
        <v>11629</v>
      </c>
      <c r="BQ6355" s="52" t="s">
        <v>1790</v>
      </c>
      <c r="BR6355" s="52" t="s">
        <v>11630</v>
      </c>
      <c r="BX6355" s="52" t="s">
        <v>11629</v>
      </c>
      <c r="BY6355" s="52" t="s">
        <v>1790</v>
      </c>
      <c r="BZ6355" s="52" t="s">
        <v>11630</v>
      </c>
    </row>
    <row r="6356" spans="54:78" x14ac:dyDescent="0.3">
      <c r="BB6356" s="105" t="e">
        <f>VLOOKUP(C6356,#REF!, 2,FALSE)</f>
        <v>#REF!</v>
      </c>
      <c r="BP6356" s="52" t="s">
        <v>11631</v>
      </c>
      <c r="BQ6356" s="52" t="s">
        <v>1790</v>
      </c>
      <c r="BR6356" s="52" t="s">
        <v>11632</v>
      </c>
      <c r="BX6356" s="52" t="s">
        <v>11631</v>
      </c>
      <c r="BY6356" s="52" t="s">
        <v>1790</v>
      </c>
      <c r="BZ6356" s="52" t="s">
        <v>11632</v>
      </c>
    </row>
    <row r="6357" spans="54:78" x14ac:dyDescent="0.3">
      <c r="BB6357" s="105" t="e">
        <f>VLOOKUP(C6357,#REF!, 2,FALSE)</f>
        <v>#REF!</v>
      </c>
      <c r="BP6357" s="52" t="s">
        <v>11634</v>
      </c>
      <c r="BQ6357" s="52" t="s">
        <v>805</v>
      </c>
      <c r="BR6357" s="52" t="s">
        <v>2201</v>
      </c>
      <c r="BX6357" s="52" t="s">
        <v>11634</v>
      </c>
      <c r="BY6357" s="52" t="s">
        <v>805</v>
      </c>
      <c r="BZ6357" s="52" t="s">
        <v>2201</v>
      </c>
    </row>
    <row r="6358" spans="54:78" x14ac:dyDescent="0.3">
      <c r="BB6358" s="105" t="e">
        <f>VLOOKUP(C6358,#REF!, 2,FALSE)</f>
        <v>#REF!</v>
      </c>
      <c r="BP6358" s="52" t="s">
        <v>11635</v>
      </c>
      <c r="BQ6358" s="52" t="s">
        <v>663</v>
      </c>
      <c r="BR6358" s="52" t="s">
        <v>2993</v>
      </c>
      <c r="BX6358" s="52" t="s">
        <v>11635</v>
      </c>
      <c r="BY6358" s="52" t="s">
        <v>663</v>
      </c>
      <c r="BZ6358" s="52" t="s">
        <v>2993</v>
      </c>
    </row>
    <row r="6359" spans="54:78" x14ac:dyDescent="0.3">
      <c r="BB6359" s="105" t="e">
        <f>VLOOKUP(C6359,#REF!, 2,FALSE)</f>
        <v>#REF!</v>
      </c>
      <c r="BP6359" s="52" t="s">
        <v>11636</v>
      </c>
      <c r="BQ6359" s="52" t="s">
        <v>1078</v>
      </c>
      <c r="BR6359" s="52" t="s">
        <v>1756</v>
      </c>
      <c r="BX6359" s="52" t="s">
        <v>11636</v>
      </c>
      <c r="BY6359" s="52" t="s">
        <v>1078</v>
      </c>
      <c r="BZ6359" s="52" t="s">
        <v>1756</v>
      </c>
    </row>
    <row r="6360" spans="54:78" x14ac:dyDescent="0.3">
      <c r="BB6360" s="105" t="e">
        <f>VLOOKUP(C6360,#REF!, 2,FALSE)</f>
        <v>#REF!</v>
      </c>
      <c r="BP6360" s="52" t="s">
        <v>401</v>
      </c>
      <c r="BQ6360" s="52" t="s">
        <v>663</v>
      </c>
      <c r="BR6360" s="52" t="s">
        <v>11637</v>
      </c>
      <c r="BX6360" s="52" t="s">
        <v>401</v>
      </c>
      <c r="BY6360" s="52" t="s">
        <v>663</v>
      </c>
      <c r="BZ6360" s="52" t="s">
        <v>11637</v>
      </c>
    </row>
    <row r="6361" spans="54:78" x14ac:dyDescent="0.3">
      <c r="BB6361" s="105" t="e">
        <f>VLOOKUP(C6361,#REF!, 2,FALSE)</f>
        <v>#REF!</v>
      </c>
      <c r="BP6361" s="52" t="s">
        <v>11638</v>
      </c>
      <c r="BQ6361" s="52" t="s">
        <v>3103</v>
      </c>
      <c r="BR6361" s="52" t="s">
        <v>2993</v>
      </c>
      <c r="BX6361" s="52" t="s">
        <v>11638</v>
      </c>
      <c r="BY6361" s="52" t="s">
        <v>3103</v>
      </c>
      <c r="BZ6361" s="52" t="s">
        <v>2993</v>
      </c>
    </row>
    <row r="6362" spans="54:78" x14ac:dyDescent="0.3">
      <c r="BB6362" s="105" t="e">
        <f>VLOOKUP(C6362,#REF!, 2,FALSE)</f>
        <v>#REF!</v>
      </c>
      <c r="BP6362" s="52" t="s">
        <v>2050</v>
      </c>
      <c r="BQ6362" s="52" t="s">
        <v>860</v>
      </c>
      <c r="BR6362" s="52" t="s">
        <v>2993</v>
      </c>
      <c r="BX6362" s="52" t="s">
        <v>2050</v>
      </c>
      <c r="BY6362" s="52" t="s">
        <v>860</v>
      </c>
      <c r="BZ6362" s="52" t="s">
        <v>2993</v>
      </c>
    </row>
    <row r="6363" spans="54:78" x14ac:dyDescent="0.3">
      <c r="BB6363" s="105" t="e">
        <f>VLOOKUP(C6363,#REF!, 2,FALSE)</f>
        <v>#REF!</v>
      </c>
      <c r="BP6363" s="52" t="s">
        <v>11639</v>
      </c>
      <c r="BQ6363" s="52" t="s">
        <v>3276</v>
      </c>
      <c r="BR6363" s="52" t="s">
        <v>2993</v>
      </c>
      <c r="BX6363" s="52" t="s">
        <v>11639</v>
      </c>
      <c r="BY6363" s="52" t="s">
        <v>3276</v>
      </c>
      <c r="BZ6363" s="52" t="s">
        <v>2993</v>
      </c>
    </row>
    <row r="6364" spans="54:78" x14ac:dyDescent="0.3">
      <c r="BB6364" s="105" t="e">
        <f>VLOOKUP(C6364,#REF!, 2,FALSE)</f>
        <v>#REF!</v>
      </c>
      <c r="BP6364" s="52" t="s">
        <v>11640</v>
      </c>
      <c r="BQ6364" s="52" t="s">
        <v>3223</v>
      </c>
      <c r="BR6364" s="52" t="s">
        <v>11641</v>
      </c>
      <c r="BX6364" s="52" t="s">
        <v>11640</v>
      </c>
      <c r="BY6364" s="52" t="s">
        <v>3223</v>
      </c>
      <c r="BZ6364" s="52" t="s">
        <v>11641</v>
      </c>
    </row>
    <row r="6365" spans="54:78" x14ac:dyDescent="0.3">
      <c r="BB6365" s="105" t="e">
        <f>VLOOKUP(C6365,#REF!, 2,FALSE)</f>
        <v>#REF!</v>
      </c>
      <c r="BP6365" s="52" t="s">
        <v>11642</v>
      </c>
      <c r="BQ6365" s="52" t="s">
        <v>849</v>
      </c>
      <c r="BR6365" s="52" t="s">
        <v>2993</v>
      </c>
      <c r="BX6365" s="52" t="s">
        <v>11642</v>
      </c>
      <c r="BY6365" s="52" t="s">
        <v>849</v>
      </c>
      <c r="BZ6365" s="52" t="s">
        <v>2993</v>
      </c>
    </row>
    <row r="6366" spans="54:78" x14ac:dyDescent="0.3">
      <c r="BB6366" s="105" t="e">
        <f>VLOOKUP(C6366,#REF!, 2,FALSE)</f>
        <v>#REF!</v>
      </c>
      <c r="BP6366" s="52" t="s">
        <v>11643</v>
      </c>
      <c r="BQ6366" s="52" t="s">
        <v>795</v>
      </c>
      <c r="BR6366" s="52" t="s">
        <v>9546</v>
      </c>
      <c r="BX6366" s="52" t="s">
        <v>11643</v>
      </c>
      <c r="BY6366" s="52" t="s">
        <v>795</v>
      </c>
      <c r="BZ6366" s="52" t="s">
        <v>9546</v>
      </c>
    </row>
    <row r="6367" spans="54:78" x14ac:dyDescent="0.3">
      <c r="BB6367" s="105" t="e">
        <f>VLOOKUP(C6367,#REF!, 2,FALSE)</f>
        <v>#REF!</v>
      </c>
      <c r="BP6367" s="52" t="s">
        <v>11644</v>
      </c>
      <c r="BQ6367" s="52" t="s">
        <v>870</v>
      </c>
      <c r="BR6367" s="52" t="s">
        <v>5017</v>
      </c>
      <c r="BX6367" s="52" t="s">
        <v>11644</v>
      </c>
      <c r="BY6367" s="52" t="s">
        <v>870</v>
      </c>
      <c r="BZ6367" s="52" t="s">
        <v>5017</v>
      </c>
    </row>
    <row r="6368" spans="54:78" x14ac:dyDescent="0.3">
      <c r="BB6368" s="105" t="e">
        <f>VLOOKUP(C6368,#REF!, 2,FALSE)</f>
        <v>#REF!</v>
      </c>
      <c r="BP6368" s="52" t="s">
        <v>11645</v>
      </c>
      <c r="BQ6368" s="52" t="s">
        <v>622</v>
      </c>
      <c r="BR6368" s="52" t="s">
        <v>2993</v>
      </c>
      <c r="BX6368" s="52" t="s">
        <v>11645</v>
      </c>
      <c r="BY6368" s="52" t="s">
        <v>622</v>
      </c>
      <c r="BZ6368" s="52" t="s">
        <v>2993</v>
      </c>
    </row>
    <row r="6369" spans="54:78" x14ac:dyDescent="0.3">
      <c r="BB6369" s="105" t="e">
        <f>VLOOKUP(C6369,#REF!, 2,FALSE)</f>
        <v>#REF!</v>
      </c>
      <c r="BP6369" s="52" t="s">
        <v>11646</v>
      </c>
      <c r="BQ6369" s="52" t="s">
        <v>622</v>
      </c>
      <c r="BR6369" s="52" t="s">
        <v>2993</v>
      </c>
      <c r="BX6369" s="52" t="s">
        <v>11646</v>
      </c>
      <c r="BY6369" s="52" t="s">
        <v>622</v>
      </c>
      <c r="BZ6369" s="52" t="s">
        <v>2993</v>
      </c>
    </row>
    <row r="6370" spans="54:78" x14ac:dyDescent="0.3">
      <c r="BB6370" s="105" t="e">
        <f>VLOOKUP(C6370,#REF!, 2,FALSE)</f>
        <v>#REF!</v>
      </c>
      <c r="BP6370" s="52" t="s">
        <v>11647</v>
      </c>
      <c r="BQ6370" s="52" t="s">
        <v>1350</v>
      </c>
      <c r="BR6370" s="52" t="s">
        <v>3677</v>
      </c>
      <c r="BX6370" s="52" t="s">
        <v>11647</v>
      </c>
      <c r="BY6370" s="52" t="s">
        <v>1350</v>
      </c>
      <c r="BZ6370" s="52" t="s">
        <v>3677</v>
      </c>
    </row>
    <row r="6371" spans="54:78" x14ac:dyDescent="0.3">
      <c r="BB6371" s="105" t="e">
        <f>VLOOKUP(C6371,#REF!, 2,FALSE)</f>
        <v>#REF!</v>
      </c>
      <c r="BP6371" s="52" t="s">
        <v>11648</v>
      </c>
      <c r="BQ6371" s="52" t="s">
        <v>669</v>
      </c>
      <c r="BR6371" s="52" t="s">
        <v>2993</v>
      </c>
      <c r="BX6371" s="52" t="s">
        <v>11648</v>
      </c>
      <c r="BY6371" s="52" t="s">
        <v>669</v>
      </c>
      <c r="BZ6371" s="52" t="s">
        <v>2993</v>
      </c>
    </row>
    <row r="6372" spans="54:78" x14ac:dyDescent="0.3">
      <c r="BB6372" s="105" t="e">
        <f>VLOOKUP(C6372,#REF!, 2,FALSE)</f>
        <v>#REF!</v>
      </c>
      <c r="BP6372" s="52" t="s">
        <v>11649</v>
      </c>
      <c r="BQ6372" s="52" t="s">
        <v>669</v>
      </c>
      <c r="BR6372" s="52" t="s">
        <v>2993</v>
      </c>
      <c r="BX6372" s="52" t="s">
        <v>11649</v>
      </c>
      <c r="BY6372" s="52" t="s">
        <v>669</v>
      </c>
      <c r="BZ6372" s="52" t="s">
        <v>2993</v>
      </c>
    </row>
    <row r="6373" spans="54:78" x14ac:dyDescent="0.3">
      <c r="BB6373" s="105" t="e">
        <f>VLOOKUP(C6373,#REF!, 2,FALSE)</f>
        <v>#REF!</v>
      </c>
      <c r="BP6373" s="52" t="s">
        <v>11650</v>
      </c>
      <c r="BQ6373" s="52" t="s">
        <v>669</v>
      </c>
      <c r="BR6373" s="52" t="s">
        <v>11651</v>
      </c>
      <c r="BX6373" s="52" t="s">
        <v>11650</v>
      </c>
      <c r="BY6373" s="52" t="s">
        <v>669</v>
      </c>
      <c r="BZ6373" s="52" t="s">
        <v>11651</v>
      </c>
    </row>
    <row r="6374" spans="54:78" x14ac:dyDescent="0.3">
      <c r="BB6374" s="105" t="e">
        <f>VLOOKUP(C6374,#REF!, 2,FALSE)</f>
        <v>#REF!</v>
      </c>
      <c r="BP6374" s="52" t="s">
        <v>11652</v>
      </c>
      <c r="BQ6374" s="52" t="s">
        <v>870</v>
      </c>
      <c r="BR6374" s="52" t="s">
        <v>11653</v>
      </c>
      <c r="BX6374" s="52" t="s">
        <v>11652</v>
      </c>
      <c r="BY6374" s="52" t="s">
        <v>870</v>
      </c>
      <c r="BZ6374" s="52" t="s">
        <v>11653</v>
      </c>
    </row>
    <row r="6375" spans="54:78" x14ac:dyDescent="0.3">
      <c r="BB6375" s="105" t="e">
        <f>VLOOKUP(C6375,#REF!, 2,FALSE)</f>
        <v>#REF!</v>
      </c>
      <c r="BP6375" s="52" t="s">
        <v>2051</v>
      </c>
      <c r="BQ6375" s="52" t="s">
        <v>628</v>
      </c>
      <c r="BR6375" s="52" t="s">
        <v>11654</v>
      </c>
      <c r="BX6375" s="52" t="s">
        <v>2051</v>
      </c>
      <c r="BY6375" s="52" t="s">
        <v>628</v>
      </c>
      <c r="BZ6375" s="52" t="s">
        <v>11654</v>
      </c>
    </row>
    <row r="6376" spans="54:78" x14ac:dyDescent="0.3">
      <c r="BB6376" s="105" t="e">
        <f>VLOOKUP(C6376,#REF!, 2,FALSE)</f>
        <v>#REF!</v>
      </c>
      <c r="BP6376" s="52" t="s">
        <v>11655</v>
      </c>
      <c r="BQ6376" s="52" t="s">
        <v>3103</v>
      </c>
      <c r="BR6376" s="52" t="s">
        <v>2993</v>
      </c>
      <c r="BX6376" s="52" t="s">
        <v>11655</v>
      </c>
      <c r="BY6376" s="52" t="s">
        <v>3103</v>
      </c>
      <c r="BZ6376" s="52" t="s">
        <v>2993</v>
      </c>
    </row>
    <row r="6377" spans="54:78" x14ac:dyDescent="0.3">
      <c r="BB6377" s="105" t="e">
        <f>VLOOKUP(C6377,#REF!, 2,FALSE)</f>
        <v>#REF!</v>
      </c>
      <c r="BP6377" s="52" t="s">
        <v>11656</v>
      </c>
      <c r="BQ6377" s="52" t="s">
        <v>664</v>
      </c>
      <c r="BR6377" s="52" t="s">
        <v>1342</v>
      </c>
      <c r="BX6377" s="52" t="s">
        <v>11656</v>
      </c>
      <c r="BY6377" s="52" t="s">
        <v>664</v>
      </c>
      <c r="BZ6377" s="52" t="s">
        <v>1342</v>
      </c>
    </row>
    <row r="6378" spans="54:78" x14ac:dyDescent="0.3">
      <c r="BB6378" s="105" t="e">
        <f>VLOOKUP(C6378,#REF!, 2,FALSE)</f>
        <v>#REF!</v>
      </c>
      <c r="BP6378" s="52" t="s">
        <v>11657</v>
      </c>
      <c r="BQ6378" s="52" t="s">
        <v>664</v>
      </c>
      <c r="BR6378" s="52" t="s">
        <v>6541</v>
      </c>
      <c r="BX6378" s="52" t="s">
        <v>11657</v>
      </c>
      <c r="BY6378" s="52" t="s">
        <v>664</v>
      </c>
      <c r="BZ6378" s="52" t="s">
        <v>6541</v>
      </c>
    </row>
    <row r="6379" spans="54:78" x14ac:dyDescent="0.3">
      <c r="BB6379" s="105" t="e">
        <f>VLOOKUP(C6379,#REF!, 2,FALSE)</f>
        <v>#REF!</v>
      </c>
      <c r="BP6379" s="52" t="s">
        <v>11658</v>
      </c>
      <c r="BQ6379" s="52" t="s">
        <v>738</v>
      </c>
      <c r="BR6379" s="52" t="s">
        <v>2651</v>
      </c>
      <c r="BX6379" s="52" t="s">
        <v>11658</v>
      </c>
      <c r="BY6379" s="52" t="s">
        <v>738</v>
      </c>
      <c r="BZ6379" s="52" t="s">
        <v>2651</v>
      </c>
    </row>
    <row r="6380" spans="54:78" x14ac:dyDescent="0.3">
      <c r="BB6380" s="105" t="e">
        <f>VLOOKUP(C6380,#REF!, 2,FALSE)</f>
        <v>#REF!</v>
      </c>
      <c r="BP6380" s="52" t="s">
        <v>11659</v>
      </c>
      <c r="BQ6380" s="52" t="s">
        <v>636</v>
      </c>
      <c r="BR6380" s="52" t="s">
        <v>11367</v>
      </c>
      <c r="BX6380" s="52" t="s">
        <v>11659</v>
      </c>
      <c r="BY6380" s="52" t="s">
        <v>636</v>
      </c>
      <c r="BZ6380" s="52" t="s">
        <v>11367</v>
      </c>
    </row>
    <row r="6381" spans="54:78" x14ac:dyDescent="0.3">
      <c r="BB6381" s="105" t="e">
        <f>VLOOKUP(C6381,#REF!, 2,FALSE)</f>
        <v>#REF!</v>
      </c>
      <c r="BP6381" s="52" t="s">
        <v>11660</v>
      </c>
      <c r="BQ6381" s="52" t="s">
        <v>788</v>
      </c>
      <c r="BR6381" s="52" t="s">
        <v>11661</v>
      </c>
      <c r="BX6381" s="52" t="s">
        <v>11660</v>
      </c>
      <c r="BY6381" s="52" t="s">
        <v>788</v>
      </c>
      <c r="BZ6381" s="52" t="s">
        <v>11661</v>
      </c>
    </row>
    <row r="6382" spans="54:78" x14ac:dyDescent="0.3">
      <c r="BB6382" s="105" t="e">
        <f>VLOOKUP(C6382,#REF!, 2,FALSE)</f>
        <v>#REF!</v>
      </c>
      <c r="BP6382" s="52" t="s">
        <v>2052</v>
      </c>
      <c r="BQ6382" s="52" t="s">
        <v>860</v>
      </c>
      <c r="BR6382" s="52" t="s">
        <v>9986</v>
      </c>
      <c r="BX6382" s="52" t="s">
        <v>2052</v>
      </c>
      <c r="BY6382" s="52" t="s">
        <v>860</v>
      </c>
      <c r="BZ6382" s="52" t="s">
        <v>9986</v>
      </c>
    </row>
    <row r="6383" spans="54:78" x14ac:dyDescent="0.3">
      <c r="BB6383" s="105" t="e">
        <f>VLOOKUP(C6383,#REF!, 2,FALSE)</f>
        <v>#REF!</v>
      </c>
      <c r="BP6383" s="52" t="s">
        <v>11662</v>
      </c>
      <c r="BQ6383" s="52" t="s">
        <v>786</v>
      </c>
      <c r="BR6383" s="52" t="s">
        <v>10894</v>
      </c>
      <c r="BX6383" s="52" t="s">
        <v>11662</v>
      </c>
      <c r="BY6383" s="52" t="s">
        <v>786</v>
      </c>
      <c r="BZ6383" s="52" t="s">
        <v>10894</v>
      </c>
    </row>
    <row r="6384" spans="54:78" x14ac:dyDescent="0.3">
      <c r="BB6384" s="105" t="e">
        <f>VLOOKUP(C6384,#REF!, 2,FALSE)</f>
        <v>#REF!</v>
      </c>
      <c r="BP6384" s="52" t="s">
        <v>11663</v>
      </c>
      <c r="BQ6384" s="52" t="s">
        <v>936</v>
      </c>
      <c r="BR6384" s="52" t="s">
        <v>5371</v>
      </c>
      <c r="BX6384" s="52" t="s">
        <v>11663</v>
      </c>
      <c r="BY6384" s="52" t="s">
        <v>936</v>
      </c>
      <c r="BZ6384" s="52" t="s">
        <v>5371</v>
      </c>
    </row>
    <row r="6385" spans="54:78" x14ac:dyDescent="0.3">
      <c r="BB6385" s="105" t="e">
        <f>VLOOKUP(C6385,#REF!, 2,FALSE)</f>
        <v>#REF!</v>
      </c>
      <c r="BP6385" s="52" t="s">
        <v>11664</v>
      </c>
      <c r="BQ6385" s="52" t="s">
        <v>786</v>
      </c>
      <c r="BR6385" s="52" t="s">
        <v>11665</v>
      </c>
      <c r="BX6385" s="52" t="s">
        <v>11664</v>
      </c>
      <c r="BY6385" s="52" t="s">
        <v>786</v>
      </c>
      <c r="BZ6385" s="52" t="s">
        <v>11665</v>
      </c>
    </row>
    <row r="6386" spans="54:78" x14ac:dyDescent="0.3">
      <c r="BB6386" s="105" t="e">
        <f>VLOOKUP(C6386,#REF!, 2,FALSE)</f>
        <v>#REF!</v>
      </c>
      <c r="BP6386" s="52" t="s">
        <v>11666</v>
      </c>
      <c r="BQ6386" s="52" t="s">
        <v>743</v>
      </c>
      <c r="BR6386" s="52" t="s">
        <v>11667</v>
      </c>
      <c r="BX6386" s="52" t="s">
        <v>11666</v>
      </c>
      <c r="BY6386" s="52" t="s">
        <v>743</v>
      </c>
      <c r="BZ6386" s="52" t="s">
        <v>11667</v>
      </c>
    </row>
    <row r="6387" spans="54:78" x14ac:dyDescent="0.3">
      <c r="BB6387" s="105" t="e">
        <f>VLOOKUP(C6387,#REF!, 2,FALSE)</f>
        <v>#REF!</v>
      </c>
      <c r="BP6387" s="52" t="s">
        <v>11668</v>
      </c>
      <c r="BQ6387" s="52" t="s">
        <v>743</v>
      </c>
      <c r="BR6387" s="52" t="s">
        <v>2993</v>
      </c>
      <c r="BX6387" s="52" t="s">
        <v>11668</v>
      </c>
      <c r="BY6387" s="52" t="s">
        <v>743</v>
      </c>
      <c r="BZ6387" s="52" t="s">
        <v>2993</v>
      </c>
    </row>
    <row r="6388" spans="54:78" x14ac:dyDescent="0.3">
      <c r="BB6388" s="105" t="e">
        <f>VLOOKUP(C6388,#REF!, 2,FALSE)</f>
        <v>#REF!</v>
      </c>
      <c r="BP6388" s="52" t="s">
        <v>11669</v>
      </c>
      <c r="BQ6388" s="52" t="s">
        <v>2988</v>
      </c>
      <c r="BR6388" s="52" t="s">
        <v>2019</v>
      </c>
      <c r="BX6388" s="52" t="s">
        <v>11669</v>
      </c>
      <c r="BY6388" s="52" t="s">
        <v>2988</v>
      </c>
      <c r="BZ6388" s="52" t="s">
        <v>2019</v>
      </c>
    </row>
    <row r="6389" spans="54:78" x14ac:dyDescent="0.3">
      <c r="BB6389" s="105" t="e">
        <f>VLOOKUP(C6389,#REF!, 2,FALSE)</f>
        <v>#REF!</v>
      </c>
      <c r="BP6389" s="52" t="s">
        <v>11670</v>
      </c>
      <c r="BQ6389" s="52" t="s">
        <v>1147</v>
      </c>
      <c r="BR6389" s="52" t="s">
        <v>11671</v>
      </c>
      <c r="BX6389" s="52" t="s">
        <v>11670</v>
      </c>
      <c r="BY6389" s="52" t="s">
        <v>1147</v>
      </c>
      <c r="BZ6389" s="52" t="s">
        <v>11671</v>
      </c>
    </row>
    <row r="6390" spans="54:78" x14ac:dyDescent="0.3">
      <c r="BB6390" s="105" t="e">
        <f>VLOOKUP(C6390,#REF!, 2,FALSE)</f>
        <v>#REF!</v>
      </c>
      <c r="BP6390" s="52" t="s">
        <v>11672</v>
      </c>
      <c r="BQ6390" s="52" t="s">
        <v>786</v>
      </c>
      <c r="BR6390" s="52" t="s">
        <v>11673</v>
      </c>
      <c r="BX6390" s="52" t="s">
        <v>11672</v>
      </c>
      <c r="BY6390" s="52" t="s">
        <v>786</v>
      </c>
      <c r="BZ6390" s="52" t="s">
        <v>11673</v>
      </c>
    </row>
    <row r="6391" spans="54:78" x14ac:dyDescent="0.3">
      <c r="BB6391" s="105" t="e">
        <f>VLOOKUP(C6391,#REF!, 2,FALSE)</f>
        <v>#REF!</v>
      </c>
      <c r="BP6391" s="52" t="s">
        <v>11674</v>
      </c>
      <c r="BQ6391" s="52" t="s">
        <v>795</v>
      </c>
      <c r="BR6391" s="52" t="s">
        <v>11675</v>
      </c>
      <c r="BX6391" s="52" t="s">
        <v>11674</v>
      </c>
      <c r="BY6391" s="52" t="s">
        <v>795</v>
      </c>
      <c r="BZ6391" s="52" t="s">
        <v>11675</v>
      </c>
    </row>
    <row r="6392" spans="54:78" x14ac:dyDescent="0.3">
      <c r="BB6392" s="105" t="e">
        <f>VLOOKUP(C6392,#REF!, 2,FALSE)</f>
        <v>#REF!</v>
      </c>
      <c r="BP6392" s="52" t="s">
        <v>11676</v>
      </c>
      <c r="BQ6392" s="52" t="s">
        <v>783</v>
      </c>
      <c r="BR6392" s="52" t="s">
        <v>5765</v>
      </c>
      <c r="BX6392" s="52" t="s">
        <v>11676</v>
      </c>
      <c r="BY6392" s="52" t="s">
        <v>783</v>
      </c>
      <c r="BZ6392" s="52" t="s">
        <v>5765</v>
      </c>
    </row>
    <row r="6393" spans="54:78" x14ac:dyDescent="0.3">
      <c r="BB6393" s="105" t="e">
        <f>VLOOKUP(C6393,#REF!, 2,FALSE)</f>
        <v>#REF!</v>
      </c>
      <c r="BP6393" s="52" t="s">
        <v>11677</v>
      </c>
      <c r="BQ6393" s="52" t="s">
        <v>811</v>
      </c>
      <c r="BR6393" s="52" t="s">
        <v>1094</v>
      </c>
      <c r="BX6393" s="52" t="s">
        <v>11677</v>
      </c>
      <c r="BY6393" s="52" t="s">
        <v>811</v>
      </c>
      <c r="BZ6393" s="52" t="s">
        <v>1094</v>
      </c>
    </row>
    <row r="6394" spans="54:78" x14ac:dyDescent="0.3">
      <c r="BB6394" s="105" t="e">
        <f>VLOOKUP(C6394,#REF!, 2,FALSE)</f>
        <v>#REF!</v>
      </c>
      <c r="BP6394" s="52" t="s">
        <v>11678</v>
      </c>
      <c r="BQ6394" s="52" t="s">
        <v>860</v>
      </c>
      <c r="BR6394" s="52" t="s">
        <v>3654</v>
      </c>
      <c r="BX6394" s="52" t="s">
        <v>11678</v>
      </c>
      <c r="BY6394" s="52" t="s">
        <v>860</v>
      </c>
      <c r="BZ6394" s="52" t="s">
        <v>3654</v>
      </c>
    </row>
    <row r="6395" spans="54:78" x14ac:dyDescent="0.3">
      <c r="BB6395" s="105" t="e">
        <f>VLOOKUP(C6395,#REF!, 2,FALSE)</f>
        <v>#REF!</v>
      </c>
      <c r="BP6395" s="52" t="s">
        <v>11679</v>
      </c>
      <c r="BQ6395" s="52" t="s">
        <v>783</v>
      </c>
      <c r="BR6395" s="52" t="s">
        <v>6161</v>
      </c>
      <c r="BX6395" s="52" t="s">
        <v>11679</v>
      </c>
      <c r="BY6395" s="52" t="s">
        <v>783</v>
      </c>
      <c r="BZ6395" s="52" t="s">
        <v>6161</v>
      </c>
    </row>
    <row r="6396" spans="54:78" x14ac:dyDescent="0.3">
      <c r="BB6396" s="105" t="e">
        <f>VLOOKUP(C6396,#REF!, 2,FALSE)</f>
        <v>#REF!</v>
      </c>
      <c r="BP6396" s="52" t="s">
        <v>11680</v>
      </c>
      <c r="BQ6396" s="52" t="s">
        <v>636</v>
      </c>
      <c r="BR6396" s="52" t="s">
        <v>11367</v>
      </c>
      <c r="BX6396" s="52" t="s">
        <v>11680</v>
      </c>
      <c r="BY6396" s="52" t="s">
        <v>636</v>
      </c>
      <c r="BZ6396" s="52" t="s">
        <v>11367</v>
      </c>
    </row>
    <row r="6397" spans="54:78" x14ac:dyDescent="0.3">
      <c r="BB6397" s="105" t="e">
        <f>VLOOKUP(C6397,#REF!, 2,FALSE)</f>
        <v>#REF!</v>
      </c>
      <c r="BP6397" s="52" t="s">
        <v>11681</v>
      </c>
      <c r="BQ6397" s="52" t="s">
        <v>621</v>
      </c>
      <c r="BR6397" s="52" t="s">
        <v>11367</v>
      </c>
      <c r="BX6397" s="52" t="s">
        <v>11681</v>
      </c>
      <c r="BY6397" s="52" t="s">
        <v>621</v>
      </c>
      <c r="BZ6397" s="52" t="s">
        <v>11367</v>
      </c>
    </row>
    <row r="6398" spans="54:78" x14ac:dyDescent="0.3">
      <c r="BB6398" s="105" t="e">
        <f>VLOOKUP(C6398,#REF!, 2,FALSE)</f>
        <v>#REF!</v>
      </c>
      <c r="BP6398" s="52" t="s">
        <v>11682</v>
      </c>
      <c r="BQ6398" s="52" t="s">
        <v>1741</v>
      </c>
      <c r="BR6398" s="52" t="s">
        <v>11683</v>
      </c>
      <c r="BX6398" s="52" t="s">
        <v>11682</v>
      </c>
      <c r="BY6398" s="52" t="s">
        <v>1741</v>
      </c>
      <c r="BZ6398" s="52" t="s">
        <v>11683</v>
      </c>
    </row>
    <row r="6399" spans="54:78" x14ac:dyDescent="0.3">
      <c r="BB6399" s="105" t="e">
        <f>VLOOKUP(C6399,#REF!, 2,FALSE)</f>
        <v>#REF!</v>
      </c>
      <c r="BP6399" s="52" t="s">
        <v>11684</v>
      </c>
      <c r="BQ6399" s="52" t="s">
        <v>1741</v>
      </c>
      <c r="BR6399" s="52" t="s">
        <v>2993</v>
      </c>
      <c r="BX6399" s="52" t="s">
        <v>11684</v>
      </c>
      <c r="BY6399" s="52" t="s">
        <v>1741</v>
      </c>
      <c r="BZ6399" s="52" t="s">
        <v>2993</v>
      </c>
    </row>
    <row r="6400" spans="54:78" x14ac:dyDescent="0.3">
      <c r="BB6400" s="105" t="e">
        <f>VLOOKUP(C6400,#REF!, 2,FALSE)</f>
        <v>#REF!</v>
      </c>
      <c r="BP6400" s="52" t="s">
        <v>11685</v>
      </c>
      <c r="BQ6400" s="52" t="s">
        <v>633</v>
      </c>
      <c r="BR6400" s="52" t="s">
        <v>7752</v>
      </c>
      <c r="BX6400" s="52" t="s">
        <v>11685</v>
      </c>
      <c r="BY6400" s="52" t="s">
        <v>633</v>
      </c>
      <c r="BZ6400" s="52" t="s">
        <v>7752</v>
      </c>
    </row>
    <row r="6401" spans="54:78" x14ac:dyDescent="0.3">
      <c r="BB6401" s="105" t="e">
        <f>VLOOKUP(C6401,#REF!, 2,FALSE)</f>
        <v>#REF!</v>
      </c>
      <c r="BP6401" s="52" t="s">
        <v>11686</v>
      </c>
      <c r="BQ6401" s="52" t="s">
        <v>1741</v>
      </c>
      <c r="BR6401" s="52" t="s">
        <v>11687</v>
      </c>
      <c r="BX6401" s="52" t="s">
        <v>11686</v>
      </c>
      <c r="BY6401" s="52" t="s">
        <v>1741</v>
      </c>
      <c r="BZ6401" s="52" t="s">
        <v>11687</v>
      </c>
    </row>
    <row r="6402" spans="54:78" x14ac:dyDescent="0.3">
      <c r="BB6402" s="105" t="e">
        <f>VLOOKUP(C6402,#REF!, 2,FALSE)</f>
        <v>#REF!</v>
      </c>
      <c r="BP6402" s="52" t="s">
        <v>11688</v>
      </c>
      <c r="BQ6402" s="52" t="s">
        <v>1741</v>
      </c>
      <c r="BR6402" s="52" t="s">
        <v>11689</v>
      </c>
      <c r="BX6402" s="52" t="s">
        <v>11688</v>
      </c>
      <c r="BY6402" s="52" t="s">
        <v>1741</v>
      </c>
      <c r="BZ6402" s="52" t="s">
        <v>11689</v>
      </c>
    </row>
    <row r="6403" spans="54:78" x14ac:dyDescent="0.3">
      <c r="BB6403" s="105" t="e">
        <f>VLOOKUP(C6403,#REF!, 2,FALSE)</f>
        <v>#REF!</v>
      </c>
      <c r="BP6403" s="52" t="s">
        <v>433</v>
      </c>
      <c r="BQ6403" s="52" t="s">
        <v>1741</v>
      </c>
      <c r="BR6403" s="52" t="s">
        <v>2993</v>
      </c>
      <c r="BX6403" s="52" t="s">
        <v>433</v>
      </c>
      <c r="BY6403" s="52" t="s">
        <v>1741</v>
      </c>
      <c r="BZ6403" s="52" t="s">
        <v>2993</v>
      </c>
    </row>
    <row r="6404" spans="54:78" x14ac:dyDescent="0.3">
      <c r="BB6404" s="105" t="e">
        <f>VLOOKUP(C6404,#REF!, 2,FALSE)</f>
        <v>#REF!</v>
      </c>
      <c r="BP6404" s="52" t="s">
        <v>11690</v>
      </c>
      <c r="BQ6404" s="52" t="s">
        <v>668</v>
      </c>
      <c r="BR6404" s="52" t="s">
        <v>1218</v>
      </c>
      <c r="BX6404" s="52" t="s">
        <v>11690</v>
      </c>
      <c r="BY6404" s="52" t="s">
        <v>668</v>
      </c>
      <c r="BZ6404" s="52" t="s">
        <v>1218</v>
      </c>
    </row>
    <row r="6405" spans="54:78" x14ac:dyDescent="0.3">
      <c r="BB6405" s="105" t="e">
        <f>VLOOKUP(C6405,#REF!, 2,FALSE)</f>
        <v>#REF!</v>
      </c>
      <c r="BP6405" s="52" t="s">
        <v>2053</v>
      </c>
      <c r="BQ6405" s="52" t="s">
        <v>934</v>
      </c>
      <c r="BR6405" s="52" t="s">
        <v>11691</v>
      </c>
      <c r="BX6405" s="52" t="s">
        <v>2053</v>
      </c>
      <c r="BY6405" s="52" t="s">
        <v>934</v>
      </c>
      <c r="BZ6405" s="52" t="s">
        <v>11691</v>
      </c>
    </row>
    <row r="6406" spans="54:78" x14ac:dyDescent="0.3">
      <c r="BB6406" s="105" t="e">
        <f>VLOOKUP(C6406,#REF!, 2,FALSE)</f>
        <v>#REF!</v>
      </c>
      <c r="BP6406" s="52" t="s">
        <v>11692</v>
      </c>
      <c r="BQ6406" s="52" t="s">
        <v>805</v>
      </c>
      <c r="BR6406" s="52" t="s">
        <v>2993</v>
      </c>
      <c r="BX6406" s="52" t="s">
        <v>11692</v>
      </c>
      <c r="BY6406" s="52" t="s">
        <v>805</v>
      </c>
      <c r="BZ6406" s="52" t="s">
        <v>2993</v>
      </c>
    </row>
    <row r="6407" spans="54:78" x14ac:dyDescent="0.3">
      <c r="BB6407" s="105" t="e">
        <f>VLOOKUP(C6407,#REF!, 2,FALSE)</f>
        <v>#REF!</v>
      </c>
      <c r="BP6407" s="52" t="s">
        <v>11693</v>
      </c>
      <c r="BQ6407" s="52" t="s">
        <v>807</v>
      </c>
      <c r="BR6407" s="52" t="s">
        <v>11520</v>
      </c>
      <c r="BX6407" s="52" t="s">
        <v>11693</v>
      </c>
      <c r="BY6407" s="52" t="s">
        <v>807</v>
      </c>
      <c r="BZ6407" s="52" t="s">
        <v>11520</v>
      </c>
    </row>
    <row r="6408" spans="54:78" x14ac:dyDescent="0.3">
      <c r="BB6408" s="105" t="e">
        <f>VLOOKUP(C6408,#REF!, 2,FALSE)</f>
        <v>#REF!</v>
      </c>
      <c r="BP6408" s="52" t="s">
        <v>11694</v>
      </c>
      <c r="BQ6408" s="52" t="s">
        <v>807</v>
      </c>
      <c r="BR6408" s="52" t="s">
        <v>3374</v>
      </c>
      <c r="BX6408" s="52" t="s">
        <v>11694</v>
      </c>
      <c r="BY6408" s="52" t="s">
        <v>807</v>
      </c>
      <c r="BZ6408" s="52" t="s">
        <v>3374</v>
      </c>
    </row>
    <row r="6409" spans="54:78" x14ac:dyDescent="0.3">
      <c r="BB6409" s="105" t="e">
        <f>VLOOKUP(C6409,#REF!, 2,FALSE)</f>
        <v>#REF!</v>
      </c>
      <c r="BP6409" s="52" t="s">
        <v>11695</v>
      </c>
      <c r="BQ6409" s="52" t="s">
        <v>667</v>
      </c>
      <c r="BR6409" s="52" t="s">
        <v>1545</v>
      </c>
      <c r="BX6409" s="52" t="s">
        <v>11695</v>
      </c>
      <c r="BY6409" s="52" t="s">
        <v>667</v>
      </c>
      <c r="BZ6409" s="52" t="s">
        <v>1545</v>
      </c>
    </row>
    <row r="6410" spans="54:78" x14ac:dyDescent="0.3">
      <c r="BB6410" s="105" t="e">
        <f>VLOOKUP(C6410,#REF!, 2,FALSE)</f>
        <v>#REF!</v>
      </c>
      <c r="BP6410" s="52" t="s">
        <v>11696</v>
      </c>
      <c r="BQ6410" s="52" t="s">
        <v>807</v>
      </c>
      <c r="BR6410" s="52" t="s">
        <v>6194</v>
      </c>
      <c r="BX6410" s="52" t="s">
        <v>11696</v>
      </c>
      <c r="BY6410" s="52" t="s">
        <v>807</v>
      </c>
      <c r="BZ6410" s="52" t="s">
        <v>6194</v>
      </c>
    </row>
    <row r="6411" spans="54:78" x14ac:dyDescent="0.3">
      <c r="BB6411" s="105" t="e">
        <f>VLOOKUP(C6411,#REF!, 2,FALSE)</f>
        <v>#REF!</v>
      </c>
      <c r="BP6411" s="52" t="s">
        <v>11697</v>
      </c>
      <c r="BQ6411" s="52" t="s">
        <v>3016</v>
      </c>
      <c r="BR6411" s="52" t="s">
        <v>11698</v>
      </c>
      <c r="BX6411" s="52" t="s">
        <v>11697</v>
      </c>
      <c r="BY6411" s="52" t="s">
        <v>3016</v>
      </c>
      <c r="BZ6411" s="52" t="s">
        <v>11698</v>
      </c>
    </row>
    <row r="6412" spans="54:78" x14ac:dyDescent="0.3">
      <c r="BB6412" s="105" t="e">
        <f>VLOOKUP(C6412,#REF!, 2,FALSE)</f>
        <v>#REF!</v>
      </c>
      <c r="BP6412" s="52" t="s">
        <v>11699</v>
      </c>
      <c r="BQ6412" s="52" t="s">
        <v>1147</v>
      </c>
      <c r="BR6412" s="52" t="s">
        <v>11700</v>
      </c>
      <c r="BX6412" s="52" t="s">
        <v>11699</v>
      </c>
      <c r="BY6412" s="52" t="s">
        <v>1147</v>
      </c>
      <c r="BZ6412" s="52" t="s">
        <v>11700</v>
      </c>
    </row>
    <row r="6413" spans="54:78" x14ac:dyDescent="0.3">
      <c r="BB6413" s="105" t="e">
        <f>VLOOKUP(C6413,#REF!, 2,FALSE)</f>
        <v>#REF!</v>
      </c>
      <c r="BP6413" s="52" t="s">
        <v>11701</v>
      </c>
      <c r="BQ6413" s="52" t="s">
        <v>936</v>
      </c>
      <c r="BR6413" s="52" t="s">
        <v>2993</v>
      </c>
      <c r="BX6413" s="52" t="s">
        <v>11701</v>
      </c>
      <c r="BY6413" s="52" t="s">
        <v>936</v>
      </c>
      <c r="BZ6413" s="52" t="s">
        <v>2993</v>
      </c>
    </row>
    <row r="6414" spans="54:78" x14ac:dyDescent="0.3">
      <c r="BB6414" s="105" t="e">
        <f>VLOOKUP(C6414,#REF!, 2,FALSE)</f>
        <v>#REF!</v>
      </c>
      <c r="BP6414" s="52" t="s">
        <v>11702</v>
      </c>
      <c r="BQ6414" s="52" t="s">
        <v>1275</v>
      </c>
      <c r="BR6414" s="52" t="s">
        <v>2993</v>
      </c>
      <c r="BX6414" s="52" t="s">
        <v>11702</v>
      </c>
      <c r="BY6414" s="52" t="s">
        <v>1275</v>
      </c>
      <c r="BZ6414" s="52" t="s">
        <v>2993</v>
      </c>
    </row>
    <row r="6415" spans="54:78" x14ac:dyDescent="0.3">
      <c r="BB6415" s="105" t="e">
        <f>VLOOKUP(C6415,#REF!, 2,FALSE)</f>
        <v>#REF!</v>
      </c>
      <c r="BP6415" s="52" t="s">
        <v>11703</v>
      </c>
      <c r="BQ6415" s="52" t="s">
        <v>3019</v>
      </c>
      <c r="BR6415" s="52" t="s">
        <v>5918</v>
      </c>
      <c r="BX6415" s="52" t="s">
        <v>11703</v>
      </c>
      <c r="BY6415" s="52" t="s">
        <v>3019</v>
      </c>
      <c r="BZ6415" s="52" t="s">
        <v>5918</v>
      </c>
    </row>
    <row r="6416" spans="54:78" x14ac:dyDescent="0.3">
      <c r="BB6416" s="105" t="e">
        <f>VLOOKUP(C6416,#REF!, 2,FALSE)</f>
        <v>#REF!</v>
      </c>
      <c r="BP6416" s="52" t="s">
        <v>11704</v>
      </c>
      <c r="BQ6416" s="52" t="s">
        <v>17035</v>
      </c>
      <c r="BR6416" s="52" t="s">
        <v>7049</v>
      </c>
      <c r="BX6416" s="52" t="s">
        <v>11704</v>
      </c>
      <c r="BY6416" s="52" t="s">
        <v>17035</v>
      </c>
      <c r="BZ6416" s="52" t="s">
        <v>7049</v>
      </c>
    </row>
    <row r="6417" spans="54:78" x14ac:dyDescent="0.3">
      <c r="BB6417" s="105" t="e">
        <f>VLOOKUP(C6417,#REF!, 2,FALSE)</f>
        <v>#REF!</v>
      </c>
      <c r="BP6417" s="52" t="s">
        <v>11705</v>
      </c>
      <c r="BQ6417" s="52" t="s">
        <v>1275</v>
      </c>
      <c r="BR6417" s="52" t="s">
        <v>11706</v>
      </c>
      <c r="BX6417" s="52" t="s">
        <v>11705</v>
      </c>
      <c r="BY6417" s="52" t="s">
        <v>1275</v>
      </c>
      <c r="BZ6417" s="52" t="s">
        <v>11706</v>
      </c>
    </row>
    <row r="6418" spans="54:78" x14ac:dyDescent="0.3">
      <c r="BB6418" s="105" t="e">
        <f>VLOOKUP(C6418,#REF!, 2,FALSE)</f>
        <v>#REF!</v>
      </c>
      <c r="BP6418" s="52" t="s">
        <v>11707</v>
      </c>
      <c r="BQ6418" s="52" t="s">
        <v>1147</v>
      </c>
      <c r="BR6418" s="52" t="s">
        <v>620</v>
      </c>
      <c r="BX6418" s="52" t="s">
        <v>11707</v>
      </c>
      <c r="BY6418" s="52" t="s">
        <v>1147</v>
      </c>
      <c r="BZ6418" s="52" t="s">
        <v>620</v>
      </c>
    </row>
    <row r="6419" spans="54:78" x14ac:dyDescent="0.3">
      <c r="BB6419" s="105" t="e">
        <f>VLOOKUP(C6419,#REF!, 2,FALSE)</f>
        <v>#REF!</v>
      </c>
      <c r="BP6419" s="52" t="s">
        <v>11708</v>
      </c>
      <c r="BQ6419" s="52" t="s">
        <v>1275</v>
      </c>
      <c r="BR6419" s="52" t="s">
        <v>2993</v>
      </c>
      <c r="BX6419" s="52" t="s">
        <v>11708</v>
      </c>
      <c r="BY6419" s="52" t="s">
        <v>1275</v>
      </c>
      <c r="BZ6419" s="52" t="s">
        <v>2993</v>
      </c>
    </row>
    <row r="6420" spans="54:78" x14ac:dyDescent="0.3">
      <c r="BB6420" s="105" t="e">
        <f>VLOOKUP(C6420,#REF!, 2,FALSE)</f>
        <v>#REF!</v>
      </c>
      <c r="BP6420" s="52" t="s">
        <v>11709</v>
      </c>
      <c r="BQ6420" s="52" t="s">
        <v>3019</v>
      </c>
      <c r="BR6420" s="52" t="s">
        <v>620</v>
      </c>
      <c r="BX6420" s="52" t="s">
        <v>11709</v>
      </c>
      <c r="BY6420" s="52" t="s">
        <v>3019</v>
      </c>
      <c r="BZ6420" s="52" t="s">
        <v>620</v>
      </c>
    </row>
    <row r="6421" spans="54:78" x14ac:dyDescent="0.3">
      <c r="BB6421" s="105" t="e">
        <f>VLOOKUP(C6421,#REF!, 2,FALSE)</f>
        <v>#REF!</v>
      </c>
      <c r="BP6421" s="52" t="s">
        <v>11710</v>
      </c>
      <c r="BQ6421" s="52" t="s">
        <v>722</v>
      </c>
      <c r="BR6421" s="52" t="s">
        <v>3841</v>
      </c>
      <c r="BX6421" s="52" t="s">
        <v>11710</v>
      </c>
      <c r="BY6421" s="52" t="s">
        <v>722</v>
      </c>
      <c r="BZ6421" s="52" t="s">
        <v>3841</v>
      </c>
    </row>
    <row r="6422" spans="54:78" x14ac:dyDescent="0.3">
      <c r="BB6422" s="105" t="e">
        <f>VLOOKUP(C6422,#REF!, 2,FALSE)</f>
        <v>#REF!</v>
      </c>
      <c r="BP6422" s="52" t="s">
        <v>11711</v>
      </c>
      <c r="BQ6422" s="52" t="s">
        <v>619</v>
      </c>
      <c r="BR6422" s="52" t="s">
        <v>11712</v>
      </c>
      <c r="BX6422" s="52" t="s">
        <v>11711</v>
      </c>
      <c r="BY6422" s="52" t="s">
        <v>619</v>
      </c>
      <c r="BZ6422" s="52" t="s">
        <v>11712</v>
      </c>
    </row>
    <row r="6423" spans="54:78" x14ac:dyDescent="0.3">
      <c r="BB6423" s="105" t="e">
        <f>VLOOKUP(C6423,#REF!, 2,FALSE)</f>
        <v>#REF!</v>
      </c>
      <c r="BP6423" s="52" t="s">
        <v>11713</v>
      </c>
      <c r="BQ6423" s="52" t="s">
        <v>17035</v>
      </c>
      <c r="BR6423" s="52" t="s">
        <v>11714</v>
      </c>
      <c r="BX6423" s="52" t="s">
        <v>11713</v>
      </c>
      <c r="BY6423" s="52" t="s">
        <v>17035</v>
      </c>
      <c r="BZ6423" s="52" t="s">
        <v>11714</v>
      </c>
    </row>
    <row r="6424" spans="54:78" x14ac:dyDescent="0.3">
      <c r="BB6424" s="105" t="e">
        <f>VLOOKUP(C6424,#REF!, 2,FALSE)</f>
        <v>#REF!</v>
      </c>
      <c r="BP6424" s="52" t="s">
        <v>11715</v>
      </c>
      <c r="BQ6424" s="52" t="s">
        <v>642</v>
      </c>
      <c r="BR6424" s="52" t="s">
        <v>955</v>
      </c>
      <c r="BX6424" s="52" t="s">
        <v>11715</v>
      </c>
      <c r="BY6424" s="52" t="s">
        <v>642</v>
      </c>
      <c r="BZ6424" s="52" t="s">
        <v>955</v>
      </c>
    </row>
    <row r="6425" spans="54:78" x14ac:dyDescent="0.3">
      <c r="BB6425" s="105" t="e">
        <f>VLOOKUP(C6425,#REF!, 2,FALSE)</f>
        <v>#REF!</v>
      </c>
      <c r="BP6425" s="52" t="s">
        <v>11716</v>
      </c>
      <c r="BQ6425" s="52" t="s">
        <v>17035</v>
      </c>
      <c r="BR6425" s="52" t="s">
        <v>3934</v>
      </c>
      <c r="BX6425" s="52" t="s">
        <v>11716</v>
      </c>
      <c r="BY6425" s="52" t="s">
        <v>17035</v>
      </c>
      <c r="BZ6425" s="52" t="s">
        <v>3934</v>
      </c>
    </row>
    <row r="6426" spans="54:78" x14ac:dyDescent="0.3">
      <c r="BB6426" s="105" t="e">
        <f>VLOOKUP(C6426,#REF!, 2,FALSE)</f>
        <v>#REF!</v>
      </c>
      <c r="BP6426" s="52" t="s">
        <v>11717</v>
      </c>
      <c r="BQ6426" s="52" t="s">
        <v>805</v>
      </c>
      <c r="BR6426" s="52" t="s">
        <v>3613</v>
      </c>
      <c r="BX6426" s="52" t="s">
        <v>11717</v>
      </c>
      <c r="BY6426" s="52" t="s">
        <v>805</v>
      </c>
      <c r="BZ6426" s="52" t="s">
        <v>3613</v>
      </c>
    </row>
    <row r="6427" spans="54:78" x14ac:dyDescent="0.3">
      <c r="BB6427" s="105" t="e">
        <f>VLOOKUP(C6427,#REF!, 2,FALSE)</f>
        <v>#REF!</v>
      </c>
      <c r="BP6427" s="52" t="s">
        <v>11718</v>
      </c>
      <c r="BQ6427" s="52" t="s">
        <v>642</v>
      </c>
      <c r="BR6427" s="52" t="s">
        <v>11719</v>
      </c>
      <c r="BX6427" s="52" t="s">
        <v>11718</v>
      </c>
      <c r="BY6427" s="52" t="s">
        <v>642</v>
      </c>
      <c r="BZ6427" s="52" t="s">
        <v>11719</v>
      </c>
    </row>
    <row r="6428" spans="54:78" x14ac:dyDescent="0.3">
      <c r="BB6428" s="105" t="e">
        <f>VLOOKUP(C6428,#REF!, 2,FALSE)</f>
        <v>#REF!</v>
      </c>
      <c r="BP6428" s="52" t="s">
        <v>11720</v>
      </c>
      <c r="BQ6428" s="52" t="s">
        <v>642</v>
      </c>
      <c r="BR6428" s="52" t="s">
        <v>5367</v>
      </c>
      <c r="BX6428" s="52" t="s">
        <v>11720</v>
      </c>
      <c r="BY6428" s="52" t="s">
        <v>642</v>
      </c>
      <c r="BZ6428" s="52" t="s">
        <v>5367</v>
      </c>
    </row>
    <row r="6429" spans="54:78" x14ac:dyDescent="0.3">
      <c r="BB6429" s="105" t="e">
        <f>VLOOKUP(C6429,#REF!, 2,FALSE)</f>
        <v>#REF!</v>
      </c>
      <c r="BP6429" s="52" t="s">
        <v>11721</v>
      </c>
      <c r="BQ6429" s="52" t="s">
        <v>3016</v>
      </c>
      <c r="BR6429" s="52" t="s">
        <v>1784</v>
      </c>
      <c r="BX6429" s="52" t="s">
        <v>11721</v>
      </c>
      <c r="BY6429" s="52" t="s">
        <v>3016</v>
      </c>
      <c r="BZ6429" s="52" t="s">
        <v>1784</v>
      </c>
    </row>
    <row r="6430" spans="54:78" x14ac:dyDescent="0.3">
      <c r="BB6430" s="105" t="e">
        <f>VLOOKUP(C6430,#REF!, 2,FALSE)</f>
        <v>#REF!</v>
      </c>
      <c r="BP6430" s="52" t="s">
        <v>434</v>
      </c>
      <c r="BQ6430" s="52" t="s">
        <v>642</v>
      </c>
      <c r="BR6430" s="52" t="s">
        <v>2993</v>
      </c>
      <c r="BX6430" s="52" t="s">
        <v>434</v>
      </c>
      <c r="BY6430" s="52" t="s">
        <v>642</v>
      </c>
      <c r="BZ6430" s="52" t="s">
        <v>2993</v>
      </c>
    </row>
    <row r="6431" spans="54:78" x14ac:dyDescent="0.3">
      <c r="BB6431" s="105" t="e">
        <f>VLOOKUP(C6431,#REF!, 2,FALSE)</f>
        <v>#REF!</v>
      </c>
      <c r="BP6431" s="52" t="s">
        <v>11722</v>
      </c>
      <c r="BQ6431" s="52" t="s">
        <v>642</v>
      </c>
      <c r="BR6431" s="52" t="s">
        <v>916</v>
      </c>
      <c r="BX6431" s="52" t="s">
        <v>11722</v>
      </c>
      <c r="BY6431" s="52" t="s">
        <v>642</v>
      </c>
      <c r="BZ6431" s="52" t="s">
        <v>916</v>
      </c>
    </row>
    <row r="6432" spans="54:78" x14ac:dyDescent="0.3">
      <c r="BB6432" s="105" t="e">
        <f>VLOOKUP(C6432,#REF!, 2,FALSE)</f>
        <v>#REF!</v>
      </c>
      <c r="BP6432" s="52" t="s">
        <v>11723</v>
      </c>
      <c r="BQ6432" s="52" t="s">
        <v>1453</v>
      </c>
      <c r="BR6432" s="52" t="s">
        <v>641</v>
      </c>
      <c r="BX6432" s="52" t="s">
        <v>11723</v>
      </c>
      <c r="BY6432" s="52" t="s">
        <v>1453</v>
      </c>
      <c r="BZ6432" s="52" t="s">
        <v>641</v>
      </c>
    </row>
    <row r="6433" spans="54:78" x14ac:dyDescent="0.3">
      <c r="BB6433" s="105" t="e">
        <f>VLOOKUP(C6433,#REF!, 2,FALSE)</f>
        <v>#REF!</v>
      </c>
      <c r="BP6433" s="52" t="s">
        <v>409</v>
      </c>
      <c r="BQ6433" s="52" t="s">
        <v>1699</v>
      </c>
      <c r="BR6433" s="52" t="s">
        <v>5182</v>
      </c>
      <c r="BX6433" s="52" t="s">
        <v>409</v>
      </c>
      <c r="BY6433" s="52" t="s">
        <v>1699</v>
      </c>
      <c r="BZ6433" s="52" t="s">
        <v>5182</v>
      </c>
    </row>
    <row r="6434" spans="54:78" x14ac:dyDescent="0.3">
      <c r="BB6434" s="105" t="e">
        <f>VLOOKUP(C6434,#REF!, 2,FALSE)</f>
        <v>#REF!</v>
      </c>
      <c r="BP6434" s="52" t="s">
        <v>11724</v>
      </c>
      <c r="BQ6434" s="52" t="s">
        <v>948</v>
      </c>
      <c r="BR6434" s="52" t="s">
        <v>6372</v>
      </c>
      <c r="BX6434" s="52" t="s">
        <v>11724</v>
      </c>
      <c r="BY6434" s="52" t="s">
        <v>948</v>
      </c>
      <c r="BZ6434" s="52" t="s">
        <v>6372</v>
      </c>
    </row>
    <row r="6435" spans="54:78" x14ac:dyDescent="0.3">
      <c r="BB6435" s="105" t="e">
        <f>VLOOKUP(C6435,#REF!, 2,FALSE)</f>
        <v>#REF!</v>
      </c>
      <c r="BP6435" s="52" t="s">
        <v>11725</v>
      </c>
      <c r="BQ6435" s="52" t="s">
        <v>3019</v>
      </c>
      <c r="BR6435" s="52" t="s">
        <v>4263</v>
      </c>
      <c r="BX6435" s="52" t="s">
        <v>11725</v>
      </c>
      <c r="BY6435" s="52" t="s">
        <v>3019</v>
      </c>
      <c r="BZ6435" s="52" t="s">
        <v>4263</v>
      </c>
    </row>
    <row r="6436" spans="54:78" x14ac:dyDescent="0.3">
      <c r="BB6436" s="105" t="e">
        <f>VLOOKUP(C6436,#REF!, 2,FALSE)</f>
        <v>#REF!</v>
      </c>
      <c r="BP6436" s="52" t="s">
        <v>11726</v>
      </c>
      <c r="BQ6436" s="52" t="s">
        <v>1699</v>
      </c>
      <c r="BR6436" s="52" t="s">
        <v>11727</v>
      </c>
      <c r="BX6436" s="52" t="s">
        <v>11726</v>
      </c>
      <c r="BY6436" s="52" t="s">
        <v>1699</v>
      </c>
      <c r="BZ6436" s="52" t="s">
        <v>11727</v>
      </c>
    </row>
    <row r="6437" spans="54:78" x14ac:dyDescent="0.3">
      <c r="BB6437" s="105" t="e">
        <f>VLOOKUP(C6437,#REF!, 2,FALSE)</f>
        <v>#REF!</v>
      </c>
      <c r="BP6437" s="52" t="s">
        <v>2054</v>
      </c>
      <c r="BQ6437" s="52" t="s">
        <v>636</v>
      </c>
      <c r="BR6437" s="52" t="s">
        <v>2146</v>
      </c>
      <c r="BX6437" s="52" t="s">
        <v>2054</v>
      </c>
      <c r="BY6437" s="52" t="s">
        <v>636</v>
      </c>
      <c r="BZ6437" s="52" t="s">
        <v>2146</v>
      </c>
    </row>
    <row r="6438" spans="54:78" x14ac:dyDescent="0.3">
      <c r="BB6438" s="105" t="e">
        <f>VLOOKUP(C6438,#REF!, 2,FALSE)</f>
        <v>#REF!</v>
      </c>
      <c r="BP6438" s="52" t="s">
        <v>11728</v>
      </c>
      <c r="BQ6438" s="52" t="s">
        <v>936</v>
      </c>
      <c r="BR6438" s="52" t="s">
        <v>2993</v>
      </c>
      <c r="BX6438" s="52" t="s">
        <v>11728</v>
      </c>
      <c r="BY6438" s="52" t="s">
        <v>936</v>
      </c>
      <c r="BZ6438" s="52" t="s">
        <v>2993</v>
      </c>
    </row>
    <row r="6439" spans="54:78" x14ac:dyDescent="0.3">
      <c r="BB6439" s="105" t="e">
        <f>VLOOKUP(C6439,#REF!, 2,FALSE)</f>
        <v>#REF!</v>
      </c>
      <c r="BP6439" s="52" t="s">
        <v>2055</v>
      </c>
      <c r="BQ6439" s="52" t="s">
        <v>707</v>
      </c>
      <c r="BR6439" s="52" t="s">
        <v>2993</v>
      </c>
      <c r="BX6439" s="52" t="s">
        <v>2055</v>
      </c>
      <c r="BY6439" s="52" t="s">
        <v>707</v>
      </c>
      <c r="BZ6439" s="52" t="s">
        <v>2993</v>
      </c>
    </row>
    <row r="6440" spans="54:78" x14ac:dyDescent="0.3">
      <c r="BB6440" s="105" t="e">
        <f>VLOOKUP(C6440,#REF!, 2,FALSE)</f>
        <v>#REF!</v>
      </c>
      <c r="BP6440" s="52" t="s">
        <v>11729</v>
      </c>
      <c r="BQ6440" s="52" t="s">
        <v>17035</v>
      </c>
      <c r="BR6440" s="52" t="s">
        <v>5308</v>
      </c>
      <c r="BX6440" s="52" t="s">
        <v>11729</v>
      </c>
      <c r="BY6440" s="52" t="s">
        <v>17035</v>
      </c>
      <c r="BZ6440" s="52" t="s">
        <v>5308</v>
      </c>
    </row>
    <row r="6441" spans="54:78" x14ac:dyDescent="0.3">
      <c r="BB6441" s="105" t="e">
        <f>VLOOKUP(C6441,#REF!, 2,FALSE)</f>
        <v>#REF!</v>
      </c>
      <c r="BP6441" s="52" t="s">
        <v>11730</v>
      </c>
      <c r="BQ6441" s="52" t="s">
        <v>636</v>
      </c>
      <c r="BR6441" s="52" t="s">
        <v>938</v>
      </c>
      <c r="BX6441" s="52" t="s">
        <v>11730</v>
      </c>
      <c r="BY6441" s="52" t="s">
        <v>636</v>
      </c>
      <c r="BZ6441" s="52" t="s">
        <v>938</v>
      </c>
    </row>
    <row r="6442" spans="54:78" x14ac:dyDescent="0.3">
      <c r="BB6442" s="105" t="e">
        <f>VLOOKUP(C6442,#REF!, 2,FALSE)</f>
        <v>#REF!</v>
      </c>
      <c r="BP6442" s="52" t="s">
        <v>11731</v>
      </c>
      <c r="BQ6442" s="52" t="s">
        <v>701</v>
      </c>
      <c r="BR6442" s="52" t="s">
        <v>2993</v>
      </c>
      <c r="BX6442" s="52" t="s">
        <v>11731</v>
      </c>
      <c r="BY6442" s="52" t="s">
        <v>701</v>
      </c>
      <c r="BZ6442" s="52" t="s">
        <v>2993</v>
      </c>
    </row>
    <row r="6443" spans="54:78" x14ac:dyDescent="0.3">
      <c r="BB6443" s="105" t="e">
        <f>VLOOKUP(C6443,#REF!, 2,FALSE)</f>
        <v>#REF!</v>
      </c>
      <c r="BP6443" s="52" t="s">
        <v>2056</v>
      </c>
      <c r="BQ6443" s="52" t="s">
        <v>642</v>
      </c>
      <c r="BR6443" s="52" t="s">
        <v>6316</v>
      </c>
      <c r="BX6443" s="52" t="s">
        <v>2056</v>
      </c>
      <c r="BY6443" s="52" t="s">
        <v>642</v>
      </c>
      <c r="BZ6443" s="52" t="s">
        <v>6316</v>
      </c>
    </row>
    <row r="6444" spans="54:78" x14ac:dyDescent="0.3">
      <c r="BB6444" s="105" t="e">
        <f>VLOOKUP(C6444,#REF!, 2,FALSE)</f>
        <v>#REF!</v>
      </c>
      <c r="BP6444" s="52" t="s">
        <v>11732</v>
      </c>
      <c r="BQ6444" s="52" t="s">
        <v>3016</v>
      </c>
      <c r="BR6444" s="52" t="s">
        <v>11733</v>
      </c>
      <c r="BX6444" s="52" t="s">
        <v>11732</v>
      </c>
      <c r="BY6444" s="52" t="s">
        <v>3016</v>
      </c>
      <c r="BZ6444" s="52" t="s">
        <v>11733</v>
      </c>
    </row>
    <row r="6445" spans="54:78" x14ac:dyDescent="0.3">
      <c r="BB6445" s="105" t="e">
        <f>VLOOKUP(C6445,#REF!, 2,FALSE)</f>
        <v>#REF!</v>
      </c>
      <c r="BP6445" s="52" t="s">
        <v>11734</v>
      </c>
      <c r="BQ6445" s="52" t="s">
        <v>3019</v>
      </c>
      <c r="BR6445" s="52" t="s">
        <v>5055</v>
      </c>
      <c r="BX6445" s="52" t="s">
        <v>11734</v>
      </c>
      <c r="BY6445" s="52" t="s">
        <v>3019</v>
      </c>
      <c r="BZ6445" s="52" t="s">
        <v>5055</v>
      </c>
    </row>
    <row r="6446" spans="54:78" x14ac:dyDescent="0.3">
      <c r="BB6446" s="105" t="e">
        <f>VLOOKUP(C6446,#REF!, 2,FALSE)</f>
        <v>#REF!</v>
      </c>
      <c r="BP6446" s="52" t="s">
        <v>11735</v>
      </c>
      <c r="BQ6446" s="52" t="s">
        <v>3276</v>
      </c>
      <c r="BR6446" s="52" t="s">
        <v>8314</v>
      </c>
      <c r="BX6446" s="52" t="s">
        <v>11735</v>
      </c>
      <c r="BY6446" s="52" t="s">
        <v>3276</v>
      </c>
      <c r="BZ6446" s="52" t="s">
        <v>8314</v>
      </c>
    </row>
    <row r="6447" spans="54:78" x14ac:dyDescent="0.3">
      <c r="BB6447" s="105" t="e">
        <f>VLOOKUP(C6447,#REF!, 2,FALSE)</f>
        <v>#REF!</v>
      </c>
      <c r="BP6447" s="52" t="s">
        <v>11736</v>
      </c>
      <c r="BQ6447" s="52" t="s">
        <v>618</v>
      </c>
      <c r="BR6447" s="52" t="s">
        <v>1865</v>
      </c>
      <c r="BX6447" s="52" t="s">
        <v>11736</v>
      </c>
      <c r="BY6447" s="52" t="s">
        <v>618</v>
      </c>
      <c r="BZ6447" s="52" t="s">
        <v>1865</v>
      </c>
    </row>
    <row r="6448" spans="54:78" x14ac:dyDescent="0.3">
      <c r="BB6448" s="105" t="e">
        <f>VLOOKUP(C6448,#REF!, 2,FALSE)</f>
        <v>#REF!</v>
      </c>
      <c r="BP6448" s="52" t="s">
        <v>11737</v>
      </c>
      <c r="BQ6448" s="52" t="s">
        <v>3276</v>
      </c>
      <c r="BR6448" s="52" t="s">
        <v>3952</v>
      </c>
      <c r="BX6448" s="52" t="s">
        <v>11737</v>
      </c>
      <c r="BY6448" s="52" t="s">
        <v>3276</v>
      </c>
      <c r="BZ6448" s="52" t="s">
        <v>3952</v>
      </c>
    </row>
    <row r="6449" spans="54:78" x14ac:dyDescent="0.3">
      <c r="BB6449" s="105" t="e">
        <f>VLOOKUP(C6449,#REF!, 2,FALSE)</f>
        <v>#REF!</v>
      </c>
      <c r="BP6449" s="52" t="s">
        <v>11738</v>
      </c>
      <c r="BQ6449" s="52" t="s">
        <v>3276</v>
      </c>
      <c r="BR6449" s="52" t="s">
        <v>6214</v>
      </c>
      <c r="BX6449" s="52" t="s">
        <v>11738</v>
      </c>
      <c r="BY6449" s="52" t="s">
        <v>3276</v>
      </c>
      <c r="BZ6449" s="52" t="s">
        <v>6214</v>
      </c>
    </row>
    <row r="6450" spans="54:78" x14ac:dyDescent="0.3">
      <c r="BB6450" s="105" t="e">
        <f>VLOOKUP(C6450,#REF!, 2,FALSE)</f>
        <v>#REF!</v>
      </c>
      <c r="BP6450" s="52" t="s">
        <v>11739</v>
      </c>
      <c r="BQ6450" s="52" t="s">
        <v>712</v>
      </c>
      <c r="BR6450" s="52" t="s">
        <v>11740</v>
      </c>
      <c r="BX6450" s="52" t="s">
        <v>11739</v>
      </c>
      <c r="BY6450" s="52" t="s">
        <v>712</v>
      </c>
      <c r="BZ6450" s="52" t="s">
        <v>11740</v>
      </c>
    </row>
    <row r="6451" spans="54:78" x14ac:dyDescent="0.3">
      <c r="BB6451" s="105" t="e">
        <f>VLOOKUP(C6451,#REF!, 2,FALSE)</f>
        <v>#REF!</v>
      </c>
      <c r="BP6451" s="52" t="s">
        <v>11741</v>
      </c>
      <c r="BQ6451" s="52" t="s">
        <v>673</v>
      </c>
      <c r="BR6451" s="52" t="s">
        <v>2993</v>
      </c>
      <c r="BX6451" s="52" t="s">
        <v>11741</v>
      </c>
      <c r="BY6451" s="52" t="s">
        <v>673</v>
      </c>
      <c r="BZ6451" s="52" t="s">
        <v>2993</v>
      </c>
    </row>
    <row r="6452" spans="54:78" x14ac:dyDescent="0.3">
      <c r="BB6452" s="105" t="e">
        <f>VLOOKUP(C6452,#REF!, 2,FALSE)</f>
        <v>#REF!</v>
      </c>
      <c r="BP6452" s="52" t="s">
        <v>11742</v>
      </c>
      <c r="BQ6452" s="52" t="s">
        <v>17035</v>
      </c>
      <c r="BR6452" s="52" t="s">
        <v>11743</v>
      </c>
      <c r="BX6452" s="52" t="s">
        <v>11742</v>
      </c>
      <c r="BY6452" s="52" t="s">
        <v>17035</v>
      </c>
      <c r="BZ6452" s="52" t="s">
        <v>11743</v>
      </c>
    </row>
    <row r="6453" spans="54:78" x14ac:dyDescent="0.3">
      <c r="BB6453" s="105" t="e">
        <f>VLOOKUP(C6453,#REF!, 2,FALSE)</f>
        <v>#REF!</v>
      </c>
      <c r="BP6453" s="52" t="s">
        <v>11744</v>
      </c>
      <c r="BQ6453" s="52" t="s">
        <v>948</v>
      </c>
      <c r="BR6453" s="52" t="s">
        <v>11745</v>
      </c>
      <c r="BX6453" s="52" t="s">
        <v>11744</v>
      </c>
      <c r="BY6453" s="52" t="s">
        <v>948</v>
      </c>
      <c r="BZ6453" s="52" t="s">
        <v>11745</v>
      </c>
    </row>
    <row r="6454" spans="54:78" x14ac:dyDescent="0.3">
      <c r="BB6454" s="105" t="e">
        <f>VLOOKUP(C6454,#REF!, 2,FALSE)</f>
        <v>#REF!</v>
      </c>
      <c r="BP6454" s="52" t="s">
        <v>11746</v>
      </c>
      <c r="BQ6454" s="52" t="s">
        <v>17035</v>
      </c>
      <c r="BR6454" s="52" t="s">
        <v>11747</v>
      </c>
      <c r="BX6454" s="52" t="s">
        <v>11746</v>
      </c>
      <c r="BY6454" s="52" t="s">
        <v>17035</v>
      </c>
      <c r="BZ6454" s="52" t="s">
        <v>11747</v>
      </c>
    </row>
    <row r="6455" spans="54:78" x14ac:dyDescent="0.3">
      <c r="BB6455" s="105" t="e">
        <f>VLOOKUP(C6455,#REF!, 2,FALSE)</f>
        <v>#REF!</v>
      </c>
      <c r="BP6455" s="52" t="s">
        <v>11748</v>
      </c>
      <c r="BQ6455" s="52" t="s">
        <v>3019</v>
      </c>
      <c r="BR6455" s="52" t="s">
        <v>2993</v>
      </c>
      <c r="BX6455" s="52" t="s">
        <v>11748</v>
      </c>
      <c r="BY6455" s="52" t="s">
        <v>3019</v>
      </c>
      <c r="BZ6455" s="52" t="s">
        <v>2993</v>
      </c>
    </row>
    <row r="6456" spans="54:78" x14ac:dyDescent="0.3">
      <c r="BB6456" s="105" t="e">
        <f>VLOOKUP(C6456,#REF!, 2,FALSE)</f>
        <v>#REF!</v>
      </c>
      <c r="BP6456" s="52" t="s">
        <v>11749</v>
      </c>
      <c r="BQ6456" s="52" t="s">
        <v>948</v>
      </c>
      <c r="BR6456" s="52" t="s">
        <v>8126</v>
      </c>
      <c r="BX6456" s="52" t="s">
        <v>11749</v>
      </c>
      <c r="BY6456" s="52" t="s">
        <v>948</v>
      </c>
      <c r="BZ6456" s="52" t="s">
        <v>8126</v>
      </c>
    </row>
    <row r="6457" spans="54:78" x14ac:dyDescent="0.3">
      <c r="BB6457" s="105" t="e">
        <f>VLOOKUP(C6457,#REF!, 2,FALSE)</f>
        <v>#REF!</v>
      </c>
      <c r="BP6457" s="52" t="s">
        <v>11750</v>
      </c>
      <c r="BQ6457" s="52" t="s">
        <v>3276</v>
      </c>
      <c r="BR6457" s="52" t="s">
        <v>1982</v>
      </c>
      <c r="BX6457" s="52" t="s">
        <v>11750</v>
      </c>
      <c r="BY6457" s="52" t="s">
        <v>3276</v>
      </c>
      <c r="BZ6457" s="52" t="s">
        <v>1982</v>
      </c>
    </row>
    <row r="6458" spans="54:78" x14ac:dyDescent="0.3">
      <c r="BB6458" s="105" t="e">
        <f>VLOOKUP(C6458,#REF!, 2,FALSE)</f>
        <v>#REF!</v>
      </c>
      <c r="BP6458" s="52" t="s">
        <v>11751</v>
      </c>
      <c r="BQ6458" s="52" t="s">
        <v>3276</v>
      </c>
      <c r="BR6458" s="52" t="s">
        <v>4855</v>
      </c>
      <c r="BX6458" s="52" t="s">
        <v>11751</v>
      </c>
      <c r="BY6458" s="52" t="s">
        <v>3276</v>
      </c>
      <c r="BZ6458" s="52" t="s">
        <v>4855</v>
      </c>
    </row>
    <row r="6459" spans="54:78" x14ac:dyDescent="0.3">
      <c r="BB6459" s="105" t="e">
        <f>VLOOKUP(C6459,#REF!, 2,FALSE)</f>
        <v>#REF!</v>
      </c>
      <c r="BP6459" s="52" t="s">
        <v>11752</v>
      </c>
      <c r="BQ6459" s="52" t="s">
        <v>3019</v>
      </c>
      <c r="BR6459" s="52" t="s">
        <v>1680</v>
      </c>
      <c r="BX6459" s="52" t="s">
        <v>11752</v>
      </c>
      <c r="BY6459" s="52" t="s">
        <v>3019</v>
      </c>
      <c r="BZ6459" s="52" t="s">
        <v>1680</v>
      </c>
    </row>
    <row r="6460" spans="54:78" x14ac:dyDescent="0.3">
      <c r="BB6460" s="105" t="e">
        <f>VLOOKUP(C6460,#REF!, 2,FALSE)</f>
        <v>#REF!</v>
      </c>
      <c r="BP6460" s="52" t="s">
        <v>2057</v>
      </c>
      <c r="BQ6460" s="52" t="s">
        <v>701</v>
      </c>
      <c r="BR6460" s="52" t="s">
        <v>11753</v>
      </c>
      <c r="BX6460" s="52" t="s">
        <v>2057</v>
      </c>
      <c r="BY6460" s="52" t="s">
        <v>701</v>
      </c>
      <c r="BZ6460" s="52" t="s">
        <v>11753</v>
      </c>
    </row>
    <row r="6461" spans="54:78" x14ac:dyDescent="0.3">
      <c r="BB6461" s="105" t="e">
        <f>VLOOKUP(C6461,#REF!, 2,FALSE)</f>
        <v>#REF!</v>
      </c>
      <c r="BP6461" s="52" t="s">
        <v>11754</v>
      </c>
      <c r="BQ6461" s="52" t="s">
        <v>3019</v>
      </c>
      <c r="BR6461" s="52" t="s">
        <v>2993</v>
      </c>
      <c r="BX6461" s="52" t="s">
        <v>11754</v>
      </c>
      <c r="BY6461" s="52" t="s">
        <v>3019</v>
      </c>
      <c r="BZ6461" s="52" t="s">
        <v>2993</v>
      </c>
    </row>
    <row r="6462" spans="54:78" x14ac:dyDescent="0.3">
      <c r="BB6462" s="105" t="e">
        <f>VLOOKUP(C6462,#REF!, 2,FALSE)</f>
        <v>#REF!</v>
      </c>
      <c r="BP6462" s="52" t="s">
        <v>11755</v>
      </c>
      <c r="BQ6462" s="52" t="s">
        <v>3276</v>
      </c>
      <c r="BR6462" s="52" t="s">
        <v>1427</v>
      </c>
      <c r="BX6462" s="52" t="s">
        <v>11755</v>
      </c>
      <c r="BY6462" s="52" t="s">
        <v>3276</v>
      </c>
      <c r="BZ6462" s="52" t="s">
        <v>1427</v>
      </c>
    </row>
    <row r="6463" spans="54:78" x14ac:dyDescent="0.3">
      <c r="BB6463" s="105" t="e">
        <f>VLOOKUP(C6463,#REF!, 2,FALSE)</f>
        <v>#REF!</v>
      </c>
      <c r="BP6463" s="52" t="s">
        <v>11756</v>
      </c>
      <c r="BQ6463" s="52" t="s">
        <v>1147</v>
      </c>
      <c r="BR6463" s="52" t="s">
        <v>7004</v>
      </c>
      <c r="BX6463" s="52" t="s">
        <v>11756</v>
      </c>
      <c r="BY6463" s="52" t="s">
        <v>1147</v>
      </c>
      <c r="BZ6463" s="52" t="s">
        <v>7004</v>
      </c>
    </row>
    <row r="6464" spans="54:78" x14ac:dyDescent="0.3">
      <c r="BB6464" s="105" t="e">
        <f>VLOOKUP(C6464,#REF!, 2,FALSE)</f>
        <v>#REF!</v>
      </c>
      <c r="BP6464" s="52" t="s">
        <v>11757</v>
      </c>
      <c r="BQ6464" s="52" t="s">
        <v>669</v>
      </c>
      <c r="BR6464" s="52" t="s">
        <v>11758</v>
      </c>
      <c r="BX6464" s="52" t="s">
        <v>11757</v>
      </c>
      <c r="BY6464" s="52" t="s">
        <v>669</v>
      </c>
      <c r="BZ6464" s="52" t="s">
        <v>11758</v>
      </c>
    </row>
    <row r="6465" spans="54:78" x14ac:dyDescent="0.3">
      <c r="BB6465" s="105" t="e">
        <f>VLOOKUP(C6465,#REF!, 2,FALSE)</f>
        <v>#REF!</v>
      </c>
      <c r="BP6465" s="52" t="s">
        <v>11759</v>
      </c>
      <c r="BQ6465" s="52" t="s">
        <v>3223</v>
      </c>
      <c r="BR6465" s="52" t="s">
        <v>11337</v>
      </c>
      <c r="BX6465" s="52" t="s">
        <v>11759</v>
      </c>
      <c r="BY6465" s="52" t="s">
        <v>3223</v>
      </c>
      <c r="BZ6465" s="52" t="s">
        <v>11337</v>
      </c>
    </row>
    <row r="6466" spans="54:78" x14ac:dyDescent="0.3">
      <c r="BB6466" s="105" t="e">
        <f>VLOOKUP(C6466,#REF!, 2,FALSE)</f>
        <v>#REF!</v>
      </c>
      <c r="BP6466" s="52" t="s">
        <v>11760</v>
      </c>
      <c r="BQ6466" s="52" t="s">
        <v>1078</v>
      </c>
      <c r="BR6466" s="52" t="s">
        <v>11761</v>
      </c>
      <c r="BX6466" s="52" t="s">
        <v>11760</v>
      </c>
      <c r="BY6466" s="52" t="s">
        <v>1078</v>
      </c>
      <c r="BZ6466" s="52" t="s">
        <v>11761</v>
      </c>
    </row>
    <row r="6467" spans="54:78" x14ac:dyDescent="0.3">
      <c r="BB6467" s="105" t="e">
        <f>VLOOKUP(C6467,#REF!, 2,FALSE)</f>
        <v>#REF!</v>
      </c>
      <c r="BP6467" s="52" t="s">
        <v>11762</v>
      </c>
      <c r="BQ6467" s="52" t="s">
        <v>663</v>
      </c>
      <c r="BR6467" s="52" t="s">
        <v>2993</v>
      </c>
      <c r="BX6467" s="52" t="s">
        <v>11762</v>
      </c>
      <c r="BY6467" s="52" t="s">
        <v>663</v>
      </c>
      <c r="BZ6467" s="52" t="s">
        <v>2993</v>
      </c>
    </row>
    <row r="6468" spans="54:78" x14ac:dyDescent="0.3">
      <c r="BB6468" s="105" t="e">
        <f>VLOOKUP(C6468,#REF!, 2,FALSE)</f>
        <v>#REF!</v>
      </c>
      <c r="BP6468" s="52" t="s">
        <v>11763</v>
      </c>
      <c r="BQ6468" s="52" t="s">
        <v>1504</v>
      </c>
      <c r="BR6468" s="52" t="s">
        <v>3950</v>
      </c>
      <c r="BX6468" s="52" t="s">
        <v>11763</v>
      </c>
      <c r="BY6468" s="52" t="s">
        <v>1504</v>
      </c>
      <c r="BZ6468" s="52" t="s">
        <v>3950</v>
      </c>
    </row>
    <row r="6469" spans="54:78" x14ac:dyDescent="0.3">
      <c r="BB6469" s="105" t="e">
        <f>VLOOKUP(C6469,#REF!, 2,FALSE)</f>
        <v>#REF!</v>
      </c>
      <c r="BP6469" s="52" t="s">
        <v>2058</v>
      </c>
      <c r="BQ6469" s="52" t="s">
        <v>630</v>
      </c>
      <c r="BR6469" s="52" t="s">
        <v>2993</v>
      </c>
      <c r="BX6469" s="52" t="s">
        <v>2058</v>
      </c>
      <c r="BY6469" s="52" t="s">
        <v>630</v>
      </c>
      <c r="BZ6469" s="52" t="s">
        <v>2993</v>
      </c>
    </row>
    <row r="6470" spans="54:78" x14ac:dyDescent="0.3">
      <c r="BB6470" s="105" t="e">
        <f>VLOOKUP(C6470,#REF!, 2,FALSE)</f>
        <v>#REF!</v>
      </c>
      <c r="BP6470" s="52" t="s">
        <v>11765</v>
      </c>
      <c r="BQ6470" s="52" t="s">
        <v>645</v>
      </c>
      <c r="BR6470" s="52" t="s">
        <v>9565</v>
      </c>
      <c r="BX6470" s="52" t="s">
        <v>11765</v>
      </c>
      <c r="BY6470" s="52" t="s">
        <v>645</v>
      </c>
      <c r="BZ6470" s="52" t="s">
        <v>9565</v>
      </c>
    </row>
    <row r="6471" spans="54:78" x14ac:dyDescent="0.3">
      <c r="BB6471" s="105" t="e">
        <f>VLOOKUP(C6471,#REF!, 2,FALSE)</f>
        <v>#REF!</v>
      </c>
      <c r="BP6471" s="52" t="s">
        <v>11766</v>
      </c>
      <c r="BQ6471" s="52" t="s">
        <v>3019</v>
      </c>
      <c r="BR6471" s="52" t="s">
        <v>7800</v>
      </c>
      <c r="BX6471" s="52" t="s">
        <v>11766</v>
      </c>
      <c r="BY6471" s="52" t="s">
        <v>3019</v>
      </c>
      <c r="BZ6471" s="52" t="s">
        <v>7800</v>
      </c>
    </row>
    <row r="6472" spans="54:78" x14ac:dyDescent="0.3">
      <c r="BB6472" s="105" t="e">
        <f>VLOOKUP(C6472,#REF!, 2,FALSE)</f>
        <v>#REF!</v>
      </c>
      <c r="BP6472" s="52" t="s">
        <v>11767</v>
      </c>
      <c r="BQ6472" s="52" t="s">
        <v>618</v>
      </c>
      <c r="BR6472" s="52" t="s">
        <v>6931</v>
      </c>
      <c r="BX6472" s="52" t="s">
        <v>11767</v>
      </c>
      <c r="BY6472" s="52" t="s">
        <v>618</v>
      </c>
      <c r="BZ6472" s="52" t="s">
        <v>6931</v>
      </c>
    </row>
    <row r="6473" spans="54:78" x14ac:dyDescent="0.3">
      <c r="BB6473" s="105" t="e">
        <f>VLOOKUP(C6473,#REF!, 2,FALSE)</f>
        <v>#REF!</v>
      </c>
      <c r="BP6473" s="52" t="s">
        <v>2059</v>
      </c>
      <c r="BQ6473" s="52" t="s">
        <v>645</v>
      </c>
      <c r="BR6473" s="52" t="s">
        <v>1665</v>
      </c>
      <c r="BX6473" s="52" t="s">
        <v>2059</v>
      </c>
      <c r="BY6473" s="52" t="s">
        <v>645</v>
      </c>
      <c r="BZ6473" s="52" t="s">
        <v>1665</v>
      </c>
    </row>
    <row r="6474" spans="54:78" x14ac:dyDescent="0.3">
      <c r="BB6474" s="105" t="e">
        <f>VLOOKUP(C6474,#REF!, 2,FALSE)</f>
        <v>#REF!</v>
      </c>
      <c r="BP6474" s="52" t="s">
        <v>11768</v>
      </c>
      <c r="BQ6474" s="52" t="s">
        <v>17035</v>
      </c>
      <c r="BR6474" s="52" t="s">
        <v>11769</v>
      </c>
      <c r="BX6474" s="52" t="s">
        <v>11768</v>
      </c>
      <c r="BY6474" s="52" t="s">
        <v>17035</v>
      </c>
      <c r="BZ6474" s="52" t="s">
        <v>11769</v>
      </c>
    </row>
    <row r="6475" spans="54:78" x14ac:dyDescent="0.3">
      <c r="BB6475" s="105" t="e">
        <f>VLOOKUP(C6475,#REF!, 2,FALSE)</f>
        <v>#REF!</v>
      </c>
      <c r="BP6475" s="52" t="s">
        <v>11770</v>
      </c>
      <c r="BQ6475" s="52" t="s">
        <v>668</v>
      </c>
      <c r="BR6475" s="52" t="s">
        <v>2993</v>
      </c>
      <c r="BX6475" s="52" t="s">
        <v>11770</v>
      </c>
      <c r="BY6475" s="52" t="s">
        <v>668</v>
      </c>
      <c r="BZ6475" s="52" t="s">
        <v>2993</v>
      </c>
    </row>
    <row r="6476" spans="54:78" x14ac:dyDescent="0.3">
      <c r="BB6476" s="105" t="e">
        <f>VLOOKUP(C6476,#REF!, 2,FALSE)</f>
        <v>#REF!</v>
      </c>
      <c r="BP6476" s="52" t="s">
        <v>11771</v>
      </c>
      <c r="BQ6476" s="52" t="s">
        <v>703</v>
      </c>
      <c r="BR6476" s="52" t="s">
        <v>872</v>
      </c>
      <c r="BX6476" s="52" t="s">
        <v>11771</v>
      </c>
      <c r="BY6476" s="52" t="s">
        <v>703</v>
      </c>
      <c r="BZ6476" s="52" t="s">
        <v>872</v>
      </c>
    </row>
    <row r="6477" spans="54:78" x14ac:dyDescent="0.3">
      <c r="BB6477" s="105" t="e">
        <f>VLOOKUP(C6477,#REF!, 2,FALSE)</f>
        <v>#REF!</v>
      </c>
      <c r="BP6477" s="52" t="s">
        <v>435</v>
      </c>
      <c r="BQ6477" s="52" t="s">
        <v>948</v>
      </c>
      <c r="BR6477" s="52" t="s">
        <v>2993</v>
      </c>
      <c r="BX6477" s="52" t="s">
        <v>435</v>
      </c>
      <c r="BY6477" s="52" t="s">
        <v>948</v>
      </c>
      <c r="BZ6477" s="52" t="s">
        <v>2993</v>
      </c>
    </row>
    <row r="6478" spans="54:78" x14ac:dyDescent="0.3">
      <c r="BB6478" s="105" t="e">
        <f>VLOOKUP(C6478,#REF!, 2,FALSE)</f>
        <v>#REF!</v>
      </c>
      <c r="BP6478" s="52" t="s">
        <v>11772</v>
      </c>
      <c r="BQ6478" s="52" t="s">
        <v>1147</v>
      </c>
      <c r="BR6478" s="52" t="s">
        <v>3120</v>
      </c>
      <c r="BX6478" s="52" t="s">
        <v>11772</v>
      </c>
      <c r="BY6478" s="52" t="s">
        <v>1147</v>
      </c>
      <c r="BZ6478" s="52" t="s">
        <v>3120</v>
      </c>
    </row>
    <row r="6479" spans="54:78" x14ac:dyDescent="0.3">
      <c r="BB6479" s="105" t="e">
        <f>VLOOKUP(C6479,#REF!, 2,FALSE)</f>
        <v>#REF!</v>
      </c>
      <c r="BP6479" s="52" t="s">
        <v>11773</v>
      </c>
      <c r="BQ6479" s="52" t="s">
        <v>2231</v>
      </c>
      <c r="BR6479" s="52" t="s">
        <v>2993</v>
      </c>
      <c r="BX6479" s="52" t="s">
        <v>11773</v>
      </c>
      <c r="BY6479" s="52" t="s">
        <v>2231</v>
      </c>
      <c r="BZ6479" s="52" t="s">
        <v>2993</v>
      </c>
    </row>
    <row r="6480" spans="54:78" x14ac:dyDescent="0.3">
      <c r="BB6480" s="105" t="e">
        <f>VLOOKUP(C6480,#REF!, 2,FALSE)</f>
        <v>#REF!</v>
      </c>
      <c r="BP6480" s="52" t="s">
        <v>11774</v>
      </c>
      <c r="BQ6480" s="52" t="s">
        <v>1790</v>
      </c>
      <c r="BR6480" s="52" t="s">
        <v>11775</v>
      </c>
      <c r="BX6480" s="52" t="s">
        <v>11774</v>
      </c>
      <c r="BY6480" s="52" t="s">
        <v>1790</v>
      </c>
      <c r="BZ6480" s="52" t="s">
        <v>11775</v>
      </c>
    </row>
    <row r="6481" spans="54:78" x14ac:dyDescent="0.3">
      <c r="BB6481" s="105" t="e">
        <f>VLOOKUP(C6481,#REF!, 2,FALSE)</f>
        <v>#REF!</v>
      </c>
      <c r="BP6481" s="52" t="s">
        <v>11776</v>
      </c>
      <c r="BQ6481" s="52" t="s">
        <v>1741</v>
      </c>
      <c r="BR6481" s="52" t="s">
        <v>2899</v>
      </c>
      <c r="BX6481" s="52" t="s">
        <v>11776</v>
      </c>
      <c r="BY6481" s="52" t="s">
        <v>1741</v>
      </c>
      <c r="BZ6481" s="52" t="s">
        <v>2899</v>
      </c>
    </row>
    <row r="6482" spans="54:78" x14ac:dyDescent="0.3">
      <c r="BB6482" s="105" t="e">
        <f>VLOOKUP(C6482,#REF!, 2,FALSE)</f>
        <v>#REF!</v>
      </c>
      <c r="BP6482" s="52" t="s">
        <v>11777</v>
      </c>
      <c r="BQ6482" s="52" t="s">
        <v>1741</v>
      </c>
      <c r="BR6482" s="52" t="s">
        <v>11367</v>
      </c>
      <c r="BX6482" s="52" t="s">
        <v>11777</v>
      </c>
      <c r="BY6482" s="52" t="s">
        <v>1741</v>
      </c>
      <c r="BZ6482" s="52" t="s">
        <v>11367</v>
      </c>
    </row>
    <row r="6483" spans="54:78" x14ac:dyDescent="0.3">
      <c r="BB6483" s="105" t="e">
        <f>VLOOKUP(C6483,#REF!, 2,FALSE)</f>
        <v>#REF!</v>
      </c>
      <c r="BP6483" s="52" t="s">
        <v>11778</v>
      </c>
      <c r="BQ6483" s="52" t="s">
        <v>805</v>
      </c>
      <c r="BR6483" s="52" t="s">
        <v>11367</v>
      </c>
      <c r="BX6483" s="52" t="s">
        <v>11778</v>
      </c>
      <c r="BY6483" s="52" t="s">
        <v>805</v>
      </c>
      <c r="BZ6483" s="52" t="s">
        <v>11367</v>
      </c>
    </row>
    <row r="6484" spans="54:78" x14ac:dyDescent="0.3">
      <c r="BB6484" s="105" t="e">
        <f>VLOOKUP(C6484,#REF!, 2,FALSE)</f>
        <v>#REF!</v>
      </c>
      <c r="BP6484" s="52" t="s">
        <v>11779</v>
      </c>
      <c r="BQ6484" s="52" t="s">
        <v>805</v>
      </c>
      <c r="BR6484" s="52" t="s">
        <v>4780</v>
      </c>
      <c r="BX6484" s="52" t="s">
        <v>11779</v>
      </c>
      <c r="BY6484" s="52" t="s">
        <v>805</v>
      </c>
      <c r="BZ6484" s="52" t="s">
        <v>4780</v>
      </c>
    </row>
    <row r="6485" spans="54:78" x14ac:dyDescent="0.3">
      <c r="BB6485" s="105" t="e">
        <f>VLOOKUP(C6485,#REF!, 2,FALSE)</f>
        <v>#REF!</v>
      </c>
      <c r="BP6485" s="52" t="s">
        <v>11780</v>
      </c>
      <c r="BQ6485" s="52" t="s">
        <v>669</v>
      </c>
      <c r="BR6485" s="52" t="s">
        <v>11781</v>
      </c>
      <c r="BX6485" s="52" t="s">
        <v>11780</v>
      </c>
      <c r="BY6485" s="52" t="s">
        <v>669</v>
      </c>
      <c r="BZ6485" s="52" t="s">
        <v>11781</v>
      </c>
    </row>
    <row r="6486" spans="54:78" x14ac:dyDescent="0.3">
      <c r="BB6486" s="105" t="e">
        <f>VLOOKUP(C6486,#REF!, 2,FALSE)</f>
        <v>#REF!</v>
      </c>
      <c r="BP6486" s="52" t="s">
        <v>11782</v>
      </c>
      <c r="BQ6486" s="52" t="s">
        <v>805</v>
      </c>
      <c r="BR6486" s="52" t="s">
        <v>4606</v>
      </c>
      <c r="BX6486" s="52" t="s">
        <v>11782</v>
      </c>
      <c r="BY6486" s="52" t="s">
        <v>805</v>
      </c>
      <c r="BZ6486" s="52" t="s">
        <v>4606</v>
      </c>
    </row>
    <row r="6487" spans="54:78" x14ac:dyDescent="0.3">
      <c r="BB6487" s="105" t="e">
        <f>VLOOKUP(C6487,#REF!, 2,FALSE)</f>
        <v>#REF!</v>
      </c>
      <c r="BP6487" s="52" t="s">
        <v>11783</v>
      </c>
      <c r="BQ6487" s="52" t="s">
        <v>805</v>
      </c>
      <c r="BR6487" s="52" t="s">
        <v>781</v>
      </c>
      <c r="BX6487" s="52" t="s">
        <v>11783</v>
      </c>
      <c r="BY6487" s="52" t="s">
        <v>805</v>
      </c>
      <c r="BZ6487" s="52" t="s">
        <v>781</v>
      </c>
    </row>
    <row r="6488" spans="54:78" x14ac:dyDescent="0.3">
      <c r="BB6488" s="105" t="e">
        <f>VLOOKUP(C6488,#REF!, 2,FALSE)</f>
        <v>#REF!</v>
      </c>
      <c r="BP6488" s="52" t="s">
        <v>11784</v>
      </c>
      <c r="BQ6488" s="52" t="s">
        <v>805</v>
      </c>
      <c r="BR6488" s="52" t="s">
        <v>2062</v>
      </c>
      <c r="BX6488" s="52" t="s">
        <v>11784</v>
      </c>
      <c r="BY6488" s="52" t="s">
        <v>805</v>
      </c>
      <c r="BZ6488" s="52" t="s">
        <v>2062</v>
      </c>
    </row>
    <row r="6489" spans="54:78" x14ac:dyDescent="0.3">
      <c r="BB6489" s="105" t="e">
        <f>VLOOKUP(C6489,#REF!, 2,FALSE)</f>
        <v>#REF!</v>
      </c>
      <c r="BP6489" s="52" t="s">
        <v>11785</v>
      </c>
      <c r="BQ6489" s="52" t="s">
        <v>2988</v>
      </c>
      <c r="BR6489" s="52" t="s">
        <v>11786</v>
      </c>
      <c r="BX6489" s="52" t="s">
        <v>11785</v>
      </c>
      <c r="BY6489" s="52" t="s">
        <v>2988</v>
      </c>
      <c r="BZ6489" s="52" t="s">
        <v>11786</v>
      </c>
    </row>
    <row r="6490" spans="54:78" x14ac:dyDescent="0.3">
      <c r="BB6490" s="105" t="e">
        <f>VLOOKUP(C6490,#REF!, 2,FALSE)</f>
        <v>#REF!</v>
      </c>
      <c r="BP6490" s="52" t="s">
        <v>451</v>
      </c>
      <c r="BQ6490" s="52" t="s">
        <v>2988</v>
      </c>
      <c r="BR6490" s="52" t="s">
        <v>1291</v>
      </c>
      <c r="BX6490" s="52" t="s">
        <v>451</v>
      </c>
      <c r="BY6490" s="52" t="s">
        <v>2988</v>
      </c>
      <c r="BZ6490" s="52" t="s">
        <v>1291</v>
      </c>
    </row>
    <row r="6491" spans="54:78" x14ac:dyDescent="0.3">
      <c r="BB6491" s="105" t="e">
        <f>VLOOKUP(C6491,#REF!, 2,FALSE)</f>
        <v>#REF!</v>
      </c>
      <c r="BP6491" s="52" t="s">
        <v>11787</v>
      </c>
      <c r="BQ6491" s="52" t="s">
        <v>805</v>
      </c>
      <c r="BR6491" s="52" t="s">
        <v>2993</v>
      </c>
      <c r="BX6491" s="52" t="s">
        <v>11787</v>
      </c>
      <c r="BY6491" s="52" t="s">
        <v>805</v>
      </c>
      <c r="BZ6491" s="52" t="s">
        <v>2993</v>
      </c>
    </row>
    <row r="6492" spans="54:78" x14ac:dyDescent="0.3">
      <c r="BB6492" s="105" t="e">
        <f>VLOOKUP(C6492,#REF!, 2,FALSE)</f>
        <v>#REF!</v>
      </c>
      <c r="BP6492" s="52" t="s">
        <v>11788</v>
      </c>
      <c r="BQ6492" s="52" t="s">
        <v>805</v>
      </c>
      <c r="BR6492" s="52" t="s">
        <v>11539</v>
      </c>
      <c r="BX6492" s="52" t="s">
        <v>11788</v>
      </c>
      <c r="BY6492" s="52" t="s">
        <v>805</v>
      </c>
      <c r="BZ6492" s="52" t="s">
        <v>11539</v>
      </c>
    </row>
    <row r="6493" spans="54:78" x14ac:dyDescent="0.3">
      <c r="BB6493" s="105" t="e">
        <f>VLOOKUP(C6493,#REF!, 2,FALSE)</f>
        <v>#REF!</v>
      </c>
      <c r="BP6493" s="52" t="s">
        <v>11789</v>
      </c>
      <c r="BQ6493" s="52" t="s">
        <v>807</v>
      </c>
      <c r="BR6493" s="52" t="s">
        <v>11683</v>
      </c>
      <c r="BX6493" s="52" t="s">
        <v>11789</v>
      </c>
      <c r="BY6493" s="52" t="s">
        <v>807</v>
      </c>
      <c r="BZ6493" s="52" t="s">
        <v>11683</v>
      </c>
    </row>
    <row r="6494" spans="54:78" x14ac:dyDescent="0.3">
      <c r="BB6494" s="105" t="e">
        <f>VLOOKUP(C6494,#REF!, 2,FALSE)</f>
        <v>#REF!</v>
      </c>
      <c r="BP6494" s="52" t="s">
        <v>11790</v>
      </c>
      <c r="BQ6494" s="52" t="s">
        <v>805</v>
      </c>
      <c r="BR6494" s="52" t="s">
        <v>2993</v>
      </c>
      <c r="BX6494" s="52" t="s">
        <v>11790</v>
      </c>
      <c r="BY6494" s="52" t="s">
        <v>805</v>
      </c>
      <c r="BZ6494" s="52" t="s">
        <v>2993</v>
      </c>
    </row>
    <row r="6495" spans="54:78" x14ac:dyDescent="0.3">
      <c r="BB6495" s="105" t="e">
        <f>VLOOKUP(C6495,#REF!, 2,FALSE)</f>
        <v>#REF!</v>
      </c>
      <c r="BP6495" s="52" t="s">
        <v>11791</v>
      </c>
      <c r="BQ6495" s="52" t="s">
        <v>805</v>
      </c>
      <c r="BR6495" s="52" t="s">
        <v>2454</v>
      </c>
      <c r="BX6495" s="52" t="s">
        <v>11791</v>
      </c>
      <c r="BY6495" s="52" t="s">
        <v>805</v>
      </c>
      <c r="BZ6495" s="52" t="s">
        <v>2454</v>
      </c>
    </row>
    <row r="6496" spans="54:78" x14ac:dyDescent="0.3">
      <c r="BB6496" s="105" t="e">
        <f>VLOOKUP(C6496,#REF!, 2,FALSE)</f>
        <v>#REF!</v>
      </c>
      <c r="BP6496" s="52" t="s">
        <v>11792</v>
      </c>
      <c r="BQ6496" s="52" t="s">
        <v>668</v>
      </c>
      <c r="BR6496" s="52" t="s">
        <v>11793</v>
      </c>
      <c r="BX6496" s="52" t="s">
        <v>11792</v>
      </c>
      <c r="BY6496" s="52" t="s">
        <v>668</v>
      </c>
      <c r="BZ6496" s="52" t="s">
        <v>11793</v>
      </c>
    </row>
    <row r="6497" spans="54:78" x14ac:dyDescent="0.3">
      <c r="BB6497" s="105" t="e">
        <f>VLOOKUP(C6497,#REF!, 2,FALSE)</f>
        <v>#REF!</v>
      </c>
      <c r="BP6497" s="52" t="s">
        <v>11794</v>
      </c>
      <c r="BQ6497" s="52" t="s">
        <v>668</v>
      </c>
      <c r="BR6497" s="52" t="s">
        <v>11793</v>
      </c>
      <c r="BX6497" s="52" t="s">
        <v>11794</v>
      </c>
      <c r="BY6497" s="52" t="s">
        <v>668</v>
      </c>
      <c r="BZ6497" s="52" t="s">
        <v>11793</v>
      </c>
    </row>
    <row r="6498" spans="54:78" x14ac:dyDescent="0.3">
      <c r="BB6498" s="105" t="e">
        <f>VLOOKUP(C6498,#REF!, 2,FALSE)</f>
        <v>#REF!</v>
      </c>
      <c r="BP6498" s="52" t="s">
        <v>11795</v>
      </c>
      <c r="BQ6498" s="52" t="s">
        <v>668</v>
      </c>
      <c r="BR6498" s="52" t="s">
        <v>7546</v>
      </c>
      <c r="BX6498" s="52" t="s">
        <v>11795</v>
      </c>
      <c r="BY6498" s="52" t="s">
        <v>668</v>
      </c>
      <c r="BZ6498" s="52" t="s">
        <v>7546</v>
      </c>
    </row>
    <row r="6499" spans="54:78" x14ac:dyDescent="0.3">
      <c r="BB6499" s="105" t="e">
        <f>VLOOKUP(C6499,#REF!, 2,FALSE)</f>
        <v>#REF!</v>
      </c>
      <c r="BP6499" s="52" t="s">
        <v>11796</v>
      </c>
      <c r="BQ6499" s="52" t="s">
        <v>668</v>
      </c>
      <c r="BR6499" s="52" t="s">
        <v>11609</v>
      </c>
      <c r="BX6499" s="52" t="s">
        <v>11796</v>
      </c>
      <c r="BY6499" s="52" t="s">
        <v>668</v>
      </c>
      <c r="BZ6499" s="52" t="s">
        <v>11609</v>
      </c>
    </row>
    <row r="6500" spans="54:78" x14ac:dyDescent="0.3">
      <c r="BB6500" s="105" t="e">
        <f>VLOOKUP(C6500,#REF!, 2,FALSE)</f>
        <v>#REF!</v>
      </c>
      <c r="BP6500" s="52" t="s">
        <v>402</v>
      </c>
      <c r="BQ6500" s="52" t="s">
        <v>743</v>
      </c>
      <c r="BR6500" s="52" t="s">
        <v>11797</v>
      </c>
      <c r="BX6500" s="52" t="s">
        <v>402</v>
      </c>
      <c r="BY6500" s="52" t="s">
        <v>743</v>
      </c>
      <c r="BZ6500" s="52" t="s">
        <v>11797</v>
      </c>
    </row>
    <row r="6501" spans="54:78" x14ac:dyDescent="0.3">
      <c r="BB6501" s="105" t="e">
        <f>VLOOKUP(C6501,#REF!, 2,FALSE)</f>
        <v>#REF!</v>
      </c>
      <c r="BP6501" s="52" t="s">
        <v>11798</v>
      </c>
      <c r="BQ6501" s="52" t="s">
        <v>936</v>
      </c>
      <c r="BR6501" s="52" t="s">
        <v>11799</v>
      </c>
      <c r="BX6501" s="52" t="s">
        <v>11798</v>
      </c>
      <c r="BY6501" s="52" t="s">
        <v>936</v>
      </c>
      <c r="BZ6501" s="52" t="s">
        <v>11799</v>
      </c>
    </row>
    <row r="6502" spans="54:78" x14ac:dyDescent="0.3">
      <c r="BB6502" s="105" t="e">
        <f>VLOOKUP(C6502,#REF!, 2,FALSE)</f>
        <v>#REF!</v>
      </c>
      <c r="BP6502" s="52" t="s">
        <v>2060</v>
      </c>
      <c r="BQ6502" s="52" t="s">
        <v>645</v>
      </c>
      <c r="BR6502" s="52" t="s">
        <v>1406</v>
      </c>
      <c r="BX6502" s="52" t="s">
        <v>2060</v>
      </c>
      <c r="BY6502" s="52" t="s">
        <v>645</v>
      </c>
      <c r="BZ6502" s="52" t="s">
        <v>1406</v>
      </c>
    </row>
    <row r="6503" spans="54:78" x14ac:dyDescent="0.3">
      <c r="BB6503" s="105" t="e">
        <f>VLOOKUP(C6503,#REF!, 2,FALSE)</f>
        <v>#REF!</v>
      </c>
      <c r="BP6503" s="52" t="s">
        <v>11800</v>
      </c>
      <c r="BQ6503" s="52" t="s">
        <v>645</v>
      </c>
      <c r="BR6503" s="52" t="s">
        <v>4270</v>
      </c>
      <c r="BX6503" s="52" t="s">
        <v>11800</v>
      </c>
      <c r="BY6503" s="52" t="s">
        <v>645</v>
      </c>
      <c r="BZ6503" s="52" t="s">
        <v>4270</v>
      </c>
    </row>
    <row r="6504" spans="54:78" x14ac:dyDescent="0.3">
      <c r="BB6504" s="105" t="e">
        <f>VLOOKUP(C6504,#REF!, 2,FALSE)</f>
        <v>#REF!</v>
      </c>
      <c r="BP6504" s="52" t="s">
        <v>11801</v>
      </c>
      <c r="BQ6504" s="52" t="s">
        <v>618</v>
      </c>
      <c r="BR6504" s="52" t="s">
        <v>3455</v>
      </c>
      <c r="BX6504" s="52" t="s">
        <v>11801</v>
      </c>
      <c r="BY6504" s="52" t="s">
        <v>618</v>
      </c>
      <c r="BZ6504" s="52" t="s">
        <v>3455</v>
      </c>
    </row>
    <row r="6505" spans="54:78" x14ac:dyDescent="0.3">
      <c r="BB6505" s="105" t="e">
        <f>VLOOKUP(C6505,#REF!, 2,FALSE)</f>
        <v>#REF!</v>
      </c>
      <c r="BP6505" s="52" t="s">
        <v>11802</v>
      </c>
      <c r="BQ6505" s="52" t="s">
        <v>645</v>
      </c>
      <c r="BR6505" s="52" t="s">
        <v>2663</v>
      </c>
      <c r="BX6505" s="52" t="s">
        <v>11802</v>
      </c>
      <c r="BY6505" s="52" t="s">
        <v>645</v>
      </c>
      <c r="BZ6505" s="52" t="s">
        <v>2663</v>
      </c>
    </row>
    <row r="6506" spans="54:78" x14ac:dyDescent="0.3">
      <c r="BB6506" s="105" t="e">
        <f>VLOOKUP(C6506,#REF!, 2,FALSE)</f>
        <v>#REF!</v>
      </c>
      <c r="BP6506" s="52" t="s">
        <v>11803</v>
      </c>
      <c r="BQ6506" s="52" t="s">
        <v>645</v>
      </c>
      <c r="BR6506" s="52" t="s">
        <v>1027</v>
      </c>
      <c r="BX6506" s="52" t="s">
        <v>11803</v>
      </c>
      <c r="BY6506" s="52" t="s">
        <v>645</v>
      </c>
      <c r="BZ6506" s="52" t="s">
        <v>1027</v>
      </c>
    </row>
    <row r="6507" spans="54:78" x14ac:dyDescent="0.3">
      <c r="BB6507" s="105" t="e">
        <f>VLOOKUP(C6507,#REF!, 2,FALSE)</f>
        <v>#REF!</v>
      </c>
      <c r="BP6507" s="52" t="s">
        <v>2061</v>
      </c>
      <c r="BQ6507" s="52" t="s">
        <v>624</v>
      </c>
      <c r="BR6507" s="52" t="s">
        <v>2554</v>
      </c>
      <c r="BX6507" s="52" t="s">
        <v>2061</v>
      </c>
      <c r="BY6507" s="52" t="s">
        <v>624</v>
      </c>
      <c r="BZ6507" s="52" t="s">
        <v>2554</v>
      </c>
    </row>
    <row r="6508" spans="54:78" x14ac:dyDescent="0.3">
      <c r="BB6508" s="105" t="e">
        <f>VLOOKUP(C6508,#REF!, 2,FALSE)</f>
        <v>#REF!</v>
      </c>
      <c r="BP6508" s="52" t="s">
        <v>11804</v>
      </c>
      <c r="BQ6508" s="52" t="s">
        <v>642</v>
      </c>
      <c r="BR6508" s="52" t="s">
        <v>850</v>
      </c>
      <c r="BX6508" s="52" t="s">
        <v>11804</v>
      </c>
      <c r="BY6508" s="52" t="s">
        <v>642</v>
      </c>
      <c r="BZ6508" s="52" t="s">
        <v>850</v>
      </c>
    </row>
    <row r="6509" spans="54:78" x14ac:dyDescent="0.3">
      <c r="BB6509" s="105" t="e">
        <f>VLOOKUP(C6509,#REF!, 2,FALSE)</f>
        <v>#REF!</v>
      </c>
      <c r="BP6509" s="52" t="s">
        <v>11805</v>
      </c>
      <c r="BQ6509" s="52" t="s">
        <v>3276</v>
      </c>
      <c r="BR6509" s="52" t="s">
        <v>2576</v>
      </c>
      <c r="BX6509" s="52" t="s">
        <v>11805</v>
      </c>
      <c r="BY6509" s="52" t="s">
        <v>3276</v>
      </c>
      <c r="BZ6509" s="52" t="s">
        <v>2576</v>
      </c>
    </row>
    <row r="6510" spans="54:78" x14ac:dyDescent="0.3">
      <c r="BB6510" s="105" t="e">
        <f>VLOOKUP(C6510,#REF!, 2,FALSE)</f>
        <v>#REF!</v>
      </c>
      <c r="BP6510" s="52" t="s">
        <v>11806</v>
      </c>
      <c r="BQ6510" s="52" t="s">
        <v>1280</v>
      </c>
      <c r="BR6510" s="52" t="s">
        <v>2647</v>
      </c>
      <c r="BX6510" s="52" t="s">
        <v>11806</v>
      </c>
      <c r="BY6510" s="52" t="s">
        <v>1280</v>
      </c>
      <c r="BZ6510" s="52" t="s">
        <v>2647</v>
      </c>
    </row>
    <row r="6511" spans="54:78" x14ac:dyDescent="0.3">
      <c r="BB6511" s="105" t="e">
        <f>VLOOKUP(C6511,#REF!, 2,FALSE)</f>
        <v>#REF!</v>
      </c>
      <c r="BP6511" s="52" t="s">
        <v>11807</v>
      </c>
      <c r="BQ6511" s="52" t="s">
        <v>810</v>
      </c>
      <c r="BR6511" s="52" t="s">
        <v>10745</v>
      </c>
      <c r="BX6511" s="52" t="s">
        <v>11807</v>
      </c>
      <c r="BY6511" s="52" t="s">
        <v>810</v>
      </c>
      <c r="BZ6511" s="52" t="s">
        <v>10745</v>
      </c>
    </row>
    <row r="6512" spans="54:78" x14ac:dyDescent="0.3">
      <c r="BB6512" s="105" t="e">
        <f>VLOOKUP(C6512,#REF!, 2,FALSE)</f>
        <v>#REF!</v>
      </c>
      <c r="BP6512" s="52" t="s">
        <v>2080</v>
      </c>
      <c r="BQ6512" s="52" t="s">
        <v>1790</v>
      </c>
      <c r="BR6512" s="52" t="s">
        <v>2993</v>
      </c>
      <c r="BX6512" s="52" t="s">
        <v>2080</v>
      </c>
      <c r="BY6512" s="52" t="s">
        <v>1790</v>
      </c>
      <c r="BZ6512" s="52" t="s">
        <v>2993</v>
      </c>
    </row>
    <row r="6513" spans="54:78" x14ac:dyDescent="0.3">
      <c r="BB6513" s="105" t="e">
        <f>VLOOKUP(C6513,#REF!, 2,FALSE)</f>
        <v>#REF!</v>
      </c>
      <c r="BP6513" s="52" t="s">
        <v>11808</v>
      </c>
      <c r="BQ6513" s="52" t="s">
        <v>663</v>
      </c>
      <c r="BR6513" s="52" t="s">
        <v>2765</v>
      </c>
      <c r="BX6513" s="52" t="s">
        <v>11808</v>
      </c>
      <c r="BY6513" s="52" t="s">
        <v>663</v>
      </c>
      <c r="BZ6513" s="52" t="s">
        <v>2765</v>
      </c>
    </row>
    <row r="6514" spans="54:78" x14ac:dyDescent="0.3">
      <c r="BB6514" s="105" t="e">
        <f>VLOOKUP(C6514,#REF!, 2,FALSE)</f>
        <v>#REF!</v>
      </c>
      <c r="BP6514" s="52" t="s">
        <v>2081</v>
      </c>
      <c r="BQ6514" s="52" t="s">
        <v>667</v>
      </c>
      <c r="BR6514" s="52" t="s">
        <v>1349</v>
      </c>
      <c r="BX6514" s="52" t="s">
        <v>2081</v>
      </c>
      <c r="BY6514" s="52" t="s">
        <v>667</v>
      </c>
      <c r="BZ6514" s="52" t="s">
        <v>1349</v>
      </c>
    </row>
    <row r="6515" spans="54:78" x14ac:dyDescent="0.3">
      <c r="BB6515" s="105" t="e">
        <f>VLOOKUP(C6515,#REF!, 2,FALSE)</f>
        <v>#REF!</v>
      </c>
      <c r="BP6515" s="52" t="s">
        <v>11809</v>
      </c>
      <c r="BQ6515" s="52" t="s">
        <v>626</v>
      </c>
      <c r="BR6515" s="52" t="s">
        <v>2993</v>
      </c>
      <c r="BX6515" s="52" t="s">
        <v>11809</v>
      </c>
      <c r="BY6515" s="52" t="s">
        <v>626</v>
      </c>
      <c r="BZ6515" s="52" t="s">
        <v>2993</v>
      </c>
    </row>
    <row r="6516" spans="54:78" x14ac:dyDescent="0.3">
      <c r="BB6516" s="105" t="e">
        <f>VLOOKUP(C6516,#REF!, 2,FALSE)</f>
        <v>#REF!</v>
      </c>
      <c r="BP6516" s="52" t="s">
        <v>2082</v>
      </c>
      <c r="BQ6516" s="52" t="s">
        <v>673</v>
      </c>
      <c r="BR6516" s="52" t="s">
        <v>6390</v>
      </c>
      <c r="BX6516" s="52" t="s">
        <v>2082</v>
      </c>
      <c r="BY6516" s="52" t="s">
        <v>673</v>
      </c>
      <c r="BZ6516" s="52" t="s">
        <v>6390</v>
      </c>
    </row>
    <row r="6517" spans="54:78" x14ac:dyDescent="0.3">
      <c r="BB6517" s="105" t="e">
        <f>VLOOKUP(C6517,#REF!, 2,FALSE)</f>
        <v>#REF!</v>
      </c>
      <c r="BP6517" s="52" t="s">
        <v>11810</v>
      </c>
      <c r="BQ6517" s="52" t="s">
        <v>3103</v>
      </c>
      <c r="BR6517" s="52" t="s">
        <v>9697</v>
      </c>
      <c r="BX6517" s="52" t="s">
        <v>11810</v>
      </c>
      <c r="BY6517" s="52" t="s">
        <v>3103</v>
      </c>
      <c r="BZ6517" s="52" t="s">
        <v>9697</v>
      </c>
    </row>
    <row r="6518" spans="54:78" x14ac:dyDescent="0.3">
      <c r="BB6518" s="105" t="e">
        <f>VLOOKUP(C6518,#REF!, 2,FALSE)</f>
        <v>#REF!</v>
      </c>
      <c r="BP6518" s="52" t="s">
        <v>11811</v>
      </c>
      <c r="BQ6518" s="52" t="s">
        <v>805</v>
      </c>
      <c r="BR6518" s="52" t="s">
        <v>2993</v>
      </c>
      <c r="BX6518" s="52" t="s">
        <v>11811</v>
      </c>
      <c r="BY6518" s="52" t="s">
        <v>805</v>
      </c>
      <c r="BZ6518" s="52" t="s">
        <v>2993</v>
      </c>
    </row>
    <row r="6519" spans="54:78" x14ac:dyDescent="0.3">
      <c r="BB6519" s="105" t="e">
        <f>VLOOKUP(C6519,#REF!, 2,FALSE)</f>
        <v>#REF!</v>
      </c>
      <c r="BP6519" s="52" t="s">
        <v>11812</v>
      </c>
      <c r="BQ6519" s="52" t="s">
        <v>805</v>
      </c>
      <c r="BR6519" s="52" t="s">
        <v>11813</v>
      </c>
      <c r="BX6519" s="52" t="s">
        <v>11812</v>
      </c>
      <c r="BY6519" s="52" t="s">
        <v>805</v>
      </c>
      <c r="BZ6519" s="52" t="s">
        <v>11813</v>
      </c>
    </row>
    <row r="6520" spans="54:78" x14ac:dyDescent="0.3">
      <c r="BB6520" s="105" t="e">
        <f>VLOOKUP(C6520,#REF!, 2,FALSE)</f>
        <v>#REF!</v>
      </c>
      <c r="BP6520" s="52" t="s">
        <v>11814</v>
      </c>
      <c r="BQ6520" s="52" t="s">
        <v>668</v>
      </c>
      <c r="BR6520" s="52" t="s">
        <v>11816</v>
      </c>
      <c r="BX6520" s="52" t="s">
        <v>11814</v>
      </c>
      <c r="BY6520" s="52" t="s">
        <v>668</v>
      </c>
      <c r="BZ6520" s="52" t="s">
        <v>11816</v>
      </c>
    </row>
    <row r="6521" spans="54:78" x14ac:dyDescent="0.3">
      <c r="BB6521" s="105" t="e">
        <f>VLOOKUP(C6521,#REF!, 2,FALSE)</f>
        <v>#REF!</v>
      </c>
      <c r="BP6521" s="52" t="s">
        <v>11817</v>
      </c>
      <c r="BQ6521" s="52" t="s">
        <v>668</v>
      </c>
      <c r="BR6521" s="52" t="s">
        <v>2993</v>
      </c>
      <c r="BX6521" s="52" t="s">
        <v>11817</v>
      </c>
      <c r="BY6521" s="52" t="s">
        <v>668</v>
      </c>
      <c r="BZ6521" s="52" t="s">
        <v>2993</v>
      </c>
    </row>
    <row r="6522" spans="54:78" x14ac:dyDescent="0.3">
      <c r="BB6522" s="105" t="e">
        <f>VLOOKUP(C6522,#REF!, 2,FALSE)</f>
        <v>#REF!</v>
      </c>
      <c r="BP6522" s="52" t="s">
        <v>410</v>
      </c>
      <c r="BQ6522" s="52" t="s">
        <v>668</v>
      </c>
      <c r="BR6522" s="52" t="s">
        <v>11367</v>
      </c>
      <c r="BX6522" s="52" t="s">
        <v>410</v>
      </c>
      <c r="BY6522" s="52" t="s">
        <v>668</v>
      </c>
      <c r="BZ6522" s="52" t="s">
        <v>11367</v>
      </c>
    </row>
    <row r="6523" spans="54:78" x14ac:dyDescent="0.3">
      <c r="BB6523" s="105" t="e">
        <f>VLOOKUP(C6523,#REF!, 2,FALSE)</f>
        <v>#REF!</v>
      </c>
      <c r="BP6523" s="52" t="s">
        <v>11818</v>
      </c>
      <c r="BQ6523" s="52" t="s">
        <v>672</v>
      </c>
      <c r="BR6523" s="52" t="s">
        <v>11700</v>
      </c>
      <c r="BX6523" s="52" t="s">
        <v>11818</v>
      </c>
      <c r="BY6523" s="52" t="s">
        <v>672</v>
      </c>
      <c r="BZ6523" s="52" t="s">
        <v>11700</v>
      </c>
    </row>
    <row r="6524" spans="54:78" x14ac:dyDescent="0.3">
      <c r="BB6524" s="105" t="e">
        <f>VLOOKUP(C6524,#REF!, 2,FALSE)</f>
        <v>#REF!</v>
      </c>
      <c r="BP6524" s="52" t="s">
        <v>11819</v>
      </c>
      <c r="BQ6524" s="52" t="s">
        <v>795</v>
      </c>
      <c r="BR6524" s="52" t="s">
        <v>11700</v>
      </c>
      <c r="BX6524" s="52" t="s">
        <v>11819</v>
      </c>
      <c r="BY6524" s="52" t="s">
        <v>795</v>
      </c>
      <c r="BZ6524" s="52" t="s">
        <v>11700</v>
      </c>
    </row>
    <row r="6525" spans="54:78" x14ac:dyDescent="0.3">
      <c r="BB6525" s="105" t="e">
        <f>VLOOKUP(C6525,#REF!, 2,FALSE)</f>
        <v>#REF!</v>
      </c>
      <c r="BP6525" s="52" t="s">
        <v>11820</v>
      </c>
      <c r="BQ6525" s="52" t="s">
        <v>818</v>
      </c>
      <c r="BR6525" s="52" t="s">
        <v>938</v>
      </c>
      <c r="BX6525" s="52" t="s">
        <v>11820</v>
      </c>
      <c r="BY6525" s="52" t="s">
        <v>818</v>
      </c>
      <c r="BZ6525" s="52" t="s">
        <v>938</v>
      </c>
    </row>
    <row r="6526" spans="54:78" x14ac:dyDescent="0.3">
      <c r="BB6526" s="105" t="e">
        <f>VLOOKUP(C6526,#REF!, 2,FALSE)</f>
        <v>#REF!</v>
      </c>
      <c r="BP6526" s="52" t="s">
        <v>11821</v>
      </c>
      <c r="BQ6526" s="52" t="s">
        <v>818</v>
      </c>
      <c r="BR6526" s="52" t="s">
        <v>5176</v>
      </c>
      <c r="BX6526" s="52" t="s">
        <v>11821</v>
      </c>
      <c r="BY6526" s="52" t="s">
        <v>818</v>
      </c>
      <c r="BZ6526" s="52" t="s">
        <v>5176</v>
      </c>
    </row>
    <row r="6527" spans="54:78" x14ac:dyDescent="0.3">
      <c r="BB6527" s="105" t="e">
        <f>VLOOKUP(C6527,#REF!, 2,FALSE)</f>
        <v>#REF!</v>
      </c>
      <c r="BP6527" s="52" t="s">
        <v>11822</v>
      </c>
      <c r="BQ6527" s="52" t="s">
        <v>3019</v>
      </c>
      <c r="BR6527" s="52" t="s">
        <v>11823</v>
      </c>
      <c r="BX6527" s="52" t="s">
        <v>11822</v>
      </c>
      <c r="BY6527" s="52" t="s">
        <v>3019</v>
      </c>
      <c r="BZ6527" s="52" t="s">
        <v>11823</v>
      </c>
    </row>
    <row r="6528" spans="54:78" x14ac:dyDescent="0.3">
      <c r="BB6528" s="105" t="e">
        <f>VLOOKUP(C6528,#REF!, 2,FALSE)</f>
        <v>#REF!</v>
      </c>
      <c r="BP6528" s="52" t="s">
        <v>11824</v>
      </c>
      <c r="BQ6528" s="52" t="s">
        <v>17035</v>
      </c>
      <c r="BR6528" s="52" t="s">
        <v>2993</v>
      </c>
      <c r="BX6528" s="52" t="s">
        <v>11824</v>
      </c>
      <c r="BY6528" s="52" t="s">
        <v>17035</v>
      </c>
      <c r="BZ6528" s="52" t="s">
        <v>2993</v>
      </c>
    </row>
    <row r="6529" spans="54:78" x14ac:dyDescent="0.3">
      <c r="BB6529" s="105" t="e">
        <f>VLOOKUP(C6529,#REF!, 2,FALSE)</f>
        <v>#REF!</v>
      </c>
      <c r="BP6529" s="52" t="s">
        <v>11825</v>
      </c>
      <c r="BQ6529" s="52" t="s">
        <v>17035</v>
      </c>
      <c r="BR6529" s="52" t="s">
        <v>2993</v>
      </c>
      <c r="BX6529" s="52" t="s">
        <v>11825</v>
      </c>
      <c r="BY6529" s="52" t="s">
        <v>17035</v>
      </c>
      <c r="BZ6529" s="52" t="s">
        <v>2993</v>
      </c>
    </row>
    <row r="6530" spans="54:78" x14ac:dyDescent="0.3">
      <c r="BB6530" s="105" t="e">
        <f>VLOOKUP(C6530,#REF!, 2,FALSE)</f>
        <v>#REF!</v>
      </c>
      <c r="BP6530" s="52" t="s">
        <v>11826</v>
      </c>
      <c r="BQ6530" s="52" t="s">
        <v>1021</v>
      </c>
      <c r="BR6530" s="52" t="s">
        <v>2993</v>
      </c>
      <c r="BX6530" s="52" t="s">
        <v>11826</v>
      </c>
      <c r="BY6530" s="52" t="s">
        <v>1021</v>
      </c>
      <c r="BZ6530" s="52" t="s">
        <v>2993</v>
      </c>
    </row>
    <row r="6531" spans="54:78" x14ac:dyDescent="0.3">
      <c r="BB6531" s="105" t="e">
        <f>VLOOKUP(C6531,#REF!, 2,FALSE)</f>
        <v>#REF!</v>
      </c>
      <c r="BP6531" s="52" t="s">
        <v>11827</v>
      </c>
      <c r="BQ6531" s="52" t="s">
        <v>3276</v>
      </c>
      <c r="BR6531" s="52" t="s">
        <v>2993</v>
      </c>
      <c r="BX6531" s="52" t="s">
        <v>11827</v>
      </c>
      <c r="BY6531" s="52" t="s">
        <v>3276</v>
      </c>
      <c r="BZ6531" s="52" t="s">
        <v>2993</v>
      </c>
    </row>
    <row r="6532" spans="54:78" x14ac:dyDescent="0.3">
      <c r="BB6532" s="105" t="e">
        <f>VLOOKUP(C6532,#REF!, 2,FALSE)</f>
        <v>#REF!</v>
      </c>
      <c r="BP6532" s="52" t="s">
        <v>2083</v>
      </c>
      <c r="BQ6532" s="52" t="s">
        <v>621</v>
      </c>
      <c r="BR6532" s="52" t="s">
        <v>11828</v>
      </c>
      <c r="BX6532" s="52" t="s">
        <v>2083</v>
      </c>
      <c r="BY6532" s="52" t="s">
        <v>621</v>
      </c>
      <c r="BZ6532" s="52" t="s">
        <v>11828</v>
      </c>
    </row>
    <row r="6533" spans="54:78" x14ac:dyDescent="0.3">
      <c r="BB6533" s="105" t="e">
        <f>VLOOKUP(C6533,#REF!, 2,FALSE)</f>
        <v>#REF!</v>
      </c>
      <c r="BP6533" s="52" t="s">
        <v>11829</v>
      </c>
      <c r="BQ6533" s="52" t="s">
        <v>3019</v>
      </c>
      <c r="BR6533" s="52" t="s">
        <v>6176</v>
      </c>
      <c r="BX6533" s="52" t="s">
        <v>11829</v>
      </c>
      <c r="BY6533" s="52" t="s">
        <v>3019</v>
      </c>
      <c r="BZ6533" s="52" t="s">
        <v>6176</v>
      </c>
    </row>
    <row r="6534" spans="54:78" x14ac:dyDescent="0.3">
      <c r="BB6534" s="105" t="e">
        <f>VLOOKUP(C6534,#REF!, 2,FALSE)</f>
        <v>#REF!</v>
      </c>
      <c r="BP6534" s="52" t="s">
        <v>452</v>
      </c>
      <c r="BQ6534" s="52" t="s">
        <v>669</v>
      </c>
      <c r="BR6534" s="52" t="s">
        <v>11830</v>
      </c>
      <c r="BX6534" s="52" t="s">
        <v>452</v>
      </c>
      <c r="BY6534" s="52" t="s">
        <v>669</v>
      </c>
      <c r="BZ6534" s="52" t="s">
        <v>11830</v>
      </c>
    </row>
    <row r="6535" spans="54:78" x14ac:dyDescent="0.3">
      <c r="BB6535" s="105" t="e">
        <f>VLOOKUP(C6535,#REF!, 2,FALSE)</f>
        <v>#REF!</v>
      </c>
      <c r="BP6535" s="52" t="s">
        <v>453</v>
      </c>
      <c r="BQ6535" s="52" t="s">
        <v>669</v>
      </c>
      <c r="BR6535" s="52" t="s">
        <v>2993</v>
      </c>
      <c r="BX6535" s="52" t="s">
        <v>453</v>
      </c>
      <c r="BY6535" s="52" t="s">
        <v>669</v>
      </c>
      <c r="BZ6535" s="52" t="s">
        <v>2993</v>
      </c>
    </row>
    <row r="6536" spans="54:78" x14ac:dyDescent="0.3">
      <c r="BB6536" s="105" t="e">
        <f>VLOOKUP(C6536,#REF!, 2,FALSE)</f>
        <v>#REF!</v>
      </c>
      <c r="BP6536" s="52" t="s">
        <v>436</v>
      </c>
      <c r="BQ6536" s="52" t="s">
        <v>7121</v>
      </c>
      <c r="BR6536" s="52" t="s">
        <v>2993</v>
      </c>
      <c r="BX6536" s="52" t="s">
        <v>436</v>
      </c>
      <c r="BY6536" s="52" t="s">
        <v>7121</v>
      </c>
      <c r="BZ6536" s="52" t="s">
        <v>2993</v>
      </c>
    </row>
    <row r="6537" spans="54:78" x14ac:dyDescent="0.3">
      <c r="BB6537" s="105" t="e">
        <f>VLOOKUP(C6537,#REF!, 2,FALSE)</f>
        <v>#REF!</v>
      </c>
      <c r="BP6537" s="52" t="s">
        <v>11831</v>
      </c>
      <c r="BQ6537" s="52" t="s">
        <v>802</v>
      </c>
      <c r="BR6537" s="52" t="s">
        <v>8163</v>
      </c>
      <c r="BX6537" s="52" t="s">
        <v>11831</v>
      </c>
      <c r="BY6537" s="52" t="s">
        <v>802</v>
      </c>
      <c r="BZ6537" s="52" t="s">
        <v>8163</v>
      </c>
    </row>
    <row r="6538" spans="54:78" x14ac:dyDescent="0.3">
      <c r="BB6538" s="105" t="e">
        <f>VLOOKUP(C6538,#REF!, 2,FALSE)</f>
        <v>#REF!</v>
      </c>
      <c r="BP6538" s="52" t="s">
        <v>437</v>
      </c>
      <c r="BQ6538" s="52" t="s">
        <v>743</v>
      </c>
      <c r="BR6538" s="52" t="s">
        <v>11832</v>
      </c>
      <c r="BX6538" s="52" t="s">
        <v>437</v>
      </c>
      <c r="BY6538" s="52" t="s">
        <v>743</v>
      </c>
      <c r="BZ6538" s="52" t="s">
        <v>11832</v>
      </c>
    </row>
    <row r="6539" spans="54:78" x14ac:dyDescent="0.3">
      <c r="BB6539" s="105" t="e">
        <f>VLOOKUP(C6539,#REF!, 2,FALSE)</f>
        <v>#REF!</v>
      </c>
      <c r="BP6539" s="52" t="s">
        <v>11834</v>
      </c>
      <c r="BQ6539" s="52" t="s">
        <v>3019</v>
      </c>
      <c r="BR6539" s="52" t="s">
        <v>11835</v>
      </c>
      <c r="BX6539" s="52" t="s">
        <v>11834</v>
      </c>
      <c r="BY6539" s="52" t="s">
        <v>3019</v>
      </c>
      <c r="BZ6539" s="52" t="s">
        <v>11835</v>
      </c>
    </row>
    <row r="6540" spans="54:78" x14ac:dyDescent="0.3">
      <c r="BB6540" s="105" t="e">
        <f>VLOOKUP(C6540,#REF!, 2,FALSE)</f>
        <v>#REF!</v>
      </c>
      <c r="BP6540" s="52" t="s">
        <v>11836</v>
      </c>
      <c r="BQ6540" s="52" t="s">
        <v>3019</v>
      </c>
      <c r="BR6540" s="52" t="s">
        <v>11835</v>
      </c>
      <c r="BX6540" s="52" t="s">
        <v>11836</v>
      </c>
      <c r="BY6540" s="52" t="s">
        <v>3019</v>
      </c>
      <c r="BZ6540" s="52" t="s">
        <v>11835</v>
      </c>
    </row>
    <row r="6541" spans="54:78" x14ac:dyDescent="0.3">
      <c r="BB6541" s="105" t="e">
        <f>VLOOKUP(C6541,#REF!, 2,FALSE)</f>
        <v>#REF!</v>
      </c>
      <c r="BP6541" s="52" t="s">
        <v>11837</v>
      </c>
      <c r="BQ6541" s="52" t="s">
        <v>717</v>
      </c>
      <c r="BR6541" s="52" t="s">
        <v>2993</v>
      </c>
      <c r="BX6541" s="52" t="s">
        <v>11837</v>
      </c>
      <c r="BY6541" s="52" t="s">
        <v>717</v>
      </c>
      <c r="BZ6541" s="52" t="s">
        <v>2993</v>
      </c>
    </row>
    <row r="6542" spans="54:78" x14ac:dyDescent="0.3">
      <c r="BB6542" s="105" t="e">
        <f>VLOOKUP(C6542,#REF!, 2,FALSE)</f>
        <v>#REF!</v>
      </c>
      <c r="BP6542" s="52" t="s">
        <v>11838</v>
      </c>
      <c r="BQ6542" s="52" t="s">
        <v>810</v>
      </c>
      <c r="BR6542" s="52" t="s">
        <v>11216</v>
      </c>
      <c r="BX6542" s="52" t="s">
        <v>11838</v>
      </c>
      <c r="BY6542" s="52" t="s">
        <v>810</v>
      </c>
      <c r="BZ6542" s="52" t="s">
        <v>11216</v>
      </c>
    </row>
    <row r="6543" spans="54:78" x14ac:dyDescent="0.3">
      <c r="BB6543" s="105" t="e">
        <f>VLOOKUP(C6543,#REF!, 2,FALSE)</f>
        <v>#REF!</v>
      </c>
      <c r="BP6543" s="52" t="s">
        <v>11839</v>
      </c>
      <c r="BQ6543" s="52" t="s">
        <v>810</v>
      </c>
      <c r="BR6543" s="52" t="s">
        <v>11216</v>
      </c>
      <c r="BX6543" s="52" t="s">
        <v>11839</v>
      </c>
      <c r="BY6543" s="52" t="s">
        <v>810</v>
      </c>
      <c r="BZ6543" s="52" t="s">
        <v>11216</v>
      </c>
    </row>
    <row r="6544" spans="54:78" x14ac:dyDescent="0.3">
      <c r="BB6544" s="105" t="e">
        <f>VLOOKUP(C6544,#REF!, 2,FALSE)</f>
        <v>#REF!</v>
      </c>
      <c r="BP6544" s="52" t="s">
        <v>11840</v>
      </c>
      <c r="BQ6544" s="52" t="s">
        <v>3019</v>
      </c>
      <c r="BR6544" s="52" t="s">
        <v>865</v>
      </c>
      <c r="BX6544" s="52" t="s">
        <v>11840</v>
      </c>
      <c r="BY6544" s="52" t="s">
        <v>3019</v>
      </c>
      <c r="BZ6544" s="52" t="s">
        <v>865</v>
      </c>
    </row>
    <row r="6545" spans="54:78" x14ac:dyDescent="0.3">
      <c r="BB6545" s="105" t="e">
        <f>VLOOKUP(C6545,#REF!, 2,FALSE)</f>
        <v>#REF!</v>
      </c>
      <c r="BP6545" s="52" t="s">
        <v>11841</v>
      </c>
      <c r="BQ6545" s="52" t="s">
        <v>3276</v>
      </c>
      <c r="BR6545" s="52" t="s">
        <v>865</v>
      </c>
      <c r="BX6545" s="52" t="s">
        <v>11841</v>
      </c>
      <c r="BY6545" s="52" t="s">
        <v>3276</v>
      </c>
      <c r="BZ6545" s="52" t="s">
        <v>865</v>
      </c>
    </row>
    <row r="6546" spans="54:78" x14ac:dyDescent="0.3">
      <c r="BB6546" s="105" t="e">
        <f>VLOOKUP(C6546,#REF!, 2,FALSE)</f>
        <v>#REF!</v>
      </c>
      <c r="BP6546" s="52" t="s">
        <v>11842</v>
      </c>
      <c r="BQ6546" s="52" t="s">
        <v>17035</v>
      </c>
      <c r="BR6546" s="52" t="s">
        <v>2375</v>
      </c>
      <c r="BX6546" s="52" t="s">
        <v>11842</v>
      </c>
      <c r="BY6546" s="52" t="s">
        <v>17035</v>
      </c>
      <c r="BZ6546" s="52" t="s">
        <v>2375</v>
      </c>
    </row>
    <row r="6547" spans="54:78" x14ac:dyDescent="0.3">
      <c r="BB6547" s="105" t="e">
        <f>VLOOKUP(C6547,#REF!, 2,FALSE)</f>
        <v>#REF!</v>
      </c>
      <c r="BP6547" s="52" t="s">
        <v>11843</v>
      </c>
      <c r="BQ6547" s="52" t="s">
        <v>17035</v>
      </c>
      <c r="BR6547" s="52" t="s">
        <v>2375</v>
      </c>
      <c r="BX6547" s="52" t="s">
        <v>11843</v>
      </c>
      <c r="BY6547" s="52" t="s">
        <v>17035</v>
      </c>
      <c r="BZ6547" s="52" t="s">
        <v>2375</v>
      </c>
    </row>
    <row r="6548" spans="54:78" x14ac:dyDescent="0.3">
      <c r="BB6548" s="105" t="e">
        <f>VLOOKUP(C6548,#REF!, 2,FALSE)</f>
        <v>#REF!</v>
      </c>
      <c r="BP6548" s="52" t="s">
        <v>11844</v>
      </c>
      <c r="BQ6548" s="52" t="s">
        <v>17035</v>
      </c>
      <c r="BR6548" s="52" t="s">
        <v>2375</v>
      </c>
      <c r="BX6548" s="52" t="s">
        <v>11844</v>
      </c>
      <c r="BY6548" s="52" t="s">
        <v>17035</v>
      </c>
      <c r="BZ6548" s="52" t="s">
        <v>2375</v>
      </c>
    </row>
    <row r="6549" spans="54:78" x14ac:dyDescent="0.3">
      <c r="BB6549" s="105" t="e">
        <f>VLOOKUP(C6549,#REF!, 2,FALSE)</f>
        <v>#REF!</v>
      </c>
      <c r="BP6549" s="52" t="s">
        <v>11845</v>
      </c>
      <c r="BQ6549" s="52" t="s">
        <v>17035</v>
      </c>
      <c r="BR6549" s="52" t="s">
        <v>2375</v>
      </c>
      <c r="BX6549" s="52" t="s">
        <v>11845</v>
      </c>
      <c r="BY6549" s="52" t="s">
        <v>17035</v>
      </c>
      <c r="BZ6549" s="52" t="s">
        <v>2375</v>
      </c>
    </row>
    <row r="6550" spans="54:78" x14ac:dyDescent="0.3">
      <c r="BB6550" s="105" t="e">
        <f>VLOOKUP(C6550,#REF!, 2,FALSE)</f>
        <v>#REF!</v>
      </c>
      <c r="BP6550" s="52" t="s">
        <v>11846</v>
      </c>
      <c r="BQ6550" s="52" t="s">
        <v>17035</v>
      </c>
      <c r="BR6550" s="52" t="s">
        <v>2375</v>
      </c>
      <c r="BX6550" s="52" t="s">
        <v>11846</v>
      </c>
      <c r="BY6550" s="52" t="s">
        <v>17035</v>
      </c>
      <c r="BZ6550" s="52" t="s">
        <v>2375</v>
      </c>
    </row>
    <row r="6551" spans="54:78" x14ac:dyDescent="0.3">
      <c r="BB6551" s="105" t="e">
        <f>VLOOKUP(C6551,#REF!, 2,FALSE)</f>
        <v>#REF!</v>
      </c>
      <c r="BP6551" s="52" t="s">
        <v>11847</v>
      </c>
      <c r="BQ6551" s="52" t="s">
        <v>17035</v>
      </c>
      <c r="BR6551" s="52" t="s">
        <v>2375</v>
      </c>
      <c r="BX6551" s="52" t="s">
        <v>11847</v>
      </c>
      <c r="BY6551" s="52" t="s">
        <v>17035</v>
      </c>
      <c r="BZ6551" s="52" t="s">
        <v>2375</v>
      </c>
    </row>
    <row r="6552" spans="54:78" x14ac:dyDescent="0.3">
      <c r="BB6552" s="105" t="e">
        <f>VLOOKUP(C6552,#REF!, 2,FALSE)</f>
        <v>#REF!</v>
      </c>
      <c r="BP6552" s="52" t="s">
        <v>11848</v>
      </c>
      <c r="BQ6552" s="52" t="s">
        <v>17035</v>
      </c>
      <c r="BR6552" s="52" t="s">
        <v>2375</v>
      </c>
      <c r="BX6552" s="52" t="s">
        <v>11848</v>
      </c>
      <c r="BY6552" s="52" t="s">
        <v>17035</v>
      </c>
      <c r="BZ6552" s="52" t="s">
        <v>2375</v>
      </c>
    </row>
    <row r="6553" spans="54:78" x14ac:dyDescent="0.3">
      <c r="BB6553" s="105" t="e">
        <f>VLOOKUP(C6553,#REF!, 2,FALSE)</f>
        <v>#REF!</v>
      </c>
      <c r="BP6553" s="52" t="s">
        <v>11849</v>
      </c>
      <c r="BQ6553" s="52" t="s">
        <v>642</v>
      </c>
      <c r="BR6553" s="52" t="s">
        <v>2375</v>
      </c>
      <c r="BX6553" s="52" t="s">
        <v>11849</v>
      </c>
      <c r="BY6553" s="52" t="s">
        <v>642</v>
      </c>
      <c r="BZ6553" s="52" t="s">
        <v>2375</v>
      </c>
    </row>
    <row r="6554" spans="54:78" x14ac:dyDescent="0.3">
      <c r="BB6554" s="105" t="e">
        <f>VLOOKUP(C6554,#REF!, 2,FALSE)</f>
        <v>#REF!</v>
      </c>
      <c r="BP6554" s="52" t="s">
        <v>11850</v>
      </c>
      <c r="BQ6554" s="52" t="s">
        <v>791</v>
      </c>
      <c r="BR6554" s="52" t="s">
        <v>2993</v>
      </c>
      <c r="BX6554" s="52" t="s">
        <v>11850</v>
      </c>
      <c r="BY6554" s="52" t="s">
        <v>791</v>
      </c>
      <c r="BZ6554" s="52" t="s">
        <v>2993</v>
      </c>
    </row>
    <row r="6555" spans="54:78" x14ac:dyDescent="0.3">
      <c r="BB6555" s="105" t="e">
        <f>VLOOKUP(C6555,#REF!, 2,FALSE)</f>
        <v>#REF!</v>
      </c>
      <c r="BP6555" s="52" t="s">
        <v>11851</v>
      </c>
      <c r="BQ6555" s="52" t="s">
        <v>738</v>
      </c>
      <c r="BR6555" s="52" t="s">
        <v>2993</v>
      </c>
      <c r="BX6555" s="52" t="s">
        <v>11851</v>
      </c>
      <c r="BY6555" s="52" t="s">
        <v>738</v>
      </c>
      <c r="BZ6555" s="52" t="s">
        <v>2993</v>
      </c>
    </row>
    <row r="6556" spans="54:78" x14ac:dyDescent="0.3">
      <c r="BB6556" s="105" t="e">
        <f>VLOOKUP(C6556,#REF!, 2,FALSE)</f>
        <v>#REF!</v>
      </c>
      <c r="BP6556" s="52" t="s">
        <v>11852</v>
      </c>
      <c r="BQ6556" s="52" t="s">
        <v>664</v>
      </c>
      <c r="BR6556" s="52" t="s">
        <v>2993</v>
      </c>
      <c r="BX6556" s="52" t="s">
        <v>11852</v>
      </c>
      <c r="BY6556" s="52" t="s">
        <v>664</v>
      </c>
      <c r="BZ6556" s="52" t="s">
        <v>2993</v>
      </c>
    </row>
    <row r="6557" spans="54:78" x14ac:dyDescent="0.3">
      <c r="BB6557" s="105" t="e">
        <f>VLOOKUP(C6557,#REF!, 2,FALSE)</f>
        <v>#REF!</v>
      </c>
      <c r="BP6557" s="52" t="s">
        <v>454</v>
      </c>
      <c r="BQ6557" s="52" t="s">
        <v>849</v>
      </c>
      <c r="BR6557" s="52" t="s">
        <v>2993</v>
      </c>
      <c r="BX6557" s="52" t="s">
        <v>454</v>
      </c>
      <c r="BY6557" s="52" t="s">
        <v>849</v>
      </c>
      <c r="BZ6557" s="52" t="s">
        <v>2993</v>
      </c>
    </row>
    <row r="6558" spans="54:78" x14ac:dyDescent="0.3">
      <c r="BB6558" s="105" t="e">
        <f>VLOOKUP(C6558,#REF!, 2,FALSE)</f>
        <v>#REF!</v>
      </c>
      <c r="BP6558" s="52" t="s">
        <v>11853</v>
      </c>
      <c r="BQ6558" s="52" t="s">
        <v>2993</v>
      </c>
      <c r="BR6558" s="52" t="s">
        <v>2993</v>
      </c>
      <c r="BX6558" s="52" t="s">
        <v>11853</v>
      </c>
      <c r="BY6558" s="52" t="s">
        <v>2993</v>
      </c>
      <c r="BZ6558" s="52" t="s">
        <v>2993</v>
      </c>
    </row>
    <row r="6559" spans="54:78" x14ac:dyDescent="0.3">
      <c r="BB6559" s="105" t="e">
        <f>VLOOKUP(C6559,#REF!, 2,FALSE)</f>
        <v>#REF!</v>
      </c>
      <c r="BP6559" s="52" t="s">
        <v>11854</v>
      </c>
      <c r="BQ6559" s="52" t="s">
        <v>3099</v>
      </c>
      <c r="BR6559" s="52" t="s">
        <v>2993</v>
      </c>
      <c r="BX6559" s="52" t="s">
        <v>11854</v>
      </c>
      <c r="BY6559" s="52" t="s">
        <v>3099</v>
      </c>
      <c r="BZ6559" s="52" t="s">
        <v>2993</v>
      </c>
    </row>
    <row r="6560" spans="54:78" x14ac:dyDescent="0.3">
      <c r="BB6560" s="105" t="e">
        <f>VLOOKUP(C6560,#REF!, 2,FALSE)</f>
        <v>#REF!</v>
      </c>
      <c r="BP6560" s="52" t="s">
        <v>11855</v>
      </c>
      <c r="BQ6560" s="52" t="s">
        <v>2993</v>
      </c>
      <c r="BR6560" s="52" t="s">
        <v>2993</v>
      </c>
      <c r="BX6560" s="52" t="s">
        <v>11855</v>
      </c>
      <c r="BY6560" s="52" t="s">
        <v>2993</v>
      </c>
      <c r="BZ6560" s="52" t="s">
        <v>2993</v>
      </c>
    </row>
    <row r="6561" spans="54:78" x14ac:dyDescent="0.3">
      <c r="BB6561" s="105" t="e">
        <f>VLOOKUP(C6561,#REF!, 2,FALSE)</f>
        <v>#REF!</v>
      </c>
      <c r="BP6561" s="52" t="s">
        <v>11856</v>
      </c>
      <c r="BQ6561" s="52" t="s">
        <v>3103</v>
      </c>
      <c r="BR6561" s="52" t="s">
        <v>11857</v>
      </c>
      <c r="BX6561" s="52" t="s">
        <v>11856</v>
      </c>
      <c r="BY6561" s="52" t="s">
        <v>3103</v>
      </c>
      <c r="BZ6561" s="52" t="s">
        <v>11857</v>
      </c>
    </row>
    <row r="6562" spans="54:78" x14ac:dyDescent="0.3">
      <c r="BB6562" s="105" t="e">
        <f>VLOOKUP(C6562,#REF!, 2,FALSE)</f>
        <v>#REF!</v>
      </c>
      <c r="BP6562" s="52" t="s">
        <v>11858</v>
      </c>
      <c r="BQ6562" s="52" t="s">
        <v>673</v>
      </c>
      <c r="BR6562" s="52" t="s">
        <v>851</v>
      </c>
      <c r="BX6562" s="52" t="s">
        <v>11858</v>
      </c>
      <c r="BY6562" s="52" t="s">
        <v>673</v>
      </c>
      <c r="BZ6562" s="52" t="s">
        <v>851</v>
      </c>
    </row>
    <row r="6563" spans="54:78" x14ac:dyDescent="0.3">
      <c r="BB6563" s="105" t="e">
        <f>VLOOKUP(C6563,#REF!, 2,FALSE)</f>
        <v>#REF!</v>
      </c>
      <c r="BP6563" s="52" t="s">
        <v>11859</v>
      </c>
      <c r="BQ6563" s="52" t="s">
        <v>636</v>
      </c>
      <c r="BR6563" s="52" t="s">
        <v>778</v>
      </c>
      <c r="BX6563" s="52" t="s">
        <v>11859</v>
      </c>
      <c r="BY6563" s="52" t="s">
        <v>636</v>
      </c>
      <c r="BZ6563" s="52" t="s">
        <v>778</v>
      </c>
    </row>
    <row r="6564" spans="54:78" x14ac:dyDescent="0.3">
      <c r="BB6564" s="105" t="e">
        <f>VLOOKUP(C6564,#REF!, 2,FALSE)</f>
        <v>#REF!</v>
      </c>
      <c r="BP6564" s="52" t="s">
        <v>11860</v>
      </c>
      <c r="BQ6564" s="52" t="s">
        <v>936</v>
      </c>
      <c r="BR6564" s="52" t="s">
        <v>867</v>
      </c>
      <c r="BX6564" s="52" t="s">
        <v>11860</v>
      </c>
      <c r="BY6564" s="52" t="s">
        <v>936</v>
      </c>
      <c r="BZ6564" s="52" t="s">
        <v>867</v>
      </c>
    </row>
    <row r="6565" spans="54:78" x14ac:dyDescent="0.3">
      <c r="BB6565" s="105" t="e">
        <f>VLOOKUP(C6565,#REF!, 2,FALSE)</f>
        <v>#REF!</v>
      </c>
      <c r="BP6565" s="52" t="s">
        <v>11861</v>
      </c>
      <c r="BQ6565" s="52" t="s">
        <v>1021</v>
      </c>
      <c r="BR6565" s="52" t="s">
        <v>699</v>
      </c>
      <c r="BX6565" s="52" t="s">
        <v>11861</v>
      </c>
      <c r="BY6565" s="52" t="s">
        <v>1021</v>
      </c>
      <c r="BZ6565" s="52" t="s">
        <v>699</v>
      </c>
    </row>
    <row r="6566" spans="54:78" x14ac:dyDescent="0.3">
      <c r="BB6566" s="105" t="e">
        <f>VLOOKUP(C6566,#REF!, 2,FALSE)</f>
        <v>#REF!</v>
      </c>
      <c r="BP6566" s="52" t="s">
        <v>11862</v>
      </c>
      <c r="BQ6566" s="52" t="s">
        <v>17035</v>
      </c>
      <c r="BR6566" s="52" t="s">
        <v>6846</v>
      </c>
      <c r="BX6566" s="52" t="s">
        <v>11862</v>
      </c>
      <c r="BY6566" s="52" t="s">
        <v>17035</v>
      </c>
      <c r="BZ6566" s="52" t="s">
        <v>6846</v>
      </c>
    </row>
    <row r="6567" spans="54:78" x14ac:dyDescent="0.3">
      <c r="BB6567" s="105" t="e">
        <f>VLOOKUP(C6567,#REF!, 2,FALSE)</f>
        <v>#REF!</v>
      </c>
      <c r="BP6567" s="52" t="s">
        <v>403</v>
      </c>
      <c r="BQ6567" s="52" t="s">
        <v>1275</v>
      </c>
      <c r="BR6567" s="52" t="s">
        <v>2993</v>
      </c>
      <c r="BX6567" s="52" t="s">
        <v>403</v>
      </c>
      <c r="BY6567" s="52" t="s">
        <v>1275</v>
      </c>
      <c r="BZ6567" s="52" t="s">
        <v>2993</v>
      </c>
    </row>
    <row r="6568" spans="54:78" x14ac:dyDescent="0.3">
      <c r="BB6568" s="105" t="e">
        <f>VLOOKUP(C6568,#REF!, 2,FALSE)</f>
        <v>#REF!</v>
      </c>
      <c r="BP6568" s="52" t="s">
        <v>2084</v>
      </c>
      <c r="BQ6568" s="52" t="s">
        <v>791</v>
      </c>
      <c r="BR6568" s="52" t="s">
        <v>11863</v>
      </c>
      <c r="BX6568" s="52" t="s">
        <v>2084</v>
      </c>
      <c r="BY6568" s="52" t="s">
        <v>791</v>
      </c>
      <c r="BZ6568" s="52" t="s">
        <v>11863</v>
      </c>
    </row>
    <row r="6569" spans="54:78" x14ac:dyDescent="0.3">
      <c r="BB6569" s="105" t="e">
        <f>VLOOKUP(C6569,#REF!, 2,FALSE)</f>
        <v>#REF!</v>
      </c>
      <c r="BP6569" s="52" t="s">
        <v>11864</v>
      </c>
      <c r="BQ6569" s="52" t="s">
        <v>936</v>
      </c>
      <c r="BR6569" s="52" t="s">
        <v>5210</v>
      </c>
      <c r="BX6569" s="52" t="s">
        <v>11864</v>
      </c>
      <c r="BY6569" s="52" t="s">
        <v>936</v>
      </c>
      <c r="BZ6569" s="52" t="s">
        <v>5210</v>
      </c>
    </row>
    <row r="6570" spans="54:78" x14ac:dyDescent="0.3">
      <c r="BB6570" s="105" t="e">
        <f>VLOOKUP(C6570,#REF!, 2,FALSE)</f>
        <v>#REF!</v>
      </c>
      <c r="BP6570" s="52" t="s">
        <v>11865</v>
      </c>
      <c r="BQ6570" s="52" t="s">
        <v>934</v>
      </c>
      <c r="BR6570" s="52" t="s">
        <v>5415</v>
      </c>
      <c r="BX6570" s="52" t="s">
        <v>11865</v>
      </c>
      <c r="BY6570" s="52" t="s">
        <v>934</v>
      </c>
      <c r="BZ6570" s="52" t="s">
        <v>5415</v>
      </c>
    </row>
    <row r="6571" spans="54:78" x14ac:dyDescent="0.3">
      <c r="BB6571" s="105" t="e">
        <f>VLOOKUP(C6571,#REF!, 2,FALSE)</f>
        <v>#REF!</v>
      </c>
      <c r="BP6571" s="52" t="s">
        <v>11866</v>
      </c>
      <c r="BQ6571" s="52" t="s">
        <v>3019</v>
      </c>
      <c r="BR6571" s="52" t="s">
        <v>2993</v>
      </c>
      <c r="BX6571" s="52" t="s">
        <v>11866</v>
      </c>
      <c r="BY6571" s="52" t="s">
        <v>3019</v>
      </c>
      <c r="BZ6571" s="52" t="s">
        <v>2993</v>
      </c>
    </row>
    <row r="6572" spans="54:78" x14ac:dyDescent="0.3">
      <c r="BB6572" s="105" t="e">
        <f>VLOOKUP(C6572,#REF!, 2,FALSE)</f>
        <v>#REF!</v>
      </c>
      <c r="BP6572" s="52" t="s">
        <v>11867</v>
      </c>
      <c r="BQ6572" s="52" t="s">
        <v>1021</v>
      </c>
      <c r="BR6572" s="52" t="s">
        <v>11868</v>
      </c>
      <c r="BX6572" s="52" t="s">
        <v>11867</v>
      </c>
      <c r="BY6572" s="52" t="s">
        <v>1021</v>
      </c>
      <c r="BZ6572" s="52" t="s">
        <v>11868</v>
      </c>
    </row>
    <row r="6573" spans="54:78" x14ac:dyDescent="0.3">
      <c r="BB6573" s="105" t="e">
        <f>VLOOKUP(C6573,#REF!, 2,FALSE)</f>
        <v>#REF!</v>
      </c>
      <c r="BP6573" s="52" t="s">
        <v>11869</v>
      </c>
      <c r="BQ6573" s="52" t="s">
        <v>779</v>
      </c>
      <c r="BR6573" s="52" t="s">
        <v>11870</v>
      </c>
      <c r="BX6573" s="52" t="s">
        <v>11869</v>
      </c>
      <c r="BY6573" s="52" t="s">
        <v>779</v>
      </c>
      <c r="BZ6573" s="52" t="s">
        <v>11870</v>
      </c>
    </row>
    <row r="6574" spans="54:78" x14ac:dyDescent="0.3">
      <c r="BB6574" s="105" t="e">
        <f>VLOOKUP(C6574,#REF!, 2,FALSE)</f>
        <v>#REF!</v>
      </c>
      <c r="BP6574" s="52" t="s">
        <v>11871</v>
      </c>
      <c r="BQ6574" s="52" t="s">
        <v>3059</v>
      </c>
      <c r="BR6574" s="52" t="s">
        <v>7598</v>
      </c>
      <c r="BX6574" s="52" t="s">
        <v>11871</v>
      </c>
      <c r="BY6574" s="52" t="s">
        <v>3059</v>
      </c>
      <c r="BZ6574" s="52" t="s">
        <v>7598</v>
      </c>
    </row>
    <row r="6575" spans="54:78" x14ac:dyDescent="0.3">
      <c r="BB6575" s="105" t="e">
        <f>VLOOKUP(C6575,#REF!, 2,FALSE)</f>
        <v>#REF!</v>
      </c>
      <c r="BP6575" s="52" t="s">
        <v>2085</v>
      </c>
      <c r="BQ6575" s="52" t="s">
        <v>1350</v>
      </c>
      <c r="BR6575" s="52" t="s">
        <v>11872</v>
      </c>
      <c r="BX6575" s="52" t="s">
        <v>2085</v>
      </c>
      <c r="BY6575" s="52" t="s">
        <v>1350</v>
      </c>
      <c r="BZ6575" s="52" t="s">
        <v>11872</v>
      </c>
    </row>
    <row r="6576" spans="54:78" x14ac:dyDescent="0.3">
      <c r="BB6576" s="105" t="e">
        <f>VLOOKUP(C6576,#REF!, 2,FALSE)</f>
        <v>#REF!</v>
      </c>
      <c r="BP6576" s="52" t="s">
        <v>2086</v>
      </c>
      <c r="BQ6576" s="52" t="s">
        <v>3223</v>
      </c>
      <c r="BR6576" s="52" t="s">
        <v>716</v>
      </c>
      <c r="BX6576" s="52" t="s">
        <v>2086</v>
      </c>
      <c r="BY6576" s="52" t="s">
        <v>3223</v>
      </c>
      <c r="BZ6576" s="52" t="s">
        <v>716</v>
      </c>
    </row>
    <row r="6577" spans="54:78" x14ac:dyDescent="0.3">
      <c r="BB6577" s="105" t="e">
        <f>VLOOKUP(C6577,#REF!, 2,FALSE)</f>
        <v>#REF!</v>
      </c>
      <c r="BP6577" s="52" t="s">
        <v>2087</v>
      </c>
      <c r="BQ6577" s="52" t="s">
        <v>645</v>
      </c>
      <c r="BR6577" s="52" t="s">
        <v>11873</v>
      </c>
      <c r="BX6577" s="52" t="s">
        <v>2087</v>
      </c>
      <c r="BY6577" s="52" t="s">
        <v>645</v>
      </c>
      <c r="BZ6577" s="52" t="s">
        <v>11873</v>
      </c>
    </row>
    <row r="6578" spans="54:78" x14ac:dyDescent="0.3">
      <c r="BB6578" s="105" t="e">
        <f>VLOOKUP(C6578,#REF!, 2,FALSE)</f>
        <v>#REF!</v>
      </c>
      <c r="BP6578" s="52" t="s">
        <v>2088</v>
      </c>
      <c r="BQ6578" s="52" t="s">
        <v>1277</v>
      </c>
      <c r="BR6578" s="52" t="s">
        <v>11874</v>
      </c>
      <c r="BX6578" s="52" t="s">
        <v>2088</v>
      </c>
      <c r="BY6578" s="52" t="s">
        <v>1277</v>
      </c>
      <c r="BZ6578" s="52" t="s">
        <v>11874</v>
      </c>
    </row>
    <row r="6579" spans="54:78" x14ac:dyDescent="0.3">
      <c r="BB6579" s="105" t="e">
        <f>VLOOKUP(C6579,#REF!, 2,FALSE)</f>
        <v>#REF!</v>
      </c>
      <c r="BP6579" s="52" t="s">
        <v>2089</v>
      </c>
      <c r="BQ6579" s="52" t="s">
        <v>675</v>
      </c>
      <c r="BR6579" s="52" t="s">
        <v>5666</v>
      </c>
      <c r="BX6579" s="52" t="s">
        <v>2089</v>
      </c>
      <c r="BY6579" s="52" t="s">
        <v>675</v>
      </c>
      <c r="BZ6579" s="52" t="s">
        <v>5666</v>
      </c>
    </row>
    <row r="6580" spans="54:78" x14ac:dyDescent="0.3">
      <c r="BB6580" s="105" t="e">
        <f>VLOOKUP(C6580,#REF!, 2,FALSE)</f>
        <v>#REF!</v>
      </c>
      <c r="BP6580" s="52" t="s">
        <v>2090</v>
      </c>
      <c r="BQ6580" s="52" t="s">
        <v>630</v>
      </c>
      <c r="BR6580" s="52" t="s">
        <v>7884</v>
      </c>
      <c r="BX6580" s="52" t="s">
        <v>2090</v>
      </c>
      <c r="BY6580" s="52" t="s">
        <v>630</v>
      </c>
      <c r="BZ6580" s="52" t="s">
        <v>7884</v>
      </c>
    </row>
    <row r="6581" spans="54:78" x14ac:dyDescent="0.3">
      <c r="BB6581" s="105" t="e">
        <f>VLOOKUP(C6581,#REF!, 2,FALSE)</f>
        <v>#REF!</v>
      </c>
      <c r="BP6581" s="52" t="s">
        <v>11875</v>
      </c>
      <c r="BQ6581" s="52" t="s">
        <v>2988</v>
      </c>
      <c r="BR6581" s="52" t="s">
        <v>11876</v>
      </c>
      <c r="BX6581" s="52" t="s">
        <v>11875</v>
      </c>
      <c r="BY6581" s="52" t="s">
        <v>2988</v>
      </c>
      <c r="BZ6581" s="52" t="s">
        <v>11876</v>
      </c>
    </row>
    <row r="6582" spans="54:78" x14ac:dyDescent="0.3">
      <c r="BB6582" s="105" t="e">
        <f>VLOOKUP(C6582,#REF!, 2,FALSE)</f>
        <v>#REF!</v>
      </c>
      <c r="BP6582" s="52" t="s">
        <v>11877</v>
      </c>
      <c r="BQ6582" s="52" t="s">
        <v>673</v>
      </c>
      <c r="BR6582" s="52" t="s">
        <v>2993</v>
      </c>
      <c r="BX6582" s="52" t="s">
        <v>11877</v>
      </c>
      <c r="BY6582" s="52" t="s">
        <v>673</v>
      </c>
      <c r="BZ6582" s="52" t="s">
        <v>2993</v>
      </c>
    </row>
    <row r="6583" spans="54:78" x14ac:dyDescent="0.3">
      <c r="BB6583" s="105" t="e">
        <f>VLOOKUP(C6583,#REF!, 2,FALSE)</f>
        <v>#REF!</v>
      </c>
      <c r="BP6583" s="52" t="s">
        <v>11878</v>
      </c>
      <c r="BQ6583" s="52" t="s">
        <v>643</v>
      </c>
      <c r="BR6583" s="52" t="s">
        <v>2993</v>
      </c>
      <c r="BX6583" s="52" t="s">
        <v>11878</v>
      </c>
      <c r="BY6583" s="52" t="s">
        <v>643</v>
      </c>
      <c r="BZ6583" s="52" t="s">
        <v>2993</v>
      </c>
    </row>
    <row r="6584" spans="54:78" x14ac:dyDescent="0.3">
      <c r="BB6584" s="105" t="e">
        <f>VLOOKUP(C6584,#REF!, 2,FALSE)</f>
        <v>#REF!</v>
      </c>
      <c r="BP6584" s="52" t="s">
        <v>11879</v>
      </c>
      <c r="BQ6584" s="52" t="s">
        <v>675</v>
      </c>
      <c r="BR6584" s="52" t="s">
        <v>1064</v>
      </c>
      <c r="BX6584" s="52" t="s">
        <v>11879</v>
      </c>
      <c r="BY6584" s="52" t="s">
        <v>675</v>
      </c>
      <c r="BZ6584" s="52" t="s">
        <v>1064</v>
      </c>
    </row>
    <row r="6585" spans="54:78" x14ac:dyDescent="0.3">
      <c r="BB6585" s="105" t="e">
        <f>VLOOKUP(C6585,#REF!, 2,FALSE)</f>
        <v>#REF!</v>
      </c>
      <c r="BP6585" s="52" t="s">
        <v>11880</v>
      </c>
      <c r="BQ6585" s="52" t="s">
        <v>675</v>
      </c>
      <c r="BR6585" s="52" t="s">
        <v>2993</v>
      </c>
      <c r="BX6585" s="52" t="s">
        <v>11880</v>
      </c>
      <c r="BY6585" s="52" t="s">
        <v>675</v>
      </c>
      <c r="BZ6585" s="52" t="s">
        <v>2993</v>
      </c>
    </row>
    <row r="6586" spans="54:78" x14ac:dyDescent="0.3">
      <c r="BB6586" s="105" t="e">
        <f>VLOOKUP(C6586,#REF!, 2,FALSE)</f>
        <v>#REF!</v>
      </c>
      <c r="BP6586" s="52" t="s">
        <v>11881</v>
      </c>
      <c r="BQ6586" s="52" t="s">
        <v>870</v>
      </c>
      <c r="BR6586" s="52" t="s">
        <v>11410</v>
      </c>
      <c r="BX6586" s="52" t="s">
        <v>11881</v>
      </c>
      <c r="BY6586" s="52" t="s">
        <v>870</v>
      </c>
      <c r="BZ6586" s="52" t="s">
        <v>11410</v>
      </c>
    </row>
    <row r="6587" spans="54:78" x14ac:dyDescent="0.3">
      <c r="BB6587" s="105" t="e">
        <f>VLOOKUP(C6587,#REF!, 2,FALSE)</f>
        <v>#REF!</v>
      </c>
      <c r="BP6587" s="52" t="s">
        <v>11882</v>
      </c>
      <c r="BQ6587" s="52" t="s">
        <v>1147</v>
      </c>
      <c r="BR6587" s="52" t="s">
        <v>11883</v>
      </c>
      <c r="BX6587" s="52" t="s">
        <v>11882</v>
      </c>
      <c r="BY6587" s="52" t="s">
        <v>1147</v>
      </c>
      <c r="BZ6587" s="52" t="s">
        <v>11883</v>
      </c>
    </row>
    <row r="6588" spans="54:78" x14ac:dyDescent="0.3">
      <c r="BB6588" s="105" t="e">
        <f>VLOOKUP(C6588,#REF!, 2,FALSE)</f>
        <v>#REF!</v>
      </c>
      <c r="BP6588" s="52" t="s">
        <v>11884</v>
      </c>
      <c r="BQ6588" s="52" t="s">
        <v>2988</v>
      </c>
      <c r="BR6588" s="52" t="s">
        <v>11885</v>
      </c>
      <c r="BX6588" s="52" t="s">
        <v>11884</v>
      </c>
      <c r="BY6588" s="52" t="s">
        <v>2988</v>
      </c>
      <c r="BZ6588" s="52" t="s">
        <v>11885</v>
      </c>
    </row>
    <row r="6589" spans="54:78" x14ac:dyDescent="0.3">
      <c r="BB6589" s="105" t="e">
        <f>VLOOKUP(C6589,#REF!, 2,FALSE)</f>
        <v>#REF!</v>
      </c>
      <c r="BP6589" s="52" t="s">
        <v>2091</v>
      </c>
      <c r="BQ6589" s="52" t="s">
        <v>3223</v>
      </c>
      <c r="BR6589" s="52" t="s">
        <v>6155</v>
      </c>
      <c r="BX6589" s="52" t="s">
        <v>2091</v>
      </c>
      <c r="BY6589" s="52" t="s">
        <v>3223</v>
      </c>
      <c r="BZ6589" s="52" t="s">
        <v>6155</v>
      </c>
    </row>
    <row r="6590" spans="54:78" x14ac:dyDescent="0.3">
      <c r="BB6590" s="105" t="e">
        <f>VLOOKUP(C6590,#REF!, 2,FALSE)</f>
        <v>#REF!</v>
      </c>
      <c r="BP6590" s="52" t="s">
        <v>438</v>
      </c>
      <c r="BQ6590" s="52" t="s">
        <v>1699</v>
      </c>
      <c r="BR6590" s="52" t="s">
        <v>2381</v>
      </c>
      <c r="BX6590" s="52" t="s">
        <v>438</v>
      </c>
      <c r="BY6590" s="52" t="s">
        <v>1699</v>
      </c>
      <c r="BZ6590" s="52" t="s">
        <v>2381</v>
      </c>
    </row>
    <row r="6591" spans="54:78" x14ac:dyDescent="0.3">
      <c r="BB6591" s="105" t="e">
        <f>VLOOKUP(C6591,#REF!, 2,FALSE)</f>
        <v>#REF!</v>
      </c>
      <c r="BP6591" s="52" t="s">
        <v>11886</v>
      </c>
      <c r="BQ6591" s="52" t="s">
        <v>1699</v>
      </c>
      <c r="BR6591" s="52" t="s">
        <v>5399</v>
      </c>
      <c r="BX6591" s="52" t="s">
        <v>11886</v>
      </c>
      <c r="BY6591" s="52" t="s">
        <v>1699</v>
      </c>
      <c r="BZ6591" s="52" t="s">
        <v>5399</v>
      </c>
    </row>
    <row r="6592" spans="54:78" x14ac:dyDescent="0.3">
      <c r="BB6592" s="105" t="e">
        <f>VLOOKUP(C6592,#REF!, 2,FALSE)</f>
        <v>#REF!</v>
      </c>
      <c r="BP6592" s="52" t="s">
        <v>11887</v>
      </c>
      <c r="BQ6592" s="52" t="s">
        <v>1699</v>
      </c>
      <c r="BR6592" s="52" t="s">
        <v>7948</v>
      </c>
      <c r="BX6592" s="52" t="s">
        <v>11887</v>
      </c>
      <c r="BY6592" s="52" t="s">
        <v>1699</v>
      </c>
      <c r="BZ6592" s="52" t="s">
        <v>7948</v>
      </c>
    </row>
    <row r="6593" spans="54:78" x14ac:dyDescent="0.3">
      <c r="BB6593" s="105" t="e">
        <f>VLOOKUP(C6593,#REF!, 2,FALSE)</f>
        <v>#REF!</v>
      </c>
      <c r="BP6593" s="52" t="s">
        <v>11888</v>
      </c>
      <c r="BQ6593" s="52" t="s">
        <v>1699</v>
      </c>
      <c r="BR6593" s="52" t="s">
        <v>7948</v>
      </c>
      <c r="BX6593" s="52" t="s">
        <v>11888</v>
      </c>
      <c r="BY6593" s="52" t="s">
        <v>1699</v>
      </c>
      <c r="BZ6593" s="52" t="s">
        <v>7948</v>
      </c>
    </row>
    <row r="6594" spans="54:78" x14ac:dyDescent="0.3">
      <c r="BB6594" s="105" t="e">
        <f>VLOOKUP(C6594,#REF!, 2,FALSE)</f>
        <v>#REF!</v>
      </c>
      <c r="BP6594" s="52" t="s">
        <v>11890</v>
      </c>
      <c r="BQ6594" s="52" t="s">
        <v>1699</v>
      </c>
      <c r="BR6594" s="52" t="s">
        <v>2993</v>
      </c>
      <c r="BX6594" s="52" t="s">
        <v>11890</v>
      </c>
      <c r="BY6594" s="52" t="s">
        <v>1699</v>
      </c>
      <c r="BZ6594" s="52" t="s">
        <v>2993</v>
      </c>
    </row>
    <row r="6595" spans="54:78" x14ac:dyDescent="0.3">
      <c r="BB6595" s="105" t="e">
        <f>VLOOKUP(C6595,#REF!, 2,FALSE)</f>
        <v>#REF!</v>
      </c>
      <c r="BP6595" s="52" t="s">
        <v>11891</v>
      </c>
      <c r="BQ6595" s="52" t="s">
        <v>791</v>
      </c>
      <c r="BR6595" s="52" t="s">
        <v>6468</v>
      </c>
      <c r="BX6595" s="52" t="s">
        <v>11891</v>
      </c>
      <c r="BY6595" s="52" t="s">
        <v>791</v>
      </c>
      <c r="BZ6595" s="52" t="s">
        <v>6468</v>
      </c>
    </row>
    <row r="6596" spans="54:78" x14ac:dyDescent="0.3">
      <c r="BB6596" s="105" t="e">
        <f>VLOOKUP(C6596,#REF!, 2,FALSE)</f>
        <v>#REF!</v>
      </c>
      <c r="BP6596" s="52" t="s">
        <v>411</v>
      </c>
      <c r="BQ6596" s="52" t="s">
        <v>3019</v>
      </c>
      <c r="BR6596" s="52" t="s">
        <v>2075</v>
      </c>
      <c r="BX6596" s="52" t="s">
        <v>411</v>
      </c>
      <c r="BY6596" s="52" t="s">
        <v>3019</v>
      </c>
      <c r="BZ6596" s="52" t="s">
        <v>2075</v>
      </c>
    </row>
    <row r="6597" spans="54:78" x14ac:dyDescent="0.3">
      <c r="BB6597" s="105" t="e">
        <f>VLOOKUP(C6597,#REF!, 2,FALSE)</f>
        <v>#REF!</v>
      </c>
      <c r="BP6597" s="52" t="s">
        <v>11892</v>
      </c>
      <c r="BQ6597" s="52" t="s">
        <v>663</v>
      </c>
      <c r="BR6597" s="52" t="s">
        <v>11893</v>
      </c>
      <c r="BX6597" s="52" t="s">
        <v>11892</v>
      </c>
      <c r="BY6597" s="52" t="s">
        <v>663</v>
      </c>
      <c r="BZ6597" s="52" t="s">
        <v>11893</v>
      </c>
    </row>
    <row r="6598" spans="54:78" x14ac:dyDescent="0.3">
      <c r="BB6598" s="105" t="e">
        <f>VLOOKUP(C6598,#REF!, 2,FALSE)</f>
        <v>#REF!</v>
      </c>
      <c r="BP6598" s="52" t="s">
        <v>11894</v>
      </c>
      <c r="BQ6598" s="52" t="s">
        <v>805</v>
      </c>
      <c r="BR6598" s="52" t="s">
        <v>644</v>
      </c>
      <c r="BX6598" s="52" t="s">
        <v>11894</v>
      </c>
      <c r="BY6598" s="52" t="s">
        <v>805</v>
      </c>
      <c r="BZ6598" s="52" t="s">
        <v>644</v>
      </c>
    </row>
    <row r="6599" spans="54:78" x14ac:dyDescent="0.3">
      <c r="BB6599" s="105" t="e">
        <f>VLOOKUP(C6599,#REF!, 2,FALSE)</f>
        <v>#REF!</v>
      </c>
      <c r="BP6599" s="52" t="s">
        <v>11895</v>
      </c>
      <c r="BQ6599" s="52" t="s">
        <v>636</v>
      </c>
      <c r="BR6599" s="52" t="s">
        <v>11896</v>
      </c>
      <c r="BX6599" s="52" t="s">
        <v>11895</v>
      </c>
      <c r="BY6599" s="52" t="s">
        <v>636</v>
      </c>
      <c r="BZ6599" s="52" t="s">
        <v>11896</v>
      </c>
    </row>
    <row r="6600" spans="54:78" x14ac:dyDescent="0.3">
      <c r="BB6600" s="105" t="e">
        <f>VLOOKUP(C6600,#REF!, 2,FALSE)</f>
        <v>#REF!</v>
      </c>
      <c r="BP6600" s="52" t="s">
        <v>11897</v>
      </c>
      <c r="BQ6600" s="52" t="s">
        <v>701</v>
      </c>
      <c r="BR6600" s="52" t="s">
        <v>704</v>
      </c>
      <c r="BX6600" s="52" t="s">
        <v>11897</v>
      </c>
      <c r="BY6600" s="52" t="s">
        <v>701</v>
      </c>
      <c r="BZ6600" s="52" t="s">
        <v>704</v>
      </c>
    </row>
    <row r="6601" spans="54:78" x14ac:dyDescent="0.3">
      <c r="BB6601" s="105" t="e">
        <f>VLOOKUP(C6601,#REF!, 2,FALSE)</f>
        <v>#REF!</v>
      </c>
      <c r="BP6601" s="52" t="s">
        <v>11898</v>
      </c>
      <c r="BQ6601" s="52" t="s">
        <v>636</v>
      </c>
      <c r="BR6601" s="52" t="s">
        <v>11899</v>
      </c>
      <c r="BX6601" s="52" t="s">
        <v>11898</v>
      </c>
      <c r="BY6601" s="52" t="s">
        <v>636</v>
      </c>
      <c r="BZ6601" s="52" t="s">
        <v>11899</v>
      </c>
    </row>
    <row r="6602" spans="54:78" x14ac:dyDescent="0.3">
      <c r="BB6602" s="105" t="e">
        <f>VLOOKUP(C6602,#REF!, 2,FALSE)</f>
        <v>#REF!</v>
      </c>
      <c r="BP6602" s="52" t="s">
        <v>11900</v>
      </c>
      <c r="BQ6602" s="52" t="s">
        <v>618</v>
      </c>
      <c r="BR6602" s="52" t="s">
        <v>5389</v>
      </c>
      <c r="BX6602" s="52" t="s">
        <v>11900</v>
      </c>
      <c r="BY6602" s="52" t="s">
        <v>618</v>
      </c>
      <c r="BZ6602" s="52" t="s">
        <v>5389</v>
      </c>
    </row>
    <row r="6603" spans="54:78" x14ac:dyDescent="0.3">
      <c r="BB6603" s="105" t="e">
        <f>VLOOKUP(C6603,#REF!, 2,FALSE)</f>
        <v>#REF!</v>
      </c>
      <c r="BP6603" s="52" t="s">
        <v>404</v>
      </c>
      <c r="BQ6603" s="52" t="s">
        <v>668</v>
      </c>
      <c r="BR6603" s="52" t="s">
        <v>704</v>
      </c>
      <c r="BX6603" s="52" t="s">
        <v>404</v>
      </c>
      <c r="BY6603" s="52" t="s">
        <v>668</v>
      </c>
      <c r="BZ6603" s="52" t="s">
        <v>704</v>
      </c>
    </row>
    <row r="6604" spans="54:78" x14ac:dyDescent="0.3">
      <c r="BB6604" s="105" t="e">
        <f>VLOOKUP(C6604,#REF!, 2,FALSE)</f>
        <v>#REF!</v>
      </c>
      <c r="BP6604" s="52" t="s">
        <v>405</v>
      </c>
      <c r="BQ6604" s="52" t="s">
        <v>645</v>
      </c>
      <c r="BR6604" s="52" t="s">
        <v>1001</v>
      </c>
      <c r="BX6604" s="52" t="s">
        <v>405</v>
      </c>
      <c r="BY6604" s="52" t="s">
        <v>645</v>
      </c>
      <c r="BZ6604" s="52" t="s">
        <v>1001</v>
      </c>
    </row>
    <row r="6605" spans="54:78" x14ac:dyDescent="0.3">
      <c r="BB6605" s="105" t="e">
        <f>VLOOKUP(C6605,#REF!, 2,FALSE)</f>
        <v>#REF!</v>
      </c>
      <c r="BP6605" s="52" t="s">
        <v>11901</v>
      </c>
      <c r="BQ6605" s="52" t="s">
        <v>645</v>
      </c>
      <c r="BR6605" s="52" t="s">
        <v>11691</v>
      </c>
      <c r="BX6605" s="52" t="s">
        <v>11901</v>
      </c>
      <c r="BY6605" s="52" t="s">
        <v>645</v>
      </c>
      <c r="BZ6605" s="52" t="s">
        <v>11691</v>
      </c>
    </row>
    <row r="6606" spans="54:78" x14ac:dyDescent="0.3">
      <c r="BB6606" s="105" t="e">
        <f>VLOOKUP(C6606,#REF!, 2,FALSE)</f>
        <v>#REF!</v>
      </c>
      <c r="BP6606" s="52" t="s">
        <v>11902</v>
      </c>
      <c r="BQ6606" s="52" t="s">
        <v>621</v>
      </c>
      <c r="BR6606" s="52" t="s">
        <v>2993</v>
      </c>
      <c r="BX6606" s="52" t="s">
        <v>11902</v>
      </c>
      <c r="BY6606" s="52" t="s">
        <v>621</v>
      </c>
      <c r="BZ6606" s="52" t="s">
        <v>2993</v>
      </c>
    </row>
    <row r="6607" spans="54:78" x14ac:dyDescent="0.3">
      <c r="BB6607" s="105" t="e">
        <f>VLOOKUP(C6607,#REF!, 2,FALSE)</f>
        <v>#REF!</v>
      </c>
      <c r="BP6607" s="52" t="s">
        <v>11903</v>
      </c>
      <c r="BQ6607" s="52" t="s">
        <v>621</v>
      </c>
      <c r="BR6607" s="52" t="s">
        <v>2993</v>
      </c>
      <c r="BX6607" s="52" t="s">
        <v>11903</v>
      </c>
      <c r="BY6607" s="52" t="s">
        <v>621</v>
      </c>
      <c r="BZ6607" s="52" t="s">
        <v>2993</v>
      </c>
    </row>
    <row r="6608" spans="54:78" x14ac:dyDescent="0.3">
      <c r="BB6608" s="105" t="e">
        <f>VLOOKUP(C6608,#REF!, 2,FALSE)</f>
        <v>#REF!</v>
      </c>
      <c r="BP6608" s="52" t="s">
        <v>11904</v>
      </c>
      <c r="BQ6608" s="52" t="s">
        <v>805</v>
      </c>
      <c r="BR6608" s="52" t="s">
        <v>2369</v>
      </c>
      <c r="BX6608" s="52" t="s">
        <v>11904</v>
      </c>
      <c r="BY6608" s="52" t="s">
        <v>805</v>
      </c>
      <c r="BZ6608" s="52" t="s">
        <v>2369</v>
      </c>
    </row>
    <row r="6609" spans="54:78" x14ac:dyDescent="0.3">
      <c r="BB6609" s="105" t="e">
        <f>VLOOKUP(C6609,#REF!, 2,FALSE)</f>
        <v>#REF!</v>
      </c>
      <c r="BP6609" s="52" t="s">
        <v>11905</v>
      </c>
      <c r="BQ6609" s="52" t="s">
        <v>805</v>
      </c>
      <c r="BR6609" s="52" t="s">
        <v>1292</v>
      </c>
      <c r="BX6609" s="52" t="s">
        <v>11905</v>
      </c>
      <c r="BY6609" s="52" t="s">
        <v>805</v>
      </c>
      <c r="BZ6609" s="52" t="s">
        <v>1292</v>
      </c>
    </row>
    <row r="6610" spans="54:78" x14ac:dyDescent="0.3">
      <c r="BB6610" s="105" t="e">
        <f>VLOOKUP(C6610,#REF!, 2,FALSE)</f>
        <v>#REF!</v>
      </c>
      <c r="BP6610" s="52" t="s">
        <v>439</v>
      </c>
      <c r="BQ6610" s="52" t="s">
        <v>805</v>
      </c>
      <c r="BR6610" s="52" t="s">
        <v>8058</v>
      </c>
      <c r="BX6610" s="52" t="s">
        <v>439</v>
      </c>
      <c r="BY6610" s="52" t="s">
        <v>805</v>
      </c>
      <c r="BZ6610" s="52" t="s">
        <v>8058</v>
      </c>
    </row>
    <row r="6611" spans="54:78" x14ac:dyDescent="0.3">
      <c r="BB6611" s="105" t="e">
        <f>VLOOKUP(C6611,#REF!, 2,FALSE)</f>
        <v>#REF!</v>
      </c>
      <c r="BP6611" s="52" t="s">
        <v>11907</v>
      </c>
      <c r="BQ6611" s="52" t="s">
        <v>805</v>
      </c>
      <c r="BR6611" s="52" t="s">
        <v>1292</v>
      </c>
      <c r="BX6611" s="52" t="s">
        <v>11907</v>
      </c>
      <c r="BY6611" s="52" t="s">
        <v>805</v>
      </c>
      <c r="BZ6611" s="52" t="s">
        <v>1292</v>
      </c>
    </row>
    <row r="6612" spans="54:78" x14ac:dyDescent="0.3">
      <c r="BB6612" s="105" t="e">
        <f>VLOOKUP(C6612,#REF!, 2,FALSE)</f>
        <v>#REF!</v>
      </c>
      <c r="BP6612" s="52" t="s">
        <v>11908</v>
      </c>
      <c r="BQ6612" s="52" t="s">
        <v>805</v>
      </c>
      <c r="BR6612" s="52" t="s">
        <v>1134</v>
      </c>
      <c r="BX6612" s="52" t="s">
        <v>11908</v>
      </c>
      <c r="BY6612" s="52" t="s">
        <v>805</v>
      </c>
      <c r="BZ6612" s="52" t="s">
        <v>1134</v>
      </c>
    </row>
    <row r="6613" spans="54:78" x14ac:dyDescent="0.3">
      <c r="BB6613" s="105" t="e">
        <f>VLOOKUP(C6613,#REF!, 2,FALSE)</f>
        <v>#REF!</v>
      </c>
      <c r="BP6613" s="52" t="s">
        <v>11909</v>
      </c>
      <c r="BQ6613" s="52" t="s">
        <v>2988</v>
      </c>
      <c r="BR6613" s="52" t="s">
        <v>11910</v>
      </c>
      <c r="BX6613" s="52" t="s">
        <v>11909</v>
      </c>
      <c r="BY6613" s="52" t="s">
        <v>2988</v>
      </c>
      <c r="BZ6613" s="52" t="s">
        <v>11910</v>
      </c>
    </row>
    <row r="6614" spans="54:78" x14ac:dyDescent="0.3">
      <c r="BB6614" s="105" t="e">
        <f>VLOOKUP(C6614,#REF!, 2,FALSE)</f>
        <v>#REF!</v>
      </c>
      <c r="BP6614" s="52" t="s">
        <v>11911</v>
      </c>
      <c r="BQ6614" s="52" t="s">
        <v>1350</v>
      </c>
      <c r="BR6614" s="52" t="s">
        <v>11912</v>
      </c>
      <c r="BX6614" s="52" t="s">
        <v>11911</v>
      </c>
      <c r="BY6614" s="52" t="s">
        <v>1350</v>
      </c>
      <c r="BZ6614" s="52" t="s">
        <v>11912</v>
      </c>
    </row>
    <row r="6615" spans="54:78" x14ac:dyDescent="0.3">
      <c r="BB6615" s="105" t="e">
        <f>VLOOKUP(C6615,#REF!, 2,FALSE)</f>
        <v>#REF!</v>
      </c>
      <c r="BP6615" s="52" t="s">
        <v>11913</v>
      </c>
      <c r="BQ6615" s="52" t="s">
        <v>1277</v>
      </c>
      <c r="BR6615" s="52" t="s">
        <v>11914</v>
      </c>
      <c r="BX6615" s="52" t="s">
        <v>11913</v>
      </c>
      <c r="BY6615" s="52" t="s">
        <v>1277</v>
      </c>
      <c r="BZ6615" s="52" t="s">
        <v>11914</v>
      </c>
    </row>
    <row r="6616" spans="54:78" x14ac:dyDescent="0.3">
      <c r="BB6616" s="105" t="e">
        <f>VLOOKUP(C6616,#REF!, 2,FALSE)</f>
        <v>#REF!</v>
      </c>
      <c r="BP6616" s="52" t="s">
        <v>11915</v>
      </c>
      <c r="BQ6616" s="52" t="s">
        <v>1275</v>
      </c>
      <c r="BR6616" s="52" t="s">
        <v>9573</v>
      </c>
      <c r="BX6616" s="52" t="s">
        <v>11915</v>
      </c>
      <c r="BY6616" s="52" t="s">
        <v>1275</v>
      </c>
      <c r="BZ6616" s="52" t="s">
        <v>9573</v>
      </c>
    </row>
    <row r="6617" spans="54:78" x14ac:dyDescent="0.3">
      <c r="BB6617" s="105" t="e">
        <f>VLOOKUP(C6617,#REF!, 2,FALSE)</f>
        <v>#REF!</v>
      </c>
      <c r="BP6617" s="52" t="s">
        <v>11916</v>
      </c>
      <c r="BQ6617" s="52" t="s">
        <v>1350</v>
      </c>
      <c r="BR6617" s="52" t="s">
        <v>11917</v>
      </c>
      <c r="BX6617" s="52" t="s">
        <v>11916</v>
      </c>
      <c r="BY6617" s="52" t="s">
        <v>1350</v>
      </c>
      <c r="BZ6617" s="52" t="s">
        <v>11917</v>
      </c>
    </row>
    <row r="6618" spans="54:78" x14ac:dyDescent="0.3">
      <c r="BB6618" s="105" t="e">
        <f>VLOOKUP(C6618,#REF!, 2,FALSE)</f>
        <v>#REF!</v>
      </c>
      <c r="BP6618" s="52" t="s">
        <v>11918</v>
      </c>
      <c r="BQ6618" s="52" t="s">
        <v>643</v>
      </c>
      <c r="BR6618" s="52" t="s">
        <v>11919</v>
      </c>
      <c r="BX6618" s="52" t="s">
        <v>11918</v>
      </c>
      <c r="BY6618" s="52" t="s">
        <v>643</v>
      </c>
      <c r="BZ6618" s="52" t="s">
        <v>11919</v>
      </c>
    </row>
    <row r="6619" spans="54:78" x14ac:dyDescent="0.3">
      <c r="BB6619" s="105" t="e">
        <f>VLOOKUP(C6619,#REF!, 2,FALSE)</f>
        <v>#REF!</v>
      </c>
      <c r="BP6619" s="52" t="s">
        <v>11920</v>
      </c>
      <c r="BQ6619" s="52" t="s">
        <v>626</v>
      </c>
      <c r="BR6619" s="52" t="s">
        <v>11921</v>
      </c>
      <c r="BX6619" s="52" t="s">
        <v>11920</v>
      </c>
      <c r="BY6619" s="52" t="s">
        <v>626</v>
      </c>
      <c r="BZ6619" s="52" t="s">
        <v>11921</v>
      </c>
    </row>
    <row r="6620" spans="54:78" x14ac:dyDescent="0.3">
      <c r="BB6620" s="105" t="e">
        <f>VLOOKUP(C6620,#REF!, 2,FALSE)</f>
        <v>#REF!</v>
      </c>
      <c r="BP6620" s="52" t="s">
        <v>11922</v>
      </c>
      <c r="BQ6620" s="52" t="s">
        <v>788</v>
      </c>
      <c r="BR6620" s="52" t="s">
        <v>11923</v>
      </c>
      <c r="BX6620" s="52" t="s">
        <v>11922</v>
      </c>
      <c r="BY6620" s="52" t="s">
        <v>788</v>
      </c>
      <c r="BZ6620" s="52" t="s">
        <v>11923</v>
      </c>
    </row>
    <row r="6621" spans="54:78" x14ac:dyDescent="0.3">
      <c r="BB6621" s="105" t="e">
        <f>VLOOKUP(C6621,#REF!, 2,FALSE)</f>
        <v>#REF!</v>
      </c>
      <c r="BP6621" s="52" t="s">
        <v>11924</v>
      </c>
      <c r="BQ6621" s="52" t="s">
        <v>795</v>
      </c>
      <c r="BR6621" s="52" t="s">
        <v>6216</v>
      </c>
      <c r="BX6621" s="52" t="s">
        <v>11924</v>
      </c>
      <c r="BY6621" s="52" t="s">
        <v>795</v>
      </c>
      <c r="BZ6621" s="52" t="s">
        <v>6216</v>
      </c>
    </row>
    <row r="6622" spans="54:78" x14ac:dyDescent="0.3">
      <c r="BB6622" s="105" t="e">
        <f>VLOOKUP(C6622,#REF!, 2,FALSE)</f>
        <v>#REF!</v>
      </c>
      <c r="BP6622" s="52" t="s">
        <v>11925</v>
      </c>
      <c r="BQ6622" s="52" t="s">
        <v>788</v>
      </c>
      <c r="BR6622" s="52" t="s">
        <v>2993</v>
      </c>
      <c r="BX6622" s="52" t="s">
        <v>11925</v>
      </c>
      <c r="BY6622" s="52" t="s">
        <v>788</v>
      </c>
      <c r="BZ6622" s="52" t="s">
        <v>2993</v>
      </c>
    </row>
    <row r="6623" spans="54:78" x14ac:dyDescent="0.3">
      <c r="BB6623" s="105" t="e">
        <f>VLOOKUP(C6623,#REF!, 2,FALSE)</f>
        <v>#REF!</v>
      </c>
      <c r="BP6623" s="52" t="s">
        <v>11926</v>
      </c>
      <c r="BQ6623" s="52" t="s">
        <v>1002</v>
      </c>
      <c r="BR6623" s="52" t="s">
        <v>2993</v>
      </c>
      <c r="BX6623" s="52" t="s">
        <v>11926</v>
      </c>
      <c r="BY6623" s="52" t="s">
        <v>1002</v>
      </c>
      <c r="BZ6623" s="52" t="s">
        <v>2993</v>
      </c>
    </row>
    <row r="6624" spans="54:78" x14ac:dyDescent="0.3">
      <c r="BB6624" s="105" t="e">
        <f>VLOOKUP(C6624,#REF!, 2,FALSE)</f>
        <v>#REF!</v>
      </c>
      <c r="BP6624" s="52" t="s">
        <v>11927</v>
      </c>
      <c r="BQ6624" s="52" t="s">
        <v>818</v>
      </c>
      <c r="BR6624" s="52" t="s">
        <v>2993</v>
      </c>
      <c r="BX6624" s="52" t="s">
        <v>11927</v>
      </c>
      <c r="BY6624" s="52" t="s">
        <v>818</v>
      </c>
      <c r="BZ6624" s="52" t="s">
        <v>2993</v>
      </c>
    </row>
    <row r="6625" spans="54:78" x14ac:dyDescent="0.3">
      <c r="BB6625" s="105" t="e">
        <f>VLOOKUP(C6625,#REF!, 2,FALSE)</f>
        <v>#REF!</v>
      </c>
      <c r="BP6625" s="52" t="s">
        <v>11928</v>
      </c>
      <c r="BQ6625" s="52" t="s">
        <v>618</v>
      </c>
      <c r="BR6625" s="52" t="s">
        <v>5487</v>
      </c>
      <c r="BX6625" s="52" t="s">
        <v>11928</v>
      </c>
      <c r="BY6625" s="52" t="s">
        <v>618</v>
      </c>
      <c r="BZ6625" s="52" t="s">
        <v>5487</v>
      </c>
    </row>
    <row r="6626" spans="54:78" x14ac:dyDescent="0.3">
      <c r="BB6626" s="105" t="e">
        <f>VLOOKUP(C6626,#REF!, 2,FALSE)</f>
        <v>#REF!</v>
      </c>
      <c r="BP6626" s="52" t="s">
        <v>11929</v>
      </c>
      <c r="BQ6626" s="52" t="s">
        <v>642</v>
      </c>
      <c r="BR6626" s="52" t="s">
        <v>9909</v>
      </c>
      <c r="BX6626" s="52" t="s">
        <v>11929</v>
      </c>
      <c r="BY6626" s="52" t="s">
        <v>642</v>
      </c>
      <c r="BZ6626" s="52" t="s">
        <v>9909</v>
      </c>
    </row>
    <row r="6627" spans="54:78" x14ac:dyDescent="0.3">
      <c r="BB6627" s="105" t="e">
        <f>VLOOKUP(C6627,#REF!, 2,FALSE)</f>
        <v>#REF!</v>
      </c>
      <c r="BP6627" s="52" t="s">
        <v>11930</v>
      </c>
      <c r="BQ6627" s="52" t="s">
        <v>636</v>
      </c>
      <c r="BR6627" s="52" t="s">
        <v>11367</v>
      </c>
      <c r="BX6627" s="52" t="s">
        <v>11930</v>
      </c>
      <c r="BY6627" s="52" t="s">
        <v>636</v>
      </c>
      <c r="BZ6627" s="52" t="s">
        <v>11367</v>
      </c>
    </row>
    <row r="6628" spans="54:78" x14ac:dyDescent="0.3">
      <c r="BB6628" s="105" t="e">
        <f>VLOOKUP(C6628,#REF!, 2,FALSE)</f>
        <v>#REF!</v>
      </c>
      <c r="BP6628" s="52" t="s">
        <v>11931</v>
      </c>
      <c r="BQ6628" s="52" t="s">
        <v>636</v>
      </c>
      <c r="BR6628" s="52" t="s">
        <v>11367</v>
      </c>
      <c r="BX6628" s="52" t="s">
        <v>11931</v>
      </c>
      <c r="BY6628" s="52" t="s">
        <v>636</v>
      </c>
      <c r="BZ6628" s="52" t="s">
        <v>11367</v>
      </c>
    </row>
    <row r="6629" spans="54:78" x14ac:dyDescent="0.3">
      <c r="BB6629" s="105" t="e">
        <f>VLOOKUP(C6629,#REF!, 2,FALSE)</f>
        <v>#REF!</v>
      </c>
      <c r="BP6629" s="52" t="s">
        <v>11932</v>
      </c>
      <c r="BQ6629" s="52" t="s">
        <v>645</v>
      </c>
      <c r="BR6629" s="52" t="s">
        <v>11367</v>
      </c>
      <c r="BX6629" s="52" t="s">
        <v>11932</v>
      </c>
      <c r="BY6629" s="52" t="s">
        <v>645</v>
      </c>
      <c r="BZ6629" s="52" t="s">
        <v>11367</v>
      </c>
    </row>
    <row r="6630" spans="54:78" x14ac:dyDescent="0.3">
      <c r="BB6630" s="105" t="e">
        <f>VLOOKUP(C6630,#REF!, 2,FALSE)</f>
        <v>#REF!</v>
      </c>
      <c r="BP6630" s="52" t="s">
        <v>11933</v>
      </c>
      <c r="BQ6630" s="52" t="s">
        <v>636</v>
      </c>
      <c r="BR6630" s="52" t="s">
        <v>11367</v>
      </c>
      <c r="BX6630" s="52" t="s">
        <v>11933</v>
      </c>
      <c r="BY6630" s="52" t="s">
        <v>636</v>
      </c>
      <c r="BZ6630" s="52" t="s">
        <v>11367</v>
      </c>
    </row>
    <row r="6631" spans="54:78" x14ac:dyDescent="0.3">
      <c r="BB6631" s="105" t="e">
        <f>VLOOKUP(C6631,#REF!, 2,FALSE)</f>
        <v>#REF!</v>
      </c>
      <c r="BP6631" s="52" t="s">
        <v>11934</v>
      </c>
      <c r="BQ6631" s="52" t="s">
        <v>811</v>
      </c>
      <c r="BR6631" s="52" t="s">
        <v>11935</v>
      </c>
      <c r="BX6631" s="52" t="s">
        <v>11934</v>
      </c>
      <c r="BY6631" s="52" t="s">
        <v>811</v>
      </c>
      <c r="BZ6631" s="52" t="s">
        <v>11935</v>
      </c>
    </row>
    <row r="6632" spans="54:78" x14ac:dyDescent="0.3">
      <c r="BB6632" s="105" t="e">
        <f>VLOOKUP(C6632,#REF!, 2,FALSE)</f>
        <v>#REF!</v>
      </c>
      <c r="BP6632" s="52" t="s">
        <v>11936</v>
      </c>
      <c r="BQ6632" s="52" t="s">
        <v>783</v>
      </c>
      <c r="BR6632" s="52" t="s">
        <v>3288</v>
      </c>
      <c r="BX6632" s="52" t="s">
        <v>11936</v>
      </c>
      <c r="BY6632" s="52" t="s">
        <v>783</v>
      </c>
      <c r="BZ6632" s="52" t="s">
        <v>3288</v>
      </c>
    </row>
    <row r="6633" spans="54:78" x14ac:dyDescent="0.3">
      <c r="BB6633" s="105" t="e">
        <f>VLOOKUP(C6633,#REF!, 2,FALSE)</f>
        <v>#REF!</v>
      </c>
      <c r="BP6633" s="52" t="s">
        <v>11937</v>
      </c>
      <c r="BQ6633" s="52" t="s">
        <v>811</v>
      </c>
      <c r="BR6633" s="52" t="s">
        <v>11938</v>
      </c>
      <c r="BX6633" s="52" t="s">
        <v>11937</v>
      </c>
      <c r="BY6633" s="52" t="s">
        <v>811</v>
      </c>
      <c r="BZ6633" s="52" t="s">
        <v>11938</v>
      </c>
    </row>
    <row r="6634" spans="54:78" x14ac:dyDescent="0.3">
      <c r="BB6634" s="105" t="e">
        <f>VLOOKUP(C6634,#REF!, 2,FALSE)</f>
        <v>#REF!</v>
      </c>
      <c r="BP6634" s="52" t="s">
        <v>11939</v>
      </c>
      <c r="BQ6634" s="52" t="s">
        <v>860</v>
      </c>
      <c r="BR6634" s="52" t="s">
        <v>5343</v>
      </c>
      <c r="BX6634" s="52" t="s">
        <v>11939</v>
      </c>
      <c r="BY6634" s="52" t="s">
        <v>860</v>
      </c>
      <c r="BZ6634" s="52" t="s">
        <v>5343</v>
      </c>
    </row>
    <row r="6635" spans="54:78" x14ac:dyDescent="0.3">
      <c r="BB6635" s="105" t="e">
        <f>VLOOKUP(C6635,#REF!, 2,FALSE)</f>
        <v>#REF!</v>
      </c>
      <c r="BP6635" s="52" t="s">
        <v>11940</v>
      </c>
      <c r="BQ6635" s="52" t="s">
        <v>619</v>
      </c>
      <c r="BR6635" s="52" t="s">
        <v>11941</v>
      </c>
      <c r="BX6635" s="52" t="s">
        <v>11940</v>
      </c>
      <c r="BY6635" s="52" t="s">
        <v>619</v>
      </c>
      <c r="BZ6635" s="52" t="s">
        <v>11941</v>
      </c>
    </row>
    <row r="6636" spans="54:78" x14ac:dyDescent="0.3">
      <c r="BB6636" s="105" t="e">
        <f>VLOOKUP(C6636,#REF!, 2,FALSE)</f>
        <v>#REF!</v>
      </c>
      <c r="BP6636" s="52" t="s">
        <v>11942</v>
      </c>
      <c r="BQ6636" s="52" t="s">
        <v>17035</v>
      </c>
      <c r="BR6636" s="52" t="s">
        <v>11943</v>
      </c>
      <c r="BX6636" s="52" t="s">
        <v>11942</v>
      </c>
      <c r="BY6636" s="52" t="s">
        <v>17035</v>
      </c>
      <c r="BZ6636" s="52" t="s">
        <v>11943</v>
      </c>
    </row>
    <row r="6637" spans="54:78" x14ac:dyDescent="0.3">
      <c r="BB6637" s="105" t="e">
        <f>VLOOKUP(C6637,#REF!, 2,FALSE)</f>
        <v>#REF!</v>
      </c>
      <c r="BP6637" s="52" t="s">
        <v>11944</v>
      </c>
      <c r="BQ6637" s="52" t="s">
        <v>811</v>
      </c>
      <c r="BR6637" s="52" t="s">
        <v>11945</v>
      </c>
      <c r="BX6637" s="52" t="s">
        <v>11944</v>
      </c>
      <c r="BY6637" s="52" t="s">
        <v>811</v>
      </c>
      <c r="BZ6637" s="52" t="s">
        <v>11945</v>
      </c>
    </row>
    <row r="6638" spans="54:78" x14ac:dyDescent="0.3">
      <c r="BB6638" s="105" t="e">
        <f>VLOOKUP(C6638,#REF!, 2,FALSE)</f>
        <v>#REF!</v>
      </c>
      <c r="BP6638" s="52" t="s">
        <v>406</v>
      </c>
      <c r="BQ6638" s="52" t="s">
        <v>642</v>
      </c>
      <c r="BR6638" s="52" t="s">
        <v>2072</v>
      </c>
      <c r="BX6638" s="52" t="s">
        <v>406</v>
      </c>
      <c r="BY6638" s="52" t="s">
        <v>642</v>
      </c>
      <c r="BZ6638" s="52" t="s">
        <v>2072</v>
      </c>
    </row>
    <row r="6639" spans="54:78" x14ac:dyDescent="0.3">
      <c r="BB6639" s="105" t="e">
        <f>VLOOKUP(C6639,#REF!, 2,FALSE)</f>
        <v>#REF!</v>
      </c>
      <c r="BP6639" s="52" t="s">
        <v>11946</v>
      </c>
      <c r="BQ6639" s="52" t="s">
        <v>642</v>
      </c>
      <c r="BR6639" s="52" t="s">
        <v>11367</v>
      </c>
      <c r="BX6639" s="52" t="s">
        <v>11946</v>
      </c>
      <c r="BY6639" s="52" t="s">
        <v>642</v>
      </c>
      <c r="BZ6639" s="52" t="s">
        <v>11367</v>
      </c>
    </row>
    <row r="6640" spans="54:78" x14ac:dyDescent="0.3">
      <c r="BB6640" s="105" t="e">
        <f>VLOOKUP(C6640,#REF!, 2,FALSE)</f>
        <v>#REF!</v>
      </c>
      <c r="BP6640" s="52" t="s">
        <v>11947</v>
      </c>
      <c r="BQ6640" s="52" t="s">
        <v>642</v>
      </c>
      <c r="BR6640" s="52" t="s">
        <v>11367</v>
      </c>
      <c r="BX6640" s="52" t="s">
        <v>11947</v>
      </c>
      <c r="BY6640" s="52" t="s">
        <v>642</v>
      </c>
      <c r="BZ6640" s="52" t="s">
        <v>11367</v>
      </c>
    </row>
    <row r="6641" spans="54:78" x14ac:dyDescent="0.3">
      <c r="BB6641" s="105" t="e">
        <f>VLOOKUP(C6641,#REF!, 2,FALSE)</f>
        <v>#REF!</v>
      </c>
      <c r="BP6641" s="52" t="s">
        <v>11948</v>
      </c>
      <c r="BQ6641" s="52" t="s">
        <v>636</v>
      </c>
      <c r="BR6641" s="52" t="s">
        <v>11367</v>
      </c>
      <c r="BX6641" s="52" t="s">
        <v>11948</v>
      </c>
      <c r="BY6641" s="52" t="s">
        <v>636</v>
      </c>
      <c r="BZ6641" s="52" t="s">
        <v>11367</v>
      </c>
    </row>
    <row r="6642" spans="54:78" x14ac:dyDescent="0.3">
      <c r="BB6642" s="105" t="e">
        <f>VLOOKUP(C6642,#REF!, 2,FALSE)</f>
        <v>#REF!</v>
      </c>
      <c r="BP6642" s="52" t="s">
        <v>11949</v>
      </c>
      <c r="BQ6642" s="52" t="s">
        <v>645</v>
      </c>
      <c r="BR6642" s="52" t="s">
        <v>11950</v>
      </c>
      <c r="BX6642" s="52" t="s">
        <v>11949</v>
      </c>
      <c r="BY6642" s="52" t="s">
        <v>645</v>
      </c>
      <c r="BZ6642" s="52" t="s">
        <v>11950</v>
      </c>
    </row>
    <row r="6643" spans="54:78" x14ac:dyDescent="0.3">
      <c r="BB6643" s="105" t="e">
        <f>VLOOKUP(C6643,#REF!, 2,FALSE)</f>
        <v>#REF!</v>
      </c>
      <c r="BP6643" s="52" t="s">
        <v>2092</v>
      </c>
      <c r="BQ6643" s="52" t="s">
        <v>642</v>
      </c>
      <c r="BR6643" s="52" t="s">
        <v>4362</v>
      </c>
      <c r="BX6643" s="52" t="s">
        <v>2092</v>
      </c>
      <c r="BY6643" s="52" t="s">
        <v>642</v>
      </c>
      <c r="BZ6643" s="52" t="s">
        <v>4362</v>
      </c>
    </row>
    <row r="6644" spans="54:78" x14ac:dyDescent="0.3">
      <c r="BB6644" s="105" t="e">
        <f>VLOOKUP(C6644,#REF!, 2,FALSE)</f>
        <v>#REF!</v>
      </c>
      <c r="BP6644" s="52" t="s">
        <v>11951</v>
      </c>
      <c r="BQ6644" s="52" t="s">
        <v>618</v>
      </c>
      <c r="BR6644" s="52" t="s">
        <v>8454</v>
      </c>
      <c r="BX6644" s="52" t="s">
        <v>11951</v>
      </c>
      <c r="BY6644" s="52" t="s">
        <v>618</v>
      </c>
      <c r="BZ6644" s="52" t="s">
        <v>8454</v>
      </c>
    </row>
    <row r="6645" spans="54:78" x14ac:dyDescent="0.3">
      <c r="BB6645" s="105" t="e">
        <f>VLOOKUP(C6645,#REF!, 2,FALSE)</f>
        <v>#REF!</v>
      </c>
      <c r="BP6645" s="52" t="s">
        <v>2093</v>
      </c>
      <c r="BQ6645" s="52" t="s">
        <v>642</v>
      </c>
      <c r="BR6645" s="52" t="s">
        <v>2993</v>
      </c>
      <c r="BX6645" s="52" t="s">
        <v>2093</v>
      </c>
      <c r="BY6645" s="52" t="s">
        <v>642</v>
      </c>
      <c r="BZ6645" s="52" t="s">
        <v>2993</v>
      </c>
    </row>
    <row r="6646" spans="54:78" x14ac:dyDescent="0.3">
      <c r="BB6646" s="105" t="e">
        <f>VLOOKUP(C6646,#REF!, 2,FALSE)</f>
        <v>#REF!</v>
      </c>
      <c r="BP6646" s="52" t="s">
        <v>2094</v>
      </c>
      <c r="BQ6646" s="52" t="s">
        <v>645</v>
      </c>
      <c r="BR6646" s="52" t="s">
        <v>1462</v>
      </c>
      <c r="BX6646" s="52" t="s">
        <v>2094</v>
      </c>
      <c r="BY6646" s="52" t="s">
        <v>645</v>
      </c>
      <c r="BZ6646" s="52" t="s">
        <v>1462</v>
      </c>
    </row>
    <row r="6647" spans="54:78" x14ac:dyDescent="0.3">
      <c r="BB6647" s="105" t="e">
        <f>VLOOKUP(C6647,#REF!, 2,FALSE)</f>
        <v>#REF!</v>
      </c>
      <c r="BP6647" s="52" t="s">
        <v>11952</v>
      </c>
      <c r="BQ6647" s="52" t="s">
        <v>642</v>
      </c>
      <c r="BR6647" s="52" t="s">
        <v>4016</v>
      </c>
      <c r="BX6647" s="52" t="s">
        <v>11952</v>
      </c>
      <c r="BY6647" s="52" t="s">
        <v>642</v>
      </c>
      <c r="BZ6647" s="52" t="s">
        <v>4016</v>
      </c>
    </row>
    <row r="6648" spans="54:78" x14ac:dyDescent="0.3">
      <c r="BB6648" s="105" t="e">
        <f>VLOOKUP(C6648,#REF!, 2,FALSE)</f>
        <v>#REF!</v>
      </c>
      <c r="BP6648" s="52" t="s">
        <v>11953</v>
      </c>
      <c r="BQ6648" s="52" t="s">
        <v>636</v>
      </c>
      <c r="BR6648" s="52" t="s">
        <v>11954</v>
      </c>
      <c r="BX6648" s="52" t="s">
        <v>11953</v>
      </c>
      <c r="BY6648" s="52" t="s">
        <v>636</v>
      </c>
      <c r="BZ6648" s="52" t="s">
        <v>11954</v>
      </c>
    </row>
    <row r="6649" spans="54:78" x14ac:dyDescent="0.3">
      <c r="BB6649" s="105" t="e">
        <f>VLOOKUP(C6649,#REF!, 2,FALSE)</f>
        <v>#REF!</v>
      </c>
      <c r="BP6649" s="52" t="s">
        <v>11955</v>
      </c>
      <c r="BQ6649" s="52" t="s">
        <v>1527</v>
      </c>
      <c r="BR6649" s="52" t="s">
        <v>2993</v>
      </c>
      <c r="BX6649" s="52" t="s">
        <v>11955</v>
      </c>
      <c r="BY6649" s="52" t="s">
        <v>1527</v>
      </c>
      <c r="BZ6649" s="52" t="s">
        <v>2993</v>
      </c>
    </row>
    <row r="6650" spans="54:78" x14ac:dyDescent="0.3">
      <c r="BB6650" s="105" t="e">
        <f>VLOOKUP(C6650,#REF!, 2,FALSE)</f>
        <v>#REF!</v>
      </c>
      <c r="BP6650" s="52" t="s">
        <v>2095</v>
      </c>
      <c r="BQ6650" s="52" t="s">
        <v>3019</v>
      </c>
      <c r="BR6650" s="52" t="s">
        <v>780</v>
      </c>
      <c r="BX6650" s="52" t="s">
        <v>2095</v>
      </c>
      <c r="BY6650" s="52" t="s">
        <v>3019</v>
      </c>
      <c r="BZ6650" s="52" t="s">
        <v>780</v>
      </c>
    </row>
    <row r="6651" spans="54:78" x14ac:dyDescent="0.3">
      <c r="BB6651" s="105" t="e">
        <f>VLOOKUP(C6651,#REF!, 2,FALSE)</f>
        <v>#REF!</v>
      </c>
      <c r="BP6651" s="52" t="s">
        <v>11956</v>
      </c>
      <c r="BQ6651" s="52" t="s">
        <v>3276</v>
      </c>
      <c r="BR6651" s="52" t="s">
        <v>11833</v>
      </c>
      <c r="BX6651" s="52" t="s">
        <v>11956</v>
      </c>
      <c r="BY6651" s="52" t="s">
        <v>3276</v>
      </c>
      <c r="BZ6651" s="52" t="s">
        <v>11833</v>
      </c>
    </row>
    <row r="6652" spans="54:78" x14ac:dyDescent="0.3">
      <c r="BB6652" s="105" t="e">
        <f>VLOOKUP(C6652,#REF!, 2,FALSE)</f>
        <v>#REF!</v>
      </c>
      <c r="BP6652" s="52" t="s">
        <v>11957</v>
      </c>
      <c r="BQ6652" s="52" t="s">
        <v>667</v>
      </c>
      <c r="BR6652" s="52" t="s">
        <v>1501</v>
      </c>
      <c r="BX6652" s="52" t="s">
        <v>11957</v>
      </c>
      <c r="BY6652" s="52" t="s">
        <v>667</v>
      </c>
      <c r="BZ6652" s="52" t="s">
        <v>1501</v>
      </c>
    </row>
    <row r="6653" spans="54:78" x14ac:dyDescent="0.3">
      <c r="BB6653" s="105" t="e">
        <f>VLOOKUP(C6653,#REF!, 2,FALSE)</f>
        <v>#REF!</v>
      </c>
      <c r="BP6653" s="52" t="s">
        <v>11958</v>
      </c>
      <c r="BQ6653" s="52" t="s">
        <v>636</v>
      </c>
      <c r="BR6653" s="52" t="s">
        <v>2993</v>
      </c>
      <c r="BX6653" s="52" t="s">
        <v>11958</v>
      </c>
      <c r="BY6653" s="52" t="s">
        <v>636</v>
      </c>
      <c r="BZ6653" s="52" t="s">
        <v>2993</v>
      </c>
    </row>
    <row r="6654" spans="54:78" x14ac:dyDescent="0.3">
      <c r="BB6654" s="105" t="e">
        <f>VLOOKUP(C6654,#REF!, 2,FALSE)</f>
        <v>#REF!</v>
      </c>
      <c r="BP6654" s="52" t="s">
        <v>11959</v>
      </c>
      <c r="BQ6654" s="52" t="s">
        <v>3276</v>
      </c>
      <c r="BR6654" s="52" t="s">
        <v>9997</v>
      </c>
      <c r="BX6654" s="52" t="s">
        <v>11959</v>
      </c>
      <c r="BY6654" s="52" t="s">
        <v>3276</v>
      </c>
      <c r="BZ6654" s="52" t="s">
        <v>9997</v>
      </c>
    </row>
    <row r="6655" spans="54:78" x14ac:dyDescent="0.3">
      <c r="BB6655" s="105" t="e">
        <f>VLOOKUP(C6655,#REF!, 2,FALSE)</f>
        <v>#REF!</v>
      </c>
      <c r="BP6655" s="52" t="s">
        <v>11960</v>
      </c>
      <c r="BQ6655" s="52" t="s">
        <v>779</v>
      </c>
      <c r="BR6655" s="52" t="s">
        <v>2993</v>
      </c>
      <c r="BX6655" s="52" t="s">
        <v>11960</v>
      </c>
      <c r="BY6655" s="52" t="s">
        <v>779</v>
      </c>
      <c r="BZ6655" s="52" t="s">
        <v>2993</v>
      </c>
    </row>
    <row r="6656" spans="54:78" x14ac:dyDescent="0.3">
      <c r="BB6656" s="105" t="e">
        <f>VLOOKUP(C6656,#REF!, 2,FALSE)</f>
        <v>#REF!</v>
      </c>
      <c r="BP6656" s="52" t="s">
        <v>11961</v>
      </c>
      <c r="BQ6656" s="52" t="s">
        <v>3019</v>
      </c>
      <c r="BR6656" s="52" t="s">
        <v>2149</v>
      </c>
      <c r="BX6656" s="52" t="s">
        <v>11961</v>
      </c>
      <c r="BY6656" s="52" t="s">
        <v>3019</v>
      </c>
      <c r="BZ6656" s="52" t="s">
        <v>2149</v>
      </c>
    </row>
    <row r="6657" spans="54:78" x14ac:dyDescent="0.3">
      <c r="BB6657" s="105" t="e">
        <f>VLOOKUP(C6657,#REF!, 2,FALSE)</f>
        <v>#REF!</v>
      </c>
      <c r="BP6657" s="52" t="s">
        <v>11962</v>
      </c>
      <c r="BQ6657" s="52" t="s">
        <v>811</v>
      </c>
      <c r="BR6657" s="52" t="s">
        <v>2993</v>
      </c>
      <c r="BX6657" s="52" t="s">
        <v>11962</v>
      </c>
      <c r="BY6657" s="52" t="s">
        <v>811</v>
      </c>
      <c r="BZ6657" s="52" t="s">
        <v>2993</v>
      </c>
    </row>
    <row r="6658" spans="54:78" x14ac:dyDescent="0.3">
      <c r="BB6658" s="105" t="e">
        <f>VLOOKUP(C6658,#REF!, 2,FALSE)</f>
        <v>#REF!</v>
      </c>
      <c r="BP6658" s="52" t="s">
        <v>11963</v>
      </c>
      <c r="BQ6658" s="52" t="s">
        <v>1147</v>
      </c>
      <c r="BR6658" s="52" t="s">
        <v>1430</v>
      </c>
      <c r="BX6658" s="52" t="s">
        <v>11963</v>
      </c>
      <c r="BY6658" s="52" t="s">
        <v>1147</v>
      </c>
      <c r="BZ6658" s="52" t="s">
        <v>1430</v>
      </c>
    </row>
    <row r="6659" spans="54:78" x14ac:dyDescent="0.3">
      <c r="BB6659" s="105" t="e">
        <f>VLOOKUP(C6659,#REF!, 2,FALSE)</f>
        <v>#REF!</v>
      </c>
      <c r="BP6659" s="52" t="s">
        <v>11964</v>
      </c>
      <c r="BQ6659" s="52" t="s">
        <v>1147</v>
      </c>
      <c r="BR6659" s="52" t="s">
        <v>943</v>
      </c>
      <c r="BX6659" s="52" t="s">
        <v>11964</v>
      </c>
      <c r="BY6659" s="52" t="s">
        <v>1147</v>
      </c>
      <c r="BZ6659" s="52" t="s">
        <v>943</v>
      </c>
    </row>
    <row r="6660" spans="54:78" x14ac:dyDescent="0.3">
      <c r="BB6660" s="105" t="e">
        <f>VLOOKUP(C6660,#REF!, 2,FALSE)</f>
        <v>#REF!</v>
      </c>
      <c r="BP6660" s="52" t="s">
        <v>11965</v>
      </c>
      <c r="BQ6660" s="52" t="s">
        <v>786</v>
      </c>
      <c r="BR6660" s="52" t="s">
        <v>2703</v>
      </c>
      <c r="BX6660" s="52" t="s">
        <v>11965</v>
      </c>
      <c r="BY6660" s="52" t="s">
        <v>786</v>
      </c>
      <c r="BZ6660" s="52" t="s">
        <v>2703</v>
      </c>
    </row>
    <row r="6661" spans="54:78" x14ac:dyDescent="0.3">
      <c r="BB6661" s="105" t="e">
        <f>VLOOKUP(C6661,#REF!, 2,FALSE)</f>
        <v>#REF!</v>
      </c>
      <c r="BP6661" s="52" t="s">
        <v>11966</v>
      </c>
      <c r="BQ6661" s="52" t="s">
        <v>788</v>
      </c>
      <c r="BR6661" s="52" t="s">
        <v>9559</v>
      </c>
      <c r="BX6661" s="52" t="s">
        <v>11966</v>
      </c>
      <c r="BY6661" s="52" t="s">
        <v>788</v>
      </c>
      <c r="BZ6661" s="52" t="s">
        <v>9559</v>
      </c>
    </row>
    <row r="6662" spans="54:78" x14ac:dyDescent="0.3">
      <c r="BB6662" s="105" t="e">
        <f>VLOOKUP(C6662,#REF!, 2,FALSE)</f>
        <v>#REF!</v>
      </c>
      <c r="BP6662" s="52" t="s">
        <v>11967</v>
      </c>
      <c r="BQ6662" s="52" t="s">
        <v>3016</v>
      </c>
      <c r="BR6662" s="52" t="s">
        <v>11968</v>
      </c>
      <c r="BX6662" s="52" t="s">
        <v>11967</v>
      </c>
      <c r="BY6662" s="52" t="s">
        <v>3016</v>
      </c>
      <c r="BZ6662" s="52" t="s">
        <v>11968</v>
      </c>
    </row>
    <row r="6663" spans="54:78" x14ac:dyDescent="0.3">
      <c r="BB6663" s="105" t="e">
        <f>VLOOKUP(C6663,#REF!, 2,FALSE)</f>
        <v>#REF!</v>
      </c>
      <c r="BP6663" s="52" t="s">
        <v>11969</v>
      </c>
      <c r="BQ6663" s="52" t="s">
        <v>788</v>
      </c>
      <c r="BR6663" s="52" t="s">
        <v>9593</v>
      </c>
      <c r="BX6663" s="52" t="s">
        <v>11969</v>
      </c>
      <c r="BY6663" s="52" t="s">
        <v>788</v>
      </c>
      <c r="BZ6663" s="52" t="s">
        <v>9593</v>
      </c>
    </row>
    <row r="6664" spans="54:78" x14ac:dyDescent="0.3">
      <c r="BB6664" s="105" t="e">
        <f>VLOOKUP(C6664,#REF!, 2,FALSE)</f>
        <v>#REF!</v>
      </c>
      <c r="BP6664" s="52" t="s">
        <v>11970</v>
      </c>
      <c r="BQ6664" s="52" t="s">
        <v>3016</v>
      </c>
      <c r="BR6664" s="52" t="s">
        <v>11971</v>
      </c>
      <c r="BX6664" s="52" t="s">
        <v>11970</v>
      </c>
      <c r="BY6664" s="52" t="s">
        <v>3016</v>
      </c>
      <c r="BZ6664" s="52" t="s">
        <v>11971</v>
      </c>
    </row>
    <row r="6665" spans="54:78" x14ac:dyDescent="0.3">
      <c r="BB6665" s="105" t="e">
        <f>VLOOKUP(C6665,#REF!, 2,FALSE)</f>
        <v>#REF!</v>
      </c>
      <c r="BP6665" s="52" t="s">
        <v>11972</v>
      </c>
      <c r="BQ6665" s="52" t="s">
        <v>779</v>
      </c>
      <c r="BR6665" s="52" t="s">
        <v>2993</v>
      </c>
      <c r="BX6665" s="52" t="s">
        <v>11972</v>
      </c>
      <c r="BY6665" s="52" t="s">
        <v>779</v>
      </c>
      <c r="BZ6665" s="52" t="s">
        <v>2993</v>
      </c>
    </row>
    <row r="6666" spans="54:78" x14ac:dyDescent="0.3">
      <c r="BB6666" s="105" t="e">
        <f>VLOOKUP(C6666,#REF!, 2,FALSE)</f>
        <v>#REF!</v>
      </c>
      <c r="BP6666" s="52" t="s">
        <v>11973</v>
      </c>
      <c r="BQ6666" s="52" t="s">
        <v>934</v>
      </c>
      <c r="BR6666" s="52" t="s">
        <v>2993</v>
      </c>
      <c r="BX6666" s="52" t="s">
        <v>11973</v>
      </c>
      <c r="BY6666" s="52" t="s">
        <v>934</v>
      </c>
      <c r="BZ6666" s="52" t="s">
        <v>2993</v>
      </c>
    </row>
    <row r="6667" spans="54:78" x14ac:dyDescent="0.3">
      <c r="BB6667" s="105" t="e">
        <f>VLOOKUP(C6667,#REF!, 2,FALSE)</f>
        <v>#REF!</v>
      </c>
      <c r="BP6667" s="52" t="s">
        <v>11974</v>
      </c>
      <c r="BQ6667" s="52" t="s">
        <v>630</v>
      </c>
      <c r="BR6667" s="52" t="s">
        <v>11975</v>
      </c>
      <c r="BX6667" s="52" t="s">
        <v>11974</v>
      </c>
      <c r="BY6667" s="52" t="s">
        <v>630</v>
      </c>
      <c r="BZ6667" s="52" t="s">
        <v>11975</v>
      </c>
    </row>
    <row r="6668" spans="54:78" x14ac:dyDescent="0.3">
      <c r="BB6668" s="105" t="e">
        <f>VLOOKUP(C6668,#REF!, 2,FALSE)</f>
        <v>#REF!</v>
      </c>
      <c r="BP6668" s="52" t="s">
        <v>11976</v>
      </c>
      <c r="BQ6668" s="52" t="s">
        <v>621</v>
      </c>
      <c r="BR6668" s="52" t="s">
        <v>2993</v>
      </c>
      <c r="BX6668" s="52" t="s">
        <v>11976</v>
      </c>
      <c r="BY6668" s="52" t="s">
        <v>621</v>
      </c>
      <c r="BZ6668" s="52" t="s">
        <v>2993</v>
      </c>
    </row>
    <row r="6669" spans="54:78" x14ac:dyDescent="0.3">
      <c r="BB6669" s="105" t="e">
        <f>VLOOKUP(C6669,#REF!, 2,FALSE)</f>
        <v>#REF!</v>
      </c>
      <c r="BP6669" s="52" t="s">
        <v>2096</v>
      </c>
      <c r="BQ6669" s="52" t="s">
        <v>642</v>
      </c>
      <c r="BR6669" s="52" t="s">
        <v>2993</v>
      </c>
      <c r="BX6669" s="52" t="s">
        <v>2096</v>
      </c>
      <c r="BY6669" s="52" t="s">
        <v>642</v>
      </c>
      <c r="BZ6669" s="52" t="s">
        <v>2993</v>
      </c>
    </row>
    <row r="6670" spans="54:78" x14ac:dyDescent="0.3">
      <c r="BB6670" s="105" t="e">
        <f>VLOOKUP(C6670,#REF!, 2,FALSE)</f>
        <v>#REF!</v>
      </c>
      <c r="BP6670" s="52" t="s">
        <v>11978</v>
      </c>
      <c r="BQ6670" s="52" t="s">
        <v>1527</v>
      </c>
      <c r="BR6670" s="52" t="s">
        <v>2993</v>
      </c>
      <c r="BX6670" s="52" t="s">
        <v>11978</v>
      </c>
      <c r="BY6670" s="52" t="s">
        <v>1527</v>
      </c>
      <c r="BZ6670" s="52" t="s">
        <v>2993</v>
      </c>
    </row>
    <row r="6671" spans="54:78" x14ac:dyDescent="0.3">
      <c r="BB6671" s="105" t="e">
        <f>VLOOKUP(C6671,#REF!, 2,FALSE)</f>
        <v>#REF!</v>
      </c>
      <c r="BP6671" s="52" t="s">
        <v>11979</v>
      </c>
      <c r="BQ6671" s="52" t="s">
        <v>1011</v>
      </c>
      <c r="BR6671" s="52" t="s">
        <v>2993</v>
      </c>
      <c r="BX6671" s="52" t="s">
        <v>11979</v>
      </c>
      <c r="BY6671" s="52" t="s">
        <v>1011</v>
      </c>
      <c r="BZ6671" s="52" t="s">
        <v>2993</v>
      </c>
    </row>
    <row r="6672" spans="54:78" x14ac:dyDescent="0.3">
      <c r="BB6672" s="105" t="e">
        <f>VLOOKUP(C6672,#REF!, 2,FALSE)</f>
        <v>#REF!</v>
      </c>
      <c r="BP6672" s="52" t="s">
        <v>11981</v>
      </c>
      <c r="BQ6672" s="52" t="s">
        <v>1527</v>
      </c>
      <c r="BR6672" s="52" t="s">
        <v>11982</v>
      </c>
      <c r="BX6672" s="52" t="s">
        <v>11981</v>
      </c>
      <c r="BY6672" s="52" t="s">
        <v>1527</v>
      </c>
      <c r="BZ6672" s="52" t="s">
        <v>11982</v>
      </c>
    </row>
    <row r="6673" spans="54:78" x14ac:dyDescent="0.3">
      <c r="BB6673" s="105" t="e">
        <f>VLOOKUP(C6673,#REF!, 2,FALSE)</f>
        <v>#REF!</v>
      </c>
      <c r="BP6673" s="52" t="s">
        <v>11983</v>
      </c>
      <c r="BQ6673" s="52" t="s">
        <v>1011</v>
      </c>
      <c r="BR6673" s="52" t="s">
        <v>11982</v>
      </c>
      <c r="BX6673" s="52" t="s">
        <v>11983</v>
      </c>
      <c r="BY6673" s="52" t="s">
        <v>1011</v>
      </c>
      <c r="BZ6673" s="52" t="s">
        <v>11982</v>
      </c>
    </row>
    <row r="6674" spans="54:78" x14ac:dyDescent="0.3">
      <c r="BB6674" s="105" t="e">
        <f>VLOOKUP(C6674,#REF!, 2,FALSE)</f>
        <v>#REF!</v>
      </c>
      <c r="BP6674" s="52" t="s">
        <v>11984</v>
      </c>
      <c r="BQ6674" s="52" t="s">
        <v>1527</v>
      </c>
      <c r="BR6674" s="52" t="s">
        <v>10693</v>
      </c>
      <c r="BX6674" s="52" t="s">
        <v>11984</v>
      </c>
      <c r="BY6674" s="52" t="s">
        <v>1527</v>
      </c>
      <c r="BZ6674" s="52" t="s">
        <v>10693</v>
      </c>
    </row>
    <row r="6675" spans="54:78" x14ac:dyDescent="0.3">
      <c r="BB6675" s="105" t="e">
        <f>VLOOKUP(C6675,#REF!, 2,FALSE)</f>
        <v>#REF!</v>
      </c>
      <c r="BP6675" s="52" t="s">
        <v>412</v>
      </c>
      <c r="BQ6675" s="52" t="s">
        <v>1011</v>
      </c>
      <c r="BR6675" s="52" t="s">
        <v>2993</v>
      </c>
      <c r="BX6675" s="52" t="s">
        <v>412</v>
      </c>
      <c r="BY6675" s="52" t="s">
        <v>1011</v>
      </c>
      <c r="BZ6675" s="52" t="s">
        <v>2993</v>
      </c>
    </row>
    <row r="6676" spans="54:78" x14ac:dyDescent="0.3">
      <c r="BB6676" s="105" t="e">
        <f>VLOOKUP(C6676,#REF!, 2,FALSE)</f>
        <v>#REF!</v>
      </c>
      <c r="BP6676" s="52" t="s">
        <v>11985</v>
      </c>
      <c r="BQ6676" s="52" t="s">
        <v>1527</v>
      </c>
      <c r="BR6676" s="52" t="s">
        <v>11367</v>
      </c>
      <c r="BX6676" s="52" t="s">
        <v>11985</v>
      </c>
      <c r="BY6676" s="52" t="s">
        <v>1527</v>
      </c>
      <c r="BZ6676" s="52" t="s">
        <v>11367</v>
      </c>
    </row>
    <row r="6677" spans="54:78" x14ac:dyDescent="0.3">
      <c r="BB6677" s="105" t="e">
        <f>VLOOKUP(C6677,#REF!, 2,FALSE)</f>
        <v>#REF!</v>
      </c>
      <c r="BP6677" s="52" t="s">
        <v>2097</v>
      </c>
      <c r="BQ6677" s="52" t="s">
        <v>738</v>
      </c>
      <c r="BR6677" s="52" t="s">
        <v>2993</v>
      </c>
      <c r="BX6677" s="52" t="s">
        <v>2097</v>
      </c>
      <c r="BY6677" s="52" t="s">
        <v>738</v>
      </c>
      <c r="BZ6677" s="52" t="s">
        <v>2993</v>
      </c>
    </row>
    <row r="6678" spans="54:78" x14ac:dyDescent="0.3">
      <c r="BB6678" s="105" t="e">
        <f>VLOOKUP(C6678,#REF!, 2,FALSE)</f>
        <v>#REF!</v>
      </c>
      <c r="BP6678" s="52" t="s">
        <v>11986</v>
      </c>
      <c r="BQ6678" s="52" t="s">
        <v>11987</v>
      </c>
      <c r="BR6678" s="52" t="s">
        <v>7715</v>
      </c>
      <c r="BX6678" s="52" t="s">
        <v>11986</v>
      </c>
      <c r="BY6678" s="52" t="s">
        <v>11987</v>
      </c>
      <c r="BZ6678" s="52" t="s">
        <v>7715</v>
      </c>
    </row>
    <row r="6679" spans="54:78" x14ac:dyDescent="0.3">
      <c r="BB6679" s="105" t="e">
        <f>VLOOKUP(C6679,#REF!, 2,FALSE)</f>
        <v>#REF!</v>
      </c>
      <c r="BP6679" s="52" t="s">
        <v>11988</v>
      </c>
      <c r="BQ6679" s="52" t="s">
        <v>849</v>
      </c>
      <c r="BR6679" s="52" t="s">
        <v>2993</v>
      </c>
      <c r="BX6679" s="52" t="s">
        <v>11988</v>
      </c>
      <c r="BY6679" s="52" t="s">
        <v>849</v>
      </c>
      <c r="BZ6679" s="52" t="s">
        <v>2993</v>
      </c>
    </row>
    <row r="6680" spans="54:78" x14ac:dyDescent="0.3">
      <c r="BB6680" s="105" t="e">
        <f>VLOOKUP(C6680,#REF!, 2,FALSE)</f>
        <v>#REF!</v>
      </c>
      <c r="BP6680" s="52" t="s">
        <v>440</v>
      </c>
      <c r="BQ6680" s="52" t="s">
        <v>950</v>
      </c>
      <c r="BR6680" s="52" t="s">
        <v>2993</v>
      </c>
      <c r="BX6680" s="52" t="s">
        <v>440</v>
      </c>
      <c r="BY6680" s="52" t="s">
        <v>950</v>
      </c>
      <c r="BZ6680" s="52" t="s">
        <v>2993</v>
      </c>
    </row>
    <row r="6681" spans="54:78" x14ac:dyDescent="0.3">
      <c r="BB6681" s="105" t="e">
        <f>VLOOKUP(C6681,#REF!, 2,FALSE)</f>
        <v>#REF!</v>
      </c>
      <c r="BP6681" s="52" t="s">
        <v>11989</v>
      </c>
      <c r="BQ6681" s="52" t="s">
        <v>779</v>
      </c>
      <c r="BR6681" s="52" t="s">
        <v>11335</v>
      </c>
      <c r="BX6681" s="52" t="s">
        <v>11989</v>
      </c>
      <c r="BY6681" s="52" t="s">
        <v>779</v>
      </c>
      <c r="BZ6681" s="52" t="s">
        <v>11335</v>
      </c>
    </row>
    <row r="6682" spans="54:78" x14ac:dyDescent="0.3">
      <c r="BB6682" s="105" t="e">
        <f>VLOOKUP(C6682,#REF!, 2,FALSE)</f>
        <v>#REF!</v>
      </c>
      <c r="BP6682" s="52" t="s">
        <v>2098</v>
      </c>
      <c r="BQ6682" s="52" t="s">
        <v>664</v>
      </c>
      <c r="BR6682" s="52" t="s">
        <v>4967</v>
      </c>
      <c r="BX6682" s="52" t="s">
        <v>2098</v>
      </c>
      <c r="BY6682" s="52" t="s">
        <v>664</v>
      </c>
      <c r="BZ6682" s="52" t="s">
        <v>4967</v>
      </c>
    </row>
    <row r="6683" spans="54:78" x14ac:dyDescent="0.3">
      <c r="BB6683" s="105" t="e">
        <f>VLOOKUP(C6683,#REF!, 2,FALSE)</f>
        <v>#REF!</v>
      </c>
      <c r="BP6683" s="52" t="s">
        <v>11990</v>
      </c>
      <c r="BQ6683" s="52" t="s">
        <v>1429</v>
      </c>
      <c r="BR6683" s="52" t="s">
        <v>10536</v>
      </c>
      <c r="BX6683" s="52" t="s">
        <v>11990</v>
      </c>
      <c r="BY6683" s="52" t="s">
        <v>1429</v>
      </c>
      <c r="BZ6683" s="52" t="s">
        <v>10536</v>
      </c>
    </row>
    <row r="6684" spans="54:78" x14ac:dyDescent="0.3">
      <c r="BB6684" s="105" t="e">
        <f>VLOOKUP(C6684,#REF!, 2,FALSE)</f>
        <v>#REF!</v>
      </c>
      <c r="BP6684" s="52" t="s">
        <v>11991</v>
      </c>
      <c r="BQ6684" s="52" t="s">
        <v>1429</v>
      </c>
      <c r="BR6684" s="52" t="s">
        <v>8399</v>
      </c>
      <c r="BX6684" s="52" t="s">
        <v>11991</v>
      </c>
      <c r="BY6684" s="52" t="s">
        <v>1429</v>
      </c>
      <c r="BZ6684" s="52" t="s">
        <v>8399</v>
      </c>
    </row>
    <row r="6685" spans="54:78" x14ac:dyDescent="0.3">
      <c r="BB6685" s="105" t="e">
        <f>VLOOKUP(C6685,#REF!, 2,FALSE)</f>
        <v>#REF!</v>
      </c>
      <c r="BP6685" s="52" t="s">
        <v>11992</v>
      </c>
      <c r="BQ6685" s="52" t="s">
        <v>1429</v>
      </c>
      <c r="BR6685" s="52" t="s">
        <v>11993</v>
      </c>
      <c r="BX6685" s="52" t="s">
        <v>11992</v>
      </c>
      <c r="BY6685" s="52" t="s">
        <v>1429</v>
      </c>
      <c r="BZ6685" s="52" t="s">
        <v>11993</v>
      </c>
    </row>
    <row r="6686" spans="54:78" x14ac:dyDescent="0.3">
      <c r="BB6686" s="105" t="e">
        <f>VLOOKUP(C6686,#REF!, 2,FALSE)</f>
        <v>#REF!</v>
      </c>
      <c r="BP6686" s="52" t="s">
        <v>11994</v>
      </c>
      <c r="BQ6686" s="52" t="s">
        <v>1453</v>
      </c>
      <c r="BR6686" s="52" t="s">
        <v>2993</v>
      </c>
      <c r="BX6686" s="52" t="s">
        <v>11994</v>
      </c>
      <c r="BY6686" s="52" t="s">
        <v>1453</v>
      </c>
      <c r="BZ6686" s="52" t="s">
        <v>2993</v>
      </c>
    </row>
    <row r="6687" spans="54:78" x14ac:dyDescent="0.3">
      <c r="BB6687" s="105" t="e">
        <f>VLOOKUP(C6687,#REF!, 2,FALSE)</f>
        <v>#REF!</v>
      </c>
      <c r="BP6687" s="52" t="s">
        <v>11995</v>
      </c>
      <c r="BQ6687" s="52" t="s">
        <v>1699</v>
      </c>
      <c r="BR6687" s="52" t="s">
        <v>2880</v>
      </c>
      <c r="BX6687" s="52" t="s">
        <v>11995</v>
      </c>
      <c r="BY6687" s="52" t="s">
        <v>1699</v>
      </c>
      <c r="BZ6687" s="52" t="s">
        <v>2880</v>
      </c>
    </row>
    <row r="6688" spans="54:78" x14ac:dyDescent="0.3">
      <c r="BB6688" s="105" t="e">
        <f>VLOOKUP(C6688,#REF!, 2,FALSE)</f>
        <v>#REF!</v>
      </c>
      <c r="BP6688" s="52" t="s">
        <v>11996</v>
      </c>
      <c r="BQ6688" s="52" t="s">
        <v>1429</v>
      </c>
      <c r="BR6688" s="52" t="s">
        <v>2993</v>
      </c>
      <c r="BX6688" s="52" t="s">
        <v>11996</v>
      </c>
      <c r="BY6688" s="52" t="s">
        <v>1429</v>
      </c>
      <c r="BZ6688" s="52" t="s">
        <v>2993</v>
      </c>
    </row>
    <row r="6689" spans="54:78" x14ac:dyDescent="0.3">
      <c r="BB6689" s="105" t="e">
        <f>VLOOKUP(C6689,#REF!, 2,FALSE)</f>
        <v>#REF!</v>
      </c>
      <c r="BP6689" s="52" t="s">
        <v>11997</v>
      </c>
      <c r="BQ6689" s="52" t="s">
        <v>2148</v>
      </c>
      <c r="BR6689" s="52" t="s">
        <v>2993</v>
      </c>
      <c r="BX6689" s="52" t="s">
        <v>11997</v>
      </c>
      <c r="BY6689" s="52" t="s">
        <v>2148</v>
      </c>
      <c r="BZ6689" s="52" t="s">
        <v>2993</v>
      </c>
    </row>
    <row r="6690" spans="54:78" x14ac:dyDescent="0.3">
      <c r="BB6690" s="105" t="e">
        <f>VLOOKUP(C6690,#REF!, 2,FALSE)</f>
        <v>#REF!</v>
      </c>
      <c r="BP6690" s="52" t="s">
        <v>12000</v>
      </c>
      <c r="BQ6690" s="52" t="s">
        <v>2148</v>
      </c>
      <c r="BR6690" s="52" t="s">
        <v>2993</v>
      </c>
      <c r="BX6690" s="52" t="s">
        <v>12000</v>
      </c>
      <c r="BY6690" s="52" t="s">
        <v>2148</v>
      </c>
      <c r="BZ6690" s="52" t="s">
        <v>2993</v>
      </c>
    </row>
    <row r="6691" spans="54:78" x14ac:dyDescent="0.3">
      <c r="BB6691" s="105" t="e">
        <f>VLOOKUP(C6691,#REF!, 2,FALSE)</f>
        <v>#REF!</v>
      </c>
      <c r="BP6691" s="52" t="s">
        <v>12001</v>
      </c>
      <c r="BQ6691" s="52" t="s">
        <v>1453</v>
      </c>
      <c r="BR6691" s="52" t="s">
        <v>12002</v>
      </c>
      <c r="BX6691" s="52" t="s">
        <v>12001</v>
      </c>
      <c r="BY6691" s="52" t="s">
        <v>1453</v>
      </c>
      <c r="BZ6691" s="52" t="s">
        <v>12002</v>
      </c>
    </row>
    <row r="6692" spans="54:78" x14ac:dyDescent="0.3">
      <c r="BB6692" s="105" t="e">
        <f>VLOOKUP(C6692,#REF!, 2,FALSE)</f>
        <v>#REF!</v>
      </c>
      <c r="BP6692" s="52" t="s">
        <v>12003</v>
      </c>
      <c r="BQ6692" s="52" t="s">
        <v>1453</v>
      </c>
      <c r="BR6692" s="52" t="s">
        <v>12002</v>
      </c>
      <c r="BX6692" s="52" t="s">
        <v>12003</v>
      </c>
      <c r="BY6692" s="52" t="s">
        <v>1453</v>
      </c>
      <c r="BZ6692" s="52" t="s">
        <v>12002</v>
      </c>
    </row>
    <row r="6693" spans="54:78" x14ac:dyDescent="0.3">
      <c r="BB6693" s="105" t="e">
        <f>VLOOKUP(C6693,#REF!, 2,FALSE)</f>
        <v>#REF!</v>
      </c>
      <c r="BP6693" s="52" t="s">
        <v>12004</v>
      </c>
      <c r="BQ6693" s="52" t="s">
        <v>950</v>
      </c>
      <c r="BR6693" s="52" t="s">
        <v>1841</v>
      </c>
      <c r="BX6693" s="52" t="s">
        <v>12004</v>
      </c>
      <c r="BY6693" s="52" t="s">
        <v>950</v>
      </c>
      <c r="BZ6693" s="52" t="s">
        <v>1841</v>
      </c>
    </row>
    <row r="6694" spans="54:78" x14ac:dyDescent="0.3">
      <c r="BB6694" s="105" t="e">
        <f>VLOOKUP(C6694,#REF!, 2,FALSE)</f>
        <v>#REF!</v>
      </c>
      <c r="BP6694" s="52" t="s">
        <v>12005</v>
      </c>
      <c r="BQ6694" s="52" t="s">
        <v>669</v>
      </c>
      <c r="BR6694" s="52" t="s">
        <v>2993</v>
      </c>
      <c r="BX6694" s="52" t="s">
        <v>12005</v>
      </c>
      <c r="BY6694" s="52" t="s">
        <v>669</v>
      </c>
      <c r="BZ6694" s="52" t="s">
        <v>2993</v>
      </c>
    </row>
    <row r="6695" spans="54:78" x14ac:dyDescent="0.3">
      <c r="BB6695" s="105" t="e">
        <f>VLOOKUP(C6695,#REF!, 2,FALSE)</f>
        <v>#REF!</v>
      </c>
      <c r="BP6695" s="52" t="s">
        <v>12006</v>
      </c>
      <c r="BQ6695" s="52" t="s">
        <v>3019</v>
      </c>
      <c r="BR6695" s="52" t="s">
        <v>2993</v>
      </c>
      <c r="BX6695" s="52" t="s">
        <v>12006</v>
      </c>
      <c r="BY6695" s="52" t="s">
        <v>3019</v>
      </c>
      <c r="BZ6695" s="52" t="s">
        <v>2993</v>
      </c>
    </row>
    <row r="6696" spans="54:78" x14ac:dyDescent="0.3">
      <c r="BB6696" s="105" t="e">
        <f>VLOOKUP(C6696,#REF!, 2,FALSE)</f>
        <v>#REF!</v>
      </c>
      <c r="BP6696" s="52" t="s">
        <v>12007</v>
      </c>
      <c r="BQ6696" s="52" t="s">
        <v>3019</v>
      </c>
      <c r="BR6696" s="52" t="s">
        <v>2993</v>
      </c>
      <c r="BX6696" s="52" t="s">
        <v>12007</v>
      </c>
      <c r="BY6696" s="52" t="s">
        <v>3019</v>
      </c>
      <c r="BZ6696" s="52" t="s">
        <v>2993</v>
      </c>
    </row>
    <row r="6697" spans="54:78" x14ac:dyDescent="0.3">
      <c r="BB6697" s="105" t="e">
        <f>VLOOKUP(C6697,#REF!, 2,FALSE)</f>
        <v>#REF!</v>
      </c>
      <c r="BP6697" s="52" t="s">
        <v>12008</v>
      </c>
      <c r="BQ6697" s="52" t="s">
        <v>3016</v>
      </c>
      <c r="BR6697" s="52" t="s">
        <v>5259</v>
      </c>
      <c r="BX6697" s="52" t="s">
        <v>12008</v>
      </c>
      <c r="BY6697" s="52" t="s">
        <v>3016</v>
      </c>
      <c r="BZ6697" s="52" t="s">
        <v>5259</v>
      </c>
    </row>
    <row r="6698" spans="54:78" x14ac:dyDescent="0.3">
      <c r="BB6698" s="105" t="e">
        <f>VLOOKUP(C6698,#REF!, 2,FALSE)</f>
        <v>#REF!</v>
      </c>
      <c r="BP6698" s="52" t="s">
        <v>12009</v>
      </c>
      <c r="BQ6698" s="52" t="s">
        <v>3019</v>
      </c>
      <c r="BR6698" s="52" t="s">
        <v>2993</v>
      </c>
      <c r="BX6698" s="52" t="s">
        <v>12009</v>
      </c>
      <c r="BY6698" s="52" t="s">
        <v>3019</v>
      </c>
      <c r="BZ6698" s="52" t="s">
        <v>2993</v>
      </c>
    </row>
    <row r="6699" spans="54:78" x14ac:dyDescent="0.3">
      <c r="BB6699" s="105" t="e">
        <f>VLOOKUP(C6699,#REF!, 2,FALSE)</f>
        <v>#REF!</v>
      </c>
      <c r="BP6699" s="52" t="s">
        <v>2110</v>
      </c>
      <c r="BQ6699" s="52" t="s">
        <v>857</v>
      </c>
      <c r="BR6699" s="52" t="s">
        <v>2993</v>
      </c>
      <c r="BX6699" s="52" t="s">
        <v>2110</v>
      </c>
      <c r="BY6699" s="52" t="s">
        <v>857</v>
      </c>
      <c r="BZ6699" s="52" t="s">
        <v>2993</v>
      </c>
    </row>
    <row r="6700" spans="54:78" x14ac:dyDescent="0.3">
      <c r="BB6700" s="105" t="e">
        <f>VLOOKUP(C6700,#REF!, 2,FALSE)</f>
        <v>#REF!</v>
      </c>
      <c r="BP6700" s="52" t="s">
        <v>12010</v>
      </c>
      <c r="BQ6700" s="52" t="s">
        <v>17035</v>
      </c>
      <c r="BR6700" s="52" t="s">
        <v>12011</v>
      </c>
      <c r="BX6700" s="52" t="s">
        <v>12010</v>
      </c>
      <c r="BY6700" s="52" t="s">
        <v>17035</v>
      </c>
      <c r="BZ6700" s="52" t="s">
        <v>12011</v>
      </c>
    </row>
    <row r="6701" spans="54:78" x14ac:dyDescent="0.3">
      <c r="BB6701" s="105" t="e">
        <f>VLOOKUP(C6701,#REF!, 2,FALSE)</f>
        <v>#REF!</v>
      </c>
      <c r="BP6701" s="52" t="s">
        <v>441</v>
      </c>
      <c r="BQ6701" s="52" t="s">
        <v>668</v>
      </c>
      <c r="BR6701" s="52" t="s">
        <v>4801</v>
      </c>
      <c r="BX6701" s="52" t="s">
        <v>441</v>
      </c>
      <c r="BY6701" s="52" t="s">
        <v>668</v>
      </c>
      <c r="BZ6701" s="52" t="s">
        <v>4801</v>
      </c>
    </row>
    <row r="6702" spans="54:78" x14ac:dyDescent="0.3">
      <c r="BB6702" s="105" t="e">
        <f>VLOOKUP(C6702,#REF!, 2,FALSE)</f>
        <v>#REF!</v>
      </c>
      <c r="BP6702" s="52" t="s">
        <v>12013</v>
      </c>
      <c r="BQ6702" s="52" t="s">
        <v>618</v>
      </c>
      <c r="BR6702" s="52" t="s">
        <v>6361</v>
      </c>
      <c r="BX6702" s="52" t="s">
        <v>12013</v>
      </c>
      <c r="BY6702" s="52" t="s">
        <v>618</v>
      </c>
      <c r="BZ6702" s="52" t="s">
        <v>6361</v>
      </c>
    </row>
    <row r="6703" spans="54:78" x14ac:dyDescent="0.3">
      <c r="BB6703" s="105" t="e">
        <f>VLOOKUP(C6703,#REF!, 2,FALSE)</f>
        <v>#REF!</v>
      </c>
      <c r="BP6703" s="52" t="s">
        <v>12015</v>
      </c>
      <c r="BQ6703" s="52" t="s">
        <v>668</v>
      </c>
      <c r="BR6703" s="52" t="s">
        <v>2311</v>
      </c>
      <c r="BX6703" s="52" t="s">
        <v>12015</v>
      </c>
      <c r="BY6703" s="52" t="s">
        <v>668</v>
      </c>
      <c r="BZ6703" s="52" t="s">
        <v>2311</v>
      </c>
    </row>
    <row r="6704" spans="54:78" x14ac:dyDescent="0.3">
      <c r="BB6704" s="105" t="e">
        <f>VLOOKUP(C6704,#REF!, 2,FALSE)</f>
        <v>#REF!</v>
      </c>
      <c r="BP6704" s="52" t="s">
        <v>2111</v>
      </c>
      <c r="BQ6704" s="52" t="s">
        <v>645</v>
      </c>
      <c r="BR6704" s="52" t="s">
        <v>2834</v>
      </c>
      <c r="BX6704" s="52" t="s">
        <v>2111</v>
      </c>
      <c r="BY6704" s="52" t="s">
        <v>645</v>
      </c>
      <c r="BZ6704" s="52" t="s">
        <v>2834</v>
      </c>
    </row>
    <row r="6705" spans="54:78" x14ac:dyDescent="0.3">
      <c r="BB6705" s="105" t="e">
        <f>VLOOKUP(C6705,#REF!, 2,FALSE)</f>
        <v>#REF!</v>
      </c>
      <c r="BP6705" s="52" t="s">
        <v>12016</v>
      </c>
      <c r="BQ6705" s="52" t="s">
        <v>668</v>
      </c>
      <c r="BR6705" s="52" t="s">
        <v>1292</v>
      </c>
      <c r="BX6705" s="52" t="s">
        <v>12016</v>
      </c>
      <c r="BY6705" s="52" t="s">
        <v>668</v>
      </c>
      <c r="BZ6705" s="52" t="s">
        <v>1292</v>
      </c>
    </row>
    <row r="6706" spans="54:78" x14ac:dyDescent="0.3">
      <c r="BB6706" s="105" t="e">
        <f>VLOOKUP(C6706,#REF!, 2,FALSE)</f>
        <v>#REF!</v>
      </c>
      <c r="BP6706" s="52" t="s">
        <v>12017</v>
      </c>
      <c r="BQ6706" s="52" t="s">
        <v>636</v>
      </c>
      <c r="BR6706" s="52" t="s">
        <v>2063</v>
      </c>
      <c r="BX6706" s="52" t="s">
        <v>12017</v>
      </c>
      <c r="BY6706" s="52" t="s">
        <v>636</v>
      </c>
      <c r="BZ6706" s="52" t="s">
        <v>2063</v>
      </c>
    </row>
    <row r="6707" spans="54:78" x14ac:dyDescent="0.3">
      <c r="BB6707" s="105" t="e">
        <f>VLOOKUP(C6707,#REF!, 2,FALSE)</f>
        <v>#REF!</v>
      </c>
      <c r="BP6707" s="52" t="s">
        <v>12018</v>
      </c>
      <c r="BQ6707" s="52" t="s">
        <v>636</v>
      </c>
      <c r="BR6707" s="52" t="s">
        <v>2305</v>
      </c>
      <c r="BX6707" s="52" t="s">
        <v>12018</v>
      </c>
      <c r="BY6707" s="52" t="s">
        <v>636</v>
      </c>
      <c r="BZ6707" s="52" t="s">
        <v>2305</v>
      </c>
    </row>
    <row r="6708" spans="54:78" x14ac:dyDescent="0.3">
      <c r="BB6708" s="105" t="e">
        <f>VLOOKUP(C6708,#REF!, 2,FALSE)</f>
        <v>#REF!</v>
      </c>
      <c r="BP6708" s="52" t="s">
        <v>12019</v>
      </c>
      <c r="BQ6708" s="52" t="s">
        <v>805</v>
      </c>
      <c r="BR6708" s="52" t="s">
        <v>2311</v>
      </c>
      <c r="BX6708" s="52" t="s">
        <v>12019</v>
      </c>
      <c r="BY6708" s="52" t="s">
        <v>805</v>
      </c>
      <c r="BZ6708" s="52" t="s">
        <v>2311</v>
      </c>
    </row>
    <row r="6709" spans="54:78" x14ac:dyDescent="0.3">
      <c r="BB6709" s="105" t="e">
        <f>VLOOKUP(C6709,#REF!, 2,FALSE)</f>
        <v>#REF!</v>
      </c>
      <c r="BP6709" s="52" t="s">
        <v>12020</v>
      </c>
      <c r="BQ6709" s="52" t="s">
        <v>636</v>
      </c>
      <c r="BR6709" s="52" t="s">
        <v>11367</v>
      </c>
      <c r="BX6709" s="52" t="s">
        <v>12020</v>
      </c>
      <c r="BY6709" s="52" t="s">
        <v>636</v>
      </c>
      <c r="BZ6709" s="52" t="s">
        <v>11367</v>
      </c>
    </row>
    <row r="6710" spans="54:78" x14ac:dyDescent="0.3">
      <c r="BB6710" s="105" t="e">
        <f>VLOOKUP(C6710,#REF!, 2,FALSE)</f>
        <v>#REF!</v>
      </c>
      <c r="BP6710" s="52" t="s">
        <v>12021</v>
      </c>
      <c r="BQ6710" s="52" t="s">
        <v>618</v>
      </c>
      <c r="BR6710" s="52" t="s">
        <v>8262</v>
      </c>
      <c r="BX6710" s="52" t="s">
        <v>12021</v>
      </c>
      <c r="BY6710" s="52" t="s">
        <v>618</v>
      </c>
      <c r="BZ6710" s="52" t="s">
        <v>8262</v>
      </c>
    </row>
    <row r="6711" spans="54:78" x14ac:dyDescent="0.3">
      <c r="BB6711" s="105" t="e">
        <f>VLOOKUP(C6711,#REF!, 2,FALSE)</f>
        <v>#REF!</v>
      </c>
      <c r="BP6711" s="52" t="s">
        <v>413</v>
      </c>
      <c r="BQ6711" s="52" t="s">
        <v>618</v>
      </c>
      <c r="BR6711" s="52" t="s">
        <v>2993</v>
      </c>
      <c r="BX6711" s="52" t="s">
        <v>413</v>
      </c>
      <c r="BY6711" s="52" t="s">
        <v>618</v>
      </c>
      <c r="BZ6711" s="52" t="s">
        <v>2993</v>
      </c>
    </row>
    <row r="6712" spans="54:78" x14ac:dyDescent="0.3">
      <c r="BB6712" s="105" t="e">
        <f>VLOOKUP(C6712,#REF!, 2,FALSE)</f>
        <v>#REF!</v>
      </c>
      <c r="BP6712" s="52" t="s">
        <v>12022</v>
      </c>
      <c r="BQ6712" s="52" t="s">
        <v>618</v>
      </c>
      <c r="BR6712" s="52" t="s">
        <v>4537</v>
      </c>
      <c r="BX6712" s="52" t="s">
        <v>12022</v>
      </c>
      <c r="BY6712" s="52" t="s">
        <v>618</v>
      </c>
      <c r="BZ6712" s="52" t="s">
        <v>4537</v>
      </c>
    </row>
    <row r="6713" spans="54:78" x14ac:dyDescent="0.3">
      <c r="BB6713" s="105" t="e">
        <f>VLOOKUP(C6713,#REF!, 2,FALSE)</f>
        <v>#REF!</v>
      </c>
      <c r="BP6713" s="52" t="s">
        <v>12023</v>
      </c>
      <c r="BQ6713" s="52" t="s">
        <v>618</v>
      </c>
      <c r="BR6713" s="52" t="s">
        <v>1292</v>
      </c>
      <c r="BX6713" s="52" t="s">
        <v>12023</v>
      </c>
      <c r="BY6713" s="52" t="s">
        <v>618</v>
      </c>
      <c r="BZ6713" s="52" t="s">
        <v>1292</v>
      </c>
    </row>
    <row r="6714" spans="54:78" x14ac:dyDescent="0.3">
      <c r="BB6714" s="105" t="e">
        <f>VLOOKUP(C6714,#REF!, 2,FALSE)</f>
        <v>#REF!</v>
      </c>
      <c r="BP6714" s="52" t="s">
        <v>12024</v>
      </c>
      <c r="BQ6714" s="52" t="s">
        <v>645</v>
      </c>
      <c r="BR6714" s="52" t="s">
        <v>12025</v>
      </c>
      <c r="BX6714" s="52" t="s">
        <v>12024</v>
      </c>
      <c r="BY6714" s="52" t="s">
        <v>645</v>
      </c>
      <c r="BZ6714" s="52" t="s">
        <v>12025</v>
      </c>
    </row>
    <row r="6715" spans="54:78" x14ac:dyDescent="0.3">
      <c r="BB6715" s="105" t="e">
        <f>VLOOKUP(C6715,#REF!, 2,FALSE)</f>
        <v>#REF!</v>
      </c>
      <c r="BP6715" s="52" t="s">
        <v>12026</v>
      </c>
      <c r="BQ6715" s="52" t="s">
        <v>618</v>
      </c>
      <c r="BR6715" s="52" t="s">
        <v>2993</v>
      </c>
      <c r="BX6715" s="52" t="s">
        <v>12026</v>
      </c>
      <c r="BY6715" s="52" t="s">
        <v>618</v>
      </c>
      <c r="BZ6715" s="52" t="s">
        <v>2993</v>
      </c>
    </row>
    <row r="6716" spans="54:78" x14ac:dyDescent="0.3">
      <c r="BB6716" s="105" t="e">
        <f>VLOOKUP(C6716,#REF!, 2,FALSE)</f>
        <v>#REF!</v>
      </c>
      <c r="BP6716" s="52" t="s">
        <v>12027</v>
      </c>
      <c r="BQ6716" s="52" t="s">
        <v>618</v>
      </c>
      <c r="BR6716" s="52" t="s">
        <v>11357</v>
      </c>
      <c r="BX6716" s="52" t="s">
        <v>12027</v>
      </c>
      <c r="BY6716" s="52" t="s">
        <v>618</v>
      </c>
      <c r="BZ6716" s="52" t="s">
        <v>11357</v>
      </c>
    </row>
    <row r="6717" spans="54:78" x14ac:dyDescent="0.3">
      <c r="BB6717" s="105" t="e">
        <f>VLOOKUP(C6717,#REF!, 2,FALSE)</f>
        <v>#REF!</v>
      </c>
      <c r="BP6717" s="52" t="s">
        <v>12028</v>
      </c>
      <c r="BQ6717" s="52" t="s">
        <v>3103</v>
      </c>
      <c r="BR6717" s="52" t="s">
        <v>11857</v>
      </c>
      <c r="BX6717" s="52" t="s">
        <v>12028</v>
      </c>
      <c r="BY6717" s="52" t="s">
        <v>3103</v>
      </c>
      <c r="BZ6717" s="52" t="s">
        <v>11857</v>
      </c>
    </row>
    <row r="6718" spans="54:78" x14ac:dyDescent="0.3">
      <c r="BB6718" s="105" t="e">
        <f>VLOOKUP(C6718,#REF!, 2,FALSE)</f>
        <v>#REF!</v>
      </c>
      <c r="BP6718" s="52" t="s">
        <v>12029</v>
      </c>
      <c r="BQ6718" s="52" t="s">
        <v>788</v>
      </c>
      <c r="BR6718" s="52" t="s">
        <v>2993</v>
      </c>
      <c r="BX6718" s="52" t="s">
        <v>12029</v>
      </c>
      <c r="BY6718" s="52" t="s">
        <v>788</v>
      </c>
      <c r="BZ6718" s="52" t="s">
        <v>2993</v>
      </c>
    </row>
    <row r="6719" spans="54:78" x14ac:dyDescent="0.3">
      <c r="BB6719" s="105" t="e">
        <f>VLOOKUP(C6719,#REF!, 2,FALSE)</f>
        <v>#REF!</v>
      </c>
      <c r="BP6719" s="52" t="s">
        <v>12030</v>
      </c>
      <c r="BQ6719" s="52" t="s">
        <v>669</v>
      </c>
      <c r="BR6719" s="52" t="s">
        <v>5974</v>
      </c>
      <c r="BX6719" s="52" t="s">
        <v>12030</v>
      </c>
      <c r="BY6719" s="52" t="s">
        <v>669</v>
      </c>
      <c r="BZ6719" s="52" t="s">
        <v>5974</v>
      </c>
    </row>
    <row r="6720" spans="54:78" x14ac:dyDescent="0.3">
      <c r="BB6720" s="105" t="e">
        <f>VLOOKUP(C6720,#REF!, 2,FALSE)</f>
        <v>#REF!</v>
      </c>
      <c r="BP6720" s="52" t="s">
        <v>2112</v>
      </c>
      <c r="BQ6720" s="52" t="s">
        <v>3019</v>
      </c>
      <c r="BR6720" s="52" t="s">
        <v>12032</v>
      </c>
      <c r="BX6720" s="52" t="s">
        <v>2112</v>
      </c>
      <c r="BY6720" s="52" t="s">
        <v>3019</v>
      </c>
      <c r="BZ6720" s="52" t="s">
        <v>12032</v>
      </c>
    </row>
    <row r="6721" spans="54:78" x14ac:dyDescent="0.3">
      <c r="BB6721" s="105" t="e">
        <f>VLOOKUP(C6721,#REF!, 2,FALSE)</f>
        <v>#REF!</v>
      </c>
      <c r="BP6721" s="52" t="s">
        <v>12033</v>
      </c>
      <c r="BQ6721" s="52" t="s">
        <v>726</v>
      </c>
      <c r="BR6721" s="52" t="s">
        <v>2993</v>
      </c>
      <c r="BX6721" s="52" t="s">
        <v>12033</v>
      </c>
      <c r="BY6721" s="52" t="s">
        <v>726</v>
      </c>
      <c r="BZ6721" s="52" t="s">
        <v>2993</v>
      </c>
    </row>
    <row r="6722" spans="54:78" x14ac:dyDescent="0.3">
      <c r="BB6722" s="105" t="e">
        <f>VLOOKUP(C6722,#REF!, 2,FALSE)</f>
        <v>#REF!</v>
      </c>
      <c r="BP6722" s="52" t="s">
        <v>2113</v>
      </c>
      <c r="BQ6722" s="52" t="s">
        <v>2988</v>
      </c>
      <c r="BR6722" s="52" t="s">
        <v>8824</v>
      </c>
      <c r="BX6722" s="52" t="s">
        <v>2113</v>
      </c>
      <c r="BY6722" s="52" t="s">
        <v>2988</v>
      </c>
      <c r="BZ6722" s="52" t="s">
        <v>8824</v>
      </c>
    </row>
    <row r="6723" spans="54:78" x14ac:dyDescent="0.3">
      <c r="BB6723" s="105" t="e">
        <f>VLOOKUP(C6723,#REF!, 2,FALSE)</f>
        <v>#REF!</v>
      </c>
      <c r="BP6723" s="52" t="s">
        <v>12034</v>
      </c>
      <c r="BQ6723" s="52" t="s">
        <v>3019</v>
      </c>
      <c r="BR6723" s="52" t="s">
        <v>12035</v>
      </c>
      <c r="BX6723" s="52" t="s">
        <v>12034</v>
      </c>
      <c r="BY6723" s="52" t="s">
        <v>3019</v>
      </c>
      <c r="BZ6723" s="52" t="s">
        <v>12035</v>
      </c>
    </row>
    <row r="6724" spans="54:78" x14ac:dyDescent="0.3">
      <c r="BB6724" s="105" t="e">
        <f>VLOOKUP(C6724,#REF!, 2,FALSE)</f>
        <v>#REF!</v>
      </c>
      <c r="BP6724" s="52" t="s">
        <v>12036</v>
      </c>
      <c r="BQ6724" s="52" t="s">
        <v>1147</v>
      </c>
      <c r="BR6724" s="52" t="s">
        <v>2654</v>
      </c>
      <c r="BX6724" s="52" t="s">
        <v>12036</v>
      </c>
      <c r="BY6724" s="52" t="s">
        <v>1147</v>
      </c>
      <c r="BZ6724" s="52" t="s">
        <v>2654</v>
      </c>
    </row>
    <row r="6725" spans="54:78" x14ac:dyDescent="0.3">
      <c r="BB6725" s="105" t="e">
        <f>VLOOKUP(C6725,#REF!, 2,FALSE)</f>
        <v>#REF!</v>
      </c>
      <c r="BP6725" s="52" t="s">
        <v>12037</v>
      </c>
      <c r="BQ6725" s="52" t="s">
        <v>1147</v>
      </c>
      <c r="BR6725" s="52" t="s">
        <v>929</v>
      </c>
      <c r="BX6725" s="52" t="s">
        <v>12037</v>
      </c>
      <c r="BY6725" s="52" t="s">
        <v>1147</v>
      </c>
      <c r="BZ6725" s="52" t="s">
        <v>929</v>
      </c>
    </row>
    <row r="6726" spans="54:78" x14ac:dyDescent="0.3">
      <c r="BB6726" s="105" t="e">
        <f>VLOOKUP(C6726,#REF!, 2,FALSE)</f>
        <v>#REF!</v>
      </c>
      <c r="BP6726" s="52" t="s">
        <v>2114</v>
      </c>
      <c r="BQ6726" s="52" t="s">
        <v>1147</v>
      </c>
      <c r="BR6726" s="52" t="s">
        <v>4531</v>
      </c>
      <c r="BX6726" s="52" t="s">
        <v>2114</v>
      </c>
      <c r="BY6726" s="52" t="s">
        <v>1147</v>
      </c>
      <c r="BZ6726" s="52" t="s">
        <v>4531</v>
      </c>
    </row>
    <row r="6727" spans="54:78" x14ac:dyDescent="0.3">
      <c r="BB6727" s="105" t="e">
        <f>VLOOKUP(C6727,#REF!, 2,FALSE)</f>
        <v>#REF!</v>
      </c>
      <c r="BP6727" s="52" t="s">
        <v>12038</v>
      </c>
      <c r="BQ6727" s="52" t="s">
        <v>1277</v>
      </c>
      <c r="BR6727" s="52" t="s">
        <v>3050</v>
      </c>
      <c r="BX6727" s="52" t="s">
        <v>12038</v>
      </c>
      <c r="BY6727" s="52" t="s">
        <v>1277</v>
      </c>
      <c r="BZ6727" s="52" t="s">
        <v>3050</v>
      </c>
    </row>
    <row r="6728" spans="54:78" x14ac:dyDescent="0.3">
      <c r="BB6728" s="105" t="e">
        <f>VLOOKUP(C6728,#REF!, 2,FALSE)</f>
        <v>#REF!</v>
      </c>
      <c r="BP6728" s="52" t="s">
        <v>12039</v>
      </c>
      <c r="BQ6728" s="52" t="s">
        <v>669</v>
      </c>
      <c r="BR6728" s="52" t="s">
        <v>2993</v>
      </c>
      <c r="BX6728" s="52" t="s">
        <v>12039</v>
      </c>
      <c r="BY6728" s="52" t="s">
        <v>669</v>
      </c>
      <c r="BZ6728" s="52" t="s">
        <v>2993</v>
      </c>
    </row>
    <row r="6729" spans="54:78" x14ac:dyDescent="0.3">
      <c r="BB6729" s="105" t="e">
        <f>VLOOKUP(C6729,#REF!, 2,FALSE)</f>
        <v>#REF!</v>
      </c>
      <c r="BP6729" s="52" t="s">
        <v>12040</v>
      </c>
      <c r="BQ6729" s="52" t="s">
        <v>667</v>
      </c>
      <c r="BR6729" s="52" t="s">
        <v>8828</v>
      </c>
      <c r="BX6729" s="52" t="s">
        <v>12040</v>
      </c>
      <c r="BY6729" s="52" t="s">
        <v>667</v>
      </c>
      <c r="BZ6729" s="52" t="s">
        <v>8828</v>
      </c>
    </row>
    <row r="6730" spans="54:78" x14ac:dyDescent="0.3">
      <c r="BB6730" s="105" t="e">
        <f>VLOOKUP(C6730,#REF!, 2,FALSE)</f>
        <v>#REF!</v>
      </c>
      <c r="BP6730" s="52" t="s">
        <v>12042</v>
      </c>
      <c r="BQ6730" s="52" t="s">
        <v>710</v>
      </c>
      <c r="BR6730" s="52" t="s">
        <v>12043</v>
      </c>
      <c r="BX6730" s="52" t="s">
        <v>12042</v>
      </c>
      <c r="BY6730" s="52" t="s">
        <v>710</v>
      </c>
      <c r="BZ6730" s="52" t="s">
        <v>12043</v>
      </c>
    </row>
    <row r="6731" spans="54:78" x14ac:dyDescent="0.3">
      <c r="BB6731" s="105" t="e">
        <f>VLOOKUP(C6731,#REF!, 2,FALSE)</f>
        <v>#REF!</v>
      </c>
      <c r="BP6731" s="52" t="s">
        <v>12044</v>
      </c>
      <c r="BQ6731" s="52" t="s">
        <v>17035</v>
      </c>
      <c r="BR6731" s="52" t="s">
        <v>9130</v>
      </c>
      <c r="BX6731" s="52" t="s">
        <v>12044</v>
      </c>
      <c r="BY6731" s="52" t="s">
        <v>17035</v>
      </c>
      <c r="BZ6731" s="52" t="s">
        <v>9130</v>
      </c>
    </row>
    <row r="6732" spans="54:78" x14ac:dyDescent="0.3">
      <c r="BB6732" s="105" t="e">
        <f>VLOOKUP(C6732,#REF!, 2,FALSE)</f>
        <v>#REF!</v>
      </c>
      <c r="BP6732" s="52" t="s">
        <v>2115</v>
      </c>
      <c r="BQ6732" s="52" t="s">
        <v>950</v>
      </c>
      <c r="BR6732" s="52" t="s">
        <v>2366</v>
      </c>
      <c r="BX6732" s="52" t="s">
        <v>2115</v>
      </c>
      <c r="BY6732" s="52" t="s">
        <v>950</v>
      </c>
      <c r="BZ6732" s="52" t="s">
        <v>2366</v>
      </c>
    </row>
    <row r="6733" spans="54:78" x14ac:dyDescent="0.3">
      <c r="BB6733" s="105" t="e">
        <f>VLOOKUP(C6733,#REF!, 2,FALSE)</f>
        <v>#REF!</v>
      </c>
      <c r="BP6733" s="52" t="s">
        <v>12045</v>
      </c>
      <c r="BQ6733" s="52" t="s">
        <v>1741</v>
      </c>
      <c r="BR6733" s="52" t="s">
        <v>9332</v>
      </c>
      <c r="BX6733" s="52" t="s">
        <v>12045</v>
      </c>
      <c r="BY6733" s="52" t="s">
        <v>1741</v>
      </c>
      <c r="BZ6733" s="52" t="s">
        <v>9332</v>
      </c>
    </row>
    <row r="6734" spans="54:78" x14ac:dyDescent="0.3">
      <c r="BB6734" s="105" t="e">
        <f>VLOOKUP(C6734,#REF!, 2,FALSE)</f>
        <v>#REF!</v>
      </c>
      <c r="BP6734" s="52" t="s">
        <v>414</v>
      </c>
      <c r="BQ6734" s="52" t="s">
        <v>738</v>
      </c>
      <c r="BR6734" s="52" t="s">
        <v>10020</v>
      </c>
      <c r="BX6734" s="52" t="s">
        <v>414</v>
      </c>
      <c r="BY6734" s="52" t="s">
        <v>738</v>
      </c>
      <c r="BZ6734" s="52" t="s">
        <v>10020</v>
      </c>
    </row>
    <row r="6735" spans="54:78" x14ac:dyDescent="0.3">
      <c r="BB6735" s="105" t="e">
        <f>VLOOKUP(C6735,#REF!, 2,FALSE)</f>
        <v>#REF!</v>
      </c>
      <c r="BP6735" s="52" t="s">
        <v>12046</v>
      </c>
      <c r="BQ6735" s="52" t="s">
        <v>818</v>
      </c>
      <c r="BR6735" s="52" t="s">
        <v>4559</v>
      </c>
      <c r="BX6735" s="52" t="s">
        <v>12046</v>
      </c>
      <c r="BY6735" s="52" t="s">
        <v>818</v>
      </c>
      <c r="BZ6735" s="52" t="s">
        <v>4559</v>
      </c>
    </row>
    <row r="6736" spans="54:78" x14ac:dyDescent="0.3">
      <c r="BB6736" s="105" t="e">
        <f>VLOOKUP(C6736,#REF!, 2,FALSE)</f>
        <v>#REF!</v>
      </c>
      <c r="BP6736" s="52" t="s">
        <v>12047</v>
      </c>
      <c r="BQ6736" s="52" t="s">
        <v>17035</v>
      </c>
      <c r="BR6736" s="52" t="s">
        <v>1973</v>
      </c>
      <c r="BX6736" s="52" t="s">
        <v>12047</v>
      </c>
      <c r="BY6736" s="52" t="s">
        <v>17035</v>
      </c>
      <c r="BZ6736" s="52" t="s">
        <v>1973</v>
      </c>
    </row>
    <row r="6737" spans="54:78" x14ac:dyDescent="0.3">
      <c r="BB6737" s="105" t="e">
        <f>VLOOKUP(C6737,#REF!, 2,FALSE)</f>
        <v>#REF!</v>
      </c>
      <c r="BP6737" s="52" t="s">
        <v>12048</v>
      </c>
      <c r="BQ6737" s="52" t="s">
        <v>870</v>
      </c>
      <c r="BR6737" s="52" t="s">
        <v>3310</v>
      </c>
      <c r="BX6737" s="52" t="s">
        <v>12048</v>
      </c>
      <c r="BY6737" s="52" t="s">
        <v>870</v>
      </c>
      <c r="BZ6737" s="52" t="s">
        <v>3310</v>
      </c>
    </row>
    <row r="6738" spans="54:78" x14ac:dyDescent="0.3">
      <c r="BB6738" s="105" t="e">
        <f>VLOOKUP(C6738,#REF!, 2,FALSE)</f>
        <v>#REF!</v>
      </c>
      <c r="BP6738" s="52" t="s">
        <v>12049</v>
      </c>
      <c r="BQ6738" s="52" t="s">
        <v>779</v>
      </c>
      <c r="BR6738" s="52" t="s">
        <v>12050</v>
      </c>
      <c r="BX6738" s="52" t="s">
        <v>12049</v>
      </c>
      <c r="BY6738" s="52" t="s">
        <v>779</v>
      </c>
      <c r="BZ6738" s="52" t="s">
        <v>12050</v>
      </c>
    </row>
    <row r="6739" spans="54:78" x14ac:dyDescent="0.3">
      <c r="BB6739" s="105" t="e">
        <f>VLOOKUP(C6739,#REF!, 2,FALSE)</f>
        <v>#REF!</v>
      </c>
      <c r="BP6739" s="52" t="s">
        <v>12051</v>
      </c>
      <c r="BQ6739" s="52" t="s">
        <v>807</v>
      </c>
      <c r="BR6739" s="52" t="s">
        <v>2197</v>
      </c>
      <c r="BX6739" s="52" t="s">
        <v>12051</v>
      </c>
      <c r="BY6739" s="52" t="s">
        <v>807</v>
      </c>
      <c r="BZ6739" s="52" t="s">
        <v>2197</v>
      </c>
    </row>
    <row r="6740" spans="54:78" x14ac:dyDescent="0.3">
      <c r="BB6740" s="105" t="e">
        <f>VLOOKUP(C6740,#REF!, 2,FALSE)</f>
        <v>#REF!</v>
      </c>
      <c r="BP6740" s="52" t="s">
        <v>12052</v>
      </c>
      <c r="BQ6740" s="52" t="s">
        <v>1277</v>
      </c>
      <c r="BR6740" s="52" t="s">
        <v>12053</v>
      </c>
      <c r="BX6740" s="52" t="s">
        <v>12052</v>
      </c>
      <c r="BY6740" s="52" t="s">
        <v>1277</v>
      </c>
      <c r="BZ6740" s="52" t="s">
        <v>12053</v>
      </c>
    </row>
    <row r="6741" spans="54:78" x14ac:dyDescent="0.3">
      <c r="BB6741" s="105" t="e">
        <f>VLOOKUP(C6741,#REF!, 2,FALSE)</f>
        <v>#REF!</v>
      </c>
      <c r="BP6741" s="52" t="s">
        <v>12054</v>
      </c>
      <c r="BQ6741" s="52" t="s">
        <v>2988</v>
      </c>
      <c r="BR6741" s="52" t="s">
        <v>5287</v>
      </c>
      <c r="BX6741" s="52" t="s">
        <v>12054</v>
      </c>
      <c r="BY6741" s="52" t="s">
        <v>2988</v>
      </c>
      <c r="BZ6741" s="52" t="s">
        <v>5287</v>
      </c>
    </row>
    <row r="6742" spans="54:78" x14ac:dyDescent="0.3">
      <c r="BB6742" s="105" t="e">
        <f>VLOOKUP(C6742,#REF!, 2,FALSE)</f>
        <v>#REF!</v>
      </c>
      <c r="BP6742" s="52" t="s">
        <v>12055</v>
      </c>
      <c r="BQ6742" s="52" t="s">
        <v>2988</v>
      </c>
      <c r="BR6742" s="52" t="s">
        <v>5196</v>
      </c>
      <c r="BX6742" s="52" t="s">
        <v>12055</v>
      </c>
      <c r="BY6742" s="52" t="s">
        <v>2988</v>
      </c>
      <c r="BZ6742" s="52" t="s">
        <v>5196</v>
      </c>
    </row>
    <row r="6743" spans="54:78" x14ac:dyDescent="0.3">
      <c r="BB6743" s="105" t="e">
        <f>VLOOKUP(C6743,#REF!, 2,FALSE)</f>
        <v>#REF!</v>
      </c>
      <c r="BP6743" s="52" t="s">
        <v>12056</v>
      </c>
      <c r="BQ6743" s="52" t="s">
        <v>722</v>
      </c>
      <c r="BR6743" s="52" t="s">
        <v>12057</v>
      </c>
      <c r="BX6743" s="52" t="s">
        <v>12056</v>
      </c>
      <c r="BY6743" s="52" t="s">
        <v>722</v>
      </c>
      <c r="BZ6743" s="52" t="s">
        <v>12057</v>
      </c>
    </row>
    <row r="6744" spans="54:78" x14ac:dyDescent="0.3">
      <c r="BB6744" s="105" t="e">
        <f>VLOOKUP(C6744,#REF!, 2,FALSE)</f>
        <v>#REF!</v>
      </c>
      <c r="BP6744" s="52" t="s">
        <v>12058</v>
      </c>
      <c r="BQ6744" s="52" t="s">
        <v>743</v>
      </c>
      <c r="BR6744" s="52" t="s">
        <v>2993</v>
      </c>
      <c r="BX6744" s="52" t="s">
        <v>12058</v>
      </c>
      <c r="BY6744" s="52" t="s">
        <v>743</v>
      </c>
      <c r="BZ6744" s="52" t="s">
        <v>2993</v>
      </c>
    </row>
    <row r="6745" spans="54:78" x14ac:dyDescent="0.3">
      <c r="BB6745" s="105" t="e">
        <f>VLOOKUP(C6745,#REF!, 2,FALSE)</f>
        <v>#REF!</v>
      </c>
      <c r="BP6745" s="52" t="s">
        <v>407</v>
      </c>
      <c r="BQ6745" s="52" t="s">
        <v>2988</v>
      </c>
      <c r="BR6745" s="52" t="s">
        <v>1405</v>
      </c>
      <c r="BX6745" s="52" t="s">
        <v>407</v>
      </c>
      <c r="BY6745" s="52" t="s">
        <v>2988</v>
      </c>
      <c r="BZ6745" s="52" t="s">
        <v>1405</v>
      </c>
    </row>
    <row r="6746" spans="54:78" x14ac:dyDescent="0.3">
      <c r="BB6746" s="105" t="e">
        <f>VLOOKUP(C6746,#REF!, 2,FALSE)</f>
        <v>#REF!</v>
      </c>
      <c r="BP6746" s="52" t="s">
        <v>12059</v>
      </c>
      <c r="BQ6746" s="52" t="s">
        <v>920</v>
      </c>
      <c r="BR6746" s="52" t="s">
        <v>2993</v>
      </c>
      <c r="BX6746" s="52" t="s">
        <v>12059</v>
      </c>
      <c r="BY6746" s="52" t="s">
        <v>920</v>
      </c>
      <c r="BZ6746" s="52" t="s">
        <v>2993</v>
      </c>
    </row>
    <row r="6747" spans="54:78" x14ac:dyDescent="0.3">
      <c r="BB6747" s="105" t="e">
        <f>VLOOKUP(C6747,#REF!, 2,FALSE)</f>
        <v>#REF!</v>
      </c>
      <c r="BP6747" s="52" t="s">
        <v>12060</v>
      </c>
      <c r="BQ6747" s="52" t="s">
        <v>2988</v>
      </c>
      <c r="BR6747" s="52" t="s">
        <v>12061</v>
      </c>
      <c r="BX6747" s="52" t="s">
        <v>12060</v>
      </c>
      <c r="BY6747" s="52" t="s">
        <v>2988</v>
      </c>
      <c r="BZ6747" s="52" t="s">
        <v>12061</v>
      </c>
    </row>
    <row r="6748" spans="54:78" x14ac:dyDescent="0.3">
      <c r="BB6748" s="105" t="e">
        <f>VLOOKUP(C6748,#REF!, 2,FALSE)</f>
        <v>#REF!</v>
      </c>
      <c r="BP6748" s="52" t="s">
        <v>12062</v>
      </c>
      <c r="BQ6748" s="52" t="s">
        <v>667</v>
      </c>
      <c r="BR6748" s="52" t="s">
        <v>12063</v>
      </c>
      <c r="BX6748" s="52" t="s">
        <v>12062</v>
      </c>
      <c r="BY6748" s="52" t="s">
        <v>667</v>
      </c>
      <c r="BZ6748" s="52" t="s">
        <v>12063</v>
      </c>
    </row>
    <row r="6749" spans="54:78" x14ac:dyDescent="0.3">
      <c r="BB6749" s="105" t="e">
        <f>VLOOKUP(C6749,#REF!, 2,FALSE)</f>
        <v>#REF!</v>
      </c>
      <c r="BP6749" s="52" t="s">
        <v>455</v>
      </c>
      <c r="BQ6749" s="52" t="s">
        <v>3016</v>
      </c>
      <c r="BR6749" s="52" t="s">
        <v>3535</v>
      </c>
      <c r="BX6749" s="52" t="s">
        <v>455</v>
      </c>
      <c r="BY6749" s="52" t="s">
        <v>3016</v>
      </c>
      <c r="BZ6749" s="52" t="s">
        <v>3535</v>
      </c>
    </row>
    <row r="6750" spans="54:78" x14ac:dyDescent="0.3">
      <c r="BB6750" s="105" t="e">
        <f>VLOOKUP(C6750,#REF!, 2,FALSE)</f>
        <v>#REF!</v>
      </c>
      <c r="BP6750" s="52" t="s">
        <v>12064</v>
      </c>
      <c r="BQ6750" s="52" t="s">
        <v>1002</v>
      </c>
      <c r="BR6750" s="52" t="s">
        <v>2993</v>
      </c>
      <c r="BX6750" s="52" t="s">
        <v>12064</v>
      </c>
      <c r="BY6750" s="52" t="s">
        <v>1002</v>
      </c>
      <c r="BZ6750" s="52" t="s">
        <v>2993</v>
      </c>
    </row>
    <row r="6751" spans="54:78" x14ac:dyDescent="0.3">
      <c r="BB6751" s="105" t="e">
        <f>VLOOKUP(C6751,#REF!, 2,FALSE)</f>
        <v>#REF!</v>
      </c>
      <c r="BP6751" s="52" t="s">
        <v>442</v>
      </c>
      <c r="BQ6751" s="52" t="s">
        <v>667</v>
      </c>
      <c r="BR6751" s="52" t="s">
        <v>3767</v>
      </c>
      <c r="BX6751" s="52" t="s">
        <v>442</v>
      </c>
      <c r="BY6751" s="52" t="s">
        <v>667</v>
      </c>
      <c r="BZ6751" s="52" t="s">
        <v>3767</v>
      </c>
    </row>
    <row r="6752" spans="54:78" x14ac:dyDescent="0.3">
      <c r="BB6752" s="105" t="e">
        <f>VLOOKUP(C6752,#REF!, 2,FALSE)</f>
        <v>#REF!</v>
      </c>
      <c r="BP6752" s="52" t="s">
        <v>12065</v>
      </c>
      <c r="BQ6752" s="52" t="s">
        <v>795</v>
      </c>
      <c r="BR6752" s="52" t="s">
        <v>2993</v>
      </c>
      <c r="BX6752" s="52" t="s">
        <v>12065</v>
      </c>
      <c r="BY6752" s="52" t="s">
        <v>795</v>
      </c>
      <c r="BZ6752" s="52" t="s">
        <v>2993</v>
      </c>
    </row>
    <row r="6753" spans="54:78" x14ac:dyDescent="0.3">
      <c r="BB6753" s="105" t="e">
        <f>VLOOKUP(C6753,#REF!, 2,FALSE)</f>
        <v>#REF!</v>
      </c>
      <c r="BP6753" s="52" t="s">
        <v>12066</v>
      </c>
      <c r="BQ6753" s="52" t="s">
        <v>3223</v>
      </c>
      <c r="BR6753" s="52" t="s">
        <v>12067</v>
      </c>
      <c r="BX6753" s="52" t="s">
        <v>12066</v>
      </c>
      <c r="BY6753" s="52" t="s">
        <v>3223</v>
      </c>
      <c r="BZ6753" s="52" t="s">
        <v>12067</v>
      </c>
    </row>
    <row r="6754" spans="54:78" x14ac:dyDescent="0.3">
      <c r="BB6754" s="105" t="e">
        <f>VLOOKUP(C6754,#REF!, 2,FALSE)</f>
        <v>#REF!</v>
      </c>
      <c r="BP6754" s="52" t="s">
        <v>12068</v>
      </c>
      <c r="BQ6754" s="52" t="s">
        <v>2988</v>
      </c>
      <c r="BR6754" s="52" t="s">
        <v>8552</v>
      </c>
      <c r="BX6754" s="52" t="s">
        <v>12068</v>
      </c>
      <c r="BY6754" s="52" t="s">
        <v>2988</v>
      </c>
      <c r="BZ6754" s="52" t="s">
        <v>8552</v>
      </c>
    </row>
    <row r="6755" spans="54:78" x14ac:dyDescent="0.3">
      <c r="BB6755" s="105" t="e">
        <f>VLOOKUP(C6755,#REF!, 2,FALSE)</f>
        <v>#REF!</v>
      </c>
      <c r="BP6755" s="52" t="s">
        <v>12069</v>
      </c>
      <c r="BQ6755" s="52" t="s">
        <v>1277</v>
      </c>
      <c r="BR6755" s="52" t="s">
        <v>3970</v>
      </c>
      <c r="BX6755" s="52" t="s">
        <v>12069</v>
      </c>
      <c r="BY6755" s="52" t="s">
        <v>1277</v>
      </c>
      <c r="BZ6755" s="52" t="s">
        <v>3970</v>
      </c>
    </row>
    <row r="6756" spans="54:78" x14ac:dyDescent="0.3">
      <c r="BB6756" s="105" t="e">
        <f>VLOOKUP(C6756,#REF!, 2,FALSE)</f>
        <v>#REF!</v>
      </c>
      <c r="BP6756" s="52" t="s">
        <v>12070</v>
      </c>
      <c r="BQ6756" s="52" t="s">
        <v>1011</v>
      </c>
      <c r="BR6756" s="52" t="s">
        <v>2993</v>
      </c>
      <c r="BX6756" s="52" t="s">
        <v>12070</v>
      </c>
      <c r="BY6756" s="52" t="s">
        <v>1011</v>
      </c>
      <c r="BZ6756" s="52" t="s">
        <v>2993</v>
      </c>
    </row>
    <row r="6757" spans="54:78" x14ac:dyDescent="0.3">
      <c r="BB6757" s="105" t="e">
        <f>VLOOKUP(C6757,#REF!, 2,FALSE)</f>
        <v>#REF!</v>
      </c>
      <c r="BP6757" s="52" t="s">
        <v>12071</v>
      </c>
      <c r="BQ6757" s="52" t="s">
        <v>779</v>
      </c>
      <c r="BR6757" s="52" t="s">
        <v>8530</v>
      </c>
      <c r="BX6757" s="52" t="s">
        <v>12071</v>
      </c>
      <c r="BY6757" s="52" t="s">
        <v>779</v>
      </c>
      <c r="BZ6757" s="52" t="s">
        <v>8530</v>
      </c>
    </row>
    <row r="6758" spans="54:78" x14ac:dyDescent="0.3">
      <c r="BB6758" s="105" t="e">
        <f>VLOOKUP(C6758,#REF!, 2,FALSE)</f>
        <v>#REF!</v>
      </c>
      <c r="BP6758" s="52" t="s">
        <v>12072</v>
      </c>
      <c r="BQ6758" s="52" t="s">
        <v>1147</v>
      </c>
      <c r="BR6758" s="52" t="s">
        <v>3950</v>
      </c>
      <c r="BX6758" s="52" t="s">
        <v>12072</v>
      </c>
      <c r="BY6758" s="52" t="s">
        <v>1147</v>
      </c>
      <c r="BZ6758" s="52" t="s">
        <v>3950</v>
      </c>
    </row>
    <row r="6759" spans="54:78" x14ac:dyDescent="0.3">
      <c r="BB6759" s="105" t="e">
        <f>VLOOKUP(C6759,#REF!, 2,FALSE)</f>
        <v>#REF!</v>
      </c>
      <c r="BP6759" s="52" t="s">
        <v>12073</v>
      </c>
      <c r="BQ6759" s="52" t="s">
        <v>1011</v>
      </c>
      <c r="BR6759" s="52" t="s">
        <v>2993</v>
      </c>
      <c r="BX6759" s="52" t="s">
        <v>12073</v>
      </c>
      <c r="BY6759" s="52" t="s">
        <v>1011</v>
      </c>
      <c r="BZ6759" s="52" t="s">
        <v>2993</v>
      </c>
    </row>
    <row r="6760" spans="54:78" x14ac:dyDescent="0.3">
      <c r="BB6760" s="105" t="e">
        <f>VLOOKUP(C6760,#REF!, 2,FALSE)</f>
        <v>#REF!</v>
      </c>
      <c r="BP6760" s="52" t="s">
        <v>12074</v>
      </c>
      <c r="BQ6760" s="52" t="s">
        <v>3276</v>
      </c>
      <c r="BR6760" s="52" t="s">
        <v>3900</v>
      </c>
      <c r="BX6760" s="52" t="s">
        <v>12074</v>
      </c>
      <c r="BY6760" s="52" t="s">
        <v>3276</v>
      </c>
      <c r="BZ6760" s="52" t="s">
        <v>3900</v>
      </c>
    </row>
    <row r="6761" spans="54:78" x14ac:dyDescent="0.3">
      <c r="BB6761" s="105" t="e">
        <f>VLOOKUP(C6761,#REF!, 2,FALSE)</f>
        <v>#REF!</v>
      </c>
      <c r="BP6761" s="52" t="s">
        <v>12075</v>
      </c>
      <c r="BQ6761" s="52" t="s">
        <v>3276</v>
      </c>
      <c r="BR6761" s="52" t="s">
        <v>2660</v>
      </c>
      <c r="BX6761" s="52" t="s">
        <v>12075</v>
      </c>
      <c r="BY6761" s="52" t="s">
        <v>3276</v>
      </c>
      <c r="BZ6761" s="52" t="s">
        <v>2660</v>
      </c>
    </row>
    <row r="6762" spans="54:78" x14ac:dyDescent="0.3">
      <c r="BB6762" s="105" t="e">
        <f>VLOOKUP(C6762,#REF!, 2,FALSE)</f>
        <v>#REF!</v>
      </c>
      <c r="BP6762" s="52" t="s">
        <v>12077</v>
      </c>
      <c r="BQ6762" s="52" t="s">
        <v>1350</v>
      </c>
      <c r="BR6762" s="52" t="s">
        <v>9722</v>
      </c>
      <c r="BX6762" s="52" t="s">
        <v>12077</v>
      </c>
      <c r="BY6762" s="52" t="s">
        <v>1350</v>
      </c>
      <c r="BZ6762" s="52" t="s">
        <v>9722</v>
      </c>
    </row>
    <row r="6763" spans="54:78" x14ac:dyDescent="0.3">
      <c r="BB6763" s="105" t="e">
        <f>VLOOKUP(C6763,#REF!, 2,FALSE)</f>
        <v>#REF!</v>
      </c>
      <c r="BP6763" s="52" t="s">
        <v>12078</v>
      </c>
      <c r="BQ6763" s="52" t="s">
        <v>3059</v>
      </c>
      <c r="BR6763" s="52" t="s">
        <v>716</v>
      </c>
      <c r="BX6763" s="52" t="s">
        <v>12078</v>
      </c>
      <c r="BY6763" s="52" t="s">
        <v>3059</v>
      </c>
      <c r="BZ6763" s="52" t="s">
        <v>716</v>
      </c>
    </row>
    <row r="6764" spans="54:78" x14ac:dyDescent="0.3">
      <c r="BB6764" s="105" t="e">
        <f>VLOOKUP(C6764,#REF!, 2,FALSE)</f>
        <v>#REF!</v>
      </c>
      <c r="BP6764" s="52" t="s">
        <v>12079</v>
      </c>
      <c r="BQ6764" s="52" t="s">
        <v>624</v>
      </c>
      <c r="BR6764" s="52" t="s">
        <v>2993</v>
      </c>
      <c r="BX6764" s="52" t="s">
        <v>12079</v>
      </c>
      <c r="BY6764" s="52" t="s">
        <v>624</v>
      </c>
      <c r="BZ6764" s="52" t="s">
        <v>2993</v>
      </c>
    </row>
    <row r="6765" spans="54:78" x14ac:dyDescent="0.3">
      <c r="BB6765" s="105" t="e">
        <f>VLOOKUP(C6765,#REF!, 2,FALSE)</f>
        <v>#REF!</v>
      </c>
      <c r="BP6765" s="52" t="s">
        <v>12081</v>
      </c>
      <c r="BQ6765" s="52" t="s">
        <v>1277</v>
      </c>
      <c r="BR6765" s="52" t="s">
        <v>7077</v>
      </c>
      <c r="BX6765" s="52" t="s">
        <v>12081</v>
      </c>
      <c r="BY6765" s="52" t="s">
        <v>1277</v>
      </c>
      <c r="BZ6765" s="52" t="s">
        <v>7077</v>
      </c>
    </row>
    <row r="6766" spans="54:78" x14ac:dyDescent="0.3">
      <c r="BB6766" s="105" t="e">
        <f>VLOOKUP(C6766,#REF!, 2,FALSE)</f>
        <v>#REF!</v>
      </c>
      <c r="BP6766" s="52" t="s">
        <v>12082</v>
      </c>
      <c r="BQ6766" s="52" t="s">
        <v>1350</v>
      </c>
      <c r="BR6766" s="52" t="s">
        <v>7185</v>
      </c>
      <c r="BX6766" s="52" t="s">
        <v>12082</v>
      </c>
      <c r="BY6766" s="52" t="s">
        <v>1350</v>
      </c>
      <c r="BZ6766" s="52" t="s">
        <v>7185</v>
      </c>
    </row>
    <row r="6767" spans="54:78" x14ac:dyDescent="0.3">
      <c r="BB6767" s="105" t="e">
        <f>VLOOKUP(C6767,#REF!, 2,FALSE)</f>
        <v>#REF!</v>
      </c>
      <c r="BP6767" s="52" t="s">
        <v>12083</v>
      </c>
      <c r="BQ6767" s="52" t="s">
        <v>1147</v>
      </c>
      <c r="BR6767" s="52" t="s">
        <v>1028</v>
      </c>
      <c r="BX6767" s="52" t="s">
        <v>12083</v>
      </c>
      <c r="BY6767" s="52" t="s">
        <v>1147</v>
      </c>
      <c r="BZ6767" s="52" t="s">
        <v>1028</v>
      </c>
    </row>
    <row r="6768" spans="54:78" x14ac:dyDescent="0.3">
      <c r="BB6768" s="105" t="e">
        <f>VLOOKUP(C6768,#REF!, 2,FALSE)</f>
        <v>#REF!</v>
      </c>
      <c r="BP6768" s="52" t="s">
        <v>2119</v>
      </c>
      <c r="BQ6768" s="52" t="s">
        <v>1277</v>
      </c>
      <c r="BR6768" s="52" t="s">
        <v>942</v>
      </c>
      <c r="BX6768" s="52" t="s">
        <v>2119</v>
      </c>
      <c r="BY6768" s="52" t="s">
        <v>1277</v>
      </c>
      <c r="BZ6768" s="52" t="s">
        <v>942</v>
      </c>
    </row>
    <row r="6769" spans="54:78" x14ac:dyDescent="0.3">
      <c r="BB6769" s="105" t="e">
        <f>VLOOKUP(C6769,#REF!, 2,FALSE)</f>
        <v>#REF!</v>
      </c>
      <c r="BP6769" s="52" t="s">
        <v>12084</v>
      </c>
      <c r="BQ6769" s="52" t="s">
        <v>726</v>
      </c>
      <c r="BR6769" s="52" t="s">
        <v>2108</v>
      </c>
      <c r="BX6769" s="52" t="s">
        <v>12084</v>
      </c>
      <c r="BY6769" s="52" t="s">
        <v>726</v>
      </c>
      <c r="BZ6769" s="52" t="s">
        <v>2108</v>
      </c>
    </row>
    <row r="6770" spans="54:78" x14ac:dyDescent="0.3">
      <c r="BB6770" s="105" t="e">
        <f>VLOOKUP(C6770,#REF!, 2,FALSE)</f>
        <v>#REF!</v>
      </c>
      <c r="BP6770" s="52" t="s">
        <v>12085</v>
      </c>
      <c r="BQ6770" s="52" t="s">
        <v>630</v>
      </c>
      <c r="BR6770" s="52" t="s">
        <v>1068</v>
      </c>
      <c r="BX6770" s="52" t="s">
        <v>12085</v>
      </c>
      <c r="BY6770" s="52" t="s">
        <v>630</v>
      </c>
      <c r="BZ6770" s="52" t="s">
        <v>1068</v>
      </c>
    </row>
    <row r="6771" spans="54:78" x14ac:dyDescent="0.3">
      <c r="BB6771" s="105" t="e">
        <f>VLOOKUP(C6771,#REF!, 2,FALSE)</f>
        <v>#REF!</v>
      </c>
      <c r="BP6771" s="52" t="s">
        <v>12086</v>
      </c>
      <c r="BQ6771" s="52" t="s">
        <v>667</v>
      </c>
      <c r="BR6771" s="52" t="s">
        <v>12087</v>
      </c>
      <c r="BX6771" s="52" t="s">
        <v>12086</v>
      </c>
      <c r="BY6771" s="52" t="s">
        <v>667</v>
      </c>
      <c r="BZ6771" s="52" t="s">
        <v>12087</v>
      </c>
    </row>
    <row r="6772" spans="54:78" x14ac:dyDescent="0.3">
      <c r="BB6772" s="105" t="e">
        <f>VLOOKUP(C6772,#REF!, 2,FALSE)</f>
        <v>#REF!</v>
      </c>
      <c r="BP6772" s="52" t="s">
        <v>12088</v>
      </c>
      <c r="BQ6772" s="52" t="s">
        <v>1350</v>
      </c>
      <c r="BR6772" s="52" t="s">
        <v>12089</v>
      </c>
      <c r="BX6772" s="52" t="s">
        <v>12088</v>
      </c>
      <c r="BY6772" s="52" t="s">
        <v>1350</v>
      </c>
      <c r="BZ6772" s="52" t="s">
        <v>12089</v>
      </c>
    </row>
    <row r="6773" spans="54:78" x14ac:dyDescent="0.3">
      <c r="BB6773" s="105" t="e">
        <f>VLOOKUP(C6773,#REF!, 2,FALSE)</f>
        <v>#REF!</v>
      </c>
      <c r="BP6773" s="52" t="s">
        <v>12090</v>
      </c>
      <c r="BQ6773" s="52" t="s">
        <v>667</v>
      </c>
      <c r="BR6773" s="52" t="s">
        <v>10094</v>
      </c>
      <c r="BX6773" s="52" t="s">
        <v>12090</v>
      </c>
      <c r="BY6773" s="52" t="s">
        <v>667</v>
      </c>
      <c r="BZ6773" s="52" t="s">
        <v>10094</v>
      </c>
    </row>
    <row r="6774" spans="54:78" x14ac:dyDescent="0.3">
      <c r="BB6774" s="105" t="e">
        <f>VLOOKUP(C6774,#REF!, 2,FALSE)</f>
        <v>#REF!</v>
      </c>
      <c r="BP6774" s="52" t="s">
        <v>2120</v>
      </c>
      <c r="BQ6774" s="52" t="s">
        <v>2018</v>
      </c>
      <c r="BR6774" s="52" t="s">
        <v>2993</v>
      </c>
      <c r="BX6774" s="52" t="s">
        <v>2120</v>
      </c>
      <c r="BY6774" s="52" t="s">
        <v>2018</v>
      </c>
      <c r="BZ6774" s="52" t="s">
        <v>2993</v>
      </c>
    </row>
    <row r="6775" spans="54:78" x14ac:dyDescent="0.3">
      <c r="BB6775" s="105" t="e">
        <f>VLOOKUP(C6775,#REF!, 2,FALSE)</f>
        <v>#REF!</v>
      </c>
      <c r="BP6775" s="52" t="s">
        <v>12091</v>
      </c>
      <c r="BQ6775" s="52" t="s">
        <v>738</v>
      </c>
      <c r="BR6775" s="52" t="s">
        <v>2993</v>
      </c>
      <c r="BX6775" s="52" t="s">
        <v>12091</v>
      </c>
      <c r="BY6775" s="52" t="s">
        <v>738</v>
      </c>
      <c r="BZ6775" s="52" t="s">
        <v>2993</v>
      </c>
    </row>
    <row r="6776" spans="54:78" x14ac:dyDescent="0.3">
      <c r="BB6776" s="105" t="e">
        <f>VLOOKUP(C6776,#REF!, 2,FALSE)</f>
        <v>#REF!</v>
      </c>
      <c r="BP6776" s="52" t="s">
        <v>12092</v>
      </c>
      <c r="BQ6776" s="52" t="s">
        <v>619</v>
      </c>
      <c r="BR6776" s="52" t="s">
        <v>9126</v>
      </c>
      <c r="BX6776" s="52" t="s">
        <v>12092</v>
      </c>
      <c r="BY6776" s="52" t="s">
        <v>619</v>
      </c>
      <c r="BZ6776" s="52" t="s">
        <v>9126</v>
      </c>
    </row>
    <row r="6777" spans="54:78" x14ac:dyDescent="0.3">
      <c r="BB6777" s="105" t="e">
        <f>VLOOKUP(C6777,#REF!, 2,FALSE)</f>
        <v>#REF!</v>
      </c>
      <c r="BP6777" s="52" t="s">
        <v>12093</v>
      </c>
      <c r="BQ6777" s="52" t="s">
        <v>17035</v>
      </c>
      <c r="BR6777" s="52" t="s">
        <v>3936</v>
      </c>
      <c r="BX6777" s="52" t="s">
        <v>12093</v>
      </c>
      <c r="BY6777" s="52" t="s">
        <v>17035</v>
      </c>
      <c r="BZ6777" s="52" t="s">
        <v>3936</v>
      </c>
    </row>
    <row r="6778" spans="54:78" x14ac:dyDescent="0.3">
      <c r="BB6778" s="105" t="e">
        <f>VLOOKUP(C6778,#REF!, 2,FALSE)</f>
        <v>#REF!</v>
      </c>
      <c r="BP6778" s="52" t="s">
        <v>12095</v>
      </c>
      <c r="BQ6778" s="52" t="s">
        <v>805</v>
      </c>
      <c r="BR6778" s="52" t="s">
        <v>2375</v>
      </c>
      <c r="BX6778" s="52" t="s">
        <v>12095</v>
      </c>
      <c r="BY6778" s="52" t="s">
        <v>805</v>
      </c>
      <c r="BZ6778" s="52" t="s">
        <v>2375</v>
      </c>
    </row>
    <row r="6779" spans="54:78" x14ac:dyDescent="0.3">
      <c r="BB6779" s="105" t="e">
        <f>VLOOKUP(C6779,#REF!, 2,FALSE)</f>
        <v>#REF!</v>
      </c>
      <c r="BP6779" s="52" t="s">
        <v>2121</v>
      </c>
      <c r="BQ6779" s="52" t="s">
        <v>1078</v>
      </c>
      <c r="BR6779" s="52" t="s">
        <v>1676</v>
      </c>
      <c r="BX6779" s="52" t="s">
        <v>2121</v>
      </c>
      <c r="BY6779" s="52" t="s">
        <v>1078</v>
      </c>
      <c r="BZ6779" s="52" t="s">
        <v>1676</v>
      </c>
    </row>
    <row r="6780" spans="54:78" x14ac:dyDescent="0.3">
      <c r="BB6780" s="105" t="e">
        <f>VLOOKUP(C6780,#REF!, 2,FALSE)</f>
        <v>#REF!</v>
      </c>
      <c r="BP6780" s="52" t="s">
        <v>12096</v>
      </c>
      <c r="BQ6780" s="52" t="s">
        <v>663</v>
      </c>
      <c r="BR6780" s="52" t="s">
        <v>5052</v>
      </c>
      <c r="BX6780" s="52" t="s">
        <v>12096</v>
      </c>
      <c r="BY6780" s="52" t="s">
        <v>663</v>
      </c>
      <c r="BZ6780" s="52" t="s">
        <v>5052</v>
      </c>
    </row>
    <row r="6781" spans="54:78" x14ac:dyDescent="0.3">
      <c r="BB6781" s="105" t="e">
        <f>VLOOKUP(C6781,#REF!, 2,FALSE)</f>
        <v>#REF!</v>
      </c>
      <c r="BP6781" s="52" t="s">
        <v>408</v>
      </c>
      <c r="BQ6781" s="52" t="s">
        <v>667</v>
      </c>
      <c r="BR6781" s="52" t="s">
        <v>924</v>
      </c>
      <c r="BX6781" s="52" t="s">
        <v>408</v>
      </c>
      <c r="BY6781" s="52" t="s">
        <v>667</v>
      </c>
      <c r="BZ6781" s="52" t="s">
        <v>924</v>
      </c>
    </row>
    <row r="6782" spans="54:78" x14ac:dyDescent="0.3">
      <c r="BB6782" s="105" t="e">
        <f>VLOOKUP(C6782,#REF!, 2,FALSE)</f>
        <v>#REF!</v>
      </c>
      <c r="BP6782" s="52" t="s">
        <v>12097</v>
      </c>
      <c r="BQ6782" s="52" t="s">
        <v>624</v>
      </c>
      <c r="BR6782" s="52" t="s">
        <v>7330</v>
      </c>
      <c r="BX6782" s="52" t="s">
        <v>12097</v>
      </c>
      <c r="BY6782" s="52" t="s">
        <v>624</v>
      </c>
      <c r="BZ6782" s="52" t="s">
        <v>7330</v>
      </c>
    </row>
    <row r="6783" spans="54:78" x14ac:dyDescent="0.3">
      <c r="BB6783" s="105" t="e">
        <f>VLOOKUP(C6783,#REF!, 2,FALSE)</f>
        <v>#REF!</v>
      </c>
      <c r="BP6783" s="52" t="s">
        <v>12098</v>
      </c>
      <c r="BQ6783" s="52" t="s">
        <v>624</v>
      </c>
      <c r="BR6783" s="52" t="s">
        <v>2993</v>
      </c>
      <c r="BX6783" s="52" t="s">
        <v>12098</v>
      </c>
      <c r="BY6783" s="52" t="s">
        <v>624</v>
      </c>
      <c r="BZ6783" s="52" t="s">
        <v>2993</v>
      </c>
    </row>
    <row r="6784" spans="54:78" x14ac:dyDescent="0.3">
      <c r="BB6784" s="105" t="e">
        <f>VLOOKUP(C6784,#REF!, 2,FALSE)</f>
        <v>#REF!</v>
      </c>
      <c r="BP6784" s="52" t="s">
        <v>12099</v>
      </c>
      <c r="BQ6784" s="52" t="s">
        <v>645</v>
      </c>
      <c r="BR6784" s="52" t="s">
        <v>2993</v>
      </c>
      <c r="BX6784" s="52" t="s">
        <v>12099</v>
      </c>
      <c r="BY6784" s="52" t="s">
        <v>645</v>
      </c>
      <c r="BZ6784" s="52" t="s">
        <v>2993</v>
      </c>
    </row>
    <row r="6785" spans="54:78" x14ac:dyDescent="0.3">
      <c r="BB6785" s="105" t="e">
        <f>VLOOKUP(C6785,#REF!, 2,FALSE)</f>
        <v>#REF!</v>
      </c>
      <c r="BP6785" s="52" t="s">
        <v>2122</v>
      </c>
      <c r="BQ6785" s="52" t="s">
        <v>642</v>
      </c>
      <c r="BR6785" s="52" t="s">
        <v>3795</v>
      </c>
      <c r="BX6785" s="52" t="s">
        <v>2122</v>
      </c>
      <c r="BY6785" s="52" t="s">
        <v>642</v>
      </c>
      <c r="BZ6785" s="52" t="s">
        <v>3795</v>
      </c>
    </row>
    <row r="6786" spans="54:78" x14ac:dyDescent="0.3">
      <c r="BB6786" s="105" t="e">
        <f>VLOOKUP(C6786,#REF!, 2,FALSE)</f>
        <v>#REF!</v>
      </c>
      <c r="BP6786" s="52" t="s">
        <v>12100</v>
      </c>
      <c r="BQ6786" s="52" t="s">
        <v>645</v>
      </c>
      <c r="BR6786" s="52" t="s">
        <v>2993</v>
      </c>
      <c r="BX6786" s="52" t="s">
        <v>12100</v>
      </c>
      <c r="BY6786" s="52" t="s">
        <v>645</v>
      </c>
      <c r="BZ6786" s="52" t="s">
        <v>2993</v>
      </c>
    </row>
    <row r="6787" spans="54:78" x14ac:dyDescent="0.3">
      <c r="BB6787" s="105" t="e">
        <f>VLOOKUP(C6787,#REF!, 2,FALSE)</f>
        <v>#REF!</v>
      </c>
      <c r="BP6787" s="52" t="s">
        <v>12101</v>
      </c>
      <c r="BQ6787" s="52" t="s">
        <v>636</v>
      </c>
      <c r="BR6787" s="52" t="s">
        <v>2993</v>
      </c>
      <c r="BX6787" s="52" t="s">
        <v>12101</v>
      </c>
      <c r="BY6787" s="52" t="s">
        <v>636</v>
      </c>
      <c r="BZ6787" s="52" t="s">
        <v>2993</v>
      </c>
    </row>
    <row r="6788" spans="54:78" x14ac:dyDescent="0.3">
      <c r="BB6788" s="105" t="e">
        <f>VLOOKUP(C6788,#REF!, 2,FALSE)</f>
        <v>#REF!</v>
      </c>
      <c r="BP6788" s="52" t="s">
        <v>12102</v>
      </c>
      <c r="BQ6788" s="52" t="s">
        <v>636</v>
      </c>
      <c r="BR6788" s="52" t="s">
        <v>2993</v>
      </c>
      <c r="BX6788" s="52" t="s">
        <v>12102</v>
      </c>
      <c r="BY6788" s="52" t="s">
        <v>636</v>
      </c>
      <c r="BZ6788" s="52" t="s">
        <v>2993</v>
      </c>
    </row>
    <row r="6789" spans="54:78" x14ac:dyDescent="0.3">
      <c r="BB6789" s="105" t="e">
        <f>VLOOKUP(C6789,#REF!, 2,FALSE)</f>
        <v>#REF!</v>
      </c>
      <c r="BP6789" s="52" t="s">
        <v>12103</v>
      </c>
      <c r="BQ6789" s="52" t="s">
        <v>636</v>
      </c>
      <c r="BR6789" s="52" t="s">
        <v>2993</v>
      </c>
      <c r="BX6789" s="52" t="s">
        <v>12103</v>
      </c>
      <c r="BY6789" s="52" t="s">
        <v>636</v>
      </c>
      <c r="BZ6789" s="52" t="s">
        <v>2993</v>
      </c>
    </row>
    <row r="6790" spans="54:78" x14ac:dyDescent="0.3">
      <c r="BB6790" s="105" t="e">
        <f>VLOOKUP(C6790,#REF!, 2,FALSE)</f>
        <v>#REF!</v>
      </c>
      <c r="BP6790" s="52" t="s">
        <v>12104</v>
      </c>
      <c r="BQ6790" s="52" t="s">
        <v>636</v>
      </c>
      <c r="BR6790" s="52" t="s">
        <v>2993</v>
      </c>
      <c r="BX6790" s="52" t="s">
        <v>12104</v>
      </c>
      <c r="BY6790" s="52" t="s">
        <v>636</v>
      </c>
      <c r="BZ6790" s="52" t="s">
        <v>2993</v>
      </c>
    </row>
    <row r="6791" spans="54:78" x14ac:dyDescent="0.3">
      <c r="BB6791" s="105" t="e">
        <f>VLOOKUP(C6791,#REF!, 2,FALSE)</f>
        <v>#REF!</v>
      </c>
      <c r="BP6791" s="52" t="s">
        <v>12105</v>
      </c>
      <c r="BQ6791" s="52" t="s">
        <v>3019</v>
      </c>
      <c r="BR6791" s="52" t="s">
        <v>12106</v>
      </c>
      <c r="BX6791" s="52" t="s">
        <v>12105</v>
      </c>
      <c r="BY6791" s="52" t="s">
        <v>3019</v>
      </c>
      <c r="BZ6791" s="52" t="s">
        <v>12106</v>
      </c>
    </row>
    <row r="6792" spans="54:78" x14ac:dyDescent="0.3">
      <c r="BB6792" s="105" t="e">
        <f>VLOOKUP(C6792,#REF!, 2,FALSE)</f>
        <v>#REF!</v>
      </c>
      <c r="BP6792" s="52" t="s">
        <v>12107</v>
      </c>
      <c r="BQ6792" s="52" t="s">
        <v>3019</v>
      </c>
      <c r="BR6792" s="52" t="s">
        <v>7644</v>
      </c>
      <c r="BX6792" s="52" t="s">
        <v>12107</v>
      </c>
      <c r="BY6792" s="52" t="s">
        <v>3019</v>
      </c>
      <c r="BZ6792" s="52" t="s">
        <v>7644</v>
      </c>
    </row>
    <row r="6793" spans="54:78" x14ac:dyDescent="0.3">
      <c r="BB6793" s="105" t="e">
        <f>VLOOKUP(C6793,#REF!, 2,FALSE)</f>
        <v>#REF!</v>
      </c>
      <c r="BP6793" s="52" t="s">
        <v>12108</v>
      </c>
      <c r="BQ6793" s="52" t="s">
        <v>805</v>
      </c>
      <c r="BR6793" s="52" t="s">
        <v>865</v>
      </c>
      <c r="BX6793" s="52" t="s">
        <v>12108</v>
      </c>
      <c r="BY6793" s="52" t="s">
        <v>805</v>
      </c>
      <c r="BZ6793" s="52" t="s">
        <v>865</v>
      </c>
    </row>
    <row r="6794" spans="54:78" x14ac:dyDescent="0.3">
      <c r="BB6794" s="105" t="e">
        <f>VLOOKUP(C6794,#REF!, 2,FALSE)</f>
        <v>#REF!</v>
      </c>
      <c r="BP6794" s="52" t="s">
        <v>415</v>
      </c>
      <c r="BQ6794" s="52" t="s">
        <v>668</v>
      </c>
      <c r="BR6794" s="52" t="s">
        <v>2556</v>
      </c>
      <c r="BX6794" s="52" t="s">
        <v>415</v>
      </c>
      <c r="BY6794" s="52" t="s">
        <v>668</v>
      </c>
      <c r="BZ6794" s="52" t="s">
        <v>2556</v>
      </c>
    </row>
    <row r="6795" spans="54:78" x14ac:dyDescent="0.3">
      <c r="BB6795" s="105" t="e">
        <f>VLOOKUP(C6795,#REF!, 2,FALSE)</f>
        <v>#REF!</v>
      </c>
      <c r="BP6795" s="52" t="s">
        <v>12109</v>
      </c>
      <c r="BQ6795" s="52" t="s">
        <v>1287</v>
      </c>
      <c r="BR6795" s="52" t="s">
        <v>2993</v>
      </c>
      <c r="BX6795" s="52" t="s">
        <v>12109</v>
      </c>
      <c r="BY6795" s="52" t="s">
        <v>1287</v>
      </c>
      <c r="BZ6795" s="52" t="s">
        <v>2993</v>
      </c>
    </row>
    <row r="6796" spans="54:78" x14ac:dyDescent="0.3">
      <c r="BB6796" s="105" t="e">
        <f>VLOOKUP(C6796,#REF!, 2,FALSE)</f>
        <v>#REF!</v>
      </c>
      <c r="BP6796" s="52" t="s">
        <v>12110</v>
      </c>
      <c r="BQ6796" s="52" t="s">
        <v>1287</v>
      </c>
      <c r="BR6796" s="52" t="s">
        <v>12111</v>
      </c>
      <c r="BX6796" s="52" t="s">
        <v>12110</v>
      </c>
      <c r="BY6796" s="52" t="s">
        <v>1287</v>
      </c>
      <c r="BZ6796" s="52" t="s">
        <v>12111</v>
      </c>
    </row>
    <row r="6797" spans="54:78" x14ac:dyDescent="0.3">
      <c r="BB6797" s="105" t="e">
        <f>VLOOKUP(C6797,#REF!, 2,FALSE)</f>
        <v>#REF!</v>
      </c>
      <c r="BP6797" s="52" t="s">
        <v>12112</v>
      </c>
      <c r="BQ6797" s="52" t="s">
        <v>618</v>
      </c>
      <c r="BR6797" s="52" t="s">
        <v>3795</v>
      </c>
      <c r="BX6797" s="52" t="s">
        <v>12112</v>
      </c>
      <c r="BY6797" s="52" t="s">
        <v>618</v>
      </c>
      <c r="BZ6797" s="52" t="s">
        <v>3795</v>
      </c>
    </row>
    <row r="6798" spans="54:78" x14ac:dyDescent="0.3">
      <c r="BB6798" s="105" t="e">
        <f>VLOOKUP(C6798,#REF!, 2,FALSE)</f>
        <v>#REF!</v>
      </c>
      <c r="BP6798" s="52" t="s">
        <v>12113</v>
      </c>
      <c r="BQ6798" s="52" t="s">
        <v>3276</v>
      </c>
      <c r="BR6798" s="52" t="s">
        <v>8288</v>
      </c>
      <c r="BX6798" s="52" t="s">
        <v>12113</v>
      </c>
      <c r="BY6798" s="52" t="s">
        <v>3276</v>
      </c>
      <c r="BZ6798" s="52" t="s">
        <v>8288</v>
      </c>
    </row>
    <row r="6799" spans="54:78" x14ac:dyDescent="0.3">
      <c r="BB6799" s="105" t="e">
        <f>VLOOKUP(C6799,#REF!, 2,FALSE)</f>
        <v>#REF!</v>
      </c>
      <c r="BP6799" s="52" t="s">
        <v>2123</v>
      </c>
      <c r="BQ6799" s="52" t="s">
        <v>618</v>
      </c>
      <c r="BR6799" s="52" t="s">
        <v>3795</v>
      </c>
      <c r="BX6799" s="52" t="s">
        <v>2123</v>
      </c>
      <c r="BY6799" s="52" t="s">
        <v>618</v>
      </c>
      <c r="BZ6799" s="52" t="s">
        <v>3795</v>
      </c>
    </row>
    <row r="6800" spans="54:78" x14ac:dyDescent="0.3">
      <c r="BB6800" s="105" t="e">
        <f>VLOOKUP(C6800,#REF!, 2,FALSE)</f>
        <v>#REF!</v>
      </c>
      <c r="BP6800" s="52" t="s">
        <v>12114</v>
      </c>
      <c r="BQ6800" s="52" t="s">
        <v>1021</v>
      </c>
      <c r="BR6800" s="52" t="s">
        <v>12115</v>
      </c>
      <c r="BX6800" s="52" t="s">
        <v>12114</v>
      </c>
      <c r="BY6800" s="52" t="s">
        <v>1021</v>
      </c>
      <c r="BZ6800" s="52" t="s">
        <v>12115</v>
      </c>
    </row>
    <row r="6801" spans="54:78" x14ac:dyDescent="0.3">
      <c r="BB6801" s="105" t="e">
        <f>VLOOKUP(C6801,#REF!, 2,FALSE)</f>
        <v>#REF!</v>
      </c>
      <c r="BP6801" s="52" t="s">
        <v>12116</v>
      </c>
      <c r="BQ6801" s="52" t="s">
        <v>622</v>
      </c>
      <c r="BR6801" s="52" t="s">
        <v>12117</v>
      </c>
      <c r="BX6801" s="52" t="s">
        <v>12116</v>
      </c>
      <c r="BY6801" s="52" t="s">
        <v>622</v>
      </c>
      <c r="BZ6801" s="52" t="s">
        <v>12117</v>
      </c>
    </row>
    <row r="6802" spans="54:78" x14ac:dyDescent="0.3">
      <c r="BB6802" s="105" t="e">
        <f>VLOOKUP(C6802,#REF!, 2,FALSE)</f>
        <v>#REF!</v>
      </c>
      <c r="BP6802" s="52" t="s">
        <v>12118</v>
      </c>
      <c r="BQ6802" s="52" t="s">
        <v>934</v>
      </c>
      <c r="BR6802" s="52" t="s">
        <v>2993</v>
      </c>
      <c r="BX6802" s="52" t="s">
        <v>12118</v>
      </c>
      <c r="BY6802" s="52" t="s">
        <v>934</v>
      </c>
      <c r="BZ6802" s="52" t="s">
        <v>2993</v>
      </c>
    </row>
    <row r="6803" spans="54:78" x14ac:dyDescent="0.3">
      <c r="BB6803" s="105" t="e">
        <f>VLOOKUP(C6803,#REF!, 2,FALSE)</f>
        <v>#REF!</v>
      </c>
      <c r="BP6803" s="52" t="s">
        <v>12119</v>
      </c>
      <c r="BQ6803" s="52" t="s">
        <v>642</v>
      </c>
      <c r="BR6803" s="52" t="s">
        <v>2993</v>
      </c>
      <c r="BX6803" s="52" t="s">
        <v>12119</v>
      </c>
      <c r="BY6803" s="52" t="s">
        <v>642</v>
      </c>
      <c r="BZ6803" s="52" t="s">
        <v>2993</v>
      </c>
    </row>
    <row r="6804" spans="54:78" x14ac:dyDescent="0.3">
      <c r="BB6804" s="105" t="e">
        <f>VLOOKUP(C6804,#REF!, 2,FALSE)</f>
        <v>#REF!</v>
      </c>
      <c r="BP6804" s="52" t="s">
        <v>12120</v>
      </c>
      <c r="BQ6804" s="52" t="s">
        <v>710</v>
      </c>
      <c r="BR6804" s="52" t="s">
        <v>6263</v>
      </c>
      <c r="BX6804" s="52" t="s">
        <v>12120</v>
      </c>
      <c r="BY6804" s="52" t="s">
        <v>710</v>
      </c>
      <c r="BZ6804" s="52" t="s">
        <v>6263</v>
      </c>
    </row>
    <row r="6805" spans="54:78" x14ac:dyDescent="0.3">
      <c r="BB6805" s="105" t="e">
        <f>VLOOKUP(C6805,#REF!, 2,FALSE)</f>
        <v>#REF!</v>
      </c>
      <c r="BP6805" s="52" t="s">
        <v>12121</v>
      </c>
      <c r="BQ6805" s="52" t="s">
        <v>934</v>
      </c>
      <c r="BR6805" s="52" t="s">
        <v>2993</v>
      </c>
      <c r="BX6805" s="52" t="s">
        <v>12121</v>
      </c>
      <c r="BY6805" s="52" t="s">
        <v>934</v>
      </c>
      <c r="BZ6805" s="52" t="s">
        <v>2993</v>
      </c>
    </row>
    <row r="6806" spans="54:78" x14ac:dyDescent="0.3">
      <c r="BB6806" s="105" t="e">
        <f>VLOOKUP(C6806,#REF!, 2,FALSE)</f>
        <v>#REF!</v>
      </c>
      <c r="BP6806" s="52" t="s">
        <v>12122</v>
      </c>
      <c r="BQ6806" s="52" t="s">
        <v>1147</v>
      </c>
      <c r="BR6806" s="52" t="s">
        <v>12123</v>
      </c>
      <c r="BX6806" s="52" t="s">
        <v>12122</v>
      </c>
      <c r="BY6806" s="52" t="s">
        <v>1147</v>
      </c>
      <c r="BZ6806" s="52" t="s">
        <v>12123</v>
      </c>
    </row>
    <row r="6807" spans="54:78" x14ac:dyDescent="0.3">
      <c r="BB6807" s="105" t="e">
        <f>VLOOKUP(C6807,#REF!, 2,FALSE)</f>
        <v>#REF!</v>
      </c>
      <c r="BP6807" s="52" t="s">
        <v>12124</v>
      </c>
      <c r="BQ6807" s="52" t="s">
        <v>1147</v>
      </c>
      <c r="BR6807" s="52" t="s">
        <v>2468</v>
      </c>
      <c r="BX6807" s="52" t="s">
        <v>12124</v>
      </c>
      <c r="BY6807" s="52" t="s">
        <v>1147</v>
      </c>
      <c r="BZ6807" s="52" t="s">
        <v>2468</v>
      </c>
    </row>
    <row r="6808" spans="54:78" x14ac:dyDescent="0.3">
      <c r="BB6808" s="105" t="e">
        <f>VLOOKUP(C6808,#REF!, 2,FALSE)</f>
        <v>#REF!</v>
      </c>
      <c r="BP6808" s="52" t="s">
        <v>2124</v>
      </c>
      <c r="BQ6808" s="52" t="s">
        <v>1147</v>
      </c>
      <c r="BR6808" s="52" t="s">
        <v>8970</v>
      </c>
      <c r="BX6808" s="52" t="s">
        <v>2124</v>
      </c>
      <c r="BY6808" s="52" t="s">
        <v>1147</v>
      </c>
      <c r="BZ6808" s="52" t="s">
        <v>8970</v>
      </c>
    </row>
    <row r="6809" spans="54:78" x14ac:dyDescent="0.3">
      <c r="BB6809" s="105" t="e">
        <f>VLOOKUP(C6809,#REF!, 2,FALSE)</f>
        <v>#REF!</v>
      </c>
      <c r="BP6809" s="52" t="s">
        <v>12125</v>
      </c>
      <c r="BQ6809" s="52" t="s">
        <v>3276</v>
      </c>
      <c r="BR6809" s="52" t="s">
        <v>1207</v>
      </c>
      <c r="BX6809" s="52" t="s">
        <v>12125</v>
      </c>
      <c r="BY6809" s="52" t="s">
        <v>3276</v>
      </c>
      <c r="BZ6809" s="52" t="s">
        <v>1207</v>
      </c>
    </row>
    <row r="6810" spans="54:78" x14ac:dyDescent="0.3">
      <c r="BB6810" s="105" t="e">
        <f>VLOOKUP(C6810,#REF!, 2,FALSE)</f>
        <v>#REF!</v>
      </c>
      <c r="BP6810" s="52" t="s">
        <v>12126</v>
      </c>
      <c r="BQ6810" s="52" t="s">
        <v>945</v>
      </c>
      <c r="BR6810" s="52" t="s">
        <v>1345</v>
      </c>
      <c r="BX6810" s="52" t="s">
        <v>12126</v>
      </c>
      <c r="BY6810" s="52" t="s">
        <v>945</v>
      </c>
      <c r="BZ6810" s="52" t="s">
        <v>1345</v>
      </c>
    </row>
    <row r="6811" spans="54:78" x14ac:dyDescent="0.3">
      <c r="BB6811" s="105" t="e">
        <f>VLOOKUP(C6811,#REF!, 2,FALSE)</f>
        <v>#REF!</v>
      </c>
      <c r="BP6811" s="52" t="s">
        <v>12127</v>
      </c>
      <c r="BQ6811" s="52" t="s">
        <v>954</v>
      </c>
      <c r="BR6811" s="52" t="s">
        <v>1001</v>
      </c>
      <c r="BX6811" s="52" t="s">
        <v>12127</v>
      </c>
      <c r="BY6811" s="52" t="s">
        <v>954</v>
      </c>
      <c r="BZ6811" s="52" t="s">
        <v>1001</v>
      </c>
    </row>
    <row r="6812" spans="54:78" x14ac:dyDescent="0.3">
      <c r="BB6812" s="105" t="e">
        <f>VLOOKUP(C6812,#REF!, 2,FALSE)</f>
        <v>#REF!</v>
      </c>
      <c r="BP6812" s="52" t="s">
        <v>12128</v>
      </c>
      <c r="BQ6812" s="52" t="s">
        <v>818</v>
      </c>
      <c r="BR6812" s="52" t="s">
        <v>1079</v>
      </c>
      <c r="BX6812" s="52" t="s">
        <v>12128</v>
      </c>
      <c r="BY6812" s="52" t="s">
        <v>818</v>
      </c>
      <c r="BZ6812" s="52" t="s">
        <v>1079</v>
      </c>
    </row>
    <row r="6813" spans="54:78" x14ac:dyDescent="0.3">
      <c r="BB6813" s="105" t="e">
        <f>VLOOKUP(C6813,#REF!, 2,FALSE)</f>
        <v>#REF!</v>
      </c>
      <c r="BP6813" s="52" t="s">
        <v>12129</v>
      </c>
      <c r="BQ6813" s="52" t="s">
        <v>954</v>
      </c>
      <c r="BR6813" s="52" t="s">
        <v>1001</v>
      </c>
      <c r="BX6813" s="52" t="s">
        <v>12129</v>
      </c>
      <c r="BY6813" s="52" t="s">
        <v>954</v>
      </c>
      <c r="BZ6813" s="52" t="s">
        <v>1001</v>
      </c>
    </row>
    <row r="6814" spans="54:78" x14ac:dyDescent="0.3">
      <c r="BB6814" s="105" t="e">
        <f>VLOOKUP(C6814,#REF!, 2,FALSE)</f>
        <v>#REF!</v>
      </c>
      <c r="BP6814" s="52" t="s">
        <v>12130</v>
      </c>
      <c r="BQ6814" s="52" t="s">
        <v>1504</v>
      </c>
      <c r="BR6814" s="52" t="s">
        <v>1345</v>
      </c>
      <c r="BX6814" s="52" t="s">
        <v>12130</v>
      </c>
      <c r="BY6814" s="52" t="s">
        <v>1504</v>
      </c>
      <c r="BZ6814" s="52" t="s">
        <v>1345</v>
      </c>
    </row>
    <row r="6815" spans="54:78" x14ac:dyDescent="0.3">
      <c r="BB6815" s="105" t="e">
        <f>VLOOKUP(C6815,#REF!, 2,FALSE)</f>
        <v>#REF!</v>
      </c>
      <c r="BP6815" s="52" t="s">
        <v>12131</v>
      </c>
      <c r="BQ6815" s="52" t="s">
        <v>934</v>
      </c>
      <c r="BR6815" s="52" t="s">
        <v>2993</v>
      </c>
      <c r="BX6815" s="52" t="s">
        <v>12131</v>
      </c>
      <c r="BY6815" s="52" t="s">
        <v>934</v>
      </c>
      <c r="BZ6815" s="52" t="s">
        <v>2993</v>
      </c>
    </row>
    <row r="6816" spans="54:78" x14ac:dyDescent="0.3">
      <c r="BB6816" s="105" t="e">
        <f>VLOOKUP(C6816,#REF!, 2,FALSE)</f>
        <v>#REF!</v>
      </c>
      <c r="BP6816" s="52" t="s">
        <v>12132</v>
      </c>
      <c r="BQ6816" s="52" t="s">
        <v>3276</v>
      </c>
      <c r="BR6816" s="52" t="s">
        <v>2993</v>
      </c>
      <c r="BX6816" s="52" t="s">
        <v>12132</v>
      </c>
      <c r="BY6816" s="52" t="s">
        <v>3276</v>
      </c>
      <c r="BZ6816" s="52" t="s">
        <v>2993</v>
      </c>
    </row>
    <row r="6817" spans="54:78" x14ac:dyDescent="0.3">
      <c r="BB6817" s="105" t="e">
        <f>VLOOKUP(C6817,#REF!, 2,FALSE)</f>
        <v>#REF!</v>
      </c>
      <c r="BP6817" s="52" t="s">
        <v>12133</v>
      </c>
      <c r="BQ6817" s="52" t="s">
        <v>643</v>
      </c>
      <c r="BR6817" s="52" t="s">
        <v>5277</v>
      </c>
      <c r="BX6817" s="52" t="s">
        <v>12133</v>
      </c>
      <c r="BY6817" s="52" t="s">
        <v>643</v>
      </c>
      <c r="BZ6817" s="52" t="s">
        <v>5277</v>
      </c>
    </row>
    <row r="6818" spans="54:78" x14ac:dyDescent="0.3">
      <c r="BB6818" s="105" t="e">
        <f>VLOOKUP(C6818,#REF!, 2,FALSE)</f>
        <v>#REF!</v>
      </c>
      <c r="BP6818" s="52" t="s">
        <v>12134</v>
      </c>
      <c r="BQ6818" s="52" t="s">
        <v>618</v>
      </c>
      <c r="BR6818" s="52" t="s">
        <v>8084</v>
      </c>
      <c r="BX6818" s="52" t="s">
        <v>12134</v>
      </c>
      <c r="BY6818" s="52" t="s">
        <v>618</v>
      </c>
      <c r="BZ6818" s="52" t="s">
        <v>8084</v>
      </c>
    </row>
    <row r="6819" spans="54:78" x14ac:dyDescent="0.3">
      <c r="BB6819" s="105" t="e">
        <f>VLOOKUP(C6819,#REF!, 2,FALSE)</f>
        <v>#REF!</v>
      </c>
      <c r="BP6819" s="52" t="s">
        <v>12135</v>
      </c>
      <c r="BQ6819" s="52" t="s">
        <v>642</v>
      </c>
      <c r="BR6819" s="52" t="s">
        <v>12137</v>
      </c>
      <c r="BX6819" s="52" t="s">
        <v>12135</v>
      </c>
      <c r="BY6819" s="52" t="s">
        <v>642</v>
      </c>
      <c r="BZ6819" s="52" t="s">
        <v>12137</v>
      </c>
    </row>
    <row r="6820" spans="54:78" x14ac:dyDescent="0.3">
      <c r="BB6820" s="105" t="e">
        <f>VLOOKUP(C6820,#REF!, 2,FALSE)</f>
        <v>#REF!</v>
      </c>
      <c r="BP6820" s="52" t="s">
        <v>2125</v>
      </c>
      <c r="BQ6820" s="52" t="s">
        <v>672</v>
      </c>
      <c r="BR6820" s="52" t="s">
        <v>2516</v>
      </c>
      <c r="BX6820" s="52" t="s">
        <v>2125</v>
      </c>
      <c r="BY6820" s="52" t="s">
        <v>672</v>
      </c>
      <c r="BZ6820" s="52" t="s">
        <v>2516</v>
      </c>
    </row>
    <row r="6821" spans="54:78" x14ac:dyDescent="0.3">
      <c r="BB6821" s="105" t="e">
        <f>VLOOKUP(C6821,#REF!, 2,FALSE)</f>
        <v>#REF!</v>
      </c>
      <c r="BP6821" s="52" t="s">
        <v>12139</v>
      </c>
      <c r="BQ6821" s="52" t="s">
        <v>954</v>
      </c>
      <c r="BR6821" s="52" t="s">
        <v>10358</v>
      </c>
      <c r="BX6821" s="52" t="s">
        <v>12139</v>
      </c>
      <c r="BY6821" s="52" t="s">
        <v>954</v>
      </c>
      <c r="BZ6821" s="52" t="s">
        <v>10358</v>
      </c>
    </row>
    <row r="6822" spans="54:78" x14ac:dyDescent="0.3">
      <c r="BB6822" s="105" t="e">
        <f>VLOOKUP(C6822,#REF!, 2,FALSE)</f>
        <v>#REF!</v>
      </c>
      <c r="BP6822" s="52" t="s">
        <v>446</v>
      </c>
      <c r="BQ6822" s="52" t="s">
        <v>703</v>
      </c>
      <c r="BR6822" s="52" t="s">
        <v>4113</v>
      </c>
      <c r="BX6822" s="52" t="s">
        <v>446</v>
      </c>
      <c r="BY6822" s="52" t="s">
        <v>703</v>
      </c>
      <c r="BZ6822" s="52" t="s">
        <v>4113</v>
      </c>
    </row>
    <row r="6823" spans="54:78" x14ac:dyDescent="0.3">
      <c r="BB6823" s="105" t="e">
        <f>VLOOKUP(C6823,#REF!, 2,FALSE)</f>
        <v>#REF!</v>
      </c>
      <c r="BP6823" s="52" t="s">
        <v>12140</v>
      </c>
      <c r="BQ6823" s="52" t="s">
        <v>664</v>
      </c>
      <c r="BR6823" s="52" t="s">
        <v>2993</v>
      </c>
      <c r="BX6823" s="52" t="s">
        <v>12140</v>
      </c>
      <c r="BY6823" s="52" t="s">
        <v>664</v>
      </c>
      <c r="BZ6823" s="52" t="s">
        <v>2993</v>
      </c>
    </row>
    <row r="6824" spans="54:78" x14ac:dyDescent="0.3">
      <c r="BB6824" s="105" t="e">
        <f>VLOOKUP(C6824,#REF!, 2,FALSE)</f>
        <v>#REF!</v>
      </c>
      <c r="BP6824" s="52" t="s">
        <v>12141</v>
      </c>
      <c r="BQ6824" s="52" t="s">
        <v>786</v>
      </c>
      <c r="BR6824" s="52" t="s">
        <v>2456</v>
      </c>
      <c r="BX6824" s="52" t="s">
        <v>12141</v>
      </c>
      <c r="BY6824" s="52" t="s">
        <v>786</v>
      </c>
      <c r="BZ6824" s="52" t="s">
        <v>2456</v>
      </c>
    </row>
    <row r="6825" spans="54:78" x14ac:dyDescent="0.3">
      <c r="BB6825" s="105" t="e">
        <f>VLOOKUP(C6825,#REF!, 2,FALSE)</f>
        <v>#REF!</v>
      </c>
      <c r="BP6825" s="52" t="s">
        <v>416</v>
      </c>
      <c r="BQ6825" s="52" t="s">
        <v>779</v>
      </c>
      <c r="BR6825" s="52" t="s">
        <v>5469</v>
      </c>
      <c r="BX6825" s="52" t="s">
        <v>416</v>
      </c>
      <c r="BY6825" s="52" t="s">
        <v>779</v>
      </c>
      <c r="BZ6825" s="52" t="s">
        <v>5469</v>
      </c>
    </row>
    <row r="6826" spans="54:78" x14ac:dyDescent="0.3">
      <c r="BB6826" s="105" t="e">
        <f>VLOOKUP(C6826,#REF!, 2,FALSE)</f>
        <v>#REF!</v>
      </c>
      <c r="BP6826" s="52" t="s">
        <v>12142</v>
      </c>
      <c r="BQ6826" s="52" t="s">
        <v>621</v>
      </c>
      <c r="BR6826" s="52" t="s">
        <v>8834</v>
      </c>
      <c r="BX6826" s="52" t="s">
        <v>12142</v>
      </c>
      <c r="BY6826" s="52" t="s">
        <v>621</v>
      </c>
      <c r="BZ6826" s="52" t="s">
        <v>8834</v>
      </c>
    </row>
    <row r="6827" spans="54:78" x14ac:dyDescent="0.3">
      <c r="BB6827" s="105" t="e">
        <f>VLOOKUP(C6827,#REF!, 2,FALSE)</f>
        <v>#REF!</v>
      </c>
      <c r="BP6827" s="52" t="s">
        <v>12143</v>
      </c>
      <c r="BQ6827" s="52" t="s">
        <v>621</v>
      </c>
      <c r="BR6827" s="52" t="s">
        <v>12144</v>
      </c>
      <c r="BX6827" s="52" t="s">
        <v>12143</v>
      </c>
      <c r="BY6827" s="52" t="s">
        <v>621</v>
      </c>
      <c r="BZ6827" s="52" t="s">
        <v>12144</v>
      </c>
    </row>
    <row r="6828" spans="54:78" x14ac:dyDescent="0.3">
      <c r="BB6828" s="105" t="e">
        <f>VLOOKUP(C6828,#REF!, 2,FALSE)</f>
        <v>#REF!</v>
      </c>
      <c r="BP6828" s="52" t="s">
        <v>12145</v>
      </c>
      <c r="BQ6828" s="52" t="s">
        <v>950</v>
      </c>
      <c r="BR6828" s="52" t="s">
        <v>2993</v>
      </c>
      <c r="BX6828" s="52" t="s">
        <v>12145</v>
      </c>
      <c r="BY6828" s="52" t="s">
        <v>950</v>
      </c>
      <c r="BZ6828" s="52" t="s">
        <v>2993</v>
      </c>
    </row>
    <row r="6829" spans="54:78" x14ac:dyDescent="0.3">
      <c r="BB6829" s="105" t="e">
        <f>VLOOKUP(C6829,#REF!, 2,FALSE)</f>
        <v>#REF!</v>
      </c>
      <c r="BP6829" s="52" t="s">
        <v>12146</v>
      </c>
      <c r="BQ6829" s="52" t="s">
        <v>668</v>
      </c>
      <c r="BR6829" s="52" t="s">
        <v>5793</v>
      </c>
      <c r="BX6829" s="52" t="s">
        <v>12146</v>
      </c>
      <c r="BY6829" s="52" t="s">
        <v>668</v>
      </c>
      <c r="BZ6829" s="52" t="s">
        <v>5793</v>
      </c>
    </row>
    <row r="6830" spans="54:78" x14ac:dyDescent="0.3">
      <c r="BB6830" s="105" t="e">
        <f>VLOOKUP(C6830,#REF!, 2,FALSE)</f>
        <v>#REF!</v>
      </c>
      <c r="BP6830" s="52" t="s">
        <v>12147</v>
      </c>
      <c r="BQ6830" s="52" t="s">
        <v>805</v>
      </c>
      <c r="BR6830" s="52" t="s">
        <v>4315</v>
      </c>
      <c r="BX6830" s="52" t="s">
        <v>12147</v>
      </c>
      <c r="BY6830" s="52" t="s">
        <v>805</v>
      </c>
      <c r="BZ6830" s="52" t="s">
        <v>4315</v>
      </c>
    </row>
    <row r="6831" spans="54:78" x14ac:dyDescent="0.3">
      <c r="BB6831" s="105" t="e">
        <f>VLOOKUP(C6831,#REF!, 2,FALSE)</f>
        <v>#REF!</v>
      </c>
      <c r="BP6831" s="52" t="s">
        <v>12148</v>
      </c>
      <c r="BQ6831" s="52" t="s">
        <v>668</v>
      </c>
      <c r="BR6831" s="52" t="s">
        <v>1414</v>
      </c>
      <c r="BX6831" s="52" t="s">
        <v>12148</v>
      </c>
      <c r="BY6831" s="52" t="s">
        <v>668</v>
      </c>
      <c r="BZ6831" s="52" t="s">
        <v>1414</v>
      </c>
    </row>
    <row r="6832" spans="54:78" x14ac:dyDescent="0.3">
      <c r="BB6832" s="105" t="e">
        <f>VLOOKUP(C6832,#REF!, 2,FALSE)</f>
        <v>#REF!</v>
      </c>
      <c r="BP6832" s="52" t="s">
        <v>12149</v>
      </c>
      <c r="BQ6832" s="52" t="s">
        <v>618</v>
      </c>
      <c r="BR6832" s="52" t="s">
        <v>8018</v>
      </c>
      <c r="BX6832" s="52" t="s">
        <v>12149</v>
      </c>
      <c r="BY6832" s="52" t="s">
        <v>618</v>
      </c>
      <c r="BZ6832" s="52" t="s">
        <v>8018</v>
      </c>
    </row>
    <row r="6833" spans="54:78" x14ac:dyDescent="0.3">
      <c r="BB6833" s="105" t="e">
        <f>VLOOKUP(C6833,#REF!, 2,FALSE)</f>
        <v>#REF!</v>
      </c>
      <c r="BP6833" s="52" t="s">
        <v>12150</v>
      </c>
      <c r="BQ6833" s="52" t="s">
        <v>786</v>
      </c>
      <c r="BR6833" s="52" t="s">
        <v>2993</v>
      </c>
      <c r="BX6833" s="52" t="s">
        <v>12150</v>
      </c>
      <c r="BY6833" s="52" t="s">
        <v>786</v>
      </c>
      <c r="BZ6833" s="52" t="s">
        <v>2993</v>
      </c>
    </row>
    <row r="6834" spans="54:78" x14ac:dyDescent="0.3">
      <c r="BB6834" s="105" t="e">
        <f>VLOOKUP(C6834,#REF!, 2,FALSE)</f>
        <v>#REF!</v>
      </c>
      <c r="BP6834" s="52" t="s">
        <v>12151</v>
      </c>
      <c r="BQ6834" s="52" t="s">
        <v>17035</v>
      </c>
      <c r="BR6834" s="52" t="s">
        <v>1915</v>
      </c>
      <c r="BX6834" s="52" t="s">
        <v>12151</v>
      </c>
      <c r="BY6834" s="52" t="s">
        <v>17035</v>
      </c>
      <c r="BZ6834" s="52" t="s">
        <v>1915</v>
      </c>
    </row>
    <row r="6835" spans="54:78" x14ac:dyDescent="0.3">
      <c r="BB6835" s="105" t="e">
        <f>VLOOKUP(C6835,#REF!, 2,FALSE)</f>
        <v>#REF!</v>
      </c>
      <c r="BP6835" s="52" t="s">
        <v>447</v>
      </c>
      <c r="BQ6835" s="52" t="s">
        <v>818</v>
      </c>
      <c r="BR6835" s="52" t="s">
        <v>12152</v>
      </c>
      <c r="BX6835" s="52" t="s">
        <v>447</v>
      </c>
      <c r="BY6835" s="52" t="s">
        <v>818</v>
      </c>
      <c r="BZ6835" s="52" t="s">
        <v>12152</v>
      </c>
    </row>
    <row r="6836" spans="54:78" x14ac:dyDescent="0.3">
      <c r="BB6836" s="105" t="e">
        <f>VLOOKUP(C6836,#REF!, 2,FALSE)</f>
        <v>#REF!</v>
      </c>
      <c r="BP6836" s="52" t="s">
        <v>12153</v>
      </c>
      <c r="BQ6836" s="52" t="s">
        <v>17035</v>
      </c>
      <c r="BR6836" s="52" t="s">
        <v>666</v>
      </c>
      <c r="BX6836" s="52" t="s">
        <v>12153</v>
      </c>
      <c r="BY6836" s="52" t="s">
        <v>17035</v>
      </c>
      <c r="BZ6836" s="52" t="s">
        <v>666</v>
      </c>
    </row>
    <row r="6837" spans="54:78" x14ac:dyDescent="0.3">
      <c r="BB6837" s="105" t="e">
        <f>VLOOKUP(C6837,#REF!, 2,FALSE)</f>
        <v>#REF!</v>
      </c>
      <c r="BP6837" s="52" t="s">
        <v>12154</v>
      </c>
      <c r="BQ6837" s="52" t="s">
        <v>791</v>
      </c>
      <c r="BR6837" s="52" t="s">
        <v>2993</v>
      </c>
      <c r="BX6837" s="52" t="s">
        <v>12154</v>
      </c>
      <c r="BY6837" s="52" t="s">
        <v>791</v>
      </c>
      <c r="BZ6837" s="52" t="s">
        <v>2993</v>
      </c>
    </row>
    <row r="6838" spans="54:78" x14ac:dyDescent="0.3">
      <c r="BB6838" s="105" t="e">
        <f>VLOOKUP(C6838,#REF!, 2,FALSE)</f>
        <v>#REF!</v>
      </c>
      <c r="BP6838" s="52" t="s">
        <v>12155</v>
      </c>
      <c r="BQ6838" s="52" t="s">
        <v>934</v>
      </c>
      <c r="BR6838" s="52" t="s">
        <v>2993</v>
      </c>
      <c r="BX6838" s="52" t="s">
        <v>12155</v>
      </c>
      <c r="BY6838" s="52" t="s">
        <v>934</v>
      </c>
      <c r="BZ6838" s="52" t="s">
        <v>2993</v>
      </c>
    </row>
    <row r="6839" spans="54:78" x14ac:dyDescent="0.3">
      <c r="BB6839" s="105" t="e">
        <f>VLOOKUP(C6839,#REF!, 2,FALSE)</f>
        <v>#REF!</v>
      </c>
      <c r="BP6839" s="52" t="s">
        <v>12156</v>
      </c>
      <c r="BQ6839" s="52" t="s">
        <v>3099</v>
      </c>
      <c r="BR6839" s="52" t="s">
        <v>2993</v>
      </c>
      <c r="BX6839" s="52" t="s">
        <v>12156</v>
      </c>
      <c r="BY6839" s="52" t="s">
        <v>3099</v>
      </c>
      <c r="BZ6839" s="52" t="s">
        <v>2993</v>
      </c>
    </row>
    <row r="6840" spans="54:78" x14ac:dyDescent="0.3">
      <c r="BB6840" s="105" t="e">
        <f>VLOOKUP(C6840,#REF!, 2,FALSE)</f>
        <v>#REF!</v>
      </c>
      <c r="BP6840" s="52" t="s">
        <v>417</v>
      </c>
      <c r="BQ6840" s="52" t="s">
        <v>2988</v>
      </c>
      <c r="BR6840" s="52" t="s">
        <v>11977</v>
      </c>
      <c r="BX6840" s="52" t="s">
        <v>417</v>
      </c>
      <c r="BY6840" s="52" t="s">
        <v>2988</v>
      </c>
      <c r="BZ6840" s="52" t="s">
        <v>11977</v>
      </c>
    </row>
    <row r="6841" spans="54:78" x14ac:dyDescent="0.3">
      <c r="BB6841" s="105" t="e">
        <f>VLOOKUP(C6841,#REF!, 2,FALSE)</f>
        <v>#REF!</v>
      </c>
      <c r="BP6841" s="52" t="s">
        <v>12158</v>
      </c>
      <c r="BQ6841" s="52" t="s">
        <v>663</v>
      </c>
      <c r="BR6841" s="52" t="s">
        <v>1214</v>
      </c>
      <c r="BX6841" s="52" t="s">
        <v>12158</v>
      </c>
      <c r="BY6841" s="52" t="s">
        <v>663</v>
      </c>
      <c r="BZ6841" s="52" t="s">
        <v>1214</v>
      </c>
    </row>
    <row r="6842" spans="54:78" x14ac:dyDescent="0.3">
      <c r="BB6842" s="105" t="e">
        <f>VLOOKUP(C6842,#REF!, 2,FALSE)</f>
        <v>#REF!</v>
      </c>
      <c r="BP6842" s="52" t="s">
        <v>12159</v>
      </c>
      <c r="BQ6842" s="52" t="s">
        <v>1280</v>
      </c>
      <c r="BR6842" s="52" t="s">
        <v>2993</v>
      </c>
      <c r="BX6842" s="52" t="s">
        <v>12159</v>
      </c>
      <c r="BY6842" s="52" t="s">
        <v>1280</v>
      </c>
      <c r="BZ6842" s="52" t="s">
        <v>2993</v>
      </c>
    </row>
    <row r="6843" spans="54:78" x14ac:dyDescent="0.3">
      <c r="BB6843" s="105" t="e">
        <f>VLOOKUP(C6843,#REF!, 2,FALSE)</f>
        <v>#REF!</v>
      </c>
      <c r="BP6843" s="52" t="s">
        <v>12160</v>
      </c>
      <c r="BQ6843" s="52" t="s">
        <v>920</v>
      </c>
      <c r="BR6843" s="52" t="s">
        <v>1604</v>
      </c>
      <c r="BX6843" s="52" t="s">
        <v>12160</v>
      </c>
      <c r="BY6843" s="52" t="s">
        <v>920</v>
      </c>
      <c r="BZ6843" s="52" t="s">
        <v>1604</v>
      </c>
    </row>
    <row r="6844" spans="54:78" x14ac:dyDescent="0.3">
      <c r="BB6844" s="105" t="e">
        <f>VLOOKUP(C6844,#REF!, 2,FALSE)</f>
        <v>#REF!</v>
      </c>
      <c r="BP6844" s="52" t="s">
        <v>418</v>
      </c>
      <c r="BQ6844" s="52" t="s">
        <v>950</v>
      </c>
      <c r="BR6844" s="52" t="s">
        <v>2993</v>
      </c>
      <c r="BX6844" s="52" t="s">
        <v>418</v>
      </c>
      <c r="BY6844" s="52" t="s">
        <v>950</v>
      </c>
      <c r="BZ6844" s="52" t="s">
        <v>2993</v>
      </c>
    </row>
    <row r="6845" spans="54:78" x14ac:dyDescent="0.3">
      <c r="BB6845" s="105" t="e">
        <f>VLOOKUP(C6845,#REF!, 2,FALSE)</f>
        <v>#REF!</v>
      </c>
      <c r="BP6845" s="52" t="s">
        <v>12161</v>
      </c>
      <c r="BQ6845" s="52" t="s">
        <v>738</v>
      </c>
      <c r="BR6845" s="52" t="s">
        <v>724</v>
      </c>
      <c r="BX6845" s="52" t="s">
        <v>12161</v>
      </c>
      <c r="BY6845" s="52" t="s">
        <v>738</v>
      </c>
      <c r="BZ6845" s="52" t="s">
        <v>724</v>
      </c>
    </row>
    <row r="6846" spans="54:78" x14ac:dyDescent="0.3">
      <c r="BB6846" s="105" t="e">
        <f>VLOOKUP(C6846,#REF!, 2,FALSE)</f>
        <v>#REF!</v>
      </c>
      <c r="BP6846" s="52" t="s">
        <v>12162</v>
      </c>
      <c r="BQ6846" s="52" t="s">
        <v>703</v>
      </c>
      <c r="BR6846" s="52" t="s">
        <v>2993</v>
      </c>
      <c r="BX6846" s="52" t="s">
        <v>12162</v>
      </c>
      <c r="BY6846" s="52" t="s">
        <v>703</v>
      </c>
      <c r="BZ6846" s="52" t="s">
        <v>2993</v>
      </c>
    </row>
    <row r="6847" spans="54:78" x14ac:dyDescent="0.3">
      <c r="BB6847" s="105" t="e">
        <f>VLOOKUP(C6847,#REF!, 2,FALSE)</f>
        <v>#REF!</v>
      </c>
      <c r="BP6847" s="52" t="s">
        <v>12163</v>
      </c>
      <c r="BQ6847" s="52" t="s">
        <v>667</v>
      </c>
      <c r="BR6847" s="52" t="s">
        <v>6250</v>
      </c>
      <c r="BX6847" s="52" t="s">
        <v>12163</v>
      </c>
      <c r="BY6847" s="52" t="s">
        <v>667</v>
      </c>
      <c r="BZ6847" s="52" t="s">
        <v>6250</v>
      </c>
    </row>
    <row r="6848" spans="54:78" x14ac:dyDescent="0.3">
      <c r="BB6848" s="105" t="e">
        <f>VLOOKUP(C6848,#REF!, 2,FALSE)</f>
        <v>#REF!</v>
      </c>
      <c r="BP6848" s="52" t="s">
        <v>12164</v>
      </c>
      <c r="BQ6848" s="52" t="s">
        <v>667</v>
      </c>
      <c r="BR6848" s="52" t="s">
        <v>12165</v>
      </c>
      <c r="BX6848" s="52" t="s">
        <v>12164</v>
      </c>
      <c r="BY6848" s="52" t="s">
        <v>667</v>
      </c>
      <c r="BZ6848" s="52" t="s">
        <v>12165</v>
      </c>
    </row>
    <row r="6849" spans="54:78" x14ac:dyDescent="0.3">
      <c r="BB6849" s="105" t="e">
        <f>VLOOKUP(C6849,#REF!, 2,FALSE)</f>
        <v>#REF!</v>
      </c>
      <c r="BP6849" s="52" t="s">
        <v>12166</v>
      </c>
      <c r="BQ6849" s="52" t="s">
        <v>621</v>
      </c>
      <c r="BR6849" s="52" t="s">
        <v>2993</v>
      </c>
      <c r="BX6849" s="52" t="s">
        <v>12166</v>
      </c>
      <c r="BY6849" s="52" t="s">
        <v>621</v>
      </c>
      <c r="BZ6849" s="52" t="s">
        <v>2993</v>
      </c>
    </row>
    <row r="6850" spans="54:78" x14ac:dyDescent="0.3">
      <c r="BB6850" s="105" t="e">
        <f>VLOOKUP(C6850,#REF!, 2,FALSE)</f>
        <v>#REF!</v>
      </c>
      <c r="BP6850" s="52" t="s">
        <v>12167</v>
      </c>
      <c r="BQ6850" s="52" t="s">
        <v>3059</v>
      </c>
      <c r="BR6850" s="52" t="s">
        <v>12168</v>
      </c>
      <c r="BX6850" s="52" t="s">
        <v>12167</v>
      </c>
      <c r="BY6850" s="52" t="s">
        <v>3059</v>
      </c>
      <c r="BZ6850" s="52" t="s">
        <v>12168</v>
      </c>
    </row>
    <row r="6851" spans="54:78" x14ac:dyDescent="0.3">
      <c r="BB6851" s="105" t="e">
        <f>VLOOKUP(C6851,#REF!, 2,FALSE)</f>
        <v>#REF!</v>
      </c>
      <c r="BP6851" s="52" t="s">
        <v>12169</v>
      </c>
      <c r="BQ6851" s="52" t="s">
        <v>622</v>
      </c>
      <c r="BR6851" s="52" t="s">
        <v>2993</v>
      </c>
      <c r="BX6851" s="52" t="s">
        <v>12169</v>
      </c>
      <c r="BY6851" s="52" t="s">
        <v>622</v>
      </c>
      <c r="BZ6851" s="52" t="s">
        <v>2993</v>
      </c>
    </row>
    <row r="6852" spans="54:78" x14ac:dyDescent="0.3">
      <c r="BB6852" s="105" t="e">
        <f>VLOOKUP(C6852,#REF!, 2,FALSE)</f>
        <v>#REF!</v>
      </c>
      <c r="BP6852" s="52" t="s">
        <v>12170</v>
      </c>
      <c r="BQ6852" s="52" t="s">
        <v>3019</v>
      </c>
      <c r="BR6852" s="52" t="s">
        <v>8163</v>
      </c>
      <c r="BX6852" s="52" t="s">
        <v>12170</v>
      </c>
      <c r="BY6852" s="52" t="s">
        <v>3019</v>
      </c>
      <c r="BZ6852" s="52" t="s">
        <v>8163</v>
      </c>
    </row>
    <row r="6853" spans="54:78" x14ac:dyDescent="0.3">
      <c r="BB6853" s="105" t="e">
        <f>VLOOKUP(C6853,#REF!, 2,FALSE)</f>
        <v>#REF!</v>
      </c>
      <c r="BP6853" s="52" t="s">
        <v>12171</v>
      </c>
      <c r="BQ6853" s="52" t="s">
        <v>3016</v>
      </c>
      <c r="BR6853" s="52" t="s">
        <v>11325</v>
      </c>
      <c r="BX6853" s="52" t="s">
        <v>12171</v>
      </c>
      <c r="BY6853" s="52" t="s">
        <v>3016</v>
      </c>
      <c r="BZ6853" s="52" t="s">
        <v>11325</v>
      </c>
    </row>
    <row r="6854" spans="54:78" x14ac:dyDescent="0.3">
      <c r="BB6854" s="105" t="e">
        <f>VLOOKUP(C6854,#REF!, 2,FALSE)</f>
        <v>#REF!</v>
      </c>
      <c r="BP6854" s="52" t="s">
        <v>12172</v>
      </c>
      <c r="BQ6854" s="52" t="s">
        <v>3276</v>
      </c>
      <c r="BR6854" s="52" t="s">
        <v>12173</v>
      </c>
      <c r="BX6854" s="52" t="s">
        <v>12172</v>
      </c>
      <c r="BY6854" s="52" t="s">
        <v>3276</v>
      </c>
      <c r="BZ6854" s="52" t="s">
        <v>12173</v>
      </c>
    </row>
    <row r="6855" spans="54:78" x14ac:dyDescent="0.3">
      <c r="BB6855" s="105" t="e">
        <f>VLOOKUP(C6855,#REF!, 2,FALSE)</f>
        <v>#REF!</v>
      </c>
      <c r="BP6855" s="52" t="s">
        <v>12174</v>
      </c>
      <c r="BQ6855" s="52" t="s">
        <v>870</v>
      </c>
      <c r="BR6855" s="52" t="s">
        <v>11633</v>
      </c>
      <c r="BX6855" s="52" t="s">
        <v>12174</v>
      </c>
      <c r="BY6855" s="52" t="s">
        <v>870</v>
      </c>
      <c r="BZ6855" s="52" t="s">
        <v>11633</v>
      </c>
    </row>
    <row r="6856" spans="54:78" x14ac:dyDescent="0.3">
      <c r="BB6856" s="105" t="e">
        <f>VLOOKUP(C6856,#REF!, 2,FALSE)</f>
        <v>#REF!</v>
      </c>
      <c r="BP6856" s="52" t="s">
        <v>12175</v>
      </c>
      <c r="BQ6856" s="52" t="s">
        <v>931</v>
      </c>
      <c r="BR6856" s="52" t="s">
        <v>2993</v>
      </c>
      <c r="BX6856" s="52" t="s">
        <v>12175</v>
      </c>
      <c r="BY6856" s="52" t="s">
        <v>931</v>
      </c>
      <c r="BZ6856" s="52" t="s">
        <v>2993</v>
      </c>
    </row>
    <row r="6857" spans="54:78" x14ac:dyDescent="0.3">
      <c r="BB6857" s="105" t="e">
        <f>VLOOKUP(C6857,#REF!, 2,FALSE)</f>
        <v>#REF!</v>
      </c>
      <c r="BP6857" s="52" t="s">
        <v>419</v>
      </c>
      <c r="BQ6857" s="52" t="s">
        <v>2988</v>
      </c>
      <c r="BR6857" s="52" t="s">
        <v>12176</v>
      </c>
      <c r="BX6857" s="52" t="s">
        <v>419</v>
      </c>
      <c r="BY6857" s="52" t="s">
        <v>2988</v>
      </c>
      <c r="BZ6857" s="52" t="s">
        <v>12176</v>
      </c>
    </row>
    <row r="6858" spans="54:78" x14ac:dyDescent="0.3">
      <c r="BB6858" s="105" t="e">
        <f>VLOOKUP(C6858,#REF!, 2,FALSE)</f>
        <v>#REF!</v>
      </c>
      <c r="BP6858" s="52" t="s">
        <v>12177</v>
      </c>
      <c r="BQ6858" s="52" t="s">
        <v>3019</v>
      </c>
      <c r="BR6858" s="52" t="s">
        <v>2937</v>
      </c>
      <c r="BX6858" s="52" t="s">
        <v>12177</v>
      </c>
      <c r="BY6858" s="52" t="s">
        <v>3019</v>
      </c>
      <c r="BZ6858" s="52" t="s">
        <v>2937</v>
      </c>
    </row>
    <row r="6859" spans="54:78" x14ac:dyDescent="0.3">
      <c r="BB6859" s="105" t="e">
        <f>VLOOKUP(C6859,#REF!, 2,FALSE)</f>
        <v>#REF!</v>
      </c>
      <c r="BP6859" s="52" t="s">
        <v>12178</v>
      </c>
      <c r="BQ6859" s="52" t="s">
        <v>2988</v>
      </c>
      <c r="BR6859" s="52" t="s">
        <v>12063</v>
      </c>
      <c r="BX6859" s="52" t="s">
        <v>12178</v>
      </c>
      <c r="BY6859" s="52" t="s">
        <v>2988</v>
      </c>
      <c r="BZ6859" s="52" t="s">
        <v>12063</v>
      </c>
    </row>
    <row r="6860" spans="54:78" x14ac:dyDescent="0.3">
      <c r="BB6860" s="105" t="e">
        <f>VLOOKUP(C6860,#REF!, 2,FALSE)</f>
        <v>#REF!</v>
      </c>
      <c r="BP6860" s="52" t="s">
        <v>12179</v>
      </c>
      <c r="BQ6860" s="52" t="s">
        <v>1350</v>
      </c>
      <c r="BR6860" s="52" t="s">
        <v>5824</v>
      </c>
      <c r="BX6860" s="52" t="s">
        <v>12179</v>
      </c>
      <c r="BY6860" s="52" t="s">
        <v>1350</v>
      </c>
      <c r="BZ6860" s="52" t="s">
        <v>5824</v>
      </c>
    </row>
    <row r="6861" spans="54:78" x14ac:dyDescent="0.3">
      <c r="BB6861" s="105" t="e">
        <f>VLOOKUP(C6861,#REF!, 2,FALSE)</f>
        <v>#REF!</v>
      </c>
      <c r="BP6861" s="52" t="s">
        <v>12180</v>
      </c>
      <c r="BQ6861" s="52" t="s">
        <v>1147</v>
      </c>
      <c r="BR6861" s="52" t="s">
        <v>6161</v>
      </c>
      <c r="BX6861" s="52" t="s">
        <v>12180</v>
      </c>
      <c r="BY6861" s="52" t="s">
        <v>1147</v>
      </c>
      <c r="BZ6861" s="52" t="s">
        <v>6161</v>
      </c>
    </row>
    <row r="6862" spans="54:78" x14ac:dyDescent="0.3">
      <c r="BB6862" s="105" t="e">
        <f>VLOOKUP(C6862,#REF!, 2,FALSE)</f>
        <v>#REF!</v>
      </c>
      <c r="BP6862" s="52" t="s">
        <v>12181</v>
      </c>
      <c r="BQ6862" s="52" t="s">
        <v>2988</v>
      </c>
      <c r="BR6862" s="52" t="s">
        <v>3026</v>
      </c>
      <c r="BX6862" s="52" t="s">
        <v>12181</v>
      </c>
      <c r="BY6862" s="52" t="s">
        <v>2988</v>
      </c>
      <c r="BZ6862" s="52" t="s">
        <v>3026</v>
      </c>
    </row>
    <row r="6863" spans="54:78" x14ac:dyDescent="0.3">
      <c r="BB6863" s="105" t="e">
        <f>VLOOKUP(C6863,#REF!, 2,FALSE)</f>
        <v>#REF!</v>
      </c>
      <c r="BP6863" s="52" t="s">
        <v>12182</v>
      </c>
      <c r="BQ6863" s="52" t="s">
        <v>870</v>
      </c>
      <c r="BR6863" s="52" t="s">
        <v>12183</v>
      </c>
      <c r="BX6863" s="52" t="s">
        <v>12182</v>
      </c>
      <c r="BY6863" s="52" t="s">
        <v>870</v>
      </c>
      <c r="BZ6863" s="52" t="s">
        <v>12183</v>
      </c>
    </row>
    <row r="6864" spans="54:78" x14ac:dyDescent="0.3">
      <c r="BB6864" s="105" t="e">
        <f>VLOOKUP(C6864,#REF!, 2,FALSE)</f>
        <v>#REF!</v>
      </c>
      <c r="BP6864" s="52" t="s">
        <v>12184</v>
      </c>
      <c r="BQ6864" s="52" t="s">
        <v>1002</v>
      </c>
      <c r="BR6864" s="52" t="s">
        <v>2993</v>
      </c>
      <c r="BX6864" s="52" t="s">
        <v>12184</v>
      </c>
      <c r="BY6864" s="52" t="s">
        <v>1002</v>
      </c>
      <c r="BZ6864" s="52" t="s">
        <v>2993</v>
      </c>
    </row>
    <row r="6865" spans="54:78" x14ac:dyDescent="0.3">
      <c r="BB6865" s="105" t="e">
        <f>VLOOKUP(C6865,#REF!, 2,FALSE)</f>
        <v>#REF!</v>
      </c>
      <c r="BP6865" s="52" t="s">
        <v>12185</v>
      </c>
      <c r="BQ6865" s="52" t="s">
        <v>712</v>
      </c>
      <c r="BR6865" s="52" t="s">
        <v>3675</v>
      </c>
      <c r="BX6865" s="52" t="s">
        <v>12185</v>
      </c>
      <c r="BY6865" s="52" t="s">
        <v>712</v>
      </c>
      <c r="BZ6865" s="52" t="s">
        <v>3675</v>
      </c>
    </row>
    <row r="6866" spans="54:78" x14ac:dyDescent="0.3">
      <c r="BB6866" s="105" t="e">
        <f>VLOOKUP(C6866,#REF!, 2,FALSE)</f>
        <v>#REF!</v>
      </c>
      <c r="BP6866" s="52" t="s">
        <v>12186</v>
      </c>
      <c r="BQ6866" s="52" t="s">
        <v>3103</v>
      </c>
      <c r="BR6866" s="52" t="s">
        <v>8042</v>
      </c>
      <c r="BX6866" s="52" t="s">
        <v>12186</v>
      </c>
      <c r="BY6866" s="52" t="s">
        <v>3103</v>
      </c>
      <c r="BZ6866" s="52" t="s">
        <v>8042</v>
      </c>
    </row>
    <row r="6867" spans="54:78" x14ac:dyDescent="0.3">
      <c r="BB6867" s="105" t="e">
        <f>VLOOKUP(C6867,#REF!, 2,FALSE)</f>
        <v>#REF!</v>
      </c>
      <c r="BP6867" s="52" t="s">
        <v>12187</v>
      </c>
      <c r="BQ6867" s="52" t="s">
        <v>1002</v>
      </c>
      <c r="BR6867" s="52" t="s">
        <v>5955</v>
      </c>
      <c r="BX6867" s="52" t="s">
        <v>12187</v>
      </c>
      <c r="BY6867" s="52" t="s">
        <v>1002</v>
      </c>
      <c r="BZ6867" s="52" t="s">
        <v>5955</v>
      </c>
    </row>
    <row r="6868" spans="54:78" x14ac:dyDescent="0.3">
      <c r="BB6868" s="105" t="e">
        <f>VLOOKUP(C6868,#REF!, 2,FALSE)</f>
        <v>#REF!</v>
      </c>
      <c r="BP6868" s="52" t="s">
        <v>12188</v>
      </c>
      <c r="BQ6868" s="52" t="s">
        <v>948</v>
      </c>
      <c r="BR6868" s="52" t="s">
        <v>2993</v>
      </c>
      <c r="BX6868" s="52" t="s">
        <v>12188</v>
      </c>
      <c r="BY6868" s="52" t="s">
        <v>948</v>
      </c>
      <c r="BZ6868" s="52" t="s">
        <v>2993</v>
      </c>
    </row>
    <row r="6869" spans="54:78" x14ac:dyDescent="0.3">
      <c r="BB6869" s="105" t="e">
        <f>VLOOKUP(C6869,#REF!, 2,FALSE)</f>
        <v>#REF!</v>
      </c>
      <c r="BP6869" s="52" t="s">
        <v>12189</v>
      </c>
      <c r="BQ6869" s="52" t="s">
        <v>948</v>
      </c>
      <c r="BR6869" s="52" t="s">
        <v>2993</v>
      </c>
      <c r="BX6869" s="52" t="s">
        <v>12189</v>
      </c>
      <c r="BY6869" s="52" t="s">
        <v>948</v>
      </c>
      <c r="BZ6869" s="52" t="s">
        <v>2993</v>
      </c>
    </row>
    <row r="6870" spans="54:78" x14ac:dyDescent="0.3">
      <c r="BB6870" s="105" t="e">
        <f>VLOOKUP(C6870,#REF!, 2,FALSE)</f>
        <v>#REF!</v>
      </c>
      <c r="BP6870" s="52" t="s">
        <v>12190</v>
      </c>
      <c r="BQ6870" s="52" t="s">
        <v>3276</v>
      </c>
      <c r="BR6870" s="52" t="s">
        <v>12191</v>
      </c>
      <c r="BX6870" s="52" t="s">
        <v>12190</v>
      </c>
      <c r="BY6870" s="52" t="s">
        <v>3276</v>
      </c>
      <c r="BZ6870" s="52" t="s">
        <v>12191</v>
      </c>
    </row>
    <row r="6871" spans="54:78" x14ac:dyDescent="0.3">
      <c r="BB6871" s="105" t="e">
        <f>VLOOKUP(C6871,#REF!, 2,FALSE)</f>
        <v>#REF!</v>
      </c>
      <c r="BP6871" s="52" t="s">
        <v>12192</v>
      </c>
      <c r="BQ6871" s="52" t="s">
        <v>710</v>
      </c>
      <c r="BR6871" s="52" t="s">
        <v>2993</v>
      </c>
      <c r="BX6871" s="52" t="s">
        <v>12192</v>
      </c>
      <c r="BY6871" s="52" t="s">
        <v>710</v>
      </c>
      <c r="BZ6871" s="52" t="s">
        <v>2993</v>
      </c>
    </row>
    <row r="6872" spans="54:78" x14ac:dyDescent="0.3">
      <c r="BB6872" s="105" t="e">
        <f>VLOOKUP(C6872,#REF!, 2,FALSE)</f>
        <v>#REF!</v>
      </c>
      <c r="BP6872" s="52" t="s">
        <v>2129</v>
      </c>
      <c r="BQ6872" s="52" t="s">
        <v>3016</v>
      </c>
      <c r="BR6872" s="52" t="s">
        <v>3079</v>
      </c>
      <c r="BX6872" s="52" t="s">
        <v>2129</v>
      </c>
      <c r="BY6872" s="52" t="s">
        <v>3016</v>
      </c>
      <c r="BZ6872" s="52" t="s">
        <v>3079</v>
      </c>
    </row>
    <row r="6873" spans="54:78" x14ac:dyDescent="0.3">
      <c r="BB6873" s="105" t="e">
        <f>VLOOKUP(C6873,#REF!, 2,FALSE)</f>
        <v>#REF!</v>
      </c>
      <c r="BP6873" s="52" t="s">
        <v>12193</v>
      </c>
      <c r="BQ6873" s="52" t="s">
        <v>791</v>
      </c>
      <c r="BR6873" s="52" t="s">
        <v>2993</v>
      </c>
      <c r="BX6873" s="52" t="s">
        <v>12193</v>
      </c>
      <c r="BY6873" s="52" t="s">
        <v>791</v>
      </c>
      <c r="BZ6873" s="52" t="s">
        <v>2993</v>
      </c>
    </row>
    <row r="6874" spans="54:78" x14ac:dyDescent="0.3">
      <c r="BB6874" s="105" t="e">
        <f>VLOOKUP(C6874,#REF!, 2,FALSE)</f>
        <v>#REF!</v>
      </c>
      <c r="BP6874" s="52" t="s">
        <v>2130</v>
      </c>
      <c r="BQ6874" s="52" t="s">
        <v>3019</v>
      </c>
      <c r="BR6874" s="52" t="s">
        <v>1750</v>
      </c>
      <c r="BX6874" s="52" t="s">
        <v>2130</v>
      </c>
      <c r="BY6874" s="52" t="s">
        <v>3019</v>
      </c>
      <c r="BZ6874" s="52" t="s">
        <v>1750</v>
      </c>
    </row>
    <row r="6875" spans="54:78" x14ac:dyDescent="0.3">
      <c r="BB6875" s="105" t="e">
        <f>VLOOKUP(C6875,#REF!, 2,FALSE)</f>
        <v>#REF!</v>
      </c>
      <c r="BP6875" s="52" t="s">
        <v>12194</v>
      </c>
      <c r="BQ6875" s="52" t="s">
        <v>3276</v>
      </c>
      <c r="BR6875" s="52" t="s">
        <v>4025</v>
      </c>
      <c r="BX6875" s="52" t="s">
        <v>12194</v>
      </c>
      <c r="BY6875" s="52" t="s">
        <v>3276</v>
      </c>
      <c r="BZ6875" s="52" t="s">
        <v>4025</v>
      </c>
    </row>
    <row r="6876" spans="54:78" x14ac:dyDescent="0.3">
      <c r="BB6876" s="105" t="e">
        <f>VLOOKUP(C6876,#REF!, 2,FALSE)</f>
        <v>#REF!</v>
      </c>
      <c r="BP6876" s="52" t="s">
        <v>12195</v>
      </c>
      <c r="BQ6876" s="52" t="s">
        <v>1699</v>
      </c>
      <c r="BR6876" s="52" t="s">
        <v>2993</v>
      </c>
      <c r="BX6876" s="52" t="s">
        <v>12195</v>
      </c>
      <c r="BY6876" s="52" t="s">
        <v>1699</v>
      </c>
      <c r="BZ6876" s="52" t="s">
        <v>2993</v>
      </c>
    </row>
    <row r="6877" spans="54:78" x14ac:dyDescent="0.3">
      <c r="BB6877" s="105" t="e">
        <f>VLOOKUP(C6877,#REF!, 2,FALSE)</f>
        <v>#REF!</v>
      </c>
      <c r="BP6877" s="52" t="s">
        <v>12196</v>
      </c>
      <c r="BQ6877" s="52" t="s">
        <v>786</v>
      </c>
      <c r="BR6877" s="52" t="s">
        <v>5199</v>
      </c>
      <c r="BX6877" s="52" t="s">
        <v>12196</v>
      </c>
      <c r="BY6877" s="52" t="s">
        <v>786</v>
      </c>
      <c r="BZ6877" s="52" t="s">
        <v>5199</v>
      </c>
    </row>
    <row r="6878" spans="54:78" x14ac:dyDescent="0.3">
      <c r="BB6878" s="105" t="e">
        <f>VLOOKUP(C6878,#REF!, 2,FALSE)</f>
        <v>#REF!</v>
      </c>
      <c r="BP6878" s="52" t="s">
        <v>12197</v>
      </c>
      <c r="BQ6878" s="52" t="s">
        <v>3276</v>
      </c>
      <c r="BR6878" s="52" t="s">
        <v>2779</v>
      </c>
      <c r="BX6878" s="52" t="s">
        <v>12197</v>
      </c>
      <c r="BY6878" s="52" t="s">
        <v>3276</v>
      </c>
      <c r="BZ6878" s="52" t="s">
        <v>2779</v>
      </c>
    </row>
    <row r="6879" spans="54:78" x14ac:dyDescent="0.3">
      <c r="BB6879" s="105" t="e">
        <f>VLOOKUP(C6879,#REF!, 2,FALSE)</f>
        <v>#REF!</v>
      </c>
      <c r="BP6879" s="52" t="s">
        <v>12198</v>
      </c>
      <c r="BQ6879" s="52" t="s">
        <v>3019</v>
      </c>
      <c r="BR6879" s="52" t="s">
        <v>2779</v>
      </c>
      <c r="BX6879" s="52" t="s">
        <v>12198</v>
      </c>
      <c r="BY6879" s="52" t="s">
        <v>3019</v>
      </c>
      <c r="BZ6879" s="52" t="s">
        <v>2779</v>
      </c>
    </row>
    <row r="6880" spans="54:78" x14ac:dyDescent="0.3">
      <c r="BB6880" s="105" t="e">
        <f>VLOOKUP(C6880,#REF!, 2,FALSE)</f>
        <v>#REF!</v>
      </c>
      <c r="BP6880" s="52" t="s">
        <v>12199</v>
      </c>
      <c r="BQ6880" s="52" t="s">
        <v>948</v>
      </c>
      <c r="BR6880" s="52" t="s">
        <v>10310</v>
      </c>
      <c r="BX6880" s="52" t="s">
        <v>12199</v>
      </c>
      <c r="BY6880" s="52" t="s">
        <v>948</v>
      </c>
      <c r="BZ6880" s="52" t="s">
        <v>10310</v>
      </c>
    </row>
    <row r="6881" spans="54:78" x14ac:dyDescent="0.3">
      <c r="BB6881" s="105" t="e">
        <f>VLOOKUP(C6881,#REF!, 2,FALSE)</f>
        <v>#REF!</v>
      </c>
      <c r="BP6881" s="52" t="s">
        <v>12200</v>
      </c>
      <c r="BQ6881" s="52" t="s">
        <v>17035</v>
      </c>
      <c r="BR6881" s="52" t="s">
        <v>8862</v>
      </c>
      <c r="BX6881" s="52" t="s">
        <v>12200</v>
      </c>
      <c r="BY6881" s="52" t="s">
        <v>17035</v>
      </c>
      <c r="BZ6881" s="52" t="s">
        <v>8862</v>
      </c>
    </row>
    <row r="6882" spans="54:78" x14ac:dyDescent="0.3">
      <c r="BB6882" s="105" t="e">
        <f>VLOOKUP(C6882,#REF!, 2,FALSE)</f>
        <v>#REF!</v>
      </c>
      <c r="BP6882" s="52" t="s">
        <v>12201</v>
      </c>
      <c r="BQ6882" s="52" t="s">
        <v>1147</v>
      </c>
      <c r="BR6882" s="52" t="s">
        <v>9150</v>
      </c>
      <c r="BX6882" s="52" t="s">
        <v>12201</v>
      </c>
      <c r="BY6882" s="52" t="s">
        <v>1147</v>
      </c>
      <c r="BZ6882" s="52" t="s">
        <v>9150</v>
      </c>
    </row>
    <row r="6883" spans="54:78" x14ac:dyDescent="0.3">
      <c r="BB6883" s="105" t="e">
        <f>VLOOKUP(C6883,#REF!, 2,FALSE)</f>
        <v>#REF!</v>
      </c>
      <c r="BP6883" s="52" t="s">
        <v>2131</v>
      </c>
      <c r="BQ6883" s="52" t="s">
        <v>738</v>
      </c>
      <c r="BR6883" s="52" t="s">
        <v>2993</v>
      </c>
      <c r="BX6883" s="52" t="s">
        <v>2131</v>
      </c>
      <c r="BY6883" s="52" t="s">
        <v>738</v>
      </c>
      <c r="BZ6883" s="52" t="s">
        <v>2993</v>
      </c>
    </row>
    <row r="6884" spans="54:78" x14ac:dyDescent="0.3">
      <c r="BB6884" s="105" t="e">
        <f>VLOOKUP(C6884,#REF!, 2,FALSE)</f>
        <v>#REF!</v>
      </c>
      <c r="BP6884" s="52" t="s">
        <v>12202</v>
      </c>
      <c r="BQ6884" s="52" t="s">
        <v>3223</v>
      </c>
      <c r="BR6884" s="52" t="s">
        <v>3254</v>
      </c>
      <c r="BX6884" s="52" t="s">
        <v>12202</v>
      </c>
      <c r="BY6884" s="52" t="s">
        <v>3223</v>
      </c>
      <c r="BZ6884" s="52" t="s">
        <v>3254</v>
      </c>
    </row>
    <row r="6885" spans="54:78" x14ac:dyDescent="0.3">
      <c r="BB6885" s="105" t="e">
        <f>VLOOKUP(C6885,#REF!, 2,FALSE)</f>
        <v>#REF!</v>
      </c>
      <c r="BP6885" s="52" t="s">
        <v>12203</v>
      </c>
      <c r="BQ6885" s="52" t="s">
        <v>3103</v>
      </c>
      <c r="BR6885" s="52" t="s">
        <v>2993</v>
      </c>
      <c r="BX6885" s="52" t="s">
        <v>12203</v>
      </c>
      <c r="BY6885" s="52" t="s">
        <v>3103</v>
      </c>
      <c r="BZ6885" s="52" t="s">
        <v>2993</v>
      </c>
    </row>
    <row r="6886" spans="54:78" x14ac:dyDescent="0.3">
      <c r="BB6886" s="105" t="e">
        <f>VLOOKUP(C6886,#REF!, 2,FALSE)</f>
        <v>#REF!</v>
      </c>
      <c r="BP6886" s="52" t="s">
        <v>12204</v>
      </c>
      <c r="BQ6886" s="52" t="s">
        <v>1147</v>
      </c>
      <c r="BR6886" s="52" t="s">
        <v>12205</v>
      </c>
      <c r="BX6886" s="52" t="s">
        <v>12204</v>
      </c>
      <c r="BY6886" s="52" t="s">
        <v>1147</v>
      </c>
      <c r="BZ6886" s="52" t="s">
        <v>12205</v>
      </c>
    </row>
    <row r="6887" spans="54:78" x14ac:dyDescent="0.3">
      <c r="BB6887" s="105" t="e">
        <f>VLOOKUP(C6887,#REF!, 2,FALSE)</f>
        <v>#REF!</v>
      </c>
      <c r="BP6887" s="52" t="s">
        <v>12206</v>
      </c>
      <c r="BQ6887" s="52" t="s">
        <v>3103</v>
      </c>
      <c r="BR6887" s="52" t="s">
        <v>2993</v>
      </c>
      <c r="BX6887" s="52" t="s">
        <v>12206</v>
      </c>
      <c r="BY6887" s="52" t="s">
        <v>3103</v>
      </c>
      <c r="BZ6887" s="52" t="s">
        <v>2993</v>
      </c>
    </row>
    <row r="6888" spans="54:78" x14ac:dyDescent="0.3">
      <c r="BB6888" s="105" t="e">
        <f>VLOOKUP(C6888,#REF!, 2,FALSE)</f>
        <v>#REF!</v>
      </c>
      <c r="BP6888" s="52" t="s">
        <v>12207</v>
      </c>
      <c r="BQ6888" s="52" t="s">
        <v>630</v>
      </c>
      <c r="BR6888" s="52" t="s">
        <v>2651</v>
      </c>
      <c r="BX6888" s="52" t="s">
        <v>12207</v>
      </c>
      <c r="BY6888" s="52" t="s">
        <v>630</v>
      </c>
      <c r="BZ6888" s="52" t="s">
        <v>2651</v>
      </c>
    </row>
    <row r="6889" spans="54:78" x14ac:dyDescent="0.3">
      <c r="BB6889" s="105" t="e">
        <f>VLOOKUP(C6889,#REF!, 2,FALSE)</f>
        <v>#REF!</v>
      </c>
      <c r="BP6889" s="52" t="s">
        <v>12208</v>
      </c>
      <c r="BQ6889" s="52" t="s">
        <v>860</v>
      </c>
      <c r="BR6889" s="52" t="s">
        <v>2993</v>
      </c>
      <c r="BX6889" s="52" t="s">
        <v>12208</v>
      </c>
      <c r="BY6889" s="52" t="s">
        <v>860</v>
      </c>
      <c r="BZ6889" s="52" t="s">
        <v>2993</v>
      </c>
    </row>
    <row r="6890" spans="54:78" x14ac:dyDescent="0.3">
      <c r="BB6890" s="105" t="e">
        <f>VLOOKUP(C6890,#REF!, 2,FALSE)</f>
        <v>#REF!</v>
      </c>
      <c r="BP6890" s="52" t="s">
        <v>12209</v>
      </c>
      <c r="BQ6890" s="52" t="s">
        <v>3059</v>
      </c>
      <c r="BR6890" s="52" t="s">
        <v>2993</v>
      </c>
      <c r="BX6890" s="52" t="s">
        <v>12209</v>
      </c>
      <c r="BY6890" s="52" t="s">
        <v>3059</v>
      </c>
      <c r="BZ6890" s="52" t="s">
        <v>2993</v>
      </c>
    </row>
    <row r="6891" spans="54:78" x14ac:dyDescent="0.3">
      <c r="BB6891" s="105" t="e">
        <f>VLOOKUP(C6891,#REF!, 2,FALSE)</f>
        <v>#REF!</v>
      </c>
      <c r="BP6891" s="52" t="s">
        <v>12210</v>
      </c>
      <c r="BQ6891" s="52" t="s">
        <v>1147</v>
      </c>
      <c r="BR6891" s="52" t="s">
        <v>2993</v>
      </c>
      <c r="BX6891" s="52" t="s">
        <v>12210</v>
      </c>
      <c r="BY6891" s="52" t="s">
        <v>1147</v>
      </c>
      <c r="BZ6891" s="52" t="s">
        <v>2993</v>
      </c>
    </row>
    <row r="6892" spans="54:78" x14ac:dyDescent="0.3">
      <c r="BB6892" s="105" t="e">
        <f>VLOOKUP(C6892,#REF!, 2,FALSE)</f>
        <v>#REF!</v>
      </c>
      <c r="BP6892" s="52" t="s">
        <v>12211</v>
      </c>
      <c r="BQ6892" s="52" t="s">
        <v>630</v>
      </c>
      <c r="BR6892" s="52" t="s">
        <v>12212</v>
      </c>
      <c r="BX6892" s="52" t="s">
        <v>12211</v>
      </c>
      <c r="BY6892" s="52" t="s">
        <v>630</v>
      </c>
      <c r="BZ6892" s="52" t="s">
        <v>12212</v>
      </c>
    </row>
    <row r="6893" spans="54:78" x14ac:dyDescent="0.3">
      <c r="BB6893" s="105" t="e">
        <f>VLOOKUP(C6893,#REF!, 2,FALSE)</f>
        <v>#REF!</v>
      </c>
      <c r="BP6893" s="52" t="s">
        <v>12213</v>
      </c>
      <c r="BQ6893" s="52" t="s">
        <v>619</v>
      </c>
      <c r="BR6893" s="52" t="s">
        <v>2993</v>
      </c>
      <c r="BX6893" s="52" t="s">
        <v>12213</v>
      </c>
      <c r="BY6893" s="52" t="s">
        <v>619</v>
      </c>
      <c r="BZ6893" s="52" t="s">
        <v>2993</v>
      </c>
    </row>
    <row r="6894" spans="54:78" x14ac:dyDescent="0.3">
      <c r="BB6894" s="105" t="e">
        <f>VLOOKUP(C6894,#REF!, 2,FALSE)</f>
        <v>#REF!</v>
      </c>
      <c r="BP6894" s="52" t="s">
        <v>12214</v>
      </c>
      <c r="BQ6894" s="52" t="s">
        <v>1021</v>
      </c>
      <c r="BR6894" s="52" t="s">
        <v>2993</v>
      </c>
      <c r="BX6894" s="52" t="s">
        <v>12214</v>
      </c>
      <c r="BY6894" s="52" t="s">
        <v>1021</v>
      </c>
      <c r="BZ6894" s="52" t="s">
        <v>2993</v>
      </c>
    </row>
    <row r="6895" spans="54:78" x14ac:dyDescent="0.3">
      <c r="BB6895" s="105" t="e">
        <f>VLOOKUP(C6895,#REF!, 2,FALSE)</f>
        <v>#REF!</v>
      </c>
      <c r="BP6895" s="52" t="s">
        <v>12215</v>
      </c>
      <c r="BQ6895" s="52" t="s">
        <v>1147</v>
      </c>
      <c r="BR6895" s="52" t="s">
        <v>12216</v>
      </c>
      <c r="BX6895" s="52" t="s">
        <v>12215</v>
      </c>
      <c r="BY6895" s="52" t="s">
        <v>1147</v>
      </c>
      <c r="BZ6895" s="52" t="s">
        <v>12216</v>
      </c>
    </row>
    <row r="6896" spans="54:78" x14ac:dyDescent="0.3">
      <c r="BB6896" s="105" t="e">
        <f>VLOOKUP(C6896,#REF!, 2,FALSE)</f>
        <v>#REF!</v>
      </c>
      <c r="BP6896" s="52" t="s">
        <v>12217</v>
      </c>
      <c r="BQ6896" s="52" t="s">
        <v>675</v>
      </c>
      <c r="BR6896" s="52" t="s">
        <v>5609</v>
      </c>
      <c r="BX6896" s="52" t="s">
        <v>12217</v>
      </c>
      <c r="BY6896" s="52" t="s">
        <v>675</v>
      </c>
      <c r="BZ6896" s="52" t="s">
        <v>5609</v>
      </c>
    </row>
    <row r="6897" spans="54:78" x14ac:dyDescent="0.3">
      <c r="BB6897" s="105" t="e">
        <f>VLOOKUP(C6897,#REF!, 2,FALSE)</f>
        <v>#REF!</v>
      </c>
      <c r="BP6897" s="52" t="s">
        <v>12218</v>
      </c>
      <c r="BQ6897" s="52" t="s">
        <v>664</v>
      </c>
      <c r="BR6897" s="52" t="s">
        <v>12219</v>
      </c>
      <c r="BX6897" s="52" t="s">
        <v>12218</v>
      </c>
      <c r="BY6897" s="52" t="s">
        <v>664</v>
      </c>
      <c r="BZ6897" s="52" t="s">
        <v>12219</v>
      </c>
    </row>
    <row r="6898" spans="54:78" x14ac:dyDescent="0.3">
      <c r="BB6898" s="105" t="e">
        <f>VLOOKUP(C6898,#REF!, 2,FALSE)</f>
        <v>#REF!</v>
      </c>
      <c r="BP6898" s="52" t="s">
        <v>12220</v>
      </c>
      <c r="BQ6898" s="52" t="s">
        <v>664</v>
      </c>
      <c r="BR6898" s="52" t="s">
        <v>12221</v>
      </c>
      <c r="BX6898" s="52" t="s">
        <v>12220</v>
      </c>
      <c r="BY6898" s="52" t="s">
        <v>664</v>
      </c>
      <c r="BZ6898" s="52" t="s">
        <v>12221</v>
      </c>
    </row>
    <row r="6899" spans="54:78" x14ac:dyDescent="0.3">
      <c r="BB6899" s="105" t="e">
        <f>VLOOKUP(C6899,#REF!, 2,FALSE)</f>
        <v>#REF!</v>
      </c>
      <c r="BP6899" s="52" t="s">
        <v>12222</v>
      </c>
      <c r="BQ6899" s="52" t="s">
        <v>661</v>
      </c>
      <c r="BR6899" s="52" t="s">
        <v>2656</v>
      </c>
      <c r="BX6899" s="52" t="s">
        <v>12222</v>
      </c>
      <c r="BY6899" s="52" t="s">
        <v>661</v>
      </c>
      <c r="BZ6899" s="52" t="s">
        <v>2656</v>
      </c>
    </row>
    <row r="6900" spans="54:78" x14ac:dyDescent="0.3">
      <c r="BB6900" s="105" t="e">
        <f>VLOOKUP(C6900,#REF!, 2,FALSE)</f>
        <v>#REF!</v>
      </c>
      <c r="BP6900" s="52" t="s">
        <v>420</v>
      </c>
      <c r="BQ6900" s="52" t="s">
        <v>675</v>
      </c>
      <c r="BR6900" s="52" t="s">
        <v>12157</v>
      </c>
      <c r="BX6900" s="52" t="s">
        <v>420</v>
      </c>
      <c r="BY6900" s="52" t="s">
        <v>675</v>
      </c>
      <c r="BZ6900" s="52" t="s">
        <v>12157</v>
      </c>
    </row>
    <row r="6901" spans="54:78" x14ac:dyDescent="0.3">
      <c r="BB6901" s="105" t="e">
        <f>VLOOKUP(C6901,#REF!, 2,FALSE)</f>
        <v>#REF!</v>
      </c>
      <c r="BP6901" s="52" t="s">
        <v>12223</v>
      </c>
      <c r="BQ6901" s="52" t="s">
        <v>3019</v>
      </c>
      <c r="BR6901" s="52" t="s">
        <v>12224</v>
      </c>
      <c r="BX6901" s="52" t="s">
        <v>12223</v>
      </c>
      <c r="BY6901" s="52" t="s">
        <v>3019</v>
      </c>
      <c r="BZ6901" s="52" t="s">
        <v>12224</v>
      </c>
    </row>
    <row r="6902" spans="54:78" x14ac:dyDescent="0.3">
      <c r="BB6902" s="105" t="e">
        <f>VLOOKUP(C6902,#REF!, 2,FALSE)</f>
        <v>#REF!</v>
      </c>
      <c r="BP6902" s="52" t="s">
        <v>2134</v>
      </c>
      <c r="BQ6902" s="52" t="s">
        <v>661</v>
      </c>
      <c r="BR6902" s="52" t="s">
        <v>3086</v>
      </c>
      <c r="BX6902" s="52" t="s">
        <v>2134</v>
      </c>
      <c r="BY6902" s="52" t="s">
        <v>661</v>
      </c>
      <c r="BZ6902" s="52" t="s">
        <v>3086</v>
      </c>
    </row>
    <row r="6903" spans="54:78" x14ac:dyDescent="0.3">
      <c r="BB6903" s="105" t="e">
        <f>VLOOKUP(C6903,#REF!, 2,FALSE)</f>
        <v>#REF!</v>
      </c>
      <c r="BP6903" s="52" t="s">
        <v>12225</v>
      </c>
      <c r="BQ6903" s="52" t="s">
        <v>3019</v>
      </c>
      <c r="BR6903" s="52" t="s">
        <v>12226</v>
      </c>
      <c r="BX6903" s="52" t="s">
        <v>12225</v>
      </c>
      <c r="BY6903" s="52" t="s">
        <v>3019</v>
      </c>
      <c r="BZ6903" s="52" t="s">
        <v>12226</v>
      </c>
    </row>
    <row r="6904" spans="54:78" x14ac:dyDescent="0.3">
      <c r="BB6904" s="105" t="e">
        <f>VLOOKUP(C6904,#REF!, 2,FALSE)</f>
        <v>#REF!</v>
      </c>
      <c r="BP6904" s="52" t="s">
        <v>12227</v>
      </c>
      <c r="BQ6904" s="52" t="s">
        <v>3276</v>
      </c>
      <c r="BR6904" s="52" t="s">
        <v>12228</v>
      </c>
      <c r="BX6904" s="52" t="s">
        <v>12227</v>
      </c>
      <c r="BY6904" s="52" t="s">
        <v>3276</v>
      </c>
      <c r="BZ6904" s="52" t="s">
        <v>12228</v>
      </c>
    </row>
    <row r="6905" spans="54:78" x14ac:dyDescent="0.3">
      <c r="BB6905" s="105" t="e">
        <f>VLOOKUP(C6905,#REF!, 2,FALSE)</f>
        <v>#REF!</v>
      </c>
      <c r="BP6905" s="52" t="s">
        <v>12229</v>
      </c>
      <c r="BQ6905" s="52" t="s">
        <v>3276</v>
      </c>
      <c r="BR6905" s="52" t="s">
        <v>12230</v>
      </c>
      <c r="BX6905" s="52" t="s">
        <v>12229</v>
      </c>
      <c r="BY6905" s="52" t="s">
        <v>3276</v>
      </c>
      <c r="BZ6905" s="52" t="s">
        <v>12230</v>
      </c>
    </row>
    <row r="6906" spans="54:78" x14ac:dyDescent="0.3">
      <c r="BB6906" s="105" t="e">
        <f>VLOOKUP(C6906,#REF!, 2,FALSE)</f>
        <v>#REF!</v>
      </c>
      <c r="BP6906" s="52" t="s">
        <v>12231</v>
      </c>
      <c r="BQ6906" s="52" t="s">
        <v>3276</v>
      </c>
      <c r="BR6906" s="52" t="s">
        <v>2993</v>
      </c>
      <c r="BX6906" s="52" t="s">
        <v>12231</v>
      </c>
      <c r="BY6906" s="52" t="s">
        <v>3276</v>
      </c>
      <c r="BZ6906" s="52" t="s">
        <v>2993</v>
      </c>
    </row>
    <row r="6907" spans="54:78" x14ac:dyDescent="0.3">
      <c r="BB6907" s="105" t="e">
        <f>VLOOKUP(C6907,#REF!, 2,FALSE)</f>
        <v>#REF!</v>
      </c>
      <c r="BP6907" s="52" t="s">
        <v>12232</v>
      </c>
      <c r="BQ6907" s="52" t="s">
        <v>3059</v>
      </c>
      <c r="BR6907" s="52" t="s">
        <v>2993</v>
      </c>
      <c r="BX6907" s="52" t="s">
        <v>12232</v>
      </c>
      <c r="BY6907" s="52" t="s">
        <v>3059</v>
      </c>
      <c r="BZ6907" s="52" t="s">
        <v>2993</v>
      </c>
    </row>
    <row r="6908" spans="54:78" x14ac:dyDescent="0.3">
      <c r="BB6908" s="105" t="e">
        <f>VLOOKUP(C6908,#REF!, 2,FALSE)</f>
        <v>#REF!</v>
      </c>
      <c r="BP6908" s="52" t="s">
        <v>12233</v>
      </c>
      <c r="BQ6908" s="52" t="s">
        <v>1147</v>
      </c>
      <c r="BR6908" s="52" t="s">
        <v>7185</v>
      </c>
      <c r="BX6908" s="52" t="s">
        <v>12233</v>
      </c>
      <c r="BY6908" s="52" t="s">
        <v>1147</v>
      </c>
      <c r="BZ6908" s="52" t="s">
        <v>7185</v>
      </c>
    </row>
    <row r="6909" spans="54:78" x14ac:dyDescent="0.3">
      <c r="BB6909" s="105" t="e">
        <f>VLOOKUP(C6909,#REF!, 2,FALSE)</f>
        <v>#REF!</v>
      </c>
      <c r="BP6909" s="52" t="s">
        <v>12234</v>
      </c>
      <c r="BQ6909" s="52" t="s">
        <v>675</v>
      </c>
      <c r="BR6909" s="52" t="s">
        <v>1342</v>
      </c>
      <c r="BX6909" s="52" t="s">
        <v>12234</v>
      </c>
      <c r="BY6909" s="52" t="s">
        <v>675</v>
      </c>
      <c r="BZ6909" s="52" t="s">
        <v>1342</v>
      </c>
    </row>
    <row r="6910" spans="54:78" x14ac:dyDescent="0.3">
      <c r="BB6910" s="105" t="e">
        <f>VLOOKUP(C6910,#REF!, 2,FALSE)</f>
        <v>#REF!</v>
      </c>
      <c r="BP6910" s="52" t="s">
        <v>12235</v>
      </c>
      <c r="BQ6910" s="52" t="s">
        <v>870</v>
      </c>
      <c r="BR6910" s="52" t="s">
        <v>2993</v>
      </c>
      <c r="BX6910" s="52" t="s">
        <v>12235</v>
      </c>
      <c r="BY6910" s="52" t="s">
        <v>870</v>
      </c>
      <c r="BZ6910" s="52" t="s">
        <v>2993</v>
      </c>
    </row>
    <row r="6911" spans="54:78" x14ac:dyDescent="0.3">
      <c r="BB6911" s="105" t="e">
        <f>VLOOKUP(C6911,#REF!, 2,FALSE)</f>
        <v>#REF!</v>
      </c>
      <c r="BP6911" s="52" t="s">
        <v>12236</v>
      </c>
      <c r="BQ6911" s="52" t="s">
        <v>3223</v>
      </c>
      <c r="BR6911" s="52" t="s">
        <v>12237</v>
      </c>
      <c r="BX6911" s="52" t="s">
        <v>12236</v>
      </c>
      <c r="BY6911" s="52" t="s">
        <v>3223</v>
      </c>
      <c r="BZ6911" s="52" t="s">
        <v>12237</v>
      </c>
    </row>
    <row r="6912" spans="54:78" x14ac:dyDescent="0.3">
      <c r="BB6912" s="105" t="e">
        <f>VLOOKUP(C6912,#REF!, 2,FALSE)</f>
        <v>#REF!</v>
      </c>
      <c r="BP6912" s="52" t="s">
        <v>12238</v>
      </c>
      <c r="BQ6912" s="52" t="s">
        <v>630</v>
      </c>
      <c r="BR6912" s="52" t="s">
        <v>2993</v>
      </c>
      <c r="BX6912" s="52" t="s">
        <v>12238</v>
      </c>
      <c r="BY6912" s="52" t="s">
        <v>630</v>
      </c>
      <c r="BZ6912" s="52" t="s">
        <v>2993</v>
      </c>
    </row>
    <row r="6913" spans="54:78" x14ac:dyDescent="0.3">
      <c r="BB6913" s="105" t="e">
        <f>VLOOKUP(C6913,#REF!, 2,FALSE)</f>
        <v>#REF!</v>
      </c>
      <c r="BP6913" s="52" t="s">
        <v>12239</v>
      </c>
      <c r="BQ6913" s="52" t="s">
        <v>667</v>
      </c>
      <c r="BR6913" s="52" t="s">
        <v>4502</v>
      </c>
      <c r="BX6913" s="52" t="s">
        <v>12239</v>
      </c>
      <c r="BY6913" s="52" t="s">
        <v>667</v>
      </c>
      <c r="BZ6913" s="52" t="s">
        <v>4502</v>
      </c>
    </row>
    <row r="6914" spans="54:78" x14ac:dyDescent="0.3">
      <c r="BB6914" s="105" t="e">
        <f>VLOOKUP(C6914,#REF!, 2,FALSE)</f>
        <v>#REF!</v>
      </c>
      <c r="BP6914" s="52" t="s">
        <v>12240</v>
      </c>
      <c r="BQ6914" s="52" t="s">
        <v>628</v>
      </c>
      <c r="BR6914" s="52" t="s">
        <v>2651</v>
      </c>
      <c r="BX6914" s="52" t="s">
        <v>12240</v>
      </c>
      <c r="BY6914" s="52" t="s">
        <v>628</v>
      </c>
      <c r="BZ6914" s="52" t="s">
        <v>2651</v>
      </c>
    </row>
    <row r="6915" spans="54:78" x14ac:dyDescent="0.3">
      <c r="BB6915" s="105" t="e">
        <f>VLOOKUP(C6915,#REF!, 2,FALSE)</f>
        <v>#REF!</v>
      </c>
      <c r="BP6915" s="52" t="s">
        <v>12241</v>
      </c>
      <c r="BQ6915" s="52" t="s">
        <v>712</v>
      </c>
      <c r="BR6915" s="52" t="s">
        <v>1756</v>
      </c>
      <c r="BX6915" s="52" t="s">
        <v>12241</v>
      </c>
      <c r="BY6915" s="52" t="s">
        <v>712</v>
      </c>
      <c r="BZ6915" s="52" t="s">
        <v>1756</v>
      </c>
    </row>
    <row r="6916" spans="54:78" x14ac:dyDescent="0.3">
      <c r="BB6916" s="105" t="e">
        <f>VLOOKUP(C6916,#REF!, 2,FALSE)</f>
        <v>#REF!</v>
      </c>
      <c r="BP6916" s="52" t="s">
        <v>12242</v>
      </c>
      <c r="BQ6916" s="52" t="s">
        <v>712</v>
      </c>
      <c r="BR6916" s="52" t="s">
        <v>2656</v>
      </c>
      <c r="BX6916" s="52" t="s">
        <v>12242</v>
      </c>
      <c r="BY6916" s="52" t="s">
        <v>712</v>
      </c>
      <c r="BZ6916" s="52" t="s">
        <v>2656</v>
      </c>
    </row>
    <row r="6917" spans="54:78" x14ac:dyDescent="0.3">
      <c r="BB6917" s="105" t="e">
        <f>VLOOKUP(C6917,#REF!, 2,FALSE)</f>
        <v>#REF!</v>
      </c>
      <c r="BP6917" s="52" t="s">
        <v>12243</v>
      </c>
      <c r="BQ6917" s="52" t="s">
        <v>663</v>
      </c>
      <c r="BR6917" s="52" t="s">
        <v>634</v>
      </c>
      <c r="BX6917" s="52" t="s">
        <v>12243</v>
      </c>
      <c r="BY6917" s="52" t="s">
        <v>663</v>
      </c>
      <c r="BZ6917" s="52" t="s">
        <v>634</v>
      </c>
    </row>
    <row r="6918" spans="54:78" x14ac:dyDescent="0.3">
      <c r="BB6918" s="105" t="e">
        <f>VLOOKUP(C6918,#REF!, 2,FALSE)</f>
        <v>#REF!</v>
      </c>
      <c r="BP6918" s="52" t="s">
        <v>12244</v>
      </c>
      <c r="BQ6918" s="52" t="s">
        <v>2993</v>
      </c>
      <c r="BR6918" s="52" t="s">
        <v>2993</v>
      </c>
      <c r="BX6918" s="52" t="s">
        <v>12244</v>
      </c>
      <c r="BY6918" s="52" t="s">
        <v>2993</v>
      </c>
      <c r="BZ6918" s="52" t="s">
        <v>2993</v>
      </c>
    </row>
    <row r="6919" spans="54:78" x14ac:dyDescent="0.3">
      <c r="BB6919" s="105" t="e">
        <f>VLOOKUP(C6919,#REF!, 2,FALSE)</f>
        <v>#REF!</v>
      </c>
      <c r="BP6919" s="52" t="s">
        <v>12245</v>
      </c>
      <c r="BQ6919" s="52" t="s">
        <v>667</v>
      </c>
      <c r="BR6919" s="52" t="s">
        <v>2993</v>
      </c>
      <c r="BX6919" s="52" t="s">
        <v>12245</v>
      </c>
      <c r="BY6919" s="52" t="s">
        <v>667</v>
      </c>
      <c r="BZ6919" s="52" t="s">
        <v>2993</v>
      </c>
    </row>
    <row r="6920" spans="54:78" x14ac:dyDescent="0.3">
      <c r="BB6920" s="105" t="e">
        <f>VLOOKUP(C6920,#REF!, 2,FALSE)</f>
        <v>#REF!</v>
      </c>
      <c r="BP6920" s="52" t="s">
        <v>12246</v>
      </c>
      <c r="BQ6920" s="52" t="s">
        <v>743</v>
      </c>
      <c r="BR6920" s="52" t="s">
        <v>2993</v>
      </c>
      <c r="BX6920" s="52" t="s">
        <v>12246</v>
      </c>
      <c r="BY6920" s="52" t="s">
        <v>743</v>
      </c>
      <c r="BZ6920" s="52" t="s">
        <v>2993</v>
      </c>
    </row>
    <row r="6921" spans="54:78" x14ac:dyDescent="0.3">
      <c r="BB6921" s="105" t="e">
        <f>VLOOKUP(C6921,#REF!, 2,FALSE)</f>
        <v>#REF!</v>
      </c>
      <c r="BP6921" s="52" t="s">
        <v>12247</v>
      </c>
      <c r="BQ6921" s="52" t="s">
        <v>722</v>
      </c>
      <c r="BR6921" s="52" t="s">
        <v>12248</v>
      </c>
      <c r="BX6921" s="52" t="s">
        <v>12247</v>
      </c>
      <c r="BY6921" s="52" t="s">
        <v>722</v>
      </c>
      <c r="BZ6921" s="52" t="s">
        <v>12248</v>
      </c>
    </row>
    <row r="6922" spans="54:78" x14ac:dyDescent="0.3">
      <c r="BB6922" s="105" t="e">
        <f>VLOOKUP(C6922,#REF!, 2,FALSE)</f>
        <v>#REF!</v>
      </c>
      <c r="BP6922" s="52" t="s">
        <v>12249</v>
      </c>
      <c r="BQ6922" s="52" t="s">
        <v>950</v>
      </c>
      <c r="BR6922" s="52" t="s">
        <v>2993</v>
      </c>
      <c r="BX6922" s="52" t="s">
        <v>12249</v>
      </c>
      <c r="BY6922" s="52" t="s">
        <v>950</v>
      </c>
      <c r="BZ6922" s="52" t="s">
        <v>2993</v>
      </c>
    </row>
    <row r="6923" spans="54:78" x14ac:dyDescent="0.3">
      <c r="BB6923" s="105" t="e">
        <f>VLOOKUP(C6923,#REF!, 2,FALSE)</f>
        <v>#REF!</v>
      </c>
      <c r="BP6923" s="52" t="s">
        <v>12250</v>
      </c>
      <c r="BQ6923" s="52" t="s">
        <v>17035</v>
      </c>
      <c r="BR6923" s="52" t="s">
        <v>6465</v>
      </c>
      <c r="BX6923" s="52" t="s">
        <v>12250</v>
      </c>
      <c r="BY6923" s="52" t="s">
        <v>17035</v>
      </c>
      <c r="BZ6923" s="52" t="s">
        <v>6465</v>
      </c>
    </row>
    <row r="6924" spans="54:78" x14ac:dyDescent="0.3">
      <c r="BB6924" s="105" t="e">
        <f>VLOOKUP(C6924,#REF!, 2,FALSE)</f>
        <v>#REF!</v>
      </c>
      <c r="BP6924" s="52" t="s">
        <v>12251</v>
      </c>
      <c r="BQ6924" s="52" t="s">
        <v>17035</v>
      </c>
      <c r="BR6924" s="52" t="s">
        <v>12252</v>
      </c>
      <c r="BX6924" s="52" t="s">
        <v>12251</v>
      </c>
      <c r="BY6924" s="52" t="s">
        <v>17035</v>
      </c>
      <c r="BZ6924" s="52" t="s">
        <v>12252</v>
      </c>
    </row>
    <row r="6925" spans="54:78" x14ac:dyDescent="0.3">
      <c r="BB6925" s="105" t="e">
        <f>VLOOKUP(C6925,#REF!, 2,FALSE)</f>
        <v>#REF!</v>
      </c>
      <c r="BP6925" s="52" t="s">
        <v>12253</v>
      </c>
      <c r="BQ6925" s="52" t="s">
        <v>17035</v>
      </c>
      <c r="BR6925" s="52" t="s">
        <v>3790</v>
      </c>
      <c r="BX6925" s="52" t="s">
        <v>12253</v>
      </c>
      <c r="BY6925" s="52" t="s">
        <v>17035</v>
      </c>
      <c r="BZ6925" s="52" t="s">
        <v>3790</v>
      </c>
    </row>
    <row r="6926" spans="54:78" x14ac:dyDescent="0.3">
      <c r="BB6926" s="105" t="e">
        <f>VLOOKUP(C6926,#REF!, 2,FALSE)</f>
        <v>#REF!</v>
      </c>
      <c r="BP6926" s="52" t="s">
        <v>12254</v>
      </c>
      <c r="BQ6926" s="52" t="s">
        <v>3016</v>
      </c>
      <c r="BR6926" s="52" t="s">
        <v>778</v>
      </c>
      <c r="BX6926" s="52" t="s">
        <v>12254</v>
      </c>
      <c r="BY6926" s="52" t="s">
        <v>3016</v>
      </c>
      <c r="BZ6926" s="52" t="s">
        <v>778</v>
      </c>
    </row>
    <row r="6927" spans="54:78" x14ac:dyDescent="0.3">
      <c r="BB6927" s="105" t="e">
        <f>VLOOKUP(C6927,#REF!, 2,FALSE)</f>
        <v>#REF!</v>
      </c>
      <c r="BP6927" s="52" t="s">
        <v>12255</v>
      </c>
      <c r="BQ6927" s="52" t="s">
        <v>3276</v>
      </c>
      <c r="BR6927" s="52" t="s">
        <v>2993</v>
      </c>
      <c r="BX6927" s="52" t="s">
        <v>12255</v>
      </c>
      <c r="BY6927" s="52" t="s">
        <v>3276</v>
      </c>
      <c r="BZ6927" s="52" t="s">
        <v>2993</v>
      </c>
    </row>
    <row r="6928" spans="54:78" x14ac:dyDescent="0.3">
      <c r="BB6928" s="105" t="e">
        <f>VLOOKUP(C6928,#REF!, 2,FALSE)</f>
        <v>#REF!</v>
      </c>
      <c r="BP6928" s="52" t="s">
        <v>2135</v>
      </c>
      <c r="BQ6928" s="52" t="s">
        <v>664</v>
      </c>
      <c r="BR6928" s="52" t="s">
        <v>12256</v>
      </c>
      <c r="BX6928" s="52" t="s">
        <v>2135</v>
      </c>
      <c r="BY6928" s="52" t="s">
        <v>664</v>
      </c>
      <c r="BZ6928" s="52" t="s">
        <v>12256</v>
      </c>
    </row>
    <row r="6929" spans="54:78" x14ac:dyDescent="0.3">
      <c r="BB6929" s="105" t="e">
        <f>VLOOKUP(C6929,#REF!, 2,FALSE)</f>
        <v>#REF!</v>
      </c>
      <c r="BP6929" s="52" t="s">
        <v>12257</v>
      </c>
      <c r="BQ6929" s="52" t="s">
        <v>1790</v>
      </c>
      <c r="BR6929" s="52" t="s">
        <v>12258</v>
      </c>
      <c r="BX6929" s="52" t="s">
        <v>12257</v>
      </c>
      <c r="BY6929" s="52" t="s">
        <v>1790</v>
      </c>
      <c r="BZ6929" s="52" t="s">
        <v>12258</v>
      </c>
    </row>
    <row r="6930" spans="54:78" x14ac:dyDescent="0.3">
      <c r="BB6930" s="105" t="e">
        <f>VLOOKUP(C6930,#REF!, 2,FALSE)</f>
        <v>#REF!</v>
      </c>
      <c r="BP6930" s="52" t="s">
        <v>12259</v>
      </c>
      <c r="BQ6930" s="52" t="s">
        <v>1790</v>
      </c>
      <c r="BR6930" s="52" t="s">
        <v>2993</v>
      </c>
      <c r="BX6930" s="52" t="s">
        <v>12259</v>
      </c>
      <c r="BY6930" s="52" t="s">
        <v>1790</v>
      </c>
      <c r="BZ6930" s="52" t="s">
        <v>2993</v>
      </c>
    </row>
    <row r="6931" spans="54:78" x14ac:dyDescent="0.3">
      <c r="BB6931" s="105" t="e">
        <f>VLOOKUP(C6931,#REF!, 2,FALSE)</f>
        <v>#REF!</v>
      </c>
      <c r="BP6931" s="52" t="s">
        <v>12260</v>
      </c>
      <c r="BQ6931" s="52" t="s">
        <v>1741</v>
      </c>
      <c r="BR6931" s="52" t="s">
        <v>12261</v>
      </c>
      <c r="BX6931" s="52" t="s">
        <v>12260</v>
      </c>
      <c r="BY6931" s="52" t="s">
        <v>1741</v>
      </c>
      <c r="BZ6931" s="52" t="s">
        <v>12261</v>
      </c>
    </row>
    <row r="6932" spans="54:78" x14ac:dyDescent="0.3">
      <c r="BB6932" s="105" t="e">
        <f>VLOOKUP(C6932,#REF!, 2,FALSE)</f>
        <v>#REF!</v>
      </c>
      <c r="BP6932" s="52" t="s">
        <v>12262</v>
      </c>
      <c r="BQ6932" s="52" t="s">
        <v>1790</v>
      </c>
      <c r="BR6932" s="52" t="s">
        <v>12263</v>
      </c>
      <c r="BX6932" s="52" t="s">
        <v>12262</v>
      </c>
      <c r="BY6932" s="52" t="s">
        <v>1790</v>
      </c>
      <c r="BZ6932" s="52" t="s">
        <v>12263</v>
      </c>
    </row>
    <row r="6933" spans="54:78" x14ac:dyDescent="0.3">
      <c r="BB6933" s="105" t="e">
        <f>VLOOKUP(C6933,#REF!, 2,FALSE)</f>
        <v>#REF!</v>
      </c>
      <c r="BP6933" s="52" t="s">
        <v>12264</v>
      </c>
      <c r="BQ6933" s="52" t="s">
        <v>1741</v>
      </c>
      <c r="BR6933" s="52" t="s">
        <v>2993</v>
      </c>
      <c r="BX6933" s="52" t="s">
        <v>12264</v>
      </c>
      <c r="BY6933" s="52" t="s">
        <v>1741</v>
      </c>
      <c r="BZ6933" s="52" t="s">
        <v>2993</v>
      </c>
    </row>
    <row r="6934" spans="54:78" x14ac:dyDescent="0.3">
      <c r="BB6934" s="105" t="e">
        <f>VLOOKUP(C6934,#REF!, 2,FALSE)</f>
        <v>#REF!</v>
      </c>
      <c r="BP6934" s="52" t="s">
        <v>12265</v>
      </c>
      <c r="BQ6934" s="52" t="s">
        <v>1790</v>
      </c>
      <c r="BR6934" s="52" t="s">
        <v>12266</v>
      </c>
      <c r="BX6934" s="52" t="s">
        <v>12265</v>
      </c>
      <c r="BY6934" s="52" t="s">
        <v>1790</v>
      </c>
      <c r="BZ6934" s="52" t="s">
        <v>12266</v>
      </c>
    </row>
    <row r="6935" spans="54:78" x14ac:dyDescent="0.3">
      <c r="BB6935" s="105" t="e">
        <f>VLOOKUP(C6935,#REF!, 2,FALSE)</f>
        <v>#REF!</v>
      </c>
      <c r="BP6935" s="52" t="s">
        <v>448</v>
      </c>
      <c r="BQ6935" s="52" t="s">
        <v>936</v>
      </c>
      <c r="BR6935" s="52" t="s">
        <v>10358</v>
      </c>
      <c r="BX6935" s="52" t="s">
        <v>448</v>
      </c>
      <c r="BY6935" s="52" t="s">
        <v>936</v>
      </c>
      <c r="BZ6935" s="52" t="s">
        <v>10358</v>
      </c>
    </row>
    <row r="6936" spans="54:78" x14ac:dyDescent="0.3">
      <c r="BB6936" s="105" t="e">
        <f>VLOOKUP(C6936,#REF!, 2,FALSE)</f>
        <v>#REF!</v>
      </c>
      <c r="BP6936" s="52" t="s">
        <v>12267</v>
      </c>
      <c r="BQ6936" s="52" t="s">
        <v>3019</v>
      </c>
      <c r="BR6936" s="52" t="s">
        <v>734</v>
      </c>
      <c r="BX6936" s="52" t="s">
        <v>12267</v>
      </c>
      <c r="BY6936" s="52" t="s">
        <v>3019</v>
      </c>
      <c r="BZ6936" s="52" t="s">
        <v>734</v>
      </c>
    </row>
    <row r="6937" spans="54:78" x14ac:dyDescent="0.3">
      <c r="BB6937" s="105" t="e">
        <f>VLOOKUP(C6937,#REF!, 2,FALSE)</f>
        <v>#REF!</v>
      </c>
      <c r="BP6937" s="52" t="s">
        <v>421</v>
      </c>
      <c r="BQ6937" s="52" t="s">
        <v>1741</v>
      </c>
      <c r="BR6937" s="52" t="s">
        <v>2993</v>
      </c>
      <c r="BX6937" s="52" t="s">
        <v>421</v>
      </c>
      <c r="BY6937" s="52" t="s">
        <v>1741</v>
      </c>
      <c r="BZ6937" s="52" t="s">
        <v>2993</v>
      </c>
    </row>
    <row r="6938" spans="54:78" x14ac:dyDescent="0.3">
      <c r="BB6938" s="105" t="e">
        <f>VLOOKUP(C6938,#REF!, 2,FALSE)</f>
        <v>#REF!</v>
      </c>
      <c r="BP6938" s="52" t="s">
        <v>12268</v>
      </c>
      <c r="BQ6938" s="52" t="s">
        <v>673</v>
      </c>
      <c r="BR6938" s="52" t="s">
        <v>2993</v>
      </c>
      <c r="BX6938" s="52" t="s">
        <v>12268</v>
      </c>
      <c r="BY6938" s="52" t="s">
        <v>673</v>
      </c>
      <c r="BZ6938" s="52" t="s">
        <v>2993</v>
      </c>
    </row>
    <row r="6939" spans="54:78" x14ac:dyDescent="0.3">
      <c r="BB6939" s="105" t="e">
        <f>VLOOKUP(C6939,#REF!, 2,FALSE)</f>
        <v>#REF!</v>
      </c>
      <c r="BP6939" s="52" t="s">
        <v>12269</v>
      </c>
      <c r="BQ6939" s="52" t="s">
        <v>1741</v>
      </c>
      <c r="BR6939" s="52" t="s">
        <v>9775</v>
      </c>
      <c r="BX6939" s="52" t="s">
        <v>12269</v>
      </c>
      <c r="BY6939" s="52" t="s">
        <v>1741</v>
      </c>
      <c r="BZ6939" s="52" t="s">
        <v>9775</v>
      </c>
    </row>
    <row r="6940" spans="54:78" x14ac:dyDescent="0.3">
      <c r="BB6940" s="105" t="e">
        <f>VLOOKUP(C6940,#REF!, 2,FALSE)</f>
        <v>#REF!</v>
      </c>
      <c r="BP6940" s="52" t="s">
        <v>12270</v>
      </c>
      <c r="BQ6940" s="52" t="s">
        <v>17035</v>
      </c>
      <c r="BR6940" s="52" t="s">
        <v>10543</v>
      </c>
      <c r="BX6940" s="52" t="s">
        <v>12270</v>
      </c>
      <c r="BY6940" s="52" t="s">
        <v>17035</v>
      </c>
      <c r="BZ6940" s="52" t="s">
        <v>10543</v>
      </c>
    </row>
    <row r="6941" spans="54:78" x14ac:dyDescent="0.3">
      <c r="BB6941" s="105" t="e">
        <f>VLOOKUP(C6941,#REF!, 2,FALSE)</f>
        <v>#REF!</v>
      </c>
      <c r="BP6941" s="52" t="s">
        <v>12271</v>
      </c>
      <c r="BQ6941" s="52" t="s">
        <v>622</v>
      </c>
      <c r="BR6941" s="52" t="s">
        <v>2812</v>
      </c>
      <c r="BX6941" s="52" t="s">
        <v>12271</v>
      </c>
      <c r="BY6941" s="52" t="s">
        <v>622</v>
      </c>
      <c r="BZ6941" s="52" t="s">
        <v>2812</v>
      </c>
    </row>
    <row r="6942" spans="54:78" x14ac:dyDescent="0.3">
      <c r="BB6942" s="105" t="e">
        <f>VLOOKUP(C6942,#REF!, 2,FALSE)</f>
        <v>#REF!</v>
      </c>
      <c r="BP6942" s="52" t="s">
        <v>12272</v>
      </c>
      <c r="BQ6942" s="52" t="s">
        <v>3019</v>
      </c>
      <c r="BR6942" s="52" t="s">
        <v>12273</v>
      </c>
      <c r="BX6942" s="52" t="s">
        <v>12272</v>
      </c>
      <c r="BY6942" s="52" t="s">
        <v>3019</v>
      </c>
      <c r="BZ6942" s="52" t="s">
        <v>12273</v>
      </c>
    </row>
    <row r="6943" spans="54:78" x14ac:dyDescent="0.3">
      <c r="BB6943" s="105" t="e">
        <f>VLOOKUP(C6943,#REF!, 2,FALSE)</f>
        <v>#REF!</v>
      </c>
      <c r="BP6943" s="52" t="s">
        <v>12274</v>
      </c>
      <c r="BQ6943" s="52" t="s">
        <v>807</v>
      </c>
      <c r="BR6943" s="52" t="s">
        <v>1451</v>
      </c>
      <c r="BX6943" s="52" t="s">
        <v>12274</v>
      </c>
      <c r="BY6943" s="52" t="s">
        <v>807</v>
      </c>
      <c r="BZ6943" s="52" t="s">
        <v>1451</v>
      </c>
    </row>
    <row r="6944" spans="54:78" x14ac:dyDescent="0.3">
      <c r="BB6944" s="105" t="e">
        <f>VLOOKUP(C6944,#REF!, 2,FALSE)</f>
        <v>#REF!</v>
      </c>
      <c r="BP6944" s="52" t="s">
        <v>12275</v>
      </c>
      <c r="BQ6944" s="52" t="s">
        <v>795</v>
      </c>
      <c r="BR6944" s="52" t="s">
        <v>3069</v>
      </c>
      <c r="BX6944" s="52" t="s">
        <v>12275</v>
      </c>
      <c r="BY6944" s="52" t="s">
        <v>795</v>
      </c>
      <c r="BZ6944" s="52" t="s">
        <v>3069</v>
      </c>
    </row>
    <row r="6945" spans="54:78" x14ac:dyDescent="0.3">
      <c r="BB6945" s="105" t="e">
        <f>VLOOKUP(C6945,#REF!, 2,FALSE)</f>
        <v>#REF!</v>
      </c>
      <c r="BP6945" s="52" t="s">
        <v>12276</v>
      </c>
      <c r="BQ6945" s="52" t="s">
        <v>645</v>
      </c>
      <c r="BR6945" s="52" t="s">
        <v>1913</v>
      </c>
      <c r="BX6945" s="52" t="s">
        <v>12276</v>
      </c>
      <c r="BY6945" s="52" t="s">
        <v>645</v>
      </c>
      <c r="BZ6945" s="52" t="s">
        <v>1913</v>
      </c>
    </row>
    <row r="6946" spans="54:78" x14ac:dyDescent="0.3">
      <c r="BB6946" s="105" t="e">
        <f>VLOOKUP(C6946,#REF!, 2,FALSE)</f>
        <v>#REF!</v>
      </c>
      <c r="BP6946" s="52" t="s">
        <v>12277</v>
      </c>
      <c r="BQ6946" s="52" t="s">
        <v>743</v>
      </c>
      <c r="BR6946" s="52" t="s">
        <v>12278</v>
      </c>
      <c r="BX6946" s="52" t="s">
        <v>12277</v>
      </c>
      <c r="BY6946" s="52" t="s">
        <v>743</v>
      </c>
      <c r="BZ6946" s="52" t="s">
        <v>12278</v>
      </c>
    </row>
    <row r="6947" spans="54:78" x14ac:dyDescent="0.3">
      <c r="BB6947" s="105" t="e">
        <f>VLOOKUP(C6947,#REF!, 2,FALSE)</f>
        <v>#REF!</v>
      </c>
      <c r="BP6947" s="52" t="s">
        <v>12279</v>
      </c>
      <c r="BQ6947" s="52" t="s">
        <v>805</v>
      </c>
      <c r="BR6947" s="52" t="s">
        <v>1134</v>
      </c>
      <c r="BX6947" s="52" t="s">
        <v>12279</v>
      </c>
      <c r="BY6947" s="52" t="s">
        <v>805</v>
      </c>
      <c r="BZ6947" s="52" t="s">
        <v>1134</v>
      </c>
    </row>
    <row r="6948" spans="54:78" x14ac:dyDescent="0.3">
      <c r="BB6948" s="105" t="e">
        <f>VLOOKUP(C6948,#REF!, 2,FALSE)</f>
        <v>#REF!</v>
      </c>
      <c r="BP6948" s="52" t="s">
        <v>2136</v>
      </c>
      <c r="BQ6948" s="52" t="s">
        <v>619</v>
      </c>
      <c r="BR6948" s="52" t="s">
        <v>12280</v>
      </c>
      <c r="BX6948" s="52" t="s">
        <v>2136</v>
      </c>
      <c r="BY6948" s="52" t="s">
        <v>619</v>
      </c>
      <c r="BZ6948" s="52" t="s">
        <v>12280</v>
      </c>
    </row>
    <row r="6949" spans="54:78" x14ac:dyDescent="0.3">
      <c r="BB6949" s="105" t="e">
        <f>VLOOKUP(C6949,#REF!, 2,FALSE)</f>
        <v>#REF!</v>
      </c>
      <c r="BP6949" s="52" t="s">
        <v>12281</v>
      </c>
      <c r="BQ6949" s="52" t="s">
        <v>805</v>
      </c>
      <c r="BR6949" s="52" t="s">
        <v>1134</v>
      </c>
      <c r="BX6949" s="52" t="s">
        <v>12281</v>
      </c>
      <c r="BY6949" s="52" t="s">
        <v>805</v>
      </c>
      <c r="BZ6949" s="52" t="s">
        <v>1134</v>
      </c>
    </row>
    <row r="6950" spans="54:78" x14ac:dyDescent="0.3">
      <c r="BB6950" s="105" t="e">
        <f>VLOOKUP(C6950,#REF!, 2,FALSE)</f>
        <v>#REF!</v>
      </c>
      <c r="BP6950" s="52" t="s">
        <v>443</v>
      </c>
      <c r="BQ6950" s="52" t="s">
        <v>805</v>
      </c>
      <c r="BR6950" s="52" t="s">
        <v>1134</v>
      </c>
      <c r="BX6950" s="52" t="s">
        <v>443</v>
      </c>
      <c r="BY6950" s="52" t="s">
        <v>805</v>
      </c>
      <c r="BZ6950" s="52" t="s">
        <v>1134</v>
      </c>
    </row>
    <row r="6951" spans="54:78" x14ac:dyDescent="0.3">
      <c r="BB6951" s="105" t="e">
        <f>VLOOKUP(C6951,#REF!, 2,FALSE)</f>
        <v>#REF!</v>
      </c>
      <c r="BP6951" s="52" t="s">
        <v>12282</v>
      </c>
      <c r="BQ6951" s="52" t="s">
        <v>805</v>
      </c>
      <c r="BR6951" s="52" t="s">
        <v>1134</v>
      </c>
      <c r="BX6951" s="52" t="s">
        <v>12282</v>
      </c>
      <c r="BY6951" s="52" t="s">
        <v>805</v>
      </c>
      <c r="BZ6951" s="52" t="s">
        <v>1134</v>
      </c>
    </row>
    <row r="6952" spans="54:78" x14ac:dyDescent="0.3">
      <c r="BB6952" s="105" t="e">
        <f>VLOOKUP(C6952,#REF!, 2,FALSE)</f>
        <v>#REF!</v>
      </c>
      <c r="BP6952" s="52" t="s">
        <v>12283</v>
      </c>
      <c r="BQ6952" s="52" t="s">
        <v>805</v>
      </c>
      <c r="BR6952" s="52" t="s">
        <v>1134</v>
      </c>
      <c r="BX6952" s="52" t="s">
        <v>12283</v>
      </c>
      <c r="BY6952" s="52" t="s">
        <v>805</v>
      </c>
      <c r="BZ6952" s="52" t="s">
        <v>1134</v>
      </c>
    </row>
    <row r="6953" spans="54:78" x14ac:dyDescent="0.3">
      <c r="BB6953" s="105" t="e">
        <f>VLOOKUP(C6953,#REF!, 2,FALSE)</f>
        <v>#REF!</v>
      </c>
      <c r="BP6953" s="52" t="s">
        <v>12284</v>
      </c>
      <c r="BQ6953" s="52" t="s">
        <v>626</v>
      </c>
      <c r="BR6953" s="52" t="s">
        <v>3574</v>
      </c>
      <c r="BX6953" s="52" t="s">
        <v>12284</v>
      </c>
      <c r="BY6953" s="52" t="s">
        <v>626</v>
      </c>
      <c r="BZ6953" s="52" t="s">
        <v>3574</v>
      </c>
    </row>
    <row r="6954" spans="54:78" x14ac:dyDescent="0.3">
      <c r="BB6954" s="105" t="e">
        <f>VLOOKUP(C6954,#REF!, 2,FALSE)</f>
        <v>#REF!</v>
      </c>
      <c r="BP6954" s="52" t="s">
        <v>12285</v>
      </c>
      <c r="BQ6954" s="52" t="s">
        <v>642</v>
      </c>
      <c r="BR6954" s="52" t="s">
        <v>5402</v>
      </c>
      <c r="BX6954" s="52" t="s">
        <v>12285</v>
      </c>
      <c r="BY6954" s="52" t="s">
        <v>642</v>
      </c>
      <c r="BZ6954" s="52" t="s">
        <v>5402</v>
      </c>
    </row>
    <row r="6955" spans="54:78" x14ac:dyDescent="0.3">
      <c r="BB6955" s="105" t="e">
        <f>VLOOKUP(C6955,#REF!, 2,FALSE)</f>
        <v>#REF!</v>
      </c>
      <c r="BP6955" s="52" t="s">
        <v>2137</v>
      </c>
      <c r="BQ6955" s="52" t="s">
        <v>788</v>
      </c>
      <c r="BR6955" s="52" t="s">
        <v>941</v>
      </c>
      <c r="BX6955" s="52" t="s">
        <v>2137</v>
      </c>
      <c r="BY6955" s="52" t="s">
        <v>788</v>
      </c>
      <c r="BZ6955" s="52" t="s">
        <v>941</v>
      </c>
    </row>
    <row r="6956" spans="54:78" x14ac:dyDescent="0.3">
      <c r="BB6956" s="105" t="e">
        <f>VLOOKUP(C6956,#REF!, 2,FALSE)</f>
        <v>#REF!</v>
      </c>
      <c r="BP6956" s="52" t="s">
        <v>12286</v>
      </c>
      <c r="BQ6956" s="52" t="s">
        <v>3103</v>
      </c>
      <c r="BR6956" s="52" t="s">
        <v>2993</v>
      </c>
      <c r="BX6956" s="52" t="s">
        <v>12286</v>
      </c>
      <c r="BY6956" s="52" t="s">
        <v>3103</v>
      </c>
      <c r="BZ6956" s="52" t="s">
        <v>2993</v>
      </c>
    </row>
    <row r="6957" spans="54:78" x14ac:dyDescent="0.3">
      <c r="BB6957" s="105" t="e">
        <f>VLOOKUP(C6957,#REF!, 2,FALSE)</f>
        <v>#REF!</v>
      </c>
      <c r="BP6957" s="52" t="s">
        <v>12287</v>
      </c>
      <c r="BQ6957" s="52" t="s">
        <v>805</v>
      </c>
      <c r="BR6957" s="52" t="s">
        <v>1913</v>
      </c>
      <c r="BX6957" s="52" t="s">
        <v>12287</v>
      </c>
      <c r="BY6957" s="52" t="s">
        <v>805</v>
      </c>
      <c r="BZ6957" s="52" t="s">
        <v>1913</v>
      </c>
    </row>
    <row r="6958" spans="54:78" x14ac:dyDescent="0.3">
      <c r="BB6958" s="105" t="e">
        <f>VLOOKUP(C6958,#REF!, 2,FALSE)</f>
        <v>#REF!</v>
      </c>
      <c r="BP6958" s="52" t="s">
        <v>12288</v>
      </c>
      <c r="BQ6958" s="52" t="s">
        <v>805</v>
      </c>
      <c r="BR6958" s="52" t="s">
        <v>1913</v>
      </c>
      <c r="BX6958" s="52" t="s">
        <v>12288</v>
      </c>
      <c r="BY6958" s="52" t="s">
        <v>805</v>
      </c>
      <c r="BZ6958" s="52" t="s">
        <v>1913</v>
      </c>
    </row>
    <row r="6959" spans="54:78" x14ac:dyDescent="0.3">
      <c r="BB6959" s="105" t="e">
        <f>VLOOKUP(C6959,#REF!, 2,FALSE)</f>
        <v>#REF!</v>
      </c>
      <c r="BP6959" s="52" t="s">
        <v>2138</v>
      </c>
      <c r="BQ6959" s="52" t="s">
        <v>622</v>
      </c>
      <c r="BR6959" s="52" t="s">
        <v>2197</v>
      </c>
      <c r="BX6959" s="52" t="s">
        <v>2138</v>
      </c>
      <c r="BY6959" s="52" t="s">
        <v>622</v>
      </c>
      <c r="BZ6959" s="52" t="s">
        <v>2197</v>
      </c>
    </row>
    <row r="6960" spans="54:78" x14ac:dyDescent="0.3">
      <c r="BB6960" s="105" t="e">
        <f>VLOOKUP(C6960,#REF!, 2,FALSE)</f>
        <v>#REF!</v>
      </c>
      <c r="BP6960" s="52" t="s">
        <v>12289</v>
      </c>
      <c r="BQ6960" s="52" t="s">
        <v>805</v>
      </c>
      <c r="BR6960" s="52" t="s">
        <v>1292</v>
      </c>
      <c r="BX6960" s="52" t="s">
        <v>12289</v>
      </c>
      <c r="BY6960" s="52" t="s">
        <v>805</v>
      </c>
      <c r="BZ6960" s="52" t="s">
        <v>1292</v>
      </c>
    </row>
    <row r="6961" spans="54:78" x14ac:dyDescent="0.3">
      <c r="BB6961" s="105" t="e">
        <f>VLOOKUP(C6961,#REF!, 2,FALSE)</f>
        <v>#REF!</v>
      </c>
      <c r="BP6961" s="52" t="s">
        <v>12290</v>
      </c>
      <c r="BQ6961" s="52" t="s">
        <v>624</v>
      </c>
      <c r="BR6961" s="52" t="s">
        <v>1746</v>
      </c>
      <c r="BX6961" s="52" t="s">
        <v>12290</v>
      </c>
      <c r="BY6961" s="52" t="s">
        <v>624</v>
      </c>
      <c r="BZ6961" s="52" t="s">
        <v>1746</v>
      </c>
    </row>
    <row r="6962" spans="54:78" x14ac:dyDescent="0.3">
      <c r="BB6962" s="105" t="e">
        <f>VLOOKUP(C6962,#REF!, 2,FALSE)</f>
        <v>#REF!</v>
      </c>
      <c r="BP6962" s="52" t="s">
        <v>2139</v>
      </c>
      <c r="BQ6962" s="52" t="s">
        <v>849</v>
      </c>
      <c r="BR6962" s="52" t="s">
        <v>939</v>
      </c>
      <c r="BX6962" s="52" t="s">
        <v>2139</v>
      </c>
      <c r="BY6962" s="52" t="s">
        <v>849</v>
      </c>
      <c r="BZ6962" s="52" t="s">
        <v>939</v>
      </c>
    </row>
    <row r="6963" spans="54:78" x14ac:dyDescent="0.3">
      <c r="BB6963" s="105" t="e">
        <f>VLOOKUP(C6963,#REF!, 2,FALSE)</f>
        <v>#REF!</v>
      </c>
      <c r="BP6963" s="52" t="s">
        <v>12291</v>
      </c>
      <c r="BQ6963" s="52" t="s">
        <v>791</v>
      </c>
      <c r="BR6963" s="52" t="s">
        <v>2375</v>
      </c>
      <c r="BX6963" s="52" t="s">
        <v>12291</v>
      </c>
      <c r="BY6963" s="52" t="s">
        <v>791</v>
      </c>
      <c r="BZ6963" s="52" t="s">
        <v>2375</v>
      </c>
    </row>
    <row r="6964" spans="54:78" x14ac:dyDescent="0.3">
      <c r="BB6964" s="105" t="e">
        <f>VLOOKUP(C6964,#REF!, 2,FALSE)</f>
        <v>#REF!</v>
      </c>
      <c r="BP6964" s="52" t="s">
        <v>12292</v>
      </c>
      <c r="BQ6964" s="52" t="s">
        <v>17035</v>
      </c>
      <c r="BR6964" s="52" t="s">
        <v>12293</v>
      </c>
      <c r="BX6964" s="52" t="s">
        <v>12292</v>
      </c>
      <c r="BY6964" s="52" t="s">
        <v>17035</v>
      </c>
      <c r="BZ6964" s="52" t="s">
        <v>12293</v>
      </c>
    </row>
    <row r="6965" spans="54:78" x14ac:dyDescent="0.3">
      <c r="BB6965" s="105" t="e">
        <f>VLOOKUP(C6965,#REF!, 2,FALSE)</f>
        <v>#REF!</v>
      </c>
      <c r="BP6965" s="52" t="s">
        <v>12294</v>
      </c>
      <c r="BQ6965" s="52" t="s">
        <v>818</v>
      </c>
      <c r="BR6965" s="52" t="s">
        <v>4225</v>
      </c>
      <c r="BX6965" s="52" t="s">
        <v>12294</v>
      </c>
      <c r="BY6965" s="52" t="s">
        <v>818</v>
      </c>
      <c r="BZ6965" s="52" t="s">
        <v>4225</v>
      </c>
    </row>
    <row r="6966" spans="54:78" x14ac:dyDescent="0.3">
      <c r="BB6966" s="105" t="e">
        <f>VLOOKUP(C6966,#REF!, 2,FALSE)</f>
        <v>#REF!</v>
      </c>
      <c r="BP6966" s="52" t="s">
        <v>444</v>
      </c>
      <c r="BQ6966" s="52" t="s">
        <v>645</v>
      </c>
      <c r="BR6966" s="52" t="s">
        <v>2993</v>
      </c>
      <c r="BX6966" s="52" t="s">
        <v>444</v>
      </c>
      <c r="BY6966" s="52" t="s">
        <v>645</v>
      </c>
      <c r="BZ6966" s="52" t="s">
        <v>2993</v>
      </c>
    </row>
    <row r="6967" spans="54:78" x14ac:dyDescent="0.3">
      <c r="BB6967" s="105" t="e">
        <f>VLOOKUP(C6967,#REF!, 2,FALSE)</f>
        <v>#REF!</v>
      </c>
      <c r="BP6967" s="52" t="s">
        <v>12295</v>
      </c>
      <c r="BQ6967" s="52" t="s">
        <v>636</v>
      </c>
      <c r="BR6967" s="52" t="s">
        <v>2993</v>
      </c>
      <c r="BX6967" s="52" t="s">
        <v>12295</v>
      </c>
      <c r="BY6967" s="52" t="s">
        <v>636</v>
      </c>
      <c r="BZ6967" s="52" t="s">
        <v>2993</v>
      </c>
    </row>
    <row r="6968" spans="54:78" x14ac:dyDescent="0.3">
      <c r="BB6968" s="105" t="e">
        <f>VLOOKUP(C6968,#REF!, 2,FALSE)</f>
        <v>#REF!</v>
      </c>
      <c r="BP6968" s="52" t="s">
        <v>12296</v>
      </c>
      <c r="BQ6968" s="52" t="s">
        <v>3276</v>
      </c>
      <c r="BR6968" s="52" t="s">
        <v>2801</v>
      </c>
      <c r="BX6968" s="52" t="s">
        <v>12296</v>
      </c>
      <c r="BY6968" s="52" t="s">
        <v>3276</v>
      </c>
      <c r="BZ6968" s="52" t="s">
        <v>2801</v>
      </c>
    </row>
    <row r="6969" spans="54:78" x14ac:dyDescent="0.3">
      <c r="BB6969" s="105" t="e">
        <f>VLOOKUP(C6969,#REF!, 2,FALSE)</f>
        <v>#REF!</v>
      </c>
      <c r="BP6969" s="52" t="s">
        <v>12297</v>
      </c>
      <c r="BQ6969" s="52" t="s">
        <v>948</v>
      </c>
      <c r="BR6969" s="52" t="s">
        <v>2993</v>
      </c>
      <c r="BX6969" s="52" t="s">
        <v>12297</v>
      </c>
      <c r="BY6969" s="52" t="s">
        <v>948</v>
      </c>
      <c r="BZ6969" s="52" t="s">
        <v>2993</v>
      </c>
    </row>
    <row r="6970" spans="54:78" x14ac:dyDescent="0.3">
      <c r="BB6970" s="105" t="e">
        <f>VLOOKUP(C6970,#REF!, 2,FALSE)</f>
        <v>#REF!</v>
      </c>
      <c r="BP6970" s="52" t="s">
        <v>12299</v>
      </c>
      <c r="BQ6970" s="52" t="s">
        <v>630</v>
      </c>
      <c r="BR6970" s="52" t="s">
        <v>12300</v>
      </c>
      <c r="BX6970" s="52" t="s">
        <v>12299</v>
      </c>
      <c r="BY6970" s="52" t="s">
        <v>630</v>
      </c>
      <c r="BZ6970" s="52" t="s">
        <v>12300</v>
      </c>
    </row>
    <row r="6971" spans="54:78" x14ac:dyDescent="0.3">
      <c r="BB6971" s="105" t="e">
        <f>VLOOKUP(C6971,#REF!, 2,FALSE)</f>
        <v>#REF!</v>
      </c>
      <c r="BP6971" s="52" t="s">
        <v>422</v>
      </c>
      <c r="BQ6971" s="52" t="s">
        <v>17035</v>
      </c>
      <c r="BR6971" s="52" t="s">
        <v>7924</v>
      </c>
      <c r="BX6971" s="52" t="s">
        <v>422</v>
      </c>
      <c r="BY6971" s="52" t="s">
        <v>17035</v>
      </c>
      <c r="BZ6971" s="52" t="s">
        <v>7924</v>
      </c>
    </row>
    <row r="6972" spans="54:78" x14ac:dyDescent="0.3">
      <c r="BB6972" s="105" t="e">
        <f>VLOOKUP(C6972,#REF!, 2,FALSE)</f>
        <v>#REF!</v>
      </c>
      <c r="BP6972" s="52" t="s">
        <v>12301</v>
      </c>
      <c r="BQ6972" s="52" t="s">
        <v>645</v>
      </c>
      <c r="BR6972" s="52" t="s">
        <v>12303</v>
      </c>
      <c r="BX6972" s="52" t="s">
        <v>12301</v>
      </c>
      <c r="BY6972" s="52" t="s">
        <v>645</v>
      </c>
      <c r="BZ6972" s="52" t="s">
        <v>12303</v>
      </c>
    </row>
    <row r="6973" spans="54:78" x14ac:dyDescent="0.3">
      <c r="BB6973" s="105" t="e">
        <f>VLOOKUP(C6973,#REF!, 2,FALSE)</f>
        <v>#REF!</v>
      </c>
      <c r="BP6973" s="52" t="s">
        <v>12304</v>
      </c>
      <c r="BQ6973" s="52" t="s">
        <v>17035</v>
      </c>
      <c r="BR6973" s="52" t="s">
        <v>12305</v>
      </c>
      <c r="BX6973" s="52" t="s">
        <v>12304</v>
      </c>
      <c r="BY6973" s="52" t="s">
        <v>17035</v>
      </c>
      <c r="BZ6973" s="52" t="s">
        <v>12305</v>
      </c>
    </row>
    <row r="6974" spans="54:78" x14ac:dyDescent="0.3">
      <c r="BB6974" s="105" t="e">
        <f>VLOOKUP(C6974,#REF!, 2,FALSE)</f>
        <v>#REF!</v>
      </c>
      <c r="BP6974" s="52" t="s">
        <v>12306</v>
      </c>
      <c r="BQ6974" s="52" t="s">
        <v>1350</v>
      </c>
      <c r="BR6974" s="52" t="s">
        <v>12307</v>
      </c>
      <c r="BX6974" s="52" t="s">
        <v>12306</v>
      </c>
      <c r="BY6974" s="52" t="s">
        <v>1350</v>
      </c>
      <c r="BZ6974" s="52" t="s">
        <v>12307</v>
      </c>
    </row>
    <row r="6975" spans="54:78" x14ac:dyDescent="0.3">
      <c r="BB6975" s="105" t="e">
        <f>VLOOKUP(C6975,#REF!, 2,FALSE)</f>
        <v>#REF!</v>
      </c>
      <c r="BP6975" s="52" t="s">
        <v>12308</v>
      </c>
      <c r="BQ6975" s="52" t="s">
        <v>3016</v>
      </c>
      <c r="BR6975" s="52" t="s">
        <v>12309</v>
      </c>
      <c r="BX6975" s="52" t="s">
        <v>12308</v>
      </c>
      <c r="BY6975" s="52" t="s">
        <v>3016</v>
      </c>
      <c r="BZ6975" s="52" t="s">
        <v>12309</v>
      </c>
    </row>
    <row r="6976" spans="54:78" x14ac:dyDescent="0.3">
      <c r="BB6976" s="105" t="e">
        <f>VLOOKUP(C6976,#REF!, 2,FALSE)</f>
        <v>#REF!</v>
      </c>
      <c r="BP6976" s="52" t="s">
        <v>424</v>
      </c>
      <c r="BQ6976" s="52" t="s">
        <v>673</v>
      </c>
      <c r="BR6976" s="52" t="s">
        <v>2993</v>
      </c>
      <c r="BX6976" s="52" t="s">
        <v>424</v>
      </c>
      <c r="BY6976" s="52" t="s">
        <v>673</v>
      </c>
      <c r="BZ6976" s="52" t="s">
        <v>2993</v>
      </c>
    </row>
    <row r="6977" spans="54:78" x14ac:dyDescent="0.3">
      <c r="BB6977" s="105" t="e">
        <f>VLOOKUP(C6977,#REF!, 2,FALSE)</f>
        <v>#REF!</v>
      </c>
      <c r="BP6977" s="52" t="s">
        <v>12310</v>
      </c>
      <c r="BQ6977" s="52" t="s">
        <v>3016</v>
      </c>
      <c r="BR6977" s="52" t="s">
        <v>2993</v>
      </c>
      <c r="BX6977" s="52" t="s">
        <v>12310</v>
      </c>
      <c r="BY6977" s="52" t="s">
        <v>3016</v>
      </c>
      <c r="BZ6977" s="52" t="s">
        <v>2993</v>
      </c>
    </row>
    <row r="6978" spans="54:78" x14ac:dyDescent="0.3">
      <c r="BB6978" s="105" t="e">
        <f>VLOOKUP(C6978,#REF!, 2,FALSE)</f>
        <v>#REF!</v>
      </c>
      <c r="BP6978" s="52" t="s">
        <v>12311</v>
      </c>
      <c r="BQ6978" s="52" t="s">
        <v>1021</v>
      </c>
      <c r="BR6978" s="52" t="s">
        <v>4767</v>
      </c>
      <c r="BX6978" s="52" t="s">
        <v>12311</v>
      </c>
      <c r="BY6978" s="52" t="s">
        <v>1021</v>
      </c>
      <c r="BZ6978" s="52" t="s">
        <v>4767</v>
      </c>
    </row>
    <row r="6979" spans="54:78" x14ac:dyDescent="0.3">
      <c r="BB6979" s="105" t="e">
        <f>VLOOKUP(C6979,#REF!, 2,FALSE)</f>
        <v>#REF!</v>
      </c>
      <c r="BP6979" s="52" t="s">
        <v>12312</v>
      </c>
      <c r="BQ6979" s="52" t="s">
        <v>17035</v>
      </c>
      <c r="BR6979" s="52" t="s">
        <v>10712</v>
      </c>
      <c r="BX6979" s="52" t="s">
        <v>12312</v>
      </c>
      <c r="BY6979" s="52" t="s">
        <v>17035</v>
      </c>
      <c r="BZ6979" s="52" t="s">
        <v>10712</v>
      </c>
    </row>
    <row r="6980" spans="54:78" x14ac:dyDescent="0.3">
      <c r="BB6980" s="105" t="e">
        <f>VLOOKUP(C6980,#REF!, 2,FALSE)</f>
        <v>#REF!</v>
      </c>
      <c r="BP6980" s="52" t="s">
        <v>2140</v>
      </c>
      <c r="BQ6980" s="52" t="s">
        <v>811</v>
      </c>
      <c r="BR6980" s="52" t="s">
        <v>12313</v>
      </c>
      <c r="BX6980" s="52" t="s">
        <v>2140</v>
      </c>
      <c r="BY6980" s="52" t="s">
        <v>811</v>
      </c>
      <c r="BZ6980" s="52" t="s">
        <v>12313</v>
      </c>
    </row>
    <row r="6981" spans="54:78" x14ac:dyDescent="0.3">
      <c r="BB6981" s="105" t="e">
        <f>VLOOKUP(C6981,#REF!, 2,FALSE)</f>
        <v>#REF!</v>
      </c>
      <c r="BP6981" s="52" t="s">
        <v>12314</v>
      </c>
      <c r="BQ6981" s="52" t="s">
        <v>1275</v>
      </c>
      <c r="BR6981" s="52" t="s">
        <v>1623</v>
      </c>
      <c r="BX6981" s="52" t="s">
        <v>12314</v>
      </c>
      <c r="BY6981" s="52" t="s">
        <v>1275</v>
      </c>
      <c r="BZ6981" s="52" t="s">
        <v>1623</v>
      </c>
    </row>
    <row r="6982" spans="54:78" x14ac:dyDescent="0.3">
      <c r="BB6982" s="105" t="e">
        <f>VLOOKUP(C6982,#REF!, 2,FALSE)</f>
        <v>#REF!</v>
      </c>
      <c r="BP6982" s="52" t="s">
        <v>12315</v>
      </c>
      <c r="BQ6982" s="52" t="s">
        <v>936</v>
      </c>
      <c r="BR6982" s="52" t="s">
        <v>12316</v>
      </c>
      <c r="BX6982" s="52" t="s">
        <v>12315</v>
      </c>
      <c r="BY6982" s="52" t="s">
        <v>936</v>
      </c>
      <c r="BZ6982" s="52" t="s">
        <v>12316</v>
      </c>
    </row>
    <row r="6983" spans="54:78" x14ac:dyDescent="0.3">
      <c r="BB6983" s="105" t="e">
        <f>VLOOKUP(C6983,#REF!, 2,FALSE)</f>
        <v>#REF!</v>
      </c>
      <c r="BP6983" s="52" t="s">
        <v>423</v>
      </c>
      <c r="BQ6983" s="52" t="s">
        <v>710</v>
      </c>
      <c r="BR6983" s="52" t="s">
        <v>12317</v>
      </c>
      <c r="BX6983" s="52" t="s">
        <v>423</v>
      </c>
      <c r="BY6983" s="52" t="s">
        <v>710</v>
      </c>
      <c r="BZ6983" s="52" t="s">
        <v>12317</v>
      </c>
    </row>
    <row r="6984" spans="54:78" x14ac:dyDescent="0.3">
      <c r="BB6984" s="105" t="e">
        <f>VLOOKUP(C6984,#REF!, 2,FALSE)</f>
        <v>#REF!</v>
      </c>
      <c r="BP6984" s="52" t="s">
        <v>12318</v>
      </c>
      <c r="BQ6984" s="52" t="s">
        <v>626</v>
      </c>
      <c r="BR6984" s="52" t="s">
        <v>2993</v>
      </c>
      <c r="BX6984" s="52" t="s">
        <v>12318</v>
      </c>
      <c r="BY6984" s="52" t="s">
        <v>626</v>
      </c>
      <c r="BZ6984" s="52" t="s">
        <v>2993</v>
      </c>
    </row>
    <row r="6985" spans="54:78" x14ac:dyDescent="0.3">
      <c r="BB6985" s="105" t="e">
        <f>VLOOKUP(C6985,#REF!, 2,FALSE)</f>
        <v>#REF!</v>
      </c>
      <c r="BP6985" s="52" t="s">
        <v>12319</v>
      </c>
      <c r="BQ6985" s="52" t="s">
        <v>860</v>
      </c>
      <c r="BR6985" s="52" t="s">
        <v>1913</v>
      </c>
      <c r="BX6985" s="52" t="s">
        <v>12319</v>
      </c>
      <c r="BY6985" s="52" t="s">
        <v>860</v>
      </c>
      <c r="BZ6985" s="52" t="s">
        <v>1913</v>
      </c>
    </row>
    <row r="6986" spans="54:78" x14ac:dyDescent="0.3">
      <c r="BB6986" s="105" t="e">
        <f>VLOOKUP(C6986,#REF!, 2,FALSE)</f>
        <v>#REF!</v>
      </c>
      <c r="BP6986" s="52" t="s">
        <v>12320</v>
      </c>
      <c r="BQ6986" s="52" t="s">
        <v>743</v>
      </c>
      <c r="BR6986" s="52" t="s">
        <v>1744</v>
      </c>
      <c r="BX6986" s="52" t="s">
        <v>12320</v>
      </c>
      <c r="BY6986" s="52" t="s">
        <v>743</v>
      </c>
      <c r="BZ6986" s="52" t="s">
        <v>1744</v>
      </c>
    </row>
    <row r="6987" spans="54:78" x14ac:dyDescent="0.3">
      <c r="BB6987" s="105" t="e">
        <f>VLOOKUP(C6987,#REF!, 2,FALSE)</f>
        <v>#REF!</v>
      </c>
      <c r="BP6987" s="52" t="s">
        <v>12321</v>
      </c>
      <c r="BQ6987" s="52" t="s">
        <v>1017</v>
      </c>
      <c r="BR6987" s="52" t="s">
        <v>1451</v>
      </c>
      <c r="BX6987" s="52" t="s">
        <v>12321</v>
      </c>
      <c r="BY6987" s="52" t="s">
        <v>1017</v>
      </c>
      <c r="BZ6987" s="52" t="s">
        <v>1451</v>
      </c>
    </row>
    <row r="6988" spans="54:78" x14ac:dyDescent="0.3">
      <c r="BB6988" s="105" t="e">
        <f>VLOOKUP(C6988,#REF!, 2,FALSE)</f>
        <v>#REF!</v>
      </c>
      <c r="BP6988" s="52" t="s">
        <v>12322</v>
      </c>
      <c r="BQ6988" s="52" t="s">
        <v>805</v>
      </c>
      <c r="BR6988" s="52" t="s">
        <v>3034</v>
      </c>
      <c r="BX6988" s="52" t="s">
        <v>12322</v>
      </c>
      <c r="BY6988" s="52" t="s">
        <v>805</v>
      </c>
      <c r="BZ6988" s="52" t="s">
        <v>3034</v>
      </c>
    </row>
    <row r="6989" spans="54:78" x14ac:dyDescent="0.3">
      <c r="BB6989" s="105" t="e">
        <f>VLOOKUP(C6989,#REF!, 2,FALSE)</f>
        <v>#REF!</v>
      </c>
      <c r="BP6989" s="52" t="s">
        <v>12323</v>
      </c>
      <c r="BQ6989" s="52" t="s">
        <v>805</v>
      </c>
      <c r="BR6989" s="52" t="s">
        <v>11691</v>
      </c>
      <c r="BX6989" s="52" t="s">
        <v>12323</v>
      </c>
      <c r="BY6989" s="52" t="s">
        <v>805</v>
      </c>
      <c r="BZ6989" s="52" t="s">
        <v>11691</v>
      </c>
    </row>
    <row r="6990" spans="54:78" x14ac:dyDescent="0.3">
      <c r="BB6990" s="105" t="e">
        <f>VLOOKUP(C6990,#REF!, 2,FALSE)</f>
        <v>#REF!</v>
      </c>
      <c r="BP6990" s="52" t="s">
        <v>12324</v>
      </c>
      <c r="BQ6990" s="52" t="s">
        <v>805</v>
      </c>
      <c r="BR6990" s="52" t="s">
        <v>11691</v>
      </c>
      <c r="BX6990" s="52" t="s">
        <v>12324</v>
      </c>
      <c r="BY6990" s="52" t="s">
        <v>805</v>
      </c>
      <c r="BZ6990" s="52" t="s">
        <v>11691</v>
      </c>
    </row>
    <row r="6991" spans="54:78" x14ac:dyDescent="0.3">
      <c r="BB6991" s="105" t="e">
        <f>VLOOKUP(C6991,#REF!, 2,FALSE)</f>
        <v>#REF!</v>
      </c>
      <c r="BP6991" s="52" t="s">
        <v>12325</v>
      </c>
      <c r="BQ6991" s="52" t="s">
        <v>805</v>
      </c>
      <c r="BR6991" s="52" t="s">
        <v>11691</v>
      </c>
      <c r="BX6991" s="52" t="s">
        <v>12325</v>
      </c>
      <c r="BY6991" s="52" t="s">
        <v>805</v>
      </c>
      <c r="BZ6991" s="52" t="s">
        <v>11691</v>
      </c>
    </row>
    <row r="6992" spans="54:78" x14ac:dyDescent="0.3">
      <c r="BB6992" s="105" t="e">
        <f>VLOOKUP(C6992,#REF!, 2,FALSE)</f>
        <v>#REF!</v>
      </c>
      <c r="BP6992" s="52" t="s">
        <v>12327</v>
      </c>
      <c r="BQ6992" s="52" t="s">
        <v>860</v>
      </c>
      <c r="BR6992" s="52" t="s">
        <v>4590</v>
      </c>
      <c r="BX6992" s="52" t="s">
        <v>12327</v>
      </c>
      <c r="BY6992" s="52" t="s">
        <v>860</v>
      </c>
      <c r="BZ6992" s="52" t="s">
        <v>4590</v>
      </c>
    </row>
    <row r="6993" spans="54:78" x14ac:dyDescent="0.3">
      <c r="BB6993" s="105" t="e">
        <f>VLOOKUP(C6993,#REF!, 2,FALSE)</f>
        <v>#REF!</v>
      </c>
      <c r="BP6993" s="52" t="s">
        <v>12328</v>
      </c>
      <c r="BQ6993" s="52" t="s">
        <v>795</v>
      </c>
      <c r="BR6993" s="52" t="s">
        <v>12329</v>
      </c>
      <c r="BX6993" s="52" t="s">
        <v>12328</v>
      </c>
      <c r="BY6993" s="52" t="s">
        <v>795</v>
      </c>
      <c r="BZ6993" s="52" t="s">
        <v>12329</v>
      </c>
    </row>
    <row r="6994" spans="54:78" x14ac:dyDescent="0.3">
      <c r="BB6994" s="105" t="e">
        <f>VLOOKUP(C6994,#REF!, 2,FALSE)</f>
        <v>#REF!</v>
      </c>
      <c r="BP6994" s="52" t="s">
        <v>12330</v>
      </c>
      <c r="BQ6994" s="52" t="s">
        <v>669</v>
      </c>
      <c r="BR6994" s="52" t="s">
        <v>12331</v>
      </c>
      <c r="BX6994" s="52" t="s">
        <v>12330</v>
      </c>
      <c r="BY6994" s="52" t="s">
        <v>669</v>
      </c>
      <c r="BZ6994" s="52" t="s">
        <v>12331</v>
      </c>
    </row>
    <row r="6995" spans="54:78" x14ac:dyDescent="0.3">
      <c r="BB6995" s="105" t="e">
        <f>VLOOKUP(C6995,#REF!, 2,FALSE)</f>
        <v>#REF!</v>
      </c>
      <c r="BP6995" s="52" t="s">
        <v>12332</v>
      </c>
      <c r="BQ6995" s="52" t="s">
        <v>1017</v>
      </c>
      <c r="BR6995" s="52" t="s">
        <v>1451</v>
      </c>
      <c r="BX6995" s="52" t="s">
        <v>12332</v>
      </c>
      <c r="BY6995" s="52" t="s">
        <v>1017</v>
      </c>
      <c r="BZ6995" s="52" t="s">
        <v>1451</v>
      </c>
    </row>
    <row r="6996" spans="54:78" x14ac:dyDescent="0.3">
      <c r="BB6996" s="105" t="e">
        <f>VLOOKUP(C6996,#REF!, 2,FALSE)</f>
        <v>#REF!</v>
      </c>
      <c r="BP6996" s="52" t="s">
        <v>12333</v>
      </c>
      <c r="BQ6996" s="52" t="s">
        <v>795</v>
      </c>
      <c r="BR6996" s="52" t="s">
        <v>1285</v>
      </c>
      <c r="BX6996" s="52" t="s">
        <v>12333</v>
      </c>
      <c r="BY6996" s="52" t="s">
        <v>795</v>
      </c>
      <c r="BZ6996" s="52" t="s">
        <v>1285</v>
      </c>
    </row>
    <row r="6997" spans="54:78" x14ac:dyDescent="0.3">
      <c r="BB6997" s="105" t="e">
        <f>VLOOKUP(C6997,#REF!, 2,FALSE)</f>
        <v>#REF!</v>
      </c>
      <c r="BP6997" s="52" t="s">
        <v>425</v>
      </c>
      <c r="BQ6997" s="52" t="s">
        <v>1017</v>
      </c>
      <c r="BR6997" s="52" t="s">
        <v>7882</v>
      </c>
      <c r="BX6997" s="52" t="s">
        <v>425</v>
      </c>
      <c r="BY6997" s="52" t="s">
        <v>1017</v>
      </c>
      <c r="BZ6997" s="52" t="s">
        <v>7882</v>
      </c>
    </row>
    <row r="6998" spans="54:78" x14ac:dyDescent="0.3">
      <c r="BB6998" s="105" t="e">
        <f>VLOOKUP(C6998,#REF!, 2,FALSE)</f>
        <v>#REF!</v>
      </c>
      <c r="BP6998" s="52" t="s">
        <v>12334</v>
      </c>
      <c r="BQ6998" s="52" t="s">
        <v>795</v>
      </c>
      <c r="BR6998" s="52" t="s">
        <v>2993</v>
      </c>
      <c r="BX6998" s="52" t="s">
        <v>12334</v>
      </c>
      <c r="BY6998" s="52" t="s">
        <v>795</v>
      </c>
      <c r="BZ6998" s="52" t="s">
        <v>2993</v>
      </c>
    </row>
    <row r="6999" spans="54:78" x14ac:dyDescent="0.3">
      <c r="BB6999" s="105" t="e">
        <f>VLOOKUP(C6999,#REF!, 2,FALSE)</f>
        <v>#REF!</v>
      </c>
      <c r="BP6999" s="52" t="s">
        <v>12335</v>
      </c>
      <c r="BQ6999" s="52" t="s">
        <v>811</v>
      </c>
      <c r="BR6999" s="52" t="s">
        <v>1206</v>
      </c>
      <c r="BX6999" s="52" t="s">
        <v>12335</v>
      </c>
      <c r="BY6999" s="52" t="s">
        <v>811</v>
      </c>
      <c r="BZ6999" s="52" t="s">
        <v>1206</v>
      </c>
    </row>
    <row r="7000" spans="54:78" x14ac:dyDescent="0.3">
      <c r="BB7000" s="105" t="e">
        <f>VLOOKUP(C7000,#REF!, 2,FALSE)</f>
        <v>#REF!</v>
      </c>
      <c r="BP7000" s="52" t="s">
        <v>12336</v>
      </c>
      <c r="BQ7000" s="52" t="s">
        <v>786</v>
      </c>
      <c r="BR7000" s="52" t="s">
        <v>6447</v>
      </c>
      <c r="BX7000" s="52" t="s">
        <v>12336</v>
      </c>
      <c r="BY7000" s="52" t="s">
        <v>786</v>
      </c>
      <c r="BZ7000" s="52" t="s">
        <v>6447</v>
      </c>
    </row>
    <row r="7001" spans="54:78" x14ac:dyDescent="0.3">
      <c r="BB7001" s="105" t="e">
        <f>VLOOKUP(C7001,#REF!, 2,FALSE)</f>
        <v>#REF!</v>
      </c>
      <c r="BP7001" s="52" t="s">
        <v>12337</v>
      </c>
      <c r="BQ7001" s="52" t="s">
        <v>786</v>
      </c>
      <c r="BR7001" s="52" t="s">
        <v>2993</v>
      </c>
      <c r="BX7001" s="52" t="s">
        <v>12337</v>
      </c>
      <c r="BY7001" s="52" t="s">
        <v>786</v>
      </c>
      <c r="BZ7001" s="52" t="s">
        <v>2993</v>
      </c>
    </row>
    <row r="7002" spans="54:78" x14ac:dyDescent="0.3">
      <c r="BB7002" s="105" t="e">
        <f>VLOOKUP(C7002,#REF!, 2,FALSE)</f>
        <v>#REF!</v>
      </c>
      <c r="BP7002" s="52" t="s">
        <v>12338</v>
      </c>
      <c r="BQ7002" s="52" t="s">
        <v>783</v>
      </c>
      <c r="BR7002" s="52" t="s">
        <v>2993</v>
      </c>
      <c r="BX7002" s="52" t="s">
        <v>12338</v>
      </c>
      <c r="BY7002" s="52" t="s">
        <v>783</v>
      </c>
      <c r="BZ7002" s="52" t="s">
        <v>2993</v>
      </c>
    </row>
    <row r="7003" spans="54:78" x14ac:dyDescent="0.3">
      <c r="BB7003" s="105" t="e">
        <f>VLOOKUP(C7003,#REF!, 2,FALSE)</f>
        <v>#REF!</v>
      </c>
      <c r="BP7003" s="52" t="s">
        <v>12339</v>
      </c>
      <c r="BQ7003" s="52" t="s">
        <v>3276</v>
      </c>
      <c r="BR7003" s="52" t="s">
        <v>11618</v>
      </c>
      <c r="BX7003" s="52" t="s">
        <v>12339</v>
      </c>
      <c r="BY7003" s="52" t="s">
        <v>3276</v>
      </c>
      <c r="BZ7003" s="52" t="s">
        <v>11618</v>
      </c>
    </row>
    <row r="7004" spans="54:78" x14ac:dyDescent="0.3">
      <c r="BB7004" s="105" t="e">
        <f>VLOOKUP(C7004,#REF!, 2,FALSE)</f>
        <v>#REF!</v>
      </c>
      <c r="BP7004" s="52" t="s">
        <v>12340</v>
      </c>
      <c r="BQ7004" s="52" t="s">
        <v>849</v>
      </c>
      <c r="BR7004" s="52" t="s">
        <v>1010</v>
      </c>
      <c r="BX7004" s="52" t="s">
        <v>12340</v>
      </c>
      <c r="BY7004" s="52" t="s">
        <v>849</v>
      </c>
      <c r="BZ7004" s="52" t="s">
        <v>1010</v>
      </c>
    </row>
    <row r="7005" spans="54:78" x14ac:dyDescent="0.3">
      <c r="BB7005" s="105" t="e">
        <f>VLOOKUP(C7005,#REF!, 2,FALSE)</f>
        <v>#REF!</v>
      </c>
      <c r="BP7005" s="52" t="s">
        <v>12341</v>
      </c>
      <c r="BQ7005" s="52" t="s">
        <v>619</v>
      </c>
      <c r="BR7005" s="52" t="s">
        <v>4136</v>
      </c>
      <c r="BX7005" s="52" t="s">
        <v>12341</v>
      </c>
      <c r="BY7005" s="52" t="s">
        <v>619</v>
      </c>
      <c r="BZ7005" s="52" t="s">
        <v>4136</v>
      </c>
    </row>
    <row r="7006" spans="54:78" x14ac:dyDescent="0.3">
      <c r="BB7006" s="105" t="e">
        <f>VLOOKUP(C7006,#REF!, 2,FALSE)</f>
        <v>#REF!</v>
      </c>
      <c r="BP7006" s="52" t="s">
        <v>12342</v>
      </c>
      <c r="BQ7006" s="52" t="s">
        <v>624</v>
      </c>
      <c r="BR7006" s="52" t="s">
        <v>2993</v>
      </c>
      <c r="BX7006" s="52" t="s">
        <v>12342</v>
      </c>
      <c r="BY7006" s="52" t="s">
        <v>624</v>
      </c>
      <c r="BZ7006" s="52" t="s">
        <v>2993</v>
      </c>
    </row>
    <row r="7007" spans="54:78" x14ac:dyDescent="0.3">
      <c r="BB7007" s="105" t="e">
        <f>VLOOKUP(C7007,#REF!, 2,FALSE)</f>
        <v>#REF!</v>
      </c>
      <c r="BP7007" s="52" t="s">
        <v>12343</v>
      </c>
      <c r="BQ7007" s="52" t="s">
        <v>622</v>
      </c>
      <c r="BR7007" s="52" t="s">
        <v>2993</v>
      </c>
      <c r="BX7007" s="52" t="s">
        <v>12343</v>
      </c>
      <c r="BY7007" s="52" t="s">
        <v>622</v>
      </c>
      <c r="BZ7007" s="52" t="s">
        <v>2993</v>
      </c>
    </row>
    <row r="7008" spans="54:78" x14ac:dyDescent="0.3">
      <c r="BB7008" s="105" t="e">
        <f>VLOOKUP(C7008,#REF!, 2,FALSE)</f>
        <v>#REF!</v>
      </c>
      <c r="BP7008" s="52" t="s">
        <v>12344</v>
      </c>
      <c r="BQ7008" s="52" t="s">
        <v>619</v>
      </c>
      <c r="BR7008" s="52" t="s">
        <v>12345</v>
      </c>
      <c r="BX7008" s="52" t="s">
        <v>12344</v>
      </c>
      <c r="BY7008" s="52" t="s">
        <v>619</v>
      </c>
      <c r="BZ7008" s="52" t="s">
        <v>12345</v>
      </c>
    </row>
    <row r="7009" spans="54:78" x14ac:dyDescent="0.3">
      <c r="BB7009" s="105" t="e">
        <f>VLOOKUP(C7009,#REF!, 2,FALSE)</f>
        <v>#REF!</v>
      </c>
      <c r="BP7009" s="52" t="s">
        <v>12346</v>
      </c>
      <c r="BQ7009" s="52" t="s">
        <v>870</v>
      </c>
      <c r="BR7009" s="52" t="s">
        <v>2993</v>
      </c>
      <c r="BX7009" s="52" t="s">
        <v>12346</v>
      </c>
      <c r="BY7009" s="52" t="s">
        <v>870</v>
      </c>
      <c r="BZ7009" s="52" t="s">
        <v>2993</v>
      </c>
    </row>
    <row r="7010" spans="54:78" x14ac:dyDescent="0.3">
      <c r="BB7010" s="105" t="e">
        <f>VLOOKUP(C7010,#REF!, 2,FALSE)</f>
        <v>#REF!</v>
      </c>
      <c r="BP7010" s="52" t="s">
        <v>12347</v>
      </c>
      <c r="BQ7010" s="52" t="s">
        <v>811</v>
      </c>
      <c r="BR7010" s="52" t="s">
        <v>4459</v>
      </c>
      <c r="BX7010" s="52" t="s">
        <v>12347</v>
      </c>
      <c r="BY7010" s="52" t="s">
        <v>811</v>
      </c>
      <c r="BZ7010" s="52" t="s">
        <v>4459</v>
      </c>
    </row>
    <row r="7011" spans="54:78" x14ac:dyDescent="0.3">
      <c r="BB7011" s="105" t="e">
        <f>VLOOKUP(C7011,#REF!, 2,FALSE)</f>
        <v>#REF!</v>
      </c>
      <c r="BP7011" s="52" t="s">
        <v>426</v>
      </c>
      <c r="BQ7011" s="52" t="s">
        <v>673</v>
      </c>
      <c r="BR7011" s="52" t="s">
        <v>12348</v>
      </c>
      <c r="BX7011" s="52" t="s">
        <v>426</v>
      </c>
      <c r="BY7011" s="52" t="s">
        <v>673</v>
      </c>
      <c r="BZ7011" s="52" t="s">
        <v>12348</v>
      </c>
    </row>
    <row r="7012" spans="54:78" x14ac:dyDescent="0.3">
      <c r="BB7012" s="105" t="e">
        <f>VLOOKUP(C7012,#REF!, 2,FALSE)</f>
        <v>#REF!</v>
      </c>
      <c r="BP7012" s="52" t="s">
        <v>12349</v>
      </c>
      <c r="BQ7012" s="52" t="s">
        <v>17035</v>
      </c>
      <c r="BR7012" s="52" t="s">
        <v>12351</v>
      </c>
      <c r="BX7012" s="52" t="s">
        <v>12349</v>
      </c>
      <c r="BY7012" s="52" t="s">
        <v>17035</v>
      </c>
      <c r="BZ7012" s="52" t="s">
        <v>12351</v>
      </c>
    </row>
    <row r="7013" spans="54:78" x14ac:dyDescent="0.3">
      <c r="BB7013" s="105" t="e">
        <f>VLOOKUP(C7013,#REF!, 2,FALSE)</f>
        <v>#REF!</v>
      </c>
      <c r="BP7013" s="52" t="s">
        <v>12352</v>
      </c>
      <c r="BQ7013" s="52" t="s">
        <v>3019</v>
      </c>
      <c r="BR7013" s="52" t="s">
        <v>2993</v>
      </c>
      <c r="BX7013" s="52" t="s">
        <v>12352</v>
      </c>
      <c r="BY7013" s="52" t="s">
        <v>3019</v>
      </c>
      <c r="BZ7013" s="52" t="s">
        <v>2993</v>
      </c>
    </row>
    <row r="7014" spans="54:78" x14ac:dyDescent="0.3">
      <c r="BB7014" s="105" t="e">
        <f>VLOOKUP(C7014,#REF!, 2,FALSE)</f>
        <v>#REF!</v>
      </c>
      <c r="BP7014" s="52" t="s">
        <v>12353</v>
      </c>
      <c r="BQ7014" s="52" t="s">
        <v>12354</v>
      </c>
      <c r="BR7014" s="52" t="s">
        <v>1508</v>
      </c>
      <c r="BX7014" s="52" t="s">
        <v>12353</v>
      </c>
      <c r="BY7014" s="52" t="s">
        <v>12354</v>
      </c>
      <c r="BZ7014" s="52" t="s">
        <v>1508</v>
      </c>
    </row>
    <row r="7015" spans="54:78" x14ac:dyDescent="0.3">
      <c r="BB7015" s="105" t="e">
        <f>VLOOKUP(C7015,#REF!, 2,FALSE)</f>
        <v>#REF!</v>
      </c>
      <c r="BP7015" s="52" t="s">
        <v>12355</v>
      </c>
      <c r="BQ7015" s="52" t="s">
        <v>668</v>
      </c>
      <c r="BR7015" s="52" t="s">
        <v>2993</v>
      </c>
      <c r="BX7015" s="52" t="s">
        <v>12355</v>
      </c>
      <c r="BY7015" s="52" t="s">
        <v>668</v>
      </c>
      <c r="BZ7015" s="52" t="s">
        <v>2993</v>
      </c>
    </row>
    <row r="7016" spans="54:78" x14ac:dyDescent="0.3">
      <c r="BB7016" s="105" t="e">
        <f>VLOOKUP(C7016,#REF!, 2,FALSE)</f>
        <v>#REF!</v>
      </c>
      <c r="BP7016" s="52" t="s">
        <v>12356</v>
      </c>
      <c r="BQ7016" s="52" t="s">
        <v>636</v>
      </c>
      <c r="BR7016" s="52" t="s">
        <v>8720</v>
      </c>
      <c r="BX7016" s="52" t="s">
        <v>12356</v>
      </c>
      <c r="BY7016" s="52" t="s">
        <v>636</v>
      </c>
      <c r="BZ7016" s="52" t="s">
        <v>8720</v>
      </c>
    </row>
    <row r="7017" spans="54:78" x14ac:dyDescent="0.3">
      <c r="BB7017" s="105" t="e">
        <f>VLOOKUP(C7017,#REF!, 2,FALSE)</f>
        <v>#REF!</v>
      </c>
      <c r="BP7017" s="52" t="s">
        <v>12357</v>
      </c>
      <c r="BQ7017" s="52" t="s">
        <v>950</v>
      </c>
      <c r="BR7017" s="52" t="s">
        <v>2993</v>
      </c>
      <c r="BX7017" s="52" t="s">
        <v>12357</v>
      </c>
      <c r="BY7017" s="52" t="s">
        <v>950</v>
      </c>
      <c r="BZ7017" s="52" t="s">
        <v>2993</v>
      </c>
    </row>
    <row r="7018" spans="54:78" x14ac:dyDescent="0.3">
      <c r="BB7018" s="105" t="e">
        <f>VLOOKUP(C7018,#REF!, 2,FALSE)</f>
        <v>#REF!</v>
      </c>
      <c r="BP7018" s="52" t="s">
        <v>12358</v>
      </c>
      <c r="BQ7018" s="52" t="s">
        <v>621</v>
      </c>
      <c r="BR7018" s="52" t="s">
        <v>2993</v>
      </c>
      <c r="BX7018" s="52" t="s">
        <v>12358</v>
      </c>
      <c r="BY7018" s="52" t="s">
        <v>621</v>
      </c>
      <c r="BZ7018" s="52" t="s">
        <v>2993</v>
      </c>
    </row>
    <row r="7019" spans="54:78" x14ac:dyDescent="0.3">
      <c r="BB7019" s="105" t="e">
        <f>VLOOKUP(C7019,#REF!, 2,FALSE)</f>
        <v>#REF!</v>
      </c>
      <c r="BP7019" s="52" t="s">
        <v>12359</v>
      </c>
      <c r="BQ7019" s="52" t="s">
        <v>936</v>
      </c>
      <c r="BR7019" s="52" t="s">
        <v>11544</v>
      </c>
      <c r="BX7019" s="52" t="s">
        <v>12359</v>
      </c>
      <c r="BY7019" s="52" t="s">
        <v>936</v>
      </c>
      <c r="BZ7019" s="52" t="s">
        <v>11544</v>
      </c>
    </row>
    <row r="7020" spans="54:78" x14ac:dyDescent="0.3">
      <c r="BB7020" s="105" t="e">
        <f>VLOOKUP(C7020,#REF!, 2,FALSE)</f>
        <v>#REF!</v>
      </c>
      <c r="BP7020" s="52" t="s">
        <v>2141</v>
      </c>
      <c r="BQ7020" s="52" t="s">
        <v>3103</v>
      </c>
      <c r="BR7020" s="52" t="s">
        <v>5179</v>
      </c>
      <c r="BX7020" s="52" t="s">
        <v>2141</v>
      </c>
      <c r="BY7020" s="52" t="s">
        <v>3103</v>
      </c>
      <c r="BZ7020" s="52" t="s">
        <v>5179</v>
      </c>
    </row>
    <row r="7021" spans="54:78" x14ac:dyDescent="0.3">
      <c r="BB7021" s="105" t="e">
        <f>VLOOKUP(C7021,#REF!, 2,FALSE)</f>
        <v>#REF!</v>
      </c>
      <c r="BP7021" s="52" t="s">
        <v>12360</v>
      </c>
      <c r="BQ7021" s="52" t="s">
        <v>1275</v>
      </c>
      <c r="BR7021" s="52" t="s">
        <v>2993</v>
      </c>
      <c r="BX7021" s="52" t="s">
        <v>12360</v>
      </c>
      <c r="BY7021" s="52" t="s">
        <v>1275</v>
      </c>
      <c r="BZ7021" s="52" t="s">
        <v>2993</v>
      </c>
    </row>
    <row r="7022" spans="54:78" x14ac:dyDescent="0.3">
      <c r="BB7022" s="105" t="e">
        <f>VLOOKUP(C7022,#REF!, 2,FALSE)</f>
        <v>#REF!</v>
      </c>
      <c r="BP7022" s="52" t="s">
        <v>2142</v>
      </c>
      <c r="BQ7022" s="52" t="s">
        <v>633</v>
      </c>
      <c r="BR7022" s="52" t="s">
        <v>2993</v>
      </c>
      <c r="BX7022" s="52" t="s">
        <v>2142</v>
      </c>
      <c r="BY7022" s="52" t="s">
        <v>633</v>
      </c>
      <c r="BZ7022" s="52" t="s">
        <v>2993</v>
      </c>
    </row>
    <row r="7023" spans="54:78" x14ac:dyDescent="0.3">
      <c r="BB7023" s="105" t="e">
        <f>VLOOKUP(C7023,#REF!, 2,FALSE)</f>
        <v>#REF!</v>
      </c>
      <c r="BP7023" s="52" t="s">
        <v>2143</v>
      </c>
      <c r="BQ7023" s="52" t="s">
        <v>617</v>
      </c>
      <c r="BR7023" s="52" t="s">
        <v>2993</v>
      </c>
      <c r="BX7023" s="52" t="s">
        <v>2143</v>
      </c>
      <c r="BY7023" s="52" t="s">
        <v>617</v>
      </c>
      <c r="BZ7023" s="52" t="s">
        <v>2993</v>
      </c>
    </row>
    <row r="7024" spans="54:78" x14ac:dyDescent="0.3">
      <c r="BB7024" s="105" t="e">
        <f>VLOOKUP(C7024,#REF!, 2,FALSE)</f>
        <v>#REF!</v>
      </c>
      <c r="BP7024" s="52" t="s">
        <v>12361</v>
      </c>
      <c r="BQ7024" s="52" t="s">
        <v>1021</v>
      </c>
      <c r="BR7024" s="52" t="s">
        <v>12362</v>
      </c>
      <c r="BX7024" s="52" t="s">
        <v>12361</v>
      </c>
      <c r="BY7024" s="52" t="s">
        <v>1021</v>
      </c>
      <c r="BZ7024" s="52" t="s">
        <v>12362</v>
      </c>
    </row>
    <row r="7025" spans="54:78" x14ac:dyDescent="0.3">
      <c r="BB7025" s="105" t="e">
        <f>VLOOKUP(C7025,#REF!, 2,FALSE)</f>
        <v>#REF!</v>
      </c>
      <c r="BP7025" s="52" t="s">
        <v>12363</v>
      </c>
      <c r="BQ7025" s="52" t="s">
        <v>3019</v>
      </c>
      <c r="BR7025" s="52" t="s">
        <v>5387</v>
      </c>
      <c r="BX7025" s="52" t="s">
        <v>12363</v>
      </c>
      <c r="BY7025" s="52" t="s">
        <v>3019</v>
      </c>
      <c r="BZ7025" s="52" t="s">
        <v>5387</v>
      </c>
    </row>
    <row r="7026" spans="54:78" x14ac:dyDescent="0.3">
      <c r="BB7026" s="105" t="e">
        <f>VLOOKUP(C7026,#REF!, 2,FALSE)</f>
        <v>#REF!</v>
      </c>
      <c r="BP7026" s="52" t="s">
        <v>12364</v>
      </c>
      <c r="BQ7026" s="52" t="s">
        <v>3103</v>
      </c>
      <c r="BR7026" s="52" t="s">
        <v>1352</v>
      </c>
      <c r="BX7026" s="52" t="s">
        <v>12364</v>
      </c>
      <c r="BY7026" s="52" t="s">
        <v>3103</v>
      </c>
      <c r="BZ7026" s="52" t="s">
        <v>1352</v>
      </c>
    </row>
    <row r="7027" spans="54:78" x14ac:dyDescent="0.3">
      <c r="BB7027" s="105" t="e">
        <f>VLOOKUP(C7027,#REF!, 2,FALSE)</f>
        <v>#REF!</v>
      </c>
      <c r="BP7027" s="52" t="s">
        <v>12365</v>
      </c>
      <c r="BQ7027" s="52" t="s">
        <v>743</v>
      </c>
      <c r="BR7027" s="52" t="s">
        <v>2993</v>
      </c>
      <c r="BX7027" s="52" t="s">
        <v>12365</v>
      </c>
      <c r="BY7027" s="52" t="s">
        <v>743</v>
      </c>
      <c r="BZ7027" s="52" t="s">
        <v>2993</v>
      </c>
    </row>
    <row r="7028" spans="54:78" x14ac:dyDescent="0.3">
      <c r="BB7028" s="105" t="e">
        <f>VLOOKUP(C7028,#REF!, 2,FALSE)</f>
        <v>#REF!</v>
      </c>
      <c r="BP7028" s="52" t="s">
        <v>12366</v>
      </c>
      <c r="BQ7028" s="52" t="s">
        <v>3103</v>
      </c>
      <c r="BR7028" s="52" t="s">
        <v>12367</v>
      </c>
      <c r="BX7028" s="52" t="s">
        <v>12366</v>
      </c>
      <c r="BY7028" s="52" t="s">
        <v>3103</v>
      </c>
      <c r="BZ7028" s="52" t="s">
        <v>12367</v>
      </c>
    </row>
    <row r="7029" spans="54:78" x14ac:dyDescent="0.3">
      <c r="BB7029" s="105" t="e">
        <f>VLOOKUP(C7029,#REF!, 2,FALSE)</f>
        <v>#REF!</v>
      </c>
      <c r="BP7029" s="52" t="s">
        <v>12368</v>
      </c>
      <c r="BQ7029" s="52" t="s">
        <v>1790</v>
      </c>
      <c r="BR7029" s="52" t="s">
        <v>2993</v>
      </c>
      <c r="BX7029" s="52" t="s">
        <v>12368</v>
      </c>
      <c r="BY7029" s="52" t="s">
        <v>1790</v>
      </c>
      <c r="BZ7029" s="52" t="s">
        <v>2993</v>
      </c>
    </row>
    <row r="7030" spans="54:78" x14ac:dyDescent="0.3">
      <c r="BB7030" s="105" t="e">
        <f>VLOOKUP(C7030,#REF!, 2,FALSE)</f>
        <v>#REF!</v>
      </c>
      <c r="BP7030" s="52" t="s">
        <v>12369</v>
      </c>
      <c r="BQ7030" s="52" t="s">
        <v>1790</v>
      </c>
      <c r="BR7030" s="52" t="s">
        <v>2993</v>
      </c>
      <c r="BX7030" s="52" t="s">
        <v>12369</v>
      </c>
      <c r="BY7030" s="52" t="s">
        <v>1790</v>
      </c>
      <c r="BZ7030" s="52" t="s">
        <v>2993</v>
      </c>
    </row>
    <row r="7031" spans="54:78" x14ac:dyDescent="0.3">
      <c r="BB7031" s="105" t="e">
        <f>VLOOKUP(C7031,#REF!, 2,FALSE)</f>
        <v>#REF!</v>
      </c>
      <c r="BP7031" s="52" t="s">
        <v>12370</v>
      </c>
      <c r="BQ7031" s="52" t="s">
        <v>3019</v>
      </c>
      <c r="BR7031" s="52" t="s">
        <v>3680</v>
      </c>
      <c r="BX7031" s="52" t="s">
        <v>12370</v>
      </c>
      <c r="BY7031" s="52" t="s">
        <v>3019</v>
      </c>
      <c r="BZ7031" s="52" t="s">
        <v>3680</v>
      </c>
    </row>
    <row r="7032" spans="54:78" x14ac:dyDescent="0.3">
      <c r="BB7032" s="105" t="e">
        <f>VLOOKUP(C7032,#REF!, 2,FALSE)</f>
        <v>#REF!</v>
      </c>
      <c r="BP7032" s="52" t="s">
        <v>12371</v>
      </c>
      <c r="BQ7032" s="52" t="s">
        <v>618</v>
      </c>
      <c r="BR7032" s="52" t="s">
        <v>719</v>
      </c>
      <c r="BX7032" s="52" t="s">
        <v>12371</v>
      </c>
      <c r="BY7032" s="52" t="s">
        <v>618</v>
      </c>
      <c r="BZ7032" s="52" t="s">
        <v>719</v>
      </c>
    </row>
    <row r="7033" spans="54:78" x14ac:dyDescent="0.3">
      <c r="BB7033" s="105" t="e">
        <f>VLOOKUP(C7033,#REF!, 2,FALSE)</f>
        <v>#REF!</v>
      </c>
      <c r="BP7033" s="52" t="s">
        <v>12372</v>
      </c>
      <c r="BQ7033" s="52" t="s">
        <v>636</v>
      </c>
      <c r="BR7033" s="52" t="s">
        <v>1749</v>
      </c>
      <c r="BX7033" s="52" t="s">
        <v>12372</v>
      </c>
      <c r="BY7033" s="52" t="s">
        <v>636</v>
      </c>
      <c r="BZ7033" s="52" t="s">
        <v>1749</v>
      </c>
    </row>
    <row r="7034" spans="54:78" x14ac:dyDescent="0.3">
      <c r="BB7034" s="105" t="e">
        <f>VLOOKUP(C7034,#REF!, 2,FALSE)</f>
        <v>#REF!</v>
      </c>
      <c r="BP7034" s="52" t="s">
        <v>12373</v>
      </c>
      <c r="BQ7034" s="52" t="s">
        <v>664</v>
      </c>
      <c r="BR7034" s="52" t="s">
        <v>2993</v>
      </c>
      <c r="BX7034" s="52" t="s">
        <v>12373</v>
      </c>
      <c r="BY7034" s="52" t="s">
        <v>664</v>
      </c>
      <c r="BZ7034" s="52" t="s">
        <v>2993</v>
      </c>
    </row>
    <row r="7035" spans="54:78" x14ac:dyDescent="0.3">
      <c r="BB7035" s="105" t="e">
        <f>VLOOKUP(C7035,#REF!, 2,FALSE)</f>
        <v>#REF!</v>
      </c>
      <c r="BP7035" s="52" t="s">
        <v>12374</v>
      </c>
      <c r="BQ7035" s="52" t="s">
        <v>791</v>
      </c>
      <c r="BR7035" s="52" t="s">
        <v>12375</v>
      </c>
      <c r="BX7035" s="52" t="s">
        <v>12374</v>
      </c>
      <c r="BY7035" s="52" t="s">
        <v>791</v>
      </c>
      <c r="BZ7035" s="52" t="s">
        <v>12375</v>
      </c>
    </row>
    <row r="7036" spans="54:78" x14ac:dyDescent="0.3">
      <c r="BB7036" s="105" t="e">
        <f>VLOOKUP(C7036,#REF!, 2,FALSE)</f>
        <v>#REF!</v>
      </c>
      <c r="BP7036" s="52" t="s">
        <v>12376</v>
      </c>
      <c r="BQ7036" s="52" t="s">
        <v>17035</v>
      </c>
      <c r="BR7036" s="52" t="s">
        <v>11424</v>
      </c>
      <c r="BX7036" s="52" t="s">
        <v>12376</v>
      </c>
      <c r="BY7036" s="52" t="s">
        <v>17035</v>
      </c>
      <c r="BZ7036" s="52" t="s">
        <v>11424</v>
      </c>
    </row>
    <row r="7037" spans="54:78" x14ac:dyDescent="0.3">
      <c r="BB7037" s="105" t="e">
        <f>VLOOKUP(C7037,#REF!, 2,FALSE)</f>
        <v>#REF!</v>
      </c>
      <c r="BP7037" s="52" t="s">
        <v>12377</v>
      </c>
      <c r="BQ7037" s="52" t="s">
        <v>642</v>
      </c>
      <c r="BR7037" s="52" t="s">
        <v>3136</v>
      </c>
      <c r="BX7037" s="52" t="s">
        <v>12377</v>
      </c>
      <c r="BY7037" s="52" t="s">
        <v>642</v>
      </c>
      <c r="BZ7037" s="52" t="s">
        <v>3136</v>
      </c>
    </row>
    <row r="7038" spans="54:78" x14ac:dyDescent="0.3">
      <c r="BB7038" s="105" t="e">
        <f>VLOOKUP(C7038,#REF!, 2,FALSE)</f>
        <v>#REF!</v>
      </c>
      <c r="BP7038" s="52" t="s">
        <v>445</v>
      </c>
      <c r="BQ7038" s="52" t="s">
        <v>642</v>
      </c>
      <c r="BR7038" s="52" t="s">
        <v>2993</v>
      </c>
      <c r="BX7038" s="52" t="s">
        <v>445</v>
      </c>
      <c r="BY7038" s="52" t="s">
        <v>642</v>
      </c>
      <c r="BZ7038" s="52" t="s">
        <v>2993</v>
      </c>
    </row>
    <row r="7039" spans="54:78" x14ac:dyDescent="0.3">
      <c r="BB7039" s="105" t="e">
        <f>VLOOKUP(C7039,#REF!, 2,FALSE)</f>
        <v>#REF!</v>
      </c>
      <c r="BP7039" s="52" t="s">
        <v>12378</v>
      </c>
      <c r="BQ7039" s="52" t="s">
        <v>791</v>
      </c>
      <c r="BR7039" s="52" t="s">
        <v>2993</v>
      </c>
      <c r="BX7039" s="52" t="s">
        <v>12378</v>
      </c>
      <c r="BY7039" s="52" t="s">
        <v>791</v>
      </c>
      <c r="BZ7039" s="52" t="s">
        <v>2993</v>
      </c>
    </row>
    <row r="7040" spans="54:78" x14ac:dyDescent="0.3">
      <c r="BB7040" s="105" t="e">
        <f>VLOOKUP(C7040,#REF!, 2,FALSE)</f>
        <v>#REF!</v>
      </c>
      <c r="BP7040" s="52" t="s">
        <v>427</v>
      </c>
      <c r="BQ7040" s="52" t="s">
        <v>779</v>
      </c>
      <c r="BR7040" s="52" t="s">
        <v>3830</v>
      </c>
      <c r="BX7040" s="52" t="s">
        <v>427</v>
      </c>
      <c r="BY7040" s="52" t="s">
        <v>779</v>
      </c>
      <c r="BZ7040" s="52" t="s">
        <v>3830</v>
      </c>
    </row>
    <row r="7041" spans="54:78" x14ac:dyDescent="0.3">
      <c r="BB7041" s="105" t="e">
        <f>VLOOKUP(C7041,#REF!, 2,FALSE)</f>
        <v>#REF!</v>
      </c>
      <c r="BP7041" s="52" t="s">
        <v>2144</v>
      </c>
      <c r="BQ7041" s="52" t="s">
        <v>664</v>
      </c>
      <c r="BR7041" s="52" t="s">
        <v>5159</v>
      </c>
      <c r="BX7041" s="52" t="s">
        <v>2144</v>
      </c>
      <c r="BY7041" s="52" t="s">
        <v>664</v>
      </c>
      <c r="BZ7041" s="52" t="s">
        <v>5159</v>
      </c>
    </row>
    <row r="7042" spans="54:78" x14ac:dyDescent="0.3">
      <c r="BB7042" s="105" t="e">
        <f>VLOOKUP(C7042,#REF!, 2,FALSE)</f>
        <v>#REF!</v>
      </c>
      <c r="BP7042" s="52" t="s">
        <v>12379</v>
      </c>
      <c r="BQ7042" s="52" t="s">
        <v>1350</v>
      </c>
      <c r="BR7042" s="52" t="s">
        <v>666</v>
      </c>
      <c r="BX7042" s="52" t="s">
        <v>12379</v>
      </c>
      <c r="BY7042" s="52" t="s">
        <v>1350</v>
      </c>
      <c r="BZ7042" s="52" t="s">
        <v>666</v>
      </c>
    </row>
    <row r="7043" spans="54:78" x14ac:dyDescent="0.3">
      <c r="BB7043" s="105" t="e">
        <f>VLOOKUP(C7043,#REF!, 2,FALSE)</f>
        <v>#REF!</v>
      </c>
      <c r="BP7043" s="52" t="s">
        <v>12380</v>
      </c>
      <c r="BQ7043" s="52" t="s">
        <v>950</v>
      </c>
      <c r="BR7043" s="52" t="s">
        <v>2993</v>
      </c>
      <c r="BX7043" s="52" t="s">
        <v>12380</v>
      </c>
      <c r="BY7043" s="52" t="s">
        <v>950</v>
      </c>
      <c r="BZ7043" s="52" t="s">
        <v>2993</v>
      </c>
    </row>
    <row r="7044" spans="54:78" x14ac:dyDescent="0.3">
      <c r="BB7044" s="105" t="e">
        <f>VLOOKUP(C7044,#REF!, 2,FALSE)</f>
        <v>#REF!</v>
      </c>
      <c r="BP7044" s="52" t="s">
        <v>12381</v>
      </c>
      <c r="BQ7044" s="52" t="s">
        <v>2993</v>
      </c>
      <c r="BR7044" s="52" t="s">
        <v>12382</v>
      </c>
      <c r="BX7044" s="52" t="s">
        <v>12381</v>
      </c>
      <c r="BY7044" s="52" t="s">
        <v>2993</v>
      </c>
      <c r="BZ7044" s="52" t="s">
        <v>12382</v>
      </c>
    </row>
    <row r="7045" spans="54:78" x14ac:dyDescent="0.3">
      <c r="BB7045" s="105" t="e">
        <f>VLOOKUP(C7045,#REF!, 2,FALSE)</f>
        <v>#REF!</v>
      </c>
      <c r="BP7045" s="52" t="s">
        <v>12383</v>
      </c>
      <c r="BQ7045" s="52" t="s">
        <v>642</v>
      </c>
      <c r="BR7045" s="52" t="s">
        <v>12384</v>
      </c>
      <c r="BX7045" s="52" t="s">
        <v>12383</v>
      </c>
      <c r="BY7045" s="52" t="s">
        <v>642</v>
      </c>
      <c r="BZ7045" s="52" t="s">
        <v>12384</v>
      </c>
    </row>
    <row r="7046" spans="54:78" x14ac:dyDescent="0.3">
      <c r="BB7046" s="105" t="e">
        <f>VLOOKUP(C7046,#REF!, 2,FALSE)</f>
        <v>#REF!</v>
      </c>
      <c r="BP7046" s="52" t="s">
        <v>12385</v>
      </c>
      <c r="BQ7046" s="52" t="s">
        <v>17035</v>
      </c>
      <c r="BR7046" s="52" t="s">
        <v>2372</v>
      </c>
      <c r="BX7046" s="52" t="s">
        <v>12385</v>
      </c>
      <c r="BY7046" s="52" t="s">
        <v>17035</v>
      </c>
      <c r="BZ7046" s="52" t="s">
        <v>2372</v>
      </c>
    </row>
    <row r="7047" spans="54:78" x14ac:dyDescent="0.3">
      <c r="BB7047" s="105" t="e">
        <f>VLOOKUP(C7047,#REF!, 2,FALSE)</f>
        <v>#REF!</v>
      </c>
      <c r="BP7047" s="52" t="s">
        <v>12386</v>
      </c>
      <c r="BQ7047" s="52" t="s">
        <v>2993</v>
      </c>
      <c r="BR7047" s="52" t="s">
        <v>7218</v>
      </c>
      <c r="BX7047" s="52" t="s">
        <v>12386</v>
      </c>
      <c r="BY7047" s="52" t="s">
        <v>2993</v>
      </c>
      <c r="BZ7047" s="52" t="s">
        <v>7218</v>
      </c>
    </row>
    <row r="7048" spans="54:78" x14ac:dyDescent="0.3">
      <c r="BB7048" s="105" t="e">
        <f>VLOOKUP(C7048,#REF!, 2,FALSE)</f>
        <v>#REF!</v>
      </c>
      <c r="BP7048" s="52" t="s">
        <v>12387</v>
      </c>
      <c r="BQ7048" s="52" t="s">
        <v>795</v>
      </c>
      <c r="BR7048" s="52" t="s">
        <v>10133</v>
      </c>
      <c r="BX7048" s="52" t="s">
        <v>12387</v>
      </c>
      <c r="BY7048" s="52" t="s">
        <v>795</v>
      </c>
      <c r="BZ7048" s="52" t="s">
        <v>10133</v>
      </c>
    </row>
    <row r="7049" spans="54:78" x14ac:dyDescent="0.3">
      <c r="BB7049" s="105" t="e">
        <f>VLOOKUP(C7049,#REF!, 2,FALSE)</f>
        <v>#REF!</v>
      </c>
      <c r="BP7049" s="52" t="s">
        <v>12388</v>
      </c>
      <c r="BQ7049" s="52" t="s">
        <v>17035</v>
      </c>
      <c r="BR7049" s="52" t="s">
        <v>8783</v>
      </c>
      <c r="BX7049" s="52" t="s">
        <v>12388</v>
      </c>
      <c r="BY7049" s="52" t="s">
        <v>17035</v>
      </c>
      <c r="BZ7049" s="52" t="s">
        <v>8783</v>
      </c>
    </row>
    <row r="7050" spans="54:78" x14ac:dyDescent="0.3">
      <c r="BB7050" s="105" t="e">
        <f>VLOOKUP(C7050,#REF!, 2,FALSE)</f>
        <v>#REF!</v>
      </c>
      <c r="BP7050" s="52" t="s">
        <v>12389</v>
      </c>
      <c r="BQ7050" s="52" t="s">
        <v>17035</v>
      </c>
      <c r="BR7050" s="52" t="s">
        <v>12382</v>
      </c>
      <c r="BX7050" s="52" t="s">
        <v>12389</v>
      </c>
      <c r="BY7050" s="52" t="s">
        <v>17035</v>
      </c>
      <c r="BZ7050" s="52" t="s">
        <v>12382</v>
      </c>
    </row>
    <row r="7051" spans="54:78" x14ac:dyDescent="0.3">
      <c r="BB7051" s="105" t="e">
        <f>VLOOKUP(C7051,#REF!, 2,FALSE)</f>
        <v>#REF!</v>
      </c>
      <c r="BP7051" s="52" t="s">
        <v>12390</v>
      </c>
      <c r="BQ7051" s="52" t="s">
        <v>17035</v>
      </c>
      <c r="BR7051" s="52" t="s">
        <v>6971</v>
      </c>
      <c r="BX7051" s="52" t="s">
        <v>12390</v>
      </c>
      <c r="BY7051" s="52" t="s">
        <v>17035</v>
      </c>
      <c r="BZ7051" s="52" t="s">
        <v>6971</v>
      </c>
    </row>
    <row r="7052" spans="54:78" x14ac:dyDescent="0.3">
      <c r="BB7052" s="105" t="e">
        <f>VLOOKUP(C7052,#REF!, 2,FALSE)</f>
        <v>#REF!</v>
      </c>
      <c r="BP7052" s="52" t="s">
        <v>12391</v>
      </c>
      <c r="BQ7052" s="52" t="s">
        <v>17035</v>
      </c>
      <c r="BR7052" s="52" t="s">
        <v>2387</v>
      </c>
      <c r="BX7052" s="52" t="s">
        <v>12391</v>
      </c>
      <c r="BY7052" s="52" t="s">
        <v>17035</v>
      </c>
      <c r="BZ7052" s="52" t="s">
        <v>2387</v>
      </c>
    </row>
    <row r="7053" spans="54:78" x14ac:dyDescent="0.3">
      <c r="BB7053" s="105" t="e">
        <f>VLOOKUP(C7053,#REF!, 2,FALSE)</f>
        <v>#REF!</v>
      </c>
      <c r="BP7053" s="52" t="s">
        <v>12392</v>
      </c>
      <c r="BQ7053" s="52" t="s">
        <v>17035</v>
      </c>
      <c r="BR7053" s="52" t="s">
        <v>4883</v>
      </c>
      <c r="BX7053" s="52" t="s">
        <v>12392</v>
      </c>
      <c r="BY7053" s="52" t="s">
        <v>17035</v>
      </c>
      <c r="BZ7053" s="52" t="s">
        <v>4883</v>
      </c>
    </row>
    <row r="7054" spans="54:78" x14ac:dyDescent="0.3">
      <c r="BB7054" s="105" t="e">
        <f>VLOOKUP(C7054,#REF!, 2,FALSE)</f>
        <v>#REF!</v>
      </c>
      <c r="BP7054" s="52" t="s">
        <v>12393</v>
      </c>
      <c r="BQ7054" s="52" t="s">
        <v>2993</v>
      </c>
      <c r="BR7054" s="52" t="s">
        <v>1606</v>
      </c>
      <c r="BX7054" s="52" t="s">
        <v>12393</v>
      </c>
      <c r="BY7054" s="52" t="s">
        <v>2993</v>
      </c>
      <c r="BZ7054" s="52" t="s">
        <v>1606</v>
      </c>
    </row>
    <row r="7055" spans="54:78" x14ac:dyDescent="0.3">
      <c r="BB7055" s="105" t="e">
        <f>VLOOKUP(C7055,#REF!, 2,FALSE)</f>
        <v>#REF!</v>
      </c>
      <c r="BP7055" s="52" t="s">
        <v>12394</v>
      </c>
      <c r="BQ7055" s="52" t="s">
        <v>2993</v>
      </c>
      <c r="BR7055" s="52" t="s">
        <v>2363</v>
      </c>
      <c r="BX7055" s="52" t="s">
        <v>12394</v>
      </c>
      <c r="BY7055" s="52" t="s">
        <v>2993</v>
      </c>
      <c r="BZ7055" s="52" t="s">
        <v>2363</v>
      </c>
    </row>
    <row r="7056" spans="54:78" x14ac:dyDescent="0.3">
      <c r="BB7056" s="105" t="e">
        <f>VLOOKUP(C7056,#REF!, 2,FALSE)</f>
        <v>#REF!</v>
      </c>
      <c r="BP7056" s="52" t="s">
        <v>43</v>
      </c>
      <c r="BQ7056" s="52" t="s">
        <v>811</v>
      </c>
      <c r="BR7056" s="52" t="s">
        <v>3751</v>
      </c>
      <c r="BX7056" s="52" t="s">
        <v>43</v>
      </c>
      <c r="BY7056" s="52" t="s">
        <v>811</v>
      </c>
      <c r="BZ7056" s="52" t="s">
        <v>3751</v>
      </c>
    </row>
    <row r="7057" spans="54:78" x14ac:dyDescent="0.3">
      <c r="BB7057" s="105" t="e">
        <f>VLOOKUP(C7057,#REF!, 2,FALSE)</f>
        <v>#REF!</v>
      </c>
      <c r="BP7057" s="52" t="s">
        <v>12395</v>
      </c>
      <c r="BQ7057" s="52" t="s">
        <v>2993</v>
      </c>
      <c r="BR7057" s="52" t="s">
        <v>12396</v>
      </c>
      <c r="BX7057" s="52" t="s">
        <v>12395</v>
      </c>
      <c r="BY7057" s="52" t="s">
        <v>2993</v>
      </c>
      <c r="BZ7057" s="52" t="s">
        <v>12396</v>
      </c>
    </row>
    <row r="7058" spans="54:78" x14ac:dyDescent="0.3">
      <c r="BB7058" s="105" t="e">
        <f>VLOOKUP(C7058,#REF!, 2,FALSE)</f>
        <v>#REF!</v>
      </c>
      <c r="BP7058" s="52" t="s">
        <v>12397</v>
      </c>
      <c r="BQ7058" s="52" t="s">
        <v>2993</v>
      </c>
      <c r="BR7058" s="52" t="s">
        <v>12398</v>
      </c>
      <c r="BX7058" s="52" t="s">
        <v>12397</v>
      </c>
      <c r="BY7058" s="52" t="s">
        <v>2993</v>
      </c>
      <c r="BZ7058" s="52" t="s">
        <v>12398</v>
      </c>
    </row>
    <row r="7059" spans="54:78" x14ac:dyDescent="0.3">
      <c r="BB7059" s="105" t="e">
        <f>VLOOKUP(C7059,#REF!, 2,FALSE)</f>
        <v>#REF!</v>
      </c>
      <c r="BP7059" s="52" t="s">
        <v>42</v>
      </c>
      <c r="BQ7059" s="52" t="s">
        <v>2993</v>
      </c>
      <c r="BR7059" s="52" t="s">
        <v>12399</v>
      </c>
      <c r="BX7059" s="52" t="s">
        <v>42</v>
      </c>
      <c r="BY7059" s="52" t="s">
        <v>2993</v>
      </c>
      <c r="BZ7059" s="52" t="s">
        <v>12399</v>
      </c>
    </row>
    <row r="7060" spans="54:78" x14ac:dyDescent="0.3">
      <c r="BB7060" s="105" t="e">
        <f>VLOOKUP(C7060,#REF!, 2,FALSE)</f>
        <v>#REF!</v>
      </c>
      <c r="BP7060" s="52" t="s">
        <v>12401</v>
      </c>
      <c r="BQ7060" s="52" t="s">
        <v>2993</v>
      </c>
      <c r="BR7060" s="52" t="s">
        <v>1921</v>
      </c>
      <c r="BX7060" s="52" t="s">
        <v>12401</v>
      </c>
      <c r="BY7060" s="52" t="s">
        <v>2993</v>
      </c>
      <c r="BZ7060" s="52" t="s">
        <v>1921</v>
      </c>
    </row>
    <row r="7061" spans="54:78" x14ac:dyDescent="0.3">
      <c r="BB7061" s="105" t="e">
        <f>VLOOKUP(C7061,#REF!, 2,FALSE)</f>
        <v>#REF!</v>
      </c>
      <c r="BP7061" s="52" t="s">
        <v>12402</v>
      </c>
      <c r="BQ7061" s="52" t="s">
        <v>2993</v>
      </c>
      <c r="BR7061" s="52" t="s">
        <v>7866</v>
      </c>
      <c r="BX7061" s="52" t="s">
        <v>12402</v>
      </c>
      <c r="BY7061" s="52" t="s">
        <v>2993</v>
      </c>
      <c r="BZ7061" s="52" t="s">
        <v>7866</v>
      </c>
    </row>
    <row r="7062" spans="54:78" x14ac:dyDescent="0.3">
      <c r="BB7062" s="105" t="e">
        <f>VLOOKUP(C7062,#REF!, 2,FALSE)</f>
        <v>#REF!</v>
      </c>
      <c r="BP7062" s="52" t="s">
        <v>12403</v>
      </c>
      <c r="BQ7062" s="52" t="s">
        <v>2993</v>
      </c>
      <c r="BR7062" s="52" t="s">
        <v>2993</v>
      </c>
      <c r="BX7062" s="52" t="s">
        <v>12403</v>
      </c>
      <c r="BY7062" s="52" t="s">
        <v>2993</v>
      </c>
      <c r="BZ7062" s="52" t="s">
        <v>2993</v>
      </c>
    </row>
    <row r="7063" spans="54:78" x14ac:dyDescent="0.3">
      <c r="BB7063" s="105" t="e">
        <f>VLOOKUP(C7063,#REF!, 2,FALSE)</f>
        <v>#REF!</v>
      </c>
      <c r="BP7063" s="52" t="s">
        <v>12404</v>
      </c>
      <c r="BQ7063" s="52" t="s">
        <v>2993</v>
      </c>
      <c r="BR7063" s="52" t="s">
        <v>2993</v>
      </c>
      <c r="BX7063" s="52" t="s">
        <v>12404</v>
      </c>
      <c r="BY7063" s="52" t="s">
        <v>2993</v>
      </c>
      <c r="BZ7063" s="52" t="s">
        <v>2993</v>
      </c>
    </row>
    <row r="7064" spans="54:78" x14ac:dyDescent="0.3">
      <c r="BB7064" s="105" t="e">
        <f>VLOOKUP(C7064,#REF!, 2,FALSE)</f>
        <v>#REF!</v>
      </c>
      <c r="BP7064" s="52" t="s">
        <v>12405</v>
      </c>
      <c r="BQ7064" s="52" t="s">
        <v>2993</v>
      </c>
      <c r="BR7064" s="52" t="s">
        <v>2993</v>
      </c>
      <c r="BX7064" s="52" t="s">
        <v>12405</v>
      </c>
      <c r="BY7064" s="52" t="s">
        <v>2993</v>
      </c>
      <c r="BZ7064" s="52" t="s">
        <v>2993</v>
      </c>
    </row>
    <row r="7065" spans="54:78" x14ac:dyDescent="0.3">
      <c r="BB7065" s="105" t="e">
        <f>VLOOKUP(C7065,#REF!, 2,FALSE)</f>
        <v>#REF!</v>
      </c>
      <c r="BP7065" s="52" t="s">
        <v>12406</v>
      </c>
      <c r="BQ7065" s="52" t="s">
        <v>2993</v>
      </c>
      <c r="BR7065" s="52" t="s">
        <v>9991</v>
      </c>
      <c r="BX7065" s="52" t="s">
        <v>12406</v>
      </c>
      <c r="BY7065" s="52" t="s">
        <v>2993</v>
      </c>
      <c r="BZ7065" s="52" t="s">
        <v>9991</v>
      </c>
    </row>
    <row r="7066" spans="54:78" x14ac:dyDescent="0.3">
      <c r="BB7066" s="105" t="e">
        <f>VLOOKUP(C7066,#REF!, 2,FALSE)</f>
        <v>#REF!</v>
      </c>
      <c r="BP7066" s="52" t="s">
        <v>12407</v>
      </c>
      <c r="BQ7066" s="52" t="s">
        <v>2993</v>
      </c>
      <c r="BR7066" s="52" t="s">
        <v>2993</v>
      </c>
      <c r="BX7066" s="52" t="s">
        <v>12407</v>
      </c>
      <c r="BY7066" s="52" t="s">
        <v>2993</v>
      </c>
      <c r="BZ7066" s="52" t="s">
        <v>2993</v>
      </c>
    </row>
    <row r="7067" spans="54:78" x14ac:dyDescent="0.3">
      <c r="BB7067" s="105" t="e">
        <f>VLOOKUP(C7067,#REF!, 2,FALSE)</f>
        <v>#REF!</v>
      </c>
      <c r="BP7067" s="52" t="s">
        <v>37</v>
      </c>
      <c r="BQ7067" s="52" t="s">
        <v>2993</v>
      </c>
      <c r="BR7067" s="52" t="s">
        <v>2400</v>
      </c>
      <c r="BX7067" s="52" t="s">
        <v>37</v>
      </c>
      <c r="BY7067" s="52" t="s">
        <v>2993</v>
      </c>
      <c r="BZ7067" s="52" t="s">
        <v>2400</v>
      </c>
    </row>
    <row r="7068" spans="54:78" x14ac:dyDescent="0.3">
      <c r="BB7068" s="105" t="e">
        <f>VLOOKUP(C7068,#REF!, 2,FALSE)</f>
        <v>#REF!</v>
      </c>
      <c r="BP7068" s="52" t="s">
        <v>2151</v>
      </c>
      <c r="BQ7068" s="52" t="s">
        <v>2993</v>
      </c>
      <c r="BR7068" s="52" t="s">
        <v>6356</v>
      </c>
      <c r="BX7068" s="52" t="s">
        <v>2151</v>
      </c>
      <c r="BY7068" s="52" t="s">
        <v>2993</v>
      </c>
      <c r="BZ7068" s="52" t="s">
        <v>6356</v>
      </c>
    </row>
    <row r="7069" spans="54:78" x14ac:dyDescent="0.3">
      <c r="BB7069" s="105" t="e">
        <f>VLOOKUP(C7069,#REF!, 2,FALSE)</f>
        <v>#REF!</v>
      </c>
      <c r="BP7069" s="52" t="s">
        <v>12408</v>
      </c>
      <c r="BQ7069" s="52" t="s">
        <v>2993</v>
      </c>
      <c r="BR7069" s="52" t="s">
        <v>11014</v>
      </c>
      <c r="BX7069" s="52" t="s">
        <v>12408</v>
      </c>
      <c r="BY7069" s="52" t="s">
        <v>2993</v>
      </c>
      <c r="BZ7069" s="52" t="s">
        <v>11014</v>
      </c>
    </row>
    <row r="7070" spans="54:78" x14ac:dyDescent="0.3">
      <c r="BB7070" s="105" t="e">
        <f>VLOOKUP(C7070,#REF!, 2,FALSE)</f>
        <v>#REF!</v>
      </c>
      <c r="BP7070" s="52" t="s">
        <v>12409</v>
      </c>
      <c r="BQ7070" s="52" t="s">
        <v>2993</v>
      </c>
      <c r="BR7070" s="52" t="s">
        <v>2584</v>
      </c>
      <c r="BX7070" s="52" t="s">
        <v>12409</v>
      </c>
      <c r="BY7070" s="52" t="s">
        <v>2993</v>
      </c>
      <c r="BZ7070" s="52" t="s">
        <v>2584</v>
      </c>
    </row>
    <row r="7071" spans="54:78" x14ac:dyDescent="0.3">
      <c r="BB7071" s="105" t="e">
        <f>VLOOKUP(C7071,#REF!, 2,FALSE)</f>
        <v>#REF!</v>
      </c>
      <c r="BP7071" s="52" t="s">
        <v>12410</v>
      </c>
      <c r="BQ7071" s="52" t="s">
        <v>2988</v>
      </c>
      <c r="BR7071" s="52" t="s">
        <v>1234</v>
      </c>
      <c r="BX7071" s="52" t="s">
        <v>12410</v>
      </c>
      <c r="BY7071" s="52" t="s">
        <v>2988</v>
      </c>
      <c r="BZ7071" s="52" t="s">
        <v>1234</v>
      </c>
    </row>
    <row r="7072" spans="54:78" x14ac:dyDescent="0.3">
      <c r="BB7072" s="105" t="e">
        <f>VLOOKUP(C7072,#REF!, 2,FALSE)</f>
        <v>#REF!</v>
      </c>
      <c r="BP7072" s="52" t="s">
        <v>12411</v>
      </c>
      <c r="BQ7072" s="52" t="s">
        <v>2993</v>
      </c>
      <c r="BR7072" s="52" t="s">
        <v>12412</v>
      </c>
      <c r="BX7072" s="52" t="s">
        <v>12411</v>
      </c>
      <c r="BY7072" s="52" t="s">
        <v>2993</v>
      </c>
      <c r="BZ7072" s="52" t="s">
        <v>12412</v>
      </c>
    </row>
    <row r="7073" spans="54:78" x14ac:dyDescent="0.3">
      <c r="BB7073" s="105" t="e">
        <f>VLOOKUP(C7073,#REF!, 2,FALSE)</f>
        <v>#REF!</v>
      </c>
      <c r="BP7073" s="52" t="s">
        <v>12413</v>
      </c>
      <c r="BQ7073" s="52" t="s">
        <v>2993</v>
      </c>
      <c r="BR7073" s="52" t="s">
        <v>2944</v>
      </c>
      <c r="BX7073" s="52" t="s">
        <v>12413</v>
      </c>
      <c r="BY7073" s="52" t="s">
        <v>2993</v>
      </c>
      <c r="BZ7073" s="52" t="s">
        <v>2944</v>
      </c>
    </row>
    <row r="7074" spans="54:78" x14ac:dyDescent="0.3">
      <c r="BB7074" s="105" t="e">
        <f>VLOOKUP(C7074,#REF!, 2,FALSE)</f>
        <v>#REF!</v>
      </c>
      <c r="BP7074" s="52" t="s">
        <v>49</v>
      </c>
      <c r="BQ7074" s="52" t="s">
        <v>2988</v>
      </c>
      <c r="BR7074" s="52" t="s">
        <v>1619</v>
      </c>
      <c r="BX7074" s="52" t="s">
        <v>49</v>
      </c>
      <c r="BY7074" s="52" t="s">
        <v>2988</v>
      </c>
      <c r="BZ7074" s="52" t="s">
        <v>1619</v>
      </c>
    </row>
    <row r="7075" spans="54:78" x14ac:dyDescent="0.3">
      <c r="BB7075" s="105" t="e">
        <f>VLOOKUP(C7075,#REF!, 2,FALSE)</f>
        <v>#REF!</v>
      </c>
      <c r="BP7075" s="52" t="s">
        <v>2152</v>
      </c>
      <c r="BQ7075" s="52" t="s">
        <v>1147</v>
      </c>
      <c r="BR7075" s="52" t="s">
        <v>2456</v>
      </c>
      <c r="BX7075" s="52" t="s">
        <v>2152</v>
      </c>
      <c r="BY7075" s="52" t="s">
        <v>1147</v>
      </c>
      <c r="BZ7075" s="52" t="s">
        <v>2456</v>
      </c>
    </row>
    <row r="7076" spans="54:78" x14ac:dyDescent="0.3">
      <c r="BB7076" s="105" t="e">
        <f>VLOOKUP(C7076,#REF!, 2,FALSE)</f>
        <v>#REF!</v>
      </c>
      <c r="BP7076" s="52" t="s">
        <v>12414</v>
      </c>
      <c r="BQ7076" s="52" t="s">
        <v>701</v>
      </c>
      <c r="BR7076" s="52" t="s">
        <v>8296</v>
      </c>
      <c r="BX7076" s="52" t="s">
        <v>12414</v>
      </c>
      <c r="BY7076" s="52" t="s">
        <v>701</v>
      </c>
      <c r="BZ7076" s="52" t="s">
        <v>8296</v>
      </c>
    </row>
    <row r="7077" spans="54:78" x14ac:dyDescent="0.3">
      <c r="BB7077" s="105" t="e">
        <f>VLOOKUP(C7077,#REF!, 2,FALSE)</f>
        <v>#REF!</v>
      </c>
      <c r="BP7077" s="52" t="s">
        <v>12415</v>
      </c>
      <c r="BQ7077" s="52" t="s">
        <v>936</v>
      </c>
      <c r="BR7077" s="52" t="s">
        <v>4617</v>
      </c>
      <c r="BX7077" s="52" t="s">
        <v>12415</v>
      </c>
      <c r="BY7077" s="52" t="s">
        <v>936</v>
      </c>
      <c r="BZ7077" s="52" t="s">
        <v>4617</v>
      </c>
    </row>
    <row r="7078" spans="54:78" x14ac:dyDescent="0.3">
      <c r="BB7078" s="105" t="e">
        <f>VLOOKUP(C7078,#REF!, 2,FALSE)</f>
        <v>#REF!</v>
      </c>
      <c r="BP7078" s="52" t="s">
        <v>35</v>
      </c>
      <c r="BQ7078" s="52" t="s">
        <v>1147</v>
      </c>
      <c r="BR7078" s="52" t="s">
        <v>12416</v>
      </c>
      <c r="BX7078" s="52" t="s">
        <v>35</v>
      </c>
      <c r="BY7078" s="52" t="s">
        <v>1147</v>
      </c>
      <c r="BZ7078" s="52" t="s">
        <v>12416</v>
      </c>
    </row>
    <row r="7079" spans="54:78" x14ac:dyDescent="0.3">
      <c r="BB7079" s="105" t="e">
        <f>VLOOKUP(C7079,#REF!, 2,FALSE)</f>
        <v>#REF!</v>
      </c>
      <c r="BP7079" s="52" t="s">
        <v>50</v>
      </c>
      <c r="BQ7079" s="52" t="s">
        <v>619</v>
      </c>
      <c r="BR7079" s="52" t="s">
        <v>1619</v>
      </c>
      <c r="BX7079" s="52" t="s">
        <v>50</v>
      </c>
      <c r="BY7079" s="52" t="s">
        <v>619</v>
      </c>
      <c r="BZ7079" s="52" t="s">
        <v>1619</v>
      </c>
    </row>
    <row r="7080" spans="54:78" x14ac:dyDescent="0.3">
      <c r="BB7080" s="105" t="e">
        <f>VLOOKUP(C7080,#REF!, 2,FALSE)</f>
        <v>#REF!</v>
      </c>
      <c r="BP7080" s="52" t="s">
        <v>12417</v>
      </c>
      <c r="BQ7080" s="52" t="s">
        <v>2993</v>
      </c>
      <c r="BR7080" s="52" t="s">
        <v>1841</v>
      </c>
      <c r="BX7080" s="52" t="s">
        <v>12417</v>
      </c>
      <c r="BY7080" s="52" t="s">
        <v>2993</v>
      </c>
      <c r="BZ7080" s="52" t="s">
        <v>1841</v>
      </c>
    </row>
    <row r="7081" spans="54:78" x14ac:dyDescent="0.3">
      <c r="BB7081" s="105" t="e">
        <f>VLOOKUP(C7081,#REF!, 2,FALSE)</f>
        <v>#REF!</v>
      </c>
      <c r="BP7081" s="52" t="s">
        <v>12418</v>
      </c>
      <c r="BQ7081" s="52" t="s">
        <v>2993</v>
      </c>
      <c r="BR7081" s="52" t="s">
        <v>8397</v>
      </c>
      <c r="BX7081" s="52" t="s">
        <v>12418</v>
      </c>
      <c r="BY7081" s="52" t="s">
        <v>2993</v>
      </c>
      <c r="BZ7081" s="52" t="s">
        <v>8397</v>
      </c>
    </row>
    <row r="7082" spans="54:78" x14ac:dyDescent="0.3">
      <c r="BB7082" s="105" t="e">
        <f>VLOOKUP(C7082,#REF!, 2,FALSE)</f>
        <v>#REF!</v>
      </c>
      <c r="BP7082" s="52" t="s">
        <v>12419</v>
      </c>
      <c r="BQ7082" s="52" t="s">
        <v>2993</v>
      </c>
      <c r="BR7082" s="52" t="s">
        <v>6962</v>
      </c>
      <c r="BX7082" s="52" t="s">
        <v>12419</v>
      </c>
      <c r="BY7082" s="52" t="s">
        <v>2993</v>
      </c>
      <c r="BZ7082" s="52" t="s">
        <v>6962</v>
      </c>
    </row>
    <row r="7083" spans="54:78" x14ac:dyDescent="0.3">
      <c r="BB7083" s="105" t="e">
        <f>VLOOKUP(C7083,#REF!, 2,FALSE)</f>
        <v>#REF!</v>
      </c>
      <c r="BP7083" s="52" t="s">
        <v>12420</v>
      </c>
      <c r="BQ7083" s="52" t="s">
        <v>788</v>
      </c>
      <c r="BR7083" s="52" t="s">
        <v>11982</v>
      </c>
      <c r="BX7083" s="52" t="s">
        <v>12420</v>
      </c>
      <c r="BY7083" s="52" t="s">
        <v>788</v>
      </c>
      <c r="BZ7083" s="52" t="s">
        <v>11982</v>
      </c>
    </row>
    <row r="7084" spans="54:78" x14ac:dyDescent="0.3">
      <c r="BB7084" s="105" t="e">
        <f>VLOOKUP(C7084,#REF!, 2,FALSE)</f>
        <v>#REF!</v>
      </c>
      <c r="BP7084" s="52" t="s">
        <v>12421</v>
      </c>
      <c r="BQ7084" s="52" t="s">
        <v>2993</v>
      </c>
      <c r="BR7084" s="52" t="s">
        <v>2993</v>
      </c>
      <c r="BX7084" s="52" t="s">
        <v>12421</v>
      </c>
      <c r="BY7084" s="52" t="s">
        <v>2993</v>
      </c>
      <c r="BZ7084" s="52" t="s">
        <v>2993</v>
      </c>
    </row>
    <row r="7085" spans="54:78" x14ac:dyDescent="0.3">
      <c r="BB7085" s="105" t="e">
        <f>VLOOKUP(C7085,#REF!, 2,FALSE)</f>
        <v>#REF!</v>
      </c>
      <c r="BP7085" s="52" t="s">
        <v>2153</v>
      </c>
      <c r="BQ7085" s="52" t="s">
        <v>672</v>
      </c>
      <c r="BR7085" s="52" t="s">
        <v>2993</v>
      </c>
      <c r="BX7085" s="52" t="s">
        <v>2153</v>
      </c>
      <c r="BY7085" s="52" t="s">
        <v>672</v>
      </c>
      <c r="BZ7085" s="52" t="s">
        <v>2993</v>
      </c>
    </row>
    <row r="7086" spans="54:78" x14ac:dyDescent="0.3">
      <c r="BB7086" s="105" t="e">
        <f>VLOOKUP(C7086,#REF!, 2,FALSE)</f>
        <v>#REF!</v>
      </c>
      <c r="BP7086" s="52" t="s">
        <v>12422</v>
      </c>
      <c r="BQ7086" s="52" t="s">
        <v>786</v>
      </c>
      <c r="BR7086" s="52" t="s">
        <v>2993</v>
      </c>
      <c r="BX7086" s="52" t="s">
        <v>12422</v>
      </c>
      <c r="BY7086" s="52" t="s">
        <v>786</v>
      </c>
      <c r="BZ7086" s="52" t="s">
        <v>2993</v>
      </c>
    </row>
    <row r="7087" spans="54:78" x14ac:dyDescent="0.3">
      <c r="BB7087" s="105" t="e">
        <f>VLOOKUP(C7087,#REF!, 2,FALSE)</f>
        <v>#REF!</v>
      </c>
      <c r="BP7087" s="52" t="s">
        <v>12423</v>
      </c>
      <c r="BQ7087" s="52" t="s">
        <v>619</v>
      </c>
      <c r="BR7087" s="52" t="s">
        <v>2993</v>
      </c>
      <c r="BX7087" s="52" t="s">
        <v>12423</v>
      </c>
      <c r="BY7087" s="52" t="s">
        <v>619</v>
      </c>
      <c r="BZ7087" s="52" t="s">
        <v>2993</v>
      </c>
    </row>
    <row r="7088" spans="54:78" x14ac:dyDescent="0.3">
      <c r="BB7088" s="105" t="e">
        <f>VLOOKUP(C7088,#REF!, 2,FALSE)</f>
        <v>#REF!</v>
      </c>
      <c r="BP7088" s="52" t="s">
        <v>12424</v>
      </c>
      <c r="BQ7088" s="52" t="s">
        <v>1021</v>
      </c>
      <c r="BR7088" s="52" t="s">
        <v>2993</v>
      </c>
      <c r="BX7088" s="52" t="s">
        <v>12424</v>
      </c>
      <c r="BY7088" s="52" t="s">
        <v>1021</v>
      </c>
      <c r="BZ7088" s="52" t="s">
        <v>2993</v>
      </c>
    </row>
    <row r="7089" spans="54:78" x14ac:dyDescent="0.3">
      <c r="BB7089" s="105" t="e">
        <f>VLOOKUP(C7089,#REF!, 2,FALSE)</f>
        <v>#REF!</v>
      </c>
      <c r="BP7089" s="52" t="s">
        <v>12425</v>
      </c>
      <c r="BQ7089" s="52" t="s">
        <v>673</v>
      </c>
      <c r="BR7089" s="52" t="s">
        <v>2993</v>
      </c>
      <c r="BX7089" s="52" t="s">
        <v>12425</v>
      </c>
      <c r="BY7089" s="52" t="s">
        <v>673</v>
      </c>
      <c r="BZ7089" s="52" t="s">
        <v>2993</v>
      </c>
    </row>
    <row r="7090" spans="54:78" x14ac:dyDescent="0.3">
      <c r="BB7090" s="105" t="e">
        <f>VLOOKUP(C7090,#REF!, 2,FALSE)</f>
        <v>#REF!</v>
      </c>
      <c r="BP7090" s="52" t="s">
        <v>12426</v>
      </c>
      <c r="BQ7090" s="52" t="s">
        <v>2993</v>
      </c>
      <c r="BR7090" s="52" t="s">
        <v>2993</v>
      </c>
      <c r="BX7090" s="52" t="s">
        <v>12426</v>
      </c>
      <c r="BY7090" s="52" t="s">
        <v>2993</v>
      </c>
      <c r="BZ7090" s="52" t="s">
        <v>2993</v>
      </c>
    </row>
    <row r="7091" spans="54:78" x14ac:dyDescent="0.3">
      <c r="BB7091" s="105" t="e">
        <f>VLOOKUP(C7091,#REF!, 2,FALSE)</f>
        <v>#REF!</v>
      </c>
      <c r="BP7091" s="52" t="s">
        <v>12427</v>
      </c>
      <c r="BQ7091" s="52" t="s">
        <v>2993</v>
      </c>
      <c r="BR7091" s="52" t="s">
        <v>2993</v>
      </c>
      <c r="BX7091" s="52" t="s">
        <v>12427</v>
      </c>
      <c r="BY7091" s="52" t="s">
        <v>2993</v>
      </c>
      <c r="BZ7091" s="52" t="s">
        <v>2993</v>
      </c>
    </row>
    <row r="7092" spans="54:78" x14ac:dyDescent="0.3">
      <c r="BB7092" s="105" t="e">
        <f>VLOOKUP(C7092,#REF!, 2,FALSE)</f>
        <v>#REF!</v>
      </c>
      <c r="BP7092" s="52" t="s">
        <v>12428</v>
      </c>
      <c r="BQ7092" s="52" t="s">
        <v>1078</v>
      </c>
      <c r="BR7092" s="52" t="s">
        <v>2993</v>
      </c>
      <c r="BX7092" s="52" t="s">
        <v>12428</v>
      </c>
      <c r="BY7092" s="52" t="s">
        <v>1078</v>
      </c>
      <c r="BZ7092" s="52" t="s">
        <v>2993</v>
      </c>
    </row>
    <row r="7093" spans="54:78" x14ac:dyDescent="0.3">
      <c r="BB7093" s="105" t="e">
        <f>VLOOKUP(C7093,#REF!, 2,FALSE)</f>
        <v>#REF!</v>
      </c>
      <c r="BP7093" s="52" t="s">
        <v>12429</v>
      </c>
      <c r="BQ7093" s="52" t="s">
        <v>2993</v>
      </c>
      <c r="BR7093" s="52" t="s">
        <v>2993</v>
      </c>
      <c r="BX7093" s="52" t="s">
        <v>12429</v>
      </c>
      <c r="BY7093" s="52" t="s">
        <v>2993</v>
      </c>
      <c r="BZ7093" s="52" t="s">
        <v>2993</v>
      </c>
    </row>
    <row r="7094" spans="54:78" x14ac:dyDescent="0.3">
      <c r="BB7094" s="105" t="e">
        <f>VLOOKUP(C7094,#REF!, 2,FALSE)</f>
        <v>#REF!</v>
      </c>
      <c r="BP7094" s="52" t="s">
        <v>12430</v>
      </c>
      <c r="BQ7094" s="52" t="s">
        <v>3059</v>
      </c>
      <c r="BR7094" s="52" t="s">
        <v>2362</v>
      </c>
      <c r="BX7094" s="52" t="s">
        <v>12430</v>
      </c>
      <c r="BY7094" s="52" t="s">
        <v>3059</v>
      </c>
      <c r="BZ7094" s="52" t="s">
        <v>2362</v>
      </c>
    </row>
    <row r="7095" spans="54:78" x14ac:dyDescent="0.3">
      <c r="BB7095" s="105" t="e">
        <f>VLOOKUP(C7095,#REF!, 2,FALSE)</f>
        <v>#REF!</v>
      </c>
      <c r="BP7095" s="52" t="s">
        <v>12431</v>
      </c>
      <c r="BQ7095" s="52" t="s">
        <v>2993</v>
      </c>
      <c r="BR7095" s="52" t="s">
        <v>12432</v>
      </c>
      <c r="BX7095" s="52" t="s">
        <v>12431</v>
      </c>
      <c r="BY7095" s="52" t="s">
        <v>2993</v>
      </c>
      <c r="BZ7095" s="52" t="s">
        <v>12432</v>
      </c>
    </row>
    <row r="7096" spans="54:78" x14ac:dyDescent="0.3">
      <c r="BB7096" s="105" t="e">
        <f>VLOOKUP(C7096,#REF!, 2,FALSE)</f>
        <v>#REF!</v>
      </c>
      <c r="BP7096" s="52" t="s">
        <v>12433</v>
      </c>
      <c r="BQ7096" s="52" t="s">
        <v>2993</v>
      </c>
      <c r="BR7096" s="52" t="s">
        <v>2551</v>
      </c>
      <c r="BX7096" s="52" t="s">
        <v>12433</v>
      </c>
      <c r="BY7096" s="52" t="s">
        <v>2993</v>
      </c>
      <c r="BZ7096" s="52" t="s">
        <v>2551</v>
      </c>
    </row>
    <row r="7097" spans="54:78" x14ac:dyDescent="0.3">
      <c r="BB7097" s="105" t="e">
        <f>VLOOKUP(C7097,#REF!, 2,FALSE)</f>
        <v>#REF!</v>
      </c>
      <c r="BP7097" s="52" t="s">
        <v>12434</v>
      </c>
      <c r="BQ7097" s="52" t="s">
        <v>2993</v>
      </c>
      <c r="BR7097" s="52" t="s">
        <v>10304</v>
      </c>
      <c r="BX7097" s="52" t="s">
        <v>12434</v>
      </c>
      <c r="BY7097" s="52" t="s">
        <v>2993</v>
      </c>
      <c r="BZ7097" s="52" t="s">
        <v>10304</v>
      </c>
    </row>
    <row r="7098" spans="54:78" x14ac:dyDescent="0.3">
      <c r="BB7098" s="105" t="e">
        <f>VLOOKUP(C7098,#REF!, 2,FALSE)</f>
        <v>#REF!</v>
      </c>
      <c r="BP7098" s="52" t="s">
        <v>12435</v>
      </c>
      <c r="BQ7098" s="52" t="s">
        <v>2993</v>
      </c>
      <c r="BR7098" s="52" t="s">
        <v>4467</v>
      </c>
      <c r="BX7098" s="52" t="s">
        <v>12435</v>
      </c>
      <c r="BY7098" s="52" t="s">
        <v>2993</v>
      </c>
      <c r="BZ7098" s="52" t="s">
        <v>4467</v>
      </c>
    </row>
    <row r="7099" spans="54:78" x14ac:dyDescent="0.3">
      <c r="BB7099" s="105" t="e">
        <f>VLOOKUP(C7099,#REF!, 2,FALSE)</f>
        <v>#REF!</v>
      </c>
      <c r="BP7099" s="52" t="s">
        <v>12437</v>
      </c>
      <c r="BQ7099" s="52" t="s">
        <v>2993</v>
      </c>
      <c r="BR7099" s="52" t="s">
        <v>6863</v>
      </c>
      <c r="BX7099" s="52" t="s">
        <v>12437</v>
      </c>
      <c r="BY7099" s="52" t="s">
        <v>2993</v>
      </c>
      <c r="BZ7099" s="52" t="s">
        <v>6863</v>
      </c>
    </row>
    <row r="7100" spans="54:78" x14ac:dyDescent="0.3">
      <c r="BB7100" s="105" t="e">
        <f>VLOOKUP(C7100,#REF!, 2,FALSE)</f>
        <v>#REF!</v>
      </c>
      <c r="BP7100" s="52" t="s">
        <v>2154</v>
      </c>
      <c r="BQ7100" s="52" t="s">
        <v>703</v>
      </c>
      <c r="BR7100" s="52" t="s">
        <v>12438</v>
      </c>
      <c r="BX7100" s="52" t="s">
        <v>2154</v>
      </c>
      <c r="BY7100" s="52" t="s">
        <v>703</v>
      </c>
      <c r="BZ7100" s="52" t="s">
        <v>12438</v>
      </c>
    </row>
    <row r="7101" spans="54:78" x14ac:dyDescent="0.3">
      <c r="BB7101" s="105" t="e">
        <f>VLOOKUP(C7101,#REF!, 2,FALSE)</f>
        <v>#REF!</v>
      </c>
      <c r="BP7101" s="52" t="s">
        <v>12439</v>
      </c>
      <c r="BQ7101" s="52" t="s">
        <v>2993</v>
      </c>
      <c r="BR7101" s="52" t="s">
        <v>2312</v>
      </c>
      <c r="BX7101" s="52" t="s">
        <v>12439</v>
      </c>
      <c r="BY7101" s="52" t="s">
        <v>2993</v>
      </c>
      <c r="BZ7101" s="52" t="s">
        <v>2312</v>
      </c>
    </row>
    <row r="7102" spans="54:78" x14ac:dyDescent="0.3">
      <c r="BB7102" s="105" t="e">
        <f>VLOOKUP(C7102,#REF!, 2,FALSE)</f>
        <v>#REF!</v>
      </c>
      <c r="BP7102" s="52" t="s">
        <v>2155</v>
      </c>
      <c r="BQ7102" s="52" t="s">
        <v>2993</v>
      </c>
      <c r="BR7102" s="52" t="s">
        <v>9220</v>
      </c>
      <c r="BX7102" s="52" t="s">
        <v>2155</v>
      </c>
      <c r="BY7102" s="52" t="s">
        <v>2993</v>
      </c>
      <c r="BZ7102" s="52" t="s">
        <v>9220</v>
      </c>
    </row>
    <row r="7103" spans="54:78" x14ac:dyDescent="0.3">
      <c r="BB7103" s="105" t="e">
        <f>VLOOKUP(C7103,#REF!, 2,FALSE)</f>
        <v>#REF!</v>
      </c>
      <c r="BP7103" s="52" t="s">
        <v>12440</v>
      </c>
      <c r="BQ7103" s="52" t="s">
        <v>2993</v>
      </c>
      <c r="BR7103" s="52" t="s">
        <v>3357</v>
      </c>
      <c r="BX7103" s="52" t="s">
        <v>12440</v>
      </c>
      <c r="BY7103" s="52" t="s">
        <v>2993</v>
      </c>
      <c r="BZ7103" s="52" t="s">
        <v>3357</v>
      </c>
    </row>
    <row r="7104" spans="54:78" x14ac:dyDescent="0.3">
      <c r="BB7104" s="105" t="e">
        <f>VLOOKUP(C7104,#REF!, 2,FALSE)</f>
        <v>#REF!</v>
      </c>
      <c r="BP7104" s="52" t="s">
        <v>12441</v>
      </c>
      <c r="BQ7104" s="52" t="s">
        <v>2993</v>
      </c>
      <c r="BR7104" s="52" t="s">
        <v>12442</v>
      </c>
      <c r="BX7104" s="52" t="s">
        <v>12441</v>
      </c>
      <c r="BY7104" s="52" t="s">
        <v>2993</v>
      </c>
      <c r="BZ7104" s="52" t="s">
        <v>12442</v>
      </c>
    </row>
    <row r="7105" spans="54:78" x14ac:dyDescent="0.3">
      <c r="BB7105" s="105" t="e">
        <f>VLOOKUP(C7105,#REF!, 2,FALSE)</f>
        <v>#REF!</v>
      </c>
      <c r="BP7105" s="52" t="s">
        <v>12443</v>
      </c>
      <c r="BQ7105" s="52" t="s">
        <v>2993</v>
      </c>
      <c r="BR7105" s="52" t="s">
        <v>12444</v>
      </c>
      <c r="BX7105" s="52" t="s">
        <v>12443</v>
      </c>
      <c r="BY7105" s="52" t="s">
        <v>2993</v>
      </c>
      <c r="BZ7105" s="52" t="s">
        <v>12444</v>
      </c>
    </row>
    <row r="7106" spans="54:78" x14ac:dyDescent="0.3">
      <c r="BB7106" s="105" t="e">
        <f>VLOOKUP(C7106,#REF!, 2,FALSE)</f>
        <v>#REF!</v>
      </c>
      <c r="BP7106" s="52" t="s">
        <v>12445</v>
      </c>
      <c r="BQ7106" s="52" t="s">
        <v>2993</v>
      </c>
      <c r="BR7106" s="52" t="s">
        <v>8719</v>
      </c>
      <c r="BX7106" s="52" t="s">
        <v>12445</v>
      </c>
      <c r="BY7106" s="52" t="s">
        <v>2993</v>
      </c>
      <c r="BZ7106" s="52" t="s">
        <v>8719</v>
      </c>
    </row>
    <row r="7107" spans="54:78" x14ac:dyDescent="0.3">
      <c r="BB7107" s="105" t="e">
        <f>VLOOKUP(C7107,#REF!, 2,FALSE)</f>
        <v>#REF!</v>
      </c>
      <c r="BP7107" s="52" t="s">
        <v>12446</v>
      </c>
      <c r="BQ7107" s="52" t="s">
        <v>2993</v>
      </c>
      <c r="BR7107" s="52" t="s">
        <v>5205</v>
      </c>
      <c r="BX7107" s="52" t="s">
        <v>12446</v>
      </c>
      <c r="BY7107" s="52" t="s">
        <v>2993</v>
      </c>
      <c r="BZ7107" s="52" t="s">
        <v>5205</v>
      </c>
    </row>
    <row r="7108" spans="54:78" x14ac:dyDescent="0.3">
      <c r="BB7108" s="105" t="e">
        <f>VLOOKUP(C7108,#REF!, 2,FALSE)</f>
        <v>#REF!</v>
      </c>
      <c r="BP7108" s="52" t="s">
        <v>12447</v>
      </c>
      <c r="BQ7108" s="52" t="s">
        <v>2993</v>
      </c>
      <c r="BR7108" s="52" t="s">
        <v>12448</v>
      </c>
      <c r="BX7108" s="52" t="s">
        <v>12447</v>
      </c>
      <c r="BY7108" s="52" t="s">
        <v>2993</v>
      </c>
      <c r="BZ7108" s="52" t="s">
        <v>12448</v>
      </c>
    </row>
    <row r="7109" spans="54:78" x14ac:dyDescent="0.3">
      <c r="BB7109" s="105" t="e">
        <f>VLOOKUP(C7109,#REF!, 2,FALSE)</f>
        <v>#REF!</v>
      </c>
      <c r="BP7109" s="52" t="s">
        <v>2156</v>
      </c>
      <c r="BQ7109" s="52" t="s">
        <v>2993</v>
      </c>
      <c r="BR7109" s="52" t="s">
        <v>2993</v>
      </c>
      <c r="BX7109" s="52" t="s">
        <v>2156</v>
      </c>
      <c r="BY7109" s="52" t="s">
        <v>2993</v>
      </c>
      <c r="BZ7109" s="52" t="s">
        <v>2993</v>
      </c>
    </row>
    <row r="7110" spans="54:78" x14ac:dyDescent="0.3">
      <c r="BB7110" s="105" t="e">
        <f>VLOOKUP(C7110,#REF!, 2,FALSE)</f>
        <v>#REF!</v>
      </c>
      <c r="BP7110" s="52" t="s">
        <v>12449</v>
      </c>
      <c r="BQ7110" s="52" t="s">
        <v>783</v>
      </c>
      <c r="BR7110" s="52" t="s">
        <v>3337</v>
      </c>
      <c r="BX7110" s="52" t="s">
        <v>12449</v>
      </c>
      <c r="BY7110" s="52" t="s">
        <v>783</v>
      </c>
      <c r="BZ7110" s="52" t="s">
        <v>3337</v>
      </c>
    </row>
    <row r="7111" spans="54:78" x14ac:dyDescent="0.3">
      <c r="BB7111" s="105" t="e">
        <f>VLOOKUP(C7111,#REF!, 2,FALSE)</f>
        <v>#REF!</v>
      </c>
      <c r="BP7111" s="52" t="s">
        <v>12450</v>
      </c>
      <c r="BQ7111" s="52" t="s">
        <v>2993</v>
      </c>
      <c r="BR7111" s="52" t="s">
        <v>2993</v>
      </c>
      <c r="BX7111" s="52" t="s">
        <v>12450</v>
      </c>
      <c r="BY7111" s="52" t="s">
        <v>2993</v>
      </c>
      <c r="BZ7111" s="52" t="s">
        <v>2993</v>
      </c>
    </row>
    <row r="7112" spans="54:78" x14ac:dyDescent="0.3">
      <c r="BB7112" s="105" t="e">
        <f>VLOOKUP(C7112,#REF!, 2,FALSE)</f>
        <v>#REF!</v>
      </c>
      <c r="BP7112" s="52" t="s">
        <v>12451</v>
      </c>
      <c r="BQ7112" s="52" t="s">
        <v>2993</v>
      </c>
      <c r="BR7112" s="52" t="s">
        <v>2993</v>
      </c>
      <c r="BX7112" s="52" t="s">
        <v>12451</v>
      </c>
      <c r="BY7112" s="52" t="s">
        <v>2993</v>
      </c>
      <c r="BZ7112" s="52" t="s">
        <v>2993</v>
      </c>
    </row>
    <row r="7113" spans="54:78" x14ac:dyDescent="0.3">
      <c r="BB7113" s="105" t="e">
        <f>VLOOKUP(C7113,#REF!, 2,FALSE)</f>
        <v>#REF!</v>
      </c>
      <c r="BP7113" s="52" t="s">
        <v>12452</v>
      </c>
      <c r="BQ7113" s="52" t="s">
        <v>3016</v>
      </c>
      <c r="BR7113" s="52" t="s">
        <v>12453</v>
      </c>
      <c r="BX7113" s="52" t="s">
        <v>12452</v>
      </c>
      <c r="BY7113" s="52" t="s">
        <v>3016</v>
      </c>
      <c r="BZ7113" s="52" t="s">
        <v>12453</v>
      </c>
    </row>
    <row r="7114" spans="54:78" x14ac:dyDescent="0.3">
      <c r="BB7114" s="105" t="e">
        <f>VLOOKUP(C7114,#REF!, 2,FALSE)</f>
        <v>#REF!</v>
      </c>
      <c r="BP7114" s="52" t="s">
        <v>12454</v>
      </c>
      <c r="BQ7114" s="52" t="s">
        <v>2993</v>
      </c>
      <c r="BR7114" s="52" t="s">
        <v>2993</v>
      </c>
      <c r="BX7114" s="52" t="s">
        <v>12454</v>
      </c>
      <c r="BY7114" s="52" t="s">
        <v>2993</v>
      </c>
      <c r="BZ7114" s="52" t="s">
        <v>2993</v>
      </c>
    </row>
    <row r="7115" spans="54:78" x14ac:dyDescent="0.3">
      <c r="BB7115" s="105" t="e">
        <f>VLOOKUP(C7115,#REF!, 2,FALSE)</f>
        <v>#REF!</v>
      </c>
      <c r="BP7115" s="52" t="s">
        <v>12455</v>
      </c>
      <c r="BQ7115" s="52" t="s">
        <v>617</v>
      </c>
      <c r="BR7115" s="52" t="s">
        <v>8070</v>
      </c>
      <c r="BX7115" s="52" t="s">
        <v>12455</v>
      </c>
      <c r="BY7115" s="52" t="s">
        <v>617</v>
      </c>
      <c r="BZ7115" s="52" t="s">
        <v>8070</v>
      </c>
    </row>
    <row r="7116" spans="54:78" x14ac:dyDescent="0.3">
      <c r="BB7116" s="105" t="e">
        <f>VLOOKUP(C7116,#REF!, 2,FALSE)</f>
        <v>#REF!</v>
      </c>
      <c r="BP7116" s="52" t="s">
        <v>2157</v>
      </c>
      <c r="BQ7116" s="52" t="s">
        <v>2993</v>
      </c>
      <c r="BR7116" s="52" t="s">
        <v>1410</v>
      </c>
      <c r="BX7116" s="52" t="s">
        <v>2157</v>
      </c>
      <c r="BY7116" s="52" t="s">
        <v>2993</v>
      </c>
      <c r="BZ7116" s="52" t="s">
        <v>1410</v>
      </c>
    </row>
    <row r="7117" spans="54:78" x14ac:dyDescent="0.3">
      <c r="BB7117" s="105" t="e">
        <f>VLOOKUP(C7117,#REF!, 2,FALSE)</f>
        <v>#REF!</v>
      </c>
      <c r="BP7117" s="52" t="s">
        <v>41</v>
      </c>
      <c r="BQ7117" s="52" t="s">
        <v>624</v>
      </c>
      <c r="BR7117" s="52" t="s">
        <v>863</v>
      </c>
      <c r="BX7117" s="52" t="s">
        <v>41</v>
      </c>
      <c r="BY7117" s="52" t="s">
        <v>624</v>
      </c>
      <c r="BZ7117" s="52" t="s">
        <v>863</v>
      </c>
    </row>
    <row r="7118" spans="54:78" x14ac:dyDescent="0.3">
      <c r="BB7118" s="105" t="e">
        <f>VLOOKUP(C7118,#REF!, 2,FALSE)</f>
        <v>#REF!</v>
      </c>
      <c r="BP7118" s="52" t="s">
        <v>12458</v>
      </c>
      <c r="BQ7118" s="52" t="s">
        <v>17035</v>
      </c>
      <c r="BR7118" s="52" t="s">
        <v>4113</v>
      </c>
      <c r="BX7118" s="52" t="s">
        <v>12458</v>
      </c>
      <c r="BY7118" s="52" t="s">
        <v>17035</v>
      </c>
      <c r="BZ7118" s="52" t="s">
        <v>4113</v>
      </c>
    </row>
    <row r="7119" spans="54:78" x14ac:dyDescent="0.3">
      <c r="BB7119" s="105" t="e">
        <f>VLOOKUP(C7119,#REF!, 2,FALSE)</f>
        <v>#REF!</v>
      </c>
      <c r="BP7119" s="52" t="s">
        <v>12459</v>
      </c>
      <c r="BQ7119" s="52" t="s">
        <v>17035</v>
      </c>
      <c r="BR7119" s="52" t="s">
        <v>792</v>
      </c>
      <c r="BX7119" s="52" t="s">
        <v>12459</v>
      </c>
      <c r="BY7119" s="52" t="s">
        <v>17035</v>
      </c>
      <c r="BZ7119" s="52" t="s">
        <v>792</v>
      </c>
    </row>
    <row r="7120" spans="54:78" x14ac:dyDescent="0.3">
      <c r="BB7120" s="105" t="e">
        <f>VLOOKUP(C7120,#REF!, 2,FALSE)</f>
        <v>#REF!</v>
      </c>
      <c r="BP7120" s="52" t="s">
        <v>44</v>
      </c>
      <c r="BQ7120" s="52" t="s">
        <v>17035</v>
      </c>
      <c r="BR7120" s="52" t="s">
        <v>5955</v>
      </c>
      <c r="BX7120" s="52" t="s">
        <v>44</v>
      </c>
      <c r="BY7120" s="52" t="s">
        <v>17035</v>
      </c>
      <c r="BZ7120" s="52" t="s">
        <v>5955</v>
      </c>
    </row>
    <row r="7121" spans="54:78" x14ac:dyDescent="0.3">
      <c r="BB7121" s="105" t="e">
        <f>VLOOKUP(C7121,#REF!, 2,FALSE)</f>
        <v>#REF!</v>
      </c>
      <c r="BP7121" s="52" t="s">
        <v>12460</v>
      </c>
      <c r="BQ7121" s="52" t="s">
        <v>818</v>
      </c>
      <c r="BR7121" s="52" t="s">
        <v>666</v>
      </c>
      <c r="BX7121" s="52" t="s">
        <v>12460</v>
      </c>
      <c r="BY7121" s="52" t="s">
        <v>818</v>
      </c>
      <c r="BZ7121" s="52" t="s">
        <v>666</v>
      </c>
    </row>
    <row r="7122" spans="54:78" x14ac:dyDescent="0.3">
      <c r="BB7122" s="105" t="e">
        <f>VLOOKUP(C7122,#REF!, 2,FALSE)</f>
        <v>#REF!</v>
      </c>
      <c r="BP7122" s="52" t="s">
        <v>12461</v>
      </c>
      <c r="BQ7122" s="52" t="s">
        <v>673</v>
      </c>
      <c r="BR7122" s="52" t="s">
        <v>12462</v>
      </c>
      <c r="BX7122" s="52" t="s">
        <v>12461</v>
      </c>
      <c r="BY7122" s="52" t="s">
        <v>673</v>
      </c>
      <c r="BZ7122" s="52" t="s">
        <v>12462</v>
      </c>
    </row>
    <row r="7123" spans="54:78" x14ac:dyDescent="0.3">
      <c r="BB7123" s="105" t="e">
        <f>VLOOKUP(C7123,#REF!, 2,FALSE)</f>
        <v>#REF!</v>
      </c>
      <c r="BP7123" s="52" t="s">
        <v>12463</v>
      </c>
      <c r="BQ7123" s="52" t="s">
        <v>703</v>
      </c>
      <c r="BR7123" s="52" t="s">
        <v>4413</v>
      </c>
      <c r="BX7123" s="52" t="s">
        <v>12463</v>
      </c>
      <c r="BY7123" s="52" t="s">
        <v>703</v>
      </c>
      <c r="BZ7123" s="52" t="s">
        <v>4413</v>
      </c>
    </row>
    <row r="7124" spans="54:78" x14ac:dyDescent="0.3">
      <c r="BB7124" s="105" t="e">
        <f>VLOOKUP(C7124,#REF!, 2,FALSE)</f>
        <v>#REF!</v>
      </c>
      <c r="BP7124" s="52" t="s">
        <v>12464</v>
      </c>
      <c r="BQ7124" s="52" t="s">
        <v>617</v>
      </c>
      <c r="BR7124" s="52" t="s">
        <v>792</v>
      </c>
      <c r="BX7124" s="52" t="s">
        <v>12464</v>
      </c>
      <c r="BY7124" s="52" t="s">
        <v>617</v>
      </c>
      <c r="BZ7124" s="52" t="s">
        <v>792</v>
      </c>
    </row>
    <row r="7125" spans="54:78" x14ac:dyDescent="0.3">
      <c r="BB7125" s="105" t="e">
        <f>VLOOKUP(C7125,#REF!, 2,FALSE)</f>
        <v>#REF!</v>
      </c>
      <c r="BP7125" s="52" t="s">
        <v>2158</v>
      </c>
      <c r="BQ7125" s="52" t="s">
        <v>849</v>
      </c>
      <c r="BR7125" s="52" t="s">
        <v>2993</v>
      </c>
      <c r="BX7125" s="52" t="s">
        <v>2158</v>
      </c>
      <c r="BY7125" s="52" t="s">
        <v>849</v>
      </c>
      <c r="BZ7125" s="52" t="s">
        <v>2993</v>
      </c>
    </row>
    <row r="7126" spans="54:78" x14ac:dyDescent="0.3">
      <c r="BB7126" s="105" t="e">
        <f>VLOOKUP(C7126,#REF!, 2,FALSE)</f>
        <v>#REF!</v>
      </c>
      <c r="BP7126" s="52" t="s">
        <v>12465</v>
      </c>
      <c r="BQ7126" s="52" t="s">
        <v>617</v>
      </c>
      <c r="BR7126" s="52" t="s">
        <v>7966</v>
      </c>
      <c r="BX7126" s="52" t="s">
        <v>12465</v>
      </c>
      <c r="BY7126" s="52" t="s">
        <v>617</v>
      </c>
      <c r="BZ7126" s="52" t="s">
        <v>7966</v>
      </c>
    </row>
    <row r="7127" spans="54:78" x14ac:dyDescent="0.3">
      <c r="BB7127" s="105" t="e">
        <f>VLOOKUP(C7127,#REF!, 2,FALSE)</f>
        <v>#REF!</v>
      </c>
      <c r="BP7127" s="52" t="s">
        <v>12466</v>
      </c>
      <c r="BQ7127" s="52" t="s">
        <v>17035</v>
      </c>
      <c r="BR7127" s="52" t="s">
        <v>7966</v>
      </c>
      <c r="BX7127" s="52" t="s">
        <v>12466</v>
      </c>
      <c r="BY7127" s="52" t="s">
        <v>17035</v>
      </c>
      <c r="BZ7127" s="52" t="s">
        <v>7966</v>
      </c>
    </row>
    <row r="7128" spans="54:78" x14ac:dyDescent="0.3">
      <c r="BB7128" s="105" t="e">
        <f>VLOOKUP(C7128,#REF!, 2,FALSE)</f>
        <v>#REF!</v>
      </c>
      <c r="BP7128" s="52" t="s">
        <v>12467</v>
      </c>
      <c r="BQ7128" s="52" t="s">
        <v>17035</v>
      </c>
      <c r="BR7128" s="52" t="s">
        <v>4413</v>
      </c>
      <c r="BX7128" s="52" t="s">
        <v>12467</v>
      </c>
      <c r="BY7128" s="52" t="s">
        <v>17035</v>
      </c>
      <c r="BZ7128" s="52" t="s">
        <v>4413</v>
      </c>
    </row>
    <row r="7129" spans="54:78" x14ac:dyDescent="0.3">
      <c r="BB7129" s="105" t="e">
        <f>VLOOKUP(C7129,#REF!, 2,FALSE)</f>
        <v>#REF!</v>
      </c>
      <c r="BP7129" s="52" t="s">
        <v>12468</v>
      </c>
      <c r="BQ7129" s="52" t="s">
        <v>3019</v>
      </c>
      <c r="BR7129" s="52" t="s">
        <v>1291</v>
      </c>
      <c r="BX7129" s="52" t="s">
        <v>12468</v>
      </c>
      <c r="BY7129" s="52" t="s">
        <v>3019</v>
      </c>
      <c r="BZ7129" s="52" t="s">
        <v>1291</v>
      </c>
    </row>
    <row r="7130" spans="54:78" x14ac:dyDescent="0.3">
      <c r="BB7130" s="105" t="e">
        <f>VLOOKUP(C7130,#REF!, 2,FALSE)</f>
        <v>#REF!</v>
      </c>
      <c r="BP7130" s="52" t="s">
        <v>12469</v>
      </c>
      <c r="BQ7130" s="52" t="s">
        <v>3019</v>
      </c>
      <c r="BR7130" s="52" t="s">
        <v>6383</v>
      </c>
      <c r="BX7130" s="52" t="s">
        <v>12469</v>
      </c>
      <c r="BY7130" s="52" t="s">
        <v>3019</v>
      </c>
      <c r="BZ7130" s="52" t="s">
        <v>6383</v>
      </c>
    </row>
    <row r="7131" spans="54:78" x14ac:dyDescent="0.3">
      <c r="BB7131" s="105" t="e">
        <f>VLOOKUP(C7131,#REF!, 2,FALSE)</f>
        <v>#REF!</v>
      </c>
      <c r="BP7131" s="52" t="s">
        <v>12470</v>
      </c>
      <c r="BQ7131" s="52" t="s">
        <v>3276</v>
      </c>
      <c r="BR7131" s="52" t="s">
        <v>12471</v>
      </c>
      <c r="BX7131" s="52" t="s">
        <v>12470</v>
      </c>
      <c r="BY7131" s="52" t="s">
        <v>3276</v>
      </c>
      <c r="BZ7131" s="52" t="s">
        <v>12471</v>
      </c>
    </row>
    <row r="7132" spans="54:78" x14ac:dyDescent="0.3">
      <c r="BB7132" s="105" t="e">
        <f>VLOOKUP(C7132,#REF!, 2,FALSE)</f>
        <v>#REF!</v>
      </c>
      <c r="BP7132" s="52" t="s">
        <v>12472</v>
      </c>
      <c r="BQ7132" s="52" t="s">
        <v>3276</v>
      </c>
      <c r="BR7132" s="52" t="s">
        <v>12473</v>
      </c>
      <c r="BX7132" s="52" t="s">
        <v>12472</v>
      </c>
      <c r="BY7132" s="52" t="s">
        <v>3276</v>
      </c>
      <c r="BZ7132" s="52" t="s">
        <v>12473</v>
      </c>
    </row>
    <row r="7133" spans="54:78" x14ac:dyDescent="0.3">
      <c r="BB7133" s="105" t="e">
        <f>VLOOKUP(C7133,#REF!, 2,FALSE)</f>
        <v>#REF!</v>
      </c>
      <c r="BP7133" s="52" t="s">
        <v>12474</v>
      </c>
      <c r="BQ7133" s="52" t="s">
        <v>2993</v>
      </c>
      <c r="BR7133" s="52" t="s">
        <v>5509</v>
      </c>
      <c r="BX7133" s="52" t="s">
        <v>12474</v>
      </c>
      <c r="BY7133" s="52" t="s">
        <v>2993</v>
      </c>
      <c r="BZ7133" s="52" t="s">
        <v>5509</v>
      </c>
    </row>
    <row r="7134" spans="54:78" x14ac:dyDescent="0.3">
      <c r="BB7134" s="105" t="e">
        <f>VLOOKUP(C7134,#REF!, 2,FALSE)</f>
        <v>#REF!</v>
      </c>
      <c r="BP7134" s="52" t="s">
        <v>12475</v>
      </c>
      <c r="BQ7134" s="52" t="s">
        <v>2993</v>
      </c>
      <c r="BR7134" s="52" t="s">
        <v>12476</v>
      </c>
      <c r="BX7134" s="52" t="s">
        <v>12475</v>
      </c>
      <c r="BY7134" s="52" t="s">
        <v>2993</v>
      </c>
      <c r="BZ7134" s="52" t="s">
        <v>12476</v>
      </c>
    </row>
    <row r="7135" spans="54:78" x14ac:dyDescent="0.3">
      <c r="BB7135" s="105" t="e">
        <f>VLOOKUP(C7135,#REF!, 2,FALSE)</f>
        <v>#REF!</v>
      </c>
      <c r="BP7135" s="52" t="s">
        <v>12477</v>
      </c>
      <c r="BQ7135" s="52" t="s">
        <v>2993</v>
      </c>
      <c r="BR7135" s="52" t="s">
        <v>5661</v>
      </c>
      <c r="BX7135" s="52" t="s">
        <v>12477</v>
      </c>
      <c r="BY7135" s="52" t="s">
        <v>2993</v>
      </c>
      <c r="BZ7135" s="52" t="s">
        <v>5661</v>
      </c>
    </row>
    <row r="7136" spans="54:78" x14ac:dyDescent="0.3">
      <c r="BB7136" s="105" t="e">
        <f>VLOOKUP(C7136,#REF!, 2,FALSE)</f>
        <v>#REF!</v>
      </c>
      <c r="BP7136" s="52" t="s">
        <v>12478</v>
      </c>
      <c r="BQ7136" s="52" t="s">
        <v>2993</v>
      </c>
      <c r="BR7136" s="52" t="s">
        <v>4152</v>
      </c>
      <c r="BX7136" s="52" t="s">
        <v>12478</v>
      </c>
      <c r="BY7136" s="52" t="s">
        <v>2993</v>
      </c>
      <c r="BZ7136" s="52" t="s">
        <v>4152</v>
      </c>
    </row>
    <row r="7137" spans="54:78" x14ac:dyDescent="0.3">
      <c r="BB7137" s="105" t="e">
        <f>VLOOKUP(C7137,#REF!, 2,FALSE)</f>
        <v>#REF!</v>
      </c>
      <c r="BP7137" s="52" t="s">
        <v>12479</v>
      </c>
      <c r="BQ7137" s="52" t="s">
        <v>2993</v>
      </c>
      <c r="BR7137" s="52" t="s">
        <v>9535</v>
      </c>
      <c r="BX7137" s="52" t="s">
        <v>12479</v>
      </c>
      <c r="BY7137" s="52" t="s">
        <v>2993</v>
      </c>
      <c r="BZ7137" s="52" t="s">
        <v>9535</v>
      </c>
    </row>
    <row r="7138" spans="54:78" x14ac:dyDescent="0.3">
      <c r="BB7138" s="105" t="e">
        <f>VLOOKUP(C7138,#REF!, 2,FALSE)</f>
        <v>#REF!</v>
      </c>
      <c r="BP7138" s="52" t="s">
        <v>12480</v>
      </c>
      <c r="BQ7138" s="52" t="s">
        <v>2993</v>
      </c>
      <c r="BR7138" s="52" t="s">
        <v>7391</v>
      </c>
      <c r="BX7138" s="52" t="s">
        <v>12480</v>
      </c>
      <c r="BY7138" s="52" t="s">
        <v>2993</v>
      </c>
      <c r="BZ7138" s="52" t="s">
        <v>7391</v>
      </c>
    </row>
    <row r="7139" spans="54:78" x14ac:dyDescent="0.3">
      <c r="BB7139" s="105" t="e">
        <f>VLOOKUP(C7139,#REF!, 2,FALSE)</f>
        <v>#REF!</v>
      </c>
      <c r="BP7139" s="52" t="s">
        <v>12481</v>
      </c>
      <c r="BQ7139" s="52" t="s">
        <v>2993</v>
      </c>
      <c r="BR7139" s="52" t="s">
        <v>2078</v>
      </c>
      <c r="BX7139" s="52" t="s">
        <v>12481</v>
      </c>
      <c r="BY7139" s="52" t="s">
        <v>2993</v>
      </c>
      <c r="BZ7139" s="52" t="s">
        <v>2078</v>
      </c>
    </row>
    <row r="7140" spans="54:78" x14ac:dyDescent="0.3">
      <c r="BB7140" s="105" t="e">
        <f>VLOOKUP(C7140,#REF!, 2,FALSE)</f>
        <v>#REF!</v>
      </c>
      <c r="BP7140" s="52" t="s">
        <v>12482</v>
      </c>
      <c r="BQ7140" s="52" t="s">
        <v>2993</v>
      </c>
      <c r="BR7140" s="52" t="s">
        <v>12012</v>
      </c>
      <c r="BX7140" s="52" t="s">
        <v>12482</v>
      </c>
      <c r="BY7140" s="52" t="s">
        <v>2993</v>
      </c>
      <c r="BZ7140" s="52" t="s">
        <v>12012</v>
      </c>
    </row>
    <row r="7141" spans="54:78" x14ac:dyDescent="0.3">
      <c r="BB7141" s="105" t="e">
        <f>VLOOKUP(C7141,#REF!, 2,FALSE)</f>
        <v>#REF!</v>
      </c>
      <c r="BP7141" s="52" t="s">
        <v>12483</v>
      </c>
      <c r="BQ7141" s="52" t="s">
        <v>2993</v>
      </c>
      <c r="BR7141" s="52" t="s">
        <v>2760</v>
      </c>
      <c r="BX7141" s="52" t="s">
        <v>12483</v>
      </c>
      <c r="BY7141" s="52" t="s">
        <v>2993</v>
      </c>
      <c r="BZ7141" s="52" t="s">
        <v>2760</v>
      </c>
    </row>
    <row r="7142" spans="54:78" x14ac:dyDescent="0.3">
      <c r="BB7142" s="105" t="e">
        <f>VLOOKUP(C7142,#REF!, 2,FALSE)</f>
        <v>#REF!</v>
      </c>
      <c r="BP7142" s="52" t="s">
        <v>12484</v>
      </c>
      <c r="BQ7142" s="52" t="s">
        <v>2993</v>
      </c>
      <c r="BR7142" s="52" t="s">
        <v>705</v>
      </c>
      <c r="BX7142" s="52" t="s">
        <v>12484</v>
      </c>
      <c r="BY7142" s="52" t="s">
        <v>2993</v>
      </c>
      <c r="BZ7142" s="52" t="s">
        <v>705</v>
      </c>
    </row>
    <row r="7143" spans="54:78" x14ac:dyDescent="0.3">
      <c r="BB7143" s="105" t="e">
        <f>VLOOKUP(C7143,#REF!, 2,FALSE)</f>
        <v>#REF!</v>
      </c>
      <c r="BP7143" s="52" t="s">
        <v>12485</v>
      </c>
      <c r="BQ7143" s="52" t="s">
        <v>2993</v>
      </c>
      <c r="BR7143" s="52" t="s">
        <v>12486</v>
      </c>
      <c r="BX7143" s="52" t="s">
        <v>12485</v>
      </c>
      <c r="BY7143" s="52" t="s">
        <v>2993</v>
      </c>
      <c r="BZ7143" s="52" t="s">
        <v>12486</v>
      </c>
    </row>
    <row r="7144" spans="54:78" x14ac:dyDescent="0.3">
      <c r="BB7144" s="105" t="e">
        <f>VLOOKUP(C7144,#REF!, 2,FALSE)</f>
        <v>#REF!</v>
      </c>
      <c r="BP7144" s="52" t="s">
        <v>12487</v>
      </c>
      <c r="BQ7144" s="52" t="s">
        <v>2993</v>
      </c>
      <c r="BR7144" s="52" t="s">
        <v>12488</v>
      </c>
      <c r="BX7144" s="52" t="s">
        <v>12487</v>
      </c>
      <c r="BY7144" s="52" t="s">
        <v>2993</v>
      </c>
      <c r="BZ7144" s="52" t="s">
        <v>12488</v>
      </c>
    </row>
    <row r="7145" spans="54:78" x14ac:dyDescent="0.3">
      <c r="BB7145" s="105" t="e">
        <f>VLOOKUP(C7145,#REF!, 2,FALSE)</f>
        <v>#REF!</v>
      </c>
      <c r="BP7145" s="52" t="s">
        <v>12490</v>
      </c>
      <c r="BQ7145" s="52" t="s">
        <v>2993</v>
      </c>
      <c r="BR7145" s="52" t="s">
        <v>4442</v>
      </c>
      <c r="BX7145" s="52" t="s">
        <v>12490</v>
      </c>
      <c r="BY7145" s="52" t="s">
        <v>2993</v>
      </c>
      <c r="BZ7145" s="52" t="s">
        <v>4442</v>
      </c>
    </row>
    <row r="7146" spans="54:78" x14ac:dyDescent="0.3">
      <c r="BB7146" s="105" t="e">
        <f>VLOOKUP(C7146,#REF!, 2,FALSE)</f>
        <v>#REF!</v>
      </c>
      <c r="BP7146" s="52" t="s">
        <v>12492</v>
      </c>
      <c r="BQ7146" s="52" t="s">
        <v>2993</v>
      </c>
      <c r="BR7146" s="52" t="s">
        <v>2077</v>
      </c>
      <c r="BX7146" s="52" t="s">
        <v>12492</v>
      </c>
      <c r="BY7146" s="52" t="s">
        <v>2993</v>
      </c>
      <c r="BZ7146" s="52" t="s">
        <v>2077</v>
      </c>
    </row>
    <row r="7147" spans="54:78" x14ac:dyDescent="0.3">
      <c r="BB7147" s="105" t="e">
        <f>VLOOKUP(C7147,#REF!, 2,FALSE)</f>
        <v>#REF!</v>
      </c>
      <c r="BP7147" s="52" t="s">
        <v>12493</v>
      </c>
      <c r="BQ7147" s="52" t="s">
        <v>2993</v>
      </c>
      <c r="BR7147" s="52" t="s">
        <v>12494</v>
      </c>
      <c r="BX7147" s="52" t="s">
        <v>12493</v>
      </c>
      <c r="BY7147" s="52" t="s">
        <v>2993</v>
      </c>
      <c r="BZ7147" s="52" t="s">
        <v>12494</v>
      </c>
    </row>
    <row r="7148" spans="54:78" x14ac:dyDescent="0.3">
      <c r="BB7148" s="105" t="e">
        <f>VLOOKUP(C7148,#REF!, 2,FALSE)</f>
        <v>#REF!</v>
      </c>
      <c r="BP7148" s="52" t="s">
        <v>12495</v>
      </c>
      <c r="BQ7148" s="52" t="s">
        <v>2993</v>
      </c>
      <c r="BR7148" s="52" t="s">
        <v>8518</v>
      </c>
      <c r="BX7148" s="52" t="s">
        <v>12495</v>
      </c>
      <c r="BY7148" s="52" t="s">
        <v>2993</v>
      </c>
      <c r="BZ7148" s="52" t="s">
        <v>8518</v>
      </c>
    </row>
    <row r="7149" spans="54:78" x14ac:dyDescent="0.3">
      <c r="BB7149" s="105" t="e">
        <f>VLOOKUP(C7149,#REF!, 2,FALSE)</f>
        <v>#REF!</v>
      </c>
      <c r="BP7149" s="52" t="s">
        <v>2159</v>
      </c>
      <c r="BQ7149" s="52" t="s">
        <v>2993</v>
      </c>
      <c r="BR7149" s="52" t="s">
        <v>10214</v>
      </c>
      <c r="BX7149" s="52" t="s">
        <v>2159</v>
      </c>
      <c r="BY7149" s="52" t="s">
        <v>2993</v>
      </c>
      <c r="BZ7149" s="52" t="s">
        <v>10214</v>
      </c>
    </row>
    <row r="7150" spans="54:78" x14ac:dyDescent="0.3">
      <c r="BB7150" s="105" t="e">
        <f>VLOOKUP(C7150,#REF!, 2,FALSE)</f>
        <v>#REF!</v>
      </c>
      <c r="BP7150" s="52" t="s">
        <v>12496</v>
      </c>
      <c r="BQ7150" s="52" t="s">
        <v>2993</v>
      </c>
      <c r="BR7150" s="52" t="s">
        <v>8006</v>
      </c>
      <c r="BX7150" s="52" t="s">
        <v>12496</v>
      </c>
      <c r="BY7150" s="52" t="s">
        <v>2993</v>
      </c>
      <c r="BZ7150" s="52" t="s">
        <v>8006</v>
      </c>
    </row>
    <row r="7151" spans="54:78" x14ac:dyDescent="0.3">
      <c r="BB7151" s="105" t="e">
        <f>VLOOKUP(C7151,#REF!, 2,FALSE)</f>
        <v>#REF!</v>
      </c>
      <c r="BP7151" s="52" t="s">
        <v>12497</v>
      </c>
      <c r="BQ7151" s="52" t="s">
        <v>2993</v>
      </c>
      <c r="BR7151" s="52" t="s">
        <v>8451</v>
      </c>
      <c r="BX7151" s="52" t="s">
        <v>12497</v>
      </c>
      <c r="BY7151" s="52" t="s">
        <v>2993</v>
      </c>
      <c r="BZ7151" s="52" t="s">
        <v>8451</v>
      </c>
    </row>
    <row r="7152" spans="54:78" x14ac:dyDescent="0.3">
      <c r="BB7152" s="105" t="e">
        <f>VLOOKUP(C7152,#REF!, 2,FALSE)</f>
        <v>#REF!</v>
      </c>
      <c r="BP7152" s="52" t="s">
        <v>12498</v>
      </c>
      <c r="BQ7152" s="52" t="s">
        <v>2993</v>
      </c>
      <c r="BR7152" s="52" t="s">
        <v>12499</v>
      </c>
      <c r="BX7152" s="52" t="s">
        <v>12498</v>
      </c>
      <c r="BY7152" s="52" t="s">
        <v>2993</v>
      </c>
      <c r="BZ7152" s="52" t="s">
        <v>12499</v>
      </c>
    </row>
    <row r="7153" spans="54:78" x14ac:dyDescent="0.3">
      <c r="BB7153" s="105" t="e">
        <f>VLOOKUP(C7153,#REF!, 2,FALSE)</f>
        <v>#REF!</v>
      </c>
      <c r="BP7153" s="52" t="s">
        <v>2160</v>
      </c>
      <c r="BQ7153" s="52" t="s">
        <v>2993</v>
      </c>
      <c r="BR7153" s="52" t="s">
        <v>12500</v>
      </c>
      <c r="BX7153" s="52" t="s">
        <v>2160</v>
      </c>
      <c r="BY7153" s="52" t="s">
        <v>2993</v>
      </c>
      <c r="BZ7153" s="52" t="s">
        <v>12500</v>
      </c>
    </row>
    <row r="7154" spans="54:78" x14ac:dyDescent="0.3">
      <c r="BB7154" s="105" t="e">
        <f>VLOOKUP(C7154,#REF!, 2,FALSE)</f>
        <v>#REF!</v>
      </c>
      <c r="BP7154" s="52" t="s">
        <v>12501</v>
      </c>
      <c r="BQ7154" s="52" t="s">
        <v>2993</v>
      </c>
      <c r="BR7154" s="52" t="s">
        <v>3723</v>
      </c>
      <c r="BX7154" s="52" t="s">
        <v>12501</v>
      </c>
      <c r="BY7154" s="52" t="s">
        <v>2993</v>
      </c>
      <c r="BZ7154" s="52" t="s">
        <v>3723</v>
      </c>
    </row>
    <row r="7155" spans="54:78" x14ac:dyDescent="0.3">
      <c r="BB7155" s="105" t="e">
        <f>VLOOKUP(C7155,#REF!, 2,FALSE)</f>
        <v>#REF!</v>
      </c>
      <c r="BP7155" s="52" t="s">
        <v>12502</v>
      </c>
      <c r="BQ7155" s="52" t="s">
        <v>2993</v>
      </c>
      <c r="BR7155" s="52" t="s">
        <v>12503</v>
      </c>
      <c r="BX7155" s="52" t="s">
        <v>12502</v>
      </c>
      <c r="BY7155" s="52" t="s">
        <v>2993</v>
      </c>
      <c r="BZ7155" s="52" t="s">
        <v>12503</v>
      </c>
    </row>
    <row r="7156" spans="54:78" x14ac:dyDescent="0.3">
      <c r="BB7156" s="105" t="e">
        <f>VLOOKUP(C7156,#REF!, 2,FALSE)</f>
        <v>#REF!</v>
      </c>
      <c r="BP7156" s="52" t="s">
        <v>12504</v>
      </c>
      <c r="BQ7156" s="52" t="s">
        <v>2993</v>
      </c>
      <c r="BR7156" s="52" t="s">
        <v>12505</v>
      </c>
      <c r="BX7156" s="52" t="s">
        <v>12504</v>
      </c>
      <c r="BY7156" s="52" t="s">
        <v>2993</v>
      </c>
      <c r="BZ7156" s="52" t="s">
        <v>12505</v>
      </c>
    </row>
    <row r="7157" spans="54:78" x14ac:dyDescent="0.3">
      <c r="BB7157" s="105" t="e">
        <f>VLOOKUP(C7157,#REF!, 2,FALSE)</f>
        <v>#REF!</v>
      </c>
      <c r="BP7157" s="52" t="s">
        <v>12506</v>
      </c>
      <c r="BQ7157" s="52" t="s">
        <v>2993</v>
      </c>
      <c r="BR7157" s="52" t="s">
        <v>928</v>
      </c>
      <c r="BX7157" s="52" t="s">
        <v>12506</v>
      </c>
      <c r="BY7157" s="52" t="s">
        <v>2993</v>
      </c>
      <c r="BZ7157" s="52" t="s">
        <v>928</v>
      </c>
    </row>
    <row r="7158" spans="54:78" x14ac:dyDescent="0.3">
      <c r="BB7158" s="105" t="e">
        <f>VLOOKUP(C7158,#REF!, 2,FALSE)</f>
        <v>#REF!</v>
      </c>
      <c r="BP7158" s="52" t="s">
        <v>12507</v>
      </c>
      <c r="BQ7158" s="52" t="s">
        <v>2993</v>
      </c>
      <c r="BR7158" s="52" t="s">
        <v>2993</v>
      </c>
      <c r="BX7158" s="52" t="s">
        <v>12507</v>
      </c>
      <c r="BY7158" s="52" t="s">
        <v>2993</v>
      </c>
      <c r="BZ7158" s="52" t="s">
        <v>2993</v>
      </c>
    </row>
    <row r="7159" spans="54:78" x14ac:dyDescent="0.3">
      <c r="BB7159" s="105" t="e">
        <f>VLOOKUP(C7159,#REF!, 2,FALSE)</f>
        <v>#REF!</v>
      </c>
      <c r="BP7159" s="52" t="s">
        <v>12508</v>
      </c>
      <c r="BQ7159" s="52" t="s">
        <v>2993</v>
      </c>
      <c r="BR7159" s="52" t="s">
        <v>7950</v>
      </c>
      <c r="BX7159" s="52" t="s">
        <v>12508</v>
      </c>
      <c r="BY7159" s="52" t="s">
        <v>2993</v>
      </c>
      <c r="BZ7159" s="52" t="s">
        <v>7950</v>
      </c>
    </row>
    <row r="7160" spans="54:78" x14ac:dyDescent="0.3">
      <c r="BB7160" s="105" t="e">
        <f>VLOOKUP(C7160,#REF!, 2,FALSE)</f>
        <v>#REF!</v>
      </c>
      <c r="BP7160" s="52" t="s">
        <v>12509</v>
      </c>
      <c r="BQ7160" s="52" t="s">
        <v>2993</v>
      </c>
      <c r="BR7160" s="52" t="s">
        <v>12510</v>
      </c>
      <c r="BX7160" s="52" t="s">
        <v>12509</v>
      </c>
      <c r="BY7160" s="52" t="s">
        <v>2993</v>
      </c>
      <c r="BZ7160" s="52" t="s">
        <v>12510</v>
      </c>
    </row>
    <row r="7161" spans="54:78" x14ac:dyDescent="0.3">
      <c r="BB7161" s="105" t="e">
        <f>VLOOKUP(C7161,#REF!, 2,FALSE)</f>
        <v>#REF!</v>
      </c>
      <c r="BP7161" s="52" t="s">
        <v>12511</v>
      </c>
      <c r="BQ7161" s="52" t="s">
        <v>2993</v>
      </c>
      <c r="BR7161" s="52" t="s">
        <v>8937</v>
      </c>
      <c r="BX7161" s="52" t="s">
        <v>12511</v>
      </c>
      <c r="BY7161" s="52" t="s">
        <v>2993</v>
      </c>
      <c r="BZ7161" s="52" t="s">
        <v>8937</v>
      </c>
    </row>
    <row r="7162" spans="54:78" x14ac:dyDescent="0.3">
      <c r="BB7162" s="105" t="e">
        <f>VLOOKUP(C7162,#REF!, 2,FALSE)</f>
        <v>#REF!</v>
      </c>
      <c r="BP7162" s="52" t="s">
        <v>2161</v>
      </c>
      <c r="BQ7162" s="52" t="s">
        <v>2993</v>
      </c>
      <c r="BR7162" s="52" t="s">
        <v>5971</v>
      </c>
      <c r="BX7162" s="52" t="s">
        <v>2161</v>
      </c>
      <c r="BY7162" s="52" t="s">
        <v>2993</v>
      </c>
      <c r="BZ7162" s="52" t="s">
        <v>5971</v>
      </c>
    </row>
    <row r="7163" spans="54:78" x14ac:dyDescent="0.3">
      <c r="BB7163" s="105" t="e">
        <f>VLOOKUP(C7163,#REF!, 2,FALSE)</f>
        <v>#REF!</v>
      </c>
      <c r="BP7163" s="52" t="s">
        <v>12512</v>
      </c>
      <c r="BQ7163" s="52" t="s">
        <v>2993</v>
      </c>
      <c r="BR7163" s="52" t="s">
        <v>7670</v>
      </c>
      <c r="BX7163" s="52" t="s">
        <v>12512</v>
      </c>
      <c r="BY7163" s="52" t="s">
        <v>2993</v>
      </c>
      <c r="BZ7163" s="52" t="s">
        <v>7670</v>
      </c>
    </row>
    <row r="7164" spans="54:78" x14ac:dyDescent="0.3">
      <c r="BB7164" s="105" t="e">
        <f>VLOOKUP(C7164,#REF!, 2,FALSE)</f>
        <v>#REF!</v>
      </c>
      <c r="BP7164" s="52" t="s">
        <v>12513</v>
      </c>
      <c r="BQ7164" s="52" t="s">
        <v>2993</v>
      </c>
      <c r="BR7164" s="52" t="s">
        <v>12514</v>
      </c>
      <c r="BX7164" s="52" t="s">
        <v>12513</v>
      </c>
      <c r="BY7164" s="52" t="s">
        <v>2993</v>
      </c>
      <c r="BZ7164" s="52" t="s">
        <v>12514</v>
      </c>
    </row>
    <row r="7165" spans="54:78" x14ac:dyDescent="0.3">
      <c r="BB7165" s="105" t="e">
        <f>VLOOKUP(C7165,#REF!, 2,FALSE)</f>
        <v>#REF!</v>
      </c>
      <c r="BP7165" s="52" t="s">
        <v>12515</v>
      </c>
      <c r="BQ7165" s="52" t="s">
        <v>2993</v>
      </c>
      <c r="BR7165" s="52" t="s">
        <v>10762</v>
      </c>
      <c r="BX7165" s="52" t="s">
        <v>12515</v>
      </c>
      <c r="BY7165" s="52" t="s">
        <v>2993</v>
      </c>
      <c r="BZ7165" s="52" t="s">
        <v>10762</v>
      </c>
    </row>
    <row r="7166" spans="54:78" x14ac:dyDescent="0.3">
      <c r="BB7166" s="105" t="e">
        <f>VLOOKUP(C7166,#REF!, 2,FALSE)</f>
        <v>#REF!</v>
      </c>
      <c r="BP7166" s="52" t="s">
        <v>12516</v>
      </c>
      <c r="BQ7166" s="52" t="s">
        <v>810</v>
      </c>
      <c r="BR7166" s="52" t="s">
        <v>8724</v>
      </c>
      <c r="BX7166" s="52" t="s">
        <v>12516</v>
      </c>
      <c r="BY7166" s="52" t="s">
        <v>810</v>
      </c>
      <c r="BZ7166" s="52" t="s">
        <v>8724</v>
      </c>
    </row>
    <row r="7167" spans="54:78" x14ac:dyDescent="0.3">
      <c r="BB7167" s="105" t="e">
        <f>VLOOKUP(C7167,#REF!, 2,FALSE)</f>
        <v>#REF!</v>
      </c>
      <c r="BP7167" s="52" t="s">
        <v>12517</v>
      </c>
      <c r="BQ7167" s="52" t="s">
        <v>807</v>
      </c>
      <c r="BR7167" s="52" t="s">
        <v>9624</v>
      </c>
      <c r="BX7167" s="52" t="s">
        <v>12517</v>
      </c>
      <c r="BY7167" s="52" t="s">
        <v>807</v>
      </c>
      <c r="BZ7167" s="52" t="s">
        <v>9624</v>
      </c>
    </row>
    <row r="7168" spans="54:78" x14ac:dyDescent="0.3">
      <c r="BB7168" s="105" t="e">
        <f>VLOOKUP(C7168,#REF!, 2,FALSE)</f>
        <v>#REF!</v>
      </c>
      <c r="BP7168" s="52" t="s">
        <v>12518</v>
      </c>
      <c r="BQ7168" s="52" t="s">
        <v>2993</v>
      </c>
      <c r="BR7168" s="52" t="s">
        <v>1842</v>
      </c>
      <c r="BX7168" s="52" t="s">
        <v>12518</v>
      </c>
      <c r="BY7168" s="52" t="s">
        <v>2993</v>
      </c>
      <c r="BZ7168" s="52" t="s">
        <v>1842</v>
      </c>
    </row>
    <row r="7169" spans="54:78" x14ac:dyDescent="0.3">
      <c r="BB7169" s="105" t="e">
        <f>VLOOKUP(C7169,#REF!, 2,FALSE)</f>
        <v>#REF!</v>
      </c>
      <c r="BP7169" s="52" t="s">
        <v>12519</v>
      </c>
      <c r="BQ7169" s="52" t="s">
        <v>2993</v>
      </c>
      <c r="BR7169" s="52" t="s">
        <v>12520</v>
      </c>
      <c r="BX7169" s="52" t="s">
        <v>12519</v>
      </c>
      <c r="BY7169" s="52" t="s">
        <v>2993</v>
      </c>
      <c r="BZ7169" s="52" t="s">
        <v>12520</v>
      </c>
    </row>
    <row r="7170" spans="54:78" x14ac:dyDescent="0.3">
      <c r="BB7170" s="105" t="e">
        <f>VLOOKUP(C7170,#REF!, 2,FALSE)</f>
        <v>#REF!</v>
      </c>
      <c r="BP7170" s="52" t="s">
        <v>12521</v>
      </c>
      <c r="BQ7170" s="52" t="s">
        <v>2993</v>
      </c>
      <c r="BR7170" s="52" t="s">
        <v>1450</v>
      </c>
      <c r="BX7170" s="52" t="s">
        <v>12521</v>
      </c>
      <c r="BY7170" s="52" t="s">
        <v>2993</v>
      </c>
      <c r="BZ7170" s="52" t="s">
        <v>1450</v>
      </c>
    </row>
    <row r="7171" spans="54:78" x14ac:dyDescent="0.3">
      <c r="BB7171" s="105" t="e">
        <f>VLOOKUP(C7171,#REF!, 2,FALSE)</f>
        <v>#REF!</v>
      </c>
      <c r="BP7171" s="52" t="s">
        <v>12522</v>
      </c>
      <c r="BQ7171" s="52" t="s">
        <v>2993</v>
      </c>
      <c r="BR7171" s="52" t="s">
        <v>12523</v>
      </c>
      <c r="BX7171" s="52" t="s">
        <v>12522</v>
      </c>
      <c r="BY7171" s="52" t="s">
        <v>2993</v>
      </c>
      <c r="BZ7171" s="52" t="s">
        <v>12523</v>
      </c>
    </row>
    <row r="7172" spans="54:78" x14ac:dyDescent="0.3">
      <c r="BB7172" s="105" t="e">
        <f>VLOOKUP(C7172,#REF!, 2,FALSE)</f>
        <v>#REF!</v>
      </c>
      <c r="BP7172" s="52" t="s">
        <v>12524</v>
      </c>
      <c r="BQ7172" s="52" t="s">
        <v>2993</v>
      </c>
      <c r="BR7172" s="52" t="s">
        <v>12525</v>
      </c>
      <c r="BX7172" s="52" t="s">
        <v>12524</v>
      </c>
      <c r="BY7172" s="52" t="s">
        <v>2993</v>
      </c>
      <c r="BZ7172" s="52" t="s">
        <v>12525</v>
      </c>
    </row>
    <row r="7173" spans="54:78" x14ac:dyDescent="0.3">
      <c r="BB7173" s="105" t="e">
        <f>VLOOKUP(C7173,#REF!, 2,FALSE)</f>
        <v>#REF!</v>
      </c>
      <c r="BP7173" s="52" t="s">
        <v>12526</v>
      </c>
      <c r="BQ7173" s="52" t="s">
        <v>2993</v>
      </c>
      <c r="BR7173" s="52" t="s">
        <v>946</v>
      </c>
      <c r="BX7173" s="52" t="s">
        <v>12526</v>
      </c>
      <c r="BY7173" s="52" t="s">
        <v>2993</v>
      </c>
      <c r="BZ7173" s="52" t="s">
        <v>946</v>
      </c>
    </row>
    <row r="7174" spans="54:78" x14ac:dyDescent="0.3">
      <c r="BB7174" s="105" t="e">
        <f>VLOOKUP(C7174,#REF!, 2,FALSE)</f>
        <v>#REF!</v>
      </c>
      <c r="BP7174" s="52" t="s">
        <v>12527</v>
      </c>
      <c r="BQ7174" s="52" t="s">
        <v>2993</v>
      </c>
      <c r="BR7174" s="52" t="s">
        <v>1208</v>
      </c>
      <c r="BX7174" s="52" t="s">
        <v>12527</v>
      </c>
      <c r="BY7174" s="52" t="s">
        <v>2993</v>
      </c>
      <c r="BZ7174" s="52" t="s">
        <v>1208</v>
      </c>
    </row>
    <row r="7175" spans="54:78" x14ac:dyDescent="0.3">
      <c r="BB7175" s="105" t="e">
        <f>VLOOKUP(C7175,#REF!, 2,FALSE)</f>
        <v>#REF!</v>
      </c>
      <c r="BP7175" s="52" t="s">
        <v>12528</v>
      </c>
      <c r="BQ7175" s="52" t="s">
        <v>2993</v>
      </c>
      <c r="BR7175" s="52" t="s">
        <v>2076</v>
      </c>
      <c r="BX7175" s="52" t="s">
        <v>12528</v>
      </c>
      <c r="BY7175" s="52" t="s">
        <v>2993</v>
      </c>
      <c r="BZ7175" s="52" t="s">
        <v>2076</v>
      </c>
    </row>
    <row r="7176" spans="54:78" x14ac:dyDescent="0.3">
      <c r="BB7176" s="105" t="e">
        <f>VLOOKUP(C7176,#REF!, 2,FALSE)</f>
        <v>#REF!</v>
      </c>
      <c r="BP7176" s="52" t="s">
        <v>2162</v>
      </c>
      <c r="BQ7176" s="52" t="s">
        <v>2993</v>
      </c>
      <c r="BR7176" s="52" t="s">
        <v>12529</v>
      </c>
      <c r="BX7176" s="52" t="s">
        <v>2162</v>
      </c>
      <c r="BY7176" s="52" t="s">
        <v>2993</v>
      </c>
      <c r="BZ7176" s="52" t="s">
        <v>12529</v>
      </c>
    </row>
    <row r="7177" spans="54:78" x14ac:dyDescent="0.3">
      <c r="BB7177" s="105" t="e">
        <f>VLOOKUP(C7177,#REF!, 2,FALSE)</f>
        <v>#REF!</v>
      </c>
      <c r="BP7177" s="52" t="s">
        <v>12530</v>
      </c>
      <c r="BQ7177" s="52" t="s">
        <v>3019</v>
      </c>
      <c r="BR7177" s="52" t="s">
        <v>2146</v>
      </c>
      <c r="BX7177" s="52" t="s">
        <v>12530</v>
      </c>
      <c r="BY7177" s="52" t="s">
        <v>3019</v>
      </c>
      <c r="BZ7177" s="52" t="s">
        <v>2146</v>
      </c>
    </row>
    <row r="7178" spans="54:78" x14ac:dyDescent="0.3">
      <c r="BB7178" s="105" t="e">
        <f>VLOOKUP(C7178,#REF!, 2,FALSE)</f>
        <v>#REF!</v>
      </c>
      <c r="BP7178" s="52" t="s">
        <v>12531</v>
      </c>
      <c r="BQ7178" s="52" t="s">
        <v>2993</v>
      </c>
      <c r="BR7178" s="52" t="s">
        <v>5127</v>
      </c>
      <c r="BX7178" s="52" t="s">
        <v>12531</v>
      </c>
      <c r="BY7178" s="52" t="s">
        <v>2993</v>
      </c>
      <c r="BZ7178" s="52" t="s">
        <v>5127</v>
      </c>
    </row>
    <row r="7179" spans="54:78" x14ac:dyDescent="0.3">
      <c r="BB7179" s="105" t="e">
        <f>VLOOKUP(C7179,#REF!, 2,FALSE)</f>
        <v>#REF!</v>
      </c>
      <c r="BP7179" s="52" t="s">
        <v>12532</v>
      </c>
      <c r="BQ7179" s="52" t="s">
        <v>2993</v>
      </c>
      <c r="BR7179" s="52" t="s">
        <v>7365</v>
      </c>
      <c r="BX7179" s="52" t="s">
        <v>12532</v>
      </c>
      <c r="BY7179" s="52" t="s">
        <v>2993</v>
      </c>
      <c r="BZ7179" s="52" t="s">
        <v>7365</v>
      </c>
    </row>
    <row r="7180" spans="54:78" x14ac:dyDescent="0.3">
      <c r="BB7180" s="105" t="e">
        <f>VLOOKUP(C7180,#REF!, 2,FALSE)</f>
        <v>#REF!</v>
      </c>
      <c r="BP7180" s="52" t="s">
        <v>12533</v>
      </c>
      <c r="BQ7180" s="52" t="s">
        <v>2993</v>
      </c>
      <c r="BR7180" s="52" t="s">
        <v>2993</v>
      </c>
      <c r="BX7180" s="52" t="s">
        <v>12533</v>
      </c>
      <c r="BY7180" s="52" t="s">
        <v>2993</v>
      </c>
      <c r="BZ7180" s="52" t="s">
        <v>2993</v>
      </c>
    </row>
    <row r="7181" spans="54:78" x14ac:dyDescent="0.3">
      <c r="BB7181" s="105" t="e">
        <f>VLOOKUP(C7181,#REF!, 2,FALSE)</f>
        <v>#REF!</v>
      </c>
      <c r="BP7181" s="52" t="s">
        <v>2163</v>
      </c>
      <c r="BQ7181" s="52" t="s">
        <v>2993</v>
      </c>
      <c r="BR7181" s="52" t="s">
        <v>3555</v>
      </c>
      <c r="BX7181" s="52" t="s">
        <v>2163</v>
      </c>
      <c r="BY7181" s="52" t="s">
        <v>2993</v>
      </c>
      <c r="BZ7181" s="52" t="s">
        <v>3555</v>
      </c>
    </row>
    <row r="7182" spans="54:78" x14ac:dyDescent="0.3">
      <c r="BB7182" s="105" t="e">
        <f>VLOOKUP(C7182,#REF!, 2,FALSE)</f>
        <v>#REF!</v>
      </c>
      <c r="BP7182" s="52" t="s">
        <v>2164</v>
      </c>
      <c r="BQ7182" s="52" t="s">
        <v>743</v>
      </c>
      <c r="BR7182" s="52" t="s">
        <v>12534</v>
      </c>
      <c r="BX7182" s="52" t="s">
        <v>2164</v>
      </c>
      <c r="BY7182" s="52" t="s">
        <v>743</v>
      </c>
      <c r="BZ7182" s="52" t="s">
        <v>12534</v>
      </c>
    </row>
    <row r="7183" spans="54:78" x14ac:dyDescent="0.3">
      <c r="BB7183" s="105" t="e">
        <f>VLOOKUP(C7183,#REF!, 2,FALSE)</f>
        <v>#REF!</v>
      </c>
      <c r="BP7183" s="52" t="s">
        <v>12535</v>
      </c>
      <c r="BQ7183" s="52" t="s">
        <v>2993</v>
      </c>
      <c r="BR7183" s="52" t="s">
        <v>12536</v>
      </c>
      <c r="BX7183" s="52" t="s">
        <v>12535</v>
      </c>
      <c r="BY7183" s="52" t="s">
        <v>2993</v>
      </c>
      <c r="BZ7183" s="52" t="s">
        <v>12536</v>
      </c>
    </row>
    <row r="7184" spans="54:78" x14ac:dyDescent="0.3">
      <c r="BB7184" s="105" t="e">
        <f>VLOOKUP(C7184,#REF!, 2,FALSE)</f>
        <v>#REF!</v>
      </c>
      <c r="BP7184" s="52" t="s">
        <v>12537</v>
      </c>
      <c r="BQ7184" s="52" t="s">
        <v>642</v>
      </c>
      <c r="BR7184" s="52" t="s">
        <v>11906</v>
      </c>
      <c r="BX7184" s="52" t="s">
        <v>12537</v>
      </c>
      <c r="BY7184" s="52" t="s">
        <v>642</v>
      </c>
      <c r="BZ7184" s="52" t="s">
        <v>11906</v>
      </c>
    </row>
    <row r="7185" spans="54:78" x14ac:dyDescent="0.3">
      <c r="BB7185" s="105" t="e">
        <f>VLOOKUP(C7185,#REF!, 2,FALSE)</f>
        <v>#REF!</v>
      </c>
      <c r="BP7185" s="52" t="s">
        <v>47</v>
      </c>
      <c r="BQ7185" s="52" t="s">
        <v>2993</v>
      </c>
      <c r="BR7185" s="52" t="s">
        <v>11505</v>
      </c>
      <c r="BX7185" s="52" t="s">
        <v>47</v>
      </c>
      <c r="BY7185" s="52" t="s">
        <v>2993</v>
      </c>
      <c r="BZ7185" s="52" t="s">
        <v>11505</v>
      </c>
    </row>
    <row r="7186" spans="54:78" x14ac:dyDescent="0.3">
      <c r="BB7186" s="105" t="e">
        <f>VLOOKUP(C7186,#REF!, 2,FALSE)</f>
        <v>#REF!</v>
      </c>
      <c r="BP7186" s="52" t="s">
        <v>12538</v>
      </c>
      <c r="BQ7186" s="52" t="s">
        <v>2993</v>
      </c>
      <c r="BR7186" s="52" t="s">
        <v>2197</v>
      </c>
      <c r="BX7186" s="52" t="s">
        <v>12538</v>
      </c>
      <c r="BY7186" s="52" t="s">
        <v>2993</v>
      </c>
      <c r="BZ7186" s="52" t="s">
        <v>2197</v>
      </c>
    </row>
    <row r="7187" spans="54:78" x14ac:dyDescent="0.3">
      <c r="BB7187" s="105" t="e">
        <f>VLOOKUP(C7187,#REF!, 2,FALSE)</f>
        <v>#REF!</v>
      </c>
      <c r="BP7187" s="52" t="s">
        <v>12539</v>
      </c>
      <c r="BQ7187" s="52" t="s">
        <v>2993</v>
      </c>
      <c r="BR7187" s="52" t="s">
        <v>8361</v>
      </c>
      <c r="BX7187" s="52" t="s">
        <v>12539</v>
      </c>
      <c r="BY7187" s="52" t="s">
        <v>2993</v>
      </c>
      <c r="BZ7187" s="52" t="s">
        <v>8361</v>
      </c>
    </row>
    <row r="7188" spans="54:78" x14ac:dyDescent="0.3">
      <c r="BB7188" s="105" t="e">
        <f>VLOOKUP(C7188,#REF!, 2,FALSE)</f>
        <v>#REF!</v>
      </c>
      <c r="BP7188" s="52" t="s">
        <v>12540</v>
      </c>
      <c r="BQ7188" s="52" t="s">
        <v>2993</v>
      </c>
      <c r="BR7188" s="52" t="s">
        <v>5209</v>
      </c>
      <c r="BX7188" s="52" t="s">
        <v>12540</v>
      </c>
      <c r="BY7188" s="52" t="s">
        <v>2993</v>
      </c>
      <c r="BZ7188" s="52" t="s">
        <v>5209</v>
      </c>
    </row>
    <row r="7189" spans="54:78" x14ac:dyDescent="0.3">
      <c r="BB7189" s="105" t="e">
        <f>VLOOKUP(C7189,#REF!, 2,FALSE)</f>
        <v>#REF!</v>
      </c>
      <c r="BP7189" s="52" t="s">
        <v>2165</v>
      </c>
      <c r="BQ7189" s="52" t="s">
        <v>2993</v>
      </c>
      <c r="BR7189" s="52" t="s">
        <v>5686</v>
      </c>
      <c r="BX7189" s="52" t="s">
        <v>2165</v>
      </c>
      <c r="BY7189" s="52" t="s">
        <v>2993</v>
      </c>
      <c r="BZ7189" s="52" t="s">
        <v>5686</v>
      </c>
    </row>
    <row r="7190" spans="54:78" x14ac:dyDescent="0.3">
      <c r="BB7190" s="105" t="e">
        <f>VLOOKUP(C7190,#REF!, 2,FALSE)</f>
        <v>#REF!</v>
      </c>
      <c r="BP7190" s="52" t="s">
        <v>12541</v>
      </c>
      <c r="BQ7190" s="52" t="s">
        <v>2993</v>
      </c>
      <c r="BR7190" s="52" t="s">
        <v>8849</v>
      </c>
      <c r="BX7190" s="52" t="s">
        <v>12541</v>
      </c>
      <c r="BY7190" s="52" t="s">
        <v>2993</v>
      </c>
      <c r="BZ7190" s="52" t="s">
        <v>8849</v>
      </c>
    </row>
    <row r="7191" spans="54:78" x14ac:dyDescent="0.3">
      <c r="BB7191" s="105" t="e">
        <f>VLOOKUP(C7191,#REF!, 2,FALSE)</f>
        <v>#REF!</v>
      </c>
      <c r="BP7191" s="52" t="s">
        <v>12542</v>
      </c>
      <c r="BQ7191" s="52" t="s">
        <v>2993</v>
      </c>
      <c r="BR7191" s="52" t="s">
        <v>10303</v>
      </c>
      <c r="BX7191" s="52" t="s">
        <v>12542</v>
      </c>
      <c r="BY7191" s="52" t="s">
        <v>2993</v>
      </c>
      <c r="BZ7191" s="52" t="s">
        <v>10303</v>
      </c>
    </row>
    <row r="7192" spans="54:78" x14ac:dyDescent="0.3">
      <c r="BB7192" s="105" t="e">
        <f>VLOOKUP(C7192,#REF!, 2,FALSE)</f>
        <v>#REF!</v>
      </c>
      <c r="BP7192" s="52" t="s">
        <v>12543</v>
      </c>
      <c r="BQ7192" s="52" t="s">
        <v>2993</v>
      </c>
      <c r="BR7192" s="52" t="s">
        <v>12138</v>
      </c>
      <c r="BX7192" s="52" t="s">
        <v>12543</v>
      </c>
      <c r="BY7192" s="52" t="s">
        <v>2993</v>
      </c>
      <c r="BZ7192" s="52" t="s">
        <v>12138</v>
      </c>
    </row>
    <row r="7193" spans="54:78" x14ac:dyDescent="0.3">
      <c r="BB7193" s="105" t="e">
        <f>VLOOKUP(C7193,#REF!, 2,FALSE)</f>
        <v>#REF!</v>
      </c>
      <c r="BP7193" s="52" t="s">
        <v>12544</v>
      </c>
      <c r="BQ7193" s="52" t="s">
        <v>2993</v>
      </c>
      <c r="BR7193" s="52" t="s">
        <v>7423</v>
      </c>
      <c r="BX7193" s="52" t="s">
        <v>12544</v>
      </c>
      <c r="BY7193" s="52" t="s">
        <v>2993</v>
      </c>
      <c r="BZ7193" s="52" t="s">
        <v>7423</v>
      </c>
    </row>
    <row r="7194" spans="54:78" x14ac:dyDescent="0.3">
      <c r="BB7194" s="105" t="e">
        <f>VLOOKUP(C7194,#REF!, 2,FALSE)</f>
        <v>#REF!</v>
      </c>
      <c r="BP7194" s="52" t="s">
        <v>12545</v>
      </c>
      <c r="BQ7194" s="52" t="s">
        <v>2993</v>
      </c>
      <c r="BR7194" s="52" t="s">
        <v>12546</v>
      </c>
      <c r="BX7194" s="52" t="s">
        <v>12545</v>
      </c>
      <c r="BY7194" s="52" t="s">
        <v>2993</v>
      </c>
      <c r="BZ7194" s="52" t="s">
        <v>12546</v>
      </c>
    </row>
    <row r="7195" spans="54:78" x14ac:dyDescent="0.3">
      <c r="BB7195" s="105" t="e">
        <f>VLOOKUP(C7195,#REF!, 2,FALSE)</f>
        <v>#REF!</v>
      </c>
      <c r="BP7195" s="52" t="s">
        <v>12547</v>
      </c>
      <c r="BQ7195" s="52" t="s">
        <v>2993</v>
      </c>
      <c r="BR7195" s="52" t="s">
        <v>12548</v>
      </c>
      <c r="BX7195" s="52" t="s">
        <v>12547</v>
      </c>
      <c r="BY7195" s="52" t="s">
        <v>2993</v>
      </c>
      <c r="BZ7195" s="52" t="s">
        <v>12548</v>
      </c>
    </row>
    <row r="7196" spans="54:78" x14ac:dyDescent="0.3">
      <c r="BB7196" s="105" t="e">
        <f>VLOOKUP(C7196,#REF!, 2,FALSE)</f>
        <v>#REF!</v>
      </c>
      <c r="BP7196" s="52" t="s">
        <v>12549</v>
      </c>
      <c r="BQ7196" s="52" t="s">
        <v>2993</v>
      </c>
      <c r="BR7196" s="52" t="s">
        <v>9526</v>
      </c>
      <c r="BX7196" s="52" t="s">
        <v>12549</v>
      </c>
      <c r="BY7196" s="52" t="s">
        <v>2993</v>
      </c>
      <c r="BZ7196" s="52" t="s">
        <v>9526</v>
      </c>
    </row>
    <row r="7197" spans="54:78" x14ac:dyDescent="0.3">
      <c r="BB7197" s="105" t="e">
        <f>VLOOKUP(C7197,#REF!, 2,FALSE)</f>
        <v>#REF!</v>
      </c>
      <c r="BP7197" s="52" t="s">
        <v>39</v>
      </c>
      <c r="BQ7197" s="52" t="s">
        <v>2993</v>
      </c>
      <c r="BR7197" s="52" t="s">
        <v>4400</v>
      </c>
      <c r="BX7197" s="52" t="s">
        <v>39</v>
      </c>
      <c r="BY7197" s="52" t="s">
        <v>2993</v>
      </c>
      <c r="BZ7197" s="52" t="s">
        <v>4400</v>
      </c>
    </row>
    <row r="7198" spans="54:78" x14ac:dyDescent="0.3">
      <c r="BB7198" s="105" t="e">
        <f>VLOOKUP(C7198,#REF!, 2,FALSE)</f>
        <v>#REF!</v>
      </c>
      <c r="BP7198" s="52" t="s">
        <v>12550</v>
      </c>
      <c r="BQ7198" s="52" t="s">
        <v>2993</v>
      </c>
      <c r="BR7198" s="52" t="s">
        <v>2812</v>
      </c>
      <c r="BX7198" s="52" t="s">
        <v>12550</v>
      </c>
      <c r="BY7198" s="52" t="s">
        <v>2993</v>
      </c>
      <c r="BZ7198" s="52" t="s">
        <v>2812</v>
      </c>
    </row>
    <row r="7199" spans="54:78" x14ac:dyDescent="0.3">
      <c r="BB7199" s="105" t="e">
        <f>VLOOKUP(C7199,#REF!, 2,FALSE)</f>
        <v>#REF!</v>
      </c>
      <c r="BP7199" s="52" t="s">
        <v>2166</v>
      </c>
      <c r="BQ7199" s="52" t="s">
        <v>2993</v>
      </c>
      <c r="BR7199" s="52" t="s">
        <v>8506</v>
      </c>
      <c r="BX7199" s="52" t="s">
        <v>2166</v>
      </c>
      <c r="BY7199" s="52" t="s">
        <v>2993</v>
      </c>
      <c r="BZ7199" s="52" t="s">
        <v>8506</v>
      </c>
    </row>
    <row r="7200" spans="54:78" x14ac:dyDescent="0.3">
      <c r="BB7200" s="105" t="e">
        <f>VLOOKUP(C7200,#REF!, 2,FALSE)</f>
        <v>#REF!</v>
      </c>
      <c r="BP7200" s="52" t="s">
        <v>12551</v>
      </c>
      <c r="BQ7200" s="52" t="s">
        <v>2993</v>
      </c>
      <c r="BR7200" s="52" t="s">
        <v>8935</v>
      </c>
      <c r="BX7200" s="52" t="s">
        <v>12551</v>
      </c>
      <c r="BY7200" s="52" t="s">
        <v>2993</v>
      </c>
      <c r="BZ7200" s="52" t="s">
        <v>8935</v>
      </c>
    </row>
    <row r="7201" spans="54:78" x14ac:dyDescent="0.3">
      <c r="BB7201" s="105" t="e">
        <f>VLOOKUP(C7201,#REF!, 2,FALSE)</f>
        <v>#REF!</v>
      </c>
      <c r="BP7201" s="52" t="s">
        <v>12552</v>
      </c>
      <c r="BQ7201" s="52" t="s">
        <v>2993</v>
      </c>
      <c r="BR7201" s="52" t="s">
        <v>7955</v>
      </c>
      <c r="BX7201" s="52" t="s">
        <v>12552</v>
      </c>
      <c r="BY7201" s="52" t="s">
        <v>2993</v>
      </c>
      <c r="BZ7201" s="52" t="s">
        <v>7955</v>
      </c>
    </row>
    <row r="7202" spans="54:78" x14ac:dyDescent="0.3">
      <c r="BB7202" s="105" t="e">
        <f>VLOOKUP(C7202,#REF!, 2,FALSE)</f>
        <v>#REF!</v>
      </c>
      <c r="BP7202" s="52" t="s">
        <v>12553</v>
      </c>
      <c r="BQ7202" s="52" t="s">
        <v>2993</v>
      </c>
      <c r="BR7202" s="52" t="s">
        <v>11998</v>
      </c>
      <c r="BX7202" s="52" t="s">
        <v>12553</v>
      </c>
      <c r="BY7202" s="52" t="s">
        <v>2993</v>
      </c>
      <c r="BZ7202" s="52" t="s">
        <v>11998</v>
      </c>
    </row>
    <row r="7203" spans="54:78" x14ac:dyDescent="0.3">
      <c r="BB7203" s="105" t="e">
        <f>VLOOKUP(C7203,#REF!, 2,FALSE)</f>
        <v>#REF!</v>
      </c>
      <c r="BP7203" s="52" t="s">
        <v>12554</v>
      </c>
      <c r="BQ7203" s="52" t="s">
        <v>2993</v>
      </c>
      <c r="BR7203" s="52" t="s">
        <v>12555</v>
      </c>
      <c r="BX7203" s="52" t="s">
        <v>12554</v>
      </c>
      <c r="BY7203" s="52" t="s">
        <v>2993</v>
      </c>
      <c r="BZ7203" s="52" t="s">
        <v>12555</v>
      </c>
    </row>
    <row r="7204" spans="54:78" x14ac:dyDescent="0.3">
      <c r="BB7204" s="105" t="e">
        <f>VLOOKUP(C7204,#REF!, 2,FALSE)</f>
        <v>#REF!</v>
      </c>
      <c r="BP7204" s="52" t="s">
        <v>12556</v>
      </c>
      <c r="BQ7204" s="52" t="s">
        <v>2993</v>
      </c>
      <c r="BR7204" s="52" t="s">
        <v>6186</v>
      </c>
      <c r="BX7204" s="52" t="s">
        <v>12556</v>
      </c>
      <c r="BY7204" s="52" t="s">
        <v>2993</v>
      </c>
      <c r="BZ7204" s="52" t="s">
        <v>6186</v>
      </c>
    </row>
    <row r="7205" spans="54:78" x14ac:dyDescent="0.3">
      <c r="BB7205" s="105" t="e">
        <f>VLOOKUP(C7205,#REF!, 2,FALSE)</f>
        <v>#REF!</v>
      </c>
      <c r="BP7205" s="52" t="s">
        <v>12557</v>
      </c>
      <c r="BQ7205" s="52" t="s">
        <v>2993</v>
      </c>
      <c r="BR7205" s="52" t="s">
        <v>5308</v>
      </c>
      <c r="BX7205" s="52" t="s">
        <v>12557</v>
      </c>
      <c r="BY7205" s="52" t="s">
        <v>2993</v>
      </c>
      <c r="BZ7205" s="52" t="s">
        <v>5308</v>
      </c>
    </row>
    <row r="7206" spans="54:78" x14ac:dyDescent="0.3">
      <c r="BB7206" s="105" t="e">
        <f>VLOOKUP(C7206,#REF!, 2,FALSE)</f>
        <v>#REF!</v>
      </c>
      <c r="BP7206" s="52" t="s">
        <v>12558</v>
      </c>
      <c r="BQ7206" s="52" t="s">
        <v>2993</v>
      </c>
      <c r="BR7206" s="52" t="s">
        <v>8787</v>
      </c>
      <c r="BX7206" s="52" t="s">
        <v>12558</v>
      </c>
      <c r="BY7206" s="52" t="s">
        <v>2993</v>
      </c>
      <c r="BZ7206" s="52" t="s">
        <v>8787</v>
      </c>
    </row>
    <row r="7207" spans="54:78" x14ac:dyDescent="0.3">
      <c r="BB7207" s="105" t="e">
        <f>VLOOKUP(C7207,#REF!, 2,FALSE)</f>
        <v>#REF!</v>
      </c>
      <c r="BP7207" s="52" t="s">
        <v>12559</v>
      </c>
      <c r="BQ7207" s="52" t="s">
        <v>2993</v>
      </c>
      <c r="BR7207" s="52" t="s">
        <v>1450</v>
      </c>
      <c r="BX7207" s="52" t="s">
        <v>12559</v>
      </c>
      <c r="BY7207" s="52" t="s">
        <v>2993</v>
      </c>
      <c r="BZ7207" s="52" t="s">
        <v>1450</v>
      </c>
    </row>
    <row r="7208" spans="54:78" x14ac:dyDescent="0.3">
      <c r="BB7208" s="105" t="e">
        <f>VLOOKUP(C7208,#REF!, 2,FALSE)</f>
        <v>#REF!</v>
      </c>
      <c r="BP7208" s="52" t="s">
        <v>46</v>
      </c>
      <c r="BQ7208" s="52" t="s">
        <v>2993</v>
      </c>
      <c r="BR7208" s="52" t="s">
        <v>1497</v>
      </c>
      <c r="BX7208" s="52" t="s">
        <v>46</v>
      </c>
      <c r="BY7208" s="52" t="s">
        <v>2993</v>
      </c>
      <c r="BZ7208" s="52" t="s">
        <v>1497</v>
      </c>
    </row>
    <row r="7209" spans="54:78" x14ac:dyDescent="0.3">
      <c r="BB7209" s="105" t="e">
        <f>VLOOKUP(C7209,#REF!, 2,FALSE)</f>
        <v>#REF!</v>
      </c>
      <c r="BP7209" s="52" t="s">
        <v>12560</v>
      </c>
      <c r="BQ7209" s="52" t="s">
        <v>2993</v>
      </c>
      <c r="BR7209" s="52" t="s">
        <v>8199</v>
      </c>
      <c r="BX7209" s="52" t="s">
        <v>12560</v>
      </c>
      <c r="BY7209" s="52" t="s">
        <v>2993</v>
      </c>
      <c r="BZ7209" s="52" t="s">
        <v>8199</v>
      </c>
    </row>
    <row r="7210" spans="54:78" x14ac:dyDescent="0.3">
      <c r="BB7210" s="105" t="e">
        <f>VLOOKUP(C7210,#REF!, 2,FALSE)</f>
        <v>#REF!</v>
      </c>
      <c r="BP7210" s="52" t="s">
        <v>12561</v>
      </c>
      <c r="BQ7210" s="52" t="s">
        <v>2993</v>
      </c>
      <c r="BR7210" s="52" t="s">
        <v>2993</v>
      </c>
      <c r="BX7210" s="52" t="s">
        <v>12561</v>
      </c>
      <c r="BY7210" s="52" t="s">
        <v>2993</v>
      </c>
      <c r="BZ7210" s="52" t="s">
        <v>2993</v>
      </c>
    </row>
    <row r="7211" spans="54:78" x14ac:dyDescent="0.3">
      <c r="BB7211" s="105" t="e">
        <f>VLOOKUP(C7211,#REF!, 2,FALSE)</f>
        <v>#REF!</v>
      </c>
      <c r="BP7211" s="52" t="s">
        <v>12562</v>
      </c>
      <c r="BQ7211" s="52" t="s">
        <v>2993</v>
      </c>
      <c r="BR7211" s="52" t="s">
        <v>666</v>
      </c>
      <c r="BX7211" s="52" t="s">
        <v>12562</v>
      </c>
      <c r="BY7211" s="52" t="s">
        <v>2993</v>
      </c>
      <c r="BZ7211" s="52" t="s">
        <v>666</v>
      </c>
    </row>
    <row r="7212" spans="54:78" x14ac:dyDescent="0.3">
      <c r="BB7212" s="105" t="e">
        <f>VLOOKUP(C7212,#REF!, 2,FALSE)</f>
        <v>#REF!</v>
      </c>
      <c r="BP7212" s="52" t="s">
        <v>12563</v>
      </c>
      <c r="BQ7212" s="52" t="s">
        <v>2993</v>
      </c>
      <c r="BR7212" s="52" t="s">
        <v>1698</v>
      </c>
      <c r="BX7212" s="52" t="s">
        <v>12563</v>
      </c>
      <c r="BY7212" s="52" t="s">
        <v>2993</v>
      </c>
      <c r="BZ7212" s="52" t="s">
        <v>1698</v>
      </c>
    </row>
    <row r="7213" spans="54:78" x14ac:dyDescent="0.3">
      <c r="BB7213" s="105" t="e">
        <f>VLOOKUP(C7213,#REF!, 2,FALSE)</f>
        <v>#REF!</v>
      </c>
      <c r="BP7213" s="52" t="s">
        <v>12564</v>
      </c>
      <c r="BQ7213" s="52" t="s">
        <v>2993</v>
      </c>
      <c r="BR7213" s="52" t="s">
        <v>12565</v>
      </c>
      <c r="BX7213" s="52" t="s">
        <v>12564</v>
      </c>
      <c r="BY7213" s="52" t="s">
        <v>2993</v>
      </c>
      <c r="BZ7213" s="52" t="s">
        <v>12565</v>
      </c>
    </row>
    <row r="7214" spans="54:78" x14ac:dyDescent="0.3">
      <c r="BB7214" s="105" t="e">
        <f>VLOOKUP(C7214,#REF!, 2,FALSE)</f>
        <v>#REF!</v>
      </c>
      <c r="BP7214" s="52" t="s">
        <v>12566</v>
      </c>
      <c r="BQ7214" s="52" t="s">
        <v>2993</v>
      </c>
      <c r="BR7214" s="52" t="s">
        <v>12567</v>
      </c>
      <c r="BX7214" s="52" t="s">
        <v>12566</v>
      </c>
      <c r="BY7214" s="52" t="s">
        <v>2993</v>
      </c>
      <c r="BZ7214" s="52" t="s">
        <v>12567</v>
      </c>
    </row>
    <row r="7215" spans="54:78" x14ac:dyDescent="0.3">
      <c r="BB7215" s="105" t="e">
        <f>VLOOKUP(C7215,#REF!, 2,FALSE)</f>
        <v>#REF!</v>
      </c>
      <c r="BP7215" s="52" t="s">
        <v>12568</v>
      </c>
      <c r="BQ7215" s="52" t="s">
        <v>2993</v>
      </c>
      <c r="BR7215" s="52" t="s">
        <v>2993</v>
      </c>
      <c r="BX7215" s="52" t="s">
        <v>12568</v>
      </c>
      <c r="BY7215" s="52" t="s">
        <v>2993</v>
      </c>
      <c r="BZ7215" s="52" t="s">
        <v>2993</v>
      </c>
    </row>
    <row r="7216" spans="54:78" x14ac:dyDescent="0.3">
      <c r="BB7216" s="105" t="e">
        <f>VLOOKUP(C7216,#REF!, 2,FALSE)</f>
        <v>#REF!</v>
      </c>
      <c r="BP7216" s="52" t="s">
        <v>12569</v>
      </c>
      <c r="BQ7216" s="52" t="s">
        <v>2993</v>
      </c>
      <c r="BR7216" s="52" t="s">
        <v>4409</v>
      </c>
      <c r="BX7216" s="52" t="s">
        <v>12569</v>
      </c>
      <c r="BY7216" s="52" t="s">
        <v>2993</v>
      </c>
      <c r="BZ7216" s="52" t="s">
        <v>4409</v>
      </c>
    </row>
    <row r="7217" spans="54:78" x14ac:dyDescent="0.3">
      <c r="BB7217" s="105" t="e">
        <f>VLOOKUP(C7217,#REF!, 2,FALSE)</f>
        <v>#REF!</v>
      </c>
      <c r="BP7217" s="52" t="s">
        <v>12570</v>
      </c>
      <c r="BQ7217" s="52" t="s">
        <v>2993</v>
      </c>
      <c r="BR7217" s="52" t="s">
        <v>800</v>
      </c>
      <c r="BX7217" s="52" t="s">
        <v>12570</v>
      </c>
      <c r="BY7217" s="52" t="s">
        <v>2993</v>
      </c>
      <c r="BZ7217" s="52" t="s">
        <v>800</v>
      </c>
    </row>
    <row r="7218" spans="54:78" x14ac:dyDescent="0.3">
      <c r="BB7218" s="105" t="e">
        <f>VLOOKUP(C7218,#REF!, 2,FALSE)</f>
        <v>#REF!</v>
      </c>
      <c r="BP7218" s="52" t="s">
        <v>12571</v>
      </c>
      <c r="BQ7218" s="52" t="s">
        <v>2993</v>
      </c>
      <c r="BR7218" s="52" t="s">
        <v>3744</v>
      </c>
      <c r="BX7218" s="52" t="s">
        <v>12571</v>
      </c>
      <c r="BY7218" s="52" t="s">
        <v>2993</v>
      </c>
      <c r="BZ7218" s="52" t="s">
        <v>3744</v>
      </c>
    </row>
    <row r="7219" spans="54:78" x14ac:dyDescent="0.3">
      <c r="BB7219" s="105" t="e">
        <f>VLOOKUP(C7219,#REF!, 2,FALSE)</f>
        <v>#REF!</v>
      </c>
      <c r="BP7219" s="52" t="s">
        <v>12572</v>
      </c>
      <c r="BQ7219" s="52" t="s">
        <v>2993</v>
      </c>
      <c r="BR7219" s="52" t="s">
        <v>12573</v>
      </c>
      <c r="BX7219" s="52" t="s">
        <v>12572</v>
      </c>
      <c r="BY7219" s="52" t="s">
        <v>2993</v>
      </c>
      <c r="BZ7219" s="52" t="s">
        <v>12573</v>
      </c>
    </row>
    <row r="7220" spans="54:78" x14ac:dyDescent="0.3">
      <c r="BB7220" s="105" t="e">
        <f>VLOOKUP(C7220,#REF!, 2,FALSE)</f>
        <v>#REF!</v>
      </c>
      <c r="BP7220" s="52" t="s">
        <v>12574</v>
      </c>
      <c r="BQ7220" s="52" t="s">
        <v>2993</v>
      </c>
      <c r="BR7220" s="52" t="s">
        <v>10598</v>
      </c>
      <c r="BX7220" s="52" t="s">
        <v>12574</v>
      </c>
      <c r="BY7220" s="52" t="s">
        <v>2993</v>
      </c>
      <c r="BZ7220" s="52" t="s">
        <v>10598</v>
      </c>
    </row>
    <row r="7221" spans="54:78" x14ac:dyDescent="0.3">
      <c r="BB7221" s="105" t="e">
        <f>VLOOKUP(C7221,#REF!, 2,FALSE)</f>
        <v>#REF!</v>
      </c>
      <c r="BP7221" s="52" t="s">
        <v>2167</v>
      </c>
      <c r="BQ7221" s="52" t="s">
        <v>2993</v>
      </c>
      <c r="BR7221" s="52" t="s">
        <v>9620</v>
      </c>
      <c r="BX7221" s="52" t="s">
        <v>2167</v>
      </c>
      <c r="BY7221" s="52" t="s">
        <v>2993</v>
      </c>
      <c r="BZ7221" s="52" t="s">
        <v>9620</v>
      </c>
    </row>
    <row r="7222" spans="54:78" x14ac:dyDescent="0.3">
      <c r="BB7222" s="105" t="e">
        <f>VLOOKUP(C7222,#REF!, 2,FALSE)</f>
        <v>#REF!</v>
      </c>
      <c r="BP7222" s="52" t="s">
        <v>12575</v>
      </c>
      <c r="BQ7222" s="52" t="s">
        <v>2993</v>
      </c>
      <c r="BR7222" s="52" t="s">
        <v>2078</v>
      </c>
      <c r="BX7222" s="52" t="s">
        <v>12575</v>
      </c>
      <c r="BY7222" s="52" t="s">
        <v>2993</v>
      </c>
      <c r="BZ7222" s="52" t="s">
        <v>2078</v>
      </c>
    </row>
    <row r="7223" spans="54:78" x14ac:dyDescent="0.3">
      <c r="BB7223" s="105" t="e">
        <f>VLOOKUP(C7223,#REF!, 2,FALSE)</f>
        <v>#REF!</v>
      </c>
      <c r="BP7223" s="52" t="s">
        <v>12576</v>
      </c>
      <c r="BQ7223" s="52" t="s">
        <v>2993</v>
      </c>
      <c r="BR7223" s="52" t="s">
        <v>12577</v>
      </c>
      <c r="BX7223" s="52" t="s">
        <v>12576</v>
      </c>
      <c r="BY7223" s="52" t="s">
        <v>2993</v>
      </c>
      <c r="BZ7223" s="52" t="s">
        <v>12577</v>
      </c>
    </row>
    <row r="7224" spans="54:78" x14ac:dyDescent="0.3">
      <c r="BB7224" s="105" t="e">
        <f>VLOOKUP(C7224,#REF!, 2,FALSE)</f>
        <v>#REF!</v>
      </c>
      <c r="BP7224" s="52" t="s">
        <v>12578</v>
      </c>
      <c r="BQ7224" s="52" t="s">
        <v>2993</v>
      </c>
      <c r="BR7224" s="52" t="s">
        <v>11276</v>
      </c>
      <c r="BX7224" s="52" t="s">
        <v>12578</v>
      </c>
      <c r="BY7224" s="52" t="s">
        <v>2993</v>
      </c>
      <c r="BZ7224" s="52" t="s">
        <v>11276</v>
      </c>
    </row>
    <row r="7225" spans="54:78" x14ac:dyDescent="0.3">
      <c r="BB7225" s="105" t="e">
        <f>VLOOKUP(C7225,#REF!, 2,FALSE)</f>
        <v>#REF!</v>
      </c>
      <c r="BP7225" s="52" t="s">
        <v>12579</v>
      </c>
      <c r="BQ7225" s="52" t="s">
        <v>2993</v>
      </c>
      <c r="BR7225" s="52" t="s">
        <v>6970</v>
      </c>
      <c r="BX7225" s="52" t="s">
        <v>12579</v>
      </c>
      <c r="BY7225" s="52" t="s">
        <v>2993</v>
      </c>
      <c r="BZ7225" s="52" t="s">
        <v>6970</v>
      </c>
    </row>
    <row r="7226" spans="54:78" x14ac:dyDescent="0.3">
      <c r="BB7226" s="105" t="e">
        <f>VLOOKUP(C7226,#REF!, 2,FALSE)</f>
        <v>#REF!</v>
      </c>
      <c r="BP7226" s="52" t="s">
        <v>12580</v>
      </c>
      <c r="BQ7226" s="52" t="s">
        <v>2993</v>
      </c>
      <c r="BR7226" s="52" t="s">
        <v>5476</v>
      </c>
      <c r="BX7226" s="52" t="s">
        <v>12580</v>
      </c>
      <c r="BY7226" s="52" t="s">
        <v>2993</v>
      </c>
      <c r="BZ7226" s="52" t="s">
        <v>5476</v>
      </c>
    </row>
    <row r="7227" spans="54:78" x14ac:dyDescent="0.3">
      <c r="BB7227" s="105" t="e">
        <f>VLOOKUP(C7227,#REF!, 2,FALSE)</f>
        <v>#REF!</v>
      </c>
      <c r="BP7227" s="52" t="s">
        <v>12581</v>
      </c>
      <c r="BQ7227" s="52" t="s">
        <v>2993</v>
      </c>
      <c r="BR7227" s="52" t="s">
        <v>2383</v>
      </c>
      <c r="BX7227" s="52" t="s">
        <v>12581</v>
      </c>
      <c r="BY7227" s="52" t="s">
        <v>2993</v>
      </c>
      <c r="BZ7227" s="52" t="s">
        <v>2383</v>
      </c>
    </row>
    <row r="7228" spans="54:78" x14ac:dyDescent="0.3">
      <c r="BB7228" s="105" t="e">
        <f>VLOOKUP(C7228,#REF!, 2,FALSE)</f>
        <v>#REF!</v>
      </c>
      <c r="BP7228" s="52" t="s">
        <v>12582</v>
      </c>
      <c r="BQ7228" s="52" t="s">
        <v>2993</v>
      </c>
      <c r="BR7228" s="52" t="s">
        <v>3028</v>
      </c>
      <c r="BX7228" s="52" t="s">
        <v>12582</v>
      </c>
      <c r="BY7228" s="52" t="s">
        <v>2993</v>
      </c>
      <c r="BZ7228" s="52" t="s">
        <v>3028</v>
      </c>
    </row>
    <row r="7229" spans="54:78" x14ac:dyDescent="0.3">
      <c r="BB7229" s="105" t="e">
        <f>VLOOKUP(C7229,#REF!, 2,FALSE)</f>
        <v>#REF!</v>
      </c>
      <c r="BP7229" s="52" t="s">
        <v>12583</v>
      </c>
      <c r="BQ7229" s="52" t="s">
        <v>2993</v>
      </c>
      <c r="BR7229" s="52" t="s">
        <v>8954</v>
      </c>
      <c r="BX7229" s="52" t="s">
        <v>12583</v>
      </c>
      <c r="BY7229" s="52" t="s">
        <v>2993</v>
      </c>
      <c r="BZ7229" s="52" t="s">
        <v>8954</v>
      </c>
    </row>
    <row r="7230" spans="54:78" x14ac:dyDescent="0.3">
      <c r="BB7230" s="105" t="e">
        <f>VLOOKUP(C7230,#REF!, 2,FALSE)</f>
        <v>#REF!</v>
      </c>
      <c r="BP7230" s="52" t="s">
        <v>2168</v>
      </c>
      <c r="BQ7230" s="52" t="s">
        <v>2993</v>
      </c>
      <c r="BR7230" s="52" t="s">
        <v>11325</v>
      </c>
      <c r="BX7230" s="52" t="s">
        <v>2168</v>
      </c>
      <c r="BY7230" s="52" t="s">
        <v>2993</v>
      </c>
      <c r="BZ7230" s="52" t="s">
        <v>11325</v>
      </c>
    </row>
    <row r="7231" spans="54:78" x14ac:dyDescent="0.3">
      <c r="BB7231" s="105" t="e">
        <f>VLOOKUP(C7231,#REF!, 2,FALSE)</f>
        <v>#REF!</v>
      </c>
      <c r="BP7231" s="52" t="s">
        <v>12585</v>
      </c>
      <c r="BQ7231" s="52" t="s">
        <v>2993</v>
      </c>
      <c r="BR7231" s="52" t="s">
        <v>11835</v>
      </c>
      <c r="BX7231" s="52" t="s">
        <v>12585</v>
      </c>
      <c r="BY7231" s="52" t="s">
        <v>2993</v>
      </c>
      <c r="BZ7231" s="52" t="s">
        <v>11835</v>
      </c>
    </row>
    <row r="7232" spans="54:78" x14ac:dyDescent="0.3">
      <c r="BB7232" s="105" t="e">
        <f>VLOOKUP(C7232,#REF!, 2,FALSE)</f>
        <v>#REF!</v>
      </c>
      <c r="BP7232" s="52" t="s">
        <v>12586</v>
      </c>
      <c r="BQ7232" s="52" t="s">
        <v>2993</v>
      </c>
      <c r="BR7232" s="52" t="s">
        <v>2993</v>
      </c>
      <c r="BX7232" s="52" t="s">
        <v>12586</v>
      </c>
      <c r="BY7232" s="52" t="s">
        <v>2993</v>
      </c>
      <c r="BZ7232" s="52" t="s">
        <v>2993</v>
      </c>
    </row>
    <row r="7233" spans="54:78" x14ac:dyDescent="0.3">
      <c r="BB7233" s="105" t="e">
        <f>VLOOKUP(C7233,#REF!, 2,FALSE)</f>
        <v>#REF!</v>
      </c>
      <c r="BP7233" s="52" t="s">
        <v>12587</v>
      </c>
      <c r="BQ7233" s="52" t="s">
        <v>2993</v>
      </c>
      <c r="BR7233" s="52" t="s">
        <v>3517</v>
      </c>
      <c r="BX7233" s="52" t="s">
        <v>12587</v>
      </c>
      <c r="BY7233" s="52" t="s">
        <v>2993</v>
      </c>
      <c r="BZ7233" s="52" t="s">
        <v>3517</v>
      </c>
    </row>
    <row r="7234" spans="54:78" x14ac:dyDescent="0.3">
      <c r="BB7234" s="105" t="e">
        <f>VLOOKUP(C7234,#REF!, 2,FALSE)</f>
        <v>#REF!</v>
      </c>
      <c r="BP7234" s="52" t="s">
        <v>12588</v>
      </c>
      <c r="BQ7234" s="52" t="s">
        <v>2993</v>
      </c>
      <c r="BR7234" s="52" t="s">
        <v>12589</v>
      </c>
      <c r="BX7234" s="52" t="s">
        <v>12588</v>
      </c>
      <c r="BY7234" s="52" t="s">
        <v>2993</v>
      </c>
      <c r="BZ7234" s="52" t="s">
        <v>12589</v>
      </c>
    </row>
    <row r="7235" spans="54:78" x14ac:dyDescent="0.3">
      <c r="BB7235" s="105" t="e">
        <f>VLOOKUP(C7235,#REF!, 2,FALSE)</f>
        <v>#REF!</v>
      </c>
      <c r="BP7235" s="52" t="s">
        <v>12590</v>
      </c>
      <c r="BQ7235" s="52" t="s">
        <v>2993</v>
      </c>
      <c r="BR7235" s="52" t="s">
        <v>1074</v>
      </c>
      <c r="BX7235" s="52" t="s">
        <v>12590</v>
      </c>
      <c r="BY7235" s="52" t="s">
        <v>2993</v>
      </c>
      <c r="BZ7235" s="52" t="s">
        <v>1074</v>
      </c>
    </row>
    <row r="7236" spans="54:78" x14ac:dyDescent="0.3">
      <c r="BB7236" s="105" t="e">
        <f>VLOOKUP(C7236,#REF!, 2,FALSE)</f>
        <v>#REF!</v>
      </c>
      <c r="BP7236" s="52" t="s">
        <v>12591</v>
      </c>
      <c r="BQ7236" s="52" t="s">
        <v>2993</v>
      </c>
      <c r="BR7236" s="52" t="s">
        <v>2993</v>
      </c>
      <c r="BX7236" s="52" t="s">
        <v>12591</v>
      </c>
      <c r="BY7236" s="52" t="s">
        <v>2993</v>
      </c>
      <c r="BZ7236" s="52" t="s">
        <v>2993</v>
      </c>
    </row>
    <row r="7237" spans="54:78" x14ac:dyDescent="0.3">
      <c r="BB7237" s="105" t="e">
        <f>VLOOKUP(C7237,#REF!, 2,FALSE)</f>
        <v>#REF!</v>
      </c>
      <c r="BP7237" s="52" t="s">
        <v>12592</v>
      </c>
      <c r="BQ7237" s="52" t="s">
        <v>2993</v>
      </c>
      <c r="BR7237" s="52" t="s">
        <v>2662</v>
      </c>
      <c r="BX7237" s="52" t="s">
        <v>12592</v>
      </c>
      <c r="BY7237" s="52" t="s">
        <v>2993</v>
      </c>
      <c r="BZ7237" s="52" t="s">
        <v>2662</v>
      </c>
    </row>
    <row r="7238" spans="54:78" x14ac:dyDescent="0.3">
      <c r="BB7238" s="105" t="e">
        <f>VLOOKUP(C7238,#REF!, 2,FALSE)</f>
        <v>#REF!</v>
      </c>
      <c r="BP7238" s="52" t="s">
        <v>12593</v>
      </c>
      <c r="BQ7238" s="52" t="s">
        <v>743</v>
      </c>
      <c r="BR7238" s="52" t="s">
        <v>7439</v>
      </c>
      <c r="BX7238" s="52" t="s">
        <v>12593</v>
      </c>
      <c r="BY7238" s="52" t="s">
        <v>743</v>
      </c>
      <c r="BZ7238" s="52" t="s">
        <v>7439</v>
      </c>
    </row>
    <row r="7239" spans="54:78" x14ac:dyDescent="0.3">
      <c r="BB7239" s="105" t="e">
        <f>VLOOKUP(C7239,#REF!, 2,FALSE)</f>
        <v>#REF!</v>
      </c>
      <c r="BP7239" s="52" t="s">
        <v>12594</v>
      </c>
      <c r="BQ7239" s="52" t="s">
        <v>1275</v>
      </c>
      <c r="BR7239" s="52" t="s">
        <v>3523</v>
      </c>
      <c r="BX7239" s="52" t="s">
        <v>12594</v>
      </c>
      <c r="BY7239" s="52" t="s">
        <v>1275</v>
      </c>
      <c r="BZ7239" s="52" t="s">
        <v>3523</v>
      </c>
    </row>
    <row r="7240" spans="54:78" x14ac:dyDescent="0.3">
      <c r="BB7240" s="105" t="e">
        <f>VLOOKUP(C7240,#REF!, 2,FALSE)</f>
        <v>#REF!</v>
      </c>
      <c r="BP7240" s="52" t="s">
        <v>12595</v>
      </c>
      <c r="BQ7240" s="52" t="s">
        <v>779</v>
      </c>
      <c r="BR7240" s="52" t="s">
        <v>9721</v>
      </c>
      <c r="BX7240" s="52" t="s">
        <v>12595</v>
      </c>
      <c r="BY7240" s="52" t="s">
        <v>779</v>
      </c>
      <c r="BZ7240" s="52" t="s">
        <v>9721</v>
      </c>
    </row>
    <row r="7241" spans="54:78" x14ac:dyDescent="0.3">
      <c r="BB7241" s="105" t="e">
        <f>VLOOKUP(C7241,#REF!, 2,FALSE)</f>
        <v>#REF!</v>
      </c>
      <c r="BP7241" s="52" t="s">
        <v>12596</v>
      </c>
      <c r="BQ7241" s="52" t="s">
        <v>673</v>
      </c>
      <c r="BR7241" s="52" t="s">
        <v>11999</v>
      </c>
      <c r="BX7241" s="52" t="s">
        <v>12596</v>
      </c>
      <c r="BY7241" s="52" t="s">
        <v>673</v>
      </c>
      <c r="BZ7241" s="52" t="s">
        <v>11999</v>
      </c>
    </row>
    <row r="7242" spans="54:78" x14ac:dyDescent="0.3">
      <c r="BB7242" s="105" t="e">
        <f>VLOOKUP(C7242,#REF!, 2,FALSE)</f>
        <v>#REF!</v>
      </c>
      <c r="BP7242" s="52" t="s">
        <v>12597</v>
      </c>
      <c r="BQ7242" s="52" t="s">
        <v>622</v>
      </c>
      <c r="BR7242" s="52" t="s">
        <v>5955</v>
      </c>
      <c r="BX7242" s="52" t="s">
        <v>12597</v>
      </c>
      <c r="BY7242" s="52" t="s">
        <v>622</v>
      </c>
      <c r="BZ7242" s="52" t="s">
        <v>5955</v>
      </c>
    </row>
    <row r="7243" spans="54:78" x14ac:dyDescent="0.3">
      <c r="BB7243" s="105" t="e">
        <f>VLOOKUP(C7243,#REF!, 2,FALSE)</f>
        <v>#REF!</v>
      </c>
      <c r="BP7243" s="52" t="s">
        <v>12598</v>
      </c>
      <c r="BQ7243" s="52" t="s">
        <v>2993</v>
      </c>
      <c r="BR7243" s="52" t="s">
        <v>10274</v>
      </c>
      <c r="BX7243" s="52" t="s">
        <v>12598</v>
      </c>
      <c r="BY7243" s="52" t="s">
        <v>2993</v>
      </c>
      <c r="BZ7243" s="52" t="s">
        <v>10274</v>
      </c>
    </row>
    <row r="7244" spans="54:78" x14ac:dyDescent="0.3">
      <c r="BB7244" s="105" t="e">
        <f>VLOOKUP(C7244,#REF!, 2,FALSE)</f>
        <v>#REF!</v>
      </c>
      <c r="BP7244" s="52" t="s">
        <v>12599</v>
      </c>
      <c r="BQ7244" s="52" t="s">
        <v>622</v>
      </c>
      <c r="BR7244" s="52" t="s">
        <v>2993</v>
      </c>
      <c r="BX7244" s="52" t="s">
        <v>12599</v>
      </c>
      <c r="BY7244" s="52" t="s">
        <v>622</v>
      </c>
      <c r="BZ7244" s="52" t="s">
        <v>2993</v>
      </c>
    </row>
    <row r="7245" spans="54:78" x14ac:dyDescent="0.3">
      <c r="BB7245" s="105" t="e">
        <f>VLOOKUP(C7245,#REF!, 2,FALSE)</f>
        <v>#REF!</v>
      </c>
      <c r="BP7245" s="52" t="s">
        <v>2169</v>
      </c>
      <c r="BQ7245" s="52" t="s">
        <v>2993</v>
      </c>
      <c r="BR7245" s="52" t="s">
        <v>2797</v>
      </c>
      <c r="BX7245" s="52" t="s">
        <v>2169</v>
      </c>
      <c r="BY7245" s="52" t="s">
        <v>2993</v>
      </c>
      <c r="BZ7245" s="52" t="s">
        <v>2797</v>
      </c>
    </row>
    <row r="7246" spans="54:78" x14ac:dyDescent="0.3">
      <c r="BB7246" s="105" t="e">
        <f>VLOOKUP(C7246,#REF!, 2,FALSE)</f>
        <v>#REF!</v>
      </c>
      <c r="BP7246" s="52" t="s">
        <v>2170</v>
      </c>
      <c r="BQ7246" s="52" t="s">
        <v>818</v>
      </c>
      <c r="BR7246" s="52" t="s">
        <v>4048</v>
      </c>
      <c r="BX7246" s="52" t="s">
        <v>2170</v>
      </c>
      <c r="BY7246" s="52" t="s">
        <v>818</v>
      </c>
      <c r="BZ7246" s="52" t="s">
        <v>4048</v>
      </c>
    </row>
    <row r="7247" spans="54:78" x14ac:dyDescent="0.3">
      <c r="BB7247" s="105" t="e">
        <f>VLOOKUP(C7247,#REF!, 2,FALSE)</f>
        <v>#REF!</v>
      </c>
      <c r="BP7247" s="52" t="s">
        <v>12600</v>
      </c>
      <c r="BQ7247" s="52" t="s">
        <v>920</v>
      </c>
      <c r="BR7247" s="52" t="s">
        <v>12601</v>
      </c>
      <c r="BX7247" s="52" t="s">
        <v>12600</v>
      </c>
      <c r="BY7247" s="52" t="s">
        <v>920</v>
      </c>
      <c r="BZ7247" s="52" t="s">
        <v>12601</v>
      </c>
    </row>
    <row r="7248" spans="54:78" x14ac:dyDescent="0.3">
      <c r="BB7248" s="105" t="e">
        <f>VLOOKUP(C7248,#REF!, 2,FALSE)</f>
        <v>#REF!</v>
      </c>
      <c r="BP7248" s="52" t="s">
        <v>12602</v>
      </c>
      <c r="BQ7248" s="52" t="s">
        <v>920</v>
      </c>
      <c r="BR7248" s="52" t="s">
        <v>12603</v>
      </c>
      <c r="BX7248" s="52" t="s">
        <v>12602</v>
      </c>
      <c r="BY7248" s="52" t="s">
        <v>920</v>
      </c>
      <c r="BZ7248" s="52" t="s">
        <v>12603</v>
      </c>
    </row>
    <row r="7249" spans="54:78" x14ac:dyDescent="0.3">
      <c r="BB7249" s="105" t="e">
        <f>VLOOKUP(C7249,#REF!, 2,FALSE)</f>
        <v>#REF!</v>
      </c>
      <c r="BP7249" s="52" t="s">
        <v>12604</v>
      </c>
      <c r="BQ7249" s="52" t="s">
        <v>860</v>
      </c>
      <c r="BR7249" s="52" t="s">
        <v>7207</v>
      </c>
      <c r="BX7249" s="52" t="s">
        <v>12604</v>
      </c>
      <c r="BY7249" s="52" t="s">
        <v>860</v>
      </c>
      <c r="BZ7249" s="52" t="s">
        <v>7207</v>
      </c>
    </row>
    <row r="7250" spans="54:78" x14ac:dyDescent="0.3">
      <c r="BB7250" s="105" t="e">
        <f>VLOOKUP(C7250,#REF!, 2,FALSE)</f>
        <v>#REF!</v>
      </c>
      <c r="BP7250" s="52" t="s">
        <v>12605</v>
      </c>
      <c r="BQ7250" s="52" t="s">
        <v>668</v>
      </c>
      <c r="BR7250" s="52" t="s">
        <v>1863</v>
      </c>
      <c r="BX7250" s="52" t="s">
        <v>12605</v>
      </c>
      <c r="BY7250" s="52" t="s">
        <v>668</v>
      </c>
      <c r="BZ7250" s="52" t="s">
        <v>1863</v>
      </c>
    </row>
    <row r="7251" spans="54:78" x14ac:dyDescent="0.3">
      <c r="BB7251" s="105" t="e">
        <f>VLOOKUP(C7251,#REF!, 2,FALSE)</f>
        <v>#REF!</v>
      </c>
      <c r="BP7251" s="52" t="s">
        <v>12606</v>
      </c>
      <c r="BQ7251" s="52" t="s">
        <v>2993</v>
      </c>
      <c r="BR7251" s="52" t="s">
        <v>2993</v>
      </c>
      <c r="BX7251" s="52" t="s">
        <v>12606</v>
      </c>
      <c r="BY7251" s="52" t="s">
        <v>2993</v>
      </c>
      <c r="BZ7251" s="52" t="s">
        <v>2993</v>
      </c>
    </row>
    <row r="7252" spans="54:78" x14ac:dyDescent="0.3">
      <c r="BB7252" s="105" t="e">
        <f>VLOOKUP(C7252,#REF!, 2,FALSE)</f>
        <v>#REF!</v>
      </c>
      <c r="BP7252" s="52" t="s">
        <v>12607</v>
      </c>
      <c r="BQ7252" s="52" t="s">
        <v>2993</v>
      </c>
      <c r="BR7252" s="52" t="s">
        <v>2993</v>
      </c>
      <c r="BX7252" s="52" t="s">
        <v>12607</v>
      </c>
      <c r="BY7252" s="52" t="s">
        <v>2993</v>
      </c>
      <c r="BZ7252" s="52" t="s">
        <v>2993</v>
      </c>
    </row>
    <row r="7253" spans="54:78" x14ac:dyDescent="0.3">
      <c r="BB7253" s="105" t="e">
        <f>VLOOKUP(C7253,#REF!, 2,FALSE)</f>
        <v>#REF!</v>
      </c>
      <c r="BP7253" s="52" t="s">
        <v>12608</v>
      </c>
      <c r="BQ7253" s="52" t="s">
        <v>2993</v>
      </c>
      <c r="BR7253" s="52" t="s">
        <v>2442</v>
      </c>
      <c r="BX7253" s="52" t="s">
        <v>12608</v>
      </c>
      <c r="BY7253" s="52" t="s">
        <v>2993</v>
      </c>
      <c r="BZ7253" s="52" t="s">
        <v>2442</v>
      </c>
    </row>
    <row r="7254" spans="54:78" x14ac:dyDescent="0.3">
      <c r="BB7254" s="105" t="e">
        <f>VLOOKUP(C7254,#REF!, 2,FALSE)</f>
        <v>#REF!</v>
      </c>
      <c r="BP7254" s="52" t="s">
        <v>2171</v>
      </c>
      <c r="BQ7254" s="52" t="s">
        <v>2993</v>
      </c>
      <c r="BR7254" s="52" t="s">
        <v>1604</v>
      </c>
      <c r="BX7254" s="52" t="s">
        <v>2171</v>
      </c>
      <c r="BY7254" s="52" t="s">
        <v>2993</v>
      </c>
      <c r="BZ7254" s="52" t="s">
        <v>1604</v>
      </c>
    </row>
    <row r="7255" spans="54:78" x14ac:dyDescent="0.3">
      <c r="BB7255" s="105" t="e">
        <f>VLOOKUP(C7255,#REF!, 2,FALSE)</f>
        <v>#REF!</v>
      </c>
      <c r="BP7255" s="52" t="s">
        <v>2185</v>
      </c>
      <c r="BQ7255" s="52" t="s">
        <v>2993</v>
      </c>
      <c r="BR7255" s="52" t="s">
        <v>2364</v>
      </c>
      <c r="BX7255" s="52" t="s">
        <v>2185</v>
      </c>
      <c r="BY7255" s="52" t="s">
        <v>2993</v>
      </c>
      <c r="BZ7255" s="52" t="s">
        <v>2364</v>
      </c>
    </row>
    <row r="7256" spans="54:78" x14ac:dyDescent="0.3">
      <c r="BB7256" s="105" t="e">
        <f>VLOOKUP(C7256,#REF!, 2,FALSE)</f>
        <v>#REF!</v>
      </c>
      <c r="BP7256" s="52" t="s">
        <v>2186</v>
      </c>
      <c r="BQ7256" s="52" t="s">
        <v>2993</v>
      </c>
      <c r="BR7256" s="52" t="s">
        <v>10424</v>
      </c>
      <c r="BX7256" s="52" t="s">
        <v>2186</v>
      </c>
      <c r="BY7256" s="52" t="s">
        <v>2993</v>
      </c>
      <c r="BZ7256" s="52" t="s">
        <v>10424</v>
      </c>
    </row>
    <row r="7257" spans="54:78" x14ac:dyDescent="0.3">
      <c r="BB7257" s="105" t="e">
        <f>VLOOKUP(C7257,#REF!, 2,FALSE)</f>
        <v>#REF!</v>
      </c>
      <c r="BP7257" s="52" t="s">
        <v>2187</v>
      </c>
      <c r="BQ7257" s="52" t="s">
        <v>2993</v>
      </c>
      <c r="BR7257" s="52" t="s">
        <v>2993</v>
      </c>
      <c r="BX7257" s="52" t="s">
        <v>2187</v>
      </c>
      <c r="BY7257" s="52" t="s">
        <v>2993</v>
      </c>
      <c r="BZ7257" s="52" t="s">
        <v>2993</v>
      </c>
    </row>
    <row r="7258" spans="54:78" x14ac:dyDescent="0.3">
      <c r="BB7258" s="105" t="e">
        <f>VLOOKUP(C7258,#REF!, 2,FALSE)</f>
        <v>#REF!</v>
      </c>
      <c r="BP7258" s="52" t="s">
        <v>12609</v>
      </c>
      <c r="BQ7258" s="52" t="s">
        <v>2993</v>
      </c>
      <c r="BR7258" s="52" t="s">
        <v>1510</v>
      </c>
      <c r="BX7258" s="52" t="s">
        <v>12609</v>
      </c>
      <c r="BY7258" s="52" t="s">
        <v>2993</v>
      </c>
      <c r="BZ7258" s="52" t="s">
        <v>1510</v>
      </c>
    </row>
    <row r="7259" spans="54:78" x14ac:dyDescent="0.3">
      <c r="BB7259" s="105" t="e">
        <f>VLOOKUP(C7259,#REF!, 2,FALSE)</f>
        <v>#REF!</v>
      </c>
      <c r="BP7259" s="52" t="s">
        <v>12610</v>
      </c>
      <c r="BQ7259" s="52" t="s">
        <v>2993</v>
      </c>
      <c r="BR7259" s="52" t="s">
        <v>1235</v>
      </c>
      <c r="BX7259" s="52" t="s">
        <v>12610</v>
      </c>
      <c r="BY7259" s="52" t="s">
        <v>2993</v>
      </c>
      <c r="BZ7259" s="52" t="s">
        <v>1235</v>
      </c>
    </row>
    <row r="7260" spans="54:78" x14ac:dyDescent="0.3">
      <c r="BB7260" s="105" t="e">
        <f>VLOOKUP(C7260,#REF!, 2,FALSE)</f>
        <v>#REF!</v>
      </c>
      <c r="BP7260" s="52" t="s">
        <v>12611</v>
      </c>
      <c r="BQ7260" s="52" t="s">
        <v>2993</v>
      </c>
      <c r="BR7260" s="52" t="s">
        <v>12612</v>
      </c>
      <c r="BX7260" s="52" t="s">
        <v>12611</v>
      </c>
      <c r="BY7260" s="52" t="s">
        <v>2993</v>
      </c>
      <c r="BZ7260" s="52" t="s">
        <v>12612</v>
      </c>
    </row>
    <row r="7261" spans="54:78" x14ac:dyDescent="0.3">
      <c r="BB7261" s="105" t="e">
        <f>VLOOKUP(C7261,#REF!, 2,FALSE)</f>
        <v>#REF!</v>
      </c>
      <c r="BP7261" s="52" t="s">
        <v>12613</v>
      </c>
      <c r="BQ7261" s="52" t="s">
        <v>2993</v>
      </c>
      <c r="BR7261" s="52" t="s">
        <v>11127</v>
      </c>
      <c r="BX7261" s="52" t="s">
        <v>12613</v>
      </c>
      <c r="BY7261" s="52" t="s">
        <v>2993</v>
      </c>
      <c r="BZ7261" s="52" t="s">
        <v>11127</v>
      </c>
    </row>
    <row r="7262" spans="54:78" x14ac:dyDescent="0.3">
      <c r="BB7262" s="105" t="e">
        <f>VLOOKUP(C7262,#REF!, 2,FALSE)</f>
        <v>#REF!</v>
      </c>
      <c r="BP7262" s="52" t="s">
        <v>12614</v>
      </c>
      <c r="BQ7262" s="52" t="s">
        <v>2993</v>
      </c>
      <c r="BR7262" s="52" t="s">
        <v>12615</v>
      </c>
      <c r="BX7262" s="52" t="s">
        <v>12614</v>
      </c>
      <c r="BY7262" s="52" t="s">
        <v>2993</v>
      </c>
      <c r="BZ7262" s="52" t="s">
        <v>12615</v>
      </c>
    </row>
    <row r="7263" spans="54:78" x14ac:dyDescent="0.3">
      <c r="BB7263" s="105" t="e">
        <f>VLOOKUP(C7263,#REF!, 2,FALSE)</f>
        <v>#REF!</v>
      </c>
      <c r="BP7263" s="52" t="s">
        <v>12616</v>
      </c>
      <c r="BQ7263" s="52" t="s">
        <v>2993</v>
      </c>
      <c r="BR7263" s="52" t="s">
        <v>2993</v>
      </c>
      <c r="BX7263" s="52" t="s">
        <v>12616</v>
      </c>
      <c r="BY7263" s="52" t="s">
        <v>2993</v>
      </c>
      <c r="BZ7263" s="52" t="s">
        <v>2993</v>
      </c>
    </row>
    <row r="7264" spans="54:78" x14ac:dyDescent="0.3">
      <c r="BB7264" s="105" t="e">
        <f>VLOOKUP(C7264,#REF!, 2,FALSE)</f>
        <v>#REF!</v>
      </c>
      <c r="BP7264" s="52" t="s">
        <v>12617</v>
      </c>
      <c r="BQ7264" s="52" t="s">
        <v>2993</v>
      </c>
      <c r="BR7264" s="52" t="s">
        <v>2442</v>
      </c>
      <c r="BX7264" s="52" t="s">
        <v>12617</v>
      </c>
      <c r="BY7264" s="52" t="s">
        <v>2993</v>
      </c>
      <c r="BZ7264" s="52" t="s">
        <v>2442</v>
      </c>
    </row>
    <row r="7265" spans="54:78" x14ac:dyDescent="0.3">
      <c r="BB7265" s="105" t="e">
        <f>VLOOKUP(C7265,#REF!, 2,FALSE)</f>
        <v>#REF!</v>
      </c>
      <c r="BP7265" s="52" t="s">
        <v>12618</v>
      </c>
      <c r="BQ7265" s="52" t="s">
        <v>2993</v>
      </c>
      <c r="BR7265" s="52" t="s">
        <v>1865</v>
      </c>
      <c r="BX7265" s="52" t="s">
        <v>12618</v>
      </c>
      <c r="BY7265" s="52" t="s">
        <v>2993</v>
      </c>
      <c r="BZ7265" s="52" t="s">
        <v>1865</v>
      </c>
    </row>
    <row r="7266" spans="54:78" x14ac:dyDescent="0.3">
      <c r="BB7266" s="105" t="e">
        <f>VLOOKUP(C7266,#REF!, 2,FALSE)</f>
        <v>#REF!</v>
      </c>
      <c r="BP7266" s="52" t="s">
        <v>12619</v>
      </c>
      <c r="BQ7266" s="52" t="s">
        <v>2993</v>
      </c>
      <c r="BR7266" s="52" t="s">
        <v>2200</v>
      </c>
      <c r="BX7266" s="52" t="s">
        <v>12619</v>
      </c>
      <c r="BY7266" s="52" t="s">
        <v>2993</v>
      </c>
      <c r="BZ7266" s="52" t="s">
        <v>2200</v>
      </c>
    </row>
    <row r="7267" spans="54:78" x14ac:dyDescent="0.3">
      <c r="BB7267" s="105" t="e">
        <f>VLOOKUP(C7267,#REF!, 2,FALSE)</f>
        <v>#REF!</v>
      </c>
      <c r="BP7267" s="52" t="s">
        <v>2188</v>
      </c>
      <c r="BQ7267" s="52" t="s">
        <v>2993</v>
      </c>
      <c r="BR7267" s="52" t="s">
        <v>1295</v>
      </c>
      <c r="BX7267" s="52" t="s">
        <v>2188</v>
      </c>
      <c r="BY7267" s="52" t="s">
        <v>2993</v>
      </c>
      <c r="BZ7267" s="52" t="s">
        <v>1295</v>
      </c>
    </row>
    <row r="7268" spans="54:78" x14ac:dyDescent="0.3">
      <c r="BB7268" s="105" t="e">
        <f>VLOOKUP(C7268,#REF!, 2,FALSE)</f>
        <v>#REF!</v>
      </c>
      <c r="BP7268" s="52" t="s">
        <v>12620</v>
      </c>
      <c r="BQ7268" s="52" t="s">
        <v>2993</v>
      </c>
      <c r="BR7268" s="52" t="s">
        <v>1664</v>
      </c>
      <c r="BX7268" s="52" t="s">
        <v>12620</v>
      </c>
      <c r="BY7268" s="52" t="s">
        <v>2993</v>
      </c>
      <c r="BZ7268" s="52" t="s">
        <v>1664</v>
      </c>
    </row>
    <row r="7269" spans="54:78" x14ac:dyDescent="0.3">
      <c r="BB7269" s="105" t="e">
        <f>VLOOKUP(C7269,#REF!, 2,FALSE)</f>
        <v>#REF!</v>
      </c>
      <c r="BP7269" s="52" t="s">
        <v>12621</v>
      </c>
      <c r="BQ7269" s="52" t="s">
        <v>2993</v>
      </c>
      <c r="BR7269" s="52" t="s">
        <v>6933</v>
      </c>
      <c r="BX7269" s="52" t="s">
        <v>12621</v>
      </c>
      <c r="BY7269" s="52" t="s">
        <v>2993</v>
      </c>
      <c r="BZ7269" s="52" t="s">
        <v>6933</v>
      </c>
    </row>
    <row r="7270" spans="54:78" x14ac:dyDescent="0.3">
      <c r="BB7270" s="105" t="e">
        <f>VLOOKUP(C7270,#REF!, 2,FALSE)</f>
        <v>#REF!</v>
      </c>
      <c r="BP7270" s="52" t="s">
        <v>51</v>
      </c>
      <c r="BQ7270" s="52" t="s">
        <v>2993</v>
      </c>
      <c r="BR7270" s="52" t="s">
        <v>4152</v>
      </c>
      <c r="BX7270" s="52" t="s">
        <v>51</v>
      </c>
      <c r="BY7270" s="52" t="s">
        <v>2993</v>
      </c>
      <c r="BZ7270" s="52" t="s">
        <v>4152</v>
      </c>
    </row>
    <row r="7271" spans="54:78" x14ac:dyDescent="0.3">
      <c r="BB7271" s="105" t="e">
        <f>VLOOKUP(C7271,#REF!, 2,FALSE)</f>
        <v>#REF!</v>
      </c>
      <c r="BP7271" s="52" t="s">
        <v>12622</v>
      </c>
      <c r="BQ7271" s="52" t="s">
        <v>2993</v>
      </c>
      <c r="BR7271" s="52" t="s">
        <v>12623</v>
      </c>
      <c r="BX7271" s="52" t="s">
        <v>12622</v>
      </c>
      <c r="BY7271" s="52" t="s">
        <v>2993</v>
      </c>
      <c r="BZ7271" s="52" t="s">
        <v>12623</v>
      </c>
    </row>
    <row r="7272" spans="54:78" x14ac:dyDescent="0.3">
      <c r="BB7272" s="105" t="e">
        <f>VLOOKUP(C7272,#REF!, 2,FALSE)</f>
        <v>#REF!</v>
      </c>
      <c r="BP7272" s="52" t="s">
        <v>2189</v>
      </c>
      <c r="BQ7272" s="52" t="s">
        <v>2993</v>
      </c>
      <c r="BR7272" s="52" t="s">
        <v>12624</v>
      </c>
      <c r="BX7272" s="52" t="s">
        <v>2189</v>
      </c>
      <c r="BY7272" s="52" t="s">
        <v>2993</v>
      </c>
      <c r="BZ7272" s="52" t="s">
        <v>12624</v>
      </c>
    </row>
    <row r="7273" spans="54:78" x14ac:dyDescent="0.3">
      <c r="BB7273" s="105" t="e">
        <f>VLOOKUP(C7273,#REF!, 2,FALSE)</f>
        <v>#REF!</v>
      </c>
      <c r="BP7273" s="52" t="s">
        <v>2190</v>
      </c>
      <c r="BQ7273" s="52" t="s">
        <v>2993</v>
      </c>
      <c r="BR7273" s="52" t="s">
        <v>7959</v>
      </c>
      <c r="BX7273" s="52" t="s">
        <v>2190</v>
      </c>
      <c r="BY7273" s="52" t="s">
        <v>2993</v>
      </c>
      <c r="BZ7273" s="52" t="s">
        <v>7959</v>
      </c>
    </row>
    <row r="7274" spans="54:78" x14ac:dyDescent="0.3">
      <c r="BB7274" s="105" t="e">
        <f>VLOOKUP(C7274,#REF!, 2,FALSE)</f>
        <v>#REF!</v>
      </c>
      <c r="BP7274" s="52" t="s">
        <v>2191</v>
      </c>
      <c r="BQ7274" s="52" t="s">
        <v>2993</v>
      </c>
      <c r="BR7274" s="52" t="s">
        <v>12626</v>
      </c>
      <c r="BX7274" s="52" t="s">
        <v>2191</v>
      </c>
      <c r="BY7274" s="52" t="s">
        <v>2993</v>
      </c>
      <c r="BZ7274" s="52" t="s">
        <v>12626</v>
      </c>
    </row>
    <row r="7275" spans="54:78" x14ac:dyDescent="0.3">
      <c r="BB7275" s="105" t="e">
        <f>VLOOKUP(C7275,#REF!, 2,FALSE)</f>
        <v>#REF!</v>
      </c>
      <c r="BP7275" s="52" t="s">
        <v>48</v>
      </c>
      <c r="BQ7275" s="52" t="s">
        <v>2993</v>
      </c>
      <c r="BR7275" s="52" t="s">
        <v>2993</v>
      </c>
      <c r="BX7275" s="52" t="s">
        <v>48</v>
      </c>
      <c r="BY7275" s="52" t="s">
        <v>2993</v>
      </c>
      <c r="BZ7275" s="52" t="s">
        <v>2993</v>
      </c>
    </row>
    <row r="7276" spans="54:78" x14ac:dyDescent="0.3">
      <c r="BB7276" s="105" t="e">
        <f>VLOOKUP(C7276,#REF!, 2,FALSE)</f>
        <v>#REF!</v>
      </c>
      <c r="BP7276" s="52" t="s">
        <v>12627</v>
      </c>
      <c r="BQ7276" s="52" t="s">
        <v>2993</v>
      </c>
      <c r="BR7276" s="52" t="s">
        <v>2993</v>
      </c>
      <c r="BX7276" s="52" t="s">
        <v>12627</v>
      </c>
      <c r="BY7276" s="52" t="s">
        <v>2993</v>
      </c>
      <c r="BZ7276" s="52" t="s">
        <v>2993</v>
      </c>
    </row>
    <row r="7277" spans="54:78" x14ac:dyDescent="0.3">
      <c r="BB7277" s="105" t="e">
        <f>VLOOKUP(C7277,#REF!, 2,FALSE)</f>
        <v>#REF!</v>
      </c>
      <c r="BP7277" s="52" t="s">
        <v>12628</v>
      </c>
      <c r="BQ7277" s="52" t="s">
        <v>2993</v>
      </c>
      <c r="BR7277" s="52" t="s">
        <v>2993</v>
      </c>
      <c r="BX7277" s="52" t="s">
        <v>12628</v>
      </c>
      <c r="BY7277" s="52" t="s">
        <v>2993</v>
      </c>
      <c r="BZ7277" s="52" t="s">
        <v>2993</v>
      </c>
    </row>
    <row r="7278" spans="54:78" x14ac:dyDescent="0.3">
      <c r="BB7278" s="105" t="e">
        <f>VLOOKUP(C7278,#REF!, 2,FALSE)</f>
        <v>#REF!</v>
      </c>
      <c r="BP7278" s="52" t="s">
        <v>12629</v>
      </c>
      <c r="BQ7278" s="52" t="s">
        <v>2993</v>
      </c>
      <c r="BR7278" s="52" t="s">
        <v>12630</v>
      </c>
      <c r="BX7278" s="52" t="s">
        <v>12629</v>
      </c>
      <c r="BY7278" s="52" t="s">
        <v>2993</v>
      </c>
      <c r="BZ7278" s="52" t="s">
        <v>12630</v>
      </c>
    </row>
    <row r="7279" spans="54:78" x14ac:dyDescent="0.3">
      <c r="BB7279" s="105" t="e">
        <f>VLOOKUP(C7279,#REF!, 2,FALSE)</f>
        <v>#REF!</v>
      </c>
      <c r="BP7279" s="52" t="s">
        <v>2192</v>
      </c>
      <c r="BQ7279" s="52" t="s">
        <v>2993</v>
      </c>
      <c r="BR7279" s="52" t="s">
        <v>2993</v>
      </c>
      <c r="BX7279" s="52" t="s">
        <v>2192</v>
      </c>
      <c r="BY7279" s="52" t="s">
        <v>2993</v>
      </c>
      <c r="BZ7279" s="52" t="s">
        <v>2993</v>
      </c>
    </row>
    <row r="7280" spans="54:78" x14ac:dyDescent="0.3">
      <c r="BB7280" s="105" t="e">
        <f>VLOOKUP(C7280,#REF!, 2,FALSE)</f>
        <v>#REF!</v>
      </c>
      <c r="BP7280" s="52" t="s">
        <v>2193</v>
      </c>
      <c r="BQ7280" s="52" t="s">
        <v>2993</v>
      </c>
      <c r="BR7280" s="52" t="s">
        <v>10180</v>
      </c>
      <c r="BX7280" s="52" t="s">
        <v>2193</v>
      </c>
      <c r="BY7280" s="52" t="s">
        <v>2993</v>
      </c>
      <c r="BZ7280" s="52" t="s">
        <v>10180</v>
      </c>
    </row>
    <row r="7281" spans="54:78" x14ac:dyDescent="0.3">
      <c r="BB7281" s="105" t="e">
        <f>VLOOKUP(C7281,#REF!, 2,FALSE)</f>
        <v>#REF!</v>
      </c>
      <c r="BP7281" s="52" t="s">
        <v>12631</v>
      </c>
      <c r="BQ7281" s="52" t="s">
        <v>2993</v>
      </c>
      <c r="BR7281" s="52" t="s">
        <v>12632</v>
      </c>
      <c r="BX7281" s="52" t="s">
        <v>12631</v>
      </c>
      <c r="BY7281" s="52" t="s">
        <v>2993</v>
      </c>
      <c r="BZ7281" s="52" t="s">
        <v>12632</v>
      </c>
    </row>
    <row r="7282" spans="54:78" x14ac:dyDescent="0.3">
      <c r="BB7282" s="105" t="e">
        <f>VLOOKUP(C7282,#REF!, 2,FALSE)</f>
        <v>#REF!</v>
      </c>
      <c r="BP7282" s="52" t="s">
        <v>12633</v>
      </c>
      <c r="BQ7282" s="52" t="s">
        <v>2993</v>
      </c>
      <c r="BR7282" s="52" t="s">
        <v>932</v>
      </c>
      <c r="BX7282" s="52" t="s">
        <v>12633</v>
      </c>
      <c r="BY7282" s="52" t="s">
        <v>2993</v>
      </c>
      <c r="BZ7282" s="52" t="s">
        <v>932</v>
      </c>
    </row>
    <row r="7283" spans="54:78" x14ac:dyDescent="0.3">
      <c r="BB7283" s="105" t="e">
        <f>VLOOKUP(C7283,#REF!, 2,FALSE)</f>
        <v>#REF!</v>
      </c>
      <c r="BP7283" s="52" t="s">
        <v>12634</v>
      </c>
      <c r="BQ7283" s="52" t="s">
        <v>2993</v>
      </c>
      <c r="BR7283" s="52" t="s">
        <v>2993</v>
      </c>
      <c r="BX7283" s="52" t="s">
        <v>12634</v>
      </c>
      <c r="BY7283" s="52" t="s">
        <v>2993</v>
      </c>
      <c r="BZ7283" s="52" t="s">
        <v>2993</v>
      </c>
    </row>
    <row r="7284" spans="54:78" x14ac:dyDescent="0.3">
      <c r="BB7284" s="105" t="e">
        <f>VLOOKUP(C7284,#REF!, 2,FALSE)</f>
        <v>#REF!</v>
      </c>
      <c r="BP7284" s="52" t="s">
        <v>12635</v>
      </c>
      <c r="BQ7284" s="52" t="s">
        <v>779</v>
      </c>
      <c r="BR7284" s="52" t="s">
        <v>12636</v>
      </c>
      <c r="BX7284" s="52" t="s">
        <v>12635</v>
      </c>
      <c r="BY7284" s="52" t="s">
        <v>779</v>
      </c>
      <c r="BZ7284" s="52" t="s">
        <v>12636</v>
      </c>
    </row>
    <row r="7285" spans="54:78" x14ac:dyDescent="0.3">
      <c r="BB7285" s="105" t="e">
        <f>VLOOKUP(C7285,#REF!, 2,FALSE)</f>
        <v>#REF!</v>
      </c>
      <c r="BP7285" s="52" t="s">
        <v>12637</v>
      </c>
      <c r="BQ7285" s="52" t="s">
        <v>710</v>
      </c>
      <c r="BR7285" s="52" t="s">
        <v>2078</v>
      </c>
      <c r="BX7285" s="52" t="s">
        <v>12637</v>
      </c>
      <c r="BY7285" s="52" t="s">
        <v>710</v>
      </c>
      <c r="BZ7285" s="52" t="s">
        <v>2078</v>
      </c>
    </row>
    <row r="7286" spans="54:78" x14ac:dyDescent="0.3">
      <c r="BB7286" s="105" t="e">
        <f>VLOOKUP(C7286,#REF!, 2,FALSE)</f>
        <v>#REF!</v>
      </c>
      <c r="BP7286" s="52" t="s">
        <v>2194</v>
      </c>
      <c r="BQ7286" s="52" t="s">
        <v>710</v>
      </c>
      <c r="BR7286" s="52" t="s">
        <v>3751</v>
      </c>
      <c r="BX7286" s="52" t="s">
        <v>2194</v>
      </c>
      <c r="BY7286" s="52" t="s">
        <v>710</v>
      </c>
      <c r="BZ7286" s="52" t="s">
        <v>3751</v>
      </c>
    </row>
    <row r="7287" spans="54:78" x14ac:dyDescent="0.3">
      <c r="BB7287" s="105" t="e">
        <f>VLOOKUP(C7287,#REF!, 2,FALSE)</f>
        <v>#REF!</v>
      </c>
      <c r="BP7287" s="52" t="s">
        <v>12638</v>
      </c>
      <c r="BQ7287" s="52" t="s">
        <v>1275</v>
      </c>
      <c r="BR7287" s="52" t="s">
        <v>10926</v>
      </c>
      <c r="BX7287" s="52" t="s">
        <v>12638</v>
      </c>
      <c r="BY7287" s="52" t="s">
        <v>1275</v>
      </c>
      <c r="BZ7287" s="52" t="s">
        <v>10926</v>
      </c>
    </row>
    <row r="7288" spans="54:78" x14ac:dyDescent="0.3">
      <c r="BB7288" s="105" t="e">
        <f>VLOOKUP(C7288,#REF!, 2,FALSE)</f>
        <v>#REF!</v>
      </c>
      <c r="BP7288" s="52" t="s">
        <v>12639</v>
      </c>
      <c r="BQ7288" s="52" t="s">
        <v>2993</v>
      </c>
      <c r="BR7288" s="52" t="s">
        <v>10196</v>
      </c>
      <c r="BX7288" s="52" t="s">
        <v>12639</v>
      </c>
      <c r="BY7288" s="52" t="s">
        <v>2993</v>
      </c>
      <c r="BZ7288" s="52" t="s">
        <v>10196</v>
      </c>
    </row>
    <row r="7289" spans="54:78" x14ac:dyDescent="0.3">
      <c r="BB7289" s="105" t="e">
        <f>VLOOKUP(C7289,#REF!, 2,FALSE)</f>
        <v>#REF!</v>
      </c>
      <c r="BP7289" s="52" t="s">
        <v>12640</v>
      </c>
      <c r="BQ7289" s="52" t="s">
        <v>2993</v>
      </c>
      <c r="BR7289" s="52" t="s">
        <v>2993</v>
      </c>
      <c r="BX7289" s="52" t="s">
        <v>12640</v>
      </c>
      <c r="BY7289" s="52" t="s">
        <v>2993</v>
      </c>
      <c r="BZ7289" s="52" t="s">
        <v>2993</v>
      </c>
    </row>
    <row r="7290" spans="54:78" x14ac:dyDescent="0.3">
      <c r="BB7290" s="105" t="e">
        <f>VLOOKUP(C7290,#REF!, 2,FALSE)</f>
        <v>#REF!</v>
      </c>
      <c r="BP7290" s="52" t="s">
        <v>12641</v>
      </c>
      <c r="BQ7290" s="52" t="s">
        <v>2993</v>
      </c>
      <c r="BR7290" s="52" t="s">
        <v>4032</v>
      </c>
      <c r="BX7290" s="52" t="s">
        <v>12641</v>
      </c>
      <c r="BY7290" s="52" t="s">
        <v>2993</v>
      </c>
      <c r="BZ7290" s="52" t="s">
        <v>4032</v>
      </c>
    </row>
    <row r="7291" spans="54:78" x14ac:dyDescent="0.3">
      <c r="BB7291" s="105" t="e">
        <f>VLOOKUP(C7291,#REF!, 2,FALSE)</f>
        <v>#REF!</v>
      </c>
      <c r="BP7291" s="52" t="s">
        <v>12642</v>
      </c>
      <c r="BQ7291" s="52" t="s">
        <v>1275</v>
      </c>
      <c r="BR7291" s="52" t="s">
        <v>12436</v>
      </c>
      <c r="BX7291" s="52" t="s">
        <v>12642</v>
      </c>
      <c r="BY7291" s="52" t="s">
        <v>1275</v>
      </c>
      <c r="BZ7291" s="52" t="s">
        <v>12436</v>
      </c>
    </row>
    <row r="7292" spans="54:78" x14ac:dyDescent="0.3">
      <c r="BB7292" s="105" t="e">
        <f>VLOOKUP(C7292,#REF!, 2,FALSE)</f>
        <v>#REF!</v>
      </c>
      <c r="BP7292" s="52" t="s">
        <v>12643</v>
      </c>
      <c r="BQ7292" s="52" t="s">
        <v>2993</v>
      </c>
      <c r="BR7292" s="52" t="s">
        <v>2993</v>
      </c>
      <c r="BX7292" s="52" t="s">
        <v>12643</v>
      </c>
      <c r="BY7292" s="52" t="s">
        <v>2993</v>
      </c>
      <c r="BZ7292" s="52" t="s">
        <v>2993</v>
      </c>
    </row>
    <row r="7293" spans="54:78" x14ac:dyDescent="0.3">
      <c r="BB7293" s="105" t="e">
        <f>VLOOKUP(C7293,#REF!, 2,FALSE)</f>
        <v>#REF!</v>
      </c>
      <c r="BP7293" s="52" t="s">
        <v>12644</v>
      </c>
      <c r="BQ7293" s="52" t="s">
        <v>2993</v>
      </c>
      <c r="BR7293" s="52" t="s">
        <v>809</v>
      </c>
      <c r="BX7293" s="52" t="s">
        <v>12644</v>
      </c>
      <c r="BY7293" s="52" t="s">
        <v>2993</v>
      </c>
      <c r="BZ7293" s="52" t="s">
        <v>809</v>
      </c>
    </row>
    <row r="7294" spans="54:78" x14ac:dyDescent="0.3">
      <c r="BB7294" s="105" t="e">
        <f>VLOOKUP(C7294,#REF!, 2,FALSE)</f>
        <v>#REF!</v>
      </c>
      <c r="BP7294" s="52" t="s">
        <v>12645</v>
      </c>
      <c r="BQ7294" s="52" t="s">
        <v>2993</v>
      </c>
      <c r="BR7294" s="52" t="s">
        <v>4855</v>
      </c>
      <c r="BX7294" s="52" t="s">
        <v>12645</v>
      </c>
      <c r="BY7294" s="52" t="s">
        <v>2993</v>
      </c>
      <c r="BZ7294" s="52" t="s">
        <v>4855</v>
      </c>
    </row>
    <row r="7295" spans="54:78" x14ac:dyDescent="0.3">
      <c r="BB7295" s="105" t="e">
        <f>VLOOKUP(C7295,#REF!, 2,FALSE)</f>
        <v>#REF!</v>
      </c>
      <c r="BP7295" s="52" t="s">
        <v>12646</v>
      </c>
      <c r="BQ7295" s="52" t="s">
        <v>2993</v>
      </c>
      <c r="BR7295" s="52" t="s">
        <v>2993</v>
      </c>
      <c r="BX7295" s="52" t="s">
        <v>12646</v>
      </c>
      <c r="BY7295" s="52" t="s">
        <v>2993</v>
      </c>
      <c r="BZ7295" s="52" t="s">
        <v>2993</v>
      </c>
    </row>
    <row r="7296" spans="54:78" x14ac:dyDescent="0.3">
      <c r="BB7296" s="105" t="e">
        <f>VLOOKUP(C7296,#REF!, 2,FALSE)</f>
        <v>#REF!</v>
      </c>
      <c r="BP7296" s="52" t="s">
        <v>12647</v>
      </c>
      <c r="BQ7296" s="52" t="s">
        <v>2993</v>
      </c>
      <c r="BR7296" s="52" t="s">
        <v>2993</v>
      </c>
      <c r="BX7296" s="52" t="s">
        <v>12647</v>
      </c>
      <c r="BY7296" s="52" t="s">
        <v>2993</v>
      </c>
      <c r="BZ7296" s="52" t="s">
        <v>2993</v>
      </c>
    </row>
    <row r="7297" spans="54:78" x14ac:dyDescent="0.3">
      <c r="BB7297" s="105" t="e">
        <f>VLOOKUP(C7297,#REF!, 2,FALSE)</f>
        <v>#REF!</v>
      </c>
      <c r="BP7297" s="52" t="s">
        <v>12648</v>
      </c>
      <c r="BQ7297" s="52" t="s">
        <v>2993</v>
      </c>
      <c r="BR7297" s="52" t="s">
        <v>2993</v>
      </c>
      <c r="BX7297" s="52" t="s">
        <v>12648</v>
      </c>
      <c r="BY7297" s="52" t="s">
        <v>2993</v>
      </c>
      <c r="BZ7297" s="52" t="s">
        <v>2993</v>
      </c>
    </row>
    <row r="7298" spans="54:78" x14ac:dyDescent="0.3">
      <c r="BB7298" s="105" t="e">
        <f>VLOOKUP(C7298,#REF!, 2,FALSE)</f>
        <v>#REF!</v>
      </c>
      <c r="BP7298" s="52" t="s">
        <v>12649</v>
      </c>
      <c r="BQ7298" s="52" t="s">
        <v>3016</v>
      </c>
      <c r="BR7298" s="52" t="s">
        <v>2993</v>
      </c>
      <c r="BX7298" s="52" t="s">
        <v>12649</v>
      </c>
      <c r="BY7298" s="52" t="s">
        <v>3016</v>
      </c>
      <c r="BZ7298" s="52" t="s">
        <v>2993</v>
      </c>
    </row>
    <row r="7299" spans="54:78" x14ac:dyDescent="0.3">
      <c r="BB7299" s="105" t="e">
        <f>VLOOKUP(C7299,#REF!, 2,FALSE)</f>
        <v>#REF!</v>
      </c>
      <c r="BP7299" s="52" t="s">
        <v>12650</v>
      </c>
      <c r="BQ7299" s="52" t="s">
        <v>3019</v>
      </c>
      <c r="BR7299" s="52" t="s">
        <v>2993</v>
      </c>
      <c r="BX7299" s="52" t="s">
        <v>12650</v>
      </c>
      <c r="BY7299" s="52" t="s">
        <v>3019</v>
      </c>
      <c r="BZ7299" s="52" t="s">
        <v>2993</v>
      </c>
    </row>
    <row r="7300" spans="54:78" x14ac:dyDescent="0.3">
      <c r="BB7300" s="105" t="e">
        <f>VLOOKUP(C7300,#REF!, 2,FALSE)</f>
        <v>#REF!</v>
      </c>
      <c r="BP7300" s="52" t="s">
        <v>12651</v>
      </c>
      <c r="BQ7300" s="52" t="s">
        <v>2988</v>
      </c>
      <c r="BR7300" s="52" t="s">
        <v>12652</v>
      </c>
      <c r="BX7300" s="52" t="s">
        <v>12651</v>
      </c>
      <c r="BY7300" s="52" t="s">
        <v>2988</v>
      </c>
      <c r="BZ7300" s="52" t="s">
        <v>12652</v>
      </c>
    </row>
    <row r="7301" spans="54:78" x14ac:dyDescent="0.3">
      <c r="BB7301" s="105" t="e">
        <f>VLOOKUP(C7301,#REF!, 2,FALSE)</f>
        <v>#REF!</v>
      </c>
      <c r="BP7301" s="52" t="s">
        <v>2195</v>
      </c>
      <c r="BQ7301" s="52" t="s">
        <v>3114</v>
      </c>
      <c r="BR7301" s="52" t="s">
        <v>3927</v>
      </c>
      <c r="BX7301" s="52" t="s">
        <v>2195</v>
      </c>
      <c r="BY7301" s="52" t="s">
        <v>3114</v>
      </c>
      <c r="BZ7301" s="52" t="s">
        <v>3927</v>
      </c>
    </row>
    <row r="7302" spans="54:78" x14ac:dyDescent="0.3">
      <c r="BB7302" s="105" t="e">
        <f>VLOOKUP(C7302,#REF!, 2,FALSE)</f>
        <v>#REF!</v>
      </c>
      <c r="BP7302" s="52" t="s">
        <v>12653</v>
      </c>
      <c r="BQ7302" s="52" t="s">
        <v>3016</v>
      </c>
      <c r="BR7302" s="52" t="s">
        <v>2993</v>
      </c>
      <c r="BX7302" s="52" t="s">
        <v>12653</v>
      </c>
      <c r="BY7302" s="52" t="s">
        <v>3016</v>
      </c>
      <c r="BZ7302" s="52" t="s">
        <v>2993</v>
      </c>
    </row>
    <row r="7303" spans="54:78" x14ac:dyDescent="0.3">
      <c r="BB7303" s="105" t="e">
        <f>VLOOKUP(C7303,#REF!, 2,FALSE)</f>
        <v>#REF!</v>
      </c>
      <c r="BP7303" s="52" t="s">
        <v>12654</v>
      </c>
      <c r="BQ7303" s="52" t="s">
        <v>3016</v>
      </c>
      <c r="BR7303" s="52" t="s">
        <v>2993</v>
      </c>
      <c r="BX7303" s="52" t="s">
        <v>12654</v>
      </c>
      <c r="BY7303" s="52" t="s">
        <v>3016</v>
      </c>
      <c r="BZ7303" s="52" t="s">
        <v>2993</v>
      </c>
    </row>
    <row r="7304" spans="54:78" x14ac:dyDescent="0.3">
      <c r="BB7304" s="105" t="e">
        <f>VLOOKUP(C7304,#REF!, 2,FALSE)</f>
        <v>#REF!</v>
      </c>
      <c r="BP7304" s="52" t="s">
        <v>12655</v>
      </c>
      <c r="BQ7304" s="52" t="s">
        <v>3019</v>
      </c>
      <c r="BR7304" s="52" t="s">
        <v>12656</v>
      </c>
      <c r="BX7304" s="52" t="s">
        <v>12655</v>
      </c>
      <c r="BY7304" s="52" t="s">
        <v>3019</v>
      </c>
      <c r="BZ7304" s="52" t="s">
        <v>12656</v>
      </c>
    </row>
    <row r="7305" spans="54:78" x14ac:dyDescent="0.3">
      <c r="BB7305" s="105" t="e">
        <f>VLOOKUP(C7305,#REF!, 2,FALSE)</f>
        <v>#REF!</v>
      </c>
      <c r="BP7305" s="52" t="s">
        <v>12657</v>
      </c>
      <c r="BQ7305" s="52" t="s">
        <v>3019</v>
      </c>
      <c r="BR7305" s="52" t="s">
        <v>12658</v>
      </c>
      <c r="BX7305" s="52" t="s">
        <v>12657</v>
      </c>
      <c r="BY7305" s="52" t="s">
        <v>3019</v>
      </c>
      <c r="BZ7305" s="52" t="s">
        <v>12658</v>
      </c>
    </row>
    <row r="7306" spans="54:78" x14ac:dyDescent="0.3">
      <c r="BB7306" s="105" t="e">
        <f>VLOOKUP(C7306,#REF!, 2,FALSE)</f>
        <v>#REF!</v>
      </c>
      <c r="BP7306" s="52" t="s">
        <v>12659</v>
      </c>
      <c r="BQ7306" s="52" t="s">
        <v>2988</v>
      </c>
      <c r="BR7306" s="52" t="s">
        <v>12660</v>
      </c>
      <c r="BX7306" s="52" t="s">
        <v>12659</v>
      </c>
      <c r="BY7306" s="52" t="s">
        <v>2988</v>
      </c>
      <c r="BZ7306" s="52" t="s">
        <v>12660</v>
      </c>
    </row>
    <row r="7307" spans="54:78" x14ac:dyDescent="0.3">
      <c r="BB7307" s="105" t="e">
        <f>VLOOKUP(C7307,#REF!, 2,FALSE)</f>
        <v>#REF!</v>
      </c>
      <c r="BP7307" s="52" t="s">
        <v>12661</v>
      </c>
      <c r="BQ7307" s="52" t="s">
        <v>2988</v>
      </c>
      <c r="BR7307" s="52" t="s">
        <v>2993</v>
      </c>
      <c r="BX7307" s="52" t="s">
        <v>12661</v>
      </c>
      <c r="BY7307" s="52" t="s">
        <v>2988</v>
      </c>
      <c r="BZ7307" s="52" t="s">
        <v>2993</v>
      </c>
    </row>
    <row r="7308" spans="54:78" x14ac:dyDescent="0.3">
      <c r="BB7308" s="105" t="e">
        <f>VLOOKUP(C7308,#REF!, 2,FALSE)</f>
        <v>#REF!</v>
      </c>
      <c r="BP7308" s="52" t="s">
        <v>12662</v>
      </c>
      <c r="BQ7308" s="52" t="s">
        <v>2988</v>
      </c>
      <c r="BR7308" s="52" t="s">
        <v>12663</v>
      </c>
      <c r="BX7308" s="52" t="s">
        <v>12662</v>
      </c>
      <c r="BY7308" s="52" t="s">
        <v>2988</v>
      </c>
      <c r="BZ7308" s="52" t="s">
        <v>12663</v>
      </c>
    </row>
    <row r="7309" spans="54:78" x14ac:dyDescent="0.3">
      <c r="BB7309" s="105" t="e">
        <f>VLOOKUP(C7309,#REF!, 2,FALSE)</f>
        <v>#REF!</v>
      </c>
      <c r="BP7309" s="52" t="s">
        <v>12664</v>
      </c>
      <c r="BQ7309" s="52" t="s">
        <v>3276</v>
      </c>
      <c r="BR7309" s="52" t="s">
        <v>10424</v>
      </c>
      <c r="BX7309" s="52" t="s">
        <v>12664</v>
      </c>
      <c r="BY7309" s="52" t="s">
        <v>3276</v>
      </c>
      <c r="BZ7309" s="52" t="s">
        <v>10424</v>
      </c>
    </row>
    <row r="7310" spans="54:78" x14ac:dyDescent="0.3">
      <c r="BB7310" s="105" t="e">
        <f>VLOOKUP(C7310,#REF!, 2,FALSE)</f>
        <v>#REF!</v>
      </c>
      <c r="BP7310" s="52" t="s">
        <v>12665</v>
      </c>
      <c r="BQ7310" s="52" t="s">
        <v>618</v>
      </c>
      <c r="BR7310" s="52" t="s">
        <v>2993</v>
      </c>
      <c r="BX7310" s="52" t="s">
        <v>12665</v>
      </c>
      <c r="BY7310" s="52" t="s">
        <v>618</v>
      </c>
      <c r="BZ7310" s="52" t="s">
        <v>2993</v>
      </c>
    </row>
    <row r="7311" spans="54:78" x14ac:dyDescent="0.3">
      <c r="BB7311" s="105" t="e">
        <f>VLOOKUP(C7311,#REF!, 2,FALSE)</f>
        <v>#REF!</v>
      </c>
      <c r="BP7311" s="52" t="s">
        <v>12666</v>
      </c>
      <c r="BQ7311" s="52" t="s">
        <v>3103</v>
      </c>
      <c r="BR7311" s="52" t="s">
        <v>2655</v>
      </c>
      <c r="BX7311" s="52" t="s">
        <v>12666</v>
      </c>
      <c r="BY7311" s="52" t="s">
        <v>3103</v>
      </c>
      <c r="BZ7311" s="52" t="s">
        <v>2655</v>
      </c>
    </row>
    <row r="7312" spans="54:78" x14ac:dyDescent="0.3">
      <c r="BB7312" s="105" t="e">
        <f>VLOOKUP(C7312,#REF!, 2,FALSE)</f>
        <v>#REF!</v>
      </c>
      <c r="BP7312" s="52" t="s">
        <v>12667</v>
      </c>
      <c r="BQ7312" s="52" t="s">
        <v>1504</v>
      </c>
      <c r="BR7312" s="52" t="s">
        <v>2993</v>
      </c>
      <c r="BX7312" s="52" t="s">
        <v>12667</v>
      </c>
      <c r="BY7312" s="52" t="s">
        <v>1504</v>
      </c>
      <c r="BZ7312" s="52" t="s">
        <v>2993</v>
      </c>
    </row>
    <row r="7313" spans="54:78" x14ac:dyDescent="0.3">
      <c r="BB7313" s="105" t="e">
        <f>VLOOKUP(C7313,#REF!, 2,FALSE)</f>
        <v>#REF!</v>
      </c>
      <c r="BP7313" s="52" t="s">
        <v>12668</v>
      </c>
      <c r="BQ7313" s="52" t="s">
        <v>1741</v>
      </c>
      <c r="BR7313" s="52" t="s">
        <v>2993</v>
      </c>
      <c r="BX7313" s="52" t="s">
        <v>12668</v>
      </c>
      <c r="BY7313" s="52" t="s">
        <v>1741</v>
      </c>
      <c r="BZ7313" s="52" t="s">
        <v>2993</v>
      </c>
    </row>
    <row r="7314" spans="54:78" x14ac:dyDescent="0.3">
      <c r="BB7314" s="105" t="e">
        <f>VLOOKUP(C7314,#REF!, 2,FALSE)</f>
        <v>#REF!</v>
      </c>
      <c r="BP7314" s="52" t="s">
        <v>12669</v>
      </c>
      <c r="BQ7314" s="52" t="s">
        <v>1790</v>
      </c>
      <c r="BR7314" s="52" t="s">
        <v>2993</v>
      </c>
      <c r="BX7314" s="52" t="s">
        <v>12669</v>
      </c>
      <c r="BY7314" s="52" t="s">
        <v>1790</v>
      </c>
      <c r="BZ7314" s="52" t="s">
        <v>2993</v>
      </c>
    </row>
    <row r="7315" spans="54:78" x14ac:dyDescent="0.3">
      <c r="BB7315" s="105" t="e">
        <f>VLOOKUP(C7315,#REF!, 2,FALSE)</f>
        <v>#REF!</v>
      </c>
      <c r="BP7315" s="52" t="s">
        <v>12670</v>
      </c>
      <c r="BQ7315" s="52" t="s">
        <v>621</v>
      </c>
      <c r="BR7315" s="52" t="s">
        <v>819</v>
      </c>
      <c r="BX7315" s="52" t="s">
        <v>12670</v>
      </c>
      <c r="BY7315" s="52" t="s">
        <v>621</v>
      </c>
      <c r="BZ7315" s="52" t="s">
        <v>819</v>
      </c>
    </row>
    <row r="7316" spans="54:78" x14ac:dyDescent="0.3">
      <c r="BB7316" s="105" t="e">
        <f>VLOOKUP(C7316,#REF!, 2,FALSE)</f>
        <v>#REF!</v>
      </c>
      <c r="BP7316" s="52" t="s">
        <v>2196</v>
      </c>
      <c r="BQ7316" s="52" t="s">
        <v>934</v>
      </c>
      <c r="BR7316" s="52" t="s">
        <v>2993</v>
      </c>
      <c r="BX7316" s="52" t="s">
        <v>2196</v>
      </c>
      <c r="BY7316" s="52" t="s">
        <v>934</v>
      </c>
      <c r="BZ7316" s="52" t="s">
        <v>2993</v>
      </c>
    </row>
    <row r="7317" spans="54:78" x14ac:dyDescent="0.3">
      <c r="BB7317" s="105" t="e">
        <f>VLOOKUP(C7317,#REF!, 2,FALSE)</f>
        <v>#REF!</v>
      </c>
      <c r="BP7317" s="52" t="s">
        <v>12672</v>
      </c>
      <c r="BQ7317" s="52" t="s">
        <v>795</v>
      </c>
      <c r="BR7317" s="52" t="s">
        <v>12673</v>
      </c>
      <c r="BX7317" s="52" t="s">
        <v>12672</v>
      </c>
      <c r="BY7317" s="52" t="s">
        <v>795</v>
      </c>
      <c r="BZ7317" s="52" t="s">
        <v>12673</v>
      </c>
    </row>
    <row r="7318" spans="54:78" x14ac:dyDescent="0.3">
      <c r="BB7318" s="105" t="e">
        <f>VLOOKUP(C7318,#REF!, 2,FALSE)</f>
        <v>#REF!</v>
      </c>
      <c r="BP7318" s="52" t="s">
        <v>12674</v>
      </c>
      <c r="BQ7318" s="52" t="s">
        <v>1429</v>
      </c>
      <c r="BR7318" s="52" t="s">
        <v>2993</v>
      </c>
      <c r="BX7318" s="52" t="s">
        <v>12674</v>
      </c>
      <c r="BY7318" s="52" t="s">
        <v>1429</v>
      </c>
      <c r="BZ7318" s="52" t="s">
        <v>2993</v>
      </c>
    </row>
    <row r="7319" spans="54:78" x14ac:dyDescent="0.3">
      <c r="BB7319" s="105" t="e">
        <f>VLOOKUP(C7319,#REF!, 2,FALSE)</f>
        <v>#REF!</v>
      </c>
      <c r="BP7319" s="52" t="s">
        <v>12675</v>
      </c>
      <c r="BQ7319" s="52" t="s">
        <v>1429</v>
      </c>
      <c r="BR7319" s="52" t="s">
        <v>2993</v>
      </c>
      <c r="BX7319" s="52" t="s">
        <v>12675</v>
      </c>
      <c r="BY7319" s="52" t="s">
        <v>1429</v>
      </c>
      <c r="BZ7319" s="52" t="s">
        <v>2993</v>
      </c>
    </row>
    <row r="7320" spans="54:78" x14ac:dyDescent="0.3">
      <c r="BB7320" s="105" t="e">
        <f>VLOOKUP(C7320,#REF!, 2,FALSE)</f>
        <v>#REF!</v>
      </c>
      <c r="BP7320" s="52" t="s">
        <v>355</v>
      </c>
      <c r="BQ7320" s="52" t="s">
        <v>920</v>
      </c>
      <c r="BR7320" s="52" t="s">
        <v>2993</v>
      </c>
      <c r="BX7320" s="52" t="s">
        <v>355</v>
      </c>
      <c r="BY7320" s="52" t="s">
        <v>920</v>
      </c>
      <c r="BZ7320" s="52" t="s">
        <v>2993</v>
      </c>
    </row>
    <row r="7321" spans="54:78" x14ac:dyDescent="0.3">
      <c r="BB7321" s="105" t="e">
        <f>VLOOKUP(C7321,#REF!, 2,FALSE)</f>
        <v>#REF!</v>
      </c>
      <c r="BP7321" s="52" t="s">
        <v>12677</v>
      </c>
      <c r="BQ7321" s="52" t="s">
        <v>1699</v>
      </c>
      <c r="BR7321" s="52" t="s">
        <v>2993</v>
      </c>
      <c r="BX7321" s="52" t="s">
        <v>12677</v>
      </c>
      <c r="BY7321" s="52" t="s">
        <v>1699</v>
      </c>
      <c r="BZ7321" s="52" t="s">
        <v>2993</v>
      </c>
    </row>
    <row r="7322" spans="54:78" x14ac:dyDescent="0.3">
      <c r="BB7322" s="105" t="e">
        <f>VLOOKUP(C7322,#REF!, 2,FALSE)</f>
        <v>#REF!</v>
      </c>
      <c r="BP7322" s="52" t="s">
        <v>12678</v>
      </c>
      <c r="BQ7322" s="52" t="s">
        <v>621</v>
      </c>
      <c r="BR7322" s="52" t="s">
        <v>2993</v>
      </c>
      <c r="BX7322" s="52" t="s">
        <v>12678</v>
      </c>
      <c r="BY7322" s="52" t="s">
        <v>621</v>
      </c>
      <c r="BZ7322" s="52" t="s">
        <v>2993</v>
      </c>
    </row>
    <row r="7323" spans="54:78" x14ac:dyDescent="0.3">
      <c r="BB7323" s="105" t="e">
        <f>VLOOKUP(C7323,#REF!, 2,FALSE)</f>
        <v>#REF!</v>
      </c>
      <c r="BP7323" s="52" t="s">
        <v>12679</v>
      </c>
      <c r="BQ7323" s="52" t="s">
        <v>3276</v>
      </c>
      <c r="BR7323" s="52" t="s">
        <v>4690</v>
      </c>
      <c r="BX7323" s="52" t="s">
        <v>12679</v>
      </c>
      <c r="BY7323" s="52" t="s">
        <v>3276</v>
      </c>
      <c r="BZ7323" s="52" t="s">
        <v>4690</v>
      </c>
    </row>
    <row r="7324" spans="54:78" x14ac:dyDescent="0.3">
      <c r="BB7324" s="105" t="e">
        <f>VLOOKUP(C7324,#REF!, 2,FALSE)</f>
        <v>#REF!</v>
      </c>
      <c r="BP7324" s="52" t="s">
        <v>12680</v>
      </c>
      <c r="BQ7324" s="52" t="s">
        <v>920</v>
      </c>
      <c r="BR7324" s="52" t="s">
        <v>12681</v>
      </c>
      <c r="BX7324" s="52" t="s">
        <v>12680</v>
      </c>
      <c r="BY7324" s="52" t="s">
        <v>920</v>
      </c>
      <c r="BZ7324" s="52" t="s">
        <v>12681</v>
      </c>
    </row>
    <row r="7325" spans="54:78" x14ac:dyDescent="0.3">
      <c r="BB7325" s="105" t="e">
        <f>VLOOKUP(C7325,#REF!, 2,FALSE)</f>
        <v>#REF!</v>
      </c>
      <c r="BP7325" s="52" t="s">
        <v>342</v>
      </c>
      <c r="BQ7325" s="52" t="s">
        <v>1429</v>
      </c>
      <c r="BR7325" s="52" t="s">
        <v>2993</v>
      </c>
      <c r="BX7325" s="52" t="s">
        <v>342</v>
      </c>
      <c r="BY7325" s="52" t="s">
        <v>1429</v>
      </c>
      <c r="BZ7325" s="52" t="s">
        <v>2993</v>
      </c>
    </row>
    <row r="7326" spans="54:78" x14ac:dyDescent="0.3">
      <c r="BB7326" s="105" t="e">
        <f>VLOOKUP(C7326,#REF!, 2,FALSE)</f>
        <v>#REF!</v>
      </c>
      <c r="BP7326" s="52" t="s">
        <v>341</v>
      </c>
      <c r="BQ7326" s="52" t="s">
        <v>1453</v>
      </c>
      <c r="BR7326" s="52" t="s">
        <v>2993</v>
      </c>
      <c r="BX7326" s="52" t="s">
        <v>341</v>
      </c>
      <c r="BY7326" s="52" t="s">
        <v>1453</v>
      </c>
      <c r="BZ7326" s="52" t="s">
        <v>2993</v>
      </c>
    </row>
    <row r="7327" spans="54:78" x14ac:dyDescent="0.3">
      <c r="BB7327" s="105" t="e">
        <f>VLOOKUP(C7327,#REF!, 2,FALSE)</f>
        <v>#REF!</v>
      </c>
      <c r="BP7327" s="52" t="s">
        <v>12682</v>
      </c>
      <c r="BQ7327" s="52" t="s">
        <v>636</v>
      </c>
      <c r="BR7327" s="52" t="s">
        <v>2993</v>
      </c>
      <c r="BX7327" s="52" t="s">
        <v>12682</v>
      </c>
      <c r="BY7327" s="52" t="s">
        <v>636</v>
      </c>
      <c r="BZ7327" s="52" t="s">
        <v>2993</v>
      </c>
    </row>
    <row r="7328" spans="54:78" x14ac:dyDescent="0.3">
      <c r="BB7328" s="105" t="e">
        <f>VLOOKUP(C7328,#REF!, 2,FALSE)</f>
        <v>#REF!</v>
      </c>
      <c r="BP7328" s="52" t="s">
        <v>12683</v>
      </c>
      <c r="BQ7328" s="52" t="s">
        <v>636</v>
      </c>
      <c r="BR7328" s="52" t="s">
        <v>2993</v>
      </c>
      <c r="BX7328" s="52" t="s">
        <v>12683</v>
      </c>
      <c r="BY7328" s="52" t="s">
        <v>636</v>
      </c>
      <c r="BZ7328" s="52" t="s">
        <v>2993</v>
      </c>
    </row>
    <row r="7329" spans="54:78" x14ac:dyDescent="0.3">
      <c r="BB7329" s="105" t="e">
        <f>VLOOKUP(C7329,#REF!, 2,FALSE)</f>
        <v>#REF!</v>
      </c>
      <c r="BP7329" s="52" t="s">
        <v>12685</v>
      </c>
      <c r="BQ7329" s="52" t="s">
        <v>642</v>
      </c>
      <c r="BR7329" s="52" t="s">
        <v>2993</v>
      </c>
      <c r="BX7329" s="52" t="s">
        <v>12685</v>
      </c>
      <c r="BY7329" s="52" t="s">
        <v>642</v>
      </c>
      <c r="BZ7329" s="52" t="s">
        <v>2993</v>
      </c>
    </row>
    <row r="7330" spans="54:78" x14ac:dyDescent="0.3">
      <c r="BB7330" s="105" t="e">
        <f>VLOOKUP(C7330,#REF!, 2,FALSE)</f>
        <v>#REF!</v>
      </c>
      <c r="BP7330" s="52" t="s">
        <v>12686</v>
      </c>
      <c r="BQ7330" s="52" t="s">
        <v>3099</v>
      </c>
      <c r="BR7330" s="52" t="s">
        <v>1267</v>
      </c>
      <c r="BX7330" s="52" t="s">
        <v>12686</v>
      </c>
      <c r="BY7330" s="52" t="s">
        <v>3099</v>
      </c>
      <c r="BZ7330" s="52" t="s">
        <v>1267</v>
      </c>
    </row>
    <row r="7331" spans="54:78" x14ac:dyDescent="0.3">
      <c r="BB7331" s="105" t="e">
        <f>VLOOKUP(C7331,#REF!, 2,FALSE)</f>
        <v>#REF!</v>
      </c>
      <c r="BP7331" s="52" t="s">
        <v>12687</v>
      </c>
      <c r="BQ7331" s="52" t="s">
        <v>1021</v>
      </c>
      <c r="BR7331" s="52" t="s">
        <v>12688</v>
      </c>
      <c r="BX7331" s="52" t="s">
        <v>12687</v>
      </c>
      <c r="BY7331" s="52" t="s">
        <v>1021</v>
      </c>
      <c r="BZ7331" s="52" t="s">
        <v>12688</v>
      </c>
    </row>
    <row r="7332" spans="54:78" x14ac:dyDescent="0.3">
      <c r="BB7332" s="105" t="e">
        <f>VLOOKUP(C7332,#REF!, 2,FALSE)</f>
        <v>#REF!</v>
      </c>
      <c r="BP7332" s="52" t="s">
        <v>12689</v>
      </c>
      <c r="BQ7332" s="52" t="s">
        <v>3103</v>
      </c>
      <c r="BR7332" s="52" t="s">
        <v>2774</v>
      </c>
      <c r="BX7332" s="52" t="s">
        <v>12689</v>
      </c>
      <c r="BY7332" s="52" t="s">
        <v>3103</v>
      </c>
      <c r="BZ7332" s="52" t="s">
        <v>2774</v>
      </c>
    </row>
    <row r="7333" spans="54:78" x14ac:dyDescent="0.3">
      <c r="BB7333" s="105" t="e">
        <f>VLOOKUP(C7333,#REF!, 2,FALSE)</f>
        <v>#REF!</v>
      </c>
      <c r="BP7333" s="52" t="s">
        <v>12690</v>
      </c>
      <c r="BQ7333" s="52" t="s">
        <v>849</v>
      </c>
      <c r="BR7333" s="52" t="s">
        <v>2993</v>
      </c>
      <c r="BX7333" s="52" t="s">
        <v>12690</v>
      </c>
      <c r="BY7333" s="52" t="s">
        <v>849</v>
      </c>
      <c r="BZ7333" s="52" t="s">
        <v>2993</v>
      </c>
    </row>
    <row r="7334" spans="54:78" x14ac:dyDescent="0.3">
      <c r="BB7334" s="105" t="e">
        <f>VLOOKUP(C7334,#REF!, 2,FALSE)</f>
        <v>#REF!</v>
      </c>
      <c r="BP7334" s="52" t="s">
        <v>12691</v>
      </c>
      <c r="BQ7334" s="52" t="s">
        <v>786</v>
      </c>
      <c r="BR7334" s="52" t="s">
        <v>864</v>
      </c>
      <c r="BX7334" s="52" t="s">
        <v>12691</v>
      </c>
      <c r="BY7334" s="52" t="s">
        <v>786</v>
      </c>
      <c r="BZ7334" s="52" t="s">
        <v>864</v>
      </c>
    </row>
    <row r="7335" spans="54:78" x14ac:dyDescent="0.3">
      <c r="BB7335" s="105" t="e">
        <f>VLOOKUP(C7335,#REF!, 2,FALSE)</f>
        <v>#REF!</v>
      </c>
      <c r="BP7335" s="52" t="s">
        <v>12692</v>
      </c>
      <c r="BQ7335" s="52" t="s">
        <v>1350</v>
      </c>
      <c r="BR7335" s="52" t="s">
        <v>12693</v>
      </c>
      <c r="BX7335" s="52" t="s">
        <v>12692</v>
      </c>
      <c r="BY7335" s="52" t="s">
        <v>1350</v>
      </c>
      <c r="BZ7335" s="52" t="s">
        <v>12693</v>
      </c>
    </row>
    <row r="7336" spans="54:78" x14ac:dyDescent="0.3">
      <c r="BB7336" s="105" t="e">
        <f>VLOOKUP(C7336,#REF!, 2,FALSE)</f>
        <v>#REF!</v>
      </c>
      <c r="BP7336" s="52" t="s">
        <v>12694</v>
      </c>
      <c r="BQ7336" s="52" t="s">
        <v>788</v>
      </c>
      <c r="BR7336" s="52" t="s">
        <v>2993</v>
      </c>
      <c r="BX7336" s="52" t="s">
        <v>12694</v>
      </c>
      <c r="BY7336" s="52" t="s">
        <v>788</v>
      </c>
      <c r="BZ7336" s="52" t="s">
        <v>2993</v>
      </c>
    </row>
    <row r="7337" spans="54:78" x14ac:dyDescent="0.3">
      <c r="BB7337" s="105" t="e">
        <f>VLOOKUP(C7337,#REF!, 2,FALSE)</f>
        <v>#REF!</v>
      </c>
      <c r="BP7337" s="52" t="s">
        <v>12695</v>
      </c>
      <c r="BQ7337" s="52" t="s">
        <v>2988</v>
      </c>
      <c r="BR7337" s="52" t="s">
        <v>2993</v>
      </c>
      <c r="BX7337" s="52" t="s">
        <v>12695</v>
      </c>
      <c r="BY7337" s="52" t="s">
        <v>2988</v>
      </c>
      <c r="BZ7337" s="52" t="s">
        <v>2993</v>
      </c>
    </row>
    <row r="7338" spans="54:78" x14ac:dyDescent="0.3">
      <c r="BB7338" s="105" t="e">
        <f>VLOOKUP(C7338,#REF!, 2,FALSE)</f>
        <v>#REF!</v>
      </c>
      <c r="BP7338" s="52" t="s">
        <v>12696</v>
      </c>
      <c r="BQ7338" s="52" t="s">
        <v>3016</v>
      </c>
      <c r="BR7338" s="52" t="s">
        <v>2993</v>
      </c>
      <c r="BX7338" s="52" t="s">
        <v>12696</v>
      </c>
      <c r="BY7338" s="52" t="s">
        <v>3016</v>
      </c>
      <c r="BZ7338" s="52" t="s">
        <v>2993</v>
      </c>
    </row>
    <row r="7339" spans="54:78" x14ac:dyDescent="0.3">
      <c r="BB7339" s="105" t="e">
        <f>VLOOKUP(C7339,#REF!, 2,FALSE)</f>
        <v>#REF!</v>
      </c>
      <c r="BP7339" s="52" t="s">
        <v>12697</v>
      </c>
      <c r="BQ7339" s="52" t="s">
        <v>636</v>
      </c>
      <c r="BR7339" s="52" t="s">
        <v>2101</v>
      </c>
      <c r="BX7339" s="52" t="s">
        <v>12697</v>
      </c>
      <c r="BY7339" s="52" t="s">
        <v>636</v>
      </c>
      <c r="BZ7339" s="52" t="s">
        <v>2101</v>
      </c>
    </row>
    <row r="7340" spans="54:78" x14ac:dyDescent="0.3">
      <c r="BB7340" s="105" t="e">
        <f>VLOOKUP(C7340,#REF!, 2,FALSE)</f>
        <v>#REF!</v>
      </c>
      <c r="BP7340" s="52" t="s">
        <v>2206</v>
      </c>
      <c r="BQ7340" s="52" t="s">
        <v>2993</v>
      </c>
      <c r="BR7340" s="52" t="s">
        <v>5842</v>
      </c>
      <c r="BX7340" s="52" t="s">
        <v>2206</v>
      </c>
      <c r="BY7340" s="52" t="s">
        <v>2993</v>
      </c>
      <c r="BZ7340" s="52" t="s">
        <v>5842</v>
      </c>
    </row>
    <row r="7341" spans="54:78" x14ac:dyDescent="0.3">
      <c r="BB7341" s="105" t="e">
        <f>VLOOKUP(C7341,#REF!, 2,FALSE)</f>
        <v>#REF!</v>
      </c>
      <c r="BP7341" s="52" t="s">
        <v>12698</v>
      </c>
      <c r="BQ7341" s="52" t="s">
        <v>788</v>
      </c>
      <c r="BR7341" s="52" t="s">
        <v>2384</v>
      </c>
      <c r="BX7341" s="52" t="s">
        <v>12698</v>
      </c>
      <c r="BY7341" s="52" t="s">
        <v>788</v>
      </c>
      <c r="BZ7341" s="52" t="s">
        <v>2384</v>
      </c>
    </row>
    <row r="7342" spans="54:78" x14ac:dyDescent="0.3">
      <c r="BB7342" s="105" t="e">
        <f>VLOOKUP(C7342,#REF!, 2,FALSE)</f>
        <v>#REF!</v>
      </c>
      <c r="BP7342" s="52" t="s">
        <v>12699</v>
      </c>
      <c r="BQ7342" s="52" t="s">
        <v>818</v>
      </c>
      <c r="BR7342" s="52" t="s">
        <v>2993</v>
      </c>
      <c r="BX7342" s="52" t="s">
        <v>12699</v>
      </c>
      <c r="BY7342" s="52" t="s">
        <v>818</v>
      </c>
      <c r="BZ7342" s="52" t="s">
        <v>2993</v>
      </c>
    </row>
    <row r="7343" spans="54:78" x14ac:dyDescent="0.3">
      <c r="BB7343" s="105" t="e">
        <f>VLOOKUP(C7343,#REF!, 2,FALSE)</f>
        <v>#REF!</v>
      </c>
      <c r="BP7343" s="52" t="s">
        <v>12700</v>
      </c>
      <c r="BQ7343" s="52" t="s">
        <v>3019</v>
      </c>
      <c r="BR7343" s="52" t="s">
        <v>2993</v>
      </c>
      <c r="BX7343" s="52" t="s">
        <v>12700</v>
      </c>
      <c r="BY7343" s="52" t="s">
        <v>3019</v>
      </c>
      <c r="BZ7343" s="52" t="s">
        <v>2993</v>
      </c>
    </row>
    <row r="7344" spans="54:78" x14ac:dyDescent="0.3">
      <c r="BB7344" s="105" t="e">
        <f>VLOOKUP(C7344,#REF!, 2,FALSE)</f>
        <v>#REF!</v>
      </c>
      <c r="BP7344" s="52" t="s">
        <v>12701</v>
      </c>
      <c r="BQ7344" s="52" t="s">
        <v>3019</v>
      </c>
      <c r="BR7344" s="52" t="s">
        <v>5327</v>
      </c>
      <c r="BX7344" s="52" t="s">
        <v>12701</v>
      </c>
      <c r="BY7344" s="52" t="s">
        <v>3019</v>
      </c>
      <c r="BZ7344" s="52" t="s">
        <v>5327</v>
      </c>
    </row>
    <row r="7345" spans="54:78" x14ac:dyDescent="0.3">
      <c r="BB7345" s="105" t="e">
        <f>VLOOKUP(C7345,#REF!, 2,FALSE)</f>
        <v>#REF!</v>
      </c>
      <c r="BP7345" s="52" t="s">
        <v>2207</v>
      </c>
      <c r="BQ7345" s="52" t="s">
        <v>3223</v>
      </c>
      <c r="BR7345" s="52" t="s">
        <v>2993</v>
      </c>
      <c r="BX7345" s="52" t="s">
        <v>2207</v>
      </c>
      <c r="BY7345" s="52" t="s">
        <v>3223</v>
      </c>
      <c r="BZ7345" s="52" t="s">
        <v>2993</v>
      </c>
    </row>
    <row r="7346" spans="54:78" x14ac:dyDescent="0.3">
      <c r="BB7346" s="105" t="e">
        <f>VLOOKUP(C7346,#REF!, 2,FALSE)</f>
        <v>#REF!</v>
      </c>
      <c r="BP7346" s="52" t="s">
        <v>12702</v>
      </c>
      <c r="BQ7346" s="52" t="s">
        <v>779</v>
      </c>
      <c r="BR7346" s="52" t="s">
        <v>2993</v>
      </c>
      <c r="BX7346" s="52" t="s">
        <v>12702</v>
      </c>
      <c r="BY7346" s="52" t="s">
        <v>779</v>
      </c>
      <c r="BZ7346" s="52" t="s">
        <v>2993</v>
      </c>
    </row>
    <row r="7347" spans="54:78" x14ac:dyDescent="0.3">
      <c r="BB7347" s="105" t="e">
        <f>VLOOKUP(C7347,#REF!, 2,FALSE)</f>
        <v>#REF!</v>
      </c>
      <c r="BP7347" s="52" t="s">
        <v>2208</v>
      </c>
      <c r="BQ7347" s="52" t="s">
        <v>3019</v>
      </c>
      <c r="BR7347" s="52" t="s">
        <v>2993</v>
      </c>
      <c r="BX7347" s="52" t="s">
        <v>2208</v>
      </c>
      <c r="BY7347" s="52" t="s">
        <v>3019</v>
      </c>
      <c r="BZ7347" s="52" t="s">
        <v>2993</v>
      </c>
    </row>
    <row r="7348" spans="54:78" x14ac:dyDescent="0.3">
      <c r="BB7348" s="105" t="e">
        <f>VLOOKUP(C7348,#REF!, 2,FALSE)</f>
        <v>#REF!</v>
      </c>
      <c r="BP7348" s="52" t="s">
        <v>12703</v>
      </c>
      <c r="BQ7348" s="52" t="s">
        <v>3019</v>
      </c>
      <c r="BR7348" s="52" t="s">
        <v>2993</v>
      </c>
      <c r="BX7348" s="52" t="s">
        <v>12703</v>
      </c>
      <c r="BY7348" s="52" t="s">
        <v>3019</v>
      </c>
      <c r="BZ7348" s="52" t="s">
        <v>2993</v>
      </c>
    </row>
    <row r="7349" spans="54:78" x14ac:dyDescent="0.3">
      <c r="BB7349" s="105" t="e">
        <f>VLOOKUP(C7349,#REF!, 2,FALSE)</f>
        <v>#REF!</v>
      </c>
      <c r="BP7349" s="52" t="s">
        <v>12704</v>
      </c>
      <c r="BQ7349" s="52" t="s">
        <v>3019</v>
      </c>
      <c r="BR7349" s="52" t="s">
        <v>2993</v>
      </c>
      <c r="BX7349" s="52" t="s">
        <v>12704</v>
      </c>
      <c r="BY7349" s="52" t="s">
        <v>3019</v>
      </c>
      <c r="BZ7349" s="52" t="s">
        <v>2993</v>
      </c>
    </row>
    <row r="7350" spans="54:78" x14ac:dyDescent="0.3">
      <c r="BB7350" s="105" t="e">
        <f>VLOOKUP(C7350,#REF!, 2,FALSE)</f>
        <v>#REF!</v>
      </c>
      <c r="BP7350" s="52" t="s">
        <v>12705</v>
      </c>
      <c r="BQ7350" s="52" t="s">
        <v>1277</v>
      </c>
      <c r="BR7350" s="52" t="s">
        <v>2993</v>
      </c>
      <c r="BX7350" s="52" t="s">
        <v>12705</v>
      </c>
      <c r="BY7350" s="52" t="s">
        <v>1277</v>
      </c>
      <c r="BZ7350" s="52" t="s">
        <v>2993</v>
      </c>
    </row>
    <row r="7351" spans="54:78" x14ac:dyDescent="0.3">
      <c r="BB7351" s="105" t="e">
        <f>VLOOKUP(C7351,#REF!, 2,FALSE)</f>
        <v>#REF!</v>
      </c>
      <c r="BP7351" s="52" t="s">
        <v>12706</v>
      </c>
      <c r="BQ7351" s="52" t="s">
        <v>2231</v>
      </c>
      <c r="BR7351" s="52" t="s">
        <v>2993</v>
      </c>
      <c r="BX7351" s="52" t="s">
        <v>12706</v>
      </c>
      <c r="BY7351" s="52" t="s">
        <v>2231</v>
      </c>
      <c r="BZ7351" s="52" t="s">
        <v>2993</v>
      </c>
    </row>
    <row r="7352" spans="54:78" x14ac:dyDescent="0.3">
      <c r="BB7352" s="105" t="e">
        <f>VLOOKUP(C7352,#REF!, 2,FALSE)</f>
        <v>#REF!</v>
      </c>
      <c r="BP7352" s="52" t="s">
        <v>12707</v>
      </c>
      <c r="BQ7352" s="52" t="s">
        <v>642</v>
      </c>
      <c r="BR7352" s="52" t="s">
        <v>2993</v>
      </c>
      <c r="BX7352" s="52" t="s">
        <v>12707</v>
      </c>
      <c r="BY7352" s="52" t="s">
        <v>642</v>
      </c>
      <c r="BZ7352" s="52" t="s">
        <v>2993</v>
      </c>
    </row>
    <row r="7353" spans="54:78" x14ac:dyDescent="0.3">
      <c r="BB7353" s="105" t="e">
        <f>VLOOKUP(C7353,#REF!, 2,FALSE)</f>
        <v>#REF!</v>
      </c>
      <c r="BP7353" s="52" t="s">
        <v>12708</v>
      </c>
      <c r="BQ7353" s="52" t="s">
        <v>618</v>
      </c>
      <c r="BR7353" s="52" t="s">
        <v>3254</v>
      </c>
      <c r="BX7353" s="52" t="s">
        <v>12708</v>
      </c>
      <c r="BY7353" s="52" t="s">
        <v>618</v>
      </c>
      <c r="BZ7353" s="52" t="s">
        <v>3254</v>
      </c>
    </row>
    <row r="7354" spans="54:78" x14ac:dyDescent="0.3">
      <c r="BB7354" s="105" t="e">
        <f>VLOOKUP(C7354,#REF!, 2,FALSE)</f>
        <v>#REF!</v>
      </c>
      <c r="BP7354" s="52" t="s">
        <v>2209</v>
      </c>
      <c r="BQ7354" s="52" t="s">
        <v>1408</v>
      </c>
      <c r="BR7354" s="52" t="s">
        <v>2993</v>
      </c>
      <c r="BX7354" s="52" t="s">
        <v>2209</v>
      </c>
      <c r="BY7354" s="52" t="s">
        <v>1408</v>
      </c>
      <c r="BZ7354" s="52" t="s">
        <v>2993</v>
      </c>
    </row>
    <row r="7355" spans="54:78" x14ac:dyDescent="0.3">
      <c r="BB7355" s="105" t="e">
        <f>VLOOKUP(C7355,#REF!, 2,FALSE)</f>
        <v>#REF!</v>
      </c>
      <c r="BP7355" s="52" t="s">
        <v>12709</v>
      </c>
      <c r="BQ7355" s="52" t="s">
        <v>931</v>
      </c>
      <c r="BR7355" s="52" t="s">
        <v>1757</v>
      </c>
      <c r="BX7355" s="52" t="s">
        <v>12709</v>
      </c>
      <c r="BY7355" s="52" t="s">
        <v>931</v>
      </c>
      <c r="BZ7355" s="52" t="s">
        <v>1757</v>
      </c>
    </row>
    <row r="7356" spans="54:78" x14ac:dyDescent="0.3">
      <c r="BB7356" s="105" t="e">
        <f>VLOOKUP(C7356,#REF!, 2,FALSE)</f>
        <v>#REF!</v>
      </c>
      <c r="BP7356" s="52" t="s">
        <v>12710</v>
      </c>
      <c r="BQ7356" s="52" t="s">
        <v>667</v>
      </c>
      <c r="BR7356" s="52" t="s">
        <v>1757</v>
      </c>
      <c r="BX7356" s="52" t="s">
        <v>12710</v>
      </c>
      <c r="BY7356" s="52" t="s">
        <v>667</v>
      </c>
      <c r="BZ7356" s="52" t="s">
        <v>1757</v>
      </c>
    </row>
    <row r="7357" spans="54:78" x14ac:dyDescent="0.3">
      <c r="BB7357" s="105" t="e">
        <f>VLOOKUP(C7357,#REF!, 2,FALSE)</f>
        <v>#REF!</v>
      </c>
      <c r="BP7357" s="52" t="s">
        <v>12711</v>
      </c>
      <c r="BQ7357" s="52" t="s">
        <v>931</v>
      </c>
      <c r="BR7357" s="52" t="s">
        <v>2993</v>
      </c>
      <c r="BX7357" s="52" t="s">
        <v>12711</v>
      </c>
      <c r="BY7357" s="52" t="s">
        <v>931</v>
      </c>
      <c r="BZ7357" s="52" t="s">
        <v>2993</v>
      </c>
    </row>
    <row r="7358" spans="54:78" x14ac:dyDescent="0.3">
      <c r="BB7358" s="105" t="e">
        <f>VLOOKUP(C7358,#REF!, 2,FALSE)</f>
        <v>#REF!</v>
      </c>
      <c r="BP7358" s="52" t="s">
        <v>12712</v>
      </c>
      <c r="BQ7358" s="52" t="s">
        <v>643</v>
      </c>
      <c r="BR7358" s="52" t="s">
        <v>2993</v>
      </c>
      <c r="BX7358" s="52" t="s">
        <v>12712</v>
      </c>
      <c r="BY7358" s="52" t="s">
        <v>643</v>
      </c>
      <c r="BZ7358" s="52" t="s">
        <v>2993</v>
      </c>
    </row>
    <row r="7359" spans="54:78" x14ac:dyDescent="0.3">
      <c r="BB7359" s="105" t="e">
        <f>VLOOKUP(C7359,#REF!, 2,FALSE)</f>
        <v>#REF!</v>
      </c>
      <c r="BP7359" s="52" t="s">
        <v>12713</v>
      </c>
      <c r="BQ7359" s="52" t="s">
        <v>738</v>
      </c>
      <c r="BR7359" s="52" t="s">
        <v>2993</v>
      </c>
      <c r="BX7359" s="52" t="s">
        <v>12713</v>
      </c>
      <c r="BY7359" s="52" t="s">
        <v>738</v>
      </c>
      <c r="BZ7359" s="52" t="s">
        <v>2993</v>
      </c>
    </row>
    <row r="7360" spans="54:78" x14ac:dyDescent="0.3">
      <c r="BB7360" s="105" t="e">
        <f>VLOOKUP(C7360,#REF!, 2,FALSE)</f>
        <v>#REF!</v>
      </c>
      <c r="BP7360" s="52" t="s">
        <v>12714</v>
      </c>
      <c r="BQ7360" s="52" t="s">
        <v>857</v>
      </c>
      <c r="BR7360" s="52" t="s">
        <v>2993</v>
      </c>
      <c r="BX7360" s="52" t="s">
        <v>12714</v>
      </c>
      <c r="BY7360" s="52" t="s">
        <v>857</v>
      </c>
      <c r="BZ7360" s="52" t="s">
        <v>2993</v>
      </c>
    </row>
    <row r="7361" spans="54:78" x14ac:dyDescent="0.3">
      <c r="BB7361" s="105" t="e">
        <f>VLOOKUP(C7361,#REF!, 2,FALSE)</f>
        <v>#REF!</v>
      </c>
      <c r="BP7361" s="52" t="s">
        <v>12715</v>
      </c>
      <c r="BQ7361" s="52" t="s">
        <v>3099</v>
      </c>
      <c r="BR7361" s="52" t="s">
        <v>2993</v>
      </c>
      <c r="BX7361" s="52" t="s">
        <v>12715</v>
      </c>
      <c r="BY7361" s="52" t="s">
        <v>3099</v>
      </c>
      <c r="BZ7361" s="52" t="s">
        <v>2993</v>
      </c>
    </row>
    <row r="7362" spans="54:78" x14ac:dyDescent="0.3">
      <c r="BB7362" s="105" t="e">
        <f>VLOOKUP(C7362,#REF!, 2,FALSE)</f>
        <v>#REF!</v>
      </c>
      <c r="BP7362" s="52" t="s">
        <v>2210</v>
      </c>
      <c r="BQ7362" s="52" t="s">
        <v>3099</v>
      </c>
      <c r="BR7362" s="52" t="s">
        <v>12716</v>
      </c>
      <c r="BX7362" s="52" t="s">
        <v>2210</v>
      </c>
      <c r="BY7362" s="52" t="s">
        <v>3099</v>
      </c>
      <c r="BZ7362" s="52" t="s">
        <v>12716</v>
      </c>
    </row>
    <row r="7363" spans="54:78" x14ac:dyDescent="0.3">
      <c r="BB7363" s="105" t="e">
        <f>VLOOKUP(C7363,#REF!, 2,FALSE)</f>
        <v>#REF!</v>
      </c>
      <c r="BP7363" s="52" t="s">
        <v>12717</v>
      </c>
      <c r="BQ7363" s="52" t="s">
        <v>2993</v>
      </c>
      <c r="BR7363" s="52" t="s">
        <v>4537</v>
      </c>
      <c r="BX7363" s="52" t="s">
        <v>12717</v>
      </c>
      <c r="BY7363" s="52" t="s">
        <v>2993</v>
      </c>
      <c r="BZ7363" s="52" t="s">
        <v>4537</v>
      </c>
    </row>
    <row r="7364" spans="54:78" x14ac:dyDescent="0.3">
      <c r="BB7364" s="105" t="e">
        <f>VLOOKUP(C7364,#REF!, 2,FALSE)</f>
        <v>#REF!</v>
      </c>
      <c r="BP7364" s="52" t="s">
        <v>12718</v>
      </c>
      <c r="BQ7364" s="52" t="s">
        <v>667</v>
      </c>
      <c r="BR7364" s="52" t="s">
        <v>2993</v>
      </c>
      <c r="BX7364" s="52" t="s">
        <v>12718</v>
      </c>
      <c r="BY7364" s="52" t="s">
        <v>667</v>
      </c>
      <c r="BZ7364" s="52" t="s">
        <v>2993</v>
      </c>
    </row>
    <row r="7365" spans="54:78" x14ac:dyDescent="0.3">
      <c r="BB7365" s="105" t="e">
        <f>VLOOKUP(C7365,#REF!, 2,FALSE)</f>
        <v>#REF!</v>
      </c>
      <c r="BP7365" s="52" t="s">
        <v>12719</v>
      </c>
      <c r="BQ7365" s="52" t="s">
        <v>1453</v>
      </c>
      <c r="BR7365" s="52" t="s">
        <v>2993</v>
      </c>
      <c r="BX7365" s="52" t="s">
        <v>12719</v>
      </c>
      <c r="BY7365" s="52" t="s">
        <v>1453</v>
      </c>
      <c r="BZ7365" s="52" t="s">
        <v>2993</v>
      </c>
    </row>
    <row r="7366" spans="54:78" x14ac:dyDescent="0.3">
      <c r="BB7366" s="105" t="e">
        <f>VLOOKUP(C7366,#REF!, 2,FALSE)</f>
        <v>#REF!</v>
      </c>
      <c r="BP7366" s="52" t="s">
        <v>12720</v>
      </c>
      <c r="BQ7366" s="52" t="s">
        <v>628</v>
      </c>
      <c r="BR7366" s="52" t="s">
        <v>2993</v>
      </c>
      <c r="BX7366" s="52" t="s">
        <v>12720</v>
      </c>
      <c r="BY7366" s="52" t="s">
        <v>628</v>
      </c>
      <c r="BZ7366" s="52" t="s">
        <v>2993</v>
      </c>
    </row>
    <row r="7367" spans="54:78" x14ac:dyDescent="0.3">
      <c r="BB7367" s="105" t="e">
        <f>VLOOKUP(C7367,#REF!, 2,FALSE)</f>
        <v>#REF!</v>
      </c>
      <c r="BP7367" s="52" t="s">
        <v>12721</v>
      </c>
      <c r="BQ7367" s="52" t="s">
        <v>636</v>
      </c>
      <c r="BR7367" s="52" t="s">
        <v>2993</v>
      </c>
      <c r="BX7367" s="52" t="s">
        <v>12721</v>
      </c>
      <c r="BY7367" s="52" t="s">
        <v>636</v>
      </c>
      <c r="BZ7367" s="52" t="s">
        <v>2993</v>
      </c>
    </row>
    <row r="7368" spans="54:78" x14ac:dyDescent="0.3">
      <c r="BB7368" s="105" t="e">
        <f>VLOOKUP(C7368,#REF!, 2,FALSE)</f>
        <v>#REF!</v>
      </c>
      <c r="BP7368" s="52" t="s">
        <v>12722</v>
      </c>
      <c r="BQ7368" s="52" t="s">
        <v>2988</v>
      </c>
      <c r="BR7368" s="52" t="s">
        <v>2993</v>
      </c>
      <c r="BX7368" s="52" t="s">
        <v>12722</v>
      </c>
      <c r="BY7368" s="52" t="s">
        <v>2988</v>
      </c>
      <c r="BZ7368" s="52" t="s">
        <v>2993</v>
      </c>
    </row>
    <row r="7369" spans="54:78" x14ac:dyDescent="0.3">
      <c r="BB7369" s="105" t="e">
        <f>VLOOKUP(C7369,#REF!, 2,FALSE)</f>
        <v>#REF!</v>
      </c>
      <c r="BP7369" s="52" t="s">
        <v>12723</v>
      </c>
      <c r="BQ7369" s="52" t="s">
        <v>624</v>
      </c>
      <c r="BR7369" s="52" t="s">
        <v>12384</v>
      </c>
      <c r="BX7369" s="52" t="s">
        <v>12723</v>
      </c>
      <c r="BY7369" s="52" t="s">
        <v>624</v>
      </c>
      <c r="BZ7369" s="52" t="s">
        <v>12384</v>
      </c>
    </row>
    <row r="7370" spans="54:78" x14ac:dyDescent="0.3">
      <c r="BB7370" s="105" t="e">
        <f>VLOOKUP(C7370,#REF!, 2,FALSE)</f>
        <v>#REF!</v>
      </c>
      <c r="BP7370" s="52" t="s">
        <v>12724</v>
      </c>
      <c r="BQ7370" s="52" t="s">
        <v>624</v>
      </c>
      <c r="BR7370" s="52" t="s">
        <v>2993</v>
      </c>
      <c r="BX7370" s="52" t="s">
        <v>12724</v>
      </c>
      <c r="BY7370" s="52" t="s">
        <v>624</v>
      </c>
      <c r="BZ7370" s="52" t="s">
        <v>2993</v>
      </c>
    </row>
    <row r="7371" spans="54:78" x14ac:dyDescent="0.3">
      <c r="BB7371" s="105" t="e">
        <f>VLOOKUP(C7371,#REF!, 2,FALSE)</f>
        <v>#REF!</v>
      </c>
      <c r="BP7371" s="52" t="s">
        <v>12725</v>
      </c>
      <c r="BQ7371" s="52" t="s">
        <v>818</v>
      </c>
      <c r="BR7371" s="52" t="s">
        <v>2993</v>
      </c>
      <c r="BX7371" s="52" t="s">
        <v>12725</v>
      </c>
      <c r="BY7371" s="52" t="s">
        <v>818</v>
      </c>
      <c r="BZ7371" s="52" t="s">
        <v>2993</v>
      </c>
    </row>
    <row r="7372" spans="54:78" x14ac:dyDescent="0.3">
      <c r="BB7372" s="105" t="e">
        <f>VLOOKUP(C7372,#REF!, 2,FALSE)</f>
        <v>#REF!</v>
      </c>
      <c r="BP7372" s="52" t="s">
        <v>12726</v>
      </c>
      <c r="BQ7372" s="52" t="s">
        <v>672</v>
      </c>
      <c r="BR7372" s="52" t="s">
        <v>2993</v>
      </c>
      <c r="BX7372" s="52" t="s">
        <v>12726</v>
      </c>
      <c r="BY7372" s="52" t="s">
        <v>672</v>
      </c>
      <c r="BZ7372" s="52" t="s">
        <v>2993</v>
      </c>
    </row>
    <row r="7373" spans="54:78" x14ac:dyDescent="0.3">
      <c r="BB7373" s="105" t="e">
        <f>VLOOKUP(C7373,#REF!, 2,FALSE)</f>
        <v>#REF!</v>
      </c>
      <c r="BP7373" s="52" t="s">
        <v>12727</v>
      </c>
      <c r="BQ7373" s="52" t="s">
        <v>3019</v>
      </c>
      <c r="BR7373" s="52" t="s">
        <v>2993</v>
      </c>
      <c r="BX7373" s="52" t="s">
        <v>12727</v>
      </c>
      <c r="BY7373" s="52" t="s">
        <v>3019</v>
      </c>
      <c r="BZ7373" s="52" t="s">
        <v>2993</v>
      </c>
    </row>
    <row r="7374" spans="54:78" x14ac:dyDescent="0.3">
      <c r="BB7374" s="105" t="e">
        <f>VLOOKUP(C7374,#REF!, 2,FALSE)</f>
        <v>#REF!</v>
      </c>
      <c r="BP7374" s="52" t="s">
        <v>12728</v>
      </c>
      <c r="BQ7374" s="52" t="s">
        <v>3016</v>
      </c>
      <c r="BR7374" s="52" t="s">
        <v>2993</v>
      </c>
      <c r="BX7374" s="52" t="s">
        <v>12728</v>
      </c>
      <c r="BY7374" s="52" t="s">
        <v>3016</v>
      </c>
      <c r="BZ7374" s="52" t="s">
        <v>2993</v>
      </c>
    </row>
    <row r="7375" spans="54:78" x14ac:dyDescent="0.3">
      <c r="BB7375" s="105" t="e">
        <f>VLOOKUP(C7375,#REF!, 2,FALSE)</f>
        <v>#REF!</v>
      </c>
      <c r="BP7375" s="52" t="s">
        <v>2211</v>
      </c>
      <c r="BQ7375" s="52" t="s">
        <v>643</v>
      </c>
      <c r="BR7375" s="52" t="s">
        <v>2993</v>
      </c>
      <c r="BX7375" s="52" t="s">
        <v>2211</v>
      </c>
      <c r="BY7375" s="52" t="s">
        <v>643</v>
      </c>
      <c r="BZ7375" s="52" t="s">
        <v>2993</v>
      </c>
    </row>
    <row r="7376" spans="54:78" x14ac:dyDescent="0.3">
      <c r="BB7376" s="105" t="e">
        <f>VLOOKUP(C7376,#REF!, 2,FALSE)</f>
        <v>#REF!</v>
      </c>
      <c r="BP7376" s="52" t="s">
        <v>12729</v>
      </c>
      <c r="BQ7376" s="52" t="s">
        <v>3019</v>
      </c>
      <c r="BR7376" s="52" t="s">
        <v>2993</v>
      </c>
      <c r="BX7376" s="52" t="s">
        <v>12729</v>
      </c>
      <c r="BY7376" s="52" t="s">
        <v>3019</v>
      </c>
      <c r="BZ7376" s="52" t="s">
        <v>2993</v>
      </c>
    </row>
    <row r="7377" spans="54:78" x14ac:dyDescent="0.3">
      <c r="BB7377" s="105" t="e">
        <f>VLOOKUP(C7377,#REF!, 2,FALSE)</f>
        <v>#REF!</v>
      </c>
      <c r="BP7377" s="52" t="s">
        <v>12730</v>
      </c>
      <c r="BQ7377" s="52" t="s">
        <v>3019</v>
      </c>
      <c r="BR7377" s="52" t="s">
        <v>2993</v>
      </c>
      <c r="BX7377" s="52" t="s">
        <v>12730</v>
      </c>
      <c r="BY7377" s="52" t="s">
        <v>3019</v>
      </c>
      <c r="BZ7377" s="52" t="s">
        <v>2993</v>
      </c>
    </row>
    <row r="7378" spans="54:78" x14ac:dyDescent="0.3">
      <c r="BB7378" s="105" t="e">
        <f>VLOOKUP(C7378,#REF!, 2,FALSE)</f>
        <v>#REF!</v>
      </c>
      <c r="BP7378" s="52" t="s">
        <v>12731</v>
      </c>
      <c r="BQ7378" s="52" t="s">
        <v>712</v>
      </c>
      <c r="BR7378" s="52" t="s">
        <v>2993</v>
      </c>
      <c r="BX7378" s="52" t="s">
        <v>12731</v>
      </c>
      <c r="BY7378" s="52" t="s">
        <v>712</v>
      </c>
      <c r="BZ7378" s="52" t="s">
        <v>2993</v>
      </c>
    </row>
    <row r="7379" spans="54:78" x14ac:dyDescent="0.3">
      <c r="BB7379" s="105" t="e">
        <f>VLOOKUP(C7379,#REF!, 2,FALSE)</f>
        <v>#REF!</v>
      </c>
      <c r="BP7379" s="52" t="s">
        <v>348</v>
      </c>
      <c r="BQ7379" s="52" t="s">
        <v>743</v>
      </c>
      <c r="BR7379" s="52" t="s">
        <v>2993</v>
      </c>
      <c r="BX7379" s="52" t="s">
        <v>348</v>
      </c>
      <c r="BY7379" s="52" t="s">
        <v>743</v>
      </c>
      <c r="BZ7379" s="52" t="s">
        <v>2993</v>
      </c>
    </row>
    <row r="7380" spans="54:78" x14ac:dyDescent="0.3">
      <c r="BB7380" s="105" t="e">
        <f>VLOOKUP(C7380,#REF!, 2,FALSE)</f>
        <v>#REF!</v>
      </c>
      <c r="BP7380" s="52" t="s">
        <v>12732</v>
      </c>
      <c r="BQ7380" s="52" t="s">
        <v>3276</v>
      </c>
      <c r="BR7380" s="52" t="s">
        <v>4523</v>
      </c>
      <c r="BX7380" s="52" t="s">
        <v>12732</v>
      </c>
      <c r="BY7380" s="52" t="s">
        <v>3276</v>
      </c>
      <c r="BZ7380" s="52" t="s">
        <v>4523</v>
      </c>
    </row>
    <row r="7381" spans="54:78" x14ac:dyDescent="0.3">
      <c r="BB7381" s="105" t="e">
        <f>VLOOKUP(C7381,#REF!, 2,FALSE)</f>
        <v>#REF!</v>
      </c>
      <c r="BP7381" s="52" t="s">
        <v>12733</v>
      </c>
      <c r="BQ7381" s="52" t="s">
        <v>779</v>
      </c>
      <c r="BR7381" s="52" t="s">
        <v>2993</v>
      </c>
      <c r="BX7381" s="52" t="s">
        <v>12733</v>
      </c>
      <c r="BY7381" s="52" t="s">
        <v>779</v>
      </c>
      <c r="BZ7381" s="52" t="s">
        <v>2993</v>
      </c>
    </row>
    <row r="7382" spans="54:78" x14ac:dyDescent="0.3">
      <c r="BB7382" s="105" t="e">
        <f>VLOOKUP(C7382,#REF!, 2,FALSE)</f>
        <v>#REF!</v>
      </c>
      <c r="BP7382" s="52" t="s">
        <v>12734</v>
      </c>
      <c r="BQ7382" s="52" t="s">
        <v>860</v>
      </c>
      <c r="BR7382" s="52" t="s">
        <v>2993</v>
      </c>
      <c r="BX7382" s="52" t="s">
        <v>12734</v>
      </c>
      <c r="BY7382" s="52" t="s">
        <v>860</v>
      </c>
      <c r="BZ7382" s="52" t="s">
        <v>2993</v>
      </c>
    </row>
    <row r="7383" spans="54:78" x14ac:dyDescent="0.3">
      <c r="BB7383" s="105" t="e">
        <f>VLOOKUP(C7383,#REF!, 2,FALSE)</f>
        <v>#REF!</v>
      </c>
      <c r="BP7383" s="52" t="s">
        <v>12735</v>
      </c>
      <c r="BQ7383" s="52" t="s">
        <v>936</v>
      </c>
      <c r="BR7383" s="52" t="s">
        <v>2993</v>
      </c>
      <c r="BX7383" s="52" t="s">
        <v>12735</v>
      </c>
      <c r="BY7383" s="52" t="s">
        <v>936</v>
      </c>
      <c r="BZ7383" s="52" t="s">
        <v>2993</v>
      </c>
    </row>
    <row r="7384" spans="54:78" x14ac:dyDescent="0.3">
      <c r="BB7384" s="105" t="e">
        <f>VLOOKUP(C7384,#REF!, 2,FALSE)</f>
        <v>#REF!</v>
      </c>
      <c r="BP7384" s="52" t="s">
        <v>12736</v>
      </c>
      <c r="BQ7384" s="52" t="s">
        <v>791</v>
      </c>
      <c r="BR7384" s="52" t="s">
        <v>2993</v>
      </c>
      <c r="BX7384" s="52" t="s">
        <v>12736</v>
      </c>
      <c r="BY7384" s="52" t="s">
        <v>791</v>
      </c>
      <c r="BZ7384" s="52" t="s">
        <v>2993</v>
      </c>
    </row>
    <row r="7385" spans="54:78" x14ac:dyDescent="0.3">
      <c r="BB7385" s="105" t="e">
        <f>VLOOKUP(C7385,#REF!, 2,FALSE)</f>
        <v>#REF!</v>
      </c>
      <c r="BP7385" s="52" t="s">
        <v>12737</v>
      </c>
      <c r="BQ7385" s="52" t="s">
        <v>1350</v>
      </c>
      <c r="BR7385" s="52" t="s">
        <v>2993</v>
      </c>
      <c r="BX7385" s="52" t="s">
        <v>12737</v>
      </c>
      <c r="BY7385" s="52" t="s">
        <v>1350</v>
      </c>
      <c r="BZ7385" s="52" t="s">
        <v>2993</v>
      </c>
    </row>
    <row r="7386" spans="54:78" x14ac:dyDescent="0.3">
      <c r="BB7386" s="105" t="e">
        <f>VLOOKUP(C7386,#REF!, 2,FALSE)</f>
        <v>#REF!</v>
      </c>
      <c r="BP7386" s="52" t="s">
        <v>12739</v>
      </c>
      <c r="BQ7386" s="52" t="s">
        <v>619</v>
      </c>
      <c r="BR7386" s="52" t="s">
        <v>2993</v>
      </c>
      <c r="BX7386" s="52" t="s">
        <v>12739</v>
      </c>
      <c r="BY7386" s="52" t="s">
        <v>619</v>
      </c>
      <c r="BZ7386" s="52" t="s">
        <v>2993</v>
      </c>
    </row>
    <row r="7387" spans="54:78" x14ac:dyDescent="0.3">
      <c r="BB7387" s="105" t="e">
        <f>VLOOKUP(C7387,#REF!, 2,FALSE)</f>
        <v>#REF!</v>
      </c>
      <c r="BP7387" s="52" t="s">
        <v>12740</v>
      </c>
      <c r="BQ7387" s="52" t="s">
        <v>664</v>
      </c>
      <c r="BR7387" s="52" t="s">
        <v>2993</v>
      </c>
      <c r="BX7387" s="52" t="s">
        <v>12740</v>
      </c>
      <c r="BY7387" s="52" t="s">
        <v>664</v>
      </c>
      <c r="BZ7387" s="52" t="s">
        <v>2993</v>
      </c>
    </row>
    <row r="7388" spans="54:78" x14ac:dyDescent="0.3">
      <c r="BB7388" s="105" t="e">
        <f>VLOOKUP(C7388,#REF!, 2,FALSE)</f>
        <v>#REF!</v>
      </c>
      <c r="BP7388" s="52" t="s">
        <v>2212</v>
      </c>
      <c r="BQ7388" s="52" t="s">
        <v>1275</v>
      </c>
      <c r="BR7388" s="52" t="s">
        <v>2993</v>
      </c>
      <c r="BX7388" s="52" t="s">
        <v>2212</v>
      </c>
      <c r="BY7388" s="52" t="s">
        <v>1275</v>
      </c>
      <c r="BZ7388" s="52" t="s">
        <v>2993</v>
      </c>
    </row>
    <row r="7389" spans="54:78" x14ac:dyDescent="0.3">
      <c r="BB7389" s="105" t="e">
        <f>VLOOKUP(C7389,#REF!, 2,FALSE)</f>
        <v>#REF!</v>
      </c>
      <c r="BP7389" s="52" t="s">
        <v>12741</v>
      </c>
      <c r="BQ7389" s="52" t="s">
        <v>811</v>
      </c>
      <c r="BR7389" s="52" t="s">
        <v>2993</v>
      </c>
      <c r="BX7389" s="52" t="s">
        <v>12741</v>
      </c>
      <c r="BY7389" s="52" t="s">
        <v>811</v>
      </c>
      <c r="BZ7389" s="52" t="s">
        <v>2993</v>
      </c>
    </row>
    <row r="7390" spans="54:78" x14ac:dyDescent="0.3">
      <c r="BB7390" s="105" t="e">
        <f>VLOOKUP(C7390,#REF!, 2,FALSE)</f>
        <v>#REF!</v>
      </c>
      <c r="BP7390" s="52" t="s">
        <v>12742</v>
      </c>
      <c r="BQ7390" s="52" t="s">
        <v>860</v>
      </c>
      <c r="BR7390" s="52" t="s">
        <v>2993</v>
      </c>
      <c r="BX7390" s="52" t="s">
        <v>12742</v>
      </c>
      <c r="BY7390" s="52" t="s">
        <v>860</v>
      </c>
      <c r="BZ7390" s="52" t="s">
        <v>2993</v>
      </c>
    </row>
    <row r="7391" spans="54:78" x14ac:dyDescent="0.3">
      <c r="BB7391" s="105" t="e">
        <f>VLOOKUP(C7391,#REF!, 2,FALSE)</f>
        <v>#REF!</v>
      </c>
      <c r="BP7391" s="52" t="s">
        <v>2213</v>
      </c>
      <c r="BQ7391" s="52" t="s">
        <v>3103</v>
      </c>
      <c r="BR7391" s="52" t="s">
        <v>2993</v>
      </c>
      <c r="BX7391" s="52" t="s">
        <v>2213</v>
      </c>
      <c r="BY7391" s="52" t="s">
        <v>3103</v>
      </c>
      <c r="BZ7391" s="52" t="s">
        <v>2993</v>
      </c>
    </row>
    <row r="7392" spans="54:78" x14ac:dyDescent="0.3">
      <c r="BB7392" s="105" t="e">
        <f>VLOOKUP(C7392,#REF!, 2,FALSE)</f>
        <v>#REF!</v>
      </c>
      <c r="BP7392" s="52" t="s">
        <v>12743</v>
      </c>
      <c r="BQ7392" s="52" t="s">
        <v>3016</v>
      </c>
      <c r="BR7392" s="52" t="s">
        <v>2993</v>
      </c>
      <c r="BX7392" s="52" t="s">
        <v>12743</v>
      </c>
      <c r="BY7392" s="52" t="s">
        <v>3016</v>
      </c>
      <c r="BZ7392" s="52" t="s">
        <v>2993</v>
      </c>
    </row>
    <row r="7393" spans="54:78" x14ac:dyDescent="0.3">
      <c r="BB7393" s="105" t="e">
        <f>VLOOKUP(C7393,#REF!, 2,FALSE)</f>
        <v>#REF!</v>
      </c>
      <c r="BP7393" s="52" t="s">
        <v>12744</v>
      </c>
      <c r="BQ7393" s="52" t="s">
        <v>738</v>
      </c>
      <c r="BR7393" s="52" t="s">
        <v>2993</v>
      </c>
      <c r="BX7393" s="52" t="s">
        <v>12744</v>
      </c>
      <c r="BY7393" s="52" t="s">
        <v>738</v>
      </c>
      <c r="BZ7393" s="52" t="s">
        <v>2993</v>
      </c>
    </row>
    <row r="7394" spans="54:78" x14ac:dyDescent="0.3">
      <c r="BB7394" s="105" t="e">
        <f>VLOOKUP(C7394,#REF!, 2,FALSE)</f>
        <v>#REF!</v>
      </c>
      <c r="BP7394" s="52" t="s">
        <v>352</v>
      </c>
      <c r="BQ7394" s="52" t="s">
        <v>788</v>
      </c>
      <c r="BR7394" s="52" t="s">
        <v>2993</v>
      </c>
      <c r="BX7394" s="52" t="s">
        <v>352</v>
      </c>
      <c r="BY7394" s="52" t="s">
        <v>788</v>
      </c>
      <c r="BZ7394" s="52" t="s">
        <v>2993</v>
      </c>
    </row>
    <row r="7395" spans="54:78" x14ac:dyDescent="0.3">
      <c r="BB7395" s="105" t="e">
        <f>VLOOKUP(C7395,#REF!, 2,FALSE)</f>
        <v>#REF!</v>
      </c>
      <c r="BP7395" s="52" t="s">
        <v>12745</v>
      </c>
      <c r="BQ7395" s="52" t="s">
        <v>783</v>
      </c>
      <c r="BR7395" s="52" t="s">
        <v>2993</v>
      </c>
      <c r="BX7395" s="52" t="s">
        <v>12745</v>
      </c>
      <c r="BY7395" s="52" t="s">
        <v>783</v>
      </c>
      <c r="BZ7395" s="52" t="s">
        <v>2993</v>
      </c>
    </row>
    <row r="7396" spans="54:78" x14ac:dyDescent="0.3">
      <c r="BB7396" s="105" t="e">
        <f>VLOOKUP(C7396,#REF!, 2,FALSE)</f>
        <v>#REF!</v>
      </c>
      <c r="BP7396" s="52" t="s">
        <v>12746</v>
      </c>
      <c r="BQ7396" s="52" t="s">
        <v>3103</v>
      </c>
      <c r="BR7396" s="52" t="s">
        <v>2993</v>
      </c>
      <c r="BX7396" s="52" t="s">
        <v>12746</v>
      </c>
      <c r="BY7396" s="52" t="s">
        <v>3103</v>
      </c>
      <c r="BZ7396" s="52" t="s">
        <v>2993</v>
      </c>
    </row>
    <row r="7397" spans="54:78" x14ac:dyDescent="0.3">
      <c r="BB7397" s="105" t="e">
        <f>VLOOKUP(C7397,#REF!, 2,FALSE)</f>
        <v>#REF!</v>
      </c>
      <c r="BP7397" s="52" t="s">
        <v>12747</v>
      </c>
      <c r="BQ7397" s="52" t="s">
        <v>786</v>
      </c>
      <c r="BR7397" s="52" t="s">
        <v>2993</v>
      </c>
      <c r="BX7397" s="52" t="s">
        <v>12747</v>
      </c>
      <c r="BY7397" s="52" t="s">
        <v>786</v>
      </c>
      <c r="BZ7397" s="52" t="s">
        <v>2993</v>
      </c>
    </row>
    <row r="7398" spans="54:78" x14ac:dyDescent="0.3">
      <c r="BB7398" s="105" t="e">
        <f>VLOOKUP(C7398,#REF!, 2,FALSE)</f>
        <v>#REF!</v>
      </c>
      <c r="BP7398" s="52" t="s">
        <v>2214</v>
      </c>
      <c r="BQ7398" s="52" t="s">
        <v>3019</v>
      </c>
      <c r="BR7398" s="52" t="s">
        <v>2993</v>
      </c>
      <c r="BX7398" s="52" t="s">
        <v>2214</v>
      </c>
      <c r="BY7398" s="52" t="s">
        <v>3019</v>
      </c>
      <c r="BZ7398" s="52" t="s">
        <v>2993</v>
      </c>
    </row>
    <row r="7399" spans="54:78" x14ac:dyDescent="0.3">
      <c r="BB7399" s="105" t="e">
        <f>VLOOKUP(C7399,#REF!, 2,FALSE)</f>
        <v>#REF!</v>
      </c>
      <c r="BP7399" s="52" t="s">
        <v>12748</v>
      </c>
      <c r="BQ7399" s="52" t="s">
        <v>3099</v>
      </c>
      <c r="BR7399" s="52" t="s">
        <v>12749</v>
      </c>
      <c r="BX7399" s="52" t="s">
        <v>12748</v>
      </c>
      <c r="BY7399" s="52" t="s">
        <v>3099</v>
      </c>
      <c r="BZ7399" s="52" t="s">
        <v>12749</v>
      </c>
    </row>
    <row r="7400" spans="54:78" x14ac:dyDescent="0.3">
      <c r="BB7400" s="105" t="e">
        <f>VLOOKUP(C7400,#REF!, 2,FALSE)</f>
        <v>#REF!</v>
      </c>
      <c r="BP7400" s="52" t="s">
        <v>12750</v>
      </c>
      <c r="BQ7400" s="52" t="s">
        <v>2993</v>
      </c>
      <c r="BR7400" s="52" t="s">
        <v>12751</v>
      </c>
      <c r="BX7400" s="52" t="s">
        <v>12750</v>
      </c>
      <c r="BY7400" s="52" t="s">
        <v>2993</v>
      </c>
      <c r="BZ7400" s="52" t="s">
        <v>12751</v>
      </c>
    </row>
    <row r="7401" spans="54:78" x14ac:dyDescent="0.3">
      <c r="BB7401" s="105" t="e">
        <f>VLOOKUP(C7401,#REF!, 2,FALSE)</f>
        <v>#REF!</v>
      </c>
      <c r="BP7401" s="52" t="s">
        <v>12752</v>
      </c>
      <c r="BQ7401" s="52" t="s">
        <v>738</v>
      </c>
      <c r="BR7401" s="52" t="s">
        <v>929</v>
      </c>
      <c r="BX7401" s="52" t="s">
        <v>12752</v>
      </c>
      <c r="BY7401" s="52" t="s">
        <v>738</v>
      </c>
      <c r="BZ7401" s="52" t="s">
        <v>929</v>
      </c>
    </row>
    <row r="7402" spans="54:78" x14ac:dyDescent="0.3">
      <c r="BB7402" s="105" t="e">
        <f>VLOOKUP(C7402,#REF!, 2,FALSE)</f>
        <v>#REF!</v>
      </c>
      <c r="BP7402" s="52" t="s">
        <v>12753</v>
      </c>
      <c r="BQ7402" s="52" t="s">
        <v>675</v>
      </c>
      <c r="BR7402" s="52" t="s">
        <v>5322</v>
      </c>
      <c r="BX7402" s="52" t="s">
        <v>12753</v>
      </c>
      <c r="BY7402" s="52" t="s">
        <v>675</v>
      </c>
      <c r="BZ7402" s="52" t="s">
        <v>5322</v>
      </c>
    </row>
    <row r="7403" spans="54:78" x14ac:dyDescent="0.3">
      <c r="BB7403" s="105" t="e">
        <f>VLOOKUP(C7403,#REF!, 2,FALSE)</f>
        <v>#REF!</v>
      </c>
      <c r="BP7403" s="52" t="s">
        <v>2215</v>
      </c>
      <c r="BQ7403" s="52" t="s">
        <v>3019</v>
      </c>
      <c r="BR7403" s="52" t="s">
        <v>12754</v>
      </c>
      <c r="BX7403" s="52" t="s">
        <v>2215</v>
      </c>
      <c r="BY7403" s="52" t="s">
        <v>3019</v>
      </c>
      <c r="BZ7403" s="52" t="s">
        <v>12754</v>
      </c>
    </row>
    <row r="7404" spans="54:78" x14ac:dyDescent="0.3">
      <c r="BB7404" s="105" t="e">
        <f>VLOOKUP(C7404,#REF!, 2,FALSE)</f>
        <v>#REF!</v>
      </c>
      <c r="BP7404" s="52" t="s">
        <v>2216</v>
      </c>
      <c r="BQ7404" s="52" t="s">
        <v>3019</v>
      </c>
      <c r="BR7404" s="52" t="s">
        <v>853</v>
      </c>
      <c r="BX7404" s="52" t="s">
        <v>2216</v>
      </c>
      <c r="BY7404" s="52" t="s">
        <v>3019</v>
      </c>
      <c r="BZ7404" s="52" t="s">
        <v>853</v>
      </c>
    </row>
    <row r="7405" spans="54:78" x14ac:dyDescent="0.3">
      <c r="BB7405" s="105" t="e">
        <f>VLOOKUP(C7405,#REF!, 2,FALSE)</f>
        <v>#REF!</v>
      </c>
      <c r="BP7405" s="52" t="s">
        <v>12755</v>
      </c>
      <c r="BQ7405" s="52" t="s">
        <v>3103</v>
      </c>
      <c r="BR7405" s="52" t="s">
        <v>12756</v>
      </c>
      <c r="BX7405" s="52" t="s">
        <v>12755</v>
      </c>
      <c r="BY7405" s="52" t="s">
        <v>3103</v>
      </c>
      <c r="BZ7405" s="52" t="s">
        <v>12756</v>
      </c>
    </row>
    <row r="7406" spans="54:78" x14ac:dyDescent="0.3">
      <c r="BB7406" s="105" t="e">
        <f>VLOOKUP(C7406,#REF!, 2,FALSE)</f>
        <v>#REF!</v>
      </c>
      <c r="BP7406" s="52" t="s">
        <v>12757</v>
      </c>
      <c r="BQ7406" s="52" t="s">
        <v>3019</v>
      </c>
      <c r="BR7406" s="52" t="s">
        <v>12758</v>
      </c>
      <c r="BX7406" s="52" t="s">
        <v>12757</v>
      </c>
      <c r="BY7406" s="52" t="s">
        <v>3019</v>
      </c>
      <c r="BZ7406" s="52" t="s">
        <v>12758</v>
      </c>
    </row>
    <row r="7407" spans="54:78" x14ac:dyDescent="0.3">
      <c r="BB7407" s="105" t="e">
        <f>VLOOKUP(C7407,#REF!, 2,FALSE)</f>
        <v>#REF!</v>
      </c>
      <c r="BP7407" s="52" t="s">
        <v>2217</v>
      </c>
      <c r="BQ7407" s="52" t="s">
        <v>3099</v>
      </c>
      <c r="BR7407" s="52" t="s">
        <v>12759</v>
      </c>
      <c r="BX7407" s="52" t="s">
        <v>2217</v>
      </c>
      <c r="BY7407" s="52" t="s">
        <v>3099</v>
      </c>
      <c r="BZ7407" s="52" t="s">
        <v>12759</v>
      </c>
    </row>
    <row r="7408" spans="54:78" x14ac:dyDescent="0.3">
      <c r="BB7408" s="105" t="e">
        <f>VLOOKUP(C7408,#REF!, 2,FALSE)</f>
        <v>#REF!</v>
      </c>
      <c r="BP7408" s="52" t="s">
        <v>12760</v>
      </c>
      <c r="BQ7408" s="52" t="s">
        <v>17035</v>
      </c>
      <c r="BR7408" s="52" t="s">
        <v>12761</v>
      </c>
      <c r="BX7408" s="52" t="s">
        <v>12760</v>
      </c>
      <c r="BY7408" s="52" t="s">
        <v>17035</v>
      </c>
      <c r="BZ7408" s="52" t="s">
        <v>12761</v>
      </c>
    </row>
    <row r="7409" spans="54:78" x14ac:dyDescent="0.3">
      <c r="BB7409" s="105" t="e">
        <f>VLOOKUP(C7409,#REF!, 2,FALSE)</f>
        <v>#REF!</v>
      </c>
      <c r="BP7409" s="52" t="s">
        <v>12762</v>
      </c>
      <c r="BQ7409" s="52" t="s">
        <v>3103</v>
      </c>
      <c r="BR7409" s="52" t="s">
        <v>12763</v>
      </c>
      <c r="BX7409" s="52" t="s">
        <v>12762</v>
      </c>
      <c r="BY7409" s="52" t="s">
        <v>3103</v>
      </c>
      <c r="BZ7409" s="52" t="s">
        <v>12763</v>
      </c>
    </row>
    <row r="7410" spans="54:78" x14ac:dyDescent="0.3">
      <c r="BB7410" s="105" t="e">
        <f>VLOOKUP(C7410,#REF!, 2,FALSE)</f>
        <v>#REF!</v>
      </c>
      <c r="BP7410" s="52" t="s">
        <v>2218</v>
      </c>
      <c r="BQ7410" s="52" t="s">
        <v>3103</v>
      </c>
      <c r="BR7410" s="52" t="s">
        <v>12764</v>
      </c>
      <c r="BX7410" s="52" t="s">
        <v>2218</v>
      </c>
      <c r="BY7410" s="52" t="s">
        <v>3103</v>
      </c>
      <c r="BZ7410" s="52" t="s">
        <v>12764</v>
      </c>
    </row>
    <row r="7411" spans="54:78" x14ac:dyDescent="0.3">
      <c r="BB7411" s="105" t="e">
        <f>VLOOKUP(C7411,#REF!, 2,FALSE)</f>
        <v>#REF!</v>
      </c>
      <c r="BP7411" s="52" t="s">
        <v>12765</v>
      </c>
      <c r="BQ7411" s="52" t="s">
        <v>3099</v>
      </c>
      <c r="BR7411" s="52" t="s">
        <v>1394</v>
      </c>
      <c r="BX7411" s="52" t="s">
        <v>12765</v>
      </c>
      <c r="BY7411" s="52" t="s">
        <v>3099</v>
      </c>
      <c r="BZ7411" s="52" t="s">
        <v>1394</v>
      </c>
    </row>
    <row r="7412" spans="54:78" x14ac:dyDescent="0.3">
      <c r="BB7412" s="105" t="e">
        <f>VLOOKUP(C7412,#REF!, 2,FALSE)</f>
        <v>#REF!</v>
      </c>
      <c r="BP7412" s="52" t="s">
        <v>12766</v>
      </c>
      <c r="BQ7412" s="52" t="s">
        <v>3103</v>
      </c>
      <c r="BR7412" s="52" t="s">
        <v>10083</v>
      </c>
      <c r="BX7412" s="52" t="s">
        <v>12766</v>
      </c>
      <c r="BY7412" s="52" t="s">
        <v>3103</v>
      </c>
      <c r="BZ7412" s="52" t="s">
        <v>10083</v>
      </c>
    </row>
    <row r="7413" spans="54:78" x14ac:dyDescent="0.3">
      <c r="BB7413" s="105" t="e">
        <f>VLOOKUP(C7413,#REF!, 2,FALSE)</f>
        <v>#REF!</v>
      </c>
      <c r="BP7413" s="52" t="s">
        <v>12767</v>
      </c>
      <c r="BQ7413" s="52" t="s">
        <v>791</v>
      </c>
      <c r="BR7413" s="52" t="s">
        <v>2993</v>
      </c>
      <c r="BX7413" s="52" t="s">
        <v>12767</v>
      </c>
      <c r="BY7413" s="52" t="s">
        <v>791</v>
      </c>
      <c r="BZ7413" s="52" t="s">
        <v>2993</v>
      </c>
    </row>
    <row r="7414" spans="54:78" x14ac:dyDescent="0.3">
      <c r="BB7414" s="105" t="e">
        <f>VLOOKUP(C7414,#REF!, 2,FALSE)</f>
        <v>#REF!</v>
      </c>
      <c r="BP7414" s="52" t="s">
        <v>12768</v>
      </c>
      <c r="BQ7414" s="52" t="s">
        <v>807</v>
      </c>
      <c r="BR7414" s="52" t="s">
        <v>2993</v>
      </c>
      <c r="BX7414" s="52" t="s">
        <v>12768</v>
      </c>
      <c r="BY7414" s="52" t="s">
        <v>807</v>
      </c>
      <c r="BZ7414" s="52" t="s">
        <v>2993</v>
      </c>
    </row>
    <row r="7415" spans="54:78" x14ac:dyDescent="0.3">
      <c r="BB7415" s="105" t="e">
        <f>VLOOKUP(C7415,#REF!, 2,FALSE)</f>
        <v>#REF!</v>
      </c>
      <c r="BP7415" s="52" t="s">
        <v>12769</v>
      </c>
      <c r="BQ7415" s="52" t="s">
        <v>3099</v>
      </c>
      <c r="BR7415" s="52" t="s">
        <v>2379</v>
      </c>
      <c r="BX7415" s="52" t="s">
        <v>12769</v>
      </c>
      <c r="BY7415" s="52" t="s">
        <v>3099</v>
      </c>
      <c r="BZ7415" s="52" t="s">
        <v>2379</v>
      </c>
    </row>
    <row r="7416" spans="54:78" x14ac:dyDescent="0.3">
      <c r="BB7416" s="105" t="e">
        <f>VLOOKUP(C7416,#REF!, 2,FALSE)</f>
        <v>#REF!</v>
      </c>
      <c r="BP7416" s="52" t="s">
        <v>12770</v>
      </c>
      <c r="BQ7416" s="52" t="s">
        <v>631</v>
      </c>
      <c r="BR7416" s="52" t="s">
        <v>2993</v>
      </c>
      <c r="BX7416" s="52" t="s">
        <v>12770</v>
      </c>
      <c r="BY7416" s="52" t="s">
        <v>631</v>
      </c>
      <c r="BZ7416" s="52" t="s">
        <v>2993</v>
      </c>
    </row>
    <row r="7417" spans="54:78" x14ac:dyDescent="0.3">
      <c r="BB7417" s="105" t="e">
        <f>VLOOKUP(C7417,#REF!, 2,FALSE)</f>
        <v>#REF!</v>
      </c>
      <c r="BP7417" s="52" t="s">
        <v>12772</v>
      </c>
      <c r="BQ7417" s="52" t="s">
        <v>807</v>
      </c>
      <c r="BR7417" s="52" t="s">
        <v>9532</v>
      </c>
      <c r="BX7417" s="52" t="s">
        <v>12772</v>
      </c>
      <c r="BY7417" s="52" t="s">
        <v>807</v>
      </c>
      <c r="BZ7417" s="52" t="s">
        <v>9532</v>
      </c>
    </row>
    <row r="7418" spans="54:78" x14ac:dyDescent="0.3">
      <c r="BB7418" s="105" t="e">
        <f>VLOOKUP(C7418,#REF!, 2,FALSE)</f>
        <v>#REF!</v>
      </c>
      <c r="BP7418" s="52" t="s">
        <v>12773</v>
      </c>
      <c r="BQ7418" s="52" t="s">
        <v>3019</v>
      </c>
      <c r="BR7418" s="52" t="s">
        <v>7838</v>
      </c>
      <c r="BX7418" s="52" t="s">
        <v>12773</v>
      </c>
      <c r="BY7418" s="52" t="s">
        <v>3019</v>
      </c>
      <c r="BZ7418" s="52" t="s">
        <v>7838</v>
      </c>
    </row>
    <row r="7419" spans="54:78" x14ac:dyDescent="0.3">
      <c r="BB7419" s="105" t="e">
        <f>VLOOKUP(C7419,#REF!, 2,FALSE)</f>
        <v>#REF!</v>
      </c>
      <c r="BP7419" s="52" t="s">
        <v>12774</v>
      </c>
      <c r="BQ7419" s="52" t="s">
        <v>2988</v>
      </c>
      <c r="BR7419" s="52" t="s">
        <v>2993</v>
      </c>
      <c r="BX7419" s="52" t="s">
        <v>12774</v>
      </c>
      <c r="BY7419" s="52" t="s">
        <v>2988</v>
      </c>
      <c r="BZ7419" s="52" t="s">
        <v>2993</v>
      </c>
    </row>
    <row r="7420" spans="54:78" x14ac:dyDescent="0.3">
      <c r="BB7420" s="105" t="e">
        <f>VLOOKUP(C7420,#REF!, 2,FALSE)</f>
        <v>#REF!</v>
      </c>
      <c r="BP7420" s="52" t="s">
        <v>12775</v>
      </c>
      <c r="BQ7420" s="52" t="s">
        <v>1147</v>
      </c>
      <c r="BR7420" s="52" t="s">
        <v>4840</v>
      </c>
      <c r="BX7420" s="52" t="s">
        <v>12775</v>
      </c>
      <c r="BY7420" s="52" t="s">
        <v>1147</v>
      </c>
      <c r="BZ7420" s="52" t="s">
        <v>4840</v>
      </c>
    </row>
    <row r="7421" spans="54:78" x14ac:dyDescent="0.3">
      <c r="BB7421" s="105" t="e">
        <f>VLOOKUP(C7421,#REF!, 2,FALSE)</f>
        <v>#REF!</v>
      </c>
      <c r="BP7421" s="52" t="s">
        <v>12776</v>
      </c>
      <c r="BQ7421" s="52" t="s">
        <v>3103</v>
      </c>
      <c r="BR7421" s="52" t="s">
        <v>12777</v>
      </c>
      <c r="BX7421" s="52" t="s">
        <v>12776</v>
      </c>
      <c r="BY7421" s="52" t="s">
        <v>3103</v>
      </c>
      <c r="BZ7421" s="52" t="s">
        <v>12777</v>
      </c>
    </row>
    <row r="7422" spans="54:78" x14ac:dyDescent="0.3">
      <c r="BB7422" s="105" t="e">
        <f>VLOOKUP(C7422,#REF!, 2,FALSE)</f>
        <v>#REF!</v>
      </c>
      <c r="BP7422" s="52" t="s">
        <v>12778</v>
      </c>
      <c r="BQ7422" s="52" t="s">
        <v>3019</v>
      </c>
      <c r="BR7422" s="52" t="s">
        <v>10644</v>
      </c>
      <c r="BX7422" s="52" t="s">
        <v>12778</v>
      </c>
      <c r="BY7422" s="52" t="s">
        <v>3019</v>
      </c>
      <c r="BZ7422" s="52" t="s">
        <v>10644</v>
      </c>
    </row>
    <row r="7423" spans="54:78" x14ac:dyDescent="0.3">
      <c r="BB7423" s="105" t="e">
        <f>VLOOKUP(C7423,#REF!, 2,FALSE)</f>
        <v>#REF!</v>
      </c>
      <c r="BP7423" s="52" t="s">
        <v>12779</v>
      </c>
      <c r="BQ7423" s="52" t="s">
        <v>3019</v>
      </c>
      <c r="BR7423" s="52" t="s">
        <v>10644</v>
      </c>
      <c r="BX7423" s="52" t="s">
        <v>12779</v>
      </c>
      <c r="BY7423" s="52" t="s">
        <v>3019</v>
      </c>
      <c r="BZ7423" s="52" t="s">
        <v>10644</v>
      </c>
    </row>
    <row r="7424" spans="54:78" x14ac:dyDescent="0.3">
      <c r="BB7424" s="105" t="e">
        <f>VLOOKUP(C7424,#REF!, 2,FALSE)</f>
        <v>#REF!</v>
      </c>
      <c r="BP7424" s="52" t="s">
        <v>12780</v>
      </c>
      <c r="BQ7424" s="52" t="s">
        <v>3059</v>
      </c>
      <c r="BR7424" s="52" t="s">
        <v>12781</v>
      </c>
      <c r="BX7424" s="52" t="s">
        <v>12780</v>
      </c>
      <c r="BY7424" s="52" t="s">
        <v>3059</v>
      </c>
      <c r="BZ7424" s="52" t="s">
        <v>12781</v>
      </c>
    </row>
    <row r="7425" spans="54:78" x14ac:dyDescent="0.3">
      <c r="BB7425" s="105" t="e">
        <f>VLOOKUP(C7425,#REF!, 2,FALSE)</f>
        <v>#REF!</v>
      </c>
      <c r="BP7425" s="52" t="s">
        <v>12782</v>
      </c>
      <c r="BQ7425" s="52" t="s">
        <v>3099</v>
      </c>
      <c r="BR7425" s="52" t="s">
        <v>6429</v>
      </c>
      <c r="BX7425" s="52" t="s">
        <v>12782</v>
      </c>
      <c r="BY7425" s="52" t="s">
        <v>3099</v>
      </c>
      <c r="BZ7425" s="52" t="s">
        <v>6429</v>
      </c>
    </row>
    <row r="7426" spans="54:78" x14ac:dyDescent="0.3">
      <c r="BB7426" s="105" t="e">
        <f>VLOOKUP(C7426,#REF!, 2,FALSE)</f>
        <v>#REF!</v>
      </c>
      <c r="BP7426" s="52" t="s">
        <v>12783</v>
      </c>
      <c r="BQ7426" s="52" t="s">
        <v>3099</v>
      </c>
      <c r="BR7426" s="52" t="s">
        <v>1971</v>
      </c>
      <c r="BX7426" s="52" t="s">
        <v>12783</v>
      </c>
      <c r="BY7426" s="52" t="s">
        <v>3099</v>
      </c>
      <c r="BZ7426" s="52" t="s">
        <v>1971</v>
      </c>
    </row>
    <row r="7427" spans="54:78" x14ac:dyDescent="0.3">
      <c r="BB7427" s="105" t="e">
        <f>VLOOKUP(C7427,#REF!, 2,FALSE)</f>
        <v>#REF!</v>
      </c>
      <c r="BP7427" s="52" t="s">
        <v>12784</v>
      </c>
      <c r="BQ7427" s="52" t="s">
        <v>791</v>
      </c>
      <c r="BR7427" s="52" t="s">
        <v>2993</v>
      </c>
      <c r="BX7427" s="52" t="s">
        <v>12784</v>
      </c>
      <c r="BY7427" s="52" t="s">
        <v>791</v>
      </c>
      <c r="BZ7427" s="52" t="s">
        <v>2993</v>
      </c>
    </row>
    <row r="7428" spans="54:78" x14ac:dyDescent="0.3">
      <c r="BB7428" s="105" t="e">
        <f>VLOOKUP(C7428,#REF!, 2,FALSE)</f>
        <v>#REF!</v>
      </c>
      <c r="BP7428" s="52" t="s">
        <v>12785</v>
      </c>
      <c r="BQ7428" s="52" t="s">
        <v>3019</v>
      </c>
      <c r="BR7428" s="52" t="s">
        <v>2183</v>
      </c>
      <c r="BX7428" s="52" t="s">
        <v>12785</v>
      </c>
      <c r="BY7428" s="52" t="s">
        <v>3019</v>
      </c>
      <c r="BZ7428" s="52" t="s">
        <v>2183</v>
      </c>
    </row>
    <row r="7429" spans="54:78" x14ac:dyDescent="0.3">
      <c r="BB7429" s="105" t="e">
        <f>VLOOKUP(C7429,#REF!, 2,FALSE)</f>
        <v>#REF!</v>
      </c>
      <c r="BP7429" s="52" t="s">
        <v>12786</v>
      </c>
      <c r="BQ7429" s="52" t="s">
        <v>3103</v>
      </c>
      <c r="BR7429" s="52" t="s">
        <v>12787</v>
      </c>
      <c r="BX7429" s="52" t="s">
        <v>12786</v>
      </c>
      <c r="BY7429" s="52" t="s">
        <v>3103</v>
      </c>
      <c r="BZ7429" s="52" t="s">
        <v>12787</v>
      </c>
    </row>
    <row r="7430" spans="54:78" x14ac:dyDescent="0.3">
      <c r="BB7430" s="105" t="e">
        <f>VLOOKUP(C7430,#REF!, 2,FALSE)</f>
        <v>#REF!</v>
      </c>
      <c r="BP7430" s="52" t="s">
        <v>12788</v>
      </c>
      <c r="BQ7430" s="52" t="s">
        <v>3019</v>
      </c>
      <c r="BR7430" s="52" t="s">
        <v>12787</v>
      </c>
      <c r="BX7430" s="52" t="s">
        <v>12788</v>
      </c>
      <c r="BY7430" s="52" t="s">
        <v>3019</v>
      </c>
      <c r="BZ7430" s="52" t="s">
        <v>12787</v>
      </c>
    </row>
    <row r="7431" spans="54:78" x14ac:dyDescent="0.3">
      <c r="BB7431" s="105" t="e">
        <f>VLOOKUP(C7431,#REF!, 2,FALSE)</f>
        <v>#REF!</v>
      </c>
      <c r="BP7431" s="52" t="s">
        <v>12789</v>
      </c>
      <c r="BQ7431" s="52" t="s">
        <v>3019</v>
      </c>
      <c r="BR7431" s="52" t="s">
        <v>1392</v>
      </c>
      <c r="BX7431" s="52" t="s">
        <v>12789</v>
      </c>
      <c r="BY7431" s="52" t="s">
        <v>3019</v>
      </c>
      <c r="BZ7431" s="52" t="s">
        <v>1392</v>
      </c>
    </row>
    <row r="7432" spans="54:78" x14ac:dyDescent="0.3">
      <c r="BB7432" s="105" t="e">
        <f>VLOOKUP(C7432,#REF!, 2,FALSE)</f>
        <v>#REF!</v>
      </c>
      <c r="BP7432" s="52" t="s">
        <v>12790</v>
      </c>
      <c r="BQ7432" s="52" t="s">
        <v>3103</v>
      </c>
      <c r="BR7432" s="52" t="s">
        <v>9593</v>
      </c>
      <c r="BX7432" s="52" t="s">
        <v>12790</v>
      </c>
      <c r="BY7432" s="52" t="s">
        <v>3103</v>
      </c>
      <c r="BZ7432" s="52" t="s">
        <v>9593</v>
      </c>
    </row>
    <row r="7433" spans="54:78" x14ac:dyDescent="0.3">
      <c r="BB7433" s="105" t="e">
        <f>VLOOKUP(C7433,#REF!, 2,FALSE)</f>
        <v>#REF!</v>
      </c>
      <c r="BP7433" s="52" t="s">
        <v>12791</v>
      </c>
      <c r="BQ7433" s="52" t="s">
        <v>3016</v>
      </c>
      <c r="BR7433" s="52" t="s">
        <v>2993</v>
      </c>
      <c r="BX7433" s="52" t="s">
        <v>12791</v>
      </c>
      <c r="BY7433" s="52" t="s">
        <v>3016</v>
      </c>
      <c r="BZ7433" s="52" t="s">
        <v>2993</v>
      </c>
    </row>
    <row r="7434" spans="54:78" x14ac:dyDescent="0.3">
      <c r="BB7434" s="105" t="e">
        <f>VLOOKUP(C7434,#REF!, 2,FALSE)</f>
        <v>#REF!</v>
      </c>
      <c r="BP7434" s="52" t="s">
        <v>12792</v>
      </c>
      <c r="BQ7434" s="52" t="s">
        <v>3276</v>
      </c>
      <c r="BR7434" s="52" t="s">
        <v>1387</v>
      </c>
      <c r="BX7434" s="52" t="s">
        <v>12792</v>
      </c>
      <c r="BY7434" s="52" t="s">
        <v>3276</v>
      </c>
      <c r="BZ7434" s="52" t="s">
        <v>1387</v>
      </c>
    </row>
    <row r="7435" spans="54:78" x14ac:dyDescent="0.3">
      <c r="BB7435" s="105" t="e">
        <f>VLOOKUP(C7435,#REF!, 2,FALSE)</f>
        <v>#REF!</v>
      </c>
      <c r="BP7435" s="52" t="s">
        <v>12793</v>
      </c>
      <c r="BQ7435" s="52" t="s">
        <v>3019</v>
      </c>
      <c r="BR7435" s="52" t="s">
        <v>2993</v>
      </c>
      <c r="BX7435" s="52" t="s">
        <v>12793</v>
      </c>
      <c r="BY7435" s="52" t="s">
        <v>3019</v>
      </c>
      <c r="BZ7435" s="52" t="s">
        <v>2993</v>
      </c>
    </row>
    <row r="7436" spans="54:78" x14ac:dyDescent="0.3">
      <c r="BB7436" s="105" t="e">
        <f>VLOOKUP(C7436,#REF!, 2,FALSE)</f>
        <v>#REF!</v>
      </c>
      <c r="BP7436" s="52" t="s">
        <v>12794</v>
      </c>
      <c r="BQ7436" s="52" t="s">
        <v>622</v>
      </c>
      <c r="BR7436" s="52" t="s">
        <v>2993</v>
      </c>
      <c r="BX7436" s="52" t="s">
        <v>12794</v>
      </c>
      <c r="BY7436" s="52" t="s">
        <v>622</v>
      </c>
      <c r="BZ7436" s="52" t="s">
        <v>2993</v>
      </c>
    </row>
    <row r="7437" spans="54:78" x14ac:dyDescent="0.3">
      <c r="BB7437" s="105" t="e">
        <f>VLOOKUP(C7437,#REF!, 2,FALSE)</f>
        <v>#REF!</v>
      </c>
      <c r="BP7437" s="52" t="s">
        <v>12795</v>
      </c>
      <c r="BQ7437" s="52" t="s">
        <v>3019</v>
      </c>
      <c r="BR7437" s="52" t="s">
        <v>1617</v>
      </c>
      <c r="BX7437" s="52" t="s">
        <v>12795</v>
      </c>
      <c r="BY7437" s="52" t="s">
        <v>3019</v>
      </c>
      <c r="BZ7437" s="52" t="s">
        <v>1617</v>
      </c>
    </row>
    <row r="7438" spans="54:78" x14ac:dyDescent="0.3">
      <c r="BB7438" s="105" t="e">
        <f>VLOOKUP(C7438,#REF!, 2,FALSE)</f>
        <v>#REF!</v>
      </c>
      <c r="BP7438" s="52" t="s">
        <v>12796</v>
      </c>
      <c r="BQ7438" s="52" t="s">
        <v>3099</v>
      </c>
      <c r="BR7438" s="52" t="s">
        <v>2885</v>
      </c>
      <c r="BX7438" s="52" t="s">
        <v>12796</v>
      </c>
      <c r="BY7438" s="52" t="s">
        <v>3099</v>
      </c>
      <c r="BZ7438" s="52" t="s">
        <v>2885</v>
      </c>
    </row>
    <row r="7439" spans="54:78" x14ac:dyDescent="0.3">
      <c r="BB7439" s="105" t="e">
        <f>VLOOKUP(C7439,#REF!, 2,FALSE)</f>
        <v>#REF!</v>
      </c>
      <c r="BP7439" s="52" t="s">
        <v>12797</v>
      </c>
      <c r="BQ7439" s="52" t="s">
        <v>3103</v>
      </c>
      <c r="BR7439" s="52" t="s">
        <v>7287</v>
      </c>
      <c r="BX7439" s="52" t="s">
        <v>12797</v>
      </c>
      <c r="BY7439" s="52" t="s">
        <v>3103</v>
      </c>
      <c r="BZ7439" s="52" t="s">
        <v>7287</v>
      </c>
    </row>
    <row r="7440" spans="54:78" x14ac:dyDescent="0.3">
      <c r="BB7440" s="105" t="e">
        <f>VLOOKUP(C7440,#REF!, 2,FALSE)</f>
        <v>#REF!</v>
      </c>
      <c r="BP7440" s="52" t="s">
        <v>12798</v>
      </c>
      <c r="BQ7440" s="52" t="s">
        <v>3016</v>
      </c>
      <c r="BR7440" s="52" t="s">
        <v>12799</v>
      </c>
      <c r="BX7440" s="52" t="s">
        <v>12798</v>
      </c>
      <c r="BY7440" s="52" t="s">
        <v>3016</v>
      </c>
      <c r="BZ7440" s="52" t="s">
        <v>12799</v>
      </c>
    </row>
    <row r="7441" spans="54:78" x14ac:dyDescent="0.3">
      <c r="BB7441" s="105" t="e">
        <f>VLOOKUP(C7441,#REF!, 2,FALSE)</f>
        <v>#REF!</v>
      </c>
      <c r="BP7441" s="52" t="s">
        <v>12800</v>
      </c>
      <c r="BQ7441" s="52" t="s">
        <v>3099</v>
      </c>
      <c r="BR7441" s="52" t="s">
        <v>6753</v>
      </c>
      <c r="BX7441" s="52" t="s">
        <v>12800</v>
      </c>
      <c r="BY7441" s="52" t="s">
        <v>3099</v>
      </c>
      <c r="BZ7441" s="52" t="s">
        <v>6753</v>
      </c>
    </row>
    <row r="7442" spans="54:78" x14ac:dyDescent="0.3">
      <c r="BB7442" s="105" t="e">
        <f>VLOOKUP(C7442,#REF!, 2,FALSE)</f>
        <v>#REF!</v>
      </c>
      <c r="BP7442" s="52" t="s">
        <v>12801</v>
      </c>
      <c r="BQ7442" s="52" t="s">
        <v>811</v>
      </c>
      <c r="BR7442" s="52" t="s">
        <v>2993</v>
      </c>
      <c r="BX7442" s="52" t="s">
        <v>12801</v>
      </c>
      <c r="BY7442" s="52" t="s">
        <v>811</v>
      </c>
      <c r="BZ7442" s="52" t="s">
        <v>2993</v>
      </c>
    </row>
    <row r="7443" spans="54:78" x14ac:dyDescent="0.3">
      <c r="BB7443" s="105" t="e">
        <f>VLOOKUP(C7443,#REF!, 2,FALSE)</f>
        <v>#REF!</v>
      </c>
      <c r="BP7443" s="52" t="s">
        <v>12802</v>
      </c>
      <c r="BQ7443" s="52" t="s">
        <v>3016</v>
      </c>
      <c r="BR7443" s="52" t="s">
        <v>12803</v>
      </c>
      <c r="BX7443" s="52" t="s">
        <v>12802</v>
      </c>
      <c r="BY7443" s="52" t="s">
        <v>3016</v>
      </c>
      <c r="BZ7443" s="52" t="s">
        <v>12803</v>
      </c>
    </row>
    <row r="7444" spans="54:78" x14ac:dyDescent="0.3">
      <c r="BB7444" s="105" t="e">
        <f>VLOOKUP(C7444,#REF!, 2,FALSE)</f>
        <v>#REF!</v>
      </c>
      <c r="BP7444" s="52" t="s">
        <v>12804</v>
      </c>
      <c r="BQ7444" s="52" t="s">
        <v>3019</v>
      </c>
      <c r="BR7444" s="52" t="s">
        <v>2993</v>
      </c>
      <c r="BX7444" s="52" t="s">
        <v>12804</v>
      </c>
      <c r="BY7444" s="52" t="s">
        <v>3019</v>
      </c>
      <c r="BZ7444" s="52" t="s">
        <v>2993</v>
      </c>
    </row>
    <row r="7445" spans="54:78" x14ac:dyDescent="0.3">
      <c r="BB7445" s="105" t="e">
        <f>VLOOKUP(C7445,#REF!, 2,FALSE)</f>
        <v>#REF!</v>
      </c>
      <c r="BP7445" s="52" t="s">
        <v>12805</v>
      </c>
      <c r="BQ7445" s="52" t="s">
        <v>645</v>
      </c>
      <c r="BR7445" s="52" t="s">
        <v>2993</v>
      </c>
      <c r="BX7445" s="52" t="s">
        <v>12805</v>
      </c>
      <c r="BY7445" s="52" t="s">
        <v>645</v>
      </c>
      <c r="BZ7445" s="52" t="s">
        <v>2993</v>
      </c>
    </row>
    <row r="7446" spans="54:78" x14ac:dyDescent="0.3">
      <c r="BB7446" s="105" t="e">
        <f>VLOOKUP(C7446,#REF!, 2,FALSE)</f>
        <v>#REF!</v>
      </c>
      <c r="BP7446" s="52" t="s">
        <v>12806</v>
      </c>
      <c r="BQ7446" s="52" t="s">
        <v>3099</v>
      </c>
      <c r="BR7446" s="52" t="s">
        <v>2993</v>
      </c>
      <c r="BX7446" s="52" t="s">
        <v>12806</v>
      </c>
      <c r="BY7446" s="52" t="s">
        <v>3099</v>
      </c>
      <c r="BZ7446" s="52" t="s">
        <v>2993</v>
      </c>
    </row>
    <row r="7447" spans="54:78" x14ac:dyDescent="0.3">
      <c r="BB7447" s="105" t="e">
        <f>VLOOKUP(C7447,#REF!, 2,FALSE)</f>
        <v>#REF!</v>
      </c>
      <c r="BP7447" s="52" t="s">
        <v>12807</v>
      </c>
      <c r="BQ7447" s="52" t="s">
        <v>3059</v>
      </c>
      <c r="BR7447" s="52" t="s">
        <v>2993</v>
      </c>
      <c r="BX7447" s="52" t="s">
        <v>12807</v>
      </c>
      <c r="BY7447" s="52" t="s">
        <v>3059</v>
      </c>
      <c r="BZ7447" s="52" t="s">
        <v>2993</v>
      </c>
    </row>
    <row r="7448" spans="54:78" x14ac:dyDescent="0.3">
      <c r="BB7448" s="105" t="e">
        <f>VLOOKUP(C7448,#REF!, 2,FALSE)</f>
        <v>#REF!</v>
      </c>
      <c r="BP7448" s="52" t="s">
        <v>12808</v>
      </c>
      <c r="BQ7448" s="52" t="s">
        <v>3099</v>
      </c>
      <c r="BR7448" s="52" t="s">
        <v>6216</v>
      </c>
      <c r="BX7448" s="52" t="s">
        <v>12808</v>
      </c>
      <c r="BY7448" s="52" t="s">
        <v>3099</v>
      </c>
      <c r="BZ7448" s="52" t="s">
        <v>6216</v>
      </c>
    </row>
    <row r="7449" spans="54:78" x14ac:dyDescent="0.3">
      <c r="BB7449" s="105" t="e">
        <f>VLOOKUP(C7449,#REF!, 2,FALSE)</f>
        <v>#REF!</v>
      </c>
      <c r="BP7449" s="52" t="s">
        <v>12809</v>
      </c>
      <c r="BQ7449" s="52" t="s">
        <v>3016</v>
      </c>
      <c r="BR7449" s="52" t="s">
        <v>2993</v>
      </c>
      <c r="BX7449" s="52" t="s">
        <v>12809</v>
      </c>
      <c r="BY7449" s="52" t="s">
        <v>3016</v>
      </c>
      <c r="BZ7449" s="52" t="s">
        <v>2993</v>
      </c>
    </row>
    <row r="7450" spans="54:78" x14ac:dyDescent="0.3">
      <c r="BB7450" s="105" t="e">
        <f>VLOOKUP(C7450,#REF!, 2,FALSE)</f>
        <v>#REF!</v>
      </c>
      <c r="BP7450" s="52" t="s">
        <v>12810</v>
      </c>
      <c r="BQ7450" s="52" t="s">
        <v>3099</v>
      </c>
      <c r="BR7450" s="52" t="s">
        <v>2021</v>
      </c>
      <c r="BX7450" s="52" t="s">
        <v>12810</v>
      </c>
      <c r="BY7450" s="52" t="s">
        <v>3099</v>
      </c>
      <c r="BZ7450" s="52" t="s">
        <v>2021</v>
      </c>
    </row>
    <row r="7451" spans="54:78" x14ac:dyDescent="0.3">
      <c r="BB7451" s="105" t="e">
        <f>VLOOKUP(C7451,#REF!, 2,FALSE)</f>
        <v>#REF!</v>
      </c>
      <c r="BP7451" s="52" t="s">
        <v>12811</v>
      </c>
      <c r="BQ7451" s="52" t="s">
        <v>1350</v>
      </c>
      <c r="BR7451" s="52" t="s">
        <v>7289</v>
      </c>
      <c r="BX7451" s="52" t="s">
        <v>12811</v>
      </c>
      <c r="BY7451" s="52" t="s">
        <v>1350</v>
      </c>
      <c r="BZ7451" s="52" t="s">
        <v>7289</v>
      </c>
    </row>
    <row r="7452" spans="54:78" x14ac:dyDescent="0.3">
      <c r="BB7452" s="105" t="e">
        <f>VLOOKUP(C7452,#REF!, 2,FALSE)</f>
        <v>#REF!</v>
      </c>
      <c r="BP7452" s="52" t="s">
        <v>12812</v>
      </c>
      <c r="BQ7452" s="52" t="s">
        <v>633</v>
      </c>
      <c r="BR7452" s="52" t="s">
        <v>2993</v>
      </c>
      <c r="BX7452" s="52" t="s">
        <v>12812</v>
      </c>
      <c r="BY7452" s="52" t="s">
        <v>633</v>
      </c>
      <c r="BZ7452" s="52" t="s">
        <v>2993</v>
      </c>
    </row>
    <row r="7453" spans="54:78" x14ac:dyDescent="0.3">
      <c r="BB7453" s="105" t="e">
        <f>VLOOKUP(C7453,#REF!, 2,FALSE)</f>
        <v>#REF!</v>
      </c>
      <c r="BP7453" s="52" t="s">
        <v>12813</v>
      </c>
      <c r="BQ7453" s="52" t="s">
        <v>1147</v>
      </c>
      <c r="BR7453" s="52" t="s">
        <v>12656</v>
      </c>
      <c r="BX7453" s="52" t="s">
        <v>12813</v>
      </c>
      <c r="BY7453" s="52" t="s">
        <v>1147</v>
      </c>
      <c r="BZ7453" s="52" t="s">
        <v>12656</v>
      </c>
    </row>
    <row r="7454" spans="54:78" x14ac:dyDescent="0.3">
      <c r="BB7454" s="105" t="e">
        <f>VLOOKUP(C7454,#REF!, 2,FALSE)</f>
        <v>#REF!</v>
      </c>
      <c r="BP7454" s="52" t="s">
        <v>12815</v>
      </c>
      <c r="BQ7454" s="52" t="s">
        <v>710</v>
      </c>
      <c r="BR7454" s="52" t="s">
        <v>12816</v>
      </c>
      <c r="BX7454" s="52" t="s">
        <v>12815</v>
      </c>
      <c r="BY7454" s="52" t="s">
        <v>710</v>
      </c>
      <c r="BZ7454" s="52" t="s">
        <v>12816</v>
      </c>
    </row>
    <row r="7455" spans="54:78" x14ac:dyDescent="0.3">
      <c r="BB7455" s="105" t="e">
        <f>VLOOKUP(C7455,#REF!, 2,FALSE)</f>
        <v>#REF!</v>
      </c>
      <c r="BP7455" s="52" t="s">
        <v>12817</v>
      </c>
      <c r="BQ7455" s="52" t="s">
        <v>3019</v>
      </c>
      <c r="BR7455" s="52" t="s">
        <v>11602</v>
      </c>
      <c r="BX7455" s="52" t="s">
        <v>12817</v>
      </c>
      <c r="BY7455" s="52" t="s">
        <v>3019</v>
      </c>
      <c r="BZ7455" s="52" t="s">
        <v>11602</v>
      </c>
    </row>
    <row r="7456" spans="54:78" x14ac:dyDescent="0.3">
      <c r="BB7456" s="105" t="e">
        <f>VLOOKUP(C7456,#REF!, 2,FALSE)</f>
        <v>#REF!</v>
      </c>
      <c r="BP7456" s="52" t="s">
        <v>12818</v>
      </c>
      <c r="BQ7456" s="52" t="s">
        <v>3114</v>
      </c>
      <c r="BR7456" s="52" t="s">
        <v>1068</v>
      </c>
      <c r="BX7456" s="52" t="s">
        <v>12818</v>
      </c>
      <c r="BY7456" s="52" t="s">
        <v>3114</v>
      </c>
      <c r="BZ7456" s="52" t="s">
        <v>1068</v>
      </c>
    </row>
    <row r="7457" spans="54:78" x14ac:dyDescent="0.3">
      <c r="BB7457" s="105" t="e">
        <f>VLOOKUP(C7457,#REF!, 2,FALSE)</f>
        <v>#REF!</v>
      </c>
      <c r="BP7457" s="52" t="s">
        <v>12819</v>
      </c>
      <c r="BQ7457" s="52" t="s">
        <v>779</v>
      </c>
      <c r="BR7457" s="52" t="s">
        <v>10438</v>
      </c>
      <c r="BX7457" s="52" t="s">
        <v>12819</v>
      </c>
      <c r="BY7457" s="52" t="s">
        <v>779</v>
      </c>
      <c r="BZ7457" s="52" t="s">
        <v>10438</v>
      </c>
    </row>
    <row r="7458" spans="54:78" x14ac:dyDescent="0.3">
      <c r="BB7458" s="105" t="e">
        <f>VLOOKUP(C7458,#REF!, 2,FALSE)</f>
        <v>#REF!</v>
      </c>
      <c r="BP7458" s="52" t="s">
        <v>12820</v>
      </c>
      <c r="BQ7458" s="52" t="s">
        <v>3016</v>
      </c>
      <c r="BR7458" s="52" t="s">
        <v>2993</v>
      </c>
      <c r="BX7458" s="52" t="s">
        <v>12820</v>
      </c>
      <c r="BY7458" s="52" t="s">
        <v>3016</v>
      </c>
      <c r="BZ7458" s="52" t="s">
        <v>2993</v>
      </c>
    </row>
    <row r="7459" spans="54:78" x14ac:dyDescent="0.3">
      <c r="BB7459" s="105" t="e">
        <f>VLOOKUP(C7459,#REF!, 2,FALSE)</f>
        <v>#REF!</v>
      </c>
      <c r="BP7459" s="52" t="s">
        <v>12821</v>
      </c>
      <c r="BQ7459" s="52" t="s">
        <v>3016</v>
      </c>
      <c r="BR7459" s="52" t="s">
        <v>12822</v>
      </c>
      <c r="BX7459" s="52" t="s">
        <v>12821</v>
      </c>
      <c r="BY7459" s="52" t="s">
        <v>3016</v>
      </c>
      <c r="BZ7459" s="52" t="s">
        <v>12822</v>
      </c>
    </row>
    <row r="7460" spans="54:78" x14ac:dyDescent="0.3">
      <c r="BB7460" s="105" t="e">
        <f>VLOOKUP(C7460,#REF!, 2,FALSE)</f>
        <v>#REF!</v>
      </c>
      <c r="BP7460" s="52" t="s">
        <v>12823</v>
      </c>
      <c r="BQ7460" s="52" t="s">
        <v>669</v>
      </c>
      <c r="BR7460" s="52" t="s">
        <v>2993</v>
      </c>
      <c r="BX7460" s="52" t="s">
        <v>12823</v>
      </c>
      <c r="BY7460" s="52" t="s">
        <v>669</v>
      </c>
      <c r="BZ7460" s="52" t="s">
        <v>2993</v>
      </c>
    </row>
    <row r="7461" spans="54:78" x14ac:dyDescent="0.3">
      <c r="BB7461" s="105" t="e">
        <f>VLOOKUP(C7461,#REF!, 2,FALSE)</f>
        <v>#REF!</v>
      </c>
      <c r="BP7461" s="52" t="s">
        <v>12824</v>
      </c>
      <c r="BQ7461" s="52" t="s">
        <v>3016</v>
      </c>
      <c r="BR7461" s="52" t="s">
        <v>1019</v>
      </c>
      <c r="BX7461" s="52" t="s">
        <v>12824</v>
      </c>
      <c r="BY7461" s="52" t="s">
        <v>3016</v>
      </c>
      <c r="BZ7461" s="52" t="s">
        <v>1019</v>
      </c>
    </row>
    <row r="7462" spans="54:78" x14ac:dyDescent="0.3">
      <c r="BB7462" s="105" t="e">
        <f>VLOOKUP(C7462,#REF!, 2,FALSE)</f>
        <v>#REF!</v>
      </c>
      <c r="BP7462" s="52" t="s">
        <v>2219</v>
      </c>
      <c r="BQ7462" s="52" t="s">
        <v>1275</v>
      </c>
      <c r="BR7462" s="52" t="s">
        <v>2993</v>
      </c>
      <c r="BX7462" s="52" t="s">
        <v>2219</v>
      </c>
      <c r="BY7462" s="52" t="s">
        <v>1275</v>
      </c>
      <c r="BZ7462" s="52" t="s">
        <v>2993</v>
      </c>
    </row>
    <row r="7463" spans="54:78" x14ac:dyDescent="0.3">
      <c r="BB7463" s="105" t="e">
        <f>VLOOKUP(C7463,#REF!, 2,FALSE)</f>
        <v>#REF!</v>
      </c>
      <c r="BP7463" s="52" t="s">
        <v>12825</v>
      </c>
      <c r="BQ7463" s="52" t="s">
        <v>2993</v>
      </c>
      <c r="BR7463" s="52" t="s">
        <v>8977</v>
      </c>
      <c r="BX7463" s="52" t="s">
        <v>12825</v>
      </c>
      <c r="BY7463" s="52" t="s">
        <v>2993</v>
      </c>
      <c r="BZ7463" s="52" t="s">
        <v>8977</v>
      </c>
    </row>
    <row r="7464" spans="54:78" x14ac:dyDescent="0.3">
      <c r="BB7464" s="105" t="e">
        <f>VLOOKUP(C7464,#REF!, 2,FALSE)</f>
        <v>#REF!</v>
      </c>
      <c r="BP7464" s="52" t="s">
        <v>12826</v>
      </c>
      <c r="BQ7464" s="52" t="s">
        <v>661</v>
      </c>
      <c r="BR7464" s="52" t="s">
        <v>864</v>
      </c>
      <c r="BX7464" s="52" t="s">
        <v>12826</v>
      </c>
      <c r="BY7464" s="52" t="s">
        <v>661</v>
      </c>
      <c r="BZ7464" s="52" t="s">
        <v>864</v>
      </c>
    </row>
    <row r="7465" spans="54:78" x14ac:dyDescent="0.3">
      <c r="BB7465" s="105" t="e">
        <f>VLOOKUP(C7465,#REF!, 2,FALSE)</f>
        <v>#REF!</v>
      </c>
      <c r="BP7465" s="52" t="s">
        <v>12827</v>
      </c>
      <c r="BQ7465" s="52" t="s">
        <v>3103</v>
      </c>
      <c r="BR7465" s="52" t="s">
        <v>12828</v>
      </c>
      <c r="BX7465" s="52" t="s">
        <v>12827</v>
      </c>
      <c r="BY7465" s="52" t="s">
        <v>3103</v>
      </c>
      <c r="BZ7465" s="52" t="s">
        <v>12828</v>
      </c>
    </row>
    <row r="7466" spans="54:78" x14ac:dyDescent="0.3">
      <c r="BB7466" s="105" t="e">
        <f>VLOOKUP(C7466,#REF!, 2,FALSE)</f>
        <v>#REF!</v>
      </c>
      <c r="BP7466" s="52" t="s">
        <v>12829</v>
      </c>
      <c r="BQ7466" s="52" t="s">
        <v>3103</v>
      </c>
      <c r="BR7466" s="52" t="s">
        <v>12828</v>
      </c>
      <c r="BX7466" s="52" t="s">
        <v>12829</v>
      </c>
      <c r="BY7466" s="52" t="s">
        <v>3103</v>
      </c>
      <c r="BZ7466" s="52" t="s">
        <v>12828</v>
      </c>
    </row>
    <row r="7467" spans="54:78" x14ac:dyDescent="0.3">
      <c r="BB7467" s="105" t="e">
        <f>VLOOKUP(C7467,#REF!, 2,FALSE)</f>
        <v>#REF!</v>
      </c>
      <c r="BP7467" s="52" t="s">
        <v>12830</v>
      </c>
      <c r="BQ7467" s="52" t="s">
        <v>3099</v>
      </c>
      <c r="BR7467" s="52" t="s">
        <v>11538</v>
      </c>
      <c r="BX7467" s="52" t="s">
        <v>12830</v>
      </c>
      <c r="BY7467" s="52" t="s">
        <v>3099</v>
      </c>
      <c r="BZ7467" s="52" t="s">
        <v>11538</v>
      </c>
    </row>
    <row r="7468" spans="54:78" x14ac:dyDescent="0.3">
      <c r="BB7468" s="105" t="e">
        <f>VLOOKUP(C7468,#REF!, 2,FALSE)</f>
        <v>#REF!</v>
      </c>
      <c r="BP7468" s="52" t="s">
        <v>12831</v>
      </c>
      <c r="BQ7468" s="52" t="s">
        <v>3103</v>
      </c>
      <c r="BR7468" s="52" t="s">
        <v>1796</v>
      </c>
      <c r="BX7468" s="52" t="s">
        <v>12831</v>
      </c>
      <c r="BY7468" s="52" t="s">
        <v>3103</v>
      </c>
      <c r="BZ7468" s="52" t="s">
        <v>1796</v>
      </c>
    </row>
    <row r="7469" spans="54:78" x14ac:dyDescent="0.3">
      <c r="BB7469" s="105" t="e">
        <f>VLOOKUP(C7469,#REF!, 2,FALSE)</f>
        <v>#REF!</v>
      </c>
      <c r="BP7469" s="52" t="s">
        <v>12832</v>
      </c>
      <c r="BQ7469" s="52" t="s">
        <v>3099</v>
      </c>
      <c r="BR7469" s="52" t="s">
        <v>12833</v>
      </c>
      <c r="BX7469" s="52" t="s">
        <v>12832</v>
      </c>
      <c r="BY7469" s="52" t="s">
        <v>3099</v>
      </c>
      <c r="BZ7469" s="52" t="s">
        <v>12833</v>
      </c>
    </row>
    <row r="7470" spans="54:78" x14ac:dyDescent="0.3">
      <c r="BB7470" s="105" t="e">
        <f>VLOOKUP(C7470,#REF!, 2,FALSE)</f>
        <v>#REF!</v>
      </c>
      <c r="BP7470" s="52" t="s">
        <v>12834</v>
      </c>
      <c r="BQ7470" s="52" t="s">
        <v>2993</v>
      </c>
      <c r="BR7470" s="52" t="s">
        <v>2779</v>
      </c>
      <c r="BX7470" s="52" t="s">
        <v>12834</v>
      </c>
      <c r="BY7470" s="52" t="s">
        <v>2993</v>
      </c>
      <c r="BZ7470" s="52" t="s">
        <v>2779</v>
      </c>
    </row>
    <row r="7471" spans="54:78" x14ac:dyDescent="0.3">
      <c r="BB7471" s="105" t="e">
        <f>VLOOKUP(C7471,#REF!, 2,FALSE)</f>
        <v>#REF!</v>
      </c>
      <c r="BP7471" s="52" t="s">
        <v>12835</v>
      </c>
      <c r="BQ7471" s="52" t="s">
        <v>3099</v>
      </c>
      <c r="BR7471" s="52" t="s">
        <v>12836</v>
      </c>
      <c r="BX7471" s="52" t="s">
        <v>12835</v>
      </c>
      <c r="BY7471" s="52" t="s">
        <v>3099</v>
      </c>
      <c r="BZ7471" s="52" t="s">
        <v>12836</v>
      </c>
    </row>
    <row r="7472" spans="54:78" x14ac:dyDescent="0.3">
      <c r="BB7472" s="105" t="e">
        <f>VLOOKUP(C7472,#REF!, 2,FALSE)</f>
        <v>#REF!</v>
      </c>
      <c r="BP7472" s="52" t="s">
        <v>12837</v>
      </c>
      <c r="BQ7472" s="52" t="s">
        <v>668</v>
      </c>
      <c r="BR7472" s="52" t="s">
        <v>2993</v>
      </c>
      <c r="BX7472" s="52" t="s">
        <v>12837</v>
      </c>
      <c r="BY7472" s="52" t="s">
        <v>668</v>
      </c>
      <c r="BZ7472" s="52" t="s">
        <v>2993</v>
      </c>
    </row>
    <row r="7473" spans="54:78" x14ac:dyDescent="0.3">
      <c r="BB7473" s="105" t="e">
        <f>VLOOKUP(C7473,#REF!, 2,FALSE)</f>
        <v>#REF!</v>
      </c>
      <c r="BP7473" s="52" t="s">
        <v>2220</v>
      </c>
      <c r="BQ7473" s="52" t="s">
        <v>703</v>
      </c>
      <c r="BR7473" s="52" t="s">
        <v>2993</v>
      </c>
      <c r="BX7473" s="52" t="s">
        <v>2220</v>
      </c>
      <c r="BY7473" s="52" t="s">
        <v>703</v>
      </c>
      <c r="BZ7473" s="52" t="s">
        <v>2993</v>
      </c>
    </row>
    <row r="7474" spans="54:78" x14ac:dyDescent="0.3">
      <c r="BB7474" s="105" t="e">
        <f>VLOOKUP(C7474,#REF!, 2,FALSE)</f>
        <v>#REF!</v>
      </c>
      <c r="BP7474" s="52" t="s">
        <v>2221</v>
      </c>
      <c r="BQ7474" s="52" t="s">
        <v>703</v>
      </c>
      <c r="BR7474" s="52" t="s">
        <v>2993</v>
      </c>
      <c r="BX7474" s="52" t="s">
        <v>2221</v>
      </c>
      <c r="BY7474" s="52" t="s">
        <v>703</v>
      </c>
      <c r="BZ7474" s="52" t="s">
        <v>2993</v>
      </c>
    </row>
    <row r="7475" spans="54:78" x14ac:dyDescent="0.3">
      <c r="BB7475" s="105" t="e">
        <f>VLOOKUP(C7475,#REF!, 2,FALSE)</f>
        <v>#REF!</v>
      </c>
      <c r="BP7475" s="52" t="s">
        <v>12838</v>
      </c>
      <c r="BQ7475" s="52" t="s">
        <v>1002</v>
      </c>
      <c r="BR7475" s="52" t="s">
        <v>2993</v>
      </c>
      <c r="BX7475" s="52" t="s">
        <v>12838</v>
      </c>
      <c r="BY7475" s="52" t="s">
        <v>1002</v>
      </c>
      <c r="BZ7475" s="52" t="s">
        <v>2993</v>
      </c>
    </row>
    <row r="7476" spans="54:78" x14ac:dyDescent="0.3">
      <c r="BB7476" s="105" t="e">
        <f>VLOOKUP(C7476,#REF!, 2,FALSE)</f>
        <v>#REF!</v>
      </c>
      <c r="BP7476" s="52" t="s">
        <v>2222</v>
      </c>
      <c r="BQ7476" s="52" t="s">
        <v>701</v>
      </c>
      <c r="BR7476" s="52" t="s">
        <v>2993</v>
      </c>
      <c r="BX7476" s="52" t="s">
        <v>2222</v>
      </c>
      <c r="BY7476" s="52" t="s">
        <v>701</v>
      </c>
      <c r="BZ7476" s="52" t="s">
        <v>2993</v>
      </c>
    </row>
    <row r="7477" spans="54:78" x14ac:dyDescent="0.3">
      <c r="BB7477" s="105" t="e">
        <f>VLOOKUP(C7477,#REF!, 2,FALSE)</f>
        <v>#REF!</v>
      </c>
      <c r="BP7477" s="52" t="s">
        <v>12839</v>
      </c>
      <c r="BQ7477" s="52" t="s">
        <v>1002</v>
      </c>
      <c r="BR7477" s="52" t="s">
        <v>2993</v>
      </c>
      <c r="BX7477" s="52" t="s">
        <v>12839</v>
      </c>
      <c r="BY7477" s="52" t="s">
        <v>1002</v>
      </c>
      <c r="BZ7477" s="52" t="s">
        <v>2993</v>
      </c>
    </row>
    <row r="7478" spans="54:78" x14ac:dyDescent="0.3">
      <c r="BB7478" s="105" t="e">
        <f>VLOOKUP(C7478,#REF!, 2,FALSE)</f>
        <v>#REF!</v>
      </c>
      <c r="BP7478" s="52" t="s">
        <v>2223</v>
      </c>
      <c r="BQ7478" s="52" t="s">
        <v>701</v>
      </c>
      <c r="BR7478" s="52" t="s">
        <v>2993</v>
      </c>
      <c r="BX7478" s="52" t="s">
        <v>2223</v>
      </c>
      <c r="BY7478" s="52" t="s">
        <v>701</v>
      </c>
      <c r="BZ7478" s="52" t="s">
        <v>2993</v>
      </c>
    </row>
    <row r="7479" spans="54:78" x14ac:dyDescent="0.3">
      <c r="BB7479" s="105" t="e">
        <f>VLOOKUP(C7479,#REF!, 2,FALSE)</f>
        <v>#REF!</v>
      </c>
      <c r="BP7479" s="52" t="s">
        <v>12840</v>
      </c>
      <c r="BQ7479" s="52" t="s">
        <v>1002</v>
      </c>
      <c r="BR7479" s="52" t="s">
        <v>2993</v>
      </c>
      <c r="BX7479" s="52" t="s">
        <v>12840</v>
      </c>
      <c r="BY7479" s="52" t="s">
        <v>1002</v>
      </c>
      <c r="BZ7479" s="52" t="s">
        <v>2993</v>
      </c>
    </row>
    <row r="7480" spans="54:78" x14ac:dyDescent="0.3">
      <c r="BB7480" s="105" t="e">
        <f>VLOOKUP(C7480,#REF!, 2,FALSE)</f>
        <v>#REF!</v>
      </c>
      <c r="BP7480" s="52" t="s">
        <v>12841</v>
      </c>
      <c r="BQ7480" s="52" t="s">
        <v>1002</v>
      </c>
      <c r="BR7480" s="52" t="s">
        <v>2993</v>
      </c>
      <c r="BX7480" s="52" t="s">
        <v>12841</v>
      </c>
      <c r="BY7480" s="52" t="s">
        <v>1002</v>
      </c>
      <c r="BZ7480" s="52" t="s">
        <v>2993</v>
      </c>
    </row>
    <row r="7481" spans="54:78" x14ac:dyDescent="0.3">
      <c r="BB7481" s="105" t="e">
        <f>VLOOKUP(C7481,#REF!, 2,FALSE)</f>
        <v>#REF!</v>
      </c>
      <c r="BP7481" s="52" t="s">
        <v>12842</v>
      </c>
      <c r="BQ7481" s="52" t="s">
        <v>2988</v>
      </c>
      <c r="BR7481" s="52" t="s">
        <v>2993</v>
      </c>
      <c r="BX7481" s="52" t="s">
        <v>12842</v>
      </c>
      <c r="BY7481" s="52" t="s">
        <v>2988</v>
      </c>
      <c r="BZ7481" s="52" t="s">
        <v>2993</v>
      </c>
    </row>
    <row r="7482" spans="54:78" x14ac:dyDescent="0.3">
      <c r="BB7482" s="105" t="e">
        <f>VLOOKUP(C7482,#REF!, 2,FALSE)</f>
        <v>#REF!</v>
      </c>
      <c r="BP7482" s="52" t="s">
        <v>351</v>
      </c>
      <c r="BQ7482" s="52" t="s">
        <v>948</v>
      </c>
      <c r="BR7482" s="52" t="s">
        <v>2993</v>
      </c>
      <c r="BX7482" s="52" t="s">
        <v>351</v>
      </c>
      <c r="BY7482" s="52" t="s">
        <v>948</v>
      </c>
      <c r="BZ7482" s="52" t="s">
        <v>2993</v>
      </c>
    </row>
    <row r="7483" spans="54:78" x14ac:dyDescent="0.3">
      <c r="BB7483" s="105" t="e">
        <f>VLOOKUP(C7483,#REF!, 2,FALSE)</f>
        <v>#REF!</v>
      </c>
      <c r="BP7483" s="52" t="s">
        <v>12843</v>
      </c>
      <c r="BQ7483" s="52" t="s">
        <v>948</v>
      </c>
      <c r="BR7483" s="52" t="s">
        <v>2993</v>
      </c>
      <c r="BX7483" s="52" t="s">
        <v>12843</v>
      </c>
      <c r="BY7483" s="52" t="s">
        <v>948</v>
      </c>
      <c r="BZ7483" s="52" t="s">
        <v>2993</v>
      </c>
    </row>
    <row r="7484" spans="54:78" x14ac:dyDescent="0.3">
      <c r="BB7484" s="105" t="e">
        <f>VLOOKUP(C7484,#REF!, 2,FALSE)</f>
        <v>#REF!</v>
      </c>
      <c r="BP7484" s="52" t="s">
        <v>12844</v>
      </c>
      <c r="BQ7484" s="52" t="s">
        <v>783</v>
      </c>
      <c r="BR7484" s="52" t="s">
        <v>2993</v>
      </c>
      <c r="BX7484" s="52" t="s">
        <v>12844</v>
      </c>
      <c r="BY7484" s="52" t="s">
        <v>783</v>
      </c>
      <c r="BZ7484" s="52" t="s">
        <v>2993</v>
      </c>
    </row>
    <row r="7485" spans="54:78" x14ac:dyDescent="0.3">
      <c r="BB7485" s="105" t="e">
        <f>VLOOKUP(C7485,#REF!, 2,FALSE)</f>
        <v>#REF!</v>
      </c>
      <c r="BP7485" s="52" t="s">
        <v>12845</v>
      </c>
      <c r="BQ7485" s="52" t="s">
        <v>3099</v>
      </c>
      <c r="BR7485" s="52" t="s">
        <v>951</v>
      </c>
      <c r="BX7485" s="52" t="s">
        <v>12845</v>
      </c>
      <c r="BY7485" s="52" t="s">
        <v>3099</v>
      </c>
      <c r="BZ7485" s="52" t="s">
        <v>951</v>
      </c>
    </row>
    <row r="7486" spans="54:78" x14ac:dyDescent="0.3">
      <c r="BB7486" s="105" t="e">
        <f>VLOOKUP(C7486,#REF!, 2,FALSE)</f>
        <v>#REF!</v>
      </c>
      <c r="BP7486" s="52" t="s">
        <v>12846</v>
      </c>
      <c r="BQ7486" s="52" t="s">
        <v>3019</v>
      </c>
      <c r="BR7486" s="52" t="s">
        <v>3069</v>
      </c>
      <c r="BX7486" s="52" t="s">
        <v>12846</v>
      </c>
      <c r="BY7486" s="52" t="s">
        <v>3019</v>
      </c>
      <c r="BZ7486" s="52" t="s">
        <v>3069</v>
      </c>
    </row>
    <row r="7487" spans="54:78" x14ac:dyDescent="0.3">
      <c r="BB7487" s="105" t="e">
        <f>VLOOKUP(C7487,#REF!, 2,FALSE)</f>
        <v>#REF!</v>
      </c>
      <c r="BP7487" s="52" t="s">
        <v>12847</v>
      </c>
      <c r="BQ7487" s="52" t="s">
        <v>3019</v>
      </c>
      <c r="BR7487" s="52" t="s">
        <v>2993</v>
      </c>
      <c r="BX7487" s="52" t="s">
        <v>12847</v>
      </c>
      <c r="BY7487" s="52" t="s">
        <v>3019</v>
      </c>
      <c r="BZ7487" s="52" t="s">
        <v>2993</v>
      </c>
    </row>
    <row r="7488" spans="54:78" x14ac:dyDescent="0.3">
      <c r="BB7488" s="105" t="e">
        <f>VLOOKUP(C7488,#REF!, 2,FALSE)</f>
        <v>#REF!</v>
      </c>
      <c r="BP7488" s="52" t="s">
        <v>2224</v>
      </c>
      <c r="BQ7488" s="52" t="s">
        <v>936</v>
      </c>
      <c r="BR7488" s="52" t="s">
        <v>3044</v>
      </c>
      <c r="BX7488" s="52" t="s">
        <v>2224</v>
      </c>
      <c r="BY7488" s="52" t="s">
        <v>936</v>
      </c>
      <c r="BZ7488" s="52" t="s">
        <v>3044</v>
      </c>
    </row>
    <row r="7489" spans="54:78" x14ac:dyDescent="0.3">
      <c r="BB7489" s="105" t="e">
        <f>VLOOKUP(C7489,#REF!, 2,FALSE)</f>
        <v>#REF!</v>
      </c>
      <c r="BP7489" s="52" t="s">
        <v>12848</v>
      </c>
      <c r="BQ7489" s="52" t="s">
        <v>3099</v>
      </c>
      <c r="BR7489" s="52" t="s">
        <v>620</v>
      </c>
      <c r="BX7489" s="52" t="s">
        <v>12848</v>
      </c>
      <c r="BY7489" s="52" t="s">
        <v>3099</v>
      </c>
      <c r="BZ7489" s="52" t="s">
        <v>620</v>
      </c>
    </row>
    <row r="7490" spans="54:78" x14ac:dyDescent="0.3">
      <c r="BB7490" s="105" t="e">
        <f>VLOOKUP(C7490,#REF!, 2,FALSE)</f>
        <v>#REF!</v>
      </c>
      <c r="BP7490" s="52" t="s">
        <v>12849</v>
      </c>
      <c r="BQ7490" s="52" t="s">
        <v>3276</v>
      </c>
      <c r="BR7490" s="52" t="s">
        <v>1875</v>
      </c>
      <c r="BX7490" s="52" t="s">
        <v>12849</v>
      </c>
      <c r="BY7490" s="52" t="s">
        <v>3276</v>
      </c>
      <c r="BZ7490" s="52" t="s">
        <v>1875</v>
      </c>
    </row>
    <row r="7491" spans="54:78" x14ac:dyDescent="0.3">
      <c r="BB7491" s="105" t="e">
        <f>VLOOKUP(C7491,#REF!, 2,FALSE)</f>
        <v>#REF!</v>
      </c>
      <c r="BP7491" s="52" t="s">
        <v>12850</v>
      </c>
      <c r="BQ7491" s="52" t="s">
        <v>618</v>
      </c>
      <c r="BR7491" s="52" t="s">
        <v>2993</v>
      </c>
      <c r="BX7491" s="52" t="s">
        <v>12850</v>
      </c>
      <c r="BY7491" s="52" t="s">
        <v>618</v>
      </c>
      <c r="BZ7491" s="52" t="s">
        <v>2993</v>
      </c>
    </row>
    <row r="7492" spans="54:78" x14ac:dyDescent="0.3">
      <c r="BB7492" s="105" t="e">
        <f>VLOOKUP(C7492,#REF!, 2,FALSE)</f>
        <v>#REF!</v>
      </c>
      <c r="BP7492" s="52" t="s">
        <v>12851</v>
      </c>
      <c r="BQ7492" s="52" t="s">
        <v>805</v>
      </c>
      <c r="BR7492" s="52" t="s">
        <v>2993</v>
      </c>
      <c r="BX7492" s="52" t="s">
        <v>12851</v>
      </c>
      <c r="BY7492" s="52" t="s">
        <v>805</v>
      </c>
      <c r="BZ7492" s="52" t="s">
        <v>2993</v>
      </c>
    </row>
    <row r="7493" spans="54:78" x14ac:dyDescent="0.3">
      <c r="BB7493" s="105" t="e">
        <f>VLOOKUP(C7493,#REF!, 2,FALSE)</f>
        <v>#REF!</v>
      </c>
      <c r="BP7493" s="52" t="s">
        <v>12852</v>
      </c>
      <c r="BQ7493" s="52" t="s">
        <v>707</v>
      </c>
      <c r="BR7493" s="52" t="s">
        <v>6822</v>
      </c>
      <c r="BX7493" s="52" t="s">
        <v>12852</v>
      </c>
      <c r="BY7493" s="52" t="s">
        <v>707</v>
      </c>
      <c r="BZ7493" s="52" t="s">
        <v>6822</v>
      </c>
    </row>
    <row r="7494" spans="54:78" x14ac:dyDescent="0.3">
      <c r="BB7494" s="105" t="e">
        <f>VLOOKUP(C7494,#REF!, 2,FALSE)</f>
        <v>#REF!</v>
      </c>
      <c r="BP7494" s="52" t="s">
        <v>12853</v>
      </c>
      <c r="BQ7494" s="52" t="s">
        <v>707</v>
      </c>
      <c r="BR7494" s="52" t="s">
        <v>2993</v>
      </c>
      <c r="BX7494" s="52" t="s">
        <v>12853</v>
      </c>
      <c r="BY7494" s="52" t="s">
        <v>707</v>
      </c>
      <c r="BZ7494" s="52" t="s">
        <v>2993</v>
      </c>
    </row>
    <row r="7495" spans="54:78" x14ac:dyDescent="0.3">
      <c r="BB7495" s="105" t="e">
        <f>VLOOKUP(C7495,#REF!, 2,FALSE)</f>
        <v>#REF!</v>
      </c>
      <c r="BP7495" s="52" t="s">
        <v>12854</v>
      </c>
      <c r="BQ7495" s="52" t="s">
        <v>631</v>
      </c>
      <c r="BR7495" s="52" t="s">
        <v>2993</v>
      </c>
      <c r="BX7495" s="52" t="s">
        <v>12854</v>
      </c>
      <c r="BY7495" s="52" t="s">
        <v>631</v>
      </c>
      <c r="BZ7495" s="52" t="s">
        <v>2993</v>
      </c>
    </row>
    <row r="7496" spans="54:78" x14ac:dyDescent="0.3">
      <c r="BB7496" s="105" t="e">
        <f>VLOOKUP(C7496,#REF!, 2,FALSE)</f>
        <v>#REF!</v>
      </c>
      <c r="BP7496" s="52" t="s">
        <v>12855</v>
      </c>
      <c r="BQ7496" s="52" t="s">
        <v>1280</v>
      </c>
      <c r="BR7496" s="52" t="s">
        <v>660</v>
      </c>
      <c r="BX7496" s="52" t="s">
        <v>12855</v>
      </c>
      <c r="BY7496" s="52" t="s">
        <v>1280</v>
      </c>
      <c r="BZ7496" s="52" t="s">
        <v>660</v>
      </c>
    </row>
    <row r="7497" spans="54:78" x14ac:dyDescent="0.3">
      <c r="BB7497" s="105" t="e">
        <f>VLOOKUP(C7497,#REF!, 2,FALSE)</f>
        <v>#REF!</v>
      </c>
      <c r="BP7497" s="52" t="s">
        <v>12856</v>
      </c>
      <c r="BQ7497" s="52" t="s">
        <v>631</v>
      </c>
      <c r="BR7497" s="52" t="s">
        <v>2993</v>
      </c>
      <c r="BX7497" s="52" t="s">
        <v>12856</v>
      </c>
      <c r="BY7497" s="52" t="s">
        <v>631</v>
      </c>
      <c r="BZ7497" s="52" t="s">
        <v>2993</v>
      </c>
    </row>
    <row r="7498" spans="54:78" x14ac:dyDescent="0.3">
      <c r="BB7498" s="105" t="e">
        <f>VLOOKUP(C7498,#REF!, 2,FALSE)</f>
        <v>#REF!</v>
      </c>
      <c r="BP7498" s="52" t="s">
        <v>12857</v>
      </c>
      <c r="BQ7498" s="52" t="s">
        <v>707</v>
      </c>
      <c r="BR7498" s="52" t="s">
        <v>660</v>
      </c>
      <c r="BX7498" s="52" t="s">
        <v>12857</v>
      </c>
      <c r="BY7498" s="52" t="s">
        <v>707</v>
      </c>
      <c r="BZ7498" s="52" t="s">
        <v>660</v>
      </c>
    </row>
    <row r="7499" spans="54:78" x14ac:dyDescent="0.3">
      <c r="BB7499" s="105" t="e">
        <f>VLOOKUP(C7499,#REF!, 2,FALSE)</f>
        <v>#REF!</v>
      </c>
      <c r="BP7499" s="52" t="s">
        <v>2225</v>
      </c>
      <c r="BQ7499" s="52" t="s">
        <v>707</v>
      </c>
      <c r="BR7499" s="52" t="s">
        <v>2993</v>
      </c>
      <c r="BX7499" s="52" t="s">
        <v>2225</v>
      </c>
      <c r="BY7499" s="52" t="s">
        <v>707</v>
      </c>
      <c r="BZ7499" s="52" t="s">
        <v>2993</v>
      </c>
    </row>
    <row r="7500" spans="54:78" x14ac:dyDescent="0.3">
      <c r="BB7500" s="105" t="e">
        <f>VLOOKUP(C7500,#REF!, 2,FALSE)</f>
        <v>#REF!</v>
      </c>
      <c r="BP7500" s="52" t="s">
        <v>12858</v>
      </c>
      <c r="BQ7500" s="52" t="s">
        <v>3099</v>
      </c>
      <c r="BR7500" s="52" t="s">
        <v>2729</v>
      </c>
      <c r="BX7500" s="52" t="s">
        <v>12858</v>
      </c>
      <c r="BY7500" s="52" t="s">
        <v>3099</v>
      </c>
      <c r="BZ7500" s="52" t="s">
        <v>2729</v>
      </c>
    </row>
    <row r="7501" spans="54:78" x14ac:dyDescent="0.3">
      <c r="BB7501" s="105" t="e">
        <f>VLOOKUP(C7501,#REF!, 2,FALSE)</f>
        <v>#REF!</v>
      </c>
      <c r="BP7501" s="52" t="s">
        <v>12859</v>
      </c>
      <c r="BQ7501" s="52" t="s">
        <v>628</v>
      </c>
      <c r="BR7501" s="52" t="s">
        <v>2993</v>
      </c>
      <c r="BX7501" s="52" t="s">
        <v>12859</v>
      </c>
      <c r="BY7501" s="52" t="s">
        <v>628</v>
      </c>
      <c r="BZ7501" s="52" t="s">
        <v>2993</v>
      </c>
    </row>
    <row r="7502" spans="54:78" x14ac:dyDescent="0.3">
      <c r="BB7502" s="105" t="e">
        <f>VLOOKUP(C7502,#REF!, 2,FALSE)</f>
        <v>#REF!</v>
      </c>
      <c r="BP7502" s="52" t="s">
        <v>12860</v>
      </c>
      <c r="BQ7502" s="52" t="s">
        <v>3099</v>
      </c>
      <c r="BR7502" s="52" t="s">
        <v>12861</v>
      </c>
      <c r="BX7502" s="52" t="s">
        <v>12860</v>
      </c>
      <c r="BY7502" s="52" t="s">
        <v>3099</v>
      </c>
      <c r="BZ7502" s="52" t="s">
        <v>12861</v>
      </c>
    </row>
    <row r="7503" spans="54:78" x14ac:dyDescent="0.3">
      <c r="BB7503" s="105" t="e">
        <f>VLOOKUP(C7503,#REF!, 2,FALSE)</f>
        <v>#REF!</v>
      </c>
      <c r="BP7503" s="52" t="s">
        <v>12862</v>
      </c>
      <c r="BQ7503" s="52" t="s">
        <v>2993</v>
      </c>
      <c r="BR7503" s="52" t="s">
        <v>9365</v>
      </c>
      <c r="BX7503" s="52" t="s">
        <v>12862</v>
      </c>
      <c r="BY7503" s="52" t="s">
        <v>2993</v>
      </c>
      <c r="BZ7503" s="52" t="s">
        <v>9365</v>
      </c>
    </row>
    <row r="7504" spans="54:78" x14ac:dyDescent="0.3">
      <c r="BB7504" s="105" t="e">
        <f>VLOOKUP(C7504,#REF!, 2,FALSE)</f>
        <v>#REF!</v>
      </c>
      <c r="BP7504" s="52" t="s">
        <v>12863</v>
      </c>
      <c r="BQ7504" s="52" t="s">
        <v>3016</v>
      </c>
      <c r="BR7504" s="52" t="s">
        <v>2881</v>
      </c>
      <c r="BX7504" s="52" t="s">
        <v>12863</v>
      </c>
      <c r="BY7504" s="52" t="s">
        <v>3016</v>
      </c>
      <c r="BZ7504" s="52" t="s">
        <v>2881</v>
      </c>
    </row>
    <row r="7505" spans="54:78" x14ac:dyDescent="0.3">
      <c r="BB7505" s="105" t="e">
        <f>VLOOKUP(C7505,#REF!, 2,FALSE)</f>
        <v>#REF!</v>
      </c>
      <c r="BP7505" s="52" t="s">
        <v>12864</v>
      </c>
      <c r="BQ7505" s="52" t="s">
        <v>3099</v>
      </c>
      <c r="BR7505" s="52" t="s">
        <v>3940</v>
      </c>
      <c r="BX7505" s="52" t="s">
        <v>12864</v>
      </c>
      <c r="BY7505" s="52" t="s">
        <v>3099</v>
      </c>
      <c r="BZ7505" s="52" t="s">
        <v>3940</v>
      </c>
    </row>
    <row r="7506" spans="54:78" x14ac:dyDescent="0.3">
      <c r="BB7506" s="105" t="e">
        <f>VLOOKUP(C7506,#REF!, 2,FALSE)</f>
        <v>#REF!</v>
      </c>
      <c r="BP7506" s="52" t="s">
        <v>12865</v>
      </c>
      <c r="BQ7506" s="52" t="s">
        <v>3019</v>
      </c>
      <c r="BR7506" s="52" t="s">
        <v>2993</v>
      </c>
      <c r="BX7506" s="52" t="s">
        <v>12865</v>
      </c>
      <c r="BY7506" s="52" t="s">
        <v>3019</v>
      </c>
      <c r="BZ7506" s="52" t="s">
        <v>2993</v>
      </c>
    </row>
    <row r="7507" spans="54:78" x14ac:dyDescent="0.3">
      <c r="BB7507" s="105" t="e">
        <f>VLOOKUP(C7507,#REF!, 2,FALSE)</f>
        <v>#REF!</v>
      </c>
      <c r="BP7507" s="52" t="s">
        <v>12866</v>
      </c>
      <c r="BQ7507" s="52" t="s">
        <v>3019</v>
      </c>
      <c r="BR7507" s="52" t="s">
        <v>2993</v>
      </c>
      <c r="BX7507" s="52" t="s">
        <v>12866</v>
      </c>
      <c r="BY7507" s="52" t="s">
        <v>3019</v>
      </c>
      <c r="BZ7507" s="52" t="s">
        <v>2993</v>
      </c>
    </row>
    <row r="7508" spans="54:78" x14ac:dyDescent="0.3">
      <c r="BB7508" s="105" t="e">
        <f>VLOOKUP(C7508,#REF!, 2,FALSE)</f>
        <v>#REF!</v>
      </c>
      <c r="BP7508" s="52" t="s">
        <v>12867</v>
      </c>
      <c r="BQ7508" s="52" t="s">
        <v>643</v>
      </c>
      <c r="BR7508" s="52" t="s">
        <v>2993</v>
      </c>
      <c r="BX7508" s="52" t="s">
        <v>12867</v>
      </c>
      <c r="BY7508" s="52" t="s">
        <v>643</v>
      </c>
      <c r="BZ7508" s="52" t="s">
        <v>2993</v>
      </c>
    </row>
    <row r="7509" spans="54:78" x14ac:dyDescent="0.3">
      <c r="BB7509" s="105" t="e">
        <f>VLOOKUP(C7509,#REF!, 2,FALSE)</f>
        <v>#REF!</v>
      </c>
      <c r="BP7509" s="52" t="s">
        <v>12868</v>
      </c>
      <c r="BQ7509" s="52" t="s">
        <v>3019</v>
      </c>
      <c r="BR7509" s="52" t="s">
        <v>2993</v>
      </c>
      <c r="BX7509" s="52" t="s">
        <v>12868</v>
      </c>
      <c r="BY7509" s="52" t="s">
        <v>3019</v>
      </c>
      <c r="BZ7509" s="52" t="s">
        <v>2993</v>
      </c>
    </row>
    <row r="7510" spans="54:78" x14ac:dyDescent="0.3">
      <c r="BB7510" s="105" t="e">
        <f>VLOOKUP(C7510,#REF!, 2,FALSE)</f>
        <v>#REF!</v>
      </c>
      <c r="BP7510" s="52" t="s">
        <v>12869</v>
      </c>
      <c r="BQ7510" s="52" t="s">
        <v>3019</v>
      </c>
      <c r="BR7510" s="52" t="s">
        <v>4566</v>
      </c>
      <c r="BX7510" s="52" t="s">
        <v>12869</v>
      </c>
      <c r="BY7510" s="52" t="s">
        <v>3019</v>
      </c>
      <c r="BZ7510" s="52" t="s">
        <v>4566</v>
      </c>
    </row>
    <row r="7511" spans="54:78" x14ac:dyDescent="0.3">
      <c r="BB7511" s="105" t="e">
        <f>VLOOKUP(C7511,#REF!, 2,FALSE)</f>
        <v>#REF!</v>
      </c>
      <c r="BP7511" s="52" t="s">
        <v>12870</v>
      </c>
      <c r="BQ7511" s="52" t="s">
        <v>1005</v>
      </c>
      <c r="BR7511" s="52" t="s">
        <v>1795</v>
      </c>
      <c r="BX7511" s="52" t="s">
        <v>12870</v>
      </c>
      <c r="BY7511" s="52" t="s">
        <v>1005</v>
      </c>
      <c r="BZ7511" s="52" t="s">
        <v>1795</v>
      </c>
    </row>
    <row r="7512" spans="54:78" x14ac:dyDescent="0.3">
      <c r="BB7512" s="105" t="e">
        <f>VLOOKUP(C7512,#REF!, 2,FALSE)</f>
        <v>#REF!</v>
      </c>
      <c r="BP7512" s="52" t="s">
        <v>12871</v>
      </c>
      <c r="BQ7512" s="52" t="s">
        <v>3103</v>
      </c>
      <c r="BR7512" s="52" t="s">
        <v>699</v>
      </c>
      <c r="BX7512" s="52" t="s">
        <v>12871</v>
      </c>
      <c r="BY7512" s="52" t="s">
        <v>3103</v>
      </c>
      <c r="BZ7512" s="52" t="s">
        <v>699</v>
      </c>
    </row>
    <row r="7513" spans="54:78" x14ac:dyDescent="0.3">
      <c r="BB7513" s="105" t="e">
        <f>VLOOKUP(C7513,#REF!, 2,FALSE)</f>
        <v>#REF!</v>
      </c>
      <c r="BP7513" s="52" t="s">
        <v>2226</v>
      </c>
      <c r="BQ7513" s="52" t="s">
        <v>2993</v>
      </c>
      <c r="BR7513" s="52" t="s">
        <v>2943</v>
      </c>
      <c r="BX7513" s="52" t="s">
        <v>2226</v>
      </c>
      <c r="BY7513" s="52" t="s">
        <v>2993</v>
      </c>
      <c r="BZ7513" s="52" t="s">
        <v>2943</v>
      </c>
    </row>
    <row r="7514" spans="54:78" x14ac:dyDescent="0.3">
      <c r="BB7514" s="105" t="e">
        <f>VLOOKUP(C7514,#REF!, 2,FALSE)</f>
        <v>#REF!</v>
      </c>
      <c r="BP7514" s="52" t="s">
        <v>12872</v>
      </c>
      <c r="BQ7514" s="52" t="s">
        <v>1504</v>
      </c>
      <c r="BR7514" s="52" t="s">
        <v>12873</v>
      </c>
      <c r="BX7514" s="52" t="s">
        <v>12872</v>
      </c>
      <c r="BY7514" s="52" t="s">
        <v>1504</v>
      </c>
      <c r="BZ7514" s="52" t="s">
        <v>12873</v>
      </c>
    </row>
    <row r="7515" spans="54:78" x14ac:dyDescent="0.3">
      <c r="BB7515" s="105" t="e">
        <f>VLOOKUP(C7515,#REF!, 2,FALSE)</f>
        <v>#REF!</v>
      </c>
      <c r="BP7515" s="52" t="s">
        <v>12874</v>
      </c>
      <c r="BQ7515" s="52" t="s">
        <v>17035</v>
      </c>
      <c r="BR7515" s="52" t="s">
        <v>666</v>
      </c>
      <c r="BX7515" s="52" t="s">
        <v>12874</v>
      </c>
      <c r="BY7515" s="52" t="s">
        <v>17035</v>
      </c>
      <c r="BZ7515" s="52" t="s">
        <v>666</v>
      </c>
    </row>
    <row r="7516" spans="54:78" x14ac:dyDescent="0.3">
      <c r="BB7516" s="105" t="e">
        <f>VLOOKUP(C7516,#REF!, 2,FALSE)</f>
        <v>#REF!</v>
      </c>
      <c r="BP7516" s="52" t="s">
        <v>12875</v>
      </c>
      <c r="BQ7516" s="52" t="s">
        <v>1741</v>
      </c>
      <c r="BR7516" s="52" t="s">
        <v>4115</v>
      </c>
      <c r="BX7516" s="52" t="s">
        <v>12875</v>
      </c>
      <c r="BY7516" s="52" t="s">
        <v>1741</v>
      </c>
      <c r="BZ7516" s="52" t="s">
        <v>4115</v>
      </c>
    </row>
    <row r="7517" spans="54:78" x14ac:dyDescent="0.3">
      <c r="BB7517" s="105" t="e">
        <f>VLOOKUP(C7517,#REF!, 2,FALSE)</f>
        <v>#REF!</v>
      </c>
      <c r="BP7517" s="52" t="s">
        <v>12876</v>
      </c>
      <c r="BQ7517" s="52" t="s">
        <v>12877</v>
      </c>
      <c r="BR7517" s="52" t="s">
        <v>627</v>
      </c>
      <c r="BX7517" s="52" t="s">
        <v>12876</v>
      </c>
      <c r="BY7517" s="52" t="s">
        <v>12877</v>
      </c>
      <c r="BZ7517" s="52" t="s">
        <v>627</v>
      </c>
    </row>
    <row r="7518" spans="54:78" x14ac:dyDescent="0.3">
      <c r="BB7518" s="105" t="e">
        <f>VLOOKUP(C7518,#REF!, 2,FALSE)</f>
        <v>#REF!</v>
      </c>
      <c r="BP7518" s="52" t="s">
        <v>12878</v>
      </c>
      <c r="BQ7518" s="52" t="s">
        <v>3103</v>
      </c>
      <c r="BR7518" s="52" t="s">
        <v>3765</v>
      </c>
      <c r="BX7518" s="52" t="s">
        <v>12878</v>
      </c>
      <c r="BY7518" s="52" t="s">
        <v>3103</v>
      </c>
      <c r="BZ7518" s="52" t="s">
        <v>3765</v>
      </c>
    </row>
    <row r="7519" spans="54:78" x14ac:dyDescent="0.3">
      <c r="BB7519" s="105" t="e">
        <f>VLOOKUP(C7519,#REF!, 2,FALSE)</f>
        <v>#REF!</v>
      </c>
      <c r="BP7519" s="52" t="s">
        <v>12879</v>
      </c>
      <c r="BQ7519" s="52" t="s">
        <v>802</v>
      </c>
      <c r="BR7519" s="52" t="s">
        <v>1340</v>
      </c>
      <c r="BX7519" s="52" t="s">
        <v>12879</v>
      </c>
      <c r="BY7519" s="52" t="s">
        <v>802</v>
      </c>
      <c r="BZ7519" s="52" t="s">
        <v>1340</v>
      </c>
    </row>
    <row r="7520" spans="54:78" x14ac:dyDescent="0.3">
      <c r="BB7520" s="105" t="e">
        <f>VLOOKUP(C7520,#REF!, 2,FALSE)</f>
        <v>#REF!</v>
      </c>
      <c r="BP7520" s="52" t="s">
        <v>12880</v>
      </c>
      <c r="BQ7520" s="52" t="s">
        <v>3099</v>
      </c>
      <c r="BR7520" s="52" t="s">
        <v>2942</v>
      </c>
      <c r="BX7520" s="52" t="s">
        <v>12880</v>
      </c>
      <c r="BY7520" s="52" t="s">
        <v>3099</v>
      </c>
      <c r="BZ7520" s="52" t="s">
        <v>2942</v>
      </c>
    </row>
    <row r="7521" spans="54:78" x14ac:dyDescent="0.3">
      <c r="BB7521" s="105" t="e">
        <f>VLOOKUP(C7521,#REF!, 2,FALSE)</f>
        <v>#REF!</v>
      </c>
      <c r="BP7521" s="52" t="s">
        <v>12881</v>
      </c>
      <c r="BQ7521" s="52" t="s">
        <v>3103</v>
      </c>
      <c r="BR7521" s="52" t="s">
        <v>1340</v>
      </c>
      <c r="BX7521" s="52" t="s">
        <v>12881</v>
      </c>
      <c r="BY7521" s="52" t="s">
        <v>3103</v>
      </c>
      <c r="BZ7521" s="52" t="s">
        <v>1340</v>
      </c>
    </row>
    <row r="7522" spans="54:78" x14ac:dyDescent="0.3">
      <c r="BB7522" s="105" t="e">
        <f>VLOOKUP(C7522,#REF!, 2,FALSE)</f>
        <v>#REF!</v>
      </c>
      <c r="BP7522" s="52" t="s">
        <v>12882</v>
      </c>
      <c r="BQ7522" s="52" t="s">
        <v>3103</v>
      </c>
      <c r="BR7522" s="52" t="s">
        <v>2177</v>
      </c>
      <c r="BX7522" s="52" t="s">
        <v>12882</v>
      </c>
      <c r="BY7522" s="52" t="s">
        <v>3103</v>
      </c>
      <c r="BZ7522" s="52" t="s">
        <v>2177</v>
      </c>
    </row>
    <row r="7523" spans="54:78" x14ac:dyDescent="0.3">
      <c r="BB7523" s="105" t="e">
        <f>VLOOKUP(C7523,#REF!, 2,FALSE)</f>
        <v>#REF!</v>
      </c>
      <c r="BP7523" s="52" t="s">
        <v>12883</v>
      </c>
      <c r="BQ7523" s="52" t="s">
        <v>645</v>
      </c>
      <c r="BR7523" s="52" t="s">
        <v>12884</v>
      </c>
      <c r="BX7523" s="52" t="s">
        <v>12883</v>
      </c>
      <c r="BY7523" s="52" t="s">
        <v>645</v>
      </c>
      <c r="BZ7523" s="52" t="s">
        <v>12884</v>
      </c>
    </row>
    <row r="7524" spans="54:78" x14ac:dyDescent="0.3">
      <c r="BB7524" s="105" t="e">
        <f>VLOOKUP(C7524,#REF!, 2,FALSE)</f>
        <v>#REF!</v>
      </c>
      <c r="BP7524" s="52" t="s">
        <v>12885</v>
      </c>
      <c r="BQ7524" s="52" t="s">
        <v>3099</v>
      </c>
      <c r="BR7524" s="52" t="s">
        <v>6111</v>
      </c>
      <c r="BX7524" s="52" t="s">
        <v>12885</v>
      </c>
      <c r="BY7524" s="52" t="s">
        <v>3099</v>
      </c>
      <c r="BZ7524" s="52" t="s">
        <v>6111</v>
      </c>
    </row>
    <row r="7525" spans="54:78" x14ac:dyDescent="0.3">
      <c r="BB7525" s="105" t="e">
        <f>VLOOKUP(C7525,#REF!, 2,FALSE)</f>
        <v>#REF!</v>
      </c>
      <c r="BP7525" s="52" t="s">
        <v>12886</v>
      </c>
      <c r="BQ7525" s="52" t="s">
        <v>645</v>
      </c>
      <c r="BR7525" s="52" t="s">
        <v>2177</v>
      </c>
      <c r="BX7525" s="52" t="s">
        <v>12886</v>
      </c>
      <c r="BY7525" s="52" t="s">
        <v>645</v>
      </c>
      <c r="BZ7525" s="52" t="s">
        <v>2177</v>
      </c>
    </row>
    <row r="7526" spans="54:78" x14ac:dyDescent="0.3">
      <c r="BB7526" s="105" t="e">
        <f>VLOOKUP(C7526,#REF!, 2,FALSE)</f>
        <v>#REF!</v>
      </c>
      <c r="BP7526" s="52" t="s">
        <v>12887</v>
      </c>
      <c r="BQ7526" s="52" t="s">
        <v>805</v>
      </c>
      <c r="BR7526" s="52" t="s">
        <v>6111</v>
      </c>
      <c r="BX7526" s="52" t="s">
        <v>12887</v>
      </c>
      <c r="BY7526" s="52" t="s">
        <v>805</v>
      </c>
      <c r="BZ7526" s="52" t="s">
        <v>6111</v>
      </c>
    </row>
    <row r="7527" spans="54:78" x14ac:dyDescent="0.3">
      <c r="BB7527" s="105" t="e">
        <f>VLOOKUP(C7527,#REF!, 2,FALSE)</f>
        <v>#REF!</v>
      </c>
      <c r="BP7527" s="52" t="s">
        <v>12888</v>
      </c>
      <c r="BQ7527" s="52" t="s">
        <v>628</v>
      </c>
      <c r="BR7527" s="52" t="s">
        <v>2993</v>
      </c>
      <c r="BX7527" s="52" t="s">
        <v>12888</v>
      </c>
      <c r="BY7527" s="52" t="s">
        <v>628</v>
      </c>
      <c r="BZ7527" s="52" t="s">
        <v>2993</v>
      </c>
    </row>
    <row r="7528" spans="54:78" x14ac:dyDescent="0.3">
      <c r="BB7528" s="105" t="e">
        <f>VLOOKUP(C7528,#REF!, 2,FALSE)</f>
        <v>#REF!</v>
      </c>
      <c r="BP7528" s="52" t="s">
        <v>12889</v>
      </c>
      <c r="BQ7528" s="52" t="s">
        <v>631</v>
      </c>
      <c r="BR7528" s="52" t="s">
        <v>2993</v>
      </c>
      <c r="BX7528" s="52" t="s">
        <v>12889</v>
      </c>
      <c r="BY7528" s="52" t="s">
        <v>631</v>
      </c>
      <c r="BZ7528" s="52" t="s">
        <v>2993</v>
      </c>
    </row>
    <row r="7529" spans="54:78" x14ac:dyDescent="0.3">
      <c r="BB7529" s="105" t="e">
        <f>VLOOKUP(C7529,#REF!, 2,FALSE)</f>
        <v>#REF!</v>
      </c>
      <c r="BP7529" s="52" t="s">
        <v>2227</v>
      </c>
      <c r="BQ7529" s="52" t="s">
        <v>936</v>
      </c>
      <c r="BR7529" s="52" t="s">
        <v>2993</v>
      </c>
      <c r="BX7529" s="52" t="s">
        <v>2227</v>
      </c>
      <c r="BY7529" s="52" t="s">
        <v>936</v>
      </c>
      <c r="BZ7529" s="52" t="s">
        <v>2993</v>
      </c>
    </row>
    <row r="7530" spans="54:78" x14ac:dyDescent="0.3">
      <c r="BB7530" s="105" t="e">
        <f>VLOOKUP(C7530,#REF!, 2,FALSE)</f>
        <v>#REF!</v>
      </c>
      <c r="BP7530" s="52" t="s">
        <v>2228</v>
      </c>
      <c r="BQ7530" s="52" t="s">
        <v>934</v>
      </c>
      <c r="BR7530" s="52" t="s">
        <v>2993</v>
      </c>
      <c r="BX7530" s="52" t="s">
        <v>2228</v>
      </c>
      <c r="BY7530" s="52" t="s">
        <v>934</v>
      </c>
      <c r="BZ7530" s="52" t="s">
        <v>2993</v>
      </c>
    </row>
    <row r="7531" spans="54:78" x14ac:dyDescent="0.3">
      <c r="BB7531" s="105" t="e">
        <f>VLOOKUP(C7531,#REF!, 2,FALSE)</f>
        <v>#REF!</v>
      </c>
      <c r="BP7531" s="52" t="s">
        <v>12890</v>
      </c>
      <c r="BQ7531" s="52" t="s">
        <v>791</v>
      </c>
      <c r="BR7531" s="52" t="s">
        <v>2993</v>
      </c>
      <c r="BX7531" s="52" t="s">
        <v>12890</v>
      </c>
      <c r="BY7531" s="52" t="s">
        <v>791</v>
      </c>
      <c r="BZ7531" s="52" t="s">
        <v>2993</v>
      </c>
    </row>
    <row r="7532" spans="54:78" x14ac:dyDescent="0.3">
      <c r="BB7532" s="105" t="e">
        <f>VLOOKUP(C7532,#REF!, 2,FALSE)</f>
        <v>#REF!</v>
      </c>
      <c r="BP7532" s="52" t="s">
        <v>12891</v>
      </c>
      <c r="BQ7532" s="52" t="s">
        <v>3016</v>
      </c>
      <c r="BR7532" s="52" t="s">
        <v>2993</v>
      </c>
      <c r="BX7532" s="52" t="s">
        <v>12891</v>
      </c>
      <c r="BY7532" s="52" t="s">
        <v>3016</v>
      </c>
      <c r="BZ7532" s="52" t="s">
        <v>2993</v>
      </c>
    </row>
    <row r="7533" spans="54:78" x14ac:dyDescent="0.3">
      <c r="BB7533" s="105" t="e">
        <f>VLOOKUP(C7533,#REF!, 2,FALSE)</f>
        <v>#REF!</v>
      </c>
      <c r="BP7533" s="52" t="s">
        <v>2229</v>
      </c>
      <c r="BQ7533" s="52" t="s">
        <v>3019</v>
      </c>
      <c r="BR7533" s="52" t="s">
        <v>2993</v>
      </c>
      <c r="BX7533" s="52" t="s">
        <v>2229</v>
      </c>
      <c r="BY7533" s="52" t="s">
        <v>3019</v>
      </c>
      <c r="BZ7533" s="52" t="s">
        <v>2993</v>
      </c>
    </row>
    <row r="7534" spans="54:78" x14ac:dyDescent="0.3">
      <c r="BB7534" s="105" t="e">
        <f>VLOOKUP(C7534,#REF!, 2,FALSE)</f>
        <v>#REF!</v>
      </c>
      <c r="BP7534" s="52" t="s">
        <v>12892</v>
      </c>
      <c r="BQ7534" s="52" t="s">
        <v>2993</v>
      </c>
      <c r="BR7534" s="52" t="s">
        <v>5639</v>
      </c>
      <c r="BX7534" s="52" t="s">
        <v>12892</v>
      </c>
      <c r="BY7534" s="52" t="s">
        <v>2993</v>
      </c>
      <c r="BZ7534" s="52" t="s">
        <v>5639</v>
      </c>
    </row>
    <row r="7535" spans="54:78" x14ac:dyDescent="0.3">
      <c r="BB7535" s="105" t="e">
        <f>VLOOKUP(C7535,#REF!, 2,FALSE)</f>
        <v>#REF!</v>
      </c>
      <c r="BP7535" s="52" t="s">
        <v>12893</v>
      </c>
      <c r="BQ7535" s="52" t="s">
        <v>3099</v>
      </c>
      <c r="BR7535" s="52" t="s">
        <v>12894</v>
      </c>
      <c r="BX7535" s="52" t="s">
        <v>12893</v>
      </c>
      <c r="BY7535" s="52" t="s">
        <v>3099</v>
      </c>
      <c r="BZ7535" s="52" t="s">
        <v>12894</v>
      </c>
    </row>
    <row r="7536" spans="54:78" x14ac:dyDescent="0.3">
      <c r="BB7536" s="105" t="e">
        <f>VLOOKUP(C7536,#REF!, 2,FALSE)</f>
        <v>#REF!</v>
      </c>
      <c r="BP7536" s="52" t="s">
        <v>12895</v>
      </c>
      <c r="BQ7536" s="52" t="s">
        <v>1277</v>
      </c>
      <c r="BR7536" s="52" t="s">
        <v>2993</v>
      </c>
      <c r="BX7536" s="52" t="s">
        <v>12895</v>
      </c>
      <c r="BY7536" s="52" t="s">
        <v>1277</v>
      </c>
      <c r="BZ7536" s="52" t="s">
        <v>2993</v>
      </c>
    </row>
    <row r="7537" spans="54:78" x14ac:dyDescent="0.3">
      <c r="BB7537" s="105" t="e">
        <f>VLOOKUP(C7537,#REF!, 2,FALSE)</f>
        <v>#REF!</v>
      </c>
      <c r="BP7537" s="52" t="s">
        <v>12896</v>
      </c>
      <c r="BQ7537" s="52" t="s">
        <v>3016</v>
      </c>
      <c r="BR7537" s="52" t="s">
        <v>2993</v>
      </c>
      <c r="BX7537" s="52" t="s">
        <v>12896</v>
      </c>
      <c r="BY7537" s="52" t="s">
        <v>3016</v>
      </c>
      <c r="BZ7537" s="52" t="s">
        <v>2993</v>
      </c>
    </row>
    <row r="7538" spans="54:78" x14ac:dyDescent="0.3">
      <c r="BB7538" s="105" t="e">
        <f>VLOOKUP(C7538,#REF!, 2,FALSE)</f>
        <v>#REF!</v>
      </c>
      <c r="BP7538" s="52" t="s">
        <v>12897</v>
      </c>
      <c r="BQ7538" s="52" t="s">
        <v>3016</v>
      </c>
      <c r="BR7538" s="52" t="s">
        <v>12898</v>
      </c>
      <c r="BX7538" s="52" t="s">
        <v>12897</v>
      </c>
      <c r="BY7538" s="52" t="s">
        <v>3016</v>
      </c>
      <c r="BZ7538" s="52" t="s">
        <v>12898</v>
      </c>
    </row>
    <row r="7539" spans="54:78" x14ac:dyDescent="0.3">
      <c r="BB7539" s="105" t="e">
        <f>VLOOKUP(C7539,#REF!, 2,FALSE)</f>
        <v>#REF!</v>
      </c>
      <c r="BP7539" s="52" t="s">
        <v>12899</v>
      </c>
      <c r="BQ7539" s="52" t="s">
        <v>1350</v>
      </c>
      <c r="BR7539" s="52" t="s">
        <v>2993</v>
      </c>
      <c r="BX7539" s="52" t="s">
        <v>12899</v>
      </c>
      <c r="BY7539" s="52" t="s">
        <v>1350</v>
      </c>
      <c r="BZ7539" s="52" t="s">
        <v>2993</v>
      </c>
    </row>
    <row r="7540" spans="54:78" x14ac:dyDescent="0.3">
      <c r="BB7540" s="105" t="e">
        <f>VLOOKUP(C7540,#REF!, 2,FALSE)</f>
        <v>#REF!</v>
      </c>
      <c r="BP7540" s="52" t="s">
        <v>12900</v>
      </c>
      <c r="BQ7540" s="52" t="s">
        <v>3016</v>
      </c>
      <c r="BR7540" s="52" t="s">
        <v>12901</v>
      </c>
      <c r="BX7540" s="52" t="s">
        <v>12900</v>
      </c>
      <c r="BY7540" s="52" t="s">
        <v>3016</v>
      </c>
      <c r="BZ7540" s="52" t="s">
        <v>12901</v>
      </c>
    </row>
    <row r="7541" spans="54:78" x14ac:dyDescent="0.3">
      <c r="BB7541" s="105" t="e">
        <f>VLOOKUP(C7541,#REF!, 2,FALSE)</f>
        <v>#REF!</v>
      </c>
      <c r="BP7541" s="52" t="s">
        <v>12902</v>
      </c>
      <c r="BQ7541" s="52" t="s">
        <v>2993</v>
      </c>
      <c r="BR7541" s="52" t="s">
        <v>2993</v>
      </c>
      <c r="BX7541" s="52" t="s">
        <v>12902</v>
      </c>
      <c r="BY7541" s="52" t="s">
        <v>2993</v>
      </c>
      <c r="BZ7541" s="52" t="s">
        <v>2993</v>
      </c>
    </row>
    <row r="7542" spans="54:78" x14ac:dyDescent="0.3">
      <c r="BB7542" s="105" t="e">
        <f>VLOOKUP(C7542,#REF!, 2,FALSE)</f>
        <v>#REF!</v>
      </c>
      <c r="BP7542" s="52" t="s">
        <v>12903</v>
      </c>
      <c r="BQ7542" s="52" t="s">
        <v>818</v>
      </c>
      <c r="BR7542" s="52" t="s">
        <v>2993</v>
      </c>
      <c r="BX7542" s="52" t="s">
        <v>12903</v>
      </c>
      <c r="BY7542" s="52" t="s">
        <v>818</v>
      </c>
      <c r="BZ7542" s="52" t="s">
        <v>2993</v>
      </c>
    </row>
    <row r="7543" spans="54:78" x14ac:dyDescent="0.3">
      <c r="BB7543" s="105" t="e">
        <f>VLOOKUP(C7543,#REF!, 2,FALSE)</f>
        <v>#REF!</v>
      </c>
      <c r="BP7543" s="52" t="s">
        <v>12904</v>
      </c>
      <c r="BQ7543" s="52" t="s">
        <v>664</v>
      </c>
      <c r="BR7543" s="52" t="s">
        <v>2993</v>
      </c>
      <c r="BX7543" s="52" t="s">
        <v>12904</v>
      </c>
      <c r="BY7543" s="52" t="s">
        <v>664</v>
      </c>
      <c r="BZ7543" s="52" t="s">
        <v>2993</v>
      </c>
    </row>
    <row r="7544" spans="54:78" x14ac:dyDescent="0.3">
      <c r="BB7544" s="105" t="e">
        <f>VLOOKUP(C7544,#REF!, 2,FALSE)</f>
        <v>#REF!</v>
      </c>
      <c r="BP7544" s="52" t="s">
        <v>12905</v>
      </c>
      <c r="BQ7544" s="52" t="s">
        <v>3276</v>
      </c>
      <c r="BR7544" s="52" t="s">
        <v>1203</v>
      </c>
      <c r="BX7544" s="52" t="s">
        <v>12905</v>
      </c>
      <c r="BY7544" s="52" t="s">
        <v>3276</v>
      </c>
      <c r="BZ7544" s="52" t="s">
        <v>1203</v>
      </c>
    </row>
    <row r="7545" spans="54:78" x14ac:dyDescent="0.3">
      <c r="BB7545" s="105" t="e">
        <f>VLOOKUP(C7545,#REF!, 2,FALSE)</f>
        <v>#REF!</v>
      </c>
      <c r="BP7545" s="52" t="s">
        <v>12906</v>
      </c>
      <c r="BQ7545" s="52" t="s">
        <v>805</v>
      </c>
      <c r="BR7545" s="52" t="s">
        <v>2993</v>
      </c>
      <c r="BX7545" s="52" t="s">
        <v>12906</v>
      </c>
      <c r="BY7545" s="52" t="s">
        <v>805</v>
      </c>
      <c r="BZ7545" s="52" t="s">
        <v>2993</v>
      </c>
    </row>
    <row r="7546" spans="54:78" x14ac:dyDescent="0.3">
      <c r="BB7546" s="105" t="e">
        <f>VLOOKUP(C7546,#REF!, 2,FALSE)</f>
        <v>#REF!</v>
      </c>
      <c r="BP7546" s="52" t="s">
        <v>12908</v>
      </c>
      <c r="BQ7546" s="52" t="s">
        <v>668</v>
      </c>
      <c r="BR7546" s="52" t="s">
        <v>2993</v>
      </c>
      <c r="BX7546" s="52" t="s">
        <v>12908</v>
      </c>
      <c r="BY7546" s="52" t="s">
        <v>668</v>
      </c>
      <c r="BZ7546" s="52" t="s">
        <v>2993</v>
      </c>
    </row>
    <row r="7547" spans="54:78" x14ac:dyDescent="0.3">
      <c r="BB7547" s="105" t="e">
        <f>VLOOKUP(C7547,#REF!, 2,FALSE)</f>
        <v>#REF!</v>
      </c>
      <c r="BP7547" s="52" t="s">
        <v>2232</v>
      </c>
      <c r="BQ7547" s="52" t="s">
        <v>936</v>
      </c>
      <c r="BR7547" s="52" t="s">
        <v>2993</v>
      </c>
      <c r="BX7547" s="52" t="s">
        <v>2232</v>
      </c>
      <c r="BY7547" s="52" t="s">
        <v>936</v>
      </c>
      <c r="BZ7547" s="52" t="s">
        <v>2993</v>
      </c>
    </row>
    <row r="7548" spans="54:78" x14ac:dyDescent="0.3">
      <c r="BB7548" s="105" t="e">
        <f>VLOOKUP(C7548,#REF!, 2,FALSE)</f>
        <v>#REF!</v>
      </c>
      <c r="BP7548" s="52" t="s">
        <v>2233</v>
      </c>
      <c r="BQ7548" s="52" t="s">
        <v>3019</v>
      </c>
      <c r="BR7548" s="52" t="s">
        <v>2993</v>
      </c>
      <c r="BX7548" s="52" t="s">
        <v>2233</v>
      </c>
      <c r="BY7548" s="52" t="s">
        <v>3019</v>
      </c>
      <c r="BZ7548" s="52" t="s">
        <v>2993</v>
      </c>
    </row>
    <row r="7549" spans="54:78" x14ac:dyDescent="0.3">
      <c r="BB7549" s="105" t="e">
        <f>VLOOKUP(C7549,#REF!, 2,FALSE)</f>
        <v>#REF!</v>
      </c>
      <c r="BP7549" s="52" t="s">
        <v>12909</v>
      </c>
      <c r="BQ7549" s="52" t="s">
        <v>3019</v>
      </c>
      <c r="BR7549" s="52" t="s">
        <v>2993</v>
      </c>
      <c r="BX7549" s="52" t="s">
        <v>12909</v>
      </c>
      <c r="BY7549" s="52" t="s">
        <v>3019</v>
      </c>
      <c r="BZ7549" s="52" t="s">
        <v>2993</v>
      </c>
    </row>
    <row r="7550" spans="54:78" x14ac:dyDescent="0.3">
      <c r="BB7550" s="105" t="e">
        <f>VLOOKUP(C7550,#REF!, 2,FALSE)</f>
        <v>#REF!</v>
      </c>
      <c r="BP7550" s="52" t="s">
        <v>12910</v>
      </c>
      <c r="BQ7550" s="52" t="s">
        <v>3099</v>
      </c>
      <c r="BR7550" s="52" t="s">
        <v>944</v>
      </c>
      <c r="BX7550" s="52" t="s">
        <v>12910</v>
      </c>
      <c r="BY7550" s="52" t="s">
        <v>3099</v>
      </c>
      <c r="BZ7550" s="52" t="s">
        <v>944</v>
      </c>
    </row>
    <row r="7551" spans="54:78" x14ac:dyDescent="0.3">
      <c r="BB7551" s="105" t="e">
        <f>VLOOKUP(C7551,#REF!, 2,FALSE)</f>
        <v>#REF!</v>
      </c>
      <c r="BP7551" s="52" t="s">
        <v>12911</v>
      </c>
      <c r="BQ7551" s="52" t="s">
        <v>3099</v>
      </c>
      <c r="BR7551" s="52" t="s">
        <v>8888</v>
      </c>
      <c r="BX7551" s="52" t="s">
        <v>12911</v>
      </c>
      <c r="BY7551" s="52" t="s">
        <v>3099</v>
      </c>
      <c r="BZ7551" s="52" t="s">
        <v>8888</v>
      </c>
    </row>
    <row r="7552" spans="54:78" x14ac:dyDescent="0.3">
      <c r="BB7552" s="105" t="e">
        <f>VLOOKUP(C7552,#REF!, 2,FALSE)</f>
        <v>#REF!</v>
      </c>
      <c r="BP7552" s="52" t="s">
        <v>12912</v>
      </c>
      <c r="BQ7552" s="52" t="s">
        <v>3103</v>
      </c>
      <c r="BR7552" s="52" t="s">
        <v>6753</v>
      </c>
      <c r="BX7552" s="52" t="s">
        <v>12912</v>
      </c>
      <c r="BY7552" s="52" t="s">
        <v>3103</v>
      </c>
      <c r="BZ7552" s="52" t="s">
        <v>6753</v>
      </c>
    </row>
    <row r="7553" spans="54:78" x14ac:dyDescent="0.3">
      <c r="BB7553" s="105" t="e">
        <f>VLOOKUP(C7553,#REF!, 2,FALSE)</f>
        <v>#REF!</v>
      </c>
      <c r="BP7553" s="52" t="s">
        <v>12913</v>
      </c>
      <c r="BQ7553" s="52" t="s">
        <v>3099</v>
      </c>
      <c r="BR7553" s="52" t="s">
        <v>6348</v>
      </c>
      <c r="BX7553" s="52" t="s">
        <v>12913</v>
      </c>
      <c r="BY7553" s="52" t="s">
        <v>3099</v>
      </c>
      <c r="BZ7553" s="52" t="s">
        <v>6348</v>
      </c>
    </row>
    <row r="7554" spans="54:78" x14ac:dyDescent="0.3">
      <c r="BB7554" s="105" t="e">
        <f>VLOOKUP(C7554,#REF!, 2,FALSE)</f>
        <v>#REF!</v>
      </c>
      <c r="BP7554" s="52" t="s">
        <v>12914</v>
      </c>
      <c r="BQ7554" s="52" t="s">
        <v>2993</v>
      </c>
      <c r="BR7554" s="52" t="s">
        <v>12915</v>
      </c>
      <c r="BX7554" s="52" t="s">
        <v>12914</v>
      </c>
      <c r="BY7554" s="52" t="s">
        <v>2993</v>
      </c>
      <c r="BZ7554" s="52" t="s">
        <v>12915</v>
      </c>
    </row>
    <row r="7555" spans="54:78" x14ac:dyDescent="0.3">
      <c r="BB7555" s="105" t="e">
        <f>VLOOKUP(C7555,#REF!, 2,FALSE)</f>
        <v>#REF!</v>
      </c>
      <c r="BP7555" s="52" t="s">
        <v>12916</v>
      </c>
      <c r="BQ7555" s="52" t="s">
        <v>2993</v>
      </c>
      <c r="BR7555" s="52" t="s">
        <v>12917</v>
      </c>
      <c r="BX7555" s="52" t="s">
        <v>12916</v>
      </c>
      <c r="BY7555" s="52" t="s">
        <v>2993</v>
      </c>
      <c r="BZ7555" s="52" t="s">
        <v>12917</v>
      </c>
    </row>
    <row r="7556" spans="54:78" x14ac:dyDescent="0.3">
      <c r="BB7556" s="105" t="e">
        <f>VLOOKUP(C7556,#REF!, 2,FALSE)</f>
        <v>#REF!</v>
      </c>
      <c r="BP7556" s="52" t="s">
        <v>12918</v>
      </c>
      <c r="BQ7556" s="52" t="s">
        <v>675</v>
      </c>
      <c r="BR7556" s="52" t="s">
        <v>3581</v>
      </c>
      <c r="BX7556" s="52" t="s">
        <v>12918</v>
      </c>
      <c r="BY7556" s="52" t="s">
        <v>675</v>
      </c>
      <c r="BZ7556" s="52" t="s">
        <v>3581</v>
      </c>
    </row>
    <row r="7557" spans="54:78" x14ac:dyDescent="0.3">
      <c r="BB7557" s="105" t="e">
        <f>VLOOKUP(C7557,#REF!, 2,FALSE)</f>
        <v>#REF!</v>
      </c>
      <c r="BP7557" s="52" t="s">
        <v>12919</v>
      </c>
      <c r="BQ7557" s="52" t="s">
        <v>3019</v>
      </c>
      <c r="BR7557" s="52" t="s">
        <v>12920</v>
      </c>
      <c r="BX7557" s="52" t="s">
        <v>12919</v>
      </c>
      <c r="BY7557" s="52" t="s">
        <v>3019</v>
      </c>
      <c r="BZ7557" s="52" t="s">
        <v>12920</v>
      </c>
    </row>
    <row r="7558" spans="54:78" x14ac:dyDescent="0.3">
      <c r="BB7558" s="105" t="e">
        <f>VLOOKUP(C7558,#REF!, 2,FALSE)</f>
        <v>#REF!</v>
      </c>
      <c r="BP7558" s="52" t="s">
        <v>12921</v>
      </c>
      <c r="BQ7558" s="52" t="s">
        <v>3016</v>
      </c>
      <c r="BR7558" s="52" t="s">
        <v>1497</v>
      </c>
      <c r="BX7558" s="52" t="s">
        <v>12921</v>
      </c>
      <c r="BY7558" s="52" t="s">
        <v>3016</v>
      </c>
      <c r="BZ7558" s="52" t="s">
        <v>1497</v>
      </c>
    </row>
    <row r="7559" spans="54:78" x14ac:dyDescent="0.3">
      <c r="BB7559" s="105" t="e">
        <f>VLOOKUP(C7559,#REF!, 2,FALSE)</f>
        <v>#REF!</v>
      </c>
      <c r="BP7559" s="52" t="s">
        <v>12922</v>
      </c>
      <c r="BQ7559" s="52" t="s">
        <v>1002</v>
      </c>
      <c r="BR7559" s="52" t="s">
        <v>2993</v>
      </c>
      <c r="BX7559" s="52" t="s">
        <v>12922</v>
      </c>
      <c r="BY7559" s="52" t="s">
        <v>1002</v>
      </c>
      <c r="BZ7559" s="52" t="s">
        <v>2993</v>
      </c>
    </row>
    <row r="7560" spans="54:78" x14ac:dyDescent="0.3">
      <c r="BB7560" s="105" t="e">
        <f>VLOOKUP(C7560,#REF!, 2,FALSE)</f>
        <v>#REF!</v>
      </c>
      <c r="BP7560" s="52" t="s">
        <v>12923</v>
      </c>
      <c r="BQ7560" s="52" t="s">
        <v>1002</v>
      </c>
      <c r="BR7560" s="52" t="s">
        <v>2993</v>
      </c>
      <c r="BX7560" s="52" t="s">
        <v>12923</v>
      </c>
      <c r="BY7560" s="52" t="s">
        <v>1002</v>
      </c>
      <c r="BZ7560" s="52" t="s">
        <v>2993</v>
      </c>
    </row>
    <row r="7561" spans="54:78" x14ac:dyDescent="0.3">
      <c r="BB7561" s="105" t="e">
        <f>VLOOKUP(C7561,#REF!, 2,FALSE)</f>
        <v>#REF!</v>
      </c>
      <c r="BP7561" s="52" t="s">
        <v>12924</v>
      </c>
      <c r="BQ7561" s="52" t="s">
        <v>791</v>
      </c>
      <c r="BR7561" s="52" t="s">
        <v>9575</v>
      </c>
      <c r="BX7561" s="52" t="s">
        <v>12924</v>
      </c>
      <c r="BY7561" s="52" t="s">
        <v>791</v>
      </c>
      <c r="BZ7561" s="52" t="s">
        <v>9575</v>
      </c>
    </row>
    <row r="7562" spans="54:78" x14ac:dyDescent="0.3">
      <c r="BB7562" s="105" t="e">
        <f>VLOOKUP(C7562,#REF!, 2,FALSE)</f>
        <v>#REF!</v>
      </c>
      <c r="BP7562" s="52" t="s">
        <v>2234</v>
      </c>
      <c r="BQ7562" s="52" t="s">
        <v>1002</v>
      </c>
      <c r="BR7562" s="52" t="s">
        <v>9690</v>
      </c>
      <c r="BX7562" s="52" t="s">
        <v>2234</v>
      </c>
      <c r="BY7562" s="52" t="s">
        <v>1002</v>
      </c>
      <c r="BZ7562" s="52" t="s">
        <v>9690</v>
      </c>
    </row>
    <row r="7563" spans="54:78" x14ac:dyDescent="0.3">
      <c r="BB7563" s="105" t="e">
        <f>VLOOKUP(C7563,#REF!, 2,FALSE)</f>
        <v>#REF!</v>
      </c>
      <c r="BP7563" s="52" t="s">
        <v>12925</v>
      </c>
      <c r="BQ7563" s="52" t="s">
        <v>642</v>
      </c>
      <c r="BR7563" s="52" t="s">
        <v>2993</v>
      </c>
      <c r="BX7563" s="52" t="s">
        <v>12925</v>
      </c>
      <c r="BY7563" s="52" t="s">
        <v>642</v>
      </c>
      <c r="BZ7563" s="52" t="s">
        <v>2993</v>
      </c>
    </row>
    <row r="7564" spans="54:78" x14ac:dyDescent="0.3">
      <c r="BB7564" s="105" t="e">
        <f>VLOOKUP(C7564,#REF!, 2,FALSE)</f>
        <v>#REF!</v>
      </c>
      <c r="BP7564" s="52" t="s">
        <v>12926</v>
      </c>
      <c r="BQ7564" s="52" t="s">
        <v>645</v>
      </c>
      <c r="BR7564" s="52" t="s">
        <v>2993</v>
      </c>
      <c r="BX7564" s="52" t="s">
        <v>12926</v>
      </c>
      <c r="BY7564" s="52" t="s">
        <v>645</v>
      </c>
      <c r="BZ7564" s="52" t="s">
        <v>2993</v>
      </c>
    </row>
    <row r="7565" spans="54:78" x14ac:dyDescent="0.3">
      <c r="BB7565" s="105" t="e">
        <f>VLOOKUP(C7565,#REF!, 2,FALSE)</f>
        <v>#REF!</v>
      </c>
      <c r="BP7565" s="52" t="s">
        <v>12927</v>
      </c>
      <c r="BQ7565" s="52" t="s">
        <v>3059</v>
      </c>
      <c r="BR7565" s="52" t="s">
        <v>12928</v>
      </c>
      <c r="BX7565" s="52" t="s">
        <v>12927</v>
      </c>
      <c r="BY7565" s="52" t="s">
        <v>3059</v>
      </c>
      <c r="BZ7565" s="52" t="s">
        <v>12928</v>
      </c>
    </row>
    <row r="7566" spans="54:78" x14ac:dyDescent="0.3">
      <c r="BB7566" s="105" t="e">
        <f>VLOOKUP(C7566,#REF!, 2,FALSE)</f>
        <v>#REF!</v>
      </c>
      <c r="BP7566" s="52" t="s">
        <v>12929</v>
      </c>
      <c r="BQ7566" s="52" t="s">
        <v>3019</v>
      </c>
      <c r="BR7566" s="52" t="s">
        <v>2993</v>
      </c>
      <c r="BX7566" s="52" t="s">
        <v>12929</v>
      </c>
      <c r="BY7566" s="52" t="s">
        <v>3019</v>
      </c>
      <c r="BZ7566" s="52" t="s">
        <v>2993</v>
      </c>
    </row>
    <row r="7567" spans="54:78" x14ac:dyDescent="0.3">
      <c r="BB7567" s="105" t="e">
        <f>VLOOKUP(C7567,#REF!, 2,FALSE)</f>
        <v>#REF!</v>
      </c>
      <c r="BP7567" s="52" t="s">
        <v>12930</v>
      </c>
      <c r="BQ7567" s="52" t="s">
        <v>2993</v>
      </c>
      <c r="BR7567" s="52" t="s">
        <v>2263</v>
      </c>
      <c r="BX7567" s="52" t="s">
        <v>12930</v>
      </c>
      <c r="BY7567" s="52" t="s">
        <v>2993</v>
      </c>
      <c r="BZ7567" s="52" t="s">
        <v>2263</v>
      </c>
    </row>
    <row r="7568" spans="54:78" x14ac:dyDescent="0.3">
      <c r="BB7568" s="105" t="e">
        <f>VLOOKUP(C7568,#REF!, 2,FALSE)</f>
        <v>#REF!</v>
      </c>
      <c r="BP7568" s="52" t="s">
        <v>12931</v>
      </c>
      <c r="BQ7568" s="52" t="s">
        <v>636</v>
      </c>
      <c r="BR7568" s="52" t="s">
        <v>2993</v>
      </c>
      <c r="BX7568" s="52" t="s">
        <v>12931</v>
      </c>
      <c r="BY7568" s="52" t="s">
        <v>636</v>
      </c>
      <c r="BZ7568" s="52" t="s">
        <v>2993</v>
      </c>
    </row>
    <row r="7569" spans="54:78" x14ac:dyDescent="0.3">
      <c r="BB7569" s="105" t="e">
        <f>VLOOKUP(C7569,#REF!, 2,FALSE)</f>
        <v>#REF!</v>
      </c>
      <c r="BP7569" s="52" t="s">
        <v>12932</v>
      </c>
      <c r="BQ7569" s="52" t="s">
        <v>1275</v>
      </c>
      <c r="BR7569" s="52" t="s">
        <v>2993</v>
      </c>
      <c r="BX7569" s="52" t="s">
        <v>12932</v>
      </c>
      <c r="BY7569" s="52" t="s">
        <v>1275</v>
      </c>
      <c r="BZ7569" s="52" t="s">
        <v>2993</v>
      </c>
    </row>
    <row r="7570" spans="54:78" x14ac:dyDescent="0.3">
      <c r="BB7570" s="105" t="e">
        <f>VLOOKUP(C7570,#REF!, 2,FALSE)</f>
        <v>#REF!</v>
      </c>
      <c r="BP7570" s="52" t="s">
        <v>12933</v>
      </c>
      <c r="BQ7570" s="52" t="s">
        <v>1469</v>
      </c>
      <c r="BR7570" s="52" t="s">
        <v>2993</v>
      </c>
      <c r="BX7570" s="52" t="s">
        <v>12933</v>
      </c>
      <c r="BY7570" s="52" t="s">
        <v>1469</v>
      </c>
      <c r="BZ7570" s="52" t="s">
        <v>2993</v>
      </c>
    </row>
    <row r="7571" spans="54:78" x14ac:dyDescent="0.3">
      <c r="BB7571" s="105" t="e">
        <f>VLOOKUP(C7571,#REF!, 2,FALSE)</f>
        <v>#REF!</v>
      </c>
      <c r="BP7571" s="52" t="s">
        <v>12934</v>
      </c>
      <c r="BQ7571" s="52" t="s">
        <v>707</v>
      </c>
      <c r="BR7571" s="52" t="s">
        <v>9575</v>
      </c>
      <c r="BX7571" s="52" t="s">
        <v>12934</v>
      </c>
      <c r="BY7571" s="52" t="s">
        <v>707</v>
      </c>
      <c r="BZ7571" s="52" t="s">
        <v>9575</v>
      </c>
    </row>
    <row r="7572" spans="54:78" x14ac:dyDescent="0.3">
      <c r="BB7572" s="105" t="e">
        <f>VLOOKUP(C7572,#REF!, 2,FALSE)</f>
        <v>#REF!</v>
      </c>
      <c r="BP7572" s="52" t="s">
        <v>2235</v>
      </c>
      <c r="BQ7572" s="52" t="s">
        <v>779</v>
      </c>
      <c r="BR7572" s="52" t="s">
        <v>2993</v>
      </c>
      <c r="BX7572" s="52" t="s">
        <v>2235</v>
      </c>
      <c r="BY7572" s="52" t="s">
        <v>779</v>
      </c>
      <c r="BZ7572" s="52" t="s">
        <v>2993</v>
      </c>
    </row>
    <row r="7573" spans="54:78" x14ac:dyDescent="0.3">
      <c r="BB7573" s="105" t="e">
        <f>VLOOKUP(C7573,#REF!, 2,FALSE)</f>
        <v>#REF!</v>
      </c>
      <c r="BP7573" s="52" t="s">
        <v>12935</v>
      </c>
      <c r="BQ7573" s="52" t="s">
        <v>707</v>
      </c>
      <c r="BR7573" s="52" t="s">
        <v>2993</v>
      </c>
      <c r="BX7573" s="52" t="s">
        <v>12935</v>
      </c>
      <c r="BY7573" s="52" t="s">
        <v>707</v>
      </c>
      <c r="BZ7573" s="52" t="s">
        <v>2993</v>
      </c>
    </row>
    <row r="7574" spans="54:78" x14ac:dyDescent="0.3">
      <c r="BB7574" s="105" t="e">
        <f>VLOOKUP(C7574,#REF!, 2,FALSE)</f>
        <v>#REF!</v>
      </c>
      <c r="BP7574" s="52" t="s">
        <v>12936</v>
      </c>
      <c r="BQ7574" s="52" t="s">
        <v>707</v>
      </c>
      <c r="BR7574" s="52" t="s">
        <v>2993</v>
      </c>
      <c r="BX7574" s="52" t="s">
        <v>12936</v>
      </c>
      <c r="BY7574" s="52" t="s">
        <v>707</v>
      </c>
      <c r="BZ7574" s="52" t="s">
        <v>2993</v>
      </c>
    </row>
    <row r="7575" spans="54:78" x14ac:dyDescent="0.3">
      <c r="BB7575" s="105" t="e">
        <f>VLOOKUP(C7575,#REF!, 2,FALSE)</f>
        <v>#REF!</v>
      </c>
      <c r="BP7575" s="52" t="s">
        <v>12937</v>
      </c>
      <c r="BQ7575" s="52" t="s">
        <v>3223</v>
      </c>
      <c r="BR7575" s="52" t="s">
        <v>2993</v>
      </c>
      <c r="BX7575" s="52" t="s">
        <v>12937</v>
      </c>
      <c r="BY7575" s="52" t="s">
        <v>3223</v>
      </c>
      <c r="BZ7575" s="52" t="s">
        <v>2993</v>
      </c>
    </row>
    <row r="7576" spans="54:78" x14ac:dyDescent="0.3">
      <c r="BB7576" s="105" t="e">
        <f>VLOOKUP(C7576,#REF!, 2,FALSE)</f>
        <v>#REF!</v>
      </c>
      <c r="BP7576" s="52" t="s">
        <v>12938</v>
      </c>
      <c r="BQ7576" s="52" t="s">
        <v>3276</v>
      </c>
      <c r="BR7576" s="52" t="s">
        <v>2993</v>
      </c>
      <c r="BX7576" s="52" t="s">
        <v>12938</v>
      </c>
      <c r="BY7576" s="52" t="s">
        <v>3276</v>
      </c>
      <c r="BZ7576" s="52" t="s">
        <v>2993</v>
      </c>
    </row>
    <row r="7577" spans="54:78" x14ac:dyDescent="0.3">
      <c r="BB7577" s="105" t="e">
        <f>VLOOKUP(C7577,#REF!, 2,FALSE)</f>
        <v>#REF!</v>
      </c>
      <c r="BP7577" s="52" t="s">
        <v>12939</v>
      </c>
      <c r="BQ7577" s="52" t="s">
        <v>645</v>
      </c>
      <c r="BR7577" s="52" t="s">
        <v>2993</v>
      </c>
      <c r="BX7577" s="52" t="s">
        <v>12939</v>
      </c>
      <c r="BY7577" s="52" t="s">
        <v>645</v>
      </c>
      <c r="BZ7577" s="52" t="s">
        <v>2993</v>
      </c>
    </row>
    <row r="7578" spans="54:78" x14ac:dyDescent="0.3">
      <c r="BB7578" s="105" t="e">
        <f>VLOOKUP(C7578,#REF!, 2,FALSE)</f>
        <v>#REF!</v>
      </c>
      <c r="BP7578" s="52" t="s">
        <v>12940</v>
      </c>
      <c r="BQ7578" s="52" t="s">
        <v>931</v>
      </c>
      <c r="BR7578" s="52" t="s">
        <v>2993</v>
      </c>
      <c r="BX7578" s="52" t="s">
        <v>12940</v>
      </c>
      <c r="BY7578" s="52" t="s">
        <v>931</v>
      </c>
      <c r="BZ7578" s="52" t="s">
        <v>2993</v>
      </c>
    </row>
    <row r="7579" spans="54:78" x14ac:dyDescent="0.3">
      <c r="BB7579" s="105" t="e">
        <f>VLOOKUP(C7579,#REF!, 2,FALSE)</f>
        <v>#REF!</v>
      </c>
      <c r="BP7579" s="52" t="s">
        <v>12941</v>
      </c>
      <c r="BQ7579" s="52" t="s">
        <v>3019</v>
      </c>
      <c r="BR7579" s="52" t="s">
        <v>2993</v>
      </c>
      <c r="BX7579" s="52" t="s">
        <v>12941</v>
      </c>
      <c r="BY7579" s="52" t="s">
        <v>3019</v>
      </c>
      <c r="BZ7579" s="52" t="s">
        <v>2993</v>
      </c>
    </row>
    <row r="7580" spans="54:78" x14ac:dyDescent="0.3">
      <c r="BB7580" s="105" t="e">
        <f>VLOOKUP(C7580,#REF!, 2,FALSE)</f>
        <v>#REF!</v>
      </c>
      <c r="BP7580" s="52" t="s">
        <v>2236</v>
      </c>
      <c r="BQ7580" s="52" t="s">
        <v>701</v>
      </c>
      <c r="BR7580" s="52" t="s">
        <v>2993</v>
      </c>
      <c r="BX7580" s="52" t="s">
        <v>2236</v>
      </c>
      <c r="BY7580" s="52" t="s">
        <v>701</v>
      </c>
      <c r="BZ7580" s="52" t="s">
        <v>2993</v>
      </c>
    </row>
    <row r="7581" spans="54:78" x14ac:dyDescent="0.3">
      <c r="BB7581" s="105" t="e">
        <f>VLOOKUP(C7581,#REF!, 2,FALSE)</f>
        <v>#REF!</v>
      </c>
      <c r="BP7581" s="52" t="s">
        <v>12943</v>
      </c>
      <c r="BQ7581" s="52" t="s">
        <v>3099</v>
      </c>
      <c r="BR7581" s="52" t="s">
        <v>9116</v>
      </c>
      <c r="BX7581" s="52" t="s">
        <v>12943</v>
      </c>
      <c r="BY7581" s="52" t="s">
        <v>3099</v>
      </c>
      <c r="BZ7581" s="52" t="s">
        <v>9116</v>
      </c>
    </row>
    <row r="7582" spans="54:78" x14ac:dyDescent="0.3">
      <c r="BB7582" s="105" t="e">
        <f>VLOOKUP(C7582,#REF!, 2,FALSE)</f>
        <v>#REF!</v>
      </c>
      <c r="BP7582" s="52" t="s">
        <v>12944</v>
      </c>
      <c r="BQ7582" s="52" t="s">
        <v>3099</v>
      </c>
      <c r="BR7582" s="52" t="s">
        <v>12945</v>
      </c>
      <c r="BX7582" s="52" t="s">
        <v>12944</v>
      </c>
      <c r="BY7582" s="52" t="s">
        <v>3099</v>
      </c>
      <c r="BZ7582" s="52" t="s">
        <v>12945</v>
      </c>
    </row>
    <row r="7583" spans="54:78" x14ac:dyDescent="0.3">
      <c r="BB7583" s="105" t="e">
        <f>VLOOKUP(C7583,#REF!, 2,FALSE)</f>
        <v>#REF!</v>
      </c>
      <c r="BP7583" s="52" t="s">
        <v>12946</v>
      </c>
      <c r="BQ7583" s="52" t="s">
        <v>3019</v>
      </c>
      <c r="BR7583" s="52" t="s">
        <v>5527</v>
      </c>
      <c r="BX7583" s="52" t="s">
        <v>12946</v>
      </c>
      <c r="BY7583" s="52" t="s">
        <v>3019</v>
      </c>
      <c r="BZ7583" s="52" t="s">
        <v>5527</v>
      </c>
    </row>
    <row r="7584" spans="54:78" x14ac:dyDescent="0.3">
      <c r="BB7584" s="105" t="e">
        <f>VLOOKUP(C7584,#REF!, 2,FALSE)</f>
        <v>#REF!</v>
      </c>
      <c r="BP7584" s="52" t="s">
        <v>12947</v>
      </c>
      <c r="BQ7584" s="52" t="s">
        <v>931</v>
      </c>
      <c r="BR7584" s="52" t="s">
        <v>4722</v>
      </c>
      <c r="BX7584" s="52" t="s">
        <v>12947</v>
      </c>
      <c r="BY7584" s="52" t="s">
        <v>931</v>
      </c>
      <c r="BZ7584" s="52" t="s">
        <v>4722</v>
      </c>
    </row>
    <row r="7585" spans="54:78" x14ac:dyDescent="0.3">
      <c r="BB7585" s="105" t="e">
        <f>VLOOKUP(C7585,#REF!, 2,FALSE)</f>
        <v>#REF!</v>
      </c>
      <c r="BP7585" s="52" t="s">
        <v>12948</v>
      </c>
      <c r="BQ7585" s="52" t="s">
        <v>3099</v>
      </c>
      <c r="BR7585" s="52" t="s">
        <v>11372</v>
      </c>
      <c r="BX7585" s="52" t="s">
        <v>12948</v>
      </c>
      <c r="BY7585" s="52" t="s">
        <v>3099</v>
      </c>
      <c r="BZ7585" s="52" t="s">
        <v>11372</v>
      </c>
    </row>
    <row r="7586" spans="54:78" x14ac:dyDescent="0.3">
      <c r="BB7586" s="105" t="e">
        <f>VLOOKUP(C7586,#REF!, 2,FALSE)</f>
        <v>#REF!</v>
      </c>
      <c r="BP7586" s="52" t="s">
        <v>12949</v>
      </c>
      <c r="BQ7586" s="52" t="s">
        <v>1277</v>
      </c>
      <c r="BR7586" s="52" t="s">
        <v>3438</v>
      </c>
      <c r="BX7586" s="52" t="s">
        <v>12949</v>
      </c>
      <c r="BY7586" s="52" t="s">
        <v>1277</v>
      </c>
      <c r="BZ7586" s="52" t="s">
        <v>3438</v>
      </c>
    </row>
    <row r="7587" spans="54:78" x14ac:dyDescent="0.3">
      <c r="BB7587" s="105" t="e">
        <f>VLOOKUP(C7587,#REF!, 2,FALSE)</f>
        <v>#REF!</v>
      </c>
      <c r="BP7587" s="52" t="s">
        <v>12950</v>
      </c>
      <c r="BQ7587" s="52" t="s">
        <v>2993</v>
      </c>
      <c r="BR7587" s="52" t="s">
        <v>2763</v>
      </c>
      <c r="BX7587" s="52" t="s">
        <v>12950</v>
      </c>
      <c r="BY7587" s="52" t="s">
        <v>2993</v>
      </c>
      <c r="BZ7587" s="52" t="s">
        <v>2763</v>
      </c>
    </row>
    <row r="7588" spans="54:78" x14ac:dyDescent="0.3">
      <c r="BB7588" s="105" t="e">
        <f>VLOOKUP(C7588,#REF!, 2,FALSE)</f>
        <v>#REF!</v>
      </c>
      <c r="BP7588" s="52" t="s">
        <v>12951</v>
      </c>
      <c r="BQ7588" s="52" t="s">
        <v>3223</v>
      </c>
      <c r="BR7588" s="52" t="s">
        <v>2312</v>
      </c>
      <c r="BX7588" s="52" t="s">
        <v>12951</v>
      </c>
      <c r="BY7588" s="52" t="s">
        <v>3223</v>
      </c>
      <c r="BZ7588" s="52" t="s">
        <v>2312</v>
      </c>
    </row>
    <row r="7589" spans="54:78" x14ac:dyDescent="0.3">
      <c r="BB7589" s="105" t="e">
        <f>VLOOKUP(C7589,#REF!, 2,FALSE)</f>
        <v>#REF!</v>
      </c>
      <c r="BP7589" s="52" t="s">
        <v>12952</v>
      </c>
      <c r="BQ7589" s="52" t="s">
        <v>3223</v>
      </c>
      <c r="BR7589" s="52" t="s">
        <v>4326</v>
      </c>
      <c r="BX7589" s="52" t="s">
        <v>12952</v>
      </c>
      <c r="BY7589" s="52" t="s">
        <v>3223</v>
      </c>
      <c r="BZ7589" s="52" t="s">
        <v>4326</v>
      </c>
    </row>
    <row r="7590" spans="54:78" x14ac:dyDescent="0.3">
      <c r="BB7590" s="105" t="e">
        <f>VLOOKUP(C7590,#REF!, 2,FALSE)</f>
        <v>#REF!</v>
      </c>
      <c r="BP7590" s="52" t="s">
        <v>12953</v>
      </c>
      <c r="BQ7590" s="52" t="s">
        <v>3016</v>
      </c>
      <c r="BR7590" s="52" t="s">
        <v>1285</v>
      </c>
      <c r="BX7590" s="52" t="s">
        <v>12953</v>
      </c>
      <c r="BY7590" s="52" t="s">
        <v>3016</v>
      </c>
      <c r="BZ7590" s="52" t="s">
        <v>1285</v>
      </c>
    </row>
    <row r="7591" spans="54:78" x14ac:dyDescent="0.3">
      <c r="BB7591" s="105" t="e">
        <f>VLOOKUP(C7591,#REF!, 2,FALSE)</f>
        <v>#REF!</v>
      </c>
      <c r="BP7591" s="52" t="s">
        <v>12954</v>
      </c>
      <c r="BQ7591" s="52" t="s">
        <v>675</v>
      </c>
      <c r="BR7591" s="52" t="s">
        <v>2993</v>
      </c>
      <c r="BX7591" s="52" t="s">
        <v>12954</v>
      </c>
      <c r="BY7591" s="52" t="s">
        <v>675</v>
      </c>
      <c r="BZ7591" s="52" t="s">
        <v>2993</v>
      </c>
    </row>
    <row r="7592" spans="54:78" x14ac:dyDescent="0.3">
      <c r="BB7592" s="105" t="e">
        <f>VLOOKUP(C7592,#REF!, 2,FALSE)</f>
        <v>#REF!</v>
      </c>
      <c r="BP7592" s="52" t="s">
        <v>12955</v>
      </c>
      <c r="BQ7592" s="52" t="s">
        <v>628</v>
      </c>
      <c r="BR7592" s="52" t="s">
        <v>2993</v>
      </c>
      <c r="BX7592" s="52" t="s">
        <v>12955</v>
      </c>
      <c r="BY7592" s="52" t="s">
        <v>628</v>
      </c>
      <c r="BZ7592" s="52" t="s">
        <v>2993</v>
      </c>
    </row>
    <row r="7593" spans="54:78" x14ac:dyDescent="0.3">
      <c r="BB7593" s="105" t="e">
        <f>VLOOKUP(C7593,#REF!, 2,FALSE)</f>
        <v>#REF!</v>
      </c>
      <c r="BP7593" s="52" t="s">
        <v>12956</v>
      </c>
      <c r="BQ7593" s="52" t="s">
        <v>1002</v>
      </c>
      <c r="BR7593" s="52" t="s">
        <v>2993</v>
      </c>
      <c r="BX7593" s="52" t="s">
        <v>12956</v>
      </c>
      <c r="BY7593" s="52" t="s">
        <v>1002</v>
      </c>
      <c r="BZ7593" s="52" t="s">
        <v>2993</v>
      </c>
    </row>
    <row r="7594" spans="54:78" x14ac:dyDescent="0.3">
      <c r="BB7594" s="105" t="e">
        <f>VLOOKUP(C7594,#REF!, 2,FALSE)</f>
        <v>#REF!</v>
      </c>
      <c r="BP7594" s="52" t="s">
        <v>12958</v>
      </c>
      <c r="BQ7594" s="52" t="s">
        <v>948</v>
      </c>
      <c r="BR7594" s="52" t="s">
        <v>2993</v>
      </c>
      <c r="BX7594" s="52" t="s">
        <v>12958</v>
      </c>
      <c r="BY7594" s="52" t="s">
        <v>948</v>
      </c>
      <c r="BZ7594" s="52" t="s">
        <v>2993</v>
      </c>
    </row>
    <row r="7595" spans="54:78" x14ac:dyDescent="0.3">
      <c r="BB7595" s="105" t="e">
        <f>VLOOKUP(C7595,#REF!, 2,FALSE)</f>
        <v>#REF!</v>
      </c>
      <c r="BP7595" s="52" t="s">
        <v>12959</v>
      </c>
      <c r="BQ7595" s="52" t="s">
        <v>3019</v>
      </c>
      <c r="BR7595" s="52" t="s">
        <v>2176</v>
      </c>
      <c r="BX7595" s="52" t="s">
        <v>12959</v>
      </c>
      <c r="BY7595" s="52" t="s">
        <v>3019</v>
      </c>
      <c r="BZ7595" s="52" t="s">
        <v>2176</v>
      </c>
    </row>
    <row r="7596" spans="54:78" x14ac:dyDescent="0.3">
      <c r="BB7596" s="105" t="e">
        <f>VLOOKUP(C7596,#REF!, 2,FALSE)</f>
        <v>#REF!</v>
      </c>
      <c r="BP7596" s="52" t="s">
        <v>12960</v>
      </c>
      <c r="BQ7596" s="52" t="s">
        <v>3103</v>
      </c>
      <c r="BR7596" s="52" t="s">
        <v>2993</v>
      </c>
      <c r="BX7596" s="52" t="s">
        <v>12960</v>
      </c>
      <c r="BY7596" s="52" t="s">
        <v>3103</v>
      </c>
      <c r="BZ7596" s="52" t="s">
        <v>2993</v>
      </c>
    </row>
    <row r="7597" spans="54:78" x14ac:dyDescent="0.3">
      <c r="BB7597" s="105" t="e">
        <f>VLOOKUP(C7597,#REF!, 2,FALSE)</f>
        <v>#REF!</v>
      </c>
      <c r="BP7597" s="52" t="s">
        <v>12961</v>
      </c>
      <c r="BQ7597" s="52" t="s">
        <v>1453</v>
      </c>
      <c r="BR7597" s="52" t="s">
        <v>2993</v>
      </c>
      <c r="BX7597" s="52" t="s">
        <v>12961</v>
      </c>
      <c r="BY7597" s="52" t="s">
        <v>1453</v>
      </c>
      <c r="BZ7597" s="52" t="s">
        <v>2993</v>
      </c>
    </row>
    <row r="7598" spans="54:78" x14ac:dyDescent="0.3">
      <c r="BB7598" s="105" t="e">
        <f>VLOOKUP(C7598,#REF!, 2,FALSE)</f>
        <v>#REF!</v>
      </c>
      <c r="BP7598" s="52" t="s">
        <v>12963</v>
      </c>
      <c r="BQ7598" s="52" t="s">
        <v>2988</v>
      </c>
      <c r="BR7598" s="52" t="s">
        <v>12964</v>
      </c>
      <c r="BX7598" s="52" t="s">
        <v>12963</v>
      </c>
      <c r="BY7598" s="52" t="s">
        <v>2988</v>
      </c>
      <c r="BZ7598" s="52" t="s">
        <v>12964</v>
      </c>
    </row>
    <row r="7599" spans="54:78" x14ac:dyDescent="0.3">
      <c r="BB7599" s="105" t="e">
        <f>VLOOKUP(C7599,#REF!, 2,FALSE)</f>
        <v>#REF!</v>
      </c>
      <c r="BP7599" s="52" t="s">
        <v>12965</v>
      </c>
      <c r="BQ7599" s="52" t="s">
        <v>3019</v>
      </c>
      <c r="BR7599" s="52" t="s">
        <v>12966</v>
      </c>
      <c r="BX7599" s="52" t="s">
        <v>12965</v>
      </c>
      <c r="BY7599" s="52" t="s">
        <v>3019</v>
      </c>
      <c r="BZ7599" s="52" t="s">
        <v>12966</v>
      </c>
    </row>
    <row r="7600" spans="54:78" x14ac:dyDescent="0.3">
      <c r="BB7600" s="105" t="e">
        <f>VLOOKUP(C7600,#REF!, 2,FALSE)</f>
        <v>#REF!</v>
      </c>
      <c r="BP7600" s="52" t="s">
        <v>2237</v>
      </c>
      <c r="BQ7600" s="52" t="s">
        <v>1275</v>
      </c>
      <c r="BR7600" s="52" t="s">
        <v>2993</v>
      </c>
      <c r="BX7600" s="52" t="s">
        <v>2237</v>
      </c>
      <c r="BY7600" s="52" t="s">
        <v>1275</v>
      </c>
      <c r="BZ7600" s="52" t="s">
        <v>2993</v>
      </c>
    </row>
    <row r="7601" spans="54:78" x14ac:dyDescent="0.3">
      <c r="BB7601" s="105" t="e">
        <f>VLOOKUP(C7601,#REF!, 2,FALSE)</f>
        <v>#REF!</v>
      </c>
      <c r="BP7601" s="52" t="s">
        <v>12967</v>
      </c>
      <c r="BQ7601" s="52" t="s">
        <v>3016</v>
      </c>
      <c r="BR7601" s="52" t="s">
        <v>2993</v>
      </c>
      <c r="BX7601" s="52" t="s">
        <v>12967</v>
      </c>
      <c r="BY7601" s="52" t="s">
        <v>3016</v>
      </c>
      <c r="BZ7601" s="52" t="s">
        <v>2993</v>
      </c>
    </row>
    <row r="7602" spans="54:78" x14ac:dyDescent="0.3">
      <c r="BB7602" s="105" t="e">
        <f>VLOOKUP(C7602,#REF!, 2,FALSE)</f>
        <v>#REF!</v>
      </c>
      <c r="BP7602" s="52" t="s">
        <v>12968</v>
      </c>
      <c r="BQ7602" s="52" t="s">
        <v>3016</v>
      </c>
      <c r="BR7602" s="52" t="s">
        <v>2993</v>
      </c>
      <c r="BX7602" s="52" t="s">
        <v>12968</v>
      </c>
      <c r="BY7602" s="52" t="s">
        <v>3016</v>
      </c>
      <c r="BZ7602" s="52" t="s">
        <v>2993</v>
      </c>
    </row>
    <row r="7603" spans="54:78" x14ac:dyDescent="0.3">
      <c r="BB7603" s="105" t="e">
        <f>VLOOKUP(C7603,#REF!, 2,FALSE)</f>
        <v>#REF!</v>
      </c>
      <c r="BP7603" s="52" t="s">
        <v>2238</v>
      </c>
      <c r="BQ7603" s="52" t="s">
        <v>1849</v>
      </c>
      <c r="BR7603" s="52" t="s">
        <v>4134</v>
      </c>
      <c r="BX7603" s="52" t="s">
        <v>2238</v>
      </c>
      <c r="BY7603" s="52" t="s">
        <v>1849</v>
      </c>
      <c r="BZ7603" s="52" t="s">
        <v>4134</v>
      </c>
    </row>
    <row r="7604" spans="54:78" x14ac:dyDescent="0.3">
      <c r="BB7604" s="105" t="e">
        <f>VLOOKUP(C7604,#REF!, 2,FALSE)</f>
        <v>#REF!</v>
      </c>
      <c r="BP7604" s="52" t="s">
        <v>2239</v>
      </c>
      <c r="BQ7604" s="52" t="s">
        <v>726</v>
      </c>
      <c r="BR7604" s="52" t="s">
        <v>2993</v>
      </c>
      <c r="BX7604" s="52" t="s">
        <v>2239</v>
      </c>
      <c r="BY7604" s="52" t="s">
        <v>726</v>
      </c>
      <c r="BZ7604" s="52" t="s">
        <v>2993</v>
      </c>
    </row>
    <row r="7605" spans="54:78" x14ac:dyDescent="0.3">
      <c r="BB7605" s="105" t="e">
        <f>VLOOKUP(C7605,#REF!, 2,FALSE)</f>
        <v>#REF!</v>
      </c>
      <c r="BP7605" s="52" t="s">
        <v>12969</v>
      </c>
      <c r="BQ7605" s="52" t="s">
        <v>726</v>
      </c>
      <c r="BR7605" s="52" t="s">
        <v>2993</v>
      </c>
      <c r="BX7605" s="52" t="s">
        <v>12969</v>
      </c>
      <c r="BY7605" s="52" t="s">
        <v>726</v>
      </c>
      <c r="BZ7605" s="52" t="s">
        <v>2993</v>
      </c>
    </row>
    <row r="7606" spans="54:78" x14ac:dyDescent="0.3">
      <c r="BB7606" s="105" t="e">
        <f>VLOOKUP(C7606,#REF!, 2,FALSE)</f>
        <v>#REF!</v>
      </c>
      <c r="BP7606" s="52" t="s">
        <v>12970</v>
      </c>
      <c r="BQ7606" s="52" t="s">
        <v>1280</v>
      </c>
      <c r="BR7606" s="52" t="s">
        <v>2993</v>
      </c>
      <c r="BX7606" s="52" t="s">
        <v>12970</v>
      </c>
      <c r="BY7606" s="52" t="s">
        <v>1280</v>
      </c>
      <c r="BZ7606" s="52" t="s">
        <v>2993</v>
      </c>
    </row>
    <row r="7607" spans="54:78" x14ac:dyDescent="0.3">
      <c r="BB7607" s="105" t="e">
        <f>VLOOKUP(C7607,#REF!, 2,FALSE)</f>
        <v>#REF!</v>
      </c>
      <c r="BP7607" s="52" t="s">
        <v>12971</v>
      </c>
      <c r="BQ7607" s="52" t="s">
        <v>1147</v>
      </c>
      <c r="BR7607" s="52" t="s">
        <v>2993</v>
      </c>
      <c r="BX7607" s="52" t="s">
        <v>12971</v>
      </c>
      <c r="BY7607" s="52" t="s">
        <v>1147</v>
      </c>
      <c r="BZ7607" s="52" t="s">
        <v>2993</v>
      </c>
    </row>
    <row r="7608" spans="54:78" x14ac:dyDescent="0.3">
      <c r="BB7608" s="105" t="e">
        <f>VLOOKUP(C7608,#REF!, 2,FALSE)</f>
        <v>#REF!</v>
      </c>
      <c r="BP7608" s="52" t="s">
        <v>12972</v>
      </c>
      <c r="BQ7608" s="52" t="s">
        <v>3016</v>
      </c>
      <c r="BR7608" s="52" t="s">
        <v>6468</v>
      </c>
      <c r="BX7608" s="52" t="s">
        <v>12972</v>
      </c>
      <c r="BY7608" s="52" t="s">
        <v>3016</v>
      </c>
      <c r="BZ7608" s="52" t="s">
        <v>6468</v>
      </c>
    </row>
    <row r="7609" spans="54:78" x14ac:dyDescent="0.3">
      <c r="BB7609" s="105" t="e">
        <f>VLOOKUP(C7609,#REF!, 2,FALSE)</f>
        <v>#REF!</v>
      </c>
      <c r="BP7609" s="52" t="s">
        <v>12973</v>
      </c>
      <c r="BQ7609" s="52" t="s">
        <v>3019</v>
      </c>
      <c r="BR7609" s="52" t="s">
        <v>12974</v>
      </c>
      <c r="BX7609" s="52" t="s">
        <v>12973</v>
      </c>
      <c r="BY7609" s="52" t="s">
        <v>3019</v>
      </c>
      <c r="BZ7609" s="52" t="s">
        <v>12974</v>
      </c>
    </row>
    <row r="7610" spans="54:78" x14ac:dyDescent="0.3">
      <c r="BB7610" s="105" t="e">
        <f>VLOOKUP(C7610,#REF!, 2,FALSE)</f>
        <v>#REF!</v>
      </c>
      <c r="BP7610" s="52" t="s">
        <v>12975</v>
      </c>
      <c r="BQ7610" s="52" t="s">
        <v>621</v>
      </c>
      <c r="BR7610" s="52" t="s">
        <v>2993</v>
      </c>
      <c r="BX7610" s="52" t="s">
        <v>12975</v>
      </c>
      <c r="BY7610" s="52" t="s">
        <v>621</v>
      </c>
      <c r="BZ7610" s="52" t="s">
        <v>2993</v>
      </c>
    </row>
    <row r="7611" spans="54:78" x14ac:dyDescent="0.3">
      <c r="BB7611" s="105" t="e">
        <f>VLOOKUP(C7611,#REF!, 2,FALSE)</f>
        <v>#REF!</v>
      </c>
      <c r="BP7611" s="52" t="s">
        <v>12976</v>
      </c>
      <c r="BQ7611" s="52" t="s">
        <v>2231</v>
      </c>
      <c r="BR7611" s="52" t="s">
        <v>2993</v>
      </c>
      <c r="BX7611" s="52" t="s">
        <v>12976</v>
      </c>
      <c r="BY7611" s="52" t="s">
        <v>2231</v>
      </c>
      <c r="BZ7611" s="52" t="s">
        <v>2993</v>
      </c>
    </row>
    <row r="7612" spans="54:78" x14ac:dyDescent="0.3">
      <c r="BB7612" s="105" t="e">
        <f>VLOOKUP(C7612,#REF!, 2,FALSE)</f>
        <v>#REF!</v>
      </c>
      <c r="BP7612" s="52" t="s">
        <v>353</v>
      </c>
      <c r="BQ7612" s="52" t="s">
        <v>802</v>
      </c>
      <c r="BR7612" s="52" t="s">
        <v>2993</v>
      </c>
      <c r="BX7612" s="52" t="s">
        <v>353</v>
      </c>
      <c r="BY7612" s="52" t="s">
        <v>802</v>
      </c>
      <c r="BZ7612" s="52" t="s">
        <v>2993</v>
      </c>
    </row>
    <row r="7613" spans="54:78" x14ac:dyDescent="0.3">
      <c r="BB7613" s="105" t="e">
        <f>VLOOKUP(C7613,#REF!, 2,FALSE)</f>
        <v>#REF!</v>
      </c>
      <c r="BP7613" s="52" t="s">
        <v>354</v>
      </c>
      <c r="BQ7613" s="52" t="s">
        <v>802</v>
      </c>
      <c r="BR7613" s="52" t="s">
        <v>2993</v>
      </c>
      <c r="BX7613" s="52" t="s">
        <v>354</v>
      </c>
      <c r="BY7613" s="52" t="s">
        <v>802</v>
      </c>
      <c r="BZ7613" s="52" t="s">
        <v>2993</v>
      </c>
    </row>
    <row r="7614" spans="54:78" x14ac:dyDescent="0.3">
      <c r="BB7614" s="105" t="e">
        <f>VLOOKUP(C7614,#REF!, 2,FALSE)</f>
        <v>#REF!</v>
      </c>
      <c r="BP7614" s="52" t="s">
        <v>12978</v>
      </c>
      <c r="BQ7614" s="52" t="s">
        <v>643</v>
      </c>
      <c r="BR7614" s="52" t="s">
        <v>4104</v>
      </c>
      <c r="BX7614" s="52" t="s">
        <v>12978</v>
      </c>
      <c r="BY7614" s="52" t="s">
        <v>643</v>
      </c>
      <c r="BZ7614" s="52" t="s">
        <v>4104</v>
      </c>
    </row>
    <row r="7615" spans="54:78" x14ac:dyDescent="0.3">
      <c r="BB7615" s="105" t="e">
        <f>VLOOKUP(C7615,#REF!, 2,FALSE)</f>
        <v>#REF!</v>
      </c>
      <c r="BP7615" s="52" t="s">
        <v>12979</v>
      </c>
      <c r="BQ7615" s="52" t="s">
        <v>791</v>
      </c>
      <c r="BR7615" s="52" t="s">
        <v>1609</v>
      </c>
      <c r="BX7615" s="52" t="s">
        <v>12979</v>
      </c>
      <c r="BY7615" s="52" t="s">
        <v>791</v>
      </c>
      <c r="BZ7615" s="52" t="s">
        <v>1609</v>
      </c>
    </row>
    <row r="7616" spans="54:78" x14ac:dyDescent="0.3">
      <c r="BB7616" s="105" t="e">
        <f>VLOOKUP(C7616,#REF!, 2,FALSE)</f>
        <v>#REF!</v>
      </c>
      <c r="BP7616" s="52" t="s">
        <v>12980</v>
      </c>
      <c r="BQ7616" s="52" t="s">
        <v>712</v>
      </c>
      <c r="BR7616" s="52" t="s">
        <v>2993</v>
      </c>
      <c r="BX7616" s="52" t="s">
        <v>12980</v>
      </c>
      <c r="BY7616" s="52" t="s">
        <v>712</v>
      </c>
      <c r="BZ7616" s="52" t="s">
        <v>2993</v>
      </c>
    </row>
    <row r="7617" spans="54:78" x14ac:dyDescent="0.3">
      <c r="BB7617" s="105" t="e">
        <f>VLOOKUP(C7617,#REF!, 2,FALSE)</f>
        <v>#REF!</v>
      </c>
      <c r="BP7617" s="52" t="s">
        <v>2240</v>
      </c>
      <c r="BQ7617" s="52" t="s">
        <v>2988</v>
      </c>
      <c r="BR7617" s="52" t="s">
        <v>2993</v>
      </c>
      <c r="BX7617" s="52" t="s">
        <v>2240</v>
      </c>
      <c r="BY7617" s="52" t="s">
        <v>2988</v>
      </c>
      <c r="BZ7617" s="52" t="s">
        <v>2993</v>
      </c>
    </row>
    <row r="7618" spans="54:78" x14ac:dyDescent="0.3">
      <c r="BB7618" s="105" t="e">
        <f>VLOOKUP(C7618,#REF!, 2,FALSE)</f>
        <v>#REF!</v>
      </c>
      <c r="BP7618" s="52" t="s">
        <v>12981</v>
      </c>
      <c r="BQ7618" s="52" t="s">
        <v>3103</v>
      </c>
      <c r="BR7618" s="52" t="s">
        <v>627</v>
      </c>
      <c r="BX7618" s="52" t="s">
        <v>12981</v>
      </c>
      <c r="BY7618" s="52" t="s">
        <v>3103</v>
      </c>
      <c r="BZ7618" s="52" t="s">
        <v>627</v>
      </c>
    </row>
    <row r="7619" spans="54:78" x14ac:dyDescent="0.3">
      <c r="BB7619" s="105" t="e">
        <f>VLOOKUP(C7619,#REF!, 2,FALSE)</f>
        <v>#REF!</v>
      </c>
      <c r="BP7619" s="52" t="s">
        <v>12982</v>
      </c>
      <c r="BQ7619" s="52" t="s">
        <v>849</v>
      </c>
      <c r="BR7619" s="52" t="s">
        <v>2993</v>
      </c>
      <c r="BX7619" s="52" t="s">
        <v>12982</v>
      </c>
      <c r="BY7619" s="52" t="s">
        <v>849</v>
      </c>
      <c r="BZ7619" s="52" t="s">
        <v>2993</v>
      </c>
    </row>
    <row r="7620" spans="54:78" x14ac:dyDescent="0.3">
      <c r="BB7620" s="105" t="e">
        <f>VLOOKUP(C7620,#REF!, 2,FALSE)</f>
        <v>#REF!</v>
      </c>
      <c r="BP7620" s="52" t="s">
        <v>12983</v>
      </c>
      <c r="BQ7620" s="52" t="s">
        <v>3016</v>
      </c>
      <c r="BR7620" s="52" t="s">
        <v>12984</v>
      </c>
      <c r="BX7620" s="52" t="s">
        <v>12983</v>
      </c>
      <c r="BY7620" s="52" t="s">
        <v>3016</v>
      </c>
      <c r="BZ7620" s="52" t="s">
        <v>12984</v>
      </c>
    </row>
    <row r="7621" spans="54:78" x14ac:dyDescent="0.3">
      <c r="BB7621" s="105" t="e">
        <f>VLOOKUP(C7621,#REF!, 2,FALSE)</f>
        <v>#REF!</v>
      </c>
      <c r="BP7621" s="52" t="s">
        <v>2241</v>
      </c>
      <c r="BQ7621" s="52" t="s">
        <v>619</v>
      </c>
      <c r="BR7621" s="52" t="s">
        <v>2993</v>
      </c>
      <c r="BX7621" s="52" t="s">
        <v>2241</v>
      </c>
      <c r="BY7621" s="52" t="s">
        <v>619</v>
      </c>
      <c r="BZ7621" s="52" t="s">
        <v>2993</v>
      </c>
    </row>
    <row r="7622" spans="54:78" x14ac:dyDescent="0.3">
      <c r="BB7622" s="105" t="e">
        <f>VLOOKUP(C7622,#REF!, 2,FALSE)</f>
        <v>#REF!</v>
      </c>
      <c r="BP7622" s="52" t="s">
        <v>12985</v>
      </c>
      <c r="BQ7622" s="52" t="s">
        <v>1453</v>
      </c>
      <c r="BR7622" s="52" t="s">
        <v>2993</v>
      </c>
      <c r="BX7622" s="52" t="s">
        <v>12985</v>
      </c>
      <c r="BY7622" s="52" t="s">
        <v>1453</v>
      </c>
      <c r="BZ7622" s="52" t="s">
        <v>2993</v>
      </c>
    </row>
    <row r="7623" spans="54:78" x14ac:dyDescent="0.3">
      <c r="BB7623" s="105" t="e">
        <f>VLOOKUP(C7623,#REF!, 2,FALSE)</f>
        <v>#REF!</v>
      </c>
      <c r="BP7623" s="52" t="s">
        <v>2242</v>
      </c>
      <c r="BQ7623" s="52" t="s">
        <v>703</v>
      </c>
      <c r="BR7623" s="52" t="s">
        <v>2993</v>
      </c>
      <c r="BX7623" s="52" t="s">
        <v>2242</v>
      </c>
      <c r="BY7623" s="52" t="s">
        <v>703</v>
      </c>
      <c r="BZ7623" s="52" t="s">
        <v>2993</v>
      </c>
    </row>
    <row r="7624" spans="54:78" x14ac:dyDescent="0.3">
      <c r="BB7624" s="105" t="e">
        <f>VLOOKUP(C7624,#REF!, 2,FALSE)</f>
        <v>#REF!</v>
      </c>
      <c r="BP7624" s="52" t="s">
        <v>2243</v>
      </c>
      <c r="BQ7624" s="52" t="s">
        <v>701</v>
      </c>
      <c r="BR7624" s="52" t="s">
        <v>2993</v>
      </c>
      <c r="BX7624" s="52" t="s">
        <v>2243</v>
      </c>
      <c r="BY7624" s="52" t="s">
        <v>701</v>
      </c>
      <c r="BZ7624" s="52" t="s">
        <v>2993</v>
      </c>
    </row>
    <row r="7625" spans="54:78" x14ac:dyDescent="0.3">
      <c r="BB7625" s="105" t="e">
        <f>VLOOKUP(C7625,#REF!, 2,FALSE)</f>
        <v>#REF!</v>
      </c>
      <c r="BP7625" s="52" t="s">
        <v>12986</v>
      </c>
      <c r="BQ7625" s="52" t="s">
        <v>1453</v>
      </c>
      <c r="BR7625" s="52" t="s">
        <v>2993</v>
      </c>
      <c r="BX7625" s="52" t="s">
        <v>12986</v>
      </c>
      <c r="BY7625" s="52" t="s">
        <v>1453</v>
      </c>
      <c r="BZ7625" s="52" t="s">
        <v>2993</v>
      </c>
    </row>
    <row r="7626" spans="54:78" x14ac:dyDescent="0.3">
      <c r="BB7626" s="105" t="e">
        <f>VLOOKUP(C7626,#REF!, 2,FALSE)</f>
        <v>#REF!</v>
      </c>
      <c r="BP7626" s="52" t="s">
        <v>12987</v>
      </c>
      <c r="BQ7626" s="52" t="s">
        <v>628</v>
      </c>
      <c r="BR7626" s="52" t="s">
        <v>1418</v>
      </c>
      <c r="BX7626" s="52" t="s">
        <v>12987</v>
      </c>
      <c r="BY7626" s="52" t="s">
        <v>628</v>
      </c>
      <c r="BZ7626" s="52" t="s">
        <v>1418</v>
      </c>
    </row>
    <row r="7627" spans="54:78" x14ac:dyDescent="0.3">
      <c r="BB7627" s="105" t="e">
        <f>VLOOKUP(C7627,#REF!, 2,FALSE)</f>
        <v>#REF!</v>
      </c>
      <c r="BP7627" s="52" t="s">
        <v>12988</v>
      </c>
      <c r="BQ7627" s="52" t="s">
        <v>795</v>
      </c>
      <c r="BR7627" s="52" t="s">
        <v>2993</v>
      </c>
      <c r="BX7627" s="52" t="s">
        <v>12988</v>
      </c>
      <c r="BY7627" s="52" t="s">
        <v>795</v>
      </c>
      <c r="BZ7627" s="52" t="s">
        <v>2993</v>
      </c>
    </row>
    <row r="7628" spans="54:78" x14ac:dyDescent="0.3">
      <c r="BB7628" s="105" t="e">
        <f>VLOOKUP(C7628,#REF!, 2,FALSE)</f>
        <v>#REF!</v>
      </c>
      <c r="BP7628" s="52" t="s">
        <v>12989</v>
      </c>
      <c r="BQ7628" s="52" t="s">
        <v>618</v>
      </c>
      <c r="BR7628" s="52" t="s">
        <v>2993</v>
      </c>
      <c r="BX7628" s="52" t="s">
        <v>12989</v>
      </c>
      <c r="BY7628" s="52" t="s">
        <v>618</v>
      </c>
      <c r="BZ7628" s="52" t="s">
        <v>2993</v>
      </c>
    </row>
    <row r="7629" spans="54:78" x14ac:dyDescent="0.3">
      <c r="BB7629" s="105" t="e">
        <f>VLOOKUP(C7629,#REF!, 2,FALSE)</f>
        <v>#REF!</v>
      </c>
      <c r="BP7629" s="52" t="s">
        <v>12990</v>
      </c>
      <c r="BQ7629" s="52" t="s">
        <v>2993</v>
      </c>
      <c r="BR7629" s="52" t="s">
        <v>2456</v>
      </c>
      <c r="BX7629" s="52" t="s">
        <v>12990</v>
      </c>
      <c r="BY7629" s="52" t="s">
        <v>2993</v>
      </c>
      <c r="BZ7629" s="52" t="s">
        <v>2456</v>
      </c>
    </row>
    <row r="7630" spans="54:78" x14ac:dyDescent="0.3">
      <c r="BB7630" s="105" t="e">
        <f>VLOOKUP(C7630,#REF!, 2,FALSE)</f>
        <v>#REF!</v>
      </c>
      <c r="BP7630" s="52" t="s">
        <v>12991</v>
      </c>
      <c r="BQ7630" s="52" t="s">
        <v>2993</v>
      </c>
      <c r="BR7630" s="52" t="s">
        <v>2993</v>
      </c>
      <c r="BX7630" s="52" t="s">
        <v>12991</v>
      </c>
      <c r="BY7630" s="52" t="s">
        <v>2993</v>
      </c>
      <c r="BZ7630" s="52" t="s">
        <v>2993</v>
      </c>
    </row>
    <row r="7631" spans="54:78" x14ac:dyDescent="0.3">
      <c r="BB7631" s="105" t="e">
        <f>VLOOKUP(C7631,#REF!, 2,FALSE)</f>
        <v>#REF!</v>
      </c>
      <c r="BP7631" s="52" t="s">
        <v>12992</v>
      </c>
      <c r="BQ7631" s="52" t="s">
        <v>645</v>
      </c>
      <c r="BR7631" s="52" t="s">
        <v>2993</v>
      </c>
      <c r="BX7631" s="52" t="s">
        <v>12992</v>
      </c>
      <c r="BY7631" s="52" t="s">
        <v>645</v>
      </c>
      <c r="BZ7631" s="52" t="s">
        <v>2993</v>
      </c>
    </row>
    <row r="7632" spans="54:78" x14ac:dyDescent="0.3">
      <c r="BB7632" s="105" t="e">
        <f>VLOOKUP(C7632,#REF!, 2,FALSE)</f>
        <v>#REF!</v>
      </c>
      <c r="BP7632" s="52" t="s">
        <v>12993</v>
      </c>
      <c r="BQ7632" s="52" t="s">
        <v>811</v>
      </c>
      <c r="BR7632" s="52" t="s">
        <v>666</v>
      </c>
      <c r="BX7632" s="52" t="s">
        <v>12993</v>
      </c>
      <c r="BY7632" s="52" t="s">
        <v>811</v>
      </c>
      <c r="BZ7632" s="52" t="s">
        <v>666</v>
      </c>
    </row>
    <row r="7633" spans="54:78" x14ac:dyDescent="0.3">
      <c r="BB7633" s="105" t="e">
        <f>VLOOKUP(C7633,#REF!, 2,FALSE)</f>
        <v>#REF!</v>
      </c>
      <c r="BP7633" s="52" t="s">
        <v>12994</v>
      </c>
      <c r="BQ7633" s="52" t="s">
        <v>795</v>
      </c>
      <c r="BR7633" s="52" t="s">
        <v>2993</v>
      </c>
      <c r="BX7633" s="52" t="s">
        <v>12994</v>
      </c>
      <c r="BY7633" s="52" t="s">
        <v>795</v>
      </c>
      <c r="BZ7633" s="52" t="s">
        <v>2993</v>
      </c>
    </row>
    <row r="7634" spans="54:78" x14ac:dyDescent="0.3">
      <c r="BB7634" s="105" t="e">
        <f>VLOOKUP(C7634,#REF!, 2,FALSE)</f>
        <v>#REF!</v>
      </c>
      <c r="BP7634" s="52" t="s">
        <v>12995</v>
      </c>
      <c r="BQ7634" s="52" t="s">
        <v>667</v>
      </c>
      <c r="BR7634" s="52" t="s">
        <v>3133</v>
      </c>
      <c r="BX7634" s="52" t="s">
        <v>12995</v>
      </c>
      <c r="BY7634" s="52" t="s">
        <v>667</v>
      </c>
      <c r="BZ7634" s="52" t="s">
        <v>3133</v>
      </c>
    </row>
    <row r="7635" spans="54:78" x14ac:dyDescent="0.3">
      <c r="BB7635" s="105" t="e">
        <f>VLOOKUP(C7635,#REF!, 2,FALSE)</f>
        <v>#REF!</v>
      </c>
      <c r="BP7635" s="52" t="s">
        <v>12996</v>
      </c>
      <c r="BQ7635" s="52" t="s">
        <v>2993</v>
      </c>
      <c r="BR7635" s="52" t="s">
        <v>12997</v>
      </c>
      <c r="BX7635" s="52" t="s">
        <v>12996</v>
      </c>
      <c r="BY7635" s="52" t="s">
        <v>2993</v>
      </c>
      <c r="BZ7635" s="52" t="s">
        <v>12997</v>
      </c>
    </row>
    <row r="7636" spans="54:78" x14ac:dyDescent="0.3">
      <c r="BB7636" s="105" t="e">
        <f>VLOOKUP(C7636,#REF!, 2,FALSE)</f>
        <v>#REF!</v>
      </c>
      <c r="BP7636" s="52" t="s">
        <v>12998</v>
      </c>
      <c r="BQ7636" s="52" t="s">
        <v>3019</v>
      </c>
      <c r="BR7636" s="52" t="s">
        <v>2993</v>
      </c>
      <c r="BX7636" s="52" t="s">
        <v>12998</v>
      </c>
      <c r="BY7636" s="52" t="s">
        <v>3019</v>
      </c>
      <c r="BZ7636" s="52" t="s">
        <v>2993</v>
      </c>
    </row>
    <row r="7637" spans="54:78" x14ac:dyDescent="0.3">
      <c r="BB7637" s="105" t="e">
        <f>VLOOKUP(C7637,#REF!, 2,FALSE)</f>
        <v>#REF!</v>
      </c>
      <c r="BP7637" s="52" t="s">
        <v>12999</v>
      </c>
      <c r="BQ7637" s="52" t="s">
        <v>3099</v>
      </c>
      <c r="BR7637" s="52" t="s">
        <v>13000</v>
      </c>
      <c r="BX7637" s="52" t="s">
        <v>12999</v>
      </c>
      <c r="BY7637" s="52" t="s">
        <v>3099</v>
      </c>
      <c r="BZ7637" s="52" t="s">
        <v>13000</v>
      </c>
    </row>
    <row r="7638" spans="54:78" x14ac:dyDescent="0.3">
      <c r="BB7638" s="105" t="e">
        <f>VLOOKUP(C7638,#REF!, 2,FALSE)</f>
        <v>#REF!</v>
      </c>
      <c r="BP7638" s="52" t="s">
        <v>2244</v>
      </c>
      <c r="BQ7638" s="52" t="s">
        <v>661</v>
      </c>
      <c r="BR7638" s="52" t="s">
        <v>13001</v>
      </c>
      <c r="BX7638" s="52" t="s">
        <v>2244</v>
      </c>
      <c r="BY7638" s="52" t="s">
        <v>661</v>
      </c>
      <c r="BZ7638" s="52" t="s">
        <v>13001</v>
      </c>
    </row>
    <row r="7639" spans="54:78" x14ac:dyDescent="0.3">
      <c r="BB7639" s="105" t="e">
        <f>VLOOKUP(C7639,#REF!, 2,FALSE)</f>
        <v>#REF!</v>
      </c>
      <c r="BP7639" s="52" t="s">
        <v>2245</v>
      </c>
      <c r="BQ7639" s="52" t="s">
        <v>1280</v>
      </c>
      <c r="BR7639" s="52" t="s">
        <v>2993</v>
      </c>
      <c r="BX7639" s="52" t="s">
        <v>2245</v>
      </c>
      <c r="BY7639" s="52" t="s">
        <v>1280</v>
      </c>
      <c r="BZ7639" s="52" t="s">
        <v>2993</v>
      </c>
    </row>
    <row r="7640" spans="54:78" x14ac:dyDescent="0.3">
      <c r="BB7640" s="105" t="e">
        <f>VLOOKUP(C7640,#REF!, 2,FALSE)</f>
        <v>#REF!</v>
      </c>
      <c r="BP7640" s="52" t="s">
        <v>2246</v>
      </c>
      <c r="BQ7640" s="52" t="s">
        <v>3019</v>
      </c>
      <c r="BR7640" s="52" t="s">
        <v>13002</v>
      </c>
      <c r="BX7640" s="52" t="s">
        <v>2246</v>
      </c>
      <c r="BY7640" s="52" t="s">
        <v>3019</v>
      </c>
      <c r="BZ7640" s="52" t="s">
        <v>13002</v>
      </c>
    </row>
    <row r="7641" spans="54:78" x14ac:dyDescent="0.3">
      <c r="BB7641" s="105" t="e">
        <f>VLOOKUP(C7641,#REF!, 2,FALSE)</f>
        <v>#REF!</v>
      </c>
      <c r="BP7641" s="52" t="s">
        <v>13003</v>
      </c>
      <c r="BQ7641" s="52" t="s">
        <v>3103</v>
      </c>
      <c r="BR7641" s="52" t="s">
        <v>13004</v>
      </c>
      <c r="BX7641" s="52" t="s">
        <v>13003</v>
      </c>
      <c r="BY7641" s="52" t="s">
        <v>3103</v>
      </c>
      <c r="BZ7641" s="52" t="s">
        <v>13004</v>
      </c>
    </row>
    <row r="7642" spans="54:78" x14ac:dyDescent="0.3">
      <c r="BB7642" s="105" t="e">
        <f>VLOOKUP(C7642,#REF!, 2,FALSE)</f>
        <v>#REF!</v>
      </c>
      <c r="BP7642" s="52" t="s">
        <v>13005</v>
      </c>
      <c r="BQ7642" s="52" t="s">
        <v>675</v>
      </c>
      <c r="BR7642" s="52" t="s">
        <v>13004</v>
      </c>
      <c r="BX7642" s="52" t="s">
        <v>13005</v>
      </c>
      <c r="BY7642" s="52" t="s">
        <v>675</v>
      </c>
      <c r="BZ7642" s="52" t="s">
        <v>13004</v>
      </c>
    </row>
    <row r="7643" spans="54:78" x14ac:dyDescent="0.3">
      <c r="BB7643" s="105" t="e">
        <f>VLOOKUP(C7643,#REF!, 2,FALSE)</f>
        <v>#REF!</v>
      </c>
      <c r="BP7643" s="52" t="s">
        <v>2247</v>
      </c>
      <c r="BQ7643" s="52" t="s">
        <v>3099</v>
      </c>
      <c r="BR7643" s="52" t="s">
        <v>13006</v>
      </c>
      <c r="BX7643" s="52" t="s">
        <v>2247</v>
      </c>
      <c r="BY7643" s="52" t="s">
        <v>3099</v>
      </c>
      <c r="BZ7643" s="52" t="s">
        <v>13006</v>
      </c>
    </row>
    <row r="7644" spans="54:78" x14ac:dyDescent="0.3">
      <c r="BB7644" s="105" t="e">
        <f>VLOOKUP(C7644,#REF!, 2,FALSE)</f>
        <v>#REF!</v>
      </c>
      <c r="BP7644" s="52" t="s">
        <v>13007</v>
      </c>
      <c r="BQ7644" s="52" t="s">
        <v>3019</v>
      </c>
      <c r="BR7644" s="52" t="s">
        <v>13008</v>
      </c>
      <c r="BX7644" s="52" t="s">
        <v>13007</v>
      </c>
      <c r="BY7644" s="52" t="s">
        <v>3019</v>
      </c>
      <c r="BZ7644" s="52" t="s">
        <v>13008</v>
      </c>
    </row>
    <row r="7645" spans="54:78" x14ac:dyDescent="0.3">
      <c r="BB7645" s="105" t="e">
        <f>VLOOKUP(C7645,#REF!, 2,FALSE)</f>
        <v>#REF!</v>
      </c>
      <c r="BP7645" s="52" t="s">
        <v>13009</v>
      </c>
      <c r="BQ7645" s="52" t="s">
        <v>3099</v>
      </c>
      <c r="BR7645" s="52" t="s">
        <v>13010</v>
      </c>
      <c r="BX7645" s="52" t="s">
        <v>13009</v>
      </c>
      <c r="BY7645" s="52" t="s">
        <v>3099</v>
      </c>
      <c r="BZ7645" s="52" t="s">
        <v>13010</v>
      </c>
    </row>
    <row r="7646" spans="54:78" x14ac:dyDescent="0.3">
      <c r="BB7646" s="105" t="e">
        <f>VLOOKUP(C7646,#REF!, 2,FALSE)</f>
        <v>#REF!</v>
      </c>
      <c r="BP7646" s="52" t="s">
        <v>2248</v>
      </c>
      <c r="BQ7646" s="52" t="s">
        <v>3099</v>
      </c>
      <c r="BR7646" s="52" t="s">
        <v>7805</v>
      </c>
      <c r="BX7646" s="52" t="s">
        <v>2248</v>
      </c>
      <c r="BY7646" s="52" t="s">
        <v>3099</v>
      </c>
      <c r="BZ7646" s="52" t="s">
        <v>7805</v>
      </c>
    </row>
    <row r="7647" spans="54:78" x14ac:dyDescent="0.3">
      <c r="BB7647" s="105" t="e">
        <f>VLOOKUP(C7647,#REF!, 2,FALSE)</f>
        <v>#REF!</v>
      </c>
      <c r="BP7647" s="52" t="s">
        <v>13011</v>
      </c>
      <c r="BQ7647" s="52" t="s">
        <v>3099</v>
      </c>
      <c r="BR7647" s="52" t="s">
        <v>12584</v>
      </c>
      <c r="BX7647" s="52" t="s">
        <v>13011</v>
      </c>
      <c r="BY7647" s="52" t="s">
        <v>3099</v>
      </c>
      <c r="BZ7647" s="52" t="s">
        <v>12584</v>
      </c>
    </row>
    <row r="7648" spans="54:78" x14ac:dyDescent="0.3">
      <c r="BB7648" s="105" t="e">
        <f>VLOOKUP(C7648,#REF!, 2,FALSE)</f>
        <v>#REF!</v>
      </c>
      <c r="BP7648" s="52" t="s">
        <v>13012</v>
      </c>
      <c r="BQ7648" s="52" t="s">
        <v>3103</v>
      </c>
      <c r="BR7648" s="52" t="s">
        <v>13013</v>
      </c>
      <c r="BX7648" s="52" t="s">
        <v>13012</v>
      </c>
      <c r="BY7648" s="52" t="s">
        <v>3103</v>
      </c>
      <c r="BZ7648" s="52" t="s">
        <v>13013</v>
      </c>
    </row>
    <row r="7649" spans="54:78" x14ac:dyDescent="0.3">
      <c r="BB7649" s="105" t="e">
        <f>VLOOKUP(C7649,#REF!, 2,FALSE)</f>
        <v>#REF!</v>
      </c>
      <c r="BP7649" s="52" t="s">
        <v>13014</v>
      </c>
      <c r="BQ7649" s="52" t="s">
        <v>1453</v>
      </c>
      <c r="BR7649" s="52" t="s">
        <v>2993</v>
      </c>
      <c r="BX7649" s="52" t="s">
        <v>13014</v>
      </c>
      <c r="BY7649" s="52" t="s">
        <v>1453</v>
      </c>
      <c r="BZ7649" s="52" t="s">
        <v>2993</v>
      </c>
    </row>
    <row r="7650" spans="54:78" x14ac:dyDescent="0.3">
      <c r="BB7650" s="105" t="e">
        <f>VLOOKUP(C7650,#REF!, 2,FALSE)</f>
        <v>#REF!</v>
      </c>
      <c r="BP7650" s="52" t="s">
        <v>13015</v>
      </c>
      <c r="BQ7650" s="52" t="s">
        <v>3019</v>
      </c>
      <c r="BR7650" s="52" t="s">
        <v>2993</v>
      </c>
      <c r="BX7650" s="52" t="s">
        <v>13015</v>
      </c>
      <c r="BY7650" s="52" t="s">
        <v>3019</v>
      </c>
      <c r="BZ7650" s="52" t="s">
        <v>2993</v>
      </c>
    </row>
    <row r="7651" spans="54:78" x14ac:dyDescent="0.3">
      <c r="BB7651" s="105" t="e">
        <f>VLOOKUP(C7651,#REF!, 2,FALSE)</f>
        <v>#REF!</v>
      </c>
      <c r="BP7651" s="52" t="s">
        <v>13016</v>
      </c>
      <c r="BQ7651" s="52" t="s">
        <v>3223</v>
      </c>
      <c r="BR7651" s="52" t="s">
        <v>2993</v>
      </c>
      <c r="BX7651" s="52" t="s">
        <v>13016</v>
      </c>
      <c r="BY7651" s="52" t="s">
        <v>3223</v>
      </c>
      <c r="BZ7651" s="52" t="s">
        <v>2993</v>
      </c>
    </row>
    <row r="7652" spans="54:78" x14ac:dyDescent="0.3">
      <c r="BB7652" s="105" t="e">
        <f>VLOOKUP(C7652,#REF!, 2,FALSE)</f>
        <v>#REF!</v>
      </c>
      <c r="BP7652" s="52" t="s">
        <v>13017</v>
      </c>
      <c r="BQ7652" s="52" t="s">
        <v>17035</v>
      </c>
      <c r="BR7652" s="52" t="s">
        <v>2993</v>
      </c>
      <c r="BX7652" s="52" t="s">
        <v>13017</v>
      </c>
      <c r="BY7652" s="52" t="s">
        <v>17035</v>
      </c>
      <c r="BZ7652" s="52" t="s">
        <v>2993</v>
      </c>
    </row>
    <row r="7653" spans="54:78" x14ac:dyDescent="0.3">
      <c r="BB7653" s="105" t="e">
        <f>VLOOKUP(C7653,#REF!, 2,FALSE)</f>
        <v>#REF!</v>
      </c>
      <c r="BP7653" s="52" t="s">
        <v>2251</v>
      </c>
      <c r="BQ7653" s="52" t="s">
        <v>631</v>
      </c>
      <c r="BR7653" s="52" t="s">
        <v>2993</v>
      </c>
      <c r="BX7653" s="52" t="s">
        <v>2251</v>
      </c>
      <c r="BY7653" s="52" t="s">
        <v>631</v>
      </c>
      <c r="BZ7653" s="52" t="s">
        <v>2993</v>
      </c>
    </row>
    <row r="7654" spans="54:78" x14ac:dyDescent="0.3">
      <c r="BB7654" s="105" t="e">
        <f>VLOOKUP(C7654,#REF!, 2,FALSE)</f>
        <v>#REF!</v>
      </c>
      <c r="BP7654" s="52" t="s">
        <v>2252</v>
      </c>
      <c r="BQ7654" s="52" t="s">
        <v>707</v>
      </c>
      <c r="BR7654" s="52" t="s">
        <v>2993</v>
      </c>
      <c r="BX7654" s="52" t="s">
        <v>2252</v>
      </c>
      <c r="BY7654" s="52" t="s">
        <v>707</v>
      </c>
      <c r="BZ7654" s="52" t="s">
        <v>2993</v>
      </c>
    </row>
    <row r="7655" spans="54:78" x14ac:dyDescent="0.3">
      <c r="BB7655" s="105" t="e">
        <f>VLOOKUP(C7655,#REF!, 2,FALSE)</f>
        <v>#REF!</v>
      </c>
      <c r="BP7655" s="52" t="s">
        <v>2253</v>
      </c>
      <c r="BQ7655" s="52" t="s">
        <v>726</v>
      </c>
      <c r="BR7655" s="52" t="s">
        <v>2993</v>
      </c>
      <c r="BX7655" s="52" t="s">
        <v>2253</v>
      </c>
      <c r="BY7655" s="52" t="s">
        <v>726</v>
      </c>
      <c r="BZ7655" s="52" t="s">
        <v>2993</v>
      </c>
    </row>
    <row r="7656" spans="54:78" x14ac:dyDescent="0.3">
      <c r="BB7656" s="105" t="e">
        <f>VLOOKUP(C7656,#REF!, 2,FALSE)</f>
        <v>#REF!</v>
      </c>
      <c r="BP7656" s="52" t="s">
        <v>349</v>
      </c>
      <c r="BQ7656" s="52" t="s">
        <v>628</v>
      </c>
      <c r="BR7656" s="52" t="s">
        <v>2993</v>
      </c>
      <c r="BX7656" s="52" t="s">
        <v>349</v>
      </c>
      <c r="BY7656" s="52" t="s">
        <v>628</v>
      </c>
      <c r="BZ7656" s="52" t="s">
        <v>2993</v>
      </c>
    </row>
    <row r="7657" spans="54:78" x14ac:dyDescent="0.3">
      <c r="BB7657" s="105" t="e">
        <f>VLOOKUP(C7657,#REF!, 2,FALSE)</f>
        <v>#REF!</v>
      </c>
      <c r="BP7657" s="52" t="s">
        <v>13019</v>
      </c>
      <c r="BQ7657" s="52" t="s">
        <v>3103</v>
      </c>
      <c r="BR7657" s="52" t="s">
        <v>2993</v>
      </c>
      <c r="BX7657" s="52" t="s">
        <v>13019</v>
      </c>
      <c r="BY7657" s="52" t="s">
        <v>3103</v>
      </c>
      <c r="BZ7657" s="52" t="s">
        <v>2993</v>
      </c>
    </row>
    <row r="7658" spans="54:78" x14ac:dyDescent="0.3">
      <c r="BB7658" s="105" t="e">
        <f>VLOOKUP(C7658,#REF!, 2,FALSE)</f>
        <v>#REF!</v>
      </c>
      <c r="BP7658" s="52" t="s">
        <v>13020</v>
      </c>
      <c r="BQ7658" s="52" t="s">
        <v>636</v>
      </c>
      <c r="BR7658" s="52" t="s">
        <v>2993</v>
      </c>
      <c r="BX7658" s="52" t="s">
        <v>13020</v>
      </c>
      <c r="BY7658" s="52" t="s">
        <v>636</v>
      </c>
      <c r="BZ7658" s="52" t="s">
        <v>2993</v>
      </c>
    </row>
    <row r="7659" spans="54:78" x14ac:dyDescent="0.3">
      <c r="BB7659" s="105" t="e">
        <f>VLOOKUP(C7659,#REF!, 2,FALSE)</f>
        <v>#REF!</v>
      </c>
      <c r="BP7659" s="52" t="s">
        <v>13021</v>
      </c>
      <c r="BQ7659" s="52" t="s">
        <v>3276</v>
      </c>
      <c r="BR7659" s="52" t="s">
        <v>2993</v>
      </c>
      <c r="BX7659" s="52" t="s">
        <v>13021</v>
      </c>
      <c r="BY7659" s="52" t="s">
        <v>3276</v>
      </c>
      <c r="BZ7659" s="52" t="s">
        <v>2993</v>
      </c>
    </row>
    <row r="7660" spans="54:78" x14ac:dyDescent="0.3">
      <c r="BB7660" s="105" t="e">
        <f>VLOOKUP(C7660,#REF!, 2,FALSE)</f>
        <v>#REF!</v>
      </c>
      <c r="BP7660" s="52" t="s">
        <v>13022</v>
      </c>
      <c r="BQ7660" s="52" t="s">
        <v>618</v>
      </c>
      <c r="BR7660" s="52" t="s">
        <v>2993</v>
      </c>
      <c r="BX7660" s="52" t="s">
        <v>13022</v>
      </c>
      <c r="BY7660" s="52" t="s">
        <v>618</v>
      </c>
      <c r="BZ7660" s="52" t="s">
        <v>2993</v>
      </c>
    </row>
    <row r="7661" spans="54:78" x14ac:dyDescent="0.3">
      <c r="BB7661" s="105" t="e">
        <f>VLOOKUP(C7661,#REF!, 2,FALSE)</f>
        <v>#REF!</v>
      </c>
      <c r="BP7661" s="52" t="s">
        <v>13023</v>
      </c>
      <c r="BQ7661" s="52" t="s">
        <v>707</v>
      </c>
      <c r="BR7661" s="52" t="s">
        <v>2993</v>
      </c>
      <c r="BX7661" s="52" t="s">
        <v>13023</v>
      </c>
      <c r="BY7661" s="52" t="s">
        <v>707</v>
      </c>
      <c r="BZ7661" s="52" t="s">
        <v>2993</v>
      </c>
    </row>
    <row r="7662" spans="54:78" x14ac:dyDescent="0.3">
      <c r="BB7662" s="105" t="e">
        <f>VLOOKUP(C7662,#REF!, 2,FALSE)</f>
        <v>#REF!</v>
      </c>
      <c r="BP7662" s="52" t="s">
        <v>13024</v>
      </c>
      <c r="BQ7662" s="52" t="s">
        <v>642</v>
      </c>
      <c r="BR7662" s="52" t="s">
        <v>2993</v>
      </c>
      <c r="BX7662" s="52" t="s">
        <v>13024</v>
      </c>
      <c r="BY7662" s="52" t="s">
        <v>642</v>
      </c>
      <c r="BZ7662" s="52" t="s">
        <v>2993</v>
      </c>
    </row>
    <row r="7663" spans="54:78" x14ac:dyDescent="0.3">
      <c r="BB7663" s="105" t="e">
        <f>VLOOKUP(C7663,#REF!, 2,FALSE)</f>
        <v>#REF!</v>
      </c>
      <c r="BP7663" s="52" t="s">
        <v>13025</v>
      </c>
      <c r="BQ7663" s="52" t="s">
        <v>707</v>
      </c>
      <c r="BR7663" s="52" t="s">
        <v>2993</v>
      </c>
      <c r="BX7663" s="52" t="s">
        <v>13025</v>
      </c>
      <c r="BY7663" s="52" t="s">
        <v>707</v>
      </c>
      <c r="BZ7663" s="52" t="s">
        <v>2993</v>
      </c>
    </row>
    <row r="7664" spans="54:78" x14ac:dyDescent="0.3">
      <c r="BB7664" s="105" t="e">
        <f>VLOOKUP(C7664,#REF!, 2,FALSE)</f>
        <v>#REF!</v>
      </c>
      <c r="BP7664" s="52" t="s">
        <v>13027</v>
      </c>
      <c r="BQ7664" s="52" t="s">
        <v>636</v>
      </c>
      <c r="BR7664" s="52" t="s">
        <v>2993</v>
      </c>
      <c r="BX7664" s="52" t="s">
        <v>13027</v>
      </c>
      <c r="BY7664" s="52" t="s">
        <v>636</v>
      </c>
      <c r="BZ7664" s="52" t="s">
        <v>2993</v>
      </c>
    </row>
    <row r="7665" spans="54:78" x14ac:dyDescent="0.3">
      <c r="BB7665" s="105" t="e">
        <f>VLOOKUP(C7665,#REF!, 2,FALSE)</f>
        <v>#REF!</v>
      </c>
      <c r="BP7665" s="52" t="s">
        <v>13028</v>
      </c>
      <c r="BQ7665" s="52" t="s">
        <v>628</v>
      </c>
      <c r="BR7665" s="52" t="s">
        <v>2993</v>
      </c>
      <c r="BX7665" s="52" t="s">
        <v>13028</v>
      </c>
      <c r="BY7665" s="52" t="s">
        <v>628</v>
      </c>
      <c r="BZ7665" s="52" t="s">
        <v>2993</v>
      </c>
    </row>
    <row r="7666" spans="54:78" x14ac:dyDescent="0.3">
      <c r="BB7666" s="105" t="e">
        <f>VLOOKUP(C7666,#REF!, 2,FALSE)</f>
        <v>#REF!</v>
      </c>
      <c r="BP7666" s="52" t="s">
        <v>2254</v>
      </c>
      <c r="BQ7666" s="52" t="s">
        <v>628</v>
      </c>
      <c r="BR7666" s="52" t="s">
        <v>2993</v>
      </c>
      <c r="BX7666" s="52" t="s">
        <v>2254</v>
      </c>
      <c r="BY7666" s="52" t="s">
        <v>628</v>
      </c>
      <c r="BZ7666" s="52" t="s">
        <v>2993</v>
      </c>
    </row>
    <row r="7667" spans="54:78" x14ac:dyDescent="0.3">
      <c r="BB7667" s="105" t="e">
        <f>VLOOKUP(C7667,#REF!, 2,FALSE)</f>
        <v>#REF!</v>
      </c>
      <c r="BP7667" s="52" t="s">
        <v>13029</v>
      </c>
      <c r="BQ7667" s="52" t="s">
        <v>3016</v>
      </c>
      <c r="BR7667" s="52" t="s">
        <v>1621</v>
      </c>
      <c r="BX7667" s="52" t="s">
        <v>13029</v>
      </c>
      <c r="BY7667" s="52" t="s">
        <v>3016</v>
      </c>
      <c r="BZ7667" s="52" t="s">
        <v>1621</v>
      </c>
    </row>
    <row r="7668" spans="54:78" x14ac:dyDescent="0.3">
      <c r="BB7668" s="105" t="e">
        <f>VLOOKUP(C7668,#REF!, 2,FALSE)</f>
        <v>#REF!</v>
      </c>
      <c r="BP7668" s="52" t="s">
        <v>13030</v>
      </c>
      <c r="BQ7668" s="52" t="s">
        <v>17035</v>
      </c>
      <c r="BR7668" s="52" t="s">
        <v>778</v>
      </c>
      <c r="BX7668" s="52" t="s">
        <v>13030</v>
      </c>
      <c r="BY7668" s="52" t="s">
        <v>17035</v>
      </c>
      <c r="BZ7668" s="52" t="s">
        <v>778</v>
      </c>
    </row>
    <row r="7669" spans="54:78" x14ac:dyDescent="0.3">
      <c r="BB7669" s="105" t="e">
        <f>VLOOKUP(C7669,#REF!, 2,FALSE)</f>
        <v>#REF!</v>
      </c>
      <c r="BP7669" s="52" t="s">
        <v>13031</v>
      </c>
      <c r="BQ7669" s="52" t="s">
        <v>642</v>
      </c>
      <c r="BR7669" s="52" t="s">
        <v>13032</v>
      </c>
      <c r="BX7669" s="52" t="s">
        <v>13031</v>
      </c>
      <c r="BY7669" s="52" t="s">
        <v>642</v>
      </c>
      <c r="BZ7669" s="52" t="s">
        <v>13032</v>
      </c>
    </row>
    <row r="7670" spans="54:78" x14ac:dyDescent="0.3">
      <c r="BB7670" s="105" t="e">
        <f>VLOOKUP(C7670,#REF!, 2,FALSE)</f>
        <v>#REF!</v>
      </c>
      <c r="BP7670" s="52" t="s">
        <v>13033</v>
      </c>
      <c r="BQ7670" s="52" t="s">
        <v>3016</v>
      </c>
      <c r="BR7670" s="52" t="s">
        <v>8677</v>
      </c>
      <c r="BX7670" s="52" t="s">
        <v>13033</v>
      </c>
      <c r="BY7670" s="52" t="s">
        <v>3016</v>
      </c>
      <c r="BZ7670" s="52" t="s">
        <v>8677</v>
      </c>
    </row>
    <row r="7671" spans="54:78" x14ac:dyDescent="0.3">
      <c r="BB7671" s="105" t="e">
        <f>VLOOKUP(C7671,#REF!, 2,FALSE)</f>
        <v>#REF!</v>
      </c>
      <c r="BP7671" s="52" t="s">
        <v>13034</v>
      </c>
      <c r="BQ7671" s="52" t="s">
        <v>3276</v>
      </c>
      <c r="BR7671" s="52" t="s">
        <v>778</v>
      </c>
      <c r="BX7671" s="52" t="s">
        <v>13034</v>
      </c>
      <c r="BY7671" s="52" t="s">
        <v>3276</v>
      </c>
      <c r="BZ7671" s="52" t="s">
        <v>778</v>
      </c>
    </row>
    <row r="7672" spans="54:78" x14ac:dyDescent="0.3">
      <c r="BB7672" s="105" t="e">
        <f>VLOOKUP(C7672,#REF!, 2,FALSE)</f>
        <v>#REF!</v>
      </c>
      <c r="BP7672" s="52" t="s">
        <v>13035</v>
      </c>
      <c r="BQ7672" s="52" t="s">
        <v>17035</v>
      </c>
      <c r="BR7672" s="52" t="s">
        <v>863</v>
      </c>
      <c r="BX7672" s="52" t="s">
        <v>13035</v>
      </c>
      <c r="BY7672" s="52" t="s">
        <v>17035</v>
      </c>
      <c r="BZ7672" s="52" t="s">
        <v>863</v>
      </c>
    </row>
    <row r="7673" spans="54:78" x14ac:dyDescent="0.3">
      <c r="BB7673" s="105" t="e">
        <f>VLOOKUP(C7673,#REF!, 2,FALSE)</f>
        <v>#REF!</v>
      </c>
      <c r="BP7673" s="52" t="s">
        <v>13036</v>
      </c>
      <c r="BQ7673" s="52" t="s">
        <v>17035</v>
      </c>
      <c r="BR7673" s="52" t="s">
        <v>2827</v>
      </c>
      <c r="BX7673" s="52" t="s">
        <v>13036</v>
      </c>
      <c r="BY7673" s="52" t="s">
        <v>17035</v>
      </c>
      <c r="BZ7673" s="52" t="s">
        <v>2827</v>
      </c>
    </row>
    <row r="7674" spans="54:78" x14ac:dyDescent="0.3">
      <c r="BB7674" s="105" t="e">
        <f>VLOOKUP(C7674,#REF!, 2,FALSE)</f>
        <v>#REF!</v>
      </c>
      <c r="BP7674" s="52" t="s">
        <v>13037</v>
      </c>
      <c r="BQ7674" s="52" t="s">
        <v>17035</v>
      </c>
      <c r="BR7674" s="52" t="s">
        <v>778</v>
      </c>
      <c r="BX7674" s="52" t="s">
        <v>13037</v>
      </c>
      <c r="BY7674" s="52" t="s">
        <v>17035</v>
      </c>
      <c r="BZ7674" s="52" t="s">
        <v>778</v>
      </c>
    </row>
    <row r="7675" spans="54:78" x14ac:dyDescent="0.3">
      <c r="BB7675" s="105" t="e">
        <f>VLOOKUP(C7675,#REF!, 2,FALSE)</f>
        <v>#REF!</v>
      </c>
      <c r="BP7675" s="52" t="s">
        <v>13038</v>
      </c>
      <c r="BQ7675" s="52" t="s">
        <v>3016</v>
      </c>
      <c r="BR7675" s="52" t="s">
        <v>3873</v>
      </c>
      <c r="BX7675" s="52" t="s">
        <v>13038</v>
      </c>
      <c r="BY7675" s="52" t="s">
        <v>3016</v>
      </c>
      <c r="BZ7675" s="52" t="s">
        <v>3873</v>
      </c>
    </row>
    <row r="7676" spans="54:78" x14ac:dyDescent="0.3">
      <c r="BB7676" s="105" t="e">
        <f>VLOOKUP(C7676,#REF!, 2,FALSE)</f>
        <v>#REF!</v>
      </c>
      <c r="BP7676" s="52" t="s">
        <v>13039</v>
      </c>
      <c r="BQ7676" s="52" t="s">
        <v>17035</v>
      </c>
      <c r="BR7676" s="52" t="s">
        <v>778</v>
      </c>
      <c r="BX7676" s="52" t="s">
        <v>13039</v>
      </c>
      <c r="BY7676" s="52" t="s">
        <v>17035</v>
      </c>
      <c r="BZ7676" s="52" t="s">
        <v>778</v>
      </c>
    </row>
    <row r="7677" spans="54:78" x14ac:dyDescent="0.3">
      <c r="BB7677" s="105" t="e">
        <f>VLOOKUP(C7677,#REF!, 2,FALSE)</f>
        <v>#REF!</v>
      </c>
      <c r="BP7677" s="52" t="s">
        <v>13040</v>
      </c>
      <c r="BQ7677" s="52" t="s">
        <v>783</v>
      </c>
      <c r="BR7677" s="52" t="s">
        <v>2993</v>
      </c>
      <c r="BX7677" s="52" t="s">
        <v>13040</v>
      </c>
      <c r="BY7677" s="52" t="s">
        <v>783</v>
      </c>
      <c r="BZ7677" s="52" t="s">
        <v>2993</v>
      </c>
    </row>
    <row r="7678" spans="54:78" x14ac:dyDescent="0.3">
      <c r="BB7678" s="105" t="e">
        <f>VLOOKUP(C7678,#REF!, 2,FALSE)</f>
        <v>#REF!</v>
      </c>
      <c r="BP7678" s="52" t="s">
        <v>2255</v>
      </c>
      <c r="BQ7678" s="52" t="s">
        <v>17035</v>
      </c>
      <c r="BR7678" s="52" t="s">
        <v>1203</v>
      </c>
      <c r="BX7678" s="52" t="s">
        <v>2255</v>
      </c>
      <c r="BY7678" s="52" t="s">
        <v>17035</v>
      </c>
      <c r="BZ7678" s="52" t="s">
        <v>1203</v>
      </c>
    </row>
    <row r="7679" spans="54:78" x14ac:dyDescent="0.3">
      <c r="BB7679" s="105" t="e">
        <f>VLOOKUP(C7679,#REF!, 2,FALSE)</f>
        <v>#REF!</v>
      </c>
      <c r="BP7679" s="52" t="s">
        <v>13041</v>
      </c>
      <c r="BQ7679" s="52" t="s">
        <v>17035</v>
      </c>
      <c r="BR7679" s="52" t="s">
        <v>2993</v>
      </c>
      <c r="BX7679" s="52" t="s">
        <v>13041</v>
      </c>
      <c r="BY7679" s="52" t="s">
        <v>17035</v>
      </c>
      <c r="BZ7679" s="52" t="s">
        <v>2993</v>
      </c>
    </row>
    <row r="7680" spans="54:78" x14ac:dyDescent="0.3">
      <c r="BB7680" s="105" t="e">
        <f>VLOOKUP(C7680,#REF!, 2,FALSE)</f>
        <v>#REF!</v>
      </c>
      <c r="BP7680" s="52" t="s">
        <v>13042</v>
      </c>
      <c r="BQ7680" s="52" t="s">
        <v>3016</v>
      </c>
      <c r="BR7680" s="52" t="s">
        <v>5810</v>
      </c>
      <c r="BX7680" s="52" t="s">
        <v>13042</v>
      </c>
      <c r="BY7680" s="52" t="s">
        <v>3016</v>
      </c>
      <c r="BZ7680" s="52" t="s">
        <v>5810</v>
      </c>
    </row>
    <row r="7681" spans="54:78" x14ac:dyDescent="0.3">
      <c r="BB7681" s="105" t="e">
        <f>VLOOKUP(C7681,#REF!, 2,FALSE)</f>
        <v>#REF!</v>
      </c>
      <c r="BP7681" s="52" t="s">
        <v>2256</v>
      </c>
      <c r="BQ7681" s="52" t="s">
        <v>3114</v>
      </c>
      <c r="BR7681" s="52" t="s">
        <v>716</v>
      </c>
      <c r="BX7681" s="52" t="s">
        <v>2256</v>
      </c>
      <c r="BY7681" s="52" t="s">
        <v>3114</v>
      </c>
      <c r="BZ7681" s="52" t="s">
        <v>716</v>
      </c>
    </row>
    <row r="7682" spans="54:78" x14ac:dyDescent="0.3">
      <c r="BB7682" s="105" t="e">
        <f>VLOOKUP(C7682,#REF!, 2,FALSE)</f>
        <v>#REF!</v>
      </c>
      <c r="BP7682" s="52" t="s">
        <v>13043</v>
      </c>
      <c r="BQ7682" s="52" t="s">
        <v>3276</v>
      </c>
      <c r="BR7682" s="52" t="s">
        <v>2993</v>
      </c>
      <c r="BX7682" s="52" t="s">
        <v>13043</v>
      </c>
      <c r="BY7682" s="52" t="s">
        <v>3276</v>
      </c>
      <c r="BZ7682" s="52" t="s">
        <v>2993</v>
      </c>
    </row>
    <row r="7683" spans="54:78" x14ac:dyDescent="0.3">
      <c r="BB7683" s="105" t="e">
        <f>VLOOKUP(C7683,#REF!, 2,FALSE)</f>
        <v>#REF!</v>
      </c>
      <c r="BP7683" s="52" t="s">
        <v>13044</v>
      </c>
      <c r="BQ7683" s="52" t="s">
        <v>931</v>
      </c>
      <c r="BR7683" s="52" t="s">
        <v>1968</v>
      </c>
      <c r="BX7683" s="52" t="s">
        <v>13044</v>
      </c>
      <c r="BY7683" s="52" t="s">
        <v>931</v>
      </c>
      <c r="BZ7683" s="52" t="s">
        <v>1968</v>
      </c>
    </row>
    <row r="7684" spans="54:78" x14ac:dyDescent="0.3">
      <c r="BB7684" s="105" t="e">
        <f>VLOOKUP(C7684,#REF!, 2,FALSE)</f>
        <v>#REF!</v>
      </c>
      <c r="BP7684" s="52" t="s">
        <v>2257</v>
      </c>
      <c r="BQ7684" s="52" t="s">
        <v>667</v>
      </c>
      <c r="BR7684" s="52" t="s">
        <v>1091</v>
      </c>
      <c r="BX7684" s="52" t="s">
        <v>2257</v>
      </c>
      <c r="BY7684" s="52" t="s">
        <v>667</v>
      </c>
      <c r="BZ7684" s="52" t="s">
        <v>1091</v>
      </c>
    </row>
    <row r="7685" spans="54:78" x14ac:dyDescent="0.3">
      <c r="BB7685" s="105" t="e">
        <f>VLOOKUP(C7685,#REF!, 2,FALSE)</f>
        <v>#REF!</v>
      </c>
      <c r="BP7685" s="52" t="s">
        <v>13045</v>
      </c>
      <c r="BQ7685" s="52" t="s">
        <v>17035</v>
      </c>
      <c r="BR7685" s="52" t="s">
        <v>13046</v>
      </c>
      <c r="BX7685" s="52" t="s">
        <v>13045</v>
      </c>
      <c r="BY7685" s="52" t="s">
        <v>17035</v>
      </c>
      <c r="BZ7685" s="52" t="s">
        <v>13046</v>
      </c>
    </row>
    <row r="7686" spans="54:78" x14ac:dyDescent="0.3">
      <c r="BB7686" s="105" t="e">
        <f>VLOOKUP(C7686,#REF!, 2,FALSE)</f>
        <v>#REF!</v>
      </c>
      <c r="BP7686" s="52" t="s">
        <v>13047</v>
      </c>
      <c r="BQ7686" s="52" t="s">
        <v>707</v>
      </c>
      <c r="BR7686" s="52" t="s">
        <v>2993</v>
      </c>
      <c r="BX7686" s="52" t="s">
        <v>13047</v>
      </c>
      <c r="BY7686" s="52" t="s">
        <v>707</v>
      </c>
      <c r="BZ7686" s="52" t="s">
        <v>2993</v>
      </c>
    </row>
    <row r="7687" spans="54:78" x14ac:dyDescent="0.3">
      <c r="BB7687" s="105" t="e">
        <f>VLOOKUP(C7687,#REF!, 2,FALSE)</f>
        <v>#REF!</v>
      </c>
      <c r="BP7687" s="52" t="s">
        <v>13048</v>
      </c>
      <c r="BQ7687" s="52" t="s">
        <v>17035</v>
      </c>
      <c r="BR7687" s="52" t="s">
        <v>2993</v>
      </c>
      <c r="BX7687" s="52" t="s">
        <v>13048</v>
      </c>
      <c r="BY7687" s="52" t="s">
        <v>17035</v>
      </c>
      <c r="BZ7687" s="52" t="s">
        <v>2993</v>
      </c>
    </row>
    <row r="7688" spans="54:78" x14ac:dyDescent="0.3">
      <c r="BB7688" s="105" t="e">
        <f>VLOOKUP(C7688,#REF!, 2,FALSE)</f>
        <v>#REF!</v>
      </c>
      <c r="BP7688" s="52" t="s">
        <v>13049</v>
      </c>
      <c r="BQ7688" s="52" t="s">
        <v>17035</v>
      </c>
      <c r="BR7688" s="52" t="s">
        <v>11096</v>
      </c>
      <c r="BX7688" s="52" t="s">
        <v>13049</v>
      </c>
      <c r="BY7688" s="52" t="s">
        <v>17035</v>
      </c>
      <c r="BZ7688" s="52" t="s">
        <v>11096</v>
      </c>
    </row>
    <row r="7689" spans="54:78" x14ac:dyDescent="0.3">
      <c r="BB7689" s="105" t="e">
        <f>VLOOKUP(C7689,#REF!, 2,FALSE)</f>
        <v>#REF!</v>
      </c>
      <c r="BP7689" s="52" t="s">
        <v>13050</v>
      </c>
      <c r="BQ7689" s="52" t="s">
        <v>17035</v>
      </c>
      <c r="BR7689" s="52" t="s">
        <v>2993</v>
      </c>
      <c r="BX7689" s="52" t="s">
        <v>13050</v>
      </c>
      <c r="BY7689" s="52" t="s">
        <v>17035</v>
      </c>
      <c r="BZ7689" s="52" t="s">
        <v>2993</v>
      </c>
    </row>
    <row r="7690" spans="54:78" x14ac:dyDescent="0.3">
      <c r="BB7690" s="105" t="e">
        <f>VLOOKUP(C7690,#REF!, 2,FALSE)</f>
        <v>#REF!</v>
      </c>
      <c r="BP7690" s="52" t="s">
        <v>13051</v>
      </c>
      <c r="BQ7690" s="52" t="s">
        <v>17035</v>
      </c>
      <c r="BR7690" s="52" t="s">
        <v>13052</v>
      </c>
      <c r="BX7690" s="52" t="s">
        <v>13051</v>
      </c>
      <c r="BY7690" s="52" t="s">
        <v>17035</v>
      </c>
      <c r="BZ7690" s="52" t="s">
        <v>13052</v>
      </c>
    </row>
    <row r="7691" spans="54:78" x14ac:dyDescent="0.3">
      <c r="BB7691" s="105" t="e">
        <f>VLOOKUP(C7691,#REF!, 2,FALSE)</f>
        <v>#REF!</v>
      </c>
      <c r="BP7691" s="52" t="s">
        <v>13053</v>
      </c>
      <c r="BQ7691" s="52" t="s">
        <v>664</v>
      </c>
      <c r="BR7691" s="52" t="s">
        <v>10484</v>
      </c>
      <c r="BX7691" s="52" t="s">
        <v>13053</v>
      </c>
      <c r="BY7691" s="52" t="s">
        <v>664</v>
      </c>
      <c r="BZ7691" s="52" t="s">
        <v>10484</v>
      </c>
    </row>
    <row r="7692" spans="54:78" x14ac:dyDescent="0.3">
      <c r="BB7692" s="105" t="e">
        <f>VLOOKUP(C7692,#REF!, 2,FALSE)</f>
        <v>#REF!</v>
      </c>
      <c r="BP7692" s="52" t="s">
        <v>13054</v>
      </c>
      <c r="BQ7692" s="52" t="s">
        <v>17035</v>
      </c>
      <c r="BR7692" s="52" t="s">
        <v>7295</v>
      </c>
      <c r="BX7692" s="52" t="s">
        <v>13054</v>
      </c>
      <c r="BY7692" s="52" t="s">
        <v>17035</v>
      </c>
      <c r="BZ7692" s="52" t="s">
        <v>7295</v>
      </c>
    </row>
    <row r="7693" spans="54:78" x14ac:dyDescent="0.3">
      <c r="BB7693" s="105" t="e">
        <f>VLOOKUP(C7693,#REF!, 2,FALSE)</f>
        <v>#REF!</v>
      </c>
      <c r="BP7693" s="52" t="s">
        <v>13055</v>
      </c>
      <c r="BQ7693" s="52" t="s">
        <v>17035</v>
      </c>
      <c r="BR7693" s="52" t="s">
        <v>2993</v>
      </c>
      <c r="BX7693" s="52" t="s">
        <v>13055</v>
      </c>
      <c r="BY7693" s="52" t="s">
        <v>17035</v>
      </c>
      <c r="BZ7693" s="52" t="s">
        <v>2993</v>
      </c>
    </row>
    <row r="7694" spans="54:78" x14ac:dyDescent="0.3">
      <c r="BB7694" s="105" t="e">
        <f>VLOOKUP(C7694,#REF!, 2,FALSE)</f>
        <v>#REF!</v>
      </c>
      <c r="BP7694" s="52" t="s">
        <v>13056</v>
      </c>
      <c r="BQ7694" s="52" t="s">
        <v>2993</v>
      </c>
      <c r="BR7694" s="52" t="s">
        <v>2305</v>
      </c>
      <c r="BX7694" s="52" t="s">
        <v>13056</v>
      </c>
      <c r="BY7694" s="52" t="s">
        <v>2993</v>
      </c>
      <c r="BZ7694" s="52" t="s">
        <v>2305</v>
      </c>
    </row>
    <row r="7695" spans="54:78" x14ac:dyDescent="0.3">
      <c r="BB7695" s="105" t="e">
        <f>VLOOKUP(C7695,#REF!, 2,FALSE)</f>
        <v>#REF!</v>
      </c>
      <c r="BP7695" s="52" t="s">
        <v>13057</v>
      </c>
      <c r="BQ7695" s="52" t="s">
        <v>17035</v>
      </c>
      <c r="BR7695" s="52" t="s">
        <v>778</v>
      </c>
      <c r="BX7695" s="52" t="s">
        <v>13057</v>
      </c>
      <c r="BY7695" s="52" t="s">
        <v>17035</v>
      </c>
      <c r="BZ7695" s="52" t="s">
        <v>778</v>
      </c>
    </row>
    <row r="7696" spans="54:78" x14ac:dyDescent="0.3">
      <c r="BB7696" s="105" t="e">
        <f>VLOOKUP(C7696,#REF!, 2,FALSE)</f>
        <v>#REF!</v>
      </c>
      <c r="BP7696" s="52" t="s">
        <v>13058</v>
      </c>
      <c r="BQ7696" s="52" t="s">
        <v>1277</v>
      </c>
      <c r="BR7696" s="52" t="s">
        <v>8908</v>
      </c>
      <c r="BX7696" s="52" t="s">
        <v>13058</v>
      </c>
      <c r="BY7696" s="52" t="s">
        <v>1277</v>
      </c>
      <c r="BZ7696" s="52" t="s">
        <v>8908</v>
      </c>
    </row>
    <row r="7697" spans="54:78" x14ac:dyDescent="0.3">
      <c r="BB7697" s="105" t="e">
        <f>VLOOKUP(C7697,#REF!, 2,FALSE)</f>
        <v>#REF!</v>
      </c>
      <c r="BP7697" s="52" t="s">
        <v>13059</v>
      </c>
      <c r="BQ7697" s="52" t="s">
        <v>788</v>
      </c>
      <c r="BR7697" s="52" t="s">
        <v>12041</v>
      </c>
      <c r="BX7697" s="52" t="s">
        <v>13059</v>
      </c>
      <c r="BY7697" s="52" t="s">
        <v>788</v>
      </c>
      <c r="BZ7697" s="52" t="s">
        <v>12041</v>
      </c>
    </row>
    <row r="7698" spans="54:78" x14ac:dyDescent="0.3">
      <c r="BB7698" s="105" t="e">
        <f>VLOOKUP(C7698,#REF!, 2,FALSE)</f>
        <v>#REF!</v>
      </c>
      <c r="BP7698" s="52" t="s">
        <v>13060</v>
      </c>
      <c r="BQ7698" s="52" t="s">
        <v>17035</v>
      </c>
      <c r="BR7698" s="52" t="s">
        <v>13061</v>
      </c>
      <c r="BX7698" s="52" t="s">
        <v>13060</v>
      </c>
      <c r="BY7698" s="52" t="s">
        <v>17035</v>
      </c>
      <c r="BZ7698" s="52" t="s">
        <v>13061</v>
      </c>
    </row>
    <row r="7699" spans="54:78" x14ac:dyDescent="0.3">
      <c r="BB7699" s="105" t="e">
        <f>VLOOKUP(C7699,#REF!, 2,FALSE)</f>
        <v>#REF!</v>
      </c>
      <c r="BP7699" s="52" t="s">
        <v>345</v>
      </c>
      <c r="BQ7699" s="52" t="s">
        <v>17035</v>
      </c>
      <c r="BR7699" s="52" t="s">
        <v>3424</v>
      </c>
      <c r="BX7699" s="52" t="s">
        <v>345</v>
      </c>
      <c r="BY7699" s="52" t="s">
        <v>17035</v>
      </c>
      <c r="BZ7699" s="52" t="s">
        <v>3424</v>
      </c>
    </row>
    <row r="7700" spans="54:78" x14ac:dyDescent="0.3">
      <c r="BB7700" s="105" t="e">
        <f>VLOOKUP(C7700,#REF!, 2,FALSE)</f>
        <v>#REF!</v>
      </c>
      <c r="BP7700" s="52" t="s">
        <v>13062</v>
      </c>
      <c r="BQ7700" s="52" t="s">
        <v>3016</v>
      </c>
      <c r="BR7700" s="52" t="s">
        <v>3409</v>
      </c>
      <c r="BX7700" s="52" t="s">
        <v>13062</v>
      </c>
      <c r="BY7700" s="52" t="s">
        <v>3016</v>
      </c>
      <c r="BZ7700" s="52" t="s">
        <v>3409</v>
      </c>
    </row>
    <row r="7701" spans="54:78" x14ac:dyDescent="0.3">
      <c r="BB7701" s="105" t="e">
        <f>VLOOKUP(C7701,#REF!, 2,FALSE)</f>
        <v>#REF!</v>
      </c>
      <c r="BP7701" s="52" t="s">
        <v>13064</v>
      </c>
      <c r="BQ7701" s="52" t="s">
        <v>3223</v>
      </c>
      <c r="BR7701" s="52" t="s">
        <v>10584</v>
      </c>
      <c r="BX7701" s="52" t="s">
        <v>13064</v>
      </c>
      <c r="BY7701" s="52" t="s">
        <v>3223</v>
      </c>
      <c r="BZ7701" s="52" t="s">
        <v>10584</v>
      </c>
    </row>
    <row r="7702" spans="54:78" x14ac:dyDescent="0.3">
      <c r="BB7702" s="105" t="e">
        <f>VLOOKUP(C7702,#REF!, 2,FALSE)</f>
        <v>#REF!</v>
      </c>
      <c r="BP7702" s="52" t="s">
        <v>2259</v>
      </c>
      <c r="BQ7702" s="52" t="s">
        <v>2993</v>
      </c>
      <c r="BR7702" s="52" t="s">
        <v>2993</v>
      </c>
      <c r="BX7702" s="52" t="s">
        <v>2259</v>
      </c>
      <c r="BY7702" s="52" t="s">
        <v>2993</v>
      </c>
      <c r="BZ7702" s="52" t="s">
        <v>2993</v>
      </c>
    </row>
    <row r="7703" spans="54:78" x14ac:dyDescent="0.3">
      <c r="BB7703" s="105" t="e">
        <f>VLOOKUP(C7703,#REF!, 2,FALSE)</f>
        <v>#REF!</v>
      </c>
      <c r="BP7703" s="52" t="s">
        <v>2260</v>
      </c>
      <c r="BQ7703" s="52" t="s">
        <v>621</v>
      </c>
      <c r="BR7703" s="52" t="s">
        <v>1134</v>
      </c>
      <c r="BX7703" s="52" t="s">
        <v>2260</v>
      </c>
      <c r="BY7703" s="52" t="s">
        <v>621</v>
      </c>
      <c r="BZ7703" s="52" t="s">
        <v>1134</v>
      </c>
    </row>
    <row r="7704" spans="54:78" x14ac:dyDescent="0.3">
      <c r="BB7704" s="105" t="e">
        <f>VLOOKUP(C7704,#REF!, 2,FALSE)</f>
        <v>#REF!</v>
      </c>
      <c r="BP7704" s="52" t="s">
        <v>13065</v>
      </c>
      <c r="BQ7704" s="52" t="s">
        <v>17035</v>
      </c>
      <c r="BR7704" s="52" t="s">
        <v>13067</v>
      </c>
      <c r="BX7704" s="52" t="s">
        <v>13065</v>
      </c>
      <c r="BY7704" s="52" t="s">
        <v>17035</v>
      </c>
      <c r="BZ7704" s="52" t="s">
        <v>13067</v>
      </c>
    </row>
    <row r="7705" spans="54:78" x14ac:dyDescent="0.3">
      <c r="BB7705" s="105" t="e">
        <f>VLOOKUP(C7705,#REF!, 2,FALSE)</f>
        <v>#REF!</v>
      </c>
      <c r="BP7705" s="52" t="s">
        <v>13068</v>
      </c>
      <c r="BQ7705" s="52" t="s">
        <v>17035</v>
      </c>
      <c r="BR7705" s="52" t="s">
        <v>13069</v>
      </c>
      <c r="BX7705" s="52" t="s">
        <v>13068</v>
      </c>
      <c r="BY7705" s="52" t="s">
        <v>17035</v>
      </c>
      <c r="BZ7705" s="52" t="s">
        <v>13069</v>
      </c>
    </row>
    <row r="7706" spans="54:78" x14ac:dyDescent="0.3">
      <c r="BB7706" s="105" t="e">
        <f>VLOOKUP(C7706,#REF!, 2,FALSE)</f>
        <v>#REF!</v>
      </c>
      <c r="BP7706" s="52" t="s">
        <v>13070</v>
      </c>
      <c r="BQ7706" s="52" t="s">
        <v>17035</v>
      </c>
      <c r="BR7706" s="52" t="s">
        <v>2554</v>
      </c>
      <c r="BX7706" s="52" t="s">
        <v>13070</v>
      </c>
      <c r="BY7706" s="52" t="s">
        <v>17035</v>
      </c>
      <c r="BZ7706" s="52" t="s">
        <v>2554</v>
      </c>
    </row>
    <row r="7707" spans="54:78" x14ac:dyDescent="0.3">
      <c r="BB7707" s="105" t="e">
        <f>VLOOKUP(C7707,#REF!, 2,FALSE)</f>
        <v>#REF!</v>
      </c>
      <c r="BP7707" s="52" t="s">
        <v>13071</v>
      </c>
      <c r="BQ7707" s="52" t="s">
        <v>17035</v>
      </c>
      <c r="BR7707" s="52" t="s">
        <v>13072</v>
      </c>
      <c r="BX7707" s="52" t="s">
        <v>13071</v>
      </c>
      <c r="BY7707" s="52" t="s">
        <v>17035</v>
      </c>
      <c r="BZ7707" s="52" t="s">
        <v>13072</v>
      </c>
    </row>
    <row r="7708" spans="54:78" x14ac:dyDescent="0.3">
      <c r="BB7708" s="105" t="e">
        <f>VLOOKUP(C7708,#REF!, 2,FALSE)</f>
        <v>#REF!</v>
      </c>
      <c r="BP7708" s="52" t="s">
        <v>13073</v>
      </c>
      <c r="BQ7708" s="52" t="s">
        <v>2993</v>
      </c>
      <c r="BR7708" s="52" t="s">
        <v>778</v>
      </c>
      <c r="BX7708" s="52" t="s">
        <v>13073</v>
      </c>
      <c r="BY7708" s="52" t="s">
        <v>2993</v>
      </c>
      <c r="BZ7708" s="52" t="s">
        <v>778</v>
      </c>
    </row>
    <row r="7709" spans="54:78" x14ac:dyDescent="0.3">
      <c r="BB7709" s="105" t="e">
        <f>VLOOKUP(C7709,#REF!, 2,FALSE)</f>
        <v>#REF!</v>
      </c>
      <c r="BP7709" s="52" t="s">
        <v>13074</v>
      </c>
      <c r="BQ7709" s="52" t="s">
        <v>672</v>
      </c>
      <c r="BR7709" s="52" t="s">
        <v>7133</v>
      </c>
      <c r="BX7709" s="52" t="s">
        <v>13074</v>
      </c>
      <c r="BY7709" s="52" t="s">
        <v>672</v>
      </c>
      <c r="BZ7709" s="52" t="s">
        <v>7133</v>
      </c>
    </row>
    <row r="7710" spans="54:78" x14ac:dyDescent="0.3">
      <c r="BB7710" s="105" t="e">
        <f>VLOOKUP(C7710,#REF!, 2,FALSE)</f>
        <v>#REF!</v>
      </c>
      <c r="BP7710" s="52" t="s">
        <v>13075</v>
      </c>
      <c r="BQ7710" s="52" t="s">
        <v>860</v>
      </c>
      <c r="BR7710" s="52" t="s">
        <v>10861</v>
      </c>
      <c r="BX7710" s="52" t="s">
        <v>13075</v>
      </c>
      <c r="BY7710" s="52" t="s">
        <v>860</v>
      </c>
      <c r="BZ7710" s="52" t="s">
        <v>10861</v>
      </c>
    </row>
    <row r="7711" spans="54:78" x14ac:dyDescent="0.3">
      <c r="BB7711" s="105" t="e">
        <f>VLOOKUP(C7711,#REF!, 2,FALSE)</f>
        <v>#REF!</v>
      </c>
      <c r="BP7711" s="52" t="s">
        <v>2261</v>
      </c>
      <c r="BQ7711" s="52" t="s">
        <v>17035</v>
      </c>
      <c r="BR7711" s="52" t="s">
        <v>2404</v>
      </c>
      <c r="BX7711" s="52" t="s">
        <v>2261</v>
      </c>
      <c r="BY7711" s="52" t="s">
        <v>17035</v>
      </c>
      <c r="BZ7711" s="52" t="s">
        <v>2404</v>
      </c>
    </row>
    <row r="7712" spans="54:78" x14ac:dyDescent="0.3">
      <c r="BB7712" s="105" t="e">
        <f>VLOOKUP(C7712,#REF!, 2,FALSE)</f>
        <v>#REF!</v>
      </c>
      <c r="BP7712" s="52" t="s">
        <v>2262</v>
      </c>
      <c r="BQ7712" s="52" t="s">
        <v>738</v>
      </c>
      <c r="BR7712" s="52" t="s">
        <v>2993</v>
      </c>
      <c r="BX7712" s="52" t="s">
        <v>2262</v>
      </c>
      <c r="BY7712" s="52" t="s">
        <v>738</v>
      </c>
      <c r="BZ7712" s="52" t="s">
        <v>2993</v>
      </c>
    </row>
    <row r="7713" spans="54:78" x14ac:dyDescent="0.3">
      <c r="BB7713" s="105" t="e">
        <f>VLOOKUP(C7713,#REF!, 2,FALSE)</f>
        <v>#REF!</v>
      </c>
      <c r="BP7713" s="52" t="s">
        <v>13076</v>
      </c>
      <c r="BQ7713" s="52" t="s">
        <v>3016</v>
      </c>
      <c r="BR7713" s="52" t="s">
        <v>2993</v>
      </c>
      <c r="BX7713" s="52" t="s">
        <v>13076</v>
      </c>
      <c r="BY7713" s="52" t="s">
        <v>3016</v>
      </c>
      <c r="BZ7713" s="52" t="s">
        <v>2993</v>
      </c>
    </row>
    <row r="7714" spans="54:78" x14ac:dyDescent="0.3">
      <c r="BB7714" s="105" t="e">
        <f>VLOOKUP(C7714,#REF!, 2,FALSE)</f>
        <v>#REF!</v>
      </c>
      <c r="BP7714" s="52" t="s">
        <v>13077</v>
      </c>
      <c r="BQ7714" s="52" t="s">
        <v>624</v>
      </c>
      <c r="BR7714" s="52" t="s">
        <v>2993</v>
      </c>
      <c r="BX7714" s="52" t="s">
        <v>13077</v>
      </c>
      <c r="BY7714" s="52" t="s">
        <v>624</v>
      </c>
      <c r="BZ7714" s="52" t="s">
        <v>2993</v>
      </c>
    </row>
    <row r="7715" spans="54:78" x14ac:dyDescent="0.3">
      <c r="BB7715" s="105" t="e">
        <f>VLOOKUP(C7715,#REF!, 2,FALSE)</f>
        <v>#REF!</v>
      </c>
      <c r="BP7715" s="52" t="s">
        <v>13078</v>
      </c>
      <c r="BQ7715" s="52" t="s">
        <v>3276</v>
      </c>
      <c r="BR7715" s="52" t="s">
        <v>1602</v>
      </c>
      <c r="BX7715" s="52" t="s">
        <v>13078</v>
      </c>
      <c r="BY7715" s="52" t="s">
        <v>3276</v>
      </c>
      <c r="BZ7715" s="52" t="s">
        <v>1602</v>
      </c>
    </row>
    <row r="7716" spans="54:78" x14ac:dyDescent="0.3">
      <c r="BB7716" s="105" t="e">
        <f>VLOOKUP(C7716,#REF!, 2,FALSE)</f>
        <v>#REF!</v>
      </c>
      <c r="BP7716" s="52" t="s">
        <v>13079</v>
      </c>
      <c r="BQ7716" s="52" t="s">
        <v>624</v>
      </c>
      <c r="BR7716" s="52" t="s">
        <v>2993</v>
      </c>
      <c r="BX7716" s="52" t="s">
        <v>13079</v>
      </c>
      <c r="BY7716" s="52" t="s">
        <v>624</v>
      </c>
      <c r="BZ7716" s="52" t="s">
        <v>2993</v>
      </c>
    </row>
    <row r="7717" spans="54:78" x14ac:dyDescent="0.3">
      <c r="BB7717" s="105" t="e">
        <f>VLOOKUP(C7717,#REF!, 2,FALSE)</f>
        <v>#REF!</v>
      </c>
      <c r="BP7717" s="52" t="s">
        <v>13080</v>
      </c>
      <c r="BQ7717" s="52" t="s">
        <v>3019</v>
      </c>
      <c r="BR7717" s="52" t="s">
        <v>7391</v>
      </c>
      <c r="BX7717" s="52" t="s">
        <v>13080</v>
      </c>
      <c r="BY7717" s="52" t="s">
        <v>3019</v>
      </c>
      <c r="BZ7717" s="52" t="s">
        <v>7391</v>
      </c>
    </row>
    <row r="7718" spans="54:78" x14ac:dyDescent="0.3">
      <c r="BB7718" s="105" t="e">
        <f>VLOOKUP(C7718,#REF!, 2,FALSE)</f>
        <v>#REF!</v>
      </c>
      <c r="BP7718" s="52" t="s">
        <v>13081</v>
      </c>
      <c r="BQ7718" s="52" t="s">
        <v>3276</v>
      </c>
      <c r="BR7718" s="52" t="s">
        <v>4169</v>
      </c>
      <c r="BX7718" s="52" t="s">
        <v>13081</v>
      </c>
      <c r="BY7718" s="52" t="s">
        <v>3276</v>
      </c>
      <c r="BZ7718" s="52" t="s">
        <v>4169</v>
      </c>
    </row>
    <row r="7719" spans="54:78" x14ac:dyDescent="0.3">
      <c r="BB7719" s="105" t="e">
        <f>VLOOKUP(C7719,#REF!, 2,FALSE)</f>
        <v>#REF!</v>
      </c>
      <c r="BP7719" s="52" t="s">
        <v>13082</v>
      </c>
      <c r="BQ7719" s="52" t="s">
        <v>17035</v>
      </c>
      <c r="BR7719" s="52" t="s">
        <v>2993</v>
      </c>
      <c r="BX7719" s="52" t="s">
        <v>13082</v>
      </c>
      <c r="BY7719" s="52" t="s">
        <v>17035</v>
      </c>
      <c r="BZ7719" s="52" t="s">
        <v>2993</v>
      </c>
    </row>
    <row r="7720" spans="54:78" x14ac:dyDescent="0.3">
      <c r="BB7720" s="105" t="e">
        <f>VLOOKUP(C7720,#REF!, 2,FALSE)</f>
        <v>#REF!</v>
      </c>
      <c r="BP7720" s="52" t="s">
        <v>13083</v>
      </c>
      <c r="BQ7720" s="52" t="s">
        <v>17035</v>
      </c>
      <c r="BR7720" s="52" t="s">
        <v>13084</v>
      </c>
      <c r="BX7720" s="52" t="s">
        <v>13083</v>
      </c>
      <c r="BY7720" s="52" t="s">
        <v>17035</v>
      </c>
      <c r="BZ7720" s="52" t="s">
        <v>13084</v>
      </c>
    </row>
    <row r="7721" spans="54:78" x14ac:dyDescent="0.3">
      <c r="BB7721" s="105" t="e">
        <f>VLOOKUP(C7721,#REF!, 2,FALSE)</f>
        <v>#REF!</v>
      </c>
      <c r="BP7721" s="52" t="s">
        <v>13085</v>
      </c>
      <c r="BQ7721" s="52" t="s">
        <v>710</v>
      </c>
      <c r="BR7721" s="52" t="s">
        <v>4078</v>
      </c>
      <c r="BX7721" s="52" t="s">
        <v>13085</v>
      </c>
      <c r="BY7721" s="52" t="s">
        <v>710</v>
      </c>
      <c r="BZ7721" s="52" t="s">
        <v>4078</v>
      </c>
    </row>
    <row r="7722" spans="54:78" x14ac:dyDescent="0.3">
      <c r="BB7722" s="105" t="e">
        <f>VLOOKUP(C7722,#REF!, 2,FALSE)</f>
        <v>#REF!</v>
      </c>
      <c r="BP7722" s="52" t="s">
        <v>13086</v>
      </c>
      <c r="BQ7722" s="52" t="s">
        <v>710</v>
      </c>
      <c r="BR7722" s="52" t="s">
        <v>2993</v>
      </c>
      <c r="BX7722" s="52" t="s">
        <v>13086</v>
      </c>
      <c r="BY7722" s="52" t="s">
        <v>710</v>
      </c>
      <c r="BZ7722" s="52" t="s">
        <v>2993</v>
      </c>
    </row>
    <row r="7723" spans="54:78" x14ac:dyDescent="0.3">
      <c r="BB7723" s="105" t="e">
        <f>VLOOKUP(C7723,#REF!, 2,FALSE)</f>
        <v>#REF!</v>
      </c>
      <c r="BP7723" s="52" t="s">
        <v>13087</v>
      </c>
      <c r="BQ7723" s="52" t="s">
        <v>17035</v>
      </c>
      <c r="BR7723" s="52" t="s">
        <v>2459</v>
      </c>
      <c r="BX7723" s="52" t="s">
        <v>13087</v>
      </c>
      <c r="BY7723" s="52" t="s">
        <v>17035</v>
      </c>
      <c r="BZ7723" s="52" t="s">
        <v>2459</v>
      </c>
    </row>
    <row r="7724" spans="54:78" x14ac:dyDescent="0.3">
      <c r="BB7724" s="105" t="e">
        <f>VLOOKUP(C7724,#REF!, 2,FALSE)</f>
        <v>#REF!</v>
      </c>
      <c r="BP7724" s="52" t="s">
        <v>13089</v>
      </c>
      <c r="BQ7724" s="52" t="s">
        <v>17035</v>
      </c>
      <c r="BR7724" s="52" t="s">
        <v>1616</v>
      </c>
      <c r="BX7724" s="52" t="s">
        <v>13089</v>
      </c>
      <c r="BY7724" s="52" t="s">
        <v>17035</v>
      </c>
      <c r="BZ7724" s="52" t="s">
        <v>1616</v>
      </c>
    </row>
    <row r="7725" spans="54:78" x14ac:dyDescent="0.3">
      <c r="BB7725" s="105" t="e">
        <f>VLOOKUP(C7725,#REF!, 2,FALSE)</f>
        <v>#REF!</v>
      </c>
      <c r="BP7725" s="52" t="s">
        <v>13090</v>
      </c>
      <c r="BQ7725" s="52" t="s">
        <v>17035</v>
      </c>
      <c r="BR7725" s="52" t="s">
        <v>8181</v>
      </c>
      <c r="BX7725" s="52" t="s">
        <v>13090</v>
      </c>
      <c r="BY7725" s="52" t="s">
        <v>17035</v>
      </c>
      <c r="BZ7725" s="52" t="s">
        <v>8181</v>
      </c>
    </row>
    <row r="7726" spans="54:78" x14ac:dyDescent="0.3">
      <c r="BB7726" s="105" t="e">
        <f>VLOOKUP(C7726,#REF!, 2,FALSE)</f>
        <v>#REF!</v>
      </c>
      <c r="BP7726" s="52" t="s">
        <v>13091</v>
      </c>
      <c r="BQ7726" s="52" t="s">
        <v>17035</v>
      </c>
      <c r="BR7726" s="52" t="s">
        <v>927</v>
      </c>
      <c r="BX7726" s="52" t="s">
        <v>13091</v>
      </c>
      <c r="BY7726" s="52" t="s">
        <v>17035</v>
      </c>
      <c r="BZ7726" s="52" t="s">
        <v>927</v>
      </c>
    </row>
    <row r="7727" spans="54:78" x14ac:dyDescent="0.3">
      <c r="BB7727" s="105" t="e">
        <f>VLOOKUP(C7727,#REF!, 2,FALSE)</f>
        <v>#REF!</v>
      </c>
      <c r="BP7727" s="52" t="s">
        <v>13093</v>
      </c>
      <c r="BQ7727" s="52" t="s">
        <v>17035</v>
      </c>
      <c r="BR7727" s="52" t="s">
        <v>2133</v>
      </c>
      <c r="BX7727" s="52" t="s">
        <v>13093</v>
      </c>
      <c r="BY7727" s="52" t="s">
        <v>17035</v>
      </c>
      <c r="BZ7727" s="52" t="s">
        <v>2133</v>
      </c>
    </row>
    <row r="7728" spans="54:78" x14ac:dyDescent="0.3">
      <c r="BB7728" s="105" t="e">
        <f>VLOOKUP(C7728,#REF!, 2,FALSE)</f>
        <v>#REF!</v>
      </c>
      <c r="BP7728" s="52" t="s">
        <v>13094</v>
      </c>
      <c r="BQ7728" s="52" t="s">
        <v>17035</v>
      </c>
      <c r="BR7728" s="52" t="s">
        <v>852</v>
      </c>
      <c r="BX7728" s="52" t="s">
        <v>13094</v>
      </c>
      <c r="BY7728" s="52" t="s">
        <v>17035</v>
      </c>
      <c r="BZ7728" s="52" t="s">
        <v>852</v>
      </c>
    </row>
    <row r="7729" spans="54:78" x14ac:dyDescent="0.3">
      <c r="BB7729" s="105" t="e">
        <f>VLOOKUP(C7729,#REF!, 2,FALSE)</f>
        <v>#REF!</v>
      </c>
      <c r="BP7729" s="52" t="s">
        <v>13095</v>
      </c>
      <c r="BQ7729" s="52" t="s">
        <v>621</v>
      </c>
      <c r="BR7729" s="52" t="s">
        <v>13066</v>
      </c>
      <c r="BX7729" s="52" t="s">
        <v>13095</v>
      </c>
      <c r="BY7729" s="52" t="s">
        <v>621</v>
      </c>
      <c r="BZ7729" s="52" t="s">
        <v>13066</v>
      </c>
    </row>
    <row r="7730" spans="54:78" x14ac:dyDescent="0.3">
      <c r="BB7730" s="105" t="e">
        <f>VLOOKUP(C7730,#REF!, 2,FALSE)</f>
        <v>#REF!</v>
      </c>
      <c r="BP7730" s="52" t="s">
        <v>13096</v>
      </c>
      <c r="BQ7730" s="52" t="s">
        <v>17035</v>
      </c>
      <c r="BR7730" s="52" t="s">
        <v>1076</v>
      </c>
      <c r="BX7730" s="52" t="s">
        <v>13096</v>
      </c>
      <c r="BY7730" s="52" t="s">
        <v>17035</v>
      </c>
      <c r="BZ7730" s="52" t="s">
        <v>1076</v>
      </c>
    </row>
    <row r="7731" spans="54:78" x14ac:dyDescent="0.3">
      <c r="BB7731" s="105" t="e">
        <f>VLOOKUP(C7731,#REF!, 2,FALSE)</f>
        <v>#REF!</v>
      </c>
      <c r="BP7731" s="52" t="s">
        <v>13097</v>
      </c>
      <c r="BQ7731" s="52" t="s">
        <v>669</v>
      </c>
      <c r="BR7731" s="52" t="s">
        <v>3034</v>
      </c>
      <c r="BX7731" s="52" t="s">
        <v>13097</v>
      </c>
      <c r="BY7731" s="52" t="s">
        <v>669</v>
      </c>
      <c r="BZ7731" s="52" t="s">
        <v>3034</v>
      </c>
    </row>
    <row r="7732" spans="54:78" x14ac:dyDescent="0.3">
      <c r="BB7732" s="105" t="e">
        <f>VLOOKUP(C7732,#REF!, 2,FALSE)</f>
        <v>#REF!</v>
      </c>
      <c r="BP7732" s="52" t="s">
        <v>13098</v>
      </c>
      <c r="BQ7732" s="52" t="s">
        <v>779</v>
      </c>
      <c r="BR7732" s="52" t="s">
        <v>629</v>
      </c>
      <c r="BX7732" s="52" t="s">
        <v>13098</v>
      </c>
      <c r="BY7732" s="52" t="s">
        <v>779</v>
      </c>
      <c r="BZ7732" s="52" t="s">
        <v>629</v>
      </c>
    </row>
    <row r="7733" spans="54:78" x14ac:dyDescent="0.3">
      <c r="BB7733" s="105" t="e">
        <f>VLOOKUP(C7733,#REF!, 2,FALSE)</f>
        <v>#REF!</v>
      </c>
      <c r="BP7733" s="52" t="s">
        <v>13099</v>
      </c>
      <c r="BQ7733" s="52" t="s">
        <v>669</v>
      </c>
      <c r="BR7733" s="52" t="s">
        <v>2264</v>
      </c>
      <c r="BX7733" s="52" t="s">
        <v>13099</v>
      </c>
      <c r="BY7733" s="52" t="s">
        <v>669</v>
      </c>
      <c r="BZ7733" s="52" t="s">
        <v>2264</v>
      </c>
    </row>
    <row r="7734" spans="54:78" x14ac:dyDescent="0.3">
      <c r="BB7734" s="105" t="e">
        <f>VLOOKUP(C7734,#REF!, 2,FALSE)</f>
        <v>#REF!</v>
      </c>
      <c r="BP7734" s="52" t="s">
        <v>13100</v>
      </c>
      <c r="BQ7734" s="52" t="s">
        <v>667</v>
      </c>
      <c r="BR7734" s="52" t="s">
        <v>1076</v>
      </c>
      <c r="BX7734" s="52" t="s">
        <v>13100</v>
      </c>
      <c r="BY7734" s="52" t="s">
        <v>667</v>
      </c>
      <c r="BZ7734" s="52" t="s">
        <v>1076</v>
      </c>
    </row>
    <row r="7735" spans="54:78" x14ac:dyDescent="0.3">
      <c r="BB7735" s="105" t="e">
        <f>VLOOKUP(C7735,#REF!, 2,FALSE)</f>
        <v>#REF!</v>
      </c>
      <c r="BP7735" s="52" t="s">
        <v>13101</v>
      </c>
      <c r="BQ7735" s="52" t="s">
        <v>672</v>
      </c>
      <c r="BR7735" s="52" t="s">
        <v>1344</v>
      </c>
      <c r="BX7735" s="52" t="s">
        <v>13101</v>
      </c>
      <c r="BY7735" s="52" t="s">
        <v>672</v>
      </c>
      <c r="BZ7735" s="52" t="s">
        <v>1344</v>
      </c>
    </row>
    <row r="7736" spans="54:78" x14ac:dyDescent="0.3">
      <c r="BB7736" s="105" t="e">
        <f>VLOOKUP(C7736,#REF!, 2,FALSE)</f>
        <v>#REF!</v>
      </c>
      <c r="BP7736" s="52" t="s">
        <v>13102</v>
      </c>
      <c r="BQ7736" s="52" t="s">
        <v>619</v>
      </c>
      <c r="BR7736" s="52" t="s">
        <v>2305</v>
      </c>
      <c r="BX7736" s="52" t="s">
        <v>13102</v>
      </c>
      <c r="BY7736" s="52" t="s">
        <v>619</v>
      </c>
      <c r="BZ7736" s="52" t="s">
        <v>2305</v>
      </c>
    </row>
    <row r="7737" spans="54:78" x14ac:dyDescent="0.3">
      <c r="BB7737" s="105" t="e">
        <f>VLOOKUP(C7737,#REF!, 2,FALSE)</f>
        <v>#REF!</v>
      </c>
      <c r="BP7737" s="52" t="s">
        <v>13103</v>
      </c>
      <c r="BQ7737" s="52" t="s">
        <v>17050</v>
      </c>
      <c r="BR7737" s="52" t="s">
        <v>1000</v>
      </c>
      <c r="BX7737" s="52" t="s">
        <v>13103</v>
      </c>
      <c r="BY7737" s="52" t="s">
        <v>17050</v>
      </c>
      <c r="BZ7737" s="52" t="s">
        <v>1000</v>
      </c>
    </row>
    <row r="7738" spans="54:78" x14ac:dyDescent="0.3">
      <c r="BB7738" s="105" t="e">
        <f>VLOOKUP(C7738,#REF!, 2,FALSE)</f>
        <v>#REF!</v>
      </c>
      <c r="BP7738" s="52" t="s">
        <v>13104</v>
      </c>
      <c r="BQ7738" s="52" t="s">
        <v>621</v>
      </c>
      <c r="BR7738" s="52" t="s">
        <v>2264</v>
      </c>
      <c r="BX7738" s="52" t="s">
        <v>13104</v>
      </c>
      <c r="BY7738" s="52" t="s">
        <v>621</v>
      </c>
      <c r="BZ7738" s="52" t="s">
        <v>2264</v>
      </c>
    </row>
    <row r="7739" spans="54:78" x14ac:dyDescent="0.3">
      <c r="BB7739" s="105" t="e">
        <f>VLOOKUP(C7739,#REF!, 2,FALSE)</f>
        <v>#REF!</v>
      </c>
      <c r="BP7739" s="52" t="s">
        <v>13106</v>
      </c>
      <c r="BQ7739" s="52" t="s">
        <v>3276</v>
      </c>
      <c r="BR7739" s="52" t="s">
        <v>2993</v>
      </c>
      <c r="BX7739" s="52" t="s">
        <v>13106</v>
      </c>
      <c r="BY7739" s="52" t="s">
        <v>3276</v>
      </c>
      <c r="BZ7739" s="52" t="s">
        <v>2993</v>
      </c>
    </row>
    <row r="7740" spans="54:78" x14ac:dyDescent="0.3">
      <c r="BB7740" s="105" t="e">
        <f>VLOOKUP(C7740,#REF!, 2,FALSE)</f>
        <v>#REF!</v>
      </c>
      <c r="BP7740" s="52" t="s">
        <v>13107</v>
      </c>
      <c r="BQ7740" s="52" t="s">
        <v>624</v>
      </c>
      <c r="BR7740" s="52" t="s">
        <v>2993</v>
      </c>
      <c r="BX7740" s="52" t="s">
        <v>13107</v>
      </c>
      <c r="BY7740" s="52" t="s">
        <v>624</v>
      </c>
      <c r="BZ7740" s="52" t="s">
        <v>2993</v>
      </c>
    </row>
    <row r="7741" spans="54:78" x14ac:dyDescent="0.3">
      <c r="BB7741" s="105" t="e">
        <f>VLOOKUP(C7741,#REF!, 2,FALSE)</f>
        <v>#REF!</v>
      </c>
      <c r="BP7741" s="52" t="s">
        <v>13108</v>
      </c>
      <c r="BQ7741" s="52" t="s">
        <v>860</v>
      </c>
      <c r="BR7741" s="52" t="s">
        <v>2993</v>
      </c>
      <c r="BX7741" s="52" t="s">
        <v>13108</v>
      </c>
      <c r="BY7741" s="52" t="s">
        <v>860</v>
      </c>
      <c r="BZ7741" s="52" t="s">
        <v>2993</v>
      </c>
    </row>
    <row r="7742" spans="54:78" x14ac:dyDescent="0.3">
      <c r="BB7742" s="105" t="e">
        <f>VLOOKUP(C7742,#REF!, 2,FALSE)</f>
        <v>#REF!</v>
      </c>
      <c r="BP7742" s="52" t="s">
        <v>13109</v>
      </c>
      <c r="BQ7742" s="52" t="s">
        <v>931</v>
      </c>
      <c r="BR7742" s="52" t="s">
        <v>2993</v>
      </c>
      <c r="BX7742" s="52" t="s">
        <v>13109</v>
      </c>
      <c r="BY7742" s="52" t="s">
        <v>931</v>
      </c>
      <c r="BZ7742" s="52" t="s">
        <v>2993</v>
      </c>
    </row>
    <row r="7743" spans="54:78" x14ac:dyDescent="0.3">
      <c r="BB7743" s="105" t="e">
        <f>VLOOKUP(C7743,#REF!, 2,FALSE)</f>
        <v>#REF!</v>
      </c>
      <c r="BP7743" s="52" t="s">
        <v>2266</v>
      </c>
      <c r="BQ7743" s="52" t="s">
        <v>2993</v>
      </c>
      <c r="BR7743" s="52" t="s">
        <v>2993</v>
      </c>
      <c r="BX7743" s="52" t="s">
        <v>2266</v>
      </c>
      <c r="BY7743" s="52" t="s">
        <v>2993</v>
      </c>
      <c r="BZ7743" s="52" t="s">
        <v>2993</v>
      </c>
    </row>
    <row r="7744" spans="54:78" x14ac:dyDescent="0.3">
      <c r="BB7744" s="105" t="e">
        <f>VLOOKUP(C7744,#REF!, 2,FALSE)</f>
        <v>#REF!</v>
      </c>
      <c r="BP7744" s="52" t="s">
        <v>13110</v>
      </c>
      <c r="BQ7744" s="52" t="s">
        <v>2993</v>
      </c>
      <c r="BR7744" s="52" t="s">
        <v>2993</v>
      </c>
      <c r="BX7744" s="52" t="s">
        <v>13110</v>
      </c>
      <c r="BY7744" s="52" t="s">
        <v>2993</v>
      </c>
      <c r="BZ7744" s="52" t="s">
        <v>2993</v>
      </c>
    </row>
    <row r="7745" spans="54:78" x14ac:dyDescent="0.3">
      <c r="BB7745" s="105" t="e">
        <f>VLOOKUP(C7745,#REF!, 2,FALSE)</f>
        <v>#REF!</v>
      </c>
      <c r="BP7745" s="52" t="s">
        <v>13111</v>
      </c>
      <c r="BQ7745" s="52" t="s">
        <v>2993</v>
      </c>
      <c r="BR7745" s="52" t="s">
        <v>1405</v>
      </c>
      <c r="BX7745" s="52" t="s">
        <v>13111</v>
      </c>
      <c r="BY7745" s="52" t="s">
        <v>2993</v>
      </c>
      <c r="BZ7745" s="52" t="s">
        <v>1405</v>
      </c>
    </row>
    <row r="7746" spans="54:78" x14ac:dyDescent="0.3">
      <c r="BB7746" s="105" t="e">
        <f>VLOOKUP(C7746,#REF!, 2,FALSE)</f>
        <v>#REF!</v>
      </c>
      <c r="BP7746" s="52" t="s">
        <v>2267</v>
      </c>
      <c r="BQ7746" s="52" t="s">
        <v>2993</v>
      </c>
      <c r="BR7746" s="52" t="s">
        <v>3936</v>
      </c>
      <c r="BX7746" s="52" t="s">
        <v>2267</v>
      </c>
      <c r="BY7746" s="52" t="s">
        <v>2993</v>
      </c>
      <c r="BZ7746" s="52" t="s">
        <v>3936</v>
      </c>
    </row>
    <row r="7747" spans="54:78" x14ac:dyDescent="0.3">
      <c r="BB7747" s="105" t="e">
        <f>VLOOKUP(C7747,#REF!, 2,FALSE)</f>
        <v>#REF!</v>
      </c>
      <c r="BP7747" s="52" t="s">
        <v>2268</v>
      </c>
      <c r="BQ7747" s="52" t="s">
        <v>2993</v>
      </c>
      <c r="BR7747" s="52" t="s">
        <v>11534</v>
      </c>
      <c r="BX7747" s="52" t="s">
        <v>2268</v>
      </c>
      <c r="BY7747" s="52" t="s">
        <v>2993</v>
      </c>
      <c r="BZ7747" s="52" t="s">
        <v>11534</v>
      </c>
    </row>
    <row r="7748" spans="54:78" x14ac:dyDescent="0.3">
      <c r="BB7748" s="105" t="e">
        <f>VLOOKUP(C7748,#REF!, 2,FALSE)</f>
        <v>#REF!</v>
      </c>
      <c r="BP7748" s="52" t="s">
        <v>2270</v>
      </c>
      <c r="BQ7748" s="52" t="s">
        <v>2993</v>
      </c>
      <c r="BR7748" s="52" t="s">
        <v>1230</v>
      </c>
      <c r="BX7748" s="52" t="s">
        <v>2270</v>
      </c>
      <c r="BY7748" s="52" t="s">
        <v>2993</v>
      </c>
      <c r="BZ7748" s="52" t="s">
        <v>1230</v>
      </c>
    </row>
    <row r="7749" spans="54:78" x14ac:dyDescent="0.3">
      <c r="BB7749" s="105" t="e">
        <f>VLOOKUP(C7749,#REF!, 2,FALSE)</f>
        <v>#REF!</v>
      </c>
      <c r="BP7749" s="52" t="s">
        <v>13112</v>
      </c>
      <c r="BQ7749" s="52" t="s">
        <v>2993</v>
      </c>
      <c r="BR7749" s="52" t="s">
        <v>2936</v>
      </c>
      <c r="BX7749" s="52" t="s">
        <v>13112</v>
      </c>
      <c r="BY7749" s="52" t="s">
        <v>2993</v>
      </c>
      <c r="BZ7749" s="52" t="s">
        <v>2936</v>
      </c>
    </row>
    <row r="7750" spans="54:78" x14ac:dyDescent="0.3">
      <c r="BB7750" s="105" t="e">
        <f>VLOOKUP(C7750,#REF!, 2,FALSE)</f>
        <v>#REF!</v>
      </c>
      <c r="BP7750" s="52" t="s">
        <v>2271</v>
      </c>
      <c r="BQ7750" s="52" t="s">
        <v>2993</v>
      </c>
      <c r="BR7750" s="52" t="s">
        <v>10385</v>
      </c>
      <c r="BX7750" s="52" t="s">
        <v>2271</v>
      </c>
      <c r="BY7750" s="52" t="s">
        <v>2993</v>
      </c>
      <c r="BZ7750" s="52" t="s">
        <v>10385</v>
      </c>
    </row>
    <row r="7751" spans="54:78" x14ac:dyDescent="0.3">
      <c r="BB7751" s="105" t="e">
        <f>VLOOKUP(C7751,#REF!, 2,FALSE)</f>
        <v>#REF!</v>
      </c>
      <c r="BP7751" s="52" t="s">
        <v>2272</v>
      </c>
      <c r="BQ7751" s="52" t="s">
        <v>2993</v>
      </c>
      <c r="BR7751" s="52" t="s">
        <v>8875</v>
      </c>
      <c r="BX7751" s="52" t="s">
        <v>2272</v>
      </c>
      <c r="BY7751" s="52" t="s">
        <v>2993</v>
      </c>
      <c r="BZ7751" s="52" t="s">
        <v>8875</v>
      </c>
    </row>
    <row r="7752" spans="54:78" x14ac:dyDescent="0.3">
      <c r="BB7752" s="105" t="e">
        <f>VLOOKUP(C7752,#REF!, 2,FALSE)</f>
        <v>#REF!</v>
      </c>
      <c r="BP7752" s="52" t="s">
        <v>2273</v>
      </c>
      <c r="BQ7752" s="52" t="s">
        <v>17035</v>
      </c>
      <c r="BR7752" s="52" t="s">
        <v>13114</v>
      </c>
      <c r="BX7752" s="52" t="s">
        <v>2273</v>
      </c>
      <c r="BY7752" s="52" t="s">
        <v>17035</v>
      </c>
      <c r="BZ7752" s="52" t="s">
        <v>13114</v>
      </c>
    </row>
    <row r="7753" spans="54:78" x14ac:dyDescent="0.3">
      <c r="BB7753" s="105" t="e">
        <f>VLOOKUP(C7753,#REF!, 2,FALSE)</f>
        <v>#REF!</v>
      </c>
      <c r="BP7753" s="52" t="s">
        <v>13115</v>
      </c>
      <c r="BQ7753" s="52" t="s">
        <v>2993</v>
      </c>
      <c r="BR7753" s="52" t="s">
        <v>1784</v>
      </c>
      <c r="BX7753" s="52" t="s">
        <v>13115</v>
      </c>
      <c r="BY7753" s="52" t="s">
        <v>2993</v>
      </c>
      <c r="BZ7753" s="52" t="s">
        <v>1784</v>
      </c>
    </row>
    <row r="7754" spans="54:78" x14ac:dyDescent="0.3">
      <c r="BB7754" s="105" t="e">
        <f>VLOOKUP(C7754,#REF!, 2,FALSE)</f>
        <v>#REF!</v>
      </c>
      <c r="BP7754" s="52" t="s">
        <v>13116</v>
      </c>
      <c r="BQ7754" s="52" t="s">
        <v>2993</v>
      </c>
      <c r="BR7754" s="52" t="s">
        <v>13117</v>
      </c>
      <c r="BX7754" s="52" t="s">
        <v>13116</v>
      </c>
      <c r="BY7754" s="52" t="s">
        <v>2993</v>
      </c>
      <c r="BZ7754" s="52" t="s">
        <v>13117</v>
      </c>
    </row>
    <row r="7755" spans="54:78" x14ac:dyDescent="0.3">
      <c r="BB7755" s="105" t="e">
        <f>VLOOKUP(C7755,#REF!, 2,FALSE)</f>
        <v>#REF!</v>
      </c>
      <c r="BP7755" s="52" t="s">
        <v>13118</v>
      </c>
      <c r="BQ7755" s="52" t="s">
        <v>2993</v>
      </c>
      <c r="BR7755" s="52" t="s">
        <v>1409</v>
      </c>
      <c r="BX7755" s="52" t="s">
        <v>13118</v>
      </c>
      <c r="BY7755" s="52" t="s">
        <v>2993</v>
      </c>
      <c r="BZ7755" s="52" t="s">
        <v>1409</v>
      </c>
    </row>
    <row r="7756" spans="54:78" x14ac:dyDescent="0.3">
      <c r="BB7756" s="105" t="e">
        <f>VLOOKUP(C7756,#REF!, 2,FALSE)</f>
        <v>#REF!</v>
      </c>
      <c r="BP7756" s="52" t="s">
        <v>13119</v>
      </c>
      <c r="BQ7756" s="52" t="s">
        <v>3016</v>
      </c>
      <c r="BR7756" s="52" t="s">
        <v>2993</v>
      </c>
      <c r="BX7756" s="52" t="s">
        <v>13119</v>
      </c>
      <c r="BY7756" s="52" t="s">
        <v>3016</v>
      </c>
      <c r="BZ7756" s="52" t="s">
        <v>2993</v>
      </c>
    </row>
    <row r="7757" spans="54:78" x14ac:dyDescent="0.3">
      <c r="BB7757" s="105" t="e">
        <f>VLOOKUP(C7757,#REF!, 2,FALSE)</f>
        <v>#REF!</v>
      </c>
      <c r="BP7757" s="52" t="s">
        <v>13120</v>
      </c>
      <c r="BQ7757" s="52" t="s">
        <v>663</v>
      </c>
      <c r="BR7757" s="52" t="s">
        <v>1076</v>
      </c>
      <c r="BX7757" s="52" t="s">
        <v>13120</v>
      </c>
      <c r="BY7757" s="52" t="s">
        <v>663</v>
      </c>
      <c r="BZ7757" s="52" t="s">
        <v>1076</v>
      </c>
    </row>
    <row r="7758" spans="54:78" x14ac:dyDescent="0.3">
      <c r="BB7758" s="105" t="e">
        <f>VLOOKUP(C7758,#REF!, 2,FALSE)</f>
        <v>#REF!</v>
      </c>
      <c r="BP7758" s="52" t="s">
        <v>13121</v>
      </c>
      <c r="BQ7758" s="52" t="s">
        <v>931</v>
      </c>
      <c r="BR7758" s="52" t="s">
        <v>1076</v>
      </c>
      <c r="BX7758" s="52" t="s">
        <v>13121</v>
      </c>
      <c r="BY7758" s="52" t="s">
        <v>931</v>
      </c>
      <c r="BZ7758" s="52" t="s">
        <v>1076</v>
      </c>
    </row>
    <row r="7759" spans="54:78" x14ac:dyDescent="0.3">
      <c r="BB7759" s="105" t="e">
        <f>VLOOKUP(C7759,#REF!, 2,FALSE)</f>
        <v>#REF!</v>
      </c>
      <c r="BP7759" s="52" t="s">
        <v>2275</v>
      </c>
      <c r="BQ7759" s="52" t="s">
        <v>934</v>
      </c>
      <c r="BR7759" s="52" t="s">
        <v>1076</v>
      </c>
      <c r="BX7759" s="52" t="s">
        <v>2275</v>
      </c>
      <c r="BY7759" s="52" t="s">
        <v>934</v>
      </c>
      <c r="BZ7759" s="52" t="s">
        <v>1076</v>
      </c>
    </row>
    <row r="7760" spans="54:78" x14ac:dyDescent="0.3">
      <c r="BB7760" s="105" t="e">
        <f>VLOOKUP(C7760,#REF!, 2,FALSE)</f>
        <v>#REF!</v>
      </c>
      <c r="BP7760" s="52" t="s">
        <v>13122</v>
      </c>
      <c r="BQ7760" s="52" t="s">
        <v>1275</v>
      </c>
      <c r="BR7760" s="52" t="s">
        <v>1076</v>
      </c>
      <c r="BX7760" s="52" t="s">
        <v>13122</v>
      </c>
      <c r="BY7760" s="52" t="s">
        <v>1275</v>
      </c>
      <c r="BZ7760" s="52" t="s">
        <v>1076</v>
      </c>
    </row>
    <row r="7761" spans="54:78" x14ac:dyDescent="0.3">
      <c r="BB7761" s="105" t="e">
        <f>VLOOKUP(C7761,#REF!, 2,FALSE)</f>
        <v>#REF!</v>
      </c>
      <c r="BP7761" s="52" t="s">
        <v>2276</v>
      </c>
      <c r="BQ7761" s="52" t="s">
        <v>931</v>
      </c>
      <c r="BR7761" s="52" t="s">
        <v>1076</v>
      </c>
      <c r="BX7761" s="52" t="s">
        <v>2276</v>
      </c>
      <c r="BY7761" s="52" t="s">
        <v>931</v>
      </c>
      <c r="BZ7761" s="52" t="s">
        <v>1076</v>
      </c>
    </row>
    <row r="7762" spans="54:78" x14ac:dyDescent="0.3">
      <c r="BB7762" s="105" t="e">
        <f>VLOOKUP(C7762,#REF!, 2,FALSE)</f>
        <v>#REF!</v>
      </c>
      <c r="BP7762" s="52" t="s">
        <v>347</v>
      </c>
      <c r="BQ7762" s="52" t="s">
        <v>783</v>
      </c>
      <c r="BR7762" s="52" t="s">
        <v>3940</v>
      </c>
      <c r="BX7762" s="52" t="s">
        <v>347</v>
      </c>
      <c r="BY7762" s="52" t="s">
        <v>783</v>
      </c>
      <c r="BZ7762" s="52" t="s">
        <v>3940</v>
      </c>
    </row>
    <row r="7763" spans="54:78" x14ac:dyDescent="0.3">
      <c r="BB7763" s="105" t="e">
        <f>VLOOKUP(C7763,#REF!, 2,FALSE)</f>
        <v>#REF!</v>
      </c>
      <c r="BP7763" s="52" t="s">
        <v>13123</v>
      </c>
      <c r="BQ7763" s="52" t="s">
        <v>818</v>
      </c>
      <c r="BR7763" s="52" t="s">
        <v>1057</v>
      </c>
      <c r="BX7763" s="52" t="s">
        <v>13123</v>
      </c>
      <c r="BY7763" s="52" t="s">
        <v>818</v>
      </c>
      <c r="BZ7763" s="52" t="s">
        <v>1057</v>
      </c>
    </row>
    <row r="7764" spans="54:78" x14ac:dyDescent="0.3">
      <c r="BB7764" s="105" t="e">
        <f>VLOOKUP(C7764,#REF!, 2,FALSE)</f>
        <v>#REF!</v>
      </c>
      <c r="BP7764" s="52" t="s">
        <v>13124</v>
      </c>
      <c r="BQ7764" s="52" t="s">
        <v>672</v>
      </c>
      <c r="BR7764" s="52" t="s">
        <v>1344</v>
      </c>
      <c r="BX7764" s="52" t="s">
        <v>13124</v>
      </c>
      <c r="BY7764" s="52" t="s">
        <v>672</v>
      </c>
      <c r="BZ7764" s="52" t="s">
        <v>1344</v>
      </c>
    </row>
    <row r="7765" spans="54:78" x14ac:dyDescent="0.3">
      <c r="BB7765" s="105" t="e">
        <f>VLOOKUP(C7765,#REF!, 2,FALSE)</f>
        <v>#REF!</v>
      </c>
      <c r="BP7765" s="52" t="s">
        <v>13125</v>
      </c>
      <c r="BQ7765" s="52" t="s">
        <v>643</v>
      </c>
      <c r="BR7765" s="52" t="s">
        <v>1671</v>
      </c>
      <c r="BX7765" s="52" t="s">
        <v>13125</v>
      </c>
      <c r="BY7765" s="52" t="s">
        <v>643</v>
      </c>
      <c r="BZ7765" s="52" t="s">
        <v>1671</v>
      </c>
    </row>
    <row r="7766" spans="54:78" x14ac:dyDescent="0.3">
      <c r="BB7766" s="105" t="e">
        <f>VLOOKUP(C7766,#REF!, 2,FALSE)</f>
        <v>#REF!</v>
      </c>
      <c r="BP7766" s="52" t="s">
        <v>2277</v>
      </c>
      <c r="BQ7766" s="52" t="s">
        <v>17035</v>
      </c>
      <c r="BR7766" s="52" t="s">
        <v>9360</v>
      </c>
      <c r="BX7766" s="52" t="s">
        <v>2277</v>
      </c>
      <c r="BY7766" s="52" t="s">
        <v>17035</v>
      </c>
      <c r="BZ7766" s="52" t="s">
        <v>9360</v>
      </c>
    </row>
    <row r="7767" spans="54:78" x14ac:dyDescent="0.3">
      <c r="BB7767" s="105" t="e">
        <f>VLOOKUP(C7767,#REF!, 2,FALSE)</f>
        <v>#REF!</v>
      </c>
      <c r="BP7767" s="52" t="s">
        <v>2278</v>
      </c>
      <c r="BQ7767" s="52" t="s">
        <v>17035</v>
      </c>
      <c r="BR7767" s="52" t="s">
        <v>1671</v>
      </c>
      <c r="BX7767" s="52" t="s">
        <v>2278</v>
      </c>
      <c r="BY7767" s="52" t="s">
        <v>17035</v>
      </c>
      <c r="BZ7767" s="52" t="s">
        <v>1671</v>
      </c>
    </row>
    <row r="7768" spans="54:78" x14ac:dyDescent="0.3">
      <c r="BB7768" s="105" t="e">
        <f>VLOOKUP(C7768,#REF!, 2,FALSE)</f>
        <v>#REF!</v>
      </c>
      <c r="BP7768" s="52" t="s">
        <v>13126</v>
      </c>
      <c r="BQ7768" s="52" t="s">
        <v>791</v>
      </c>
      <c r="BR7768" s="52" t="s">
        <v>1076</v>
      </c>
      <c r="BX7768" s="52" t="s">
        <v>13126</v>
      </c>
      <c r="BY7768" s="52" t="s">
        <v>791</v>
      </c>
      <c r="BZ7768" s="52" t="s">
        <v>1076</v>
      </c>
    </row>
    <row r="7769" spans="54:78" x14ac:dyDescent="0.3">
      <c r="BB7769" s="105" t="e">
        <f>VLOOKUP(C7769,#REF!, 2,FALSE)</f>
        <v>#REF!</v>
      </c>
      <c r="BP7769" s="52" t="s">
        <v>13127</v>
      </c>
      <c r="BQ7769" s="52" t="s">
        <v>791</v>
      </c>
      <c r="BR7769" s="52" t="s">
        <v>1076</v>
      </c>
      <c r="BX7769" s="52" t="s">
        <v>13127</v>
      </c>
      <c r="BY7769" s="52" t="s">
        <v>791</v>
      </c>
      <c r="BZ7769" s="52" t="s">
        <v>1076</v>
      </c>
    </row>
    <row r="7770" spans="54:78" x14ac:dyDescent="0.3">
      <c r="BB7770" s="105" t="e">
        <f>VLOOKUP(C7770,#REF!, 2,FALSE)</f>
        <v>#REF!</v>
      </c>
      <c r="BP7770" s="52" t="s">
        <v>13128</v>
      </c>
      <c r="BQ7770" s="52" t="s">
        <v>622</v>
      </c>
      <c r="BR7770" s="52" t="s">
        <v>1076</v>
      </c>
      <c r="BX7770" s="52" t="s">
        <v>13128</v>
      </c>
      <c r="BY7770" s="52" t="s">
        <v>622</v>
      </c>
      <c r="BZ7770" s="52" t="s">
        <v>1076</v>
      </c>
    </row>
    <row r="7771" spans="54:78" x14ac:dyDescent="0.3">
      <c r="BB7771" s="105" t="e">
        <f>VLOOKUP(C7771,#REF!, 2,FALSE)</f>
        <v>#REF!</v>
      </c>
      <c r="BP7771" s="52" t="s">
        <v>13129</v>
      </c>
      <c r="BQ7771" s="52" t="s">
        <v>669</v>
      </c>
      <c r="BR7771" s="52" t="s">
        <v>1076</v>
      </c>
      <c r="BX7771" s="52" t="s">
        <v>13129</v>
      </c>
      <c r="BY7771" s="52" t="s">
        <v>669</v>
      </c>
      <c r="BZ7771" s="52" t="s">
        <v>1076</v>
      </c>
    </row>
    <row r="7772" spans="54:78" x14ac:dyDescent="0.3">
      <c r="BB7772" s="105" t="e">
        <f>VLOOKUP(C7772,#REF!, 2,FALSE)</f>
        <v>#REF!</v>
      </c>
      <c r="BP7772" s="52" t="s">
        <v>13130</v>
      </c>
      <c r="BQ7772" s="52" t="s">
        <v>795</v>
      </c>
      <c r="BR7772" s="52" t="s">
        <v>1076</v>
      </c>
      <c r="BX7772" s="52" t="s">
        <v>13130</v>
      </c>
      <c r="BY7772" s="52" t="s">
        <v>795</v>
      </c>
      <c r="BZ7772" s="52" t="s">
        <v>1076</v>
      </c>
    </row>
    <row r="7773" spans="54:78" x14ac:dyDescent="0.3">
      <c r="BB7773" s="105" t="e">
        <f>VLOOKUP(C7773,#REF!, 2,FALSE)</f>
        <v>#REF!</v>
      </c>
      <c r="BP7773" s="52" t="s">
        <v>13131</v>
      </c>
      <c r="BQ7773" s="52" t="s">
        <v>672</v>
      </c>
      <c r="BR7773" s="52" t="s">
        <v>1079</v>
      </c>
      <c r="BX7773" s="52" t="s">
        <v>13131</v>
      </c>
      <c r="BY7773" s="52" t="s">
        <v>672</v>
      </c>
      <c r="BZ7773" s="52" t="s">
        <v>1079</v>
      </c>
    </row>
    <row r="7774" spans="54:78" x14ac:dyDescent="0.3">
      <c r="BB7774" s="105" t="e">
        <f>VLOOKUP(C7774,#REF!, 2,FALSE)</f>
        <v>#REF!</v>
      </c>
      <c r="BP7774" s="52" t="s">
        <v>13132</v>
      </c>
      <c r="BQ7774" s="52" t="s">
        <v>818</v>
      </c>
      <c r="BR7774" s="52" t="s">
        <v>4805</v>
      </c>
      <c r="BX7774" s="52" t="s">
        <v>13132</v>
      </c>
      <c r="BY7774" s="52" t="s">
        <v>818</v>
      </c>
      <c r="BZ7774" s="52" t="s">
        <v>4805</v>
      </c>
    </row>
    <row r="7775" spans="54:78" x14ac:dyDescent="0.3">
      <c r="BB7775" s="105" t="e">
        <f>VLOOKUP(C7775,#REF!, 2,FALSE)</f>
        <v>#REF!</v>
      </c>
      <c r="BP7775" s="52" t="s">
        <v>2279</v>
      </c>
      <c r="BQ7775" s="52" t="s">
        <v>17035</v>
      </c>
      <c r="BR7775" s="52" t="s">
        <v>1671</v>
      </c>
      <c r="BX7775" s="52" t="s">
        <v>2279</v>
      </c>
      <c r="BY7775" s="52" t="s">
        <v>17035</v>
      </c>
      <c r="BZ7775" s="52" t="s">
        <v>1671</v>
      </c>
    </row>
    <row r="7776" spans="54:78" x14ac:dyDescent="0.3">
      <c r="BB7776" s="105" t="e">
        <f>VLOOKUP(C7776,#REF!, 2,FALSE)</f>
        <v>#REF!</v>
      </c>
      <c r="BP7776" s="52" t="s">
        <v>2280</v>
      </c>
      <c r="BQ7776" s="52" t="s">
        <v>710</v>
      </c>
      <c r="BR7776" s="52" t="s">
        <v>1671</v>
      </c>
      <c r="BX7776" s="52" t="s">
        <v>2280</v>
      </c>
      <c r="BY7776" s="52" t="s">
        <v>710</v>
      </c>
      <c r="BZ7776" s="52" t="s">
        <v>1671</v>
      </c>
    </row>
    <row r="7777" spans="54:78" x14ac:dyDescent="0.3">
      <c r="BB7777" s="105" t="e">
        <f>VLOOKUP(C7777,#REF!, 2,FALSE)</f>
        <v>#REF!</v>
      </c>
      <c r="BP7777" s="52" t="s">
        <v>2281</v>
      </c>
      <c r="BQ7777" s="52" t="s">
        <v>710</v>
      </c>
      <c r="BR7777" s="52" t="s">
        <v>8594</v>
      </c>
      <c r="BX7777" s="52" t="s">
        <v>2281</v>
      </c>
      <c r="BY7777" s="52" t="s">
        <v>710</v>
      </c>
      <c r="BZ7777" s="52" t="s">
        <v>8594</v>
      </c>
    </row>
    <row r="7778" spans="54:78" x14ac:dyDescent="0.3">
      <c r="BB7778" s="105" t="e">
        <f>VLOOKUP(C7778,#REF!, 2,FALSE)</f>
        <v>#REF!</v>
      </c>
      <c r="BP7778" s="52" t="s">
        <v>13133</v>
      </c>
      <c r="BQ7778" s="52" t="s">
        <v>936</v>
      </c>
      <c r="BR7778" s="52" t="s">
        <v>1671</v>
      </c>
      <c r="BX7778" s="52" t="s">
        <v>13133</v>
      </c>
      <c r="BY7778" s="52" t="s">
        <v>936</v>
      </c>
      <c r="BZ7778" s="52" t="s">
        <v>1671</v>
      </c>
    </row>
    <row r="7779" spans="54:78" x14ac:dyDescent="0.3">
      <c r="BB7779" s="105" t="e">
        <f>VLOOKUP(C7779,#REF!, 2,FALSE)</f>
        <v>#REF!</v>
      </c>
      <c r="BP7779" s="52" t="s">
        <v>13134</v>
      </c>
      <c r="BQ7779" s="52" t="s">
        <v>934</v>
      </c>
      <c r="BR7779" s="52" t="s">
        <v>1001</v>
      </c>
      <c r="BX7779" s="52" t="s">
        <v>13134</v>
      </c>
      <c r="BY7779" s="52" t="s">
        <v>934</v>
      </c>
      <c r="BZ7779" s="52" t="s">
        <v>1001</v>
      </c>
    </row>
    <row r="7780" spans="54:78" x14ac:dyDescent="0.3">
      <c r="BB7780" s="105" t="e">
        <f>VLOOKUP(C7780,#REF!, 2,FALSE)</f>
        <v>#REF!</v>
      </c>
      <c r="BP7780" s="52" t="s">
        <v>13135</v>
      </c>
      <c r="BQ7780" s="52" t="s">
        <v>818</v>
      </c>
      <c r="BR7780" s="52" t="s">
        <v>1079</v>
      </c>
      <c r="BX7780" s="52" t="s">
        <v>13135</v>
      </c>
      <c r="BY7780" s="52" t="s">
        <v>818</v>
      </c>
      <c r="BZ7780" s="52" t="s">
        <v>1079</v>
      </c>
    </row>
    <row r="7781" spans="54:78" x14ac:dyDescent="0.3">
      <c r="BB7781" s="105" t="e">
        <f>VLOOKUP(C7781,#REF!, 2,FALSE)</f>
        <v>#REF!</v>
      </c>
      <c r="BP7781" s="52" t="s">
        <v>13136</v>
      </c>
      <c r="BQ7781" s="52" t="s">
        <v>786</v>
      </c>
      <c r="BR7781" s="52" t="s">
        <v>1671</v>
      </c>
      <c r="BX7781" s="52" t="s">
        <v>13136</v>
      </c>
      <c r="BY7781" s="52" t="s">
        <v>786</v>
      </c>
      <c r="BZ7781" s="52" t="s">
        <v>1671</v>
      </c>
    </row>
    <row r="7782" spans="54:78" x14ac:dyDescent="0.3">
      <c r="BB7782" s="105" t="e">
        <f>VLOOKUP(C7782,#REF!, 2,FALSE)</f>
        <v>#REF!</v>
      </c>
      <c r="BP7782" s="52" t="s">
        <v>2282</v>
      </c>
      <c r="BQ7782" s="52" t="s">
        <v>934</v>
      </c>
      <c r="BR7782" s="52" t="s">
        <v>1615</v>
      </c>
      <c r="BX7782" s="52" t="s">
        <v>2282</v>
      </c>
      <c r="BY7782" s="52" t="s">
        <v>934</v>
      </c>
      <c r="BZ7782" s="52" t="s">
        <v>1615</v>
      </c>
    </row>
    <row r="7783" spans="54:78" x14ac:dyDescent="0.3">
      <c r="BB7783" s="105" t="e">
        <f>VLOOKUP(C7783,#REF!, 2,FALSE)</f>
        <v>#REF!</v>
      </c>
      <c r="BP7783" s="52" t="s">
        <v>13137</v>
      </c>
      <c r="BQ7783" s="52" t="s">
        <v>1275</v>
      </c>
      <c r="BR7783" s="52" t="s">
        <v>4071</v>
      </c>
      <c r="BX7783" s="52" t="s">
        <v>13137</v>
      </c>
      <c r="BY7783" s="52" t="s">
        <v>1275</v>
      </c>
      <c r="BZ7783" s="52" t="s">
        <v>4071</v>
      </c>
    </row>
    <row r="7784" spans="54:78" x14ac:dyDescent="0.3">
      <c r="BB7784" s="105" t="e">
        <f>VLOOKUP(C7784,#REF!, 2,FALSE)</f>
        <v>#REF!</v>
      </c>
      <c r="BP7784" s="52" t="s">
        <v>2283</v>
      </c>
      <c r="BQ7784" s="52" t="s">
        <v>672</v>
      </c>
      <c r="BR7784" s="52" t="s">
        <v>8070</v>
      </c>
      <c r="BX7784" s="52" t="s">
        <v>2283</v>
      </c>
      <c r="BY7784" s="52" t="s">
        <v>672</v>
      </c>
      <c r="BZ7784" s="52" t="s">
        <v>8070</v>
      </c>
    </row>
    <row r="7785" spans="54:78" x14ac:dyDescent="0.3">
      <c r="BB7785" s="105" t="e">
        <f>VLOOKUP(C7785,#REF!, 2,FALSE)</f>
        <v>#REF!</v>
      </c>
      <c r="BP7785" s="52" t="s">
        <v>13138</v>
      </c>
      <c r="BQ7785" s="52" t="s">
        <v>1277</v>
      </c>
      <c r="BR7785" s="52" t="s">
        <v>6402</v>
      </c>
      <c r="BX7785" s="52" t="s">
        <v>13138</v>
      </c>
      <c r="BY7785" s="52" t="s">
        <v>1277</v>
      </c>
      <c r="BZ7785" s="52" t="s">
        <v>6402</v>
      </c>
    </row>
    <row r="7786" spans="54:78" x14ac:dyDescent="0.3">
      <c r="BB7786" s="105" t="e">
        <f>VLOOKUP(C7786,#REF!, 2,FALSE)</f>
        <v>#REF!</v>
      </c>
      <c r="BP7786" s="52" t="s">
        <v>13139</v>
      </c>
      <c r="BQ7786" s="52" t="s">
        <v>811</v>
      </c>
      <c r="BR7786" s="52" t="s">
        <v>13140</v>
      </c>
      <c r="BX7786" s="52" t="s">
        <v>13139</v>
      </c>
      <c r="BY7786" s="52" t="s">
        <v>811</v>
      </c>
      <c r="BZ7786" s="52" t="s">
        <v>13140</v>
      </c>
    </row>
    <row r="7787" spans="54:78" x14ac:dyDescent="0.3">
      <c r="BB7787" s="105" t="e">
        <f>VLOOKUP(C7787,#REF!, 2,FALSE)</f>
        <v>#REF!</v>
      </c>
      <c r="BP7787" s="52" t="s">
        <v>13141</v>
      </c>
      <c r="BQ7787" s="52" t="s">
        <v>3019</v>
      </c>
      <c r="BR7787" s="52" t="s">
        <v>13142</v>
      </c>
      <c r="BX7787" s="52" t="s">
        <v>13141</v>
      </c>
      <c r="BY7787" s="52" t="s">
        <v>3019</v>
      </c>
      <c r="BZ7787" s="52" t="s">
        <v>13142</v>
      </c>
    </row>
    <row r="7788" spans="54:78" x14ac:dyDescent="0.3">
      <c r="BB7788" s="105" t="e">
        <f>VLOOKUP(C7788,#REF!, 2,FALSE)</f>
        <v>#REF!</v>
      </c>
      <c r="BP7788" s="52" t="s">
        <v>13143</v>
      </c>
      <c r="BQ7788" s="52" t="s">
        <v>669</v>
      </c>
      <c r="BR7788" s="52" t="s">
        <v>13142</v>
      </c>
      <c r="BX7788" s="52" t="s">
        <v>13143</v>
      </c>
      <c r="BY7788" s="52" t="s">
        <v>669</v>
      </c>
      <c r="BZ7788" s="52" t="s">
        <v>13142</v>
      </c>
    </row>
    <row r="7789" spans="54:78" x14ac:dyDescent="0.3">
      <c r="BB7789" s="105" t="e">
        <f>VLOOKUP(C7789,#REF!, 2,FALSE)</f>
        <v>#REF!</v>
      </c>
      <c r="BP7789" s="52" t="s">
        <v>13144</v>
      </c>
      <c r="BQ7789" s="52" t="s">
        <v>3016</v>
      </c>
      <c r="BR7789" s="52" t="s">
        <v>13145</v>
      </c>
      <c r="BX7789" s="52" t="s">
        <v>13144</v>
      </c>
      <c r="BY7789" s="52" t="s">
        <v>3016</v>
      </c>
      <c r="BZ7789" s="52" t="s">
        <v>13145</v>
      </c>
    </row>
    <row r="7790" spans="54:78" x14ac:dyDescent="0.3">
      <c r="BB7790" s="105" t="e">
        <f>VLOOKUP(C7790,#REF!, 2,FALSE)</f>
        <v>#REF!</v>
      </c>
      <c r="BP7790" s="52" t="s">
        <v>13146</v>
      </c>
      <c r="BQ7790" s="52" t="s">
        <v>3059</v>
      </c>
      <c r="BR7790" s="52" t="s">
        <v>2703</v>
      </c>
      <c r="BX7790" s="52" t="s">
        <v>13146</v>
      </c>
      <c r="BY7790" s="52" t="s">
        <v>3059</v>
      </c>
      <c r="BZ7790" s="52" t="s">
        <v>2703</v>
      </c>
    </row>
    <row r="7791" spans="54:78" x14ac:dyDescent="0.3">
      <c r="BB7791" s="105" t="e">
        <f>VLOOKUP(C7791,#REF!, 2,FALSE)</f>
        <v>#REF!</v>
      </c>
      <c r="BP7791" s="52" t="s">
        <v>13147</v>
      </c>
      <c r="BQ7791" s="52" t="s">
        <v>3276</v>
      </c>
      <c r="BR7791" s="52" t="s">
        <v>10351</v>
      </c>
      <c r="BX7791" s="52" t="s">
        <v>13147</v>
      </c>
      <c r="BY7791" s="52" t="s">
        <v>3276</v>
      </c>
      <c r="BZ7791" s="52" t="s">
        <v>10351</v>
      </c>
    </row>
    <row r="7792" spans="54:78" x14ac:dyDescent="0.3">
      <c r="BB7792" s="105" t="e">
        <f>VLOOKUP(C7792,#REF!, 2,FALSE)</f>
        <v>#REF!</v>
      </c>
      <c r="BP7792" s="52" t="s">
        <v>13148</v>
      </c>
      <c r="BQ7792" s="52" t="s">
        <v>1277</v>
      </c>
      <c r="BR7792" s="52" t="s">
        <v>3787</v>
      </c>
      <c r="BX7792" s="52" t="s">
        <v>13148</v>
      </c>
      <c r="BY7792" s="52" t="s">
        <v>1277</v>
      </c>
      <c r="BZ7792" s="52" t="s">
        <v>3787</v>
      </c>
    </row>
    <row r="7793" spans="54:78" x14ac:dyDescent="0.3">
      <c r="BB7793" s="105" t="e">
        <f>VLOOKUP(C7793,#REF!, 2,FALSE)</f>
        <v>#REF!</v>
      </c>
      <c r="BP7793" s="52" t="s">
        <v>13149</v>
      </c>
      <c r="BQ7793" s="52" t="s">
        <v>1277</v>
      </c>
      <c r="BR7793" s="52" t="s">
        <v>1387</v>
      </c>
      <c r="BX7793" s="52" t="s">
        <v>13149</v>
      </c>
      <c r="BY7793" s="52" t="s">
        <v>1277</v>
      </c>
      <c r="BZ7793" s="52" t="s">
        <v>1387</v>
      </c>
    </row>
    <row r="7794" spans="54:78" x14ac:dyDescent="0.3">
      <c r="BB7794" s="105" t="e">
        <f>VLOOKUP(C7794,#REF!, 2,FALSE)</f>
        <v>#REF!</v>
      </c>
      <c r="BP7794" s="52" t="s">
        <v>380</v>
      </c>
      <c r="BQ7794" s="52" t="s">
        <v>642</v>
      </c>
      <c r="BR7794" s="52" t="s">
        <v>13150</v>
      </c>
      <c r="BX7794" s="52" t="s">
        <v>380</v>
      </c>
      <c r="BY7794" s="52" t="s">
        <v>642</v>
      </c>
      <c r="BZ7794" s="52" t="s">
        <v>13150</v>
      </c>
    </row>
    <row r="7795" spans="54:78" x14ac:dyDescent="0.3">
      <c r="BB7795" s="105" t="e">
        <f>VLOOKUP(C7795,#REF!, 2,FALSE)</f>
        <v>#REF!</v>
      </c>
      <c r="BP7795" s="52" t="s">
        <v>13151</v>
      </c>
      <c r="BQ7795" s="52" t="s">
        <v>663</v>
      </c>
      <c r="BR7795" s="52" t="s">
        <v>1497</v>
      </c>
      <c r="BX7795" s="52" t="s">
        <v>13151</v>
      </c>
      <c r="BY7795" s="52" t="s">
        <v>663</v>
      </c>
      <c r="BZ7795" s="52" t="s">
        <v>1497</v>
      </c>
    </row>
    <row r="7796" spans="54:78" x14ac:dyDescent="0.3">
      <c r="BB7796" s="105" t="e">
        <f>VLOOKUP(C7796,#REF!, 2,FALSE)</f>
        <v>#REF!</v>
      </c>
      <c r="BP7796" s="52" t="s">
        <v>13152</v>
      </c>
      <c r="BQ7796" s="52" t="s">
        <v>1350</v>
      </c>
      <c r="BR7796" s="52" t="s">
        <v>13153</v>
      </c>
      <c r="BX7796" s="52" t="s">
        <v>13152</v>
      </c>
      <c r="BY7796" s="52" t="s">
        <v>1350</v>
      </c>
      <c r="BZ7796" s="52" t="s">
        <v>13153</v>
      </c>
    </row>
    <row r="7797" spans="54:78" x14ac:dyDescent="0.3">
      <c r="BB7797" s="105" t="e">
        <f>VLOOKUP(C7797,#REF!, 2,FALSE)</f>
        <v>#REF!</v>
      </c>
      <c r="BP7797" s="52" t="s">
        <v>2284</v>
      </c>
      <c r="BQ7797" s="52" t="s">
        <v>2988</v>
      </c>
      <c r="BR7797" s="52" t="s">
        <v>1345</v>
      </c>
      <c r="BX7797" s="52" t="s">
        <v>2284</v>
      </c>
      <c r="BY7797" s="52" t="s">
        <v>2988</v>
      </c>
      <c r="BZ7797" s="52" t="s">
        <v>1345</v>
      </c>
    </row>
    <row r="7798" spans="54:78" x14ac:dyDescent="0.3">
      <c r="BB7798" s="105" t="e">
        <f>VLOOKUP(C7798,#REF!, 2,FALSE)</f>
        <v>#REF!</v>
      </c>
      <c r="BP7798" s="52" t="s">
        <v>2285</v>
      </c>
      <c r="BQ7798" s="52" t="s">
        <v>1277</v>
      </c>
      <c r="BR7798" s="52" t="s">
        <v>9081</v>
      </c>
      <c r="BX7798" s="52" t="s">
        <v>2285</v>
      </c>
      <c r="BY7798" s="52" t="s">
        <v>1277</v>
      </c>
      <c r="BZ7798" s="52" t="s">
        <v>9081</v>
      </c>
    </row>
    <row r="7799" spans="54:78" x14ac:dyDescent="0.3">
      <c r="BB7799" s="105" t="e">
        <f>VLOOKUP(C7799,#REF!, 2,FALSE)</f>
        <v>#REF!</v>
      </c>
      <c r="BP7799" s="52" t="s">
        <v>13154</v>
      </c>
      <c r="BQ7799" s="52" t="s">
        <v>3223</v>
      </c>
      <c r="BR7799" s="52" t="s">
        <v>4523</v>
      </c>
      <c r="BX7799" s="52" t="s">
        <v>13154</v>
      </c>
      <c r="BY7799" s="52" t="s">
        <v>3223</v>
      </c>
      <c r="BZ7799" s="52" t="s">
        <v>4523</v>
      </c>
    </row>
    <row r="7800" spans="54:78" x14ac:dyDescent="0.3">
      <c r="BB7800" s="105" t="e">
        <f>VLOOKUP(C7800,#REF!, 2,FALSE)</f>
        <v>#REF!</v>
      </c>
      <c r="BP7800" s="52" t="s">
        <v>13155</v>
      </c>
      <c r="BQ7800" s="52" t="s">
        <v>1350</v>
      </c>
      <c r="BR7800" s="52" t="s">
        <v>3840</v>
      </c>
      <c r="BX7800" s="52" t="s">
        <v>13155</v>
      </c>
      <c r="BY7800" s="52" t="s">
        <v>1350</v>
      </c>
      <c r="BZ7800" s="52" t="s">
        <v>3840</v>
      </c>
    </row>
    <row r="7801" spans="54:78" x14ac:dyDescent="0.3">
      <c r="BB7801" s="105" t="e">
        <f>VLOOKUP(C7801,#REF!, 2,FALSE)</f>
        <v>#REF!</v>
      </c>
      <c r="BP7801" s="52" t="s">
        <v>13156</v>
      </c>
      <c r="BQ7801" s="52" t="s">
        <v>811</v>
      </c>
      <c r="BR7801" s="52" t="s">
        <v>13157</v>
      </c>
      <c r="BX7801" s="52" t="s">
        <v>13156</v>
      </c>
      <c r="BY7801" s="52" t="s">
        <v>811</v>
      </c>
      <c r="BZ7801" s="52" t="s">
        <v>13157</v>
      </c>
    </row>
    <row r="7802" spans="54:78" x14ac:dyDescent="0.3">
      <c r="BB7802" s="105" t="e">
        <f>VLOOKUP(C7802,#REF!, 2,FALSE)</f>
        <v>#REF!</v>
      </c>
      <c r="BP7802" s="52" t="s">
        <v>377</v>
      </c>
      <c r="BQ7802" s="52" t="s">
        <v>626</v>
      </c>
      <c r="BR7802" s="52" t="s">
        <v>13158</v>
      </c>
      <c r="BX7802" s="52" t="s">
        <v>377</v>
      </c>
      <c r="BY7802" s="52" t="s">
        <v>626</v>
      </c>
      <c r="BZ7802" s="52" t="s">
        <v>13158</v>
      </c>
    </row>
    <row r="7803" spans="54:78" x14ac:dyDescent="0.3">
      <c r="BB7803" s="105" t="e">
        <f>VLOOKUP(C7803,#REF!, 2,FALSE)</f>
        <v>#REF!</v>
      </c>
      <c r="BP7803" s="52" t="s">
        <v>13159</v>
      </c>
      <c r="BQ7803" s="52" t="s">
        <v>669</v>
      </c>
      <c r="BR7803" s="52" t="s">
        <v>1352</v>
      </c>
      <c r="BX7803" s="52" t="s">
        <v>13159</v>
      </c>
      <c r="BY7803" s="52" t="s">
        <v>669</v>
      </c>
      <c r="BZ7803" s="52" t="s">
        <v>1352</v>
      </c>
    </row>
    <row r="7804" spans="54:78" x14ac:dyDescent="0.3">
      <c r="BB7804" s="105" t="e">
        <f>VLOOKUP(C7804,#REF!, 2,FALSE)</f>
        <v>#REF!</v>
      </c>
      <c r="BP7804" s="52" t="s">
        <v>13160</v>
      </c>
      <c r="BQ7804" s="52" t="s">
        <v>743</v>
      </c>
      <c r="BR7804" s="52" t="s">
        <v>10722</v>
      </c>
      <c r="BX7804" s="52" t="s">
        <v>13160</v>
      </c>
      <c r="BY7804" s="52" t="s">
        <v>743</v>
      </c>
      <c r="BZ7804" s="52" t="s">
        <v>10722</v>
      </c>
    </row>
    <row r="7805" spans="54:78" x14ac:dyDescent="0.3">
      <c r="BB7805" s="105" t="e">
        <f>VLOOKUP(C7805,#REF!, 2,FALSE)</f>
        <v>#REF!</v>
      </c>
      <c r="BP7805" s="52" t="s">
        <v>13161</v>
      </c>
      <c r="BQ7805" s="52" t="s">
        <v>3223</v>
      </c>
      <c r="BR7805" s="52" t="s">
        <v>6990</v>
      </c>
      <c r="BX7805" s="52" t="s">
        <v>13161</v>
      </c>
      <c r="BY7805" s="52" t="s">
        <v>3223</v>
      </c>
      <c r="BZ7805" s="52" t="s">
        <v>6990</v>
      </c>
    </row>
    <row r="7806" spans="54:78" x14ac:dyDescent="0.3">
      <c r="BB7806" s="105" t="e">
        <f>VLOOKUP(C7806,#REF!, 2,FALSE)</f>
        <v>#REF!</v>
      </c>
      <c r="BP7806" s="52" t="s">
        <v>13162</v>
      </c>
      <c r="BQ7806" s="52" t="s">
        <v>636</v>
      </c>
      <c r="BR7806" s="52" t="s">
        <v>1922</v>
      </c>
      <c r="BX7806" s="52" t="s">
        <v>13162</v>
      </c>
      <c r="BY7806" s="52" t="s">
        <v>636</v>
      </c>
      <c r="BZ7806" s="52" t="s">
        <v>1922</v>
      </c>
    </row>
    <row r="7807" spans="54:78" x14ac:dyDescent="0.3">
      <c r="BB7807" s="105" t="e">
        <f>VLOOKUP(C7807,#REF!, 2,FALSE)</f>
        <v>#REF!</v>
      </c>
      <c r="BP7807" s="52" t="s">
        <v>13163</v>
      </c>
      <c r="BQ7807" s="52" t="s">
        <v>3276</v>
      </c>
      <c r="BR7807" s="52" t="s">
        <v>1922</v>
      </c>
      <c r="BX7807" s="52" t="s">
        <v>13163</v>
      </c>
      <c r="BY7807" s="52" t="s">
        <v>3276</v>
      </c>
      <c r="BZ7807" s="52" t="s">
        <v>1922</v>
      </c>
    </row>
    <row r="7808" spans="54:78" x14ac:dyDescent="0.3">
      <c r="BB7808" s="105" t="e">
        <f>VLOOKUP(C7808,#REF!, 2,FALSE)</f>
        <v>#REF!</v>
      </c>
      <c r="BP7808" s="52" t="s">
        <v>2286</v>
      </c>
      <c r="BQ7808" s="52" t="s">
        <v>934</v>
      </c>
      <c r="BR7808" s="52" t="s">
        <v>13164</v>
      </c>
      <c r="BX7808" s="52" t="s">
        <v>2286</v>
      </c>
      <c r="BY7808" s="52" t="s">
        <v>934</v>
      </c>
      <c r="BZ7808" s="52" t="s">
        <v>13164</v>
      </c>
    </row>
    <row r="7809" spans="54:78" x14ac:dyDescent="0.3">
      <c r="BB7809" s="105" t="e">
        <f>VLOOKUP(C7809,#REF!, 2,FALSE)</f>
        <v>#REF!</v>
      </c>
      <c r="BP7809" s="52" t="s">
        <v>13165</v>
      </c>
      <c r="BQ7809" s="52" t="s">
        <v>3223</v>
      </c>
      <c r="BR7809" s="52" t="s">
        <v>3343</v>
      </c>
      <c r="BX7809" s="52" t="s">
        <v>13165</v>
      </c>
      <c r="BY7809" s="52" t="s">
        <v>3223</v>
      </c>
      <c r="BZ7809" s="52" t="s">
        <v>3343</v>
      </c>
    </row>
    <row r="7810" spans="54:78" x14ac:dyDescent="0.3">
      <c r="BB7810" s="105" t="e">
        <f>VLOOKUP(C7810,#REF!, 2,FALSE)</f>
        <v>#REF!</v>
      </c>
      <c r="BP7810" s="52" t="s">
        <v>13166</v>
      </c>
      <c r="BQ7810" s="52" t="s">
        <v>3223</v>
      </c>
      <c r="BR7810" s="52" t="s">
        <v>13167</v>
      </c>
      <c r="BX7810" s="52" t="s">
        <v>13166</v>
      </c>
      <c r="BY7810" s="52" t="s">
        <v>3223</v>
      </c>
      <c r="BZ7810" s="52" t="s">
        <v>13167</v>
      </c>
    </row>
    <row r="7811" spans="54:78" x14ac:dyDescent="0.3">
      <c r="BB7811" s="105" t="e">
        <f>VLOOKUP(C7811,#REF!, 2,FALSE)</f>
        <v>#REF!</v>
      </c>
      <c r="BP7811" s="52" t="s">
        <v>13168</v>
      </c>
      <c r="BQ7811" s="52" t="s">
        <v>1350</v>
      </c>
      <c r="BR7811" s="52" t="s">
        <v>3329</v>
      </c>
      <c r="BX7811" s="52" t="s">
        <v>13168</v>
      </c>
      <c r="BY7811" s="52" t="s">
        <v>1350</v>
      </c>
      <c r="BZ7811" s="52" t="s">
        <v>3329</v>
      </c>
    </row>
    <row r="7812" spans="54:78" x14ac:dyDescent="0.3">
      <c r="BB7812" s="105" t="e">
        <f>VLOOKUP(C7812,#REF!, 2,FALSE)</f>
        <v>#REF!</v>
      </c>
      <c r="BP7812" s="52" t="s">
        <v>2287</v>
      </c>
      <c r="BQ7812" s="52" t="s">
        <v>1350</v>
      </c>
      <c r="BR7812" s="52" t="s">
        <v>13169</v>
      </c>
      <c r="BX7812" s="52" t="s">
        <v>2287</v>
      </c>
      <c r="BY7812" s="52" t="s">
        <v>1350</v>
      </c>
      <c r="BZ7812" s="52" t="s">
        <v>13169</v>
      </c>
    </row>
    <row r="7813" spans="54:78" x14ac:dyDescent="0.3">
      <c r="BB7813" s="105" t="e">
        <f>VLOOKUP(C7813,#REF!, 2,FALSE)</f>
        <v>#REF!</v>
      </c>
      <c r="BP7813" s="52" t="s">
        <v>13170</v>
      </c>
      <c r="BQ7813" s="52" t="s">
        <v>1350</v>
      </c>
      <c r="BR7813" s="52" t="s">
        <v>13171</v>
      </c>
      <c r="BX7813" s="52" t="s">
        <v>13170</v>
      </c>
      <c r="BY7813" s="52" t="s">
        <v>1350</v>
      </c>
      <c r="BZ7813" s="52" t="s">
        <v>13171</v>
      </c>
    </row>
    <row r="7814" spans="54:78" x14ac:dyDescent="0.3">
      <c r="BB7814" s="105" t="e">
        <f>VLOOKUP(C7814,#REF!, 2,FALSE)</f>
        <v>#REF!</v>
      </c>
      <c r="BP7814" s="52" t="s">
        <v>13172</v>
      </c>
      <c r="BQ7814" s="52" t="s">
        <v>743</v>
      </c>
      <c r="BR7814" s="52" t="s">
        <v>4199</v>
      </c>
      <c r="BX7814" s="52" t="s">
        <v>13172</v>
      </c>
      <c r="BY7814" s="52" t="s">
        <v>743</v>
      </c>
      <c r="BZ7814" s="52" t="s">
        <v>4199</v>
      </c>
    </row>
    <row r="7815" spans="54:78" x14ac:dyDescent="0.3">
      <c r="BB7815" s="105" t="e">
        <f>VLOOKUP(C7815,#REF!, 2,FALSE)</f>
        <v>#REF!</v>
      </c>
      <c r="BP7815" s="52" t="s">
        <v>13173</v>
      </c>
      <c r="BQ7815" s="52" t="s">
        <v>624</v>
      </c>
      <c r="BR7815" s="52" t="s">
        <v>13174</v>
      </c>
      <c r="BX7815" s="52" t="s">
        <v>13173</v>
      </c>
      <c r="BY7815" s="52" t="s">
        <v>624</v>
      </c>
      <c r="BZ7815" s="52" t="s">
        <v>13174</v>
      </c>
    </row>
    <row r="7816" spans="54:78" x14ac:dyDescent="0.3">
      <c r="BB7816" s="105" t="e">
        <f>VLOOKUP(C7816,#REF!, 2,FALSE)</f>
        <v>#REF!</v>
      </c>
      <c r="BP7816" s="52" t="s">
        <v>13175</v>
      </c>
      <c r="BQ7816" s="52" t="s">
        <v>3276</v>
      </c>
      <c r="BR7816" s="52" t="s">
        <v>13176</v>
      </c>
      <c r="BX7816" s="52" t="s">
        <v>13175</v>
      </c>
      <c r="BY7816" s="52" t="s">
        <v>3276</v>
      </c>
      <c r="BZ7816" s="52" t="s">
        <v>13176</v>
      </c>
    </row>
    <row r="7817" spans="54:78" x14ac:dyDescent="0.3">
      <c r="BB7817" s="105" t="e">
        <f>VLOOKUP(C7817,#REF!, 2,FALSE)</f>
        <v>#REF!</v>
      </c>
      <c r="BP7817" s="52" t="s">
        <v>13177</v>
      </c>
      <c r="BQ7817" s="52" t="s">
        <v>811</v>
      </c>
      <c r="BR7817" s="52" t="s">
        <v>4115</v>
      </c>
      <c r="BX7817" s="52" t="s">
        <v>13177</v>
      </c>
      <c r="BY7817" s="52" t="s">
        <v>811</v>
      </c>
      <c r="BZ7817" s="52" t="s">
        <v>4115</v>
      </c>
    </row>
    <row r="7818" spans="54:78" x14ac:dyDescent="0.3">
      <c r="BB7818" s="105" t="e">
        <f>VLOOKUP(C7818,#REF!, 2,FALSE)</f>
        <v>#REF!</v>
      </c>
      <c r="BP7818" s="52" t="s">
        <v>13178</v>
      </c>
      <c r="BQ7818" s="52" t="s">
        <v>1005</v>
      </c>
      <c r="BR7818" s="52" t="s">
        <v>9205</v>
      </c>
      <c r="BX7818" s="52" t="s">
        <v>13178</v>
      </c>
      <c r="BY7818" s="52" t="s">
        <v>1005</v>
      </c>
      <c r="BZ7818" s="52" t="s">
        <v>9205</v>
      </c>
    </row>
    <row r="7819" spans="54:78" x14ac:dyDescent="0.3">
      <c r="BB7819" s="105" t="e">
        <f>VLOOKUP(C7819,#REF!, 2,FALSE)</f>
        <v>#REF!</v>
      </c>
      <c r="BP7819" s="52" t="s">
        <v>13179</v>
      </c>
      <c r="BQ7819" s="52" t="s">
        <v>3223</v>
      </c>
      <c r="BR7819" s="52" t="s">
        <v>13180</v>
      </c>
      <c r="BX7819" s="52" t="s">
        <v>13179</v>
      </c>
      <c r="BY7819" s="52" t="s">
        <v>3223</v>
      </c>
      <c r="BZ7819" s="52" t="s">
        <v>13180</v>
      </c>
    </row>
    <row r="7820" spans="54:78" x14ac:dyDescent="0.3">
      <c r="BB7820" s="105" t="e">
        <f>VLOOKUP(C7820,#REF!, 2,FALSE)</f>
        <v>#REF!</v>
      </c>
      <c r="BP7820" s="52" t="s">
        <v>13181</v>
      </c>
      <c r="BQ7820" s="52" t="s">
        <v>707</v>
      </c>
      <c r="BR7820" s="52" t="s">
        <v>11088</v>
      </c>
      <c r="BX7820" s="52" t="s">
        <v>13181</v>
      </c>
      <c r="BY7820" s="52" t="s">
        <v>707</v>
      </c>
      <c r="BZ7820" s="52" t="s">
        <v>11088</v>
      </c>
    </row>
    <row r="7821" spans="54:78" x14ac:dyDescent="0.3">
      <c r="BB7821" s="105" t="e">
        <f>VLOOKUP(C7821,#REF!, 2,FALSE)</f>
        <v>#REF!</v>
      </c>
      <c r="BP7821" s="52" t="s">
        <v>13182</v>
      </c>
      <c r="BQ7821" s="52" t="s">
        <v>1350</v>
      </c>
      <c r="BR7821" s="52" t="s">
        <v>13183</v>
      </c>
      <c r="BX7821" s="52" t="s">
        <v>13182</v>
      </c>
      <c r="BY7821" s="52" t="s">
        <v>1350</v>
      </c>
      <c r="BZ7821" s="52" t="s">
        <v>13183</v>
      </c>
    </row>
    <row r="7822" spans="54:78" x14ac:dyDescent="0.3">
      <c r="BB7822" s="105" t="e">
        <f>VLOOKUP(C7822,#REF!, 2,FALSE)</f>
        <v>#REF!</v>
      </c>
      <c r="BP7822" s="52" t="s">
        <v>13184</v>
      </c>
      <c r="BQ7822" s="52" t="s">
        <v>1350</v>
      </c>
      <c r="BR7822" s="52" t="s">
        <v>1333</v>
      </c>
      <c r="BX7822" s="52" t="s">
        <v>13184</v>
      </c>
      <c r="BY7822" s="52" t="s">
        <v>1350</v>
      </c>
      <c r="BZ7822" s="52" t="s">
        <v>1333</v>
      </c>
    </row>
    <row r="7823" spans="54:78" x14ac:dyDescent="0.3">
      <c r="BB7823" s="105" t="e">
        <f>VLOOKUP(C7823,#REF!, 2,FALSE)</f>
        <v>#REF!</v>
      </c>
      <c r="BP7823" s="52" t="s">
        <v>13185</v>
      </c>
      <c r="BQ7823" s="52" t="s">
        <v>3059</v>
      </c>
      <c r="BR7823" s="52" t="s">
        <v>2993</v>
      </c>
      <c r="BX7823" s="52" t="s">
        <v>13185</v>
      </c>
      <c r="BY7823" s="52" t="s">
        <v>3059</v>
      </c>
      <c r="BZ7823" s="52" t="s">
        <v>2993</v>
      </c>
    </row>
    <row r="7824" spans="54:78" x14ac:dyDescent="0.3">
      <c r="BB7824" s="105" t="e">
        <f>VLOOKUP(C7824,#REF!, 2,FALSE)</f>
        <v>#REF!</v>
      </c>
      <c r="BP7824" s="52" t="s">
        <v>13186</v>
      </c>
      <c r="BQ7824" s="52" t="s">
        <v>948</v>
      </c>
      <c r="BR7824" s="52" t="s">
        <v>13187</v>
      </c>
      <c r="BX7824" s="52" t="s">
        <v>13186</v>
      </c>
      <c r="BY7824" s="52" t="s">
        <v>948</v>
      </c>
      <c r="BZ7824" s="52" t="s">
        <v>13187</v>
      </c>
    </row>
    <row r="7825" spans="54:78" x14ac:dyDescent="0.3">
      <c r="BB7825" s="105" t="e">
        <f>VLOOKUP(C7825,#REF!, 2,FALSE)</f>
        <v>#REF!</v>
      </c>
      <c r="BP7825" s="52" t="s">
        <v>13189</v>
      </c>
      <c r="BQ7825" s="52" t="s">
        <v>948</v>
      </c>
      <c r="BR7825" s="52" t="s">
        <v>13187</v>
      </c>
      <c r="BX7825" s="52" t="s">
        <v>13189</v>
      </c>
      <c r="BY7825" s="52" t="s">
        <v>948</v>
      </c>
      <c r="BZ7825" s="52" t="s">
        <v>13187</v>
      </c>
    </row>
    <row r="7826" spans="54:78" x14ac:dyDescent="0.3">
      <c r="BB7826" s="105" t="e">
        <f>VLOOKUP(C7826,#REF!, 2,FALSE)</f>
        <v>#REF!</v>
      </c>
      <c r="BP7826" s="52" t="s">
        <v>13190</v>
      </c>
      <c r="BQ7826" s="52" t="s">
        <v>936</v>
      </c>
      <c r="BR7826" s="52" t="s">
        <v>9022</v>
      </c>
      <c r="BX7826" s="52" t="s">
        <v>13190</v>
      </c>
      <c r="BY7826" s="52" t="s">
        <v>936</v>
      </c>
      <c r="BZ7826" s="52" t="s">
        <v>9022</v>
      </c>
    </row>
    <row r="7827" spans="54:78" x14ac:dyDescent="0.3">
      <c r="BB7827" s="105" t="e">
        <f>VLOOKUP(C7827,#REF!, 2,FALSE)</f>
        <v>#REF!</v>
      </c>
      <c r="BP7827" s="52" t="s">
        <v>2288</v>
      </c>
      <c r="BQ7827" s="52" t="s">
        <v>791</v>
      </c>
      <c r="BR7827" s="52" t="s">
        <v>2993</v>
      </c>
      <c r="BX7827" s="52" t="s">
        <v>2288</v>
      </c>
      <c r="BY7827" s="52" t="s">
        <v>791</v>
      </c>
      <c r="BZ7827" s="52" t="s">
        <v>2993</v>
      </c>
    </row>
    <row r="7828" spans="54:78" x14ac:dyDescent="0.3">
      <c r="BB7828" s="105" t="e">
        <f>VLOOKUP(C7828,#REF!, 2,FALSE)</f>
        <v>#REF!</v>
      </c>
      <c r="BP7828" s="52" t="s">
        <v>13191</v>
      </c>
      <c r="BQ7828" s="52" t="s">
        <v>3223</v>
      </c>
      <c r="BR7828" s="52" t="s">
        <v>8686</v>
      </c>
      <c r="BX7828" s="52" t="s">
        <v>13191</v>
      </c>
      <c r="BY7828" s="52" t="s">
        <v>3223</v>
      </c>
      <c r="BZ7828" s="52" t="s">
        <v>8686</v>
      </c>
    </row>
    <row r="7829" spans="54:78" x14ac:dyDescent="0.3">
      <c r="BB7829" s="105" t="e">
        <f>VLOOKUP(C7829,#REF!, 2,FALSE)</f>
        <v>#REF!</v>
      </c>
      <c r="BP7829" s="52" t="s">
        <v>13192</v>
      </c>
      <c r="BQ7829" s="52" t="s">
        <v>1350</v>
      </c>
      <c r="BR7829" s="52" t="s">
        <v>13193</v>
      </c>
      <c r="BX7829" s="52" t="s">
        <v>13192</v>
      </c>
      <c r="BY7829" s="52" t="s">
        <v>1350</v>
      </c>
      <c r="BZ7829" s="52" t="s">
        <v>13193</v>
      </c>
    </row>
    <row r="7830" spans="54:78" x14ac:dyDescent="0.3">
      <c r="BB7830" s="105" t="e">
        <f>VLOOKUP(C7830,#REF!, 2,FALSE)</f>
        <v>#REF!</v>
      </c>
      <c r="BP7830" s="52" t="s">
        <v>13194</v>
      </c>
      <c r="BQ7830" s="52" t="s">
        <v>619</v>
      </c>
      <c r="BR7830" s="52" t="s">
        <v>13195</v>
      </c>
      <c r="BX7830" s="52" t="s">
        <v>13194</v>
      </c>
      <c r="BY7830" s="52" t="s">
        <v>619</v>
      </c>
      <c r="BZ7830" s="52" t="s">
        <v>13195</v>
      </c>
    </row>
    <row r="7831" spans="54:78" x14ac:dyDescent="0.3">
      <c r="BB7831" s="105" t="e">
        <f>VLOOKUP(C7831,#REF!, 2,FALSE)</f>
        <v>#REF!</v>
      </c>
      <c r="BP7831" s="52" t="s">
        <v>13196</v>
      </c>
      <c r="BQ7831" s="52" t="s">
        <v>1699</v>
      </c>
      <c r="BR7831" s="52" t="s">
        <v>13197</v>
      </c>
      <c r="BX7831" s="52" t="s">
        <v>13196</v>
      </c>
      <c r="BY7831" s="52" t="s">
        <v>1699</v>
      </c>
      <c r="BZ7831" s="52" t="s">
        <v>13197</v>
      </c>
    </row>
    <row r="7832" spans="54:78" x14ac:dyDescent="0.3">
      <c r="BB7832" s="105" t="e">
        <f>VLOOKUP(C7832,#REF!, 2,FALSE)</f>
        <v>#REF!</v>
      </c>
      <c r="BP7832" s="52" t="s">
        <v>2289</v>
      </c>
      <c r="BQ7832" s="52" t="s">
        <v>1350</v>
      </c>
      <c r="BR7832" s="52" t="s">
        <v>13198</v>
      </c>
      <c r="BX7832" s="52" t="s">
        <v>2289</v>
      </c>
      <c r="BY7832" s="52" t="s">
        <v>1350</v>
      </c>
      <c r="BZ7832" s="52" t="s">
        <v>13198</v>
      </c>
    </row>
    <row r="7833" spans="54:78" x14ac:dyDescent="0.3">
      <c r="BB7833" s="105" t="e">
        <f>VLOOKUP(C7833,#REF!, 2,FALSE)</f>
        <v>#REF!</v>
      </c>
      <c r="BP7833" s="52" t="s">
        <v>2290</v>
      </c>
      <c r="BQ7833" s="52" t="s">
        <v>1350</v>
      </c>
      <c r="BR7833" s="52" t="s">
        <v>1678</v>
      </c>
      <c r="BX7833" s="52" t="s">
        <v>2290</v>
      </c>
      <c r="BY7833" s="52" t="s">
        <v>1350</v>
      </c>
      <c r="BZ7833" s="52" t="s">
        <v>1678</v>
      </c>
    </row>
    <row r="7834" spans="54:78" x14ac:dyDescent="0.3">
      <c r="BB7834" s="105" t="e">
        <f>VLOOKUP(C7834,#REF!, 2,FALSE)</f>
        <v>#REF!</v>
      </c>
      <c r="BP7834" s="52" t="s">
        <v>13199</v>
      </c>
      <c r="BQ7834" s="52" t="s">
        <v>642</v>
      </c>
      <c r="BR7834" s="52" t="s">
        <v>8386</v>
      </c>
      <c r="BX7834" s="52" t="s">
        <v>13199</v>
      </c>
      <c r="BY7834" s="52" t="s">
        <v>642</v>
      </c>
      <c r="BZ7834" s="52" t="s">
        <v>8386</v>
      </c>
    </row>
    <row r="7835" spans="54:78" x14ac:dyDescent="0.3">
      <c r="BB7835" s="105" t="e">
        <f>VLOOKUP(C7835,#REF!, 2,FALSE)</f>
        <v>#REF!</v>
      </c>
      <c r="BP7835" s="52" t="s">
        <v>13200</v>
      </c>
      <c r="BQ7835" s="52" t="s">
        <v>1350</v>
      </c>
      <c r="BR7835" s="52" t="s">
        <v>1345</v>
      </c>
      <c r="BX7835" s="52" t="s">
        <v>13200</v>
      </c>
      <c r="BY7835" s="52" t="s">
        <v>1350</v>
      </c>
      <c r="BZ7835" s="52" t="s">
        <v>1345</v>
      </c>
    </row>
    <row r="7836" spans="54:78" x14ac:dyDescent="0.3">
      <c r="BB7836" s="105" t="e">
        <f>VLOOKUP(C7836,#REF!, 2,FALSE)</f>
        <v>#REF!</v>
      </c>
      <c r="BP7836" s="52" t="s">
        <v>13201</v>
      </c>
      <c r="BQ7836" s="52" t="s">
        <v>1350</v>
      </c>
      <c r="BR7836" s="52" t="s">
        <v>1345</v>
      </c>
      <c r="BX7836" s="52" t="s">
        <v>13201</v>
      </c>
      <c r="BY7836" s="52" t="s">
        <v>1350</v>
      </c>
      <c r="BZ7836" s="52" t="s">
        <v>1345</v>
      </c>
    </row>
    <row r="7837" spans="54:78" x14ac:dyDescent="0.3">
      <c r="BB7837" s="105" t="e">
        <f>VLOOKUP(C7837,#REF!, 2,FALSE)</f>
        <v>#REF!</v>
      </c>
      <c r="BP7837" s="52" t="s">
        <v>2291</v>
      </c>
      <c r="BQ7837" s="52" t="s">
        <v>1350</v>
      </c>
      <c r="BR7837" s="52" t="s">
        <v>13202</v>
      </c>
      <c r="BX7837" s="52" t="s">
        <v>2291</v>
      </c>
      <c r="BY7837" s="52" t="s">
        <v>1350</v>
      </c>
      <c r="BZ7837" s="52" t="s">
        <v>13202</v>
      </c>
    </row>
    <row r="7838" spans="54:78" x14ac:dyDescent="0.3">
      <c r="BB7838" s="105" t="e">
        <f>VLOOKUP(C7838,#REF!, 2,FALSE)</f>
        <v>#REF!</v>
      </c>
      <c r="BP7838" s="52" t="s">
        <v>13203</v>
      </c>
      <c r="BQ7838" s="52" t="s">
        <v>3103</v>
      </c>
      <c r="BR7838" s="52" t="s">
        <v>13204</v>
      </c>
      <c r="BX7838" s="52" t="s">
        <v>13203</v>
      </c>
      <c r="BY7838" s="52" t="s">
        <v>3103</v>
      </c>
      <c r="BZ7838" s="52" t="s">
        <v>13204</v>
      </c>
    </row>
    <row r="7839" spans="54:78" x14ac:dyDescent="0.3">
      <c r="BB7839" s="105" t="e">
        <f>VLOOKUP(C7839,#REF!, 2,FALSE)</f>
        <v>#REF!</v>
      </c>
      <c r="BP7839" s="52" t="s">
        <v>13205</v>
      </c>
      <c r="BQ7839" s="52" t="s">
        <v>3223</v>
      </c>
      <c r="BR7839" s="52" t="s">
        <v>1973</v>
      </c>
      <c r="BX7839" s="52" t="s">
        <v>13205</v>
      </c>
      <c r="BY7839" s="52" t="s">
        <v>3223</v>
      </c>
      <c r="BZ7839" s="52" t="s">
        <v>1973</v>
      </c>
    </row>
    <row r="7840" spans="54:78" x14ac:dyDescent="0.3">
      <c r="BB7840" s="105" t="e">
        <f>VLOOKUP(C7840,#REF!, 2,FALSE)</f>
        <v>#REF!</v>
      </c>
      <c r="BP7840" s="52" t="s">
        <v>13206</v>
      </c>
      <c r="BQ7840" s="52" t="s">
        <v>1350</v>
      </c>
      <c r="BR7840" s="52" t="s">
        <v>2993</v>
      </c>
      <c r="BX7840" s="52" t="s">
        <v>13206</v>
      </c>
      <c r="BY7840" s="52" t="s">
        <v>1350</v>
      </c>
      <c r="BZ7840" s="52" t="s">
        <v>2993</v>
      </c>
    </row>
    <row r="7841" spans="54:78" x14ac:dyDescent="0.3">
      <c r="BB7841" s="105" t="e">
        <f>VLOOKUP(C7841,#REF!, 2,FALSE)</f>
        <v>#REF!</v>
      </c>
      <c r="BP7841" s="52" t="s">
        <v>13207</v>
      </c>
      <c r="BQ7841" s="52" t="s">
        <v>1350</v>
      </c>
      <c r="BR7841" s="52" t="s">
        <v>3381</v>
      </c>
      <c r="BX7841" s="52" t="s">
        <v>13207</v>
      </c>
      <c r="BY7841" s="52" t="s">
        <v>1350</v>
      </c>
      <c r="BZ7841" s="52" t="s">
        <v>3381</v>
      </c>
    </row>
    <row r="7842" spans="54:78" x14ac:dyDescent="0.3">
      <c r="BB7842" s="105" t="e">
        <f>VLOOKUP(C7842,#REF!, 2,FALSE)</f>
        <v>#REF!</v>
      </c>
      <c r="BP7842" s="52" t="s">
        <v>13209</v>
      </c>
      <c r="BQ7842" s="52" t="s">
        <v>1350</v>
      </c>
      <c r="BR7842" s="52" t="s">
        <v>1607</v>
      </c>
      <c r="BX7842" s="52" t="s">
        <v>13209</v>
      </c>
      <c r="BY7842" s="52" t="s">
        <v>1350</v>
      </c>
      <c r="BZ7842" s="52" t="s">
        <v>1607</v>
      </c>
    </row>
    <row r="7843" spans="54:78" x14ac:dyDescent="0.3">
      <c r="BB7843" s="105" t="e">
        <f>VLOOKUP(C7843,#REF!, 2,FALSE)</f>
        <v>#REF!</v>
      </c>
      <c r="BP7843" s="52" t="s">
        <v>13210</v>
      </c>
      <c r="BQ7843" s="52" t="s">
        <v>1350</v>
      </c>
      <c r="BR7843" s="52" t="s">
        <v>1600</v>
      </c>
      <c r="BX7843" s="52" t="s">
        <v>13210</v>
      </c>
      <c r="BY7843" s="52" t="s">
        <v>1350</v>
      </c>
      <c r="BZ7843" s="52" t="s">
        <v>1600</v>
      </c>
    </row>
    <row r="7844" spans="54:78" x14ac:dyDescent="0.3">
      <c r="BB7844" s="105" t="e">
        <f>VLOOKUP(C7844,#REF!, 2,FALSE)</f>
        <v>#REF!</v>
      </c>
      <c r="BP7844" s="52" t="s">
        <v>379</v>
      </c>
      <c r="BQ7844" s="52" t="s">
        <v>1350</v>
      </c>
      <c r="BR7844" s="52" t="s">
        <v>928</v>
      </c>
      <c r="BX7844" s="52" t="s">
        <v>379</v>
      </c>
      <c r="BY7844" s="52" t="s">
        <v>1350</v>
      </c>
      <c r="BZ7844" s="52" t="s">
        <v>928</v>
      </c>
    </row>
    <row r="7845" spans="54:78" x14ac:dyDescent="0.3">
      <c r="BB7845" s="105" t="e">
        <f>VLOOKUP(C7845,#REF!, 2,FALSE)</f>
        <v>#REF!</v>
      </c>
      <c r="BP7845" s="52" t="s">
        <v>375</v>
      </c>
      <c r="BQ7845" s="52" t="s">
        <v>743</v>
      </c>
      <c r="BR7845" s="52" t="s">
        <v>2647</v>
      </c>
      <c r="BX7845" s="52" t="s">
        <v>375</v>
      </c>
      <c r="BY7845" s="52" t="s">
        <v>743</v>
      </c>
      <c r="BZ7845" s="52" t="s">
        <v>2647</v>
      </c>
    </row>
    <row r="7846" spans="54:78" x14ac:dyDescent="0.3">
      <c r="BB7846" s="105" t="e">
        <f>VLOOKUP(C7846,#REF!, 2,FALSE)</f>
        <v>#REF!</v>
      </c>
      <c r="BP7846" s="52" t="s">
        <v>13211</v>
      </c>
      <c r="BQ7846" s="52" t="s">
        <v>1350</v>
      </c>
      <c r="BR7846" s="52" t="s">
        <v>13212</v>
      </c>
      <c r="BX7846" s="52" t="s">
        <v>13211</v>
      </c>
      <c r="BY7846" s="52" t="s">
        <v>1350</v>
      </c>
      <c r="BZ7846" s="52" t="s">
        <v>13212</v>
      </c>
    </row>
    <row r="7847" spans="54:78" x14ac:dyDescent="0.3">
      <c r="BB7847" s="105" t="e">
        <f>VLOOKUP(C7847,#REF!, 2,FALSE)</f>
        <v>#REF!</v>
      </c>
      <c r="BP7847" s="52" t="s">
        <v>13213</v>
      </c>
      <c r="BQ7847" s="52" t="s">
        <v>2988</v>
      </c>
      <c r="BR7847" s="52" t="s">
        <v>13214</v>
      </c>
      <c r="BX7847" s="52" t="s">
        <v>13213</v>
      </c>
      <c r="BY7847" s="52" t="s">
        <v>2988</v>
      </c>
      <c r="BZ7847" s="52" t="s">
        <v>13214</v>
      </c>
    </row>
    <row r="7848" spans="54:78" x14ac:dyDescent="0.3">
      <c r="BB7848" s="105" t="e">
        <f>VLOOKUP(C7848,#REF!, 2,FALSE)</f>
        <v>#REF!</v>
      </c>
      <c r="BP7848" s="52" t="s">
        <v>13215</v>
      </c>
      <c r="BQ7848" s="52" t="s">
        <v>3016</v>
      </c>
      <c r="BR7848" s="52" t="s">
        <v>13216</v>
      </c>
      <c r="BX7848" s="52" t="s">
        <v>13215</v>
      </c>
      <c r="BY7848" s="52" t="s">
        <v>3016</v>
      </c>
      <c r="BZ7848" s="52" t="s">
        <v>13216</v>
      </c>
    </row>
    <row r="7849" spans="54:78" x14ac:dyDescent="0.3">
      <c r="BB7849" s="105" t="e">
        <f>VLOOKUP(C7849,#REF!, 2,FALSE)</f>
        <v>#REF!</v>
      </c>
      <c r="BP7849" s="52" t="s">
        <v>2292</v>
      </c>
      <c r="BQ7849" s="52" t="s">
        <v>3223</v>
      </c>
      <c r="BR7849" s="52" t="s">
        <v>4099</v>
      </c>
      <c r="BX7849" s="52" t="s">
        <v>2292</v>
      </c>
      <c r="BY7849" s="52" t="s">
        <v>3223</v>
      </c>
      <c r="BZ7849" s="52" t="s">
        <v>4099</v>
      </c>
    </row>
    <row r="7850" spans="54:78" x14ac:dyDescent="0.3">
      <c r="BB7850" s="105" t="e">
        <f>VLOOKUP(C7850,#REF!, 2,FALSE)</f>
        <v>#REF!</v>
      </c>
      <c r="BP7850" s="52" t="s">
        <v>13217</v>
      </c>
      <c r="BQ7850" s="52" t="s">
        <v>619</v>
      </c>
      <c r="BR7850" s="52" t="s">
        <v>2562</v>
      </c>
      <c r="BX7850" s="52" t="s">
        <v>13217</v>
      </c>
      <c r="BY7850" s="52" t="s">
        <v>619</v>
      </c>
      <c r="BZ7850" s="52" t="s">
        <v>2562</v>
      </c>
    </row>
    <row r="7851" spans="54:78" x14ac:dyDescent="0.3">
      <c r="BB7851" s="105" t="e">
        <f>VLOOKUP(C7851,#REF!, 2,FALSE)</f>
        <v>#REF!</v>
      </c>
      <c r="BP7851" s="52" t="s">
        <v>13218</v>
      </c>
      <c r="BQ7851" s="52" t="s">
        <v>954</v>
      </c>
      <c r="BR7851" s="52" t="s">
        <v>13219</v>
      </c>
      <c r="BX7851" s="52" t="s">
        <v>13218</v>
      </c>
      <c r="BY7851" s="52" t="s">
        <v>954</v>
      </c>
      <c r="BZ7851" s="52" t="s">
        <v>13219</v>
      </c>
    </row>
    <row r="7852" spans="54:78" x14ac:dyDescent="0.3">
      <c r="BB7852" s="105" t="e">
        <f>VLOOKUP(C7852,#REF!, 2,FALSE)</f>
        <v>#REF!</v>
      </c>
      <c r="BP7852" s="52" t="s">
        <v>13220</v>
      </c>
      <c r="BQ7852" s="52" t="s">
        <v>870</v>
      </c>
      <c r="BR7852" s="52" t="s">
        <v>1695</v>
      </c>
      <c r="BX7852" s="52" t="s">
        <v>13220</v>
      </c>
      <c r="BY7852" s="52" t="s">
        <v>870</v>
      </c>
      <c r="BZ7852" s="52" t="s">
        <v>1695</v>
      </c>
    </row>
    <row r="7853" spans="54:78" x14ac:dyDescent="0.3">
      <c r="BB7853" s="105" t="e">
        <f>VLOOKUP(C7853,#REF!, 2,FALSE)</f>
        <v>#REF!</v>
      </c>
      <c r="BP7853" s="52" t="s">
        <v>13221</v>
      </c>
      <c r="BQ7853" s="52" t="s">
        <v>664</v>
      </c>
      <c r="BR7853" s="52" t="s">
        <v>2993</v>
      </c>
      <c r="BX7853" s="52" t="s">
        <v>13221</v>
      </c>
      <c r="BY7853" s="52" t="s">
        <v>664</v>
      </c>
      <c r="BZ7853" s="52" t="s">
        <v>2993</v>
      </c>
    </row>
    <row r="7854" spans="54:78" x14ac:dyDescent="0.3">
      <c r="BB7854" s="105" t="e">
        <f>VLOOKUP(C7854,#REF!, 2,FALSE)</f>
        <v>#REF!</v>
      </c>
      <c r="BP7854" s="52" t="s">
        <v>13222</v>
      </c>
      <c r="BQ7854" s="52" t="s">
        <v>1350</v>
      </c>
      <c r="BR7854" s="52" t="s">
        <v>2993</v>
      </c>
      <c r="BX7854" s="52" t="s">
        <v>13222</v>
      </c>
      <c r="BY7854" s="52" t="s">
        <v>1350</v>
      </c>
      <c r="BZ7854" s="52" t="s">
        <v>2993</v>
      </c>
    </row>
    <row r="7855" spans="54:78" x14ac:dyDescent="0.3">
      <c r="BB7855" s="105" t="e">
        <f>VLOOKUP(C7855,#REF!, 2,FALSE)</f>
        <v>#REF!</v>
      </c>
      <c r="BP7855" s="52" t="s">
        <v>13223</v>
      </c>
      <c r="BQ7855" s="52" t="s">
        <v>3223</v>
      </c>
      <c r="BR7855" s="52" t="s">
        <v>13224</v>
      </c>
      <c r="BX7855" s="52" t="s">
        <v>13223</v>
      </c>
      <c r="BY7855" s="52" t="s">
        <v>3223</v>
      </c>
      <c r="BZ7855" s="52" t="s">
        <v>13224</v>
      </c>
    </row>
    <row r="7856" spans="54:78" x14ac:dyDescent="0.3">
      <c r="BB7856" s="105" t="e">
        <f>VLOOKUP(C7856,#REF!, 2,FALSE)</f>
        <v>#REF!</v>
      </c>
      <c r="BP7856" s="52" t="s">
        <v>13225</v>
      </c>
      <c r="BQ7856" s="52" t="s">
        <v>3059</v>
      </c>
      <c r="BR7856" s="52" t="s">
        <v>13226</v>
      </c>
      <c r="BX7856" s="52" t="s">
        <v>13225</v>
      </c>
      <c r="BY7856" s="52" t="s">
        <v>3059</v>
      </c>
      <c r="BZ7856" s="52" t="s">
        <v>13226</v>
      </c>
    </row>
    <row r="7857" spans="54:78" x14ac:dyDescent="0.3">
      <c r="BB7857" s="105" t="e">
        <f>VLOOKUP(C7857,#REF!, 2,FALSE)</f>
        <v>#REF!</v>
      </c>
      <c r="BP7857" s="52" t="s">
        <v>13227</v>
      </c>
      <c r="BQ7857" s="52" t="s">
        <v>1350</v>
      </c>
      <c r="BR7857" s="52" t="s">
        <v>6463</v>
      </c>
      <c r="BX7857" s="52" t="s">
        <v>13227</v>
      </c>
      <c r="BY7857" s="52" t="s">
        <v>1350</v>
      </c>
      <c r="BZ7857" s="52" t="s">
        <v>6463</v>
      </c>
    </row>
    <row r="7858" spans="54:78" x14ac:dyDescent="0.3">
      <c r="BB7858" s="105" t="e">
        <f>VLOOKUP(C7858,#REF!, 2,FALSE)</f>
        <v>#REF!</v>
      </c>
      <c r="BP7858" s="52" t="s">
        <v>13228</v>
      </c>
      <c r="BQ7858" s="52" t="s">
        <v>1350</v>
      </c>
      <c r="BR7858" s="52" t="s">
        <v>6463</v>
      </c>
      <c r="BX7858" s="52" t="s">
        <v>13228</v>
      </c>
      <c r="BY7858" s="52" t="s">
        <v>1350</v>
      </c>
      <c r="BZ7858" s="52" t="s">
        <v>6463</v>
      </c>
    </row>
    <row r="7859" spans="54:78" x14ac:dyDescent="0.3">
      <c r="BB7859" s="105" t="e">
        <f>VLOOKUP(C7859,#REF!, 2,FALSE)</f>
        <v>#REF!</v>
      </c>
      <c r="BP7859" s="52" t="s">
        <v>13229</v>
      </c>
      <c r="BQ7859" s="52" t="s">
        <v>3016</v>
      </c>
      <c r="BR7859" s="52" t="s">
        <v>6921</v>
      </c>
      <c r="BX7859" s="52" t="s">
        <v>13229</v>
      </c>
      <c r="BY7859" s="52" t="s">
        <v>3016</v>
      </c>
      <c r="BZ7859" s="52" t="s">
        <v>6921</v>
      </c>
    </row>
    <row r="7860" spans="54:78" x14ac:dyDescent="0.3">
      <c r="BB7860" s="105" t="e">
        <f>VLOOKUP(C7860,#REF!, 2,FALSE)</f>
        <v>#REF!</v>
      </c>
      <c r="BP7860" s="52" t="s">
        <v>13230</v>
      </c>
      <c r="BQ7860" s="52" t="s">
        <v>1350</v>
      </c>
      <c r="BR7860" s="52" t="s">
        <v>6463</v>
      </c>
      <c r="BX7860" s="52" t="s">
        <v>13230</v>
      </c>
      <c r="BY7860" s="52" t="s">
        <v>1350</v>
      </c>
      <c r="BZ7860" s="52" t="s">
        <v>6463</v>
      </c>
    </row>
    <row r="7861" spans="54:78" x14ac:dyDescent="0.3">
      <c r="BB7861" s="105" t="e">
        <f>VLOOKUP(C7861,#REF!, 2,FALSE)</f>
        <v>#REF!</v>
      </c>
      <c r="BP7861" s="52" t="s">
        <v>13231</v>
      </c>
      <c r="BQ7861" s="52" t="s">
        <v>1277</v>
      </c>
      <c r="BR7861" s="52" t="s">
        <v>13232</v>
      </c>
      <c r="BX7861" s="52" t="s">
        <v>13231</v>
      </c>
      <c r="BY7861" s="52" t="s">
        <v>1277</v>
      </c>
      <c r="BZ7861" s="52" t="s">
        <v>13232</v>
      </c>
    </row>
    <row r="7862" spans="54:78" x14ac:dyDescent="0.3">
      <c r="BB7862" s="105" t="e">
        <f>VLOOKUP(C7862,#REF!, 2,FALSE)</f>
        <v>#REF!</v>
      </c>
      <c r="BP7862" s="52" t="s">
        <v>13233</v>
      </c>
      <c r="BQ7862" s="52" t="s">
        <v>3103</v>
      </c>
      <c r="BR7862" s="52" t="s">
        <v>928</v>
      </c>
      <c r="BX7862" s="52" t="s">
        <v>13233</v>
      </c>
      <c r="BY7862" s="52" t="s">
        <v>3103</v>
      </c>
      <c r="BZ7862" s="52" t="s">
        <v>928</v>
      </c>
    </row>
    <row r="7863" spans="54:78" x14ac:dyDescent="0.3">
      <c r="BB7863" s="105" t="e">
        <f>VLOOKUP(C7863,#REF!, 2,FALSE)</f>
        <v>#REF!</v>
      </c>
      <c r="BP7863" s="52" t="s">
        <v>13234</v>
      </c>
      <c r="BQ7863" s="52" t="s">
        <v>1021</v>
      </c>
      <c r="BR7863" s="52" t="s">
        <v>4802</v>
      </c>
      <c r="BX7863" s="52" t="s">
        <v>13234</v>
      </c>
      <c r="BY7863" s="52" t="s">
        <v>1021</v>
      </c>
      <c r="BZ7863" s="52" t="s">
        <v>4802</v>
      </c>
    </row>
    <row r="7864" spans="54:78" x14ac:dyDescent="0.3">
      <c r="BB7864" s="105" t="e">
        <f>VLOOKUP(C7864,#REF!, 2,FALSE)</f>
        <v>#REF!</v>
      </c>
      <c r="BP7864" s="52" t="s">
        <v>2293</v>
      </c>
      <c r="BQ7864" s="52" t="s">
        <v>934</v>
      </c>
      <c r="BR7864" s="52" t="s">
        <v>13235</v>
      </c>
      <c r="BX7864" s="52" t="s">
        <v>2293</v>
      </c>
      <c r="BY7864" s="52" t="s">
        <v>934</v>
      </c>
      <c r="BZ7864" s="52" t="s">
        <v>13235</v>
      </c>
    </row>
    <row r="7865" spans="54:78" x14ac:dyDescent="0.3">
      <c r="BB7865" s="105" t="e">
        <f>VLOOKUP(C7865,#REF!, 2,FALSE)</f>
        <v>#REF!</v>
      </c>
      <c r="BP7865" s="52" t="s">
        <v>13236</v>
      </c>
      <c r="BQ7865" s="52" t="s">
        <v>3223</v>
      </c>
      <c r="BR7865" s="52" t="s">
        <v>4523</v>
      </c>
      <c r="BX7865" s="52" t="s">
        <v>13236</v>
      </c>
      <c r="BY7865" s="52" t="s">
        <v>3223</v>
      </c>
      <c r="BZ7865" s="52" t="s">
        <v>4523</v>
      </c>
    </row>
    <row r="7866" spans="54:78" x14ac:dyDescent="0.3">
      <c r="BB7866" s="105" t="e">
        <f>VLOOKUP(C7866,#REF!, 2,FALSE)</f>
        <v>#REF!</v>
      </c>
      <c r="BP7866" s="52" t="s">
        <v>13237</v>
      </c>
      <c r="BQ7866" s="52" t="s">
        <v>1021</v>
      </c>
      <c r="BR7866" s="52" t="s">
        <v>4802</v>
      </c>
      <c r="BX7866" s="52" t="s">
        <v>13237</v>
      </c>
      <c r="BY7866" s="52" t="s">
        <v>1021</v>
      </c>
      <c r="BZ7866" s="52" t="s">
        <v>4802</v>
      </c>
    </row>
    <row r="7867" spans="54:78" x14ac:dyDescent="0.3">
      <c r="BB7867" s="105" t="e">
        <f>VLOOKUP(C7867,#REF!, 2,FALSE)</f>
        <v>#REF!</v>
      </c>
      <c r="BP7867" s="52" t="s">
        <v>13238</v>
      </c>
      <c r="BQ7867" s="52" t="s">
        <v>3276</v>
      </c>
      <c r="BR7867" s="52" t="s">
        <v>1684</v>
      </c>
      <c r="BX7867" s="52" t="s">
        <v>13238</v>
      </c>
      <c r="BY7867" s="52" t="s">
        <v>3276</v>
      </c>
      <c r="BZ7867" s="52" t="s">
        <v>1684</v>
      </c>
    </row>
    <row r="7868" spans="54:78" x14ac:dyDescent="0.3">
      <c r="BB7868" s="105" t="e">
        <f>VLOOKUP(C7868,#REF!, 2,FALSE)</f>
        <v>#REF!</v>
      </c>
      <c r="BP7868" s="52" t="s">
        <v>13239</v>
      </c>
      <c r="BQ7868" s="52" t="s">
        <v>3223</v>
      </c>
      <c r="BR7868" s="52" t="s">
        <v>13240</v>
      </c>
      <c r="BX7868" s="52" t="s">
        <v>13239</v>
      </c>
      <c r="BY7868" s="52" t="s">
        <v>3223</v>
      </c>
      <c r="BZ7868" s="52" t="s">
        <v>13240</v>
      </c>
    </row>
    <row r="7869" spans="54:78" x14ac:dyDescent="0.3">
      <c r="BB7869" s="105" t="e">
        <f>VLOOKUP(C7869,#REF!, 2,FALSE)</f>
        <v>#REF!</v>
      </c>
      <c r="BP7869" s="52" t="s">
        <v>13241</v>
      </c>
      <c r="BQ7869" s="52" t="s">
        <v>3223</v>
      </c>
      <c r="BR7869" s="52" t="s">
        <v>7648</v>
      </c>
      <c r="BX7869" s="52" t="s">
        <v>13241</v>
      </c>
      <c r="BY7869" s="52" t="s">
        <v>3223</v>
      </c>
      <c r="BZ7869" s="52" t="s">
        <v>7648</v>
      </c>
    </row>
    <row r="7870" spans="54:78" x14ac:dyDescent="0.3">
      <c r="BB7870" s="105" t="e">
        <f>VLOOKUP(C7870,#REF!, 2,FALSE)</f>
        <v>#REF!</v>
      </c>
      <c r="BP7870" s="52" t="s">
        <v>13242</v>
      </c>
      <c r="BQ7870" s="52" t="s">
        <v>1350</v>
      </c>
      <c r="BR7870" s="52" t="s">
        <v>2079</v>
      </c>
      <c r="BX7870" s="52" t="s">
        <v>13242</v>
      </c>
      <c r="BY7870" s="52" t="s">
        <v>1350</v>
      </c>
      <c r="BZ7870" s="52" t="s">
        <v>2079</v>
      </c>
    </row>
    <row r="7871" spans="54:78" x14ac:dyDescent="0.3">
      <c r="BB7871" s="105" t="e">
        <f>VLOOKUP(C7871,#REF!, 2,FALSE)</f>
        <v>#REF!</v>
      </c>
      <c r="BP7871" s="52" t="s">
        <v>13243</v>
      </c>
      <c r="BQ7871" s="52" t="s">
        <v>795</v>
      </c>
      <c r="BR7871" s="52" t="s">
        <v>11409</v>
      </c>
      <c r="BX7871" s="52" t="s">
        <v>13243</v>
      </c>
      <c r="BY7871" s="52" t="s">
        <v>795</v>
      </c>
      <c r="BZ7871" s="52" t="s">
        <v>11409</v>
      </c>
    </row>
    <row r="7872" spans="54:78" x14ac:dyDescent="0.3">
      <c r="BB7872" s="105" t="e">
        <f>VLOOKUP(C7872,#REF!, 2,FALSE)</f>
        <v>#REF!</v>
      </c>
      <c r="BP7872" s="52" t="s">
        <v>13244</v>
      </c>
      <c r="BQ7872" s="52" t="s">
        <v>3223</v>
      </c>
      <c r="BR7872" s="52" t="s">
        <v>13245</v>
      </c>
      <c r="BX7872" s="52" t="s">
        <v>13244</v>
      </c>
      <c r="BY7872" s="52" t="s">
        <v>3223</v>
      </c>
      <c r="BZ7872" s="52" t="s">
        <v>13245</v>
      </c>
    </row>
    <row r="7873" spans="54:78" x14ac:dyDescent="0.3">
      <c r="BB7873" s="105" t="e">
        <f>VLOOKUP(C7873,#REF!, 2,FALSE)</f>
        <v>#REF!</v>
      </c>
      <c r="BP7873" s="52" t="s">
        <v>2294</v>
      </c>
      <c r="BQ7873" s="52" t="s">
        <v>3223</v>
      </c>
      <c r="BR7873" s="52" t="s">
        <v>2400</v>
      </c>
      <c r="BX7873" s="52" t="s">
        <v>2294</v>
      </c>
      <c r="BY7873" s="52" t="s">
        <v>3223</v>
      </c>
      <c r="BZ7873" s="52" t="s">
        <v>2400</v>
      </c>
    </row>
    <row r="7874" spans="54:78" x14ac:dyDescent="0.3">
      <c r="BB7874" s="105" t="e">
        <f>VLOOKUP(C7874,#REF!, 2,FALSE)</f>
        <v>#REF!</v>
      </c>
      <c r="BP7874" s="52" t="s">
        <v>13246</v>
      </c>
      <c r="BQ7874" s="52" t="s">
        <v>849</v>
      </c>
      <c r="BR7874" s="52" t="s">
        <v>9071</v>
      </c>
      <c r="BX7874" s="52" t="s">
        <v>13246</v>
      </c>
      <c r="BY7874" s="52" t="s">
        <v>849</v>
      </c>
      <c r="BZ7874" s="52" t="s">
        <v>9071</v>
      </c>
    </row>
    <row r="7875" spans="54:78" x14ac:dyDescent="0.3">
      <c r="BB7875" s="105" t="e">
        <f>VLOOKUP(C7875,#REF!, 2,FALSE)</f>
        <v>#REF!</v>
      </c>
      <c r="BP7875" s="52" t="s">
        <v>13247</v>
      </c>
      <c r="BQ7875" s="52" t="s">
        <v>17035</v>
      </c>
      <c r="BR7875" s="52" t="s">
        <v>1072</v>
      </c>
      <c r="BX7875" s="52" t="s">
        <v>13247</v>
      </c>
      <c r="BY7875" s="52" t="s">
        <v>17035</v>
      </c>
      <c r="BZ7875" s="52" t="s">
        <v>1072</v>
      </c>
    </row>
    <row r="7876" spans="54:78" x14ac:dyDescent="0.3">
      <c r="BB7876" s="105" t="e">
        <f>VLOOKUP(C7876,#REF!, 2,FALSE)</f>
        <v>#REF!</v>
      </c>
      <c r="BP7876" s="52" t="s">
        <v>13248</v>
      </c>
      <c r="BQ7876" s="52" t="s">
        <v>17035</v>
      </c>
      <c r="BR7876" s="52" t="s">
        <v>10975</v>
      </c>
      <c r="BX7876" s="52" t="s">
        <v>13248</v>
      </c>
      <c r="BY7876" s="52" t="s">
        <v>17035</v>
      </c>
      <c r="BZ7876" s="52" t="s">
        <v>10975</v>
      </c>
    </row>
    <row r="7877" spans="54:78" x14ac:dyDescent="0.3">
      <c r="BB7877" s="105" t="e">
        <f>VLOOKUP(C7877,#REF!, 2,FALSE)</f>
        <v>#REF!</v>
      </c>
      <c r="BP7877" s="52" t="s">
        <v>2295</v>
      </c>
      <c r="BQ7877" s="52" t="s">
        <v>17035</v>
      </c>
      <c r="BR7877" s="52" t="s">
        <v>2801</v>
      </c>
      <c r="BX7877" s="52" t="s">
        <v>2295</v>
      </c>
      <c r="BY7877" s="52" t="s">
        <v>17035</v>
      </c>
      <c r="BZ7877" s="52" t="s">
        <v>2801</v>
      </c>
    </row>
    <row r="7878" spans="54:78" x14ac:dyDescent="0.3">
      <c r="BB7878" s="105" t="e">
        <f>VLOOKUP(C7878,#REF!, 2,FALSE)</f>
        <v>#REF!</v>
      </c>
      <c r="BP7878" s="52" t="s">
        <v>13249</v>
      </c>
      <c r="BQ7878" s="52" t="s">
        <v>1350</v>
      </c>
      <c r="BR7878" s="52" t="s">
        <v>10071</v>
      </c>
      <c r="BX7878" s="52" t="s">
        <v>13249</v>
      </c>
      <c r="BY7878" s="52" t="s">
        <v>1350</v>
      </c>
      <c r="BZ7878" s="52" t="s">
        <v>10071</v>
      </c>
    </row>
    <row r="7879" spans="54:78" x14ac:dyDescent="0.3">
      <c r="BB7879" s="105" t="e">
        <f>VLOOKUP(C7879,#REF!, 2,FALSE)</f>
        <v>#REF!</v>
      </c>
      <c r="BP7879" s="52" t="s">
        <v>2296</v>
      </c>
      <c r="BQ7879" s="52" t="s">
        <v>931</v>
      </c>
      <c r="BR7879" s="52" t="s">
        <v>13250</v>
      </c>
      <c r="BX7879" s="52" t="s">
        <v>2296</v>
      </c>
      <c r="BY7879" s="52" t="s">
        <v>931</v>
      </c>
      <c r="BZ7879" s="52" t="s">
        <v>13250</v>
      </c>
    </row>
    <row r="7880" spans="54:78" x14ac:dyDescent="0.3">
      <c r="BB7880" s="105" t="e">
        <f>VLOOKUP(C7880,#REF!, 2,FALSE)</f>
        <v>#REF!</v>
      </c>
      <c r="BP7880" s="52" t="s">
        <v>2297</v>
      </c>
      <c r="BQ7880" s="52" t="s">
        <v>934</v>
      </c>
      <c r="BR7880" s="52" t="s">
        <v>2993</v>
      </c>
      <c r="BX7880" s="52" t="s">
        <v>2297</v>
      </c>
      <c r="BY7880" s="52" t="s">
        <v>934</v>
      </c>
      <c r="BZ7880" s="52" t="s">
        <v>2993</v>
      </c>
    </row>
    <row r="7881" spans="54:78" x14ac:dyDescent="0.3">
      <c r="BB7881" s="105" t="e">
        <f>VLOOKUP(C7881,#REF!, 2,FALSE)</f>
        <v>#REF!</v>
      </c>
      <c r="BP7881" s="52" t="s">
        <v>2298</v>
      </c>
      <c r="BQ7881" s="52" t="s">
        <v>934</v>
      </c>
      <c r="BR7881" s="52" t="s">
        <v>2993</v>
      </c>
      <c r="BX7881" s="52" t="s">
        <v>2298</v>
      </c>
      <c r="BY7881" s="52" t="s">
        <v>934</v>
      </c>
      <c r="BZ7881" s="52" t="s">
        <v>2993</v>
      </c>
    </row>
    <row r="7882" spans="54:78" x14ac:dyDescent="0.3">
      <c r="BB7882" s="105" t="e">
        <f>VLOOKUP(C7882,#REF!, 2,FALSE)</f>
        <v>#REF!</v>
      </c>
      <c r="BP7882" s="52" t="s">
        <v>13252</v>
      </c>
      <c r="BQ7882" s="52" t="s">
        <v>624</v>
      </c>
      <c r="BR7882" s="52" t="s">
        <v>2993</v>
      </c>
      <c r="BX7882" s="52" t="s">
        <v>13252</v>
      </c>
      <c r="BY7882" s="52" t="s">
        <v>624</v>
      </c>
      <c r="BZ7882" s="52" t="s">
        <v>2993</v>
      </c>
    </row>
    <row r="7883" spans="54:78" x14ac:dyDescent="0.3">
      <c r="BB7883" s="105" t="e">
        <f>VLOOKUP(C7883,#REF!, 2,FALSE)</f>
        <v>#REF!</v>
      </c>
      <c r="BP7883" s="52" t="s">
        <v>13253</v>
      </c>
      <c r="BQ7883" s="52" t="s">
        <v>3223</v>
      </c>
      <c r="BR7883" s="52" t="s">
        <v>8912</v>
      </c>
      <c r="BX7883" s="52" t="s">
        <v>13253</v>
      </c>
      <c r="BY7883" s="52" t="s">
        <v>3223</v>
      </c>
      <c r="BZ7883" s="52" t="s">
        <v>8912</v>
      </c>
    </row>
    <row r="7884" spans="54:78" x14ac:dyDescent="0.3">
      <c r="BB7884" s="105" t="e">
        <f>VLOOKUP(C7884,#REF!, 2,FALSE)</f>
        <v>#REF!</v>
      </c>
      <c r="BP7884" s="52" t="s">
        <v>13254</v>
      </c>
      <c r="BQ7884" s="52" t="s">
        <v>624</v>
      </c>
      <c r="BR7884" s="52" t="s">
        <v>2993</v>
      </c>
      <c r="BX7884" s="52" t="s">
        <v>13254</v>
      </c>
      <c r="BY7884" s="52" t="s">
        <v>624</v>
      </c>
      <c r="BZ7884" s="52" t="s">
        <v>2993</v>
      </c>
    </row>
    <row r="7885" spans="54:78" x14ac:dyDescent="0.3">
      <c r="BB7885" s="105" t="e">
        <f>VLOOKUP(C7885,#REF!, 2,FALSE)</f>
        <v>#REF!</v>
      </c>
      <c r="BP7885" s="52" t="s">
        <v>13255</v>
      </c>
      <c r="BQ7885" s="52" t="s">
        <v>2988</v>
      </c>
      <c r="BR7885" s="52" t="s">
        <v>2078</v>
      </c>
      <c r="BX7885" s="52" t="s">
        <v>13255</v>
      </c>
      <c r="BY7885" s="52" t="s">
        <v>2988</v>
      </c>
      <c r="BZ7885" s="52" t="s">
        <v>2078</v>
      </c>
    </row>
    <row r="7886" spans="54:78" x14ac:dyDescent="0.3">
      <c r="BB7886" s="105" t="e">
        <f>VLOOKUP(C7886,#REF!, 2,FALSE)</f>
        <v>#REF!</v>
      </c>
      <c r="BP7886" s="52" t="s">
        <v>13256</v>
      </c>
      <c r="BQ7886" s="52" t="s">
        <v>17035</v>
      </c>
      <c r="BR7886" s="52" t="s">
        <v>2078</v>
      </c>
      <c r="BX7886" s="52" t="s">
        <v>13256</v>
      </c>
      <c r="BY7886" s="52" t="s">
        <v>17035</v>
      </c>
      <c r="BZ7886" s="52" t="s">
        <v>2078</v>
      </c>
    </row>
    <row r="7887" spans="54:78" x14ac:dyDescent="0.3">
      <c r="BB7887" s="105" t="e">
        <f>VLOOKUP(C7887,#REF!, 2,FALSE)</f>
        <v>#REF!</v>
      </c>
      <c r="BP7887" s="52" t="s">
        <v>13257</v>
      </c>
      <c r="BQ7887" s="52" t="s">
        <v>2993</v>
      </c>
      <c r="BR7887" s="52" t="s">
        <v>2993</v>
      </c>
      <c r="BX7887" s="52" t="s">
        <v>13257</v>
      </c>
      <c r="BY7887" s="52" t="s">
        <v>2993</v>
      </c>
      <c r="BZ7887" s="52" t="s">
        <v>2993</v>
      </c>
    </row>
    <row r="7888" spans="54:78" x14ac:dyDescent="0.3">
      <c r="BB7888" s="105" t="e">
        <f>VLOOKUP(C7888,#REF!, 2,FALSE)</f>
        <v>#REF!</v>
      </c>
      <c r="BP7888" s="52" t="s">
        <v>2299</v>
      </c>
      <c r="BQ7888" s="52" t="s">
        <v>17035</v>
      </c>
      <c r="BR7888" s="52" t="s">
        <v>8549</v>
      </c>
      <c r="BX7888" s="52" t="s">
        <v>2299</v>
      </c>
      <c r="BY7888" s="52" t="s">
        <v>17035</v>
      </c>
      <c r="BZ7888" s="52" t="s">
        <v>8549</v>
      </c>
    </row>
    <row r="7889" spans="54:78" x14ac:dyDescent="0.3">
      <c r="BB7889" s="105" t="e">
        <f>VLOOKUP(C7889,#REF!, 2,FALSE)</f>
        <v>#REF!</v>
      </c>
      <c r="BP7889" s="52" t="s">
        <v>2300</v>
      </c>
      <c r="BQ7889" s="52" t="s">
        <v>3059</v>
      </c>
      <c r="BR7889" s="52" t="s">
        <v>10055</v>
      </c>
      <c r="BX7889" s="52" t="s">
        <v>2300</v>
      </c>
      <c r="BY7889" s="52" t="s">
        <v>3059</v>
      </c>
      <c r="BZ7889" s="52" t="s">
        <v>10055</v>
      </c>
    </row>
    <row r="7890" spans="54:78" x14ac:dyDescent="0.3">
      <c r="BB7890" s="105" t="e">
        <f>VLOOKUP(C7890,#REF!, 2,FALSE)</f>
        <v>#REF!</v>
      </c>
      <c r="BP7890" s="52" t="s">
        <v>2301</v>
      </c>
      <c r="BQ7890" s="52" t="s">
        <v>2993</v>
      </c>
      <c r="BR7890" s="52" t="s">
        <v>1612</v>
      </c>
      <c r="BX7890" s="52" t="s">
        <v>2301</v>
      </c>
      <c r="BY7890" s="52" t="s">
        <v>2993</v>
      </c>
      <c r="BZ7890" s="52" t="s">
        <v>1612</v>
      </c>
    </row>
    <row r="7891" spans="54:78" x14ac:dyDescent="0.3">
      <c r="BB7891" s="105" t="e">
        <f>VLOOKUP(C7891,#REF!, 2,FALSE)</f>
        <v>#REF!</v>
      </c>
      <c r="BP7891" s="52" t="s">
        <v>2302</v>
      </c>
      <c r="BQ7891" s="52" t="s">
        <v>621</v>
      </c>
      <c r="BR7891" s="52" t="s">
        <v>2993</v>
      </c>
      <c r="BX7891" s="52" t="s">
        <v>2302</v>
      </c>
      <c r="BY7891" s="52" t="s">
        <v>621</v>
      </c>
      <c r="BZ7891" s="52" t="s">
        <v>2993</v>
      </c>
    </row>
    <row r="7892" spans="54:78" x14ac:dyDescent="0.3">
      <c r="BB7892" s="105" t="e">
        <f>VLOOKUP(C7892,#REF!, 2,FALSE)</f>
        <v>#REF!</v>
      </c>
      <c r="BP7892" s="52" t="s">
        <v>2303</v>
      </c>
      <c r="BQ7892" s="52" t="s">
        <v>621</v>
      </c>
      <c r="BR7892" s="52" t="s">
        <v>2993</v>
      </c>
      <c r="BX7892" s="52" t="s">
        <v>2303</v>
      </c>
      <c r="BY7892" s="52" t="s">
        <v>621</v>
      </c>
      <c r="BZ7892" s="52" t="s">
        <v>2993</v>
      </c>
    </row>
    <row r="7893" spans="54:78" x14ac:dyDescent="0.3">
      <c r="BB7893" s="105" t="e">
        <f>VLOOKUP(C7893,#REF!, 2,FALSE)</f>
        <v>#REF!</v>
      </c>
      <c r="BP7893" s="52" t="s">
        <v>13259</v>
      </c>
      <c r="BQ7893" s="52" t="s">
        <v>17035</v>
      </c>
      <c r="BR7893" s="52" t="s">
        <v>13260</v>
      </c>
      <c r="BX7893" s="52" t="s">
        <v>13259</v>
      </c>
      <c r="BY7893" s="52" t="s">
        <v>17035</v>
      </c>
      <c r="BZ7893" s="52" t="s">
        <v>13260</v>
      </c>
    </row>
    <row r="7894" spans="54:78" x14ac:dyDescent="0.3">
      <c r="BB7894" s="105" t="e">
        <f>VLOOKUP(C7894,#REF!, 2,FALSE)</f>
        <v>#REF!</v>
      </c>
      <c r="BP7894" s="52" t="s">
        <v>13261</v>
      </c>
      <c r="BQ7894" s="52" t="s">
        <v>788</v>
      </c>
      <c r="BR7894" s="52" t="s">
        <v>5330</v>
      </c>
      <c r="BX7894" s="52" t="s">
        <v>13261</v>
      </c>
      <c r="BY7894" s="52" t="s">
        <v>788</v>
      </c>
      <c r="BZ7894" s="52" t="s">
        <v>5330</v>
      </c>
    </row>
    <row r="7895" spans="54:78" x14ac:dyDescent="0.3">
      <c r="BB7895" s="105" t="e">
        <f>VLOOKUP(C7895,#REF!, 2,FALSE)</f>
        <v>#REF!</v>
      </c>
      <c r="BP7895" s="52" t="s">
        <v>2313</v>
      </c>
      <c r="BQ7895" s="52" t="s">
        <v>2988</v>
      </c>
      <c r="BR7895" s="52" t="s">
        <v>13262</v>
      </c>
      <c r="BX7895" s="52" t="s">
        <v>2313</v>
      </c>
      <c r="BY7895" s="52" t="s">
        <v>2988</v>
      </c>
      <c r="BZ7895" s="52" t="s">
        <v>13262</v>
      </c>
    </row>
    <row r="7896" spans="54:78" x14ac:dyDescent="0.3">
      <c r="BB7896" s="105" t="e">
        <f>VLOOKUP(C7896,#REF!, 2,FALSE)</f>
        <v>#REF!</v>
      </c>
      <c r="BP7896" s="52" t="s">
        <v>13263</v>
      </c>
      <c r="BQ7896" s="52" t="s">
        <v>1350</v>
      </c>
      <c r="BR7896" s="52" t="s">
        <v>13264</v>
      </c>
      <c r="BX7896" s="52" t="s">
        <v>13263</v>
      </c>
      <c r="BY7896" s="52" t="s">
        <v>1350</v>
      </c>
      <c r="BZ7896" s="52" t="s">
        <v>13264</v>
      </c>
    </row>
    <row r="7897" spans="54:78" x14ac:dyDescent="0.3">
      <c r="BB7897" s="105" t="e">
        <f>VLOOKUP(C7897,#REF!, 2,FALSE)</f>
        <v>#REF!</v>
      </c>
      <c r="BP7897" s="52" t="s">
        <v>13265</v>
      </c>
      <c r="BQ7897" s="52" t="s">
        <v>3223</v>
      </c>
      <c r="BR7897" s="52" t="s">
        <v>9290</v>
      </c>
      <c r="BX7897" s="52" t="s">
        <v>13265</v>
      </c>
      <c r="BY7897" s="52" t="s">
        <v>3223</v>
      </c>
      <c r="BZ7897" s="52" t="s">
        <v>9290</v>
      </c>
    </row>
    <row r="7898" spans="54:78" x14ac:dyDescent="0.3">
      <c r="BB7898" s="105" t="e">
        <f>VLOOKUP(C7898,#REF!, 2,FALSE)</f>
        <v>#REF!</v>
      </c>
      <c r="BP7898" s="52" t="s">
        <v>13266</v>
      </c>
      <c r="BQ7898" s="52" t="s">
        <v>3276</v>
      </c>
      <c r="BR7898" s="52" t="s">
        <v>9912</v>
      </c>
      <c r="BX7898" s="52" t="s">
        <v>13266</v>
      </c>
      <c r="BY7898" s="52" t="s">
        <v>3276</v>
      </c>
      <c r="BZ7898" s="52" t="s">
        <v>9912</v>
      </c>
    </row>
    <row r="7899" spans="54:78" x14ac:dyDescent="0.3">
      <c r="BB7899" s="105" t="e">
        <f>VLOOKUP(C7899,#REF!, 2,FALSE)</f>
        <v>#REF!</v>
      </c>
      <c r="BP7899" s="52" t="s">
        <v>2314</v>
      </c>
      <c r="BQ7899" s="52" t="s">
        <v>17037</v>
      </c>
      <c r="BR7899" s="52" t="s">
        <v>2389</v>
      </c>
      <c r="BX7899" s="52" t="s">
        <v>2314</v>
      </c>
      <c r="BY7899" s="52" t="s">
        <v>17037</v>
      </c>
      <c r="BZ7899" s="52" t="s">
        <v>2389</v>
      </c>
    </row>
    <row r="7900" spans="54:78" x14ac:dyDescent="0.3">
      <c r="BB7900" s="105" t="e">
        <f>VLOOKUP(C7900,#REF!, 2,FALSE)</f>
        <v>#REF!</v>
      </c>
      <c r="BP7900" s="52" t="s">
        <v>2315</v>
      </c>
      <c r="BQ7900" s="52" t="s">
        <v>2993</v>
      </c>
      <c r="BR7900" s="52" t="s">
        <v>3950</v>
      </c>
      <c r="BX7900" s="52" t="s">
        <v>2315</v>
      </c>
      <c r="BY7900" s="52" t="s">
        <v>2993</v>
      </c>
      <c r="BZ7900" s="52" t="s">
        <v>3950</v>
      </c>
    </row>
    <row r="7901" spans="54:78" x14ac:dyDescent="0.3">
      <c r="BB7901" s="105" t="e">
        <f>VLOOKUP(C7901,#REF!, 2,FALSE)</f>
        <v>#REF!</v>
      </c>
      <c r="BP7901" s="52" t="s">
        <v>13267</v>
      </c>
      <c r="BQ7901" s="52" t="s">
        <v>2993</v>
      </c>
      <c r="BR7901" s="52" t="s">
        <v>2993</v>
      </c>
      <c r="BX7901" s="52" t="s">
        <v>13267</v>
      </c>
      <c r="BY7901" s="52" t="s">
        <v>2993</v>
      </c>
      <c r="BZ7901" s="52" t="s">
        <v>2993</v>
      </c>
    </row>
    <row r="7902" spans="54:78" x14ac:dyDescent="0.3">
      <c r="BB7902" s="105" t="e">
        <f>VLOOKUP(C7902,#REF!, 2,FALSE)</f>
        <v>#REF!</v>
      </c>
      <c r="BP7902" s="52" t="s">
        <v>13268</v>
      </c>
      <c r="BQ7902" s="52" t="s">
        <v>2993</v>
      </c>
      <c r="BR7902" s="52" t="s">
        <v>2993</v>
      </c>
      <c r="BX7902" s="52" t="s">
        <v>13268</v>
      </c>
      <c r="BY7902" s="52" t="s">
        <v>2993</v>
      </c>
      <c r="BZ7902" s="52" t="s">
        <v>2993</v>
      </c>
    </row>
    <row r="7903" spans="54:78" x14ac:dyDescent="0.3">
      <c r="BB7903" s="105" t="e">
        <f>VLOOKUP(C7903,#REF!, 2,FALSE)</f>
        <v>#REF!</v>
      </c>
      <c r="BP7903" s="52" t="s">
        <v>13269</v>
      </c>
      <c r="BQ7903" s="52" t="s">
        <v>2993</v>
      </c>
      <c r="BR7903" s="52" t="s">
        <v>2993</v>
      </c>
      <c r="BX7903" s="52" t="s">
        <v>13269</v>
      </c>
      <c r="BY7903" s="52" t="s">
        <v>2993</v>
      </c>
      <c r="BZ7903" s="52" t="s">
        <v>2993</v>
      </c>
    </row>
    <row r="7904" spans="54:78" x14ac:dyDescent="0.3">
      <c r="BB7904" s="105" t="e">
        <f>VLOOKUP(C7904,#REF!, 2,FALSE)</f>
        <v>#REF!</v>
      </c>
      <c r="BP7904" s="52" t="s">
        <v>13270</v>
      </c>
      <c r="BQ7904" s="52" t="s">
        <v>3059</v>
      </c>
      <c r="BR7904" s="52" t="s">
        <v>1055</v>
      </c>
      <c r="BX7904" s="52" t="s">
        <v>13270</v>
      </c>
      <c r="BY7904" s="52" t="s">
        <v>3059</v>
      </c>
      <c r="BZ7904" s="52" t="s">
        <v>1055</v>
      </c>
    </row>
    <row r="7905" spans="54:78" x14ac:dyDescent="0.3">
      <c r="BB7905" s="105" t="e">
        <f>VLOOKUP(C7905,#REF!, 2,FALSE)</f>
        <v>#REF!</v>
      </c>
      <c r="BP7905" s="52" t="s">
        <v>13271</v>
      </c>
      <c r="BQ7905" s="52" t="s">
        <v>783</v>
      </c>
      <c r="BR7905" s="52" t="s">
        <v>11873</v>
      </c>
      <c r="BX7905" s="52" t="s">
        <v>13271</v>
      </c>
      <c r="BY7905" s="52" t="s">
        <v>783</v>
      </c>
      <c r="BZ7905" s="52" t="s">
        <v>11873</v>
      </c>
    </row>
    <row r="7906" spans="54:78" x14ac:dyDescent="0.3">
      <c r="BB7906" s="105" t="e">
        <f>VLOOKUP(C7906,#REF!, 2,FALSE)</f>
        <v>#REF!</v>
      </c>
      <c r="BP7906" s="52" t="s">
        <v>13272</v>
      </c>
      <c r="BQ7906" s="52" t="s">
        <v>2988</v>
      </c>
      <c r="BR7906" s="52" t="s">
        <v>9335</v>
      </c>
      <c r="BX7906" s="52" t="s">
        <v>13272</v>
      </c>
      <c r="BY7906" s="52" t="s">
        <v>2988</v>
      </c>
      <c r="BZ7906" s="52" t="s">
        <v>9335</v>
      </c>
    </row>
    <row r="7907" spans="54:78" x14ac:dyDescent="0.3">
      <c r="BB7907" s="105" t="e">
        <f>VLOOKUP(C7907,#REF!, 2,FALSE)</f>
        <v>#REF!</v>
      </c>
      <c r="BP7907" s="52" t="s">
        <v>13273</v>
      </c>
      <c r="BQ7907" s="52" t="s">
        <v>2988</v>
      </c>
      <c r="BR7907" s="52" t="s">
        <v>2700</v>
      </c>
      <c r="BX7907" s="52" t="s">
        <v>13273</v>
      </c>
      <c r="BY7907" s="52" t="s">
        <v>2988</v>
      </c>
      <c r="BZ7907" s="52" t="s">
        <v>2700</v>
      </c>
    </row>
    <row r="7908" spans="54:78" x14ac:dyDescent="0.3">
      <c r="BB7908" s="105" t="e">
        <f>VLOOKUP(C7908,#REF!, 2,FALSE)</f>
        <v>#REF!</v>
      </c>
      <c r="BP7908" s="52" t="s">
        <v>13274</v>
      </c>
      <c r="BQ7908" s="52" t="s">
        <v>795</v>
      </c>
      <c r="BR7908" s="52" t="s">
        <v>2993</v>
      </c>
      <c r="BX7908" s="52" t="s">
        <v>13274</v>
      </c>
      <c r="BY7908" s="52" t="s">
        <v>795</v>
      </c>
      <c r="BZ7908" s="52" t="s">
        <v>2993</v>
      </c>
    </row>
    <row r="7909" spans="54:78" x14ac:dyDescent="0.3">
      <c r="BB7909" s="105" t="e">
        <f>VLOOKUP(C7909,#REF!, 2,FALSE)</f>
        <v>#REF!</v>
      </c>
      <c r="BP7909" s="52" t="s">
        <v>2316</v>
      </c>
      <c r="BQ7909" s="52" t="s">
        <v>3223</v>
      </c>
      <c r="BR7909" s="52" t="s">
        <v>1917</v>
      </c>
      <c r="BX7909" s="52" t="s">
        <v>2316</v>
      </c>
      <c r="BY7909" s="52" t="s">
        <v>3223</v>
      </c>
      <c r="BZ7909" s="52" t="s">
        <v>1917</v>
      </c>
    </row>
    <row r="7910" spans="54:78" x14ac:dyDescent="0.3">
      <c r="BB7910" s="105" t="e">
        <f>VLOOKUP(C7910,#REF!, 2,FALSE)</f>
        <v>#REF!</v>
      </c>
      <c r="BP7910" s="52" t="s">
        <v>13275</v>
      </c>
      <c r="BQ7910" s="52" t="s">
        <v>710</v>
      </c>
      <c r="BR7910" s="52" t="s">
        <v>13276</v>
      </c>
      <c r="BX7910" s="52" t="s">
        <v>13275</v>
      </c>
      <c r="BY7910" s="52" t="s">
        <v>710</v>
      </c>
      <c r="BZ7910" s="52" t="s">
        <v>13276</v>
      </c>
    </row>
    <row r="7911" spans="54:78" x14ac:dyDescent="0.3">
      <c r="BB7911" s="105" t="e">
        <f>VLOOKUP(C7911,#REF!, 2,FALSE)</f>
        <v>#REF!</v>
      </c>
      <c r="BP7911" s="52" t="s">
        <v>2317</v>
      </c>
      <c r="BQ7911" s="52" t="s">
        <v>2988</v>
      </c>
      <c r="BR7911" s="52" t="s">
        <v>3122</v>
      </c>
      <c r="BX7911" s="52" t="s">
        <v>2317</v>
      </c>
      <c r="BY7911" s="52" t="s">
        <v>2988</v>
      </c>
      <c r="BZ7911" s="52" t="s">
        <v>3122</v>
      </c>
    </row>
    <row r="7912" spans="54:78" x14ac:dyDescent="0.3">
      <c r="BB7912" s="105" t="e">
        <f>VLOOKUP(C7912,#REF!, 2,FALSE)</f>
        <v>#REF!</v>
      </c>
      <c r="BP7912" s="52" t="s">
        <v>378</v>
      </c>
      <c r="BQ7912" s="52" t="s">
        <v>3223</v>
      </c>
      <c r="BR7912" s="52" t="s">
        <v>13277</v>
      </c>
      <c r="BX7912" s="52" t="s">
        <v>378</v>
      </c>
      <c r="BY7912" s="52" t="s">
        <v>3223</v>
      </c>
      <c r="BZ7912" s="52" t="s">
        <v>13277</v>
      </c>
    </row>
    <row r="7913" spans="54:78" x14ac:dyDescent="0.3">
      <c r="BB7913" s="105" t="e">
        <f>VLOOKUP(C7913,#REF!, 2,FALSE)</f>
        <v>#REF!</v>
      </c>
      <c r="BP7913" s="52" t="s">
        <v>13279</v>
      </c>
      <c r="BQ7913" s="52" t="s">
        <v>2988</v>
      </c>
      <c r="BR7913" s="52" t="s">
        <v>5213</v>
      </c>
      <c r="BX7913" s="52" t="s">
        <v>13279</v>
      </c>
      <c r="BY7913" s="52" t="s">
        <v>2988</v>
      </c>
      <c r="BZ7913" s="52" t="s">
        <v>5213</v>
      </c>
    </row>
    <row r="7914" spans="54:78" x14ac:dyDescent="0.3">
      <c r="BB7914" s="105" t="e">
        <f>VLOOKUP(C7914,#REF!, 2,FALSE)</f>
        <v>#REF!</v>
      </c>
      <c r="BP7914" s="52" t="s">
        <v>2322</v>
      </c>
      <c r="BQ7914" s="52" t="s">
        <v>1350</v>
      </c>
      <c r="BR7914" s="52" t="s">
        <v>2108</v>
      </c>
      <c r="BX7914" s="52" t="s">
        <v>2322</v>
      </c>
      <c r="BY7914" s="52" t="s">
        <v>1350</v>
      </c>
      <c r="BZ7914" s="52" t="s">
        <v>2108</v>
      </c>
    </row>
    <row r="7915" spans="54:78" x14ac:dyDescent="0.3">
      <c r="BB7915" s="105" t="e">
        <f>VLOOKUP(C7915,#REF!, 2,FALSE)</f>
        <v>#REF!</v>
      </c>
      <c r="BP7915" s="52" t="s">
        <v>13280</v>
      </c>
      <c r="BQ7915" s="52" t="s">
        <v>1350</v>
      </c>
      <c r="BR7915" s="52" t="s">
        <v>2108</v>
      </c>
      <c r="BX7915" s="52" t="s">
        <v>13280</v>
      </c>
      <c r="BY7915" s="52" t="s">
        <v>1350</v>
      </c>
      <c r="BZ7915" s="52" t="s">
        <v>2108</v>
      </c>
    </row>
    <row r="7916" spans="54:78" x14ac:dyDescent="0.3">
      <c r="BB7916" s="105" t="e">
        <f>VLOOKUP(C7916,#REF!, 2,FALSE)</f>
        <v>#REF!</v>
      </c>
      <c r="BP7916" s="52" t="s">
        <v>13281</v>
      </c>
      <c r="BQ7916" s="52" t="s">
        <v>3223</v>
      </c>
      <c r="BR7916" s="52" t="s">
        <v>10951</v>
      </c>
      <c r="BX7916" s="52" t="s">
        <v>13281</v>
      </c>
      <c r="BY7916" s="52" t="s">
        <v>3223</v>
      </c>
      <c r="BZ7916" s="52" t="s">
        <v>10951</v>
      </c>
    </row>
    <row r="7917" spans="54:78" x14ac:dyDescent="0.3">
      <c r="BB7917" s="105" t="e">
        <f>VLOOKUP(C7917,#REF!, 2,FALSE)</f>
        <v>#REF!</v>
      </c>
      <c r="BP7917" s="52" t="s">
        <v>13282</v>
      </c>
      <c r="BQ7917" s="52" t="s">
        <v>3276</v>
      </c>
      <c r="BR7917" s="52" t="s">
        <v>11017</v>
      </c>
      <c r="BX7917" s="52" t="s">
        <v>13282</v>
      </c>
      <c r="BY7917" s="52" t="s">
        <v>3276</v>
      </c>
      <c r="BZ7917" s="52" t="s">
        <v>11017</v>
      </c>
    </row>
    <row r="7918" spans="54:78" x14ac:dyDescent="0.3">
      <c r="BB7918" s="105" t="e">
        <f>VLOOKUP(C7918,#REF!, 2,FALSE)</f>
        <v>#REF!</v>
      </c>
      <c r="BP7918" s="52" t="s">
        <v>374</v>
      </c>
      <c r="BQ7918" s="52" t="s">
        <v>1147</v>
      </c>
      <c r="BR7918" s="52" t="s">
        <v>13283</v>
      </c>
      <c r="BX7918" s="52" t="s">
        <v>374</v>
      </c>
      <c r="BY7918" s="52" t="s">
        <v>1147</v>
      </c>
      <c r="BZ7918" s="52" t="s">
        <v>13283</v>
      </c>
    </row>
    <row r="7919" spans="54:78" x14ac:dyDescent="0.3">
      <c r="BB7919" s="105" t="e">
        <f>VLOOKUP(C7919,#REF!, 2,FALSE)</f>
        <v>#REF!</v>
      </c>
      <c r="BP7919" s="52" t="s">
        <v>13284</v>
      </c>
      <c r="BQ7919" s="52" t="s">
        <v>2988</v>
      </c>
      <c r="BR7919" s="52" t="s">
        <v>13283</v>
      </c>
      <c r="BX7919" s="52" t="s">
        <v>13284</v>
      </c>
      <c r="BY7919" s="52" t="s">
        <v>2988</v>
      </c>
      <c r="BZ7919" s="52" t="s">
        <v>13283</v>
      </c>
    </row>
    <row r="7920" spans="54:78" x14ac:dyDescent="0.3">
      <c r="BB7920" s="105" t="e">
        <f>VLOOKUP(C7920,#REF!, 2,FALSE)</f>
        <v>#REF!</v>
      </c>
      <c r="BP7920" s="52" t="s">
        <v>13285</v>
      </c>
      <c r="BQ7920" s="52" t="s">
        <v>3059</v>
      </c>
      <c r="BR7920" s="52" t="s">
        <v>13286</v>
      </c>
      <c r="BX7920" s="52" t="s">
        <v>13285</v>
      </c>
      <c r="BY7920" s="52" t="s">
        <v>3059</v>
      </c>
      <c r="BZ7920" s="52" t="s">
        <v>13286</v>
      </c>
    </row>
    <row r="7921" spans="54:78" x14ac:dyDescent="0.3">
      <c r="BB7921" s="105" t="e">
        <f>VLOOKUP(C7921,#REF!, 2,FALSE)</f>
        <v>#REF!</v>
      </c>
      <c r="BP7921" s="52" t="s">
        <v>13287</v>
      </c>
      <c r="BQ7921" s="52" t="s">
        <v>1350</v>
      </c>
      <c r="BR7921" s="52" t="s">
        <v>3829</v>
      </c>
      <c r="BX7921" s="52" t="s">
        <v>13287</v>
      </c>
      <c r="BY7921" s="52" t="s">
        <v>1350</v>
      </c>
      <c r="BZ7921" s="52" t="s">
        <v>3829</v>
      </c>
    </row>
    <row r="7922" spans="54:78" x14ac:dyDescent="0.3">
      <c r="BB7922" s="105" t="e">
        <f>VLOOKUP(C7922,#REF!, 2,FALSE)</f>
        <v>#REF!</v>
      </c>
      <c r="BP7922" s="52" t="s">
        <v>13288</v>
      </c>
      <c r="BQ7922" s="52" t="s">
        <v>2993</v>
      </c>
      <c r="BR7922" s="52" t="s">
        <v>2993</v>
      </c>
      <c r="BX7922" s="52" t="s">
        <v>13288</v>
      </c>
      <c r="BY7922" s="52" t="s">
        <v>2993</v>
      </c>
      <c r="BZ7922" s="52" t="s">
        <v>2993</v>
      </c>
    </row>
    <row r="7923" spans="54:78" x14ac:dyDescent="0.3">
      <c r="BB7923" s="105" t="e">
        <f>VLOOKUP(C7923,#REF!, 2,FALSE)</f>
        <v>#REF!</v>
      </c>
      <c r="BP7923" s="52" t="s">
        <v>13289</v>
      </c>
      <c r="BQ7923" s="52" t="s">
        <v>3223</v>
      </c>
      <c r="BR7923" s="52" t="s">
        <v>1612</v>
      </c>
      <c r="BX7923" s="52" t="s">
        <v>13289</v>
      </c>
      <c r="BY7923" s="52" t="s">
        <v>3223</v>
      </c>
      <c r="BZ7923" s="52" t="s">
        <v>1612</v>
      </c>
    </row>
    <row r="7924" spans="54:78" x14ac:dyDescent="0.3">
      <c r="BB7924" s="105" t="e">
        <f>VLOOKUP(C7924,#REF!, 2,FALSE)</f>
        <v>#REF!</v>
      </c>
      <c r="BP7924" s="52" t="s">
        <v>2323</v>
      </c>
      <c r="BQ7924" s="52" t="s">
        <v>3223</v>
      </c>
      <c r="BR7924" s="52" t="s">
        <v>1612</v>
      </c>
      <c r="BX7924" s="52" t="s">
        <v>2323</v>
      </c>
      <c r="BY7924" s="52" t="s">
        <v>3223</v>
      </c>
      <c r="BZ7924" s="52" t="s">
        <v>1612</v>
      </c>
    </row>
    <row r="7925" spans="54:78" x14ac:dyDescent="0.3">
      <c r="BB7925" s="105" t="e">
        <f>VLOOKUP(C7925,#REF!, 2,FALSE)</f>
        <v>#REF!</v>
      </c>
      <c r="BP7925" s="52" t="s">
        <v>2324</v>
      </c>
      <c r="BQ7925" s="52" t="s">
        <v>3223</v>
      </c>
      <c r="BR7925" s="52" t="s">
        <v>10951</v>
      </c>
      <c r="BX7925" s="52" t="s">
        <v>2324</v>
      </c>
      <c r="BY7925" s="52" t="s">
        <v>3223</v>
      </c>
      <c r="BZ7925" s="52" t="s">
        <v>10951</v>
      </c>
    </row>
    <row r="7926" spans="54:78" x14ac:dyDescent="0.3">
      <c r="BB7926" s="105" t="e">
        <f>VLOOKUP(C7926,#REF!, 2,FALSE)</f>
        <v>#REF!</v>
      </c>
      <c r="BP7926" s="52" t="s">
        <v>13290</v>
      </c>
      <c r="BQ7926" s="52" t="s">
        <v>786</v>
      </c>
      <c r="BR7926" s="52" t="s">
        <v>5670</v>
      </c>
      <c r="BX7926" s="52" t="s">
        <v>13290</v>
      </c>
      <c r="BY7926" s="52" t="s">
        <v>786</v>
      </c>
      <c r="BZ7926" s="52" t="s">
        <v>5670</v>
      </c>
    </row>
    <row r="7927" spans="54:78" x14ac:dyDescent="0.3">
      <c r="BB7927" s="105" t="e">
        <f>VLOOKUP(C7927,#REF!, 2,FALSE)</f>
        <v>#REF!</v>
      </c>
      <c r="BP7927" s="52" t="s">
        <v>13291</v>
      </c>
      <c r="BQ7927" s="52" t="s">
        <v>3059</v>
      </c>
      <c r="BR7927" s="52" t="s">
        <v>7199</v>
      </c>
      <c r="BX7927" s="52" t="s">
        <v>13291</v>
      </c>
      <c r="BY7927" s="52" t="s">
        <v>3059</v>
      </c>
      <c r="BZ7927" s="52" t="s">
        <v>7199</v>
      </c>
    </row>
    <row r="7928" spans="54:78" x14ac:dyDescent="0.3">
      <c r="BB7928" s="105" t="e">
        <f>VLOOKUP(C7928,#REF!, 2,FALSE)</f>
        <v>#REF!</v>
      </c>
      <c r="BP7928" s="52" t="s">
        <v>2325</v>
      </c>
      <c r="BQ7928" s="52" t="s">
        <v>3223</v>
      </c>
      <c r="BR7928" s="52" t="s">
        <v>1738</v>
      </c>
      <c r="BX7928" s="52" t="s">
        <v>2325</v>
      </c>
      <c r="BY7928" s="52" t="s">
        <v>3223</v>
      </c>
      <c r="BZ7928" s="52" t="s">
        <v>1738</v>
      </c>
    </row>
    <row r="7929" spans="54:78" x14ac:dyDescent="0.3">
      <c r="BB7929" s="105" t="e">
        <f>VLOOKUP(C7929,#REF!, 2,FALSE)</f>
        <v>#REF!</v>
      </c>
      <c r="BP7929" s="52" t="s">
        <v>13292</v>
      </c>
      <c r="BQ7929" s="52" t="s">
        <v>17035</v>
      </c>
      <c r="BR7929" s="52" t="s">
        <v>9528</v>
      </c>
      <c r="BX7929" s="52" t="s">
        <v>13292</v>
      </c>
      <c r="BY7929" s="52" t="s">
        <v>17035</v>
      </c>
      <c r="BZ7929" s="52" t="s">
        <v>9528</v>
      </c>
    </row>
    <row r="7930" spans="54:78" x14ac:dyDescent="0.3">
      <c r="BB7930" s="105" t="e">
        <f>VLOOKUP(C7930,#REF!, 2,FALSE)</f>
        <v>#REF!</v>
      </c>
      <c r="BP7930" s="52" t="s">
        <v>13293</v>
      </c>
      <c r="BQ7930" s="52" t="s">
        <v>3223</v>
      </c>
      <c r="BR7930" s="52" t="s">
        <v>8783</v>
      </c>
      <c r="BX7930" s="52" t="s">
        <v>13293</v>
      </c>
      <c r="BY7930" s="52" t="s">
        <v>3223</v>
      </c>
      <c r="BZ7930" s="52" t="s">
        <v>8783</v>
      </c>
    </row>
    <row r="7931" spans="54:78" x14ac:dyDescent="0.3">
      <c r="BB7931" s="105" t="e">
        <f>VLOOKUP(C7931,#REF!, 2,FALSE)</f>
        <v>#REF!</v>
      </c>
      <c r="BP7931" s="52" t="s">
        <v>13294</v>
      </c>
      <c r="BQ7931" s="52" t="s">
        <v>17035</v>
      </c>
      <c r="BR7931" s="52" t="s">
        <v>2433</v>
      </c>
      <c r="BX7931" s="52" t="s">
        <v>13294</v>
      </c>
      <c r="BY7931" s="52" t="s">
        <v>17035</v>
      </c>
      <c r="BZ7931" s="52" t="s">
        <v>2433</v>
      </c>
    </row>
    <row r="7932" spans="54:78" x14ac:dyDescent="0.3">
      <c r="BB7932" s="105" t="e">
        <f>VLOOKUP(C7932,#REF!, 2,FALSE)</f>
        <v>#REF!</v>
      </c>
      <c r="BP7932" s="52" t="s">
        <v>13295</v>
      </c>
      <c r="BQ7932" s="52" t="s">
        <v>1350</v>
      </c>
      <c r="BR7932" s="52" t="s">
        <v>5047</v>
      </c>
      <c r="BX7932" s="52" t="s">
        <v>13295</v>
      </c>
      <c r="BY7932" s="52" t="s">
        <v>1350</v>
      </c>
      <c r="BZ7932" s="52" t="s">
        <v>5047</v>
      </c>
    </row>
    <row r="7933" spans="54:78" x14ac:dyDescent="0.3">
      <c r="BB7933" s="105" t="e">
        <f>VLOOKUP(C7933,#REF!, 2,FALSE)</f>
        <v>#REF!</v>
      </c>
      <c r="BP7933" s="52" t="s">
        <v>13297</v>
      </c>
      <c r="BQ7933" s="52" t="s">
        <v>3223</v>
      </c>
      <c r="BR7933" s="52" t="s">
        <v>8866</v>
      </c>
      <c r="BX7933" s="52" t="s">
        <v>13297</v>
      </c>
      <c r="BY7933" s="52" t="s">
        <v>3223</v>
      </c>
      <c r="BZ7933" s="52" t="s">
        <v>8866</v>
      </c>
    </row>
    <row r="7934" spans="54:78" x14ac:dyDescent="0.3">
      <c r="BB7934" s="105" t="e">
        <f>VLOOKUP(C7934,#REF!, 2,FALSE)</f>
        <v>#REF!</v>
      </c>
      <c r="BP7934" s="52" t="s">
        <v>13298</v>
      </c>
      <c r="BQ7934" s="52" t="s">
        <v>2988</v>
      </c>
      <c r="BR7934" s="52" t="s">
        <v>8866</v>
      </c>
      <c r="BX7934" s="52" t="s">
        <v>13298</v>
      </c>
      <c r="BY7934" s="52" t="s">
        <v>2988</v>
      </c>
      <c r="BZ7934" s="52" t="s">
        <v>8866</v>
      </c>
    </row>
    <row r="7935" spans="54:78" x14ac:dyDescent="0.3">
      <c r="BB7935" s="105" t="e">
        <f>VLOOKUP(C7935,#REF!, 2,FALSE)</f>
        <v>#REF!</v>
      </c>
      <c r="BP7935" s="52" t="s">
        <v>13299</v>
      </c>
      <c r="BQ7935" s="52" t="s">
        <v>2988</v>
      </c>
      <c r="BR7935" s="52" t="s">
        <v>4127</v>
      </c>
      <c r="BX7935" s="52" t="s">
        <v>13299</v>
      </c>
      <c r="BY7935" s="52" t="s">
        <v>2988</v>
      </c>
      <c r="BZ7935" s="52" t="s">
        <v>4127</v>
      </c>
    </row>
    <row r="7936" spans="54:78" x14ac:dyDescent="0.3">
      <c r="BB7936" s="105" t="e">
        <f>VLOOKUP(C7936,#REF!, 2,FALSE)</f>
        <v>#REF!</v>
      </c>
      <c r="BP7936" s="52" t="s">
        <v>13300</v>
      </c>
      <c r="BQ7936" s="52" t="s">
        <v>3223</v>
      </c>
      <c r="BR7936" s="52" t="s">
        <v>8866</v>
      </c>
      <c r="BX7936" s="52" t="s">
        <v>13300</v>
      </c>
      <c r="BY7936" s="52" t="s">
        <v>3223</v>
      </c>
      <c r="BZ7936" s="52" t="s">
        <v>8866</v>
      </c>
    </row>
    <row r="7937" spans="54:78" x14ac:dyDescent="0.3">
      <c r="BB7937" s="105" t="e">
        <f>VLOOKUP(C7937,#REF!, 2,FALSE)</f>
        <v>#REF!</v>
      </c>
      <c r="BP7937" s="52" t="s">
        <v>13301</v>
      </c>
      <c r="BQ7937" s="52" t="s">
        <v>2988</v>
      </c>
      <c r="BR7937" s="52" t="s">
        <v>8866</v>
      </c>
      <c r="BX7937" s="52" t="s">
        <v>13301</v>
      </c>
      <c r="BY7937" s="52" t="s">
        <v>2988</v>
      </c>
      <c r="BZ7937" s="52" t="s">
        <v>8866</v>
      </c>
    </row>
    <row r="7938" spans="54:78" x14ac:dyDescent="0.3">
      <c r="BB7938" s="105" t="e">
        <f>VLOOKUP(C7938,#REF!, 2,FALSE)</f>
        <v>#REF!</v>
      </c>
      <c r="BP7938" s="52" t="s">
        <v>13302</v>
      </c>
      <c r="BQ7938" s="52" t="s">
        <v>3223</v>
      </c>
      <c r="BR7938" s="52" t="s">
        <v>8866</v>
      </c>
      <c r="BX7938" s="52" t="s">
        <v>13302</v>
      </c>
      <c r="BY7938" s="52" t="s">
        <v>3223</v>
      </c>
      <c r="BZ7938" s="52" t="s">
        <v>8866</v>
      </c>
    </row>
    <row r="7939" spans="54:78" x14ac:dyDescent="0.3">
      <c r="BB7939" s="105" t="e">
        <f>VLOOKUP(C7939,#REF!, 2,FALSE)</f>
        <v>#REF!</v>
      </c>
      <c r="BP7939" s="52" t="s">
        <v>13303</v>
      </c>
      <c r="BQ7939" s="52" t="s">
        <v>2988</v>
      </c>
      <c r="BR7939" s="52" t="s">
        <v>4537</v>
      </c>
      <c r="BX7939" s="52" t="s">
        <v>13303</v>
      </c>
      <c r="BY7939" s="52" t="s">
        <v>2988</v>
      </c>
      <c r="BZ7939" s="52" t="s">
        <v>4537</v>
      </c>
    </row>
    <row r="7940" spans="54:78" x14ac:dyDescent="0.3">
      <c r="BB7940" s="105" t="e">
        <f>VLOOKUP(C7940,#REF!, 2,FALSE)</f>
        <v>#REF!</v>
      </c>
      <c r="BP7940" s="52" t="s">
        <v>2326</v>
      </c>
      <c r="BQ7940" s="52" t="s">
        <v>3223</v>
      </c>
      <c r="BR7940" s="52" t="s">
        <v>13258</v>
      </c>
      <c r="BX7940" s="52" t="s">
        <v>2326</v>
      </c>
      <c r="BY7940" s="52" t="s">
        <v>3223</v>
      </c>
      <c r="BZ7940" s="52" t="s">
        <v>13258</v>
      </c>
    </row>
    <row r="7941" spans="54:78" x14ac:dyDescent="0.3">
      <c r="BB7941" s="105" t="e">
        <f>VLOOKUP(C7941,#REF!, 2,FALSE)</f>
        <v>#REF!</v>
      </c>
      <c r="BP7941" s="52" t="s">
        <v>13304</v>
      </c>
      <c r="BQ7941" s="52" t="s">
        <v>2993</v>
      </c>
      <c r="BR7941" s="52" t="s">
        <v>2993</v>
      </c>
      <c r="BX7941" s="52" t="s">
        <v>13304</v>
      </c>
      <c r="BY7941" s="52" t="s">
        <v>2993</v>
      </c>
      <c r="BZ7941" s="52" t="s">
        <v>2993</v>
      </c>
    </row>
    <row r="7942" spans="54:78" x14ac:dyDescent="0.3">
      <c r="BB7942" s="105" t="e">
        <f>VLOOKUP(C7942,#REF!, 2,FALSE)</f>
        <v>#REF!</v>
      </c>
      <c r="BP7942" s="52" t="s">
        <v>13305</v>
      </c>
      <c r="BQ7942" s="52" t="s">
        <v>2993</v>
      </c>
      <c r="BR7942" s="52" t="s">
        <v>2993</v>
      </c>
      <c r="BX7942" s="52" t="s">
        <v>13305</v>
      </c>
      <c r="BY7942" s="52" t="s">
        <v>2993</v>
      </c>
      <c r="BZ7942" s="52" t="s">
        <v>2993</v>
      </c>
    </row>
    <row r="7943" spans="54:78" x14ac:dyDescent="0.3">
      <c r="BB7943" s="105" t="e">
        <f>VLOOKUP(C7943,#REF!, 2,FALSE)</f>
        <v>#REF!</v>
      </c>
      <c r="BP7943" s="52" t="s">
        <v>13306</v>
      </c>
      <c r="BQ7943" s="52" t="s">
        <v>2993</v>
      </c>
      <c r="BR7943" s="52" t="s">
        <v>2993</v>
      </c>
      <c r="BX7943" s="52" t="s">
        <v>13306</v>
      </c>
      <c r="BY7943" s="52" t="s">
        <v>2993</v>
      </c>
      <c r="BZ7943" s="52" t="s">
        <v>2993</v>
      </c>
    </row>
    <row r="7944" spans="54:78" x14ac:dyDescent="0.3">
      <c r="BB7944" s="105" t="e">
        <f>VLOOKUP(C7944,#REF!, 2,FALSE)</f>
        <v>#REF!</v>
      </c>
      <c r="BP7944" s="52" t="s">
        <v>13307</v>
      </c>
      <c r="BQ7944" s="52" t="s">
        <v>2993</v>
      </c>
      <c r="BR7944" s="52" t="s">
        <v>2993</v>
      </c>
      <c r="BX7944" s="52" t="s">
        <v>13307</v>
      </c>
      <c r="BY7944" s="52" t="s">
        <v>2993</v>
      </c>
      <c r="BZ7944" s="52" t="s">
        <v>2993</v>
      </c>
    </row>
    <row r="7945" spans="54:78" x14ac:dyDescent="0.3">
      <c r="BB7945" s="105" t="e">
        <f>VLOOKUP(C7945,#REF!, 2,FALSE)</f>
        <v>#REF!</v>
      </c>
      <c r="BP7945" s="52" t="s">
        <v>13308</v>
      </c>
      <c r="BQ7945" s="52" t="s">
        <v>2993</v>
      </c>
      <c r="BR7945" s="52" t="s">
        <v>2993</v>
      </c>
      <c r="BX7945" s="52" t="s">
        <v>13308</v>
      </c>
      <c r="BY7945" s="52" t="s">
        <v>2993</v>
      </c>
      <c r="BZ7945" s="52" t="s">
        <v>2993</v>
      </c>
    </row>
    <row r="7946" spans="54:78" x14ac:dyDescent="0.3">
      <c r="BB7946" s="105" t="e">
        <f>VLOOKUP(C7946,#REF!, 2,FALSE)</f>
        <v>#REF!</v>
      </c>
      <c r="BP7946" s="52" t="s">
        <v>13309</v>
      </c>
      <c r="BQ7946" s="52" t="s">
        <v>2993</v>
      </c>
      <c r="BR7946" s="52" t="s">
        <v>2993</v>
      </c>
      <c r="BX7946" s="52" t="s">
        <v>13309</v>
      </c>
      <c r="BY7946" s="52" t="s">
        <v>2993</v>
      </c>
      <c r="BZ7946" s="52" t="s">
        <v>2993</v>
      </c>
    </row>
    <row r="7947" spans="54:78" x14ac:dyDescent="0.3">
      <c r="BB7947" s="105" t="e">
        <f>VLOOKUP(C7947,#REF!, 2,FALSE)</f>
        <v>#REF!</v>
      </c>
      <c r="BP7947" s="52" t="s">
        <v>13310</v>
      </c>
      <c r="BQ7947" s="52" t="s">
        <v>2993</v>
      </c>
      <c r="BR7947" s="52" t="s">
        <v>2993</v>
      </c>
      <c r="BX7947" s="52" t="s">
        <v>13310</v>
      </c>
      <c r="BY7947" s="52" t="s">
        <v>2993</v>
      </c>
      <c r="BZ7947" s="52" t="s">
        <v>2993</v>
      </c>
    </row>
    <row r="7948" spans="54:78" x14ac:dyDescent="0.3">
      <c r="BB7948" s="105" t="e">
        <f>VLOOKUP(C7948,#REF!, 2,FALSE)</f>
        <v>#REF!</v>
      </c>
      <c r="BP7948" s="52" t="s">
        <v>13311</v>
      </c>
      <c r="BQ7948" s="52" t="s">
        <v>2993</v>
      </c>
      <c r="BR7948" s="52" t="s">
        <v>2993</v>
      </c>
      <c r="BX7948" s="52" t="s">
        <v>13311</v>
      </c>
      <c r="BY7948" s="52" t="s">
        <v>2993</v>
      </c>
      <c r="BZ7948" s="52" t="s">
        <v>2993</v>
      </c>
    </row>
    <row r="7949" spans="54:78" x14ac:dyDescent="0.3">
      <c r="BB7949" s="105" t="e">
        <f>VLOOKUP(C7949,#REF!, 2,FALSE)</f>
        <v>#REF!</v>
      </c>
      <c r="BP7949" s="52" t="s">
        <v>13312</v>
      </c>
      <c r="BQ7949" s="52" t="s">
        <v>2993</v>
      </c>
      <c r="BR7949" s="52" t="s">
        <v>2993</v>
      </c>
      <c r="BX7949" s="52" t="s">
        <v>13312</v>
      </c>
      <c r="BY7949" s="52" t="s">
        <v>2993</v>
      </c>
      <c r="BZ7949" s="52" t="s">
        <v>2993</v>
      </c>
    </row>
    <row r="7950" spans="54:78" x14ac:dyDescent="0.3">
      <c r="BB7950" s="105" t="e">
        <f>VLOOKUP(C7950,#REF!, 2,FALSE)</f>
        <v>#REF!</v>
      </c>
      <c r="BP7950" s="52" t="s">
        <v>13313</v>
      </c>
      <c r="BQ7950" s="52" t="s">
        <v>2993</v>
      </c>
      <c r="BR7950" s="52" t="s">
        <v>2993</v>
      </c>
      <c r="BX7950" s="52" t="s">
        <v>13313</v>
      </c>
      <c r="BY7950" s="52" t="s">
        <v>2993</v>
      </c>
      <c r="BZ7950" s="52" t="s">
        <v>2993</v>
      </c>
    </row>
    <row r="7951" spans="54:78" x14ac:dyDescent="0.3">
      <c r="BB7951" s="105" t="e">
        <f>VLOOKUP(C7951,#REF!, 2,FALSE)</f>
        <v>#REF!</v>
      </c>
      <c r="BP7951" s="52" t="s">
        <v>13314</v>
      </c>
      <c r="BQ7951" s="52" t="s">
        <v>2993</v>
      </c>
      <c r="BR7951" s="52" t="s">
        <v>2993</v>
      </c>
      <c r="BX7951" s="52" t="s">
        <v>13314</v>
      </c>
      <c r="BY7951" s="52" t="s">
        <v>2993</v>
      </c>
      <c r="BZ7951" s="52" t="s">
        <v>2993</v>
      </c>
    </row>
    <row r="7952" spans="54:78" x14ac:dyDescent="0.3">
      <c r="BB7952" s="105" t="e">
        <f>VLOOKUP(C7952,#REF!, 2,FALSE)</f>
        <v>#REF!</v>
      </c>
      <c r="BP7952" s="52" t="s">
        <v>13315</v>
      </c>
      <c r="BQ7952" s="52" t="s">
        <v>2993</v>
      </c>
      <c r="BR7952" s="52" t="s">
        <v>2993</v>
      </c>
      <c r="BX7952" s="52" t="s">
        <v>13315</v>
      </c>
      <c r="BY7952" s="52" t="s">
        <v>2993</v>
      </c>
      <c r="BZ7952" s="52" t="s">
        <v>2993</v>
      </c>
    </row>
    <row r="7953" spans="54:78" x14ac:dyDescent="0.3">
      <c r="BB7953" s="105" t="e">
        <f>VLOOKUP(C7953,#REF!, 2,FALSE)</f>
        <v>#REF!</v>
      </c>
      <c r="BP7953" s="52" t="s">
        <v>13316</v>
      </c>
      <c r="BQ7953" s="52" t="s">
        <v>2993</v>
      </c>
      <c r="BR7953" s="52" t="s">
        <v>2993</v>
      </c>
      <c r="BX7953" s="52" t="s">
        <v>13316</v>
      </c>
      <c r="BY7953" s="52" t="s">
        <v>2993</v>
      </c>
      <c r="BZ7953" s="52" t="s">
        <v>2993</v>
      </c>
    </row>
    <row r="7954" spans="54:78" x14ac:dyDescent="0.3">
      <c r="BB7954" s="105" t="e">
        <f>VLOOKUP(C7954,#REF!, 2,FALSE)</f>
        <v>#REF!</v>
      </c>
      <c r="BP7954" s="52" t="s">
        <v>13317</v>
      </c>
      <c r="BQ7954" s="52" t="s">
        <v>2993</v>
      </c>
      <c r="BR7954" s="52" t="s">
        <v>2993</v>
      </c>
      <c r="BX7954" s="52" t="s">
        <v>13317</v>
      </c>
      <c r="BY7954" s="52" t="s">
        <v>2993</v>
      </c>
      <c r="BZ7954" s="52" t="s">
        <v>2993</v>
      </c>
    </row>
    <row r="7955" spans="54:78" x14ac:dyDescent="0.3">
      <c r="BB7955" s="105" t="e">
        <f>VLOOKUP(C7955,#REF!, 2,FALSE)</f>
        <v>#REF!</v>
      </c>
      <c r="BP7955" s="52" t="s">
        <v>13318</v>
      </c>
      <c r="BQ7955" s="52" t="s">
        <v>2993</v>
      </c>
      <c r="BR7955" s="52" t="s">
        <v>2993</v>
      </c>
      <c r="BX7955" s="52" t="s">
        <v>13318</v>
      </c>
      <c r="BY7955" s="52" t="s">
        <v>2993</v>
      </c>
      <c r="BZ7955" s="52" t="s">
        <v>2993</v>
      </c>
    </row>
    <row r="7956" spans="54:78" x14ac:dyDescent="0.3">
      <c r="BB7956" s="105" t="e">
        <f>VLOOKUP(C7956,#REF!, 2,FALSE)</f>
        <v>#REF!</v>
      </c>
      <c r="BP7956" s="52" t="s">
        <v>13319</v>
      </c>
      <c r="BQ7956" s="52" t="s">
        <v>2993</v>
      </c>
      <c r="BR7956" s="52" t="s">
        <v>2993</v>
      </c>
      <c r="BX7956" s="52" t="s">
        <v>13319</v>
      </c>
      <c r="BY7956" s="52" t="s">
        <v>2993</v>
      </c>
      <c r="BZ7956" s="52" t="s">
        <v>2993</v>
      </c>
    </row>
    <row r="7957" spans="54:78" x14ac:dyDescent="0.3">
      <c r="BB7957" s="105" t="e">
        <f>VLOOKUP(C7957,#REF!, 2,FALSE)</f>
        <v>#REF!</v>
      </c>
      <c r="BP7957" s="52" t="s">
        <v>202</v>
      </c>
      <c r="BQ7957" s="52" t="s">
        <v>3059</v>
      </c>
      <c r="BR7957" s="52" t="s">
        <v>1531</v>
      </c>
      <c r="BX7957" s="52" t="s">
        <v>202</v>
      </c>
      <c r="BY7957" s="52" t="s">
        <v>3059</v>
      </c>
      <c r="BZ7957" s="52" t="s">
        <v>1531</v>
      </c>
    </row>
    <row r="7958" spans="54:78" x14ac:dyDescent="0.3">
      <c r="BB7958" s="105" t="e">
        <f>VLOOKUP(C7958,#REF!, 2,FALSE)</f>
        <v>#REF!</v>
      </c>
      <c r="BP7958" s="52" t="s">
        <v>13320</v>
      </c>
      <c r="BQ7958" s="52" t="s">
        <v>17035</v>
      </c>
      <c r="BR7958" s="52" t="s">
        <v>1344</v>
      </c>
      <c r="BX7958" s="52" t="s">
        <v>13320</v>
      </c>
      <c r="BY7958" s="52" t="s">
        <v>17035</v>
      </c>
      <c r="BZ7958" s="52" t="s">
        <v>1344</v>
      </c>
    </row>
    <row r="7959" spans="54:78" x14ac:dyDescent="0.3">
      <c r="BB7959" s="105" t="e">
        <f>VLOOKUP(C7959,#REF!, 2,FALSE)</f>
        <v>#REF!</v>
      </c>
      <c r="BP7959" s="52" t="s">
        <v>13322</v>
      </c>
      <c r="BQ7959" s="52" t="s">
        <v>3059</v>
      </c>
      <c r="BR7959" s="52" t="s">
        <v>1208</v>
      </c>
      <c r="BX7959" s="52" t="s">
        <v>13322</v>
      </c>
      <c r="BY7959" s="52" t="s">
        <v>3059</v>
      </c>
      <c r="BZ7959" s="52" t="s">
        <v>1208</v>
      </c>
    </row>
    <row r="7960" spans="54:78" x14ac:dyDescent="0.3">
      <c r="BB7960" s="105" t="e">
        <f>VLOOKUP(C7960,#REF!, 2,FALSE)</f>
        <v>#REF!</v>
      </c>
      <c r="BP7960" s="52" t="s">
        <v>13323</v>
      </c>
      <c r="BQ7960" s="52" t="s">
        <v>870</v>
      </c>
      <c r="BR7960" s="52" t="s">
        <v>8930</v>
      </c>
      <c r="BX7960" s="52" t="s">
        <v>13323</v>
      </c>
      <c r="BY7960" s="52" t="s">
        <v>870</v>
      </c>
      <c r="BZ7960" s="52" t="s">
        <v>8930</v>
      </c>
    </row>
    <row r="7961" spans="54:78" x14ac:dyDescent="0.3">
      <c r="BB7961" s="105" t="e">
        <f>VLOOKUP(C7961,#REF!, 2,FALSE)</f>
        <v>#REF!</v>
      </c>
      <c r="BP7961" s="52" t="s">
        <v>13324</v>
      </c>
      <c r="BQ7961" s="52" t="s">
        <v>17035</v>
      </c>
      <c r="BR7961" s="52" t="s">
        <v>1528</v>
      </c>
      <c r="BX7961" s="52" t="s">
        <v>13324</v>
      </c>
      <c r="BY7961" s="52" t="s">
        <v>17035</v>
      </c>
      <c r="BZ7961" s="52" t="s">
        <v>1528</v>
      </c>
    </row>
    <row r="7962" spans="54:78" x14ac:dyDescent="0.3">
      <c r="BB7962" s="105" t="e">
        <f>VLOOKUP(C7962,#REF!, 2,FALSE)</f>
        <v>#REF!</v>
      </c>
      <c r="BP7962" s="52" t="s">
        <v>13325</v>
      </c>
      <c r="BQ7962" s="52" t="s">
        <v>2993</v>
      </c>
      <c r="BR7962" s="52" t="s">
        <v>13326</v>
      </c>
      <c r="BX7962" s="52" t="s">
        <v>13325</v>
      </c>
      <c r="BY7962" s="52" t="s">
        <v>2993</v>
      </c>
      <c r="BZ7962" s="52" t="s">
        <v>13326</v>
      </c>
    </row>
    <row r="7963" spans="54:78" x14ac:dyDescent="0.3">
      <c r="BB7963" s="105" t="e">
        <f>VLOOKUP(C7963,#REF!, 2,FALSE)</f>
        <v>#REF!</v>
      </c>
      <c r="BP7963" s="52" t="s">
        <v>2327</v>
      </c>
      <c r="BQ7963" s="52" t="s">
        <v>17035</v>
      </c>
      <c r="BR7963" s="52" t="s">
        <v>8298</v>
      </c>
      <c r="BX7963" s="52" t="s">
        <v>2327</v>
      </c>
      <c r="BY7963" s="52" t="s">
        <v>17035</v>
      </c>
      <c r="BZ7963" s="52" t="s">
        <v>8298</v>
      </c>
    </row>
    <row r="7964" spans="54:78" x14ac:dyDescent="0.3">
      <c r="BB7964" s="105" t="e">
        <f>VLOOKUP(C7964,#REF!, 2,FALSE)</f>
        <v>#REF!</v>
      </c>
      <c r="BP7964" s="52" t="s">
        <v>13327</v>
      </c>
      <c r="BQ7964" s="52" t="s">
        <v>3114</v>
      </c>
      <c r="BR7964" s="52" t="s">
        <v>2993</v>
      </c>
      <c r="BX7964" s="52" t="s">
        <v>13327</v>
      </c>
      <c r="BY7964" s="52" t="s">
        <v>3114</v>
      </c>
      <c r="BZ7964" s="52" t="s">
        <v>2993</v>
      </c>
    </row>
    <row r="7965" spans="54:78" x14ac:dyDescent="0.3">
      <c r="BB7965" s="105" t="e">
        <f>VLOOKUP(C7965,#REF!, 2,FALSE)</f>
        <v>#REF!</v>
      </c>
      <c r="BP7965" s="52" t="s">
        <v>13328</v>
      </c>
      <c r="BQ7965" s="52" t="s">
        <v>3114</v>
      </c>
      <c r="BR7965" s="52" t="s">
        <v>3576</v>
      </c>
      <c r="BX7965" s="52" t="s">
        <v>13328</v>
      </c>
      <c r="BY7965" s="52" t="s">
        <v>3114</v>
      </c>
      <c r="BZ7965" s="52" t="s">
        <v>3576</v>
      </c>
    </row>
    <row r="7966" spans="54:78" x14ac:dyDescent="0.3">
      <c r="BB7966" s="105" t="e">
        <f>VLOOKUP(C7966,#REF!, 2,FALSE)</f>
        <v>#REF!</v>
      </c>
      <c r="BP7966" s="52" t="s">
        <v>13329</v>
      </c>
      <c r="BQ7966" s="52" t="s">
        <v>3114</v>
      </c>
      <c r="BR7966" s="52" t="s">
        <v>2993</v>
      </c>
      <c r="BX7966" s="52" t="s">
        <v>13329</v>
      </c>
      <c r="BY7966" s="52" t="s">
        <v>3114</v>
      </c>
      <c r="BZ7966" s="52" t="s">
        <v>2993</v>
      </c>
    </row>
    <row r="7967" spans="54:78" x14ac:dyDescent="0.3">
      <c r="BB7967" s="105" t="e">
        <f>VLOOKUP(C7967,#REF!, 2,FALSE)</f>
        <v>#REF!</v>
      </c>
      <c r="BP7967" s="52" t="s">
        <v>13330</v>
      </c>
      <c r="BQ7967" s="52" t="s">
        <v>643</v>
      </c>
      <c r="BR7967" s="52" t="s">
        <v>2993</v>
      </c>
      <c r="BX7967" s="52" t="s">
        <v>13330</v>
      </c>
      <c r="BY7967" s="52" t="s">
        <v>643</v>
      </c>
      <c r="BZ7967" s="52" t="s">
        <v>2993</v>
      </c>
    </row>
    <row r="7968" spans="54:78" x14ac:dyDescent="0.3">
      <c r="BB7968" s="105" t="e">
        <f>VLOOKUP(C7968,#REF!, 2,FALSE)</f>
        <v>#REF!</v>
      </c>
      <c r="BP7968" s="52" t="s">
        <v>13331</v>
      </c>
      <c r="BQ7968" s="52" t="s">
        <v>1147</v>
      </c>
      <c r="BR7968" s="52" t="s">
        <v>6329</v>
      </c>
      <c r="BX7968" s="52" t="s">
        <v>13331</v>
      </c>
      <c r="BY7968" s="52" t="s">
        <v>1147</v>
      </c>
      <c r="BZ7968" s="52" t="s">
        <v>6329</v>
      </c>
    </row>
    <row r="7969" spans="54:78" x14ac:dyDescent="0.3">
      <c r="BB7969" s="105" t="e">
        <f>VLOOKUP(C7969,#REF!, 2,FALSE)</f>
        <v>#REF!</v>
      </c>
      <c r="BP7969" s="52" t="s">
        <v>13332</v>
      </c>
      <c r="BQ7969" s="52" t="s">
        <v>2993</v>
      </c>
      <c r="BR7969" s="52" t="s">
        <v>13333</v>
      </c>
      <c r="BX7969" s="52" t="s">
        <v>13332</v>
      </c>
      <c r="BY7969" s="52" t="s">
        <v>2993</v>
      </c>
      <c r="BZ7969" s="52" t="s">
        <v>13333</v>
      </c>
    </row>
    <row r="7970" spans="54:78" x14ac:dyDescent="0.3">
      <c r="BB7970" s="105" t="e">
        <f>VLOOKUP(C7970,#REF!, 2,FALSE)</f>
        <v>#REF!</v>
      </c>
      <c r="BP7970" s="52" t="s">
        <v>13334</v>
      </c>
      <c r="BQ7970" s="52" t="s">
        <v>2993</v>
      </c>
      <c r="BR7970" s="52" t="s">
        <v>2993</v>
      </c>
      <c r="BX7970" s="52" t="s">
        <v>13334</v>
      </c>
      <c r="BY7970" s="52" t="s">
        <v>2993</v>
      </c>
      <c r="BZ7970" s="52" t="s">
        <v>2993</v>
      </c>
    </row>
    <row r="7971" spans="54:78" x14ac:dyDescent="0.3">
      <c r="BB7971" s="105" t="e">
        <f>VLOOKUP(C7971,#REF!, 2,FALSE)</f>
        <v>#REF!</v>
      </c>
      <c r="BP7971" s="52" t="s">
        <v>13335</v>
      </c>
      <c r="BQ7971" s="52" t="s">
        <v>2993</v>
      </c>
      <c r="BR7971" s="52" t="s">
        <v>2993</v>
      </c>
      <c r="BX7971" s="52" t="s">
        <v>13335</v>
      </c>
      <c r="BY7971" s="52" t="s">
        <v>2993</v>
      </c>
      <c r="BZ7971" s="52" t="s">
        <v>2993</v>
      </c>
    </row>
    <row r="7972" spans="54:78" x14ac:dyDescent="0.3">
      <c r="BB7972" s="105" t="e">
        <f>VLOOKUP(C7972,#REF!, 2,FALSE)</f>
        <v>#REF!</v>
      </c>
      <c r="BP7972" s="52" t="s">
        <v>13336</v>
      </c>
      <c r="BQ7972" s="52" t="s">
        <v>2993</v>
      </c>
      <c r="BR7972" s="52" t="s">
        <v>2384</v>
      </c>
      <c r="BX7972" s="52" t="s">
        <v>13336</v>
      </c>
      <c r="BY7972" s="52" t="s">
        <v>2993</v>
      </c>
      <c r="BZ7972" s="52" t="s">
        <v>2384</v>
      </c>
    </row>
    <row r="7973" spans="54:78" x14ac:dyDescent="0.3">
      <c r="BB7973" s="105" t="e">
        <f>VLOOKUP(C7973,#REF!, 2,FALSE)</f>
        <v>#REF!</v>
      </c>
      <c r="BP7973" s="52" t="s">
        <v>13337</v>
      </c>
      <c r="BQ7973" s="52" t="s">
        <v>2993</v>
      </c>
      <c r="BR7973" s="52" t="s">
        <v>13338</v>
      </c>
      <c r="BX7973" s="52" t="s">
        <v>13337</v>
      </c>
      <c r="BY7973" s="52" t="s">
        <v>2993</v>
      </c>
      <c r="BZ7973" s="52" t="s">
        <v>13338</v>
      </c>
    </row>
    <row r="7974" spans="54:78" x14ac:dyDescent="0.3">
      <c r="BB7974" s="105" t="e">
        <f>VLOOKUP(C7974,#REF!, 2,FALSE)</f>
        <v>#REF!</v>
      </c>
      <c r="BP7974" s="52" t="s">
        <v>13339</v>
      </c>
      <c r="BQ7974" s="52" t="s">
        <v>2993</v>
      </c>
      <c r="BR7974" s="52" t="s">
        <v>3516</v>
      </c>
      <c r="BX7974" s="52" t="s">
        <v>13339</v>
      </c>
      <c r="BY7974" s="52" t="s">
        <v>2993</v>
      </c>
      <c r="BZ7974" s="52" t="s">
        <v>3516</v>
      </c>
    </row>
    <row r="7975" spans="54:78" x14ac:dyDescent="0.3">
      <c r="BB7975" s="105" t="e">
        <f>VLOOKUP(C7975,#REF!, 2,FALSE)</f>
        <v>#REF!</v>
      </c>
      <c r="BP7975" s="52" t="s">
        <v>13340</v>
      </c>
      <c r="BQ7975" s="52" t="s">
        <v>2993</v>
      </c>
      <c r="BR7975" s="52" t="s">
        <v>13341</v>
      </c>
      <c r="BX7975" s="52" t="s">
        <v>13340</v>
      </c>
      <c r="BY7975" s="52" t="s">
        <v>2993</v>
      </c>
      <c r="BZ7975" s="52" t="s">
        <v>13341</v>
      </c>
    </row>
    <row r="7976" spans="54:78" x14ac:dyDescent="0.3">
      <c r="BB7976" s="105" t="e">
        <f>VLOOKUP(C7976,#REF!, 2,FALSE)</f>
        <v>#REF!</v>
      </c>
      <c r="BP7976" s="52" t="s">
        <v>13342</v>
      </c>
      <c r="BQ7976" s="52" t="s">
        <v>2993</v>
      </c>
      <c r="BR7976" s="52" t="s">
        <v>872</v>
      </c>
      <c r="BX7976" s="52" t="s">
        <v>13342</v>
      </c>
      <c r="BY7976" s="52" t="s">
        <v>2993</v>
      </c>
      <c r="BZ7976" s="52" t="s">
        <v>872</v>
      </c>
    </row>
    <row r="7977" spans="54:78" x14ac:dyDescent="0.3">
      <c r="BB7977" s="105" t="e">
        <f>VLOOKUP(C7977,#REF!, 2,FALSE)</f>
        <v>#REF!</v>
      </c>
      <c r="BP7977" s="52" t="s">
        <v>13343</v>
      </c>
      <c r="BQ7977" s="52" t="s">
        <v>3019</v>
      </c>
      <c r="BR7977" s="52" t="s">
        <v>2993</v>
      </c>
      <c r="BX7977" s="52" t="s">
        <v>13343</v>
      </c>
      <c r="BY7977" s="52" t="s">
        <v>3019</v>
      </c>
      <c r="BZ7977" s="52" t="s">
        <v>2993</v>
      </c>
    </row>
    <row r="7978" spans="54:78" x14ac:dyDescent="0.3">
      <c r="BB7978" s="105" t="e">
        <f>VLOOKUP(C7978,#REF!, 2,FALSE)</f>
        <v>#REF!</v>
      </c>
      <c r="BP7978" s="52" t="s">
        <v>13344</v>
      </c>
      <c r="BQ7978" s="52" t="s">
        <v>673</v>
      </c>
      <c r="BR7978" s="52" t="s">
        <v>2993</v>
      </c>
      <c r="BX7978" s="52" t="s">
        <v>13344</v>
      </c>
      <c r="BY7978" s="52" t="s">
        <v>673</v>
      </c>
      <c r="BZ7978" s="52" t="s">
        <v>2993</v>
      </c>
    </row>
    <row r="7979" spans="54:78" x14ac:dyDescent="0.3">
      <c r="BB7979" s="105" t="e">
        <f>VLOOKUP(C7979,#REF!, 2,FALSE)</f>
        <v>#REF!</v>
      </c>
      <c r="BP7979" s="52" t="s">
        <v>13345</v>
      </c>
      <c r="BQ7979" s="52" t="s">
        <v>2993</v>
      </c>
      <c r="BR7979" s="52" t="s">
        <v>2993</v>
      </c>
      <c r="BX7979" s="52" t="s">
        <v>13345</v>
      </c>
      <c r="BY7979" s="52" t="s">
        <v>2993</v>
      </c>
      <c r="BZ7979" s="52" t="s">
        <v>2993</v>
      </c>
    </row>
    <row r="7980" spans="54:78" x14ac:dyDescent="0.3">
      <c r="BB7980" s="105" t="e">
        <f>VLOOKUP(C7980,#REF!, 2,FALSE)</f>
        <v>#REF!</v>
      </c>
      <c r="BP7980" s="52" t="s">
        <v>13346</v>
      </c>
      <c r="BQ7980" s="52" t="s">
        <v>618</v>
      </c>
      <c r="BR7980" s="52" t="s">
        <v>10952</v>
      </c>
      <c r="BX7980" s="52" t="s">
        <v>13346</v>
      </c>
      <c r="BY7980" s="52" t="s">
        <v>618</v>
      </c>
      <c r="BZ7980" s="52" t="s">
        <v>10952</v>
      </c>
    </row>
    <row r="7981" spans="54:78" x14ac:dyDescent="0.3">
      <c r="BB7981" s="105" t="e">
        <f>VLOOKUP(C7981,#REF!, 2,FALSE)</f>
        <v>#REF!</v>
      </c>
      <c r="BP7981" s="52" t="s">
        <v>13347</v>
      </c>
      <c r="BQ7981" s="52" t="s">
        <v>2993</v>
      </c>
      <c r="BR7981" s="52" t="s">
        <v>8926</v>
      </c>
      <c r="BX7981" s="52" t="s">
        <v>13347</v>
      </c>
      <c r="BY7981" s="52" t="s">
        <v>2993</v>
      </c>
      <c r="BZ7981" s="52" t="s">
        <v>8926</v>
      </c>
    </row>
    <row r="7982" spans="54:78" x14ac:dyDescent="0.3">
      <c r="BB7982" s="105" t="e">
        <f>VLOOKUP(C7982,#REF!, 2,FALSE)</f>
        <v>#REF!</v>
      </c>
      <c r="BP7982" s="52" t="s">
        <v>13348</v>
      </c>
      <c r="BQ7982" s="52" t="s">
        <v>17035</v>
      </c>
      <c r="BR7982" s="52" t="s">
        <v>2993</v>
      </c>
      <c r="BX7982" s="52" t="s">
        <v>13348</v>
      </c>
      <c r="BY7982" s="52" t="s">
        <v>17035</v>
      </c>
      <c r="BZ7982" s="52" t="s">
        <v>2993</v>
      </c>
    </row>
    <row r="7983" spans="54:78" x14ac:dyDescent="0.3">
      <c r="BB7983" s="105" t="e">
        <f>VLOOKUP(C7983,#REF!, 2,FALSE)</f>
        <v>#REF!</v>
      </c>
      <c r="BP7983" s="52" t="s">
        <v>13349</v>
      </c>
      <c r="BQ7983" s="52" t="s">
        <v>17035</v>
      </c>
      <c r="BR7983" s="52" t="s">
        <v>13350</v>
      </c>
      <c r="BX7983" s="52" t="s">
        <v>13349</v>
      </c>
      <c r="BY7983" s="52" t="s">
        <v>17035</v>
      </c>
      <c r="BZ7983" s="52" t="s">
        <v>13350</v>
      </c>
    </row>
    <row r="7984" spans="54:78" x14ac:dyDescent="0.3">
      <c r="BB7984" s="105" t="e">
        <f>VLOOKUP(C7984,#REF!, 2,FALSE)</f>
        <v>#REF!</v>
      </c>
      <c r="BP7984" s="52" t="s">
        <v>13351</v>
      </c>
      <c r="BQ7984" s="52" t="s">
        <v>2993</v>
      </c>
      <c r="BR7984" s="52" t="s">
        <v>2993</v>
      </c>
      <c r="BX7984" s="52" t="s">
        <v>13351</v>
      </c>
      <c r="BY7984" s="52" t="s">
        <v>2993</v>
      </c>
      <c r="BZ7984" s="52" t="s">
        <v>2993</v>
      </c>
    </row>
    <row r="7985" spans="54:78" x14ac:dyDescent="0.3">
      <c r="BB7985" s="105" t="e">
        <f>VLOOKUP(C7985,#REF!, 2,FALSE)</f>
        <v>#REF!</v>
      </c>
      <c r="BP7985" s="52" t="s">
        <v>13352</v>
      </c>
      <c r="BQ7985" s="52" t="s">
        <v>2993</v>
      </c>
      <c r="BR7985" s="52" t="s">
        <v>1294</v>
      </c>
      <c r="BX7985" s="52" t="s">
        <v>13352</v>
      </c>
      <c r="BY7985" s="52" t="s">
        <v>2993</v>
      </c>
      <c r="BZ7985" s="52" t="s">
        <v>1294</v>
      </c>
    </row>
    <row r="7986" spans="54:78" x14ac:dyDescent="0.3">
      <c r="BB7986" s="105" t="e">
        <f>VLOOKUP(C7986,#REF!, 2,FALSE)</f>
        <v>#REF!</v>
      </c>
      <c r="BP7986" s="52" t="s">
        <v>13353</v>
      </c>
      <c r="BQ7986" s="52" t="s">
        <v>2993</v>
      </c>
      <c r="BR7986" s="52" t="s">
        <v>1220</v>
      </c>
      <c r="BX7986" s="52" t="s">
        <v>13353</v>
      </c>
      <c r="BY7986" s="52" t="s">
        <v>2993</v>
      </c>
      <c r="BZ7986" s="52" t="s">
        <v>1220</v>
      </c>
    </row>
    <row r="7987" spans="54:78" x14ac:dyDescent="0.3">
      <c r="BB7987" s="105" t="e">
        <f>VLOOKUP(C7987,#REF!, 2,FALSE)</f>
        <v>#REF!</v>
      </c>
      <c r="BP7987" s="52" t="s">
        <v>13354</v>
      </c>
      <c r="BQ7987" s="52" t="s">
        <v>3059</v>
      </c>
      <c r="BR7987" s="52" t="s">
        <v>13355</v>
      </c>
      <c r="BX7987" s="52" t="s">
        <v>13354</v>
      </c>
      <c r="BY7987" s="52" t="s">
        <v>3059</v>
      </c>
      <c r="BZ7987" s="52" t="s">
        <v>13355</v>
      </c>
    </row>
    <row r="7988" spans="54:78" x14ac:dyDescent="0.3">
      <c r="BB7988" s="105" t="e">
        <f>VLOOKUP(C7988,#REF!, 2,FALSE)</f>
        <v>#REF!</v>
      </c>
      <c r="BP7988" s="52" t="s">
        <v>13356</v>
      </c>
      <c r="BQ7988" s="52" t="s">
        <v>2993</v>
      </c>
      <c r="BR7988" s="52" t="s">
        <v>2993</v>
      </c>
      <c r="BX7988" s="52" t="s">
        <v>13356</v>
      </c>
      <c r="BY7988" s="52" t="s">
        <v>2993</v>
      </c>
      <c r="BZ7988" s="52" t="s">
        <v>2993</v>
      </c>
    </row>
    <row r="7989" spans="54:78" x14ac:dyDescent="0.3">
      <c r="BB7989" s="105" t="e">
        <f>VLOOKUP(C7989,#REF!, 2,FALSE)</f>
        <v>#REF!</v>
      </c>
      <c r="BP7989" s="52" t="s">
        <v>13357</v>
      </c>
      <c r="BQ7989" s="52" t="s">
        <v>1147</v>
      </c>
      <c r="BR7989" s="52" t="s">
        <v>5060</v>
      </c>
      <c r="BX7989" s="52" t="s">
        <v>13357</v>
      </c>
      <c r="BY7989" s="52" t="s">
        <v>1147</v>
      </c>
      <c r="BZ7989" s="52" t="s">
        <v>5060</v>
      </c>
    </row>
    <row r="7990" spans="54:78" x14ac:dyDescent="0.3">
      <c r="BB7990" s="105" t="e">
        <f>VLOOKUP(C7990,#REF!, 2,FALSE)</f>
        <v>#REF!</v>
      </c>
      <c r="BP7990" s="52" t="s">
        <v>13358</v>
      </c>
      <c r="BQ7990" s="52" t="s">
        <v>2993</v>
      </c>
      <c r="BR7990" s="52" t="s">
        <v>4903</v>
      </c>
      <c r="BX7990" s="52" t="s">
        <v>13358</v>
      </c>
      <c r="BY7990" s="52" t="s">
        <v>2993</v>
      </c>
      <c r="BZ7990" s="52" t="s">
        <v>4903</v>
      </c>
    </row>
    <row r="7991" spans="54:78" x14ac:dyDescent="0.3">
      <c r="BB7991" s="105" t="e">
        <f>VLOOKUP(C7991,#REF!, 2,FALSE)</f>
        <v>#REF!</v>
      </c>
      <c r="BP7991" s="52" t="s">
        <v>13359</v>
      </c>
      <c r="BQ7991" s="52" t="s">
        <v>2993</v>
      </c>
      <c r="BR7991" s="52" t="s">
        <v>13360</v>
      </c>
      <c r="BX7991" s="52" t="s">
        <v>13359</v>
      </c>
      <c r="BY7991" s="52" t="s">
        <v>2993</v>
      </c>
      <c r="BZ7991" s="52" t="s">
        <v>13360</v>
      </c>
    </row>
    <row r="7992" spans="54:78" x14ac:dyDescent="0.3">
      <c r="BB7992" s="105" t="e">
        <f>VLOOKUP(C7992,#REF!, 2,FALSE)</f>
        <v>#REF!</v>
      </c>
      <c r="BP7992" s="52" t="s">
        <v>2328</v>
      </c>
      <c r="BQ7992" s="52" t="s">
        <v>2993</v>
      </c>
      <c r="BR7992" s="52" t="s">
        <v>1502</v>
      </c>
      <c r="BX7992" s="52" t="s">
        <v>2328</v>
      </c>
      <c r="BY7992" s="52" t="s">
        <v>2993</v>
      </c>
      <c r="BZ7992" s="52" t="s">
        <v>1502</v>
      </c>
    </row>
    <row r="7993" spans="54:78" x14ac:dyDescent="0.3">
      <c r="BB7993" s="105" t="e">
        <f>VLOOKUP(C7993,#REF!, 2,FALSE)</f>
        <v>#REF!</v>
      </c>
      <c r="BP7993" s="52" t="s">
        <v>13361</v>
      </c>
      <c r="BQ7993" s="52" t="s">
        <v>17037</v>
      </c>
      <c r="BR7993" s="52" t="s">
        <v>5125</v>
      </c>
      <c r="BX7993" s="52" t="s">
        <v>13361</v>
      </c>
      <c r="BY7993" s="52" t="s">
        <v>17037</v>
      </c>
      <c r="BZ7993" s="52" t="s">
        <v>5125</v>
      </c>
    </row>
    <row r="7994" spans="54:78" x14ac:dyDescent="0.3">
      <c r="BB7994" s="105" t="e">
        <f>VLOOKUP(C7994,#REF!, 2,FALSE)</f>
        <v>#REF!</v>
      </c>
      <c r="BP7994" s="52" t="s">
        <v>185</v>
      </c>
      <c r="BQ7994" s="52" t="s">
        <v>2993</v>
      </c>
      <c r="BR7994" s="52" t="s">
        <v>2065</v>
      </c>
      <c r="BX7994" s="52" t="s">
        <v>185</v>
      </c>
      <c r="BY7994" s="52" t="s">
        <v>2993</v>
      </c>
      <c r="BZ7994" s="52" t="s">
        <v>2065</v>
      </c>
    </row>
    <row r="7995" spans="54:78" x14ac:dyDescent="0.3">
      <c r="BB7995" s="105" t="e">
        <f>VLOOKUP(C7995,#REF!, 2,FALSE)</f>
        <v>#REF!</v>
      </c>
      <c r="BP7995" s="52" t="s">
        <v>13362</v>
      </c>
      <c r="BQ7995" s="52" t="s">
        <v>2993</v>
      </c>
      <c r="BR7995" s="52" t="s">
        <v>13363</v>
      </c>
      <c r="BX7995" s="52" t="s">
        <v>13362</v>
      </c>
      <c r="BY7995" s="52" t="s">
        <v>2993</v>
      </c>
      <c r="BZ7995" s="52" t="s">
        <v>13363</v>
      </c>
    </row>
    <row r="7996" spans="54:78" x14ac:dyDescent="0.3">
      <c r="BB7996" s="105" t="e">
        <f>VLOOKUP(C7996,#REF!, 2,FALSE)</f>
        <v>#REF!</v>
      </c>
      <c r="BP7996" s="52" t="s">
        <v>13364</v>
      </c>
      <c r="BQ7996" s="52" t="s">
        <v>2993</v>
      </c>
      <c r="BR7996" s="52" t="s">
        <v>1735</v>
      </c>
      <c r="BX7996" s="52" t="s">
        <v>13364</v>
      </c>
      <c r="BY7996" s="52" t="s">
        <v>2993</v>
      </c>
      <c r="BZ7996" s="52" t="s">
        <v>1735</v>
      </c>
    </row>
    <row r="7997" spans="54:78" x14ac:dyDescent="0.3">
      <c r="BB7997" s="105" t="e">
        <f>VLOOKUP(C7997,#REF!, 2,FALSE)</f>
        <v>#REF!</v>
      </c>
      <c r="BP7997" s="52" t="s">
        <v>13365</v>
      </c>
      <c r="BQ7997" s="52" t="s">
        <v>2993</v>
      </c>
      <c r="BR7997" s="52" t="s">
        <v>13366</v>
      </c>
      <c r="BX7997" s="52" t="s">
        <v>13365</v>
      </c>
      <c r="BY7997" s="52" t="s">
        <v>2993</v>
      </c>
      <c r="BZ7997" s="52" t="s">
        <v>13366</v>
      </c>
    </row>
    <row r="7998" spans="54:78" x14ac:dyDescent="0.3">
      <c r="BB7998" s="105" t="e">
        <f>VLOOKUP(C7998,#REF!, 2,FALSE)</f>
        <v>#REF!</v>
      </c>
      <c r="BP7998" s="52" t="s">
        <v>13367</v>
      </c>
      <c r="BQ7998" s="52" t="s">
        <v>2993</v>
      </c>
      <c r="BR7998" s="52" t="s">
        <v>13368</v>
      </c>
      <c r="BX7998" s="52" t="s">
        <v>13367</v>
      </c>
      <c r="BY7998" s="52" t="s">
        <v>2993</v>
      </c>
      <c r="BZ7998" s="52" t="s">
        <v>13368</v>
      </c>
    </row>
    <row r="7999" spans="54:78" x14ac:dyDescent="0.3">
      <c r="BB7999" s="105" t="e">
        <f>VLOOKUP(C7999,#REF!, 2,FALSE)</f>
        <v>#REF!</v>
      </c>
      <c r="BP7999" s="52" t="s">
        <v>13369</v>
      </c>
      <c r="BQ7999" s="52" t="s">
        <v>2993</v>
      </c>
      <c r="BR7999" s="52" t="s">
        <v>1600</v>
      </c>
      <c r="BX7999" s="52" t="s">
        <v>13369</v>
      </c>
      <c r="BY7999" s="52" t="s">
        <v>2993</v>
      </c>
      <c r="BZ7999" s="52" t="s">
        <v>1600</v>
      </c>
    </row>
    <row r="8000" spans="54:78" x14ac:dyDescent="0.3">
      <c r="BB8000" s="105" t="e">
        <f>VLOOKUP(C8000,#REF!, 2,FALSE)</f>
        <v>#REF!</v>
      </c>
      <c r="BP8000" s="52" t="s">
        <v>13370</v>
      </c>
      <c r="BQ8000" s="52" t="s">
        <v>2993</v>
      </c>
      <c r="BR8000" s="52" t="s">
        <v>13371</v>
      </c>
      <c r="BX8000" s="52" t="s">
        <v>13370</v>
      </c>
      <c r="BY8000" s="52" t="s">
        <v>2993</v>
      </c>
      <c r="BZ8000" s="52" t="s">
        <v>13371</v>
      </c>
    </row>
    <row r="8001" spans="54:78" x14ac:dyDescent="0.3">
      <c r="BB8001" s="105" t="e">
        <f>VLOOKUP(C8001,#REF!, 2,FALSE)</f>
        <v>#REF!</v>
      </c>
      <c r="BP8001" s="52" t="s">
        <v>13372</v>
      </c>
      <c r="BQ8001" s="52" t="s">
        <v>2993</v>
      </c>
      <c r="BR8001" s="52" t="s">
        <v>13373</v>
      </c>
      <c r="BX8001" s="52" t="s">
        <v>13372</v>
      </c>
      <c r="BY8001" s="52" t="s">
        <v>2993</v>
      </c>
      <c r="BZ8001" s="52" t="s">
        <v>13373</v>
      </c>
    </row>
    <row r="8002" spans="54:78" x14ac:dyDescent="0.3">
      <c r="BB8002" s="105" t="e">
        <f>VLOOKUP(C8002,#REF!, 2,FALSE)</f>
        <v>#REF!</v>
      </c>
      <c r="BP8002" s="52" t="s">
        <v>13374</v>
      </c>
      <c r="BQ8002" s="52" t="s">
        <v>2993</v>
      </c>
      <c r="BR8002" s="52" t="s">
        <v>2993</v>
      </c>
      <c r="BX8002" s="52" t="s">
        <v>13374</v>
      </c>
      <c r="BY8002" s="52" t="s">
        <v>2993</v>
      </c>
      <c r="BZ8002" s="52" t="s">
        <v>2993</v>
      </c>
    </row>
    <row r="8003" spans="54:78" x14ac:dyDescent="0.3">
      <c r="BB8003" s="105" t="e">
        <f>VLOOKUP(C8003,#REF!, 2,FALSE)</f>
        <v>#REF!</v>
      </c>
      <c r="BP8003" s="52" t="s">
        <v>13375</v>
      </c>
      <c r="BQ8003" s="52" t="s">
        <v>2993</v>
      </c>
      <c r="BR8003" s="52" t="s">
        <v>2993</v>
      </c>
      <c r="BX8003" s="52" t="s">
        <v>13375</v>
      </c>
      <c r="BY8003" s="52" t="s">
        <v>2993</v>
      </c>
      <c r="BZ8003" s="52" t="s">
        <v>2993</v>
      </c>
    </row>
    <row r="8004" spans="54:78" x14ac:dyDescent="0.3">
      <c r="BB8004" s="105" t="e">
        <f>VLOOKUP(C8004,#REF!, 2,FALSE)</f>
        <v>#REF!</v>
      </c>
      <c r="BP8004" s="52" t="s">
        <v>13376</v>
      </c>
      <c r="BQ8004" s="52" t="s">
        <v>807</v>
      </c>
      <c r="BR8004" s="52" t="s">
        <v>1503</v>
      </c>
      <c r="BX8004" s="52" t="s">
        <v>13376</v>
      </c>
      <c r="BY8004" s="52" t="s">
        <v>807</v>
      </c>
      <c r="BZ8004" s="52" t="s">
        <v>1503</v>
      </c>
    </row>
    <row r="8005" spans="54:78" x14ac:dyDescent="0.3">
      <c r="BB8005" s="105" t="e">
        <f>VLOOKUP(C8005,#REF!, 2,FALSE)</f>
        <v>#REF!</v>
      </c>
      <c r="BP8005" s="52" t="s">
        <v>2329</v>
      </c>
      <c r="BQ8005" s="52" t="s">
        <v>668</v>
      </c>
      <c r="BR8005" s="52" t="s">
        <v>2369</v>
      </c>
      <c r="BX8005" s="52" t="s">
        <v>2329</v>
      </c>
      <c r="BY8005" s="52" t="s">
        <v>668</v>
      </c>
      <c r="BZ8005" s="52" t="s">
        <v>2369</v>
      </c>
    </row>
    <row r="8006" spans="54:78" x14ac:dyDescent="0.3">
      <c r="BB8006" s="105" t="e">
        <f>VLOOKUP(C8006,#REF!, 2,FALSE)</f>
        <v>#REF!</v>
      </c>
      <c r="BP8006" s="52" t="s">
        <v>13377</v>
      </c>
      <c r="BQ8006" s="52" t="s">
        <v>2993</v>
      </c>
      <c r="BR8006" s="52" t="s">
        <v>2993</v>
      </c>
      <c r="BX8006" s="52" t="s">
        <v>13377</v>
      </c>
      <c r="BY8006" s="52" t="s">
        <v>2993</v>
      </c>
      <c r="BZ8006" s="52" t="s">
        <v>2993</v>
      </c>
    </row>
    <row r="8007" spans="54:78" x14ac:dyDescent="0.3">
      <c r="BB8007" s="105" t="e">
        <f>VLOOKUP(C8007,#REF!, 2,FALSE)</f>
        <v>#REF!</v>
      </c>
      <c r="BP8007" s="52" t="s">
        <v>13378</v>
      </c>
      <c r="BQ8007" s="52" t="s">
        <v>645</v>
      </c>
      <c r="BR8007" s="52" t="s">
        <v>796</v>
      </c>
      <c r="BX8007" s="52" t="s">
        <v>13378</v>
      </c>
      <c r="BY8007" s="52" t="s">
        <v>645</v>
      </c>
      <c r="BZ8007" s="52" t="s">
        <v>796</v>
      </c>
    </row>
    <row r="8008" spans="54:78" x14ac:dyDescent="0.3">
      <c r="BB8008" s="105" t="e">
        <f>VLOOKUP(C8008,#REF!, 2,FALSE)</f>
        <v>#REF!</v>
      </c>
      <c r="BP8008" s="52" t="s">
        <v>2330</v>
      </c>
      <c r="BQ8008" s="52" t="s">
        <v>2993</v>
      </c>
      <c r="BR8008" s="52" t="s">
        <v>13379</v>
      </c>
      <c r="BX8008" s="52" t="s">
        <v>2330</v>
      </c>
      <c r="BY8008" s="52" t="s">
        <v>2993</v>
      </c>
      <c r="BZ8008" s="52" t="s">
        <v>13379</v>
      </c>
    </row>
    <row r="8009" spans="54:78" x14ac:dyDescent="0.3">
      <c r="BB8009" s="105" t="e">
        <f>VLOOKUP(C8009,#REF!, 2,FALSE)</f>
        <v>#REF!</v>
      </c>
      <c r="BP8009" s="52" t="s">
        <v>13380</v>
      </c>
      <c r="BQ8009" s="52" t="s">
        <v>2993</v>
      </c>
      <c r="BR8009" s="52" t="s">
        <v>627</v>
      </c>
      <c r="BX8009" s="52" t="s">
        <v>13380</v>
      </c>
      <c r="BY8009" s="52" t="s">
        <v>2993</v>
      </c>
      <c r="BZ8009" s="52" t="s">
        <v>627</v>
      </c>
    </row>
    <row r="8010" spans="54:78" x14ac:dyDescent="0.3">
      <c r="BB8010" s="105" t="e">
        <f>VLOOKUP(C8010,#REF!, 2,FALSE)</f>
        <v>#REF!</v>
      </c>
      <c r="BP8010" s="52" t="s">
        <v>13381</v>
      </c>
      <c r="BQ8010" s="52" t="s">
        <v>701</v>
      </c>
      <c r="BR8010" s="52" t="s">
        <v>1019</v>
      </c>
      <c r="BX8010" s="52" t="s">
        <v>13381</v>
      </c>
      <c r="BY8010" s="52" t="s">
        <v>701</v>
      </c>
      <c r="BZ8010" s="52" t="s">
        <v>1019</v>
      </c>
    </row>
    <row r="8011" spans="54:78" x14ac:dyDescent="0.3">
      <c r="BB8011" s="105" t="e">
        <f>VLOOKUP(C8011,#REF!, 2,FALSE)</f>
        <v>#REF!</v>
      </c>
      <c r="BP8011" s="52" t="s">
        <v>13382</v>
      </c>
      <c r="BQ8011" s="52" t="s">
        <v>2993</v>
      </c>
      <c r="BR8011" s="52" t="s">
        <v>4384</v>
      </c>
      <c r="BX8011" s="52" t="s">
        <v>13382</v>
      </c>
      <c r="BY8011" s="52" t="s">
        <v>2993</v>
      </c>
      <c r="BZ8011" s="52" t="s">
        <v>4384</v>
      </c>
    </row>
    <row r="8012" spans="54:78" x14ac:dyDescent="0.3">
      <c r="BB8012" s="105" t="e">
        <f>VLOOKUP(C8012,#REF!, 2,FALSE)</f>
        <v>#REF!</v>
      </c>
      <c r="BP8012" s="52" t="s">
        <v>2331</v>
      </c>
      <c r="BQ8012" s="52" t="s">
        <v>920</v>
      </c>
      <c r="BR8012" s="52" t="s">
        <v>1624</v>
      </c>
      <c r="BX8012" s="52" t="s">
        <v>2331</v>
      </c>
      <c r="BY8012" s="52" t="s">
        <v>920</v>
      </c>
      <c r="BZ8012" s="52" t="s">
        <v>1624</v>
      </c>
    </row>
    <row r="8013" spans="54:78" x14ac:dyDescent="0.3">
      <c r="BB8013" s="105" t="e">
        <f>VLOOKUP(C8013,#REF!, 2,FALSE)</f>
        <v>#REF!</v>
      </c>
      <c r="BP8013" s="52" t="s">
        <v>13384</v>
      </c>
      <c r="BQ8013" s="52" t="s">
        <v>618</v>
      </c>
      <c r="BR8013" s="52" t="s">
        <v>3561</v>
      </c>
      <c r="BX8013" s="52" t="s">
        <v>13384</v>
      </c>
      <c r="BY8013" s="52" t="s">
        <v>618</v>
      </c>
      <c r="BZ8013" s="52" t="s">
        <v>3561</v>
      </c>
    </row>
    <row r="8014" spans="54:78" x14ac:dyDescent="0.3">
      <c r="BB8014" s="105" t="e">
        <f>VLOOKUP(C8014,#REF!, 2,FALSE)</f>
        <v>#REF!</v>
      </c>
      <c r="BP8014" s="52" t="s">
        <v>13385</v>
      </c>
      <c r="BQ8014" s="52" t="s">
        <v>2993</v>
      </c>
      <c r="BR8014" s="52" t="s">
        <v>2320</v>
      </c>
      <c r="BX8014" s="52" t="s">
        <v>13385</v>
      </c>
      <c r="BY8014" s="52" t="s">
        <v>2993</v>
      </c>
      <c r="BZ8014" s="52" t="s">
        <v>2320</v>
      </c>
    </row>
    <row r="8015" spans="54:78" x14ac:dyDescent="0.3">
      <c r="BB8015" s="105" t="e">
        <f>VLOOKUP(C8015,#REF!, 2,FALSE)</f>
        <v>#REF!</v>
      </c>
      <c r="BP8015" s="52" t="s">
        <v>13386</v>
      </c>
      <c r="BQ8015" s="52" t="s">
        <v>2993</v>
      </c>
      <c r="BR8015" s="52" t="s">
        <v>2177</v>
      </c>
      <c r="BX8015" s="52" t="s">
        <v>13386</v>
      </c>
      <c r="BY8015" s="52" t="s">
        <v>2993</v>
      </c>
      <c r="BZ8015" s="52" t="s">
        <v>2177</v>
      </c>
    </row>
    <row r="8016" spans="54:78" x14ac:dyDescent="0.3">
      <c r="BB8016" s="105" t="e">
        <f>VLOOKUP(C8016,#REF!, 2,FALSE)</f>
        <v>#REF!</v>
      </c>
      <c r="BP8016" s="52" t="s">
        <v>13387</v>
      </c>
      <c r="BQ8016" s="52" t="s">
        <v>2993</v>
      </c>
      <c r="BR8016" s="52" t="s">
        <v>917</v>
      </c>
      <c r="BX8016" s="52" t="s">
        <v>13387</v>
      </c>
      <c r="BY8016" s="52" t="s">
        <v>2993</v>
      </c>
      <c r="BZ8016" s="52" t="s">
        <v>917</v>
      </c>
    </row>
    <row r="8017" spans="54:78" x14ac:dyDescent="0.3">
      <c r="BB8017" s="105" t="e">
        <f>VLOOKUP(C8017,#REF!, 2,FALSE)</f>
        <v>#REF!</v>
      </c>
      <c r="BP8017" s="52" t="s">
        <v>13388</v>
      </c>
      <c r="BQ8017" s="52" t="s">
        <v>2993</v>
      </c>
      <c r="BR8017" s="52" t="s">
        <v>13389</v>
      </c>
      <c r="BX8017" s="52" t="s">
        <v>13388</v>
      </c>
      <c r="BY8017" s="52" t="s">
        <v>2993</v>
      </c>
      <c r="BZ8017" s="52" t="s">
        <v>13389</v>
      </c>
    </row>
    <row r="8018" spans="54:78" x14ac:dyDescent="0.3">
      <c r="BB8018" s="105" t="e">
        <f>VLOOKUP(C8018,#REF!, 2,FALSE)</f>
        <v>#REF!</v>
      </c>
      <c r="BP8018" s="52" t="s">
        <v>13390</v>
      </c>
      <c r="BQ8018" s="52" t="s">
        <v>2993</v>
      </c>
      <c r="BR8018" s="52" t="s">
        <v>2993</v>
      </c>
      <c r="BX8018" s="52" t="s">
        <v>13390</v>
      </c>
      <c r="BY8018" s="52" t="s">
        <v>2993</v>
      </c>
      <c r="BZ8018" s="52" t="s">
        <v>2993</v>
      </c>
    </row>
    <row r="8019" spans="54:78" x14ac:dyDescent="0.3">
      <c r="BB8019" s="105" t="e">
        <f>VLOOKUP(C8019,#REF!, 2,FALSE)</f>
        <v>#REF!</v>
      </c>
      <c r="BP8019" s="52" t="s">
        <v>13391</v>
      </c>
      <c r="BQ8019" s="52" t="s">
        <v>17035</v>
      </c>
      <c r="BR8019" s="52" t="s">
        <v>5898</v>
      </c>
      <c r="BX8019" s="52" t="s">
        <v>13391</v>
      </c>
      <c r="BY8019" s="52" t="s">
        <v>17035</v>
      </c>
      <c r="BZ8019" s="52" t="s">
        <v>5898</v>
      </c>
    </row>
    <row r="8020" spans="54:78" x14ac:dyDescent="0.3">
      <c r="BB8020" s="105" t="e">
        <f>VLOOKUP(C8020,#REF!, 2,FALSE)</f>
        <v>#REF!</v>
      </c>
      <c r="BP8020" s="52" t="s">
        <v>13392</v>
      </c>
      <c r="BQ8020" s="52" t="s">
        <v>2993</v>
      </c>
      <c r="BR8020" s="52" t="s">
        <v>2755</v>
      </c>
      <c r="BX8020" s="52" t="s">
        <v>13392</v>
      </c>
      <c r="BY8020" s="52" t="s">
        <v>2993</v>
      </c>
      <c r="BZ8020" s="52" t="s">
        <v>2755</v>
      </c>
    </row>
    <row r="8021" spans="54:78" x14ac:dyDescent="0.3">
      <c r="BB8021" s="105" t="e">
        <f>VLOOKUP(C8021,#REF!, 2,FALSE)</f>
        <v>#REF!</v>
      </c>
      <c r="BP8021" s="52" t="s">
        <v>13393</v>
      </c>
      <c r="BQ8021" s="52" t="s">
        <v>2993</v>
      </c>
      <c r="BR8021" s="52" t="s">
        <v>2373</v>
      </c>
      <c r="BX8021" s="52" t="s">
        <v>13393</v>
      </c>
      <c r="BY8021" s="52" t="s">
        <v>2993</v>
      </c>
      <c r="BZ8021" s="52" t="s">
        <v>2373</v>
      </c>
    </row>
    <row r="8022" spans="54:78" x14ac:dyDescent="0.3">
      <c r="BB8022" s="105" t="e">
        <f>VLOOKUP(C8022,#REF!, 2,FALSE)</f>
        <v>#REF!</v>
      </c>
      <c r="BP8022" s="52" t="s">
        <v>13394</v>
      </c>
      <c r="BQ8022" s="52" t="s">
        <v>703</v>
      </c>
      <c r="BR8022" s="52" t="s">
        <v>13395</v>
      </c>
      <c r="BX8022" s="52" t="s">
        <v>13394</v>
      </c>
      <c r="BY8022" s="52" t="s">
        <v>703</v>
      </c>
      <c r="BZ8022" s="52" t="s">
        <v>13395</v>
      </c>
    </row>
    <row r="8023" spans="54:78" x14ac:dyDescent="0.3">
      <c r="BB8023" s="105" t="e">
        <f>VLOOKUP(C8023,#REF!, 2,FALSE)</f>
        <v>#REF!</v>
      </c>
      <c r="BP8023" s="52" t="s">
        <v>2332</v>
      </c>
      <c r="BQ8023" s="52" t="s">
        <v>701</v>
      </c>
      <c r="BR8023" s="52" t="s">
        <v>7546</v>
      </c>
      <c r="BX8023" s="52" t="s">
        <v>2332</v>
      </c>
      <c r="BY8023" s="52" t="s">
        <v>701</v>
      </c>
      <c r="BZ8023" s="52" t="s">
        <v>7546</v>
      </c>
    </row>
    <row r="8024" spans="54:78" x14ac:dyDescent="0.3">
      <c r="BB8024" s="105" t="e">
        <f>VLOOKUP(C8024,#REF!, 2,FALSE)</f>
        <v>#REF!</v>
      </c>
      <c r="BP8024" s="52" t="s">
        <v>13396</v>
      </c>
      <c r="BQ8024" s="52" t="s">
        <v>2993</v>
      </c>
      <c r="BR8024" s="52" t="s">
        <v>2993</v>
      </c>
      <c r="BX8024" s="52" t="s">
        <v>13396</v>
      </c>
      <c r="BY8024" s="52" t="s">
        <v>2993</v>
      </c>
      <c r="BZ8024" s="52" t="s">
        <v>2993</v>
      </c>
    </row>
    <row r="8025" spans="54:78" x14ac:dyDescent="0.3">
      <c r="BB8025" s="105" t="e">
        <f>VLOOKUP(C8025,#REF!, 2,FALSE)</f>
        <v>#REF!</v>
      </c>
      <c r="BP8025" s="52" t="s">
        <v>2333</v>
      </c>
      <c r="BQ8025" s="52" t="s">
        <v>2993</v>
      </c>
      <c r="BR8025" s="52" t="s">
        <v>13397</v>
      </c>
      <c r="BX8025" s="52" t="s">
        <v>2333</v>
      </c>
      <c r="BY8025" s="52" t="s">
        <v>2993</v>
      </c>
      <c r="BZ8025" s="52" t="s">
        <v>13397</v>
      </c>
    </row>
    <row r="8026" spans="54:78" x14ac:dyDescent="0.3">
      <c r="BB8026" s="105" t="e">
        <f>VLOOKUP(C8026,#REF!, 2,FALSE)</f>
        <v>#REF!</v>
      </c>
      <c r="BP8026" s="52" t="s">
        <v>2334</v>
      </c>
      <c r="BQ8026" s="52" t="s">
        <v>2993</v>
      </c>
      <c r="BR8026" s="52" t="s">
        <v>13399</v>
      </c>
      <c r="BX8026" s="52" t="s">
        <v>2334</v>
      </c>
      <c r="BY8026" s="52" t="s">
        <v>2993</v>
      </c>
      <c r="BZ8026" s="52" t="s">
        <v>13399</v>
      </c>
    </row>
    <row r="8027" spans="54:78" x14ac:dyDescent="0.3">
      <c r="BB8027" s="105" t="e">
        <f>VLOOKUP(C8027,#REF!, 2,FALSE)</f>
        <v>#REF!</v>
      </c>
      <c r="BP8027" s="52" t="s">
        <v>13400</v>
      </c>
      <c r="BQ8027" s="52" t="s">
        <v>2993</v>
      </c>
      <c r="BR8027" s="52" t="s">
        <v>1232</v>
      </c>
      <c r="BX8027" s="52" t="s">
        <v>13400</v>
      </c>
      <c r="BY8027" s="52" t="s">
        <v>2993</v>
      </c>
      <c r="BZ8027" s="52" t="s">
        <v>1232</v>
      </c>
    </row>
    <row r="8028" spans="54:78" x14ac:dyDescent="0.3">
      <c r="BB8028" s="105" t="e">
        <f>VLOOKUP(C8028,#REF!, 2,FALSE)</f>
        <v>#REF!</v>
      </c>
      <c r="BP8028" s="52" t="s">
        <v>13401</v>
      </c>
      <c r="BQ8028" s="52" t="s">
        <v>2993</v>
      </c>
      <c r="BR8028" s="52" t="s">
        <v>2993</v>
      </c>
      <c r="BX8028" s="52" t="s">
        <v>13401</v>
      </c>
      <c r="BY8028" s="52" t="s">
        <v>2993</v>
      </c>
      <c r="BZ8028" s="52" t="s">
        <v>2993</v>
      </c>
    </row>
    <row r="8029" spans="54:78" x14ac:dyDescent="0.3">
      <c r="BB8029" s="105" t="e">
        <f>VLOOKUP(C8029,#REF!, 2,FALSE)</f>
        <v>#REF!</v>
      </c>
      <c r="BP8029" s="52" t="s">
        <v>2335</v>
      </c>
      <c r="BQ8029" s="52" t="s">
        <v>2993</v>
      </c>
      <c r="BR8029" s="52" t="s">
        <v>2370</v>
      </c>
      <c r="BX8029" s="52" t="s">
        <v>2335</v>
      </c>
      <c r="BY8029" s="52" t="s">
        <v>2993</v>
      </c>
      <c r="BZ8029" s="52" t="s">
        <v>2370</v>
      </c>
    </row>
    <row r="8030" spans="54:78" x14ac:dyDescent="0.3">
      <c r="BB8030" s="105" t="e">
        <f>VLOOKUP(C8030,#REF!, 2,FALSE)</f>
        <v>#REF!</v>
      </c>
      <c r="BP8030" s="52" t="s">
        <v>13402</v>
      </c>
      <c r="BQ8030" s="52" t="s">
        <v>2993</v>
      </c>
      <c r="BR8030" s="52" t="s">
        <v>13403</v>
      </c>
      <c r="BX8030" s="52" t="s">
        <v>13402</v>
      </c>
      <c r="BY8030" s="52" t="s">
        <v>2993</v>
      </c>
      <c r="BZ8030" s="52" t="s">
        <v>13403</v>
      </c>
    </row>
    <row r="8031" spans="54:78" x14ac:dyDescent="0.3">
      <c r="BB8031" s="105" t="e">
        <f>VLOOKUP(C8031,#REF!, 2,FALSE)</f>
        <v>#REF!</v>
      </c>
      <c r="BP8031" s="52" t="s">
        <v>13404</v>
      </c>
      <c r="BQ8031" s="52" t="s">
        <v>2993</v>
      </c>
      <c r="BR8031" s="52" t="s">
        <v>13405</v>
      </c>
      <c r="BX8031" s="52" t="s">
        <v>13404</v>
      </c>
      <c r="BY8031" s="52" t="s">
        <v>2993</v>
      </c>
      <c r="BZ8031" s="52" t="s">
        <v>13405</v>
      </c>
    </row>
    <row r="8032" spans="54:78" x14ac:dyDescent="0.3">
      <c r="BB8032" s="105" t="e">
        <f>VLOOKUP(C8032,#REF!, 2,FALSE)</f>
        <v>#REF!</v>
      </c>
      <c r="BP8032" s="52" t="s">
        <v>13406</v>
      </c>
      <c r="BQ8032" s="52" t="s">
        <v>2993</v>
      </c>
      <c r="BR8032" s="52" t="s">
        <v>1012</v>
      </c>
      <c r="BX8032" s="52" t="s">
        <v>13406</v>
      </c>
      <c r="BY8032" s="52" t="s">
        <v>2993</v>
      </c>
      <c r="BZ8032" s="52" t="s">
        <v>1012</v>
      </c>
    </row>
    <row r="8033" spans="54:78" x14ac:dyDescent="0.3">
      <c r="BB8033" s="105" t="e">
        <f>VLOOKUP(C8033,#REF!, 2,FALSE)</f>
        <v>#REF!</v>
      </c>
      <c r="BP8033" s="52" t="s">
        <v>13407</v>
      </c>
      <c r="BQ8033" s="52" t="s">
        <v>2993</v>
      </c>
      <c r="BR8033" s="52" t="s">
        <v>2993</v>
      </c>
      <c r="BX8033" s="52" t="s">
        <v>13407</v>
      </c>
      <c r="BY8033" s="52" t="s">
        <v>2993</v>
      </c>
      <c r="BZ8033" s="52" t="s">
        <v>2993</v>
      </c>
    </row>
    <row r="8034" spans="54:78" x14ac:dyDescent="0.3">
      <c r="BB8034" s="105" t="e">
        <f>VLOOKUP(C8034,#REF!, 2,FALSE)</f>
        <v>#REF!</v>
      </c>
      <c r="BP8034" s="52" t="s">
        <v>13408</v>
      </c>
      <c r="BQ8034" s="52" t="s">
        <v>2993</v>
      </c>
      <c r="BR8034" s="52" t="s">
        <v>923</v>
      </c>
      <c r="BX8034" s="52" t="s">
        <v>13408</v>
      </c>
      <c r="BY8034" s="52" t="s">
        <v>2993</v>
      </c>
      <c r="BZ8034" s="52" t="s">
        <v>923</v>
      </c>
    </row>
    <row r="8035" spans="54:78" x14ac:dyDescent="0.3">
      <c r="BB8035" s="105" t="e">
        <f>VLOOKUP(C8035,#REF!, 2,FALSE)</f>
        <v>#REF!</v>
      </c>
      <c r="BP8035" s="52" t="s">
        <v>13409</v>
      </c>
      <c r="BQ8035" s="52" t="s">
        <v>2993</v>
      </c>
      <c r="BR8035" s="52" t="s">
        <v>7592</v>
      </c>
      <c r="BX8035" s="52" t="s">
        <v>13409</v>
      </c>
      <c r="BY8035" s="52" t="s">
        <v>2993</v>
      </c>
      <c r="BZ8035" s="52" t="s">
        <v>7592</v>
      </c>
    </row>
    <row r="8036" spans="54:78" x14ac:dyDescent="0.3">
      <c r="BB8036" s="105" t="e">
        <f>VLOOKUP(C8036,#REF!, 2,FALSE)</f>
        <v>#REF!</v>
      </c>
      <c r="BP8036" s="52" t="s">
        <v>2336</v>
      </c>
      <c r="BQ8036" s="52" t="s">
        <v>2993</v>
      </c>
      <c r="BR8036" s="52" t="s">
        <v>2993</v>
      </c>
      <c r="BX8036" s="52" t="s">
        <v>2336</v>
      </c>
      <c r="BY8036" s="52" t="s">
        <v>2993</v>
      </c>
      <c r="BZ8036" s="52" t="s">
        <v>2993</v>
      </c>
    </row>
    <row r="8037" spans="54:78" x14ac:dyDescent="0.3">
      <c r="BB8037" s="105" t="e">
        <f>VLOOKUP(C8037,#REF!, 2,FALSE)</f>
        <v>#REF!</v>
      </c>
      <c r="BP8037" s="52" t="s">
        <v>13410</v>
      </c>
      <c r="BQ8037" s="52" t="s">
        <v>2993</v>
      </c>
      <c r="BR8037" s="52" t="s">
        <v>620</v>
      </c>
      <c r="BX8037" s="52" t="s">
        <v>13410</v>
      </c>
      <c r="BY8037" s="52" t="s">
        <v>2993</v>
      </c>
      <c r="BZ8037" s="52" t="s">
        <v>620</v>
      </c>
    </row>
    <row r="8038" spans="54:78" x14ac:dyDescent="0.3">
      <c r="BB8038" s="105" t="e">
        <f>VLOOKUP(C8038,#REF!, 2,FALSE)</f>
        <v>#REF!</v>
      </c>
      <c r="BP8038" s="52" t="s">
        <v>2337</v>
      </c>
      <c r="BQ8038" s="52" t="s">
        <v>948</v>
      </c>
      <c r="BR8038" s="52" t="s">
        <v>5026</v>
      </c>
      <c r="BX8038" s="52" t="s">
        <v>2337</v>
      </c>
      <c r="BY8038" s="52" t="s">
        <v>948</v>
      </c>
      <c r="BZ8038" s="52" t="s">
        <v>5026</v>
      </c>
    </row>
    <row r="8039" spans="54:78" x14ac:dyDescent="0.3">
      <c r="BB8039" s="105" t="e">
        <f>VLOOKUP(C8039,#REF!, 2,FALSE)</f>
        <v>#REF!</v>
      </c>
      <c r="BP8039" s="52" t="s">
        <v>2338</v>
      </c>
      <c r="BQ8039" s="52" t="s">
        <v>1287</v>
      </c>
      <c r="BR8039" s="52" t="s">
        <v>13412</v>
      </c>
      <c r="BX8039" s="52" t="s">
        <v>2338</v>
      </c>
      <c r="BY8039" s="52" t="s">
        <v>1287</v>
      </c>
      <c r="BZ8039" s="52" t="s">
        <v>13412</v>
      </c>
    </row>
    <row r="8040" spans="54:78" x14ac:dyDescent="0.3">
      <c r="BB8040" s="105" t="e">
        <f>VLOOKUP(C8040,#REF!, 2,FALSE)</f>
        <v>#REF!</v>
      </c>
      <c r="BP8040" s="52" t="s">
        <v>2339</v>
      </c>
      <c r="BQ8040" s="52" t="s">
        <v>2993</v>
      </c>
      <c r="BR8040" s="52" t="s">
        <v>2993</v>
      </c>
      <c r="BX8040" s="52" t="s">
        <v>2339</v>
      </c>
      <c r="BY8040" s="52" t="s">
        <v>2993</v>
      </c>
      <c r="BZ8040" s="52" t="s">
        <v>2993</v>
      </c>
    </row>
    <row r="8041" spans="54:78" x14ac:dyDescent="0.3">
      <c r="BB8041" s="105" t="e">
        <f>VLOOKUP(C8041,#REF!, 2,FALSE)</f>
        <v>#REF!</v>
      </c>
      <c r="BP8041" s="52" t="s">
        <v>13413</v>
      </c>
      <c r="BQ8041" s="52" t="s">
        <v>920</v>
      </c>
      <c r="BR8041" s="52" t="s">
        <v>13414</v>
      </c>
      <c r="BX8041" s="52" t="s">
        <v>13413</v>
      </c>
      <c r="BY8041" s="52" t="s">
        <v>920</v>
      </c>
      <c r="BZ8041" s="52" t="s">
        <v>13414</v>
      </c>
    </row>
    <row r="8042" spans="54:78" x14ac:dyDescent="0.3">
      <c r="BB8042" s="105" t="e">
        <f>VLOOKUP(C8042,#REF!, 2,FALSE)</f>
        <v>#REF!</v>
      </c>
      <c r="BP8042" s="52" t="s">
        <v>2340</v>
      </c>
      <c r="BQ8042" s="52" t="s">
        <v>2376</v>
      </c>
      <c r="BR8042" s="52" t="s">
        <v>13415</v>
      </c>
      <c r="BX8042" s="52" t="s">
        <v>2340</v>
      </c>
      <c r="BY8042" s="52" t="s">
        <v>2376</v>
      </c>
      <c r="BZ8042" s="52" t="s">
        <v>13415</v>
      </c>
    </row>
    <row r="8043" spans="54:78" x14ac:dyDescent="0.3">
      <c r="BB8043" s="105" t="e">
        <f>VLOOKUP(C8043,#REF!, 2,FALSE)</f>
        <v>#REF!</v>
      </c>
      <c r="BP8043" s="52" t="s">
        <v>13416</v>
      </c>
      <c r="BQ8043" s="52" t="s">
        <v>1280</v>
      </c>
      <c r="BR8043" s="52" t="s">
        <v>10447</v>
      </c>
      <c r="BX8043" s="52" t="s">
        <v>13416</v>
      </c>
      <c r="BY8043" s="52" t="s">
        <v>1280</v>
      </c>
      <c r="BZ8043" s="52" t="s">
        <v>10447</v>
      </c>
    </row>
    <row r="8044" spans="54:78" x14ac:dyDescent="0.3">
      <c r="BB8044" s="105" t="e">
        <f>VLOOKUP(C8044,#REF!, 2,FALSE)</f>
        <v>#REF!</v>
      </c>
      <c r="BP8044" s="52" t="s">
        <v>13417</v>
      </c>
      <c r="BQ8044" s="52" t="s">
        <v>2993</v>
      </c>
      <c r="BR8044" s="52" t="s">
        <v>2993</v>
      </c>
      <c r="BX8044" s="52" t="s">
        <v>13417</v>
      </c>
      <c r="BY8044" s="52" t="s">
        <v>2993</v>
      </c>
      <c r="BZ8044" s="52" t="s">
        <v>2993</v>
      </c>
    </row>
    <row r="8045" spans="54:78" x14ac:dyDescent="0.3">
      <c r="BB8045" s="105" t="e">
        <f>VLOOKUP(C8045,#REF!, 2,FALSE)</f>
        <v>#REF!</v>
      </c>
      <c r="BP8045" s="52" t="s">
        <v>13418</v>
      </c>
      <c r="BQ8045" s="52" t="s">
        <v>643</v>
      </c>
      <c r="BR8045" s="52" t="s">
        <v>1346</v>
      </c>
      <c r="BX8045" s="52" t="s">
        <v>13418</v>
      </c>
      <c r="BY8045" s="52" t="s">
        <v>643</v>
      </c>
      <c r="BZ8045" s="52" t="s">
        <v>1346</v>
      </c>
    </row>
    <row r="8046" spans="54:78" x14ac:dyDescent="0.3">
      <c r="BB8046" s="105" t="e">
        <f>VLOOKUP(C8046,#REF!, 2,FALSE)</f>
        <v>#REF!</v>
      </c>
      <c r="BP8046" s="52" t="s">
        <v>2341</v>
      </c>
      <c r="BQ8046" s="52" t="s">
        <v>2993</v>
      </c>
      <c r="BR8046" s="52" t="s">
        <v>13420</v>
      </c>
      <c r="BX8046" s="52" t="s">
        <v>2341</v>
      </c>
      <c r="BY8046" s="52" t="s">
        <v>2993</v>
      </c>
      <c r="BZ8046" s="52" t="s">
        <v>13420</v>
      </c>
    </row>
    <row r="8047" spans="54:78" x14ac:dyDescent="0.3">
      <c r="BB8047" s="105" t="e">
        <f>VLOOKUP(C8047,#REF!, 2,FALSE)</f>
        <v>#REF!</v>
      </c>
      <c r="BP8047" s="52" t="s">
        <v>2342</v>
      </c>
      <c r="BQ8047" s="52" t="s">
        <v>945</v>
      </c>
      <c r="BR8047" s="52" t="s">
        <v>4410</v>
      </c>
      <c r="BX8047" s="52" t="s">
        <v>2342</v>
      </c>
      <c r="BY8047" s="52" t="s">
        <v>945</v>
      </c>
      <c r="BZ8047" s="52" t="s">
        <v>4410</v>
      </c>
    </row>
    <row r="8048" spans="54:78" x14ac:dyDescent="0.3">
      <c r="BB8048" s="105" t="e">
        <f>VLOOKUP(C8048,#REF!, 2,FALSE)</f>
        <v>#REF!</v>
      </c>
      <c r="BP8048" s="52" t="s">
        <v>13421</v>
      </c>
      <c r="BQ8048" s="52" t="s">
        <v>17035</v>
      </c>
      <c r="BR8048" s="52" t="s">
        <v>5053</v>
      </c>
      <c r="BX8048" s="52" t="s">
        <v>13421</v>
      </c>
      <c r="BY8048" s="52" t="s">
        <v>17035</v>
      </c>
      <c r="BZ8048" s="52" t="s">
        <v>5053</v>
      </c>
    </row>
    <row r="8049" spans="54:78" x14ac:dyDescent="0.3">
      <c r="BB8049" s="105" t="e">
        <f>VLOOKUP(C8049,#REF!, 2,FALSE)</f>
        <v>#REF!</v>
      </c>
      <c r="BP8049" s="52" t="s">
        <v>13422</v>
      </c>
      <c r="BQ8049" s="52" t="s">
        <v>2993</v>
      </c>
      <c r="BR8049" s="52" t="s">
        <v>1217</v>
      </c>
      <c r="BX8049" s="52" t="s">
        <v>13422</v>
      </c>
      <c r="BY8049" s="52" t="s">
        <v>2993</v>
      </c>
      <c r="BZ8049" s="52" t="s">
        <v>1217</v>
      </c>
    </row>
    <row r="8050" spans="54:78" x14ac:dyDescent="0.3">
      <c r="BB8050" s="105" t="e">
        <f>VLOOKUP(C8050,#REF!, 2,FALSE)</f>
        <v>#REF!</v>
      </c>
      <c r="BP8050" s="52" t="s">
        <v>13423</v>
      </c>
      <c r="BQ8050" s="52" t="s">
        <v>2993</v>
      </c>
      <c r="BR8050" s="52" t="s">
        <v>2993</v>
      </c>
      <c r="BX8050" s="52" t="s">
        <v>13423</v>
      </c>
      <c r="BY8050" s="52" t="s">
        <v>2993</v>
      </c>
      <c r="BZ8050" s="52" t="s">
        <v>2993</v>
      </c>
    </row>
    <row r="8051" spans="54:78" x14ac:dyDescent="0.3">
      <c r="BB8051" s="105" t="e">
        <f>VLOOKUP(C8051,#REF!, 2,FALSE)</f>
        <v>#REF!</v>
      </c>
      <c r="BP8051" s="52" t="s">
        <v>2343</v>
      </c>
      <c r="BQ8051" s="52" t="s">
        <v>1350</v>
      </c>
      <c r="BR8051" s="52" t="s">
        <v>2378</v>
      </c>
      <c r="BX8051" s="52" t="s">
        <v>2343</v>
      </c>
      <c r="BY8051" s="52" t="s">
        <v>1350</v>
      </c>
      <c r="BZ8051" s="52" t="s">
        <v>2378</v>
      </c>
    </row>
    <row r="8052" spans="54:78" x14ac:dyDescent="0.3">
      <c r="BB8052" s="105" t="e">
        <f>VLOOKUP(C8052,#REF!, 2,FALSE)</f>
        <v>#REF!</v>
      </c>
      <c r="BP8052" s="52" t="s">
        <v>13424</v>
      </c>
      <c r="BQ8052" s="52" t="s">
        <v>3103</v>
      </c>
      <c r="BR8052" s="52" t="s">
        <v>8930</v>
      </c>
      <c r="BX8052" s="52" t="s">
        <v>13424</v>
      </c>
      <c r="BY8052" s="52" t="s">
        <v>3103</v>
      </c>
      <c r="BZ8052" s="52" t="s">
        <v>8930</v>
      </c>
    </row>
    <row r="8053" spans="54:78" x14ac:dyDescent="0.3">
      <c r="BB8053" s="105" t="e">
        <f>VLOOKUP(C8053,#REF!, 2,FALSE)</f>
        <v>#REF!</v>
      </c>
      <c r="BP8053" s="52" t="s">
        <v>13425</v>
      </c>
      <c r="BQ8053" s="52" t="s">
        <v>2993</v>
      </c>
      <c r="BR8053" s="52" t="s">
        <v>5494</v>
      </c>
      <c r="BX8053" s="52" t="s">
        <v>13425</v>
      </c>
      <c r="BY8053" s="52" t="s">
        <v>2993</v>
      </c>
      <c r="BZ8053" s="52" t="s">
        <v>5494</v>
      </c>
    </row>
    <row r="8054" spans="54:78" x14ac:dyDescent="0.3">
      <c r="BB8054" s="105" t="e">
        <f>VLOOKUP(C8054,#REF!, 2,FALSE)</f>
        <v>#REF!</v>
      </c>
      <c r="BP8054" s="52" t="s">
        <v>13426</v>
      </c>
      <c r="BQ8054" s="52" t="s">
        <v>2993</v>
      </c>
      <c r="BR8054" s="52" t="s">
        <v>13427</v>
      </c>
      <c r="BX8054" s="52" t="s">
        <v>13426</v>
      </c>
      <c r="BY8054" s="52" t="s">
        <v>2993</v>
      </c>
      <c r="BZ8054" s="52" t="s">
        <v>13427</v>
      </c>
    </row>
    <row r="8055" spans="54:78" x14ac:dyDescent="0.3">
      <c r="BB8055" s="105" t="e">
        <f>VLOOKUP(C8055,#REF!, 2,FALSE)</f>
        <v>#REF!</v>
      </c>
      <c r="BP8055" s="52" t="s">
        <v>13428</v>
      </c>
      <c r="BQ8055" s="52" t="s">
        <v>2993</v>
      </c>
      <c r="BR8055" s="52" t="s">
        <v>6345</v>
      </c>
      <c r="BX8055" s="52" t="s">
        <v>13428</v>
      </c>
      <c r="BY8055" s="52" t="s">
        <v>2993</v>
      </c>
      <c r="BZ8055" s="52" t="s">
        <v>6345</v>
      </c>
    </row>
    <row r="8056" spans="54:78" x14ac:dyDescent="0.3">
      <c r="BB8056" s="105" t="e">
        <f>VLOOKUP(C8056,#REF!, 2,FALSE)</f>
        <v>#REF!</v>
      </c>
      <c r="BP8056" s="52" t="s">
        <v>13429</v>
      </c>
      <c r="BQ8056" s="52" t="s">
        <v>2993</v>
      </c>
      <c r="BR8056" s="52" t="s">
        <v>2993</v>
      </c>
      <c r="BX8056" s="52" t="s">
        <v>13429</v>
      </c>
      <c r="BY8056" s="52" t="s">
        <v>2993</v>
      </c>
      <c r="BZ8056" s="52" t="s">
        <v>2993</v>
      </c>
    </row>
    <row r="8057" spans="54:78" x14ac:dyDescent="0.3">
      <c r="BB8057" s="105" t="e">
        <f>VLOOKUP(C8057,#REF!, 2,FALSE)</f>
        <v>#REF!</v>
      </c>
      <c r="BP8057" s="52" t="s">
        <v>13430</v>
      </c>
      <c r="BQ8057" s="52" t="s">
        <v>2993</v>
      </c>
      <c r="BR8057" s="52" t="s">
        <v>13431</v>
      </c>
      <c r="BX8057" s="52" t="s">
        <v>13430</v>
      </c>
      <c r="BY8057" s="52" t="s">
        <v>2993</v>
      </c>
      <c r="BZ8057" s="52" t="s">
        <v>13431</v>
      </c>
    </row>
    <row r="8058" spans="54:78" x14ac:dyDescent="0.3">
      <c r="BB8058" s="105" t="e">
        <f>VLOOKUP(C8058,#REF!, 2,FALSE)</f>
        <v>#REF!</v>
      </c>
      <c r="BP8058" s="52" t="s">
        <v>13432</v>
      </c>
      <c r="BQ8058" s="52" t="s">
        <v>2993</v>
      </c>
      <c r="BR8058" s="52" t="s">
        <v>7768</v>
      </c>
      <c r="BX8058" s="52" t="s">
        <v>13432</v>
      </c>
      <c r="BY8058" s="52" t="s">
        <v>2993</v>
      </c>
      <c r="BZ8058" s="52" t="s">
        <v>7768</v>
      </c>
    </row>
    <row r="8059" spans="54:78" x14ac:dyDescent="0.3">
      <c r="BB8059" s="105" t="e">
        <f>VLOOKUP(C8059,#REF!, 2,FALSE)</f>
        <v>#REF!</v>
      </c>
      <c r="BP8059" s="52" t="s">
        <v>13433</v>
      </c>
      <c r="BQ8059" s="52" t="s">
        <v>2993</v>
      </c>
      <c r="BR8059" s="52" t="s">
        <v>2993</v>
      </c>
      <c r="BX8059" s="52" t="s">
        <v>13433</v>
      </c>
      <c r="BY8059" s="52" t="s">
        <v>2993</v>
      </c>
      <c r="BZ8059" s="52" t="s">
        <v>2993</v>
      </c>
    </row>
    <row r="8060" spans="54:78" x14ac:dyDescent="0.3">
      <c r="BB8060" s="105" t="e">
        <f>VLOOKUP(C8060,#REF!, 2,FALSE)</f>
        <v>#REF!</v>
      </c>
      <c r="BP8060" s="52" t="s">
        <v>13434</v>
      </c>
      <c r="BQ8060" s="52" t="s">
        <v>1277</v>
      </c>
      <c r="BR8060" s="52" t="s">
        <v>4502</v>
      </c>
      <c r="BX8060" s="52" t="s">
        <v>13434</v>
      </c>
      <c r="BY8060" s="52" t="s">
        <v>1277</v>
      </c>
      <c r="BZ8060" s="52" t="s">
        <v>4502</v>
      </c>
    </row>
    <row r="8061" spans="54:78" x14ac:dyDescent="0.3">
      <c r="BB8061" s="105" t="e">
        <f>VLOOKUP(C8061,#REF!, 2,FALSE)</f>
        <v>#REF!</v>
      </c>
      <c r="BP8061" s="52" t="s">
        <v>2344</v>
      </c>
      <c r="BQ8061" s="52" t="s">
        <v>1147</v>
      </c>
      <c r="BR8061" s="52" t="s">
        <v>2993</v>
      </c>
      <c r="BX8061" s="52" t="s">
        <v>2344</v>
      </c>
      <c r="BY8061" s="52" t="s">
        <v>1147</v>
      </c>
      <c r="BZ8061" s="52" t="s">
        <v>2993</v>
      </c>
    </row>
    <row r="8062" spans="54:78" x14ac:dyDescent="0.3">
      <c r="BB8062" s="105" t="e">
        <f>VLOOKUP(C8062,#REF!, 2,FALSE)</f>
        <v>#REF!</v>
      </c>
      <c r="BP8062" s="52" t="s">
        <v>13435</v>
      </c>
      <c r="BQ8062" s="52" t="s">
        <v>2993</v>
      </c>
      <c r="BR8062" s="52" t="s">
        <v>2993</v>
      </c>
      <c r="BX8062" s="52" t="s">
        <v>13435</v>
      </c>
      <c r="BY8062" s="52" t="s">
        <v>2993</v>
      </c>
      <c r="BZ8062" s="52" t="s">
        <v>2993</v>
      </c>
    </row>
    <row r="8063" spans="54:78" x14ac:dyDescent="0.3">
      <c r="BB8063" s="105" t="e">
        <f>VLOOKUP(C8063,#REF!, 2,FALSE)</f>
        <v>#REF!</v>
      </c>
      <c r="BP8063" s="52" t="s">
        <v>13436</v>
      </c>
      <c r="BQ8063" s="52" t="s">
        <v>2993</v>
      </c>
      <c r="BR8063" s="52" t="s">
        <v>2993</v>
      </c>
      <c r="BX8063" s="52" t="s">
        <v>13436</v>
      </c>
      <c r="BY8063" s="52" t="s">
        <v>2993</v>
      </c>
      <c r="BZ8063" s="52" t="s">
        <v>2993</v>
      </c>
    </row>
    <row r="8064" spans="54:78" x14ac:dyDescent="0.3">
      <c r="BB8064" s="105" t="e">
        <f>VLOOKUP(C8064,#REF!, 2,FALSE)</f>
        <v>#REF!</v>
      </c>
      <c r="BP8064" s="52" t="s">
        <v>13437</v>
      </c>
      <c r="BQ8064" s="52" t="s">
        <v>2993</v>
      </c>
      <c r="BR8064" s="52" t="s">
        <v>2993</v>
      </c>
      <c r="BX8064" s="52" t="s">
        <v>13437</v>
      </c>
      <c r="BY8064" s="52" t="s">
        <v>2993</v>
      </c>
      <c r="BZ8064" s="52" t="s">
        <v>2993</v>
      </c>
    </row>
    <row r="8065" spans="54:78" x14ac:dyDescent="0.3">
      <c r="BB8065" s="105" t="e">
        <f>VLOOKUP(C8065,#REF!, 2,FALSE)</f>
        <v>#REF!</v>
      </c>
      <c r="BP8065" s="52" t="s">
        <v>13438</v>
      </c>
      <c r="BQ8065" s="52" t="s">
        <v>2993</v>
      </c>
      <c r="BR8065" s="52" t="s">
        <v>11476</v>
      </c>
      <c r="BX8065" s="52" t="s">
        <v>13438</v>
      </c>
      <c r="BY8065" s="52" t="s">
        <v>2993</v>
      </c>
      <c r="BZ8065" s="52" t="s">
        <v>11476</v>
      </c>
    </row>
    <row r="8066" spans="54:78" x14ac:dyDescent="0.3">
      <c r="BB8066" s="105" t="e">
        <f>VLOOKUP(C8066,#REF!, 2,FALSE)</f>
        <v>#REF!</v>
      </c>
      <c r="BP8066" s="52" t="s">
        <v>13439</v>
      </c>
      <c r="BQ8066" s="52" t="s">
        <v>668</v>
      </c>
      <c r="BR8066" s="52" t="s">
        <v>13440</v>
      </c>
      <c r="BX8066" s="52" t="s">
        <v>13439</v>
      </c>
      <c r="BY8066" s="52" t="s">
        <v>668</v>
      </c>
      <c r="BZ8066" s="52" t="s">
        <v>13440</v>
      </c>
    </row>
    <row r="8067" spans="54:78" x14ac:dyDescent="0.3">
      <c r="BB8067" s="105" t="e">
        <f>VLOOKUP(C8067,#REF!, 2,FALSE)</f>
        <v>#REF!</v>
      </c>
      <c r="BP8067" s="52" t="s">
        <v>2345</v>
      </c>
      <c r="BQ8067" s="52" t="s">
        <v>2993</v>
      </c>
      <c r="BR8067" s="52" t="s">
        <v>7238</v>
      </c>
      <c r="BX8067" s="52" t="s">
        <v>2345</v>
      </c>
      <c r="BY8067" s="52" t="s">
        <v>2993</v>
      </c>
      <c r="BZ8067" s="52" t="s">
        <v>7238</v>
      </c>
    </row>
    <row r="8068" spans="54:78" x14ac:dyDescent="0.3">
      <c r="BB8068" s="105" t="e">
        <f>VLOOKUP(C8068,#REF!, 2,FALSE)</f>
        <v>#REF!</v>
      </c>
      <c r="BP8068" s="52" t="s">
        <v>13441</v>
      </c>
      <c r="BQ8068" s="52" t="s">
        <v>743</v>
      </c>
      <c r="BR8068" s="52" t="s">
        <v>3075</v>
      </c>
      <c r="BX8068" s="52" t="s">
        <v>13441</v>
      </c>
      <c r="BY8068" s="52" t="s">
        <v>743</v>
      </c>
      <c r="BZ8068" s="52" t="s">
        <v>3075</v>
      </c>
    </row>
    <row r="8069" spans="54:78" x14ac:dyDescent="0.3">
      <c r="BB8069" s="105" t="e">
        <f>VLOOKUP(C8069,#REF!, 2,FALSE)</f>
        <v>#REF!</v>
      </c>
      <c r="BP8069" s="52" t="s">
        <v>13442</v>
      </c>
      <c r="BQ8069" s="52" t="s">
        <v>2993</v>
      </c>
      <c r="BR8069" s="52" t="s">
        <v>2435</v>
      </c>
      <c r="BX8069" s="52" t="s">
        <v>13442</v>
      </c>
      <c r="BY8069" s="52" t="s">
        <v>2993</v>
      </c>
      <c r="BZ8069" s="52" t="s">
        <v>2435</v>
      </c>
    </row>
    <row r="8070" spans="54:78" x14ac:dyDescent="0.3">
      <c r="BB8070" s="105" t="e">
        <f>VLOOKUP(C8070,#REF!, 2,FALSE)</f>
        <v>#REF!</v>
      </c>
      <c r="BP8070" s="52" t="s">
        <v>13443</v>
      </c>
      <c r="BQ8070" s="52" t="s">
        <v>788</v>
      </c>
      <c r="BR8070" s="52" t="s">
        <v>4873</v>
      </c>
      <c r="BX8070" s="52" t="s">
        <v>13443</v>
      </c>
      <c r="BY8070" s="52" t="s">
        <v>788</v>
      </c>
      <c r="BZ8070" s="52" t="s">
        <v>4873</v>
      </c>
    </row>
    <row r="8071" spans="54:78" x14ac:dyDescent="0.3">
      <c r="BB8071" s="105" t="e">
        <f>VLOOKUP(C8071,#REF!, 2,FALSE)</f>
        <v>#REF!</v>
      </c>
      <c r="BP8071" s="52" t="s">
        <v>13444</v>
      </c>
      <c r="BQ8071" s="52" t="s">
        <v>805</v>
      </c>
      <c r="BR8071" s="52" t="s">
        <v>1058</v>
      </c>
      <c r="BX8071" s="52" t="s">
        <v>13444</v>
      </c>
      <c r="BY8071" s="52" t="s">
        <v>805</v>
      </c>
      <c r="BZ8071" s="52" t="s">
        <v>1058</v>
      </c>
    </row>
    <row r="8072" spans="54:78" x14ac:dyDescent="0.3">
      <c r="BB8072" s="105" t="e">
        <f>VLOOKUP(C8072,#REF!, 2,FALSE)</f>
        <v>#REF!</v>
      </c>
      <c r="BP8072" s="52" t="s">
        <v>2346</v>
      </c>
      <c r="BQ8072" s="52" t="s">
        <v>2993</v>
      </c>
      <c r="BR8072" s="52" t="s">
        <v>2993</v>
      </c>
      <c r="BX8072" s="52" t="s">
        <v>2346</v>
      </c>
      <c r="BY8072" s="52" t="s">
        <v>2993</v>
      </c>
      <c r="BZ8072" s="52" t="s">
        <v>2993</v>
      </c>
    </row>
    <row r="8073" spans="54:78" x14ac:dyDescent="0.3">
      <c r="BB8073" s="105" t="e">
        <f>VLOOKUP(C8073,#REF!, 2,FALSE)</f>
        <v>#REF!</v>
      </c>
      <c r="BP8073" s="52" t="s">
        <v>13446</v>
      </c>
      <c r="BQ8073" s="52" t="s">
        <v>643</v>
      </c>
      <c r="BR8073" s="52" t="s">
        <v>2728</v>
      </c>
      <c r="BX8073" s="52" t="s">
        <v>13446</v>
      </c>
      <c r="BY8073" s="52" t="s">
        <v>643</v>
      </c>
      <c r="BZ8073" s="52" t="s">
        <v>2728</v>
      </c>
    </row>
    <row r="8074" spans="54:78" x14ac:dyDescent="0.3">
      <c r="BB8074" s="105" t="e">
        <f>VLOOKUP(C8074,#REF!, 2,FALSE)</f>
        <v>#REF!</v>
      </c>
      <c r="BP8074" s="52" t="s">
        <v>2347</v>
      </c>
      <c r="BQ8074" s="52" t="s">
        <v>701</v>
      </c>
      <c r="BR8074" s="52" t="s">
        <v>8140</v>
      </c>
      <c r="BX8074" s="52" t="s">
        <v>2347</v>
      </c>
      <c r="BY8074" s="52" t="s">
        <v>701</v>
      </c>
      <c r="BZ8074" s="52" t="s">
        <v>8140</v>
      </c>
    </row>
    <row r="8075" spans="54:78" x14ac:dyDescent="0.3">
      <c r="BB8075" s="105" t="e">
        <f>VLOOKUP(C8075,#REF!, 2,FALSE)</f>
        <v>#REF!</v>
      </c>
      <c r="BP8075" s="52" t="s">
        <v>13447</v>
      </c>
      <c r="BQ8075" s="52" t="s">
        <v>617</v>
      </c>
      <c r="BR8075" s="52" t="s">
        <v>13448</v>
      </c>
      <c r="BX8075" s="52" t="s">
        <v>13447</v>
      </c>
      <c r="BY8075" s="52" t="s">
        <v>617</v>
      </c>
      <c r="BZ8075" s="52" t="s">
        <v>13448</v>
      </c>
    </row>
    <row r="8076" spans="54:78" x14ac:dyDescent="0.3">
      <c r="BB8076" s="105" t="e">
        <f>VLOOKUP(C8076,#REF!, 2,FALSE)</f>
        <v>#REF!</v>
      </c>
      <c r="BP8076" s="52" t="s">
        <v>2348</v>
      </c>
      <c r="BQ8076" s="52" t="s">
        <v>1741</v>
      </c>
      <c r="BR8076" s="52" t="s">
        <v>13449</v>
      </c>
      <c r="BX8076" s="52" t="s">
        <v>2348</v>
      </c>
      <c r="BY8076" s="52" t="s">
        <v>1741</v>
      </c>
      <c r="BZ8076" s="52" t="s">
        <v>13449</v>
      </c>
    </row>
    <row r="8077" spans="54:78" x14ac:dyDescent="0.3">
      <c r="BB8077" s="105" t="e">
        <f>VLOOKUP(C8077,#REF!, 2,FALSE)</f>
        <v>#REF!</v>
      </c>
      <c r="BP8077" s="52" t="s">
        <v>2349</v>
      </c>
      <c r="BQ8077" s="52" t="s">
        <v>1699</v>
      </c>
      <c r="BR8077" s="52" t="s">
        <v>12400</v>
      </c>
      <c r="BX8077" s="52" t="s">
        <v>2349</v>
      </c>
      <c r="BY8077" s="52" t="s">
        <v>1699</v>
      </c>
      <c r="BZ8077" s="52" t="s">
        <v>12400</v>
      </c>
    </row>
    <row r="8078" spans="54:78" x14ac:dyDescent="0.3">
      <c r="BB8078" s="105" t="e">
        <f>VLOOKUP(C8078,#REF!, 2,FALSE)</f>
        <v>#REF!</v>
      </c>
      <c r="BP8078" s="52" t="s">
        <v>13450</v>
      </c>
      <c r="BQ8078" s="52" t="s">
        <v>2993</v>
      </c>
      <c r="BR8078" s="52" t="s">
        <v>13451</v>
      </c>
      <c r="BX8078" s="52" t="s">
        <v>13450</v>
      </c>
      <c r="BY8078" s="52" t="s">
        <v>2993</v>
      </c>
      <c r="BZ8078" s="52" t="s">
        <v>13451</v>
      </c>
    </row>
    <row r="8079" spans="54:78" x14ac:dyDescent="0.3">
      <c r="BB8079" s="105" t="e">
        <f>VLOOKUP(C8079,#REF!, 2,FALSE)</f>
        <v>#REF!</v>
      </c>
      <c r="BP8079" s="52" t="s">
        <v>13452</v>
      </c>
      <c r="BQ8079" s="52" t="s">
        <v>807</v>
      </c>
      <c r="BR8079" s="52" t="s">
        <v>13453</v>
      </c>
      <c r="BX8079" s="52" t="s">
        <v>13452</v>
      </c>
      <c r="BY8079" s="52" t="s">
        <v>807</v>
      </c>
      <c r="BZ8079" s="52" t="s">
        <v>13453</v>
      </c>
    </row>
    <row r="8080" spans="54:78" x14ac:dyDescent="0.3">
      <c r="BB8080" s="105" t="e">
        <f>VLOOKUP(C8080,#REF!, 2,FALSE)</f>
        <v>#REF!</v>
      </c>
      <c r="BP8080" s="52" t="s">
        <v>13454</v>
      </c>
      <c r="BQ8080" s="52" t="s">
        <v>807</v>
      </c>
      <c r="BR8080" s="52" t="s">
        <v>13455</v>
      </c>
      <c r="BX8080" s="52" t="s">
        <v>13454</v>
      </c>
      <c r="BY8080" s="52" t="s">
        <v>807</v>
      </c>
      <c r="BZ8080" s="52" t="s">
        <v>13455</v>
      </c>
    </row>
    <row r="8081" spans="54:78" x14ac:dyDescent="0.3">
      <c r="BB8081" s="105" t="e">
        <f>VLOOKUP(C8081,#REF!, 2,FALSE)</f>
        <v>#REF!</v>
      </c>
      <c r="BP8081" s="52" t="s">
        <v>13456</v>
      </c>
      <c r="BQ8081" s="52" t="s">
        <v>807</v>
      </c>
      <c r="BR8081" s="52" t="s">
        <v>13457</v>
      </c>
      <c r="BX8081" s="52" t="s">
        <v>13456</v>
      </c>
      <c r="BY8081" s="52" t="s">
        <v>807</v>
      </c>
      <c r="BZ8081" s="52" t="s">
        <v>13457</v>
      </c>
    </row>
    <row r="8082" spans="54:78" x14ac:dyDescent="0.3">
      <c r="BB8082" s="105" t="e">
        <f>VLOOKUP(C8082,#REF!, 2,FALSE)</f>
        <v>#REF!</v>
      </c>
      <c r="BP8082" s="52" t="s">
        <v>2350</v>
      </c>
      <c r="BQ8082" s="52" t="s">
        <v>645</v>
      </c>
      <c r="BR8082" s="52" t="s">
        <v>10229</v>
      </c>
      <c r="BX8082" s="52" t="s">
        <v>2350</v>
      </c>
      <c r="BY8082" s="52" t="s">
        <v>645</v>
      </c>
      <c r="BZ8082" s="52" t="s">
        <v>10229</v>
      </c>
    </row>
    <row r="8083" spans="54:78" x14ac:dyDescent="0.3">
      <c r="BB8083" s="105" t="e">
        <f>VLOOKUP(C8083,#REF!, 2,FALSE)</f>
        <v>#REF!</v>
      </c>
      <c r="BP8083" s="52" t="s">
        <v>13458</v>
      </c>
      <c r="BQ8083" s="52" t="s">
        <v>807</v>
      </c>
      <c r="BR8083" s="52" t="s">
        <v>13459</v>
      </c>
      <c r="BX8083" s="52" t="s">
        <v>13458</v>
      </c>
      <c r="BY8083" s="52" t="s">
        <v>807</v>
      </c>
      <c r="BZ8083" s="52" t="s">
        <v>13459</v>
      </c>
    </row>
    <row r="8084" spans="54:78" x14ac:dyDescent="0.3">
      <c r="BB8084" s="105" t="e">
        <f>VLOOKUP(C8084,#REF!, 2,FALSE)</f>
        <v>#REF!</v>
      </c>
      <c r="BP8084" s="52" t="s">
        <v>13460</v>
      </c>
      <c r="BQ8084" s="52" t="s">
        <v>645</v>
      </c>
      <c r="BR8084" s="52" t="s">
        <v>3521</v>
      </c>
      <c r="BX8084" s="52" t="s">
        <v>13460</v>
      </c>
      <c r="BY8084" s="52" t="s">
        <v>645</v>
      </c>
      <c r="BZ8084" s="52" t="s">
        <v>3521</v>
      </c>
    </row>
    <row r="8085" spans="54:78" x14ac:dyDescent="0.3">
      <c r="BB8085" s="105" t="e">
        <f>VLOOKUP(C8085,#REF!, 2,FALSE)</f>
        <v>#REF!</v>
      </c>
      <c r="BP8085" s="52" t="s">
        <v>13461</v>
      </c>
      <c r="BQ8085" s="52" t="s">
        <v>1350</v>
      </c>
      <c r="BR8085" s="52" t="s">
        <v>3786</v>
      </c>
      <c r="BX8085" s="52" t="s">
        <v>13461</v>
      </c>
      <c r="BY8085" s="52" t="s">
        <v>1350</v>
      </c>
      <c r="BZ8085" s="52" t="s">
        <v>3786</v>
      </c>
    </row>
    <row r="8086" spans="54:78" x14ac:dyDescent="0.3">
      <c r="BB8086" s="105" t="e">
        <f>VLOOKUP(C8086,#REF!, 2,FALSE)</f>
        <v>#REF!</v>
      </c>
      <c r="BP8086" s="52" t="s">
        <v>13462</v>
      </c>
      <c r="BQ8086" s="52" t="s">
        <v>1021</v>
      </c>
      <c r="BR8086" s="52" t="s">
        <v>953</v>
      </c>
      <c r="BX8086" s="52" t="s">
        <v>13462</v>
      </c>
      <c r="BY8086" s="52" t="s">
        <v>1021</v>
      </c>
      <c r="BZ8086" s="52" t="s">
        <v>953</v>
      </c>
    </row>
    <row r="8087" spans="54:78" x14ac:dyDescent="0.3">
      <c r="BB8087" s="105" t="e">
        <f>VLOOKUP(C8087,#REF!, 2,FALSE)</f>
        <v>#REF!</v>
      </c>
      <c r="BP8087" s="52" t="s">
        <v>13463</v>
      </c>
      <c r="BQ8087" s="52" t="s">
        <v>931</v>
      </c>
      <c r="BR8087" s="52" t="s">
        <v>1204</v>
      </c>
      <c r="BX8087" s="52" t="s">
        <v>13463</v>
      </c>
      <c r="BY8087" s="52" t="s">
        <v>931</v>
      </c>
      <c r="BZ8087" s="52" t="s">
        <v>1204</v>
      </c>
    </row>
    <row r="8088" spans="54:78" x14ac:dyDescent="0.3">
      <c r="BB8088" s="105" t="e">
        <f>VLOOKUP(C8088,#REF!, 2,FALSE)</f>
        <v>#REF!</v>
      </c>
      <c r="BP8088" s="52" t="s">
        <v>13464</v>
      </c>
      <c r="BQ8088" s="52" t="s">
        <v>643</v>
      </c>
      <c r="BR8088" s="52" t="s">
        <v>13465</v>
      </c>
      <c r="BX8088" s="52" t="s">
        <v>13464</v>
      </c>
      <c r="BY8088" s="52" t="s">
        <v>643</v>
      </c>
      <c r="BZ8088" s="52" t="s">
        <v>13465</v>
      </c>
    </row>
    <row r="8089" spans="54:78" x14ac:dyDescent="0.3">
      <c r="BB8089" s="105" t="e">
        <f>VLOOKUP(C8089,#REF!, 2,FALSE)</f>
        <v>#REF!</v>
      </c>
      <c r="BP8089" s="52" t="s">
        <v>13466</v>
      </c>
      <c r="BQ8089" s="52" t="s">
        <v>2993</v>
      </c>
      <c r="BR8089" s="52" t="s">
        <v>2993</v>
      </c>
      <c r="BX8089" s="52" t="s">
        <v>13466</v>
      </c>
      <c r="BY8089" s="52" t="s">
        <v>2993</v>
      </c>
      <c r="BZ8089" s="52" t="s">
        <v>2993</v>
      </c>
    </row>
    <row r="8090" spans="54:78" x14ac:dyDescent="0.3">
      <c r="BB8090" s="105" t="e">
        <f>VLOOKUP(C8090,#REF!, 2,FALSE)</f>
        <v>#REF!</v>
      </c>
      <c r="BP8090" s="52" t="s">
        <v>13467</v>
      </c>
      <c r="BQ8090" s="52" t="s">
        <v>3059</v>
      </c>
      <c r="BR8090" s="52" t="s">
        <v>704</v>
      </c>
      <c r="BX8090" s="52" t="s">
        <v>13467</v>
      </c>
      <c r="BY8090" s="52" t="s">
        <v>3059</v>
      </c>
      <c r="BZ8090" s="52" t="s">
        <v>704</v>
      </c>
    </row>
    <row r="8091" spans="54:78" x14ac:dyDescent="0.3">
      <c r="BB8091" s="105" t="e">
        <f>VLOOKUP(C8091,#REF!, 2,FALSE)</f>
        <v>#REF!</v>
      </c>
      <c r="BP8091" s="52" t="s">
        <v>13468</v>
      </c>
      <c r="BQ8091" s="52" t="s">
        <v>710</v>
      </c>
      <c r="BR8091" s="52" t="s">
        <v>13469</v>
      </c>
      <c r="BX8091" s="52" t="s">
        <v>13468</v>
      </c>
      <c r="BY8091" s="52" t="s">
        <v>710</v>
      </c>
      <c r="BZ8091" s="52" t="s">
        <v>13469</v>
      </c>
    </row>
    <row r="8092" spans="54:78" x14ac:dyDescent="0.3">
      <c r="BB8092" s="105" t="e">
        <f>VLOOKUP(C8092,#REF!, 2,FALSE)</f>
        <v>#REF!</v>
      </c>
      <c r="BP8092" s="52" t="s">
        <v>13470</v>
      </c>
      <c r="BQ8092" s="52" t="s">
        <v>1350</v>
      </c>
      <c r="BR8092" s="52" t="s">
        <v>5137</v>
      </c>
      <c r="BX8092" s="52" t="s">
        <v>13470</v>
      </c>
      <c r="BY8092" s="52" t="s">
        <v>1350</v>
      </c>
      <c r="BZ8092" s="52" t="s">
        <v>5137</v>
      </c>
    </row>
    <row r="8093" spans="54:78" x14ac:dyDescent="0.3">
      <c r="BB8093" s="105" t="e">
        <f>VLOOKUP(C8093,#REF!, 2,FALSE)</f>
        <v>#REF!</v>
      </c>
      <c r="BP8093" s="52" t="s">
        <v>13471</v>
      </c>
      <c r="BQ8093" s="52" t="s">
        <v>3276</v>
      </c>
      <c r="BR8093" s="52" t="s">
        <v>6548</v>
      </c>
      <c r="BX8093" s="52" t="s">
        <v>13471</v>
      </c>
      <c r="BY8093" s="52" t="s">
        <v>3276</v>
      </c>
      <c r="BZ8093" s="52" t="s">
        <v>6548</v>
      </c>
    </row>
    <row r="8094" spans="54:78" x14ac:dyDescent="0.3">
      <c r="BB8094" s="105" t="e">
        <f>VLOOKUP(C8094,#REF!, 2,FALSE)</f>
        <v>#REF!</v>
      </c>
      <c r="BP8094" s="52" t="s">
        <v>13472</v>
      </c>
      <c r="BQ8094" s="52" t="s">
        <v>3276</v>
      </c>
      <c r="BR8094" s="52" t="s">
        <v>13473</v>
      </c>
      <c r="BX8094" s="52" t="s">
        <v>13472</v>
      </c>
      <c r="BY8094" s="52" t="s">
        <v>3276</v>
      </c>
      <c r="BZ8094" s="52" t="s">
        <v>13473</v>
      </c>
    </row>
    <row r="8095" spans="54:78" x14ac:dyDescent="0.3">
      <c r="BB8095" s="105" t="e">
        <f>VLOOKUP(C8095,#REF!, 2,FALSE)</f>
        <v>#REF!</v>
      </c>
      <c r="BP8095" s="52" t="s">
        <v>13474</v>
      </c>
      <c r="BQ8095" s="52" t="s">
        <v>2993</v>
      </c>
      <c r="BR8095" s="52" t="s">
        <v>2993</v>
      </c>
      <c r="BX8095" s="52" t="s">
        <v>13474</v>
      </c>
      <c r="BY8095" s="52" t="s">
        <v>2993</v>
      </c>
      <c r="BZ8095" s="52" t="s">
        <v>2993</v>
      </c>
    </row>
    <row r="8096" spans="54:78" x14ac:dyDescent="0.3">
      <c r="BB8096" s="105" t="e">
        <f>VLOOKUP(C8096,#REF!, 2,FALSE)</f>
        <v>#REF!</v>
      </c>
      <c r="BP8096" s="52" t="s">
        <v>13475</v>
      </c>
      <c r="BQ8096" s="52" t="s">
        <v>1277</v>
      </c>
      <c r="BR8096" s="52" t="s">
        <v>11443</v>
      </c>
      <c r="BX8096" s="52" t="s">
        <v>13475</v>
      </c>
      <c r="BY8096" s="52" t="s">
        <v>1277</v>
      </c>
      <c r="BZ8096" s="52" t="s">
        <v>11443</v>
      </c>
    </row>
    <row r="8097" spans="54:78" x14ac:dyDescent="0.3">
      <c r="BB8097" s="105" t="e">
        <f>VLOOKUP(C8097,#REF!, 2,FALSE)</f>
        <v>#REF!</v>
      </c>
      <c r="BP8097" s="52" t="s">
        <v>13476</v>
      </c>
      <c r="BQ8097" s="52" t="s">
        <v>3019</v>
      </c>
      <c r="BR8097" s="52" t="s">
        <v>1745</v>
      </c>
      <c r="BX8097" s="52" t="s">
        <v>13476</v>
      </c>
      <c r="BY8097" s="52" t="s">
        <v>3019</v>
      </c>
      <c r="BZ8097" s="52" t="s">
        <v>1745</v>
      </c>
    </row>
    <row r="8098" spans="54:78" x14ac:dyDescent="0.3">
      <c r="BB8098" s="105" t="e">
        <f>VLOOKUP(C8098,#REF!, 2,FALSE)</f>
        <v>#REF!</v>
      </c>
      <c r="BP8098" s="52" t="s">
        <v>2351</v>
      </c>
      <c r="BQ8098" s="52" t="s">
        <v>1350</v>
      </c>
      <c r="BR8098" s="52" t="s">
        <v>1007</v>
      </c>
      <c r="BX8098" s="52" t="s">
        <v>2351</v>
      </c>
      <c r="BY8098" s="52" t="s">
        <v>1350</v>
      </c>
      <c r="BZ8098" s="52" t="s">
        <v>1007</v>
      </c>
    </row>
    <row r="8099" spans="54:78" x14ac:dyDescent="0.3">
      <c r="BB8099" s="105" t="e">
        <f>VLOOKUP(C8099,#REF!, 2,FALSE)</f>
        <v>#REF!</v>
      </c>
      <c r="BP8099" s="52" t="s">
        <v>13477</v>
      </c>
      <c r="BQ8099" s="52" t="s">
        <v>2993</v>
      </c>
      <c r="BR8099" s="52" t="s">
        <v>13478</v>
      </c>
      <c r="BX8099" s="52" t="s">
        <v>13477</v>
      </c>
      <c r="BY8099" s="52" t="s">
        <v>2993</v>
      </c>
      <c r="BZ8099" s="52" t="s">
        <v>13478</v>
      </c>
    </row>
    <row r="8100" spans="54:78" x14ac:dyDescent="0.3">
      <c r="BB8100" s="105" t="e">
        <f>VLOOKUP(C8100,#REF!, 2,FALSE)</f>
        <v>#REF!</v>
      </c>
      <c r="BP8100" s="52" t="s">
        <v>13479</v>
      </c>
      <c r="BQ8100" s="52" t="s">
        <v>2993</v>
      </c>
      <c r="BR8100" s="52" t="s">
        <v>2408</v>
      </c>
      <c r="BX8100" s="52" t="s">
        <v>13479</v>
      </c>
      <c r="BY8100" s="52" t="s">
        <v>2993</v>
      </c>
      <c r="BZ8100" s="52" t="s">
        <v>2408</v>
      </c>
    </row>
    <row r="8101" spans="54:78" x14ac:dyDescent="0.3">
      <c r="BB8101" s="105" t="e">
        <f>VLOOKUP(C8101,#REF!, 2,FALSE)</f>
        <v>#REF!</v>
      </c>
      <c r="BP8101" s="52" t="s">
        <v>2352</v>
      </c>
      <c r="BQ8101" s="52" t="s">
        <v>2993</v>
      </c>
      <c r="BR8101" s="52" t="s">
        <v>1788</v>
      </c>
      <c r="BX8101" s="52" t="s">
        <v>2352</v>
      </c>
      <c r="BY8101" s="52" t="s">
        <v>2993</v>
      </c>
      <c r="BZ8101" s="52" t="s">
        <v>1788</v>
      </c>
    </row>
    <row r="8102" spans="54:78" x14ac:dyDescent="0.3">
      <c r="BB8102" s="105" t="e">
        <f>VLOOKUP(C8102,#REF!, 2,FALSE)</f>
        <v>#REF!</v>
      </c>
      <c r="BP8102" s="52" t="s">
        <v>13480</v>
      </c>
      <c r="BQ8102" s="52" t="s">
        <v>2993</v>
      </c>
      <c r="BR8102" s="52" t="s">
        <v>2993</v>
      </c>
      <c r="BX8102" s="52" t="s">
        <v>13480</v>
      </c>
      <c r="BY8102" s="52" t="s">
        <v>2993</v>
      </c>
      <c r="BZ8102" s="52" t="s">
        <v>2993</v>
      </c>
    </row>
    <row r="8103" spans="54:78" x14ac:dyDescent="0.3">
      <c r="BB8103" s="105" t="e">
        <f>VLOOKUP(C8103,#REF!, 2,FALSE)</f>
        <v>#REF!</v>
      </c>
      <c r="BP8103" s="52" t="s">
        <v>13481</v>
      </c>
      <c r="BQ8103" s="52" t="s">
        <v>2993</v>
      </c>
      <c r="BR8103" s="52" t="s">
        <v>4112</v>
      </c>
      <c r="BX8103" s="52" t="s">
        <v>13481</v>
      </c>
      <c r="BY8103" s="52" t="s">
        <v>2993</v>
      </c>
      <c r="BZ8103" s="52" t="s">
        <v>4112</v>
      </c>
    </row>
    <row r="8104" spans="54:78" x14ac:dyDescent="0.3">
      <c r="BB8104" s="105" t="e">
        <f>VLOOKUP(C8104,#REF!, 2,FALSE)</f>
        <v>#REF!</v>
      </c>
      <c r="BP8104" s="52" t="s">
        <v>2353</v>
      </c>
      <c r="BQ8104" s="52" t="s">
        <v>1453</v>
      </c>
      <c r="BR8104" s="52" t="s">
        <v>13482</v>
      </c>
      <c r="BX8104" s="52" t="s">
        <v>2353</v>
      </c>
      <c r="BY8104" s="52" t="s">
        <v>1453</v>
      </c>
      <c r="BZ8104" s="52" t="s">
        <v>13482</v>
      </c>
    </row>
    <row r="8105" spans="54:78" x14ac:dyDescent="0.3">
      <c r="BB8105" s="105" t="e">
        <f>VLOOKUP(C8105,#REF!, 2,FALSE)</f>
        <v>#REF!</v>
      </c>
      <c r="BP8105" s="52" t="s">
        <v>13483</v>
      </c>
      <c r="BQ8105" s="52" t="s">
        <v>2993</v>
      </c>
      <c r="BR8105" s="52" t="s">
        <v>3565</v>
      </c>
      <c r="BX8105" s="52" t="s">
        <v>13483</v>
      </c>
      <c r="BY8105" s="52" t="s">
        <v>2993</v>
      </c>
      <c r="BZ8105" s="52" t="s">
        <v>3565</v>
      </c>
    </row>
    <row r="8106" spans="54:78" x14ac:dyDescent="0.3">
      <c r="BB8106" s="105" t="e">
        <f>VLOOKUP(C8106,#REF!, 2,FALSE)</f>
        <v>#REF!</v>
      </c>
      <c r="BP8106" s="52" t="s">
        <v>13484</v>
      </c>
      <c r="BQ8106" s="52" t="s">
        <v>2993</v>
      </c>
      <c r="BR8106" s="52" t="s">
        <v>2993</v>
      </c>
      <c r="BX8106" s="52" t="s">
        <v>13484</v>
      </c>
      <c r="BY8106" s="52" t="s">
        <v>2993</v>
      </c>
      <c r="BZ8106" s="52" t="s">
        <v>2993</v>
      </c>
    </row>
    <row r="8107" spans="54:78" x14ac:dyDescent="0.3">
      <c r="BB8107" s="105" t="e">
        <f>VLOOKUP(C8107,#REF!, 2,FALSE)</f>
        <v>#REF!</v>
      </c>
      <c r="BP8107" s="52" t="s">
        <v>13485</v>
      </c>
      <c r="BQ8107" s="52" t="s">
        <v>2993</v>
      </c>
      <c r="BR8107" s="52" t="s">
        <v>13486</v>
      </c>
      <c r="BX8107" s="52" t="s">
        <v>13485</v>
      </c>
      <c r="BY8107" s="52" t="s">
        <v>2993</v>
      </c>
      <c r="BZ8107" s="52" t="s">
        <v>13486</v>
      </c>
    </row>
    <row r="8108" spans="54:78" x14ac:dyDescent="0.3">
      <c r="BB8108" s="105" t="e">
        <f>VLOOKUP(C8108,#REF!, 2,FALSE)</f>
        <v>#REF!</v>
      </c>
      <c r="BP8108" s="52" t="s">
        <v>13487</v>
      </c>
      <c r="BQ8108" s="52" t="s">
        <v>618</v>
      </c>
      <c r="BR8108" s="52" t="s">
        <v>3393</v>
      </c>
      <c r="BX8108" s="52" t="s">
        <v>13487</v>
      </c>
      <c r="BY8108" s="52" t="s">
        <v>618</v>
      </c>
      <c r="BZ8108" s="52" t="s">
        <v>3393</v>
      </c>
    </row>
    <row r="8109" spans="54:78" x14ac:dyDescent="0.3">
      <c r="BB8109" s="105" t="e">
        <f>VLOOKUP(C8109,#REF!, 2,FALSE)</f>
        <v>#REF!</v>
      </c>
      <c r="BP8109" s="52" t="s">
        <v>13488</v>
      </c>
      <c r="BQ8109" s="52" t="s">
        <v>2993</v>
      </c>
      <c r="BR8109" s="52" t="s">
        <v>2993</v>
      </c>
      <c r="BX8109" s="52" t="s">
        <v>13488</v>
      </c>
      <c r="BY8109" s="52" t="s">
        <v>2993</v>
      </c>
      <c r="BZ8109" s="52" t="s">
        <v>2993</v>
      </c>
    </row>
    <row r="8110" spans="54:78" x14ac:dyDescent="0.3">
      <c r="BB8110" s="105" t="e">
        <f>VLOOKUP(C8110,#REF!, 2,FALSE)</f>
        <v>#REF!</v>
      </c>
      <c r="BP8110" s="52" t="s">
        <v>13489</v>
      </c>
      <c r="BQ8110" s="52" t="s">
        <v>2993</v>
      </c>
      <c r="BR8110" s="52" t="s">
        <v>2993</v>
      </c>
      <c r="BX8110" s="52" t="s">
        <v>13489</v>
      </c>
      <c r="BY8110" s="52" t="s">
        <v>2993</v>
      </c>
      <c r="BZ8110" s="52" t="s">
        <v>2993</v>
      </c>
    </row>
    <row r="8111" spans="54:78" x14ac:dyDescent="0.3">
      <c r="BB8111" s="105" t="e">
        <f>VLOOKUP(C8111,#REF!, 2,FALSE)</f>
        <v>#REF!</v>
      </c>
      <c r="BP8111" s="52" t="s">
        <v>13490</v>
      </c>
      <c r="BQ8111" s="52" t="s">
        <v>2993</v>
      </c>
      <c r="BR8111" s="52" t="s">
        <v>2993</v>
      </c>
      <c r="BX8111" s="52" t="s">
        <v>13490</v>
      </c>
      <c r="BY8111" s="52" t="s">
        <v>2993</v>
      </c>
      <c r="BZ8111" s="52" t="s">
        <v>2993</v>
      </c>
    </row>
    <row r="8112" spans="54:78" x14ac:dyDescent="0.3">
      <c r="BB8112" s="105" t="e">
        <f>VLOOKUP(C8112,#REF!, 2,FALSE)</f>
        <v>#REF!</v>
      </c>
      <c r="BP8112" s="52" t="s">
        <v>13491</v>
      </c>
      <c r="BQ8112" s="52" t="s">
        <v>2993</v>
      </c>
      <c r="BR8112" s="52" t="s">
        <v>2993</v>
      </c>
      <c r="BX8112" s="52" t="s">
        <v>13491</v>
      </c>
      <c r="BY8112" s="52" t="s">
        <v>2993</v>
      </c>
      <c r="BZ8112" s="52" t="s">
        <v>2993</v>
      </c>
    </row>
    <row r="8113" spans="54:78" x14ac:dyDescent="0.3">
      <c r="BB8113" s="105" t="e">
        <f>VLOOKUP(C8113,#REF!, 2,FALSE)</f>
        <v>#REF!</v>
      </c>
      <c r="BP8113" s="52" t="s">
        <v>2354</v>
      </c>
      <c r="BQ8113" s="52" t="s">
        <v>2231</v>
      </c>
      <c r="BR8113" s="52" t="s">
        <v>1270</v>
      </c>
      <c r="BX8113" s="52" t="s">
        <v>2354</v>
      </c>
      <c r="BY8113" s="52" t="s">
        <v>2231</v>
      </c>
      <c r="BZ8113" s="52" t="s">
        <v>1270</v>
      </c>
    </row>
    <row r="8114" spans="54:78" x14ac:dyDescent="0.3">
      <c r="BB8114" s="105" t="e">
        <f>VLOOKUP(C8114,#REF!, 2,FALSE)</f>
        <v>#REF!</v>
      </c>
      <c r="BP8114" s="52" t="s">
        <v>13492</v>
      </c>
      <c r="BQ8114" s="52" t="s">
        <v>799</v>
      </c>
      <c r="BR8114" s="52" t="s">
        <v>2387</v>
      </c>
      <c r="BX8114" s="52" t="s">
        <v>13492</v>
      </c>
      <c r="BY8114" s="52" t="s">
        <v>799</v>
      </c>
      <c r="BZ8114" s="52" t="s">
        <v>2387</v>
      </c>
    </row>
    <row r="8115" spans="54:78" x14ac:dyDescent="0.3">
      <c r="BB8115" s="105" t="e">
        <f>VLOOKUP(C8115,#REF!, 2,FALSE)</f>
        <v>#REF!</v>
      </c>
      <c r="BP8115" s="52" t="s">
        <v>2355</v>
      </c>
      <c r="BQ8115" s="52" t="s">
        <v>1408</v>
      </c>
      <c r="BR8115" s="52" t="s">
        <v>3832</v>
      </c>
      <c r="BX8115" s="52" t="s">
        <v>2355</v>
      </c>
      <c r="BY8115" s="52" t="s">
        <v>1408</v>
      </c>
      <c r="BZ8115" s="52" t="s">
        <v>3832</v>
      </c>
    </row>
    <row r="8116" spans="54:78" x14ac:dyDescent="0.3">
      <c r="BB8116" s="105" t="e">
        <f>VLOOKUP(C8116,#REF!, 2,FALSE)</f>
        <v>#REF!</v>
      </c>
      <c r="BP8116" s="52" t="s">
        <v>2356</v>
      </c>
      <c r="BQ8116" s="52" t="s">
        <v>2231</v>
      </c>
      <c r="BR8116" s="52" t="s">
        <v>6982</v>
      </c>
      <c r="BX8116" s="52" t="s">
        <v>2356</v>
      </c>
      <c r="BY8116" s="52" t="s">
        <v>2231</v>
      </c>
      <c r="BZ8116" s="52" t="s">
        <v>6982</v>
      </c>
    </row>
    <row r="8117" spans="54:78" x14ac:dyDescent="0.3">
      <c r="BB8117" s="105" t="e">
        <f>VLOOKUP(C8117,#REF!, 2,FALSE)</f>
        <v>#REF!</v>
      </c>
      <c r="BP8117" s="52" t="s">
        <v>13493</v>
      </c>
      <c r="BQ8117" s="52" t="s">
        <v>1002</v>
      </c>
      <c r="BR8117" s="52" t="s">
        <v>7264</v>
      </c>
      <c r="BX8117" s="52" t="s">
        <v>13493</v>
      </c>
      <c r="BY8117" s="52" t="s">
        <v>1002</v>
      </c>
      <c r="BZ8117" s="52" t="s">
        <v>7264</v>
      </c>
    </row>
    <row r="8118" spans="54:78" x14ac:dyDescent="0.3">
      <c r="BB8118" s="105" t="e">
        <f>VLOOKUP(C8118,#REF!, 2,FALSE)</f>
        <v>#REF!</v>
      </c>
      <c r="BP8118" s="52" t="s">
        <v>13494</v>
      </c>
      <c r="BQ8118" s="52" t="s">
        <v>3276</v>
      </c>
      <c r="BR8118" s="52" t="s">
        <v>2436</v>
      </c>
      <c r="BX8118" s="52" t="s">
        <v>13494</v>
      </c>
      <c r="BY8118" s="52" t="s">
        <v>3276</v>
      </c>
      <c r="BZ8118" s="52" t="s">
        <v>2436</v>
      </c>
    </row>
    <row r="8119" spans="54:78" x14ac:dyDescent="0.3">
      <c r="BB8119" s="105" t="e">
        <f>VLOOKUP(C8119,#REF!, 2,FALSE)</f>
        <v>#REF!</v>
      </c>
      <c r="BP8119" s="52" t="s">
        <v>13495</v>
      </c>
      <c r="BQ8119" s="52" t="s">
        <v>3103</v>
      </c>
      <c r="BR8119" s="52" t="s">
        <v>1680</v>
      </c>
      <c r="BX8119" s="52" t="s">
        <v>13495</v>
      </c>
      <c r="BY8119" s="52" t="s">
        <v>3103</v>
      </c>
      <c r="BZ8119" s="52" t="s">
        <v>1680</v>
      </c>
    </row>
    <row r="8120" spans="54:78" x14ac:dyDescent="0.3">
      <c r="BB8120" s="105" t="e">
        <f>VLOOKUP(C8120,#REF!, 2,FALSE)</f>
        <v>#REF!</v>
      </c>
      <c r="BP8120" s="52" t="s">
        <v>13496</v>
      </c>
      <c r="BQ8120" s="52" t="s">
        <v>805</v>
      </c>
      <c r="BR8120" s="52" t="s">
        <v>7985</v>
      </c>
      <c r="BX8120" s="52" t="s">
        <v>13496</v>
      </c>
      <c r="BY8120" s="52" t="s">
        <v>805</v>
      </c>
      <c r="BZ8120" s="52" t="s">
        <v>7985</v>
      </c>
    </row>
    <row r="8121" spans="54:78" x14ac:dyDescent="0.3">
      <c r="BB8121" s="105" t="e">
        <f>VLOOKUP(C8121,#REF!, 2,FALSE)</f>
        <v>#REF!</v>
      </c>
      <c r="BP8121" s="52" t="s">
        <v>13497</v>
      </c>
      <c r="BQ8121" s="52" t="s">
        <v>624</v>
      </c>
      <c r="BR8121" s="52" t="s">
        <v>3120</v>
      </c>
      <c r="BX8121" s="52" t="s">
        <v>13497</v>
      </c>
      <c r="BY8121" s="52" t="s">
        <v>624</v>
      </c>
      <c r="BZ8121" s="52" t="s">
        <v>3120</v>
      </c>
    </row>
    <row r="8122" spans="54:78" x14ac:dyDescent="0.3">
      <c r="BB8122" s="105" t="e">
        <f>VLOOKUP(C8122,#REF!, 2,FALSE)</f>
        <v>#REF!</v>
      </c>
      <c r="BP8122" s="52" t="s">
        <v>2357</v>
      </c>
      <c r="BQ8122" s="52" t="s">
        <v>948</v>
      </c>
      <c r="BR8122" s="52" t="s">
        <v>13498</v>
      </c>
      <c r="BX8122" s="52" t="s">
        <v>2357</v>
      </c>
      <c r="BY8122" s="52" t="s">
        <v>948</v>
      </c>
      <c r="BZ8122" s="52" t="s">
        <v>13498</v>
      </c>
    </row>
    <row r="8123" spans="54:78" x14ac:dyDescent="0.3">
      <c r="BB8123" s="105" t="e">
        <f>VLOOKUP(C8123,#REF!, 2,FALSE)</f>
        <v>#REF!</v>
      </c>
      <c r="BP8123" s="52" t="s">
        <v>13499</v>
      </c>
      <c r="BQ8123" s="52" t="s">
        <v>795</v>
      </c>
      <c r="BR8123" s="52" t="s">
        <v>1146</v>
      </c>
      <c r="BX8123" s="52" t="s">
        <v>13499</v>
      </c>
      <c r="BY8123" s="52" t="s">
        <v>795</v>
      </c>
      <c r="BZ8123" s="52" t="s">
        <v>1146</v>
      </c>
    </row>
    <row r="8124" spans="54:78" x14ac:dyDescent="0.3">
      <c r="BB8124" s="105" t="e">
        <f>VLOOKUP(C8124,#REF!, 2,FALSE)</f>
        <v>#REF!</v>
      </c>
      <c r="BP8124" s="52" t="s">
        <v>13500</v>
      </c>
      <c r="BQ8124" s="52" t="s">
        <v>807</v>
      </c>
      <c r="BR8124" s="52" t="s">
        <v>13501</v>
      </c>
      <c r="BX8124" s="52" t="s">
        <v>13500</v>
      </c>
      <c r="BY8124" s="52" t="s">
        <v>807</v>
      </c>
      <c r="BZ8124" s="52" t="s">
        <v>13501</v>
      </c>
    </row>
    <row r="8125" spans="54:78" x14ac:dyDescent="0.3">
      <c r="BB8125" s="105" t="e">
        <f>VLOOKUP(C8125,#REF!, 2,FALSE)</f>
        <v>#REF!</v>
      </c>
      <c r="BP8125" s="52" t="s">
        <v>205</v>
      </c>
      <c r="BQ8125" s="52" t="s">
        <v>617</v>
      </c>
      <c r="BR8125" s="52" t="s">
        <v>5861</v>
      </c>
      <c r="BX8125" s="52" t="s">
        <v>205</v>
      </c>
      <c r="BY8125" s="52" t="s">
        <v>617</v>
      </c>
      <c r="BZ8125" s="52" t="s">
        <v>5861</v>
      </c>
    </row>
    <row r="8126" spans="54:78" x14ac:dyDescent="0.3">
      <c r="BB8126" s="105" t="e">
        <f>VLOOKUP(C8126,#REF!, 2,FALSE)</f>
        <v>#REF!</v>
      </c>
      <c r="BP8126" s="52" t="s">
        <v>13502</v>
      </c>
      <c r="BQ8126" s="52" t="s">
        <v>668</v>
      </c>
      <c r="BR8126" s="52" t="s">
        <v>13503</v>
      </c>
      <c r="BX8126" s="52" t="s">
        <v>13502</v>
      </c>
      <c r="BY8126" s="52" t="s">
        <v>668</v>
      </c>
      <c r="BZ8126" s="52" t="s">
        <v>13503</v>
      </c>
    </row>
    <row r="8127" spans="54:78" x14ac:dyDescent="0.3">
      <c r="BB8127" s="105" t="e">
        <f>VLOOKUP(C8127,#REF!, 2,FALSE)</f>
        <v>#REF!</v>
      </c>
      <c r="BP8127" s="52" t="s">
        <v>13504</v>
      </c>
      <c r="BQ8127" s="52" t="s">
        <v>2993</v>
      </c>
      <c r="BR8127" s="52" t="s">
        <v>2201</v>
      </c>
      <c r="BX8127" s="52" t="s">
        <v>13504</v>
      </c>
      <c r="BY8127" s="52" t="s">
        <v>2993</v>
      </c>
      <c r="BZ8127" s="52" t="s">
        <v>2201</v>
      </c>
    </row>
    <row r="8128" spans="54:78" x14ac:dyDescent="0.3">
      <c r="BB8128" s="105" t="e">
        <f>VLOOKUP(C8128,#REF!, 2,FALSE)</f>
        <v>#REF!</v>
      </c>
      <c r="BP8128" s="52" t="s">
        <v>13505</v>
      </c>
      <c r="BQ8128" s="52" t="s">
        <v>3276</v>
      </c>
      <c r="BR8128" s="52" t="s">
        <v>13506</v>
      </c>
      <c r="BX8128" s="52" t="s">
        <v>13505</v>
      </c>
      <c r="BY8128" s="52" t="s">
        <v>3276</v>
      </c>
      <c r="BZ8128" s="52" t="s">
        <v>13506</v>
      </c>
    </row>
    <row r="8129" spans="54:78" x14ac:dyDescent="0.3">
      <c r="BB8129" s="105" t="e">
        <f>VLOOKUP(C8129,#REF!, 2,FALSE)</f>
        <v>#REF!</v>
      </c>
      <c r="BP8129" s="52" t="s">
        <v>2358</v>
      </c>
      <c r="BQ8129" s="52" t="s">
        <v>948</v>
      </c>
      <c r="BR8129" s="52" t="s">
        <v>9142</v>
      </c>
      <c r="BX8129" s="52" t="s">
        <v>2358</v>
      </c>
      <c r="BY8129" s="52" t="s">
        <v>948</v>
      </c>
      <c r="BZ8129" s="52" t="s">
        <v>9142</v>
      </c>
    </row>
    <row r="8130" spans="54:78" x14ac:dyDescent="0.3">
      <c r="BB8130" s="105" t="e">
        <f>VLOOKUP(C8130,#REF!, 2,FALSE)</f>
        <v>#REF!</v>
      </c>
      <c r="BP8130" s="52" t="s">
        <v>2359</v>
      </c>
      <c r="BQ8130" s="52" t="s">
        <v>1017</v>
      </c>
      <c r="BR8130" s="52" t="s">
        <v>11815</v>
      </c>
      <c r="BX8130" s="52" t="s">
        <v>2359</v>
      </c>
      <c r="BY8130" s="52" t="s">
        <v>1017</v>
      </c>
      <c r="BZ8130" s="52" t="s">
        <v>11815</v>
      </c>
    </row>
    <row r="8131" spans="54:78" x14ac:dyDescent="0.3">
      <c r="BB8131" s="105" t="e">
        <f>VLOOKUP(C8131,#REF!, 2,FALSE)</f>
        <v>#REF!</v>
      </c>
      <c r="BP8131" s="52" t="s">
        <v>13507</v>
      </c>
      <c r="BQ8131" s="52" t="s">
        <v>2993</v>
      </c>
      <c r="BR8131" s="52" t="s">
        <v>8594</v>
      </c>
      <c r="BX8131" s="52" t="s">
        <v>13507</v>
      </c>
      <c r="BY8131" s="52" t="s">
        <v>2993</v>
      </c>
      <c r="BZ8131" s="52" t="s">
        <v>8594</v>
      </c>
    </row>
    <row r="8132" spans="54:78" x14ac:dyDescent="0.3">
      <c r="BB8132" s="105" t="e">
        <f>VLOOKUP(C8132,#REF!, 2,FALSE)</f>
        <v>#REF!</v>
      </c>
      <c r="BP8132" s="52" t="s">
        <v>2360</v>
      </c>
      <c r="BQ8132" s="52" t="s">
        <v>643</v>
      </c>
      <c r="BR8132" s="52" t="s">
        <v>13508</v>
      </c>
      <c r="BX8132" s="52" t="s">
        <v>2360</v>
      </c>
      <c r="BY8132" s="52" t="s">
        <v>643</v>
      </c>
      <c r="BZ8132" s="52" t="s">
        <v>13508</v>
      </c>
    </row>
    <row r="8133" spans="54:78" x14ac:dyDescent="0.3">
      <c r="BB8133" s="105" t="e">
        <f>VLOOKUP(C8133,#REF!, 2,FALSE)</f>
        <v>#REF!</v>
      </c>
      <c r="BP8133" s="52" t="s">
        <v>2391</v>
      </c>
      <c r="BQ8133" s="52" t="s">
        <v>1350</v>
      </c>
      <c r="BR8133" s="52" t="s">
        <v>952</v>
      </c>
      <c r="BX8133" s="52" t="s">
        <v>2391</v>
      </c>
      <c r="BY8133" s="52" t="s">
        <v>1350</v>
      </c>
      <c r="BZ8133" s="52" t="s">
        <v>952</v>
      </c>
    </row>
    <row r="8134" spans="54:78" x14ac:dyDescent="0.3">
      <c r="BB8134" s="105" t="e">
        <f>VLOOKUP(C8134,#REF!, 2,FALSE)</f>
        <v>#REF!</v>
      </c>
      <c r="BP8134" s="52" t="s">
        <v>13509</v>
      </c>
      <c r="BQ8134" s="52" t="s">
        <v>633</v>
      </c>
      <c r="BR8134" s="52" t="s">
        <v>13113</v>
      </c>
      <c r="BX8134" s="52" t="s">
        <v>13509</v>
      </c>
      <c r="BY8134" s="52" t="s">
        <v>633</v>
      </c>
      <c r="BZ8134" s="52" t="s">
        <v>13113</v>
      </c>
    </row>
    <row r="8135" spans="54:78" x14ac:dyDescent="0.3">
      <c r="BB8135" s="105" t="e">
        <f>VLOOKUP(C8135,#REF!, 2,FALSE)</f>
        <v>#REF!</v>
      </c>
      <c r="BP8135" s="52" t="s">
        <v>13510</v>
      </c>
      <c r="BQ8135" s="52" t="s">
        <v>645</v>
      </c>
      <c r="BR8135" s="52" t="s">
        <v>4234</v>
      </c>
      <c r="BX8135" s="52" t="s">
        <v>13510</v>
      </c>
      <c r="BY8135" s="52" t="s">
        <v>645</v>
      </c>
      <c r="BZ8135" s="52" t="s">
        <v>4234</v>
      </c>
    </row>
    <row r="8136" spans="54:78" x14ac:dyDescent="0.3">
      <c r="BB8136" s="105" t="e">
        <f>VLOOKUP(C8136,#REF!, 2,FALSE)</f>
        <v>#REF!</v>
      </c>
      <c r="BP8136" s="52" t="s">
        <v>13511</v>
      </c>
      <c r="BQ8136" s="52" t="s">
        <v>3099</v>
      </c>
      <c r="BR8136" s="52" t="s">
        <v>13512</v>
      </c>
      <c r="BX8136" s="52" t="s">
        <v>13511</v>
      </c>
      <c r="BY8136" s="52" t="s">
        <v>3099</v>
      </c>
      <c r="BZ8136" s="52" t="s">
        <v>13512</v>
      </c>
    </row>
    <row r="8137" spans="54:78" x14ac:dyDescent="0.3">
      <c r="BB8137" s="105" t="e">
        <f>VLOOKUP(C8137,#REF!, 2,FALSE)</f>
        <v>#REF!</v>
      </c>
      <c r="BP8137" s="52" t="s">
        <v>13513</v>
      </c>
      <c r="BQ8137" s="52" t="s">
        <v>783</v>
      </c>
      <c r="BR8137" s="52" t="s">
        <v>737</v>
      </c>
      <c r="BX8137" s="52" t="s">
        <v>13513</v>
      </c>
      <c r="BY8137" s="52" t="s">
        <v>783</v>
      </c>
      <c r="BZ8137" s="52" t="s">
        <v>737</v>
      </c>
    </row>
    <row r="8138" spans="54:78" x14ac:dyDescent="0.3">
      <c r="BB8138" s="105" t="e">
        <f>VLOOKUP(C8138,#REF!, 2,FALSE)</f>
        <v>#REF!</v>
      </c>
      <c r="BP8138" s="52" t="s">
        <v>13514</v>
      </c>
      <c r="BQ8138" s="52" t="s">
        <v>2988</v>
      </c>
      <c r="BR8138" s="52" t="s">
        <v>2993</v>
      </c>
      <c r="BX8138" s="52" t="s">
        <v>13514</v>
      </c>
      <c r="BY8138" s="52" t="s">
        <v>2988</v>
      </c>
      <c r="BZ8138" s="52" t="s">
        <v>2993</v>
      </c>
    </row>
    <row r="8139" spans="54:78" x14ac:dyDescent="0.3">
      <c r="BB8139" s="105" t="e">
        <f>VLOOKUP(C8139,#REF!, 2,FALSE)</f>
        <v>#REF!</v>
      </c>
      <c r="BP8139" s="52" t="s">
        <v>13515</v>
      </c>
      <c r="BQ8139" s="52" t="s">
        <v>2993</v>
      </c>
      <c r="BR8139" s="52" t="s">
        <v>2993</v>
      </c>
      <c r="BX8139" s="52" t="s">
        <v>13515</v>
      </c>
      <c r="BY8139" s="52" t="s">
        <v>2993</v>
      </c>
      <c r="BZ8139" s="52" t="s">
        <v>2993</v>
      </c>
    </row>
    <row r="8140" spans="54:78" x14ac:dyDescent="0.3">
      <c r="BB8140" s="105" t="e">
        <f>VLOOKUP(C8140,#REF!, 2,FALSE)</f>
        <v>#REF!</v>
      </c>
      <c r="BP8140" s="52" t="s">
        <v>13516</v>
      </c>
      <c r="BQ8140" s="52" t="s">
        <v>795</v>
      </c>
      <c r="BR8140" s="52" t="s">
        <v>2066</v>
      </c>
      <c r="BX8140" s="52" t="s">
        <v>13516</v>
      </c>
      <c r="BY8140" s="52" t="s">
        <v>795</v>
      </c>
      <c r="BZ8140" s="52" t="s">
        <v>2066</v>
      </c>
    </row>
    <row r="8141" spans="54:78" x14ac:dyDescent="0.3">
      <c r="BB8141" s="105" t="e">
        <f>VLOOKUP(C8141,#REF!, 2,FALSE)</f>
        <v>#REF!</v>
      </c>
      <c r="BP8141" s="52" t="s">
        <v>13517</v>
      </c>
      <c r="BQ8141" s="52" t="s">
        <v>673</v>
      </c>
      <c r="BR8141" s="52" t="s">
        <v>2440</v>
      </c>
      <c r="BX8141" s="52" t="s">
        <v>13517</v>
      </c>
      <c r="BY8141" s="52" t="s">
        <v>673</v>
      </c>
      <c r="BZ8141" s="52" t="s">
        <v>2440</v>
      </c>
    </row>
    <row r="8142" spans="54:78" x14ac:dyDescent="0.3">
      <c r="BB8142" s="105" t="e">
        <f>VLOOKUP(C8142,#REF!, 2,FALSE)</f>
        <v>#REF!</v>
      </c>
      <c r="BP8142" s="52" t="s">
        <v>13518</v>
      </c>
      <c r="BQ8142" s="52" t="s">
        <v>643</v>
      </c>
      <c r="BR8142" s="52" t="s">
        <v>2993</v>
      </c>
      <c r="BX8142" s="52" t="s">
        <v>13518</v>
      </c>
      <c r="BY8142" s="52" t="s">
        <v>643</v>
      </c>
      <c r="BZ8142" s="52" t="s">
        <v>2993</v>
      </c>
    </row>
    <row r="8143" spans="54:78" x14ac:dyDescent="0.3">
      <c r="BB8143" s="105" t="e">
        <f>VLOOKUP(C8143,#REF!, 2,FALSE)</f>
        <v>#REF!</v>
      </c>
      <c r="BP8143" s="52" t="s">
        <v>13519</v>
      </c>
      <c r="BQ8143" s="52" t="s">
        <v>664</v>
      </c>
      <c r="BR8143" s="52" t="s">
        <v>2993</v>
      </c>
      <c r="BX8143" s="52" t="s">
        <v>13519</v>
      </c>
      <c r="BY8143" s="52" t="s">
        <v>664</v>
      </c>
      <c r="BZ8143" s="52" t="s">
        <v>2993</v>
      </c>
    </row>
    <row r="8144" spans="54:78" x14ac:dyDescent="0.3">
      <c r="BB8144" s="105" t="e">
        <f>VLOOKUP(C8144,#REF!, 2,FALSE)</f>
        <v>#REF!</v>
      </c>
      <c r="BP8144" s="52" t="s">
        <v>13520</v>
      </c>
      <c r="BQ8144" s="52" t="s">
        <v>667</v>
      </c>
      <c r="BR8144" s="52" t="s">
        <v>632</v>
      </c>
      <c r="BX8144" s="52" t="s">
        <v>13520</v>
      </c>
      <c r="BY8144" s="52" t="s">
        <v>667</v>
      </c>
      <c r="BZ8144" s="52" t="s">
        <v>632</v>
      </c>
    </row>
    <row r="8145" spans="54:78" x14ac:dyDescent="0.3">
      <c r="BB8145" s="105" t="e">
        <f>VLOOKUP(C8145,#REF!, 2,FALSE)</f>
        <v>#REF!</v>
      </c>
      <c r="BP8145" s="52" t="s">
        <v>13521</v>
      </c>
      <c r="BQ8145" s="52" t="s">
        <v>664</v>
      </c>
      <c r="BR8145" s="52" t="s">
        <v>3070</v>
      </c>
      <c r="BX8145" s="52" t="s">
        <v>13521</v>
      </c>
      <c r="BY8145" s="52" t="s">
        <v>664</v>
      </c>
      <c r="BZ8145" s="52" t="s">
        <v>3070</v>
      </c>
    </row>
    <row r="8146" spans="54:78" x14ac:dyDescent="0.3">
      <c r="BB8146" s="105" t="e">
        <f>VLOOKUP(C8146,#REF!, 2,FALSE)</f>
        <v>#REF!</v>
      </c>
      <c r="BP8146" s="52" t="s">
        <v>13522</v>
      </c>
      <c r="BQ8146" s="52" t="s">
        <v>2993</v>
      </c>
      <c r="BR8146" s="52" t="s">
        <v>2993</v>
      </c>
      <c r="BX8146" s="52" t="s">
        <v>13522</v>
      </c>
      <c r="BY8146" s="52" t="s">
        <v>2993</v>
      </c>
      <c r="BZ8146" s="52" t="s">
        <v>2993</v>
      </c>
    </row>
    <row r="8147" spans="54:78" x14ac:dyDescent="0.3">
      <c r="BB8147" s="105" t="e">
        <f>VLOOKUP(C8147,#REF!, 2,FALSE)</f>
        <v>#REF!</v>
      </c>
      <c r="BP8147" s="52" t="s">
        <v>13523</v>
      </c>
      <c r="BQ8147" s="52" t="s">
        <v>2993</v>
      </c>
      <c r="BR8147" s="52" t="s">
        <v>2384</v>
      </c>
      <c r="BX8147" s="52" t="s">
        <v>13523</v>
      </c>
      <c r="BY8147" s="52" t="s">
        <v>2993</v>
      </c>
      <c r="BZ8147" s="52" t="s">
        <v>2384</v>
      </c>
    </row>
    <row r="8148" spans="54:78" x14ac:dyDescent="0.3">
      <c r="BB8148" s="105" t="e">
        <f>VLOOKUP(C8148,#REF!, 2,FALSE)</f>
        <v>#REF!</v>
      </c>
      <c r="BP8148" s="52" t="s">
        <v>13524</v>
      </c>
      <c r="BQ8148" s="52" t="s">
        <v>3059</v>
      </c>
      <c r="BR8148" s="52" t="s">
        <v>13525</v>
      </c>
      <c r="BX8148" s="52" t="s">
        <v>13524</v>
      </c>
      <c r="BY8148" s="52" t="s">
        <v>3059</v>
      </c>
      <c r="BZ8148" s="52" t="s">
        <v>13525</v>
      </c>
    </row>
    <row r="8149" spans="54:78" x14ac:dyDescent="0.3">
      <c r="BB8149" s="105" t="e">
        <f>VLOOKUP(C8149,#REF!, 2,FALSE)</f>
        <v>#REF!</v>
      </c>
      <c r="BP8149" s="52" t="s">
        <v>13526</v>
      </c>
      <c r="BQ8149" s="52" t="s">
        <v>1350</v>
      </c>
      <c r="BR8149" s="52" t="s">
        <v>1212</v>
      </c>
      <c r="BX8149" s="52" t="s">
        <v>13526</v>
      </c>
      <c r="BY8149" s="52" t="s">
        <v>1350</v>
      </c>
      <c r="BZ8149" s="52" t="s">
        <v>1212</v>
      </c>
    </row>
    <row r="8150" spans="54:78" x14ac:dyDescent="0.3">
      <c r="BB8150" s="105" t="e">
        <f>VLOOKUP(C8150,#REF!, 2,FALSE)</f>
        <v>#REF!</v>
      </c>
      <c r="BP8150" s="52" t="s">
        <v>13527</v>
      </c>
      <c r="BQ8150" s="52" t="s">
        <v>3103</v>
      </c>
      <c r="BR8150" s="52" t="s">
        <v>2993</v>
      </c>
      <c r="BX8150" s="52" t="s">
        <v>13527</v>
      </c>
      <c r="BY8150" s="52" t="s">
        <v>3103</v>
      </c>
      <c r="BZ8150" s="52" t="s">
        <v>2993</v>
      </c>
    </row>
    <row r="8151" spans="54:78" x14ac:dyDescent="0.3">
      <c r="BB8151" s="105" t="e">
        <f>VLOOKUP(C8151,#REF!, 2,FALSE)</f>
        <v>#REF!</v>
      </c>
      <c r="BP8151" s="52" t="s">
        <v>13528</v>
      </c>
      <c r="BQ8151" s="52" t="s">
        <v>783</v>
      </c>
      <c r="BR8151" s="52" t="s">
        <v>3970</v>
      </c>
      <c r="BX8151" s="52" t="s">
        <v>13528</v>
      </c>
      <c r="BY8151" s="52" t="s">
        <v>783</v>
      </c>
      <c r="BZ8151" s="52" t="s">
        <v>3970</v>
      </c>
    </row>
    <row r="8152" spans="54:78" x14ac:dyDescent="0.3">
      <c r="BB8152" s="105" t="e">
        <f>VLOOKUP(C8152,#REF!, 2,FALSE)</f>
        <v>#REF!</v>
      </c>
      <c r="BP8152" s="52" t="s">
        <v>13529</v>
      </c>
      <c r="BQ8152" s="52" t="s">
        <v>2993</v>
      </c>
      <c r="BR8152" s="52" t="s">
        <v>5210</v>
      </c>
      <c r="BX8152" s="52" t="s">
        <v>13529</v>
      </c>
      <c r="BY8152" s="52" t="s">
        <v>2993</v>
      </c>
      <c r="BZ8152" s="52" t="s">
        <v>5210</v>
      </c>
    </row>
    <row r="8153" spans="54:78" x14ac:dyDescent="0.3">
      <c r="BB8153" s="105" t="e">
        <f>VLOOKUP(C8153,#REF!, 2,FALSE)</f>
        <v>#REF!</v>
      </c>
      <c r="BP8153" s="52" t="s">
        <v>13530</v>
      </c>
      <c r="BQ8153" s="52" t="s">
        <v>645</v>
      </c>
      <c r="BR8153" s="52" t="s">
        <v>13531</v>
      </c>
      <c r="BX8153" s="52" t="s">
        <v>13530</v>
      </c>
      <c r="BY8153" s="52" t="s">
        <v>645</v>
      </c>
      <c r="BZ8153" s="52" t="s">
        <v>13531</v>
      </c>
    </row>
    <row r="8154" spans="54:78" x14ac:dyDescent="0.3">
      <c r="BB8154" s="105" t="e">
        <f>VLOOKUP(C8154,#REF!, 2,FALSE)</f>
        <v>#REF!</v>
      </c>
      <c r="BP8154" s="52" t="s">
        <v>13532</v>
      </c>
      <c r="BQ8154" s="52" t="s">
        <v>1350</v>
      </c>
      <c r="BR8154" s="52" t="s">
        <v>2997</v>
      </c>
      <c r="BX8154" s="52" t="s">
        <v>13532</v>
      </c>
      <c r="BY8154" s="52" t="s">
        <v>1350</v>
      </c>
      <c r="BZ8154" s="52" t="s">
        <v>2997</v>
      </c>
    </row>
    <row r="8155" spans="54:78" x14ac:dyDescent="0.3">
      <c r="BB8155" s="105" t="e">
        <f>VLOOKUP(C8155,#REF!, 2,FALSE)</f>
        <v>#REF!</v>
      </c>
      <c r="BP8155" s="52" t="s">
        <v>13533</v>
      </c>
      <c r="BQ8155" s="52" t="s">
        <v>948</v>
      </c>
      <c r="BR8155" s="52" t="s">
        <v>3772</v>
      </c>
      <c r="BX8155" s="52" t="s">
        <v>13533</v>
      </c>
      <c r="BY8155" s="52" t="s">
        <v>948</v>
      </c>
      <c r="BZ8155" s="52" t="s">
        <v>3772</v>
      </c>
    </row>
    <row r="8156" spans="54:78" x14ac:dyDescent="0.3">
      <c r="BB8156" s="105" t="e">
        <f>VLOOKUP(C8156,#REF!, 2,FALSE)</f>
        <v>#REF!</v>
      </c>
      <c r="BP8156" s="52" t="s">
        <v>13534</v>
      </c>
      <c r="BQ8156" s="52" t="s">
        <v>2993</v>
      </c>
      <c r="BR8156" s="52" t="s">
        <v>2651</v>
      </c>
      <c r="BX8156" s="52" t="s">
        <v>13534</v>
      </c>
      <c r="BY8156" s="52" t="s">
        <v>2993</v>
      </c>
      <c r="BZ8156" s="52" t="s">
        <v>2651</v>
      </c>
    </row>
    <row r="8157" spans="54:78" x14ac:dyDescent="0.3">
      <c r="BB8157" s="105" t="e">
        <f>VLOOKUP(C8157,#REF!, 2,FALSE)</f>
        <v>#REF!</v>
      </c>
      <c r="BP8157" s="52" t="s">
        <v>2392</v>
      </c>
      <c r="BQ8157" s="52" t="s">
        <v>633</v>
      </c>
      <c r="BR8157" s="52" t="s">
        <v>2943</v>
      </c>
      <c r="BX8157" s="52" t="s">
        <v>2392</v>
      </c>
      <c r="BY8157" s="52" t="s">
        <v>633</v>
      </c>
      <c r="BZ8157" s="52" t="s">
        <v>2943</v>
      </c>
    </row>
    <row r="8158" spans="54:78" x14ac:dyDescent="0.3">
      <c r="BB8158" s="105" t="e">
        <f>VLOOKUP(C8158,#REF!, 2,FALSE)</f>
        <v>#REF!</v>
      </c>
      <c r="BP8158" s="52" t="s">
        <v>13535</v>
      </c>
      <c r="BQ8158" s="52" t="s">
        <v>2993</v>
      </c>
      <c r="BR8158" s="52" t="s">
        <v>10684</v>
      </c>
      <c r="BX8158" s="52" t="s">
        <v>13535</v>
      </c>
      <c r="BY8158" s="52" t="s">
        <v>2993</v>
      </c>
      <c r="BZ8158" s="52" t="s">
        <v>10684</v>
      </c>
    </row>
    <row r="8159" spans="54:78" x14ac:dyDescent="0.3">
      <c r="BB8159" s="105" t="e">
        <f>VLOOKUP(C8159,#REF!, 2,FALSE)</f>
        <v>#REF!</v>
      </c>
      <c r="BP8159" s="52" t="s">
        <v>13536</v>
      </c>
      <c r="BQ8159" s="52" t="s">
        <v>2993</v>
      </c>
      <c r="BR8159" s="52" t="s">
        <v>6592</v>
      </c>
      <c r="BX8159" s="52" t="s">
        <v>13536</v>
      </c>
      <c r="BY8159" s="52" t="s">
        <v>2993</v>
      </c>
      <c r="BZ8159" s="52" t="s">
        <v>6592</v>
      </c>
    </row>
    <row r="8160" spans="54:78" x14ac:dyDescent="0.3">
      <c r="BB8160" s="105" t="e">
        <f>VLOOKUP(C8160,#REF!, 2,FALSE)</f>
        <v>#REF!</v>
      </c>
      <c r="BP8160" s="52" t="s">
        <v>13537</v>
      </c>
      <c r="BQ8160" s="52" t="s">
        <v>668</v>
      </c>
      <c r="BR8160" s="52" t="s">
        <v>1418</v>
      </c>
      <c r="BX8160" s="52" t="s">
        <v>13537</v>
      </c>
      <c r="BY8160" s="52" t="s">
        <v>668</v>
      </c>
      <c r="BZ8160" s="52" t="s">
        <v>1418</v>
      </c>
    </row>
    <row r="8161" spans="54:78" x14ac:dyDescent="0.3">
      <c r="BB8161" s="105" t="e">
        <f>VLOOKUP(C8161,#REF!, 2,FALSE)</f>
        <v>#REF!</v>
      </c>
      <c r="BP8161" s="52" t="s">
        <v>2393</v>
      </c>
      <c r="BQ8161" s="52" t="s">
        <v>2993</v>
      </c>
      <c r="BR8161" s="52" t="s">
        <v>864</v>
      </c>
      <c r="BX8161" s="52" t="s">
        <v>2393</v>
      </c>
      <c r="BY8161" s="52" t="s">
        <v>2993</v>
      </c>
      <c r="BZ8161" s="52" t="s">
        <v>864</v>
      </c>
    </row>
    <row r="8162" spans="54:78" x14ac:dyDescent="0.3">
      <c r="BB8162" s="105" t="e">
        <f>VLOOKUP(C8162,#REF!, 2,FALSE)</f>
        <v>#REF!</v>
      </c>
      <c r="BP8162" s="52" t="s">
        <v>2394</v>
      </c>
      <c r="BQ8162" s="52" t="s">
        <v>2993</v>
      </c>
      <c r="BR8162" s="52" t="s">
        <v>1426</v>
      </c>
      <c r="BX8162" s="52" t="s">
        <v>2394</v>
      </c>
      <c r="BY8162" s="52" t="s">
        <v>2993</v>
      </c>
      <c r="BZ8162" s="52" t="s">
        <v>1426</v>
      </c>
    </row>
    <row r="8163" spans="54:78" x14ac:dyDescent="0.3">
      <c r="BB8163" s="105" t="e">
        <f>VLOOKUP(C8163,#REF!, 2,FALSE)</f>
        <v>#REF!</v>
      </c>
      <c r="BP8163" s="52" t="s">
        <v>207</v>
      </c>
      <c r="BQ8163" s="52" t="s">
        <v>3099</v>
      </c>
      <c r="BR8163" s="52" t="s">
        <v>2993</v>
      </c>
      <c r="BX8163" s="52" t="s">
        <v>207</v>
      </c>
      <c r="BY8163" s="52" t="s">
        <v>3099</v>
      </c>
      <c r="BZ8163" s="52" t="s">
        <v>2993</v>
      </c>
    </row>
    <row r="8164" spans="54:78" x14ac:dyDescent="0.3">
      <c r="BB8164" s="105" t="e">
        <f>VLOOKUP(C8164,#REF!, 2,FALSE)</f>
        <v>#REF!</v>
      </c>
      <c r="BP8164" s="52" t="s">
        <v>13538</v>
      </c>
      <c r="BQ8164" s="52" t="s">
        <v>1002</v>
      </c>
      <c r="BR8164" s="52" t="s">
        <v>5025</v>
      </c>
      <c r="BX8164" s="52" t="s">
        <v>13538</v>
      </c>
      <c r="BY8164" s="52" t="s">
        <v>1002</v>
      </c>
      <c r="BZ8164" s="52" t="s">
        <v>5025</v>
      </c>
    </row>
    <row r="8165" spans="54:78" x14ac:dyDescent="0.3">
      <c r="BB8165" s="105" t="e">
        <f>VLOOKUP(C8165,#REF!, 2,FALSE)</f>
        <v>#REF!</v>
      </c>
      <c r="BP8165" s="52" t="s">
        <v>13539</v>
      </c>
      <c r="BQ8165" s="52" t="s">
        <v>2993</v>
      </c>
      <c r="BR8165" s="52" t="s">
        <v>13540</v>
      </c>
      <c r="BX8165" s="52" t="s">
        <v>13539</v>
      </c>
      <c r="BY8165" s="52" t="s">
        <v>2993</v>
      </c>
      <c r="BZ8165" s="52" t="s">
        <v>13540</v>
      </c>
    </row>
    <row r="8166" spans="54:78" x14ac:dyDescent="0.3">
      <c r="BB8166" s="105" t="e">
        <f>VLOOKUP(C8166,#REF!, 2,FALSE)</f>
        <v>#REF!</v>
      </c>
      <c r="BP8166" s="52" t="s">
        <v>13541</v>
      </c>
      <c r="BQ8166" s="52" t="s">
        <v>2993</v>
      </c>
      <c r="BR8166" s="52" t="s">
        <v>2993</v>
      </c>
      <c r="BX8166" s="52" t="s">
        <v>13541</v>
      </c>
      <c r="BY8166" s="52" t="s">
        <v>2993</v>
      </c>
      <c r="BZ8166" s="52" t="s">
        <v>2993</v>
      </c>
    </row>
    <row r="8167" spans="54:78" x14ac:dyDescent="0.3">
      <c r="BB8167" s="105" t="e">
        <f>VLOOKUP(C8167,#REF!, 2,FALSE)</f>
        <v>#REF!</v>
      </c>
      <c r="BP8167" s="52" t="s">
        <v>13542</v>
      </c>
      <c r="BQ8167" s="52" t="s">
        <v>2993</v>
      </c>
      <c r="BR8167" s="52" t="s">
        <v>2702</v>
      </c>
      <c r="BX8167" s="52" t="s">
        <v>13542</v>
      </c>
      <c r="BY8167" s="52" t="s">
        <v>2993</v>
      </c>
      <c r="BZ8167" s="52" t="s">
        <v>2702</v>
      </c>
    </row>
    <row r="8168" spans="54:78" x14ac:dyDescent="0.3">
      <c r="BB8168" s="105" t="e">
        <f>VLOOKUP(C8168,#REF!, 2,FALSE)</f>
        <v>#REF!</v>
      </c>
      <c r="BP8168" s="52" t="s">
        <v>2395</v>
      </c>
      <c r="BQ8168" s="52" t="s">
        <v>2402</v>
      </c>
      <c r="BR8168" s="52" t="s">
        <v>13543</v>
      </c>
      <c r="BX8168" s="52" t="s">
        <v>2395</v>
      </c>
      <c r="BY8168" s="52" t="s">
        <v>2402</v>
      </c>
      <c r="BZ8168" s="52" t="s">
        <v>13543</v>
      </c>
    </row>
    <row r="8169" spans="54:78" x14ac:dyDescent="0.3">
      <c r="BB8169" s="105" t="e">
        <f>VLOOKUP(C8169,#REF!, 2,FALSE)</f>
        <v>#REF!</v>
      </c>
      <c r="BP8169" s="52" t="s">
        <v>13544</v>
      </c>
      <c r="BQ8169" s="52" t="s">
        <v>1021</v>
      </c>
      <c r="BR8169" s="52" t="s">
        <v>2993</v>
      </c>
      <c r="BX8169" s="52" t="s">
        <v>13544</v>
      </c>
      <c r="BY8169" s="52" t="s">
        <v>1021</v>
      </c>
      <c r="BZ8169" s="52" t="s">
        <v>2993</v>
      </c>
    </row>
    <row r="8170" spans="54:78" x14ac:dyDescent="0.3">
      <c r="BB8170" s="105" t="e">
        <f>VLOOKUP(C8170,#REF!, 2,FALSE)</f>
        <v>#REF!</v>
      </c>
      <c r="BP8170" s="52" t="s">
        <v>13545</v>
      </c>
      <c r="BQ8170" s="52" t="s">
        <v>783</v>
      </c>
      <c r="BR8170" s="52" t="s">
        <v>2993</v>
      </c>
      <c r="BX8170" s="52" t="s">
        <v>13545</v>
      </c>
      <c r="BY8170" s="52" t="s">
        <v>783</v>
      </c>
      <c r="BZ8170" s="52" t="s">
        <v>2993</v>
      </c>
    </row>
    <row r="8171" spans="54:78" x14ac:dyDescent="0.3">
      <c r="BB8171" s="105" t="e">
        <f>VLOOKUP(C8171,#REF!, 2,FALSE)</f>
        <v>#REF!</v>
      </c>
      <c r="BP8171" s="52" t="s">
        <v>13546</v>
      </c>
      <c r="BQ8171" s="52" t="s">
        <v>805</v>
      </c>
      <c r="BR8171" s="52" t="s">
        <v>2993</v>
      </c>
      <c r="BX8171" s="52" t="s">
        <v>13546</v>
      </c>
      <c r="BY8171" s="52" t="s">
        <v>805</v>
      </c>
      <c r="BZ8171" s="52" t="s">
        <v>2993</v>
      </c>
    </row>
    <row r="8172" spans="54:78" x14ac:dyDescent="0.3">
      <c r="BB8172" s="105" t="e">
        <f>VLOOKUP(C8172,#REF!, 2,FALSE)</f>
        <v>#REF!</v>
      </c>
      <c r="BP8172" s="52" t="s">
        <v>13547</v>
      </c>
      <c r="BQ8172" s="52" t="s">
        <v>2993</v>
      </c>
      <c r="BR8172" s="52" t="s">
        <v>2993</v>
      </c>
      <c r="BX8172" s="52" t="s">
        <v>13547</v>
      </c>
      <c r="BY8172" s="52" t="s">
        <v>2993</v>
      </c>
      <c r="BZ8172" s="52" t="s">
        <v>2993</v>
      </c>
    </row>
    <row r="8173" spans="54:78" x14ac:dyDescent="0.3">
      <c r="BB8173" s="105" t="e">
        <f>VLOOKUP(C8173,#REF!, 2,FALSE)</f>
        <v>#REF!</v>
      </c>
      <c r="BP8173" s="52" t="s">
        <v>13549</v>
      </c>
      <c r="BQ8173" s="52" t="s">
        <v>6007</v>
      </c>
      <c r="BR8173" s="52" t="s">
        <v>13550</v>
      </c>
      <c r="BX8173" s="52" t="s">
        <v>13549</v>
      </c>
      <c r="BY8173" s="52" t="s">
        <v>6007</v>
      </c>
      <c r="BZ8173" s="52" t="s">
        <v>13550</v>
      </c>
    </row>
    <row r="8174" spans="54:78" x14ac:dyDescent="0.3">
      <c r="BB8174" s="105" t="e">
        <f>VLOOKUP(C8174,#REF!, 2,FALSE)</f>
        <v>#REF!</v>
      </c>
      <c r="BP8174" s="52" t="s">
        <v>13551</v>
      </c>
      <c r="BQ8174" s="52" t="s">
        <v>950</v>
      </c>
      <c r="BR8174" s="52" t="s">
        <v>13552</v>
      </c>
      <c r="BX8174" s="52" t="s">
        <v>13551</v>
      </c>
      <c r="BY8174" s="52" t="s">
        <v>950</v>
      </c>
      <c r="BZ8174" s="52" t="s">
        <v>13552</v>
      </c>
    </row>
    <row r="8175" spans="54:78" x14ac:dyDescent="0.3">
      <c r="BB8175" s="105" t="e">
        <f>VLOOKUP(C8175,#REF!, 2,FALSE)</f>
        <v>#REF!</v>
      </c>
      <c r="BP8175" s="52" t="s">
        <v>13553</v>
      </c>
      <c r="BQ8175" s="52" t="s">
        <v>1509</v>
      </c>
      <c r="BR8175" s="52" t="s">
        <v>13554</v>
      </c>
      <c r="BX8175" s="52" t="s">
        <v>13553</v>
      </c>
      <c r="BY8175" s="52" t="s">
        <v>1509</v>
      </c>
      <c r="BZ8175" s="52" t="s">
        <v>13554</v>
      </c>
    </row>
    <row r="8176" spans="54:78" x14ac:dyDescent="0.3">
      <c r="BB8176" s="105" t="e">
        <f>VLOOKUP(C8176,#REF!, 2,FALSE)</f>
        <v>#REF!</v>
      </c>
      <c r="BP8176" s="52" t="s">
        <v>13555</v>
      </c>
      <c r="BQ8176" s="52" t="s">
        <v>2993</v>
      </c>
      <c r="BR8176" s="52" t="s">
        <v>13556</v>
      </c>
      <c r="BX8176" s="52" t="s">
        <v>13555</v>
      </c>
      <c r="BY8176" s="52" t="s">
        <v>2993</v>
      </c>
      <c r="BZ8176" s="52" t="s">
        <v>13556</v>
      </c>
    </row>
    <row r="8177" spans="54:78" x14ac:dyDescent="0.3">
      <c r="BB8177" s="105" t="e">
        <f>VLOOKUP(C8177,#REF!, 2,FALSE)</f>
        <v>#REF!</v>
      </c>
      <c r="BP8177" s="52" t="s">
        <v>13557</v>
      </c>
      <c r="BQ8177" s="52" t="s">
        <v>2993</v>
      </c>
      <c r="BR8177" s="52" t="s">
        <v>10639</v>
      </c>
      <c r="BX8177" s="52" t="s">
        <v>13557</v>
      </c>
      <c r="BY8177" s="52" t="s">
        <v>2993</v>
      </c>
      <c r="BZ8177" s="52" t="s">
        <v>10639</v>
      </c>
    </row>
    <row r="8178" spans="54:78" x14ac:dyDescent="0.3">
      <c r="BB8178" s="105" t="e">
        <f>VLOOKUP(C8178,#REF!, 2,FALSE)</f>
        <v>#REF!</v>
      </c>
      <c r="BP8178" s="52" t="s">
        <v>13558</v>
      </c>
      <c r="BQ8178" s="52" t="s">
        <v>2993</v>
      </c>
      <c r="BR8178" s="52" t="s">
        <v>3970</v>
      </c>
      <c r="BX8178" s="52" t="s">
        <v>13558</v>
      </c>
      <c r="BY8178" s="52" t="s">
        <v>2993</v>
      </c>
      <c r="BZ8178" s="52" t="s">
        <v>3970</v>
      </c>
    </row>
    <row r="8179" spans="54:78" x14ac:dyDescent="0.3">
      <c r="BB8179" s="105" t="e">
        <f>VLOOKUP(C8179,#REF!, 2,FALSE)</f>
        <v>#REF!</v>
      </c>
      <c r="BP8179" s="52" t="s">
        <v>208</v>
      </c>
      <c r="BQ8179" s="52" t="s">
        <v>2993</v>
      </c>
      <c r="BR8179" s="52" t="s">
        <v>13559</v>
      </c>
      <c r="BX8179" s="52" t="s">
        <v>208</v>
      </c>
      <c r="BY8179" s="52" t="s">
        <v>2993</v>
      </c>
      <c r="BZ8179" s="52" t="s">
        <v>13559</v>
      </c>
    </row>
    <row r="8180" spans="54:78" x14ac:dyDescent="0.3">
      <c r="BB8180" s="105" t="e">
        <f>VLOOKUP(C8180,#REF!, 2,FALSE)</f>
        <v>#REF!</v>
      </c>
      <c r="BP8180" s="52" t="s">
        <v>13560</v>
      </c>
      <c r="BQ8180" s="52" t="s">
        <v>2993</v>
      </c>
      <c r="BR8180" s="52" t="s">
        <v>4416</v>
      </c>
      <c r="BX8180" s="52" t="s">
        <v>13560</v>
      </c>
      <c r="BY8180" s="52" t="s">
        <v>2993</v>
      </c>
      <c r="BZ8180" s="52" t="s">
        <v>4416</v>
      </c>
    </row>
    <row r="8181" spans="54:78" x14ac:dyDescent="0.3">
      <c r="BB8181" s="105" t="e">
        <f>VLOOKUP(C8181,#REF!, 2,FALSE)</f>
        <v>#REF!</v>
      </c>
      <c r="BP8181" s="52" t="s">
        <v>13561</v>
      </c>
      <c r="BQ8181" s="52" t="s">
        <v>945</v>
      </c>
      <c r="BR8181" s="52" t="s">
        <v>1605</v>
      </c>
      <c r="BX8181" s="52" t="s">
        <v>13561</v>
      </c>
      <c r="BY8181" s="52" t="s">
        <v>945</v>
      </c>
      <c r="BZ8181" s="52" t="s">
        <v>1605</v>
      </c>
    </row>
    <row r="8182" spans="54:78" x14ac:dyDescent="0.3">
      <c r="BB8182" s="105" t="e">
        <f>VLOOKUP(C8182,#REF!, 2,FALSE)</f>
        <v>#REF!</v>
      </c>
      <c r="BP8182" s="52" t="s">
        <v>13562</v>
      </c>
      <c r="BQ8182" s="52" t="s">
        <v>2993</v>
      </c>
      <c r="BR8182" s="52" t="s">
        <v>13563</v>
      </c>
      <c r="BX8182" s="52" t="s">
        <v>13562</v>
      </c>
      <c r="BY8182" s="52" t="s">
        <v>2993</v>
      </c>
      <c r="BZ8182" s="52" t="s">
        <v>13563</v>
      </c>
    </row>
    <row r="8183" spans="54:78" x14ac:dyDescent="0.3">
      <c r="BB8183" s="105" t="e">
        <f>VLOOKUP(C8183,#REF!, 2,FALSE)</f>
        <v>#REF!</v>
      </c>
      <c r="BP8183" s="52" t="s">
        <v>13564</v>
      </c>
      <c r="BQ8183" s="52" t="s">
        <v>2993</v>
      </c>
      <c r="BR8183" s="52" t="s">
        <v>3309</v>
      </c>
      <c r="BX8183" s="52" t="s">
        <v>13564</v>
      </c>
      <c r="BY8183" s="52" t="s">
        <v>2993</v>
      </c>
      <c r="BZ8183" s="52" t="s">
        <v>3309</v>
      </c>
    </row>
    <row r="8184" spans="54:78" x14ac:dyDescent="0.3">
      <c r="BB8184" s="105" t="e">
        <f>VLOOKUP(C8184,#REF!, 2,FALSE)</f>
        <v>#REF!</v>
      </c>
      <c r="BP8184" s="52" t="s">
        <v>13565</v>
      </c>
      <c r="BQ8184" s="52" t="s">
        <v>2993</v>
      </c>
      <c r="BR8184" s="52" t="s">
        <v>9069</v>
      </c>
      <c r="BX8184" s="52" t="s">
        <v>13565</v>
      </c>
      <c r="BY8184" s="52" t="s">
        <v>2993</v>
      </c>
      <c r="BZ8184" s="52" t="s">
        <v>9069</v>
      </c>
    </row>
    <row r="8185" spans="54:78" x14ac:dyDescent="0.3">
      <c r="BB8185" s="105" t="e">
        <f>VLOOKUP(C8185,#REF!, 2,FALSE)</f>
        <v>#REF!</v>
      </c>
      <c r="BP8185" s="52" t="s">
        <v>13566</v>
      </c>
      <c r="BQ8185" s="52" t="s">
        <v>2993</v>
      </c>
      <c r="BR8185" s="52" t="s">
        <v>1072</v>
      </c>
      <c r="BX8185" s="52" t="s">
        <v>13566</v>
      </c>
      <c r="BY8185" s="52" t="s">
        <v>2993</v>
      </c>
      <c r="BZ8185" s="52" t="s">
        <v>1072</v>
      </c>
    </row>
    <row r="8186" spans="54:78" x14ac:dyDescent="0.3">
      <c r="BB8186" s="105" t="e">
        <f>VLOOKUP(C8186,#REF!, 2,FALSE)</f>
        <v>#REF!</v>
      </c>
      <c r="BP8186" s="52" t="s">
        <v>13568</v>
      </c>
      <c r="BQ8186" s="52" t="s">
        <v>2993</v>
      </c>
      <c r="BR8186" s="52" t="s">
        <v>1808</v>
      </c>
      <c r="BX8186" s="52" t="s">
        <v>13568</v>
      </c>
      <c r="BY8186" s="52" t="s">
        <v>2993</v>
      </c>
      <c r="BZ8186" s="52" t="s">
        <v>1808</v>
      </c>
    </row>
    <row r="8187" spans="54:78" x14ac:dyDescent="0.3">
      <c r="BB8187" s="105" t="e">
        <f>VLOOKUP(C8187,#REF!, 2,FALSE)</f>
        <v>#REF!</v>
      </c>
      <c r="BP8187" s="52" t="s">
        <v>13569</v>
      </c>
      <c r="BQ8187" s="52" t="s">
        <v>2993</v>
      </c>
      <c r="BR8187" s="52" t="s">
        <v>2993</v>
      </c>
      <c r="BX8187" s="52" t="s">
        <v>13569</v>
      </c>
      <c r="BY8187" s="52" t="s">
        <v>2993</v>
      </c>
      <c r="BZ8187" s="52" t="s">
        <v>2993</v>
      </c>
    </row>
    <row r="8188" spans="54:78" x14ac:dyDescent="0.3">
      <c r="BB8188" s="105" t="e">
        <f>VLOOKUP(C8188,#REF!, 2,FALSE)</f>
        <v>#REF!</v>
      </c>
      <c r="BP8188" s="52" t="s">
        <v>13570</v>
      </c>
      <c r="BQ8188" s="52" t="s">
        <v>2993</v>
      </c>
      <c r="BR8188" s="52" t="s">
        <v>1451</v>
      </c>
      <c r="BX8188" s="52" t="s">
        <v>13570</v>
      </c>
      <c r="BY8188" s="52" t="s">
        <v>2993</v>
      </c>
      <c r="BZ8188" s="52" t="s">
        <v>1451</v>
      </c>
    </row>
    <row r="8189" spans="54:78" x14ac:dyDescent="0.3">
      <c r="BB8189" s="105" t="e">
        <f>VLOOKUP(C8189,#REF!, 2,FALSE)</f>
        <v>#REF!</v>
      </c>
      <c r="BP8189" s="52" t="s">
        <v>13571</v>
      </c>
      <c r="BQ8189" s="52" t="s">
        <v>2993</v>
      </c>
      <c r="BR8189" s="52" t="s">
        <v>2993</v>
      </c>
      <c r="BX8189" s="52" t="s">
        <v>13571</v>
      </c>
      <c r="BY8189" s="52" t="s">
        <v>2993</v>
      </c>
      <c r="BZ8189" s="52" t="s">
        <v>2993</v>
      </c>
    </row>
    <row r="8190" spans="54:78" x14ac:dyDescent="0.3">
      <c r="BB8190" s="105" t="e">
        <f>VLOOKUP(C8190,#REF!, 2,FALSE)</f>
        <v>#REF!</v>
      </c>
      <c r="BP8190" s="52" t="s">
        <v>13572</v>
      </c>
      <c r="BQ8190" s="52" t="s">
        <v>2993</v>
      </c>
      <c r="BR8190" s="52" t="s">
        <v>1000</v>
      </c>
      <c r="BX8190" s="52" t="s">
        <v>13572</v>
      </c>
      <c r="BY8190" s="52" t="s">
        <v>2993</v>
      </c>
      <c r="BZ8190" s="52" t="s">
        <v>1000</v>
      </c>
    </row>
    <row r="8191" spans="54:78" x14ac:dyDescent="0.3">
      <c r="BB8191" s="105" t="e">
        <f>VLOOKUP(C8191,#REF!, 2,FALSE)</f>
        <v>#REF!</v>
      </c>
      <c r="BP8191" s="52" t="s">
        <v>13573</v>
      </c>
      <c r="BQ8191" s="52" t="s">
        <v>1011</v>
      </c>
      <c r="BR8191" s="52" t="s">
        <v>11523</v>
      </c>
      <c r="BX8191" s="52" t="s">
        <v>13573</v>
      </c>
      <c r="BY8191" s="52" t="s">
        <v>1011</v>
      </c>
      <c r="BZ8191" s="52" t="s">
        <v>11523</v>
      </c>
    </row>
    <row r="8192" spans="54:78" x14ac:dyDescent="0.3">
      <c r="BB8192" s="105" t="e">
        <f>VLOOKUP(C8192,#REF!, 2,FALSE)</f>
        <v>#REF!</v>
      </c>
      <c r="BP8192" s="52" t="s">
        <v>2396</v>
      </c>
      <c r="BQ8192" s="52" t="s">
        <v>2993</v>
      </c>
      <c r="BR8192" s="52" t="s">
        <v>2404</v>
      </c>
      <c r="BX8192" s="52" t="s">
        <v>2396</v>
      </c>
      <c r="BY8192" s="52" t="s">
        <v>2993</v>
      </c>
      <c r="BZ8192" s="52" t="s">
        <v>2404</v>
      </c>
    </row>
    <row r="8193" spans="54:78" x14ac:dyDescent="0.3">
      <c r="BB8193" s="105" t="e">
        <f>VLOOKUP(C8193,#REF!, 2,FALSE)</f>
        <v>#REF!</v>
      </c>
      <c r="BP8193" s="52" t="s">
        <v>2397</v>
      </c>
      <c r="BQ8193" s="52" t="s">
        <v>1011</v>
      </c>
      <c r="BR8193" s="52" t="s">
        <v>7998</v>
      </c>
      <c r="BX8193" s="52" t="s">
        <v>2397</v>
      </c>
      <c r="BY8193" s="52" t="s">
        <v>1011</v>
      </c>
      <c r="BZ8193" s="52" t="s">
        <v>7998</v>
      </c>
    </row>
    <row r="8194" spans="54:78" x14ac:dyDescent="0.3">
      <c r="BB8194" s="105" t="e">
        <f>VLOOKUP(C8194,#REF!, 2,FALSE)</f>
        <v>#REF!</v>
      </c>
      <c r="BP8194" s="52" t="s">
        <v>13574</v>
      </c>
      <c r="BQ8194" s="52" t="s">
        <v>805</v>
      </c>
      <c r="BR8194" s="52" t="s">
        <v>13575</v>
      </c>
      <c r="BX8194" s="52" t="s">
        <v>13574</v>
      </c>
      <c r="BY8194" s="52" t="s">
        <v>805</v>
      </c>
      <c r="BZ8194" s="52" t="s">
        <v>13575</v>
      </c>
    </row>
    <row r="8195" spans="54:78" x14ac:dyDescent="0.3">
      <c r="BB8195" s="105" t="e">
        <f>VLOOKUP(C8195,#REF!, 2,FALSE)</f>
        <v>#REF!</v>
      </c>
      <c r="BP8195" s="52" t="s">
        <v>13576</v>
      </c>
      <c r="BQ8195" s="52" t="s">
        <v>710</v>
      </c>
      <c r="BR8195" s="52" t="s">
        <v>2896</v>
      </c>
      <c r="BX8195" s="52" t="s">
        <v>13576</v>
      </c>
      <c r="BY8195" s="52" t="s">
        <v>710</v>
      </c>
      <c r="BZ8195" s="52" t="s">
        <v>2896</v>
      </c>
    </row>
    <row r="8196" spans="54:78" x14ac:dyDescent="0.3">
      <c r="BB8196" s="105" t="e">
        <f>VLOOKUP(C8196,#REF!, 2,FALSE)</f>
        <v>#REF!</v>
      </c>
      <c r="BP8196" s="52" t="s">
        <v>2398</v>
      </c>
      <c r="BQ8196" s="52" t="s">
        <v>2993</v>
      </c>
      <c r="BR8196" s="52" t="s">
        <v>2993</v>
      </c>
      <c r="BX8196" s="52" t="s">
        <v>2398</v>
      </c>
      <c r="BY8196" s="52" t="s">
        <v>2993</v>
      </c>
      <c r="BZ8196" s="52" t="s">
        <v>2993</v>
      </c>
    </row>
    <row r="8197" spans="54:78" x14ac:dyDescent="0.3">
      <c r="BB8197" s="105" t="e">
        <f>VLOOKUP(C8197,#REF!, 2,FALSE)</f>
        <v>#REF!</v>
      </c>
      <c r="BP8197" s="52" t="s">
        <v>13577</v>
      </c>
      <c r="BQ8197" s="52" t="s">
        <v>811</v>
      </c>
      <c r="BR8197" s="52" t="s">
        <v>4413</v>
      </c>
      <c r="BX8197" s="52" t="s">
        <v>13577</v>
      </c>
      <c r="BY8197" s="52" t="s">
        <v>811</v>
      </c>
      <c r="BZ8197" s="52" t="s">
        <v>4413</v>
      </c>
    </row>
    <row r="8198" spans="54:78" x14ac:dyDescent="0.3">
      <c r="BB8198" s="105" t="e">
        <f>VLOOKUP(C8198,#REF!, 2,FALSE)</f>
        <v>#REF!</v>
      </c>
      <c r="BP8198" s="52" t="s">
        <v>13578</v>
      </c>
      <c r="BQ8198" s="52" t="s">
        <v>619</v>
      </c>
      <c r="BR8198" s="52" t="s">
        <v>11284</v>
      </c>
      <c r="BX8198" s="52" t="s">
        <v>13578</v>
      </c>
      <c r="BY8198" s="52" t="s">
        <v>619</v>
      </c>
      <c r="BZ8198" s="52" t="s">
        <v>11284</v>
      </c>
    </row>
    <row r="8199" spans="54:78" x14ac:dyDescent="0.3">
      <c r="BB8199" s="105" t="e">
        <f>VLOOKUP(C8199,#REF!, 2,FALSE)</f>
        <v>#REF!</v>
      </c>
      <c r="BP8199" s="52" t="s">
        <v>13579</v>
      </c>
      <c r="BQ8199" s="52" t="s">
        <v>2993</v>
      </c>
      <c r="BR8199" s="52" t="s">
        <v>2070</v>
      </c>
      <c r="BX8199" s="52" t="s">
        <v>13579</v>
      </c>
      <c r="BY8199" s="52" t="s">
        <v>2993</v>
      </c>
      <c r="BZ8199" s="52" t="s">
        <v>2070</v>
      </c>
    </row>
    <row r="8200" spans="54:78" x14ac:dyDescent="0.3">
      <c r="BB8200" s="105" t="e">
        <f>VLOOKUP(C8200,#REF!, 2,FALSE)</f>
        <v>#REF!</v>
      </c>
      <c r="BP8200" s="52" t="s">
        <v>2399</v>
      </c>
      <c r="BQ8200" s="52" t="s">
        <v>1287</v>
      </c>
      <c r="BR8200" s="52" t="s">
        <v>13580</v>
      </c>
      <c r="BX8200" s="52" t="s">
        <v>2399</v>
      </c>
      <c r="BY8200" s="52" t="s">
        <v>1287</v>
      </c>
      <c r="BZ8200" s="52" t="s">
        <v>13580</v>
      </c>
    </row>
    <row r="8201" spans="54:78" x14ac:dyDescent="0.3">
      <c r="BB8201" s="105" t="e">
        <f>VLOOKUP(C8201,#REF!, 2,FALSE)</f>
        <v>#REF!</v>
      </c>
      <c r="BP8201" s="52" t="s">
        <v>13581</v>
      </c>
      <c r="BQ8201" s="52" t="s">
        <v>2993</v>
      </c>
      <c r="BR8201" s="52" t="s">
        <v>13582</v>
      </c>
      <c r="BX8201" s="52" t="s">
        <v>13581</v>
      </c>
      <c r="BY8201" s="52" t="s">
        <v>2993</v>
      </c>
      <c r="BZ8201" s="52" t="s">
        <v>13582</v>
      </c>
    </row>
    <row r="8202" spans="54:78" x14ac:dyDescent="0.3">
      <c r="BB8202" s="105" t="e">
        <f>VLOOKUP(C8202,#REF!, 2,FALSE)</f>
        <v>#REF!</v>
      </c>
      <c r="BP8202" s="52" t="s">
        <v>13583</v>
      </c>
      <c r="BQ8202" s="52" t="s">
        <v>17035</v>
      </c>
      <c r="BR8202" s="52" t="s">
        <v>850</v>
      </c>
      <c r="BX8202" s="52" t="s">
        <v>13583</v>
      </c>
      <c r="BY8202" s="52" t="s">
        <v>17035</v>
      </c>
      <c r="BZ8202" s="52" t="s">
        <v>850</v>
      </c>
    </row>
    <row r="8203" spans="54:78" x14ac:dyDescent="0.3">
      <c r="BB8203" s="105" t="e">
        <f>VLOOKUP(C8203,#REF!, 2,FALSE)</f>
        <v>#REF!</v>
      </c>
      <c r="BP8203" s="52" t="s">
        <v>13584</v>
      </c>
      <c r="BQ8203" s="52" t="s">
        <v>3276</v>
      </c>
      <c r="BR8203" s="52" t="s">
        <v>13585</v>
      </c>
      <c r="BX8203" s="52" t="s">
        <v>13584</v>
      </c>
      <c r="BY8203" s="52" t="s">
        <v>3276</v>
      </c>
      <c r="BZ8203" s="52" t="s">
        <v>13585</v>
      </c>
    </row>
    <row r="8204" spans="54:78" x14ac:dyDescent="0.3">
      <c r="BB8204" s="105" t="e">
        <f>VLOOKUP(C8204,#REF!, 2,FALSE)</f>
        <v>#REF!</v>
      </c>
      <c r="BP8204" s="52" t="s">
        <v>13586</v>
      </c>
      <c r="BQ8204" s="52" t="s">
        <v>17035</v>
      </c>
      <c r="BR8204" s="52" t="s">
        <v>13587</v>
      </c>
      <c r="BX8204" s="52" t="s">
        <v>13586</v>
      </c>
      <c r="BY8204" s="52" t="s">
        <v>17035</v>
      </c>
      <c r="BZ8204" s="52" t="s">
        <v>13587</v>
      </c>
    </row>
    <row r="8205" spans="54:78" x14ac:dyDescent="0.3">
      <c r="BB8205" s="105" t="e">
        <f>VLOOKUP(C8205,#REF!, 2,FALSE)</f>
        <v>#REF!</v>
      </c>
      <c r="BP8205" s="52" t="s">
        <v>13588</v>
      </c>
      <c r="BQ8205" s="52" t="s">
        <v>2993</v>
      </c>
      <c r="BR8205" s="52" t="s">
        <v>2993</v>
      </c>
      <c r="BX8205" s="52" t="s">
        <v>13588</v>
      </c>
      <c r="BY8205" s="52" t="s">
        <v>2993</v>
      </c>
      <c r="BZ8205" s="52" t="s">
        <v>2993</v>
      </c>
    </row>
    <row r="8206" spans="54:78" x14ac:dyDescent="0.3">
      <c r="BB8206" s="105" t="e">
        <f>VLOOKUP(C8206,#REF!, 2,FALSE)</f>
        <v>#REF!</v>
      </c>
      <c r="BP8206" s="52" t="s">
        <v>2406</v>
      </c>
      <c r="BQ8206" s="52" t="s">
        <v>618</v>
      </c>
      <c r="BR8206" s="52" t="s">
        <v>13589</v>
      </c>
      <c r="BX8206" s="52" t="s">
        <v>2406</v>
      </c>
      <c r="BY8206" s="52" t="s">
        <v>618</v>
      </c>
      <c r="BZ8206" s="52" t="s">
        <v>13589</v>
      </c>
    </row>
    <row r="8207" spans="54:78" x14ac:dyDescent="0.3">
      <c r="BB8207" s="105" t="e">
        <f>VLOOKUP(C8207,#REF!, 2,FALSE)</f>
        <v>#REF!</v>
      </c>
      <c r="BP8207" s="52" t="s">
        <v>13590</v>
      </c>
      <c r="BQ8207" s="52" t="s">
        <v>642</v>
      </c>
      <c r="BR8207" s="52" t="s">
        <v>4627</v>
      </c>
      <c r="BX8207" s="52" t="s">
        <v>13590</v>
      </c>
      <c r="BY8207" s="52" t="s">
        <v>642</v>
      </c>
      <c r="BZ8207" s="52" t="s">
        <v>4627</v>
      </c>
    </row>
    <row r="8208" spans="54:78" x14ac:dyDescent="0.3">
      <c r="BB8208" s="105" t="e">
        <f>VLOOKUP(C8208,#REF!, 2,FALSE)</f>
        <v>#REF!</v>
      </c>
      <c r="BP8208" s="52" t="s">
        <v>13591</v>
      </c>
      <c r="BQ8208" s="52" t="s">
        <v>2993</v>
      </c>
      <c r="BR8208" s="52" t="s">
        <v>13592</v>
      </c>
      <c r="BX8208" s="52" t="s">
        <v>13591</v>
      </c>
      <c r="BY8208" s="52" t="s">
        <v>2993</v>
      </c>
      <c r="BZ8208" s="52" t="s">
        <v>13592</v>
      </c>
    </row>
    <row r="8209" spans="54:78" x14ac:dyDescent="0.3">
      <c r="BB8209" s="105" t="e">
        <f>VLOOKUP(C8209,#REF!, 2,FALSE)</f>
        <v>#REF!</v>
      </c>
      <c r="BP8209" s="52" t="s">
        <v>13593</v>
      </c>
      <c r="BQ8209" s="52" t="s">
        <v>2993</v>
      </c>
      <c r="BR8209" s="52" t="s">
        <v>3873</v>
      </c>
      <c r="BX8209" s="52" t="s">
        <v>13593</v>
      </c>
      <c r="BY8209" s="52" t="s">
        <v>2993</v>
      </c>
      <c r="BZ8209" s="52" t="s">
        <v>3873</v>
      </c>
    </row>
    <row r="8210" spans="54:78" x14ac:dyDescent="0.3">
      <c r="BB8210" s="105" t="e">
        <f>VLOOKUP(C8210,#REF!, 2,FALSE)</f>
        <v>#REF!</v>
      </c>
      <c r="BP8210" s="52" t="s">
        <v>203</v>
      </c>
      <c r="BQ8210" s="52" t="s">
        <v>2993</v>
      </c>
      <c r="BR8210" s="52" t="s">
        <v>2993</v>
      </c>
      <c r="BX8210" s="52" t="s">
        <v>203</v>
      </c>
      <c r="BY8210" s="52" t="s">
        <v>2993</v>
      </c>
      <c r="BZ8210" s="52" t="s">
        <v>2993</v>
      </c>
    </row>
    <row r="8211" spans="54:78" x14ac:dyDescent="0.3">
      <c r="BB8211" s="105" t="e">
        <f>VLOOKUP(C8211,#REF!, 2,FALSE)</f>
        <v>#REF!</v>
      </c>
      <c r="BP8211" s="52" t="s">
        <v>13594</v>
      </c>
      <c r="BQ8211" s="52" t="s">
        <v>1453</v>
      </c>
      <c r="BR8211" s="52" t="s">
        <v>3040</v>
      </c>
      <c r="BX8211" s="52" t="s">
        <v>13594</v>
      </c>
      <c r="BY8211" s="52" t="s">
        <v>1453</v>
      </c>
      <c r="BZ8211" s="52" t="s">
        <v>3040</v>
      </c>
    </row>
    <row r="8212" spans="54:78" x14ac:dyDescent="0.3">
      <c r="BB8212" s="105" t="e">
        <f>VLOOKUP(C8212,#REF!, 2,FALSE)</f>
        <v>#REF!</v>
      </c>
      <c r="BP8212" s="52" t="s">
        <v>13595</v>
      </c>
      <c r="BQ8212" s="52" t="s">
        <v>779</v>
      </c>
      <c r="BR8212" s="52" t="s">
        <v>929</v>
      </c>
      <c r="BX8212" s="52" t="s">
        <v>13595</v>
      </c>
      <c r="BY8212" s="52" t="s">
        <v>779</v>
      </c>
      <c r="BZ8212" s="52" t="s">
        <v>929</v>
      </c>
    </row>
    <row r="8213" spans="54:78" x14ac:dyDescent="0.3">
      <c r="BB8213" s="105" t="e">
        <f>VLOOKUP(C8213,#REF!, 2,FALSE)</f>
        <v>#REF!</v>
      </c>
      <c r="BP8213" s="52" t="s">
        <v>13596</v>
      </c>
      <c r="BQ8213" s="52" t="s">
        <v>1021</v>
      </c>
      <c r="BR8213" s="52" t="s">
        <v>8580</v>
      </c>
      <c r="BX8213" s="52" t="s">
        <v>13596</v>
      </c>
      <c r="BY8213" s="52" t="s">
        <v>1021</v>
      </c>
      <c r="BZ8213" s="52" t="s">
        <v>8580</v>
      </c>
    </row>
    <row r="8214" spans="54:78" x14ac:dyDescent="0.3">
      <c r="BB8214" s="105" t="e">
        <f>VLOOKUP(C8214,#REF!, 2,FALSE)</f>
        <v>#REF!</v>
      </c>
      <c r="BP8214" s="52" t="s">
        <v>13597</v>
      </c>
      <c r="BQ8214" s="52" t="s">
        <v>786</v>
      </c>
      <c r="BR8214" s="52" t="s">
        <v>11278</v>
      </c>
      <c r="BX8214" s="52" t="s">
        <v>13597</v>
      </c>
      <c r="BY8214" s="52" t="s">
        <v>786</v>
      </c>
      <c r="BZ8214" s="52" t="s">
        <v>11278</v>
      </c>
    </row>
    <row r="8215" spans="54:78" x14ac:dyDescent="0.3">
      <c r="BB8215" s="105" t="e">
        <f>VLOOKUP(C8215,#REF!, 2,FALSE)</f>
        <v>#REF!</v>
      </c>
      <c r="BP8215" s="52" t="s">
        <v>13598</v>
      </c>
      <c r="BQ8215" s="52" t="s">
        <v>2993</v>
      </c>
      <c r="BR8215" s="52" t="s">
        <v>2993</v>
      </c>
      <c r="BX8215" s="52" t="s">
        <v>13598</v>
      </c>
      <c r="BY8215" s="52" t="s">
        <v>2993</v>
      </c>
      <c r="BZ8215" s="52" t="s">
        <v>2993</v>
      </c>
    </row>
    <row r="8216" spans="54:78" x14ac:dyDescent="0.3">
      <c r="BB8216" s="105" t="e">
        <f>VLOOKUP(C8216,#REF!, 2,FALSE)</f>
        <v>#REF!</v>
      </c>
      <c r="BP8216" s="52" t="s">
        <v>13599</v>
      </c>
      <c r="BQ8216" s="52" t="s">
        <v>1021</v>
      </c>
      <c r="BR8216" s="52" t="s">
        <v>5296</v>
      </c>
      <c r="BX8216" s="52" t="s">
        <v>13599</v>
      </c>
      <c r="BY8216" s="52" t="s">
        <v>1021</v>
      </c>
      <c r="BZ8216" s="52" t="s">
        <v>5296</v>
      </c>
    </row>
    <row r="8217" spans="54:78" x14ac:dyDescent="0.3">
      <c r="BB8217" s="105" t="e">
        <f>VLOOKUP(C8217,#REF!, 2,FALSE)</f>
        <v>#REF!</v>
      </c>
      <c r="BP8217" s="52" t="s">
        <v>13600</v>
      </c>
      <c r="BQ8217" s="52" t="s">
        <v>2993</v>
      </c>
      <c r="BR8217" s="52" t="s">
        <v>2993</v>
      </c>
      <c r="BX8217" s="52" t="s">
        <v>13600</v>
      </c>
      <c r="BY8217" s="52" t="s">
        <v>2993</v>
      </c>
      <c r="BZ8217" s="52" t="s">
        <v>2993</v>
      </c>
    </row>
    <row r="8218" spans="54:78" x14ac:dyDescent="0.3">
      <c r="BB8218" s="105" t="e">
        <f>VLOOKUP(C8218,#REF!, 2,FALSE)</f>
        <v>#REF!</v>
      </c>
      <c r="BP8218" s="52" t="s">
        <v>13601</v>
      </c>
      <c r="BQ8218" s="52" t="s">
        <v>633</v>
      </c>
      <c r="BR8218" s="52" t="s">
        <v>2976</v>
      </c>
      <c r="BX8218" s="52" t="s">
        <v>13601</v>
      </c>
      <c r="BY8218" s="52" t="s">
        <v>633</v>
      </c>
      <c r="BZ8218" s="52" t="s">
        <v>2976</v>
      </c>
    </row>
    <row r="8219" spans="54:78" x14ac:dyDescent="0.3">
      <c r="BB8219" s="105" t="e">
        <f>VLOOKUP(C8219,#REF!, 2,FALSE)</f>
        <v>#REF!</v>
      </c>
      <c r="BP8219" s="52" t="s">
        <v>204</v>
      </c>
      <c r="BQ8219" s="52" t="s">
        <v>618</v>
      </c>
      <c r="BR8219" s="52" t="s">
        <v>1210</v>
      </c>
      <c r="BX8219" s="52" t="s">
        <v>204</v>
      </c>
      <c r="BY8219" s="52" t="s">
        <v>618</v>
      </c>
      <c r="BZ8219" s="52" t="s">
        <v>1210</v>
      </c>
    </row>
    <row r="8220" spans="54:78" x14ac:dyDescent="0.3">
      <c r="BB8220" s="105" t="e">
        <f>VLOOKUP(C8220,#REF!, 2,FALSE)</f>
        <v>#REF!</v>
      </c>
      <c r="BP8220" s="52" t="s">
        <v>201</v>
      </c>
      <c r="BQ8220" s="52" t="s">
        <v>642</v>
      </c>
      <c r="BR8220" s="52" t="s">
        <v>1210</v>
      </c>
      <c r="BX8220" s="52" t="s">
        <v>201</v>
      </c>
      <c r="BY8220" s="52" t="s">
        <v>642</v>
      </c>
      <c r="BZ8220" s="52" t="s">
        <v>1210</v>
      </c>
    </row>
    <row r="8221" spans="54:78" x14ac:dyDescent="0.3">
      <c r="BB8221" s="105" t="e">
        <f>VLOOKUP(C8221,#REF!, 2,FALSE)</f>
        <v>#REF!</v>
      </c>
      <c r="BP8221" s="52" t="s">
        <v>13602</v>
      </c>
      <c r="BQ8221" s="52" t="s">
        <v>2993</v>
      </c>
      <c r="BR8221" s="52" t="s">
        <v>778</v>
      </c>
      <c r="BX8221" s="52" t="s">
        <v>13602</v>
      </c>
      <c r="BY8221" s="52" t="s">
        <v>2993</v>
      </c>
      <c r="BZ8221" s="52" t="s">
        <v>778</v>
      </c>
    </row>
    <row r="8222" spans="54:78" x14ac:dyDescent="0.3">
      <c r="BB8222" s="105" t="e">
        <f>VLOOKUP(C8222,#REF!, 2,FALSE)</f>
        <v>#REF!</v>
      </c>
      <c r="BP8222" s="52" t="s">
        <v>13603</v>
      </c>
      <c r="BQ8222" s="52" t="s">
        <v>3276</v>
      </c>
      <c r="BR8222" s="52" t="s">
        <v>1418</v>
      </c>
      <c r="BX8222" s="52" t="s">
        <v>13603</v>
      </c>
      <c r="BY8222" s="52" t="s">
        <v>3276</v>
      </c>
      <c r="BZ8222" s="52" t="s">
        <v>1418</v>
      </c>
    </row>
    <row r="8223" spans="54:78" x14ac:dyDescent="0.3">
      <c r="BB8223" s="105" t="e">
        <f>VLOOKUP(C8223,#REF!, 2,FALSE)</f>
        <v>#REF!</v>
      </c>
      <c r="BP8223" s="52" t="s">
        <v>13604</v>
      </c>
      <c r="BQ8223" s="52" t="s">
        <v>3019</v>
      </c>
      <c r="BR8223" s="52" t="s">
        <v>13605</v>
      </c>
      <c r="BX8223" s="52" t="s">
        <v>13604</v>
      </c>
      <c r="BY8223" s="52" t="s">
        <v>3019</v>
      </c>
      <c r="BZ8223" s="52" t="s">
        <v>13605</v>
      </c>
    </row>
    <row r="8224" spans="54:78" x14ac:dyDescent="0.3">
      <c r="BB8224" s="105" t="e">
        <f>VLOOKUP(C8224,#REF!, 2,FALSE)</f>
        <v>#REF!</v>
      </c>
      <c r="BP8224" s="52" t="s">
        <v>13606</v>
      </c>
      <c r="BQ8224" s="52" t="s">
        <v>633</v>
      </c>
      <c r="BR8224" s="52" t="s">
        <v>2993</v>
      </c>
      <c r="BX8224" s="52" t="s">
        <v>13606</v>
      </c>
      <c r="BY8224" s="52" t="s">
        <v>633</v>
      </c>
      <c r="BZ8224" s="52" t="s">
        <v>2993</v>
      </c>
    </row>
    <row r="8225" spans="54:78" x14ac:dyDescent="0.3">
      <c r="BB8225" s="105" t="e">
        <f>VLOOKUP(C8225,#REF!, 2,FALSE)</f>
        <v>#REF!</v>
      </c>
      <c r="BP8225" s="52" t="s">
        <v>13607</v>
      </c>
      <c r="BQ8225" s="52" t="s">
        <v>643</v>
      </c>
      <c r="BR8225" s="52" t="s">
        <v>620</v>
      </c>
      <c r="BX8225" s="52" t="s">
        <v>13607</v>
      </c>
      <c r="BY8225" s="52" t="s">
        <v>643</v>
      </c>
      <c r="BZ8225" s="52" t="s">
        <v>620</v>
      </c>
    </row>
    <row r="8226" spans="54:78" x14ac:dyDescent="0.3">
      <c r="BB8226" s="105" t="e">
        <f>VLOOKUP(C8226,#REF!, 2,FALSE)</f>
        <v>#REF!</v>
      </c>
      <c r="BP8226" s="52" t="s">
        <v>13608</v>
      </c>
      <c r="BQ8226" s="52" t="s">
        <v>2993</v>
      </c>
      <c r="BR8226" s="52" t="s">
        <v>923</v>
      </c>
      <c r="BX8226" s="52" t="s">
        <v>13608</v>
      </c>
      <c r="BY8226" s="52" t="s">
        <v>2993</v>
      </c>
      <c r="BZ8226" s="52" t="s">
        <v>923</v>
      </c>
    </row>
    <row r="8227" spans="54:78" x14ac:dyDescent="0.3">
      <c r="BB8227" s="105" t="e">
        <f>VLOOKUP(C8227,#REF!, 2,FALSE)</f>
        <v>#REF!</v>
      </c>
      <c r="BP8227" s="52" t="s">
        <v>13609</v>
      </c>
      <c r="BQ8227" s="52" t="s">
        <v>645</v>
      </c>
      <c r="BR8227" s="52" t="s">
        <v>1812</v>
      </c>
      <c r="BX8227" s="52" t="s">
        <v>13609</v>
      </c>
      <c r="BY8227" s="52" t="s">
        <v>645</v>
      </c>
      <c r="BZ8227" s="52" t="s">
        <v>1812</v>
      </c>
    </row>
    <row r="8228" spans="54:78" x14ac:dyDescent="0.3">
      <c r="BB8228" s="105" t="e">
        <f>VLOOKUP(C8228,#REF!, 2,FALSE)</f>
        <v>#REF!</v>
      </c>
      <c r="BP8228" s="52" t="s">
        <v>13610</v>
      </c>
      <c r="BQ8228" s="52" t="s">
        <v>1350</v>
      </c>
      <c r="BR8228" s="52" t="s">
        <v>790</v>
      </c>
      <c r="BX8228" s="52" t="s">
        <v>13610</v>
      </c>
      <c r="BY8228" s="52" t="s">
        <v>1350</v>
      </c>
      <c r="BZ8228" s="52" t="s">
        <v>790</v>
      </c>
    </row>
    <row r="8229" spans="54:78" x14ac:dyDescent="0.3">
      <c r="BB8229" s="105" t="e">
        <f>VLOOKUP(C8229,#REF!, 2,FALSE)</f>
        <v>#REF!</v>
      </c>
      <c r="BP8229" s="52" t="s">
        <v>13611</v>
      </c>
      <c r="BQ8229" s="52" t="s">
        <v>2993</v>
      </c>
      <c r="BR8229" s="52" t="s">
        <v>1130</v>
      </c>
      <c r="BX8229" s="52" t="s">
        <v>13611</v>
      </c>
      <c r="BY8229" s="52" t="s">
        <v>2993</v>
      </c>
      <c r="BZ8229" s="52" t="s">
        <v>1130</v>
      </c>
    </row>
    <row r="8230" spans="54:78" x14ac:dyDescent="0.3">
      <c r="BB8230" s="105" t="e">
        <f>VLOOKUP(C8230,#REF!, 2,FALSE)</f>
        <v>#REF!</v>
      </c>
      <c r="BP8230" s="52" t="s">
        <v>13612</v>
      </c>
      <c r="BQ8230" s="52" t="s">
        <v>2993</v>
      </c>
      <c r="BR8230" s="52" t="s">
        <v>790</v>
      </c>
      <c r="BX8230" s="52" t="s">
        <v>13612</v>
      </c>
      <c r="BY8230" s="52" t="s">
        <v>2993</v>
      </c>
      <c r="BZ8230" s="52" t="s">
        <v>790</v>
      </c>
    </row>
    <row r="8231" spans="54:78" x14ac:dyDescent="0.3">
      <c r="BB8231" s="105" t="e">
        <f>VLOOKUP(C8231,#REF!, 2,FALSE)</f>
        <v>#REF!</v>
      </c>
      <c r="BP8231" s="52" t="s">
        <v>13613</v>
      </c>
      <c r="BQ8231" s="52" t="s">
        <v>2993</v>
      </c>
      <c r="BR8231" s="52" t="s">
        <v>6753</v>
      </c>
      <c r="BX8231" s="52" t="s">
        <v>13613</v>
      </c>
      <c r="BY8231" s="52" t="s">
        <v>2993</v>
      </c>
      <c r="BZ8231" s="52" t="s">
        <v>6753</v>
      </c>
    </row>
    <row r="8232" spans="54:78" x14ac:dyDescent="0.3">
      <c r="BB8232" s="105" t="e">
        <f>VLOOKUP(C8232,#REF!, 2,FALSE)</f>
        <v>#REF!</v>
      </c>
      <c r="BP8232" s="52" t="s">
        <v>13614</v>
      </c>
      <c r="BQ8232" s="52" t="s">
        <v>2993</v>
      </c>
      <c r="BR8232" s="52" t="s">
        <v>7212</v>
      </c>
      <c r="BX8232" s="52" t="s">
        <v>13614</v>
      </c>
      <c r="BY8232" s="52" t="s">
        <v>2993</v>
      </c>
      <c r="BZ8232" s="52" t="s">
        <v>7212</v>
      </c>
    </row>
    <row r="8233" spans="54:78" x14ac:dyDescent="0.3">
      <c r="BB8233" s="105" t="e">
        <f>VLOOKUP(C8233,#REF!, 2,FALSE)</f>
        <v>#REF!</v>
      </c>
      <c r="BP8233" s="52" t="s">
        <v>13616</v>
      </c>
      <c r="BQ8233" s="52" t="s">
        <v>2993</v>
      </c>
      <c r="BR8233" s="52" t="s">
        <v>13617</v>
      </c>
      <c r="BX8233" s="52" t="s">
        <v>13616</v>
      </c>
      <c r="BY8233" s="52" t="s">
        <v>2993</v>
      </c>
      <c r="BZ8233" s="52" t="s">
        <v>13617</v>
      </c>
    </row>
    <row r="8234" spans="54:78" x14ac:dyDescent="0.3">
      <c r="BB8234" s="105" t="e">
        <f>VLOOKUP(C8234,#REF!, 2,FALSE)</f>
        <v>#REF!</v>
      </c>
      <c r="BP8234" s="52" t="s">
        <v>13618</v>
      </c>
      <c r="BQ8234" s="52" t="s">
        <v>2993</v>
      </c>
      <c r="BR8234" s="52" t="s">
        <v>13619</v>
      </c>
      <c r="BX8234" s="52" t="s">
        <v>13618</v>
      </c>
      <c r="BY8234" s="52" t="s">
        <v>2993</v>
      </c>
      <c r="BZ8234" s="52" t="s">
        <v>13619</v>
      </c>
    </row>
    <row r="8235" spans="54:78" x14ac:dyDescent="0.3">
      <c r="BB8235" s="105" t="e">
        <f>VLOOKUP(C8235,#REF!, 2,FALSE)</f>
        <v>#REF!</v>
      </c>
      <c r="BP8235" s="52" t="s">
        <v>13620</v>
      </c>
      <c r="BQ8235" s="52" t="s">
        <v>738</v>
      </c>
      <c r="BR8235" s="52" t="s">
        <v>13621</v>
      </c>
      <c r="BX8235" s="52" t="s">
        <v>13620</v>
      </c>
      <c r="BY8235" s="52" t="s">
        <v>738</v>
      </c>
      <c r="BZ8235" s="52" t="s">
        <v>13621</v>
      </c>
    </row>
    <row r="8236" spans="54:78" x14ac:dyDescent="0.3">
      <c r="BB8236" s="105" t="e">
        <f>VLOOKUP(C8236,#REF!, 2,FALSE)</f>
        <v>#REF!</v>
      </c>
      <c r="BP8236" s="52" t="s">
        <v>13622</v>
      </c>
      <c r="BQ8236" s="52" t="s">
        <v>1741</v>
      </c>
      <c r="BR8236" s="52" t="s">
        <v>8783</v>
      </c>
      <c r="BX8236" s="52" t="s">
        <v>13622</v>
      </c>
      <c r="BY8236" s="52" t="s">
        <v>1741</v>
      </c>
      <c r="BZ8236" s="52" t="s">
        <v>8783</v>
      </c>
    </row>
    <row r="8237" spans="54:78" x14ac:dyDescent="0.3">
      <c r="BB8237" s="105" t="e">
        <f>VLOOKUP(C8237,#REF!, 2,FALSE)</f>
        <v>#REF!</v>
      </c>
      <c r="BP8237" s="52" t="s">
        <v>2407</v>
      </c>
      <c r="BQ8237" s="52" t="s">
        <v>1350</v>
      </c>
      <c r="BR8237" s="52" t="s">
        <v>13623</v>
      </c>
      <c r="BX8237" s="52" t="s">
        <v>2407</v>
      </c>
      <c r="BY8237" s="52" t="s">
        <v>1350</v>
      </c>
      <c r="BZ8237" s="52" t="s">
        <v>13623</v>
      </c>
    </row>
    <row r="8238" spans="54:78" x14ac:dyDescent="0.3">
      <c r="BB8238" s="105" t="e">
        <f>VLOOKUP(C8238,#REF!, 2,FALSE)</f>
        <v>#REF!</v>
      </c>
      <c r="BP8238" s="52" t="s">
        <v>13624</v>
      </c>
      <c r="BQ8238" s="52" t="s">
        <v>2993</v>
      </c>
      <c r="BR8238" s="52" t="s">
        <v>1528</v>
      </c>
      <c r="BX8238" s="52" t="s">
        <v>13624</v>
      </c>
      <c r="BY8238" s="52" t="s">
        <v>2993</v>
      </c>
      <c r="BZ8238" s="52" t="s">
        <v>1528</v>
      </c>
    </row>
    <row r="8239" spans="54:78" x14ac:dyDescent="0.3">
      <c r="BB8239" s="105" t="e">
        <f>VLOOKUP(C8239,#REF!, 2,FALSE)</f>
        <v>#REF!</v>
      </c>
      <c r="BP8239" s="52" t="s">
        <v>13625</v>
      </c>
      <c r="BQ8239" s="52" t="s">
        <v>2993</v>
      </c>
      <c r="BR8239" s="52" t="s">
        <v>723</v>
      </c>
      <c r="BX8239" s="52" t="s">
        <v>13625</v>
      </c>
      <c r="BY8239" s="52" t="s">
        <v>2993</v>
      </c>
      <c r="BZ8239" s="52" t="s">
        <v>723</v>
      </c>
    </row>
    <row r="8240" spans="54:78" x14ac:dyDescent="0.3">
      <c r="BB8240" s="105" t="e">
        <f>VLOOKUP(C8240,#REF!, 2,FALSE)</f>
        <v>#REF!</v>
      </c>
      <c r="BP8240" s="52" t="s">
        <v>13626</v>
      </c>
      <c r="BQ8240" s="52" t="s">
        <v>2993</v>
      </c>
      <c r="BR8240" s="52" t="s">
        <v>2993</v>
      </c>
      <c r="BX8240" s="52" t="s">
        <v>13626</v>
      </c>
      <c r="BY8240" s="52" t="s">
        <v>2993</v>
      </c>
      <c r="BZ8240" s="52" t="s">
        <v>2993</v>
      </c>
    </row>
    <row r="8241" spans="54:78" x14ac:dyDescent="0.3">
      <c r="BB8241" s="105" t="e">
        <f>VLOOKUP(C8241,#REF!, 2,FALSE)</f>
        <v>#REF!</v>
      </c>
      <c r="BP8241" s="52" t="s">
        <v>13627</v>
      </c>
      <c r="BQ8241" s="52" t="s">
        <v>2993</v>
      </c>
      <c r="BR8241" s="52" t="s">
        <v>3936</v>
      </c>
      <c r="BX8241" s="52" t="s">
        <v>13627</v>
      </c>
      <c r="BY8241" s="52" t="s">
        <v>2993</v>
      </c>
      <c r="BZ8241" s="52" t="s">
        <v>3936</v>
      </c>
    </row>
    <row r="8242" spans="54:78" x14ac:dyDescent="0.3">
      <c r="BB8242" s="105" t="e">
        <f>VLOOKUP(C8242,#REF!, 2,FALSE)</f>
        <v>#REF!</v>
      </c>
      <c r="BP8242" s="52" t="s">
        <v>13628</v>
      </c>
      <c r="BQ8242" s="52" t="s">
        <v>2993</v>
      </c>
      <c r="BR8242" s="52" t="s">
        <v>671</v>
      </c>
      <c r="BX8242" s="52" t="s">
        <v>13628</v>
      </c>
      <c r="BY8242" s="52" t="s">
        <v>2993</v>
      </c>
      <c r="BZ8242" s="52" t="s">
        <v>671</v>
      </c>
    </row>
    <row r="8243" spans="54:78" x14ac:dyDescent="0.3">
      <c r="BB8243" s="105" t="e">
        <f>VLOOKUP(C8243,#REF!, 2,FALSE)</f>
        <v>#REF!</v>
      </c>
      <c r="BP8243" s="52" t="s">
        <v>13629</v>
      </c>
      <c r="BQ8243" s="52" t="s">
        <v>668</v>
      </c>
      <c r="BR8243" s="52" t="s">
        <v>1755</v>
      </c>
      <c r="BX8243" s="52" t="s">
        <v>13629</v>
      </c>
      <c r="BY8243" s="52" t="s">
        <v>668</v>
      </c>
      <c r="BZ8243" s="52" t="s">
        <v>1755</v>
      </c>
    </row>
    <row r="8244" spans="54:78" x14ac:dyDescent="0.3">
      <c r="BB8244" s="105" t="e">
        <f>VLOOKUP(C8244,#REF!, 2,FALSE)</f>
        <v>#REF!</v>
      </c>
      <c r="BP8244" s="52" t="s">
        <v>13631</v>
      </c>
      <c r="BQ8244" s="52" t="s">
        <v>2993</v>
      </c>
      <c r="BR8244" s="52" t="s">
        <v>2993</v>
      </c>
      <c r="BX8244" s="52" t="s">
        <v>13631</v>
      </c>
      <c r="BY8244" s="52" t="s">
        <v>2993</v>
      </c>
      <c r="BZ8244" s="52" t="s">
        <v>2993</v>
      </c>
    </row>
    <row r="8245" spans="54:78" x14ac:dyDescent="0.3">
      <c r="BB8245" s="105" t="e">
        <f>VLOOKUP(C8245,#REF!, 2,FALSE)</f>
        <v>#REF!</v>
      </c>
      <c r="BP8245" s="52" t="s">
        <v>13632</v>
      </c>
      <c r="BQ8245" s="52" t="s">
        <v>788</v>
      </c>
      <c r="BR8245" s="52" t="s">
        <v>13633</v>
      </c>
      <c r="BX8245" s="52" t="s">
        <v>13632</v>
      </c>
      <c r="BY8245" s="52" t="s">
        <v>788</v>
      </c>
      <c r="BZ8245" s="52" t="s">
        <v>13633</v>
      </c>
    </row>
    <row r="8246" spans="54:78" x14ac:dyDescent="0.3">
      <c r="BB8246" s="105" t="e">
        <f>VLOOKUP(C8246,#REF!, 2,FALSE)</f>
        <v>#REF!</v>
      </c>
      <c r="BP8246" s="52" t="s">
        <v>13634</v>
      </c>
      <c r="BQ8246" s="52" t="s">
        <v>1277</v>
      </c>
      <c r="BR8246" s="52" t="s">
        <v>13635</v>
      </c>
      <c r="BX8246" s="52" t="s">
        <v>13634</v>
      </c>
      <c r="BY8246" s="52" t="s">
        <v>1277</v>
      </c>
      <c r="BZ8246" s="52" t="s">
        <v>13635</v>
      </c>
    </row>
    <row r="8247" spans="54:78" x14ac:dyDescent="0.3">
      <c r="BB8247" s="105" t="e">
        <f>VLOOKUP(C8247,#REF!, 2,FALSE)</f>
        <v>#REF!</v>
      </c>
      <c r="BP8247" s="52" t="s">
        <v>13636</v>
      </c>
      <c r="BQ8247" s="52" t="s">
        <v>3276</v>
      </c>
      <c r="BR8247" s="52" t="s">
        <v>1345</v>
      </c>
      <c r="BX8247" s="52" t="s">
        <v>13636</v>
      </c>
      <c r="BY8247" s="52" t="s">
        <v>3276</v>
      </c>
      <c r="BZ8247" s="52" t="s">
        <v>1345</v>
      </c>
    </row>
    <row r="8248" spans="54:78" x14ac:dyDescent="0.3">
      <c r="BB8248" s="105" t="e">
        <f>VLOOKUP(C8248,#REF!, 2,FALSE)</f>
        <v>#REF!</v>
      </c>
      <c r="BP8248" s="52" t="s">
        <v>13637</v>
      </c>
      <c r="BQ8248" s="52" t="s">
        <v>1147</v>
      </c>
      <c r="BR8248" s="52" t="s">
        <v>13638</v>
      </c>
      <c r="BX8248" s="52" t="s">
        <v>13637</v>
      </c>
      <c r="BY8248" s="52" t="s">
        <v>1147</v>
      </c>
      <c r="BZ8248" s="52" t="s">
        <v>13638</v>
      </c>
    </row>
    <row r="8249" spans="54:78" x14ac:dyDescent="0.3">
      <c r="BB8249" s="105" t="e">
        <f>VLOOKUP(C8249,#REF!, 2,FALSE)</f>
        <v>#REF!</v>
      </c>
      <c r="BP8249" s="52" t="s">
        <v>13639</v>
      </c>
      <c r="BQ8249" s="52" t="s">
        <v>2988</v>
      </c>
      <c r="BR8249" s="52" t="s">
        <v>6919</v>
      </c>
      <c r="BX8249" s="52" t="s">
        <v>13639</v>
      </c>
      <c r="BY8249" s="52" t="s">
        <v>2988</v>
      </c>
      <c r="BZ8249" s="52" t="s">
        <v>6919</v>
      </c>
    </row>
    <row r="8250" spans="54:78" x14ac:dyDescent="0.3">
      <c r="BB8250" s="105" t="e">
        <f>VLOOKUP(C8250,#REF!, 2,FALSE)</f>
        <v>#REF!</v>
      </c>
      <c r="BP8250" s="52" t="s">
        <v>2410</v>
      </c>
      <c r="BQ8250" s="52" t="s">
        <v>2993</v>
      </c>
      <c r="BR8250" s="52" t="s">
        <v>2993</v>
      </c>
      <c r="BX8250" s="52" t="s">
        <v>2410</v>
      </c>
      <c r="BY8250" s="52" t="s">
        <v>2993</v>
      </c>
      <c r="BZ8250" s="52" t="s">
        <v>2993</v>
      </c>
    </row>
    <row r="8251" spans="54:78" x14ac:dyDescent="0.3">
      <c r="BB8251" s="105" t="e">
        <f>VLOOKUP(C8251,#REF!, 2,FALSE)</f>
        <v>#REF!</v>
      </c>
      <c r="BP8251" s="52" t="s">
        <v>2411</v>
      </c>
      <c r="BQ8251" s="52" t="s">
        <v>645</v>
      </c>
      <c r="BR8251" s="52" t="s">
        <v>2366</v>
      </c>
      <c r="BX8251" s="52" t="s">
        <v>2411</v>
      </c>
      <c r="BY8251" s="52" t="s">
        <v>645</v>
      </c>
      <c r="BZ8251" s="52" t="s">
        <v>2366</v>
      </c>
    </row>
    <row r="8252" spans="54:78" x14ac:dyDescent="0.3">
      <c r="BB8252" s="105" t="e">
        <f>VLOOKUP(C8252,#REF!, 2,FALSE)</f>
        <v>#REF!</v>
      </c>
      <c r="BP8252" s="52" t="s">
        <v>2412</v>
      </c>
      <c r="BQ8252" s="52" t="s">
        <v>2432</v>
      </c>
      <c r="BR8252" s="52" t="s">
        <v>13640</v>
      </c>
      <c r="BX8252" s="52" t="s">
        <v>2412</v>
      </c>
      <c r="BY8252" s="52" t="s">
        <v>2432</v>
      </c>
      <c r="BZ8252" s="52" t="s">
        <v>13640</v>
      </c>
    </row>
    <row r="8253" spans="54:78" x14ac:dyDescent="0.3">
      <c r="BB8253" s="105" t="e">
        <f>VLOOKUP(C8253,#REF!, 2,FALSE)</f>
        <v>#REF!</v>
      </c>
      <c r="BP8253" s="52" t="s">
        <v>13641</v>
      </c>
      <c r="BQ8253" s="52" t="s">
        <v>645</v>
      </c>
      <c r="BR8253" s="52" t="s">
        <v>10535</v>
      </c>
      <c r="BX8253" s="52" t="s">
        <v>13641</v>
      </c>
      <c r="BY8253" s="52" t="s">
        <v>645</v>
      </c>
      <c r="BZ8253" s="52" t="s">
        <v>10535</v>
      </c>
    </row>
    <row r="8254" spans="54:78" x14ac:dyDescent="0.3">
      <c r="BB8254" s="105" t="e">
        <f>VLOOKUP(C8254,#REF!, 2,FALSE)</f>
        <v>#REF!</v>
      </c>
      <c r="BP8254" s="52" t="s">
        <v>13642</v>
      </c>
      <c r="BQ8254" s="52" t="s">
        <v>2993</v>
      </c>
      <c r="BR8254" s="52" t="s">
        <v>13643</v>
      </c>
      <c r="BX8254" s="52" t="s">
        <v>13642</v>
      </c>
      <c r="BY8254" s="52" t="s">
        <v>2993</v>
      </c>
      <c r="BZ8254" s="52" t="s">
        <v>13643</v>
      </c>
    </row>
    <row r="8255" spans="54:78" x14ac:dyDescent="0.3">
      <c r="BB8255" s="105" t="e">
        <f>VLOOKUP(C8255,#REF!, 2,FALSE)</f>
        <v>#REF!</v>
      </c>
      <c r="BP8255" s="52" t="s">
        <v>13644</v>
      </c>
      <c r="BQ8255" s="52" t="s">
        <v>2993</v>
      </c>
      <c r="BR8255" s="52" t="s">
        <v>2993</v>
      </c>
      <c r="BX8255" s="52" t="s">
        <v>13644</v>
      </c>
      <c r="BY8255" s="52" t="s">
        <v>2993</v>
      </c>
      <c r="BZ8255" s="52" t="s">
        <v>2993</v>
      </c>
    </row>
    <row r="8256" spans="54:78" x14ac:dyDescent="0.3">
      <c r="BB8256" s="105" t="e">
        <f>VLOOKUP(C8256,#REF!, 2,FALSE)</f>
        <v>#REF!</v>
      </c>
      <c r="BP8256" s="52" t="s">
        <v>13645</v>
      </c>
      <c r="BQ8256" s="52" t="s">
        <v>2993</v>
      </c>
      <c r="BR8256" s="52" t="s">
        <v>2993</v>
      </c>
      <c r="BX8256" s="52" t="s">
        <v>13645</v>
      </c>
      <c r="BY8256" s="52" t="s">
        <v>2993</v>
      </c>
      <c r="BZ8256" s="52" t="s">
        <v>2993</v>
      </c>
    </row>
    <row r="8257" spans="54:78" x14ac:dyDescent="0.3">
      <c r="BB8257" s="105" t="e">
        <f>VLOOKUP(C8257,#REF!, 2,FALSE)</f>
        <v>#REF!</v>
      </c>
      <c r="BP8257" s="52" t="s">
        <v>13646</v>
      </c>
      <c r="BQ8257" s="52" t="s">
        <v>1350</v>
      </c>
      <c r="BR8257" s="52" t="s">
        <v>13647</v>
      </c>
      <c r="BX8257" s="52" t="s">
        <v>13646</v>
      </c>
      <c r="BY8257" s="52" t="s">
        <v>1350</v>
      </c>
      <c r="BZ8257" s="52" t="s">
        <v>13647</v>
      </c>
    </row>
    <row r="8258" spans="54:78" x14ac:dyDescent="0.3">
      <c r="BB8258" s="105" t="e">
        <f>VLOOKUP(C8258,#REF!, 2,FALSE)</f>
        <v>#REF!</v>
      </c>
      <c r="BP8258" s="52" t="s">
        <v>13648</v>
      </c>
      <c r="BQ8258" s="52" t="s">
        <v>948</v>
      </c>
      <c r="BR8258" s="52" t="s">
        <v>3022</v>
      </c>
      <c r="BX8258" s="52" t="s">
        <v>13648</v>
      </c>
      <c r="BY8258" s="52" t="s">
        <v>948</v>
      </c>
      <c r="BZ8258" s="52" t="s">
        <v>3022</v>
      </c>
    </row>
    <row r="8259" spans="54:78" x14ac:dyDescent="0.3">
      <c r="BB8259" s="105" t="e">
        <f>VLOOKUP(C8259,#REF!, 2,FALSE)</f>
        <v>#REF!</v>
      </c>
      <c r="BP8259" s="52" t="s">
        <v>13649</v>
      </c>
      <c r="BQ8259" s="52" t="s">
        <v>805</v>
      </c>
      <c r="BR8259" s="52" t="s">
        <v>7603</v>
      </c>
      <c r="BX8259" s="52" t="s">
        <v>13649</v>
      </c>
      <c r="BY8259" s="52" t="s">
        <v>805</v>
      </c>
      <c r="BZ8259" s="52" t="s">
        <v>7603</v>
      </c>
    </row>
    <row r="8260" spans="54:78" x14ac:dyDescent="0.3">
      <c r="BB8260" s="105" t="e">
        <f>VLOOKUP(C8260,#REF!, 2,FALSE)</f>
        <v>#REF!</v>
      </c>
      <c r="BP8260" s="52" t="s">
        <v>13650</v>
      </c>
      <c r="BQ8260" s="52" t="s">
        <v>870</v>
      </c>
      <c r="BR8260" s="52" t="s">
        <v>1683</v>
      </c>
      <c r="BX8260" s="52" t="s">
        <v>13650</v>
      </c>
      <c r="BY8260" s="52" t="s">
        <v>870</v>
      </c>
      <c r="BZ8260" s="52" t="s">
        <v>1683</v>
      </c>
    </row>
    <row r="8261" spans="54:78" x14ac:dyDescent="0.3">
      <c r="BB8261" s="105" t="e">
        <f>VLOOKUP(C8261,#REF!, 2,FALSE)</f>
        <v>#REF!</v>
      </c>
      <c r="BP8261" s="52" t="s">
        <v>13651</v>
      </c>
      <c r="BQ8261" s="52" t="s">
        <v>1005</v>
      </c>
      <c r="BR8261" s="52" t="s">
        <v>8527</v>
      </c>
      <c r="BX8261" s="52" t="s">
        <v>13651</v>
      </c>
      <c r="BY8261" s="52" t="s">
        <v>1005</v>
      </c>
      <c r="BZ8261" s="52" t="s">
        <v>8527</v>
      </c>
    </row>
    <row r="8262" spans="54:78" x14ac:dyDescent="0.3">
      <c r="BB8262" s="105" t="e">
        <f>VLOOKUP(C8262,#REF!, 2,FALSE)</f>
        <v>#REF!</v>
      </c>
      <c r="BP8262" s="52" t="s">
        <v>13652</v>
      </c>
      <c r="BQ8262" s="52" t="s">
        <v>2993</v>
      </c>
      <c r="BR8262" s="52" t="s">
        <v>13653</v>
      </c>
      <c r="BX8262" s="52" t="s">
        <v>13652</v>
      </c>
      <c r="BY8262" s="52" t="s">
        <v>2993</v>
      </c>
      <c r="BZ8262" s="52" t="s">
        <v>13653</v>
      </c>
    </row>
    <row r="8263" spans="54:78" x14ac:dyDescent="0.3">
      <c r="BB8263" s="105" t="e">
        <f>VLOOKUP(C8263,#REF!, 2,FALSE)</f>
        <v>#REF!</v>
      </c>
      <c r="BP8263" s="52" t="s">
        <v>13654</v>
      </c>
      <c r="BQ8263" s="52" t="s">
        <v>2993</v>
      </c>
      <c r="BR8263" s="52" t="s">
        <v>4412</v>
      </c>
      <c r="BX8263" s="52" t="s">
        <v>13654</v>
      </c>
      <c r="BY8263" s="52" t="s">
        <v>2993</v>
      </c>
      <c r="BZ8263" s="52" t="s">
        <v>4412</v>
      </c>
    </row>
    <row r="8264" spans="54:78" x14ac:dyDescent="0.3">
      <c r="BB8264" s="105" t="e">
        <f>VLOOKUP(C8264,#REF!, 2,FALSE)</f>
        <v>#REF!</v>
      </c>
      <c r="BP8264" s="52" t="s">
        <v>13655</v>
      </c>
      <c r="BQ8264" s="52" t="s">
        <v>2993</v>
      </c>
      <c r="BR8264" s="52" t="s">
        <v>2993</v>
      </c>
      <c r="BX8264" s="52" t="s">
        <v>13655</v>
      </c>
      <c r="BY8264" s="52" t="s">
        <v>2993</v>
      </c>
      <c r="BZ8264" s="52" t="s">
        <v>2993</v>
      </c>
    </row>
    <row r="8265" spans="54:78" x14ac:dyDescent="0.3">
      <c r="BB8265" s="105" t="e">
        <f>VLOOKUP(C8265,#REF!, 2,FALSE)</f>
        <v>#REF!</v>
      </c>
      <c r="BP8265" s="52" t="s">
        <v>13656</v>
      </c>
      <c r="BQ8265" s="52" t="s">
        <v>1147</v>
      </c>
      <c r="BR8265" s="52" t="s">
        <v>2812</v>
      </c>
      <c r="BX8265" s="52" t="s">
        <v>13656</v>
      </c>
      <c r="BY8265" s="52" t="s">
        <v>1147</v>
      </c>
      <c r="BZ8265" s="52" t="s">
        <v>2812</v>
      </c>
    </row>
    <row r="8266" spans="54:78" x14ac:dyDescent="0.3">
      <c r="BB8266" s="105" t="e">
        <f>VLOOKUP(C8266,#REF!, 2,FALSE)</f>
        <v>#REF!</v>
      </c>
      <c r="BP8266" s="52" t="s">
        <v>13657</v>
      </c>
      <c r="BQ8266" s="52" t="s">
        <v>643</v>
      </c>
      <c r="BR8266" s="52" t="s">
        <v>1106</v>
      </c>
      <c r="BX8266" s="52" t="s">
        <v>13657</v>
      </c>
      <c r="BY8266" s="52" t="s">
        <v>643</v>
      </c>
      <c r="BZ8266" s="52" t="s">
        <v>1106</v>
      </c>
    </row>
    <row r="8267" spans="54:78" x14ac:dyDescent="0.3">
      <c r="BB8267" s="105" t="e">
        <f>VLOOKUP(C8267,#REF!, 2,FALSE)</f>
        <v>#REF!</v>
      </c>
      <c r="BP8267" s="52" t="s">
        <v>13658</v>
      </c>
      <c r="BQ8267" s="52" t="s">
        <v>622</v>
      </c>
      <c r="BR8267" s="52" t="s">
        <v>5908</v>
      </c>
      <c r="BX8267" s="52" t="s">
        <v>13658</v>
      </c>
      <c r="BY8267" s="52" t="s">
        <v>622</v>
      </c>
      <c r="BZ8267" s="52" t="s">
        <v>5908</v>
      </c>
    </row>
    <row r="8268" spans="54:78" x14ac:dyDescent="0.3">
      <c r="BB8268" s="105" t="e">
        <f>VLOOKUP(C8268,#REF!, 2,FALSE)</f>
        <v>#REF!</v>
      </c>
      <c r="BP8268" s="52" t="s">
        <v>13659</v>
      </c>
      <c r="BQ8268" s="52" t="s">
        <v>669</v>
      </c>
      <c r="BR8268" s="52" t="s">
        <v>5908</v>
      </c>
      <c r="BX8268" s="52" t="s">
        <v>13659</v>
      </c>
      <c r="BY8268" s="52" t="s">
        <v>669</v>
      </c>
      <c r="BZ8268" s="52" t="s">
        <v>5908</v>
      </c>
    </row>
    <row r="8269" spans="54:78" x14ac:dyDescent="0.3">
      <c r="BB8269" s="105" t="e">
        <f>VLOOKUP(C8269,#REF!, 2,FALSE)</f>
        <v>#REF!</v>
      </c>
      <c r="BP8269" s="52" t="s">
        <v>13660</v>
      </c>
      <c r="BQ8269" s="52" t="s">
        <v>2993</v>
      </c>
      <c r="BR8269" s="52" t="s">
        <v>12031</v>
      </c>
      <c r="BX8269" s="52" t="s">
        <v>13660</v>
      </c>
      <c r="BY8269" s="52" t="s">
        <v>2993</v>
      </c>
      <c r="BZ8269" s="52" t="s">
        <v>12031</v>
      </c>
    </row>
    <row r="8270" spans="54:78" x14ac:dyDescent="0.3">
      <c r="BB8270" s="105" t="e">
        <f>VLOOKUP(C8270,#REF!, 2,FALSE)</f>
        <v>#REF!</v>
      </c>
      <c r="BP8270" s="52" t="s">
        <v>13661</v>
      </c>
      <c r="BQ8270" s="52" t="s">
        <v>621</v>
      </c>
      <c r="BR8270" s="52" t="s">
        <v>5210</v>
      </c>
      <c r="BX8270" s="52" t="s">
        <v>13661</v>
      </c>
      <c r="BY8270" s="52" t="s">
        <v>621</v>
      </c>
      <c r="BZ8270" s="52" t="s">
        <v>5210</v>
      </c>
    </row>
    <row r="8271" spans="54:78" x14ac:dyDescent="0.3">
      <c r="BB8271" s="105" t="e">
        <f>VLOOKUP(C8271,#REF!, 2,FALSE)</f>
        <v>#REF!</v>
      </c>
      <c r="BP8271" s="52" t="s">
        <v>13662</v>
      </c>
      <c r="BQ8271" s="52" t="s">
        <v>849</v>
      </c>
      <c r="BR8271" s="52" t="s">
        <v>6678</v>
      </c>
      <c r="BX8271" s="52" t="s">
        <v>13662</v>
      </c>
      <c r="BY8271" s="52" t="s">
        <v>849</v>
      </c>
      <c r="BZ8271" s="52" t="s">
        <v>6678</v>
      </c>
    </row>
    <row r="8272" spans="54:78" x14ac:dyDescent="0.3">
      <c r="BB8272" s="105" t="e">
        <f>VLOOKUP(C8272,#REF!, 2,FALSE)</f>
        <v>#REF!</v>
      </c>
      <c r="BP8272" s="52" t="s">
        <v>13663</v>
      </c>
      <c r="BQ8272" s="52" t="s">
        <v>2993</v>
      </c>
      <c r="BR8272" s="52" t="s">
        <v>778</v>
      </c>
      <c r="BX8272" s="52" t="s">
        <v>13663</v>
      </c>
      <c r="BY8272" s="52" t="s">
        <v>2993</v>
      </c>
      <c r="BZ8272" s="52" t="s">
        <v>778</v>
      </c>
    </row>
    <row r="8273" spans="54:78" x14ac:dyDescent="0.3">
      <c r="BB8273" s="105" t="e">
        <f>VLOOKUP(C8273,#REF!, 2,FALSE)</f>
        <v>#REF!</v>
      </c>
      <c r="BP8273" s="52" t="s">
        <v>13664</v>
      </c>
      <c r="BQ8273" s="52" t="s">
        <v>2993</v>
      </c>
      <c r="BR8273" s="52" t="s">
        <v>7791</v>
      </c>
      <c r="BX8273" s="52" t="s">
        <v>13664</v>
      </c>
      <c r="BY8273" s="52" t="s">
        <v>2993</v>
      </c>
      <c r="BZ8273" s="52" t="s">
        <v>7791</v>
      </c>
    </row>
    <row r="8274" spans="54:78" x14ac:dyDescent="0.3">
      <c r="BB8274" s="105" t="e">
        <f>VLOOKUP(C8274,#REF!, 2,FALSE)</f>
        <v>#REF!</v>
      </c>
      <c r="BP8274" s="52" t="s">
        <v>13665</v>
      </c>
      <c r="BQ8274" s="52" t="s">
        <v>2993</v>
      </c>
      <c r="BR8274" s="52" t="s">
        <v>10583</v>
      </c>
      <c r="BX8274" s="52" t="s">
        <v>13665</v>
      </c>
      <c r="BY8274" s="52" t="s">
        <v>2993</v>
      </c>
      <c r="BZ8274" s="52" t="s">
        <v>10583</v>
      </c>
    </row>
    <row r="8275" spans="54:78" x14ac:dyDescent="0.3">
      <c r="BB8275" s="105" t="e">
        <f>VLOOKUP(C8275,#REF!, 2,FALSE)</f>
        <v>#REF!</v>
      </c>
      <c r="BP8275" s="52" t="s">
        <v>13666</v>
      </c>
      <c r="BQ8275" s="52" t="s">
        <v>17035</v>
      </c>
      <c r="BR8275" s="52" t="s">
        <v>13667</v>
      </c>
      <c r="BX8275" s="52" t="s">
        <v>13666</v>
      </c>
      <c r="BY8275" s="52" t="s">
        <v>17035</v>
      </c>
      <c r="BZ8275" s="52" t="s">
        <v>13667</v>
      </c>
    </row>
    <row r="8276" spans="54:78" x14ac:dyDescent="0.3">
      <c r="BB8276" s="105" t="e">
        <f>VLOOKUP(C8276,#REF!, 2,FALSE)</f>
        <v>#REF!</v>
      </c>
      <c r="BP8276" s="52" t="s">
        <v>13668</v>
      </c>
      <c r="BQ8276" s="52" t="s">
        <v>2993</v>
      </c>
      <c r="BR8276" s="52" t="s">
        <v>2993</v>
      </c>
      <c r="BX8276" s="52" t="s">
        <v>13668</v>
      </c>
      <c r="BY8276" s="52" t="s">
        <v>2993</v>
      </c>
      <c r="BZ8276" s="52" t="s">
        <v>2993</v>
      </c>
    </row>
    <row r="8277" spans="54:78" x14ac:dyDescent="0.3">
      <c r="BB8277" s="105" t="e">
        <f>VLOOKUP(C8277,#REF!, 2,FALSE)</f>
        <v>#REF!</v>
      </c>
      <c r="BP8277" s="52" t="s">
        <v>13669</v>
      </c>
      <c r="BQ8277" s="52" t="s">
        <v>617</v>
      </c>
      <c r="BR8277" s="52" t="s">
        <v>13670</v>
      </c>
      <c r="BX8277" s="52" t="s">
        <v>13669</v>
      </c>
      <c r="BY8277" s="52" t="s">
        <v>617</v>
      </c>
      <c r="BZ8277" s="52" t="s">
        <v>13670</v>
      </c>
    </row>
    <row r="8278" spans="54:78" x14ac:dyDescent="0.3">
      <c r="BB8278" s="105" t="e">
        <f>VLOOKUP(C8278,#REF!, 2,FALSE)</f>
        <v>#REF!</v>
      </c>
      <c r="BP8278" s="52" t="s">
        <v>13671</v>
      </c>
      <c r="BQ8278" s="52" t="s">
        <v>1350</v>
      </c>
      <c r="BR8278" s="52" t="s">
        <v>13672</v>
      </c>
      <c r="BX8278" s="52" t="s">
        <v>13671</v>
      </c>
      <c r="BY8278" s="52" t="s">
        <v>1350</v>
      </c>
      <c r="BZ8278" s="52" t="s">
        <v>13672</v>
      </c>
    </row>
    <row r="8279" spans="54:78" x14ac:dyDescent="0.3">
      <c r="BB8279" s="105" t="e">
        <f>VLOOKUP(C8279,#REF!, 2,FALSE)</f>
        <v>#REF!</v>
      </c>
      <c r="BP8279" s="52" t="s">
        <v>2413</v>
      </c>
      <c r="BQ8279" s="52" t="s">
        <v>2993</v>
      </c>
      <c r="BR8279" s="52" t="s">
        <v>13673</v>
      </c>
      <c r="BX8279" s="52" t="s">
        <v>2413</v>
      </c>
      <c r="BY8279" s="52" t="s">
        <v>2993</v>
      </c>
      <c r="BZ8279" s="52" t="s">
        <v>13673</v>
      </c>
    </row>
    <row r="8280" spans="54:78" x14ac:dyDescent="0.3">
      <c r="BB8280" s="105" t="e">
        <f>VLOOKUP(C8280,#REF!, 2,FALSE)</f>
        <v>#REF!</v>
      </c>
      <c r="BP8280" s="52" t="s">
        <v>13674</v>
      </c>
      <c r="BQ8280" s="52" t="s">
        <v>2993</v>
      </c>
      <c r="BR8280" s="52" t="s">
        <v>13675</v>
      </c>
      <c r="BX8280" s="52" t="s">
        <v>13674</v>
      </c>
      <c r="BY8280" s="52" t="s">
        <v>2993</v>
      </c>
      <c r="BZ8280" s="52" t="s">
        <v>13675</v>
      </c>
    </row>
    <row r="8281" spans="54:78" x14ac:dyDescent="0.3">
      <c r="BB8281" s="105" t="e">
        <f>VLOOKUP(C8281,#REF!, 2,FALSE)</f>
        <v>#REF!</v>
      </c>
      <c r="BP8281" s="52" t="s">
        <v>13676</v>
      </c>
      <c r="BQ8281" s="52" t="s">
        <v>17035</v>
      </c>
      <c r="BR8281" s="52" t="s">
        <v>1166</v>
      </c>
      <c r="BX8281" s="52" t="s">
        <v>13676</v>
      </c>
      <c r="BY8281" s="52" t="s">
        <v>17035</v>
      </c>
      <c r="BZ8281" s="52" t="s">
        <v>1166</v>
      </c>
    </row>
    <row r="8282" spans="54:78" x14ac:dyDescent="0.3">
      <c r="BB8282" s="105" t="e">
        <f>VLOOKUP(C8282,#REF!, 2,FALSE)</f>
        <v>#REF!</v>
      </c>
      <c r="BP8282" s="52" t="s">
        <v>191</v>
      </c>
      <c r="BQ8282" s="52" t="s">
        <v>1350</v>
      </c>
      <c r="BR8282" s="52" t="s">
        <v>3654</v>
      </c>
      <c r="BX8282" s="52" t="s">
        <v>191</v>
      </c>
      <c r="BY8282" s="52" t="s">
        <v>1350</v>
      </c>
      <c r="BZ8282" s="52" t="s">
        <v>3654</v>
      </c>
    </row>
    <row r="8283" spans="54:78" x14ac:dyDescent="0.3">
      <c r="BB8283" s="105" t="e">
        <f>VLOOKUP(C8283,#REF!, 2,FALSE)</f>
        <v>#REF!</v>
      </c>
      <c r="BP8283" s="52" t="s">
        <v>13677</v>
      </c>
      <c r="BQ8283" s="52" t="s">
        <v>849</v>
      </c>
      <c r="BR8283" s="52" t="s">
        <v>8742</v>
      </c>
      <c r="BX8283" s="52" t="s">
        <v>13677</v>
      </c>
      <c r="BY8283" s="52" t="s">
        <v>849</v>
      </c>
      <c r="BZ8283" s="52" t="s">
        <v>8742</v>
      </c>
    </row>
    <row r="8284" spans="54:78" x14ac:dyDescent="0.3">
      <c r="BB8284" s="105" t="e">
        <f>VLOOKUP(C8284,#REF!, 2,FALSE)</f>
        <v>#REF!</v>
      </c>
      <c r="BP8284" s="52" t="s">
        <v>13678</v>
      </c>
      <c r="BQ8284" s="52" t="s">
        <v>3276</v>
      </c>
      <c r="BR8284" s="52" t="s">
        <v>10070</v>
      </c>
      <c r="BX8284" s="52" t="s">
        <v>13678</v>
      </c>
      <c r="BY8284" s="52" t="s">
        <v>3276</v>
      </c>
      <c r="BZ8284" s="52" t="s">
        <v>10070</v>
      </c>
    </row>
    <row r="8285" spans="54:78" x14ac:dyDescent="0.3">
      <c r="BB8285" s="105" t="e">
        <f>VLOOKUP(C8285,#REF!, 2,FALSE)</f>
        <v>#REF!</v>
      </c>
      <c r="BP8285" s="52" t="s">
        <v>13679</v>
      </c>
      <c r="BQ8285" s="52" t="s">
        <v>2993</v>
      </c>
      <c r="BR8285" s="52" t="s">
        <v>2993</v>
      </c>
      <c r="BX8285" s="52" t="s">
        <v>13679</v>
      </c>
      <c r="BY8285" s="52" t="s">
        <v>2993</v>
      </c>
      <c r="BZ8285" s="52" t="s">
        <v>2993</v>
      </c>
    </row>
    <row r="8286" spans="54:78" x14ac:dyDescent="0.3">
      <c r="BB8286" s="105" t="e">
        <f>VLOOKUP(C8286,#REF!, 2,FALSE)</f>
        <v>#REF!</v>
      </c>
      <c r="BP8286" s="52" t="s">
        <v>13680</v>
      </c>
      <c r="BQ8286" s="52" t="s">
        <v>17035</v>
      </c>
      <c r="BR8286" s="52" t="s">
        <v>6285</v>
      </c>
      <c r="BX8286" s="52" t="s">
        <v>13680</v>
      </c>
      <c r="BY8286" s="52" t="s">
        <v>17035</v>
      </c>
      <c r="BZ8286" s="52" t="s">
        <v>6285</v>
      </c>
    </row>
    <row r="8287" spans="54:78" x14ac:dyDescent="0.3">
      <c r="BB8287" s="105" t="e">
        <f>VLOOKUP(C8287,#REF!, 2,FALSE)</f>
        <v>#REF!</v>
      </c>
      <c r="BP8287" s="52" t="s">
        <v>13681</v>
      </c>
      <c r="BQ8287" s="52" t="s">
        <v>2993</v>
      </c>
      <c r="BR8287" s="52" t="s">
        <v>2797</v>
      </c>
      <c r="BX8287" s="52" t="s">
        <v>13681</v>
      </c>
      <c r="BY8287" s="52" t="s">
        <v>2993</v>
      </c>
      <c r="BZ8287" s="52" t="s">
        <v>2797</v>
      </c>
    </row>
    <row r="8288" spans="54:78" x14ac:dyDescent="0.3">
      <c r="BB8288" s="105" t="e">
        <f>VLOOKUP(C8288,#REF!, 2,FALSE)</f>
        <v>#REF!</v>
      </c>
      <c r="BP8288" s="52" t="s">
        <v>13682</v>
      </c>
      <c r="BQ8288" s="52" t="s">
        <v>668</v>
      </c>
      <c r="BR8288" s="52" t="s">
        <v>9109</v>
      </c>
      <c r="BX8288" s="52" t="s">
        <v>13682</v>
      </c>
      <c r="BY8288" s="52" t="s">
        <v>668</v>
      </c>
      <c r="BZ8288" s="52" t="s">
        <v>9109</v>
      </c>
    </row>
    <row r="8289" spans="54:78" x14ac:dyDescent="0.3">
      <c r="BB8289" s="105" t="e">
        <f>VLOOKUP(C8289,#REF!, 2,FALSE)</f>
        <v>#REF!</v>
      </c>
      <c r="BP8289" s="52" t="s">
        <v>2414</v>
      </c>
      <c r="BQ8289" s="52" t="s">
        <v>2993</v>
      </c>
      <c r="BR8289" s="52" t="s">
        <v>7715</v>
      </c>
      <c r="BX8289" s="52" t="s">
        <v>2414</v>
      </c>
      <c r="BY8289" s="52" t="s">
        <v>2993</v>
      </c>
      <c r="BZ8289" s="52" t="s">
        <v>7715</v>
      </c>
    </row>
    <row r="8290" spans="54:78" x14ac:dyDescent="0.3">
      <c r="BB8290" s="105" t="e">
        <f>VLOOKUP(C8290,#REF!, 2,FALSE)</f>
        <v>#REF!</v>
      </c>
      <c r="BP8290" s="52" t="s">
        <v>13683</v>
      </c>
      <c r="BQ8290" s="52" t="s">
        <v>618</v>
      </c>
      <c r="BR8290" s="52" t="s">
        <v>13684</v>
      </c>
      <c r="BX8290" s="52" t="s">
        <v>13683</v>
      </c>
      <c r="BY8290" s="52" t="s">
        <v>618</v>
      </c>
      <c r="BZ8290" s="52" t="s">
        <v>13684</v>
      </c>
    </row>
    <row r="8291" spans="54:78" x14ac:dyDescent="0.3">
      <c r="BB8291" s="105" t="e">
        <f>VLOOKUP(C8291,#REF!, 2,FALSE)</f>
        <v>#REF!</v>
      </c>
      <c r="BP8291" s="52" t="s">
        <v>13686</v>
      </c>
      <c r="BQ8291" s="52" t="s">
        <v>636</v>
      </c>
      <c r="BR8291" s="52" t="s">
        <v>13687</v>
      </c>
      <c r="BX8291" s="52" t="s">
        <v>13686</v>
      </c>
      <c r="BY8291" s="52" t="s">
        <v>636</v>
      </c>
      <c r="BZ8291" s="52" t="s">
        <v>13687</v>
      </c>
    </row>
    <row r="8292" spans="54:78" x14ac:dyDescent="0.3">
      <c r="BB8292" s="105" t="e">
        <f>VLOOKUP(C8292,#REF!, 2,FALSE)</f>
        <v>#REF!</v>
      </c>
      <c r="BP8292" s="52" t="s">
        <v>13688</v>
      </c>
      <c r="BQ8292" s="52" t="s">
        <v>1350</v>
      </c>
      <c r="BR8292" s="52" t="s">
        <v>674</v>
      </c>
      <c r="BX8292" s="52" t="s">
        <v>13688</v>
      </c>
      <c r="BY8292" s="52" t="s">
        <v>1350</v>
      </c>
      <c r="BZ8292" s="52" t="s">
        <v>674</v>
      </c>
    </row>
    <row r="8293" spans="54:78" x14ac:dyDescent="0.3">
      <c r="BB8293" s="105" t="e">
        <f>VLOOKUP(C8293,#REF!, 2,FALSE)</f>
        <v>#REF!</v>
      </c>
      <c r="BP8293" s="52" t="s">
        <v>13689</v>
      </c>
      <c r="BQ8293" s="52" t="s">
        <v>668</v>
      </c>
      <c r="BR8293" s="52" t="s">
        <v>964</v>
      </c>
      <c r="BX8293" s="52" t="s">
        <v>13689</v>
      </c>
      <c r="BY8293" s="52" t="s">
        <v>668</v>
      </c>
      <c r="BZ8293" s="52" t="s">
        <v>964</v>
      </c>
    </row>
    <row r="8294" spans="54:78" x14ac:dyDescent="0.3">
      <c r="BB8294" s="105" t="e">
        <f>VLOOKUP(C8294,#REF!, 2,FALSE)</f>
        <v>#REF!</v>
      </c>
      <c r="BP8294" s="52" t="s">
        <v>2415</v>
      </c>
      <c r="BQ8294" s="52" t="s">
        <v>2993</v>
      </c>
      <c r="BR8294" s="52" t="s">
        <v>708</v>
      </c>
      <c r="BX8294" s="52" t="s">
        <v>2415</v>
      </c>
      <c r="BY8294" s="52" t="s">
        <v>2993</v>
      </c>
      <c r="BZ8294" s="52" t="s">
        <v>708</v>
      </c>
    </row>
    <row r="8295" spans="54:78" x14ac:dyDescent="0.3">
      <c r="BB8295" s="105" t="e">
        <f>VLOOKUP(C8295,#REF!, 2,FALSE)</f>
        <v>#REF!</v>
      </c>
      <c r="BP8295" s="52" t="s">
        <v>13690</v>
      </c>
      <c r="BQ8295" s="52" t="s">
        <v>2993</v>
      </c>
      <c r="BR8295" s="52" t="s">
        <v>1866</v>
      </c>
      <c r="BX8295" s="52" t="s">
        <v>13690</v>
      </c>
      <c r="BY8295" s="52" t="s">
        <v>2993</v>
      </c>
      <c r="BZ8295" s="52" t="s">
        <v>1866</v>
      </c>
    </row>
    <row r="8296" spans="54:78" x14ac:dyDescent="0.3">
      <c r="BB8296" s="105" t="e">
        <f>VLOOKUP(C8296,#REF!, 2,FALSE)</f>
        <v>#REF!</v>
      </c>
      <c r="BP8296" s="52" t="s">
        <v>13691</v>
      </c>
      <c r="BQ8296" s="52" t="s">
        <v>642</v>
      </c>
      <c r="BR8296" s="52" t="s">
        <v>5832</v>
      </c>
      <c r="BX8296" s="52" t="s">
        <v>13691</v>
      </c>
      <c r="BY8296" s="52" t="s">
        <v>642</v>
      </c>
      <c r="BZ8296" s="52" t="s">
        <v>5832</v>
      </c>
    </row>
    <row r="8297" spans="54:78" x14ac:dyDescent="0.3">
      <c r="BB8297" s="105" t="e">
        <f>VLOOKUP(C8297,#REF!, 2,FALSE)</f>
        <v>#REF!</v>
      </c>
      <c r="BP8297" s="52" t="s">
        <v>13693</v>
      </c>
      <c r="BQ8297" s="52" t="s">
        <v>2993</v>
      </c>
      <c r="BR8297" s="52" t="s">
        <v>3500</v>
      </c>
      <c r="BX8297" s="52" t="s">
        <v>13693</v>
      </c>
      <c r="BY8297" s="52" t="s">
        <v>2993</v>
      </c>
      <c r="BZ8297" s="52" t="s">
        <v>3500</v>
      </c>
    </row>
    <row r="8298" spans="54:78" x14ac:dyDescent="0.3">
      <c r="BB8298" s="105" t="e">
        <f>VLOOKUP(C8298,#REF!, 2,FALSE)</f>
        <v>#REF!</v>
      </c>
      <c r="BP8298" s="52" t="s">
        <v>13694</v>
      </c>
      <c r="BQ8298" s="52" t="s">
        <v>1350</v>
      </c>
      <c r="BR8298" s="52" t="s">
        <v>4604</v>
      </c>
      <c r="BX8298" s="52" t="s">
        <v>13694</v>
      </c>
      <c r="BY8298" s="52" t="s">
        <v>1350</v>
      </c>
      <c r="BZ8298" s="52" t="s">
        <v>4604</v>
      </c>
    </row>
    <row r="8299" spans="54:78" x14ac:dyDescent="0.3">
      <c r="BB8299" s="105" t="e">
        <f>VLOOKUP(C8299,#REF!, 2,FALSE)</f>
        <v>#REF!</v>
      </c>
      <c r="BP8299" s="52" t="s">
        <v>13695</v>
      </c>
      <c r="BQ8299" s="52" t="s">
        <v>805</v>
      </c>
      <c r="BR8299" s="52" t="s">
        <v>3936</v>
      </c>
      <c r="BX8299" s="52" t="s">
        <v>13695</v>
      </c>
      <c r="BY8299" s="52" t="s">
        <v>805</v>
      </c>
      <c r="BZ8299" s="52" t="s">
        <v>3936</v>
      </c>
    </row>
    <row r="8300" spans="54:78" x14ac:dyDescent="0.3">
      <c r="BB8300" s="105" t="e">
        <f>VLOOKUP(C8300,#REF!, 2,FALSE)</f>
        <v>#REF!</v>
      </c>
      <c r="BP8300" s="52" t="s">
        <v>13696</v>
      </c>
      <c r="BQ8300" s="52" t="s">
        <v>618</v>
      </c>
      <c r="BR8300" s="52" t="s">
        <v>13105</v>
      </c>
      <c r="BX8300" s="52" t="s">
        <v>13696</v>
      </c>
      <c r="BY8300" s="52" t="s">
        <v>618</v>
      </c>
      <c r="BZ8300" s="52" t="s">
        <v>13105</v>
      </c>
    </row>
    <row r="8301" spans="54:78" x14ac:dyDescent="0.3">
      <c r="BB8301" s="105" t="e">
        <f>VLOOKUP(C8301,#REF!, 2,FALSE)</f>
        <v>#REF!</v>
      </c>
      <c r="BP8301" s="52" t="s">
        <v>13697</v>
      </c>
      <c r="BQ8301" s="52" t="s">
        <v>2988</v>
      </c>
      <c r="BR8301" s="52" t="s">
        <v>2993</v>
      </c>
      <c r="BX8301" s="52" t="s">
        <v>13697</v>
      </c>
      <c r="BY8301" s="52" t="s">
        <v>2988</v>
      </c>
      <c r="BZ8301" s="52" t="s">
        <v>2993</v>
      </c>
    </row>
    <row r="8302" spans="54:78" x14ac:dyDescent="0.3">
      <c r="BB8302" s="105" t="e">
        <f>VLOOKUP(C8302,#REF!, 2,FALSE)</f>
        <v>#REF!</v>
      </c>
      <c r="BP8302" s="52" t="s">
        <v>13698</v>
      </c>
      <c r="BQ8302" s="52" t="s">
        <v>645</v>
      </c>
      <c r="BR8302" s="52" t="s">
        <v>2390</v>
      </c>
      <c r="BX8302" s="52" t="s">
        <v>13698</v>
      </c>
      <c r="BY8302" s="52" t="s">
        <v>645</v>
      </c>
      <c r="BZ8302" s="52" t="s">
        <v>2390</v>
      </c>
    </row>
    <row r="8303" spans="54:78" x14ac:dyDescent="0.3">
      <c r="BB8303" s="105" t="e">
        <f>VLOOKUP(C8303,#REF!, 2,FALSE)</f>
        <v>#REF!</v>
      </c>
      <c r="BP8303" s="52" t="s">
        <v>2416</v>
      </c>
      <c r="BQ8303" s="52" t="s">
        <v>618</v>
      </c>
      <c r="BR8303" s="52" t="s">
        <v>3194</v>
      </c>
      <c r="BX8303" s="52" t="s">
        <v>2416</v>
      </c>
      <c r="BY8303" s="52" t="s">
        <v>618</v>
      </c>
      <c r="BZ8303" s="52" t="s">
        <v>3194</v>
      </c>
    </row>
    <row r="8304" spans="54:78" x14ac:dyDescent="0.3">
      <c r="BB8304" s="105" t="e">
        <f>VLOOKUP(C8304,#REF!, 2,FALSE)</f>
        <v>#REF!</v>
      </c>
      <c r="BP8304" s="52" t="s">
        <v>2417</v>
      </c>
      <c r="BQ8304" s="52" t="s">
        <v>618</v>
      </c>
      <c r="BR8304" s="52" t="s">
        <v>2204</v>
      </c>
      <c r="BX8304" s="52" t="s">
        <v>2417</v>
      </c>
      <c r="BY8304" s="52" t="s">
        <v>618</v>
      </c>
      <c r="BZ8304" s="52" t="s">
        <v>2204</v>
      </c>
    </row>
    <row r="8305" spans="54:78" x14ac:dyDescent="0.3">
      <c r="BB8305" s="105" t="e">
        <f>VLOOKUP(C8305,#REF!, 2,FALSE)</f>
        <v>#REF!</v>
      </c>
      <c r="BP8305" s="52" t="s">
        <v>13699</v>
      </c>
      <c r="BQ8305" s="52" t="s">
        <v>645</v>
      </c>
      <c r="BR8305" s="52" t="s">
        <v>1813</v>
      </c>
      <c r="BX8305" s="52" t="s">
        <v>13699</v>
      </c>
      <c r="BY8305" s="52" t="s">
        <v>645</v>
      </c>
      <c r="BZ8305" s="52" t="s">
        <v>1813</v>
      </c>
    </row>
    <row r="8306" spans="54:78" x14ac:dyDescent="0.3">
      <c r="BB8306" s="105" t="e">
        <f>VLOOKUP(C8306,#REF!, 2,FALSE)</f>
        <v>#REF!</v>
      </c>
      <c r="BP8306" s="52" t="s">
        <v>13700</v>
      </c>
      <c r="BQ8306" s="52" t="s">
        <v>645</v>
      </c>
      <c r="BR8306" s="52" t="s">
        <v>4808</v>
      </c>
      <c r="BX8306" s="52" t="s">
        <v>13700</v>
      </c>
      <c r="BY8306" s="52" t="s">
        <v>645</v>
      </c>
      <c r="BZ8306" s="52" t="s">
        <v>4808</v>
      </c>
    </row>
    <row r="8307" spans="54:78" x14ac:dyDescent="0.3">
      <c r="BB8307" s="105" t="e">
        <f>VLOOKUP(C8307,#REF!, 2,FALSE)</f>
        <v>#REF!</v>
      </c>
      <c r="BP8307" s="52" t="s">
        <v>13701</v>
      </c>
      <c r="BQ8307" s="52" t="s">
        <v>3059</v>
      </c>
      <c r="BR8307" s="52" t="s">
        <v>13702</v>
      </c>
      <c r="BX8307" s="52" t="s">
        <v>13701</v>
      </c>
      <c r="BY8307" s="52" t="s">
        <v>3059</v>
      </c>
      <c r="BZ8307" s="52" t="s">
        <v>13702</v>
      </c>
    </row>
    <row r="8308" spans="54:78" x14ac:dyDescent="0.3">
      <c r="BB8308" s="105" t="e">
        <f>VLOOKUP(C8308,#REF!, 2,FALSE)</f>
        <v>#REF!</v>
      </c>
      <c r="BP8308" s="52" t="s">
        <v>13703</v>
      </c>
      <c r="BQ8308" s="52" t="s">
        <v>795</v>
      </c>
      <c r="BR8308" s="52" t="s">
        <v>1694</v>
      </c>
      <c r="BX8308" s="52" t="s">
        <v>13703</v>
      </c>
      <c r="BY8308" s="52" t="s">
        <v>795</v>
      </c>
      <c r="BZ8308" s="52" t="s">
        <v>1694</v>
      </c>
    </row>
    <row r="8309" spans="54:78" x14ac:dyDescent="0.3">
      <c r="BB8309" s="105" t="e">
        <f>VLOOKUP(C8309,#REF!, 2,FALSE)</f>
        <v>#REF!</v>
      </c>
      <c r="BP8309" s="52" t="s">
        <v>13704</v>
      </c>
      <c r="BQ8309" s="52" t="s">
        <v>672</v>
      </c>
      <c r="BR8309" s="52" t="s">
        <v>13705</v>
      </c>
      <c r="BX8309" s="52" t="s">
        <v>13704</v>
      </c>
      <c r="BY8309" s="52" t="s">
        <v>672</v>
      </c>
      <c r="BZ8309" s="52" t="s">
        <v>13705</v>
      </c>
    </row>
    <row r="8310" spans="54:78" x14ac:dyDescent="0.3">
      <c r="BB8310" s="105" t="e">
        <f>VLOOKUP(C8310,#REF!, 2,FALSE)</f>
        <v>#REF!</v>
      </c>
      <c r="BP8310" s="52" t="s">
        <v>13706</v>
      </c>
      <c r="BQ8310" s="52" t="s">
        <v>2993</v>
      </c>
      <c r="BR8310" s="52" t="s">
        <v>12117</v>
      </c>
      <c r="BX8310" s="52" t="s">
        <v>13706</v>
      </c>
      <c r="BY8310" s="52" t="s">
        <v>2993</v>
      </c>
      <c r="BZ8310" s="52" t="s">
        <v>12117</v>
      </c>
    </row>
    <row r="8311" spans="54:78" x14ac:dyDescent="0.3">
      <c r="BB8311" s="105" t="e">
        <f>VLOOKUP(C8311,#REF!, 2,FALSE)</f>
        <v>#REF!</v>
      </c>
      <c r="BP8311" s="52" t="s">
        <v>13707</v>
      </c>
      <c r="BQ8311" s="52" t="s">
        <v>672</v>
      </c>
      <c r="BR8311" s="52" t="s">
        <v>930</v>
      </c>
      <c r="BX8311" s="52" t="s">
        <v>13707</v>
      </c>
      <c r="BY8311" s="52" t="s">
        <v>672</v>
      </c>
      <c r="BZ8311" s="52" t="s">
        <v>930</v>
      </c>
    </row>
    <row r="8312" spans="54:78" x14ac:dyDescent="0.3">
      <c r="BB8312" s="105" t="e">
        <f>VLOOKUP(C8312,#REF!, 2,FALSE)</f>
        <v>#REF!</v>
      </c>
      <c r="BP8312" s="52" t="s">
        <v>13708</v>
      </c>
      <c r="BQ8312" s="52" t="s">
        <v>2993</v>
      </c>
      <c r="BR8312" s="52" t="s">
        <v>6144</v>
      </c>
      <c r="BX8312" s="52" t="s">
        <v>13708</v>
      </c>
      <c r="BY8312" s="52" t="s">
        <v>2993</v>
      </c>
      <c r="BZ8312" s="52" t="s">
        <v>6144</v>
      </c>
    </row>
    <row r="8313" spans="54:78" x14ac:dyDescent="0.3">
      <c r="BB8313" s="105" t="e">
        <f>VLOOKUP(C8313,#REF!, 2,FALSE)</f>
        <v>#REF!</v>
      </c>
      <c r="BP8313" s="52" t="s">
        <v>13709</v>
      </c>
      <c r="BQ8313" s="52" t="s">
        <v>2993</v>
      </c>
      <c r="BR8313" s="52" t="s">
        <v>2380</v>
      </c>
      <c r="BX8313" s="52" t="s">
        <v>13709</v>
      </c>
      <c r="BY8313" s="52" t="s">
        <v>2993</v>
      </c>
      <c r="BZ8313" s="52" t="s">
        <v>2380</v>
      </c>
    </row>
    <row r="8314" spans="54:78" x14ac:dyDescent="0.3">
      <c r="BB8314" s="105" t="e">
        <f>VLOOKUP(C8314,#REF!, 2,FALSE)</f>
        <v>#REF!</v>
      </c>
      <c r="BP8314" s="52" t="s">
        <v>13710</v>
      </c>
      <c r="BQ8314" s="52" t="s">
        <v>791</v>
      </c>
      <c r="BR8314" s="52" t="s">
        <v>5780</v>
      </c>
      <c r="BX8314" s="52" t="s">
        <v>13710</v>
      </c>
      <c r="BY8314" s="52" t="s">
        <v>791</v>
      </c>
      <c r="BZ8314" s="52" t="s">
        <v>5780</v>
      </c>
    </row>
    <row r="8315" spans="54:78" x14ac:dyDescent="0.3">
      <c r="BB8315" s="105" t="e">
        <f>VLOOKUP(C8315,#REF!, 2,FALSE)</f>
        <v>#REF!</v>
      </c>
      <c r="BP8315" s="52" t="s">
        <v>13711</v>
      </c>
      <c r="BQ8315" s="52" t="s">
        <v>673</v>
      </c>
      <c r="BR8315" s="52" t="s">
        <v>2305</v>
      </c>
      <c r="BX8315" s="52" t="s">
        <v>13711</v>
      </c>
      <c r="BY8315" s="52" t="s">
        <v>673</v>
      </c>
      <c r="BZ8315" s="52" t="s">
        <v>2305</v>
      </c>
    </row>
    <row r="8316" spans="54:78" x14ac:dyDescent="0.3">
      <c r="BB8316" s="105" t="e">
        <f>VLOOKUP(C8316,#REF!, 2,FALSE)</f>
        <v>#REF!</v>
      </c>
      <c r="BP8316" s="52" t="s">
        <v>13712</v>
      </c>
      <c r="BQ8316" s="52" t="s">
        <v>805</v>
      </c>
      <c r="BR8316" s="52" t="s">
        <v>2883</v>
      </c>
      <c r="BX8316" s="52" t="s">
        <v>13712</v>
      </c>
      <c r="BY8316" s="52" t="s">
        <v>805</v>
      </c>
      <c r="BZ8316" s="52" t="s">
        <v>2883</v>
      </c>
    </row>
    <row r="8317" spans="54:78" x14ac:dyDescent="0.3">
      <c r="BB8317" s="105" t="e">
        <f>VLOOKUP(C8317,#REF!, 2,FALSE)</f>
        <v>#REF!</v>
      </c>
      <c r="BP8317" s="52" t="s">
        <v>13713</v>
      </c>
      <c r="BQ8317" s="52" t="s">
        <v>805</v>
      </c>
      <c r="BR8317" s="52" t="s">
        <v>8285</v>
      </c>
      <c r="BX8317" s="52" t="s">
        <v>13713</v>
      </c>
      <c r="BY8317" s="52" t="s">
        <v>805</v>
      </c>
      <c r="BZ8317" s="52" t="s">
        <v>8285</v>
      </c>
    </row>
    <row r="8318" spans="54:78" x14ac:dyDescent="0.3">
      <c r="BB8318" s="105" t="e">
        <f>VLOOKUP(C8318,#REF!, 2,FALSE)</f>
        <v>#REF!</v>
      </c>
      <c r="BP8318" s="52" t="s">
        <v>2418</v>
      </c>
      <c r="BQ8318" s="52" t="s">
        <v>2993</v>
      </c>
      <c r="BR8318" s="52" t="s">
        <v>13714</v>
      </c>
      <c r="BX8318" s="52" t="s">
        <v>2418</v>
      </c>
      <c r="BY8318" s="52" t="s">
        <v>2993</v>
      </c>
      <c r="BZ8318" s="52" t="s">
        <v>13714</v>
      </c>
    </row>
    <row r="8319" spans="54:78" x14ac:dyDescent="0.3">
      <c r="BB8319" s="105" t="e">
        <f>VLOOKUP(C8319,#REF!, 2,FALSE)</f>
        <v>#REF!</v>
      </c>
      <c r="BP8319" s="52" t="s">
        <v>2419</v>
      </c>
      <c r="BQ8319" s="52" t="s">
        <v>2993</v>
      </c>
      <c r="BR8319" s="52" t="s">
        <v>2993</v>
      </c>
      <c r="BX8319" s="52" t="s">
        <v>2419</v>
      </c>
      <c r="BY8319" s="52" t="s">
        <v>2993</v>
      </c>
      <c r="BZ8319" s="52" t="s">
        <v>2993</v>
      </c>
    </row>
    <row r="8320" spans="54:78" x14ac:dyDescent="0.3">
      <c r="BB8320" s="105" t="e">
        <f>VLOOKUP(C8320,#REF!, 2,FALSE)</f>
        <v>#REF!</v>
      </c>
      <c r="BP8320" s="52" t="s">
        <v>13715</v>
      </c>
      <c r="BQ8320" s="52" t="s">
        <v>1509</v>
      </c>
      <c r="BR8320" s="52" t="s">
        <v>13716</v>
      </c>
      <c r="BX8320" s="52" t="s">
        <v>13715</v>
      </c>
      <c r="BY8320" s="52" t="s">
        <v>1509</v>
      </c>
      <c r="BZ8320" s="52" t="s">
        <v>13716</v>
      </c>
    </row>
    <row r="8321" spans="54:78" x14ac:dyDescent="0.3">
      <c r="BB8321" s="105" t="e">
        <f>VLOOKUP(C8321,#REF!, 2,FALSE)</f>
        <v>#REF!</v>
      </c>
      <c r="BP8321" s="52" t="s">
        <v>13717</v>
      </c>
      <c r="BQ8321" s="52" t="s">
        <v>3016</v>
      </c>
      <c r="BR8321" s="52" t="s">
        <v>5284</v>
      </c>
      <c r="BX8321" s="52" t="s">
        <v>13717</v>
      </c>
      <c r="BY8321" s="52" t="s">
        <v>3016</v>
      </c>
      <c r="BZ8321" s="52" t="s">
        <v>5284</v>
      </c>
    </row>
    <row r="8322" spans="54:78" x14ac:dyDescent="0.3">
      <c r="BB8322" s="105" t="e">
        <f>VLOOKUP(C8322,#REF!, 2,FALSE)</f>
        <v>#REF!</v>
      </c>
      <c r="BP8322" s="52" t="s">
        <v>13718</v>
      </c>
      <c r="BQ8322" s="52" t="s">
        <v>1277</v>
      </c>
      <c r="BR8322" s="52" t="s">
        <v>9581</v>
      </c>
      <c r="BX8322" s="52" t="s">
        <v>13718</v>
      </c>
      <c r="BY8322" s="52" t="s">
        <v>1277</v>
      </c>
      <c r="BZ8322" s="52" t="s">
        <v>9581</v>
      </c>
    </row>
    <row r="8323" spans="54:78" x14ac:dyDescent="0.3">
      <c r="BB8323" s="105" t="e">
        <f>VLOOKUP(C8323,#REF!, 2,FALSE)</f>
        <v>#REF!</v>
      </c>
      <c r="BP8323" s="52" t="s">
        <v>13719</v>
      </c>
      <c r="BQ8323" s="52" t="s">
        <v>805</v>
      </c>
      <c r="BR8323" s="52" t="s">
        <v>13720</v>
      </c>
      <c r="BX8323" s="52" t="s">
        <v>13719</v>
      </c>
      <c r="BY8323" s="52" t="s">
        <v>805</v>
      </c>
      <c r="BZ8323" s="52" t="s">
        <v>13720</v>
      </c>
    </row>
    <row r="8324" spans="54:78" x14ac:dyDescent="0.3">
      <c r="BB8324" s="105" t="e">
        <f>VLOOKUP(C8324,#REF!, 2,FALSE)</f>
        <v>#REF!</v>
      </c>
      <c r="BP8324" s="52" t="s">
        <v>13722</v>
      </c>
      <c r="BQ8324" s="52" t="s">
        <v>2993</v>
      </c>
      <c r="BR8324" s="52" t="s">
        <v>2993</v>
      </c>
      <c r="BX8324" s="52" t="s">
        <v>13722</v>
      </c>
      <c r="BY8324" s="52" t="s">
        <v>2993</v>
      </c>
      <c r="BZ8324" s="52" t="s">
        <v>2993</v>
      </c>
    </row>
    <row r="8325" spans="54:78" x14ac:dyDescent="0.3">
      <c r="BB8325" s="105" t="e">
        <f>VLOOKUP(C8325,#REF!, 2,FALSE)</f>
        <v>#REF!</v>
      </c>
      <c r="BP8325" s="52" t="s">
        <v>13723</v>
      </c>
      <c r="BQ8325" s="52" t="s">
        <v>2993</v>
      </c>
      <c r="BR8325" s="52" t="s">
        <v>13724</v>
      </c>
      <c r="BX8325" s="52" t="s">
        <v>13723</v>
      </c>
      <c r="BY8325" s="52" t="s">
        <v>2993</v>
      </c>
      <c r="BZ8325" s="52" t="s">
        <v>13724</v>
      </c>
    </row>
    <row r="8326" spans="54:78" x14ac:dyDescent="0.3">
      <c r="BB8326" s="105" t="e">
        <f>VLOOKUP(C8326,#REF!, 2,FALSE)</f>
        <v>#REF!</v>
      </c>
      <c r="BP8326" s="52" t="s">
        <v>13725</v>
      </c>
      <c r="BQ8326" s="52" t="s">
        <v>1739</v>
      </c>
      <c r="BR8326" s="52" t="s">
        <v>13726</v>
      </c>
      <c r="BX8326" s="52" t="s">
        <v>13725</v>
      </c>
      <c r="BY8326" s="52" t="s">
        <v>1739</v>
      </c>
      <c r="BZ8326" s="52" t="s">
        <v>13726</v>
      </c>
    </row>
    <row r="8327" spans="54:78" x14ac:dyDescent="0.3">
      <c r="BB8327" s="105" t="e">
        <f>VLOOKUP(C8327,#REF!, 2,FALSE)</f>
        <v>#REF!</v>
      </c>
      <c r="BP8327" s="52" t="s">
        <v>13727</v>
      </c>
      <c r="BQ8327" s="52" t="s">
        <v>1350</v>
      </c>
      <c r="BR8327" s="52" t="s">
        <v>13728</v>
      </c>
      <c r="BX8327" s="52" t="s">
        <v>13727</v>
      </c>
      <c r="BY8327" s="52" t="s">
        <v>1350</v>
      </c>
      <c r="BZ8327" s="52" t="s">
        <v>13728</v>
      </c>
    </row>
    <row r="8328" spans="54:78" x14ac:dyDescent="0.3">
      <c r="BB8328" s="105" t="e">
        <f>VLOOKUP(C8328,#REF!, 2,FALSE)</f>
        <v>#REF!</v>
      </c>
      <c r="BP8328" s="52" t="s">
        <v>13729</v>
      </c>
      <c r="BQ8328" s="52" t="s">
        <v>1350</v>
      </c>
      <c r="BR8328" s="52" t="s">
        <v>2250</v>
      </c>
      <c r="BX8328" s="52" t="s">
        <v>13729</v>
      </c>
      <c r="BY8328" s="52" t="s">
        <v>1350</v>
      </c>
      <c r="BZ8328" s="52" t="s">
        <v>2250</v>
      </c>
    </row>
    <row r="8329" spans="54:78" x14ac:dyDescent="0.3">
      <c r="BB8329" s="105" t="e">
        <f>VLOOKUP(C8329,#REF!, 2,FALSE)</f>
        <v>#REF!</v>
      </c>
      <c r="BP8329" s="52" t="s">
        <v>13730</v>
      </c>
      <c r="BQ8329" s="52" t="s">
        <v>805</v>
      </c>
      <c r="BR8329" s="52" t="s">
        <v>13731</v>
      </c>
      <c r="BX8329" s="52" t="s">
        <v>13730</v>
      </c>
      <c r="BY8329" s="52" t="s">
        <v>805</v>
      </c>
      <c r="BZ8329" s="52" t="s">
        <v>13731</v>
      </c>
    </row>
    <row r="8330" spans="54:78" x14ac:dyDescent="0.3">
      <c r="BB8330" s="105" t="e">
        <f>VLOOKUP(C8330,#REF!, 2,FALSE)</f>
        <v>#REF!</v>
      </c>
      <c r="BP8330" s="52" t="s">
        <v>13732</v>
      </c>
      <c r="BQ8330" s="52" t="s">
        <v>936</v>
      </c>
      <c r="BR8330" s="52" t="s">
        <v>2993</v>
      </c>
      <c r="BX8330" s="52" t="s">
        <v>13732</v>
      </c>
      <c r="BY8330" s="52" t="s">
        <v>936</v>
      </c>
      <c r="BZ8330" s="52" t="s">
        <v>2993</v>
      </c>
    </row>
    <row r="8331" spans="54:78" x14ac:dyDescent="0.3">
      <c r="BB8331" s="105" t="e">
        <f>VLOOKUP(C8331,#REF!, 2,FALSE)</f>
        <v>#REF!</v>
      </c>
      <c r="BP8331" s="52" t="s">
        <v>13733</v>
      </c>
      <c r="BQ8331" s="52" t="s">
        <v>642</v>
      </c>
      <c r="BR8331" s="52" t="s">
        <v>13734</v>
      </c>
      <c r="BX8331" s="52" t="s">
        <v>13733</v>
      </c>
      <c r="BY8331" s="52" t="s">
        <v>642</v>
      </c>
      <c r="BZ8331" s="52" t="s">
        <v>13734</v>
      </c>
    </row>
    <row r="8332" spans="54:78" x14ac:dyDescent="0.3">
      <c r="BB8332" s="105" t="e">
        <f>VLOOKUP(C8332,#REF!, 2,FALSE)</f>
        <v>#REF!</v>
      </c>
      <c r="BP8332" s="52" t="s">
        <v>13735</v>
      </c>
      <c r="BQ8332" s="52" t="s">
        <v>2993</v>
      </c>
      <c r="BR8332" s="52" t="s">
        <v>2375</v>
      </c>
      <c r="BX8332" s="52" t="s">
        <v>13735</v>
      </c>
      <c r="BY8332" s="52" t="s">
        <v>2993</v>
      </c>
      <c r="BZ8332" s="52" t="s">
        <v>2375</v>
      </c>
    </row>
    <row r="8333" spans="54:78" x14ac:dyDescent="0.3">
      <c r="BB8333" s="105" t="e">
        <f>VLOOKUP(C8333,#REF!, 2,FALSE)</f>
        <v>#REF!</v>
      </c>
      <c r="BP8333" s="52" t="s">
        <v>192</v>
      </c>
      <c r="BQ8333" s="52" t="s">
        <v>624</v>
      </c>
      <c r="BR8333" s="52" t="s">
        <v>4041</v>
      </c>
      <c r="BX8333" s="52" t="s">
        <v>192</v>
      </c>
      <c r="BY8333" s="52" t="s">
        <v>624</v>
      </c>
      <c r="BZ8333" s="52" t="s">
        <v>4041</v>
      </c>
    </row>
    <row r="8334" spans="54:78" x14ac:dyDescent="0.3">
      <c r="BB8334" s="105" t="e">
        <f>VLOOKUP(C8334,#REF!, 2,FALSE)</f>
        <v>#REF!</v>
      </c>
      <c r="BP8334" s="52" t="s">
        <v>13736</v>
      </c>
      <c r="BQ8334" s="52" t="s">
        <v>668</v>
      </c>
      <c r="BR8334" s="52" t="s">
        <v>13737</v>
      </c>
      <c r="BX8334" s="52" t="s">
        <v>13736</v>
      </c>
      <c r="BY8334" s="52" t="s">
        <v>668</v>
      </c>
      <c r="BZ8334" s="52" t="s">
        <v>13737</v>
      </c>
    </row>
    <row r="8335" spans="54:78" x14ac:dyDescent="0.3">
      <c r="BB8335" s="105" t="e">
        <f>VLOOKUP(C8335,#REF!, 2,FALSE)</f>
        <v>#REF!</v>
      </c>
      <c r="BP8335" s="52" t="s">
        <v>13738</v>
      </c>
      <c r="BQ8335" s="52" t="s">
        <v>624</v>
      </c>
      <c r="BR8335" s="52" t="s">
        <v>2948</v>
      </c>
      <c r="BX8335" s="52" t="s">
        <v>13738</v>
      </c>
      <c r="BY8335" s="52" t="s">
        <v>624</v>
      </c>
      <c r="BZ8335" s="52" t="s">
        <v>2948</v>
      </c>
    </row>
    <row r="8336" spans="54:78" x14ac:dyDescent="0.3">
      <c r="BB8336" s="105" t="e">
        <f>VLOOKUP(C8336,#REF!, 2,FALSE)</f>
        <v>#REF!</v>
      </c>
      <c r="BP8336" s="52" t="s">
        <v>13739</v>
      </c>
      <c r="BQ8336" s="52" t="s">
        <v>2993</v>
      </c>
      <c r="BR8336" s="52" t="s">
        <v>5717</v>
      </c>
      <c r="BX8336" s="52" t="s">
        <v>13739</v>
      </c>
      <c r="BY8336" s="52" t="s">
        <v>2993</v>
      </c>
      <c r="BZ8336" s="52" t="s">
        <v>5717</v>
      </c>
    </row>
    <row r="8337" spans="54:78" x14ac:dyDescent="0.3">
      <c r="BB8337" s="105" t="e">
        <f>VLOOKUP(C8337,#REF!, 2,FALSE)</f>
        <v>#REF!</v>
      </c>
      <c r="BP8337" s="52" t="s">
        <v>13740</v>
      </c>
      <c r="BQ8337" s="52" t="s">
        <v>3276</v>
      </c>
      <c r="BR8337" s="52" t="s">
        <v>13741</v>
      </c>
      <c r="BX8337" s="52" t="s">
        <v>13740</v>
      </c>
      <c r="BY8337" s="52" t="s">
        <v>3276</v>
      </c>
      <c r="BZ8337" s="52" t="s">
        <v>13741</v>
      </c>
    </row>
    <row r="8338" spans="54:78" x14ac:dyDescent="0.3">
      <c r="BB8338" s="105" t="e">
        <f>VLOOKUP(C8338,#REF!, 2,FALSE)</f>
        <v>#REF!</v>
      </c>
      <c r="BP8338" s="52" t="s">
        <v>13742</v>
      </c>
      <c r="BQ8338" s="52" t="s">
        <v>3019</v>
      </c>
      <c r="BR8338" s="52" t="s">
        <v>13743</v>
      </c>
      <c r="BX8338" s="52" t="s">
        <v>13742</v>
      </c>
      <c r="BY8338" s="52" t="s">
        <v>3019</v>
      </c>
      <c r="BZ8338" s="52" t="s">
        <v>13743</v>
      </c>
    </row>
    <row r="8339" spans="54:78" x14ac:dyDescent="0.3">
      <c r="BB8339" s="105" t="e">
        <f>VLOOKUP(C8339,#REF!, 2,FALSE)</f>
        <v>#REF!</v>
      </c>
      <c r="BP8339" s="52" t="s">
        <v>13744</v>
      </c>
      <c r="BQ8339" s="52" t="s">
        <v>3276</v>
      </c>
      <c r="BR8339" s="52" t="s">
        <v>13745</v>
      </c>
      <c r="BX8339" s="52" t="s">
        <v>13744</v>
      </c>
      <c r="BY8339" s="52" t="s">
        <v>3276</v>
      </c>
      <c r="BZ8339" s="52" t="s">
        <v>13745</v>
      </c>
    </row>
    <row r="8340" spans="54:78" x14ac:dyDescent="0.3">
      <c r="BB8340" s="105" t="e">
        <f>VLOOKUP(C8340,#REF!, 2,FALSE)</f>
        <v>#REF!</v>
      </c>
      <c r="BP8340" s="52" t="s">
        <v>13746</v>
      </c>
      <c r="BQ8340" s="52" t="s">
        <v>17035</v>
      </c>
      <c r="BR8340" s="52" t="s">
        <v>13747</v>
      </c>
      <c r="BX8340" s="52" t="s">
        <v>13746</v>
      </c>
      <c r="BY8340" s="52" t="s">
        <v>17035</v>
      </c>
      <c r="BZ8340" s="52" t="s">
        <v>13747</v>
      </c>
    </row>
    <row r="8341" spans="54:78" x14ac:dyDescent="0.3">
      <c r="BB8341" s="105" t="e">
        <f>VLOOKUP(C8341,#REF!, 2,FALSE)</f>
        <v>#REF!</v>
      </c>
      <c r="BP8341" s="52" t="s">
        <v>13748</v>
      </c>
      <c r="BQ8341" s="52" t="s">
        <v>2993</v>
      </c>
      <c r="BR8341" s="52" t="s">
        <v>2993</v>
      </c>
      <c r="BX8341" s="52" t="s">
        <v>13748</v>
      </c>
      <c r="BY8341" s="52" t="s">
        <v>2993</v>
      </c>
      <c r="BZ8341" s="52" t="s">
        <v>2993</v>
      </c>
    </row>
    <row r="8342" spans="54:78" x14ac:dyDescent="0.3">
      <c r="BB8342" s="105" t="e">
        <f>VLOOKUP(C8342,#REF!, 2,FALSE)</f>
        <v>#REF!</v>
      </c>
      <c r="BP8342" s="52" t="s">
        <v>13749</v>
      </c>
      <c r="BQ8342" s="52" t="s">
        <v>2993</v>
      </c>
      <c r="BR8342" s="52" t="s">
        <v>7691</v>
      </c>
      <c r="BX8342" s="52" t="s">
        <v>13749</v>
      </c>
      <c r="BY8342" s="52" t="s">
        <v>2993</v>
      </c>
      <c r="BZ8342" s="52" t="s">
        <v>7691</v>
      </c>
    </row>
    <row r="8343" spans="54:78" x14ac:dyDescent="0.3">
      <c r="BB8343" s="105" t="e">
        <f>VLOOKUP(C8343,#REF!, 2,FALSE)</f>
        <v>#REF!</v>
      </c>
      <c r="BP8343" s="52" t="s">
        <v>2420</v>
      </c>
      <c r="BQ8343" s="52" t="s">
        <v>2437</v>
      </c>
      <c r="BR8343" s="52" t="s">
        <v>3769</v>
      </c>
      <c r="BX8343" s="52" t="s">
        <v>2420</v>
      </c>
      <c r="BY8343" s="52" t="s">
        <v>2437</v>
      </c>
      <c r="BZ8343" s="52" t="s">
        <v>3769</v>
      </c>
    </row>
    <row r="8344" spans="54:78" x14ac:dyDescent="0.3">
      <c r="BB8344" s="105" t="e">
        <f>VLOOKUP(C8344,#REF!, 2,FALSE)</f>
        <v>#REF!</v>
      </c>
      <c r="BP8344" s="52" t="s">
        <v>13750</v>
      </c>
      <c r="BQ8344" s="52" t="s">
        <v>807</v>
      </c>
      <c r="BR8344" s="52" t="s">
        <v>704</v>
      </c>
      <c r="BX8344" s="52" t="s">
        <v>13750</v>
      </c>
      <c r="BY8344" s="52" t="s">
        <v>807</v>
      </c>
      <c r="BZ8344" s="52" t="s">
        <v>704</v>
      </c>
    </row>
    <row r="8345" spans="54:78" x14ac:dyDescent="0.3">
      <c r="BB8345" s="105" t="e">
        <f>VLOOKUP(C8345,#REF!, 2,FALSE)</f>
        <v>#REF!</v>
      </c>
      <c r="BP8345" s="52" t="s">
        <v>13751</v>
      </c>
      <c r="BQ8345" s="52" t="s">
        <v>920</v>
      </c>
      <c r="BR8345" s="52" t="s">
        <v>3501</v>
      </c>
      <c r="BX8345" s="52" t="s">
        <v>13751</v>
      </c>
      <c r="BY8345" s="52" t="s">
        <v>920</v>
      </c>
      <c r="BZ8345" s="52" t="s">
        <v>3501</v>
      </c>
    </row>
    <row r="8346" spans="54:78" x14ac:dyDescent="0.3">
      <c r="BB8346" s="105" t="e">
        <f>VLOOKUP(C8346,#REF!, 2,FALSE)</f>
        <v>#REF!</v>
      </c>
      <c r="BP8346" s="52" t="s">
        <v>13752</v>
      </c>
      <c r="BQ8346" s="52" t="s">
        <v>8119</v>
      </c>
      <c r="BR8346" s="52" t="s">
        <v>922</v>
      </c>
      <c r="BX8346" s="52" t="s">
        <v>13752</v>
      </c>
      <c r="BY8346" s="52" t="s">
        <v>8119</v>
      </c>
      <c r="BZ8346" s="52" t="s">
        <v>922</v>
      </c>
    </row>
    <row r="8347" spans="54:78" x14ac:dyDescent="0.3">
      <c r="BB8347" s="105" t="e">
        <f>VLOOKUP(C8347,#REF!, 2,FALSE)</f>
        <v>#REF!</v>
      </c>
      <c r="BP8347" s="52" t="s">
        <v>13753</v>
      </c>
      <c r="BQ8347" s="52" t="s">
        <v>2993</v>
      </c>
      <c r="BR8347" s="52" t="s">
        <v>2993</v>
      </c>
      <c r="BX8347" s="52" t="s">
        <v>13753</v>
      </c>
      <c r="BY8347" s="52" t="s">
        <v>2993</v>
      </c>
      <c r="BZ8347" s="52" t="s">
        <v>2993</v>
      </c>
    </row>
    <row r="8348" spans="54:78" x14ac:dyDescent="0.3">
      <c r="BB8348" s="105" t="e">
        <f>VLOOKUP(C8348,#REF!, 2,FALSE)</f>
        <v>#REF!</v>
      </c>
      <c r="BP8348" s="52" t="s">
        <v>13754</v>
      </c>
      <c r="BQ8348" s="52" t="s">
        <v>2993</v>
      </c>
      <c r="BR8348" s="52" t="s">
        <v>4502</v>
      </c>
      <c r="BX8348" s="52" t="s">
        <v>13754</v>
      </c>
      <c r="BY8348" s="52" t="s">
        <v>2993</v>
      </c>
      <c r="BZ8348" s="52" t="s">
        <v>4502</v>
      </c>
    </row>
    <row r="8349" spans="54:78" x14ac:dyDescent="0.3">
      <c r="BB8349" s="105" t="e">
        <f>VLOOKUP(C8349,#REF!, 2,FALSE)</f>
        <v>#REF!</v>
      </c>
      <c r="BP8349" s="52" t="s">
        <v>13755</v>
      </c>
      <c r="BQ8349" s="52" t="s">
        <v>13548</v>
      </c>
      <c r="BR8349" s="52" t="s">
        <v>13756</v>
      </c>
      <c r="BX8349" s="52" t="s">
        <v>13755</v>
      </c>
      <c r="BY8349" s="52" t="s">
        <v>13548</v>
      </c>
      <c r="BZ8349" s="52" t="s">
        <v>13756</v>
      </c>
    </row>
    <row r="8350" spans="54:78" x14ac:dyDescent="0.3">
      <c r="BB8350" s="105" t="e">
        <f>VLOOKUP(C8350,#REF!, 2,FALSE)</f>
        <v>#REF!</v>
      </c>
      <c r="BP8350" s="52" t="s">
        <v>13757</v>
      </c>
      <c r="BQ8350" s="52" t="s">
        <v>2993</v>
      </c>
      <c r="BR8350" s="52" t="s">
        <v>2993</v>
      </c>
      <c r="BX8350" s="52" t="s">
        <v>13757</v>
      </c>
      <c r="BY8350" s="52" t="s">
        <v>2993</v>
      </c>
      <c r="BZ8350" s="52" t="s">
        <v>2993</v>
      </c>
    </row>
    <row r="8351" spans="54:78" x14ac:dyDescent="0.3">
      <c r="BB8351" s="105" t="e">
        <f>VLOOKUP(C8351,#REF!, 2,FALSE)</f>
        <v>#REF!</v>
      </c>
      <c r="BP8351" s="52" t="s">
        <v>13758</v>
      </c>
      <c r="BQ8351" s="52" t="s">
        <v>2993</v>
      </c>
      <c r="BR8351" s="52" t="s">
        <v>13759</v>
      </c>
      <c r="BX8351" s="52" t="s">
        <v>13758</v>
      </c>
      <c r="BY8351" s="52" t="s">
        <v>2993</v>
      </c>
      <c r="BZ8351" s="52" t="s">
        <v>13759</v>
      </c>
    </row>
    <row r="8352" spans="54:78" x14ac:dyDescent="0.3">
      <c r="BB8352" s="105" t="e">
        <f>VLOOKUP(C8352,#REF!, 2,FALSE)</f>
        <v>#REF!</v>
      </c>
      <c r="BP8352" s="52" t="s">
        <v>13760</v>
      </c>
      <c r="BQ8352" s="52" t="s">
        <v>2993</v>
      </c>
      <c r="BR8352" s="52" t="s">
        <v>928</v>
      </c>
      <c r="BX8352" s="52" t="s">
        <v>13760</v>
      </c>
      <c r="BY8352" s="52" t="s">
        <v>2993</v>
      </c>
      <c r="BZ8352" s="52" t="s">
        <v>928</v>
      </c>
    </row>
    <row r="8353" spans="54:78" x14ac:dyDescent="0.3">
      <c r="BB8353" s="105" t="e">
        <f>VLOOKUP(C8353,#REF!, 2,FALSE)</f>
        <v>#REF!</v>
      </c>
      <c r="BP8353" s="52" t="s">
        <v>13761</v>
      </c>
      <c r="BQ8353" s="52" t="s">
        <v>636</v>
      </c>
      <c r="BR8353" s="52" t="s">
        <v>716</v>
      </c>
      <c r="BX8353" s="52" t="s">
        <v>13761</v>
      </c>
      <c r="BY8353" s="52" t="s">
        <v>636</v>
      </c>
      <c r="BZ8353" s="52" t="s">
        <v>716</v>
      </c>
    </row>
    <row r="8354" spans="54:78" x14ac:dyDescent="0.3">
      <c r="BB8354" s="105" t="e">
        <f>VLOOKUP(C8354,#REF!, 2,FALSE)</f>
        <v>#REF!</v>
      </c>
      <c r="BP8354" s="52" t="s">
        <v>13762</v>
      </c>
      <c r="BQ8354" s="52" t="s">
        <v>2993</v>
      </c>
      <c r="BR8354" s="52" t="s">
        <v>2993</v>
      </c>
      <c r="BX8354" s="52" t="s">
        <v>13762</v>
      </c>
      <c r="BY8354" s="52" t="s">
        <v>2993</v>
      </c>
      <c r="BZ8354" s="52" t="s">
        <v>2993</v>
      </c>
    </row>
    <row r="8355" spans="54:78" x14ac:dyDescent="0.3">
      <c r="BB8355" s="105" t="e">
        <f>VLOOKUP(C8355,#REF!, 2,FALSE)</f>
        <v>#REF!</v>
      </c>
      <c r="BP8355" s="52" t="s">
        <v>13763</v>
      </c>
      <c r="BQ8355" s="52" t="s">
        <v>2993</v>
      </c>
      <c r="BR8355" s="52" t="s">
        <v>5599</v>
      </c>
      <c r="BX8355" s="52" t="s">
        <v>13763</v>
      </c>
      <c r="BY8355" s="52" t="s">
        <v>2993</v>
      </c>
      <c r="BZ8355" s="52" t="s">
        <v>5599</v>
      </c>
    </row>
    <row r="8356" spans="54:78" x14ac:dyDescent="0.3">
      <c r="BB8356" s="105" t="e">
        <f>VLOOKUP(C8356,#REF!, 2,FALSE)</f>
        <v>#REF!</v>
      </c>
      <c r="BP8356" s="52" t="s">
        <v>13764</v>
      </c>
      <c r="BQ8356" s="52" t="s">
        <v>2993</v>
      </c>
      <c r="BR8356" s="52" t="s">
        <v>2993</v>
      </c>
      <c r="BX8356" s="52" t="s">
        <v>13764</v>
      </c>
      <c r="BY8356" s="52" t="s">
        <v>2993</v>
      </c>
      <c r="BZ8356" s="52" t="s">
        <v>2993</v>
      </c>
    </row>
    <row r="8357" spans="54:78" x14ac:dyDescent="0.3">
      <c r="BB8357" s="105" t="e">
        <f>VLOOKUP(C8357,#REF!, 2,FALSE)</f>
        <v>#REF!</v>
      </c>
      <c r="BP8357" s="52" t="s">
        <v>13765</v>
      </c>
      <c r="BQ8357" s="52" t="s">
        <v>624</v>
      </c>
      <c r="BR8357" s="52" t="s">
        <v>10729</v>
      </c>
      <c r="BX8357" s="52" t="s">
        <v>13765</v>
      </c>
      <c r="BY8357" s="52" t="s">
        <v>624</v>
      </c>
      <c r="BZ8357" s="52" t="s">
        <v>10729</v>
      </c>
    </row>
    <row r="8358" spans="54:78" x14ac:dyDescent="0.3">
      <c r="BB8358" s="105" t="e">
        <f>VLOOKUP(C8358,#REF!, 2,FALSE)</f>
        <v>#REF!</v>
      </c>
      <c r="BP8358" s="52" t="s">
        <v>13766</v>
      </c>
      <c r="BQ8358" s="52" t="s">
        <v>2993</v>
      </c>
      <c r="BR8358" s="52" t="s">
        <v>2507</v>
      </c>
      <c r="BX8358" s="52" t="s">
        <v>13766</v>
      </c>
      <c r="BY8358" s="52" t="s">
        <v>2993</v>
      </c>
      <c r="BZ8358" s="52" t="s">
        <v>2507</v>
      </c>
    </row>
    <row r="8359" spans="54:78" x14ac:dyDescent="0.3">
      <c r="BB8359" s="105" t="e">
        <f>VLOOKUP(C8359,#REF!, 2,FALSE)</f>
        <v>#REF!</v>
      </c>
      <c r="BP8359" s="52" t="s">
        <v>13767</v>
      </c>
      <c r="BQ8359" s="52" t="s">
        <v>2993</v>
      </c>
      <c r="BR8359" s="52" t="s">
        <v>2993</v>
      </c>
      <c r="BX8359" s="52" t="s">
        <v>13767</v>
      </c>
      <c r="BY8359" s="52" t="s">
        <v>2993</v>
      </c>
      <c r="BZ8359" s="52" t="s">
        <v>2993</v>
      </c>
    </row>
    <row r="8360" spans="54:78" x14ac:dyDescent="0.3">
      <c r="BB8360" s="105" t="e">
        <f>VLOOKUP(C8360,#REF!, 2,FALSE)</f>
        <v>#REF!</v>
      </c>
      <c r="BP8360" s="52" t="s">
        <v>13768</v>
      </c>
      <c r="BQ8360" s="52" t="s">
        <v>948</v>
      </c>
      <c r="BR8360" s="52" t="s">
        <v>715</v>
      </c>
      <c r="BX8360" s="52" t="s">
        <v>13768</v>
      </c>
      <c r="BY8360" s="52" t="s">
        <v>948</v>
      </c>
      <c r="BZ8360" s="52" t="s">
        <v>715</v>
      </c>
    </row>
    <row r="8361" spans="54:78" x14ac:dyDescent="0.3">
      <c r="BB8361" s="105" t="e">
        <f>VLOOKUP(C8361,#REF!, 2,FALSE)</f>
        <v>#REF!</v>
      </c>
      <c r="BP8361" s="52" t="s">
        <v>13769</v>
      </c>
      <c r="BQ8361" s="52" t="s">
        <v>621</v>
      </c>
      <c r="BR8361" s="52" t="s">
        <v>2993</v>
      </c>
      <c r="BX8361" s="52" t="s">
        <v>13769</v>
      </c>
      <c r="BY8361" s="52" t="s">
        <v>621</v>
      </c>
      <c r="BZ8361" s="52" t="s">
        <v>2993</v>
      </c>
    </row>
    <row r="8362" spans="54:78" x14ac:dyDescent="0.3">
      <c r="BB8362" s="105" t="e">
        <f>VLOOKUP(C8362,#REF!, 2,FALSE)</f>
        <v>#REF!</v>
      </c>
      <c r="BP8362" s="52" t="s">
        <v>13770</v>
      </c>
      <c r="BQ8362" s="52" t="s">
        <v>934</v>
      </c>
      <c r="BR8362" s="52" t="s">
        <v>1528</v>
      </c>
      <c r="BX8362" s="52" t="s">
        <v>13770</v>
      </c>
      <c r="BY8362" s="52" t="s">
        <v>934</v>
      </c>
      <c r="BZ8362" s="52" t="s">
        <v>1528</v>
      </c>
    </row>
    <row r="8363" spans="54:78" x14ac:dyDescent="0.3">
      <c r="BB8363" s="105" t="e">
        <f>VLOOKUP(C8363,#REF!, 2,FALSE)</f>
        <v>#REF!</v>
      </c>
      <c r="BP8363" s="52" t="s">
        <v>13771</v>
      </c>
      <c r="BQ8363" s="52" t="s">
        <v>710</v>
      </c>
      <c r="BR8363" s="52" t="s">
        <v>3330</v>
      </c>
      <c r="BX8363" s="52" t="s">
        <v>13771</v>
      </c>
      <c r="BY8363" s="52" t="s">
        <v>710</v>
      </c>
      <c r="BZ8363" s="52" t="s">
        <v>3330</v>
      </c>
    </row>
    <row r="8364" spans="54:78" x14ac:dyDescent="0.3">
      <c r="BB8364" s="105" t="e">
        <f>VLOOKUP(C8364,#REF!, 2,FALSE)</f>
        <v>#REF!</v>
      </c>
      <c r="BP8364" s="52" t="s">
        <v>13772</v>
      </c>
      <c r="BQ8364" s="52" t="s">
        <v>936</v>
      </c>
      <c r="BR8364" s="52" t="s">
        <v>4016</v>
      </c>
      <c r="BX8364" s="52" t="s">
        <v>13772</v>
      </c>
      <c r="BY8364" s="52" t="s">
        <v>936</v>
      </c>
      <c r="BZ8364" s="52" t="s">
        <v>4016</v>
      </c>
    </row>
    <row r="8365" spans="54:78" x14ac:dyDescent="0.3">
      <c r="BB8365" s="105" t="e">
        <f>VLOOKUP(C8365,#REF!, 2,FALSE)</f>
        <v>#REF!</v>
      </c>
      <c r="BP8365" s="52" t="s">
        <v>13773</v>
      </c>
      <c r="BQ8365" s="52" t="s">
        <v>783</v>
      </c>
      <c r="BR8365" s="52" t="s">
        <v>3576</v>
      </c>
      <c r="BX8365" s="52" t="s">
        <v>13773</v>
      </c>
      <c r="BY8365" s="52" t="s">
        <v>783</v>
      </c>
      <c r="BZ8365" s="52" t="s">
        <v>3576</v>
      </c>
    </row>
    <row r="8366" spans="54:78" x14ac:dyDescent="0.3">
      <c r="BB8366" s="105" t="e">
        <f>VLOOKUP(C8366,#REF!, 2,FALSE)</f>
        <v>#REF!</v>
      </c>
      <c r="BP8366" s="52" t="s">
        <v>13774</v>
      </c>
      <c r="BQ8366" s="52" t="s">
        <v>636</v>
      </c>
      <c r="BR8366" s="52" t="s">
        <v>13775</v>
      </c>
      <c r="BX8366" s="52" t="s">
        <v>13774</v>
      </c>
      <c r="BY8366" s="52" t="s">
        <v>636</v>
      </c>
      <c r="BZ8366" s="52" t="s">
        <v>13775</v>
      </c>
    </row>
    <row r="8367" spans="54:78" x14ac:dyDescent="0.3">
      <c r="BB8367" s="105" t="e">
        <f>VLOOKUP(C8367,#REF!, 2,FALSE)</f>
        <v>#REF!</v>
      </c>
      <c r="BP8367" s="52" t="s">
        <v>13776</v>
      </c>
      <c r="BQ8367" s="52" t="s">
        <v>636</v>
      </c>
      <c r="BR8367" s="52" t="s">
        <v>13338</v>
      </c>
      <c r="BX8367" s="52" t="s">
        <v>13776</v>
      </c>
      <c r="BY8367" s="52" t="s">
        <v>636</v>
      </c>
      <c r="BZ8367" s="52" t="s">
        <v>13338</v>
      </c>
    </row>
    <row r="8368" spans="54:78" x14ac:dyDescent="0.3">
      <c r="BB8368" s="105" t="e">
        <f>VLOOKUP(C8368,#REF!, 2,FALSE)</f>
        <v>#REF!</v>
      </c>
      <c r="BP8368" s="52" t="s">
        <v>13777</v>
      </c>
      <c r="BQ8368" s="52" t="s">
        <v>645</v>
      </c>
      <c r="BR8368" s="52" t="s">
        <v>11354</v>
      </c>
      <c r="BX8368" s="52" t="s">
        <v>13777</v>
      </c>
      <c r="BY8368" s="52" t="s">
        <v>645</v>
      </c>
      <c r="BZ8368" s="52" t="s">
        <v>11354</v>
      </c>
    </row>
    <row r="8369" spans="54:78" x14ac:dyDescent="0.3">
      <c r="BB8369" s="105" t="e">
        <f>VLOOKUP(C8369,#REF!, 2,FALSE)</f>
        <v>#REF!</v>
      </c>
      <c r="BP8369" s="52" t="s">
        <v>13778</v>
      </c>
      <c r="BQ8369" s="52" t="s">
        <v>3103</v>
      </c>
      <c r="BR8369" s="52" t="s">
        <v>1027</v>
      </c>
      <c r="BX8369" s="52" t="s">
        <v>13778</v>
      </c>
      <c r="BY8369" s="52" t="s">
        <v>3103</v>
      </c>
      <c r="BZ8369" s="52" t="s">
        <v>1027</v>
      </c>
    </row>
    <row r="8370" spans="54:78" x14ac:dyDescent="0.3">
      <c r="BB8370" s="105" t="e">
        <f>VLOOKUP(C8370,#REF!, 2,FALSE)</f>
        <v>#REF!</v>
      </c>
      <c r="BP8370" s="52" t="s">
        <v>13779</v>
      </c>
      <c r="BQ8370" s="52" t="s">
        <v>3114</v>
      </c>
      <c r="BR8370" s="52" t="s">
        <v>13780</v>
      </c>
      <c r="BX8370" s="52" t="s">
        <v>13779</v>
      </c>
      <c r="BY8370" s="52" t="s">
        <v>3114</v>
      </c>
      <c r="BZ8370" s="52" t="s">
        <v>13780</v>
      </c>
    </row>
    <row r="8371" spans="54:78" x14ac:dyDescent="0.3">
      <c r="BB8371" s="105" t="e">
        <f>VLOOKUP(C8371,#REF!, 2,FALSE)</f>
        <v>#REF!</v>
      </c>
      <c r="BP8371" s="52" t="s">
        <v>2421</v>
      </c>
      <c r="BQ8371" s="52" t="s">
        <v>3276</v>
      </c>
      <c r="BR8371" s="52" t="s">
        <v>2075</v>
      </c>
      <c r="BX8371" s="52" t="s">
        <v>2421</v>
      </c>
      <c r="BY8371" s="52" t="s">
        <v>3276</v>
      </c>
      <c r="BZ8371" s="52" t="s">
        <v>2075</v>
      </c>
    </row>
    <row r="8372" spans="54:78" x14ac:dyDescent="0.3">
      <c r="BB8372" s="105" t="e">
        <f>VLOOKUP(C8372,#REF!, 2,FALSE)</f>
        <v>#REF!</v>
      </c>
      <c r="BP8372" s="52" t="s">
        <v>13781</v>
      </c>
      <c r="BQ8372" s="52" t="s">
        <v>672</v>
      </c>
      <c r="BR8372" s="52" t="s">
        <v>5494</v>
      </c>
      <c r="BX8372" s="52" t="s">
        <v>13781</v>
      </c>
      <c r="BY8372" s="52" t="s">
        <v>672</v>
      </c>
      <c r="BZ8372" s="52" t="s">
        <v>5494</v>
      </c>
    </row>
    <row r="8373" spans="54:78" x14ac:dyDescent="0.3">
      <c r="BB8373" s="105" t="e">
        <f>VLOOKUP(C8373,#REF!, 2,FALSE)</f>
        <v>#REF!</v>
      </c>
      <c r="BP8373" s="52" t="s">
        <v>13782</v>
      </c>
      <c r="BQ8373" s="52" t="s">
        <v>3276</v>
      </c>
      <c r="BR8373" s="52" t="s">
        <v>1054</v>
      </c>
      <c r="BX8373" s="52" t="s">
        <v>13782</v>
      </c>
      <c r="BY8373" s="52" t="s">
        <v>3276</v>
      </c>
      <c r="BZ8373" s="52" t="s">
        <v>1054</v>
      </c>
    </row>
    <row r="8374" spans="54:78" x14ac:dyDescent="0.3">
      <c r="BB8374" s="105" t="e">
        <f>VLOOKUP(C8374,#REF!, 2,FALSE)</f>
        <v>#REF!</v>
      </c>
      <c r="BP8374" s="52" t="s">
        <v>13783</v>
      </c>
      <c r="BQ8374" s="52" t="s">
        <v>3114</v>
      </c>
      <c r="BR8374" s="52" t="s">
        <v>5494</v>
      </c>
      <c r="BX8374" s="52" t="s">
        <v>13783</v>
      </c>
      <c r="BY8374" s="52" t="s">
        <v>3114</v>
      </c>
      <c r="BZ8374" s="52" t="s">
        <v>5494</v>
      </c>
    </row>
    <row r="8375" spans="54:78" x14ac:dyDescent="0.3">
      <c r="BB8375" s="105" t="e">
        <f>VLOOKUP(C8375,#REF!, 2,FALSE)</f>
        <v>#REF!</v>
      </c>
      <c r="BP8375" s="52" t="s">
        <v>13784</v>
      </c>
      <c r="BQ8375" s="52" t="s">
        <v>3103</v>
      </c>
      <c r="BR8375" s="52" t="s">
        <v>2993</v>
      </c>
      <c r="BX8375" s="52" t="s">
        <v>13784</v>
      </c>
      <c r="BY8375" s="52" t="s">
        <v>3103</v>
      </c>
      <c r="BZ8375" s="52" t="s">
        <v>2993</v>
      </c>
    </row>
    <row r="8376" spans="54:78" x14ac:dyDescent="0.3">
      <c r="BB8376" s="105" t="e">
        <f>VLOOKUP(C8376,#REF!, 2,FALSE)</f>
        <v>#REF!</v>
      </c>
      <c r="BP8376" s="52" t="s">
        <v>13785</v>
      </c>
      <c r="BQ8376" s="52" t="s">
        <v>1350</v>
      </c>
      <c r="BR8376" s="52" t="s">
        <v>2993</v>
      </c>
      <c r="BX8376" s="52" t="s">
        <v>13785</v>
      </c>
      <c r="BY8376" s="52" t="s">
        <v>1350</v>
      </c>
      <c r="BZ8376" s="52" t="s">
        <v>2993</v>
      </c>
    </row>
    <row r="8377" spans="54:78" x14ac:dyDescent="0.3">
      <c r="BB8377" s="105" t="e">
        <f>VLOOKUP(C8377,#REF!, 2,FALSE)</f>
        <v>#REF!</v>
      </c>
      <c r="BP8377" s="52" t="s">
        <v>13786</v>
      </c>
      <c r="BQ8377" s="52" t="s">
        <v>669</v>
      </c>
      <c r="BR8377" s="52" t="s">
        <v>2993</v>
      </c>
      <c r="BX8377" s="52" t="s">
        <v>13786</v>
      </c>
      <c r="BY8377" s="52" t="s">
        <v>669</v>
      </c>
      <c r="BZ8377" s="52" t="s">
        <v>2993</v>
      </c>
    </row>
    <row r="8378" spans="54:78" x14ac:dyDescent="0.3">
      <c r="BB8378" s="105" t="e">
        <f>VLOOKUP(C8378,#REF!, 2,FALSE)</f>
        <v>#REF!</v>
      </c>
      <c r="BP8378" s="52" t="s">
        <v>13787</v>
      </c>
      <c r="BQ8378" s="52" t="s">
        <v>3019</v>
      </c>
      <c r="BR8378" s="52" t="s">
        <v>13788</v>
      </c>
      <c r="BX8378" s="52" t="s">
        <v>13787</v>
      </c>
      <c r="BY8378" s="52" t="s">
        <v>3019</v>
      </c>
      <c r="BZ8378" s="52" t="s">
        <v>13788</v>
      </c>
    </row>
    <row r="8379" spans="54:78" x14ac:dyDescent="0.3">
      <c r="BB8379" s="105" t="e">
        <f>VLOOKUP(C8379,#REF!, 2,FALSE)</f>
        <v>#REF!</v>
      </c>
      <c r="BP8379" s="52" t="s">
        <v>13789</v>
      </c>
      <c r="BQ8379" s="52" t="s">
        <v>622</v>
      </c>
      <c r="BR8379" s="52" t="s">
        <v>2993</v>
      </c>
      <c r="BX8379" s="52" t="s">
        <v>13789</v>
      </c>
      <c r="BY8379" s="52" t="s">
        <v>622</v>
      </c>
      <c r="BZ8379" s="52" t="s">
        <v>2993</v>
      </c>
    </row>
    <row r="8380" spans="54:78" x14ac:dyDescent="0.3">
      <c r="BB8380" s="105" t="e">
        <f>VLOOKUP(C8380,#REF!, 2,FALSE)</f>
        <v>#REF!</v>
      </c>
      <c r="BP8380" s="52" t="s">
        <v>13790</v>
      </c>
      <c r="BQ8380" s="52" t="s">
        <v>2993</v>
      </c>
      <c r="BR8380" s="52" t="s">
        <v>3602</v>
      </c>
      <c r="BX8380" s="52" t="s">
        <v>13790</v>
      </c>
      <c r="BY8380" s="52" t="s">
        <v>2993</v>
      </c>
      <c r="BZ8380" s="52" t="s">
        <v>3602</v>
      </c>
    </row>
    <row r="8381" spans="54:78" x14ac:dyDescent="0.3">
      <c r="BB8381" s="105" t="e">
        <f>VLOOKUP(C8381,#REF!, 2,FALSE)</f>
        <v>#REF!</v>
      </c>
      <c r="BP8381" s="52" t="s">
        <v>13791</v>
      </c>
      <c r="BQ8381" s="52" t="s">
        <v>3114</v>
      </c>
      <c r="BR8381" s="52" t="s">
        <v>2993</v>
      </c>
      <c r="BX8381" s="52" t="s">
        <v>13791</v>
      </c>
      <c r="BY8381" s="52" t="s">
        <v>3114</v>
      </c>
      <c r="BZ8381" s="52" t="s">
        <v>2993</v>
      </c>
    </row>
    <row r="8382" spans="54:78" x14ac:dyDescent="0.3">
      <c r="BB8382" s="105" t="e">
        <f>VLOOKUP(C8382,#REF!, 2,FALSE)</f>
        <v>#REF!</v>
      </c>
      <c r="BP8382" s="52" t="s">
        <v>13792</v>
      </c>
      <c r="BQ8382" s="52" t="s">
        <v>860</v>
      </c>
      <c r="BR8382" s="52" t="s">
        <v>5494</v>
      </c>
      <c r="BX8382" s="52" t="s">
        <v>13792</v>
      </c>
      <c r="BY8382" s="52" t="s">
        <v>860</v>
      </c>
      <c r="BZ8382" s="52" t="s">
        <v>5494</v>
      </c>
    </row>
    <row r="8383" spans="54:78" x14ac:dyDescent="0.3">
      <c r="BB8383" s="105" t="e">
        <f>VLOOKUP(C8383,#REF!, 2,FALSE)</f>
        <v>#REF!</v>
      </c>
      <c r="BP8383" s="52" t="s">
        <v>13793</v>
      </c>
      <c r="BQ8383" s="52" t="s">
        <v>779</v>
      </c>
      <c r="BR8383" s="52" t="s">
        <v>2993</v>
      </c>
      <c r="BX8383" s="52" t="s">
        <v>13793</v>
      </c>
      <c r="BY8383" s="52" t="s">
        <v>779</v>
      </c>
      <c r="BZ8383" s="52" t="s">
        <v>2993</v>
      </c>
    </row>
    <row r="8384" spans="54:78" x14ac:dyDescent="0.3">
      <c r="BB8384" s="105" t="e">
        <f>VLOOKUP(C8384,#REF!, 2,FALSE)</f>
        <v>#REF!</v>
      </c>
      <c r="BP8384" s="52" t="s">
        <v>13794</v>
      </c>
      <c r="BQ8384" s="52" t="s">
        <v>710</v>
      </c>
      <c r="BR8384" s="52" t="s">
        <v>1414</v>
      </c>
      <c r="BX8384" s="52" t="s">
        <v>13794</v>
      </c>
      <c r="BY8384" s="52" t="s">
        <v>710</v>
      </c>
      <c r="BZ8384" s="52" t="s">
        <v>1414</v>
      </c>
    </row>
    <row r="8385" spans="54:78" x14ac:dyDescent="0.3">
      <c r="BB8385" s="105" t="e">
        <f>VLOOKUP(C8385,#REF!, 2,FALSE)</f>
        <v>#REF!</v>
      </c>
      <c r="BP8385" s="52" t="s">
        <v>13795</v>
      </c>
      <c r="BQ8385" s="52" t="s">
        <v>17038</v>
      </c>
      <c r="BR8385" s="52" t="s">
        <v>2993</v>
      </c>
      <c r="BX8385" s="52" t="s">
        <v>13795</v>
      </c>
      <c r="BY8385" s="52" t="s">
        <v>17038</v>
      </c>
      <c r="BZ8385" s="52" t="s">
        <v>2993</v>
      </c>
    </row>
    <row r="8386" spans="54:78" x14ac:dyDescent="0.3">
      <c r="BB8386" s="105" t="e">
        <f>VLOOKUP(C8386,#REF!, 2,FALSE)</f>
        <v>#REF!</v>
      </c>
      <c r="BP8386" s="52" t="s">
        <v>13796</v>
      </c>
      <c r="BQ8386" s="52" t="s">
        <v>1002</v>
      </c>
      <c r="BR8386" s="52" t="s">
        <v>2993</v>
      </c>
      <c r="BX8386" s="52" t="s">
        <v>13796</v>
      </c>
      <c r="BY8386" s="52" t="s">
        <v>1002</v>
      </c>
      <c r="BZ8386" s="52" t="s">
        <v>2993</v>
      </c>
    </row>
    <row r="8387" spans="54:78" x14ac:dyDescent="0.3">
      <c r="BB8387" s="105" t="e">
        <f>VLOOKUP(C8387,#REF!, 2,FALSE)</f>
        <v>#REF!</v>
      </c>
      <c r="BP8387" s="52" t="s">
        <v>13797</v>
      </c>
      <c r="BQ8387" s="52" t="s">
        <v>3042</v>
      </c>
      <c r="BR8387" s="52" t="s">
        <v>2993</v>
      </c>
      <c r="BX8387" s="52" t="s">
        <v>13797</v>
      </c>
      <c r="BY8387" s="52" t="s">
        <v>3042</v>
      </c>
      <c r="BZ8387" s="52" t="s">
        <v>2993</v>
      </c>
    </row>
    <row r="8388" spans="54:78" x14ac:dyDescent="0.3">
      <c r="BB8388" s="105" t="e">
        <f>VLOOKUP(C8388,#REF!, 2,FALSE)</f>
        <v>#REF!</v>
      </c>
      <c r="BP8388" s="52" t="s">
        <v>13798</v>
      </c>
      <c r="BQ8388" s="52" t="s">
        <v>2993</v>
      </c>
      <c r="BR8388" s="52" t="s">
        <v>2993</v>
      </c>
      <c r="BX8388" s="52" t="s">
        <v>13798</v>
      </c>
      <c r="BY8388" s="52" t="s">
        <v>2993</v>
      </c>
      <c r="BZ8388" s="52" t="s">
        <v>2993</v>
      </c>
    </row>
    <row r="8389" spans="54:78" x14ac:dyDescent="0.3">
      <c r="BB8389" s="105" t="e">
        <f>VLOOKUP(C8389,#REF!, 2,FALSE)</f>
        <v>#REF!</v>
      </c>
      <c r="BP8389" s="52" t="s">
        <v>13799</v>
      </c>
      <c r="BQ8389" s="52" t="s">
        <v>618</v>
      </c>
      <c r="BR8389" s="52" t="s">
        <v>2993</v>
      </c>
      <c r="BX8389" s="52" t="s">
        <v>13799</v>
      </c>
      <c r="BY8389" s="52" t="s">
        <v>618</v>
      </c>
      <c r="BZ8389" s="52" t="s">
        <v>2993</v>
      </c>
    </row>
    <row r="8390" spans="54:78" x14ac:dyDescent="0.3">
      <c r="BB8390" s="105" t="e">
        <f>VLOOKUP(C8390,#REF!, 2,FALSE)</f>
        <v>#REF!</v>
      </c>
      <c r="BP8390" s="52" t="s">
        <v>13800</v>
      </c>
      <c r="BQ8390" s="52" t="s">
        <v>672</v>
      </c>
      <c r="BR8390" s="52" t="s">
        <v>2993</v>
      </c>
      <c r="BX8390" s="52" t="s">
        <v>13800</v>
      </c>
      <c r="BY8390" s="52" t="s">
        <v>672</v>
      </c>
      <c r="BZ8390" s="52" t="s">
        <v>2993</v>
      </c>
    </row>
    <row r="8391" spans="54:78" x14ac:dyDescent="0.3">
      <c r="BB8391" s="105" t="e">
        <f>VLOOKUP(C8391,#REF!, 2,FALSE)</f>
        <v>#REF!</v>
      </c>
      <c r="BP8391" s="52" t="s">
        <v>2422</v>
      </c>
      <c r="BQ8391" s="52" t="s">
        <v>870</v>
      </c>
      <c r="BR8391" s="52" t="s">
        <v>2993</v>
      </c>
      <c r="BX8391" s="52" t="s">
        <v>2422</v>
      </c>
      <c r="BY8391" s="52" t="s">
        <v>870</v>
      </c>
      <c r="BZ8391" s="52" t="s">
        <v>2993</v>
      </c>
    </row>
    <row r="8392" spans="54:78" x14ac:dyDescent="0.3">
      <c r="BB8392" s="105" t="e">
        <f>VLOOKUP(C8392,#REF!, 2,FALSE)</f>
        <v>#REF!</v>
      </c>
      <c r="BP8392" s="52" t="s">
        <v>13801</v>
      </c>
      <c r="BQ8392" s="52" t="s">
        <v>2993</v>
      </c>
      <c r="BR8392" s="52" t="s">
        <v>13802</v>
      </c>
      <c r="BX8392" s="52" t="s">
        <v>13801</v>
      </c>
      <c r="BY8392" s="52" t="s">
        <v>2993</v>
      </c>
      <c r="BZ8392" s="52" t="s">
        <v>13802</v>
      </c>
    </row>
    <row r="8393" spans="54:78" x14ac:dyDescent="0.3">
      <c r="BB8393" s="105" t="e">
        <f>VLOOKUP(C8393,#REF!, 2,FALSE)</f>
        <v>#REF!</v>
      </c>
      <c r="BP8393" s="52" t="s">
        <v>13803</v>
      </c>
      <c r="BQ8393" s="52" t="s">
        <v>672</v>
      </c>
      <c r="BR8393" s="52" t="s">
        <v>13405</v>
      </c>
      <c r="BX8393" s="52" t="s">
        <v>13803</v>
      </c>
      <c r="BY8393" s="52" t="s">
        <v>672</v>
      </c>
      <c r="BZ8393" s="52" t="s">
        <v>13405</v>
      </c>
    </row>
    <row r="8394" spans="54:78" x14ac:dyDescent="0.3">
      <c r="BB8394" s="105" t="e">
        <f>VLOOKUP(C8394,#REF!, 2,FALSE)</f>
        <v>#REF!</v>
      </c>
      <c r="BP8394" s="52" t="s">
        <v>13804</v>
      </c>
      <c r="BQ8394" s="52" t="s">
        <v>788</v>
      </c>
      <c r="BR8394" s="52" t="s">
        <v>2993</v>
      </c>
      <c r="BX8394" s="52" t="s">
        <v>13804</v>
      </c>
      <c r="BY8394" s="52" t="s">
        <v>788</v>
      </c>
      <c r="BZ8394" s="52" t="s">
        <v>2993</v>
      </c>
    </row>
    <row r="8395" spans="54:78" x14ac:dyDescent="0.3">
      <c r="BB8395" s="105" t="e">
        <f>VLOOKUP(C8395,#REF!, 2,FALSE)</f>
        <v>#REF!</v>
      </c>
      <c r="BP8395" s="52" t="s">
        <v>13805</v>
      </c>
      <c r="BQ8395" s="52" t="s">
        <v>3276</v>
      </c>
      <c r="BR8395" s="52" t="s">
        <v>666</v>
      </c>
      <c r="BX8395" s="52" t="s">
        <v>13805</v>
      </c>
      <c r="BY8395" s="52" t="s">
        <v>3276</v>
      </c>
      <c r="BZ8395" s="52" t="s">
        <v>666</v>
      </c>
    </row>
    <row r="8396" spans="54:78" x14ac:dyDescent="0.3">
      <c r="BB8396" s="105" t="e">
        <f>VLOOKUP(C8396,#REF!, 2,FALSE)</f>
        <v>#REF!</v>
      </c>
      <c r="BP8396" s="52" t="s">
        <v>13806</v>
      </c>
      <c r="BQ8396" s="52" t="s">
        <v>3019</v>
      </c>
      <c r="BR8396" s="52" t="s">
        <v>2993</v>
      </c>
      <c r="BX8396" s="52" t="s">
        <v>13806</v>
      </c>
      <c r="BY8396" s="52" t="s">
        <v>3019</v>
      </c>
      <c r="BZ8396" s="52" t="s">
        <v>2993</v>
      </c>
    </row>
    <row r="8397" spans="54:78" x14ac:dyDescent="0.3">
      <c r="BB8397" s="105" t="e">
        <f>VLOOKUP(C8397,#REF!, 2,FALSE)</f>
        <v>#REF!</v>
      </c>
      <c r="BP8397" s="52" t="s">
        <v>13807</v>
      </c>
      <c r="BQ8397" s="52" t="s">
        <v>818</v>
      </c>
      <c r="BR8397" s="52" t="s">
        <v>2993</v>
      </c>
      <c r="BX8397" s="52" t="s">
        <v>13807</v>
      </c>
      <c r="BY8397" s="52" t="s">
        <v>818</v>
      </c>
      <c r="BZ8397" s="52" t="s">
        <v>2993</v>
      </c>
    </row>
    <row r="8398" spans="54:78" x14ac:dyDescent="0.3">
      <c r="BB8398" s="105" t="e">
        <f>VLOOKUP(C8398,#REF!, 2,FALSE)</f>
        <v>#REF!</v>
      </c>
      <c r="BP8398" s="52" t="s">
        <v>13808</v>
      </c>
      <c r="BQ8398" s="52" t="s">
        <v>870</v>
      </c>
      <c r="BR8398" s="52" t="s">
        <v>2993</v>
      </c>
      <c r="BX8398" s="52" t="s">
        <v>13808</v>
      </c>
      <c r="BY8398" s="52" t="s">
        <v>870</v>
      </c>
      <c r="BZ8398" s="52" t="s">
        <v>2993</v>
      </c>
    </row>
    <row r="8399" spans="54:78" x14ac:dyDescent="0.3">
      <c r="BB8399" s="105" t="e">
        <f>VLOOKUP(C8399,#REF!, 2,FALSE)</f>
        <v>#REF!</v>
      </c>
      <c r="BP8399" s="52" t="s">
        <v>13809</v>
      </c>
      <c r="BQ8399" s="52" t="s">
        <v>2993</v>
      </c>
      <c r="BR8399" s="52" t="s">
        <v>2993</v>
      </c>
      <c r="BX8399" s="52" t="s">
        <v>13809</v>
      </c>
      <c r="BY8399" s="52" t="s">
        <v>2993</v>
      </c>
      <c r="BZ8399" s="52" t="s">
        <v>2993</v>
      </c>
    </row>
    <row r="8400" spans="54:78" x14ac:dyDescent="0.3">
      <c r="BB8400" s="105" t="e">
        <f>VLOOKUP(C8400,#REF!, 2,FALSE)</f>
        <v>#REF!</v>
      </c>
      <c r="BP8400" s="52" t="s">
        <v>13810</v>
      </c>
      <c r="BQ8400" s="52" t="s">
        <v>870</v>
      </c>
      <c r="BR8400" s="52" t="s">
        <v>6592</v>
      </c>
      <c r="BX8400" s="52" t="s">
        <v>13810</v>
      </c>
      <c r="BY8400" s="52" t="s">
        <v>870</v>
      </c>
      <c r="BZ8400" s="52" t="s">
        <v>6592</v>
      </c>
    </row>
    <row r="8401" spans="54:78" x14ac:dyDescent="0.3">
      <c r="BB8401" s="105" t="e">
        <f>VLOOKUP(C8401,#REF!, 2,FALSE)</f>
        <v>#REF!</v>
      </c>
      <c r="BP8401" s="52" t="s">
        <v>13811</v>
      </c>
      <c r="BQ8401" s="52" t="s">
        <v>931</v>
      </c>
      <c r="BR8401" s="52" t="s">
        <v>13812</v>
      </c>
      <c r="BX8401" s="52" t="s">
        <v>13811</v>
      </c>
      <c r="BY8401" s="52" t="s">
        <v>931</v>
      </c>
      <c r="BZ8401" s="52" t="s">
        <v>13812</v>
      </c>
    </row>
    <row r="8402" spans="54:78" x14ac:dyDescent="0.3">
      <c r="BB8402" s="105" t="e">
        <f>VLOOKUP(C8402,#REF!, 2,FALSE)</f>
        <v>#REF!</v>
      </c>
      <c r="BP8402" s="52" t="s">
        <v>13813</v>
      </c>
      <c r="BQ8402" s="52" t="s">
        <v>3016</v>
      </c>
      <c r="BR8402" s="52" t="s">
        <v>1283</v>
      </c>
      <c r="BX8402" s="52" t="s">
        <v>13813</v>
      </c>
      <c r="BY8402" s="52" t="s">
        <v>3016</v>
      </c>
      <c r="BZ8402" s="52" t="s">
        <v>1283</v>
      </c>
    </row>
    <row r="8403" spans="54:78" x14ac:dyDescent="0.3">
      <c r="BB8403" s="105" t="e">
        <f>VLOOKUP(C8403,#REF!, 2,FALSE)</f>
        <v>#REF!</v>
      </c>
      <c r="BP8403" s="52" t="s">
        <v>13814</v>
      </c>
      <c r="BQ8403" s="52" t="s">
        <v>626</v>
      </c>
      <c r="BR8403" s="52" t="s">
        <v>13567</v>
      </c>
      <c r="BX8403" s="52" t="s">
        <v>13814</v>
      </c>
      <c r="BY8403" s="52" t="s">
        <v>626</v>
      </c>
      <c r="BZ8403" s="52" t="s">
        <v>13567</v>
      </c>
    </row>
    <row r="8404" spans="54:78" x14ac:dyDescent="0.3">
      <c r="BB8404" s="105" t="e">
        <f>VLOOKUP(C8404,#REF!, 2,FALSE)</f>
        <v>#REF!</v>
      </c>
      <c r="BP8404" s="52" t="s">
        <v>13815</v>
      </c>
      <c r="BQ8404" s="52" t="s">
        <v>626</v>
      </c>
      <c r="BR8404" s="52" t="s">
        <v>4523</v>
      </c>
      <c r="BX8404" s="52" t="s">
        <v>13815</v>
      </c>
      <c r="BY8404" s="52" t="s">
        <v>626</v>
      </c>
      <c r="BZ8404" s="52" t="s">
        <v>4523</v>
      </c>
    </row>
    <row r="8405" spans="54:78" x14ac:dyDescent="0.3">
      <c r="BB8405" s="105" t="e">
        <f>VLOOKUP(C8405,#REF!, 2,FALSE)</f>
        <v>#REF!</v>
      </c>
      <c r="BP8405" s="52" t="s">
        <v>13816</v>
      </c>
      <c r="BQ8405" s="52" t="s">
        <v>626</v>
      </c>
      <c r="BR8405" s="52" t="s">
        <v>1020</v>
      </c>
      <c r="BX8405" s="52" t="s">
        <v>13816</v>
      </c>
      <c r="BY8405" s="52" t="s">
        <v>626</v>
      </c>
      <c r="BZ8405" s="52" t="s">
        <v>1020</v>
      </c>
    </row>
    <row r="8406" spans="54:78" x14ac:dyDescent="0.3">
      <c r="BB8406" s="105" t="e">
        <f>VLOOKUP(C8406,#REF!, 2,FALSE)</f>
        <v>#REF!</v>
      </c>
      <c r="BP8406" s="52" t="s">
        <v>13817</v>
      </c>
      <c r="BQ8406" s="52" t="s">
        <v>626</v>
      </c>
      <c r="BR8406" s="52" t="s">
        <v>13818</v>
      </c>
      <c r="BX8406" s="52" t="s">
        <v>13817</v>
      </c>
      <c r="BY8406" s="52" t="s">
        <v>626</v>
      </c>
      <c r="BZ8406" s="52" t="s">
        <v>13818</v>
      </c>
    </row>
    <row r="8407" spans="54:78" x14ac:dyDescent="0.3">
      <c r="BB8407" s="105" t="e">
        <f>VLOOKUP(C8407,#REF!, 2,FALSE)</f>
        <v>#REF!</v>
      </c>
      <c r="BP8407" s="52" t="s">
        <v>13819</v>
      </c>
      <c r="BQ8407" s="52" t="s">
        <v>2993</v>
      </c>
      <c r="BR8407" s="52" t="s">
        <v>803</v>
      </c>
      <c r="BX8407" s="52" t="s">
        <v>13819</v>
      </c>
      <c r="BY8407" s="52" t="s">
        <v>2993</v>
      </c>
      <c r="BZ8407" s="52" t="s">
        <v>803</v>
      </c>
    </row>
    <row r="8408" spans="54:78" x14ac:dyDescent="0.3">
      <c r="BB8408" s="105" t="e">
        <f>VLOOKUP(C8408,#REF!, 2,FALSE)</f>
        <v>#REF!</v>
      </c>
      <c r="BP8408" s="52" t="s">
        <v>13820</v>
      </c>
      <c r="BQ8408" s="52" t="s">
        <v>3042</v>
      </c>
      <c r="BR8408" s="52" t="s">
        <v>2993</v>
      </c>
      <c r="BX8408" s="52" t="s">
        <v>13820</v>
      </c>
      <c r="BY8408" s="52" t="s">
        <v>3042</v>
      </c>
      <c r="BZ8408" s="52" t="s">
        <v>2993</v>
      </c>
    </row>
    <row r="8409" spans="54:78" x14ac:dyDescent="0.3">
      <c r="BB8409" s="105" t="e">
        <f>VLOOKUP(C8409,#REF!, 2,FALSE)</f>
        <v>#REF!</v>
      </c>
      <c r="BP8409" s="52" t="s">
        <v>13821</v>
      </c>
      <c r="BQ8409" s="52" t="s">
        <v>631</v>
      </c>
      <c r="BR8409" s="52" t="s">
        <v>13822</v>
      </c>
      <c r="BX8409" s="52" t="s">
        <v>13821</v>
      </c>
      <c r="BY8409" s="52" t="s">
        <v>631</v>
      </c>
      <c r="BZ8409" s="52" t="s">
        <v>13822</v>
      </c>
    </row>
    <row r="8410" spans="54:78" x14ac:dyDescent="0.3">
      <c r="BB8410" s="105" t="e">
        <f>VLOOKUP(C8410,#REF!, 2,FALSE)</f>
        <v>#REF!</v>
      </c>
      <c r="BP8410" s="52" t="s">
        <v>2423</v>
      </c>
      <c r="BQ8410" s="52" t="s">
        <v>1011</v>
      </c>
      <c r="BR8410" s="52" t="s">
        <v>2993</v>
      </c>
      <c r="BX8410" s="52" t="s">
        <v>2423</v>
      </c>
      <c r="BY8410" s="52" t="s">
        <v>1011</v>
      </c>
      <c r="BZ8410" s="52" t="s">
        <v>2993</v>
      </c>
    </row>
    <row r="8411" spans="54:78" x14ac:dyDescent="0.3">
      <c r="BB8411" s="105" t="e">
        <f>VLOOKUP(C8411,#REF!, 2,FALSE)</f>
        <v>#REF!</v>
      </c>
      <c r="BP8411" s="52" t="s">
        <v>2424</v>
      </c>
      <c r="BQ8411" s="52" t="s">
        <v>1350</v>
      </c>
      <c r="BR8411" s="52" t="s">
        <v>13823</v>
      </c>
      <c r="BX8411" s="52" t="s">
        <v>2424</v>
      </c>
      <c r="BY8411" s="52" t="s">
        <v>1350</v>
      </c>
      <c r="BZ8411" s="52" t="s">
        <v>13823</v>
      </c>
    </row>
    <row r="8412" spans="54:78" x14ac:dyDescent="0.3">
      <c r="BB8412" s="105" t="e">
        <f>VLOOKUP(C8412,#REF!, 2,FALSE)</f>
        <v>#REF!</v>
      </c>
      <c r="BP8412" s="52" t="s">
        <v>13824</v>
      </c>
      <c r="BQ8412" s="52" t="s">
        <v>2993</v>
      </c>
      <c r="BR8412" s="52" t="s">
        <v>2993</v>
      </c>
      <c r="BX8412" s="52" t="s">
        <v>13824</v>
      </c>
      <c r="BY8412" s="52" t="s">
        <v>2993</v>
      </c>
      <c r="BZ8412" s="52" t="s">
        <v>2993</v>
      </c>
    </row>
    <row r="8413" spans="54:78" x14ac:dyDescent="0.3">
      <c r="BB8413" s="105" t="e">
        <f>VLOOKUP(C8413,#REF!, 2,FALSE)</f>
        <v>#REF!</v>
      </c>
      <c r="BP8413" s="52" t="s">
        <v>13825</v>
      </c>
      <c r="BQ8413" s="52" t="s">
        <v>2993</v>
      </c>
      <c r="BR8413" s="52" t="s">
        <v>2993</v>
      </c>
      <c r="BX8413" s="52" t="s">
        <v>13825</v>
      </c>
      <c r="BY8413" s="52" t="s">
        <v>2993</v>
      </c>
      <c r="BZ8413" s="52" t="s">
        <v>2993</v>
      </c>
    </row>
    <row r="8414" spans="54:78" x14ac:dyDescent="0.3">
      <c r="BB8414" s="105" t="e">
        <f>VLOOKUP(C8414,#REF!, 2,FALSE)</f>
        <v>#REF!</v>
      </c>
      <c r="BP8414" s="52" t="s">
        <v>2425</v>
      </c>
      <c r="BQ8414" s="52" t="s">
        <v>870</v>
      </c>
      <c r="BR8414" s="52" t="s">
        <v>13826</v>
      </c>
      <c r="BX8414" s="52" t="s">
        <v>2425</v>
      </c>
      <c r="BY8414" s="52" t="s">
        <v>870</v>
      </c>
      <c r="BZ8414" s="52" t="s">
        <v>13826</v>
      </c>
    </row>
    <row r="8415" spans="54:78" x14ac:dyDescent="0.3">
      <c r="BB8415" s="105" t="e">
        <f>VLOOKUP(C8415,#REF!, 2,FALSE)</f>
        <v>#REF!</v>
      </c>
      <c r="BP8415" s="52" t="s">
        <v>210</v>
      </c>
      <c r="BQ8415" s="52" t="s">
        <v>795</v>
      </c>
      <c r="BR8415" s="52" t="s">
        <v>13827</v>
      </c>
      <c r="BX8415" s="52" t="s">
        <v>210</v>
      </c>
      <c r="BY8415" s="52" t="s">
        <v>795</v>
      </c>
      <c r="BZ8415" s="52" t="s">
        <v>13827</v>
      </c>
    </row>
    <row r="8416" spans="54:78" x14ac:dyDescent="0.3">
      <c r="BB8416" s="105" t="e">
        <f>VLOOKUP(C8416,#REF!, 2,FALSE)</f>
        <v>#REF!</v>
      </c>
      <c r="BP8416" s="52" t="s">
        <v>13828</v>
      </c>
      <c r="BQ8416" s="52" t="s">
        <v>849</v>
      </c>
      <c r="BR8416" s="52" t="s">
        <v>10594</v>
      </c>
      <c r="BX8416" s="52" t="s">
        <v>13828</v>
      </c>
      <c r="BY8416" s="52" t="s">
        <v>849</v>
      </c>
      <c r="BZ8416" s="52" t="s">
        <v>10594</v>
      </c>
    </row>
    <row r="8417" spans="54:78" x14ac:dyDescent="0.3">
      <c r="BB8417" s="105" t="e">
        <f>VLOOKUP(C8417,#REF!, 2,FALSE)</f>
        <v>#REF!</v>
      </c>
      <c r="BP8417" s="52" t="s">
        <v>13829</v>
      </c>
      <c r="BQ8417" s="52" t="s">
        <v>2993</v>
      </c>
      <c r="BR8417" s="52" t="s">
        <v>629</v>
      </c>
      <c r="BX8417" s="52" t="s">
        <v>13829</v>
      </c>
      <c r="BY8417" s="52" t="s">
        <v>2993</v>
      </c>
      <c r="BZ8417" s="52" t="s">
        <v>629</v>
      </c>
    </row>
    <row r="8418" spans="54:78" x14ac:dyDescent="0.3">
      <c r="BB8418" s="105" t="e">
        <f>VLOOKUP(C8418,#REF!, 2,FALSE)</f>
        <v>#REF!</v>
      </c>
      <c r="BP8418" s="52" t="s">
        <v>13830</v>
      </c>
      <c r="BQ8418" s="52" t="s">
        <v>2993</v>
      </c>
      <c r="BR8418" s="52" t="s">
        <v>1456</v>
      </c>
      <c r="BX8418" s="52" t="s">
        <v>13830</v>
      </c>
      <c r="BY8418" s="52" t="s">
        <v>2993</v>
      </c>
      <c r="BZ8418" s="52" t="s">
        <v>1456</v>
      </c>
    </row>
    <row r="8419" spans="54:78" x14ac:dyDescent="0.3">
      <c r="BB8419" s="105" t="e">
        <f>VLOOKUP(C8419,#REF!, 2,FALSE)</f>
        <v>#REF!</v>
      </c>
      <c r="BP8419" s="52" t="s">
        <v>2426</v>
      </c>
      <c r="BQ8419" s="52" t="s">
        <v>2993</v>
      </c>
      <c r="BR8419" s="52" t="s">
        <v>5507</v>
      </c>
      <c r="BX8419" s="52" t="s">
        <v>2426</v>
      </c>
      <c r="BY8419" s="52" t="s">
        <v>2993</v>
      </c>
      <c r="BZ8419" s="52" t="s">
        <v>5507</v>
      </c>
    </row>
    <row r="8420" spans="54:78" x14ac:dyDescent="0.3">
      <c r="BB8420" s="105" t="e">
        <f>VLOOKUP(C8420,#REF!, 2,FALSE)</f>
        <v>#REF!</v>
      </c>
      <c r="BP8420" s="52" t="s">
        <v>13831</v>
      </c>
      <c r="BQ8420" s="52" t="s">
        <v>2993</v>
      </c>
      <c r="BR8420" s="52" t="s">
        <v>13832</v>
      </c>
      <c r="BX8420" s="52" t="s">
        <v>13831</v>
      </c>
      <c r="BY8420" s="52" t="s">
        <v>2993</v>
      </c>
      <c r="BZ8420" s="52" t="s">
        <v>13832</v>
      </c>
    </row>
    <row r="8421" spans="54:78" x14ac:dyDescent="0.3">
      <c r="BB8421" s="105" t="e">
        <f>VLOOKUP(C8421,#REF!, 2,FALSE)</f>
        <v>#REF!</v>
      </c>
      <c r="BP8421" s="52" t="s">
        <v>13833</v>
      </c>
      <c r="BQ8421" s="52" t="s">
        <v>2993</v>
      </c>
      <c r="BR8421" s="52" t="s">
        <v>13834</v>
      </c>
      <c r="BX8421" s="52" t="s">
        <v>13833</v>
      </c>
      <c r="BY8421" s="52" t="s">
        <v>2993</v>
      </c>
      <c r="BZ8421" s="52" t="s">
        <v>13834</v>
      </c>
    </row>
    <row r="8422" spans="54:78" x14ac:dyDescent="0.3">
      <c r="BB8422" s="105" t="e">
        <f>VLOOKUP(C8422,#REF!, 2,FALSE)</f>
        <v>#REF!</v>
      </c>
      <c r="BP8422" s="52" t="s">
        <v>13835</v>
      </c>
      <c r="BQ8422" s="52" t="s">
        <v>2993</v>
      </c>
      <c r="BR8422" s="52" t="s">
        <v>13836</v>
      </c>
      <c r="BX8422" s="52" t="s">
        <v>13835</v>
      </c>
      <c r="BY8422" s="52" t="s">
        <v>2993</v>
      </c>
      <c r="BZ8422" s="52" t="s">
        <v>13836</v>
      </c>
    </row>
    <row r="8423" spans="54:78" x14ac:dyDescent="0.3">
      <c r="BB8423" s="105" t="e">
        <f>VLOOKUP(C8423,#REF!, 2,FALSE)</f>
        <v>#REF!</v>
      </c>
      <c r="BP8423" s="52" t="s">
        <v>13837</v>
      </c>
      <c r="BQ8423" s="52" t="s">
        <v>2993</v>
      </c>
      <c r="BR8423" s="52" t="s">
        <v>3699</v>
      </c>
      <c r="BX8423" s="52" t="s">
        <v>13837</v>
      </c>
      <c r="BY8423" s="52" t="s">
        <v>2993</v>
      </c>
      <c r="BZ8423" s="52" t="s">
        <v>3699</v>
      </c>
    </row>
    <row r="8424" spans="54:78" x14ac:dyDescent="0.3">
      <c r="BB8424" s="105" t="e">
        <f>VLOOKUP(C8424,#REF!, 2,FALSE)</f>
        <v>#REF!</v>
      </c>
      <c r="BP8424" s="52" t="s">
        <v>13838</v>
      </c>
      <c r="BQ8424" s="52" t="s">
        <v>1147</v>
      </c>
      <c r="BR8424" s="52" t="s">
        <v>13839</v>
      </c>
      <c r="BX8424" s="52" t="s">
        <v>13838</v>
      </c>
      <c r="BY8424" s="52" t="s">
        <v>1147</v>
      </c>
      <c r="BZ8424" s="52" t="s">
        <v>13839</v>
      </c>
    </row>
    <row r="8425" spans="54:78" x14ac:dyDescent="0.3">
      <c r="BB8425" s="105" t="e">
        <f>VLOOKUP(C8425,#REF!, 2,FALSE)</f>
        <v>#REF!</v>
      </c>
      <c r="BP8425" s="52" t="s">
        <v>13840</v>
      </c>
      <c r="BQ8425" s="52" t="s">
        <v>1147</v>
      </c>
      <c r="BR8425" s="52" t="s">
        <v>10486</v>
      </c>
      <c r="BX8425" s="52" t="s">
        <v>13840</v>
      </c>
      <c r="BY8425" s="52" t="s">
        <v>1147</v>
      </c>
      <c r="BZ8425" s="52" t="s">
        <v>10486</v>
      </c>
    </row>
    <row r="8426" spans="54:78" x14ac:dyDescent="0.3">
      <c r="BB8426" s="105" t="e">
        <f>VLOOKUP(C8426,#REF!, 2,FALSE)</f>
        <v>#REF!</v>
      </c>
      <c r="BP8426" s="52" t="s">
        <v>13841</v>
      </c>
      <c r="BQ8426" s="52" t="s">
        <v>17035</v>
      </c>
      <c r="BR8426" s="52" t="s">
        <v>13842</v>
      </c>
      <c r="BX8426" s="52" t="s">
        <v>13841</v>
      </c>
      <c r="BY8426" s="52" t="s">
        <v>17035</v>
      </c>
      <c r="BZ8426" s="52" t="s">
        <v>13842</v>
      </c>
    </row>
    <row r="8427" spans="54:78" x14ac:dyDescent="0.3">
      <c r="BB8427" s="105" t="e">
        <f>VLOOKUP(C8427,#REF!, 2,FALSE)</f>
        <v>#REF!</v>
      </c>
      <c r="BP8427" s="52" t="s">
        <v>13843</v>
      </c>
      <c r="BQ8427" s="52" t="s">
        <v>811</v>
      </c>
      <c r="BR8427" s="52" t="s">
        <v>2993</v>
      </c>
      <c r="BX8427" s="52" t="s">
        <v>13843</v>
      </c>
      <c r="BY8427" s="52" t="s">
        <v>811</v>
      </c>
      <c r="BZ8427" s="52" t="s">
        <v>2993</v>
      </c>
    </row>
    <row r="8428" spans="54:78" x14ac:dyDescent="0.3">
      <c r="BB8428" s="105" t="e">
        <f>VLOOKUP(C8428,#REF!, 2,FALSE)</f>
        <v>#REF!</v>
      </c>
      <c r="BP8428" s="52" t="s">
        <v>13844</v>
      </c>
      <c r="BQ8428" s="52" t="s">
        <v>701</v>
      </c>
      <c r="BR8428" s="52" t="s">
        <v>13845</v>
      </c>
      <c r="BX8428" s="52" t="s">
        <v>13844</v>
      </c>
      <c r="BY8428" s="52" t="s">
        <v>701</v>
      </c>
      <c r="BZ8428" s="52" t="s">
        <v>13845</v>
      </c>
    </row>
    <row r="8429" spans="54:78" x14ac:dyDescent="0.3">
      <c r="BB8429" s="105" t="e">
        <f>VLOOKUP(C8429,#REF!, 2,FALSE)</f>
        <v>#REF!</v>
      </c>
      <c r="BP8429" s="52" t="s">
        <v>2427</v>
      </c>
      <c r="BQ8429" s="52" t="s">
        <v>1280</v>
      </c>
      <c r="BR8429" s="52" t="s">
        <v>7560</v>
      </c>
      <c r="BX8429" s="52" t="s">
        <v>2427</v>
      </c>
      <c r="BY8429" s="52" t="s">
        <v>1280</v>
      </c>
      <c r="BZ8429" s="52" t="s">
        <v>7560</v>
      </c>
    </row>
    <row r="8430" spans="54:78" x14ac:dyDescent="0.3">
      <c r="BB8430" s="105" t="e">
        <f>VLOOKUP(C8430,#REF!, 2,FALSE)</f>
        <v>#REF!</v>
      </c>
      <c r="BP8430" s="52" t="s">
        <v>13846</v>
      </c>
      <c r="BQ8430" s="52" t="s">
        <v>788</v>
      </c>
      <c r="BR8430" s="52" t="s">
        <v>8696</v>
      </c>
      <c r="BX8430" s="52" t="s">
        <v>13846</v>
      </c>
      <c r="BY8430" s="52" t="s">
        <v>788</v>
      </c>
      <c r="BZ8430" s="52" t="s">
        <v>8696</v>
      </c>
    </row>
    <row r="8431" spans="54:78" x14ac:dyDescent="0.3">
      <c r="BB8431" s="105" t="e">
        <f>VLOOKUP(C8431,#REF!, 2,FALSE)</f>
        <v>#REF!</v>
      </c>
      <c r="BP8431" s="52" t="s">
        <v>13847</v>
      </c>
      <c r="BQ8431" s="52" t="s">
        <v>668</v>
      </c>
      <c r="BR8431" s="52" t="s">
        <v>13848</v>
      </c>
      <c r="BX8431" s="52" t="s">
        <v>13847</v>
      </c>
      <c r="BY8431" s="52" t="s">
        <v>668</v>
      </c>
      <c r="BZ8431" s="52" t="s">
        <v>13848</v>
      </c>
    </row>
    <row r="8432" spans="54:78" x14ac:dyDescent="0.3">
      <c r="BB8432" s="105" t="e">
        <f>VLOOKUP(C8432,#REF!, 2,FALSE)</f>
        <v>#REF!</v>
      </c>
      <c r="BP8432" s="52" t="s">
        <v>13849</v>
      </c>
      <c r="BQ8432" s="52" t="s">
        <v>2993</v>
      </c>
      <c r="BR8432" s="52" t="s">
        <v>2993</v>
      </c>
      <c r="BX8432" s="52" t="s">
        <v>13849</v>
      </c>
      <c r="BY8432" s="52" t="s">
        <v>2993</v>
      </c>
      <c r="BZ8432" s="52" t="s">
        <v>2993</v>
      </c>
    </row>
    <row r="8433" spans="54:78" x14ac:dyDescent="0.3">
      <c r="BB8433" s="105" t="e">
        <f>VLOOKUP(C8433,#REF!, 2,FALSE)</f>
        <v>#REF!</v>
      </c>
      <c r="BP8433" s="52" t="s">
        <v>13850</v>
      </c>
      <c r="BQ8433" s="52" t="s">
        <v>3276</v>
      </c>
      <c r="BR8433" s="52" t="s">
        <v>13851</v>
      </c>
      <c r="BX8433" s="52" t="s">
        <v>13850</v>
      </c>
      <c r="BY8433" s="52" t="s">
        <v>3276</v>
      </c>
      <c r="BZ8433" s="52" t="s">
        <v>13851</v>
      </c>
    </row>
    <row r="8434" spans="54:78" x14ac:dyDescent="0.3">
      <c r="BB8434" s="105" t="e">
        <f>VLOOKUP(C8434,#REF!, 2,FALSE)</f>
        <v>#REF!</v>
      </c>
      <c r="BP8434" s="52" t="s">
        <v>13852</v>
      </c>
      <c r="BQ8434" s="52" t="s">
        <v>2993</v>
      </c>
      <c r="BR8434" s="52" t="s">
        <v>2993</v>
      </c>
      <c r="BX8434" s="52" t="s">
        <v>13852</v>
      </c>
      <c r="BY8434" s="52" t="s">
        <v>2993</v>
      </c>
      <c r="BZ8434" s="52" t="s">
        <v>2993</v>
      </c>
    </row>
    <row r="8435" spans="54:78" x14ac:dyDescent="0.3">
      <c r="BB8435" s="105" t="e">
        <f>VLOOKUP(C8435,#REF!, 2,FALSE)</f>
        <v>#REF!</v>
      </c>
      <c r="BP8435" s="52" t="s">
        <v>13853</v>
      </c>
      <c r="BQ8435" s="52" t="s">
        <v>1350</v>
      </c>
      <c r="BR8435" s="52" t="s">
        <v>4223</v>
      </c>
      <c r="BX8435" s="52" t="s">
        <v>13853</v>
      </c>
      <c r="BY8435" s="52" t="s">
        <v>1350</v>
      </c>
      <c r="BZ8435" s="52" t="s">
        <v>4223</v>
      </c>
    </row>
    <row r="8436" spans="54:78" x14ac:dyDescent="0.3">
      <c r="BB8436" s="105" t="e">
        <f>VLOOKUP(C8436,#REF!, 2,FALSE)</f>
        <v>#REF!</v>
      </c>
      <c r="BP8436" s="52" t="s">
        <v>13854</v>
      </c>
      <c r="BQ8436" s="52" t="s">
        <v>795</v>
      </c>
      <c r="BR8436" s="52" t="s">
        <v>13855</v>
      </c>
      <c r="BX8436" s="52" t="s">
        <v>13854</v>
      </c>
      <c r="BY8436" s="52" t="s">
        <v>795</v>
      </c>
      <c r="BZ8436" s="52" t="s">
        <v>13855</v>
      </c>
    </row>
    <row r="8437" spans="54:78" x14ac:dyDescent="0.3">
      <c r="BB8437" s="105" t="e">
        <f>VLOOKUP(C8437,#REF!, 2,FALSE)</f>
        <v>#REF!</v>
      </c>
      <c r="BP8437" s="52" t="s">
        <v>13856</v>
      </c>
      <c r="BQ8437" s="52" t="s">
        <v>2993</v>
      </c>
      <c r="BR8437" s="52" t="s">
        <v>2993</v>
      </c>
      <c r="BX8437" s="52" t="s">
        <v>13856</v>
      </c>
      <c r="BY8437" s="52" t="s">
        <v>2993</v>
      </c>
      <c r="BZ8437" s="52" t="s">
        <v>2993</v>
      </c>
    </row>
    <row r="8438" spans="54:78" x14ac:dyDescent="0.3">
      <c r="BB8438" s="105" t="e">
        <f>VLOOKUP(C8438,#REF!, 2,FALSE)</f>
        <v>#REF!</v>
      </c>
      <c r="BP8438" s="52" t="s">
        <v>13857</v>
      </c>
      <c r="BQ8438" s="52" t="s">
        <v>2993</v>
      </c>
      <c r="BR8438" s="52" t="s">
        <v>2993</v>
      </c>
      <c r="BX8438" s="52" t="s">
        <v>13857</v>
      </c>
      <c r="BY8438" s="52" t="s">
        <v>2993</v>
      </c>
      <c r="BZ8438" s="52" t="s">
        <v>2993</v>
      </c>
    </row>
    <row r="8439" spans="54:78" x14ac:dyDescent="0.3">
      <c r="BB8439" s="105" t="e">
        <f>VLOOKUP(C8439,#REF!, 2,FALSE)</f>
        <v>#REF!</v>
      </c>
      <c r="BP8439" s="52" t="s">
        <v>13858</v>
      </c>
      <c r="BQ8439" s="52" t="s">
        <v>2988</v>
      </c>
      <c r="BR8439" s="52" t="s">
        <v>13859</v>
      </c>
      <c r="BX8439" s="52" t="s">
        <v>13858</v>
      </c>
      <c r="BY8439" s="52" t="s">
        <v>2988</v>
      </c>
      <c r="BZ8439" s="52" t="s">
        <v>13859</v>
      </c>
    </row>
    <row r="8440" spans="54:78" x14ac:dyDescent="0.3">
      <c r="BB8440" s="105" t="e">
        <f>VLOOKUP(C8440,#REF!, 2,FALSE)</f>
        <v>#REF!</v>
      </c>
      <c r="BP8440" s="52" t="s">
        <v>13860</v>
      </c>
      <c r="BQ8440" s="52" t="s">
        <v>2993</v>
      </c>
      <c r="BR8440" s="52" t="s">
        <v>2307</v>
      </c>
      <c r="BX8440" s="52" t="s">
        <v>13860</v>
      </c>
      <c r="BY8440" s="52" t="s">
        <v>2993</v>
      </c>
      <c r="BZ8440" s="52" t="s">
        <v>2307</v>
      </c>
    </row>
    <row r="8441" spans="54:78" x14ac:dyDescent="0.3">
      <c r="BB8441" s="105" t="e">
        <f>VLOOKUP(C8441,#REF!, 2,FALSE)</f>
        <v>#REF!</v>
      </c>
      <c r="BP8441" s="52" t="s">
        <v>13861</v>
      </c>
      <c r="BQ8441" s="52" t="s">
        <v>2988</v>
      </c>
      <c r="BR8441" s="52" t="s">
        <v>3783</v>
      </c>
      <c r="BX8441" s="52" t="s">
        <v>13861</v>
      </c>
      <c r="BY8441" s="52" t="s">
        <v>2988</v>
      </c>
      <c r="BZ8441" s="52" t="s">
        <v>3783</v>
      </c>
    </row>
    <row r="8442" spans="54:78" x14ac:dyDescent="0.3">
      <c r="BB8442" s="105" t="e">
        <f>VLOOKUP(C8442,#REF!, 2,FALSE)</f>
        <v>#REF!</v>
      </c>
      <c r="BP8442" s="52" t="s">
        <v>13862</v>
      </c>
      <c r="BQ8442" s="52" t="s">
        <v>738</v>
      </c>
      <c r="BR8442" s="52" t="s">
        <v>2993</v>
      </c>
      <c r="BX8442" s="52" t="s">
        <v>13862</v>
      </c>
      <c r="BY8442" s="52" t="s">
        <v>738</v>
      </c>
      <c r="BZ8442" s="52" t="s">
        <v>2993</v>
      </c>
    </row>
    <row r="8443" spans="54:78" x14ac:dyDescent="0.3">
      <c r="BB8443" s="105" t="e">
        <f>VLOOKUP(C8443,#REF!, 2,FALSE)</f>
        <v>#REF!</v>
      </c>
      <c r="BP8443" s="52" t="s">
        <v>13863</v>
      </c>
      <c r="BQ8443" s="52" t="s">
        <v>3114</v>
      </c>
      <c r="BR8443" s="52" t="s">
        <v>1398</v>
      </c>
      <c r="BX8443" s="52" t="s">
        <v>13863</v>
      </c>
      <c r="BY8443" s="52" t="s">
        <v>3114</v>
      </c>
      <c r="BZ8443" s="52" t="s">
        <v>1398</v>
      </c>
    </row>
    <row r="8444" spans="54:78" x14ac:dyDescent="0.3">
      <c r="BB8444" s="105" t="e">
        <f>VLOOKUP(C8444,#REF!, 2,FALSE)</f>
        <v>#REF!</v>
      </c>
      <c r="BP8444" s="52" t="s">
        <v>13864</v>
      </c>
      <c r="BQ8444" s="52" t="s">
        <v>667</v>
      </c>
      <c r="BR8444" s="52" t="s">
        <v>13338</v>
      </c>
      <c r="BX8444" s="52" t="s">
        <v>13864</v>
      </c>
      <c r="BY8444" s="52" t="s">
        <v>667</v>
      </c>
      <c r="BZ8444" s="52" t="s">
        <v>13338</v>
      </c>
    </row>
    <row r="8445" spans="54:78" x14ac:dyDescent="0.3">
      <c r="BB8445" s="105" t="e">
        <f>VLOOKUP(C8445,#REF!, 2,FALSE)</f>
        <v>#REF!</v>
      </c>
      <c r="BP8445" s="52" t="s">
        <v>13865</v>
      </c>
      <c r="BQ8445" s="52" t="s">
        <v>2993</v>
      </c>
      <c r="BR8445" s="52" t="s">
        <v>13866</v>
      </c>
      <c r="BX8445" s="52" t="s">
        <v>13865</v>
      </c>
      <c r="BY8445" s="52" t="s">
        <v>2993</v>
      </c>
      <c r="BZ8445" s="52" t="s">
        <v>13866</v>
      </c>
    </row>
    <row r="8446" spans="54:78" x14ac:dyDescent="0.3">
      <c r="BB8446" s="105" t="e">
        <f>VLOOKUP(C8446,#REF!, 2,FALSE)</f>
        <v>#REF!</v>
      </c>
      <c r="BP8446" s="52" t="s">
        <v>13867</v>
      </c>
      <c r="BQ8446" s="52" t="s">
        <v>934</v>
      </c>
      <c r="BR8446" s="52" t="s">
        <v>2993</v>
      </c>
      <c r="BX8446" s="52" t="s">
        <v>13867</v>
      </c>
      <c r="BY8446" s="52" t="s">
        <v>934</v>
      </c>
      <c r="BZ8446" s="52" t="s">
        <v>2993</v>
      </c>
    </row>
    <row r="8447" spans="54:78" x14ac:dyDescent="0.3">
      <c r="BB8447" s="105" t="e">
        <f>VLOOKUP(C8447,#REF!, 2,FALSE)</f>
        <v>#REF!</v>
      </c>
      <c r="BP8447" s="52" t="s">
        <v>13868</v>
      </c>
      <c r="BQ8447" s="52" t="s">
        <v>2993</v>
      </c>
      <c r="BR8447" s="52" t="s">
        <v>2993</v>
      </c>
      <c r="BX8447" s="52" t="s">
        <v>13868</v>
      </c>
      <c r="BY8447" s="52" t="s">
        <v>2993</v>
      </c>
      <c r="BZ8447" s="52" t="s">
        <v>2993</v>
      </c>
    </row>
    <row r="8448" spans="54:78" x14ac:dyDescent="0.3">
      <c r="BB8448" s="105" t="e">
        <f>VLOOKUP(C8448,#REF!, 2,FALSE)</f>
        <v>#REF!</v>
      </c>
      <c r="BP8448" s="52" t="s">
        <v>13869</v>
      </c>
      <c r="BQ8448" s="52" t="s">
        <v>3276</v>
      </c>
      <c r="BR8448" s="52" t="s">
        <v>1397</v>
      </c>
      <c r="BX8448" s="52" t="s">
        <v>13869</v>
      </c>
      <c r="BY8448" s="52" t="s">
        <v>3276</v>
      </c>
      <c r="BZ8448" s="52" t="s">
        <v>1397</v>
      </c>
    </row>
    <row r="8449" spans="54:78" x14ac:dyDescent="0.3">
      <c r="BB8449" s="105" t="e">
        <f>VLOOKUP(C8449,#REF!, 2,FALSE)</f>
        <v>#REF!</v>
      </c>
      <c r="BP8449" s="52" t="s">
        <v>13870</v>
      </c>
      <c r="BQ8449" s="52" t="s">
        <v>3114</v>
      </c>
      <c r="BR8449" s="52" t="s">
        <v>2993</v>
      </c>
      <c r="BX8449" s="52" t="s">
        <v>13870</v>
      </c>
      <c r="BY8449" s="52" t="s">
        <v>3114</v>
      </c>
      <c r="BZ8449" s="52" t="s">
        <v>2993</v>
      </c>
    </row>
    <row r="8450" spans="54:78" x14ac:dyDescent="0.3">
      <c r="BB8450" s="105" t="e">
        <f>VLOOKUP(C8450,#REF!, 2,FALSE)</f>
        <v>#REF!</v>
      </c>
      <c r="BP8450" s="52" t="s">
        <v>13871</v>
      </c>
      <c r="BQ8450" s="52" t="s">
        <v>673</v>
      </c>
      <c r="BR8450" s="52" t="s">
        <v>2993</v>
      </c>
      <c r="BX8450" s="52" t="s">
        <v>13871</v>
      </c>
      <c r="BY8450" s="52" t="s">
        <v>673</v>
      </c>
      <c r="BZ8450" s="52" t="s">
        <v>2993</v>
      </c>
    </row>
    <row r="8451" spans="54:78" x14ac:dyDescent="0.3">
      <c r="BB8451" s="105" t="e">
        <f>VLOOKUP(C8451,#REF!, 2,FALSE)</f>
        <v>#REF!</v>
      </c>
      <c r="BP8451" s="52" t="s">
        <v>13872</v>
      </c>
      <c r="BQ8451" s="52" t="s">
        <v>2993</v>
      </c>
      <c r="BR8451" s="52" t="s">
        <v>2993</v>
      </c>
      <c r="BX8451" s="52" t="s">
        <v>13872</v>
      </c>
      <c r="BY8451" s="52" t="s">
        <v>2993</v>
      </c>
      <c r="BZ8451" s="52" t="s">
        <v>2993</v>
      </c>
    </row>
    <row r="8452" spans="54:78" x14ac:dyDescent="0.3">
      <c r="BB8452" s="105" t="e">
        <f>VLOOKUP(C8452,#REF!, 2,FALSE)</f>
        <v>#REF!</v>
      </c>
      <c r="BP8452" s="52" t="s">
        <v>13873</v>
      </c>
      <c r="BQ8452" s="52" t="s">
        <v>8119</v>
      </c>
      <c r="BR8452" s="52" t="s">
        <v>13874</v>
      </c>
      <c r="BX8452" s="52" t="s">
        <v>13873</v>
      </c>
      <c r="BY8452" s="52" t="s">
        <v>8119</v>
      </c>
      <c r="BZ8452" s="52" t="s">
        <v>13874</v>
      </c>
    </row>
    <row r="8453" spans="54:78" x14ac:dyDescent="0.3">
      <c r="BB8453" s="105" t="e">
        <f>VLOOKUP(C8453,#REF!, 2,FALSE)</f>
        <v>#REF!</v>
      </c>
      <c r="BP8453" s="52" t="s">
        <v>13875</v>
      </c>
      <c r="BQ8453" s="52" t="s">
        <v>17035</v>
      </c>
      <c r="BR8453" s="52" t="s">
        <v>1281</v>
      </c>
      <c r="BX8453" s="52" t="s">
        <v>13875</v>
      </c>
      <c r="BY8453" s="52" t="s">
        <v>17035</v>
      </c>
      <c r="BZ8453" s="52" t="s">
        <v>1281</v>
      </c>
    </row>
    <row r="8454" spans="54:78" x14ac:dyDescent="0.3">
      <c r="BB8454" s="105" t="e">
        <f>VLOOKUP(C8454,#REF!, 2,FALSE)</f>
        <v>#REF!</v>
      </c>
      <c r="BP8454" s="52" t="s">
        <v>13876</v>
      </c>
      <c r="BQ8454" s="52" t="s">
        <v>2993</v>
      </c>
      <c r="BR8454" s="52" t="s">
        <v>2307</v>
      </c>
      <c r="BX8454" s="52" t="s">
        <v>13876</v>
      </c>
      <c r="BY8454" s="52" t="s">
        <v>2993</v>
      </c>
      <c r="BZ8454" s="52" t="s">
        <v>2307</v>
      </c>
    </row>
    <row r="8455" spans="54:78" x14ac:dyDescent="0.3">
      <c r="BB8455" s="105" t="e">
        <f>VLOOKUP(C8455,#REF!, 2,FALSE)</f>
        <v>#REF!</v>
      </c>
      <c r="BP8455" s="52" t="s">
        <v>13877</v>
      </c>
      <c r="BQ8455" s="52" t="s">
        <v>669</v>
      </c>
      <c r="BR8455" s="52" t="s">
        <v>4244</v>
      </c>
      <c r="BX8455" s="52" t="s">
        <v>13877</v>
      </c>
      <c r="BY8455" s="52" t="s">
        <v>669</v>
      </c>
      <c r="BZ8455" s="52" t="s">
        <v>4244</v>
      </c>
    </row>
    <row r="8456" spans="54:78" x14ac:dyDescent="0.3">
      <c r="BB8456" s="105" t="e">
        <f>VLOOKUP(C8456,#REF!, 2,FALSE)</f>
        <v>#REF!</v>
      </c>
      <c r="BP8456" s="52" t="s">
        <v>13878</v>
      </c>
      <c r="BQ8456" s="52" t="s">
        <v>2993</v>
      </c>
      <c r="BR8456" s="52" t="s">
        <v>2827</v>
      </c>
      <c r="BX8456" s="52" t="s">
        <v>13878</v>
      </c>
      <c r="BY8456" s="52" t="s">
        <v>2993</v>
      </c>
      <c r="BZ8456" s="52" t="s">
        <v>2827</v>
      </c>
    </row>
    <row r="8457" spans="54:78" x14ac:dyDescent="0.3">
      <c r="BB8457" s="105" t="e">
        <f>VLOOKUP(C8457,#REF!, 2,FALSE)</f>
        <v>#REF!</v>
      </c>
      <c r="BP8457" s="52" t="s">
        <v>13879</v>
      </c>
      <c r="BQ8457" s="52" t="s">
        <v>2993</v>
      </c>
      <c r="BR8457" s="52" t="s">
        <v>1064</v>
      </c>
      <c r="BX8457" s="52" t="s">
        <v>13879</v>
      </c>
      <c r="BY8457" s="52" t="s">
        <v>2993</v>
      </c>
      <c r="BZ8457" s="52" t="s">
        <v>1064</v>
      </c>
    </row>
    <row r="8458" spans="54:78" x14ac:dyDescent="0.3">
      <c r="BB8458" s="105" t="e">
        <f>VLOOKUP(C8458,#REF!, 2,FALSE)</f>
        <v>#REF!</v>
      </c>
      <c r="BP8458" s="52" t="s">
        <v>13880</v>
      </c>
      <c r="BQ8458" s="52" t="s">
        <v>2993</v>
      </c>
      <c r="BR8458" s="52" t="s">
        <v>11409</v>
      </c>
      <c r="BX8458" s="52" t="s">
        <v>13880</v>
      </c>
      <c r="BY8458" s="52" t="s">
        <v>2993</v>
      </c>
      <c r="BZ8458" s="52" t="s">
        <v>11409</v>
      </c>
    </row>
    <row r="8459" spans="54:78" x14ac:dyDescent="0.3">
      <c r="BB8459" s="105" t="e">
        <f>VLOOKUP(C8459,#REF!, 2,FALSE)</f>
        <v>#REF!</v>
      </c>
      <c r="BP8459" s="52" t="s">
        <v>13881</v>
      </c>
      <c r="BQ8459" s="52" t="s">
        <v>3019</v>
      </c>
      <c r="BR8459" s="52" t="s">
        <v>2827</v>
      </c>
      <c r="BX8459" s="52" t="s">
        <v>13881</v>
      </c>
      <c r="BY8459" s="52" t="s">
        <v>3019</v>
      </c>
      <c r="BZ8459" s="52" t="s">
        <v>2827</v>
      </c>
    </row>
    <row r="8460" spans="54:78" x14ac:dyDescent="0.3">
      <c r="BB8460" s="105" t="e">
        <f>VLOOKUP(C8460,#REF!, 2,FALSE)</f>
        <v>#REF!</v>
      </c>
      <c r="BP8460" s="52" t="s">
        <v>13882</v>
      </c>
      <c r="BQ8460" s="52" t="s">
        <v>1147</v>
      </c>
      <c r="BR8460" s="52" t="s">
        <v>9098</v>
      </c>
      <c r="BX8460" s="52" t="s">
        <v>13882</v>
      </c>
      <c r="BY8460" s="52" t="s">
        <v>1147</v>
      </c>
      <c r="BZ8460" s="52" t="s">
        <v>9098</v>
      </c>
    </row>
    <row r="8461" spans="54:78" x14ac:dyDescent="0.3">
      <c r="BB8461" s="105" t="e">
        <f>VLOOKUP(C8461,#REF!, 2,FALSE)</f>
        <v>#REF!</v>
      </c>
      <c r="BP8461" s="52" t="s">
        <v>13884</v>
      </c>
      <c r="BQ8461" s="52" t="s">
        <v>668</v>
      </c>
      <c r="BR8461" s="52" t="s">
        <v>2201</v>
      </c>
      <c r="BX8461" s="52" t="s">
        <v>13884</v>
      </c>
      <c r="BY8461" s="52" t="s">
        <v>668</v>
      </c>
      <c r="BZ8461" s="52" t="s">
        <v>2201</v>
      </c>
    </row>
    <row r="8462" spans="54:78" x14ac:dyDescent="0.3">
      <c r="BB8462" s="105" t="e">
        <f>VLOOKUP(C8462,#REF!, 2,FALSE)</f>
        <v>#REF!</v>
      </c>
      <c r="BP8462" s="52" t="s">
        <v>211</v>
      </c>
      <c r="BQ8462" s="52" t="s">
        <v>2993</v>
      </c>
      <c r="BR8462" s="52" t="s">
        <v>1841</v>
      </c>
      <c r="BX8462" s="52" t="s">
        <v>211</v>
      </c>
      <c r="BY8462" s="52" t="s">
        <v>2993</v>
      </c>
      <c r="BZ8462" s="52" t="s">
        <v>1841</v>
      </c>
    </row>
    <row r="8463" spans="54:78" x14ac:dyDescent="0.3">
      <c r="BB8463" s="105" t="e">
        <f>VLOOKUP(C8463,#REF!, 2,FALSE)</f>
        <v>#REF!</v>
      </c>
      <c r="BP8463" s="52" t="s">
        <v>13885</v>
      </c>
      <c r="BQ8463" s="52" t="s">
        <v>2993</v>
      </c>
      <c r="BR8463" s="52" t="s">
        <v>13886</v>
      </c>
      <c r="BX8463" s="52" t="s">
        <v>13885</v>
      </c>
      <c r="BY8463" s="52" t="s">
        <v>2993</v>
      </c>
      <c r="BZ8463" s="52" t="s">
        <v>13886</v>
      </c>
    </row>
    <row r="8464" spans="54:78" x14ac:dyDescent="0.3">
      <c r="BB8464" s="105" t="e">
        <f>VLOOKUP(C8464,#REF!, 2,FALSE)</f>
        <v>#REF!</v>
      </c>
      <c r="BP8464" s="52" t="s">
        <v>13887</v>
      </c>
      <c r="BQ8464" s="52" t="s">
        <v>2993</v>
      </c>
      <c r="BR8464" s="52" t="s">
        <v>1202</v>
      </c>
      <c r="BX8464" s="52" t="s">
        <v>13887</v>
      </c>
      <c r="BY8464" s="52" t="s">
        <v>2993</v>
      </c>
      <c r="BZ8464" s="52" t="s">
        <v>1202</v>
      </c>
    </row>
    <row r="8465" spans="54:78" x14ac:dyDescent="0.3">
      <c r="BB8465" s="105" t="e">
        <f>VLOOKUP(C8465,#REF!, 2,FALSE)</f>
        <v>#REF!</v>
      </c>
      <c r="BP8465" s="52" t="s">
        <v>13888</v>
      </c>
      <c r="BQ8465" s="52" t="s">
        <v>2993</v>
      </c>
      <c r="BR8465" s="52" t="s">
        <v>13889</v>
      </c>
      <c r="BX8465" s="52" t="s">
        <v>13888</v>
      </c>
      <c r="BY8465" s="52" t="s">
        <v>2993</v>
      </c>
      <c r="BZ8465" s="52" t="s">
        <v>13889</v>
      </c>
    </row>
    <row r="8466" spans="54:78" x14ac:dyDescent="0.3">
      <c r="BB8466" s="105" t="e">
        <f>VLOOKUP(C8466,#REF!, 2,FALSE)</f>
        <v>#REF!</v>
      </c>
      <c r="BP8466" s="52" t="s">
        <v>13890</v>
      </c>
      <c r="BQ8466" s="52" t="s">
        <v>17037</v>
      </c>
      <c r="BR8466" s="52" t="s">
        <v>1006</v>
      </c>
      <c r="BX8466" s="52" t="s">
        <v>13890</v>
      </c>
      <c r="BY8466" s="52" t="s">
        <v>17037</v>
      </c>
      <c r="BZ8466" s="52" t="s">
        <v>1006</v>
      </c>
    </row>
    <row r="8467" spans="54:78" x14ac:dyDescent="0.3">
      <c r="BB8467" s="105" t="e">
        <f>VLOOKUP(C8467,#REF!, 2,FALSE)</f>
        <v>#REF!</v>
      </c>
      <c r="BP8467" s="52" t="s">
        <v>13891</v>
      </c>
      <c r="BQ8467" s="52" t="s">
        <v>2993</v>
      </c>
      <c r="BR8467" s="52" t="s">
        <v>967</v>
      </c>
      <c r="BX8467" s="52" t="s">
        <v>13891</v>
      </c>
      <c r="BY8467" s="52" t="s">
        <v>2993</v>
      </c>
      <c r="BZ8467" s="52" t="s">
        <v>967</v>
      </c>
    </row>
    <row r="8468" spans="54:78" x14ac:dyDescent="0.3">
      <c r="BB8468" s="105" t="e">
        <f>VLOOKUP(C8468,#REF!, 2,FALSE)</f>
        <v>#REF!</v>
      </c>
      <c r="BP8468" s="52" t="s">
        <v>13892</v>
      </c>
      <c r="BQ8468" s="52" t="s">
        <v>17035</v>
      </c>
      <c r="BR8468" s="52" t="s">
        <v>13893</v>
      </c>
      <c r="BX8468" s="52" t="s">
        <v>13892</v>
      </c>
      <c r="BY8468" s="52" t="s">
        <v>17035</v>
      </c>
      <c r="BZ8468" s="52" t="s">
        <v>13893</v>
      </c>
    </row>
    <row r="8469" spans="54:78" x14ac:dyDescent="0.3">
      <c r="BB8469" s="105" t="e">
        <f>VLOOKUP(C8469,#REF!, 2,FALSE)</f>
        <v>#REF!</v>
      </c>
      <c r="BP8469" s="52" t="s">
        <v>209</v>
      </c>
      <c r="BQ8469" s="52" t="s">
        <v>668</v>
      </c>
      <c r="BR8469" s="52" t="s">
        <v>921</v>
      </c>
      <c r="BX8469" s="52" t="s">
        <v>209</v>
      </c>
      <c r="BY8469" s="52" t="s">
        <v>668</v>
      </c>
      <c r="BZ8469" s="52" t="s">
        <v>921</v>
      </c>
    </row>
    <row r="8470" spans="54:78" x14ac:dyDescent="0.3">
      <c r="BB8470" s="105" t="e">
        <f>VLOOKUP(C8470,#REF!, 2,FALSE)</f>
        <v>#REF!</v>
      </c>
      <c r="BP8470" s="52" t="s">
        <v>13894</v>
      </c>
      <c r="BQ8470" s="52" t="s">
        <v>2993</v>
      </c>
      <c r="BR8470" s="52" t="s">
        <v>2993</v>
      </c>
      <c r="BX8470" s="52" t="s">
        <v>13894</v>
      </c>
      <c r="BY8470" s="52" t="s">
        <v>2993</v>
      </c>
      <c r="BZ8470" s="52" t="s">
        <v>2993</v>
      </c>
    </row>
    <row r="8471" spans="54:78" x14ac:dyDescent="0.3">
      <c r="BB8471" s="105" t="e">
        <f>VLOOKUP(C8471,#REF!, 2,FALSE)</f>
        <v>#REF!</v>
      </c>
      <c r="BP8471" s="52" t="s">
        <v>13895</v>
      </c>
      <c r="BQ8471" s="52" t="s">
        <v>621</v>
      </c>
      <c r="BR8471" s="52" t="s">
        <v>1134</v>
      </c>
      <c r="BX8471" s="52" t="s">
        <v>13895</v>
      </c>
      <c r="BY8471" s="52" t="s">
        <v>621</v>
      </c>
      <c r="BZ8471" s="52" t="s">
        <v>1134</v>
      </c>
    </row>
    <row r="8472" spans="54:78" x14ac:dyDescent="0.3">
      <c r="BB8472" s="105" t="e">
        <f>VLOOKUP(C8472,#REF!, 2,FALSE)</f>
        <v>#REF!</v>
      </c>
      <c r="BP8472" s="52" t="s">
        <v>13896</v>
      </c>
      <c r="BQ8472" s="52" t="s">
        <v>17035</v>
      </c>
      <c r="BR8472" s="52" t="s">
        <v>2070</v>
      </c>
      <c r="BX8472" s="52" t="s">
        <v>13896</v>
      </c>
      <c r="BY8472" s="52" t="s">
        <v>17035</v>
      </c>
      <c r="BZ8472" s="52" t="s">
        <v>2070</v>
      </c>
    </row>
    <row r="8473" spans="54:78" x14ac:dyDescent="0.3">
      <c r="BB8473" s="105" t="e">
        <f>VLOOKUP(C8473,#REF!, 2,FALSE)</f>
        <v>#REF!</v>
      </c>
      <c r="BP8473" s="52" t="s">
        <v>13897</v>
      </c>
      <c r="BQ8473" s="52" t="s">
        <v>17035</v>
      </c>
      <c r="BR8473" s="52" t="s">
        <v>2993</v>
      </c>
      <c r="BX8473" s="52" t="s">
        <v>13897</v>
      </c>
      <c r="BY8473" s="52" t="s">
        <v>17035</v>
      </c>
      <c r="BZ8473" s="52" t="s">
        <v>2993</v>
      </c>
    </row>
    <row r="8474" spans="54:78" x14ac:dyDescent="0.3">
      <c r="BB8474" s="105" t="e">
        <f>VLOOKUP(C8474,#REF!, 2,FALSE)</f>
        <v>#REF!</v>
      </c>
      <c r="BP8474" s="52" t="s">
        <v>13898</v>
      </c>
      <c r="BQ8474" s="52" t="s">
        <v>948</v>
      </c>
      <c r="BR8474" s="52" t="s">
        <v>1076</v>
      </c>
      <c r="BX8474" s="52" t="s">
        <v>13898</v>
      </c>
      <c r="BY8474" s="52" t="s">
        <v>948</v>
      </c>
      <c r="BZ8474" s="52" t="s">
        <v>1076</v>
      </c>
    </row>
    <row r="8475" spans="54:78" x14ac:dyDescent="0.3">
      <c r="BB8475" s="105" t="e">
        <f>VLOOKUP(C8475,#REF!, 2,FALSE)</f>
        <v>#REF!</v>
      </c>
      <c r="BP8475" s="52" t="s">
        <v>2428</v>
      </c>
      <c r="BQ8475" s="52" t="s">
        <v>643</v>
      </c>
      <c r="BR8475" s="52" t="s">
        <v>2993</v>
      </c>
      <c r="BX8475" s="52" t="s">
        <v>2428</v>
      </c>
      <c r="BY8475" s="52" t="s">
        <v>643</v>
      </c>
      <c r="BZ8475" s="52" t="s">
        <v>2993</v>
      </c>
    </row>
    <row r="8476" spans="54:78" x14ac:dyDescent="0.3">
      <c r="BB8476" s="105" t="e">
        <f>VLOOKUP(C8476,#REF!, 2,FALSE)</f>
        <v>#REF!</v>
      </c>
      <c r="BP8476" s="52" t="s">
        <v>13899</v>
      </c>
      <c r="BQ8476" s="52" t="s">
        <v>3103</v>
      </c>
      <c r="BR8476" s="52" t="s">
        <v>2993</v>
      </c>
      <c r="BX8476" s="52" t="s">
        <v>13899</v>
      </c>
      <c r="BY8476" s="52" t="s">
        <v>3103</v>
      </c>
      <c r="BZ8476" s="52" t="s">
        <v>2993</v>
      </c>
    </row>
    <row r="8477" spans="54:78" x14ac:dyDescent="0.3">
      <c r="BB8477" s="105" t="e">
        <f>VLOOKUP(C8477,#REF!, 2,FALSE)</f>
        <v>#REF!</v>
      </c>
      <c r="BP8477" s="52" t="s">
        <v>13900</v>
      </c>
      <c r="BQ8477" s="52" t="s">
        <v>17038</v>
      </c>
      <c r="BR8477" s="52" t="s">
        <v>1735</v>
      </c>
      <c r="BX8477" s="52" t="s">
        <v>13900</v>
      </c>
      <c r="BY8477" s="52" t="s">
        <v>17038</v>
      </c>
      <c r="BZ8477" s="52" t="s">
        <v>1735</v>
      </c>
    </row>
    <row r="8478" spans="54:78" x14ac:dyDescent="0.3">
      <c r="BB8478" s="105" t="e">
        <f>VLOOKUP(C8478,#REF!, 2,FALSE)</f>
        <v>#REF!</v>
      </c>
      <c r="BP8478" s="52" t="s">
        <v>13901</v>
      </c>
      <c r="BQ8478" s="52" t="s">
        <v>3042</v>
      </c>
      <c r="BR8478" s="52" t="s">
        <v>2993</v>
      </c>
      <c r="BX8478" s="52" t="s">
        <v>13901</v>
      </c>
      <c r="BY8478" s="52" t="s">
        <v>3042</v>
      </c>
      <c r="BZ8478" s="52" t="s">
        <v>2993</v>
      </c>
    </row>
    <row r="8479" spans="54:78" x14ac:dyDescent="0.3">
      <c r="BB8479" s="105" t="e">
        <f>VLOOKUP(C8479,#REF!, 2,FALSE)</f>
        <v>#REF!</v>
      </c>
      <c r="BP8479" s="52" t="s">
        <v>2429</v>
      </c>
      <c r="BQ8479" s="52" t="s">
        <v>618</v>
      </c>
      <c r="BR8479" s="52" t="s">
        <v>9251</v>
      </c>
      <c r="BX8479" s="52" t="s">
        <v>2429</v>
      </c>
      <c r="BY8479" s="52" t="s">
        <v>618</v>
      </c>
      <c r="BZ8479" s="52" t="s">
        <v>9251</v>
      </c>
    </row>
    <row r="8480" spans="54:78" x14ac:dyDescent="0.3">
      <c r="BB8480" s="105" t="e">
        <f>VLOOKUP(C8480,#REF!, 2,FALSE)</f>
        <v>#REF!</v>
      </c>
      <c r="BP8480" s="52" t="s">
        <v>13902</v>
      </c>
      <c r="BQ8480" s="52" t="s">
        <v>805</v>
      </c>
      <c r="BR8480" s="52" t="s">
        <v>6695</v>
      </c>
      <c r="BX8480" s="52" t="s">
        <v>13902</v>
      </c>
      <c r="BY8480" s="52" t="s">
        <v>805</v>
      </c>
      <c r="BZ8480" s="52" t="s">
        <v>6695</v>
      </c>
    </row>
    <row r="8481" spans="54:78" x14ac:dyDescent="0.3">
      <c r="BB8481" s="105" t="e">
        <f>VLOOKUP(C8481,#REF!, 2,FALSE)</f>
        <v>#REF!</v>
      </c>
      <c r="BP8481" s="52" t="s">
        <v>13903</v>
      </c>
      <c r="BQ8481" s="52" t="s">
        <v>805</v>
      </c>
      <c r="BR8481" s="52" t="s">
        <v>6695</v>
      </c>
      <c r="BX8481" s="52" t="s">
        <v>13903</v>
      </c>
      <c r="BY8481" s="52" t="s">
        <v>805</v>
      </c>
      <c r="BZ8481" s="52" t="s">
        <v>6695</v>
      </c>
    </row>
    <row r="8482" spans="54:78" x14ac:dyDescent="0.3">
      <c r="BB8482" s="105" t="e">
        <f>VLOOKUP(C8482,#REF!, 2,FALSE)</f>
        <v>#REF!</v>
      </c>
      <c r="BP8482" s="52" t="s">
        <v>13904</v>
      </c>
      <c r="BQ8482" s="52" t="s">
        <v>807</v>
      </c>
      <c r="BR8482" s="52" t="s">
        <v>9130</v>
      </c>
      <c r="BX8482" s="52" t="s">
        <v>13904</v>
      </c>
      <c r="BY8482" s="52" t="s">
        <v>807</v>
      </c>
      <c r="BZ8482" s="52" t="s">
        <v>9130</v>
      </c>
    </row>
    <row r="8483" spans="54:78" x14ac:dyDescent="0.3">
      <c r="BB8483" s="105" t="e">
        <f>VLOOKUP(C8483,#REF!, 2,FALSE)</f>
        <v>#REF!</v>
      </c>
      <c r="BP8483" s="52" t="s">
        <v>13905</v>
      </c>
      <c r="BQ8483" s="52" t="s">
        <v>2993</v>
      </c>
      <c r="BR8483" s="52" t="s">
        <v>1814</v>
      </c>
      <c r="BX8483" s="52" t="s">
        <v>13905</v>
      </c>
      <c r="BY8483" s="52" t="s">
        <v>2993</v>
      </c>
      <c r="BZ8483" s="52" t="s">
        <v>1814</v>
      </c>
    </row>
    <row r="8484" spans="54:78" x14ac:dyDescent="0.3">
      <c r="BB8484" s="105" t="e">
        <f>VLOOKUP(C8484,#REF!, 2,FALSE)</f>
        <v>#REF!</v>
      </c>
      <c r="BP8484" s="52" t="s">
        <v>13906</v>
      </c>
      <c r="BQ8484" s="52" t="s">
        <v>2993</v>
      </c>
      <c r="BR8484" s="52" t="s">
        <v>2993</v>
      </c>
      <c r="BX8484" s="52" t="s">
        <v>13906</v>
      </c>
      <c r="BY8484" s="52" t="s">
        <v>2993</v>
      </c>
      <c r="BZ8484" s="52" t="s">
        <v>2993</v>
      </c>
    </row>
    <row r="8485" spans="54:78" x14ac:dyDescent="0.3">
      <c r="BB8485" s="105" t="e">
        <f>VLOOKUP(C8485,#REF!, 2,FALSE)</f>
        <v>#REF!</v>
      </c>
      <c r="BP8485" s="52" t="s">
        <v>13907</v>
      </c>
      <c r="BQ8485" s="52" t="s">
        <v>2993</v>
      </c>
      <c r="BR8485" s="52" t="s">
        <v>8444</v>
      </c>
      <c r="BX8485" s="52" t="s">
        <v>13907</v>
      </c>
      <c r="BY8485" s="52" t="s">
        <v>2993</v>
      </c>
      <c r="BZ8485" s="52" t="s">
        <v>8444</v>
      </c>
    </row>
    <row r="8486" spans="54:78" x14ac:dyDescent="0.3">
      <c r="BB8486" s="105" t="e">
        <f>VLOOKUP(C8486,#REF!, 2,FALSE)</f>
        <v>#REF!</v>
      </c>
      <c r="BP8486" s="52" t="s">
        <v>13908</v>
      </c>
      <c r="BQ8486" s="52" t="s">
        <v>668</v>
      </c>
      <c r="BR8486" s="52" t="s">
        <v>2184</v>
      </c>
      <c r="BX8486" s="52" t="s">
        <v>13908</v>
      </c>
      <c r="BY8486" s="52" t="s">
        <v>668</v>
      </c>
      <c r="BZ8486" s="52" t="s">
        <v>2184</v>
      </c>
    </row>
    <row r="8487" spans="54:78" x14ac:dyDescent="0.3">
      <c r="BB8487" s="105" t="e">
        <f>VLOOKUP(C8487,#REF!, 2,FALSE)</f>
        <v>#REF!</v>
      </c>
      <c r="BP8487" s="52" t="s">
        <v>2430</v>
      </c>
      <c r="BQ8487" s="52" t="s">
        <v>618</v>
      </c>
      <c r="BR8487" s="52" t="s">
        <v>1814</v>
      </c>
      <c r="BX8487" s="52" t="s">
        <v>2430</v>
      </c>
      <c r="BY8487" s="52" t="s">
        <v>618</v>
      </c>
      <c r="BZ8487" s="52" t="s">
        <v>1814</v>
      </c>
    </row>
    <row r="8488" spans="54:78" x14ac:dyDescent="0.3">
      <c r="BB8488" s="105" t="e">
        <f>VLOOKUP(C8488,#REF!, 2,FALSE)</f>
        <v>#REF!</v>
      </c>
      <c r="BP8488" s="52" t="s">
        <v>13909</v>
      </c>
      <c r="BQ8488" s="52" t="s">
        <v>668</v>
      </c>
      <c r="BR8488" s="52" t="s">
        <v>1814</v>
      </c>
      <c r="BX8488" s="52" t="s">
        <v>13909</v>
      </c>
      <c r="BY8488" s="52" t="s">
        <v>668</v>
      </c>
      <c r="BZ8488" s="52" t="s">
        <v>1814</v>
      </c>
    </row>
    <row r="8489" spans="54:78" x14ac:dyDescent="0.3">
      <c r="BB8489" s="105" t="e">
        <f>VLOOKUP(C8489,#REF!, 2,FALSE)</f>
        <v>#REF!</v>
      </c>
      <c r="BP8489" s="52" t="s">
        <v>13910</v>
      </c>
      <c r="BQ8489" s="52" t="s">
        <v>805</v>
      </c>
      <c r="BR8489" s="52" t="s">
        <v>13911</v>
      </c>
      <c r="BX8489" s="52" t="s">
        <v>13910</v>
      </c>
      <c r="BY8489" s="52" t="s">
        <v>805</v>
      </c>
      <c r="BZ8489" s="52" t="s">
        <v>13911</v>
      </c>
    </row>
    <row r="8490" spans="54:78" x14ac:dyDescent="0.3">
      <c r="BB8490" s="105" t="e">
        <f>VLOOKUP(C8490,#REF!, 2,FALSE)</f>
        <v>#REF!</v>
      </c>
      <c r="BP8490" s="52" t="s">
        <v>13912</v>
      </c>
      <c r="BQ8490" s="52" t="s">
        <v>2993</v>
      </c>
      <c r="BR8490" s="52" t="s">
        <v>2993</v>
      </c>
      <c r="BX8490" s="52" t="s">
        <v>13912</v>
      </c>
      <c r="BY8490" s="52" t="s">
        <v>2993</v>
      </c>
      <c r="BZ8490" s="52" t="s">
        <v>2993</v>
      </c>
    </row>
    <row r="8491" spans="54:78" x14ac:dyDescent="0.3">
      <c r="BB8491" s="105" t="e">
        <f>VLOOKUP(C8491,#REF!, 2,FALSE)</f>
        <v>#REF!</v>
      </c>
      <c r="BP8491" s="52" t="s">
        <v>13913</v>
      </c>
      <c r="BQ8491" s="52" t="s">
        <v>642</v>
      </c>
      <c r="BR8491" s="52" t="s">
        <v>8455</v>
      </c>
      <c r="BX8491" s="52" t="s">
        <v>13913</v>
      </c>
      <c r="BY8491" s="52" t="s">
        <v>642</v>
      </c>
      <c r="BZ8491" s="52" t="s">
        <v>8455</v>
      </c>
    </row>
    <row r="8492" spans="54:78" x14ac:dyDescent="0.3">
      <c r="BB8492" s="105" t="e">
        <f>VLOOKUP(C8492,#REF!, 2,FALSE)</f>
        <v>#REF!</v>
      </c>
      <c r="BP8492" s="52" t="s">
        <v>193</v>
      </c>
      <c r="BQ8492" s="52" t="s">
        <v>636</v>
      </c>
      <c r="BR8492" s="52" t="s">
        <v>13914</v>
      </c>
      <c r="BX8492" s="52" t="s">
        <v>193</v>
      </c>
      <c r="BY8492" s="52" t="s">
        <v>636</v>
      </c>
      <c r="BZ8492" s="52" t="s">
        <v>13914</v>
      </c>
    </row>
    <row r="8493" spans="54:78" x14ac:dyDescent="0.3">
      <c r="BB8493" s="105" t="e">
        <f>VLOOKUP(C8493,#REF!, 2,FALSE)</f>
        <v>#REF!</v>
      </c>
      <c r="BP8493" s="52" t="s">
        <v>194</v>
      </c>
      <c r="BQ8493" s="52" t="s">
        <v>642</v>
      </c>
      <c r="BR8493" s="52" t="s">
        <v>8613</v>
      </c>
      <c r="BX8493" s="52" t="s">
        <v>194</v>
      </c>
      <c r="BY8493" s="52" t="s">
        <v>642</v>
      </c>
      <c r="BZ8493" s="52" t="s">
        <v>8613</v>
      </c>
    </row>
    <row r="8494" spans="54:78" x14ac:dyDescent="0.3">
      <c r="BB8494" s="105" t="e">
        <f>VLOOKUP(C8494,#REF!, 2,FALSE)</f>
        <v>#REF!</v>
      </c>
      <c r="BP8494" s="52" t="s">
        <v>13915</v>
      </c>
      <c r="BQ8494" s="52" t="s">
        <v>624</v>
      </c>
      <c r="BR8494" s="52" t="s">
        <v>3940</v>
      </c>
      <c r="BX8494" s="52" t="s">
        <v>13915</v>
      </c>
      <c r="BY8494" s="52" t="s">
        <v>624</v>
      </c>
      <c r="BZ8494" s="52" t="s">
        <v>3940</v>
      </c>
    </row>
    <row r="8495" spans="54:78" x14ac:dyDescent="0.3">
      <c r="BB8495" s="105" t="e">
        <f>VLOOKUP(C8495,#REF!, 2,FALSE)</f>
        <v>#REF!</v>
      </c>
      <c r="BP8495" s="52" t="s">
        <v>13916</v>
      </c>
      <c r="BQ8495" s="52" t="s">
        <v>642</v>
      </c>
      <c r="BR8495" s="52" t="s">
        <v>2949</v>
      </c>
      <c r="BX8495" s="52" t="s">
        <v>13916</v>
      </c>
      <c r="BY8495" s="52" t="s">
        <v>642</v>
      </c>
      <c r="BZ8495" s="52" t="s">
        <v>2949</v>
      </c>
    </row>
    <row r="8496" spans="54:78" x14ac:dyDescent="0.3">
      <c r="BB8496" s="105" t="e">
        <f>VLOOKUP(C8496,#REF!, 2,FALSE)</f>
        <v>#REF!</v>
      </c>
      <c r="BP8496" s="52" t="s">
        <v>13917</v>
      </c>
      <c r="BQ8496" s="52" t="s">
        <v>642</v>
      </c>
      <c r="BR8496" s="52" t="s">
        <v>4893</v>
      </c>
      <c r="BX8496" s="52" t="s">
        <v>13917</v>
      </c>
      <c r="BY8496" s="52" t="s">
        <v>642</v>
      </c>
      <c r="BZ8496" s="52" t="s">
        <v>4893</v>
      </c>
    </row>
    <row r="8497" spans="54:78" x14ac:dyDescent="0.3">
      <c r="BB8497" s="105" t="e">
        <f>VLOOKUP(C8497,#REF!, 2,FALSE)</f>
        <v>#REF!</v>
      </c>
      <c r="BP8497" s="52" t="s">
        <v>13918</v>
      </c>
      <c r="BQ8497" s="52" t="s">
        <v>618</v>
      </c>
      <c r="BR8497" s="52" t="s">
        <v>1168</v>
      </c>
      <c r="BX8497" s="52" t="s">
        <v>13918</v>
      </c>
      <c r="BY8497" s="52" t="s">
        <v>618</v>
      </c>
      <c r="BZ8497" s="52" t="s">
        <v>1168</v>
      </c>
    </row>
    <row r="8498" spans="54:78" x14ac:dyDescent="0.3">
      <c r="BB8498" s="105" t="e">
        <f>VLOOKUP(C8498,#REF!, 2,FALSE)</f>
        <v>#REF!</v>
      </c>
      <c r="BP8498" s="52" t="s">
        <v>206</v>
      </c>
      <c r="BQ8498" s="52" t="s">
        <v>3059</v>
      </c>
      <c r="BR8498" s="52" t="s">
        <v>4107</v>
      </c>
      <c r="BX8498" s="52" t="s">
        <v>206</v>
      </c>
      <c r="BY8498" s="52" t="s">
        <v>3059</v>
      </c>
      <c r="BZ8498" s="52" t="s">
        <v>4107</v>
      </c>
    </row>
    <row r="8499" spans="54:78" x14ac:dyDescent="0.3">
      <c r="BB8499" s="105" t="e">
        <f>VLOOKUP(C8499,#REF!, 2,FALSE)</f>
        <v>#REF!</v>
      </c>
      <c r="BP8499" s="52" t="s">
        <v>13919</v>
      </c>
      <c r="BQ8499" s="52" t="s">
        <v>668</v>
      </c>
      <c r="BR8499" s="52" t="s">
        <v>1071</v>
      </c>
      <c r="BX8499" s="52" t="s">
        <v>13919</v>
      </c>
      <c r="BY8499" s="52" t="s">
        <v>668</v>
      </c>
      <c r="BZ8499" s="52" t="s">
        <v>1071</v>
      </c>
    </row>
    <row r="8500" spans="54:78" x14ac:dyDescent="0.3">
      <c r="BB8500" s="105" t="e">
        <f>VLOOKUP(C8500,#REF!, 2,FALSE)</f>
        <v>#REF!</v>
      </c>
      <c r="BP8500" s="52" t="s">
        <v>13920</v>
      </c>
      <c r="BQ8500" s="52" t="s">
        <v>645</v>
      </c>
      <c r="BR8500" s="52" t="s">
        <v>4107</v>
      </c>
      <c r="BX8500" s="52" t="s">
        <v>13920</v>
      </c>
      <c r="BY8500" s="52" t="s">
        <v>645</v>
      </c>
      <c r="BZ8500" s="52" t="s">
        <v>4107</v>
      </c>
    </row>
    <row r="8501" spans="54:78" x14ac:dyDescent="0.3">
      <c r="BB8501" s="105" t="e">
        <f>VLOOKUP(C8501,#REF!, 2,FALSE)</f>
        <v>#REF!</v>
      </c>
      <c r="BP8501" s="52" t="s">
        <v>13921</v>
      </c>
      <c r="BQ8501" s="52" t="s">
        <v>936</v>
      </c>
      <c r="BR8501" s="52" t="s">
        <v>12814</v>
      </c>
      <c r="BX8501" s="52" t="s">
        <v>13921</v>
      </c>
      <c r="BY8501" s="52" t="s">
        <v>936</v>
      </c>
      <c r="BZ8501" s="52" t="s">
        <v>12814</v>
      </c>
    </row>
    <row r="8502" spans="54:78" x14ac:dyDescent="0.3">
      <c r="BB8502" s="105" t="e">
        <f>VLOOKUP(C8502,#REF!, 2,FALSE)</f>
        <v>#REF!</v>
      </c>
      <c r="BP8502" s="52" t="s">
        <v>13922</v>
      </c>
      <c r="BQ8502" s="52" t="s">
        <v>17035</v>
      </c>
      <c r="BR8502" s="52" t="s">
        <v>1072</v>
      </c>
      <c r="BX8502" s="52" t="s">
        <v>13922</v>
      </c>
      <c r="BY8502" s="52" t="s">
        <v>17035</v>
      </c>
      <c r="BZ8502" s="52" t="s">
        <v>1072</v>
      </c>
    </row>
    <row r="8503" spans="54:78" x14ac:dyDescent="0.3">
      <c r="BB8503" s="105" t="e">
        <f>VLOOKUP(C8503,#REF!, 2,FALSE)</f>
        <v>#REF!</v>
      </c>
      <c r="BP8503" s="52" t="s">
        <v>13923</v>
      </c>
      <c r="BQ8503" s="52" t="s">
        <v>17037</v>
      </c>
      <c r="BR8503" s="52" t="s">
        <v>1618</v>
      </c>
      <c r="BX8503" s="52" t="s">
        <v>13923</v>
      </c>
      <c r="BY8503" s="52" t="s">
        <v>17037</v>
      </c>
      <c r="BZ8503" s="52" t="s">
        <v>1618</v>
      </c>
    </row>
    <row r="8504" spans="54:78" x14ac:dyDescent="0.3">
      <c r="BB8504" s="105" t="e">
        <f>VLOOKUP(C8504,#REF!, 2,FALSE)</f>
        <v>#REF!</v>
      </c>
      <c r="BP8504" s="52" t="s">
        <v>13924</v>
      </c>
      <c r="BQ8504" s="52" t="s">
        <v>1277</v>
      </c>
      <c r="BR8504" s="52" t="s">
        <v>5059</v>
      </c>
      <c r="BX8504" s="52" t="s">
        <v>13924</v>
      </c>
      <c r="BY8504" s="52" t="s">
        <v>1277</v>
      </c>
      <c r="BZ8504" s="52" t="s">
        <v>5059</v>
      </c>
    </row>
    <row r="8505" spans="54:78" x14ac:dyDescent="0.3">
      <c r="BB8505" s="105" t="e">
        <f>VLOOKUP(C8505,#REF!, 2,FALSE)</f>
        <v>#REF!</v>
      </c>
      <c r="BP8505" s="52" t="s">
        <v>13925</v>
      </c>
      <c r="BQ8505" s="52" t="s">
        <v>669</v>
      </c>
      <c r="BR8505" s="52" t="s">
        <v>6345</v>
      </c>
      <c r="BX8505" s="52" t="s">
        <v>13925</v>
      </c>
      <c r="BY8505" s="52" t="s">
        <v>669</v>
      </c>
      <c r="BZ8505" s="52" t="s">
        <v>6345</v>
      </c>
    </row>
    <row r="8506" spans="54:78" x14ac:dyDescent="0.3">
      <c r="BB8506" s="105" t="e">
        <f>VLOOKUP(C8506,#REF!, 2,FALSE)</f>
        <v>#REF!</v>
      </c>
      <c r="BP8506" s="52" t="s">
        <v>13926</v>
      </c>
      <c r="BQ8506" s="52" t="s">
        <v>2993</v>
      </c>
      <c r="BR8506" s="52" t="s">
        <v>4469</v>
      </c>
      <c r="BX8506" s="52" t="s">
        <v>13926</v>
      </c>
      <c r="BY8506" s="52" t="s">
        <v>2993</v>
      </c>
      <c r="BZ8506" s="52" t="s">
        <v>4469</v>
      </c>
    </row>
    <row r="8507" spans="54:78" x14ac:dyDescent="0.3">
      <c r="BB8507" s="105" t="e">
        <f>VLOOKUP(C8507,#REF!, 2,FALSE)</f>
        <v>#REF!</v>
      </c>
      <c r="BP8507" s="52" t="s">
        <v>13927</v>
      </c>
      <c r="BQ8507" s="52" t="s">
        <v>954</v>
      </c>
      <c r="BR8507" s="52" t="s">
        <v>1754</v>
      </c>
      <c r="BX8507" s="52" t="s">
        <v>13927</v>
      </c>
      <c r="BY8507" s="52" t="s">
        <v>954</v>
      </c>
      <c r="BZ8507" s="52" t="s">
        <v>1754</v>
      </c>
    </row>
    <row r="8508" spans="54:78" x14ac:dyDescent="0.3">
      <c r="BB8508" s="105" t="e">
        <f>VLOOKUP(C8508,#REF!, 2,FALSE)</f>
        <v>#REF!</v>
      </c>
      <c r="BP8508" s="52" t="s">
        <v>13928</v>
      </c>
      <c r="BQ8508" s="52" t="s">
        <v>2993</v>
      </c>
      <c r="BR8508" s="52" t="s">
        <v>2993</v>
      </c>
      <c r="BX8508" s="52" t="s">
        <v>13928</v>
      </c>
      <c r="BY8508" s="52" t="s">
        <v>2993</v>
      </c>
      <c r="BZ8508" s="52" t="s">
        <v>2993</v>
      </c>
    </row>
    <row r="8509" spans="54:78" x14ac:dyDescent="0.3">
      <c r="BB8509" s="105" t="e">
        <f>VLOOKUP(C8509,#REF!, 2,FALSE)</f>
        <v>#REF!</v>
      </c>
      <c r="BP8509" s="52" t="s">
        <v>13929</v>
      </c>
      <c r="BQ8509" s="52" t="s">
        <v>3223</v>
      </c>
      <c r="BR8509" s="52" t="s">
        <v>5743</v>
      </c>
      <c r="BX8509" s="52" t="s">
        <v>13929</v>
      </c>
      <c r="BY8509" s="52" t="s">
        <v>3223</v>
      </c>
      <c r="BZ8509" s="52" t="s">
        <v>5743</v>
      </c>
    </row>
    <row r="8510" spans="54:78" x14ac:dyDescent="0.3">
      <c r="BB8510" s="105" t="e">
        <f>VLOOKUP(C8510,#REF!, 2,FALSE)</f>
        <v>#REF!</v>
      </c>
      <c r="BP8510" s="52" t="s">
        <v>13930</v>
      </c>
      <c r="BQ8510" s="52" t="s">
        <v>2993</v>
      </c>
      <c r="BR8510" s="52" t="s">
        <v>5127</v>
      </c>
      <c r="BX8510" s="52" t="s">
        <v>13930</v>
      </c>
      <c r="BY8510" s="52" t="s">
        <v>2993</v>
      </c>
      <c r="BZ8510" s="52" t="s">
        <v>5127</v>
      </c>
    </row>
    <row r="8511" spans="54:78" x14ac:dyDescent="0.3">
      <c r="BB8511" s="105" t="e">
        <f>VLOOKUP(C8511,#REF!, 2,FALSE)</f>
        <v>#REF!</v>
      </c>
      <c r="BP8511" s="52" t="s">
        <v>13931</v>
      </c>
      <c r="BQ8511" s="52" t="s">
        <v>3059</v>
      </c>
      <c r="BR8511" s="52" t="s">
        <v>9732</v>
      </c>
      <c r="BX8511" s="52" t="s">
        <v>13931</v>
      </c>
      <c r="BY8511" s="52" t="s">
        <v>3059</v>
      </c>
      <c r="BZ8511" s="52" t="s">
        <v>9732</v>
      </c>
    </row>
    <row r="8512" spans="54:78" x14ac:dyDescent="0.3">
      <c r="BB8512" s="105" t="e">
        <f>VLOOKUP(C8512,#REF!, 2,FALSE)</f>
        <v>#REF!</v>
      </c>
      <c r="BP8512" s="52" t="s">
        <v>195</v>
      </c>
      <c r="BQ8512" s="52" t="s">
        <v>2993</v>
      </c>
      <c r="BR8512" s="52" t="s">
        <v>2993</v>
      </c>
      <c r="BX8512" s="52" t="s">
        <v>195</v>
      </c>
      <c r="BY8512" s="52" t="s">
        <v>2993</v>
      </c>
      <c r="BZ8512" s="52" t="s">
        <v>2993</v>
      </c>
    </row>
    <row r="8513" spans="54:78" x14ac:dyDescent="0.3">
      <c r="BB8513" s="105" t="e">
        <f>VLOOKUP(C8513,#REF!, 2,FALSE)</f>
        <v>#REF!</v>
      </c>
      <c r="BP8513" s="52" t="s">
        <v>13932</v>
      </c>
      <c r="BQ8513" s="52" t="s">
        <v>2993</v>
      </c>
      <c r="BR8513" s="52" t="s">
        <v>2993</v>
      </c>
      <c r="BX8513" s="52" t="s">
        <v>13932</v>
      </c>
      <c r="BY8513" s="52" t="s">
        <v>2993</v>
      </c>
      <c r="BZ8513" s="52" t="s">
        <v>2993</v>
      </c>
    </row>
    <row r="8514" spans="54:78" x14ac:dyDescent="0.3">
      <c r="BB8514" s="105" t="e">
        <f>VLOOKUP(C8514,#REF!, 2,FALSE)</f>
        <v>#REF!</v>
      </c>
      <c r="BP8514" s="52" t="s">
        <v>2431</v>
      </c>
      <c r="BQ8514" s="52" t="s">
        <v>636</v>
      </c>
      <c r="BR8514" s="52" t="s">
        <v>13933</v>
      </c>
      <c r="BX8514" s="52" t="s">
        <v>2431</v>
      </c>
      <c r="BY8514" s="52" t="s">
        <v>636</v>
      </c>
      <c r="BZ8514" s="52" t="s">
        <v>13933</v>
      </c>
    </row>
    <row r="8515" spans="54:78" x14ac:dyDescent="0.3">
      <c r="BB8515" s="105" t="e">
        <f>VLOOKUP(C8515,#REF!, 2,FALSE)</f>
        <v>#REF!</v>
      </c>
      <c r="BP8515" s="52" t="s">
        <v>13934</v>
      </c>
      <c r="BQ8515" s="52" t="s">
        <v>3019</v>
      </c>
      <c r="BR8515" s="52" t="s">
        <v>13935</v>
      </c>
      <c r="BX8515" s="52" t="s">
        <v>13934</v>
      </c>
      <c r="BY8515" s="52" t="s">
        <v>3019</v>
      </c>
      <c r="BZ8515" s="52" t="s">
        <v>13935</v>
      </c>
    </row>
    <row r="8516" spans="54:78" x14ac:dyDescent="0.3">
      <c r="BB8516" s="105" t="e">
        <f>VLOOKUP(C8516,#REF!, 2,FALSE)</f>
        <v>#REF!</v>
      </c>
      <c r="BP8516" s="52" t="s">
        <v>13936</v>
      </c>
      <c r="BQ8516" s="52" t="s">
        <v>2993</v>
      </c>
      <c r="BR8516" s="52" t="s">
        <v>1394</v>
      </c>
      <c r="BX8516" s="52" t="s">
        <v>13936</v>
      </c>
      <c r="BY8516" s="52" t="s">
        <v>2993</v>
      </c>
      <c r="BZ8516" s="52" t="s">
        <v>1394</v>
      </c>
    </row>
    <row r="8517" spans="54:78" x14ac:dyDescent="0.3">
      <c r="BB8517" s="105" t="e">
        <f>VLOOKUP(C8517,#REF!, 2,FALSE)</f>
        <v>#REF!</v>
      </c>
      <c r="BP8517" s="52" t="s">
        <v>13937</v>
      </c>
      <c r="BQ8517" s="52" t="s">
        <v>17035</v>
      </c>
      <c r="BR8517" s="52" t="s">
        <v>1210</v>
      </c>
      <c r="BX8517" s="52" t="s">
        <v>13937</v>
      </c>
      <c r="BY8517" s="52" t="s">
        <v>17035</v>
      </c>
      <c r="BZ8517" s="52" t="s">
        <v>1210</v>
      </c>
    </row>
    <row r="8518" spans="54:78" x14ac:dyDescent="0.3">
      <c r="BB8518" s="105" t="e">
        <f>VLOOKUP(C8518,#REF!, 2,FALSE)</f>
        <v>#REF!</v>
      </c>
      <c r="BP8518" s="52" t="s">
        <v>13938</v>
      </c>
      <c r="BQ8518" s="52" t="s">
        <v>2993</v>
      </c>
      <c r="BR8518" s="52" t="s">
        <v>9575</v>
      </c>
      <c r="BX8518" s="52" t="s">
        <v>13938</v>
      </c>
      <c r="BY8518" s="52" t="s">
        <v>2993</v>
      </c>
      <c r="BZ8518" s="52" t="s">
        <v>9575</v>
      </c>
    </row>
    <row r="8519" spans="54:78" x14ac:dyDescent="0.3">
      <c r="BB8519" s="105" t="e">
        <f>VLOOKUP(C8519,#REF!, 2,FALSE)</f>
        <v>#REF!</v>
      </c>
      <c r="BP8519" s="52" t="s">
        <v>13939</v>
      </c>
      <c r="BQ8519" s="52" t="s">
        <v>2993</v>
      </c>
      <c r="BR8519" s="52" t="s">
        <v>8913</v>
      </c>
      <c r="BX8519" s="52" t="s">
        <v>13939</v>
      </c>
      <c r="BY8519" s="52" t="s">
        <v>2993</v>
      </c>
      <c r="BZ8519" s="52" t="s">
        <v>8913</v>
      </c>
    </row>
    <row r="8520" spans="54:78" x14ac:dyDescent="0.3">
      <c r="BB8520" s="105" t="e">
        <f>VLOOKUP(C8520,#REF!, 2,FALSE)</f>
        <v>#REF!</v>
      </c>
      <c r="BP8520" s="52" t="s">
        <v>2443</v>
      </c>
      <c r="BQ8520" s="52" t="s">
        <v>1017</v>
      </c>
      <c r="BR8520" s="52" t="s">
        <v>3936</v>
      </c>
      <c r="BX8520" s="52" t="s">
        <v>2443</v>
      </c>
      <c r="BY8520" s="52" t="s">
        <v>1017</v>
      </c>
      <c r="BZ8520" s="52" t="s">
        <v>3936</v>
      </c>
    </row>
    <row r="8521" spans="54:78" x14ac:dyDescent="0.3">
      <c r="BB8521" s="105" t="e">
        <f>VLOOKUP(C8521,#REF!, 2,FALSE)</f>
        <v>#REF!</v>
      </c>
      <c r="BP8521" s="52" t="s">
        <v>213</v>
      </c>
      <c r="BQ8521" s="52" t="s">
        <v>2993</v>
      </c>
      <c r="BR8521" s="52" t="s">
        <v>2401</v>
      </c>
      <c r="BX8521" s="52" t="s">
        <v>213</v>
      </c>
      <c r="BY8521" s="52" t="s">
        <v>2993</v>
      </c>
      <c r="BZ8521" s="52" t="s">
        <v>2401</v>
      </c>
    </row>
    <row r="8522" spans="54:78" x14ac:dyDescent="0.3">
      <c r="BB8522" s="105" t="e">
        <f>VLOOKUP(C8522,#REF!, 2,FALSE)</f>
        <v>#REF!</v>
      </c>
      <c r="BP8522" s="52" t="s">
        <v>2444</v>
      </c>
      <c r="BQ8522" s="52" t="s">
        <v>2993</v>
      </c>
      <c r="BR8522" s="52" t="s">
        <v>3254</v>
      </c>
      <c r="BX8522" s="52" t="s">
        <v>2444</v>
      </c>
      <c r="BY8522" s="52" t="s">
        <v>2993</v>
      </c>
      <c r="BZ8522" s="52" t="s">
        <v>3254</v>
      </c>
    </row>
    <row r="8523" spans="54:78" x14ac:dyDescent="0.3">
      <c r="BB8523" s="105" t="e">
        <f>VLOOKUP(C8523,#REF!, 2,FALSE)</f>
        <v>#REF!</v>
      </c>
      <c r="BP8523" s="52" t="s">
        <v>13940</v>
      </c>
      <c r="BQ8523" s="52" t="s">
        <v>3059</v>
      </c>
      <c r="BR8523" s="52" t="s">
        <v>13941</v>
      </c>
      <c r="BX8523" s="52" t="s">
        <v>13940</v>
      </c>
      <c r="BY8523" s="52" t="s">
        <v>3059</v>
      </c>
      <c r="BZ8523" s="52" t="s">
        <v>13941</v>
      </c>
    </row>
    <row r="8524" spans="54:78" x14ac:dyDescent="0.3">
      <c r="BB8524" s="105" t="e">
        <f>VLOOKUP(C8524,#REF!, 2,FALSE)</f>
        <v>#REF!</v>
      </c>
      <c r="BP8524" s="52" t="s">
        <v>13942</v>
      </c>
      <c r="BQ8524" s="52" t="s">
        <v>2993</v>
      </c>
      <c r="BR8524" s="52" t="s">
        <v>2993</v>
      </c>
      <c r="BX8524" s="52" t="s">
        <v>13942</v>
      </c>
      <c r="BY8524" s="52" t="s">
        <v>2993</v>
      </c>
      <c r="BZ8524" s="52" t="s">
        <v>2993</v>
      </c>
    </row>
    <row r="8525" spans="54:78" x14ac:dyDescent="0.3">
      <c r="BB8525" s="105" t="e">
        <f>VLOOKUP(C8525,#REF!, 2,FALSE)</f>
        <v>#REF!</v>
      </c>
      <c r="BP8525" s="52" t="s">
        <v>197</v>
      </c>
      <c r="BQ8525" s="52" t="s">
        <v>2993</v>
      </c>
      <c r="BR8525" s="52" t="s">
        <v>2826</v>
      </c>
      <c r="BX8525" s="52" t="s">
        <v>197</v>
      </c>
      <c r="BY8525" s="52" t="s">
        <v>2993</v>
      </c>
      <c r="BZ8525" s="52" t="s">
        <v>2826</v>
      </c>
    </row>
    <row r="8526" spans="54:78" x14ac:dyDescent="0.3">
      <c r="BB8526" s="105" t="e">
        <f>VLOOKUP(C8526,#REF!, 2,FALSE)</f>
        <v>#REF!</v>
      </c>
      <c r="BP8526" s="52" t="s">
        <v>13943</v>
      </c>
      <c r="BQ8526" s="52" t="s">
        <v>860</v>
      </c>
      <c r="BR8526" s="52" t="s">
        <v>724</v>
      </c>
      <c r="BX8526" s="52" t="s">
        <v>13943</v>
      </c>
      <c r="BY8526" s="52" t="s">
        <v>860</v>
      </c>
      <c r="BZ8526" s="52" t="s">
        <v>724</v>
      </c>
    </row>
    <row r="8527" spans="54:78" x14ac:dyDescent="0.3">
      <c r="BB8527" s="105" t="e">
        <f>VLOOKUP(C8527,#REF!, 2,FALSE)</f>
        <v>#REF!</v>
      </c>
      <c r="BP8527" s="52" t="s">
        <v>13944</v>
      </c>
      <c r="BQ8527" s="52" t="s">
        <v>2993</v>
      </c>
      <c r="BR8527" s="52" t="s">
        <v>926</v>
      </c>
      <c r="BX8527" s="52" t="s">
        <v>13944</v>
      </c>
      <c r="BY8527" s="52" t="s">
        <v>2993</v>
      </c>
      <c r="BZ8527" s="52" t="s">
        <v>926</v>
      </c>
    </row>
    <row r="8528" spans="54:78" x14ac:dyDescent="0.3">
      <c r="BB8528" s="105" t="e">
        <f>VLOOKUP(C8528,#REF!, 2,FALSE)</f>
        <v>#REF!</v>
      </c>
      <c r="BP8528" s="52" t="s">
        <v>13945</v>
      </c>
      <c r="BQ8528" s="52" t="s">
        <v>2993</v>
      </c>
      <c r="BR8528" s="52" t="s">
        <v>1012</v>
      </c>
      <c r="BX8528" s="52" t="s">
        <v>13945</v>
      </c>
      <c r="BY8528" s="52" t="s">
        <v>2993</v>
      </c>
      <c r="BZ8528" s="52" t="s">
        <v>1012</v>
      </c>
    </row>
    <row r="8529" spans="54:78" x14ac:dyDescent="0.3">
      <c r="BB8529" s="105" t="e">
        <f>VLOOKUP(C8529,#REF!, 2,FALSE)</f>
        <v>#REF!</v>
      </c>
      <c r="BP8529" s="52" t="s">
        <v>2445</v>
      </c>
      <c r="BQ8529" s="52" t="s">
        <v>17035</v>
      </c>
      <c r="BR8529" s="52" t="s">
        <v>13775</v>
      </c>
      <c r="BX8529" s="52" t="s">
        <v>2445</v>
      </c>
      <c r="BY8529" s="52" t="s">
        <v>17035</v>
      </c>
      <c r="BZ8529" s="52" t="s">
        <v>13775</v>
      </c>
    </row>
    <row r="8530" spans="54:78" x14ac:dyDescent="0.3">
      <c r="BB8530" s="105" t="e">
        <f>VLOOKUP(C8530,#REF!, 2,FALSE)</f>
        <v>#REF!</v>
      </c>
      <c r="BP8530" s="52" t="s">
        <v>13946</v>
      </c>
      <c r="BQ8530" s="52" t="s">
        <v>3059</v>
      </c>
      <c r="BR8530" s="52" t="s">
        <v>3580</v>
      </c>
      <c r="BX8530" s="52" t="s">
        <v>13946</v>
      </c>
      <c r="BY8530" s="52" t="s">
        <v>3059</v>
      </c>
      <c r="BZ8530" s="52" t="s">
        <v>3580</v>
      </c>
    </row>
    <row r="8531" spans="54:78" x14ac:dyDescent="0.3">
      <c r="BB8531" s="105" t="e">
        <f>VLOOKUP(C8531,#REF!, 2,FALSE)</f>
        <v>#REF!</v>
      </c>
      <c r="BP8531" s="52" t="s">
        <v>13947</v>
      </c>
      <c r="BQ8531" s="52" t="s">
        <v>2993</v>
      </c>
      <c r="BR8531" s="52" t="s">
        <v>13948</v>
      </c>
      <c r="BX8531" s="52" t="s">
        <v>13947</v>
      </c>
      <c r="BY8531" s="52" t="s">
        <v>2993</v>
      </c>
      <c r="BZ8531" s="52" t="s">
        <v>13948</v>
      </c>
    </row>
    <row r="8532" spans="54:78" x14ac:dyDescent="0.3">
      <c r="BB8532" s="105" t="e">
        <f>VLOOKUP(C8532,#REF!, 2,FALSE)</f>
        <v>#REF!</v>
      </c>
      <c r="BP8532" s="52" t="s">
        <v>13949</v>
      </c>
      <c r="BQ8532" s="52" t="s">
        <v>2993</v>
      </c>
      <c r="BR8532" s="52" t="s">
        <v>11180</v>
      </c>
      <c r="BX8532" s="52" t="s">
        <v>13949</v>
      </c>
      <c r="BY8532" s="52" t="s">
        <v>2993</v>
      </c>
      <c r="BZ8532" s="52" t="s">
        <v>11180</v>
      </c>
    </row>
    <row r="8533" spans="54:78" x14ac:dyDescent="0.3">
      <c r="BB8533" s="105" t="e">
        <f>VLOOKUP(C8533,#REF!, 2,FALSE)</f>
        <v>#REF!</v>
      </c>
      <c r="BP8533" s="52" t="s">
        <v>13950</v>
      </c>
      <c r="BQ8533" s="52" t="s">
        <v>2437</v>
      </c>
      <c r="BR8533" s="52" t="s">
        <v>13951</v>
      </c>
      <c r="BX8533" s="52" t="s">
        <v>13950</v>
      </c>
      <c r="BY8533" s="52" t="s">
        <v>2437</v>
      </c>
      <c r="BZ8533" s="52" t="s">
        <v>13951</v>
      </c>
    </row>
    <row r="8534" spans="54:78" x14ac:dyDescent="0.3">
      <c r="BB8534" s="105" t="e">
        <f>VLOOKUP(C8534,#REF!, 2,FALSE)</f>
        <v>#REF!</v>
      </c>
      <c r="BP8534" s="52" t="s">
        <v>13952</v>
      </c>
      <c r="BQ8534" s="52" t="s">
        <v>2993</v>
      </c>
      <c r="BR8534" s="52" t="s">
        <v>12977</v>
      </c>
      <c r="BX8534" s="52" t="s">
        <v>13952</v>
      </c>
      <c r="BY8534" s="52" t="s">
        <v>2993</v>
      </c>
      <c r="BZ8534" s="52" t="s">
        <v>12977</v>
      </c>
    </row>
    <row r="8535" spans="54:78" x14ac:dyDescent="0.3">
      <c r="BB8535" s="105" t="e">
        <f>VLOOKUP(C8535,#REF!, 2,FALSE)</f>
        <v>#REF!</v>
      </c>
      <c r="BP8535" s="52" t="s">
        <v>2446</v>
      </c>
      <c r="BQ8535" s="52" t="s">
        <v>645</v>
      </c>
      <c r="BR8535" s="52" t="s">
        <v>2020</v>
      </c>
      <c r="BX8535" s="52" t="s">
        <v>2446</v>
      </c>
      <c r="BY8535" s="52" t="s">
        <v>645</v>
      </c>
      <c r="BZ8535" s="52" t="s">
        <v>2020</v>
      </c>
    </row>
    <row r="8536" spans="54:78" x14ac:dyDescent="0.3">
      <c r="BB8536" s="105" t="e">
        <f>VLOOKUP(C8536,#REF!, 2,FALSE)</f>
        <v>#REF!</v>
      </c>
      <c r="BP8536" s="52" t="s">
        <v>2447</v>
      </c>
      <c r="BQ8536" s="52" t="s">
        <v>2993</v>
      </c>
      <c r="BR8536" s="52" t="s">
        <v>2319</v>
      </c>
      <c r="BX8536" s="52" t="s">
        <v>2447</v>
      </c>
      <c r="BY8536" s="52" t="s">
        <v>2993</v>
      </c>
      <c r="BZ8536" s="52" t="s">
        <v>2319</v>
      </c>
    </row>
    <row r="8537" spans="54:78" x14ac:dyDescent="0.3">
      <c r="BB8537" s="105" t="e">
        <f>VLOOKUP(C8537,#REF!, 2,FALSE)</f>
        <v>#REF!</v>
      </c>
      <c r="BP8537" s="52" t="s">
        <v>13953</v>
      </c>
      <c r="BQ8537" s="52" t="s">
        <v>2993</v>
      </c>
      <c r="BR8537" s="52" t="s">
        <v>2993</v>
      </c>
      <c r="BX8537" s="52" t="s">
        <v>13953</v>
      </c>
      <c r="BY8537" s="52" t="s">
        <v>2993</v>
      </c>
      <c r="BZ8537" s="52" t="s">
        <v>2993</v>
      </c>
    </row>
    <row r="8538" spans="54:78" x14ac:dyDescent="0.3">
      <c r="BB8538" s="105" t="e">
        <f>VLOOKUP(C8538,#REF!, 2,FALSE)</f>
        <v>#REF!</v>
      </c>
      <c r="BP8538" s="52" t="s">
        <v>13954</v>
      </c>
      <c r="BQ8538" s="52" t="s">
        <v>2993</v>
      </c>
      <c r="BR8538" s="52" t="s">
        <v>2993</v>
      </c>
      <c r="BX8538" s="52" t="s">
        <v>13954</v>
      </c>
      <c r="BY8538" s="52" t="s">
        <v>2993</v>
      </c>
      <c r="BZ8538" s="52" t="s">
        <v>2993</v>
      </c>
    </row>
    <row r="8539" spans="54:78" x14ac:dyDescent="0.3">
      <c r="BB8539" s="105" t="e">
        <f>VLOOKUP(C8539,#REF!, 2,FALSE)</f>
        <v>#REF!</v>
      </c>
      <c r="BP8539" s="52" t="s">
        <v>13955</v>
      </c>
      <c r="BQ8539" s="52" t="s">
        <v>2993</v>
      </c>
      <c r="BR8539" s="52" t="s">
        <v>2993</v>
      </c>
      <c r="BX8539" s="52" t="s">
        <v>13955</v>
      </c>
      <c r="BY8539" s="52" t="s">
        <v>2993</v>
      </c>
      <c r="BZ8539" s="52" t="s">
        <v>2993</v>
      </c>
    </row>
    <row r="8540" spans="54:78" x14ac:dyDescent="0.3">
      <c r="BB8540" s="105" t="e">
        <f>VLOOKUP(C8540,#REF!, 2,FALSE)</f>
        <v>#REF!</v>
      </c>
      <c r="BP8540" s="52" t="s">
        <v>13956</v>
      </c>
      <c r="BQ8540" s="52" t="s">
        <v>934</v>
      </c>
      <c r="BR8540" s="52" t="s">
        <v>2312</v>
      </c>
      <c r="BX8540" s="52" t="s">
        <v>13956</v>
      </c>
      <c r="BY8540" s="52" t="s">
        <v>934</v>
      </c>
      <c r="BZ8540" s="52" t="s">
        <v>2312</v>
      </c>
    </row>
    <row r="8541" spans="54:78" x14ac:dyDescent="0.3">
      <c r="BB8541" s="105" t="e">
        <f>VLOOKUP(C8541,#REF!, 2,FALSE)</f>
        <v>#REF!</v>
      </c>
      <c r="BP8541" s="52" t="s">
        <v>13957</v>
      </c>
      <c r="BQ8541" s="52" t="s">
        <v>870</v>
      </c>
      <c r="BR8541" s="52" t="s">
        <v>716</v>
      </c>
      <c r="BX8541" s="52" t="s">
        <v>13957</v>
      </c>
      <c r="BY8541" s="52" t="s">
        <v>870</v>
      </c>
      <c r="BZ8541" s="52" t="s">
        <v>716</v>
      </c>
    </row>
    <row r="8542" spans="54:78" x14ac:dyDescent="0.3">
      <c r="BB8542" s="105" t="e">
        <f>VLOOKUP(C8542,#REF!, 2,FALSE)</f>
        <v>#REF!</v>
      </c>
      <c r="BP8542" s="52" t="s">
        <v>13958</v>
      </c>
      <c r="BQ8542" s="52" t="s">
        <v>3276</v>
      </c>
      <c r="BR8542" s="52" t="s">
        <v>2106</v>
      </c>
      <c r="BX8542" s="52" t="s">
        <v>13958</v>
      </c>
      <c r="BY8542" s="52" t="s">
        <v>3276</v>
      </c>
      <c r="BZ8542" s="52" t="s">
        <v>2106</v>
      </c>
    </row>
    <row r="8543" spans="54:78" x14ac:dyDescent="0.3">
      <c r="BB8543" s="105" t="e">
        <f>VLOOKUP(C8543,#REF!, 2,FALSE)</f>
        <v>#REF!</v>
      </c>
      <c r="BP8543" s="52" t="s">
        <v>13959</v>
      </c>
      <c r="BQ8543" s="52" t="s">
        <v>3276</v>
      </c>
      <c r="BR8543" s="52" t="s">
        <v>699</v>
      </c>
      <c r="BX8543" s="52" t="s">
        <v>13959</v>
      </c>
      <c r="BY8543" s="52" t="s">
        <v>3276</v>
      </c>
      <c r="BZ8543" s="52" t="s">
        <v>699</v>
      </c>
    </row>
    <row r="8544" spans="54:78" x14ac:dyDescent="0.3">
      <c r="BB8544" s="105" t="e">
        <f>VLOOKUP(C8544,#REF!, 2,FALSE)</f>
        <v>#REF!</v>
      </c>
      <c r="BP8544" s="52" t="s">
        <v>13960</v>
      </c>
      <c r="BQ8544" s="52" t="s">
        <v>633</v>
      </c>
      <c r="BR8544" s="52" t="s">
        <v>2993</v>
      </c>
      <c r="BX8544" s="52" t="s">
        <v>13960</v>
      </c>
      <c r="BY8544" s="52" t="s">
        <v>633</v>
      </c>
      <c r="BZ8544" s="52" t="s">
        <v>2993</v>
      </c>
    </row>
    <row r="8545" spans="54:78" x14ac:dyDescent="0.3">
      <c r="BB8545" s="105" t="e">
        <f>VLOOKUP(C8545,#REF!, 2,FALSE)</f>
        <v>#REF!</v>
      </c>
      <c r="BP8545" s="52" t="s">
        <v>13961</v>
      </c>
      <c r="BQ8545" s="52" t="s">
        <v>17038</v>
      </c>
      <c r="BR8545" s="52" t="s">
        <v>2993</v>
      </c>
      <c r="BX8545" s="52" t="s">
        <v>13961</v>
      </c>
      <c r="BY8545" s="52" t="s">
        <v>17038</v>
      </c>
      <c r="BZ8545" s="52" t="s">
        <v>2993</v>
      </c>
    </row>
    <row r="8546" spans="54:78" x14ac:dyDescent="0.3">
      <c r="BB8546" s="105" t="e">
        <f>VLOOKUP(C8546,#REF!, 2,FALSE)</f>
        <v>#REF!</v>
      </c>
      <c r="BP8546" s="52" t="s">
        <v>13962</v>
      </c>
      <c r="BQ8546" s="52" t="s">
        <v>633</v>
      </c>
      <c r="BR8546" s="52" t="s">
        <v>2993</v>
      </c>
      <c r="BX8546" s="52" t="s">
        <v>13962</v>
      </c>
      <c r="BY8546" s="52" t="s">
        <v>633</v>
      </c>
      <c r="BZ8546" s="52" t="s">
        <v>2993</v>
      </c>
    </row>
    <row r="8547" spans="54:78" x14ac:dyDescent="0.3">
      <c r="BB8547" s="105" t="e">
        <f>VLOOKUP(C8547,#REF!, 2,FALSE)</f>
        <v>#REF!</v>
      </c>
      <c r="BP8547" s="52" t="s">
        <v>13963</v>
      </c>
      <c r="BQ8547" s="52" t="s">
        <v>645</v>
      </c>
      <c r="BR8547" s="52" t="s">
        <v>2993</v>
      </c>
      <c r="BX8547" s="52" t="s">
        <v>13963</v>
      </c>
      <c r="BY8547" s="52" t="s">
        <v>645</v>
      </c>
      <c r="BZ8547" s="52" t="s">
        <v>2993</v>
      </c>
    </row>
    <row r="8548" spans="54:78" x14ac:dyDescent="0.3">
      <c r="BB8548" s="105" t="e">
        <f>VLOOKUP(C8548,#REF!, 2,FALSE)</f>
        <v>#REF!</v>
      </c>
      <c r="BP8548" s="52" t="s">
        <v>2448</v>
      </c>
      <c r="BQ8548" s="52" t="s">
        <v>805</v>
      </c>
      <c r="BR8548" s="52" t="s">
        <v>13964</v>
      </c>
      <c r="BX8548" s="52" t="s">
        <v>2448</v>
      </c>
      <c r="BY8548" s="52" t="s">
        <v>805</v>
      </c>
      <c r="BZ8548" s="52" t="s">
        <v>13964</v>
      </c>
    </row>
    <row r="8549" spans="54:78" x14ac:dyDescent="0.3">
      <c r="BB8549" s="105" t="e">
        <f>VLOOKUP(C8549,#REF!, 2,FALSE)</f>
        <v>#REF!</v>
      </c>
      <c r="BP8549" s="52" t="s">
        <v>13965</v>
      </c>
      <c r="BQ8549" s="52" t="s">
        <v>805</v>
      </c>
      <c r="BR8549" s="52" t="s">
        <v>2993</v>
      </c>
      <c r="BX8549" s="52" t="s">
        <v>13965</v>
      </c>
      <c r="BY8549" s="52" t="s">
        <v>805</v>
      </c>
      <c r="BZ8549" s="52" t="s">
        <v>2993</v>
      </c>
    </row>
    <row r="8550" spans="54:78" x14ac:dyDescent="0.3">
      <c r="BB8550" s="105" t="e">
        <f>VLOOKUP(C8550,#REF!, 2,FALSE)</f>
        <v>#REF!</v>
      </c>
      <c r="BP8550" s="52" t="s">
        <v>13966</v>
      </c>
      <c r="BQ8550" s="52" t="s">
        <v>779</v>
      </c>
      <c r="BR8550" s="52" t="s">
        <v>2993</v>
      </c>
      <c r="BX8550" s="52" t="s">
        <v>13966</v>
      </c>
      <c r="BY8550" s="52" t="s">
        <v>779</v>
      </c>
      <c r="BZ8550" s="52" t="s">
        <v>2993</v>
      </c>
    </row>
    <row r="8551" spans="54:78" x14ac:dyDescent="0.3">
      <c r="BB8551" s="105" t="e">
        <f>VLOOKUP(C8551,#REF!, 2,FALSE)</f>
        <v>#REF!</v>
      </c>
      <c r="BP8551" s="52" t="s">
        <v>2449</v>
      </c>
      <c r="BQ8551" s="52" t="s">
        <v>17038</v>
      </c>
      <c r="BR8551" s="52" t="s">
        <v>2993</v>
      </c>
      <c r="BX8551" s="52" t="s">
        <v>2449</v>
      </c>
      <c r="BY8551" s="52" t="s">
        <v>17038</v>
      </c>
      <c r="BZ8551" s="52" t="s">
        <v>2993</v>
      </c>
    </row>
    <row r="8552" spans="54:78" x14ac:dyDescent="0.3">
      <c r="BB8552" s="105" t="e">
        <f>VLOOKUP(C8552,#REF!, 2,FALSE)</f>
        <v>#REF!</v>
      </c>
      <c r="BP8552" s="52" t="s">
        <v>13967</v>
      </c>
      <c r="BQ8552" s="52" t="s">
        <v>17038</v>
      </c>
      <c r="BR8552" s="52" t="s">
        <v>13968</v>
      </c>
      <c r="BX8552" s="52" t="s">
        <v>13967</v>
      </c>
      <c r="BY8552" s="52" t="s">
        <v>17038</v>
      </c>
      <c r="BZ8552" s="52" t="s">
        <v>13968</v>
      </c>
    </row>
    <row r="8553" spans="54:78" x14ac:dyDescent="0.3">
      <c r="BB8553" s="105" t="e">
        <f>VLOOKUP(C8553,#REF!, 2,FALSE)</f>
        <v>#REF!</v>
      </c>
      <c r="BP8553" s="52" t="s">
        <v>2450</v>
      </c>
      <c r="BQ8553" s="52" t="s">
        <v>849</v>
      </c>
      <c r="BR8553" s="52" t="s">
        <v>2993</v>
      </c>
      <c r="BX8553" s="52" t="s">
        <v>2450</v>
      </c>
      <c r="BY8553" s="52" t="s">
        <v>849</v>
      </c>
      <c r="BZ8553" s="52" t="s">
        <v>2993</v>
      </c>
    </row>
    <row r="8554" spans="54:78" x14ac:dyDescent="0.3">
      <c r="BB8554" s="105" t="e">
        <f>VLOOKUP(C8554,#REF!, 2,FALSE)</f>
        <v>#REF!</v>
      </c>
      <c r="BP8554" s="52" t="s">
        <v>13969</v>
      </c>
      <c r="BQ8554" s="52" t="s">
        <v>795</v>
      </c>
      <c r="BR8554" s="52" t="s">
        <v>2993</v>
      </c>
      <c r="BX8554" s="52" t="s">
        <v>13969</v>
      </c>
      <c r="BY8554" s="52" t="s">
        <v>795</v>
      </c>
      <c r="BZ8554" s="52" t="s">
        <v>2993</v>
      </c>
    </row>
    <row r="8555" spans="54:78" x14ac:dyDescent="0.3">
      <c r="BB8555" s="105" t="e">
        <f>VLOOKUP(C8555,#REF!, 2,FALSE)</f>
        <v>#REF!</v>
      </c>
      <c r="BP8555" s="52" t="s">
        <v>13970</v>
      </c>
      <c r="BQ8555" s="52" t="s">
        <v>1275</v>
      </c>
      <c r="BR8555" s="52" t="s">
        <v>2993</v>
      </c>
      <c r="BX8555" s="52" t="s">
        <v>13970</v>
      </c>
      <c r="BY8555" s="52" t="s">
        <v>1275</v>
      </c>
      <c r="BZ8555" s="52" t="s">
        <v>2993</v>
      </c>
    </row>
    <row r="8556" spans="54:78" x14ac:dyDescent="0.3">
      <c r="BB8556" s="105" t="e">
        <f>VLOOKUP(C8556,#REF!, 2,FALSE)</f>
        <v>#REF!</v>
      </c>
      <c r="BP8556" s="52" t="s">
        <v>13971</v>
      </c>
      <c r="BQ8556" s="52" t="s">
        <v>619</v>
      </c>
      <c r="BR8556" s="52" t="s">
        <v>2993</v>
      </c>
      <c r="BX8556" s="52" t="s">
        <v>13971</v>
      </c>
      <c r="BY8556" s="52" t="s">
        <v>619</v>
      </c>
      <c r="BZ8556" s="52" t="s">
        <v>2993</v>
      </c>
    </row>
    <row r="8557" spans="54:78" x14ac:dyDescent="0.3">
      <c r="BB8557" s="105" t="e">
        <f>VLOOKUP(C8557,#REF!, 2,FALSE)</f>
        <v>#REF!</v>
      </c>
      <c r="BP8557" s="52" t="s">
        <v>13972</v>
      </c>
      <c r="BQ8557" s="52" t="s">
        <v>624</v>
      </c>
      <c r="BR8557" s="52" t="s">
        <v>2993</v>
      </c>
      <c r="BX8557" s="52" t="s">
        <v>13972</v>
      </c>
      <c r="BY8557" s="52" t="s">
        <v>624</v>
      </c>
      <c r="BZ8557" s="52" t="s">
        <v>2993</v>
      </c>
    </row>
    <row r="8558" spans="54:78" x14ac:dyDescent="0.3">
      <c r="BB8558" s="105" t="e">
        <f>VLOOKUP(C8558,#REF!, 2,FALSE)</f>
        <v>#REF!</v>
      </c>
      <c r="BP8558" s="52" t="s">
        <v>13973</v>
      </c>
      <c r="BQ8558" s="52" t="s">
        <v>2993</v>
      </c>
      <c r="BR8558" s="52" t="s">
        <v>2993</v>
      </c>
      <c r="BX8558" s="52" t="s">
        <v>13973</v>
      </c>
      <c r="BY8558" s="52" t="s">
        <v>2993</v>
      </c>
      <c r="BZ8558" s="52" t="s">
        <v>2993</v>
      </c>
    </row>
    <row r="8559" spans="54:78" x14ac:dyDescent="0.3">
      <c r="BB8559" s="105" t="e">
        <f>VLOOKUP(C8559,#REF!, 2,FALSE)</f>
        <v>#REF!</v>
      </c>
      <c r="BP8559" s="52" t="s">
        <v>13974</v>
      </c>
      <c r="BQ8559" s="52" t="s">
        <v>17038</v>
      </c>
      <c r="BR8559" s="52" t="s">
        <v>2993</v>
      </c>
      <c r="BX8559" s="52" t="s">
        <v>13974</v>
      </c>
      <c r="BY8559" s="52" t="s">
        <v>17038</v>
      </c>
      <c r="BZ8559" s="52" t="s">
        <v>2993</v>
      </c>
    </row>
    <row r="8560" spans="54:78" x14ac:dyDescent="0.3">
      <c r="BB8560" s="105" t="e">
        <f>VLOOKUP(C8560,#REF!, 2,FALSE)</f>
        <v>#REF!</v>
      </c>
      <c r="BP8560" s="52" t="s">
        <v>13975</v>
      </c>
      <c r="BQ8560" s="52" t="s">
        <v>633</v>
      </c>
      <c r="BR8560" s="52" t="s">
        <v>2993</v>
      </c>
      <c r="BX8560" s="52" t="s">
        <v>13975</v>
      </c>
      <c r="BY8560" s="52" t="s">
        <v>633</v>
      </c>
      <c r="BZ8560" s="52" t="s">
        <v>2993</v>
      </c>
    </row>
    <row r="8561" spans="54:78" x14ac:dyDescent="0.3">
      <c r="BB8561" s="105" t="e">
        <f>VLOOKUP(C8561,#REF!, 2,FALSE)</f>
        <v>#REF!</v>
      </c>
      <c r="BP8561" s="52" t="s">
        <v>2451</v>
      </c>
      <c r="BQ8561" s="52" t="s">
        <v>810</v>
      </c>
      <c r="BR8561" s="52" t="s">
        <v>13976</v>
      </c>
      <c r="BX8561" s="52" t="s">
        <v>2451</v>
      </c>
      <c r="BY8561" s="52" t="s">
        <v>810</v>
      </c>
      <c r="BZ8561" s="52" t="s">
        <v>13976</v>
      </c>
    </row>
    <row r="8562" spans="54:78" x14ac:dyDescent="0.3">
      <c r="BB8562" s="105" t="e">
        <f>VLOOKUP(C8562,#REF!, 2,FALSE)</f>
        <v>#REF!</v>
      </c>
      <c r="BP8562" s="52" t="s">
        <v>2452</v>
      </c>
      <c r="BQ8562" s="52" t="s">
        <v>645</v>
      </c>
      <c r="BR8562" s="52" t="s">
        <v>2369</v>
      </c>
      <c r="BX8562" s="52" t="s">
        <v>2452</v>
      </c>
      <c r="BY8562" s="52" t="s">
        <v>645</v>
      </c>
      <c r="BZ8562" s="52" t="s">
        <v>2369</v>
      </c>
    </row>
    <row r="8563" spans="54:78" x14ac:dyDescent="0.3">
      <c r="BB8563" s="105" t="e">
        <f>VLOOKUP(C8563,#REF!, 2,FALSE)</f>
        <v>#REF!</v>
      </c>
      <c r="BP8563" s="52" t="s">
        <v>13977</v>
      </c>
      <c r="BQ8563" s="52" t="s">
        <v>667</v>
      </c>
      <c r="BR8563" s="52" t="s">
        <v>5559</v>
      </c>
      <c r="BX8563" s="52" t="s">
        <v>13977</v>
      </c>
      <c r="BY8563" s="52" t="s">
        <v>667</v>
      </c>
      <c r="BZ8563" s="52" t="s">
        <v>5559</v>
      </c>
    </row>
    <row r="8564" spans="54:78" x14ac:dyDescent="0.3">
      <c r="BB8564" s="105" t="e">
        <f>VLOOKUP(C8564,#REF!, 2,FALSE)</f>
        <v>#REF!</v>
      </c>
      <c r="BP8564" s="52" t="s">
        <v>2453</v>
      </c>
      <c r="BQ8564" s="52" t="s">
        <v>667</v>
      </c>
      <c r="BR8564" s="52" t="s">
        <v>2993</v>
      </c>
      <c r="BX8564" s="52" t="s">
        <v>2453</v>
      </c>
      <c r="BY8564" s="52" t="s">
        <v>667</v>
      </c>
      <c r="BZ8564" s="52" t="s">
        <v>2993</v>
      </c>
    </row>
    <row r="8565" spans="54:78" x14ac:dyDescent="0.3">
      <c r="BB8565" s="105" t="e">
        <f>VLOOKUP(C8565,#REF!, 2,FALSE)</f>
        <v>#REF!</v>
      </c>
      <c r="BP8565" s="52" t="s">
        <v>13978</v>
      </c>
      <c r="BQ8565" s="52" t="s">
        <v>2993</v>
      </c>
      <c r="BR8565" s="52" t="s">
        <v>2993</v>
      </c>
      <c r="BX8565" s="52" t="s">
        <v>13978</v>
      </c>
      <c r="BY8565" s="52" t="s">
        <v>2993</v>
      </c>
      <c r="BZ8565" s="52" t="s">
        <v>2993</v>
      </c>
    </row>
    <row r="8566" spans="54:78" x14ac:dyDescent="0.3">
      <c r="BB8566" s="105" t="e">
        <f>VLOOKUP(C8566,#REF!, 2,FALSE)</f>
        <v>#REF!</v>
      </c>
      <c r="BP8566" s="52" t="s">
        <v>13979</v>
      </c>
      <c r="BQ8566" s="52" t="s">
        <v>2993</v>
      </c>
      <c r="BR8566" s="52" t="s">
        <v>2993</v>
      </c>
      <c r="BX8566" s="52" t="s">
        <v>13979</v>
      </c>
      <c r="BY8566" s="52" t="s">
        <v>2993</v>
      </c>
      <c r="BZ8566" s="52" t="s">
        <v>2993</v>
      </c>
    </row>
    <row r="8567" spans="54:78" x14ac:dyDescent="0.3">
      <c r="BB8567" s="105" t="e">
        <f>VLOOKUP(C8567,#REF!, 2,FALSE)</f>
        <v>#REF!</v>
      </c>
      <c r="BP8567" s="52" t="s">
        <v>13980</v>
      </c>
      <c r="BQ8567" s="52" t="s">
        <v>2993</v>
      </c>
      <c r="BR8567" s="52" t="s">
        <v>2993</v>
      </c>
      <c r="BX8567" s="52" t="s">
        <v>13980</v>
      </c>
      <c r="BY8567" s="52" t="s">
        <v>2993</v>
      </c>
      <c r="BZ8567" s="52" t="s">
        <v>2993</v>
      </c>
    </row>
    <row r="8568" spans="54:78" x14ac:dyDescent="0.3">
      <c r="BB8568" s="105" t="e">
        <f>VLOOKUP(C8568,#REF!, 2,FALSE)</f>
        <v>#REF!</v>
      </c>
      <c r="BP8568" s="52" t="s">
        <v>13981</v>
      </c>
      <c r="BQ8568" s="52" t="s">
        <v>17035</v>
      </c>
      <c r="BR8568" s="52" t="s">
        <v>13982</v>
      </c>
      <c r="BX8568" s="52" t="s">
        <v>13981</v>
      </c>
      <c r="BY8568" s="52" t="s">
        <v>17035</v>
      </c>
      <c r="BZ8568" s="52" t="s">
        <v>13982</v>
      </c>
    </row>
    <row r="8569" spans="54:78" x14ac:dyDescent="0.3">
      <c r="BB8569" s="105" t="e">
        <f>VLOOKUP(C8569,#REF!, 2,FALSE)</f>
        <v>#REF!</v>
      </c>
      <c r="BP8569" s="52" t="s">
        <v>13983</v>
      </c>
      <c r="BQ8569" s="52" t="s">
        <v>618</v>
      </c>
      <c r="BR8569" s="52" t="s">
        <v>12456</v>
      </c>
      <c r="BX8569" s="52" t="s">
        <v>13983</v>
      </c>
      <c r="BY8569" s="52" t="s">
        <v>618</v>
      </c>
      <c r="BZ8569" s="52" t="s">
        <v>12456</v>
      </c>
    </row>
    <row r="8570" spans="54:78" x14ac:dyDescent="0.3">
      <c r="BB8570" s="105" t="e">
        <f>VLOOKUP(C8570,#REF!, 2,FALSE)</f>
        <v>#REF!</v>
      </c>
      <c r="BP8570" s="52" t="s">
        <v>13984</v>
      </c>
      <c r="BQ8570" s="52" t="s">
        <v>642</v>
      </c>
      <c r="BR8570" s="52" t="s">
        <v>1076</v>
      </c>
      <c r="BX8570" s="52" t="s">
        <v>13984</v>
      </c>
      <c r="BY8570" s="52" t="s">
        <v>642</v>
      </c>
      <c r="BZ8570" s="52" t="s">
        <v>1076</v>
      </c>
    </row>
    <row r="8571" spans="54:78" x14ac:dyDescent="0.3">
      <c r="BB8571" s="105" t="e">
        <f>VLOOKUP(C8571,#REF!, 2,FALSE)</f>
        <v>#REF!</v>
      </c>
      <c r="BP8571" s="52" t="s">
        <v>13985</v>
      </c>
      <c r="BQ8571" s="52" t="s">
        <v>707</v>
      </c>
      <c r="BR8571" s="52" t="s">
        <v>2993</v>
      </c>
      <c r="BX8571" s="52" t="s">
        <v>13985</v>
      </c>
      <c r="BY8571" s="52" t="s">
        <v>707</v>
      </c>
      <c r="BZ8571" s="52" t="s">
        <v>2993</v>
      </c>
    </row>
    <row r="8572" spans="54:78" x14ac:dyDescent="0.3">
      <c r="BB8572" s="105" t="e">
        <f>VLOOKUP(C8572,#REF!, 2,FALSE)</f>
        <v>#REF!</v>
      </c>
      <c r="BP8572" s="52" t="s">
        <v>13986</v>
      </c>
      <c r="BQ8572" s="52" t="s">
        <v>2993</v>
      </c>
      <c r="BR8572" s="52" t="s">
        <v>2993</v>
      </c>
      <c r="BX8572" s="52" t="s">
        <v>13986</v>
      </c>
      <c r="BY8572" s="52" t="s">
        <v>2993</v>
      </c>
      <c r="BZ8572" s="52" t="s">
        <v>2993</v>
      </c>
    </row>
    <row r="8573" spans="54:78" x14ac:dyDescent="0.3">
      <c r="BB8573" s="105" t="e">
        <f>VLOOKUP(C8573,#REF!, 2,FALSE)</f>
        <v>#REF!</v>
      </c>
      <c r="BP8573" s="52" t="s">
        <v>13987</v>
      </c>
      <c r="BQ8573" s="52" t="s">
        <v>3019</v>
      </c>
      <c r="BR8573" s="52" t="s">
        <v>6015</v>
      </c>
      <c r="BX8573" s="52" t="s">
        <v>13987</v>
      </c>
      <c r="BY8573" s="52" t="s">
        <v>3019</v>
      </c>
      <c r="BZ8573" s="52" t="s">
        <v>6015</v>
      </c>
    </row>
    <row r="8574" spans="54:78" x14ac:dyDescent="0.3">
      <c r="BB8574" s="105" t="e">
        <f>VLOOKUP(C8574,#REF!, 2,FALSE)</f>
        <v>#REF!</v>
      </c>
      <c r="BP8574" s="52" t="s">
        <v>196</v>
      </c>
      <c r="BQ8574" s="52" t="s">
        <v>703</v>
      </c>
      <c r="BR8574" s="52" t="s">
        <v>13988</v>
      </c>
      <c r="BX8574" s="52" t="s">
        <v>196</v>
      </c>
      <c r="BY8574" s="52" t="s">
        <v>703</v>
      </c>
      <c r="BZ8574" s="52" t="s">
        <v>13988</v>
      </c>
    </row>
    <row r="8575" spans="54:78" x14ac:dyDescent="0.3">
      <c r="BB8575" s="105" t="e">
        <f>VLOOKUP(C8575,#REF!, 2,FALSE)</f>
        <v>#REF!</v>
      </c>
      <c r="BP8575" s="52" t="s">
        <v>13989</v>
      </c>
      <c r="BQ8575" s="52" t="s">
        <v>726</v>
      </c>
      <c r="BR8575" s="52" t="s">
        <v>946</v>
      </c>
      <c r="BX8575" s="52" t="s">
        <v>13989</v>
      </c>
      <c r="BY8575" s="52" t="s">
        <v>726</v>
      </c>
      <c r="BZ8575" s="52" t="s">
        <v>946</v>
      </c>
    </row>
    <row r="8576" spans="54:78" x14ac:dyDescent="0.3">
      <c r="BB8576" s="105" t="e">
        <f>VLOOKUP(C8576,#REF!, 2,FALSE)</f>
        <v>#REF!</v>
      </c>
      <c r="BP8576" s="52" t="s">
        <v>13990</v>
      </c>
      <c r="BQ8576" s="52" t="s">
        <v>2898</v>
      </c>
      <c r="BR8576" s="52" t="s">
        <v>2993</v>
      </c>
      <c r="BX8576" s="52" t="s">
        <v>13990</v>
      </c>
      <c r="BY8576" s="52" t="s">
        <v>2898</v>
      </c>
      <c r="BZ8576" s="52" t="s">
        <v>2993</v>
      </c>
    </row>
    <row r="8577" spans="54:78" x14ac:dyDescent="0.3">
      <c r="BB8577" s="105" t="e">
        <f>VLOOKUP(C8577,#REF!, 2,FALSE)</f>
        <v>#REF!</v>
      </c>
      <c r="BP8577" s="52" t="s">
        <v>13991</v>
      </c>
      <c r="BQ8577" s="52" t="s">
        <v>1277</v>
      </c>
      <c r="BR8577" s="52" t="s">
        <v>2993</v>
      </c>
      <c r="BX8577" s="52" t="s">
        <v>13991</v>
      </c>
      <c r="BY8577" s="52" t="s">
        <v>1277</v>
      </c>
      <c r="BZ8577" s="52" t="s">
        <v>2993</v>
      </c>
    </row>
    <row r="8578" spans="54:78" x14ac:dyDescent="0.3">
      <c r="BB8578" s="105" t="e">
        <f>VLOOKUP(C8578,#REF!, 2,FALSE)</f>
        <v>#REF!</v>
      </c>
      <c r="BP8578" s="52" t="s">
        <v>13992</v>
      </c>
      <c r="BQ8578" s="52" t="s">
        <v>1147</v>
      </c>
      <c r="BR8578" s="52" t="s">
        <v>13993</v>
      </c>
      <c r="BX8578" s="52" t="s">
        <v>13992</v>
      </c>
      <c r="BY8578" s="52" t="s">
        <v>1147</v>
      </c>
      <c r="BZ8578" s="52" t="s">
        <v>13993</v>
      </c>
    </row>
    <row r="8579" spans="54:78" x14ac:dyDescent="0.3">
      <c r="BB8579" s="105" t="e">
        <f>VLOOKUP(C8579,#REF!, 2,FALSE)</f>
        <v>#REF!</v>
      </c>
      <c r="BP8579" s="52" t="s">
        <v>13994</v>
      </c>
      <c r="BQ8579" s="52" t="s">
        <v>17035</v>
      </c>
      <c r="BR8579" s="52" t="s">
        <v>13995</v>
      </c>
      <c r="BX8579" s="52" t="s">
        <v>13994</v>
      </c>
      <c r="BY8579" s="52" t="s">
        <v>17035</v>
      </c>
      <c r="BZ8579" s="52" t="s">
        <v>13995</v>
      </c>
    </row>
    <row r="8580" spans="54:78" x14ac:dyDescent="0.3">
      <c r="BB8580" s="105" t="e">
        <f>VLOOKUP(C8580,#REF!, 2,FALSE)</f>
        <v>#REF!</v>
      </c>
      <c r="BP8580" s="52" t="s">
        <v>13996</v>
      </c>
      <c r="BQ8580" s="52" t="s">
        <v>1453</v>
      </c>
      <c r="BR8580" s="52" t="s">
        <v>13997</v>
      </c>
      <c r="BX8580" s="52" t="s">
        <v>13996</v>
      </c>
      <c r="BY8580" s="52" t="s">
        <v>1453</v>
      </c>
      <c r="BZ8580" s="52" t="s">
        <v>13997</v>
      </c>
    </row>
    <row r="8581" spans="54:78" x14ac:dyDescent="0.3">
      <c r="BB8581" s="105" t="e">
        <f>VLOOKUP(C8581,#REF!, 2,FALSE)</f>
        <v>#REF!</v>
      </c>
      <c r="BP8581" s="52" t="s">
        <v>13998</v>
      </c>
      <c r="BQ8581" s="52" t="s">
        <v>2993</v>
      </c>
      <c r="BR8581" s="52" t="s">
        <v>10384</v>
      </c>
      <c r="BX8581" s="52" t="s">
        <v>13998</v>
      </c>
      <c r="BY8581" s="52" t="s">
        <v>2993</v>
      </c>
      <c r="BZ8581" s="52" t="s">
        <v>10384</v>
      </c>
    </row>
    <row r="8582" spans="54:78" x14ac:dyDescent="0.3">
      <c r="BB8582" s="105" t="e">
        <f>VLOOKUP(C8582,#REF!, 2,FALSE)</f>
        <v>#REF!</v>
      </c>
      <c r="BP8582" s="52" t="s">
        <v>13999</v>
      </c>
      <c r="BQ8582" s="52" t="s">
        <v>2993</v>
      </c>
      <c r="BR8582" s="52" t="s">
        <v>14001</v>
      </c>
      <c r="BX8582" s="52" t="s">
        <v>13999</v>
      </c>
      <c r="BY8582" s="52" t="s">
        <v>2993</v>
      </c>
      <c r="BZ8582" s="52" t="s">
        <v>14001</v>
      </c>
    </row>
    <row r="8583" spans="54:78" x14ac:dyDescent="0.3">
      <c r="BB8583" s="105" t="e">
        <f>VLOOKUP(C8583,#REF!, 2,FALSE)</f>
        <v>#REF!</v>
      </c>
      <c r="BP8583" s="52" t="s">
        <v>14002</v>
      </c>
      <c r="BQ8583" s="52" t="s">
        <v>2993</v>
      </c>
      <c r="BR8583" s="52" t="s">
        <v>1531</v>
      </c>
      <c r="BX8583" s="52" t="s">
        <v>14002</v>
      </c>
      <c r="BY8583" s="52" t="s">
        <v>2993</v>
      </c>
      <c r="BZ8583" s="52" t="s">
        <v>1531</v>
      </c>
    </row>
    <row r="8584" spans="54:78" x14ac:dyDescent="0.3">
      <c r="BB8584" s="105" t="e">
        <f>VLOOKUP(C8584,#REF!, 2,FALSE)</f>
        <v>#REF!</v>
      </c>
      <c r="BP8584" s="52" t="s">
        <v>14003</v>
      </c>
      <c r="BQ8584" s="52" t="s">
        <v>1002</v>
      </c>
      <c r="BR8584" s="52" t="s">
        <v>8423</v>
      </c>
      <c r="BX8584" s="52" t="s">
        <v>14003</v>
      </c>
      <c r="BY8584" s="52" t="s">
        <v>1002</v>
      </c>
      <c r="BZ8584" s="52" t="s">
        <v>8423</v>
      </c>
    </row>
    <row r="8585" spans="54:78" x14ac:dyDescent="0.3">
      <c r="BB8585" s="105" t="e">
        <f>VLOOKUP(C8585,#REF!, 2,FALSE)</f>
        <v>#REF!</v>
      </c>
      <c r="BP8585" s="52" t="s">
        <v>14004</v>
      </c>
      <c r="BQ8585" s="52" t="s">
        <v>818</v>
      </c>
      <c r="BR8585" s="52" t="s">
        <v>14005</v>
      </c>
      <c r="BX8585" s="52" t="s">
        <v>14004</v>
      </c>
      <c r="BY8585" s="52" t="s">
        <v>818</v>
      </c>
      <c r="BZ8585" s="52" t="s">
        <v>14005</v>
      </c>
    </row>
    <row r="8586" spans="54:78" x14ac:dyDescent="0.3">
      <c r="BB8586" s="105" t="e">
        <f>VLOOKUP(C8586,#REF!, 2,FALSE)</f>
        <v>#REF!</v>
      </c>
      <c r="BP8586" s="52" t="s">
        <v>14006</v>
      </c>
      <c r="BQ8586" s="52" t="s">
        <v>818</v>
      </c>
      <c r="BR8586" s="52" t="s">
        <v>4873</v>
      </c>
      <c r="BX8586" s="52" t="s">
        <v>14006</v>
      </c>
      <c r="BY8586" s="52" t="s">
        <v>818</v>
      </c>
      <c r="BZ8586" s="52" t="s">
        <v>4873</v>
      </c>
    </row>
    <row r="8587" spans="54:78" x14ac:dyDescent="0.3">
      <c r="BB8587" s="105" t="e">
        <f>VLOOKUP(C8587,#REF!, 2,FALSE)</f>
        <v>#REF!</v>
      </c>
      <c r="BP8587" s="52" t="s">
        <v>14008</v>
      </c>
      <c r="BQ8587" s="52" t="s">
        <v>17035</v>
      </c>
      <c r="BR8587" s="52" t="s">
        <v>4388</v>
      </c>
      <c r="BX8587" s="52" t="s">
        <v>14008</v>
      </c>
      <c r="BY8587" s="52" t="s">
        <v>17035</v>
      </c>
      <c r="BZ8587" s="52" t="s">
        <v>4388</v>
      </c>
    </row>
    <row r="8588" spans="54:78" x14ac:dyDescent="0.3">
      <c r="BB8588" s="105" t="e">
        <f>VLOOKUP(C8588,#REF!, 2,FALSE)</f>
        <v>#REF!</v>
      </c>
      <c r="BP8588" s="52" t="s">
        <v>14009</v>
      </c>
      <c r="BQ8588" s="52" t="s">
        <v>920</v>
      </c>
      <c r="BR8588" s="52" t="s">
        <v>1076</v>
      </c>
      <c r="BX8588" s="52" t="s">
        <v>14009</v>
      </c>
      <c r="BY8588" s="52" t="s">
        <v>920</v>
      </c>
      <c r="BZ8588" s="52" t="s">
        <v>1076</v>
      </c>
    </row>
    <row r="8589" spans="54:78" x14ac:dyDescent="0.3">
      <c r="BB8589" s="105" t="e">
        <f>VLOOKUP(C8589,#REF!, 2,FALSE)</f>
        <v>#REF!</v>
      </c>
      <c r="BP8589" s="52" t="s">
        <v>14010</v>
      </c>
      <c r="BQ8589" s="52" t="s">
        <v>624</v>
      </c>
      <c r="BR8589" s="52" t="s">
        <v>2993</v>
      </c>
      <c r="BX8589" s="52" t="s">
        <v>14010</v>
      </c>
      <c r="BY8589" s="52" t="s">
        <v>624</v>
      </c>
      <c r="BZ8589" s="52" t="s">
        <v>2993</v>
      </c>
    </row>
    <row r="8590" spans="54:78" x14ac:dyDescent="0.3">
      <c r="BB8590" s="105" t="e">
        <f>VLOOKUP(C8590,#REF!, 2,FALSE)</f>
        <v>#REF!</v>
      </c>
      <c r="BP8590" s="52" t="s">
        <v>14011</v>
      </c>
      <c r="BQ8590" s="52" t="s">
        <v>2993</v>
      </c>
      <c r="BR8590" s="52" t="s">
        <v>14012</v>
      </c>
      <c r="BX8590" s="52" t="s">
        <v>14011</v>
      </c>
      <c r="BY8590" s="52" t="s">
        <v>2993</v>
      </c>
      <c r="BZ8590" s="52" t="s">
        <v>14012</v>
      </c>
    </row>
    <row r="8591" spans="54:78" x14ac:dyDescent="0.3">
      <c r="BB8591" s="105" t="e">
        <f>VLOOKUP(C8591,#REF!, 2,FALSE)</f>
        <v>#REF!</v>
      </c>
      <c r="BP8591" s="52" t="s">
        <v>14013</v>
      </c>
      <c r="BQ8591" s="52" t="s">
        <v>2993</v>
      </c>
      <c r="BR8591" s="52" t="s">
        <v>7392</v>
      </c>
      <c r="BX8591" s="52" t="s">
        <v>14013</v>
      </c>
      <c r="BY8591" s="52" t="s">
        <v>2993</v>
      </c>
      <c r="BZ8591" s="52" t="s">
        <v>7392</v>
      </c>
    </row>
    <row r="8592" spans="54:78" x14ac:dyDescent="0.3">
      <c r="BB8592" s="105" t="e">
        <f>VLOOKUP(C8592,#REF!, 2,FALSE)</f>
        <v>#REF!</v>
      </c>
      <c r="BP8592" s="52" t="s">
        <v>14014</v>
      </c>
      <c r="BQ8592" s="52" t="s">
        <v>2993</v>
      </c>
      <c r="BR8592" s="52" t="s">
        <v>9041</v>
      </c>
      <c r="BX8592" s="52" t="s">
        <v>14014</v>
      </c>
      <c r="BY8592" s="52" t="s">
        <v>2993</v>
      </c>
      <c r="BZ8592" s="52" t="s">
        <v>9041</v>
      </c>
    </row>
    <row r="8593" spans="54:78" x14ac:dyDescent="0.3">
      <c r="BB8593" s="105" t="e">
        <f>VLOOKUP(C8593,#REF!, 2,FALSE)</f>
        <v>#REF!</v>
      </c>
      <c r="BP8593" s="52" t="s">
        <v>14015</v>
      </c>
      <c r="BQ8593" s="52" t="s">
        <v>1408</v>
      </c>
      <c r="BR8593" s="52" t="s">
        <v>8585</v>
      </c>
      <c r="BX8593" s="52" t="s">
        <v>14015</v>
      </c>
      <c r="BY8593" s="52" t="s">
        <v>1408</v>
      </c>
      <c r="BZ8593" s="52" t="s">
        <v>8585</v>
      </c>
    </row>
    <row r="8594" spans="54:78" x14ac:dyDescent="0.3">
      <c r="BB8594" s="105" t="e">
        <f>VLOOKUP(C8594,#REF!, 2,FALSE)</f>
        <v>#REF!</v>
      </c>
      <c r="BP8594" s="52" t="s">
        <v>14016</v>
      </c>
      <c r="BQ8594" s="52" t="s">
        <v>675</v>
      </c>
      <c r="BR8594" s="52" t="s">
        <v>14017</v>
      </c>
      <c r="BX8594" s="52" t="s">
        <v>14016</v>
      </c>
      <c r="BY8594" s="52" t="s">
        <v>675</v>
      </c>
      <c r="BZ8594" s="52" t="s">
        <v>14017</v>
      </c>
    </row>
    <row r="8595" spans="54:78" x14ac:dyDescent="0.3">
      <c r="BB8595" s="105" t="e">
        <f>VLOOKUP(C8595,#REF!, 2,FALSE)</f>
        <v>#REF!</v>
      </c>
      <c r="BP8595" s="52" t="s">
        <v>14018</v>
      </c>
      <c r="BQ8595" s="52" t="s">
        <v>668</v>
      </c>
      <c r="BR8595" s="52" t="s">
        <v>14019</v>
      </c>
      <c r="BX8595" s="52" t="s">
        <v>14018</v>
      </c>
      <c r="BY8595" s="52" t="s">
        <v>668</v>
      </c>
      <c r="BZ8595" s="52" t="s">
        <v>14019</v>
      </c>
    </row>
    <row r="8596" spans="54:78" x14ac:dyDescent="0.3">
      <c r="BB8596" s="105" t="e">
        <f>VLOOKUP(C8596,#REF!, 2,FALSE)</f>
        <v>#REF!</v>
      </c>
      <c r="BP8596" s="52" t="s">
        <v>14020</v>
      </c>
      <c r="BQ8596" s="52" t="s">
        <v>672</v>
      </c>
      <c r="BR8596" s="52" t="s">
        <v>14021</v>
      </c>
      <c r="BX8596" s="52" t="s">
        <v>14020</v>
      </c>
      <c r="BY8596" s="52" t="s">
        <v>672</v>
      </c>
      <c r="BZ8596" s="52" t="s">
        <v>14021</v>
      </c>
    </row>
    <row r="8597" spans="54:78" x14ac:dyDescent="0.3">
      <c r="BB8597" s="105" t="e">
        <f>VLOOKUP(C8597,#REF!, 2,FALSE)</f>
        <v>#REF!</v>
      </c>
      <c r="BP8597" s="52" t="s">
        <v>14022</v>
      </c>
      <c r="BQ8597" s="52" t="s">
        <v>1275</v>
      </c>
      <c r="BR8597" s="52" t="s">
        <v>1026</v>
      </c>
      <c r="BX8597" s="52" t="s">
        <v>14022</v>
      </c>
      <c r="BY8597" s="52" t="s">
        <v>1275</v>
      </c>
      <c r="BZ8597" s="52" t="s">
        <v>1026</v>
      </c>
    </row>
    <row r="8598" spans="54:78" x14ac:dyDescent="0.3">
      <c r="BB8598" s="105" t="e">
        <f>VLOOKUP(C8598,#REF!, 2,FALSE)</f>
        <v>#REF!</v>
      </c>
      <c r="BP8598" s="52" t="s">
        <v>14023</v>
      </c>
      <c r="BQ8598" s="52" t="s">
        <v>2993</v>
      </c>
      <c r="BR8598" s="52" t="s">
        <v>2993</v>
      </c>
      <c r="BX8598" s="52" t="s">
        <v>14023</v>
      </c>
      <c r="BY8598" s="52" t="s">
        <v>2993</v>
      </c>
      <c r="BZ8598" s="52" t="s">
        <v>2993</v>
      </c>
    </row>
    <row r="8599" spans="54:78" x14ac:dyDescent="0.3">
      <c r="BB8599" s="105" t="e">
        <f>VLOOKUP(C8599,#REF!, 2,FALSE)</f>
        <v>#REF!</v>
      </c>
      <c r="BP8599" s="52" t="s">
        <v>14024</v>
      </c>
      <c r="BQ8599" s="52" t="s">
        <v>3019</v>
      </c>
      <c r="BR8599" s="52" t="s">
        <v>2993</v>
      </c>
      <c r="BX8599" s="52" t="s">
        <v>14024</v>
      </c>
      <c r="BY8599" s="52" t="s">
        <v>3019</v>
      </c>
      <c r="BZ8599" s="52" t="s">
        <v>2993</v>
      </c>
    </row>
    <row r="8600" spans="54:78" x14ac:dyDescent="0.3">
      <c r="BB8600" s="105" t="e">
        <f>VLOOKUP(C8600,#REF!, 2,FALSE)</f>
        <v>#REF!</v>
      </c>
      <c r="BP8600" s="52" t="s">
        <v>14025</v>
      </c>
      <c r="BQ8600" s="52" t="s">
        <v>818</v>
      </c>
      <c r="BR8600" s="52" t="s">
        <v>14026</v>
      </c>
      <c r="BX8600" s="52" t="s">
        <v>14025</v>
      </c>
      <c r="BY8600" s="52" t="s">
        <v>818</v>
      </c>
      <c r="BZ8600" s="52" t="s">
        <v>14026</v>
      </c>
    </row>
    <row r="8601" spans="54:78" x14ac:dyDescent="0.3">
      <c r="BB8601" s="105" t="e">
        <f>VLOOKUP(C8601,#REF!, 2,FALSE)</f>
        <v>#REF!</v>
      </c>
      <c r="BP8601" s="52" t="s">
        <v>14027</v>
      </c>
      <c r="BQ8601" s="52" t="s">
        <v>1078</v>
      </c>
      <c r="BR8601" s="52" t="s">
        <v>3382</v>
      </c>
      <c r="BX8601" s="52" t="s">
        <v>14027</v>
      </c>
      <c r="BY8601" s="52" t="s">
        <v>1078</v>
      </c>
      <c r="BZ8601" s="52" t="s">
        <v>3382</v>
      </c>
    </row>
    <row r="8602" spans="54:78" x14ac:dyDescent="0.3">
      <c r="BB8602" s="105" t="e">
        <f>VLOOKUP(C8602,#REF!, 2,FALSE)</f>
        <v>#REF!</v>
      </c>
      <c r="BP8602" s="52" t="s">
        <v>14028</v>
      </c>
      <c r="BQ8602" s="52" t="s">
        <v>795</v>
      </c>
      <c r="BR8602" s="52" t="s">
        <v>2993</v>
      </c>
      <c r="BX8602" s="52" t="s">
        <v>14028</v>
      </c>
      <c r="BY8602" s="52" t="s">
        <v>795</v>
      </c>
      <c r="BZ8602" s="52" t="s">
        <v>2993</v>
      </c>
    </row>
    <row r="8603" spans="54:78" x14ac:dyDescent="0.3">
      <c r="BB8603" s="105" t="e">
        <f>VLOOKUP(C8603,#REF!, 2,FALSE)</f>
        <v>#REF!</v>
      </c>
      <c r="BP8603" s="52" t="s">
        <v>14029</v>
      </c>
      <c r="BQ8603" s="52" t="s">
        <v>3276</v>
      </c>
      <c r="BR8603" s="52" t="s">
        <v>14030</v>
      </c>
      <c r="BX8603" s="52" t="s">
        <v>14029</v>
      </c>
      <c r="BY8603" s="52" t="s">
        <v>3276</v>
      </c>
      <c r="BZ8603" s="52" t="s">
        <v>14030</v>
      </c>
    </row>
    <row r="8604" spans="54:78" x14ac:dyDescent="0.3">
      <c r="BB8604" s="105" t="e">
        <f>VLOOKUP(C8604,#REF!, 2,FALSE)</f>
        <v>#REF!</v>
      </c>
      <c r="BP8604" s="52" t="s">
        <v>14031</v>
      </c>
      <c r="BQ8604" s="52" t="s">
        <v>3276</v>
      </c>
      <c r="BR8604" s="52" t="s">
        <v>4848</v>
      </c>
      <c r="BX8604" s="52" t="s">
        <v>14031</v>
      </c>
      <c r="BY8604" s="52" t="s">
        <v>3276</v>
      </c>
      <c r="BZ8604" s="52" t="s">
        <v>4848</v>
      </c>
    </row>
    <row r="8605" spans="54:78" x14ac:dyDescent="0.3">
      <c r="BB8605" s="105" t="e">
        <f>VLOOKUP(C8605,#REF!, 2,FALSE)</f>
        <v>#REF!</v>
      </c>
      <c r="BP8605" s="52" t="s">
        <v>14032</v>
      </c>
      <c r="BQ8605" s="52" t="s">
        <v>2993</v>
      </c>
      <c r="BR8605" s="52" t="s">
        <v>10996</v>
      </c>
      <c r="BX8605" s="52" t="s">
        <v>14032</v>
      </c>
      <c r="BY8605" s="52" t="s">
        <v>2993</v>
      </c>
      <c r="BZ8605" s="52" t="s">
        <v>10996</v>
      </c>
    </row>
    <row r="8606" spans="54:78" x14ac:dyDescent="0.3">
      <c r="BB8606" s="105" t="e">
        <f>VLOOKUP(C8606,#REF!, 2,FALSE)</f>
        <v>#REF!</v>
      </c>
      <c r="BP8606" s="52" t="s">
        <v>14033</v>
      </c>
      <c r="BQ8606" s="52" t="s">
        <v>936</v>
      </c>
      <c r="BR8606" s="52" t="s">
        <v>1976</v>
      </c>
      <c r="BX8606" s="52" t="s">
        <v>14033</v>
      </c>
      <c r="BY8606" s="52" t="s">
        <v>936</v>
      </c>
      <c r="BZ8606" s="52" t="s">
        <v>1976</v>
      </c>
    </row>
    <row r="8607" spans="54:78" x14ac:dyDescent="0.3">
      <c r="BB8607" s="105" t="e">
        <f>VLOOKUP(C8607,#REF!, 2,FALSE)</f>
        <v>#REF!</v>
      </c>
      <c r="BP8607" s="52" t="s">
        <v>14034</v>
      </c>
      <c r="BQ8607" s="52" t="s">
        <v>2993</v>
      </c>
      <c r="BR8607" s="52" t="s">
        <v>2993</v>
      </c>
      <c r="BX8607" s="52" t="s">
        <v>14034</v>
      </c>
      <c r="BY8607" s="52" t="s">
        <v>2993</v>
      </c>
      <c r="BZ8607" s="52" t="s">
        <v>2993</v>
      </c>
    </row>
    <row r="8608" spans="54:78" x14ac:dyDescent="0.3">
      <c r="BB8608" s="105" t="e">
        <f>VLOOKUP(C8608,#REF!, 2,FALSE)</f>
        <v>#REF!</v>
      </c>
      <c r="BP8608" s="52" t="s">
        <v>14035</v>
      </c>
      <c r="BQ8608" s="52" t="s">
        <v>3059</v>
      </c>
      <c r="BR8608" s="52" t="s">
        <v>5429</v>
      </c>
      <c r="BX8608" s="52" t="s">
        <v>14035</v>
      </c>
      <c r="BY8608" s="52" t="s">
        <v>3059</v>
      </c>
      <c r="BZ8608" s="52" t="s">
        <v>5429</v>
      </c>
    </row>
    <row r="8609" spans="54:78" x14ac:dyDescent="0.3">
      <c r="BB8609" s="105" t="e">
        <f>VLOOKUP(C8609,#REF!, 2,FALSE)</f>
        <v>#REF!</v>
      </c>
      <c r="BP8609" s="52" t="s">
        <v>14036</v>
      </c>
      <c r="BQ8609" s="52" t="s">
        <v>2993</v>
      </c>
      <c r="BR8609" s="52" t="s">
        <v>2993</v>
      </c>
      <c r="BX8609" s="52" t="s">
        <v>14036</v>
      </c>
      <c r="BY8609" s="52" t="s">
        <v>2993</v>
      </c>
      <c r="BZ8609" s="52" t="s">
        <v>2993</v>
      </c>
    </row>
    <row r="8610" spans="54:78" x14ac:dyDescent="0.3">
      <c r="BB8610" s="105" t="e">
        <f>VLOOKUP(C8610,#REF!, 2,FALSE)</f>
        <v>#REF!</v>
      </c>
      <c r="BP8610" s="52" t="s">
        <v>14037</v>
      </c>
      <c r="BQ8610" s="52" t="s">
        <v>2993</v>
      </c>
      <c r="BR8610" s="52" t="s">
        <v>2993</v>
      </c>
      <c r="BX8610" s="52" t="s">
        <v>14037</v>
      </c>
      <c r="BY8610" s="52" t="s">
        <v>2993</v>
      </c>
      <c r="BZ8610" s="52" t="s">
        <v>2993</v>
      </c>
    </row>
    <row r="8611" spans="54:78" x14ac:dyDescent="0.3">
      <c r="BB8611" s="105" t="e">
        <f>VLOOKUP(C8611,#REF!, 2,FALSE)</f>
        <v>#REF!</v>
      </c>
      <c r="BP8611" s="52" t="s">
        <v>14038</v>
      </c>
      <c r="BQ8611" s="52" t="s">
        <v>663</v>
      </c>
      <c r="BR8611" s="52" t="s">
        <v>2104</v>
      </c>
      <c r="BX8611" s="52" t="s">
        <v>14038</v>
      </c>
      <c r="BY8611" s="52" t="s">
        <v>663</v>
      </c>
      <c r="BZ8611" s="52" t="s">
        <v>2104</v>
      </c>
    </row>
    <row r="8612" spans="54:78" x14ac:dyDescent="0.3">
      <c r="BB8612" s="105" t="e">
        <f>VLOOKUP(C8612,#REF!, 2,FALSE)</f>
        <v>#REF!</v>
      </c>
      <c r="BP8612" s="52" t="s">
        <v>14039</v>
      </c>
      <c r="BQ8612" s="52" t="s">
        <v>663</v>
      </c>
      <c r="BR8612" s="52" t="s">
        <v>1065</v>
      </c>
      <c r="BX8612" s="52" t="s">
        <v>14039</v>
      </c>
      <c r="BY8612" s="52" t="s">
        <v>663</v>
      </c>
      <c r="BZ8612" s="52" t="s">
        <v>1065</v>
      </c>
    </row>
    <row r="8613" spans="54:78" x14ac:dyDescent="0.3">
      <c r="BB8613" s="105" t="e">
        <f>VLOOKUP(C8613,#REF!, 2,FALSE)</f>
        <v>#REF!</v>
      </c>
      <c r="BP8613" s="52" t="s">
        <v>188</v>
      </c>
      <c r="BQ8613" s="52" t="s">
        <v>661</v>
      </c>
      <c r="BR8613" s="52" t="s">
        <v>4623</v>
      </c>
      <c r="BX8613" s="52" t="s">
        <v>188</v>
      </c>
      <c r="BY8613" s="52" t="s">
        <v>661</v>
      </c>
      <c r="BZ8613" s="52" t="s">
        <v>4623</v>
      </c>
    </row>
    <row r="8614" spans="54:78" x14ac:dyDescent="0.3">
      <c r="BB8614" s="105" t="e">
        <f>VLOOKUP(C8614,#REF!, 2,FALSE)</f>
        <v>#REF!</v>
      </c>
      <c r="BP8614" s="52" t="s">
        <v>14040</v>
      </c>
      <c r="BQ8614" s="52" t="s">
        <v>1453</v>
      </c>
      <c r="BR8614" s="52" t="s">
        <v>8551</v>
      </c>
      <c r="BX8614" s="52" t="s">
        <v>14040</v>
      </c>
      <c r="BY8614" s="52" t="s">
        <v>1453</v>
      </c>
      <c r="BZ8614" s="52" t="s">
        <v>8551</v>
      </c>
    </row>
    <row r="8615" spans="54:78" x14ac:dyDescent="0.3">
      <c r="BB8615" s="105" t="e">
        <f>VLOOKUP(C8615,#REF!, 2,FALSE)</f>
        <v>#REF!</v>
      </c>
      <c r="BP8615" s="52" t="s">
        <v>14041</v>
      </c>
      <c r="BQ8615" s="52" t="s">
        <v>2993</v>
      </c>
      <c r="BR8615" s="52" t="s">
        <v>8952</v>
      </c>
      <c r="BX8615" s="52" t="s">
        <v>14041</v>
      </c>
      <c r="BY8615" s="52" t="s">
        <v>2993</v>
      </c>
      <c r="BZ8615" s="52" t="s">
        <v>8952</v>
      </c>
    </row>
    <row r="8616" spans="54:78" x14ac:dyDescent="0.3">
      <c r="BB8616" s="105" t="e">
        <f>VLOOKUP(C8616,#REF!, 2,FALSE)</f>
        <v>#REF!</v>
      </c>
      <c r="BP8616" s="52" t="s">
        <v>14042</v>
      </c>
      <c r="BQ8616" s="52" t="s">
        <v>1849</v>
      </c>
      <c r="BR8616" s="52" t="s">
        <v>14043</v>
      </c>
      <c r="BX8616" s="52" t="s">
        <v>14042</v>
      </c>
      <c r="BY8616" s="52" t="s">
        <v>1849</v>
      </c>
      <c r="BZ8616" s="52" t="s">
        <v>14043</v>
      </c>
    </row>
    <row r="8617" spans="54:78" x14ac:dyDescent="0.3">
      <c r="BB8617" s="105" t="e">
        <f>VLOOKUP(C8617,#REF!, 2,FALSE)</f>
        <v>#REF!</v>
      </c>
      <c r="BP8617" s="52" t="s">
        <v>14044</v>
      </c>
      <c r="BQ8617" s="52" t="s">
        <v>668</v>
      </c>
      <c r="BR8617" s="52" t="s">
        <v>9279</v>
      </c>
      <c r="BX8617" s="52" t="s">
        <v>14044</v>
      </c>
      <c r="BY8617" s="52" t="s">
        <v>668</v>
      </c>
      <c r="BZ8617" s="52" t="s">
        <v>9279</v>
      </c>
    </row>
    <row r="8618" spans="54:78" x14ac:dyDescent="0.3">
      <c r="BB8618" s="105" t="e">
        <f>VLOOKUP(C8618,#REF!, 2,FALSE)</f>
        <v>#REF!</v>
      </c>
      <c r="BP8618" s="52" t="s">
        <v>14045</v>
      </c>
      <c r="BQ8618" s="52" t="s">
        <v>1408</v>
      </c>
      <c r="BR8618" s="52" t="s">
        <v>14046</v>
      </c>
      <c r="BX8618" s="52" t="s">
        <v>14045</v>
      </c>
      <c r="BY8618" s="52" t="s">
        <v>1408</v>
      </c>
      <c r="BZ8618" s="52" t="s">
        <v>14046</v>
      </c>
    </row>
    <row r="8619" spans="54:78" x14ac:dyDescent="0.3">
      <c r="BB8619" s="105" t="e">
        <f>VLOOKUP(C8619,#REF!, 2,FALSE)</f>
        <v>#REF!</v>
      </c>
      <c r="BP8619" s="52" t="s">
        <v>14047</v>
      </c>
      <c r="BQ8619" s="52" t="s">
        <v>849</v>
      </c>
      <c r="BR8619" s="52" t="s">
        <v>14048</v>
      </c>
      <c r="BX8619" s="52" t="s">
        <v>14047</v>
      </c>
      <c r="BY8619" s="52" t="s">
        <v>849</v>
      </c>
      <c r="BZ8619" s="52" t="s">
        <v>14048</v>
      </c>
    </row>
    <row r="8620" spans="54:78" x14ac:dyDescent="0.3">
      <c r="BB8620" s="105" t="e">
        <f>VLOOKUP(C8620,#REF!, 2,FALSE)</f>
        <v>#REF!</v>
      </c>
      <c r="BP8620" s="52" t="s">
        <v>14049</v>
      </c>
      <c r="BQ8620" s="52" t="s">
        <v>2993</v>
      </c>
      <c r="BR8620" s="52" t="s">
        <v>2993</v>
      </c>
      <c r="BX8620" s="52" t="s">
        <v>14049</v>
      </c>
      <c r="BY8620" s="52" t="s">
        <v>2993</v>
      </c>
      <c r="BZ8620" s="52" t="s">
        <v>2993</v>
      </c>
    </row>
    <row r="8621" spans="54:78" x14ac:dyDescent="0.3">
      <c r="BB8621" s="105" t="e">
        <f>VLOOKUP(C8621,#REF!, 2,FALSE)</f>
        <v>#REF!</v>
      </c>
      <c r="BP8621" s="52" t="s">
        <v>14051</v>
      </c>
      <c r="BQ8621" s="52" t="s">
        <v>2993</v>
      </c>
      <c r="BR8621" s="52" t="s">
        <v>2993</v>
      </c>
      <c r="BX8621" s="52" t="s">
        <v>14051</v>
      </c>
      <c r="BY8621" s="52" t="s">
        <v>2993</v>
      </c>
      <c r="BZ8621" s="52" t="s">
        <v>2993</v>
      </c>
    </row>
    <row r="8622" spans="54:78" x14ac:dyDescent="0.3">
      <c r="BB8622" s="105" t="e">
        <f>VLOOKUP(C8622,#REF!, 2,FALSE)</f>
        <v>#REF!</v>
      </c>
      <c r="BP8622" s="52" t="s">
        <v>14052</v>
      </c>
      <c r="BQ8622" s="52" t="s">
        <v>636</v>
      </c>
      <c r="BR8622" s="52" t="s">
        <v>2993</v>
      </c>
      <c r="BX8622" s="52" t="s">
        <v>14052</v>
      </c>
      <c r="BY8622" s="52" t="s">
        <v>636</v>
      </c>
      <c r="BZ8622" s="52" t="s">
        <v>2993</v>
      </c>
    </row>
    <row r="8623" spans="54:78" x14ac:dyDescent="0.3">
      <c r="BB8623" s="105" t="e">
        <f>VLOOKUP(C8623,#REF!, 2,FALSE)</f>
        <v>#REF!</v>
      </c>
      <c r="BP8623" s="52" t="s">
        <v>14053</v>
      </c>
      <c r="BQ8623" s="52" t="s">
        <v>2993</v>
      </c>
      <c r="BR8623" s="52" t="s">
        <v>14054</v>
      </c>
      <c r="BX8623" s="52" t="s">
        <v>14053</v>
      </c>
      <c r="BY8623" s="52" t="s">
        <v>2993</v>
      </c>
      <c r="BZ8623" s="52" t="s">
        <v>14054</v>
      </c>
    </row>
    <row r="8624" spans="54:78" x14ac:dyDescent="0.3">
      <c r="BB8624" s="105" t="e">
        <f>VLOOKUP(C8624,#REF!, 2,FALSE)</f>
        <v>#REF!</v>
      </c>
      <c r="BP8624" s="52" t="s">
        <v>14055</v>
      </c>
      <c r="BQ8624" s="52" t="s">
        <v>2993</v>
      </c>
      <c r="BR8624" s="52" t="s">
        <v>2993</v>
      </c>
      <c r="BX8624" s="52" t="s">
        <v>14055</v>
      </c>
      <c r="BY8624" s="52" t="s">
        <v>2993</v>
      </c>
      <c r="BZ8624" s="52" t="s">
        <v>2993</v>
      </c>
    </row>
    <row r="8625" spans="54:78" x14ac:dyDescent="0.3">
      <c r="BB8625" s="105" t="e">
        <f>VLOOKUP(C8625,#REF!, 2,FALSE)</f>
        <v>#REF!</v>
      </c>
      <c r="BP8625" s="52" t="s">
        <v>14056</v>
      </c>
      <c r="BQ8625" s="52" t="s">
        <v>2993</v>
      </c>
      <c r="BR8625" s="52" t="s">
        <v>14057</v>
      </c>
      <c r="BX8625" s="52" t="s">
        <v>14056</v>
      </c>
      <c r="BY8625" s="52" t="s">
        <v>2993</v>
      </c>
      <c r="BZ8625" s="52" t="s">
        <v>14057</v>
      </c>
    </row>
    <row r="8626" spans="54:78" x14ac:dyDescent="0.3">
      <c r="BB8626" s="105" t="e">
        <f>VLOOKUP(C8626,#REF!, 2,FALSE)</f>
        <v>#REF!</v>
      </c>
      <c r="BP8626" s="52" t="s">
        <v>2457</v>
      </c>
      <c r="BQ8626" s="52" t="s">
        <v>2460</v>
      </c>
      <c r="BR8626" s="52" t="s">
        <v>14058</v>
      </c>
      <c r="BX8626" s="52" t="s">
        <v>2457</v>
      </c>
      <c r="BY8626" s="52" t="s">
        <v>2460</v>
      </c>
      <c r="BZ8626" s="52" t="s">
        <v>14058</v>
      </c>
    </row>
    <row r="8627" spans="54:78" x14ac:dyDescent="0.3">
      <c r="BB8627" s="105" t="e">
        <f>VLOOKUP(C8627,#REF!, 2,FALSE)</f>
        <v>#REF!</v>
      </c>
      <c r="BP8627" s="52" t="s">
        <v>2458</v>
      </c>
      <c r="BQ8627" s="52" t="s">
        <v>2993</v>
      </c>
      <c r="BR8627" s="52" t="s">
        <v>8535</v>
      </c>
      <c r="BX8627" s="52" t="s">
        <v>2458</v>
      </c>
      <c r="BY8627" s="52" t="s">
        <v>2993</v>
      </c>
      <c r="BZ8627" s="52" t="s">
        <v>8535</v>
      </c>
    </row>
    <row r="8628" spans="54:78" x14ac:dyDescent="0.3">
      <c r="BB8628" s="105" t="e">
        <f>VLOOKUP(C8628,#REF!, 2,FALSE)</f>
        <v>#REF!</v>
      </c>
      <c r="BP8628" s="52" t="s">
        <v>14060</v>
      </c>
      <c r="BQ8628" s="52" t="s">
        <v>663</v>
      </c>
      <c r="BR8628" s="52" t="s">
        <v>12684</v>
      </c>
      <c r="BX8628" s="52" t="s">
        <v>14060</v>
      </c>
      <c r="BY8628" s="52" t="s">
        <v>663</v>
      </c>
      <c r="BZ8628" s="52" t="s">
        <v>12684</v>
      </c>
    </row>
    <row r="8629" spans="54:78" x14ac:dyDescent="0.3">
      <c r="BB8629" s="105" t="e">
        <f>VLOOKUP(C8629,#REF!, 2,FALSE)</f>
        <v>#REF!</v>
      </c>
      <c r="BP8629" s="52" t="s">
        <v>14061</v>
      </c>
      <c r="BQ8629" s="52" t="s">
        <v>786</v>
      </c>
      <c r="BR8629" s="52" t="s">
        <v>4465</v>
      </c>
      <c r="BX8629" s="52" t="s">
        <v>14061</v>
      </c>
      <c r="BY8629" s="52" t="s">
        <v>786</v>
      </c>
      <c r="BZ8629" s="52" t="s">
        <v>4465</v>
      </c>
    </row>
    <row r="8630" spans="54:78" x14ac:dyDescent="0.3">
      <c r="BB8630" s="105" t="e">
        <f>VLOOKUP(C8630,#REF!, 2,FALSE)</f>
        <v>#REF!</v>
      </c>
      <c r="BP8630" s="52" t="s">
        <v>14062</v>
      </c>
      <c r="BQ8630" s="52" t="s">
        <v>811</v>
      </c>
      <c r="BR8630" s="52" t="s">
        <v>2656</v>
      </c>
      <c r="BX8630" s="52" t="s">
        <v>14062</v>
      </c>
      <c r="BY8630" s="52" t="s">
        <v>811</v>
      </c>
      <c r="BZ8630" s="52" t="s">
        <v>2656</v>
      </c>
    </row>
    <row r="8631" spans="54:78" x14ac:dyDescent="0.3">
      <c r="BB8631" s="105" t="e">
        <f>VLOOKUP(C8631,#REF!, 2,FALSE)</f>
        <v>#REF!</v>
      </c>
      <c r="BP8631" s="52" t="s">
        <v>14063</v>
      </c>
      <c r="BQ8631" s="52" t="s">
        <v>2993</v>
      </c>
      <c r="BR8631" s="52" t="s">
        <v>3452</v>
      </c>
      <c r="BX8631" s="52" t="s">
        <v>14063</v>
      </c>
      <c r="BY8631" s="52" t="s">
        <v>2993</v>
      </c>
      <c r="BZ8631" s="52" t="s">
        <v>3452</v>
      </c>
    </row>
    <row r="8632" spans="54:78" x14ac:dyDescent="0.3">
      <c r="BB8632" s="105" t="e">
        <f>VLOOKUP(C8632,#REF!, 2,FALSE)</f>
        <v>#REF!</v>
      </c>
      <c r="BP8632" s="52" t="s">
        <v>14064</v>
      </c>
      <c r="BQ8632" s="52" t="s">
        <v>2993</v>
      </c>
      <c r="BR8632" s="52" t="s">
        <v>2993</v>
      </c>
      <c r="BX8632" s="52" t="s">
        <v>14064</v>
      </c>
      <c r="BY8632" s="52" t="s">
        <v>2993</v>
      </c>
      <c r="BZ8632" s="52" t="s">
        <v>2993</v>
      </c>
    </row>
    <row r="8633" spans="54:78" x14ac:dyDescent="0.3">
      <c r="BB8633" s="105" t="e">
        <f>VLOOKUP(C8633,#REF!, 2,FALSE)</f>
        <v>#REF!</v>
      </c>
      <c r="BP8633" s="52" t="s">
        <v>14065</v>
      </c>
      <c r="BQ8633" s="52" t="s">
        <v>14066</v>
      </c>
      <c r="BR8633" s="52" t="s">
        <v>1070</v>
      </c>
      <c r="BX8633" s="52" t="s">
        <v>14065</v>
      </c>
      <c r="BY8633" s="52" t="s">
        <v>14066</v>
      </c>
      <c r="BZ8633" s="52" t="s">
        <v>1070</v>
      </c>
    </row>
    <row r="8634" spans="54:78" x14ac:dyDescent="0.3">
      <c r="BB8634" s="105" t="e">
        <f>VLOOKUP(C8634,#REF!, 2,FALSE)</f>
        <v>#REF!</v>
      </c>
      <c r="BP8634" s="52" t="s">
        <v>2462</v>
      </c>
      <c r="BQ8634" s="52" t="s">
        <v>1277</v>
      </c>
      <c r="BR8634" s="52" t="s">
        <v>2947</v>
      </c>
      <c r="BX8634" s="52" t="s">
        <v>2462</v>
      </c>
      <c r="BY8634" s="52" t="s">
        <v>1277</v>
      </c>
      <c r="BZ8634" s="52" t="s">
        <v>2947</v>
      </c>
    </row>
    <row r="8635" spans="54:78" x14ac:dyDescent="0.3">
      <c r="BB8635" s="105" t="e">
        <f>VLOOKUP(C8635,#REF!, 2,FALSE)</f>
        <v>#REF!</v>
      </c>
      <c r="BP8635" s="52" t="s">
        <v>14067</v>
      </c>
      <c r="BQ8635" s="52" t="s">
        <v>17035</v>
      </c>
      <c r="BR8635" s="52" t="s">
        <v>4873</v>
      </c>
      <c r="BX8635" s="52" t="s">
        <v>14067</v>
      </c>
      <c r="BY8635" s="52" t="s">
        <v>17035</v>
      </c>
      <c r="BZ8635" s="52" t="s">
        <v>4873</v>
      </c>
    </row>
    <row r="8636" spans="54:78" x14ac:dyDescent="0.3">
      <c r="BB8636" s="105" t="e">
        <f>VLOOKUP(C8636,#REF!, 2,FALSE)</f>
        <v>#REF!</v>
      </c>
      <c r="BP8636" s="52" t="s">
        <v>14068</v>
      </c>
      <c r="BQ8636" s="52" t="s">
        <v>2993</v>
      </c>
      <c r="BR8636" s="52" t="s">
        <v>14069</v>
      </c>
      <c r="BX8636" s="52" t="s">
        <v>14068</v>
      </c>
      <c r="BY8636" s="52" t="s">
        <v>2993</v>
      </c>
      <c r="BZ8636" s="52" t="s">
        <v>14069</v>
      </c>
    </row>
    <row r="8637" spans="54:78" x14ac:dyDescent="0.3">
      <c r="BB8637" s="105" t="e">
        <f>VLOOKUP(C8637,#REF!, 2,FALSE)</f>
        <v>#REF!</v>
      </c>
      <c r="BP8637" s="52" t="s">
        <v>14070</v>
      </c>
      <c r="BQ8637" s="52" t="s">
        <v>786</v>
      </c>
      <c r="BR8637" s="52" t="s">
        <v>2993</v>
      </c>
      <c r="BX8637" s="52" t="s">
        <v>14070</v>
      </c>
      <c r="BY8637" s="52" t="s">
        <v>786</v>
      </c>
      <c r="BZ8637" s="52" t="s">
        <v>2993</v>
      </c>
    </row>
    <row r="8638" spans="54:78" x14ac:dyDescent="0.3">
      <c r="BB8638" s="105" t="e">
        <f>VLOOKUP(C8638,#REF!, 2,FALSE)</f>
        <v>#REF!</v>
      </c>
      <c r="BP8638" s="52" t="s">
        <v>217</v>
      </c>
      <c r="BQ8638" s="52" t="s">
        <v>795</v>
      </c>
      <c r="BR8638" s="52" t="s">
        <v>2993</v>
      </c>
      <c r="BX8638" s="52" t="s">
        <v>217</v>
      </c>
      <c r="BY8638" s="52" t="s">
        <v>795</v>
      </c>
      <c r="BZ8638" s="52" t="s">
        <v>2993</v>
      </c>
    </row>
    <row r="8639" spans="54:78" x14ac:dyDescent="0.3">
      <c r="BB8639" s="105" t="e">
        <f>VLOOKUP(C8639,#REF!, 2,FALSE)</f>
        <v>#REF!</v>
      </c>
      <c r="BP8639" s="52" t="s">
        <v>14071</v>
      </c>
      <c r="BQ8639" s="52" t="s">
        <v>1147</v>
      </c>
      <c r="BR8639" s="52" t="s">
        <v>2993</v>
      </c>
      <c r="BX8639" s="52" t="s">
        <v>14071</v>
      </c>
      <c r="BY8639" s="52" t="s">
        <v>1147</v>
      </c>
      <c r="BZ8639" s="52" t="s">
        <v>2993</v>
      </c>
    </row>
    <row r="8640" spans="54:78" x14ac:dyDescent="0.3">
      <c r="BB8640" s="105" t="e">
        <f>VLOOKUP(C8640,#REF!, 2,FALSE)</f>
        <v>#REF!</v>
      </c>
      <c r="BP8640" s="52" t="s">
        <v>14072</v>
      </c>
      <c r="BQ8640" s="52" t="s">
        <v>2993</v>
      </c>
      <c r="BR8640" s="52" t="s">
        <v>2993</v>
      </c>
      <c r="BX8640" s="52" t="s">
        <v>14072</v>
      </c>
      <c r="BY8640" s="52" t="s">
        <v>2993</v>
      </c>
      <c r="BZ8640" s="52" t="s">
        <v>2993</v>
      </c>
    </row>
    <row r="8641" spans="54:78" x14ac:dyDescent="0.3">
      <c r="BB8641" s="105" t="e">
        <f>VLOOKUP(C8641,#REF!, 2,FALSE)</f>
        <v>#REF!</v>
      </c>
      <c r="BP8641" s="52" t="s">
        <v>14073</v>
      </c>
      <c r="BQ8641" s="52" t="s">
        <v>1277</v>
      </c>
      <c r="BR8641" s="52" t="s">
        <v>14074</v>
      </c>
      <c r="BX8641" s="52" t="s">
        <v>14073</v>
      </c>
      <c r="BY8641" s="52" t="s">
        <v>1277</v>
      </c>
      <c r="BZ8641" s="52" t="s">
        <v>14074</v>
      </c>
    </row>
    <row r="8642" spans="54:78" x14ac:dyDescent="0.3">
      <c r="BB8642" s="105" t="e">
        <f>VLOOKUP(C8642,#REF!, 2,FALSE)</f>
        <v>#REF!</v>
      </c>
      <c r="BP8642" s="52" t="s">
        <v>14075</v>
      </c>
      <c r="BQ8642" s="52" t="s">
        <v>2993</v>
      </c>
      <c r="BR8642" s="52" t="s">
        <v>3526</v>
      </c>
      <c r="BX8642" s="52" t="s">
        <v>14075</v>
      </c>
      <c r="BY8642" s="52" t="s">
        <v>2993</v>
      </c>
      <c r="BZ8642" s="52" t="s">
        <v>3526</v>
      </c>
    </row>
    <row r="8643" spans="54:78" x14ac:dyDescent="0.3">
      <c r="BB8643" s="105" t="e">
        <f>VLOOKUP(C8643,#REF!, 2,FALSE)</f>
        <v>#REF!</v>
      </c>
      <c r="BP8643" s="52" t="s">
        <v>14076</v>
      </c>
      <c r="BQ8643" s="52" t="s">
        <v>1277</v>
      </c>
      <c r="BR8643" s="52" t="s">
        <v>2993</v>
      </c>
      <c r="BX8643" s="52" t="s">
        <v>14076</v>
      </c>
      <c r="BY8643" s="52" t="s">
        <v>1277</v>
      </c>
      <c r="BZ8643" s="52" t="s">
        <v>2993</v>
      </c>
    </row>
    <row r="8644" spans="54:78" x14ac:dyDescent="0.3">
      <c r="BB8644" s="105" t="e">
        <f>VLOOKUP(C8644,#REF!, 2,FALSE)</f>
        <v>#REF!</v>
      </c>
      <c r="BP8644" s="52" t="s">
        <v>14077</v>
      </c>
      <c r="BQ8644" s="52" t="s">
        <v>1350</v>
      </c>
      <c r="BR8644" s="52" t="s">
        <v>3456</v>
      </c>
      <c r="BX8644" s="52" t="s">
        <v>14077</v>
      </c>
      <c r="BY8644" s="52" t="s">
        <v>1350</v>
      </c>
      <c r="BZ8644" s="52" t="s">
        <v>3456</v>
      </c>
    </row>
    <row r="8645" spans="54:78" x14ac:dyDescent="0.3">
      <c r="BB8645" s="105" t="e">
        <f>VLOOKUP(C8645,#REF!, 2,FALSE)</f>
        <v>#REF!</v>
      </c>
      <c r="BP8645" s="52" t="s">
        <v>14078</v>
      </c>
      <c r="BQ8645" s="52" t="s">
        <v>3019</v>
      </c>
      <c r="BR8645" s="52" t="s">
        <v>14079</v>
      </c>
      <c r="BX8645" s="52" t="s">
        <v>14078</v>
      </c>
      <c r="BY8645" s="52" t="s">
        <v>3019</v>
      </c>
      <c r="BZ8645" s="52" t="s">
        <v>14079</v>
      </c>
    </row>
    <row r="8646" spans="54:78" x14ac:dyDescent="0.3">
      <c r="BB8646" s="105" t="e">
        <f>VLOOKUP(C8646,#REF!, 2,FALSE)</f>
        <v>#REF!</v>
      </c>
      <c r="BP8646" s="52" t="s">
        <v>14080</v>
      </c>
      <c r="BQ8646" s="52" t="s">
        <v>791</v>
      </c>
      <c r="BR8646" s="52" t="s">
        <v>14081</v>
      </c>
      <c r="BX8646" s="52" t="s">
        <v>14080</v>
      </c>
      <c r="BY8646" s="52" t="s">
        <v>791</v>
      </c>
      <c r="BZ8646" s="52" t="s">
        <v>14081</v>
      </c>
    </row>
    <row r="8647" spans="54:78" x14ac:dyDescent="0.3">
      <c r="BB8647" s="105" t="e">
        <f>VLOOKUP(C8647,#REF!, 2,FALSE)</f>
        <v>#REF!</v>
      </c>
      <c r="BP8647" s="52" t="s">
        <v>2463</v>
      </c>
      <c r="BQ8647" s="52" t="s">
        <v>2988</v>
      </c>
      <c r="BR8647" s="52" t="s">
        <v>14082</v>
      </c>
      <c r="BX8647" s="52" t="s">
        <v>2463</v>
      </c>
      <c r="BY8647" s="52" t="s">
        <v>2988</v>
      </c>
      <c r="BZ8647" s="52" t="s">
        <v>14082</v>
      </c>
    </row>
    <row r="8648" spans="54:78" x14ac:dyDescent="0.3">
      <c r="BB8648" s="105" t="e">
        <f>VLOOKUP(C8648,#REF!, 2,FALSE)</f>
        <v>#REF!</v>
      </c>
      <c r="BP8648" s="52" t="s">
        <v>14083</v>
      </c>
      <c r="BQ8648" s="52" t="s">
        <v>667</v>
      </c>
      <c r="BR8648" s="52" t="s">
        <v>5076</v>
      </c>
      <c r="BX8648" s="52" t="s">
        <v>14083</v>
      </c>
      <c r="BY8648" s="52" t="s">
        <v>667</v>
      </c>
      <c r="BZ8648" s="52" t="s">
        <v>5076</v>
      </c>
    </row>
    <row r="8649" spans="54:78" x14ac:dyDescent="0.3">
      <c r="BB8649" s="105" t="e">
        <f>VLOOKUP(C8649,#REF!, 2,FALSE)</f>
        <v>#REF!</v>
      </c>
      <c r="BP8649" s="52" t="s">
        <v>2464</v>
      </c>
      <c r="BQ8649" s="52" t="s">
        <v>1147</v>
      </c>
      <c r="BR8649" s="52" t="s">
        <v>2993</v>
      </c>
      <c r="BX8649" s="52" t="s">
        <v>2464</v>
      </c>
      <c r="BY8649" s="52" t="s">
        <v>1147</v>
      </c>
      <c r="BZ8649" s="52" t="s">
        <v>2993</v>
      </c>
    </row>
    <row r="8650" spans="54:78" x14ac:dyDescent="0.3">
      <c r="BB8650" s="105" t="e">
        <f>VLOOKUP(C8650,#REF!, 2,FALSE)</f>
        <v>#REF!</v>
      </c>
      <c r="BP8650" s="52" t="s">
        <v>2465</v>
      </c>
      <c r="BQ8650" s="52" t="s">
        <v>1453</v>
      </c>
      <c r="BR8650" s="52" t="s">
        <v>14084</v>
      </c>
      <c r="BX8650" s="52" t="s">
        <v>2465</v>
      </c>
      <c r="BY8650" s="52" t="s">
        <v>1453</v>
      </c>
      <c r="BZ8650" s="52" t="s">
        <v>14084</v>
      </c>
    </row>
    <row r="8651" spans="54:78" x14ac:dyDescent="0.3">
      <c r="BB8651" s="105" t="e">
        <f>VLOOKUP(C8651,#REF!, 2,FALSE)</f>
        <v>#REF!</v>
      </c>
      <c r="BP8651" s="52" t="s">
        <v>14085</v>
      </c>
      <c r="BQ8651" s="52" t="s">
        <v>3276</v>
      </c>
      <c r="BR8651" s="52" t="s">
        <v>1014</v>
      </c>
      <c r="BX8651" s="52" t="s">
        <v>14085</v>
      </c>
      <c r="BY8651" s="52" t="s">
        <v>3276</v>
      </c>
      <c r="BZ8651" s="52" t="s">
        <v>1014</v>
      </c>
    </row>
    <row r="8652" spans="54:78" x14ac:dyDescent="0.3">
      <c r="BB8652" s="105" t="e">
        <f>VLOOKUP(C8652,#REF!, 2,FALSE)</f>
        <v>#REF!</v>
      </c>
      <c r="BP8652" s="52" t="s">
        <v>14086</v>
      </c>
      <c r="BQ8652" s="52" t="s">
        <v>3016</v>
      </c>
      <c r="BR8652" s="52" t="s">
        <v>9464</v>
      </c>
      <c r="BX8652" s="52" t="s">
        <v>14086</v>
      </c>
      <c r="BY8652" s="52" t="s">
        <v>3016</v>
      </c>
      <c r="BZ8652" s="52" t="s">
        <v>9464</v>
      </c>
    </row>
    <row r="8653" spans="54:78" x14ac:dyDescent="0.3">
      <c r="BB8653" s="105" t="e">
        <f>VLOOKUP(C8653,#REF!, 2,FALSE)</f>
        <v>#REF!</v>
      </c>
      <c r="BP8653" s="52" t="s">
        <v>14087</v>
      </c>
      <c r="BQ8653" s="52" t="s">
        <v>950</v>
      </c>
      <c r="BR8653" s="52" t="s">
        <v>14088</v>
      </c>
      <c r="BX8653" s="52" t="s">
        <v>14087</v>
      </c>
      <c r="BY8653" s="52" t="s">
        <v>950</v>
      </c>
      <c r="BZ8653" s="52" t="s">
        <v>14088</v>
      </c>
    </row>
    <row r="8654" spans="54:78" x14ac:dyDescent="0.3">
      <c r="BB8654" s="105" t="e">
        <f>VLOOKUP(C8654,#REF!, 2,FALSE)</f>
        <v>#REF!</v>
      </c>
      <c r="BP8654" s="52" t="s">
        <v>14089</v>
      </c>
      <c r="BQ8654" s="52" t="s">
        <v>2993</v>
      </c>
      <c r="BR8654" s="52" t="s">
        <v>14090</v>
      </c>
      <c r="BX8654" s="52" t="s">
        <v>14089</v>
      </c>
      <c r="BY8654" s="52" t="s">
        <v>2993</v>
      </c>
      <c r="BZ8654" s="52" t="s">
        <v>14090</v>
      </c>
    </row>
    <row r="8655" spans="54:78" x14ac:dyDescent="0.3">
      <c r="BB8655" s="105" t="e">
        <f>VLOOKUP(C8655,#REF!, 2,FALSE)</f>
        <v>#REF!</v>
      </c>
      <c r="BP8655" s="52" t="s">
        <v>14091</v>
      </c>
      <c r="BQ8655" s="52" t="s">
        <v>2993</v>
      </c>
      <c r="BR8655" s="52" t="s">
        <v>14092</v>
      </c>
      <c r="BX8655" s="52" t="s">
        <v>14091</v>
      </c>
      <c r="BY8655" s="52" t="s">
        <v>2993</v>
      </c>
      <c r="BZ8655" s="52" t="s">
        <v>14092</v>
      </c>
    </row>
    <row r="8656" spans="54:78" x14ac:dyDescent="0.3">
      <c r="BB8656" s="105" t="e">
        <f>VLOOKUP(C8656,#REF!, 2,FALSE)</f>
        <v>#REF!</v>
      </c>
      <c r="BP8656" s="52" t="s">
        <v>14093</v>
      </c>
      <c r="BQ8656" s="52" t="s">
        <v>642</v>
      </c>
      <c r="BR8656" s="52" t="s">
        <v>2993</v>
      </c>
      <c r="BX8656" s="52" t="s">
        <v>14093</v>
      </c>
      <c r="BY8656" s="52" t="s">
        <v>642</v>
      </c>
      <c r="BZ8656" s="52" t="s">
        <v>2993</v>
      </c>
    </row>
    <row r="8657" spans="54:78" x14ac:dyDescent="0.3">
      <c r="BB8657" s="105" t="e">
        <f>VLOOKUP(C8657,#REF!, 2,FALSE)</f>
        <v>#REF!</v>
      </c>
      <c r="BP8657" s="52" t="s">
        <v>14094</v>
      </c>
      <c r="BQ8657" s="52" t="s">
        <v>618</v>
      </c>
      <c r="BR8657" s="52" t="s">
        <v>2993</v>
      </c>
      <c r="BX8657" s="52" t="s">
        <v>14094</v>
      </c>
      <c r="BY8657" s="52" t="s">
        <v>618</v>
      </c>
      <c r="BZ8657" s="52" t="s">
        <v>2993</v>
      </c>
    </row>
    <row r="8658" spans="54:78" x14ac:dyDescent="0.3">
      <c r="BB8658" s="105" t="e">
        <f>VLOOKUP(C8658,#REF!, 2,FALSE)</f>
        <v>#REF!</v>
      </c>
      <c r="BP8658" s="52" t="s">
        <v>14095</v>
      </c>
      <c r="BQ8658" s="52" t="s">
        <v>2993</v>
      </c>
      <c r="BR8658" s="52" t="s">
        <v>2993</v>
      </c>
      <c r="BX8658" s="52" t="s">
        <v>14095</v>
      </c>
      <c r="BY8658" s="52" t="s">
        <v>2993</v>
      </c>
      <c r="BZ8658" s="52" t="s">
        <v>2993</v>
      </c>
    </row>
    <row r="8659" spans="54:78" x14ac:dyDescent="0.3">
      <c r="BB8659" s="105" t="e">
        <f>VLOOKUP(C8659,#REF!, 2,FALSE)</f>
        <v>#REF!</v>
      </c>
      <c r="BP8659" s="52" t="s">
        <v>14096</v>
      </c>
      <c r="BQ8659" s="52" t="s">
        <v>2993</v>
      </c>
      <c r="BR8659" s="52" t="s">
        <v>10077</v>
      </c>
      <c r="BX8659" s="52" t="s">
        <v>14096</v>
      </c>
      <c r="BY8659" s="52" t="s">
        <v>2993</v>
      </c>
      <c r="BZ8659" s="52" t="s">
        <v>10077</v>
      </c>
    </row>
    <row r="8660" spans="54:78" x14ac:dyDescent="0.3">
      <c r="BB8660" s="105" t="e">
        <f>VLOOKUP(C8660,#REF!, 2,FALSE)</f>
        <v>#REF!</v>
      </c>
      <c r="BP8660" s="52" t="s">
        <v>14097</v>
      </c>
      <c r="BQ8660" s="52" t="s">
        <v>624</v>
      </c>
      <c r="BR8660" s="52" t="s">
        <v>14098</v>
      </c>
      <c r="BX8660" s="52" t="s">
        <v>14097</v>
      </c>
      <c r="BY8660" s="52" t="s">
        <v>624</v>
      </c>
      <c r="BZ8660" s="52" t="s">
        <v>14098</v>
      </c>
    </row>
    <row r="8661" spans="54:78" x14ac:dyDescent="0.3">
      <c r="BB8661" s="105" t="e">
        <f>VLOOKUP(C8661,#REF!, 2,FALSE)</f>
        <v>#REF!</v>
      </c>
      <c r="BP8661" s="52" t="s">
        <v>14099</v>
      </c>
      <c r="BQ8661" s="52" t="s">
        <v>1350</v>
      </c>
      <c r="BR8661" s="52" t="s">
        <v>6433</v>
      </c>
      <c r="BX8661" s="52" t="s">
        <v>14099</v>
      </c>
      <c r="BY8661" s="52" t="s">
        <v>1350</v>
      </c>
      <c r="BZ8661" s="52" t="s">
        <v>6433</v>
      </c>
    </row>
    <row r="8662" spans="54:78" x14ac:dyDescent="0.3">
      <c r="BB8662" s="105" t="e">
        <f>VLOOKUP(C8662,#REF!, 2,FALSE)</f>
        <v>#REF!</v>
      </c>
      <c r="BP8662" s="52" t="s">
        <v>14100</v>
      </c>
      <c r="BQ8662" s="52" t="s">
        <v>618</v>
      </c>
      <c r="BR8662" s="52" t="s">
        <v>14101</v>
      </c>
      <c r="BX8662" s="52" t="s">
        <v>14100</v>
      </c>
      <c r="BY8662" s="52" t="s">
        <v>618</v>
      </c>
      <c r="BZ8662" s="52" t="s">
        <v>14101</v>
      </c>
    </row>
    <row r="8663" spans="54:78" x14ac:dyDescent="0.3">
      <c r="BB8663" s="105" t="e">
        <f>VLOOKUP(C8663,#REF!, 2,FALSE)</f>
        <v>#REF!</v>
      </c>
      <c r="BP8663" s="52" t="s">
        <v>14102</v>
      </c>
      <c r="BQ8663" s="52" t="s">
        <v>3276</v>
      </c>
      <c r="BR8663" s="52" t="s">
        <v>6173</v>
      </c>
      <c r="BX8663" s="52" t="s">
        <v>14102</v>
      </c>
      <c r="BY8663" s="52" t="s">
        <v>3276</v>
      </c>
      <c r="BZ8663" s="52" t="s">
        <v>6173</v>
      </c>
    </row>
    <row r="8664" spans="54:78" x14ac:dyDescent="0.3">
      <c r="BB8664" s="105" t="e">
        <f>VLOOKUP(C8664,#REF!, 2,FALSE)</f>
        <v>#REF!</v>
      </c>
      <c r="BP8664" s="52" t="s">
        <v>14103</v>
      </c>
      <c r="BQ8664" s="52" t="s">
        <v>3059</v>
      </c>
      <c r="BR8664" s="52" t="s">
        <v>863</v>
      </c>
      <c r="BX8664" s="52" t="s">
        <v>14103</v>
      </c>
      <c r="BY8664" s="52" t="s">
        <v>3059</v>
      </c>
      <c r="BZ8664" s="52" t="s">
        <v>863</v>
      </c>
    </row>
    <row r="8665" spans="54:78" x14ac:dyDescent="0.3">
      <c r="BB8665" s="105" t="e">
        <f>VLOOKUP(C8665,#REF!, 2,FALSE)</f>
        <v>#REF!</v>
      </c>
      <c r="BP8665" s="52" t="s">
        <v>215</v>
      </c>
      <c r="BQ8665" s="52" t="s">
        <v>805</v>
      </c>
      <c r="BR8665" s="52" t="s">
        <v>3910</v>
      </c>
      <c r="BX8665" s="52" t="s">
        <v>215</v>
      </c>
      <c r="BY8665" s="52" t="s">
        <v>805</v>
      </c>
      <c r="BZ8665" s="52" t="s">
        <v>3910</v>
      </c>
    </row>
    <row r="8666" spans="54:78" x14ac:dyDescent="0.3">
      <c r="BB8666" s="105" t="e">
        <f>VLOOKUP(C8666,#REF!, 2,FALSE)</f>
        <v>#REF!</v>
      </c>
      <c r="BP8666" s="52" t="s">
        <v>14104</v>
      </c>
      <c r="BQ8666" s="52" t="s">
        <v>805</v>
      </c>
      <c r="BR8666" s="52" t="s">
        <v>702</v>
      </c>
      <c r="BX8666" s="52" t="s">
        <v>14104</v>
      </c>
      <c r="BY8666" s="52" t="s">
        <v>805</v>
      </c>
      <c r="BZ8666" s="52" t="s">
        <v>702</v>
      </c>
    </row>
    <row r="8667" spans="54:78" x14ac:dyDescent="0.3">
      <c r="BB8667" s="105" t="e">
        <f>VLOOKUP(C8667,#REF!, 2,FALSE)</f>
        <v>#REF!</v>
      </c>
      <c r="BP8667" s="52" t="s">
        <v>14105</v>
      </c>
      <c r="BQ8667" s="52" t="s">
        <v>2993</v>
      </c>
      <c r="BR8667" s="52" t="s">
        <v>2993</v>
      </c>
      <c r="BX8667" s="52" t="s">
        <v>14105</v>
      </c>
      <c r="BY8667" s="52" t="s">
        <v>2993</v>
      </c>
      <c r="BZ8667" s="52" t="s">
        <v>2993</v>
      </c>
    </row>
    <row r="8668" spans="54:78" x14ac:dyDescent="0.3">
      <c r="BB8668" s="105" t="e">
        <f>VLOOKUP(C8668,#REF!, 2,FALSE)</f>
        <v>#REF!</v>
      </c>
      <c r="BP8668" s="52" t="s">
        <v>14106</v>
      </c>
      <c r="BQ8668" s="52" t="s">
        <v>669</v>
      </c>
      <c r="BR8668" s="52" t="s">
        <v>14007</v>
      </c>
      <c r="BX8668" s="52" t="s">
        <v>14106</v>
      </c>
      <c r="BY8668" s="52" t="s">
        <v>669</v>
      </c>
      <c r="BZ8668" s="52" t="s">
        <v>14007</v>
      </c>
    </row>
    <row r="8669" spans="54:78" x14ac:dyDescent="0.3">
      <c r="BB8669" s="105" t="e">
        <f>VLOOKUP(C8669,#REF!, 2,FALSE)</f>
        <v>#REF!</v>
      </c>
      <c r="BP8669" s="52" t="s">
        <v>14107</v>
      </c>
      <c r="BQ8669" s="52" t="s">
        <v>3059</v>
      </c>
      <c r="BR8669" s="52" t="s">
        <v>4667</v>
      </c>
      <c r="BX8669" s="52" t="s">
        <v>14107</v>
      </c>
      <c r="BY8669" s="52" t="s">
        <v>3059</v>
      </c>
      <c r="BZ8669" s="52" t="s">
        <v>4667</v>
      </c>
    </row>
    <row r="8670" spans="54:78" x14ac:dyDescent="0.3">
      <c r="BB8670" s="105" t="e">
        <f>VLOOKUP(C8670,#REF!, 2,FALSE)</f>
        <v>#REF!</v>
      </c>
      <c r="BP8670" s="52" t="s">
        <v>14108</v>
      </c>
      <c r="BQ8670" s="52" t="s">
        <v>1350</v>
      </c>
      <c r="BR8670" s="52" t="s">
        <v>1171</v>
      </c>
      <c r="BX8670" s="52" t="s">
        <v>14108</v>
      </c>
      <c r="BY8670" s="52" t="s">
        <v>1350</v>
      </c>
      <c r="BZ8670" s="52" t="s">
        <v>1171</v>
      </c>
    </row>
    <row r="8671" spans="54:78" x14ac:dyDescent="0.3">
      <c r="BB8671" s="105" t="e">
        <f>VLOOKUP(C8671,#REF!, 2,FALSE)</f>
        <v>#REF!</v>
      </c>
      <c r="BP8671" s="52" t="s">
        <v>14109</v>
      </c>
      <c r="BQ8671" s="52" t="s">
        <v>2993</v>
      </c>
      <c r="BR8671" s="52" t="s">
        <v>14110</v>
      </c>
      <c r="BX8671" s="52" t="s">
        <v>14109</v>
      </c>
      <c r="BY8671" s="52" t="s">
        <v>2993</v>
      </c>
      <c r="BZ8671" s="52" t="s">
        <v>14110</v>
      </c>
    </row>
    <row r="8672" spans="54:78" x14ac:dyDescent="0.3">
      <c r="BB8672" s="105" t="e">
        <f>VLOOKUP(C8672,#REF!, 2,FALSE)</f>
        <v>#REF!</v>
      </c>
      <c r="BP8672" s="52" t="s">
        <v>14111</v>
      </c>
      <c r="BQ8672" s="52" t="s">
        <v>3276</v>
      </c>
      <c r="BR8672" s="52" t="s">
        <v>14112</v>
      </c>
      <c r="BX8672" s="52" t="s">
        <v>14111</v>
      </c>
      <c r="BY8672" s="52" t="s">
        <v>3276</v>
      </c>
      <c r="BZ8672" s="52" t="s">
        <v>14112</v>
      </c>
    </row>
    <row r="8673" spans="54:78" x14ac:dyDescent="0.3">
      <c r="BB8673" s="105" t="e">
        <f>VLOOKUP(C8673,#REF!, 2,FALSE)</f>
        <v>#REF!</v>
      </c>
      <c r="BP8673" s="52" t="s">
        <v>14113</v>
      </c>
      <c r="BQ8673" s="52" t="s">
        <v>788</v>
      </c>
      <c r="BR8673" s="52" t="s">
        <v>14114</v>
      </c>
      <c r="BX8673" s="52" t="s">
        <v>14113</v>
      </c>
      <c r="BY8673" s="52" t="s">
        <v>788</v>
      </c>
      <c r="BZ8673" s="52" t="s">
        <v>14114</v>
      </c>
    </row>
    <row r="8674" spans="54:78" x14ac:dyDescent="0.3">
      <c r="BB8674" s="105" t="e">
        <f>VLOOKUP(C8674,#REF!, 2,FALSE)</f>
        <v>#REF!</v>
      </c>
      <c r="BP8674" s="52" t="s">
        <v>14115</v>
      </c>
      <c r="BQ8674" s="52" t="s">
        <v>672</v>
      </c>
      <c r="BR8674" s="52" t="s">
        <v>14116</v>
      </c>
      <c r="BX8674" s="52" t="s">
        <v>14115</v>
      </c>
      <c r="BY8674" s="52" t="s">
        <v>672</v>
      </c>
      <c r="BZ8674" s="52" t="s">
        <v>14116</v>
      </c>
    </row>
    <row r="8675" spans="54:78" x14ac:dyDescent="0.3">
      <c r="BB8675" s="105" t="e">
        <f>VLOOKUP(C8675,#REF!, 2,FALSE)</f>
        <v>#REF!</v>
      </c>
      <c r="BP8675" s="52" t="s">
        <v>14117</v>
      </c>
      <c r="BQ8675" s="52" t="s">
        <v>3019</v>
      </c>
      <c r="BR8675" s="52" t="s">
        <v>1009</v>
      </c>
      <c r="BX8675" s="52" t="s">
        <v>14117</v>
      </c>
      <c r="BY8675" s="52" t="s">
        <v>3019</v>
      </c>
      <c r="BZ8675" s="52" t="s">
        <v>1009</v>
      </c>
    </row>
    <row r="8676" spans="54:78" x14ac:dyDescent="0.3">
      <c r="BB8676" s="105" t="e">
        <f>VLOOKUP(C8676,#REF!, 2,FALSE)</f>
        <v>#REF!</v>
      </c>
      <c r="BP8676" s="52" t="s">
        <v>14118</v>
      </c>
      <c r="BQ8676" s="52" t="s">
        <v>661</v>
      </c>
      <c r="BR8676" s="52" t="s">
        <v>12901</v>
      </c>
      <c r="BX8676" s="52" t="s">
        <v>14118</v>
      </c>
      <c r="BY8676" s="52" t="s">
        <v>661</v>
      </c>
      <c r="BZ8676" s="52" t="s">
        <v>12901</v>
      </c>
    </row>
    <row r="8677" spans="54:78" x14ac:dyDescent="0.3">
      <c r="BB8677" s="105" t="e">
        <f>VLOOKUP(C8677,#REF!, 2,FALSE)</f>
        <v>#REF!</v>
      </c>
      <c r="BP8677" s="52" t="s">
        <v>14119</v>
      </c>
      <c r="BQ8677" s="52" t="s">
        <v>1021</v>
      </c>
      <c r="BR8677" s="52" t="s">
        <v>14120</v>
      </c>
      <c r="BX8677" s="52" t="s">
        <v>14119</v>
      </c>
      <c r="BY8677" s="52" t="s">
        <v>1021</v>
      </c>
      <c r="BZ8677" s="52" t="s">
        <v>14120</v>
      </c>
    </row>
    <row r="8678" spans="54:78" x14ac:dyDescent="0.3">
      <c r="BB8678" s="105" t="e">
        <f>VLOOKUP(C8678,#REF!, 2,FALSE)</f>
        <v>#REF!</v>
      </c>
      <c r="BP8678" s="52" t="s">
        <v>14121</v>
      </c>
      <c r="BQ8678" s="52" t="s">
        <v>2993</v>
      </c>
      <c r="BR8678" s="52" t="s">
        <v>9222</v>
      </c>
      <c r="BX8678" s="52" t="s">
        <v>14121</v>
      </c>
      <c r="BY8678" s="52" t="s">
        <v>2993</v>
      </c>
      <c r="BZ8678" s="52" t="s">
        <v>9222</v>
      </c>
    </row>
    <row r="8679" spans="54:78" x14ac:dyDescent="0.3">
      <c r="BB8679" s="105" t="e">
        <f>VLOOKUP(C8679,#REF!, 2,FALSE)</f>
        <v>#REF!</v>
      </c>
      <c r="BP8679" s="52" t="s">
        <v>14122</v>
      </c>
      <c r="BQ8679" s="52" t="s">
        <v>2993</v>
      </c>
      <c r="BR8679" s="52" t="s">
        <v>7254</v>
      </c>
      <c r="BX8679" s="52" t="s">
        <v>14122</v>
      </c>
      <c r="BY8679" s="52" t="s">
        <v>2993</v>
      </c>
      <c r="BZ8679" s="52" t="s">
        <v>7254</v>
      </c>
    </row>
    <row r="8680" spans="54:78" x14ac:dyDescent="0.3">
      <c r="BB8680" s="105" t="e">
        <f>VLOOKUP(C8680,#REF!, 2,FALSE)</f>
        <v>#REF!</v>
      </c>
      <c r="BP8680" s="52" t="s">
        <v>14123</v>
      </c>
      <c r="BQ8680" s="52" t="s">
        <v>642</v>
      </c>
      <c r="BR8680" s="52" t="s">
        <v>14124</v>
      </c>
      <c r="BX8680" s="52" t="s">
        <v>14123</v>
      </c>
      <c r="BY8680" s="52" t="s">
        <v>642</v>
      </c>
      <c r="BZ8680" s="52" t="s">
        <v>14124</v>
      </c>
    </row>
    <row r="8681" spans="54:78" x14ac:dyDescent="0.3">
      <c r="BB8681" s="105" t="e">
        <f>VLOOKUP(C8681,#REF!, 2,FALSE)</f>
        <v>#REF!</v>
      </c>
      <c r="BP8681" s="52" t="s">
        <v>14125</v>
      </c>
      <c r="BQ8681" s="52" t="s">
        <v>950</v>
      </c>
      <c r="BR8681" s="52" t="s">
        <v>14126</v>
      </c>
      <c r="BX8681" s="52" t="s">
        <v>14125</v>
      </c>
      <c r="BY8681" s="52" t="s">
        <v>950</v>
      </c>
      <c r="BZ8681" s="52" t="s">
        <v>14126</v>
      </c>
    </row>
    <row r="8682" spans="54:78" x14ac:dyDescent="0.3">
      <c r="BB8682" s="105" t="e">
        <f>VLOOKUP(C8682,#REF!, 2,FALSE)</f>
        <v>#REF!</v>
      </c>
      <c r="BP8682" s="52" t="s">
        <v>14127</v>
      </c>
      <c r="BQ8682" s="52" t="s">
        <v>1277</v>
      </c>
      <c r="BR8682" s="52" t="s">
        <v>8917</v>
      </c>
      <c r="BX8682" s="52" t="s">
        <v>14127</v>
      </c>
      <c r="BY8682" s="52" t="s">
        <v>1277</v>
      </c>
      <c r="BZ8682" s="52" t="s">
        <v>8917</v>
      </c>
    </row>
    <row r="8683" spans="54:78" x14ac:dyDescent="0.3">
      <c r="BB8683" s="105" t="e">
        <f>VLOOKUP(C8683,#REF!, 2,FALSE)</f>
        <v>#REF!</v>
      </c>
      <c r="BP8683" s="52" t="s">
        <v>14128</v>
      </c>
      <c r="BQ8683" s="52" t="s">
        <v>786</v>
      </c>
      <c r="BR8683" s="52" t="s">
        <v>14129</v>
      </c>
      <c r="BX8683" s="52" t="s">
        <v>14128</v>
      </c>
      <c r="BY8683" s="52" t="s">
        <v>786</v>
      </c>
      <c r="BZ8683" s="52" t="s">
        <v>14129</v>
      </c>
    </row>
    <row r="8684" spans="54:78" x14ac:dyDescent="0.3">
      <c r="BB8684" s="105" t="e">
        <f>VLOOKUP(C8684,#REF!, 2,FALSE)</f>
        <v>#REF!</v>
      </c>
      <c r="BP8684" s="52" t="s">
        <v>14130</v>
      </c>
      <c r="BQ8684" s="52" t="s">
        <v>3019</v>
      </c>
      <c r="BR8684" s="52" t="s">
        <v>14131</v>
      </c>
      <c r="BX8684" s="52" t="s">
        <v>14130</v>
      </c>
      <c r="BY8684" s="52" t="s">
        <v>3019</v>
      </c>
      <c r="BZ8684" s="52" t="s">
        <v>14131</v>
      </c>
    </row>
    <row r="8685" spans="54:78" x14ac:dyDescent="0.3">
      <c r="BB8685" s="105" t="e">
        <f>VLOOKUP(C8685,#REF!, 2,FALSE)</f>
        <v>#REF!</v>
      </c>
      <c r="BP8685" s="52" t="s">
        <v>2469</v>
      </c>
      <c r="BQ8685" s="52" t="s">
        <v>1849</v>
      </c>
      <c r="BR8685" s="52" t="s">
        <v>919</v>
      </c>
      <c r="BX8685" s="52" t="s">
        <v>2469</v>
      </c>
      <c r="BY8685" s="52" t="s">
        <v>1849</v>
      </c>
      <c r="BZ8685" s="52" t="s">
        <v>919</v>
      </c>
    </row>
    <row r="8686" spans="54:78" x14ac:dyDescent="0.3">
      <c r="BB8686" s="105" t="e">
        <f>VLOOKUP(C8686,#REF!, 2,FALSE)</f>
        <v>#REF!</v>
      </c>
      <c r="BP8686" s="52" t="s">
        <v>14132</v>
      </c>
      <c r="BQ8686" s="52" t="s">
        <v>2993</v>
      </c>
      <c r="BR8686" s="52" t="s">
        <v>2993</v>
      </c>
      <c r="BX8686" s="52" t="s">
        <v>14132</v>
      </c>
      <c r="BY8686" s="52" t="s">
        <v>2993</v>
      </c>
      <c r="BZ8686" s="52" t="s">
        <v>2993</v>
      </c>
    </row>
    <row r="8687" spans="54:78" x14ac:dyDescent="0.3">
      <c r="BB8687" s="105" t="e">
        <f>VLOOKUP(C8687,#REF!, 2,FALSE)</f>
        <v>#REF!</v>
      </c>
      <c r="BP8687" s="52" t="s">
        <v>2470</v>
      </c>
      <c r="BQ8687" s="52" t="s">
        <v>1849</v>
      </c>
      <c r="BR8687" s="52" t="s">
        <v>2471</v>
      </c>
      <c r="BX8687" s="52" t="s">
        <v>2470</v>
      </c>
      <c r="BY8687" s="52" t="s">
        <v>1849</v>
      </c>
      <c r="BZ8687" s="52" t="s">
        <v>2471</v>
      </c>
    </row>
    <row r="8688" spans="54:78" x14ac:dyDescent="0.3">
      <c r="BB8688" s="105" t="e">
        <f>VLOOKUP(C8688,#REF!, 2,FALSE)</f>
        <v>#REF!</v>
      </c>
      <c r="BP8688" s="52" t="s">
        <v>14133</v>
      </c>
      <c r="BQ8688" s="52" t="s">
        <v>2993</v>
      </c>
      <c r="BR8688" s="52" t="s">
        <v>2993</v>
      </c>
      <c r="BX8688" s="52" t="s">
        <v>14133</v>
      </c>
      <c r="BY8688" s="52" t="s">
        <v>2993</v>
      </c>
      <c r="BZ8688" s="52" t="s">
        <v>2993</v>
      </c>
    </row>
    <row r="8689" spans="54:78" x14ac:dyDescent="0.3">
      <c r="BB8689" s="105" t="e">
        <f>VLOOKUP(C8689,#REF!, 2,FALSE)</f>
        <v>#REF!</v>
      </c>
      <c r="BP8689" s="52" t="s">
        <v>14134</v>
      </c>
      <c r="BQ8689" s="52" t="s">
        <v>672</v>
      </c>
      <c r="BR8689" s="52" t="s">
        <v>14135</v>
      </c>
      <c r="BX8689" s="52" t="s">
        <v>14134</v>
      </c>
      <c r="BY8689" s="52" t="s">
        <v>672</v>
      </c>
      <c r="BZ8689" s="52" t="s">
        <v>14135</v>
      </c>
    </row>
    <row r="8690" spans="54:78" x14ac:dyDescent="0.3">
      <c r="BB8690" s="105" t="e">
        <f>VLOOKUP(C8690,#REF!, 2,FALSE)</f>
        <v>#REF!</v>
      </c>
      <c r="BP8690" s="52" t="s">
        <v>14136</v>
      </c>
      <c r="BQ8690" s="52" t="s">
        <v>2993</v>
      </c>
      <c r="BR8690" s="52" t="s">
        <v>2993</v>
      </c>
      <c r="BX8690" s="52" t="s">
        <v>14136</v>
      </c>
      <c r="BY8690" s="52" t="s">
        <v>2993</v>
      </c>
      <c r="BZ8690" s="52" t="s">
        <v>2993</v>
      </c>
    </row>
    <row r="8691" spans="54:78" x14ac:dyDescent="0.3">
      <c r="BB8691" s="105" t="e">
        <f>VLOOKUP(C8691,#REF!, 2,FALSE)</f>
        <v>#REF!</v>
      </c>
      <c r="BP8691" s="52" t="s">
        <v>14137</v>
      </c>
      <c r="BQ8691" s="52" t="s">
        <v>1005</v>
      </c>
      <c r="BR8691" s="52" t="s">
        <v>14138</v>
      </c>
      <c r="BX8691" s="52" t="s">
        <v>14137</v>
      </c>
      <c r="BY8691" s="52" t="s">
        <v>1005</v>
      </c>
      <c r="BZ8691" s="52" t="s">
        <v>14138</v>
      </c>
    </row>
    <row r="8692" spans="54:78" x14ac:dyDescent="0.3">
      <c r="BB8692" s="105" t="e">
        <f>VLOOKUP(C8692,#REF!, 2,FALSE)</f>
        <v>#REF!</v>
      </c>
      <c r="BP8692" s="52" t="s">
        <v>14139</v>
      </c>
      <c r="BQ8692" s="52" t="s">
        <v>1005</v>
      </c>
      <c r="BR8692" s="52" t="s">
        <v>6279</v>
      </c>
      <c r="BX8692" s="52" t="s">
        <v>14139</v>
      </c>
      <c r="BY8692" s="52" t="s">
        <v>1005</v>
      </c>
      <c r="BZ8692" s="52" t="s">
        <v>6279</v>
      </c>
    </row>
    <row r="8693" spans="54:78" x14ac:dyDescent="0.3">
      <c r="BB8693" s="105" t="e">
        <f>VLOOKUP(C8693,#REF!, 2,FALSE)</f>
        <v>#REF!</v>
      </c>
      <c r="BP8693" s="52" t="s">
        <v>2472</v>
      </c>
      <c r="BQ8693" s="52" t="s">
        <v>2993</v>
      </c>
      <c r="BR8693" s="52" t="s">
        <v>9137</v>
      </c>
      <c r="BX8693" s="52" t="s">
        <v>2472</v>
      </c>
      <c r="BY8693" s="52" t="s">
        <v>2993</v>
      </c>
      <c r="BZ8693" s="52" t="s">
        <v>9137</v>
      </c>
    </row>
    <row r="8694" spans="54:78" x14ac:dyDescent="0.3">
      <c r="BB8694" s="105" t="e">
        <f>VLOOKUP(C8694,#REF!, 2,FALSE)</f>
        <v>#REF!</v>
      </c>
      <c r="BP8694" s="52" t="s">
        <v>14140</v>
      </c>
      <c r="BQ8694" s="52" t="s">
        <v>2988</v>
      </c>
      <c r="BR8694" s="52" t="s">
        <v>14141</v>
      </c>
      <c r="BX8694" s="52" t="s">
        <v>14140</v>
      </c>
      <c r="BY8694" s="52" t="s">
        <v>2988</v>
      </c>
      <c r="BZ8694" s="52" t="s">
        <v>14141</v>
      </c>
    </row>
    <row r="8695" spans="54:78" x14ac:dyDescent="0.3">
      <c r="BB8695" s="105" t="e">
        <f>VLOOKUP(C8695,#REF!, 2,FALSE)</f>
        <v>#REF!</v>
      </c>
      <c r="BP8695" s="52" t="s">
        <v>14142</v>
      </c>
      <c r="BQ8695" s="52" t="s">
        <v>2993</v>
      </c>
      <c r="BR8695" s="52" t="s">
        <v>14143</v>
      </c>
      <c r="BX8695" s="52" t="s">
        <v>14142</v>
      </c>
      <c r="BY8695" s="52" t="s">
        <v>2993</v>
      </c>
      <c r="BZ8695" s="52" t="s">
        <v>14143</v>
      </c>
    </row>
    <row r="8696" spans="54:78" x14ac:dyDescent="0.3">
      <c r="BB8696" s="105" t="e">
        <f>VLOOKUP(C8696,#REF!, 2,FALSE)</f>
        <v>#REF!</v>
      </c>
      <c r="BP8696" s="52" t="s">
        <v>2473</v>
      </c>
      <c r="BQ8696" s="52" t="s">
        <v>2993</v>
      </c>
      <c r="BR8696" s="52" t="s">
        <v>1345</v>
      </c>
      <c r="BX8696" s="52" t="s">
        <v>2473</v>
      </c>
      <c r="BY8696" s="52" t="s">
        <v>2993</v>
      </c>
      <c r="BZ8696" s="52" t="s">
        <v>1345</v>
      </c>
    </row>
    <row r="8697" spans="54:78" x14ac:dyDescent="0.3">
      <c r="BB8697" s="105" t="e">
        <f>VLOOKUP(C8697,#REF!, 2,FALSE)</f>
        <v>#REF!</v>
      </c>
      <c r="BP8697" s="52" t="s">
        <v>14144</v>
      </c>
      <c r="BQ8697" s="52" t="s">
        <v>805</v>
      </c>
      <c r="BR8697" s="52" t="s">
        <v>8262</v>
      </c>
      <c r="BX8697" s="52" t="s">
        <v>14144</v>
      </c>
      <c r="BY8697" s="52" t="s">
        <v>805</v>
      </c>
      <c r="BZ8697" s="52" t="s">
        <v>8262</v>
      </c>
    </row>
    <row r="8698" spans="54:78" x14ac:dyDescent="0.3">
      <c r="BB8698" s="105" t="e">
        <f>VLOOKUP(C8698,#REF!, 2,FALSE)</f>
        <v>#REF!</v>
      </c>
      <c r="BP8698" s="52" t="s">
        <v>14145</v>
      </c>
      <c r="BQ8698" s="52" t="s">
        <v>628</v>
      </c>
      <c r="BR8698" s="52" t="s">
        <v>7671</v>
      </c>
      <c r="BX8698" s="52" t="s">
        <v>14145</v>
      </c>
      <c r="BY8698" s="52" t="s">
        <v>628</v>
      </c>
      <c r="BZ8698" s="52" t="s">
        <v>7671</v>
      </c>
    </row>
    <row r="8699" spans="54:78" x14ac:dyDescent="0.3">
      <c r="BB8699" s="105" t="e">
        <f>VLOOKUP(C8699,#REF!, 2,FALSE)</f>
        <v>#REF!</v>
      </c>
      <c r="BP8699" s="52" t="s">
        <v>14146</v>
      </c>
      <c r="BQ8699" s="52" t="s">
        <v>17035</v>
      </c>
      <c r="BR8699" s="52" t="s">
        <v>2993</v>
      </c>
      <c r="BX8699" s="52" t="s">
        <v>14146</v>
      </c>
      <c r="BY8699" s="52" t="s">
        <v>17035</v>
      </c>
      <c r="BZ8699" s="52" t="s">
        <v>2993</v>
      </c>
    </row>
    <row r="8700" spans="54:78" x14ac:dyDescent="0.3">
      <c r="BB8700" s="105" t="e">
        <f>VLOOKUP(C8700,#REF!, 2,FALSE)</f>
        <v>#REF!</v>
      </c>
      <c r="BP8700" s="52" t="s">
        <v>14147</v>
      </c>
      <c r="BQ8700" s="52" t="s">
        <v>712</v>
      </c>
      <c r="BR8700" s="52" t="s">
        <v>2725</v>
      </c>
      <c r="BX8700" s="52" t="s">
        <v>14147</v>
      </c>
      <c r="BY8700" s="52" t="s">
        <v>712</v>
      </c>
      <c r="BZ8700" s="52" t="s">
        <v>2725</v>
      </c>
    </row>
    <row r="8701" spans="54:78" x14ac:dyDescent="0.3">
      <c r="BB8701" s="105" t="e">
        <f>VLOOKUP(C8701,#REF!, 2,FALSE)</f>
        <v>#REF!</v>
      </c>
      <c r="BP8701" s="52" t="s">
        <v>14148</v>
      </c>
      <c r="BQ8701" s="52" t="s">
        <v>1350</v>
      </c>
      <c r="BR8701" s="52" t="s">
        <v>6760</v>
      </c>
      <c r="BX8701" s="52" t="s">
        <v>14148</v>
      </c>
      <c r="BY8701" s="52" t="s">
        <v>1350</v>
      </c>
      <c r="BZ8701" s="52" t="s">
        <v>6760</v>
      </c>
    </row>
    <row r="8702" spans="54:78" x14ac:dyDescent="0.3">
      <c r="BB8702" s="105" t="e">
        <f>VLOOKUP(C8702,#REF!, 2,FALSE)</f>
        <v>#REF!</v>
      </c>
      <c r="BP8702" s="52" t="s">
        <v>14149</v>
      </c>
      <c r="BQ8702" s="52" t="s">
        <v>738</v>
      </c>
      <c r="BR8702" s="52" t="s">
        <v>2440</v>
      </c>
      <c r="BX8702" s="52" t="s">
        <v>14149</v>
      </c>
      <c r="BY8702" s="52" t="s">
        <v>738</v>
      </c>
      <c r="BZ8702" s="52" t="s">
        <v>2440</v>
      </c>
    </row>
    <row r="8703" spans="54:78" x14ac:dyDescent="0.3">
      <c r="BB8703" s="105" t="e">
        <f>VLOOKUP(C8703,#REF!, 2,FALSE)</f>
        <v>#REF!</v>
      </c>
      <c r="BP8703" s="52" t="s">
        <v>14150</v>
      </c>
      <c r="BQ8703" s="52" t="s">
        <v>643</v>
      </c>
      <c r="BR8703" s="52" t="s">
        <v>2993</v>
      </c>
      <c r="BX8703" s="52" t="s">
        <v>14150</v>
      </c>
      <c r="BY8703" s="52" t="s">
        <v>643</v>
      </c>
      <c r="BZ8703" s="52" t="s">
        <v>2993</v>
      </c>
    </row>
    <row r="8704" spans="54:78" x14ac:dyDescent="0.3">
      <c r="BB8704" s="105" t="e">
        <f>VLOOKUP(C8704,#REF!, 2,FALSE)</f>
        <v>#REF!</v>
      </c>
      <c r="BP8704" s="52" t="s">
        <v>14151</v>
      </c>
      <c r="BQ8704" s="52" t="s">
        <v>2993</v>
      </c>
      <c r="BR8704" s="52" t="s">
        <v>1079</v>
      </c>
      <c r="BX8704" s="52" t="s">
        <v>14151</v>
      </c>
      <c r="BY8704" s="52" t="s">
        <v>2993</v>
      </c>
      <c r="BZ8704" s="52" t="s">
        <v>1079</v>
      </c>
    </row>
    <row r="8705" spans="54:78" x14ac:dyDescent="0.3">
      <c r="BB8705" s="105" t="e">
        <f>VLOOKUP(C8705,#REF!, 2,FALSE)</f>
        <v>#REF!</v>
      </c>
      <c r="BP8705" s="52" t="s">
        <v>14152</v>
      </c>
      <c r="BQ8705" s="52" t="s">
        <v>2993</v>
      </c>
      <c r="BR8705" s="52" t="s">
        <v>14153</v>
      </c>
      <c r="BX8705" s="52" t="s">
        <v>14152</v>
      </c>
      <c r="BY8705" s="52" t="s">
        <v>2993</v>
      </c>
      <c r="BZ8705" s="52" t="s">
        <v>14153</v>
      </c>
    </row>
    <row r="8706" spans="54:78" x14ac:dyDescent="0.3">
      <c r="BB8706" s="105" t="e">
        <f>VLOOKUP(C8706,#REF!, 2,FALSE)</f>
        <v>#REF!</v>
      </c>
      <c r="BP8706" s="52" t="s">
        <v>14154</v>
      </c>
      <c r="BQ8706" s="52" t="s">
        <v>2993</v>
      </c>
      <c r="BR8706" s="52" t="s">
        <v>13398</v>
      </c>
      <c r="BX8706" s="52" t="s">
        <v>14154</v>
      </c>
      <c r="BY8706" s="52" t="s">
        <v>2993</v>
      </c>
      <c r="BZ8706" s="52" t="s">
        <v>13398</v>
      </c>
    </row>
    <row r="8707" spans="54:78" x14ac:dyDescent="0.3">
      <c r="BB8707" s="105" t="e">
        <f>VLOOKUP(C8707,#REF!, 2,FALSE)</f>
        <v>#REF!</v>
      </c>
      <c r="BP8707" s="52" t="s">
        <v>14155</v>
      </c>
      <c r="BQ8707" s="52" t="s">
        <v>2993</v>
      </c>
      <c r="BR8707" s="52" t="s">
        <v>1000</v>
      </c>
      <c r="BX8707" s="52" t="s">
        <v>14155</v>
      </c>
      <c r="BY8707" s="52" t="s">
        <v>2993</v>
      </c>
      <c r="BZ8707" s="52" t="s">
        <v>1000</v>
      </c>
    </row>
    <row r="8708" spans="54:78" x14ac:dyDescent="0.3">
      <c r="BB8708" s="105" t="e">
        <f>VLOOKUP(C8708,#REF!, 2,FALSE)</f>
        <v>#REF!</v>
      </c>
      <c r="BP8708" s="52" t="s">
        <v>14156</v>
      </c>
      <c r="BQ8708" s="52" t="s">
        <v>2993</v>
      </c>
      <c r="BR8708" s="52" t="s">
        <v>2993</v>
      </c>
      <c r="BX8708" s="52" t="s">
        <v>14156</v>
      </c>
      <c r="BY8708" s="52" t="s">
        <v>2993</v>
      </c>
      <c r="BZ8708" s="52" t="s">
        <v>2993</v>
      </c>
    </row>
    <row r="8709" spans="54:78" x14ac:dyDescent="0.3">
      <c r="BB8709" s="105" t="e">
        <f>VLOOKUP(C8709,#REF!, 2,FALSE)</f>
        <v>#REF!</v>
      </c>
      <c r="BP8709" s="52" t="s">
        <v>14157</v>
      </c>
      <c r="BQ8709" s="52" t="s">
        <v>2993</v>
      </c>
      <c r="BR8709" s="52" t="s">
        <v>2993</v>
      </c>
      <c r="BX8709" s="52" t="s">
        <v>14157</v>
      </c>
      <c r="BY8709" s="52" t="s">
        <v>2993</v>
      </c>
      <c r="BZ8709" s="52" t="s">
        <v>2993</v>
      </c>
    </row>
    <row r="8710" spans="54:78" x14ac:dyDescent="0.3">
      <c r="BB8710" s="105" t="e">
        <f>VLOOKUP(C8710,#REF!, 2,FALSE)</f>
        <v>#REF!</v>
      </c>
      <c r="BP8710" s="52" t="s">
        <v>14158</v>
      </c>
      <c r="BQ8710" s="52" t="s">
        <v>2993</v>
      </c>
      <c r="BR8710" s="52" t="s">
        <v>2077</v>
      </c>
      <c r="BX8710" s="52" t="s">
        <v>14158</v>
      </c>
      <c r="BY8710" s="52" t="s">
        <v>2993</v>
      </c>
      <c r="BZ8710" s="52" t="s">
        <v>2077</v>
      </c>
    </row>
    <row r="8711" spans="54:78" x14ac:dyDescent="0.3">
      <c r="BB8711" s="105" t="e">
        <f>VLOOKUP(C8711,#REF!, 2,FALSE)</f>
        <v>#REF!</v>
      </c>
      <c r="BP8711" s="52" t="s">
        <v>14159</v>
      </c>
      <c r="BQ8711" s="52" t="s">
        <v>3103</v>
      </c>
      <c r="BR8711" s="52" t="s">
        <v>1497</v>
      </c>
      <c r="BX8711" s="52" t="s">
        <v>14159</v>
      </c>
      <c r="BY8711" s="52" t="s">
        <v>3103</v>
      </c>
      <c r="BZ8711" s="52" t="s">
        <v>1497</v>
      </c>
    </row>
    <row r="8712" spans="54:78" x14ac:dyDescent="0.3">
      <c r="BB8712" s="105" t="e">
        <f>VLOOKUP(C8712,#REF!, 2,FALSE)</f>
        <v>#REF!</v>
      </c>
      <c r="BP8712" s="52" t="s">
        <v>2474</v>
      </c>
      <c r="BQ8712" s="52" t="s">
        <v>2993</v>
      </c>
      <c r="BR8712" s="52" t="s">
        <v>14160</v>
      </c>
      <c r="BX8712" s="52" t="s">
        <v>2474</v>
      </c>
      <c r="BY8712" s="52" t="s">
        <v>2993</v>
      </c>
      <c r="BZ8712" s="52" t="s">
        <v>14160</v>
      </c>
    </row>
    <row r="8713" spans="54:78" x14ac:dyDescent="0.3">
      <c r="BB8713" s="105" t="e">
        <f>VLOOKUP(C8713,#REF!, 2,FALSE)</f>
        <v>#REF!</v>
      </c>
      <c r="BP8713" s="52" t="s">
        <v>14161</v>
      </c>
      <c r="BQ8713" s="52" t="s">
        <v>2993</v>
      </c>
      <c r="BR8713" s="52" t="s">
        <v>1108</v>
      </c>
      <c r="BX8713" s="52" t="s">
        <v>14161</v>
      </c>
      <c r="BY8713" s="52" t="s">
        <v>2993</v>
      </c>
      <c r="BZ8713" s="52" t="s">
        <v>1108</v>
      </c>
    </row>
    <row r="8714" spans="54:78" x14ac:dyDescent="0.3">
      <c r="BB8714" s="105" t="e">
        <f>VLOOKUP(C8714,#REF!, 2,FALSE)</f>
        <v>#REF!</v>
      </c>
      <c r="BP8714" s="52" t="s">
        <v>2475</v>
      </c>
      <c r="BQ8714" s="52" t="s">
        <v>2993</v>
      </c>
      <c r="BR8714" s="52" t="s">
        <v>864</v>
      </c>
      <c r="BX8714" s="52" t="s">
        <v>2475</v>
      </c>
      <c r="BY8714" s="52" t="s">
        <v>2993</v>
      </c>
      <c r="BZ8714" s="52" t="s">
        <v>864</v>
      </c>
    </row>
    <row r="8715" spans="54:78" x14ac:dyDescent="0.3">
      <c r="BB8715" s="105" t="e">
        <f>VLOOKUP(C8715,#REF!, 2,FALSE)</f>
        <v>#REF!</v>
      </c>
      <c r="BP8715" s="52" t="s">
        <v>14162</v>
      </c>
      <c r="BQ8715" s="52" t="s">
        <v>2993</v>
      </c>
      <c r="BR8715" s="52" t="s">
        <v>12080</v>
      </c>
      <c r="BX8715" s="52" t="s">
        <v>14162</v>
      </c>
      <c r="BY8715" s="52" t="s">
        <v>2993</v>
      </c>
      <c r="BZ8715" s="52" t="s">
        <v>12080</v>
      </c>
    </row>
    <row r="8716" spans="54:78" x14ac:dyDescent="0.3">
      <c r="BB8716" s="105" t="e">
        <f>VLOOKUP(C8716,#REF!, 2,FALSE)</f>
        <v>#REF!</v>
      </c>
      <c r="BP8716" s="52" t="s">
        <v>14163</v>
      </c>
      <c r="BQ8716" s="52" t="s">
        <v>2993</v>
      </c>
      <c r="BR8716" s="52" t="s">
        <v>8330</v>
      </c>
      <c r="BX8716" s="52" t="s">
        <v>14163</v>
      </c>
      <c r="BY8716" s="52" t="s">
        <v>2993</v>
      </c>
      <c r="BZ8716" s="52" t="s">
        <v>8330</v>
      </c>
    </row>
    <row r="8717" spans="54:78" x14ac:dyDescent="0.3">
      <c r="BB8717" s="105" t="e">
        <f>VLOOKUP(C8717,#REF!, 2,FALSE)</f>
        <v>#REF!</v>
      </c>
      <c r="BP8717" s="52" t="s">
        <v>14164</v>
      </c>
      <c r="BQ8717" s="52" t="s">
        <v>2993</v>
      </c>
      <c r="BR8717" s="52" t="s">
        <v>2703</v>
      </c>
      <c r="BX8717" s="52" t="s">
        <v>14164</v>
      </c>
      <c r="BY8717" s="52" t="s">
        <v>2993</v>
      </c>
      <c r="BZ8717" s="52" t="s">
        <v>2703</v>
      </c>
    </row>
    <row r="8718" spans="54:78" x14ac:dyDescent="0.3">
      <c r="BB8718" s="105" t="e">
        <f>VLOOKUP(C8718,#REF!, 2,FALSE)</f>
        <v>#REF!</v>
      </c>
      <c r="BP8718" s="52" t="s">
        <v>14165</v>
      </c>
      <c r="BQ8718" s="52" t="s">
        <v>2993</v>
      </c>
      <c r="BR8718" s="52" t="s">
        <v>7990</v>
      </c>
      <c r="BX8718" s="52" t="s">
        <v>14165</v>
      </c>
      <c r="BY8718" s="52" t="s">
        <v>2993</v>
      </c>
      <c r="BZ8718" s="52" t="s">
        <v>7990</v>
      </c>
    </row>
    <row r="8719" spans="54:78" x14ac:dyDescent="0.3">
      <c r="BB8719" s="105" t="e">
        <f>VLOOKUP(C8719,#REF!, 2,FALSE)</f>
        <v>#REF!</v>
      </c>
      <c r="BP8719" s="52" t="s">
        <v>14166</v>
      </c>
      <c r="BQ8719" s="52" t="s">
        <v>2993</v>
      </c>
      <c r="BR8719" s="52" t="s">
        <v>6896</v>
      </c>
      <c r="BX8719" s="52" t="s">
        <v>14166</v>
      </c>
      <c r="BY8719" s="52" t="s">
        <v>2993</v>
      </c>
      <c r="BZ8719" s="52" t="s">
        <v>6896</v>
      </c>
    </row>
    <row r="8720" spans="54:78" x14ac:dyDescent="0.3">
      <c r="BB8720" s="105" t="e">
        <f>VLOOKUP(C8720,#REF!, 2,FALSE)</f>
        <v>#REF!</v>
      </c>
      <c r="BP8720" s="52" t="s">
        <v>2476</v>
      </c>
      <c r="BQ8720" s="52" t="s">
        <v>920</v>
      </c>
      <c r="BR8720" s="52" t="s">
        <v>12453</v>
      </c>
      <c r="BX8720" s="52" t="s">
        <v>2476</v>
      </c>
      <c r="BY8720" s="52" t="s">
        <v>920</v>
      </c>
      <c r="BZ8720" s="52" t="s">
        <v>12453</v>
      </c>
    </row>
    <row r="8721" spans="54:78" x14ac:dyDescent="0.3">
      <c r="BB8721" s="105" t="e">
        <f>VLOOKUP(C8721,#REF!, 2,FALSE)</f>
        <v>#REF!</v>
      </c>
      <c r="BP8721" s="52" t="s">
        <v>14167</v>
      </c>
      <c r="BQ8721" s="52" t="s">
        <v>2993</v>
      </c>
      <c r="BR8721" s="52" t="s">
        <v>2993</v>
      </c>
      <c r="BX8721" s="52" t="s">
        <v>14167</v>
      </c>
      <c r="BY8721" s="52" t="s">
        <v>2993</v>
      </c>
      <c r="BZ8721" s="52" t="s">
        <v>2993</v>
      </c>
    </row>
    <row r="8722" spans="54:78" x14ac:dyDescent="0.3">
      <c r="BB8722" s="105" t="e">
        <f>VLOOKUP(C8722,#REF!, 2,FALSE)</f>
        <v>#REF!</v>
      </c>
      <c r="BP8722" s="52" t="s">
        <v>14168</v>
      </c>
      <c r="BQ8722" s="52" t="s">
        <v>2993</v>
      </c>
      <c r="BR8722" s="52" t="s">
        <v>10354</v>
      </c>
      <c r="BX8722" s="52" t="s">
        <v>14168</v>
      </c>
      <c r="BY8722" s="52" t="s">
        <v>2993</v>
      </c>
      <c r="BZ8722" s="52" t="s">
        <v>10354</v>
      </c>
    </row>
    <row r="8723" spans="54:78" x14ac:dyDescent="0.3">
      <c r="BB8723" s="105" t="e">
        <f>VLOOKUP(C8723,#REF!, 2,FALSE)</f>
        <v>#REF!</v>
      </c>
      <c r="BP8723" s="52" t="s">
        <v>14169</v>
      </c>
      <c r="BQ8723" s="52" t="s">
        <v>1277</v>
      </c>
      <c r="BR8723" s="52" t="s">
        <v>14170</v>
      </c>
      <c r="BX8723" s="52" t="s">
        <v>14169</v>
      </c>
      <c r="BY8723" s="52" t="s">
        <v>1277</v>
      </c>
      <c r="BZ8723" s="52" t="s">
        <v>14170</v>
      </c>
    </row>
    <row r="8724" spans="54:78" x14ac:dyDescent="0.3">
      <c r="BB8724" s="105" t="e">
        <f>VLOOKUP(C8724,#REF!, 2,FALSE)</f>
        <v>#REF!</v>
      </c>
      <c r="BP8724" s="52" t="s">
        <v>14171</v>
      </c>
      <c r="BQ8724" s="52" t="s">
        <v>1350</v>
      </c>
      <c r="BR8724" s="52" t="s">
        <v>14172</v>
      </c>
      <c r="BX8724" s="52" t="s">
        <v>14171</v>
      </c>
      <c r="BY8724" s="52" t="s">
        <v>1350</v>
      </c>
      <c r="BZ8724" s="52" t="s">
        <v>14172</v>
      </c>
    </row>
    <row r="8725" spans="54:78" x14ac:dyDescent="0.3">
      <c r="BB8725" s="105" t="e">
        <f>VLOOKUP(C8725,#REF!, 2,FALSE)</f>
        <v>#REF!</v>
      </c>
      <c r="BP8725" s="52" t="s">
        <v>14173</v>
      </c>
      <c r="BQ8725" s="52" t="s">
        <v>2993</v>
      </c>
      <c r="BR8725" s="52" t="s">
        <v>2993</v>
      </c>
      <c r="BX8725" s="52" t="s">
        <v>14173</v>
      </c>
      <c r="BY8725" s="52" t="s">
        <v>2993</v>
      </c>
      <c r="BZ8725" s="52" t="s">
        <v>2993</v>
      </c>
    </row>
    <row r="8726" spans="54:78" x14ac:dyDescent="0.3">
      <c r="BB8726" s="105" t="e">
        <f>VLOOKUP(C8726,#REF!, 2,FALSE)</f>
        <v>#REF!</v>
      </c>
      <c r="BP8726" s="52" t="s">
        <v>2477</v>
      </c>
      <c r="BQ8726" s="52" t="s">
        <v>2993</v>
      </c>
      <c r="BR8726" s="52" t="s">
        <v>14174</v>
      </c>
      <c r="BX8726" s="52" t="s">
        <v>2477</v>
      </c>
      <c r="BY8726" s="52" t="s">
        <v>2993</v>
      </c>
      <c r="BZ8726" s="52" t="s">
        <v>14174</v>
      </c>
    </row>
    <row r="8727" spans="54:78" x14ac:dyDescent="0.3">
      <c r="BB8727" s="105" t="e">
        <f>VLOOKUP(C8727,#REF!, 2,FALSE)</f>
        <v>#REF!</v>
      </c>
      <c r="BP8727" s="52" t="s">
        <v>14175</v>
      </c>
      <c r="BQ8727" s="52" t="s">
        <v>1350</v>
      </c>
      <c r="BR8727" s="52" t="s">
        <v>1606</v>
      </c>
      <c r="BX8727" s="52" t="s">
        <v>14175</v>
      </c>
      <c r="BY8727" s="52" t="s">
        <v>1350</v>
      </c>
      <c r="BZ8727" s="52" t="s">
        <v>1606</v>
      </c>
    </row>
    <row r="8728" spans="54:78" x14ac:dyDescent="0.3">
      <c r="BB8728" s="105" t="e">
        <f>VLOOKUP(C8728,#REF!, 2,FALSE)</f>
        <v>#REF!</v>
      </c>
      <c r="BP8728" s="52" t="s">
        <v>14176</v>
      </c>
      <c r="BQ8728" s="52" t="s">
        <v>1011</v>
      </c>
      <c r="BR8728" s="52" t="s">
        <v>2993</v>
      </c>
      <c r="BX8728" s="52" t="s">
        <v>14176</v>
      </c>
      <c r="BY8728" s="52" t="s">
        <v>1011</v>
      </c>
      <c r="BZ8728" s="52" t="s">
        <v>2993</v>
      </c>
    </row>
    <row r="8729" spans="54:78" x14ac:dyDescent="0.3">
      <c r="BB8729" s="105" t="e">
        <f>VLOOKUP(C8729,#REF!, 2,FALSE)</f>
        <v>#REF!</v>
      </c>
      <c r="BP8729" s="52" t="s">
        <v>2478</v>
      </c>
      <c r="BQ8729" s="52" t="s">
        <v>1011</v>
      </c>
      <c r="BR8729" s="52" t="s">
        <v>8521</v>
      </c>
      <c r="BX8729" s="52" t="s">
        <v>2478</v>
      </c>
      <c r="BY8729" s="52" t="s">
        <v>1011</v>
      </c>
      <c r="BZ8729" s="52" t="s">
        <v>8521</v>
      </c>
    </row>
    <row r="8730" spans="54:78" x14ac:dyDescent="0.3">
      <c r="BB8730" s="105" t="e">
        <f>VLOOKUP(C8730,#REF!, 2,FALSE)</f>
        <v>#REF!</v>
      </c>
      <c r="BP8730" s="52" t="s">
        <v>2479</v>
      </c>
      <c r="BQ8730" s="52" t="s">
        <v>701</v>
      </c>
      <c r="BR8730" s="52" t="s">
        <v>2993</v>
      </c>
      <c r="BX8730" s="52" t="s">
        <v>2479</v>
      </c>
      <c r="BY8730" s="52" t="s">
        <v>701</v>
      </c>
      <c r="BZ8730" s="52" t="s">
        <v>2993</v>
      </c>
    </row>
    <row r="8731" spans="54:78" x14ac:dyDescent="0.3">
      <c r="BB8731" s="105" t="e">
        <f>VLOOKUP(C8731,#REF!, 2,FALSE)</f>
        <v>#REF!</v>
      </c>
      <c r="BP8731" s="52" t="s">
        <v>216</v>
      </c>
      <c r="BQ8731" s="52" t="s">
        <v>1011</v>
      </c>
      <c r="BR8731" s="52" t="s">
        <v>6748</v>
      </c>
      <c r="BX8731" s="52" t="s">
        <v>216</v>
      </c>
      <c r="BY8731" s="52" t="s">
        <v>1011</v>
      </c>
      <c r="BZ8731" s="52" t="s">
        <v>6748</v>
      </c>
    </row>
    <row r="8732" spans="54:78" x14ac:dyDescent="0.3">
      <c r="BB8732" s="105" t="e">
        <f>VLOOKUP(C8732,#REF!, 2,FALSE)</f>
        <v>#REF!</v>
      </c>
      <c r="BP8732" s="52" t="s">
        <v>14177</v>
      </c>
      <c r="BQ8732" s="52" t="s">
        <v>2993</v>
      </c>
      <c r="BR8732" s="52" t="s">
        <v>2993</v>
      </c>
      <c r="BX8732" s="52" t="s">
        <v>14177</v>
      </c>
      <c r="BY8732" s="52" t="s">
        <v>2993</v>
      </c>
      <c r="BZ8732" s="52" t="s">
        <v>2993</v>
      </c>
    </row>
    <row r="8733" spans="54:78" x14ac:dyDescent="0.3">
      <c r="BB8733" s="105" t="e">
        <f>VLOOKUP(C8733,#REF!, 2,FALSE)</f>
        <v>#REF!</v>
      </c>
      <c r="BP8733" s="52" t="s">
        <v>14178</v>
      </c>
      <c r="BQ8733" s="52" t="s">
        <v>934</v>
      </c>
      <c r="BR8733" s="52" t="s">
        <v>2993</v>
      </c>
      <c r="BX8733" s="52" t="s">
        <v>14178</v>
      </c>
      <c r="BY8733" s="52" t="s">
        <v>934</v>
      </c>
      <c r="BZ8733" s="52" t="s">
        <v>2993</v>
      </c>
    </row>
    <row r="8734" spans="54:78" x14ac:dyDescent="0.3">
      <c r="BB8734" s="105" t="e">
        <f>VLOOKUP(C8734,#REF!, 2,FALSE)</f>
        <v>#REF!</v>
      </c>
      <c r="BP8734" s="52" t="s">
        <v>14179</v>
      </c>
      <c r="BQ8734" s="52" t="s">
        <v>1527</v>
      </c>
      <c r="BR8734" s="52" t="s">
        <v>2993</v>
      </c>
      <c r="BX8734" s="52" t="s">
        <v>14179</v>
      </c>
      <c r="BY8734" s="52" t="s">
        <v>1527</v>
      </c>
      <c r="BZ8734" s="52" t="s">
        <v>2993</v>
      </c>
    </row>
    <row r="8735" spans="54:78" x14ac:dyDescent="0.3">
      <c r="BB8735" s="105" t="e">
        <f>VLOOKUP(C8735,#REF!, 2,FALSE)</f>
        <v>#REF!</v>
      </c>
      <c r="BP8735" s="52" t="s">
        <v>14180</v>
      </c>
      <c r="BQ8735" s="52" t="s">
        <v>2231</v>
      </c>
      <c r="BR8735" s="52" t="s">
        <v>2993</v>
      </c>
      <c r="BX8735" s="52" t="s">
        <v>14180</v>
      </c>
      <c r="BY8735" s="52" t="s">
        <v>2231</v>
      </c>
      <c r="BZ8735" s="52" t="s">
        <v>2993</v>
      </c>
    </row>
    <row r="8736" spans="54:78" x14ac:dyDescent="0.3">
      <c r="BB8736" s="105" t="e">
        <f>VLOOKUP(C8736,#REF!, 2,FALSE)</f>
        <v>#REF!</v>
      </c>
      <c r="BP8736" s="52" t="s">
        <v>14181</v>
      </c>
      <c r="BQ8736" s="52" t="s">
        <v>2231</v>
      </c>
      <c r="BR8736" s="52" t="s">
        <v>2993</v>
      </c>
      <c r="BX8736" s="52" t="s">
        <v>14181</v>
      </c>
      <c r="BY8736" s="52" t="s">
        <v>2231</v>
      </c>
      <c r="BZ8736" s="52" t="s">
        <v>2993</v>
      </c>
    </row>
    <row r="8737" spans="54:78" x14ac:dyDescent="0.3">
      <c r="BB8737" s="105" t="e">
        <f>VLOOKUP(C8737,#REF!, 2,FALSE)</f>
        <v>#REF!</v>
      </c>
      <c r="BP8737" s="52" t="s">
        <v>2480</v>
      </c>
      <c r="BQ8737" s="52" t="s">
        <v>2231</v>
      </c>
      <c r="BR8737" s="52" t="s">
        <v>2993</v>
      </c>
      <c r="BX8737" s="52" t="s">
        <v>2480</v>
      </c>
      <c r="BY8737" s="52" t="s">
        <v>2231</v>
      </c>
      <c r="BZ8737" s="52" t="s">
        <v>2993</v>
      </c>
    </row>
    <row r="8738" spans="54:78" x14ac:dyDescent="0.3">
      <c r="BB8738" s="105" t="e">
        <f>VLOOKUP(C8738,#REF!, 2,FALSE)</f>
        <v>#REF!</v>
      </c>
      <c r="BP8738" s="52" t="s">
        <v>2481</v>
      </c>
      <c r="BQ8738" s="52" t="s">
        <v>2993</v>
      </c>
      <c r="BR8738" s="52" t="s">
        <v>14182</v>
      </c>
      <c r="BX8738" s="52" t="s">
        <v>2481</v>
      </c>
      <c r="BY8738" s="52" t="s">
        <v>2993</v>
      </c>
      <c r="BZ8738" s="52" t="s">
        <v>14182</v>
      </c>
    </row>
    <row r="8739" spans="54:78" x14ac:dyDescent="0.3">
      <c r="BB8739" s="105" t="e">
        <f>VLOOKUP(C8739,#REF!, 2,FALSE)</f>
        <v>#REF!</v>
      </c>
      <c r="BP8739" s="52" t="s">
        <v>14183</v>
      </c>
      <c r="BQ8739" s="52" t="s">
        <v>1011</v>
      </c>
      <c r="BR8739" s="52" t="s">
        <v>14184</v>
      </c>
      <c r="BX8739" s="52" t="s">
        <v>14183</v>
      </c>
      <c r="BY8739" s="52" t="s">
        <v>1011</v>
      </c>
      <c r="BZ8739" s="52" t="s">
        <v>14184</v>
      </c>
    </row>
    <row r="8740" spans="54:78" x14ac:dyDescent="0.3">
      <c r="BB8740" s="105" t="e">
        <f>VLOOKUP(C8740,#REF!, 2,FALSE)</f>
        <v>#REF!</v>
      </c>
      <c r="BP8740" s="52" t="s">
        <v>14185</v>
      </c>
      <c r="BQ8740" s="52" t="s">
        <v>1453</v>
      </c>
      <c r="BR8740" s="52" t="s">
        <v>14186</v>
      </c>
      <c r="BX8740" s="52" t="s">
        <v>14185</v>
      </c>
      <c r="BY8740" s="52" t="s">
        <v>1453</v>
      </c>
      <c r="BZ8740" s="52" t="s">
        <v>14186</v>
      </c>
    </row>
    <row r="8741" spans="54:78" x14ac:dyDescent="0.3">
      <c r="BB8741" s="105" t="e">
        <f>VLOOKUP(C8741,#REF!, 2,FALSE)</f>
        <v>#REF!</v>
      </c>
      <c r="BP8741" s="52" t="s">
        <v>14187</v>
      </c>
      <c r="BQ8741" s="52" t="s">
        <v>2993</v>
      </c>
      <c r="BR8741" s="52" t="s">
        <v>2993</v>
      </c>
      <c r="BX8741" s="52" t="s">
        <v>14187</v>
      </c>
      <c r="BY8741" s="52" t="s">
        <v>2993</v>
      </c>
      <c r="BZ8741" s="52" t="s">
        <v>2993</v>
      </c>
    </row>
    <row r="8742" spans="54:78" x14ac:dyDescent="0.3">
      <c r="BB8742" s="105" t="e">
        <f>VLOOKUP(C8742,#REF!, 2,FALSE)</f>
        <v>#REF!</v>
      </c>
      <c r="BP8742" s="52" t="s">
        <v>14188</v>
      </c>
      <c r="BQ8742" s="52" t="s">
        <v>2993</v>
      </c>
      <c r="BR8742" s="52" t="s">
        <v>14189</v>
      </c>
      <c r="BX8742" s="52" t="s">
        <v>14188</v>
      </c>
      <c r="BY8742" s="52" t="s">
        <v>2993</v>
      </c>
      <c r="BZ8742" s="52" t="s">
        <v>14189</v>
      </c>
    </row>
    <row r="8743" spans="54:78" x14ac:dyDescent="0.3">
      <c r="BB8743" s="105" t="e">
        <f>VLOOKUP(C8743,#REF!, 2,FALSE)</f>
        <v>#REF!</v>
      </c>
      <c r="BP8743" s="52" t="s">
        <v>200</v>
      </c>
      <c r="BQ8743" s="52" t="s">
        <v>617</v>
      </c>
      <c r="BR8743" s="52" t="s">
        <v>2116</v>
      </c>
      <c r="BX8743" s="52" t="s">
        <v>200</v>
      </c>
      <c r="BY8743" s="52" t="s">
        <v>617</v>
      </c>
      <c r="BZ8743" s="52" t="s">
        <v>2116</v>
      </c>
    </row>
    <row r="8744" spans="54:78" x14ac:dyDescent="0.3">
      <c r="BB8744" s="105" t="e">
        <f>VLOOKUP(C8744,#REF!, 2,FALSE)</f>
        <v>#REF!</v>
      </c>
      <c r="BP8744" s="52" t="s">
        <v>14190</v>
      </c>
      <c r="BQ8744" s="52" t="s">
        <v>703</v>
      </c>
      <c r="BR8744" s="52" t="s">
        <v>14191</v>
      </c>
      <c r="BX8744" s="52" t="s">
        <v>14190</v>
      </c>
      <c r="BY8744" s="52" t="s">
        <v>703</v>
      </c>
      <c r="BZ8744" s="52" t="s">
        <v>14191</v>
      </c>
    </row>
    <row r="8745" spans="54:78" x14ac:dyDescent="0.3">
      <c r="BB8745" s="105" t="e">
        <f>VLOOKUP(C8745,#REF!, 2,FALSE)</f>
        <v>#REF!</v>
      </c>
      <c r="BP8745" s="52" t="s">
        <v>14193</v>
      </c>
      <c r="BQ8745" s="52" t="s">
        <v>617</v>
      </c>
      <c r="BR8745" s="52" t="s">
        <v>14194</v>
      </c>
      <c r="BX8745" s="52" t="s">
        <v>14193</v>
      </c>
      <c r="BY8745" s="52" t="s">
        <v>617</v>
      </c>
      <c r="BZ8745" s="52" t="s">
        <v>14194</v>
      </c>
    </row>
    <row r="8746" spans="54:78" x14ac:dyDescent="0.3">
      <c r="BB8746" s="105" t="e">
        <f>VLOOKUP(C8746,#REF!, 2,FALSE)</f>
        <v>#REF!</v>
      </c>
      <c r="BP8746" s="52" t="s">
        <v>14195</v>
      </c>
      <c r="BQ8746" s="52" t="s">
        <v>701</v>
      </c>
      <c r="BR8746" s="52" t="s">
        <v>14196</v>
      </c>
      <c r="BX8746" s="52" t="s">
        <v>14195</v>
      </c>
      <c r="BY8746" s="52" t="s">
        <v>701</v>
      </c>
      <c r="BZ8746" s="52" t="s">
        <v>14196</v>
      </c>
    </row>
    <row r="8747" spans="54:78" x14ac:dyDescent="0.3">
      <c r="BB8747" s="105" t="e">
        <f>VLOOKUP(C8747,#REF!, 2,FALSE)</f>
        <v>#REF!</v>
      </c>
      <c r="BP8747" s="52" t="s">
        <v>14197</v>
      </c>
      <c r="BQ8747" s="52" t="s">
        <v>950</v>
      </c>
      <c r="BR8747" s="52" t="s">
        <v>14198</v>
      </c>
      <c r="BX8747" s="52" t="s">
        <v>14197</v>
      </c>
      <c r="BY8747" s="52" t="s">
        <v>950</v>
      </c>
      <c r="BZ8747" s="52" t="s">
        <v>14198</v>
      </c>
    </row>
    <row r="8748" spans="54:78" x14ac:dyDescent="0.3">
      <c r="BB8748" s="105" t="e">
        <f>VLOOKUP(C8748,#REF!, 2,FALSE)</f>
        <v>#REF!</v>
      </c>
      <c r="BP8748" s="52" t="s">
        <v>14199</v>
      </c>
      <c r="BQ8748" s="52" t="s">
        <v>2993</v>
      </c>
      <c r="BR8748" s="52" t="s">
        <v>7929</v>
      </c>
      <c r="BX8748" s="52" t="s">
        <v>14199</v>
      </c>
      <c r="BY8748" s="52" t="s">
        <v>2993</v>
      </c>
      <c r="BZ8748" s="52" t="s">
        <v>7929</v>
      </c>
    </row>
    <row r="8749" spans="54:78" x14ac:dyDescent="0.3">
      <c r="BB8749" s="105" t="e">
        <f>VLOOKUP(C8749,#REF!, 2,FALSE)</f>
        <v>#REF!</v>
      </c>
      <c r="BP8749" s="52" t="s">
        <v>14200</v>
      </c>
      <c r="BQ8749" s="52" t="s">
        <v>2993</v>
      </c>
      <c r="BR8749" s="52" t="s">
        <v>14201</v>
      </c>
      <c r="BX8749" s="52" t="s">
        <v>14200</v>
      </c>
      <c r="BY8749" s="52" t="s">
        <v>2993</v>
      </c>
      <c r="BZ8749" s="52" t="s">
        <v>14201</v>
      </c>
    </row>
    <row r="8750" spans="54:78" x14ac:dyDescent="0.3">
      <c r="BB8750" s="105" t="e">
        <f>VLOOKUP(C8750,#REF!, 2,FALSE)</f>
        <v>#REF!</v>
      </c>
      <c r="BP8750" s="52" t="s">
        <v>14202</v>
      </c>
      <c r="BQ8750" s="52" t="s">
        <v>8119</v>
      </c>
      <c r="BR8750" s="52" t="s">
        <v>14203</v>
      </c>
      <c r="BX8750" s="52" t="s">
        <v>14202</v>
      </c>
      <c r="BY8750" s="52" t="s">
        <v>8119</v>
      </c>
      <c r="BZ8750" s="52" t="s">
        <v>14203</v>
      </c>
    </row>
    <row r="8751" spans="54:78" x14ac:dyDescent="0.3">
      <c r="BB8751" s="105" t="e">
        <f>VLOOKUP(C8751,#REF!, 2,FALSE)</f>
        <v>#REF!</v>
      </c>
      <c r="BP8751" s="52" t="s">
        <v>14204</v>
      </c>
      <c r="BQ8751" s="52" t="s">
        <v>934</v>
      </c>
      <c r="BR8751" s="52" t="s">
        <v>1666</v>
      </c>
      <c r="BX8751" s="52" t="s">
        <v>14204</v>
      </c>
      <c r="BY8751" s="52" t="s">
        <v>934</v>
      </c>
      <c r="BZ8751" s="52" t="s">
        <v>1666</v>
      </c>
    </row>
    <row r="8752" spans="54:78" x14ac:dyDescent="0.3">
      <c r="BB8752" s="105" t="e">
        <f>VLOOKUP(C8752,#REF!, 2,FALSE)</f>
        <v>#REF!</v>
      </c>
      <c r="BP8752" s="52" t="s">
        <v>14205</v>
      </c>
      <c r="BQ8752" s="52" t="s">
        <v>920</v>
      </c>
      <c r="BR8752" s="52" t="s">
        <v>14206</v>
      </c>
      <c r="BX8752" s="52" t="s">
        <v>14205</v>
      </c>
      <c r="BY8752" s="52" t="s">
        <v>920</v>
      </c>
      <c r="BZ8752" s="52" t="s">
        <v>14206</v>
      </c>
    </row>
    <row r="8753" spans="54:78" x14ac:dyDescent="0.3">
      <c r="BB8753" s="105" t="e">
        <f>VLOOKUP(C8753,#REF!, 2,FALSE)</f>
        <v>#REF!</v>
      </c>
      <c r="BP8753" s="52" t="s">
        <v>2484</v>
      </c>
      <c r="BQ8753" s="52" t="s">
        <v>712</v>
      </c>
      <c r="BR8753" s="52" t="s">
        <v>14207</v>
      </c>
      <c r="BX8753" s="52" t="s">
        <v>2484</v>
      </c>
      <c r="BY8753" s="52" t="s">
        <v>712</v>
      </c>
      <c r="BZ8753" s="52" t="s">
        <v>14207</v>
      </c>
    </row>
    <row r="8754" spans="54:78" x14ac:dyDescent="0.3">
      <c r="BB8754" s="105" t="e">
        <f>VLOOKUP(C8754,#REF!, 2,FALSE)</f>
        <v>#REF!</v>
      </c>
      <c r="BP8754" s="52" t="s">
        <v>14208</v>
      </c>
      <c r="BQ8754" s="52" t="s">
        <v>738</v>
      </c>
      <c r="BR8754" s="52" t="s">
        <v>14209</v>
      </c>
      <c r="BX8754" s="52" t="s">
        <v>14208</v>
      </c>
      <c r="BY8754" s="52" t="s">
        <v>738</v>
      </c>
      <c r="BZ8754" s="52" t="s">
        <v>14209</v>
      </c>
    </row>
    <row r="8755" spans="54:78" x14ac:dyDescent="0.3">
      <c r="BB8755" s="105" t="e">
        <f>VLOOKUP(C8755,#REF!, 2,FALSE)</f>
        <v>#REF!</v>
      </c>
      <c r="BP8755" s="52" t="s">
        <v>14210</v>
      </c>
      <c r="BQ8755" s="52" t="s">
        <v>667</v>
      </c>
      <c r="BR8755" s="52" t="s">
        <v>5567</v>
      </c>
      <c r="BX8755" s="52" t="s">
        <v>14210</v>
      </c>
      <c r="BY8755" s="52" t="s">
        <v>667</v>
      </c>
      <c r="BZ8755" s="52" t="s">
        <v>5567</v>
      </c>
    </row>
    <row r="8756" spans="54:78" x14ac:dyDescent="0.3">
      <c r="BB8756" s="105" t="e">
        <f>VLOOKUP(C8756,#REF!, 2,FALSE)</f>
        <v>#REF!</v>
      </c>
      <c r="BP8756" s="52" t="s">
        <v>14211</v>
      </c>
      <c r="BQ8756" s="52" t="s">
        <v>1277</v>
      </c>
      <c r="BR8756" s="52" t="s">
        <v>11079</v>
      </c>
      <c r="BX8756" s="52" t="s">
        <v>14211</v>
      </c>
      <c r="BY8756" s="52" t="s">
        <v>1277</v>
      </c>
      <c r="BZ8756" s="52" t="s">
        <v>11079</v>
      </c>
    </row>
    <row r="8757" spans="54:78" x14ac:dyDescent="0.3">
      <c r="BB8757" s="105" t="e">
        <f>VLOOKUP(C8757,#REF!, 2,FALSE)</f>
        <v>#REF!</v>
      </c>
      <c r="BP8757" s="52" t="s">
        <v>14212</v>
      </c>
      <c r="BQ8757" s="52" t="s">
        <v>931</v>
      </c>
      <c r="BR8757" s="52" t="s">
        <v>627</v>
      </c>
      <c r="BX8757" s="52" t="s">
        <v>14212</v>
      </c>
      <c r="BY8757" s="52" t="s">
        <v>931</v>
      </c>
      <c r="BZ8757" s="52" t="s">
        <v>627</v>
      </c>
    </row>
    <row r="8758" spans="54:78" x14ac:dyDescent="0.3">
      <c r="BB8758" s="105" t="e">
        <f>VLOOKUP(C8758,#REF!, 2,FALSE)</f>
        <v>#REF!</v>
      </c>
      <c r="BP8758" s="52" t="s">
        <v>14213</v>
      </c>
      <c r="BQ8758" s="52" t="s">
        <v>950</v>
      </c>
      <c r="BR8758" s="52" t="s">
        <v>14214</v>
      </c>
      <c r="BX8758" s="52" t="s">
        <v>14213</v>
      </c>
      <c r="BY8758" s="52" t="s">
        <v>950</v>
      </c>
      <c r="BZ8758" s="52" t="s">
        <v>14214</v>
      </c>
    </row>
    <row r="8759" spans="54:78" x14ac:dyDescent="0.3">
      <c r="BB8759" s="105" t="e">
        <f>VLOOKUP(C8759,#REF!, 2,FALSE)</f>
        <v>#REF!</v>
      </c>
      <c r="BP8759" s="52" t="s">
        <v>14215</v>
      </c>
      <c r="BQ8759" s="52" t="s">
        <v>2993</v>
      </c>
      <c r="BR8759" s="52" t="s">
        <v>5165</v>
      </c>
      <c r="BX8759" s="52" t="s">
        <v>14215</v>
      </c>
      <c r="BY8759" s="52" t="s">
        <v>2993</v>
      </c>
      <c r="BZ8759" s="52" t="s">
        <v>5165</v>
      </c>
    </row>
    <row r="8760" spans="54:78" x14ac:dyDescent="0.3">
      <c r="BB8760" s="105" t="e">
        <f>VLOOKUP(C8760,#REF!, 2,FALSE)</f>
        <v>#REF!</v>
      </c>
      <c r="BP8760" s="52" t="s">
        <v>14216</v>
      </c>
      <c r="BQ8760" s="52" t="s">
        <v>1277</v>
      </c>
      <c r="BR8760" s="52" t="s">
        <v>1734</v>
      </c>
      <c r="BX8760" s="52" t="s">
        <v>14216</v>
      </c>
      <c r="BY8760" s="52" t="s">
        <v>1277</v>
      </c>
      <c r="BZ8760" s="52" t="s">
        <v>1734</v>
      </c>
    </row>
    <row r="8761" spans="54:78" x14ac:dyDescent="0.3">
      <c r="BB8761" s="105" t="e">
        <f>VLOOKUP(C8761,#REF!, 2,FALSE)</f>
        <v>#REF!</v>
      </c>
      <c r="BP8761" s="52" t="s">
        <v>14217</v>
      </c>
      <c r="BQ8761" s="52" t="s">
        <v>668</v>
      </c>
      <c r="BR8761" s="52" t="s">
        <v>14218</v>
      </c>
      <c r="BX8761" s="52" t="s">
        <v>14217</v>
      </c>
      <c r="BY8761" s="52" t="s">
        <v>668</v>
      </c>
      <c r="BZ8761" s="52" t="s">
        <v>14218</v>
      </c>
    </row>
    <row r="8762" spans="54:78" x14ac:dyDescent="0.3">
      <c r="BB8762" s="105" t="e">
        <f>VLOOKUP(C8762,#REF!, 2,FALSE)</f>
        <v>#REF!</v>
      </c>
      <c r="BP8762" s="52" t="s">
        <v>14219</v>
      </c>
      <c r="BQ8762" s="52" t="s">
        <v>624</v>
      </c>
      <c r="BR8762" s="52" t="s">
        <v>2993</v>
      </c>
      <c r="BX8762" s="52" t="s">
        <v>14219</v>
      </c>
      <c r="BY8762" s="52" t="s">
        <v>624</v>
      </c>
      <c r="BZ8762" s="52" t="s">
        <v>2993</v>
      </c>
    </row>
    <row r="8763" spans="54:78" x14ac:dyDescent="0.3">
      <c r="BB8763" s="105" t="e">
        <f>VLOOKUP(C8763,#REF!, 2,FALSE)</f>
        <v>#REF!</v>
      </c>
      <c r="BP8763" s="52" t="s">
        <v>14220</v>
      </c>
      <c r="BQ8763" s="52" t="s">
        <v>2988</v>
      </c>
      <c r="BR8763" s="52" t="s">
        <v>14221</v>
      </c>
      <c r="BX8763" s="52" t="s">
        <v>14220</v>
      </c>
      <c r="BY8763" s="52" t="s">
        <v>2988</v>
      </c>
      <c r="BZ8763" s="52" t="s">
        <v>14221</v>
      </c>
    </row>
    <row r="8764" spans="54:78" x14ac:dyDescent="0.3">
      <c r="BB8764" s="105" t="e">
        <f>VLOOKUP(C8764,#REF!, 2,FALSE)</f>
        <v>#REF!</v>
      </c>
      <c r="BP8764" s="52" t="s">
        <v>14222</v>
      </c>
      <c r="BQ8764" s="52" t="s">
        <v>7999</v>
      </c>
      <c r="BR8764" s="52" t="s">
        <v>11159</v>
      </c>
      <c r="BX8764" s="52" t="s">
        <v>14222</v>
      </c>
      <c r="BY8764" s="52" t="s">
        <v>7999</v>
      </c>
      <c r="BZ8764" s="52" t="s">
        <v>11159</v>
      </c>
    </row>
    <row r="8765" spans="54:78" x14ac:dyDescent="0.3">
      <c r="BB8765" s="105" t="e">
        <f>VLOOKUP(C8765,#REF!, 2,FALSE)</f>
        <v>#REF!</v>
      </c>
      <c r="BP8765" s="52" t="s">
        <v>14223</v>
      </c>
      <c r="BQ8765" s="52" t="s">
        <v>624</v>
      </c>
      <c r="BR8765" s="52" t="s">
        <v>2993</v>
      </c>
      <c r="BX8765" s="52" t="s">
        <v>14223</v>
      </c>
      <c r="BY8765" s="52" t="s">
        <v>624</v>
      </c>
      <c r="BZ8765" s="52" t="s">
        <v>2993</v>
      </c>
    </row>
    <row r="8766" spans="54:78" x14ac:dyDescent="0.3">
      <c r="BB8766" s="105" t="e">
        <f>VLOOKUP(C8766,#REF!, 2,FALSE)</f>
        <v>#REF!</v>
      </c>
      <c r="BP8766" s="52" t="s">
        <v>14224</v>
      </c>
      <c r="BQ8766" s="52" t="s">
        <v>2993</v>
      </c>
      <c r="BR8766" s="52" t="s">
        <v>14225</v>
      </c>
      <c r="BX8766" s="52" t="s">
        <v>14224</v>
      </c>
      <c r="BY8766" s="52" t="s">
        <v>2993</v>
      </c>
      <c r="BZ8766" s="52" t="s">
        <v>14225</v>
      </c>
    </row>
    <row r="8767" spans="54:78" x14ac:dyDescent="0.3">
      <c r="BB8767" s="105" t="e">
        <f>VLOOKUP(C8767,#REF!, 2,FALSE)</f>
        <v>#REF!</v>
      </c>
      <c r="BP8767" s="52" t="s">
        <v>14226</v>
      </c>
      <c r="BQ8767" s="52" t="s">
        <v>2988</v>
      </c>
      <c r="BR8767" s="52" t="s">
        <v>967</v>
      </c>
      <c r="BX8767" s="52" t="s">
        <v>14226</v>
      </c>
      <c r="BY8767" s="52" t="s">
        <v>2988</v>
      </c>
      <c r="BZ8767" s="52" t="s">
        <v>967</v>
      </c>
    </row>
    <row r="8768" spans="54:78" x14ac:dyDescent="0.3">
      <c r="BB8768" s="105" t="e">
        <f>VLOOKUP(C8768,#REF!, 2,FALSE)</f>
        <v>#REF!</v>
      </c>
      <c r="BP8768" s="52" t="s">
        <v>14227</v>
      </c>
      <c r="BQ8768" s="52" t="s">
        <v>791</v>
      </c>
      <c r="BR8768" s="52" t="s">
        <v>14228</v>
      </c>
      <c r="BX8768" s="52" t="s">
        <v>14227</v>
      </c>
      <c r="BY8768" s="52" t="s">
        <v>791</v>
      </c>
      <c r="BZ8768" s="52" t="s">
        <v>14228</v>
      </c>
    </row>
    <row r="8769" spans="54:78" x14ac:dyDescent="0.3">
      <c r="BB8769" s="105" t="e">
        <f>VLOOKUP(C8769,#REF!, 2,FALSE)</f>
        <v>#REF!</v>
      </c>
      <c r="BP8769" s="52" t="s">
        <v>14229</v>
      </c>
      <c r="BQ8769" s="52" t="s">
        <v>2993</v>
      </c>
      <c r="BR8769" s="52" t="s">
        <v>14230</v>
      </c>
      <c r="BX8769" s="52" t="s">
        <v>14229</v>
      </c>
      <c r="BY8769" s="52" t="s">
        <v>2993</v>
      </c>
      <c r="BZ8769" s="52" t="s">
        <v>14230</v>
      </c>
    </row>
    <row r="8770" spans="54:78" x14ac:dyDescent="0.3">
      <c r="BB8770" s="105" t="e">
        <f>VLOOKUP(C8770,#REF!, 2,FALSE)</f>
        <v>#REF!</v>
      </c>
      <c r="BP8770" s="52" t="s">
        <v>14231</v>
      </c>
      <c r="BQ8770" s="52" t="s">
        <v>2993</v>
      </c>
      <c r="BR8770" s="52" t="s">
        <v>2993</v>
      </c>
      <c r="BX8770" s="52" t="s">
        <v>14231</v>
      </c>
      <c r="BY8770" s="52" t="s">
        <v>2993</v>
      </c>
      <c r="BZ8770" s="52" t="s">
        <v>2993</v>
      </c>
    </row>
    <row r="8771" spans="54:78" x14ac:dyDescent="0.3">
      <c r="BB8771" s="105" t="e">
        <f>VLOOKUP(C8771,#REF!, 2,FALSE)</f>
        <v>#REF!</v>
      </c>
      <c r="BP8771" s="52" t="s">
        <v>2486</v>
      </c>
      <c r="BQ8771" s="52" t="s">
        <v>2993</v>
      </c>
      <c r="BR8771" s="52" t="s">
        <v>2993</v>
      </c>
      <c r="BX8771" s="52" t="s">
        <v>2486</v>
      </c>
      <c r="BY8771" s="52" t="s">
        <v>2993</v>
      </c>
      <c r="BZ8771" s="52" t="s">
        <v>2993</v>
      </c>
    </row>
    <row r="8772" spans="54:78" x14ac:dyDescent="0.3">
      <c r="BB8772" s="105" t="e">
        <f>VLOOKUP(C8772,#REF!, 2,FALSE)</f>
        <v>#REF!</v>
      </c>
      <c r="BP8772" s="52" t="s">
        <v>14232</v>
      </c>
      <c r="BQ8772" s="52" t="s">
        <v>2993</v>
      </c>
      <c r="BR8772" s="52" t="s">
        <v>2993</v>
      </c>
      <c r="BX8772" s="52" t="s">
        <v>14232</v>
      </c>
      <c r="BY8772" s="52" t="s">
        <v>2993</v>
      </c>
      <c r="BZ8772" s="52" t="s">
        <v>2993</v>
      </c>
    </row>
    <row r="8773" spans="54:78" x14ac:dyDescent="0.3">
      <c r="BB8773" s="105" t="e">
        <f>VLOOKUP(C8773,#REF!, 2,FALSE)</f>
        <v>#REF!</v>
      </c>
      <c r="BP8773" s="52" t="s">
        <v>14233</v>
      </c>
      <c r="BQ8773" s="52" t="s">
        <v>2993</v>
      </c>
      <c r="BR8773" s="52" t="s">
        <v>2993</v>
      </c>
      <c r="BX8773" s="52" t="s">
        <v>14233</v>
      </c>
      <c r="BY8773" s="52" t="s">
        <v>2993</v>
      </c>
      <c r="BZ8773" s="52" t="s">
        <v>2993</v>
      </c>
    </row>
    <row r="8774" spans="54:78" x14ac:dyDescent="0.3">
      <c r="BB8774" s="105" t="e">
        <f>VLOOKUP(C8774,#REF!, 2,FALSE)</f>
        <v>#REF!</v>
      </c>
      <c r="BP8774" s="52" t="s">
        <v>2488</v>
      </c>
      <c r="BQ8774" s="52" t="s">
        <v>2993</v>
      </c>
      <c r="BR8774" s="52" t="s">
        <v>2890</v>
      </c>
      <c r="BX8774" s="52" t="s">
        <v>2488</v>
      </c>
      <c r="BY8774" s="52" t="s">
        <v>2993</v>
      </c>
      <c r="BZ8774" s="52" t="s">
        <v>2890</v>
      </c>
    </row>
    <row r="8775" spans="54:78" x14ac:dyDescent="0.3">
      <c r="BB8775" s="105" t="e">
        <f>VLOOKUP(C8775,#REF!, 2,FALSE)</f>
        <v>#REF!</v>
      </c>
      <c r="BP8775" s="52" t="s">
        <v>2489</v>
      </c>
      <c r="BQ8775" s="52" t="s">
        <v>1011</v>
      </c>
      <c r="BR8775" s="52" t="s">
        <v>2993</v>
      </c>
      <c r="BX8775" s="52" t="s">
        <v>2489</v>
      </c>
      <c r="BY8775" s="52" t="s">
        <v>1011</v>
      </c>
      <c r="BZ8775" s="52" t="s">
        <v>2993</v>
      </c>
    </row>
    <row r="8776" spans="54:78" x14ac:dyDescent="0.3">
      <c r="BB8776" s="105" t="e">
        <f>VLOOKUP(C8776,#REF!, 2,FALSE)</f>
        <v>#REF!</v>
      </c>
      <c r="BP8776" s="52" t="s">
        <v>14234</v>
      </c>
      <c r="BQ8776" s="52" t="s">
        <v>618</v>
      </c>
      <c r="BR8776" s="52" t="s">
        <v>1503</v>
      </c>
      <c r="BX8776" s="52" t="s">
        <v>14234</v>
      </c>
      <c r="BY8776" s="52" t="s">
        <v>618</v>
      </c>
      <c r="BZ8776" s="52" t="s">
        <v>1503</v>
      </c>
    </row>
    <row r="8777" spans="54:78" x14ac:dyDescent="0.3">
      <c r="BB8777" s="105" t="e">
        <f>VLOOKUP(C8777,#REF!, 2,FALSE)</f>
        <v>#REF!</v>
      </c>
      <c r="BP8777" s="52" t="s">
        <v>14235</v>
      </c>
      <c r="BQ8777" s="52" t="s">
        <v>2993</v>
      </c>
      <c r="BR8777" s="52" t="s">
        <v>2993</v>
      </c>
      <c r="BX8777" s="52" t="s">
        <v>14235</v>
      </c>
      <c r="BY8777" s="52" t="s">
        <v>2993</v>
      </c>
      <c r="BZ8777" s="52" t="s">
        <v>2993</v>
      </c>
    </row>
    <row r="8778" spans="54:78" x14ac:dyDescent="0.3">
      <c r="BB8778" s="105" t="e">
        <f>VLOOKUP(C8778,#REF!, 2,FALSE)</f>
        <v>#REF!</v>
      </c>
      <c r="BP8778" s="52" t="s">
        <v>14236</v>
      </c>
      <c r="BQ8778" s="52" t="s">
        <v>2993</v>
      </c>
      <c r="BR8778" s="52" t="s">
        <v>4541</v>
      </c>
      <c r="BX8778" s="52" t="s">
        <v>14236</v>
      </c>
      <c r="BY8778" s="52" t="s">
        <v>2993</v>
      </c>
      <c r="BZ8778" s="52" t="s">
        <v>4541</v>
      </c>
    </row>
    <row r="8779" spans="54:78" x14ac:dyDescent="0.3">
      <c r="BB8779" s="105" t="e">
        <f>VLOOKUP(C8779,#REF!, 2,FALSE)</f>
        <v>#REF!</v>
      </c>
      <c r="BP8779" s="52" t="s">
        <v>14237</v>
      </c>
      <c r="BQ8779" s="52" t="s">
        <v>2993</v>
      </c>
      <c r="BR8779" s="52" t="s">
        <v>2993</v>
      </c>
      <c r="BX8779" s="52" t="s">
        <v>14237</v>
      </c>
      <c r="BY8779" s="52" t="s">
        <v>2993</v>
      </c>
      <c r="BZ8779" s="52" t="s">
        <v>2993</v>
      </c>
    </row>
    <row r="8780" spans="54:78" x14ac:dyDescent="0.3">
      <c r="BB8780" s="105" t="e">
        <f>VLOOKUP(C8780,#REF!, 2,FALSE)</f>
        <v>#REF!</v>
      </c>
      <c r="BP8780" s="52" t="s">
        <v>14238</v>
      </c>
      <c r="BQ8780" s="52" t="s">
        <v>645</v>
      </c>
      <c r="BR8780" s="52" t="s">
        <v>6066</v>
      </c>
      <c r="BX8780" s="52" t="s">
        <v>14238</v>
      </c>
      <c r="BY8780" s="52" t="s">
        <v>645</v>
      </c>
      <c r="BZ8780" s="52" t="s">
        <v>6066</v>
      </c>
    </row>
    <row r="8781" spans="54:78" x14ac:dyDescent="0.3">
      <c r="BB8781" s="105" t="e">
        <f>VLOOKUP(C8781,#REF!, 2,FALSE)</f>
        <v>#REF!</v>
      </c>
      <c r="BP8781" s="52" t="s">
        <v>186</v>
      </c>
      <c r="BQ8781" s="52" t="s">
        <v>712</v>
      </c>
      <c r="BR8781" s="52" t="s">
        <v>12942</v>
      </c>
      <c r="BX8781" s="52" t="s">
        <v>186</v>
      </c>
      <c r="BY8781" s="52" t="s">
        <v>712</v>
      </c>
      <c r="BZ8781" s="52" t="s">
        <v>12942</v>
      </c>
    </row>
    <row r="8782" spans="54:78" x14ac:dyDescent="0.3">
      <c r="BB8782" s="105" t="e">
        <f>VLOOKUP(C8782,#REF!, 2,FALSE)</f>
        <v>#REF!</v>
      </c>
      <c r="BP8782" s="52" t="s">
        <v>2490</v>
      </c>
      <c r="BQ8782" s="52" t="s">
        <v>675</v>
      </c>
      <c r="BR8782" s="52" t="s">
        <v>666</v>
      </c>
      <c r="BX8782" s="52" t="s">
        <v>2490</v>
      </c>
      <c r="BY8782" s="52" t="s">
        <v>675</v>
      </c>
      <c r="BZ8782" s="52" t="s">
        <v>666</v>
      </c>
    </row>
    <row r="8783" spans="54:78" x14ac:dyDescent="0.3">
      <c r="BB8783" s="105" t="e">
        <f>VLOOKUP(C8783,#REF!, 2,FALSE)</f>
        <v>#REF!</v>
      </c>
      <c r="BP8783" s="52" t="s">
        <v>14239</v>
      </c>
      <c r="BQ8783" s="52" t="s">
        <v>2993</v>
      </c>
      <c r="BR8783" s="52" t="s">
        <v>2993</v>
      </c>
      <c r="BX8783" s="52" t="s">
        <v>14239</v>
      </c>
      <c r="BY8783" s="52" t="s">
        <v>2993</v>
      </c>
      <c r="BZ8783" s="52" t="s">
        <v>2993</v>
      </c>
    </row>
    <row r="8784" spans="54:78" x14ac:dyDescent="0.3">
      <c r="BB8784" s="105" t="e">
        <f>VLOOKUP(C8784,#REF!, 2,FALSE)</f>
        <v>#REF!</v>
      </c>
      <c r="BP8784" s="52" t="s">
        <v>14240</v>
      </c>
      <c r="BQ8784" s="52" t="s">
        <v>17035</v>
      </c>
      <c r="BR8784" s="52" t="s">
        <v>778</v>
      </c>
      <c r="BX8784" s="52" t="s">
        <v>14240</v>
      </c>
      <c r="BY8784" s="52" t="s">
        <v>17035</v>
      </c>
      <c r="BZ8784" s="52" t="s">
        <v>778</v>
      </c>
    </row>
    <row r="8785" spans="54:78" x14ac:dyDescent="0.3">
      <c r="BB8785" s="105" t="e">
        <f>VLOOKUP(C8785,#REF!, 2,FALSE)</f>
        <v>#REF!</v>
      </c>
      <c r="BP8785" s="52" t="s">
        <v>14241</v>
      </c>
      <c r="BQ8785" s="52" t="s">
        <v>805</v>
      </c>
      <c r="BR8785" s="52" t="s">
        <v>14242</v>
      </c>
      <c r="BX8785" s="52" t="s">
        <v>14241</v>
      </c>
      <c r="BY8785" s="52" t="s">
        <v>805</v>
      </c>
      <c r="BZ8785" s="52" t="s">
        <v>14242</v>
      </c>
    </row>
    <row r="8786" spans="54:78" x14ac:dyDescent="0.3">
      <c r="BB8786" s="105" t="e">
        <f>VLOOKUP(C8786,#REF!, 2,FALSE)</f>
        <v>#REF!</v>
      </c>
      <c r="BP8786" s="52" t="s">
        <v>14243</v>
      </c>
      <c r="BQ8786" s="52" t="s">
        <v>3059</v>
      </c>
      <c r="BR8786" s="52" t="s">
        <v>14244</v>
      </c>
      <c r="BX8786" s="52" t="s">
        <v>14243</v>
      </c>
      <c r="BY8786" s="52" t="s">
        <v>3059</v>
      </c>
      <c r="BZ8786" s="52" t="s">
        <v>14244</v>
      </c>
    </row>
    <row r="8787" spans="54:78" x14ac:dyDescent="0.3">
      <c r="BB8787" s="105" t="e">
        <f>VLOOKUP(C8787,#REF!, 2,FALSE)</f>
        <v>#REF!</v>
      </c>
      <c r="BP8787" s="52" t="s">
        <v>14245</v>
      </c>
      <c r="BQ8787" s="52" t="s">
        <v>668</v>
      </c>
      <c r="BR8787" s="52" t="s">
        <v>14246</v>
      </c>
      <c r="BX8787" s="52" t="s">
        <v>14245</v>
      </c>
      <c r="BY8787" s="52" t="s">
        <v>668</v>
      </c>
      <c r="BZ8787" s="52" t="s">
        <v>14246</v>
      </c>
    </row>
    <row r="8788" spans="54:78" x14ac:dyDescent="0.3">
      <c r="BB8788" s="105" t="e">
        <f>VLOOKUP(C8788,#REF!, 2,FALSE)</f>
        <v>#REF!</v>
      </c>
      <c r="BP8788" s="52" t="s">
        <v>14247</v>
      </c>
      <c r="BQ8788" s="52" t="s">
        <v>805</v>
      </c>
      <c r="BR8788" s="52" t="s">
        <v>14248</v>
      </c>
      <c r="BX8788" s="52" t="s">
        <v>14247</v>
      </c>
      <c r="BY8788" s="52" t="s">
        <v>805</v>
      </c>
      <c r="BZ8788" s="52" t="s">
        <v>14248</v>
      </c>
    </row>
    <row r="8789" spans="54:78" x14ac:dyDescent="0.3">
      <c r="BB8789" s="105" t="e">
        <f>VLOOKUP(C8789,#REF!, 2,FALSE)</f>
        <v>#REF!</v>
      </c>
      <c r="BP8789" s="52" t="s">
        <v>14249</v>
      </c>
      <c r="BQ8789" s="52" t="s">
        <v>3059</v>
      </c>
      <c r="BR8789" s="52" t="s">
        <v>2993</v>
      </c>
      <c r="BX8789" s="52" t="s">
        <v>14249</v>
      </c>
      <c r="BY8789" s="52" t="s">
        <v>3059</v>
      </c>
      <c r="BZ8789" s="52" t="s">
        <v>2993</v>
      </c>
    </row>
    <row r="8790" spans="54:78" x14ac:dyDescent="0.3">
      <c r="BB8790" s="105" t="e">
        <f>VLOOKUP(C8790,#REF!, 2,FALSE)</f>
        <v>#REF!</v>
      </c>
      <c r="BP8790" s="52" t="s">
        <v>14250</v>
      </c>
      <c r="BQ8790" s="52" t="s">
        <v>668</v>
      </c>
      <c r="BR8790" s="52" t="s">
        <v>14251</v>
      </c>
      <c r="BX8790" s="52" t="s">
        <v>14250</v>
      </c>
      <c r="BY8790" s="52" t="s">
        <v>668</v>
      </c>
      <c r="BZ8790" s="52" t="s">
        <v>14251</v>
      </c>
    </row>
    <row r="8791" spans="54:78" x14ac:dyDescent="0.3">
      <c r="BB8791" s="105" t="e">
        <f>VLOOKUP(C8791,#REF!, 2,FALSE)</f>
        <v>#REF!</v>
      </c>
      <c r="BP8791" s="52" t="s">
        <v>14252</v>
      </c>
      <c r="BQ8791" s="52" t="s">
        <v>2993</v>
      </c>
      <c r="BR8791" s="52" t="s">
        <v>2993</v>
      </c>
      <c r="BX8791" s="52" t="s">
        <v>14252</v>
      </c>
      <c r="BY8791" s="52" t="s">
        <v>2993</v>
      </c>
      <c r="BZ8791" s="52" t="s">
        <v>2993</v>
      </c>
    </row>
    <row r="8792" spans="54:78" x14ac:dyDescent="0.3">
      <c r="BB8792" s="105" t="e">
        <f>VLOOKUP(C8792,#REF!, 2,FALSE)</f>
        <v>#REF!</v>
      </c>
      <c r="BP8792" s="52" t="s">
        <v>14253</v>
      </c>
      <c r="BQ8792" s="52" t="s">
        <v>707</v>
      </c>
      <c r="BR8792" s="52" t="s">
        <v>4350</v>
      </c>
      <c r="BX8792" s="52" t="s">
        <v>14253</v>
      </c>
      <c r="BY8792" s="52" t="s">
        <v>707</v>
      </c>
      <c r="BZ8792" s="52" t="s">
        <v>4350</v>
      </c>
    </row>
    <row r="8793" spans="54:78" x14ac:dyDescent="0.3">
      <c r="BB8793" s="105" t="e">
        <f>VLOOKUP(C8793,#REF!, 2,FALSE)</f>
        <v>#REF!</v>
      </c>
      <c r="BP8793" s="52" t="s">
        <v>14254</v>
      </c>
      <c r="BQ8793" s="52" t="s">
        <v>645</v>
      </c>
      <c r="BR8793" s="52" t="s">
        <v>2758</v>
      </c>
      <c r="BX8793" s="52" t="s">
        <v>14254</v>
      </c>
      <c r="BY8793" s="52" t="s">
        <v>645</v>
      </c>
      <c r="BZ8793" s="52" t="s">
        <v>2758</v>
      </c>
    </row>
    <row r="8794" spans="54:78" x14ac:dyDescent="0.3">
      <c r="BB8794" s="105" t="e">
        <f>VLOOKUP(C8794,#REF!, 2,FALSE)</f>
        <v>#REF!</v>
      </c>
      <c r="BP8794" s="52" t="s">
        <v>14255</v>
      </c>
      <c r="BQ8794" s="52" t="s">
        <v>2993</v>
      </c>
      <c r="BR8794" s="52" t="s">
        <v>2993</v>
      </c>
      <c r="BX8794" s="52" t="s">
        <v>14255</v>
      </c>
      <c r="BY8794" s="52" t="s">
        <v>2993</v>
      </c>
      <c r="BZ8794" s="52" t="s">
        <v>2993</v>
      </c>
    </row>
    <row r="8795" spans="54:78" x14ac:dyDescent="0.3">
      <c r="BB8795" s="105" t="e">
        <f>VLOOKUP(C8795,#REF!, 2,FALSE)</f>
        <v>#REF!</v>
      </c>
      <c r="BP8795" s="52" t="s">
        <v>187</v>
      </c>
      <c r="BQ8795" s="52" t="s">
        <v>2993</v>
      </c>
      <c r="BR8795" s="52" t="s">
        <v>2993</v>
      </c>
      <c r="BX8795" s="52" t="s">
        <v>187</v>
      </c>
      <c r="BY8795" s="52" t="s">
        <v>2993</v>
      </c>
      <c r="BZ8795" s="52" t="s">
        <v>2993</v>
      </c>
    </row>
    <row r="8796" spans="54:78" x14ac:dyDescent="0.3">
      <c r="BB8796" s="105" t="e">
        <f>VLOOKUP(C8796,#REF!, 2,FALSE)</f>
        <v>#REF!</v>
      </c>
      <c r="BP8796" s="52" t="s">
        <v>14256</v>
      </c>
      <c r="BQ8796" s="52" t="s">
        <v>2993</v>
      </c>
      <c r="BR8796" s="52" t="s">
        <v>2993</v>
      </c>
      <c r="BX8796" s="52" t="s">
        <v>14256</v>
      </c>
      <c r="BY8796" s="52" t="s">
        <v>2993</v>
      </c>
      <c r="BZ8796" s="52" t="s">
        <v>2993</v>
      </c>
    </row>
    <row r="8797" spans="54:78" x14ac:dyDescent="0.3">
      <c r="BB8797" s="105" t="e">
        <f>VLOOKUP(C8797,#REF!, 2,FALSE)</f>
        <v>#REF!</v>
      </c>
      <c r="BP8797" s="52" t="s">
        <v>14257</v>
      </c>
      <c r="BQ8797" s="52" t="s">
        <v>2993</v>
      </c>
      <c r="BR8797" s="52" t="s">
        <v>2993</v>
      </c>
      <c r="BX8797" s="52" t="s">
        <v>14257</v>
      </c>
      <c r="BY8797" s="52" t="s">
        <v>2993</v>
      </c>
      <c r="BZ8797" s="52" t="s">
        <v>2993</v>
      </c>
    </row>
    <row r="8798" spans="54:78" x14ac:dyDescent="0.3">
      <c r="BB8798" s="105" t="e">
        <f>VLOOKUP(C8798,#REF!, 2,FALSE)</f>
        <v>#REF!</v>
      </c>
      <c r="BP8798" s="52" t="s">
        <v>14258</v>
      </c>
      <c r="BQ8798" s="52" t="s">
        <v>2993</v>
      </c>
      <c r="BR8798" s="52" t="s">
        <v>2993</v>
      </c>
      <c r="BX8798" s="52" t="s">
        <v>14258</v>
      </c>
      <c r="BY8798" s="52" t="s">
        <v>2993</v>
      </c>
      <c r="BZ8798" s="52" t="s">
        <v>2993</v>
      </c>
    </row>
    <row r="8799" spans="54:78" x14ac:dyDescent="0.3">
      <c r="BB8799" s="105" t="e">
        <f>VLOOKUP(C8799,#REF!, 2,FALSE)</f>
        <v>#REF!</v>
      </c>
      <c r="BP8799" s="52" t="s">
        <v>14259</v>
      </c>
      <c r="BQ8799" s="52" t="s">
        <v>2993</v>
      </c>
      <c r="BR8799" s="52" t="s">
        <v>2993</v>
      </c>
      <c r="BX8799" s="52" t="s">
        <v>14259</v>
      </c>
      <c r="BY8799" s="52" t="s">
        <v>2993</v>
      </c>
      <c r="BZ8799" s="52" t="s">
        <v>2993</v>
      </c>
    </row>
    <row r="8800" spans="54:78" x14ac:dyDescent="0.3">
      <c r="BB8800" s="105" t="e">
        <f>VLOOKUP(C8800,#REF!, 2,FALSE)</f>
        <v>#REF!</v>
      </c>
      <c r="BP8800" s="52" t="s">
        <v>14260</v>
      </c>
      <c r="BQ8800" s="52" t="s">
        <v>2993</v>
      </c>
      <c r="BR8800" s="52" t="s">
        <v>2993</v>
      </c>
      <c r="BX8800" s="52" t="s">
        <v>14260</v>
      </c>
      <c r="BY8800" s="52" t="s">
        <v>2993</v>
      </c>
      <c r="BZ8800" s="52" t="s">
        <v>2993</v>
      </c>
    </row>
    <row r="8801" spans="54:78" x14ac:dyDescent="0.3">
      <c r="BB8801" s="105" t="e">
        <f>VLOOKUP(C8801,#REF!, 2,FALSE)</f>
        <v>#REF!</v>
      </c>
      <c r="BP8801" s="52" t="s">
        <v>2491</v>
      </c>
      <c r="BQ8801" s="52" t="s">
        <v>669</v>
      </c>
      <c r="BR8801" s="52" t="s">
        <v>14261</v>
      </c>
      <c r="BX8801" s="52" t="s">
        <v>2491</v>
      </c>
      <c r="BY8801" s="52" t="s">
        <v>669</v>
      </c>
      <c r="BZ8801" s="52" t="s">
        <v>14261</v>
      </c>
    </row>
    <row r="8802" spans="54:78" x14ac:dyDescent="0.3">
      <c r="BB8802" s="105" t="e">
        <f>VLOOKUP(C8802,#REF!, 2,FALSE)</f>
        <v>#REF!</v>
      </c>
      <c r="BP8802" s="52" t="s">
        <v>14262</v>
      </c>
      <c r="BQ8802" s="52" t="s">
        <v>2993</v>
      </c>
      <c r="BR8802" s="52" t="s">
        <v>2993</v>
      </c>
      <c r="BX8802" s="52" t="s">
        <v>14262</v>
      </c>
      <c r="BY8802" s="52" t="s">
        <v>2993</v>
      </c>
      <c r="BZ8802" s="52" t="s">
        <v>2993</v>
      </c>
    </row>
    <row r="8803" spans="54:78" x14ac:dyDescent="0.3">
      <c r="BB8803" s="105" t="e">
        <f>VLOOKUP(C8803,#REF!, 2,FALSE)</f>
        <v>#REF!</v>
      </c>
      <c r="BP8803" s="52" t="s">
        <v>14263</v>
      </c>
      <c r="BQ8803" s="52" t="s">
        <v>779</v>
      </c>
      <c r="BR8803" s="52" t="s">
        <v>1911</v>
      </c>
      <c r="BX8803" s="52" t="s">
        <v>14263</v>
      </c>
      <c r="BY8803" s="52" t="s">
        <v>779</v>
      </c>
      <c r="BZ8803" s="52" t="s">
        <v>1911</v>
      </c>
    </row>
    <row r="8804" spans="54:78" x14ac:dyDescent="0.3">
      <c r="BB8804" s="105" t="e">
        <f>VLOOKUP(C8804,#REF!, 2,FALSE)</f>
        <v>#REF!</v>
      </c>
      <c r="BP8804" s="52" t="s">
        <v>14264</v>
      </c>
      <c r="BQ8804" s="52" t="s">
        <v>1287</v>
      </c>
      <c r="BR8804" s="52" t="s">
        <v>2993</v>
      </c>
      <c r="BX8804" s="52" t="s">
        <v>14264</v>
      </c>
      <c r="BY8804" s="52" t="s">
        <v>1287</v>
      </c>
      <c r="BZ8804" s="52" t="s">
        <v>2993</v>
      </c>
    </row>
    <row r="8805" spans="54:78" x14ac:dyDescent="0.3">
      <c r="BB8805" s="105" t="e">
        <f>VLOOKUP(C8805,#REF!, 2,FALSE)</f>
        <v>#REF!</v>
      </c>
      <c r="BP8805" s="52" t="s">
        <v>14265</v>
      </c>
      <c r="BQ8805" s="52" t="s">
        <v>707</v>
      </c>
      <c r="BR8805" s="52" t="s">
        <v>14266</v>
      </c>
      <c r="BX8805" s="52" t="s">
        <v>14265</v>
      </c>
      <c r="BY8805" s="52" t="s">
        <v>707</v>
      </c>
      <c r="BZ8805" s="52" t="s">
        <v>14266</v>
      </c>
    </row>
    <row r="8806" spans="54:78" x14ac:dyDescent="0.3">
      <c r="BB8806" s="105" t="e">
        <f>VLOOKUP(C8806,#REF!, 2,FALSE)</f>
        <v>#REF!</v>
      </c>
      <c r="BP8806" s="52" t="s">
        <v>14267</v>
      </c>
      <c r="BQ8806" s="52" t="s">
        <v>1453</v>
      </c>
      <c r="BR8806" s="52" t="s">
        <v>2993</v>
      </c>
      <c r="BX8806" s="52" t="s">
        <v>14267</v>
      </c>
      <c r="BY8806" s="52" t="s">
        <v>1453</v>
      </c>
      <c r="BZ8806" s="52" t="s">
        <v>2993</v>
      </c>
    </row>
    <row r="8807" spans="54:78" x14ac:dyDescent="0.3">
      <c r="BB8807" s="105" t="e">
        <f>VLOOKUP(C8807,#REF!, 2,FALSE)</f>
        <v>#REF!</v>
      </c>
      <c r="BP8807" s="52" t="s">
        <v>14268</v>
      </c>
      <c r="BQ8807" s="52" t="s">
        <v>920</v>
      </c>
      <c r="BR8807" s="52" t="s">
        <v>14269</v>
      </c>
      <c r="BX8807" s="52" t="s">
        <v>14268</v>
      </c>
      <c r="BY8807" s="52" t="s">
        <v>920</v>
      </c>
      <c r="BZ8807" s="52" t="s">
        <v>14269</v>
      </c>
    </row>
    <row r="8808" spans="54:78" x14ac:dyDescent="0.3">
      <c r="BB8808" s="105" t="e">
        <f>VLOOKUP(C8808,#REF!, 2,FALSE)</f>
        <v>#REF!</v>
      </c>
      <c r="BP8808" s="52" t="s">
        <v>2492</v>
      </c>
      <c r="BQ8808" s="52" t="s">
        <v>1453</v>
      </c>
      <c r="BR8808" s="52" t="s">
        <v>2755</v>
      </c>
      <c r="BX8808" s="52" t="s">
        <v>2492</v>
      </c>
      <c r="BY8808" s="52" t="s">
        <v>1453</v>
      </c>
      <c r="BZ8808" s="52" t="s">
        <v>2755</v>
      </c>
    </row>
    <row r="8809" spans="54:78" x14ac:dyDescent="0.3">
      <c r="BB8809" s="105" t="e">
        <f>VLOOKUP(C8809,#REF!, 2,FALSE)</f>
        <v>#REF!</v>
      </c>
      <c r="BP8809" s="52" t="s">
        <v>14270</v>
      </c>
      <c r="BQ8809" s="52" t="s">
        <v>1453</v>
      </c>
      <c r="BR8809" s="52" t="s">
        <v>14192</v>
      </c>
      <c r="BX8809" s="52" t="s">
        <v>14270</v>
      </c>
      <c r="BY8809" s="52" t="s">
        <v>1453</v>
      </c>
      <c r="BZ8809" s="52" t="s">
        <v>14192</v>
      </c>
    </row>
    <row r="8810" spans="54:78" x14ac:dyDescent="0.3">
      <c r="BB8810" s="105" t="e">
        <f>VLOOKUP(C8810,#REF!, 2,FALSE)</f>
        <v>#REF!</v>
      </c>
      <c r="BP8810" s="52" t="s">
        <v>14272</v>
      </c>
      <c r="BQ8810" s="52" t="s">
        <v>2993</v>
      </c>
      <c r="BR8810" s="52" t="s">
        <v>2993</v>
      </c>
      <c r="BX8810" s="52" t="s">
        <v>14272</v>
      </c>
      <c r="BY8810" s="52" t="s">
        <v>2993</v>
      </c>
      <c r="BZ8810" s="52" t="s">
        <v>2993</v>
      </c>
    </row>
    <row r="8811" spans="54:78" x14ac:dyDescent="0.3">
      <c r="BB8811" s="105" t="e">
        <f>VLOOKUP(C8811,#REF!, 2,FALSE)</f>
        <v>#REF!</v>
      </c>
      <c r="BP8811" s="52" t="s">
        <v>14273</v>
      </c>
      <c r="BQ8811" s="52" t="s">
        <v>645</v>
      </c>
      <c r="BR8811" s="52" t="s">
        <v>2993</v>
      </c>
      <c r="BX8811" s="52" t="s">
        <v>14273</v>
      </c>
      <c r="BY8811" s="52" t="s">
        <v>645</v>
      </c>
      <c r="BZ8811" s="52" t="s">
        <v>2993</v>
      </c>
    </row>
    <row r="8812" spans="54:78" x14ac:dyDescent="0.3">
      <c r="BB8812" s="105" t="e">
        <f>VLOOKUP(C8812,#REF!, 2,FALSE)</f>
        <v>#REF!</v>
      </c>
      <c r="BP8812" s="52" t="s">
        <v>14274</v>
      </c>
      <c r="BQ8812" s="52" t="s">
        <v>2993</v>
      </c>
      <c r="BR8812" s="52" t="s">
        <v>2993</v>
      </c>
      <c r="BX8812" s="52" t="s">
        <v>14274</v>
      </c>
      <c r="BY8812" s="52" t="s">
        <v>2993</v>
      </c>
      <c r="BZ8812" s="52" t="s">
        <v>2993</v>
      </c>
    </row>
    <row r="8813" spans="54:78" x14ac:dyDescent="0.3">
      <c r="BB8813" s="105" t="e">
        <f>VLOOKUP(C8813,#REF!, 2,FALSE)</f>
        <v>#REF!</v>
      </c>
      <c r="BP8813" s="52" t="s">
        <v>14275</v>
      </c>
      <c r="BQ8813" s="52" t="s">
        <v>617</v>
      </c>
      <c r="BR8813" s="52" t="s">
        <v>2993</v>
      </c>
      <c r="BX8813" s="52" t="s">
        <v>14275</v>
      </c>
      <c r="BY8813" s="52" t="s">
        <v>617</v>
      </c>
      <c r="BZ8813" s="52" t="s">
        <v>2993</v>
      </c>
    </row>
    <row r="8814" spans="54:78" x14ac:dyDescent="0.3">
      <c r="BB8814" s="105" t="e">
        <f>VLOOKUP(C8814,#REF!, 2,FALSE)</f>
        <v>#REF!</v>
      </c>
      <c r="BP8814" s="52" t="s">
        <v>2493</v>
      </c>
      <c r="BQ8814" s="52" t="s">
        <v>701</v>
      </c>
      <c r="BR8814" s="52" t="s">
        <v>14276</v>
      </c>
      <c r="BX8814" s="52" t="s">
        <v>2493</v>
      </c>
      <c r="BY8814" s="52" t="s">
        <v>701</v>
      </c>
      <c r="BZ8814" s="52" t="s">
        <v>14276</v>
      </c>
    </row>
    <row r="8815" spans="54:78" x14ac:dyDescent="0.3">
      <c r="BB8815" s="105" t="e">
        <f>VLOOKUP(C8815,#REF!, 2,FALSE)</f>
        <v>#REF!</v>
      </c>
      <c r="BP8815" s="52" t="s">
        <v>14277</v>
      </c>
      <c r="BQ8815" s="52" t="s">
        <v>2993</v>
      </c>
      <c r="BR8815" s="52" t="s">
        <v>2993</v>
      </c>
      <c r="BX8815" s="52" t="s">
        <v>14277</v>
      </c>
      <c r="BY8815" s="52" t="s">
        <v>2993</v>
      </c>
      <c r="BZ8815" s="52" t="s">
        <v>2993</v>
      </c>
    </row>
    <row r="8816" spans="54:78" x14ac:dyDescent="0.3">
      <c r="BB8816" s="105" t="e">
        <f>VLOOKUP(C8816,#REF!, 2,FALSE)</f>
        <v>#REF!</v>
      </c>
      <c r="BP8816" s="52" t="s">
        <v>14278</v>
      </c>
      <c r="BQ8816" s="52" t="s">
        <v>2993</v>
      </c>
      <c r="BR8816" s="52" t="s">
        <v>2993</v>
      </c>
      <c r="BX8816" s="52" t="s">
        <v>14278</v>
      </c>
      <c r="BY8816" s="52" t="s">
        <v>2993</v>
      </c>
      <c r="BZ8816" s="52" t="s">
        <v>2993</v>
      </c>
    </row>
    <row r="8817" spans="54:78" x14ac:dyDescent="0.3">
      <c r="BB8817" s="105" t="e">
        <f>VLOOKUP(C8817,#REF!, 2,FALSE)</f>
        <v>#REF!</v>
      </c>
      <c r="BP8817" s="52" t="s">
        <v>2494</v>
      </c>
      <c r="BQ8817" s="52" t="s">
        <v>1268</v>
      </c>
      <c r="BR8817" s="52" t="s">
        <v>9893</v>
      </c>
      <c r="BX8817" s="52" t="s">
        <v>2494</v>
      </c>
      <c r="BY8817" s="52" t="s">
        <v>1268</v>
      </c>
      <c r="BZ8817" s="52" t="s">
        <v>9893</v>
      </c>
    </row>
    <row r="8818" spans="54:78" x14ac:dyDescent="0.3">
      <c r="BB8818" s="105" t="e">
        <f>VLOOKUP(C8818,#REF!, 2,FALSE)</f>
        <v>#REF!</v>
      </c>
      <c r="BP8818" s="52" t="s">
        <v>14279</v>
      </c>
      <c r="BQ8818" s="52" t="s">
        <v>668</v>
      </c>
      <c r="BR8818" s="52" t="s">
        <v>14280</v>
      </c>
      <c r="BX8818" s="52" t="s">
        <v>14279</v>
      </c>
      <c r="BY8818" s="52" t="s">
        <v>668</v>
      </c>
      <c r="BZ8818" s="52" t="s">
        <v>14280</v>
      </c>
    </row>
    <row r="8819" spans="54:78" x14ac:dyDescent="0.3">
      <c r="BB8819" s="105" t="e">
        <f>VLOOKUP(C8819,#REF!, 2,FALSE)</f>
        <v>#REF!</v>
      </c>
      <c r="BP8819" s="52" t="s">
        <v>14281</v>
      </c>
      <c r="BQ8819" s="52" t="s">
        <v>636</v>
      </c>
      <c r="BR8819" s="52" t="s">
        <v>14282</v>
      </c>
      <c r="BX8819" s="52" t="s">
        <v>14281</v>
      </c>
      <c r="BY8819" s="52" t="s">
        <v>636</v>
      </c>
      <c r="BZ8819" s="52" t="s">
        <v>14282</v>
      </c>
    </row>
    <row r="8820" spans="54:78" x14ac:dyDescent="0.3">
      <c r="BB8820" s="105" t="e">
        <f>VLOOKUP(C8820,#REF!, 2,FALSE)</f>
        <v>#REF!</v>
      </c>
      <c r="BP8820" s="52" t="s">
        <v>14283</v>
      </c>
      <c r="BQ8820" s="52" t="s">
        <v>2993</v>
      </c>
      <c r="BR8820" s="52" t="s">
        <v>2993</v>
      </c>
      <c r="BX8820" s="52" t="s">
        <v>14283</v>
      </c>
      <c r="BY8820" s="52" t="s">
        <v>2993</v>
      </c>
      <c r="BZ8820" s="52" t="s">
        <v>2993</v>
      </c>
    </row>
    <row r="8821" spans="54:78" x14ac:dyDescent="0.3">
      <c r="BB8821" s="105" t="e">
        <f>VLOOKUP(C8821,#REF!, 2,FALSE)</f>
        <v>#REF!</v>
      </c>
      <c r="BP8821" s="52" t="s">
        <v>14284</v>
      </c>
      <c r="BQ8821" s="52" t="s">
        <v>645</v>
      </c>
      <c r="BR8821" s="52" t="s">
        <v>14285</v>
      </c>
      <c r="BX8821" s="52" t="s">
        <v>14284</v>
      </c>
      <c r="BY8821" s="52" t="s">
        <v>645</v>
      </c>
      <c r="BZ8821" s="52" t="s">
        <v>14285</v>
      </c>
    </row>
    <row r="8822" spans="54:78" x14ac:dyDescent="0.3">
      <c r="BB8822" s="105" t="e">
        <f>VLOOKUP(C8822,#REF!, 2,FALSE)</f>
        <v>#REF!</v>
      </c>
      <c r="BP8822" s="52" t="s">
        <v>14286</v>
      </c>
      <c r="BQ8822" s="52" t="s">
        <v>3276</v>
      </c>
      <c r="BR8822" s="52" t="s">
        <v>1393</v>
      </c>
      <c r="BX8822" s="52" t="s">
        <v>14286</v>
      </c>
      <c r="BY8822" s="52" t="s">
        <v>3276</v>
      </c>
      <c r="BZ8822" s="52" t="s">
        <v>1393</v>
      </c>
    </row>
    <row r="8823" spans="54:78" x14ac:dyDescent="0.3">
      <c r="BB8823" s="105" t="e">
        <f>VLOOKUP(C8823,#REF!, 2,FALSE)</f>
        <v>#REF!</v>
      </c>
      <c r="BP8823" s="52" t="s">
        <v>14287</v>
      </c>
      <c r="BQ8823" s="52" t="s">
        <v>3276</v>
      </c>
      <c r="BR8823" s="52" t="s">
        <v>14288</v>
      </c>
      <c r="BX8823" s="52" t="s">
        <v>14287</v>
      </c>
      <c r="BY8823" s="52" t="s">
        <v>3276</v>
      </c>
      <c r="BZ8823" s="52" t="s">
        <v>14288</v>
      </c>
    </row>
    <row r="8824" spans="54:78" x14ac:dyDescent="0.3">
      <c r="BB8824" s="105" t="e">
        <f>VLOOKUP(C8824,#REF!, 2,FALSE)</f>
        <v>#REF!</v>
      </c>
      <c r="BP8824" s="52" t="s">
        <v>14289</v>
      </c>
      <c r="BQ8824" s="52" t="s">
        <v>1147</v>
      </c>
      <c r="BR8824" s="52" t="s">
        <v>2101</v>
      </c>
      <c r="BX8824" s="52" t="s">
        <v>14289</v>
      </c>
      <c r="BY8824" s="52" t="s">
        <v>1147</v>
      </c>
      <c r="BZ8824" s="52" t="s">
        <v>2101</v>
      </c>
    </row>
    <row r="8825" spans="54:78" x14ac:dyDescent="0.3">
      <c r="BB8825" s="105" t="e">
        <f>VLOOKUP(C8825,#REF!, 2,FALSE)</f>
        <v>#REF!</v>
      </c>
      <c r="BP8825" s="52" t="s">
        <v>2495</v>
      </c>
      <c r="BQ8825" s="52" t="s">
        <v>1005</v>
      </c>
      <c r="BR8825" s="52" t="s">
        <v>14290</v>
      </c>
      <c r="BX8825" s="52" t="s">
        <v>2495</v>
      </c>
      <c r="BY8825" s="52" t="s">
        <v>1005</v>
      </c>
      <c r="BZ8825" s="52" t="s">
        <v>14290</v>
      </c>
    </row>
    <row r="8826" spans="54:78" x14ac:dyDescent="0.3">
      <c r="BB8826" s="105" t="e">
        <f>VLOOKUP(C8826,#REF!, 2,FALSE)</f>
        <v>#REF!</v>
      </c>
      <c r="BP8826" s="52" t="s">
        <v>14291</v>
      </c>
      <c r="BQ8826" s="52" t="s">
        <v>3223</v>
      </c>
      <c r="BR8826" s="52" t="s">
        <v>4053</v>
      </c>
      <c r="BX8826" s="52" t="s">
        <v>14291</v>
      </c>
      <c r="BY8826" s="52" t="s">
        <v>3223</v>
      </c>
      <c r="BZ8826" s="52" t="s">
        <v>4053</v>
      </c>
    </row>
    <row r="8827" spans="54:78" x14ac:dyDescent="0.3">
      <c r="BB8827" s="105" t="e">
        <f>VLOOKUP(C8827,#REF!, 2,FALSE)</f>
        <v>#REF!</v>
      </c>
      <c r="BP8827" s="52" t="s">
        <v>14292</v>
      </c>
      <c r="BQ8827" s="52" t="s">
        <v>3016</v>
      </c>
      <c r="BR8827" s="52" t="s">
        <v>8621</v>
      </c>
      <c r="BX8827" s="52" t="s">
        <v>14292</v>
      </c>
      <c r="BY8827" s="52" t="s">
        <v>3016</v>
      </c>
      <c r="BZ8827" s="52" t="s">
        <v>8621</v>
      </c>
    </row>
    <row r="8828" spans="54:78" x14ac:dyDescent="0.3">
      <c r="BB8828" s="105" t="e">
        <f>VLOOKUP(C8828,#REF!, 2,FALSE)</f>
        <v>#REF!</v>
      </c>
      <c r="BP8828" s="52" t="s">
        <v>14293</v>
      </c>
      <c r="BQ8828" s="52" t="s">
        <v>3276</v>
      </c>
      <c r="BR8828" s="52" t="s">
        <v>10384</v>
      </c>
      <c r="BX8828" s="52" t="s">
        <v>14293</v>
      </c>
      <c r="BY8828" s="52" t="s">
        <v>3276</v>
      </c>
      <c r="BZ8828" s="52" t="s">
        <v>10384</v>
      </c>
    </row>
    <row r="8829" spans="54:78" x14ac:dyDescent="0.3">
      <c r="BB8829" s="105" t="e">
        <f>VLOOKUP(C8829,#REF!, 2,FALSE)</f>
        <v>#REF!</v>
      </c>
      <c r="BP8829" s="52" t="s">
        <v>14294</v>
      </c>
      <c r="BQ8829" s="52" t="s">
        <v>2993</v>
      </c>
      <c r="BR8829" s="52" t="s">
        <v>5296</v>
      </c>
      <c r="BX8829" s="52" t="s">
        <v>14294</v>
      </c>
      <c r="BY8829" s="52" t="s">
        <v>2993</v>
      </c>
      <c r="BZ8829" s="52" t="s">
        <v>5296</v>
      </c>
    </row>
    <row r="8830" spans="54:78" x14ac:dyDescent="0.3">
      <c r="BB8830" s="105" t="e">
        <f>VLOOKUP(C8830,#REF!, 2,FALSE)</f>
        <v>#REF!</v>
      </c>
      <c r="BP8830" s="52" t="s">
        <v>14295</v>
      </c>
      <c r="BQ8830" s="52" t="s">
        <v>2993</v>
      </c>
      <c r="BR8830" s="52" t="s">
        <v>14296</v>
      </c>
      <c r="BX8830" s="52" t="s">
        <v>14295</v>
      </c>
      <c r="BY8830" s="52" t="s">
        <v>2993</v>
      </c>
      <c r="BZ8830" s="52" t="s">
        <v>14296</v>
      </c>
    </row>
    <row r="8831" spans="54:78" x14ac:dyDescent="0.3">
      <c r="BB8831" s="105" t="e">
        <f>VLOOKUP(C8831,#REF!, 2,FALSE)</f>
        <v>#REF!</v>
      </c>
      <c r="BP8831" s="52" t="s">
        <v>14297</v>
      </c>
      <c r="BQ8831" s="52" t="s">
        <v>2993</v>
      </c>
      <c r="BR8831" s="52" t="s">
        <v>13589</v>
      </c>
      <c r="BX8831" s="52" t="s">
        <v>14297</v>
      </c>
      <c r="BY8831" s="52" t="s">
        <v>2993</v>
      </c>
      <c r="BZ8831" s="52" t="s">
        <v>13589</v>
      </c>
    </row>
    <row r="8832" spans="54:78" x14ac:dyDescent="0.3">
      <c r="BB8832" s="105" t="e">
        <f>VLOOKUP(C8832,#REF!, 2,FALSE)</f>
        <v>#REF!</v>
      </c>
      <c r="BP8832" s="52" t="s">
        <v>14298</v>
      </c>
      <c r="BQ8832" s="52" t="s">
        <v>3276</v>
      </c>
      <c r="BR8832" s="52" t="s">
        <v>3567</v>
      </c>
      <c r="BX8832" s="52" t="s">
        <v>14298</v>
      </c>
      <c r="BY8832" s="52" t="s">
        <v>3276</v>
      </c>
      <c r="BZ8832" s="52" t="s">
        <v>3567</v>
      </c>
    </row>
    <row r="8833" spans="54:78" x14ac:dyDescent="0.3">
      <c r="BB8833" s="105" t="e">
        <f>VLOOKUP(C8833,#REF!, 2,FALSE)</f>
        <v>#REF!</v>
      </c>
      <c r="BP8833" s="52" t="s">
        <v>14299</v>
      </c>
      <c r="BQ8833" s="52" t="s">
        <v>2993</v>
      </c>
      <c r="BR8833" s="52" t="s">
        <v>2993</v>
      </c>
      <c r="BX8833" s="52" t="s">
        <v>14299</v>
      </c>
      <c r="BY8833" s="52" t="s">
        <v>2993</v>
      </c>
      <c r="BZ8833" s="52" t="s">
        <v>2993</v>
      </c>
    </row>
    <row r="8834" spans="54:78" x14ac:dyDescent="0.3">
      <c r="BB8834" s="105" t="e">
        <f>VLOOKUP(C8834,#REF!, 2,FALSE)</f>
        <v>#REF!</v>
      </c>
      <c r="BP8834" s="52" t="s">
        <v>14300</v>
      </c>
      <c r="BQ8834" s="52" t="s">
        <v>2993</v>
      </c>
      <c r="BR8834" s="52" t="s">
        <v>2993</v>
      </c>
      <c r="BX8834" s="52" t="s">
        <v>14300</v>
      </c>
      <c r="BY8834" s="52" t="s">
        <v>2993</v>
      </c>
      <c r="BZ8834" s="52" t="s">
        <v>2993</v>
      </c>
    </row>
    <row r="8835" spans="54:78" x14ac:dyDescent="0.3">
      <c r="BB8835" s="105" t="e">
        <f>VLOOKUP(C8835,#REF!, 2,FALSE)</f>
        <v>#REF!</v>
      </c>
      <c r="BP8835" s="52" t="s">
        <v>14301</v>
      </c>
      <c r="BQ8835" s="52" t="s">
        <v>1350</v>
      </c>
      <c r="BR8835" s="52" t="s">
        <v>2104</v>
      </c>
      <c r="BX8835" s="52" t="s">
        <v>14301</v>
      </c>
      <c r="BY8835" s="52" t="s">
        <v>1350</v>
      </c>
      <c r="BZ8835" s="52" t="s">
        <v>2104</v>
      </c>
    </row>
    <row r="8836" spans="54:78" x14ac:dyDescent="0.3">
      <c r="BB8836" s="105" t="e">
        <f>VLOOKUP(C8836,#REF!, 2,FALSE)</f>
        <v>#REF!</v>
      </c>
      <c r="BP8836" s="52" t="s">
        <v>14302</v>
      </c>
      <c r="BQ8836" s="52" t="s">
        <v>2993</v>
      </c>
      <c r="BR8836" s="52" t="s">
        <v>2993</v>
      </c>
      <c r="BX8836" s="52" t="s">
        <v>14302</v>
      </c>
      <c r="BY8836" s="52" t="s">
        <v>2993</v>
      </c>
      <c r="BZ8836" s="52" t="s">
        <v>2993</v>
      </c>
    </row>
    <row r="8837" spans="54:78" x14ac:dyDescent="0.3">
      <c r="BB8837" s="105" t="e">
        <f>VLOOKUP(C8837,#REF!, 2,FALSE)</f>
        <v>#REF!</v>
      </c>
      <c r="BP8837" s="52" t="s">
        <v>14303</v>
      </c>
      <c r="BQ8837" s="52" t="s">
        <v>2993</v>
      </c>
      <c r="BR8837" s="52" t="s">
        <v>2993</v>
      </c>
      <c r="BX8837" s="52" t="s">
        <v>14303</v>
      </c>
      <c r="BY8837" s="52" t="s">
        <v>2993</v>
      </c>
      <c r="BZ8837" s="52" t="s">
        <v>2993</v>
      </c>
    </row>
    <row r="8838" spans="54:78" x14ac:dyDescent="0.3">
      <c r="BB8838" s="105" t="e">
        <f>VLOOKUP(C8838,#REF!, 2,FALSE)</f>
        <v>#REF!</v>
      </c>
      <c r="BP8838" s="52" t="s">
        <v>14304</v>
      </c>
      <c r="BQ8838" s="52" t="s">
        <v>2993</v>
      </c>
      <c r="BR8838" s="52" t="s">
        <v>2993</v>
      </c>
      <c r="BX8838" s="52" t="s">
        <v>14304</v>
      </c>
      <c r="BY8838" s="52" t="s">
        <v>2993</v>
      </c>
      <c r="BZ8838" s="52" t="s">
        <v>2993</v>
      </c>
    </row>
    <row r="8839" spans="54:78" x14ac:dyDescent="0.3">
      <c r="BB8839" s="105" t="e">
        <f>VLOOKUP(C8839,#REF!, 2,FALSE)</f>
        <v>#REF!</v>
      </c>
      <c r="BP8839" s="52" t="s">
        <v>2496</v>
      </c>
      <c r="BQ8839" s="52" t="s">
        <v>710</v>
      </c>
      <c r="BR8839" s="52" t="s">
        <v>14305</v>
      </c>
      <c r="BX8839" s="52" t="s">
        <v>2496</v>
      </c>
      <c r="BY8839" s="52" t="s">
        <v>710</v>
      </c>
      <c r="BZ8839" s="52" t="s">
        <v>14305</v>
      </c>
    </row>
    <row r="8840" spans="54:78" x14ac:dyDescent="0.3">
      <c r="BB8840" s="105" t="e">
        <f>VLOOKUP(C8840,#REF!, 2,FALSE)</f>
        <v>#REF!</v>
      </c>
      <c r="BP8840" s="52" t="s">
        <v>14306</v>
      </c>
      <c r="BQ8840" s="52" t="s">
        <v>722</v>
      </c>
      <c r="BR8840" s="52" t="s">
        <v>14307</v>
      </c>
      <c r="BX8840" s="52" t="s">
        <v>14306</v>
      </c>
      <c r="BY8840" s="52" t="s">
        <v>722</v>
      </c>
      <c r="BZ8840" s="52" t="s">
        <v>14307</v>
      </c>
    </row>
    <row r="8841" spans="54:78" x14ac:dyDescent="0.3">
      <c r="BB8841" s="105" t="e">
        <f>VLOOKUP(C8841,#REF!, 2,FALSE)</f>
        <v>#REF!</v>
      </c>
      <c r="BP8841" s="52" t="s">
        <v>14308</v>
      </c>
      <c r="BQ8841" s="52" t="s">
        <v>2993</v>
      </c>
      <c r="BR8841" s="52" t="s">
        <v>2993</v>
      </c>
      <c r="BX8841" s="52" t="s">
        <v>14308</v>
      </c>
      <c r="BY8841" s="52" t="s">
        <v>2993</v>
      </c>
      <c r="BZ8841" s="52" t="s">
        <v>2993</v>
      </c>
    </row>
    <row r="8842" spans="54:78" x14ac:dyDescent="0.3">
      <c r="BB8842" s="105" t="e">
        <f>VLOOKUP(C8842,#REF!, 2,FALSE)</f>
        <v>#REF!</v>
      </c>
      <c r="BP8842" s="52" t="s">
        <v>14309</v>
      </c>
      <c r="BQ8842" s="52" t="s">
        <v>2993</v>
      </c>
      <c r="BR8842" s="52" t="s">
        <v>2993</v>
      </c>
      <c r="BX8842" s="52" t="s">
        <v>14309</v>
      </c>
      <c r="BY8842" s="52" t="s">
        <v>2993</v>
      </c>
      <c r="BZ8842" s="52" t="s">
        <v>2993</v>
      </c>
    </row>
    <row r="8843" spans="54:78" x14ac:dyDescent="0.3">
      <c r="BB8843" s="105" t="e">
        <f>VLOOKUP(C8843,#REF!, 2,FALSE)</f>
        <v>#REF!</v>
      </c>
      <c r="BP8843" s="52" t="s">
        <v>14310</v>
      </c>
      <c r="BQ8843" s="52" t="s">
        <v>2993</v>
      </c>
      <c r="BR8843" s="52" t="s">
        <v>2993</v>
      </c>
      <c r="BX8843" s="52" t="s">
        <v>14310</v>
      </c>
      <c r="BY8843" s="52" t="s">
        <v>2993</v>
      </c>
      <c r="BZ8843" s="52" t="s">
        <v>2993</v>
      </c>
    </row>
    <row r="8844" spans="54:78" x14ac:dyDescent="0.3">
      <c r="BB8844" s="105" t="e">
        <f>VLOOKUP(C8844,#REF!, 2,FALSE)</f>
        <v>#REF!</v>
      </c>
      <c r="BP8844" s="52" t="s">
        <v>14311</v>
      </c>
      <c r="BQ8844" s="52" t="s">
        <v>3276</v>
      </c>
      <c r="BR8844" s="52" t="s">
        <v>5145</v>
      </c>
      <c r="BX8844" s="52" t="s">
        <v>14311</v>
      </c>
      <c r="BY8844" s="52" t="s">
        <v>3276</v>
      </c>
      <c r="BZ8844" s="52" t="s">
        <v>5145</v>
      </c>
    </row>
    <row r="8845" spans="54:78" x14ac:dyDescent="0.3">
      <c r="BB8845" s="105" t="e">
        <f>VLOOKUP(C8845,#REF!, 2,FALSE)</f>
        <v>#REF!</v>
      </c>
      <c r="BP8845" s="52" t="s">
        <v>189</v>
      </c>
      <c r="BQ8845" s="52" t="s">
        <v>707</v>
      </c>
      <c r="BR8845" s="52" t="s">
        <v>2993</v>
      </c>
      <c r="BX8845" s="52" t="s">
        <v>189</v>
      </c>
      <c r="BY8845" s="52" t="s">
        <v>707</v>
      </c>
      <c r="BZ8845" s="52" t="s">
        <v>2993</v>
      </c>
    </row>
    <row r="8846" spans="54:78" x14ac:dyDescent="0.3">
      <c r="BB8846" s="105" t="e">
        <f>VLOOKUP(C8846,#REF!, 2,FALSE)</f>
        <v>#REF!</v>
      </c>
      <c r="BP8846" s="52" t="s">
        <v>14312</v>
      </c>
      <c r="BQ8846" s="52" t="s">
        <v>3019</v>
      </c>
      <c r="BR8846" s="52" t="s">
        <v>12302</v>
      </c>
      <c r="BX8846" s="52" t="s">
        <v>14312</v>
      </c>
      <c r="BY8846" s="52" t="s">
        <v>3019</v>
      </c>
      <c r="BZ8846" s="52" t="s">
        <v>12302</v>
      </c>
    </row>
    <row r="8847" spans="54:78" x14ac:dyDescent="0.3">
      <c r="BB8847" s="105" t="e">
        <f>VLOOKUP(C8847,#REF!, 2,FALSE)</f>
        <v>#REF!</v>
      </c>
      <c r="BP8847" s="52" t="s">
        <v>14313</v>
      </c>
      <c r="BQ8847" s="52" t="s">
        <v>788</v>
      </c>
      <c r="BR8847" s="52" t="s">
        <v>6456</v>
      </c>
      <c r="BX8847" s="52" t="s">
        <v>14313</v>
      </c>
      <c r="BY8847" s="52" t="s">
        <v>788</v>
      </c>
      <c r="BZ8847" s="52" t="s">
        <v>6456</v>
      </c>
    </row>
    <row r="8848" spans="54:78" x14ac:dyDescent="0.3">
      <c r="BB8848" s="105" t="e">
        <f>VLOOKUP(C8848,#REF!, 2,FALSE)</f>
        <v>#REF!</v>
      </c>
      <c r="BP8848" s="52" t="s">
        <v>14314</v>
      </c>
      <c r="BQ8848" s="52" t="s">
        <v>1350</v>
      </c>
      <c r="BR8848" s="52" t="s">
        <v>2109</v>
      </c>
      <c r="BX8848" s="52" t="s">
        <v>14314</v>
      </c>
      <c r="BY8848" s="52" t="s">
        <v>1350</v>
      </c>
      <c r="BZ8848" s="52" t="s">
        <v>2109</v>
      </c>
    </row>
    <row r="8849" spans="54:78" x14ac:dyDescent="0.3">
      <c r="BB8849" s="105" t="e">
        <f>VLOOKUP(C8849,#REF!, 2,FALSE)</f>
        <v>#REF!</v>
      </c>
      <c r="BP8849" s="52" t="s">
        <v>14315</v>
      </c>
      <c r="BQ8849" s="52" t="s">
        <v>2993</v>
      </c>
      <c r="BR8849" s="52" t="s">
        <v>14316</v>
      </c>
      <c r="BX8849" s="52" t="s">
        <v>14315</v>
      </c>
      <c r="BY8849" s="52" t="s">
        <v>2993</v>
      </c>
      <c r="BZ8849" s="52" t="s">
        <v>14316</v>
      </c>
    </row>
    <row r="8850" spans="54:78" x14ac:dyDescent="0.3">
      <c r="BB8850" s="105" t="e">
        <f>VLOOKUP(C8850,#REF!, 2,FALSE)</f>
        <v>#REF!</v>
      </c>
      <c r="BP8850" s="52" t="s">
        <v>14317</v>
      </c>
      <c r="BQ8850" s="52" t="s">
        <v>622</v>
      </c>
      <c r="BR8850" s="52" t="s">
        <v>1848</v>
      </c>
      <c r="BX8850" s="52" t="s">
        <v>14317</v>
      </c>
      <c r="BY8850" s="52" t="s">
        <v>622</v>
      </c>
      <c r="BZ8850" s="52" t="s">
        <v>1848</v>
      </c>
    </row>
    <row r="8851" spans="54:78" x14ac:dyDescent="0.3">
      <c r="BB8851" s="105" t="e">
        <f>VLOOKUP(C8851,#REF!, 2,FALSE)</f>
        <v>#REF!</v>
      </c>
      <c r="BP8851" s="52" t="s">
        <v>14319</v>
      </c>
      <c r="BQ8851" s="52" t="s">
        <v>818</v>
      </c>
      <c r="BR8851" s="52" t="s">
        <v>14320</v>
      </c>
      <c r="BX8851" s="52" t="s">
        <v>14319</v>
      </c>
      <c r="BY8851" s="52" t="s">
        <v>818</v>
      </c>
      <c r="BZ8851" s="52" t="s">
        <v>14320</v>
      </c>
    </row>
    <row r="8852" spans="54:78" x14ac:dyDescent="0.3">
      <c r="BB8852" s="105" t="e">
        <f>VLOOKUP(C8852,#REF!, 2,FALSE)</f>
        <v>#REF!</v>
      </c>
      <c r="BP8852" s="52" t="s">
        <v>14321</v>
      </c>
      <c r="BQ8852" s="52" t="s">
        <v>642</v>
      </c>
      <c r="BR8852" s="52" t="s">
        <v>14322</v>
      </c>
      <c r="BX8852" s="52" t="s">
        <v>14321</v>
      </c>
      <c r="BY8852" s="52" t="s">
        <v>642</v>
      </c>
      <c r="BZ8852" s="52" t="s">
        <v>14322</v>
      </c>
    </row>
    <row r="8853" spans="54:78" x14ac:dyDescent="0.3">
      <c r="BB8853" s="105" t="e">
        <f>VLOOKUP(C8853,#REF!, 2,FALSE)</f>
        <v>#REF!</v>
      </c>
      <c r="BP8853" s="52" t="s">
        <v>14323</v>
      </c>
      <c r="BQ8853" s="52" t="s">
        <v>1147</v>
      </c>
      <c r="BR8853" s="52" t="s">
        <v>14324</v>
      </c>
      <c r="BX8853" s="52" t="s">
        <v>14323</v>
      </c>
      <c r="BY8853" s="52" t="s">
        <v>1147</v>
      </c>
      <c r="BZ8853" s="52" t="s">
        <v>14324</v>
      </c>
    </row>
    <row r="8854" spans="54:78" x14ac:dyDescent="0.3">
      <c r="BB8854" s="105" t="e">
        <f>VLOOKUP(C8854,#REF!, 2,FALSE)</f>
        <v>#REF!</v>
      </c>
      <c r="BP8854" s="52" t="s">
        <v>2497</v>
      </c>
      <c r="BQ8854" s="52" t="s">
        <v>636</v>
      </c>
      <c r="BR8854" s="52" t="s">
        <v>14325</v>
      </c>
      <c r="BX8854" s="52" t="s">
        <v>2497</v>
      </c>
      <c r="BY8854" s="52" t="s">
        <v>636</v>
      </c>
      <c r="BZ8854" s="52" t="s">
        <v>14325</v>
      </c>
    </row>
    <row r="8855" spans="54:78" x14ac:dyDescent="0.3">
      <c r="BB8855" s="105" t="e">
        <f>VLOOKUP(C8855,#REF!, 2,FALSE)</f>
        <v>#REF!</v>
      </c>
      <c r="BP8855" s="52" t="s">
        <v>2498</v>
      </c>
      <c r="BQ8855" s="52" t="s">
        <v>2993</v>
      </c>
      <c r="BR8855" s="52" t="s">
        <v>14326</v>
      </c>
      <c r="BX8855" s="52" t="s">
        <v>2498</v>
      </c>
      <c r="BY8855" s="52" t="s">
        <v>2993</v>
      </c>
      <c r="BZ8855" s="52" t="s">
        <v>14326</v>
      </c>
    </row>
    <row r="8856" spans="54:78" x14ac:dyDescent="0.3">
      <c r="BB8856" s="105" t="e">
        <f>VLOOKUP(C8856,#REF!, 2,FALSE)</f>
        <v>#REF!</v>
      </c>
      <c r="BP8856" s="52" t="s">
        <v>14327</v>
      </c>
      <c r="BQ8856" s="52" t="s">
        <v>17035</v>
      </c>
      <c r="BR8856" s="52" t="s">
        <v>2993</v>
      </c>
      <c r="BX8856" s="52" t="s">
        <v>14327</v>
      </c>
      <c r="BY8856" s="52" t="s">
        <v>17035</v>
      </c>
      <c r="BZ8856" s="52" t="s">
        <v>2993</v>
      </c>
    </row>
    <row r="8857" spans="54:78" x14ac:dyDescent="0.3">
      <c r="BB8857" s="105" t="e">
        <f>VLOOKUP(C8857,#REF!, 2,FALSE)</f>
        <v>#REF!</v>
      </c>
      <c r="BP8857" s="52" t="s">
        <v>14328</v>
      </c>
      <c r="BQ8857" s="52" t="s">
        <v>2993</v>
      </c>
      <c r="BR8857" s="52" t="s">
        <v>1004</v>
      </c>
      <c r="BX8857" s="52" t="s">
        <v>14328</v>
      </c>
      <c r="BY8857" s="52" t="s">
        <v>2993</v>
      </c>
      <c r="BZ8857" s="52" t="s">
        <v>1004</v>
      </c>
    </row>
    <row r="8858" spans="54:78" x14ac:dyDescent="0.3">
      <c r="BB8858" s="105" t="e">
        <f>VLOOKUP(C8858,#REF!, 2,FALSE)</f>
        <v>#REF!</v>
      </c>
      <c r="BP8858" s="52" t="s">
        <v>14329</v>
      </c>
      <c r="BQ8858" s="52" t="s">
        <v>2993</v>
      </c>
      <c r="BR8858" s="52" t="s">
        <v>4955</v>
      </c>
      <c r="BX8858" s="52" t="s">
        <v>14329</v>
      </c>
      <c r="BY8858" s="52" t="s">
        <v>2993</v>
      </c>
      <c r="BZ8858" s="52" t="s">
        <v>4955</v>
      </c>
    </row>
    <row r="8859" spans="54:78" x14ac:dyDescent="0.3">
      <c r="BB8859" s="105" t="e">
        <f>VLOOKUP(C8859,#REF!, 2,FALSE)</f>
        <v>#REF!</v>
      </c>
      <c r="BP8859" s="52" t="s">
        <v>14330</v>
      </c>
      <c r="BQ8859" s="52" t="s">
        <v>805</v>
      </c>
      <c r="BR8859" s="52" t="s">
        <v>2132</v>
      </c>
      <c r="BX8859" s="52" t="s">
        <v>14330</v>
      </c>
      <c r="BY8859" s="52" t="s">
        <v>805</v>
      </c>
      <c r="BZ8859" s="52" t="s">
        <v>2132</v>
      </c>
    </row>
    <row r="8860" spans="54:78" x14ac:dyDescent="0.3">
      <c r="BB8860" s="105" t="e">
        <f>VLOOKUP(C8860,#REF!, 2,FALSE)</f>
        <v>#REF!</v>
      </c>
      <c r="BP8860" s="52" t="s">
        <v>14331</v>
      </c>
      <c r="BQ8860" s="52" t="s">
        <v>2993</v>
      </c>
      <c r="BR8860" s="52" t="s">
        <v>2993</v>
      </c>
      <c r="BX8860" s="52" t="s">
        <v>14331</v>
      </c>
      <c r="BY8860" s="52" t="s">
        <v>2993</v>
      </c>
      <c r="BZ8860" s="52" t="s">
        <v>2993</v>
      </c>
    </row>
    <row r="8861" spans="54:78" x14ac:dyDescent="0.3">
      <c r="BB8861" s="105" t="e">
        <f>VLOOKUP(C8861,#REF!, 2,FALSE)</f>
        <v>#REF!</v>
      </c>
      <c r="BP8861" s="52" t="s">
        <v>14332</v>
      </c>
      <c r="BQ8861" s="52" t="s">
        <v>624</v>
      </c>
      <c r="BR8861" s="52" t="s">
        <v>801</v>
      </c>
      <c r="BX8861" s="52" t="s">
        <v>14332</v>
      </c>
      <c r="BY8861" s="52" t="s">
        <v>624</v>
      </c>
      <c r="BZ8861" s="52" t="s">
        <v>801</v>
      </c>
    </row>
    <row r="8862" spans="54:78" x14ac:dyDescent="0.3">
      <c r="BB8862" s="105" t="e">
        <f>VLOOKUP(C8862,#REF!, 2,FALSE)</f>
        <v>#REF!</v>
      </c>
      <c r="BP8862" s="52" t="s">
        <v>14333</v>
      </c>
      <c r="BQ8862" s="52" t="s">
        <v>17035</v>
      </c>
      <c r="BR8862" s="52" t="s">
        <v>1004</v>
      </c>
      <c r="BX8862" s="52" t="s">
        <v>14333</v>
      </c>
      <c r="BY8862" s="52" t="s">
        <v>17035</v>
      </c>
      <c r="BZ8862" s="52" t="s">
        <v>1004</v>
      </c>
    </row>
    <row r="8863" spans="54:78" x14ac:dyDescent="0.3">
      <c r="BB8863" s="105" t="e">
        <f>VLOOKUP(C8863,#REF!, 2,FALSE)</f>
        <v>#REF!</v>
      </c>
      <c r="BP8863" s="52" t="s">
        <v>14334</v>
      </c>
      <c r="BQ8863" s="52" t="s">
        <v>2993</v>
      </c>
      <c r="BR8863" s="52" t="s">
        <v>2993</v>
      </c>
      <c r="BX8863" s="52" t="s">
        <v>14334</v>
      </c>
      <c r="BY8863" s="52" t="s">
        <v>2993</v>
      </c>
      <c r="BZ8863" s="52" t="s">
        <v>2993</v>
      </c>
    </row>
    <row r="8864" spans="54:78" x14ac:dyDescent="0.3">
      <c r="BB8864" s="105" t="e">
        <f>VLOOKUP(C8864,#REF!, 2,FALSE)</f>
        <v>#REF!</v>
      </c>
      <c r="BP8864" s="52" t="s">
        <v>14335</v>
      </c>
      <c r="BQ8864" s="52" t="s">
        <v>948</v>
      </c>
      <c r="BR8864" s="52" t="s">
        <v>2310</v>
      </c>
      <c r="BX8864" s="52" t="s">
        <v>14335</v>
      </c>
      <c r="BY8864" s="52" t="s">
        <v>948</v>
      </c>
      <c r="BZ8864" s="52" t="s">
        <v>2310</v>
      </c>
    </row>
    <row r="8865" spans="54:78" x14ac:dyDescent="0.3">
      <c r="BB8865" s="105" t="e">
        <f>VLOOKUP(C8865,#REF!, 2,FALSE)</f>
        <v>#REF!</v>
      </c>
      <c r="BP8865" s="52" t="s">
        <v>14336</v>
      </c>
      <c r="BQ8865" s="52" t="s">
        <v>3276</v>
      </c>
      <c r="BR8865" s="52" t="s">
        <v>6173</v>
      </c>
      <c r="BX8865" s="52" t="s">
        <v>14336</v>
      </c>
      <c r="BY8865" s="52" t="s">
        <v>3276</v>
      </c>
      <c r="BZ8865" s="52" t="s">
        <v>6173</v>
      </c>
    </row>
    <row r="8866" spans="54:78" x14ac:dyDescent="0.3">
      <c r="BB8866" s="105" t="e">
        <f>VLOOKUP(C8866,#REF!, 2,FALSE)</f>
        <v>#REF!</v>
      </c>
      <c r="BP8866" s="52" t="s">
        <v>14337</v>
      </c>
      <c r="BQ8866" s="52" t="s">
        <v>2993</v>
      </c>
      <c r="BR8866" s="52" t="s">
        <v>780</v>
      </c>
      <c r="BX8866" s="52" t="s">
        <v>14337</v>
      </c>
      <c r="BY8866" s="52" t="s">
        <v>2993</v>
      </c>
      <c r="BZ8866" s="52" t="s">
        <v>780</v>
      </c>
    </row>
    <row r="8867" spans="54:78" x14ac:dyDescent="0.3">
      <c r="BB8867" s="105" t="e">
        <f>VLOOKUP(C8867,#REF!, 2,FALSE)</f>
        <v>#REF!</v>
      </c>
      <c r="BP8867" s="52" t="s">
        <v>14338</v>
      </c>
      <c r="BQ8867" s="52" t="s">
        <v>920</v>
      </c>
      <c r="BR8867" s="52" t="s">
        <v>1398</v>
      </c>
      <c r="BX8867" s="52" t="s">
        <v>14338</v>
      </c>
      <c r="BY8867" s="52" t="s">
        <v>920</v>
      </c>
      <c r="BZ8867" s="52" t="s">
        <v>1398</v>
      </c>
    </row>
    <row r="8868" spans="54:78" x14ac:dyDescent="0.3">
      <c r="BB8868" s="105" t="e">
        <f>VLOOKUP(C8868,#REF!, 2,FALSE)</f>
        <v>#REF!</v>
      </c>
      <c r="BP8868" s="52" t="s">
        <v>14339</v>
      </c>
      <c r="BQ8868" s="52" t="s">
        <v>1002</v>
      </c>
      <c r="BR8868" s="52" t="s">
        <v>14340</v>
      </c>
      <c r="BX8868" s="52" t="s">
        <v>14339</v>
      </c>
      <c r="BY8868" s="52" t="s">
        <v>1002</v>
      </c>
      <c r="BZ8868" s="52" t="s">
        <v>14340</v>
      </c>
    </row>
    <row r="8869" spans="54:78" x14ac:dyDescent="0.3">
      <c r="BB8869" s="105" t="e">
        <f>VLOOKUP(C8869,#REF!, 2,FALSE)</f>
        <v>#REF!</v>
      </c>
      <c r="BP8869" s="52" t="s">
        <v>2499</v>
      </c>
      <c r="BQ8869" s="52" t="s">
        <v>642</v>
      </c>
      <c r="BR8869" s="52" t="s">
        <v>780</v>
      </c>
      <c r="BX8869" s="52" t="s">
        <v>2499</v>
      </c>
      <c r="BY8869" s="52" t="s">
        <v>642</v>
      </c>
      <c r="BZ8869" s="52" t="s">
        <v>780</v>
      </c>
    </row>
    <row r="8870" spans="54:78" x14ac:dyDescent="0.3">
      <c r="BB8870" s="105" t="e">
        <f>VLOOKUP(C8870,#REF!, 2,FALSE)</f>
        <v>#REF!</v>
      </c>
      <c r="BP8870" s="52" t="s">
        <v>14341</v>
      </c>
      <c r="BQ8870" s="52" t="s">
        <v>1453</v>
      </c>
      <c r="BR8870" s="52" t="s">
        <v>1283</v>
      </c>
      <c r="BX8870" s="52" t="s">
        <v>14341</v>
      </c>
      <c r="BY8870" s="52" t="s">
        <v>1453</v>
      </c>
      <c r="BZ8870" s="52" t="s">
        <v>1283</v>
      </c>
    </row>
    <row r="8871" spans="54:78" x14ac:dyDescent="0.3">
      <c r="BB8871" s="105" t="e">
        <f>VLOOKUP(C8871,#REF!, 2,FALSE)</f>
        <v>#REF!</v>
      </c>
      <c r="BP8871" s="52" t="s">
        <v>14342</v>
      </c>
      <c r="BQ8871" s="52" t="s">
        <v>783</v>
      </c>
      <c r="BR8871" s="52" t="s">
        <v>2993</v>
      </c>
      <c r="BX8871" s="52" t="s">
        <v>14342</v>
      </c>
      <c r="BY8871" s="52" t="s">
        <v>783</v>
      </c>
      <c r="BZ8871" s="52" t="s">
        <v>2993</v>
      </c>
    </row>
    <row r="8872" spans="54:78" x14ac:dyDescent="0.3">
      <c r="BB8872" s="105" t="e">
        <f>VLOOKUP(C8872,#REF!, 2,FALSE)</f>
        <v>#REF!</v>
      </c>
      <c r="BP8872" s="52" t="s">
        <v>14343</v>
      </c>
      <c r="BQ8872" s="52" t="s">
        <v>2993</v>
      </c>
      <c r="BR8872" s="52" t="s">
        <v>13018</v>
      </c>
      <c r="BX8872" s="52" t="s">
        <v>14343</v>
      </c>
      <c r="BY8872" s="52" t="s">
        <v>2993</v>
      </c>
      <c r="BZ8872" s="52" t="s">
        <v>13018</v>
      </c>
    </row>
    <row r="8873" spans="54:78" x14ac:dyDescent="0.3">
      <c r="BB8873" s="105" t="e">
        <f>VLOOKUP(C8873,#REF!, 2,FALSE)</f>
        <v>#REF!</v>
      </c>
      <c r="BP8873" s="52" t="s">
        <v>14344</v>
      </c>
      <c r="BQ8873" s="52" t="s">
        <v>1350</v>
      </c>
      <c r="BR8873" s="52" t="s">
        <v>732</v>
      </c>
      <c r="BX8873" s="52" t="s">
        <v>14344</v>
      </c>
      <c r="BY8873" s="52" t="s">
        <v>1350</v>
      </c>
      <c r="BZ8873" s="52" t="s">
        <v>732</v>
      </c>
    </row>
    <row r="8874" spans="54:78" x14ac:dyDescent="0.3">
      <c r="BB8874" s="105" t="e">
        <f>VLOOKUP(C8874,#REF!, 2,FALSE)</f>
        <v>#REF!</v>
      </c>
      <c r="BP8874" s="52" t="s">
        <v>14345</v>
      </c>
      <c r="BQ8874" s="52" t="s">
        <v>2993</v>
      </c>
      <c r="BR8874" s="52" t="s">
        <v>14346</v>
      </c>
      <c r="BX8874" s="52" t="s">
        <v>14345</v>
      </c>
      <c r="BY8874" s="52" t="s">
        <v>2993</v>
      </c>
      <c r="BZ8874" s="52" t="s">
        <v>14346</v>
      </c>
    </row>
    <row r="8875" spans="54:78" x14ac:dyDescent="0.3">
      <c r="BB8875" s="105" t="e">
        <f>VLOOKUP(C8875,#REF!, 2,FALSE)</f>
        <v>#REF!</v>
      </c>
      <c r="BP8875" s="52" t="s">
        <v>14347</v>
      </c>
      <c r="BQ8875" s="52" t="s">
        <v>2993</v>
      </c>
      <c r="BR8875" s="52" t="s">
        <v>3431</v>
      </c>
      <c r="BX8875" s="52" t="s">
        <v>14347</v>
      </c>
      <c r="BY8875" s="52" t="s">
        <v>2993</v>
      </c>
      <c r="BZ8875" s="52" t="s">
        <v>3431</v>
      </c>
    </row>
    <row r="8876" spans="54:78" x14ac:dyDescent="0.3">
      <c r="BB8876" s="105" t="e">
        <f>VLOOKUP(C8876,#REF!, 2,FALSE)</f>
        <v>#REF!</v>
      </c>
      <c r="BP8876" s="52" t="s">
        <v>2500</v>
      </c>
      <c r="BQ8876" s="52" t="s">
        <v>2993</v>
      </c>
      <c r="BR8876" s="52" t="s">
        <v>14348</v>
      </c>
      <c r="BX8876" s="52" t="s">
        <v>2500</v>
      </c>
      <c r="BY8876" s="52" t="s">
        <v>2993</v>
      </c>
      <c r="BZ8876" s="52" t="s">
        <v>14348</v>
      </c>
    </row>
    <row r="8877" spans="54:78" x14ac:dyDescent="0.3">
      <c r="BB8877" s="105" t="e">
        <f>VLOOKUP(C8877,#REF!, 2,FALSE)</f>
        <v>#REF!</v>
      </c>
      <c r="BP8877" s="52" t="s">
        <v>14349</v>
      </c>
      <c r="BQ8877" s="52" t="s">
        <v>2993</v>
      </c>
      <c r="BR8877" s="52" t="s">
        <v>4853</v>
      </c>
      <c r="BX8877" s="52" t="s">
        <v>14349</v>
      </c>
      <c r="BY8877" s="52" t="s">
        <v>2993</v>
      </c>
      <c r="BZ8877" s="52" t="s">
        <v>4853</v>
      </c>
    </row>
    <row r="8878" spans="54:78" x14ac:dyDescent="0.3">
      <c r="BB8878" s="105" t="e">
        <f>VLOOKUP(C8878,#REF!, 2,FALSE)</f>
        <v>#REF!</v>
      </c>
      <c r="BP8878" s="52" t="s">
        <v>14350</v>
      </c>
      <c r="BQ8878" s="52" t="s">
        <v>2993</v>
      </c>
      <c r="BR8878" s="52" t="s">
        <v>14351</v>
      </c>
      <c r="BX8878" s="52" t="s">
        <v>14350</v>
      </c>
      <c r="BY8878" s="52" t="s">
        <v>2993</v>
      </c>
      <c r="BZ8878" s="52" t="s">
        <v>14351</v>
      </c>
    </row>
    <row r="8879" spans="54:78" x14ac:dyDescent="0.3">
      <c r="BB8879" s="105" t="e">
        <f>VLOOKUP(C8879,#REF!, 2,FALSE)</f>
        <v>#REF!</v>
      </c>
      <c r="BP8879" s="52" t="s">
        <v>14352</v>
      </c>
      <c r="BQ8879" s="52" t="s">
        <v>2993</v>
      </c>
      <c r="BR8879" s="52" t="s">
        <v>2405</v>
      </c>
      <c r="BX8879" s="52" t="s">
        <v>14352</v>
      </c>
      <c r="BY8879" s="52" t="s">
        <v>2993</v>
      </c>
      <c r="BZ8879" s="52" t="s">
        <v>2405</v>
      </c>
    </row>
    <row r="8880" spans="54:78" x14ac:dyDescent="0.3">
      <c r="BB8880" s="105" t="e">
        <f>VLOOKUP(C8880,#REF!, 2,FALSE)</f>
        <v>#REF!</v>
      </c>
      <c r="BP8880" s="52" t="s">
        <v>14353</v>
      </c>
      <c r="BQ8880" s="52" t="s">
        <v>2993</v>
      </c>
      <c r="BR8880" s="52" t="s">
        <v>4306</v>
      </c>
      <c r="BX8880" s="52" t="s">
        <v>14353</v>
      </c>
      <c r="BY8880" s="52" t="s">
        <v>2993</v>
      </c>
      <c r="BZ8880" s="52" t="s">
        <v>4306</v>
      </c>
    </row>
    <row r="8881" spans="54:78" x14ac:dyDescent="0.3">
      <c r="BB8881" s="105" t="e">
        <f>VLOOKUP(C8881,#REF!, 2,FALSE)</f>
        <v>#REF!</v>
      </c>
      <c r="BP8881" s="52" t="s">
        <v>14354</v>
      </c>
      <c r="BQ8881" s="52" t="s">
        <v>2993</v>
      </c>
      <c r="BR8881" s="52" t="s">
        <v>8446</v>
      </c>
      <c r="BX8881" s="52" t="s">
        <v>14354</v>
      </c>
      <c r="BY8881" s="52" t="s">
        <v>2993</v>
      </c>
      <c r="BZ8881" s="52" t="s">
        <v>8446</v>
      </c>
    </row>
    <row r="8882" spans="54:78" x14ac:dyDescent="0.3">
      <c r="BB8882" s="105" t="e">
        <f>VLOOKUP(C8882,#REF!, 2,FALSE)</f>
        <v>#REF!</v>
      </c>
      <c r="BP8882" s="52" t="s">
        <v>14355</v>
      </c>
      <c r="BQ8882" s="52" t="s">
        <v>2993</v>
      </c>
      <c r="BR8882" s="52" t="s">
        <v>7122</v>
      </c>
      <c r="BX8882" s="52" t="s">
        <v>14355</v>
      </c>
      <c r="BY8882" s="52" t="s">
        <v>2993</v>
      </c>
      <c r="BZ8882" s="52" t="s">
        <v>7122</v>
      </c>
    </row>
    <row r="8883" spans="54:78" x14ac:dyDescent="0.3">
      <c r="BB8883" s="105" t="e">
        <f>VLOOKUP(C8883,#REF!, 2,FALSE)</f>
        <v>#REF!</v>
      </c>
      <c r="BP8883" s="52" t="s">
        <v>2501</v>
      </c>
      <c r="BQ8883" s="52" t="s">
        <v>2993</v>
      </c>
      <c r="BR8883" s="52" t="s">
        <v>2949</v>
      </c>
      <c r="BX8883" s="52" t="s">
        <v>2501</v>
      </c>
      <c r="BY8883" s="52" t="s">
        <v>2993</v>
      </c>
      <c r="BZ8883" s="52" t="s">
        <v>2949</v>
      </c>
    </row>
    <row r="8884" spans="54:78" x14ac:dyDescent="0.3">
      <c r="BB8884" s="105" t="e">
        <f>VLOOKUP(C8884,#REF!, 2,FALSE)</f>
        <v>#REF!</v>
      </c>
      <c r="BP8884" s="52" t="s">
        <v>2502</v>
      </c>
      <c r="BQ8884" s="52" t="s">
        <v>2993</v>
      </c>
      <c r="BR8884" s="52" t="s">
        <v>14356</v>
      </c>
      <c r="BX8884" s="52" t="s">
        <v>2502</v>
      </c>
      <c r="BY8884" s="52" t="s">
        <v>2993</v>
      </c>
      <c r="BZ8884" s="52" t="s">
        <v>14356</v>
      </c>
    </row>
    <row r="8885" spans="54:78" x14ac:dyDescent="0.3">
      <c r="BB8885" s="105" t="e">
        <f>VLOOKUP(C8885,#REF!, 2,FALSE)</f>
        <v>#REF!</v>
      </c>
      <c r="BP8885" s="52" t="s">
        <v>14357</v>
      </c>
      <c r="BQ8885" s="52" t="s">
        <v>2993</v>
      </c>
      <c r="BR8885" s="52" t="s">
        <v>14358</v>
      </c>
      <c r="BX8885" s="52" t="s">
        <v>14357</v>
      </c>
      <c r="BY8885" s="52" t="s">
        <v>2993</v>
      </c>
      <c r="BZ8885" s="52" t="s">
        <v>14358</v>
      </c>
    </row>
    <row r="8886" spans="54:78" x14ac:dyDescent="0.3">
      <c r="BB8886" s="105" t="e">
        <f>VLOOKUP(C8886,#REF!, 2,FALSE)</f>
        <v>#REF!</v>
      </c>
      <c r="BP8886" s="52" t="s">
        <v>14359</v>
      </c>
      <c r="BQ8886" s="52" t="s">
        <v>2993</v>
      </c>
      <c r="BR8886" s="52" t="s">
        <v>14360</v>
      </c>
      <c r="BX8886" s="52" t="s">
        <v>14359</v>
      </c>
      <c r="BY8886" s="52" t="s">
        <v>2993</v>
      </c>
      <c r="BZ8886" s="52" t="s">
        <v>14360</v>
      </c>
    </row>
    <row r="8887" spans="54:78" x14ac:dyDescent="0.3">
      <c r="BB8887" s="105" t="e">
        <f>VLOOKUP(C8887,#REF!, 2,FALSE)</f>
        <v>#REF!</v>
      </c>
      <c r="BP8887" s="52" t="s">
        <v>14361</v>
      </c>
      <c r="BQ8887" s="52" t="s">
        <v>2993</v>
      </c>
      <c r="BR8887" s="52" t="s">
        <v>8058</v>
      </c>
      <c r="BX8887" s="52" t="s">
        <v>14361</v>
      </c>
      <c r="BY8887" s="52" t="s">
        <v>2993</v>
      </c>
      <c r="BZ8887" s="52" t="s">
        <v>8058</v>
      </c>
    </row>
    <row r="8888" spans="54:78" x14ac:dyDescent="0.3">
      <c r="BB8888" s="105" t="e">
        <f>VLOOKUP(C8888,#REF!, 2,FALSE)</f>
        <v>#REF!</v>
      </c>
      <c r="BP8888" s="52" t="s">
        <v>14362</v>
      </c>
      <c r="BQ8888" s="52" t="s">
        <v>2993</v>
      </c>
      <c r="BR8888" s="52" t="s">
        <v>9067</v>
      </c>
      <c r="BX8888" s="52" t="s">
        <v>14362</v>
      </c>
      <c r="BY8888" s="52" t="s">
        <v>2993</v>
      </c>
      <c r="BZ8888" s="52" t="s">
        <v>9067</v>
      </c>
    </row>
    <row r="8889" spans="54:78" x14ac:dyDescent="0.3">
      <c r="BB8889" s="105" t="e">
        <f>VLOOKUP(C8889,#REF!, 2,FALSE)</f>
        <v>#REF!</v>
      </c>
      <c r="BP8889" s="52" t="s">
        <v>14363</v>
      </c>
      <c r="BQ8889" s="52" t="s">
        <v>2993</v>
      </c>
      <c r="BR8889" s="52" t="s">
        <v>9067</v>
      </c>
      <c r="BX8889" s="52" t="s">
        <v>14363</v>
      </c>
      <c r="BY8889" s="52" t="s">
        <v>2993</v>
      </c>
      <c r="BZ8889" s="52" t="s">
        <v>9067</v>
      </c>
    </row>
    <row r="8890" spans="54:78" x14ac:dyDescent="0.3">
      <c r="BB8890" s="105" t="e">
        <f>VLOOKUP(C8890,#REF!, 2,FALSE)</f>
        <v>#REF!</v>
      </c>
      <c r="BP8890" s="52" t="s">
        <v>14364</v>
      </c>
      <c r="BQ8890" s="52" t="s">
        <v>2993</v>
      </c>
      <c r="BR8890" s="52" t="s">
        <v>14365</v>
      </c>
      <c r="BX8890" s="52" t="s">
        <v>14364</v>
      </c>
      <c r="BY8890" s="52" t="s">
        <v>2993</v>
      </c>
      <c r="BZ8890" s="52" t="s">
        <v>14365</v>
      </c>
    </row>
    <row r="8891" spans="54:78" x14ac:dyDescent="0.3">
      <c r="BB8891" s="105" t="e">
        <f>VLOOKUP(C8891,#REF!, 2,FALSE)</f>
        <v>#REF!</v>
      </c>
      <c r="BP8891" s="52" t="s">
        <v>14366</v>
      </c>
      <c r="BQ8891" s="52" t="s">
        <v>2993</v>
      </c>
      <c r="BR8891" s="52" t="s">
        <v>7391</v>
      </c>
      <c r="BX8891" s="52" t="s">
        <v>14366</v>
      </c>
      <c r="BY8891" s="52" t="s">
        <v>2993</v>
      </c>
      <c r="BZ8891" s="52" t="s">
        <v>7391</v>
      </c>
    </row>
    <row r="8892" spans="54:78" x14ac:dyDescent="0.3">
      <c r="BB8892" s="105" t="e">
        <f>VLOOKUP(C8892,#REF!, 2,FALSE)</f>
        <v>#REF!</v>
      </c>
      <c r="BP8892" s="52" t="s">
        <v>14367</v>
      </c>
      <c r="BQ8892" s="52" t="s">
        <v>2993</v>
      </c>
      <c r="BR8892" s="52" t="s">
        <v>6243</v>
      </c>
      <c r="BX8892" s="52" t="s">
        <v>14367</v>
      </c>
      <c r="BY8892" s="52" t="s">
        <v>2993</v>
      </c>
      <c r="BZ8892" s="52" t="s">
        <v>6243</v>
      </c>
    </row>
    <row r="8893" spans="54:78" x14ac:dyDescent="0.3">
      <c r="BB8893" s="105" t="e">
        <f>VLOOKUP(C8893,#REF!, 2,FALSE)</f>
        <v>#REF!</v>
      </c>
      <c r="BP8893" s="52" t="s">
        <v>14368</v>
      </c>
      <c r="BQ8893" s="52" t="s">
        <v>1147</v>
      </c>
      <c r="BR8893" s="52" t="s">
        <v>2993</v>
      </c>
      <c r="BX8893" s="52" t="s">
        <v>14368</v>
      </c>
      <c r="BY8893" s="52" t="s">
        <v>1147</v>
      </c>
      <c r="BZ8893" s="52" t="s">
        <v>2993</v>
      </c>
    </row>
    <row r="8894" spans="54:78" x14ac:dyDescent="0.3">
      <c r="BB8894" s="105" t="e">
        <f>VLOOKUP(C8894,#REF!, 2,FALSE)</f>
        <v>#REF!</v>
      </c>
      <c r="BP8894" s="52" t="s">
        <v>14369</v>
      </c>
      <c r="BQ8894" s="52" t="s">
        <v>2993</v>
      </c>
      <c r="BR8894" s="52" t="s">
        <v>6826</v>
      </c>
      <c r="BX8894" s="52" t="s">
        <v>14369</v>
      </c>
      <c r="BY8894" s="52" t="s">
        <v>2993</v>
      </c>
      <c r="BZ8894" s="52" t="s">
        <v>6826</v>
      </c>
    </row>
    <row r="8895" spans="54:78" x14ac:dyDescent="0.3">
      <c r="BB8895" s="105" t="e">
        <f>VLOOKUP(C8895,#REF!, 2,FALSE)</f>
        <v>#REF!</v>
      </c>
      <c r="BP8895" s="52" t="s">
        <v>2503</v>
      </c>
      <c r="BQ8895" s="52" t="s">
        <v>1275</v>
      </c>
      <c r="BR8895" s="52" t="s">
        <v>733</v>
      </c>
      <c r="BX8895" s="52" t="s">
        <v>2503</v>
      </c>
      <c r="BY8895" s="52" t="s">
        <v>1275</v>
      </c>
      <c r="BZ8895" s="52" t="s">
        <v>733</v>
      </c>
    </row>
    <row r="8896" spans="54:78" x14ac:dyDescent="0.3">
      <c r="BB8896" s="105" t="e">
        <f>VLOOKUP(C8896,#REF!, 2,FALSE)</f>
        <v>#REF!</v>
      </c>
      <c r="BP8896" s="52" t="s">
        <v>14370</v>
      </c>
      <c r="BQ8896" s="52" t="s">
        <v>849</v>
      </c>
      <c r="BR8896" s="52" t="s">
        <v>14371</v>
      </c>
      <c r="BX8896" s="52" t="s">
        <v>14370</v>
      </c>
      <c r="BY8896" s="52" t="s">
        <v>849</v>
      </c>
      <c r="BZ8896" s="52" t="s">
        <v>14371</v>
      </c>
    </row>
    <row r="8897" spans="54:78" x14ac:dyDescent="0.3">
      <c r="BB8897" s="105" t="e">
        <f>VLOOKUP(C8897,#REF!, 2,FALSE)</f>
        <v>#REF!</v>
      </c>
      <c r="BP8897" s="52" t="s">
        <v>14372</v>
      </c>
      <c r="BQ8897" s="52" t="s">
        <v>2993</v>
      </c>
      <c r="BR8897" s="52" t="s">
        <v>14373</v>
      </c>
      <c r="BX8897" s="52" t="s">
        <v>14372</v>
      </c>
      <c r="BY8897" s="52" t="s">
        <v>2993</v>
      </c>
      <c r="BZ8897" s="52" t="s">
        <v>14373</v>
      </c>
    </row>
    <row r="8898" spans="54:78" x14ac:dyDescent="0.3">
      <c r="BB8898" s="105" t="e">
        <f>VLOOKUP(C8898,#REF!, 2,FALSE)</f>
        <v>#REF!</v>
      </c>
      <c r="BP8898" s="52" t="s">
        <v>14374</v>
      </c>
      <c r="BQ8898" s="52" t="s">
        <v>2993</v>
      </c>
      <c r="BR8898" s="52" t="s">
        <v>7218</v>
      </c>
      <c r="BX8898" s="52" t="s">
        <v>14374</v>
      </c>
      <c r="BY8898" s="52" t="s">
        <v>2993</v>
      </c>
      <c r="BZ8898" s="52" t="s">
        <v>7218</v>
      </c>
    </row>
    <row r="8899" spans="54:78" x14ac:dyDescent="0.3">
      <c r="BB8899" s="105" t="e">
        <f>VLOOKUP(C8899,#REF!, 2,FALSE)</f>
        <v>#REF!</v>
      </c>
      <c r="BP8899" s="52" t="s">
        <v>14375</v>
      </c>
      <c r="BQ8899" s="52" t="s">
        <v>2993</v>
      </c>
      <c r="BR8899" s="52" t="s">
        <v>2993</v>
      </c>
      <c r="BX8899" s="52" t="s">
        <v>14375</v>
      </c>
      <c r="BY8899" s="52" t="s">
        <v>2993</v>
      </c>
      <c r="BZ8899" s="52" t="s">
        <v>2993</v>
      </c>
    </row>
    <row r="8900" spans="54:78" x14ac:dyDescent="0.3">
      <c r="BB8900" s="105" t="e">
        <f>VLOOKUP(C8900,#REF!, 2,FALSE)</f>
        <v>#REF!</v>
      </c>
      <c r="BP8900" s="52" t="s">
        <v>14376</v>
      </c>
      <c r="BQ8900" s="52" t="s">
        <v>2993</v>
      </c>
      <c r="BR8900" s="52" t="s">
        <v>14377</v>
      </c>
      <c r="BX8900" s="52" t="s">
        <v>14376</v>
      </c>
      <c r="BY8900" s="52" t="s">
        <v>2993</v>
      </c>
      <c r="BZ8900" s="52" t="s">
        <v>14377</v>
      </c>
    </row>
    <row r="8901" spans="54:78" x14ac:dyDescent="0.3">
      <c r="BB8901" s="105" t="e">
        <f>VLOOKUP(C8901,#REF!, 2,FALSE)</f>
        <v>#REF!</v>
      </c>
      <c r="BP8901" s="52" t="s">
        <v>14378</v>
      </c>
      <c r="BQ8901" s="52" t="s">
        <v>2993</v>
      </c>
      <c r="BR8901" s="52" t="s">
        <v>11099</v>
      </c>
      <c r="BX8901" s="52" t="s">
        <v>14378</v>
      </c>
      <c r="BY8901" s="52" t="s">
        <v>2993</v>
      </c>
      <c r="BZ8901" s="52" t="s">
        <v>11099</v>
      </c>
    </row>
    <row r="8902" spans="54:78" x14ac:dyDescent="0.3">
      <c r="BB8902" s="105" t="e">
        <f>VLOOKUP(C8902,#REF!, 2,FALSE)</f>
        <v>#REF!</v>
      </c>
      <c r="BP8902" s="52" t="s">
        <v>14379</v>
      </c>
      <c r="BQ8902" s="52" t="s">
        <v>2993</v>
      </c>
      <c r="BR8902" s="52" t="s">
        <v>2993</v>
      </c>
      <c r="BX8902" s="52" t="s">
        <v>14379</v>
      </c>
      <c r="BY8902" s="52" t="s">
        <v>2993</v>
      </c>
      <c r="BZ8902" s="52" t="s">
        <v>2993</v>
      </c>
    </row>
    <row r="8903" spans="54:78" x14ac:dyDescent="0.3">
      <c r="BB8903" s="105" t="e">
        <f>VLOOKUP(C8903,#REF!, 2,FALSE)</f>
        <v>#REF!</v>
      </c>
      <c r="BP8903" s="52" t="s">
        <v>14379</v>
      </c>
      <c r="BQ8903" s="52" t="s">
        <v>2993</v>
      </c>
      <c r="BR8903" s="52" t="s">
        <v>2993</v>
      </c>
      <c r="BX8903" s="52" t="s">
        <v>14379</v>
      </c>
      <c r="BY8903" s="52" t="s">
        <v>2993</v>
      </c>
      <c r="BZ8903" s="52" t="s">
        <v>2993</v>
      </c>
    </row>
    <row r="8904" spans="54:78" x14ac:dyDescent="0.3">
      <c r="BB8904" s="105" t="e">
        <f>VLOOKUP(C8904,#REF!, 2,FALSE)</f>
        <v>#REF!</v>
      </c>
      <c r="BP8904" s="52" t="s">
        <v>14380</v>
      </c>
      <c r="BQ8904" s="52" t="s">
        <v>2993</v>
      </c>
      <c r="BR8904" s="52" t="s">
        <v>2993</v>
      </c>
      <c r="BX8904" s="52" t="s">
        <v>14380</v>
      </c>
      <c r="BY8904" s="52" t="s">
        <v>2993</v>
      </c>
      <c r="BZ8904" s="52" t="s">
        <v>2993</v>
      </c>
    </row>
    <row r="8905" spans="54:78" x14ac:dyDescent="0.3">
      <c r="BB8905" s="105" t="e">
        <f>VLOOKUP(C8905,#REF!, 2,FALSE)</f>
        <v>#REF!</v>
      </c>
      <c r="BP8905" s="52" t="s">
        <v>14380</v>
      </c>
      <c r="BQ8905" s="52" t="s">
        <v>2993</v>
      </c>
      <c r="BR8905" s="52" t="s">
        <v>2993</v>
      </c>
      <c r="BX8905" s="52" t="s">
        <v>14380</v>
      </c>
      <c r="BY8905" s="52" t="s">
        <v>2993</v>
      </c>
      <c r="BZ8905" s="52" t="s">
        <v>2993</v>
      </c>
    </row>
    <row r="8906" spans="54:78" x14ac:dyDescent="0.3">
      <c r="BB8906" s="105" t="e">
        <f>VLOOKUP(C8906,#REF!, 2,FALSE)</f>
        <v>#REF!</v>
      </c>
      <c r="BP8906" s="52" t="s">
        <v>14381</v>
      </c>
      <c r="BQ8906" s="52" t="s">
        <v>2993</v>
      </c>
      <c r="BR8906" s="52" t="s">
        <v>2993</v>
      </c>
      <c r="BX8906" s="52" t="s">
        <v>14381</v>
      </c>
      <c r="BY8906" s="52" t="s">
        <v>2993</v>
      </c>
      <c r="BZ8906" s="52" t="s">
        <v>2993</v>
      </c>
    </row>
    <row r="8907" spans="54:78" x14ac:dyDescent="0.3">
      <c r="BB8907" s="105" t="e">
        <f>VLOOKUP(C8907,#REF!, 2,FALSE)</f>
        <v>#REF!</v>
      </c>
      <c r="BP8907" s="52" t="s">
        <v>14381</v>
      </c>
      <c r="BQ8907" s="52" t="s">
        <v>2993</v>
      </c>
      <c r="BR8907" s="52" t="s">
        <v>2993</v>
      </c>
      <c r="BX8907" s="52" t="s">
        <v>14381</v>
      </c>
      <c r="BY8907" s="52" t="s">
        <v>2993</v>
      </c>
      <c r="BZ8907" s="52" t="s">
        <v>2993</v>
      </c>
    </row>
    <row r="8908" spans="54:78" x14ac:dyDescent="0.3">
      <c r="BB8908" s="105" t="e">
        <f>VLOOKUP(C8908,#REF!, 2,FALSE)</f>
        <v>#REF!</v>
      </c>
      <c r="BP8908" s="52" t="s">
        <v>14382</v>
      </c>
      <c r="BQ8908" s="52" t="s">
        <v>2993</v>
      </c>
      <c r="BR8908" s="52" t="s">
        <v>8887</v>
      </c>
      <c r="BX8908" s="52" t="s">
        <v>14382</v>
      </c>
      <c r="BY8908" s="52" t="s">
        <v>2993</v>
      </c>
      <c r="BZ8908" s="52" t="s">
        <v>8887</v>
      </c>
    </row>
    <row r="8909" spans="54:78" x14ac:dyDescent="0.3">
      <c r="BB8909" s="105" t="e">
        <f>VLOOKUP(C8909,#REF!, 2,FALSE)</f>
        <v>#REF!</v>
      </c>
      <c r="BP8909" s="52" t="s">
        <v>14382</v>
      </c>
      <c r="BQ8909" s="52" t="s">
        <v>2993</v>
      </c>
      <c r="BR8909" s="52" t="s">
        <v>8887</v>
      </c>
      <c r="BX8909" s="52" t="s">
        <v>14382</v>
      </c>
      <c r="BY8909" s="52" t="s">
        <v>2993</v>
      </c>
      <c r="BZ8909" s="52" t="s">
        <v>8887</v>
      </c>
    </row>
    <row r="8910" spans="54:78" x14ac:dyDescent="0.3">
      <c r="BB8910" s="105" t="e">
        <f>VLOOKUP(C8910,#REF!, 2,FALSE)</f>
        <v>#REF!</v>
      </c>
      <c r="BP8910" s="52" t="s">
        <v>2504</v>
      </c>
      <c r="BQ8910" s="52" t="s">
        <v>2993</v>
      </c>
      <c r="BR8910" s="52" t="s">
        <v>14383</v>
      </c>
      <c r="BX8910" s="52" t="s">
        <v>2504</v>
      </c>
      <c r="BY8910" s="52" t="s">
        <v>2993</v>
      </c>
      <c r="BZ8910" s="52" t="s">
        <v>14383</v>
      </c>
    </row>
    <row r="8911" spans="54:78" x14ac:dyDescent="0.3">
      <c r="BB8911" s="105" t="e">
        <f>VLOOKUP(C8911,#REF!, 2,FALSE)</f>
        <v>#REF!</v>
      </c>
      <c r="BP8911" s="52" t="s">
        <v>2504</v>
      </c>
      <c r="BQ8911" s="52" t="s">
        <v>2993</v>
      </c>
      <c r="BR8911" s="52" t="s">
        <v>14383</v>
      </c>
      <c r="BX8911" s="52" t="s">
        <v>2504</v>
      </c>
      <c r="BY8911" s="52" t="s">
        <v>2993</v>
      </c>
      <c r="BZ8911" s="52" t="s">
        <v>14383</v>
      </c>
    </row>
    <row r="8912" spans="54:78" x14ac:dyDescent="0.3">
      <c r="BB8912" s="105" t="e">
        <f>VLOOKUP(C8912,#REF!, 2,FALSE)</f>
        <v>#REF!</v>
      </c>
      <c r="BP8912" s="52" t="s">
        <v>2505</v>
      </c>
      <c r="BQ8912" s="52" t="s">
        <v>2993</v>
      </c>
      <c r="BR8912" s="52" t="s">
        <v>14384</v>
      </c>
      <c r="BX8912" s="52" t="s">
        <v>2505</v>
      </c>
      <c r="BY8912" s="52" t="s">
        <v>2993</v>
      </c>
      <c r="BZ8912" s="52" t="s">
        <v>14384</v>
      </c>
    </row>
    <row r="8913" spans="54:78" x14ac:dyDescent="0.3">
      <c r="BB8913" s="105" t="e">
        <f>VLOOKUP(C8913,#REF!, 2,FALSE)</f>
        <v>#REF!</v>
      </c>
      <c r="BP8913" s="52" t="s">
        <v>2505</v>
      </c>
      <c r="BQ8913" s="52" t="s">
        <v>2993</v>
      </c>
      <c r="BR8913" s="52" t="s">
        <v>14384</v>
      </c>
      <c r="BX8913" s="52" t="s">
        <v>2505</v>
      </c>
      <c r="BY8913" s="52" t="s">
        <v>2993</v>
      </c>
      <c r="BZ8913" s="52" t="s">
        <v>14384</v>
      </c>
    </row>
    <row r="8914" spans="54:78" x14ac:dyDescent="0.3">
      <c r="BB8914" s="105" t="e">
        <f>VLOOKUP(C8914,#REF!, 2,FALSE)</f>
        <v>#REF!</v>
      </c>
      <c r="BP8914" s="52" t="s">
        <v>14385</v>
      </c>
      <c r="BQ8914" s="52" t="s">
        <v>2993</v>
      </c>
      <c r="BR8914" s="52" t="s">
        <v>14386</v>
      </c>
      <c r="BX8914" s="52" t="s">
        <v>14385</v>
      </c>
      <c r="BY8914" s="52" t="s">
        <v>2993</v>
      </c>
      <c r="BZ8914" s="52" t="s">
        <v>14386</v>
      </c>
    </row>
    <row r="8915" spans="54:78" x14ac:dyDescent="0.3">
      <c r="BB8915" s="105" t="e">
        <f>VLOOKUP(C8915,#REF!, 2,FALSE)</f>
        <v>#REF!</v>
      </c>
      <c r="BP8915" s="52" t="s">
        <v>14385</v>
      </c>
      <c r="BQ8915" s="52" t="s">
        <v>2993</v>
      </c>
      <c r="BR8915" s="52" t="s">
        <v>14386</v>
      </c>
      <c r="BX8915" s="52" t="s">
        <v>14385</v>
      </c>
      <c r="BY8915" s="52" t="s">
        <v>2993</v>
      </c>
      <c r="BZ8915" s="52" t="s">
        <v>14386</v>
      </c>
    </row>
    <row r="8916" spans="54:78" x14ac:dyDescent="0.3">
      <c r="BB8916" s="105" t="e">
        <f>VLOOKUP(C8916,#REF!, 2,FALSE)</f>
        <v>#REF!</v>
      </c>
      <c r="BP8916" s="52" t="s">
        <v>14387</v>
      </c>
      <c r="BQ8916" s="52" t="s">
        <v>17035</v>
      </c>
      <c r="BR8916" s="52" t="s">
        <v>14388</v>
      </c>
      <c r="BX8916" s="52" t="s">
        <v>14387</v>
      </c>
      <c r="BY8916" s="52" t="s">
        <v>17035</v>
      </c>
      <c r="BZ8916" s="52" t="s">
        <v>14388</v>
      </c>
    </row>
    <row r="8917" spans="54:78" x14ac:dyDescent="0.3">
      <c r="BB8917" s="105" t="e">
        <f>VLOOKUP(C8917,#REF!, 2,FALSE)</f>
        <v>#REF!</v>
      </c>
      <c r="BP8917" s="52" t="s">
        <v>14387</v>
      </c>
      <c r="BQ8917" s="52" t="s">
        <v>17035</v>
      </c>
      <c r="BR8917" s="52" t="s">
        <v>14388</v>
      </c>
      <c r="BX8917" s="52" t="s">
        <v>14387</v>
      </c>
      <c r="BY8917" s="52" t="s">
        <v>17035</v>
      </c>
      <c r="BZ8917" s="52" t="s">
        <v>14388</v>
      </c>
    </row>
    <row r="8918" spans="54:78" x14ac:dyDescent="0.3">
      <c r="BB8918" s="105" t="e">
        <f>VLOOKUP(C8918,#REF!, 2,FALSE)</f>
        <v>#REF!</v>
      </c>
      <c r="BP8918" s="52" t="s">
        <v>14389</v>
      </c>
      <c r="BQ8918" s="52" t="s">
        <v>17035</v>
      </c>
      <c r="BR8918" s="52" t="s">
        <v>2884</v>
      </c>
      <c r="BX8918" s="52" t="s">
        <v>14389</v>
      </c>
      <c r="BY8918" s="52" t="s">
        <v>17035</v>
      </c>
      <c r="BZ8918" s="52" t="s">
        <v>2884</v>
      </c>
    </row>
    <row r="8919" spans="54:78" x14ac:dyDescent="0.3">
      <c r="BB8919" s="105" t="e">
        <f>VLOOKUP(C8919,#REF!, 2,FALSE)</f>
        <v>#REF!</v>
      </c>
      <c r="BP8919" s="52" t="s">
        <v>14389</v>
      </c>
      <c r="BQ8919" s="52" t="s">
        <v>17035</v>
      </c>
      <c r="BR8919" s="52" t="s">
        <v>2884</v>
      </c>
      <c r="BX8919" s="52" t="s">
        <v>14389</v>
      </c>
      <c r="BY8919" s="52" t="s">
        <v>17035</v>
      </c>
      <c r="BZ8919" s="52" t="s">
        <v>2884</v>
      </c>
    </row>
    <row r="8920" spans="54:78" x14ac:dyDescent="0.3">
      <c r="BB8920" s="105" t="e">
        <f>VLOOKUP(C8920,#REF!, 2,FALSE)</f>
        <v>#REF!</v>
      </c>
      <c r="BP8920" s="52" t="s">
        <v>14390</v>
      </c>
      <c r="BQ8920" s="52" t="s">
        <v>17035</v>
      </c>
      <c r="BR8920" s="52" t="s">
        <v>6378</v>
      </c>
      <c r="BX8920" s="52" t="s">
        <v>14390</v>
      </c>
      <c r="BY8920" s="52" t="s">
        <v>17035</v>
      </c>
      <c r="BZ8920" s="52" t="s">
        <v>6378</v>
      </c>
    </row>
    <row r="8921" spans="54:78" x14ac:dyDescent="0.3">
      <c r="BB8921" s="105" t="e">
        <f>VLOOKUP(C8921,#REF!, 2,FALSE)</f>
        <v>#REF!</v>
      </c>
      <c r="BP8921" s="52" t="s">
        <v>14390</v>
      </c>
      <c r="BQ8921" s="52" t="s">
        <v>17035</v>
      </c>
      <c r="BR8921" s="52" t="s">
        <v>6378</v>
      </c>
      <c r="BX8921" s="52" t="s">
        <v>14390</v>
      </c>
      <c r="BY8921" s="52" t="s">
        <v>17035</v>
      </c>
      <c r="BZ8921" s="52" t="s">
        <v>6378</v>
      </c>
    </row>
    <row r="8922" spans="54:78" x14ac:dyDescent="0.3">
      <c r="BB8922" s="105" t="e">
        <f>VLOOKUP(C8922,#REF!, 2,FALSE)</f>
        <v>#REF!</v>
      </c>
      <c r="BP8922" s="52" t="s">
        <v>14391</v>
      </c>
      <c r="BQ8922" s="52" t="s">
        <v>2993</v>
      </c>
      <c r="BR8922" s="52" t="s">
        <v>2993</v>
      </c>
      <c r="BX8922" s="52" t="s">
        <v>14391</v>
      </c>
      <c r="BY8922" s="52" t="s">
        <v>2993</v>
      </c>
      <c r="BZ8922" s="52" t="s">
        <v>2993</v>
      </c>
    </row>
    <row r="8923" spans="54:78" x14ac:dyDescent="0.3">
      <c r="BB8923" s="105" t="e">
        <f>VLOOKUP(C8923,#REF!, 2,FALSE)</f>
        <v>#REF!</v>
      </c>
      <c r="BP8923" s="52" t="s">
        <v>14391</v>
      </c>
      <c r="BQ8923" s="52" t="s">
        <v>2993</v>
      </c>
      <c r="BR8923" s="52" t="s">
        <v>2993</v>
      </c>
      <c r="BX8923" s="52" t="s">
        <v>14391</v>
      </c>
      <c r="BY8923" s="52" t="s">
        <v>2993</v>
      </c>
      <c r="BZ8923" s="52" t="s">
        <v>2993</v>
      </c>
    </row>
    <row r="8924" spans="54:78" x14ac:dyDescent="0.3">
      <c r="BB8924" s="105" t="e">
        <f>VLOOKUP(C8924,#REF!, 2,FALSE)</f>
        <v>#REF!</v>
      </c>
      <c r="BP8924" s="52" t="s">
        <v>14392</v>
      </c>
      <c r="BQ8924" s="52" t="s">
        <v>17035</v>
      </c>
      <c r="BR8924" s="52" t="s">
        <v>9256</v>
      </c>
      <c r="BX8924" s="52" t="s">
        <v>14392</v>
      </c>
      <c r="BY8924" s="52" t="s">
        <v>17035</v>
      </c>
      <c r="BZ8924" s="52" t="s">
        <v>9256</v>
      </c>
    </row>
    <row r="8925" spans="54:78" x14ac:dyDescent="0.3">
      <c r="BB8925" s="105" t="e">
        <f>VLOOKUP(C8925,#REF!, 2,FALSE)</f>
        <v>#REF!</v>
      </c>
      <c r="BP8925" s="52" t="s">
        <v>14392</v>
      </c>
      <c r="BQ8925" s="52" t="s">
        <v>17035</v>
      </c>
      <c r="BR8925" s="52" t="s">
        <v>9256</v>
      </c>
      <c r="BX8925" s="52" t="s">
        <v>14392</v>
      </c>
      <c r="BY8925" s="52" t="s">
        <v>17035</v>
      </c>
      <c r="BZ8925" s="52" t="s">
        <v>9256</v>
      </c>
    </row>
    <row r="8926" spans="54:78" x14ac:dyDescent="0.3">
      <c r="BB8926" s="105" t="e">
        <f>VLOOKUP(C8926,#REF!, 2,FALSE)</f>
        <v>#REF!</v>
      </c>
      <c r="BP8926" s="52" t="s">
        <v>14393</v>
      </c>
      <c r="BQ8926" s="52" t="s">
        <v>669</v>
      </c>
      <c r="BR8926" s="52" t="s">
        <v>2993</v>
      </c>
      <c r="BX8926" s="52" t="s">
        <v>14393</v>
      </c>
      <c r="BY8926" s="52" t="s">
        <v>669</v>
      </c>
      <c r="BZ8926" s="52" t="s">
        <v>2993</v>
      </c>
    </row>
    <row r="8927" spans="54:78" x14ac:dyDescent="0.3">
      <c r="BB8927" s="105" t="e">
        <f>VLOOKUP(C8927,#REF!, 2,FALSE)</f>
        <v>#REF!</v>
      </c>
      <c r="BP8927" s="52" t="s">
        <v>14393</v>
      </c>
      <c r="BQ8927" s="52" t="s">
        <v>669</v>
      </c>
      <c r="BR8927" s="52" t="s">
        <v>2993</v>
      </c>
      <c r="BX8927" s="52" t="s">
        <v>14393</v>
      </c>
      <c r="BY8927" s="52" t="s">
        <v>669</v>
      </c>
      <c r="BZ8927" s="52" t="s">
        <v>2993</v>
      </c>
    </row>
    <row r="8928" spans="54:78" x14ac:dyDescent="0.3">
      <c r="BB8928" s="105" t="e">
        <f>VLOOKUP(C8928,#REF!, 2,FALSE)</f>
        <v>#REF!</v>
      </c>
      <c r="BP8928" s="52" t="s">
        <v>14394</v>
      </c>
      <c r="BQ8928" s="52" t="s">
        <v>2993</v>
      </c>
      <c r="BR8928" s="52" t="s">
        <v>2993</v>
      </c>
      <c r="BX8928" s="52" t="s">
        <v>14394</v>
      </c>
      <c r="BY8928" s="52" t="s">
        <v>2993</v>
      </c>
      <c r="BZ8928" s="52" t="s">
        <v>2993</v>
      </c>
    </row>
    <row r="8929" spans="54:78" x14ac:dyDescent="0.3">
      <c r="BB8929" s="105" t="e">
        <f>VLOOKUP(C8929,#REF!, 2,FALSE)</f>
        <v>#REF!</v>
      </c>
      <c r="BP8929" s="52" t="s">
        <v>14394</v>
      </c>
      <c r="BQ8929" s="52" t="s">
        <v>2993</v>
      </c>
      <c r="BR8929" s="52" t="s">
        <v>2993</v>
      </c>
      <c r="BX8929" s="52" t="s">
        <v>14394</v>
      </c>
      <c r="BY8929" s="52" t="s">
        <v>2993</v>
      </c>
      <c r="BZ8929" s="52" t="s">
        <v>2993</v>
      </c>
    </row>
    <row r="8930" spans="54:78" x14ac:dyDescent="0.3">
      <c r="BB8930" s="105" t="e">
        <f>VLOOKUP(C8930,#REF!, 2,FALSE)</f>
        <v>#REF!</v>
      </c>
      <c r="BP8930" s="52" t="s">
        <v>14395</v>
      </c>
      <c r="BQ8930" s="52" t="s">
        <v>672</v>
      </c>
      <c r="BR8930" s="52" t="s">
        <v>2993</v>
      </c>
      <c r="BX8930" s="52" t="s">
        <v>14395</v>
      </c>
      <c r="BY8930" s="52" t="s">
        <v>672</v>
      </c>
      <c r="BZ8930" s="52" t="s">
        <v>2993</v>
      </c>
    </row>
    <row r="8931" spans="54:78" x14ac:dyDescent="0.3">
      <c r="BB8931" s="105" t="e">
        <f>VLOOKUP(C8931,#REF!, 2,FALSE)</f>
        <v>#REF!</v>
      </c>
      <c r="BP8931" s="52" t="s">
        <v>14395</v>
      </c>
      <c r="BQ8931" s="52" t="s">
        <v>672</v>
      </c>
      <c r="BR8931" s="52" t="s">
        <v>2993</v>
      </c>
      <c r="BX8931" s="52" t="s">
        <v>14395</v>
      </c>
      <c r="BY8931" s="52" t="s">
        <v>672</v>
      </c>
      <c r="BZ8931" s="52" t="s">
        <v>2993</v>
      </c>
    </row>
    <row r="8932" spans="54:78" x14ac:dyDescent="0.3">
      <c r="BB8932" s="105" t="e">
        <f>VLOOKUP(C8932,#REF!, 2,FALSE)</f>
        <v>#REF!</v>
      </c>
      <c r="BP8932" s="52" t="s">
        <v>14396</v>
      </c>
      <c r="BQ8932" s="52" t="s">
        <v>643</v>
      </c>
      <c r="BR8932" s="52" t="s">
        <v>2993</v>
      </c>
      <c r="BX8932" s="52" t="s">
        <v>14396</v>
      </c>
      <c r="BY8932" s="52" t="s">
        <v>643</v>
      </c>
      <c r="BZ8932" s="52" t="s">
        <v>2993</v>
      </c>
    </row>
    <row r="8933" spans="54:78" x14ac:dyDescent="0.3">
      <c r="BB8933" s="105" t="e">
        <f>VLOOKUP(C8933,#REF!, 2,FALSE)</f>
        <v>#REF!</v>
      </c>
      <c r="BP8933" s="52" t="s">
        <v>14396</v>
      </c>
      <c r="BQ8933" s="52" t="s">
        <v>643</v>
      </c>
      <c r="BR8933" s="52" t="s">
        <v>2993</v>
      </c>
      <c r="BX8933" s="52" t="s">
        <v>14396</v>
      </c>
      <c r="BY8933" s="52" t="s">
        <v>643</v>
      </c>
      <c r="BZ8933" s="52" t="s">
        <v>2993</v>
      </c>
    </row>
    <row r="8934" spans="54:78" x14ac:dyDescent="0.3">
      <c r="BB8934" s="105" t="e">
        <f>VLOOKUP(C8934,#REF!, 2,FALSE)</f>
        <v>#REF!</v>
      </c>
      <c r="BP8934" s="52" t="s">
        <v>14397</v>
      </c>
      <c r="BQ8934" s="52" t="s">
        <v>17035</v>
      </c>
      <c r="BR8934" s="52" t="s">
        <v>2993</v>
      </c>
      <c r="BX8934" s="52" t="s">
        <v>14397</v>
      </c>
      <c r="BY8934" s="52" t="s">
        <v>17035</v>
      </c>
      <c r="BZ8934" s="52" t="s">
        <v>2993</v>
      </c>
    </row>
    <row r="8935" spans="54:78" x14ac:dyDescent="0.3">
      <c r="BB8935" s="105" t="e">
        <f>VLOOKUP(C8935,#REF!, 2,FALSE)</f>
        <v>#REF!</v>
      </c>
      <c r="BP8935" s="52" t="s">
        <v>14397</v>
      </c>
      <c r="BQ8935" s="52" t="s">
        <v>17035</v>
      </c>
      <c r="BR8935" s="52" t="s">
        <v>2993</v>
      </c>
      <c r="BX8935" s="52" t="s">
        <v>14397</v>
      </c>
      <c r="BY8935" s="52" t="s">
        <v>17035</v>
      </c>
      <c r="BZ8935" s="52" t="s">
        <v>2993</v>
      </c>
    </row>
    <row r="8936" spans="54:78" x14ac:dyDescent="0.3">
      <c r="BB8936" s="105" t="e">
        <f>VLOOKUP(C8936,#REF!, 2,FALSE)</f>
        <v>#REF!</v>
      </c>
      <c r="BP8936" s="52" t="s">
        <v>14398</v>
      </c>
      <c r="BQ8936" s="52" t="s">
        <v>2993</v>
      </c>
      <c r="BR8936" s="52" t="s">
        <v>11354</v>
      </c>
      <c r="BX8936" s="52" t="s">
        <v>14398</v>
      </c>
      <c r="BY8936" s="52" t="s">
        <v>2993</v>
      </c>
      <c r="BZ8936" s="52" t="s">
        <v>11354</v>
      </c>
    </row>
    <row r="8937" spans="54:78" x14ac:dyDescent="0.3">
      <c r="BB8937" s="105" t="e">
        <f>VLOOKUP(C8937,#REF!, 2,FALSE)</f>
        <v>#REF!</v>
      </c>
      <c r="BP8937" s="52" t="s">
        <v>14398</v>
      </c>
      <c r="BQ8937" s="52" t="s">
        <v>2993</v>
      </c>
      <c r="BR8937" s="52" t="s">
        <v>11354</v>
      </c>
      <c r="BX8937" s="52" t="s">
        <v>14398</v>
      </c>
      <c r="BY8937" s="52" t="s">
        <v>2993</v>
      </c>
      <c r="BZ8937" s="52" t="s">
        <v>11354</v>
      </c>
    </row>
    <row r="8938" spans="54:78" x14ac:dyDescent="0.3">
      <c r="BB8938" s="105" t="e">
        <f>VLOOKUP(C8938,#REF!, 2,FALSE)</f>
        <v>#REF!</v>
      </c>
      <c r="BP8938" s="52" t="s">
        <v>14399</v>
      </c>
      <c r="BQ8938" s="52" t="s">
        <v>17035</v>
      </c>
      <c r="BR8938" s="52" t="s">
        <v>8591</v>
      </c>
      <c r="BX8938" s="52" t="s">
        <v>14399</v>
      </c>
      <c r="BY8938" s="52" t="s">
        <v>17035</v>
      </c>
      <c r="BZ8938" s="52" t="s">
        <v>8591</v>
      </c>
    </row>
    <row r="8939" spans="54:78" x14ac:dyDescent="0.3">
      <c r="BB8939" s="105" t="e">
        <f>VLOOKUP(C8939,#REF!, 2,FALSE)</f>
        <v>#REF!</v>
      </c>
      <c r="BP8939" s="52" t="s">
        <v>14399</v>
      </c>
      <c r="BQ8939" s="52" t="s">
        <v>17035</v>
      </c>
      <c r="BR8939" s="52" t="s">
        <v>8591</v>
      </c>
      <c r="BX8939" s="52" t="s">
        <v>14399</v>
      </c>
      <c r="BY8939" s="52" t="s">
        <v>17035</v>
      </c>
      <c r="BZ8939" s="52" t="s">
        <v>8591</v>
      </c>
    </row>
    <row r="8940" spans="54:78" x14ac:dyDescent="0.3">
      <c r="BB8940" s="105" t="e">
        <f>VLOOKUP(C8940,#REF!, 2,FALSE)</f>
        <v>#REF!</v>
      </c>
      <c r="BP8940" s="52" t="s">
        <v>14400</v>
      </c>
      <c r="BQ8940" s="52" t="s">
        <v>2993</v>
      </c>
      <c r="BR8940" s="52" t="s">
        <v>2993</v>
      </c>
      <c r="BX8940" s="52" t="s">
        <v>14400</v>
      </c>
      <c r="BY8940" s="52" t="s">
        <v>2993</v>
      </c>
      <c r="BZ8940" s="52" t="s">
        <v>2993</v>
      </c>
    </row>
    <row r="8941" spans="54:78" x14ac:dyDescent="0.3">
      <c r="BB8941" s="105" t="e">
        <f>VLOOKUP(C8941,#REF!, 2,FALSE)</f>
        <v>#REF!</v>
      </c>
      <c r="BP8941" s="52" t="s">
        <v>14400</v>
      </c>
      <c r="BQ8941" s="52" t="s">
        <v>2993</v>
      </c>
      <c r="BR8941" s="52" t="s">
        <v>2993</v>
      </c>
      <c r="BX8941" s="52" t="s">
        <v>14400</v>
      </c>
      <c r="BY8941" s="52" t="s">
        <v>2993</v>
      </c>
      <c r="BZ8941" s="52" t="s">
        <v>2993</v>
      </c>
    </row>
    <row r="8942" spans="54:78" x14ac:dyDescent="0.3">
      <c r="BB8942" s="105" t="e">
        <f>VLOOKUP(C8942,#REF!, 2,FALSE)</f>
        <v>#REF!</v>
      </c>
      <c r="BP8942" s="52" t="s">
        <v>2511</v>
      </c>
      <c r="BQ8942" s="52" t="s">
        <v>2993</v>
      </c>
      <c r="BR8942" s="52" t="s">
        <v>13823</v>
      </c>
      <c r="BX8942" s="52" t="s">
        <v>2511</v>
      </c>
      <c r="BY8942" s="52" t="s">
        <v>2993</v>
      </c>
      <c r="BZ8942" s="52" t="s">
        <v>13823</v>
      </c>
    </row>
    <row r="8943" spans="54:78" x14ac:dyDescent="0.3">
      <c r="BB8943" s="105" t="e">
        <f>VLOOKUP(C8943,#REF!, 2,FALSE)</f>
        <v>#REF!</v>
      </c>
      <c r="BP8943" s="52" t="s">
        <v>2511</v>
      </c>
      <c r="BQ8943" s="52" t="s">
        <v>2993</v>
      </c>
      <c r="BR8943" s="52" t="s">
        <v>13823</v>
      </c>
      <c r="BX8943" s="52" t="s">
        <v>2511</v>
      </c>
      <c r="BY8943" s="52" t="s">
        <v>2993</v>
      </c>
      <c r="BZ8943" s="52" t="s">
        <v>13823</v>
      </c>
    </row>
    <row r="8944" spans="54:78" x14ac:dyDescent="0.3">
      <c r="BB8944" s="105" t="e">
        <f>VLOOKUP(C8944,#REF!, 2,FALSE)</f>
        <v>#REF!</v>
      </c>
      <c r="BP8944" s="52" t="s">
        <v>14401</v>
      </c>
      <c r="BQ8944" s="52" t="s">
        <v>2993</v>
      </c>
      <c r="BR8944" s="52" t="s">
        <v>14402</v>
      </c>
      <c r="BX8944" s="52" t="s">
        <v>14401</v>
      </c>
      <c r="BY8944" s="52" t="s">
        <v>2993</v>
      </c>
      <c r="BZ8944" s="52" t="s">
        <v>14402</v>
      </c>
    </row>
    <row r="8945" spans="54:78" x14ac:dyDescent="0.3">
      <c r="BB8945" s="105" t="e">
        <f>VLOOKUP(C8945,#REF!, 2,FALSE)</f>
        <v>#REF!</v>
      </c>
      <c r="BP8945" s="52" t="s">
        <v>14401</v>
      </c>
      <c r="BQ8945" s="52" t="s">
        <v>2993</v>
      </c>
      <c r="BR8945" s="52" t="s">
        <v>14402</v>
      </c>
      <c r="BX8945" s="52" t="s">
        <v>14401</v>
      </c>
      <c r="BY8945" s="52" t="s">
        <v>2993</v>
      </c>
      <c r="BZ8945" s="52" t="s">
        <v>14402</v>
      </c>
    </row>
    <row r="8946" spans="54:78" x14ac:dyDescent="0.3">
      <c r="BB8946" s="105" t="e">
        <f>VLOOKUP(C8946,#REF!, 2,FALSE)</f>
        <v>#REF!</v>
      </c>
      <c r="BP8946" s="52" t="s">
        <v>2512</v>
      </c>
      <c r="BQ8946" s="52" t="s">
        <v>2993</v>
      </c>
      <c r="BR8946" s="52" t="s">
        <v>14403</v>
      </c>
      <c r="BX8946" s="52" t="s">
        <v>2512</v>
      </c>
      <c r="BY8946" s="52" t="s">
        <v>2993</v>
      </c>
      <c r="BZ8946" s="52" t="s">
        <v>14403</v>
      </c>
    </row>
    <row r="8947" spans="54:78" x14ac:dyDescent="0.3">
      <c r="BB8947" s="105" t="e">
        <f>VLOOKUP(C8947,#REF!, 2,FALSE)</f>
        <v>#REF!</v>
      </c>
      <c r="BP8947" s="52" t="s">
        <v>2512</v>
      </c>
      <c r="BQ8947" s="52" t="s">
        <v>2993</v>
      </c>
      <c r="BR8947" s="52" t="s">
        <v>14403</v>
      </c>
      <c r="BX8947" s="52" t="s">
        <v>2512</v>
      </c>
      <c r="BY8947" s="52" t="s">
        <v>2993</v>
      </c>
      <c r="BZ8947" s="52" t="s">
        <v>14403</v>
      </c>
    </row>
    <row r="8948" spans="54:78" x14ac:dyDescent="0.3">
      <c r="BB8948" s="105" t="e">
        <f>VLOOKUP(C8948,#REF!, 2,FALSE)</f>
        <v>#REF!</v>
      </c>
      <c r="BP8948" s="52" t="s">
        <v>14404</v>
      </c>
      <c r="BQ8948" s="52" t="s">
        <v>3276</v>
      </c>
      <c r="BR8948" s="52" t="s">
        <v>14405</v>
      </c>
      <c r="BX8948" s="52" t="s">
        <v>14404</v>
      </c>
      <c r="BY8948" s="52" t="s">
        <v>3276</v>
      </c>
      <c r="BZ8948" s="52" t="s">
        <v>14405</v>
      </c>
    </row>
    <row r="8949" spans="54:78" x14ac:dyDescent="0.3">
      <c r="BB8949" s="105" t="e">
        <f>VLOOKUP(C8949,#REF!, 2,FALSE)</f>
        <v>#REF!</v>
      </c>
      <c r="BP8949" s="52" t="s">
        <v>14404</v>
      </c>
      <c r="BQ8949" s="52" t="s">
        <v>3276</v>
      </c>
      <c r="BR8949" s="52" t="s">
        <v>14405</v>
      </c>
      <c r="BX8949" s="52" t="s">
        <v>14404</v>
      </c>
      <c r="BY8949" s="52" t="s">
        <v>3276</v>
      </c>
      <c r="BZ8949" s="52" t="s">
        <v>14405</v>
      </c>
    </row>
    <row r="8950" spans="54:78" x14ac:dyDescent="0.3">
      <c r="BB8950" s="105" t="e">
        <f>VLOOKUP(C8950,#REF!, 2,FALSE)</f>
        <v>#REF!</v>
      </c>
      <c r="BP8950" s="52" t="s">
        <v>14406</v>
      </c>
      <c r="BQ8950" s="52" t="s">
        <v>2993</v>
      </c>
      <c r="BR8950" s="52" t="s">
        <v>1210</v>
      </c>
      <c r="BX8950" s="52" t="s">
        <v>14406</v>
      </c>
      <c r="BY8950" s="52" t="s">
        <v>2993</v>
      </c>
      <c r="BZ8950" s="52" t="s">
        <v>1210</v>
      </c>
    </row>
    <row r="8951" spans="54:78" x14ac:dyDescent="0.3">
      <c r="BB8951" s="105" t="e">
        <f>VLOOKUP(C8951,#REF!, 2,FALSE)</f>
        <v>#REF!</v>
      </c>
      <c r="BP8951" s="52" t="s">
        <v>14407</v>
      </c>
      <c r="BQ8951" s="52" t="s">
        <v>811</v>
      </c>
      <c r="BR8951" s="52" t="s">
        <v>1499</v>
      </c>
      <c r="BX8951" s="52" t="s">
        <v>14407</v>
      </c>
      <c r="BY8951" s="52" t="s">
        <v>811</v>
      </c>
      <c r="BZ8951" s="52" t="s">
        <v>1499</v>
      </c>
    </row>
    <row r="8952" spans="54:78" x14ac:dyDescent="0.3">
      <c r="BB8952" s="105" t="e">
        <f>VLOOKUP(C8952,#REF!, 2,FALSE)</f>
        <v>#REF!</v>
      </c>
      <c r="BP8952" s="52" t="s">
        <v>14408</v>
      </c>
      <c r="BQ8952" s="52" t="s">
        <v>779</v>
      </c>
      <c r="BR8952" s="52" t="s">
        <v>1418</v>
      </c>
      <c r="BX8952" s="52" t="s">
        <v>14408</v>
      </c>
      <c r="BY8952" s="52" t="s">
        <v>779</v>
      </c>
      <c r="BZ8952" s="52" t="s">
        <v>1418</v>
      </c>
    </row>
    <row r="8953" spans="54:78" x14ac:dyDescent="0.3">
      <c r="BB8953" s="105" t="e">
        <f>VLOOKUP(C8953,#REF!, 2,FALSE)</f>
        <v>#REF!</v>
      </c>
      <c r="BP8953" s="52" t="s">
        <v>14409</v>
      </c>
      <c r="BQ8953" s="52" t="s">
        <v>1275</v>
      </c>
      <c r="BR8953" s="52" t="s">
        <v>1014</v>
      </c>
      <c r="BX8953" s="52" t="s">
        <v>14409</v>
      </c>
      <c r="BY8953" s="52" t="s">
        <v>1275</v>
      </c>
      <c r="BZ8953" s="52" t="s">
        <v>1014</v>
      </c>
    </row>
    <row r="8954" spans="54:78" x14ac:dyDescent="0.3">
      <c r="BB8954" s="105" t="e">
        <f>VLOOKUP(C8954,#REF!, 2,FALSE)</f>
        <v>#REF!</v>
      </c>
      <c r="BP8954" s="52" t="s">
        <v>14410</v>
      </c>
      <c r="BQ8954" s="52" t="s">
        <v>1275</v>
      </c>
      <c r="BR8954" s="52" t="s">
        <v>1418</v>
      </c>
      <c r="BX8954" s="52" t="s">
        <v>14410</v>
      </c>
      <c r="BY8954" s="52" t="s">
        <v>1275</v>
      </c>
      <c r="BZ8954" s="52" t="s">
        <v>1418</v>
      </c>
    </row>
    <row r="8955" spans="54:78" x14ac:dyDescent="0.3">
      <c r="BB8955" s="105" t="e">
        <f>VLOOKUP(C8955,#REF!, 2,FALSE)</f>
        <v>#REF!</v>
      </c>
      <c r="BP8955" s="52" t="s">
        <v>14411</v>
      </c>
      <c r="BQ8955" s="52" t="s">
        <v>743</v>
      </c>
      <c r="BR8955" s="52" t="s">
        <v>3950</v>
      </c>
      <c r="BX8955" s="52" t="s">
        <v>14411</v>
      </c>
      <c r="BY8955" s="52" t="s">
        <v>743</v>
      </c>
      <c r="BZ8955" s="52" t="s">
        <v>3950</v>
      </c>
    </row>
    <row r="8956" spans="54:78" x14ac:dyDescent="0.3">
      <c r="BB8956" s="105" t="e">
        <f>VLOOKUP(C8956,#REF!, 2,FALSE)</f>
        <v>#REF!</v>
      </c>
      <c r="BP8956" s="52" t="s">
        <v>2513</v>
      </c>
      <c r="BQ8956" s="52" t="s">
        <v>636</v>
      </c>
      <c r="BR8956" s="52" t="s">
        <v>8440</v>
      </c>
      <c r="BX8956" s="52" t="s">
        <v>2513</v>
      </c>
      <c r="BY8956" s="52" t="s">
        <v>636</v>
      </c>
      <c r="BZ8956" s="52" t="s">
        <v>8440</v>
      </c>
    </row>
    <row r="8957" spans="54:78" x14ac:dyDescent="0.3">
      <c r="BB8957" s="105" t="e">
        <f>VLOOKUP(C8957,#REF!, 2,FALSE)</f>
        <v>#REF!</v>
      </c>
      <c r="BP8957" s="52" t="s">
        <v>2513</v>
      </c>
      <c r="BQ8957" s="52" t="s">
        <v>636</v>
      </c>
      <c r="BR8957" s="52" t="s">
        <v>8440</v>
      </c>
      <c r="BX8957" s="52" t="s">
        <v>2513</v>
      </c>
      <c r="BY8957" s="52" t="s">
        <v>636</v>
      </c>
      <c r="BZ8957" s="52" t="s">
        <v>8440</v>
      </c>
    </row>
    <row r="8958" spans="54:78" x14ac:dyDescent="0.3">
      <c r="BB8958" s="105" t="e">
        <f>VLOOKUP(C8958,#REF!, 2,FALSE)</f>
        <v>#REF!</v>
      </c>
      <c r="BP8958" s="52" t="s">
        <v>14412</v>
      </c>
      <c r="BQ8958" s="52" t="s">
        <v>619</v>
      </c>
      <c r="BR8958" s="52" t="s">
        <v>9578</v>
      </c>
      <c r="BX8958" s="52" t="s">
        <v>14412</v>
      </c>
      <c r="BY8958" s="52" t="s">
        <v>619</v>
      </c>
      <c r="BZ8958" s="52" t="s">
        <v>9578</v>
      </c>
    </row>
    <row r="8959" spans="54:78" x14ac:dyDescent="0.3">
      <c r="BB8959" s="105" t="e">
        <f>VLOOKUP(C8959,#REF!, 2,FALSE)</f>
        <v>#REF!</v>
      </c>
      <c r="BP8959" s="52" t="s">
        <v>14412</v>
      </c>
      <c r="BQ8959" s="52" t="s">
        <v>619</v>
      </c>
      <c r="BR8959" s="52" t="s">
        <v>9578</v>
      </c>
      <c r="BX8959" s="52" t="s">
        <v>14412</v>
      </c>
      <c r="BY8959" s="52" t="s">
        <v>619</v>
      </c>
      <c r="BZ8959" s="52" t="s">
        <v>9578</v>
      </c>
    </row>
    <row r="8960" spans="54:78" x14ac:dyDescent="0.3">
      <c r="BB8960" s="105" t="e">
        <f>VLOOKUP(C8960,#REF!, 2,FALSE)</f>
        <v>#REF!</v>
      </c>
      <c r="BP8960" s="52" t="s">
        <v>2514</v>
      </c>
      <c r="BQ8960" s="52" t="s">
        <v>779</v>
      </c>
      <c r="BR8960" s="52" t="s">
        <v>2517</v>
      </c>
      <c r="BX8960" s="52" t="s">
        <v>2514</v>
      </c>
      <c r="BY8960" s="52" t="s">
        <v>779</v>
      </c>
      <c r="BZ8960" s="52" t="s">
        <v>2517</v>
      </c>
    </row>
    <row r="8961" spans="54:78" x14ac:dyDescent="0.3">
      <c r="BB8961" s="105" t="e">
        <f>VLOOKUP(C8961,#REF!, 2,FALSE)</f>
        <v>#REF!</v>
      </c>
      <c r="BP8961" s="52" t="s">
        <v>2514</v>
      </c>
      <c r="BQ8961" s="52" t="s">
        <v>779</v>
      </c>
      <c r="BR8961" s="52" t="s">
        <v>2517</v>
      </c>
      <c r="BX8961" s="52" t="s">
        <v>2514</v>
      </c>
      <c r="BY8961" s="52" t="s">
        <v>779</v>
      </c>
      <c r="BZ8961" s="52" t="s">
        <v>2517</v>
      </c>
    </row>
    <row r="8962" spans="54:78" x14ac:dyDescent="0.3">
      <c r="BB8962" s="105" t="e">
        <f>VLOOKUP(C8962,#REF!, 2,FALSE)</f>
        <v>#REF!</v>
      </c>
      <c r="BP8962" s="52" t="s">
        <v>14413</v>
      </c>
      <c r="BQ8962" s="52" t="s">
        <v>710</v>
      </c>
      <c r="BR8962" s="52" t="s">
        <v>3493</v>
      </c>
      <c r="BX8962" s="52" t="s">
        <v>14413</v>
      </c>
      <c r="BY8962" s="52" t="s">
        <v>710</v>
      </c>
      <c r="BZ8962" s="52" t="s">
        <v>3493</v>
      </c>
    </row>
    <row r="8963" spans="54:78" x14ac:dyDescent="0.3">
      <c r="BB8963" s="105" t="e">
        <f>VLOOKUP(C8963,#REF!, 2,FALSE)</f>
        <v>#REF!</v>
      </c>
      <c r="BP8963" s="52" t="s">
        <v>14413</v>
      </c>
      <c r="BQ8963" s="52" t="s">
        <v>710</v>
      </c>
      <c r="BR8963" s="52" t="s">
        <v>3493</v>
      </c>
      <c r="BX8963" s="52" t="s">
        <v>14413</v>
      </c>
      <c r="BY8963" s="52" t="s">
        <v>710</v>
      </c>
      <c r="BZ8963" s="52" t="s">
        <v>3493</v>
      </c>
    </row>
    <row r="8964" spans="54:78" x14ac:dyDescent="0.3">
      <c r="BB8964" s="105" t="e">
        <f>VLOOKUP(C8964,#REF!, 2,FALSE)</f>
        <v>#REF!</v>
      </c>
      <c r="BP8964" s="52" t="s">
        <v>14414</v>
      </c>
      <c r="BQ8964" s="52" t="s">
        <v>934</v>
      </c>
      <c r="BR8964" s="52" t="s">
        <v>9194</v>
      </c>
      <c r="BX8964" s="52" t="s">
        <v>14414</v>
      </c>
      <c r="BY8964" s="52" t="s">
        <v>934</v>
      </c>
      <c r="BZ8964" s="52" t="s">
        <v>9194</v>
      </c>
    </row>
    <row r="8965" spans="54:78" x14ac:dyDescent="0.3">
      <c r="BB8965" s="105" t="e">
        <f>VLOOKUP(C8965,#REF!, 2,FALSE)</f>
        <v>#REF!</v>
      </c>
      <c r="BP8965" s="52" t="s">
        <v>14414</v>
      </c>
      <c r="BQ8965" s="52" t="s">
        <v>934</v>
      </c>
      <c r="BR8965" s="52" t="s">
        <v>9194</v>
      </c>
      <c r="BX8965" s="52" t="s">
        <v>14414</v>
      </c>
      <c r="BY8965" s="52" t="s">
        <v>934</v>
      </c>
      <c r="BZ8965" s="52" t="s">
        <v>9194</v>
      </c>
    </row>
    <row r="8966" spans="54:78" x14ac:dyDescent="0.3">
      <c r="BB8966" s="105" t="e">
        <f>VLOOKUP(C8966,#REF!, 2,FALSE)</f>
        <v>#REF!</v>
      </c>
      <c r="BP8966" s="52" t="s">
        <v>14415</v>
      </c>
      <c r="BQ8966" s="52" t="s">
        <v>795</v>
      </c>
      <c r="BR8966" s="52" t="s">
        <v>1027</v>
      </c>
      <c r="BX8966" s="52" t="s">
        <v>14415</v>
      </c>
      <c r="BY8966" s="52" t="s">
        <v>795</v>
      </c>
      <c r="BZ8966" s="52" t="s">
        <v>1027</v>
      </c>
    </row>
    <row r="8967" spans="54:78" x14ac:dyDescent="0.3">
      <c r="BB8967" s="105" t="e">
        <f>VLOOKUP(C8967,#REF!, 2,FALSE)</f>
        <v>#REF!</v>
      </c>
      <c r="BP8967" s="52" t="s">
        <v>14415</v>
      </c>
      <c r="BQ8967" s="52" t="s">
        <v>795</v>
      </c>
      <c r="BR8967" s="52" t="s">
        <v>1027</v>
      </c>
      <c r="BX8967" s="52" t="s">
        <v>14415</v>
      </c>
      <c r="BY8967" s="52" t="s">
        <v>795</v>
      </c>
      <c r="BZ8967" s="52" t="s">
        <v>1027</v>
      </c>
    </row>
    <row r="8968" spans="54:78" x14ac:dyDescent="0.3">
      <c r="BB8968" s="105" t="e">
        <f>VLOOKUP(C8968,#REF!, 2,FALSE)</f>
        <v>#REF!</v>
      </c>
      <c r="BP8968" s="52" t="s">
        <v>14416</v>
      </c>
      <c r="BQ8968" s="52" t="s">
        <v>788</v>
      </c>
      <c r="BR8968" s="52" t="s">
        <v>10722</v>
      </c>
      <c r="BX8968" s="52" t="s">
        <v>14416</v>
      </c>
      <c r="BY8968" s="52" t="s">
        <v>788</v>
      </c>
      <c r="BZ8968" s="52" t="s">
        <v>10722</v>
      </c>
    </row>
    <row r="8969" spans="54:78" x14ac:dyDescent="0.3">
      <c r="BB8969" s="105" t="e">
        <f>VLOOKUP(C8969,#REF!, 2,FALSE)</f>
        <v>#REF!</v>
      </c>
      <c r="BP8969" s="52" t="s">
        <v>14416</v>
      </c>
      <c r="BQ8969" s="52" t="s">
        <v>788</v>
      </c>
      <c r="BR8969" s="52" t="s">
        <v>10722</v>
      </c>
      <c r="BX8969" s="52" t="s">
        <v>14416</v>
      </c>
      <c r="BY8969" s="52" t="s">
        <v>788</v>
      </c>
      <c r="BZ8969" s="52" t="s">
        <v>10722</v>
      </c>
    </row>
    <row r="8970" spans="54:78" x14ac:dyDescent="0.3">
      <c r="BB8970" s="105" t="e">
        <f>VLOOKUP(C8970,#REF!, 2,FALSE)</f>
        <v>#REF!</v>
      </c>
      <c r="BP8970" s="52" t="s">
        <v>14417</v>
      </c>
      <c r="BQ8970" s="52" t="s">
        <v>17037</v>
      </c>
      <c r="BR8970" s="52" t="s">
        <v>14418</v>
      </c>
      <c r="BX8970" s="52" t="s">
        <v>14417</v>
      </c>
      <c r="BY8970" s="52" t="s">
        <v>17037</v>
      </c>
      <c r="BZ8970" s="52" t="s">
        <v>14418</v>
      </c>
    </row>
    <row r="8971" spans="54:78" x14ac:dyDescent="0.3">
      <c r="BB8971" s="105" t="e">
        <f>VLOOKUP(C8971,#REF!, 2,FALSE)</f>
        <v>#REF!</v>
      </c>
      <c r="BP8971" s="52" t="s">
        <v>14417</v>
      </c>
      <c r="BQ8971" s="52" t="s">
        <v>17037</v>
      </c>
      <c r="BR8971" s="52" t="s">
        <v>14418</v>
      </c>
      <c r="BX8971" s="52" t="s">
        <v>14417</v>
      </c>
      <c r="BY8971" s="52" t="s">
        <v>17037</v>
      </c>
      <c r="BZ8971" s="52" t="s">
        <v>14418</v>
      </c>
    </row>
    <row r="8972" spans="54:78" x14ac:dyDescent="0.3">
      <c r="BB8972" s="105" t="e">
        <f>VLOOKUP(C8972,#REF!, 2,FALSE)</f>
        <v>#REF!</v>
      </c>
      <c r="BP8972" s="52" t="s">
        <v>198</v>
      </c>
      <c r="BQ8972" s="52" t="s">
        <v>779</v>
      </c>
      <c r="BR8972" s="52" t="s">
        <v>12771</v>
      </c>
      <c r="BX8972" s="52" t="s">
        <v>198</v>
      </c>
      <c r="BY8972" s="52" t="s">
        <v>779</v>
      </c>
      <c r="BZ8972" s="52" t="s">
        <v>12771</v>
      </c>
    </row>
    <row r="8973" spans="54:78" x14ac:dyDescent="0.3">
      <c r="BB8973" s="105" t="e">
        <f>VLOOKUP(C8973,#REF!, 2,FALSE)</f>
        <v>#REF!</v>
      </c>
      <c r="BP8973" s="52" t="s">
        <v>198</v>
      </c>
      <c r="BQ8973" s="52" t="s">
        <v>779</v>
      </c>
      <c r="BR8973" s="52" t="s">
        <v>12771</v>
      </c>
      <c r="BX8973" s="52" t="s">
        <v>198</v>
      </c>
      <c r="BY8973" s="52" t="s">
        <v>779</v>
      </c>
      <c r="BZ8973" s="52" t="s">
        <v>12771</v>
      </c>
    </row>
    <row r="8974" spans="54:78" x14ac:dyDescent="0.3">
      <c r="BB8974" s="105" t="e">
        <f>VLOOKUP(C8974,#REF!, 2,FALSE)</f>
        <v>#REF!</v>
      </c>
      <c r="BP8974" s="52" t="s">
        <v>14419</v>
      </c>
      <c r="BQ8974" s="52" t="s">
        <v>710</v>
      </c>
      <c r="BR8974" s="52" t="s">
        <v>3823</v>
      </c>
      <c r="BX8974" s="52" t="s">
        <v>14419</v>
      </c>
      <c r="BY8974" s="52" t="s">
        <v>710</v>
      </c>
      <c r="BZ8974" s="52" t="s">
        <v>3823</v>
      </c>
    </row>
    <row r="8975" spans="54:78" x14ac:dyDescent="0.3">
      <c r="BB8975" s="105" t="e">
        <f>VLOOKUP(C8975,#REF!, 2,FALSE)</f>
        <v>#REF!</v>
      </c>
      <c r="BP8975" s="52" t="s">
        <v>14419</v>
      </c>
      <c r="BQ8975" s="52" t="s">
        <v>710</v>
      </c>
      <c r="BR8975" s="52" t="s">
        <v>3823</v>
      </c>
      <c r="BX8975" s="52" t="s">
        <v>14419</v>
      </c>
      <c r="BY8975" s="52" t="s">
        <v>710</v>
      </c>
      <c r="BZ8975" s="52" t="s">
        <v>3823</v>
      </c>
    </row>
    <row r="8976" spans="54:78" x14ac:dyDescent="0.3">
      <c r="BB8976" s="105" t="e">
        <f>VLOOKUP(C8976,#REF!, 2,FALSE)</f>
        <v>#REF!</v>
      </c>
      <c r="BP8976" s="52" t="s">
        <v>14420</v>
      </c>
      <c r="BQ8976" s="52" t="s">
        <v>710</v>
      </c>
      <c r="BR8976" s="52" t="s">
        <v>14422</v>
      </c>
      <c r="BX8976" s="52" t="s">
        <v>14420</v>
      </c>
      <c r="BY8976" s="52" t="s">
        <v>710</v>
      </c>
      <c r="BZ8976" s="52" t="s">
        <v>14422</v>
      </c>
    </row>
    <row r="8977" spans="54:78" x14ac:dyDescent="0.3">
      <c r="BB8977" s="105" t="e">
        <f>VLOOKUP(C8977,#REF!, 2,FALSE)</f>
        <v>#REF!</v>
      </c>
      <c r="BP8977" s="52" t="s">
        <v>14420</v>
      </c>
      <c r="BQ8977" s="52" t="s">
        <v>710</v>
      </c>
      <c r="BR8977" s="52" t="s">
        <v>14422</v>
      </c>
      <c r="BX8977" s="52" t="s">
        <v>14420</v>
      </c>
      <c r="BY8977" s="52" t="s">
        <v>710</v>
      </c>
      <c r="BZ8977" s="52" t="s">
        <v>14422</v>
      </c>
    </row>
    <row r="8978" spans="54:78" x14ac:dyDescent="0.3">
      <c r="BB8978" s="105" t="e">
        <f>VLOOKUP(C8978,#REF!, 2,FALSE)</f>
        <v>#REF!</v>
      </c>
      <c r="BP8978" s="52" t="s">
        <v>14423</v>
      </c>
      <c r="BQ8978" s="52" t="s">
        <v>645</v>
      </c>
      <c r="BR8978" s="52" t="s">
        <v>1027</v>
      </c>
      <c r="BX8978" s="52" t="s">
        <v>14423</v>
      </c>
      <c r="BY8978" s="52" t="s">
        <v>645</v>
      </c>
      <c r="BZ8978" s="52" t="s">
        <v>1027</v>
      </c>
    </row>
    <row r="8979" spans="54:78" x14ac:dyDescent="0.3">
      <c r="BB8979" s="105" t="e">
        <f>VLOOKUP(C8979,#REF!, 2,FALSE)</f>
        <v>#REF!</v>
      </c>
      <c r="BP8979" s="52" t="s">
        <v>14423</v>
      </c>
      <c r="BQ8979" s="52" t="s">
        <v>645</v>
      </c>
      <c r="BR8979" s="52" t="s">
        <v>1027</v>
      </c>
      <c r="BX8979" s="52" t="s">
        <v>14423</v>
      </c>
      <c r="BY8979" s="52" t="s">
        <v>645</v>
      </c>
      <c r="BZ8979" s="52" t="s">
        <v>1027</v>
      </c>
    </row>
    <row r="8980" spans="54:78" x14ac:dyDescent="0.3">
      <c r="BB8980" s="105" t="e">
        <f>VLOOKUP(C8980,#REF!, 2,FALSE)</f>
        <v>#REF!</v>
      </c>
      <c r="BP8980" s="52" t="s">
        <v>14424</v>
      </c>
      <c r="BQ8980" s="52" t="s">
        <v>618</v>
      </c>
      <c r="BR8980" s="52" t="s">
        <v>14425</v>
      </c>
      <c r="BX8980" s="52" t="s">
        <v>14424</v>
      </c>
      <c r="BY8980" s="52" t="s">
        <v>618</v>
      </c>
      <c r="BZ8980" s="52" t="s">
        <v>14425</v>
      </c>
    </row>
    <row r="8981" spans="54:78" x14ac:dyDescent="0.3">
      <c r="BB8981" s="105" t="e">
        <f>VLOOKUP(C8981,#REF!, 2,FALSE)</f>
        <v>#REF!</v>
      </c>
      <c r="BP8981" s="52" t="s">
        <v>14424</v>
      </c>
      <c r="BQ8981" s="52" t="s">
        <v>618</v>
      </c>
      <c r="BR8981" s="52" t="s">
        <v>14425</v>
      </c>
      <c r="BX8981" s="52" t="s">
        <v>14424</v>
      </c>
      <c r="BY8981" s="52" t="s">
        <v>618</v>
      </c>
      <c r="BZ8981" s="52" t="s">
        <v>14425</v>
      </c>
    </row>
    <row r="8982" spans="54:78" x14ac:dyDescent="0.3">
      <c r="BB8982" s="105" t="e">
        <f>VLOOKUP(C8982,#REF!, 2,FALSE)</f>
        <v>#REF!</v>
      </c>
      <c r="BP8982" s="52" t="s">
        <v>14426</v>
      </c>
      <c r="BQ8982" s="52" t="s">
        <v>669</v>
      </c>
      <c r="BR8982" s="52" t="s">
        <v>14427</v>
      </c>
      <c r="BX8982" s="52" t="s">
        <v>14426</v>
      </c>
      <c r="BY8982" s="52" t="s">
        <v>669</v>
      </c>
      <c r="BZ8982" s="52" t="s">
        <v>14427</v>
      </c>
    </row>
    <row r="8983" spans="54:78" x14ac:dyDescent="0.3">
      <c r="BB8983" s="105" t="e">
        <f>VLOOKUP(C8983,#REF!, 2,FALSE)</f>
        <v>#REF!</v>
      </c>
      <c r="BP8983" s="52" t="s">
        <v>14426</v>
      </c>
      <c r="BQ8983" s="52" t="s">
        <v>669</v>
      </c>
      <c r="BR8983" s="52" t="s">
        <v>14427</v>
      </c>
      <c r="BX8983" s="52" t="s">
        <v>14426</v>
      </c>
      <c r="BY8983" s="52" t="s">
        <v>669</v>
      </c>
      <c r="BZ8983" s="52" t="s">
        <v>14427</v>
      </c>
    </row>
    <row r="8984" spans="54:78" x14ac:dyDescent="0.3">
      <c r="BB8984" s="105" t="e">
        <f>VLOOKUP(C8984,#REF!, 2,FALSE)</f>
        <v>#REF!</v>
      </c>
      <c r="BP8984" s="52" t="s">
        <v>14428</v>
      </c>
      <c r="BQ8984" s="52" t="s">
        <v>669</v>
      </c>
      <c r="BR8984" s="52" t="s">
        <v>10752</v>
      </c>
      <c r="BX8984" s="52" t="s">
        <v>14428</v>
      </c>
      <c r="BY8984" s="52" t="s">
        <v>669</v>
      </c>
      <c r="BZ8984" s="52" t="s">
        <v>10752</v>
      </c>
    </row>
    <row r="8985" spans="54:78" x14ac:dyDescent="0.3">
      <c r="BB8985" s="105" t="e">
        <f>VLOOKUP(C8985,#REF!, 2,FALSE)</f>
        <v>#REF!</v>
      </c>
      <c r="BP8985" s="52" t="s">
        <v>14428</v>
      </c>
      <c r="BQ8985" s="52" t="s">
        <v>669</v>
      </c>
      <c r="BR8985" s="52" t="s">
        <v>10752</v>
      </c>
      <c r="BX8985" s="52" t="s">
        <v>14428</v>
      </c>
      <c r="BY8985" s="52" t="s">
        <v>669</v>
      </c>
      <c r="BZ8985" s="52" t="s">
        <v>10752</v>
      </c>
    </row>
    <row r="8986" spans="54:78" x14ac:dyDescent="0.3">
      <c r="BB8986" s="105" t="e">
        <f>VLOOKUP(C8986,#REF!, 2,FALSE)</f>
        <v>#REF!</v>
      </c>
      <c r="BP8986" s="52" t="s">
        <v>14429</v>
      </c>
      <c r="BQ8986" s="52" t="s">
        <v>807</v>
      </c>
      <c r="BR8986" s="52" t="s">
        <v>9339</v>
      </c>
      <c r="BX8986" s="52" t="s">
        <v>14429</v>
      </c>
      <c r="BY8986" s="52" t="s">
        <v>807</v>
      </c>
      <c r="BZ8986" s="52" t="s">
        <v>9339</v>
      </c>
    </row>
    <row r="8987" spans="54:78" x14ac:dyDescent="0.3">
      <c r="BB8987" s="105" t="e">
        <f>VLOOKUP(C8987,#REF!, 2,FALSE)</f>
        <v>#REF!</v>
      </c>
      <c r="BP8987" s="52" t="s">
        <v>14429</v>
      </c>
      <c r="BQ8987" s="52" t="s">
        <v>807</v>
      </c>
      <c r="BR8987" s="52" t="s">
        <v>9339</v>
      </c>
      <c r="BX8987" s="52" t="s">
        <v>14429</v>
      </c>
      <c r="BY8987" s="52" t="s">
        <v>807</v>
      </c>
      <c r="BZ8987" s="52" t="s">
        <v>9339</v>
      </c>
    </row>
    <row r="8988" spans="54:78" x14ac:dyDescent="0.3">
      <c r="BB8988" s="105" t="e">
        <f>VLOOKUP(C8988,#REF!, 2,FALSE)</f>
        <v>#REF!</v>
      </c>
      <c r="BP8988" s="52" t="s">
        <v>2515</v>
      </c>
      <c r="BQ8988" s="52" t="s">
        <v>642</v>
      </c>
      <c r="BR8988" s="52" t="s">
        <v>1451</v>
      </c>
      <c r="BX8988" s="52" t="s">
        <v>2515</v>
      </c>
      <c r="BY8988" s="52" t="s">
        <v>642</v>
      </c>
      <c r="BZ8988" s="52" t="s">
        <v>1451</v>
      </c>
    </row>
    <row r="8989" spans="54:78" x14ac:dyDescent="0.3">
      <c r="BB8989" s="105" t="e">
        <f>VLOOKUP(C8989,#REF!, 2,FALSE)</f>
        <v>#REF!</v>
      </c>
      <c r="BP8989" s="52" t="s">
        <v>2515</v>
      </c>
      <c r="BQ8989" s="52" t="s">
        <v>642</v>
      </c>
      <c r="BR8989" s="52" t="s">
        <v>1451</v>
      </c>
      <c r="BX8989" s="52" t="s">
        <v>2515</v>
      </c>
      <c r="BY8989" s="52" t="s">
        <v>642</v>
      </c>
      <c r="BZ8989" s="52" t="s">
        <v>1451</v>
      </c>
    </row>
    <row r="8990" spans="54:78" x14ac:dyDescent="0.3">
      <c r="BB8990" s="105" t="e">
        <f>VLOOKUP(C8990,#REF!, 2,FALSE)</f>
        <v>#REF!</v>
      </c>
      <c r="BP8990" s="52" t="s">
        <v>214</v>
      </c>
      <c r="BQ8990" s="52" t="s">
        <v>2993</v>
      </c>
      <c r="BR8990" s="52" t="s">
        <v>2993</v>
      </c>
      <c r="BX8990" s="52" t="s">
        <v>214</v>
      </c>
      <c r="BY8990" s="52" t="s">
        <v>2993</v>
      </c>
      <c r="BZ8990" s="52" t="s">
        <v>2993</v>
      </c>
    </row>
    <row r="8991" spans="54:78" x14ac:dyDescent="0.3">
      <c r="BB8991" s="105" t="e">
        <f>VLOOKUP(C8991,#REF!, 2,FALSE)</f>
        <v>#REF!</v>
      </c>
      <c r="BP8991" s="52" t="s">
        <v>214</v>
      </c>
      <c r="BQ8991" s="52" t="s">
        <v>2993</v>
      </c>
      <c r="BR8991" s="52" t="s">
        <v>2993</v>
      </c>
      <c r="BX8991" s="52" t="s">
        <v>214</v>
      </c>
      <c r="BY8991" s="52" t="s">
        <v>2993</v>
      </c>
      <c r="BZ8991" s="52" t="s">
        <v>2993</v>
      </c>
    </row>
    <row r="8992" spans="54:78" x14ac:dyDescent="0.3">
      <c r="BB8992" s="105" t="e">
        <f>VLOOKUP(C8992,#REF!, 2,FALSE)</f>
        <v>#REF!</v>
      </c>
      <c r="BP8992" s="52" t="s">
        <v>14430</v>
      </c>
      <c r="BQ8992" s="52" t="s">
        <v>934</v>
      </c>
      <c r="BR8992" s="52" t="s">
        <v>1679</v>
      </c>
      <c r="BX8992" s="52" t="s">
        <v>14430</v>
      </c>
      <c r="BY8992" s="52" t="s">
        <v>934</v>
      </c>
      <c r="BZ8992" s="52" t="s">
        <v>1679</v>
      </c>
    </row>
    <row r="8993" spans="54:78" x14ac:dyDescent="0.3">
      <c r="BB8993" s="105" t="e">
        <f>VLOOKUP(C8993,#REF!, 2,FALSE)</f>
        <v>#REF!</v>
      </c>
      <c r="BP8993" s="52" t="s">
        <v>14430</v>
      </c>
      <c r="BQ8993" s="52" t="s">
        <v>934</v>
      </c>
      <c r="BR8993" s="52" t="s">
        <v>1679</v>
      </c>
      <c r="BX8993" s="52" t="s">
        <v>14430</v>
      </c>
      <c r="BY8993" s="52" t="s">
        <v>934</v>
      </c>
      <c r="BZ8993" s="52" t="s">
        <v>1679</v>
      </c>
    </row>
    <row r="8994" spans="54:78" x14ac:dyDescent="0.3">
      <c r="BB8994" s="105" t="e">
        <f>VLOOKUP(C8994,#REF!, 2,FALSE)</f>
        <v>#REF!</v>
      </c>
      <c r="BP8994" s="52" t="s">
        <v>2520</v>
      </c>
      <c r="BQ8994" s="52" t="s">
        <v>934</v>
      </c>
      <c r="BR8994" s="52" t="s">
        <v>4502</v>
      </c>
      <c r="BX8994" s="52" t="s">
        <v>2520</v>
      </c>
      <c r="BY8994" s="52" t="s">
        <v>934</v>
      </c>
      <c r="BZ8994" s="52" t="s">
        <v>4502</v>
      </c>
    </row>
    <row r="8995" spans="54:78" x14ac:dyDescent="0.3">
      <c r="BB8995" s="105" t="e">
        <f>VLOOKUP(C8995,#REF!, 2,FALSE)</f>
        <v>#REF!</v>
      </c>
      <c r="BP8995" s="52" t="s">
        <v>2520</v>
      </c>
      <c r="BQ8995" s="52" t="s">
        <v>934</v>
      </c>
      <c r="BR8995" s="52" t="s">
        <v>4502</v>
      </c>
      <c r="BX8995" s="52" t="s">
        <v>2520</v>
      </c>
      <c r="BY8995" s="52" t="s">
        <v>934</v>
      </c>
      <c r="BZ8995" s="52" t="s">
        <v>4502</v>
      </c>
    </row>
    <row r="8996" spans="54:78" x14ac:dyDescent="0.3">
      <c r="BB8996" s="105" t="e">
        <f>VLOOKUP(C8996,#REF!, 2,FALSE)</f>
        <v>#REF!</v>
      </c>
      <c r="BP8996" s="52" t="s">
        <v>2521</v>
      </c>
      <c r="BQ8996" s="52" t="s">
        <v>931</v>
      </c>
      <c r="BR8996" s="52" t="s">
        <v>4502</v>
      </c>
      <c r="BX8996" s="52" t="s">
        <v>2521</v>
      </c>
      <c r="BY8996" s="52" t="s">
        <v>931</v>
      </c>
      <c r="BZ8996" s="52" t="s">
        <v>4502</v>
      </c>
    </row>
    <row r="8997" spans="54:78" x14ac:dyDescent="0.3">
      <c r="BB8997" s="105" t="e">
        <f>VLOOKUP(C8997,#REF!, 2,FALSE)</f>
        <v>#REF!</v>
      </c>
      <c r="BP8997" s="52" t="s">
        <v>2521</v>
      </c>
      <c r="BQ8997" s="52" t="s">
        <v>931</v>
      </c>
      <c r="BR8997" s="52" t="s">
        <v>4502</v>
      </c>
      <c r="BX8997" s="52" t="s">
        <v>2521</v>
      </c>
      <c r="BY8997" s="52" t="s">
        <v>931</v>
      </c>
      <c r="BZ8997" s="52" t="s">
        <v>4502</v>
      </c>
    </row>
    <row r="8998" spans="54:78" x14ac:dyDescent="0.3">
      <c r="BB8998" s="105" t="e">
        <f>VLOOKUP(C8998,#REF!, 2,FALSE)</f>
        <v>#REF!</v>
      </c>
      <c r="BP8998" s="52" t="s">
        <v>14431</v>
      </c>
      <c r="BQ8998" s="52" t="s">
        <v>663</v>
      </c>
      <c r="BR8998" s="52" t="s">
        <v>13092</v>
      </c>
      <c r="BX8998" s="52" t="s">
        <v>14431</v>
      </c>
      <c r="BY8998" s="52" t="s">
        <v>663</v>
      </c>
      <c r="BZ8998" s="52" t="s">
        <v>13092</v>
      </c>
    </row>
    <row r="8999" spans="54:78" x14ac:dyDescent="0.3">
      <c r="BB8999" s="105" t="e">
        <f>VLOOKUP(C8999,#REF!, 2,FALSE)</f>
        <v>#REF!</v>
      </c>
      <c r="BP8999" s="52" t="s">
        <v>14431</v>
      </c>
      <c r="BQ8999" s="52" t="s">
        <v>663</v>
      </c>
      <c r="BR8999" s="52" t="s">
        <v>13092</v>
      </c>
      <c r="BX8999" s="52" t="s">
        <v>14431</v>
      </c>
      <c r="BY8999" s="52" t="s">
        <v>663</v>
      </c>
      <c r="BZ8999" s="52" t="s">
        <v>13092</v>
      </c>
    </row>
    <row r="9000" spans="54:78" x14ac:dyDescent="0.3">
      <c r="BB9000" s="105" t="e">
        <f>VLOOKUP(C9000,#REF!, 2,FALSE)</f>
        <v>#REF!</v>
      </c>
      <c r="BP9000" s="52" t="s">
        <v>14432</v>
      </c>
      <c r="BQ9000" s="52" t="s">
        <v>667</v>
      </c>
      <c r="BR9000" s="52" t="s">
        <v>1603</v>
      </c>
      <c r="BX9000" s="52" t="s">
        <v>14432</v>
      </c>
      <c r="BY9000" s="52" t="s">
        <v>667</v>
      </c>
      <c r="BZ9000" s="52" t="s">
        <v>1603</v>
      </c>
    </row>
    <row r="9001" spans="54:78" x14ac:dyDescent="0.3">
      <c r="BB9001" s="105" t="e">
        <f>VLOOKUP(C9001,#REF!, 2,FALSE)</f>
        <v>#REF!</v>
      </c>
      <c r="BP9001" s="52" t="s">
        <v>14432</v>
      </c>
      <c r="BQ9001" s="52" t="s">
        <v>667</v>
      </c>
      <c r="BR9001" s="52" t="s">
        <v>1603</v>
      </c>
      <c r="BX9001" s="52" t="s">
        <v>14432</v>
      </c>
      <c r="BY9001" s="52" t="s">
        <v>667</v>
      </c>
      <c r="BZ9001" s="52" t="s">
        <v>1603</v>
      </c>
    </row>
    <row r="9002" spans="54:78" x14ac:dyDescent="0.3">
      <c r="BB9002" s="105" t="e">
        <f>VLOOKUP(C9002,#REF!, 2,FALSE)</f>
        <v>#REF!</v>
      </c>
      <c r="BP9002" s="52" t="s">
        <v>14433</v>
      </c>
      <c r="BQ9002" s="52" t="s">
        <v>2993</v>
      </c>
      <c r="BR9002" s="52" t="s">
        <v>14434</v>
      </c>
      <c r="BX9002" s="52" t="s">
        <v>14433</v>
      </c>
      <c r="BY9002" s="52" t="s">
        <v>2993</v>
      </c>
      <c r="BZ9002" s="52" t="s">
        <v>14434</v>
      </c>
    </row>
    <row r="9003" spans="54:78" x14ac:dyDescent="0.3">
      <c r="BB9003" s="105" t="e">
        <f>VLOOKUP(C9003,#REF!, 2,FALSE)</f>
        <v>#REF!</v>
      </c>
      <c r="BP9003" s="52" t="s">
        <v>14435</v>
      </c>
      <c r="BQ9003" s="52" t="s">
        <v>2993</v>
      </c>
      <c r="BR9003" s="52" t="s">
        <v>14436</v>
      </c>
      <c r="BX9003" s="52" t="s">
        <v>14435</v>
      </c>
      <c r="BY9003" s="52" t="s">
        <v>2993</v>
      </c>
      <c r="BZ9003" s="52" t="s">
        <v>14436</v>
      </c>
    </row>
    <row r="9004" spans="54:78" x14ac:dyDescent="0.3">
      <c r="BB9004" s="105" t="e">
        <f>VLOOKUP(C9004,#REF!, 2,FALSE)</f>
        <v>#REF!</v>
      </c>
      <c r="BP9004" s="52" t="s">
        <v>2522</v>
      </c>
      <c r="BQ9004" s="52" t="s">
        <v>2993</v>
      </c>
      <c r="BR9004" s="52" t="s">
        <v>14437</v>
      </c>
      <c r="BX9004" s="52" t="s">
        <v>2522</v>
      </c>
      <c r="BY9004" s="52" t="s">
        <v>2993</v>
      </c>
      <c r="BZ9004" s="52" t="s">
        <v>14437</v>
      </c>
    </row>
    <row r="9005" spans="54:78" x14ac:dyDescent="0.3">
      <c r="BB9005" s="105" t="e">
        <f>VLOOKUP(C9005,#REF!, 2,FALSE)</f>
        <v>#REF!</v>
      </c>
      <c r="BP9005" s="52" t="s">
        <v>14438</v>
      </c>
      <c r="BQ9005" s="52" t="s">
        <v>2993</v>
      </c>
      <c r="BR9005" s="52" t="s">
        <v>1841</v>
      </c>
      <c r="BX9005" s="52" t="s">
        <v>14438</v>
      </c>
      <c r="BY9005" s="52" t="s">
        <v>2993</v>
      </c>
      <c r="BZ9005" s="52" t="s">
        <v>1841</v>
      </c>
    </row>
    <row r="9006" spans="54:78" x14ac:dyDescent="0.3">
      <c r="BB9006" s="105" t="e">
        <f>VLOOKUP(C9006,#REF!, 2,FALSE)</f>
        <v>#REF!</v>
      </c>
      <c r="BP9006" s="52" t="s">
        <v>2523</v>
      </c>
      <c r="BQ9006" s="52" t="s">
        <v>2993</v>
      </c>
      <c r="BR9006" s="52" t="s">
        <v>8916</v>
      </c>
      <c r="BX9006" s="52" t="s">
        <v>2523</v>
      </c>
      <c r="BY9006" s="52" t="s">
        <v>2993</v>
      </c>
      <c r="BZ9006" s="52" t="s">
        <v>8916</v>
      </c>
    </row>
    <row r="9007" spans="54:78" x14ac:dyDescent="0.3">
      <c r="BB9007" s="105" t="e">
        <f>VLOOKUP(C9007,#REF!, 2,FALSE)</f>
        <v>#REF!</v>
      </c>
      <c r="BP9007" s="52" t="s">
        <v>2524</v>
      </c>
      <c r="BQ9007" s="52" t="s">
        <v>2993</v>
      </c>
      <c r="BR9007" s="52" t="s">
        <v>14439</v>
      </c>
      <c r="BX9007" s="52" t="s">
        <v>2524</v>
      </c>
      <c r="BY9007" s="52" t="s">
        <v>2993</v>
      </c>
      <c r="BZ9007" s="52" t="s">
        <v>14439</v>
      </c>
    </row>
    <row r="9008" spans="54:78" x14ac:dyDescent="0.3">
      <c r="BB9008" s="105" t="e">
        <f>VLOOKUP(C9008,#REF!, 2,FALSE)</f>
        <v>#REF!</v>
      </c>
      <c r="BP9008" s="52" t="s">
        <v>14440</v>
      </c>
      <c r="BQ9008" s="52" t="s">
        <v>2993</v>
      </c>
      <c r="BR9008" s="52" t="s">
        <v>4760</v>
      </c>
      <c r="BX9008" s="52" t="s">
        <v>14440</v>
      </c>
      <c r="BY9008" s="52" t="s">
        <v>2993</v>
      </c>
      <c r="BZ9008" s="52" t="s">
        <v>4760</v>
      </c>
    </row>
    <row r="9009" spans="54:78" x14ac:dyDescent="0.3">
      <c r="BB9009" s="105" t="e">
        <f>VLOOKUP(C9009,#REF!, 2,FALSE)</f>
        <v>#REF!</v>
      </c>
      <c r="BP9009" s="52" t="s">
        <v>14441</v>
      </c>
      <c r="BQ9009" s="52" t="s">
        <v>2993</v>
      </c>
      <c r="BR9009" s="52" t="s">
        <v>14442</v>
      </c>
      <c r="BX9009" s="52" t="s">
        <v>14441</v>
      </c>
      <c r="BY9009" s="52" t="s">
        <v>2993</v>
      </c>
      <c r="BZ9009" s="52" t="s">
        <v>14442</v>
      </c>
    </row>
    <row r="9010" spans="54:78" x14ac:dyDescent="0.3">
      <c r="BB9010" s="105" t="e">
        <f>VLOOKUP(C9010,#REF!, 2,FALSE)</f>
        <v>#REF!</v>
      </c>
      <c r="BP9010" s="52" t="s">
        <v>14441</v>
      </c>
      <c r="BQ9010" s="52" t="s">
        <v>2993</v>
      </c>
      <c r="BR9010" s="52" t="s">
        <v>14442</v>
      </c>
      <c r="BX9010" s="52" t="s">
        <v>14441</v>
      </c>
      <c r="BY9010" s="52" t="s">
        <v>2993</v>
      </c>
      <c r="BZ9010" s="52" t="s">
        <v>14442</v>
      </c>
    </row>
    <row r="9011" spans="54:78" x14ac:dyDescent="0.3">
      <c r="BB9011" s="105" t="e">
        <f>VLOOKUP(C9011,#REF!, 2,FALSE)</f>
        <v>#REF!</v>
      </c>
      <c r="BP9011" s="52" t="s">
        <v>2525</v>
      </c>
      <c r="BQ9011" s="52" t="s">
        <v>1408</v>
      </c>
      <c r="BR9011" s="52" t="s">
        <v>7218</v>
      </c>
      <c r="BX9011" s="52" t="s">
        <v>2525</v>
      </c>
      <c r="BY9011" s="52" t="s">
        <v>1408</v>
      </c>
      <c r="BZ9011" s="52" t="s">
        <v>7218</v>
      </c>
    </row>
    <row r="9012" spans="54:78" x14ac:dyDescent="0.3">
      <c r="BB9012" s="105" t="e">
        <f>VLOOKUP(C9012,#REF!, 2,FALSE)</f>
        <v>#REF!</v>
      </c>
      <c r="BP9012" s="52" t="s">
        <v>2525</v>
      </c>
      <c r="BQ9012" s="52" t="s">
        <v>1408</v>
      </c>
      <c r="BR9012" s="52" t="s">
        <v>7218</v>
      </c>
      <c r="BX9012" s="52" t="s">
        <v>2525</v>
      </c>
      <c r="BY9012" s="52" t="s">
        <v>1408</v>
      </c>
      <c r="BZ9012" s="52" t="s">
        <v>7218</v>
      </c>
    </row>
    <row r="9013" spans="54:78" x14ac:dyDescent="0.3">
      <c r="BB9013" s="105" t="e">
        <f>VLOOKUP(C9013,#REF!, 2,FALSE)</f>
        <v>#REF!</v>
      </c>
      <c r="BP9013" s="52" t="s">
        <v>2526</v>
      </c>
      <c r="BQ9013" s="52" t="s">
        <v>2993</v>
      </c>
      <c r="BR9013" s="52" t="s">
        <v>14443</v>
      </c>
      <c r="BX9013" s="52" t="s">
        <v>2526</v>
      </c>
      <c r="BY9013" s="52" t="s">
        <v>2993</v>
      </c>
      <c r="BZ9013" s="52" t="s">
        <v>14443</v>
      </c>
    </row>
    <row r="9014" spans="54:78" x14ac:dyDescent="0.3">
      <c r="BB9014" s="105" t="e">
        <f>VLOOKUP(C9014,#REF!, 2,FALSE)</f>
        <v>#REF!</v>
      </c>
      <c r="BP9014" s="52" t="s">
        <v>2526</v>
      </c>
      <c r="BQ9014" s="52" t="s">
        <v>2993</v>
      </c>
      <c r="BR9014" s="52" t="s">
        <v>14443</v>
      </c>
      <c r="BX9014" s="52" t="s">
        <v>2526</v>
      </c>
      <c r="BY9014" s="52" t="s">
        <v>2993</v>
      </c>
      <c r="BZ9014" s="52" t="s">
        <v>14443</v>
      </c>
    </row>
    <row r="9015" spans="54:78" x14ac:dyDescent="0.3">
      <c r="BB9015" s="105" t="e">
        <f>VLOOKUP(C9015,#REF!, 2,FALSE)</f>
        <v>#REF!</v>
      </c>
      <c r="BP9015" s="52" t="s">
        <v>14444</v>
      </c>
      <c r="BQ9015" s="52" t="s">
        <v>805</v>
      </c>
      <c r="BR9015" s="52" t="s">
        <v>14445</v>
      </c>
      <c r="BX9015" s="52" t="s">
        <v>14444</v>
      </c>
      <c r="BY9015" s="52" t="s">
        <v>805</v>
      </c>
      <c r="BZ9015" s="52" t="s">
        <v>14445</v>
      </c>
    </row>
    <row r="9016" spans="54:78" x14ac:dyDescent="0.3">
      <c r="BB9016" s="105" t="e">
        <f>VLOOKUP(C9016,#REF!, 2,FALSE)</f>
        <v>#REF!</v>
      </c>
      <c r="BP9016" s="52" t="s">
        <v>14444</v>
      </c>
      <c r="BQ9016" s="52" t="s">
        <v>805</v>
      </c>
      <c r="BR9016" s="52" t="s">
        <v>14445</v>
      </c>
      <c r="BX9016" s="52" t="s">
        <v>14444</v>
      </c>
      <c r="BY9016" s="52" t="s">
        <v>805</v>
      </c>
      <c r="BZ9016" s="52" t="s">
        <v>14445</v>
      </c>
    </row>
    <row r="9017" spans="54:78" x14ac:dyDescent="0.3">
      <c r="BB9017" s="105" t="e">
        <f>VLOOKUP(C9017,#REF!, 2,FALSE)</f>
        <v>#REF!</v>
      </c>
      <c r="BP9017" s="52" t="s">
        <v>14446</v>
      </c>
      <c r="BQ9017" s="52" t="s">
        <v>668</v>
      </c>
      <c r="BR9017" s="52" t="s">
        <v>5155</v>
      </c>
      <c r="BX9017" s="52" t="s">
        <v>14446</v>
      </c>
      <c r="BY9017" s="52" t="s">
        <v>668</v>
      </c>
      <c r="BZ9017" s="52" t="s">
        <v>5155</v>
      </c>
    </row>
    <row r="9018" spans="54:78" x14ac:dyDescent="0.3">
      <c r="BB9018" s="105" t="e">
        <f>VLOOKUP(C9018,#REF!, 2,FALSE)</f>
        <v>#REF!</v>
      </c>
      <c r="BP9018" s="52" t="s">
        <v>14446</v>
      </c>
      <c r="BQ9018" s="52" t="s">
        <v>668</v>
      </c>
      <c r="BR9018" s="52" t="s">
        <v>5155</v>
      </c>
      <c r="BX9018" s="52" t="s">
        <v>14446</v>
      </c>
      <c r="BY9018" s="52" t="s">
        <v>668</v>
      </c>
      <c r="BZ9018" s="52" t="s">
        <v>5155</v>
      </c>
    </row>
    <row r="9019" spans="54:78" x14ac:dyDescent="0.3">
      <c r="BB9019" s="105" t="e">
        <f>VLOOKUP(C9019,#REF!, 2,FALSE)</f>
        <v>#REF!</v>
      </c>
      <c r="BP9019" s="52" t="s">
        <v>14447</v>
      </c>
      <c r="BQ9019" s="52" t="s">
        <v>17035</v>
      </c>
      <c r="BR9019" s="52" t="s">
        <v>14448</v>
      </c>
      <c r="BX9019" s="52" t="s">
        <v>14447</v>
      </c>
      <c r="BY9019" s="52" t="s">
        <v>17035</v>
      </c>
      <c r="BZ9019" s="52" t="s">
        <v>14448</v>
      </c>
    </row>
    <row r="9020" spans="54:78" x14ac:dyDescent="0.3">
      <c r="BB9020" s="105" t="e">
        <f>VLOOKUP(C9020,#REF!, 2,FALSE)</f>
        <v>#REF!</v>
      </c>
      <c r="BP9020" s="52" t="s">
        <v>14447</v>
      </c>
      <c r="BQ9020" s="52" t="s">
        <v>17035</v>
      </c>
      <c r="BR9020" s="52" t="s">
        <v>14448</v>
      </c>
      <c r="BX9020" s="52" t="s">
        <v>14447</v>
      </c>
      <c r="BY9020" s="52" t="s">
        <v>17035</v>
      </c>
      <c r="BZ9020" s="52" t="s">
        <v>14448</v>
      </c>
    </row>
    <row r="9021" spans="54:78" x14ac:dyDescent="0.3">
      <c r="BB9021" s="105" t="e">
        <f>VLOOKUP(C9021,#REF!, 2,FALSE)</f>
        <v>#REF!</v>
      </c>
      <c r="BP9021" s="52" t="s">
        <v>14449</v>
      </c>
      <c r="BQ9021" s="52" t="s">
        <v>618</v>
      </c>
      <c r="BR9021" s="52" t="s">
        <v>2993</v>
      </c>
      <c r="BX9021" s="52" t="s">
        <v>14449</v>
      </c>
      <c r="BY9021" s="52" t="s">
        <v>618</v>
      </c>
      <c r="BZ9021" s="52" t="s">
        <v>2993</v>
      </c>
    </row>
    <row r="9022" spans="54:78" x14ac:dyDescent="0.3">
      <c r="BB9022" s="105" t="e">
        <f>VLOOKUP(C9022,#REF!, 2,FALSE)</f>
        <v>#REF!</v>
      </c>
      <c r="BP9022" s="52" t="s">
        <v>14449</v>
      </c>
      <c r="BQ9022" s="52" t="s">
        <v>618</v>
      </c>
      <c r="BR9022" s="52" t="s">
        <v>2993</v>
      </c>
      <c r="BX9022" s="52" t="s">
        <v>14449</v>
      </c>
      <c r="BY9022" s="52" t="s">
        <v>618</v>
      </c>
      <c r="BZ9022" s="52" t="s">
        <v>2993</v>
      </c>
    </row>
    <row r="9023" spans="54:78" x14ac:dyDescent="0.3">
      <c r="BB9023" s="105" t="e">
        <f>VLOOKUP(C9023,#REF!, 2,FALSE)</f>
        <v>#REF!</v>
      </c>
      <c r="BP9023" s="52" t="s">
        <v>14450</v>
      </c>
      <c r="BQ9023" s="52" t="s">
        <v>17035</v>
      </c>
      <c r="BR9023" s="52" t="s">
        <v>8099</v>
      </c>
      <c r="BX9023" s="52" t="s">
        <v>14450</v>
      </c>
      <c r="BY9023" s="52" t="s">
        <v>17035</v>
      </c>
      <c r="BZ9023" s="52" t="s">
        <v>8099</v>
      </c>
    </row>
    <row r="9024" spans="54:78" x14ac:dyDescent="0.3">
      <c r="BB9024" s="105" t="e">
        <f>VLOOKUP(C9024,#REF!, 2,FALSE)</f>
        <v>#REF!</v>
      </c>
      <c r="BP9024" s="52" t="s">
        <v>14450</v>
      </c>
      <c r="BQ9024" s="52" t="s">
        <v>17035</v>
      </c>
      <c r="BR9024" s="52" t="s">
        <v>8099</v>
      </c>
      <c r="BX9024" s="52" t="s">
        <v>14450</v>
      </c>
      <c r="BY9024" s="52" t="s">
        <v>17035</v>
      </c>
      <c r="BZ9024" s="52" t="s">
        <v>8099</v>
      </c>
    </row>
    <row r="9025" spans="54:78" x14ac:dyDescent="0.3">
      <c r="BB9025" s="105" t="e">
        <f>VLOOKUP(C9025,#REF!, 2,FALSE)</f>
        <v>#REF!</v>
      </c>
      <c r="BP9025" s="52" t="s">
        <v>14451</v>
      </c>
      <c r="BQ9025" s="52" t="s">
        <v>17035</v>
      </c>
      <c r="BR9025" s="52" t="s">
        <v>14452</v>
      </c>
      <c r="BX9025" s="52" t="s">
        <v>14451</v>
      </c>
      <c r="BY9025" s="52" t="s">
        <v>17035</v>
      </c>
      <c r="BZ9025" s="52" t="s">
        <v>14452</v>
      </c>
    </row>
    <row r="9026" spans="54:78" x14ac:dyDescent="0.3">
      <c r="BB9026" s="105" t="e">
        <f>VLOOKUP(C9026,#REF!, 2,FALSE)</f>
        <v>#REF!</v>
      </c>
      <c r="BP9026" s="52" t="s">
        <v>14451</v>
      </c>
      <c r="BQ9026" s="52" t="s">
        <v>17035</v>
      </c>
      <c r="BR9026" s="52" t="s">
        <v>14452</v>
      </c>
      <c r="BX9026" s="52" t="s">
        <v>14451</v>
      </c>
      <c r="BY9026" s="52" t="s">
        <v>17035</v>
      </c>
      <c r="BZ9026" s="52" t="s">
        <v>14452</v>
      </c>
    </row>
    <row r="9027" spans="54:78" x14ac:dyDescent="0.3">
      <c r="BB9027" s="105" t="e">
        <f>VLOOKUP(C9027,#REF!, 2,FALSE)</f>
        <v>#REF!</v>
      </c>
      <c r="BP9027" s="52" t="s">
        <v>14453</v>
      </c>
      <c r="BQ9027" s="52" t="s">
        <v>17035</v>
      </c>
      <c r="BR9027" s="52" t="s">
        <v>14454</v>
      </c>
      <c r="BX9027" s="52" t="s">
        <v>14453</v>
      </c>
      <c r="BY9027" s="52" t="s">
        <v>17035</v>
      </c>
      <c r="BZ9027" s="52" t="s">
        <v>14454</v>
      </c>
    </row>
    <row r="9028" spans="54:78" x14ac:dyDescent="0.3">
      <c r="BB9028" s="105" t="e">
        <f>VLOOKUP(C9028,#REF!, 2,FALSE)</f>
        <v>#REF!</v>
      </c>
      <c r="BP9028" s="52" t="s">
        <v>14453</v>
      </c>
      <c r="BQ9028" s="52" t="s">
        <v>17035</v>
      </c>
      <c r="BR9028" s="52" t="s">
        <v>14454</v>
      </c>
      <c r="BX9028" s="52" t="s">
        <v>14453</v>
      </c>
      <c r="BY9028" s="52" t="s">
        <v>17035</v>
      </c>
      <c r="BZ9028" s="52" t="s">
        <v>14454</v>
      </c>
    </row>
    <row r="9029" spans="54:78" x14ac:dyDescent="0.3">
      <c r="BB9029" s="105" t="e">
        <f>VLOOKUP(C9029,#REF!, 2,FALSE)</f>
        <v>#REF!</v>
      </c>
      <c r="BP9029" s="52" t="s">
        <v>14455</v>
      </c>
      <c r="BQ9029" s="52" t="s">
        <v>1002</v>
      </c>
      <c r="BR9029" s="52" t="s">
        <v>2993</v>
      </c>
      <c r="BX9029" s="52" t="s">
        <v>14455</v>
      </c>
      <c r="BY9029" s="52" t="s">
        <v>1002</v>
      </c>
      <c r="BZ9029" s="52" t="s">
        <v>2993</v>
      </c>
    </row>
    <row r="9030" spans="54:78" x14ac:dyDescent="0.3">
      <c r="BB9030" s="105" t="e">
        <f>VLOOKUP(C9030,#REF!, 2,FALSE)</f>
        <v>#REF!</v>
      </c>
      <c r="BP9030" s="52" t="s">
        <v>14455</v>
      </c>
      <c r="BQ9030" s="52" t="s">
        <v>1002</v>
      </c>
      <c r="BR9030" s="52" t="s">
        <v>2993</v>
      </c>
      <c r="BX9030" s="52" t="s">
        <v>14455</v>
      </c>
      <c r="BY9030" s="52" t="s">
        <v>1002</v>
      </c>
      <c r="BZ9030" s="52" t="s">
        <v>2993</v>
      </c>
    </row>
    <row r="9031" spans="54:78" x14ac:dyDescent="0.3">
      <c r="BB9031" s="105" t="e">
        <f>VLOOKUP(C9031,#REF!, 2,FALSE)</f>
        <v>#REF!</v>
      </c>
      <c r="BP9031" s="52" t="s">
        <v>14456</v>
      </c>
      <c r="BQ9031" s="52" t="s">
        <v>17035</v>
      </c>
      <c r="BR9031" s="52" t="s">
        <v>3980</v>
      </c>
      <c r="BX9031" s="52" t="s">
        <v>14456</v>
      </c>
      <c r="BY9031" s="52" t="s">
        <v>17035</v>
      </c>
      <c r="BZ9031" s="52" t="s">
        <v>3980</v>
      </c>
    </row>
    <row r="9032" spans="54:78" x14ac:dyDescent="0.3">
      <c r="BB9032" s="105" t="e">
        <f>VLOOKUP(C9032,#REF!, 2,FALSE)</f>
        <v>#REF!</v>
      </c>
      <c r="BP9032" s="52" t="s">
        <v>14456</v>
      </c>
      <c r="BQ9032" s="52" t="s">
        <v>17035</v>
      </c>
      <c r="BR9032" s="52" t="s">
        <v>3980</v>
      </c>
      <c r="BX9032" s="52" t="s">
        <v>14456</v>
      </c>
      <c r="BY9032" s="52" t="s">
        <v>17035</v>
      </c>
      <c r="BZ9032" s="52" t="s">
        <v>3980</v>
      </c>
    </row>
    <row r="9033" spans="54:78" x14ac:dyDescent="0.3">
      <c r="BB9033" s="105" t="e">
        <f>VLOOKUP(C9033,#REF!, 2,FALSE)</f>
        <v>#REF!</v>
      </c>
      <c r="BP9033" s="52" t="s">
        <v>14457</v>
      </c>
      <c r="BQ9033" s="52" t="s">
        <v>17035</v>
      </c>
      <c r="BR9033" s="52" t="s">
        <v>14458</v>
      </c>
      <c r="BX9033" s="52" t="s">
        <v>14457</v>
      </c>
      <c r="BY9033" s="52" t="s">
        <v>17035</v>
      </c>
      <c r="BZ9033" s="52" t="s">
        <v>14458</v>
      </c>
    </row>
    <row r="9034" spans="54:78" x14ac:dyDescent="0.3">
      <c r="BB9034" s="105" t="e">
        <f>VLOOKUP(C9034,#REF!, 2,FALSE)</f>
        <v>#REF!</v>
      </c>
      <c r="BP9034" s="52" t="s">
        <v>14457</v>
      </c>
      <c r="BQ9034" s="52" t="s">
        <v>17035</v>
      </c>
      <c r="BR9034" s="52" t="s">
        <v>14458</v>
      </c>
      <c r="BX9034" s="52" t="s">
        <v>14457</v>
      </c>
      <c r="BY9034" s="52" t="s">
        <v>17035</v>
      </c>
      <c r="BZ9034" s="52" t="s">
        <v>14458</v>
      </c>
    </row>
    <row r="9035" spans="54:78" x14ac:dyDescent="0.3">
      <c r="BB9035" s="105" t="e">
        <f>VLOOKUP(C9035,#REF!, 2,FALSE)</f>
        <v>#REF!</v>
      </c>
      <c r="BP9035" s="52" t="s">
        <v>14459</v>
      </c>
      <c r="BQ9035" s="52" t="s">
        <v>1350</v>
      </c>
      <c r="BR9035" s="52" t="s">
        <v>2993</v>
      </c>
      <c r="BX9035" s="52" t="s">
        <v>14459</v>
      </c>
      <c r="BY9035" s="52" t="s">
        <v>1350</v>
      </c>
      <c r="BZ9035" s="52" t="s">
        <v>2993</v>
      </c>
    </row>
    <row r="9036" spans="54:78" x14ac:dyDescent="0.3">
      <c r="BB9036" s="105" t="e">
        <f>VLOOKUP(C9036,#REF!, 2,FALSE)</f>
        <v>#REF!</v>
      </c>
      <c r="BP9036" s="52" t="s">
        <v>14459</v>
      </c>
      <c r="BQ9036" s="52" t="s">
        <v>1350</v>
      </c>
      <c r="BR9036" s="52" t="s">
        <v>2993</v>
      </c>
      <c r="BX9036" s="52" t="s">
        <v>14459</v>
      </c>
      <c r="BY9036" s="52" t="s">
        <v>1350</v>
      </c>
      <c r="BZ9036" s="52" t="s">
        <v>2993</v>
      </c>
    </row>
    <row r="9037" spans="54:78" x14ac:dyDescent="0.3">
      <c r="BB9037" s="105" t="e">
        <f>VLOOKUP(C9037,#REF!, 2,FALSE)</f>
        <v>#REF!</v>
      </c>
      <c r="BP9037" s="52" t="s">
        <v>14460</v>
      </c>
      <c r="BQ9037" s="52" t="s">
        <v>2993</v>
      </c>
      <c r="BR9037" s="52" t="s">
        <v>7539</v>
      </c>
      <c r="BX9037" s="52" t="s">
        <v>14460</v>
      </c>
      <c r="BY9037" s="52" t="s">
        <v>2993</v>
      </c>
      <c r="BZ9037" s="52" t="s">
        <v>7539</v>
      </c>
    </row>
    <row r="9038" spans="54:78" x14ac:dyDescent="0.3">
      <c r="BB9038" s="105" t="e">
        <f>VLOOKUP(C9038,#REF!, 2,FALSE)</f>
        <v>#REF!</v>
      </c>
      <c r="BP9038" s="52" t="s">
        <v>14460</v>
      </c>
      <c r="BQ9038" s="52" t="s">
        <v>2993</v>
      </c>
      <c r="BR9038" s="52" t="s">
        <v>7539</v>
      </c>
      <c r="BX9038" s="52" t="s">
        <v>14460</v>
      </c>
      <c r="BY9038" s="52" t="s">
        <v>2993</v>
      </c>
      <c r="BZ9038" s="52" t="s">
        <v>7539</v>
      </c>
    </row>
    <row r="9039" spans="54:78" x14ac:dyDescent="0.3">
      <c r="BB9039" s="105" t="e">
        <f>VLOOKUP(C9039,#REF!, 2,FALSE)</f>
        <v>#REF!</v>
      </c>
      <c r="BP9039" s="52" t="s">
        <v>218</v>
      </c>
      <c r="BQ9039" s="52" t="s">
        <v>2993</v>
      </c>
      <c r="BR9039" s="52" t="s">
        <v>3608</v>
      </c>
      <c r="BX9039" s="52" t="s">
        <v>218</v>
      </c>
      <c r="BY9039" s="52" t="s">
        <v>2993</v>
      </c>
      <c r="BZ9039" s="52" t="s">
        <v>3608</v>
      </c>
    </row>
    <row r="9040" spans="54:78" x14ac:dyDescent="0.3">
      <c r="BB9040" s="105" t="e">
        <f>VLOOKUP(C9040,#REF!, 2,FALSE)</f>
        <v>#REF!</v>
      </c>
      <c r="BP9040" s="52" t="s">
        <v>218</v>
      </c>
      <c r="BQ9040" s="52" t="s">
        <v>2993</v>
      </c>
      <c r="BR9040" s="52" t="s">
        <v>3608</v>
      </c>
      <c r="BX9040" s="52" t="s">
        <v>218</v>
      </c>
      <c r="BY9040" s="52" t="s">
        <v>2993</v>
      </c>
      <c r="BZ9040" s="52" t="s">
        <v>3608</v>
      </c>
    </row>
    <row r="9041" spans="54:78" x14ac:dyDescent="0.3">
      <c r="BB9041" s="105" t="e">
        <f>VLOOKUP(C9041,#REF!, 2,FALSE)</f>
        <v>#REF!</v>
      </c>
      <c r="BP9041" s="52" t="s">
        <v>14461</v>
      </c>
      <c r="BQ9041" s="52" t="s">
        <v>948</v>
      </c>
      <c r="BR9041" s="52" t="s">
        <v>2993</v>
      </c>
      <c r="BX9041" s="52" t="s">
        <v>14461</v>
      </c>
      <c r="BY9041" s="52" t="s">
        <v>948</v>
      </c>
      <c r="BZ9041" s="52" t="s">
        <v>2993</v>
      </c>
    </row>
    <row r="9042" spans="54:78" x14ac:dyDescent="0.3">
      <c r="BB9042" s="105" t="e">
        <f>VLOOKUP(C9042,#REF!, 2,FALSE)</f>
        <v>#REF!</v>
      </c>
      <c r="BP9042" s="52" t="s">
        <v>14461</v>
      </c>
      <c r="BQ9042" s="52" t="s">
        <v>948</v>
      </c>
      <c r="BR9042" s="52" t="s">
        <v>2993</v>
      </c>
      <c r="BX9042" s="52" t="s">
        <v>14461</v>
      </c>
      <c r="BY9042" s="52" t="s">
        <v>948</v>
      </c>
      <c r="BZ9042" s="52" t="s">
        <v>2993</v>
      </c>
    </row>
    <row r="9043" spans="54:78" x14ac:dyDescent="0.3">
      <c r="BB9043" s="105" t="e">
        <f>VLOOKUP(C9043,#REF!, 2,FALSE)</f>
        <v>#REF!</v>
      </c>
      <c r="BP9043" s="52" t="s">
        <v>14462</v>
      </c>
      <c r="BQ9043" s="52" t="s">
        <v>2993</v>
      </c>
      <c r="BR9043" s="52" t="s">
        <v>2993</v>
      </c>
      <c r="BX9043" s="52" t="s">
        <v>14462</v>
      </c>
      <c r="BY9043" s="52" t="s">
        <v>2993</v>
      </c>
      <c r="BZ9043" s="52" t="s">
        <v>2993</v>
      </c>
    </row>
    <row r="9044" spans="54:78" x14ac:dyDescent="0.3">
      <c r="BB9044" s="105" t="e">
        <f>VLOOKUP(C9044,#REF!, 2,FALSE)</f>
        <v>#REF!</v>
      </c>
      <c r="BP9044" s="52" t="s">
        <v>14462</v>
      </c>
      <c r="BQ9044" s="52" t="s">
        <v>2993</v>
      </c>
      <c r="BR9044" s="52" t="s">
        <v>2993</v>
      </c>
      <c r="BX9044" s="52" t="s">
        <v>14462</v>
      </c>
      <c r="BY9044" s="52" t="s">
        <v>2993</v>
      </c>
      <c r="BZ9044" s="52" t="s">
        <v>2993</v>
      </c>
    </row>
    <row r="9045" spans="54:78" x14ac:dyDescent="0.3">
      <c r="BB9045" s="105" t="e">
        <f>VLOOKUP(C9045,#REF!, 2,FALSE)</f>
        <v>#REF!</v>
      </c>
      <c r="BP9045" s="52" t="s">
        <v>14463</v>
      </c>
      <c r="BQ9045" s="52" t="s">
        <v>2993</v>
      </c>
      <c r="BR9045" s="52" t="s">
        <v>2993</v>
      </c>
      <c r="BX9045" s="52" t="s">
        <v>14463</v>
      </c>
      <c r="BY9045" s="52" t="s">
        <v>2993</v>
      </c>
      <c r="BZ9045" s="52" t="s">
        <v>2993</v>
      </c>
    </row>
    <row r="9046" spans="54:78" x14ac:dyDescent="0.3">
      <c r="BB9046" s="105" t="e">
        <f>VLOOKUP(C9046,#REF!, 2,FALSE)</f>
        <v>#REF!</v>
      </c>
      <c r="BP9046" s="52" t="s">
        <v>14463</v>
      </c>
      <c r="BQ9046" s="52" t="s">
        <v>2993</v>
      </c>
      <c r="BR9046" s="52" t="s">
        <v>2993</v>
      </c>
      <c r="BX9046" s="52" t="s">
        <v>14463</v>
      </c>
      <c r="BY9046" s="52" t="s">
        <v>2993</v>
      </c>
      <c r="BZ9046" s="52" t="s">
        <v>2993</v>
      </c>
    </row>
    <row r="9047" spans="54:78" x14ac:dyDescent="0.3">
      <c r="BB9047" s="105" t="e">
        <f>VLOOKUP(C9047,#REF!, 2,FALSE)</f>
        <v>#REF!</v>
      </c>
      <c r="BP9047" s="52" t="s">
        <v>14464</v>
      </c>
      <c r="BQ9047" s="52" t="s">
        <v>2993</v>
      </c>
      <c r="BR9047" s="52" t="s">
        <v>3371</v>
      </c>
      <c r="BX9047" s="52" t="s">
        <v>14464</v>
      </c>
      <c r="BY9047" s="52" t="s">
        <v>2993</v>
      </c>
      <c r="BZ9047" s="52" t="s">
        <v>3371</v>
      </c>
    </row>
    <row r="9048" spans="54:78" x14ac:dyDescent="0.3">
      <c r="BB9048" s="105" t="e">
        <f>VLOOKUP(C9048,#REF!, 2,FALSE)</f>
        <v>#REF!</v>
      </c>
      <c r="BP9048" s="52" t="s">
        <v>14464</v>
      </c>
      <c r="BQ9048" s="52" t="s">
        <v>2993</v>
      </c>
      <c r="BR9048" s="52" t="s">
        <v>3371</v>
      </c>
      <c r="BX9048" s="52" t="s">
        <v>14464</v>
      </c>
      <c r="BY9048" s="52" t="s">
        <v>2993</v>
      </c>
      <c r="BZ9048" s="52" t="s">
        <v>3371</v>
      </c>
    </row>
    <row r="9049" spans="54:78" x14ac:dyDescent="0.3">
      <c r="BB9049" s="105" t="e">
        <f>VLOOKUP(C9049,#REF!, 2,FALSE)</f>
        <v>#REF!</v>
      </c>
      <c r="BP9049" s="52" t="s">
        <v>14465</v>
      </c>
      <c r="BQ9049" s="52" t="s">
        <v>2993</v>
      </c>
      <c r="BR9049" s="52" t="s">
        <v>4073</v>
      </c>
      <c r="BX9049" s="52" t="s">
        <v>14465</v>
      </c>
      <c r="BY9049" s="52" t="s">
        <v>2993</v>
      </c>
      <c r="BZ9049" s="52" t="s">
        <v>4073</v>
      </c>
    </row>
    <row r="9050" spans="54:78" x14ac:dyDescent="0.3">
      <c r="BB9050" s="105" t="e">
        <f>VLOOKUP(C9050,#REF!, 2,FALSE)</f>
        <v>#REF!</v>
      </c>
      <c r="BP9050" s="52" t="s">
        <v>14465</v>
      </c>
      <c r="BQ9050" s="52" t="s">
        <v>2993</v>
      </c>
      <c r="BR9050" s="52" t="s">
        <v>4073</v>
      </c>
      <c r="BX9050" s="52" t="s">
        <v>14465</v>
      </c>
      <c r="BY9050" s="52" t="s">
        <v>2993</v>
      </c>
      <c r="BZ9050" s="52" t="s">
        <v>4073</v>
      </c>
    </row>
    <row r="9051" spans="54:78" x14ac:dyDescent="0.3">
      <c r="BB9051" s="105" t="e">
        <f>VLOOKUP(C9051,#REF!, 2,FALSE)</f>
        <v>#REF!</v>
      </c>
      <c r="BP9051" s="52" t="s">
        <v>14466</v>
      </c>
      <c r="BQ9051" s="52" t="s">
        <v>3223</v>
      </c>
      <c r="BR9051" s="52" t="s">
        <v>2993</v>
      </c>
      <c r="BX9051" s="52" t="s">
        <v>14466</v>
      </c>
      <c r="BY9051" s="52" t="s">
        <v>3223</v>
      </c>
      <c r="BZ9051" s="52" t="s">
        <v>2993</v>
      </c>
    </row>
    <row r="9052" spans="54:78" x14ac:dyDescent="0.3">
      <c r="BB9052" s="105" t="e">
        <f>VLOOKUP(C9052,#REF!, 2,FALSE)</f>
        <v>#REF!</v>
      </c>
      <c r="BP9052" s="52" t="s">
        <v>14467</v>
      </c>
      <c r="BQ9052" s="52" t="s">
        <v>642</v>
      </c>
      <c r="BR9052" s="52" t="s">
        <v>2118</v>
      </c>
      <c r="BX9052" s="52" t="s">
        <v>14467</v>
      </c>
      <c r="BY9052" s="52" t="s">
        <v>642</v>
      </c>
      <c r="BZ9052" s="52" t="s">
        <v>2118</v>
      </c>
    </row>
    <row r="9053" spans="54:78" x14ac:dyDescent="0.3">
      <c r="BB9053" s="105" t="e">
        <f>VLOOKUP(C9053,#REF!, 2,FALSE)</f>
        <v>#REF!</v>
      </c>
      <c r="BP9053" s="52" t="s">
        <v>14468</v>
      </c>
      <c r="BQ9053" s="52" t="s">
        <v>2988</v>
      </c>
      <c r="BR9053" s="52" t="s">
        <v>4376</v>
      </c>
      <c r="BX9053" s="52" t="s">
        <v>14468</v>
      </c>
      <c r="BY9053" s="52" t="s">
        <v>2988</v>
      </c>
      <c r="BZ9053" s="52" t="s">
        <v>4376</v>
      </c>
    </row>
    <row r="9054" spans="54:78" x14ac:dyDescent="0.3">
      <c r="BB9054" s="105" t="e">
        <f>VLOOKUP(C9054,#REF!, 2,FALSE)</f>
        <v>#REF!</v>
      </c>
      <c r="BP9054" s="52" t="s">
        <v>2527</v>
      </c>
      <c r="BQ9054" s="52" t="s">
        <v>934</v>
      </c>
      <c r="BR9054" s="52" t="s">
        <v>2993</v>
      </c>
      <c r="BX9054" s="52" t="s">
        <v>2527</v>
      </c>
      <c r="BY9054" s="52" t="s">
        <v>934</v>
      </c>
      <c r="BZ9054" s="52" t="s">
        <v>2993</v>
      </c>
    </row>
    <row r="9055" spans="54:78" x14ac:dyDescent="0.3">
      <c r="BB9055" s="105" t="e">
        <f>VLOOKUP(C9055,#REF!, 2,FALSE)</f>
        <v>#REF!</v>
      </c>
      <c r="BP9055" s="52" t="s">
        <v>14469</v>
      </c>
      <c r="BQ9055" s="52" t="s">
        <v>3223</v>
      </c>
      <c r="BR9055" s="52" t="s">
        <v>2118</v>
      </c>
      <c r="BX9055" s="52" t="s">
        <v>14469</v>
      </c>
      <c r="BY9055" s="52" t="s">
        <v>3223</v>
      </c>
      <c r="BZ9055" s="52" t="s">
        <v>2118</v>
      </c>
    </row>
    <row r="9056" spans="54:78" x14ac:dyDescent="0.3">
      <c r="BB9056" s="105" t="e">
        <f>VLOOKUP(C9056,#REF!, 2,FALSE)</f>
        <v>#REF!</v>
      </c>
      <c r="BP9056" s="52" t="s">
        <v>14470</v>
      </c>
      <c r="BQ9056" s="52" t="s">
        <v>3223</v>
      </c>
      <c r="BR9056" s="52" t="s">
        <v>2993</v>
      </c>
      <c r="BX9056" s="52" t="s">
        <v>14470</v>
      </c>
      <c r="BY9056" s="52" t="s">
        <v>3223</v>
      </c>
      <c r="BZ9056" s="52" t="s">
        <v>2993</v>
      </c>
    </row>
    <row r="9057" spans="54:78" x14ac:dyDescent="0.3">
      <c r="BB9057" s="105" t="e">
        <f>VLOOKUP(C9057,#REF!, 2,FALSE)</f>
        <v>#REF!</v>
      </c>
      <c r="BP9057" s="52" t="s">
        <v>14471</v>
      </c>
      <c r="BQ9057" s="52" t="s">
        <v>811</v>
      </c>
      <c r="BR9057" s="52" t="s">
        <v>1965</v>
      </c>
      <c r="BX9057" s="52" t="s">
        <v>14471</v>
      </c>
      <c r="BY9057" s="52" t="s">
        <v>811</v>
      </c>
      <c r="BZ9057" s="52" t="s">
        <v>1965</v>
      </c>
    </row>
    <row r="9058" spans="54:78" x14ac:dyDescent="0.3">
      <c r="BB9058" s="105" t="e">
        <f>VLOOKUP(C9058,#REF!, 2,FALSE)</f>
        <v>#REF!</v>
      </c>
      <c r="BP9058" s="52" t="s">
        <v>2528</v>
      </c>
      <c r="BQ9058" s="52" t="s">
        <v>779</v>
      </c>
      <c r="BR9058" s="52" t="s">
        <v>2442</v>
      </c>
      <c r="BX9058" s="52" t="s">
        <v>2528</v>
      </c>
      <c r="BY9058" s="52" t="s">
        <v>779</v>
      </c>
      <c r="BZ9058" s="52" t="s">
        <v>2442</v>
      </c>
    </row>
    <row r="9059" spans="54:78" x14ac:dyDescent="0.3">
      <c r="BB9059" s="105" t="e">
        <f>VLOOKUP(C9059,#REF!, 2,FALSE)</f>
        <v>#REF!</v>
      </c>
      <c r="BP9059" s="52" t="s">
        <v>2529</v>
      </c>
      <c r="BQ9059" s="52" t="s">
        <v>931</v>
      </c>
      <c r="BR9059" s="52" t="s">
        <v>14318</v>
      </c>
      <c r="BX9059" s="52" t="s">
        <v>2529</v>
      </c>
      <c r="BY9059" s="52" t="s">
        <v>931</v>
      </c>
      <c r="BZ9059" s="52" t="s">
        <v>14318</v>
      </c>
    </row>
    <row r="9060" spans="54:78" x14ac:dyDescent="0.3">
      <c r="BB9060" s="105" t="e">
        <f>VLOOKUP(C9060,#REF!, 2,FALSE)</f>
        <v>#REF!</v>
      </c>
      <c r="BP9060" s="52" t="s">
        <v>14472</v>
      </c>
      <c r="BQ9060" s="52" t="s">
        <v>672</v>
      </c>
      <c r="BR9060" s="52" t="s">
        <v>14473</v>
      </c>
      <c r="BX9060" s="52" t="s">
        <v>14472</v>
      </c>
      <c r="BY9060" s="52" t="s">
        <v>672</v>
      </c>
      <c r="BZ9060" s="52" t="s">
        <v>14473</v>
      </c>
    </row>
    <row r="9061" spans="54:78" x14ac:dyDescent="0.3">
      <c r="BB9061" s="105" t="e">
        <f>VLOOKUP(C9061,#REF!, 2,FALSE)</f>
        <v>#REF!</v>
      </c>
      <c r="BP9061" s="52" t="s">
        <v>14474</v>
      </c>
      <c r="BQ9061" s="52" t="s">
        <v>667</v>
      </c>
      <c r="BR9061" s="52" t="s">
        <v>14475</v>
      </c>
      <c r="BX9061" s="52" t="s">
        <v>14474</v>
      </c>
      <c r="BY9061" s="52" t="s">
        <v>667</v>
      </c>
      <c r="BZ9061" s="52" t="s">
        <v>14475</v>
      </c>
    </row>
    <row r="9062" spans="54:78" x14ac:dyDescent="0.3">
      <c r="BB9062" s="105" t="e">
        <f>VLOOKUP(C9062,#REF!, 2,FALSE)</f>
        <v>#REF!</v>
      </c>
      <c r="BP9062" s="52" t="s">
        <v>14476</v>
      </c>
      <c r="BQ9062" s="52" t="s">
        <v>931</v>
      </c>
      <c r="BR9062" s="52" t="s">
        <v>2993</v>
      </c>
      <c r="BX9062" s="52" t="s">
        <v>14476</v>
      </c>
      <c r="BY9062" s="52" t="s">
        <v>931</v>
      </c>
      <c r="BZ9062" s="52" t="s">
        <v>2993</v>
      </c>
    </row>
    <row r="9063" spans="54:78" x14ac:dyDescent="0.3">
      <c r="BB9063" s="105" t="e">
        <f>VLOOKUP(C9063,#REF!, 2,FALSE)</f>
        <v>#REF!</v>
      </c>
      <c r="BP9063" s="52" t="s">
        <v>14477</v>
      </c>
      <c r="BQ9063" s="52" t="s">
        <v>786</v>
      </c>
      <c r="BR9063" s="52" t="s">
        <v>2993</v>
      </c>
      <c r="BX9063" s="52" t="s">
        <v>14477</v>
      </c>
      <c r="BY9063" s="52" t="s">
        <v>786</v>
      </c>
      <c r="BZ9063" s="52" t="s">
        <v>2993</v>
      </c>
    </row>
    <row r="9064" spans="54:78" x14ac:dyDescent="0.3">
      <c r="BB9064" s="105" t="e">
        <f>VLOOKUP(C9064,#REF!, 2,FALSE)</f>
        <v>#REF!</v>
      </c>
      <c r="BP9064" s="52" t="s">
        <v>14478</v>
      </c>
      <c r="BQ9064" s="52" t="s">
        <v>818</v>
      </c>
      <c r="BR9064" s="52" t="s">
        <v>2993</v>
      </c>
      <c r="BX9064" s="52" t="s">
        <v>14478</v>
      </c>
      <c r="BY9064" s="52" t="s">
        <v>818</v>
      </c>
      <c r="BZ9064" s="52" t="s">
        <v>2993</v>
      </c>
    </row>
    <row r="9065" spans="54:78" x14ac:dyDescent="0.3">
      <c r="BB9065" s="105" t="e">
        <f>VLOOKUP(C9065,#REF!, 2,FALSE)</f>
        <v>#REF!</v>
      </c>
      <c r="BP9065" s="52" t="s">
        <v>2530</v>
      </c>
      <c r="BQ9065" s="52" t="s">
        <v>1275</v>
      </c>
      <c r="BR9065" s="52" t="s">
        <v>2993</v>
      </c>
      <c r="BX9065" s="52" t="s">
        <v>2530</v>
      </c>
      <c r="BY9065" s="52" t="s">
        <v>1275</v>
      </c>
      <c r="BZ9065" s="52" t="s">
        <v>2993</v>
      </c>
    </row>
    <row r="9066" spans="54:78" x14ac:dyDescent="0.3">
      <c r="BB9066" s="105" t="e">
        <f>VLOOKUP(C9066,#REF!, 2,FALSE)</f>
        <v>#REF!</v>
      </c>
      <c r="BP9066" s="52" t="s">
        <v>14479</v>
      </c>
      <c r="BQ9066" s="52" t="s">
        <v>672</v>
      </c>
      <c r="BR9066" s="52" t="s">
        <v>2993</v>
      </c>
      <c r="BX9066" s="52" t="s">
        <v>14479</v>
      </c>
      <c r="BY9066" s="52" t="s">
        <v>672</v>
      </c>
      <c r="BZ9066" s="52" t="s">
        <v>2993</v>
      </c>
    </row>
    <row r="9067" spans="54:78" x14ac:dyDescent="0.3">
      <c r="BB9067" s="105" t="e">
        <f>VLOOKUP(C9067,#REF!, 2,FALSE)</f>
        <v>#REF!</v>
      </c>
      <c r="BP9067" s="52" t="s">
        <v>14480</v>
      </c>
      <c r="BQ9067" s="52" t="s">
        <v>672</v>
      </c>
      <c r="BR9067" s="52" t="s">
        <v>2993</v>
      </c>
      <c r="BX9067" s="52" t="s">
        <v>14480</v>
      </c>
      <c r="BY9067" s="52" t="s">
        <v>672</v>
      </c>
      <c r="BZ9067" s="52" t="s">
        <v>2993</v>
      </c>
    </row>
    <row r="9068" spans="54:78" x14ac:dyDescent="0.3">
      <c r="BB9068" s="105" t="e">
        <f>VLOOKUP(C9068,#REF!, 2,FALSE)</f>
        <v>#REF!</v>
      </c>
      <c r="BP9068" s="52" t="s">
        <v>14481</v>
      </c>
      <c r="BQ9068" s="52" t="s">
        <v>738</v>
      </c>
      <c r="BR9068" s="52" t="s">
        <v>2993</v>
      </c>
      <c r="BX9068" s="52" t="s">
        <v>14481</v>
      </c>
      <c r="BY9068" s="52" t="s">
        <v>738</v>
      </c>
      <c r="BZ9068" s="52" t="s">
        <v>2993</v>
      </c>
    </row>
    <row r="9069" spans="54:78" x14ac:dyDescent="0.3">
      <c r="BB9069" s="105" t="e">
        <f>VLOOKUP(C9069,#REF!, 2,FALSE)</f>
        <v>#REF!</v>
      </c>
      <c r="BP9069" s="52" t="s">
        <v>14482</v>
      </c>
      <c r="BQ9069" s="52" t="s">
        <v>661</v>
      </c>
      <c r="BR9069" s="52" t="s">
        <v>2993</v>
      </c>
      <c r="BX9069" s="52" t="s">
        <v>14482</v>
      </c>
      <c r="BY9069" s="52" t="s">
        <v>661</v>
      </c>
      <c r="BZ9069" s="52" t="s">
        <v>2993</v>
      </c>
    </row>
    <row r="9070" spans="54:78" x14ac:dyDescent="0.3">
      <c r="BB9070" s="105" t="e">
        <f>VLOOKUP(C9070,#REF!, 2,FALSE)</f>
        <v>#REF!</v>
      </c>
      <c r="BP9070" s="52" t="s">
        <v>14483</v>
      </c>
      <c r="BQ9070" s="52" t="s">
        <v>673</v>
      </c>
      <c r="BR9070" s="52" t="s">
        <v>2993</v>
      </c>
      <c r="BX9070" s="52" t="s">
        <v>14483</v>
      </c>
      <c r="BY9070" s="52" t="s">
        <v>673</v>
      </c>
      <c r="BZ9070" s="52" t="s">
        <v>2993</v>
      </c>
    </row>
    <row r="9071" spans="54:78" x14ac:dyDescent="0.3">
      <c r="BB9071" s="105" t="e">
        <f>VLOOKUP(C9071,#REF!, 2,FALSE)</f>
        <v>#REF!</v>
      </c>
      <c r="BP9071" s="52" t="s">
        <v>14484</v>
      </c>
      <c r="BQ9071" s="52" t="s">
        <v>664</v>
      </c>
      <c r="BR9071" s="52" t="s">
        <v>2993</v>
      </c>
      <c r="BX9071" s="52" t="s">
        <v>14484</v>
      </c>
      <c r="BY9071" s="52" t="s">
        <v>664</v>
      </c>
      <c r="BZ9071" s="52" t="s">
        <v>2993</v>
      </c>
    </row>
    <row r="9072" spans="54:78" x14ac:dyDescent="0.3">
      <c r="BB9072" s="105" t="e">
        <f>VLOOKUP(C9072,#REF!, 2,FALSE)</f>
        <v>#REF!</v>
      </c>
      <c r="BP9072" s="52" t="s">
        <v>14485</v>
      </c>
      <c r="BQ9072" s="52" t="s">
        <v>630</v>
      </c>
      <c r="BR9072" s="52" t="s">
        <v>8468</v>
      </c>
      <c r="BX9072" s="52" t="s">
        <v>14485</v>
      </c>
      <c r="BY9072" s="52" t="s">
        <v>630</v>
      </c>
      <c r="BZ9072" s="52" t="s">
        <v>8468</v>
      </c>
    </row>
    <row r="9073" spans="54:78" x14ac:dyDescent="0.3">
      <c r="BB9073" s="105" t="e">
        <f>VLOOKUP(C9073,#REF!, 2,FALSE)</f>
        <v>#REF!</v>
      </c>
      <c r="BP9073" s="52" t="s">
        <v>236</v>
      </c>
      <c r="BQ9073" s="52" t="s">
        <v>870</v>
      </c>
      <c r="BR9073" s="52" t="s">
        <v>14486</v>
      </c>
      <c r="BX9073" s="52" t="s">
        <v>236</v>
      </c>
      <c r="BY9073" s="52" t="s">
        <v>870</v>
      </c>
      <c r="BZ9073" s="52" t="s">
        <v>14486</v>
      </c>
    </row>
    <row r="9074" spans="54:78" x14ac:dyDescent="0.3">
      <c r="BB9074" s="105" t="e">
        <f>VLOOKUP(C9074,#REF!, 2,FALSE)</f>
        <v>#REF!</v>
      </c>
      <c r="BP9074" s="52" t="s">
        <v>2531</v>
      </c>
      <c r="BQ9074" s="52" t="s">
        <v>783</v>
      </c>
      <c r="BR9074" s="52" t="s">
        <v>2993</v>
      </c>
      <c r="BX9074" s="52" t="s">
        <v>2531</v>
      </c>
      <c r="BY9074" s="52" t="s">
        <v>783</v>
      </c>
      <c r="BZ9074" s="52" t="s">
        <v>2993</v>
      </c>
    </row>
    <row r="9075" spans="54:78" x14ac:dyDescent="0.3">
      <c r="BB9075" s="105" t="e">
        <f>VLOOKUP(C9075,#REF!, 2,FALSE)</f>
        <v>#REF!</v>
      </c>
      <c r="BP9075" s="52" t="s">
        <v>14487</v>
      </c>
      <c r="BQ9075" s="52" t="s">
        <v>818</v>
      </c>
      <c r="BR9075" s="52" t="s">
        <v>13802</v>
      </c>
      <c r="BX9075" s="52" t="s">
        <v>14487</v>
      </c>
      <c r="BY9075" s="52" t="s">
        <v>818</v>
      </c>
      <c r="BZ9075" s="52" t="s">
        <v>13802</v>
      </c>
    </row>
    <row r="9076" spans="54:78" x14ac:dyDescent="0.3">
      <c r="BB9076" s="105" t="e">
        <f>VLOOKUP(C9076,#REF!, 2,FALSE)</f>
        <v>#REF!</v>
      </c>
      <c r="BP9076" s="52" t="s">
        <v>14488</v>
      </c>
      <c r="BQ9076" s="52" t="s">
        <v>3016</v>
      </c>
      <c r="BR9076" s="52" t="s">
        <v>2993</v>
      </c>
      <c r="BX9076" s="52" t="s">
        <v>14488</v>
      </c>
      <c r="BY9076" s="52" t="s">
        <v>3016</v>
      </c>
      <c r="BZ9076" s="52" t="s">
        <v>2993</v>
      </c>
    </row>
    <row r="9077" spans="54:78" x14ac:dyDescent="0.3">
      <c r="BB9077" s="105" t="e">
        <f>VLOOKUP(C9077,#REF!, 2,FALSE)</f>
        <v>#REF!</v>
      </c>
      <c r="BP9077" s="52" t="s">
        <v>2532</v>
      </c>
      <c r="BQ9077" s="52" t="s">
        <v>934</v>
      </c>
      <c r="BR9077" s="52" t="s">
        <v>2993</v>
      </c>
      <c r="BX9077" s="52" t="s">
        <v>2532</v>
      </c>
      <c r="BY9077" s="52" t="s">
        <v>934</v>
      </c>
      <c r="BZ9077" s="52" t="s">
        <v>2993</v>
      </c>
    </row>
    <row r="9078" spans="54:78" x14ac:dyDescent="0.3">
      <c r="BB9078" s="105" t="e">
        <f>VLOOKUP(C9078,#REF!, 2,FALSE)</f>
        <v>#REF!</v>
      </c>
      <c r="BP9078" s="52" t="s">
        <v>2533</v>
      </c>
      <c r="BQ9078" s="52" t="s">
        <v>743</v>
      </c>
      <c r="BR9078" s="52" t="s">
        <v>2993</v>
      </c>
      <c r="BX9078" s="52" t="s">
        <v>2533</v>
      </c>
      <c r="BY9078" s="52" t="s">
        <v>743</v>
      </c>
      <c r="BZ9078" s="52" t="s">
        <v>2993</v>
      </c>
    </row>
    <row r="9079" spans="54:78" x14ac:dyDescent="0.3">
      <c r="BB9079" s="105" t="e">
        <f>VLOOKUP(C9079,#REF!, 2,FALSE)</f>
        <v>#REF!</v>
      </c>
      <c r="BP9079" s="52" t="s">
        <v>14489</v>
      </c>
      <c r="BQ9079" s="52" t="s">
        <v>783</v>
      </c>
      <c r="BR9079" s="52" t="s">
        <v>2993</v>
      </c>
      <c r="BX9079" s="52" t="s">
        <v>14489</v>
      </c>
      <c r="BY9079" s="52" t="s">
        <v>783</v>
      </c>
      <c r="BZ9079" s="52" t="s">
        <v>2993</v>
      </c>
    </row>
    <row r="9080" spans="54:78" x14ac:dyDescent="0.3">
      <c r="BB9080" s="105" t="e">
        <f>VLOOKUP(C9080,#REF!, 2,FALSE)</f>
        <v>#REF!</v>
      </c>
      <c r="BP9080" s="52" t="s">
        <v>14490</v>
      </c>
      <c r="BQ9080" s="52" t="s">
        <v>860</v>
      </c>
      <c r="BR9080" s="52" t="s">
        <v>2993</v>
      </c>
      <c r="BX9080" s="52" t="s">
        <v>14490</v>
      </c>
      <c r="BY9080" s="52" t="s">
        <v>860</v>
      </c>
      <c r="BZ9080" s="52" t="s">
        <v>2993</v>
      </c>
    </row>
    <row r="9081" spans="54:78" x14ac:dyDescent="0.3">
      <c r="BB9081" s="105" t="e">
        <f>VLOOKUP(C9081,#REF!, 2,FALSE)</f>
        <v>#REF!</v>
      </c>
      <c r="BP9081" s="52" t="s">
        <v>14491</v>
      </c>
      <c r="BQ9081" s="52" t="s">
        <v>626</v>
      </c>
      <c r="BR9081" s="52" t="s">
        <v>2993</v>
      </c>
      <c r="BX9081" s="52" t="s">
        <v>14491</v>
      </c>
      <c r="BY9081" s="52" t="s">
        <v>626</v>
      </c>
      <c r="BZ9081" s="52" t="s">
        <v>2993</v>
      </c>
    </row>
    <row r="9082" spans="54:78" x14ac:dyDescent="0.3">
      <c r="BB9082" s="105" t="e">
        <f>VLOOKUP(C9082,#REF!, 2,FALSE)</f>
        <v>#REF!</v>
      </c>
      <c r="BP9082" s="52" t="s">
        <v>2534</v>
      </c>
      <c r="BQ9082" s="52" t="s">
        <v>710</v>
      </c>
      <c r="BR9082" s="52" t="s">
        <v>2993</v>
      </c>
      <c r="BX9082" s="52" t="s">
        <v>2534</v>
      </c>
      <c r="BY9082" s="52" t="s">
        <v>710</v>
      </c>
      <c r="BZ9082" s="52" t="s">
        <v>2993</v>
      </c>
    </row>
    <row r="9083" spans="54:78" x14ac:dyDescent="0.3">
      <c r="BB9083" s="105" t="e">
        <f>VLOOKUP(C9083,#REF!, 2,FALSE)</f>
        <v>#REF!</v>
      </c>
      <c r="BP9083" s="52" t="s">
        <v>14492</v>
      </c>
      <c r="BQ9083" s="52" t="s">
        <v>643</v>
      </c>
      <c r="BR9083" s="52" t="s">
        <v>2993</v>
      </c>
      <c r="BX9083" s="52" t="s">
        <v>14492</v>
      </c>
      <c r="BY9083" s="52" t="s">
        <v>643</v>
      </c>
      <c r="BZ9083" s="52" t="s">
        <v>2993</v>
      </c>
    </row>
    <row r="9084" spans="54:78" x14ac:dyDescent="0.3">
      <c r="BB9084" s="105" t="e">
        <f>VLOOKUP(C9084,#REF!, 2,FALSE)</f>
        <v>#REF!</v>
      </c>
      <c r="BP9084" s="52" t="s">
        <v>14493</v>
      </c>
      <c r="BQ9084" s="52" t="s">
        <v>936</v>
      </c>
      <c r="BR9084" s="52" t="s">
        <v>2993</v>
      </c>
      <c r="BX9084" s="52" t="s">
        <v>14493</v>
      </c>
      <c r="BY9084" s="52" t="s">
        <v>936</v>
      </c>
      <c r="BZ9084" s="52" t="s">
        <v>2993</v>
      </c>
    </row>
    <row r="9085" spans="54:78" x14ac:dyDescent="0.3">
      <c r="BB9085" s="105" t="e">
        <f>VLOOKUP(C9085,#REF!, 2,FALSE)</f>
        <v>#REF!</v>
      </c>
      <c r="BP9085" s="52" t="s">
        <v>14494</v>
      </c>
      <c r="BQ9085" s="52" t="s">
        <v>3016</v>
      </c>
      <c r="BR9085" s="52" t="s">
        <v>2993</v>
      </c>
      <c r="BX9085" s="52" t="s">
        <v>14494</v>
      </c>
      <c r="BY9085" s="52" t="s">
        <v>3016</v>
      </c>
      <c r="BZ9085" s="52" t="s">
        <v>2993</v>
      </c>
    </row>
    <row r="9086" spans="54:78" x14ac:dyDescent="0.3">
      <c r="BB9086" s="105" t="e">
        <f>VLOOKUP(C9086,#REF!, 2,FALSE)</f>
        <v>#REF!</v>
      </c>
      <c r="BP9086" s="52" t="s">
        <v>14495</v>
      </c>
      <c r="BQ9086" s="52" t="s">
        <v>934</v>
      </c>
      <c r="BR9086" s="52" t="s">
        <v>2993</v>
      </c>
      <c r="BX9086" s="52" t="s">
        <v>14495</v>
      </c>
      <c r="BY9086" s="52" t="s">
        <v>934</v>
      </c>
      <c r="BZ9086" s="52" t="s">
        <v>2993</v>
      </c>
    </row>
    <row r="9087" spans="54:78" x14ac:dyDescent="0.3">
      <c r="BB9087" s="105" t="e">
        <f>VLOOKUP(C9087,#REF!, 2,FALSE)</f>
        <v>#REF!</v>
      </c>
      <c r="BP9087" s="52" t="s">
        <v>14496</v>
      </c>
      <c r="BQ9087" s="52" t="s">
        <v>791</v>
      </c>
      <c r="BR9087" s="52" t="s">
        <v>2993</v>
      </c>
      <c r="BX9087" s="52" t="s">
        <v>14496</v>
      </c>
      <c r="BY9087" s="52" t="s">
        <v>791</v>
      </c>
      <c r="BZ9087" s="52" t="s">
        <v>2993</v>
      </c>
    </row>
    <row r="9088" spans="54:78" x14ac:dyDescent="0.3">
      <c r="BB9088" s="105" t="e">
        <f>VLOOKUP(C9088,#REF!, 2,FALSE)</f>
        <v>#REF!</v>
      </c>
      <c r="BP9088" s="52" t="s">
        <v>14497</v>
      </c>
      <c r="BQ9088" s="52" t="s">
        <v>661</v>
      </c>
      <c r="BR9088" s="52" t="s">
        <v>2993</v>
      </c>
      <c r="BX9088" s="52" t="s">
        <v>14497</v>
      </c>
      <c r="BY9088" s="52" t="s">
        <v>661</v>
      </c>
      <c r="BZ9088" s="52" t="s">
        <v>2993</v>
      </c>
    </row>
    <row r="9089" spans="54:78" x14ac:dyDescent="0.3">
      <c r="BB9089" s="105" t="e">
        <f>VLOOKUP(C9089,#REF!, 2,FALSE)</f>
        <v>#REF!</v>
      </c>
      <c r="BP9089" s="52" t="s">
        <v>14498</v>
      </c>
      <c r="BQ9089" s="52" t="s">
        <v>931</v>
      </c>
      <c r="BR9089" s="52" t="s">
        <v>2993</v>
      </c>
      <c r="BX9089" s="52" t="s">
        <v>14498</v>
      </c>
      <c r="BY9089" s="52" t="s">
        <v>931</v>
      </c>
      <c r="BZ9089" s="52" t="s">
        <v>2993</v>
      </c>
    </row>
    <row r="9090" spans="54:78" x14ac:dyDescent="0.3">
      <c r="BB9090" s="105" t="e">
        <f>VLOOKUP(C9090,#REF!, 2,FALSE)</f>
        <v>#REF!</v>
      </c>
      <c r="BP9090" s="52" t="s">
        <v>14499</v>
      </c>
      <c r="BQ9090" s="52" t="s">
        <v>631</v>
      </c>
      <c r="BR9090" s="52" t="s">
        <v>2993</v>
      </c>
      <c r="BX9090" s="52" t="s">
        <v>14499</v>
      </c>
      <c r="BY9090" s="52" t="s">
        <v>631</v>
      </c>
      <c r="BZ9090" s="52" t="s">
        <v>2993</v>
      </c>
    </row>
    <row r="9091" spans="54:78" x14ac:dyDescent="0.3">
      <c r="BB9091" s="105" t="e">
        <f>VLOOKUP(C9091,#REF!, 2,FALSE)</f>
        <v>#REF!</v>
      </c>
      <c r="BP9091" s="52" t="s">
        <v>14501</v>
      </c>
      <c r="BQ9091" s="52" t="s">
        <v>2993</v>
      </c>
      <c r="BR9091" s="52" t="s">
        <v>2993</v>
      </c>
      <c r="BX9091" s="52" t="s">
        <v>14501</v>
      </c>
      <c r="BY9091" s="52" t="s">
        <v>2993</v>
      </c>
      <c r="BZ9091" s="52" t="s">
        <v>2993</v>
      </c>
    </row>
    <row r="9092" spans="54:78" x14ac:dyDescent="0.3">
      <c r="BB9092" s="105" t="e">
        <f>VLOOKUP(C9092,#REF!, 2,FALSE)</f>
        <v>#REF!</v>
      </c>
      <c r="BP9092" s="52" t="s">
        <v>14502</v>
      </c>
      <c r="BQ9092" s="52" t="s">
        <v>17035</v>
      </c>
      <c r="BR9092" s="52" t="s">
        <v>2993</v>
      </c>
      <c r="BX9092" s="52" t="s">
        <v>14502</v>
      </c>
      <c r="BY9092" s="52" t="s">
        <v>17035</v>
      </c>
      <c r="BZ9092" s="52" t="s">
        <v>2993</v>
      </c>
    </row>
    <row r="9093" spans="54:78" x14ac:dyDescent="0.3">
      <c r="BB9093" s="105" t="e">
        <f>VLOOKUP(C9093,#REF!, 2,FALSE)</f>
        <v>#REF!</v>
      </c>
      <c r="BP9093" s="52" t="s">
        <v>14503</v>
      </c>
      <c r="BQ9093" s="52" t="s">
        <v>3016</v>
      </c>
      <c r="BR9093" s="52" t="s">
        <v>2993</v>
      </c>
      <c r="BX9093" s="52" t="s">
        <v>14503</v>
      </c>
      <c r="BY9093" s="52" t="s">
        <v>3016</v>
      </c>
      <c r="BZ9093" s="52" t="s">
        <v>2993</v>
      </c>
    </row>
    <row r="9094" spans="54:78" x14ac:dyDescent="0.3">
      <c r="BB9094" s="105" t="e">
        <f>VLOOKUP(C9094,#REF!, 2,FALSE)</f>
        <v>#REF!</v>
      </c>
      <c r="BP9094" s="52" t="s">
        <v>14504</v>
      </c>
      <c r="BQ9094" s="52" t="s">
        <v>619</v>
      </c>
      <c r="BR9094" s="52" t="s">
        <v>2993</v>
      </c>
      <c r="BX9094" s="52" t="s">
        <v>14504</v>
      </c>
      <c r="BY9094" s="52" t="s">
        <v>619</v>
      </c>
      <c r="BZ9094" s="52" t="s">
        <v>2993</v>
      </c>
    </row>
    <row r="9095" spans="54:78" x14ac:dyDescent="0.3">
      <c r="BB9095" s="105" t="e">
        <f>VLOOKUP(C9095,#REF!, 2,FALSE)</f>
        <v>#REF!</v>
      </c>
      <c r="BP9095" s="52" t="s">
        <v>248</v>
      </c>
      <c r="BQ9095" s="52" t="s">
        <v>811</v>
      </c>
      <c r="BR9095" s="52" t="s">
        <v>11266</v>
      </c>
      <c r="BX9095" s="52" t="s">
        <v>248</v>
      </c>
      <c r="BY9095" s="52" t="s">
        <v>811</v>
      </c>
      <c r="BZ9095" s="52" t="s">
        <v>11266</v>
      </c>
    </row>
    <row r="9096" spans="54:78" x14ac:dyDescent="0.3">
      <c r="BB9096" s="105" t="e">
        <f>VLOOKUP(C9096,#REF!, 2,FALSE)</f>
        <v>#REF!</v>
      </c>
      <c r="BP9096" s="52" t="s">
        <v>14505</v>
      </c>
      <c r="BQ9096" s="52" t="s">
        <v>1021</v>
      </c>
      <c r="BR9096" s="52" t="s">
        <v>2993</v>
      </c>
      <c r="BX9096" s="52" t="s">
        <v>14505</v>
      </c>
      <c r="BY9096" s="52" t="s">
        <v>1021</v>
      </c>
      <c r="BZ9096" s="52" t="s">
        <v>2993</v>
      </c>
    </row>
    <row r="9097" spans="54:78" x14ac:dyDescent="0.3">
      <c r="BB9097" s="105" t="e">
        <f>VLOOKUP(C9097,#REF!, 2,FALSE)</f>
        <v>#REF!</v>
      </c>
      <c r="BP9097" s="52" t="s">
        <v>14506</v>
      </c>
      <c r="BQ9097" s="52" t="s">
        <v>811</v>
      </c>
      <c r="BR9097" s="52" t="s">
        <v>14507</v>
      </c>
      <c r="BX9097" s="52" t="s">
        <v>14506</v>
      </c>
      <c r="BY9097" s="52" t="s">
        <v>811</v>
      </c>
      <c r="BZ9097" s="52" t="s">
        <v>14507</v>
      </c>
    </row>
    <row r="9098" spans="54:78" x14ac:dyDescent="0.3">
      <c r="BB9098" s="105" t="e">
        <f>VLOOKUP(C9098,#REF!, 2,FALSE)</f>
        <v>#REF!</v>
      </c>
      <c r="BP9098" s="52" t="s">
        <v>14508</v>
      </c>
      <c r="BQ9098" s="52" t="s">
        <v>950</v>
      </c>
      <c r="BR9098" s="52" t="s">
        <v>14509</v>
      </c>
      <c r="BX9098" s="52" t="s">
        <v>14508</v>
      </c>
      <c r="BY9098" s="52" t="s">
        <v>950</v>
      </c>
      <c r="BZ9098" s="52" t="s">
        <v>14509</v>
      </c>
    </row>
    <row r="9099" spans="54:78" x14ac:dyDescent="0.3">
      <c r="BB9099" s="105" t="e">
        <f>VLOOKUP(C9099,#REF!, 2,FALSE)</f>
        <v>#REF!</v>
      </c>
      <c r="BP9099" s="52" t="s">
        <v>250</v>
      </c>
      <c r="BQ9099" s="52" t="s">
        <v>860</v>
      </c>
      <c r="BR9099" s="52" t="s">
        <v>8589</v>
      </c>
      <c r="BX9099" s="52" t="s">
        <v>250</v>
      </c>
      <c r="BY9099" s="52" t="s">
        <v>860</v>
      </c>
      <c r="BZ9099" s="52" t="s">
        <v>8589</v>
      </c>
    </row>
    <row r="9100" spans="54:78" x14ac:dyDescent="0.3">
      <c r="BB9100" s="105" t="e">
        <f>VLOOKUP(C9100,#REF!, 2,FALSE)</f>
        <v>#REF!</v>
      </c>
      <c r="BP9100" s="52" t="s">
        <v>2535</v>
      </c>
      <c r="BQ9100" s="52" t="s">
        <v>1275</v>
      </c>
      <c r="BR9100" s="52" t="s">
        <v>6861</v>
      </c>
      <c r="BX9100" s="52" t="s">
        <v>2535</v>
      </c>
      <c r="BY9100" s="52" t="s">
        <v>1275</v>
      </c>
      <c r="BZ9100" s="52" t="s">
        <v>6861</v>
      </c>
    </row>
    <row r="9101" spans="54:78" x14ac:dyDescent="0.3">
      <c r="BB9101" s="105" t="e">
        <f>VLOOKUP(C9101,#REF!, 2,FALSE)</f>
        <v>#REF!</v>
      </c>
      <c r="BP9101" s="52" t="s">
        <v>14510</v>
      </c>
      <c r="BQ9101" s="52" t="s">
        <v>811</v>
      </c>
      <c r="BR9101" s="52" t="s">
        <v>928</v>
      </c>
      <c r="BX9101" s="52" t="s">
        <v>14510</v>
      </c>
      <c r="BY9101" s="52" t="s">
        <v>811</v>
      </c>
      <c r="BZ9101" s="52" t="s">
        <v>928</v>
      </c>
    </row>
    <row r="9102" spans="54:78" x14ac:dyDescent="0.3">
      <c r="BB9102" s="105" t="e">
        <f>VLOOKUP(C9102,#REF!, 2,FALSE)</f>
        <v>#REF!</v>
      </c>
      <c r="BP9102" s="52" t="s">
        <v>14511</v>
      </c>
      <c r="BQ9102" s="52" t="s">
        <v>619</v>
      </c>
      <c r="BR9102" s="52" t="s">
        <v>11030</v>
      </c>
      <c r="BX9102" s="52" t="s">
        <v>14511</v>
      </c>
      <c r="BY9102" s="52" t="s">
        <v>619</v>
      </c>
      <c r="BZ9102" s="52" t="s">
        <v>11030</v>
      </c>
    </row>
    <row r="9103" spans="54:78" x14ac:dyDescent="0.3">
      <c r="BB9103" s="105" t="e">
        <f>VLOOKUP(C9103,#REF!, 2,FALSE)</f>
        <v>#REF!</v>
      </c>
      <c r="BP9103" s="52" t="s">
        <v>14512</v>
      </c>
      <c r="BQ9103" s="52" t="s">
        <v>619</v>
      </c>
      <c r="BR9103" s="52" t="s">
        <v>14513</v>
      </c>
      <c r="BX9103" s="52" t="s">
        <v>14512</v>
      </c>
      <c r="BY9103" s="52" t="s">
        <v>619</v>
      </c>
      <c r="BZ9103" s="52" t="s">
        <v>14513</v>
      </c>
    </row>
    <row r="9104" spans="54:78" x14ac:dyDescent="0.3">
      <c r="BB9104" s="105" t="e">
        <f>VLOOKUP(C9104,#REF!, 2,FALSE)</f>
        <v>#REF!</v>
      </c>
      <c r="BP9104" s="52" t="s">
        <v>14514</v>
      </c>
      <c r="BQ9104" s="52" t="s">
        <v>743</v>
      </c>
      <c r="BR9104" s="52" t="s">
        <v>3723</v>
      </c>
      <c r="BX9104" s="52" t="s">
        <v>14514</v>
      </c>
      <c r="BY9104" s="52" t="s">
        <v>743</v>
      </c>
      <c r="BZ9104" s="52" t="s">
        <v>3723</v>
      </c>
    </row>
    <row r="9105" spans="54:78" x14ac:dyDescent="0.3">
      <c r="BB9105" s="105" t="e">
        <f>VLOOKUP(C9105,#REF!, 2,FALSE)</f>
        <v>#REF!</v>
      </c>
      <c r="BP9105" s="52" t="s">
        <v>14515</v>
      </c>
      <c r="BQ9105" s="52" t="s">
        <v>1021</v>
      </c>
      <c r="BR9105" s="52" t="s">
        <v>966</v>
      </c>
      <c r="BX9105" s="52" t="s">
        <v>14515</v>
      </c>
      <c r="BY9105" s="52" t="s">
        <v>1021</v>
      </c>
      <c r="BZ9105" s="52" t="s">
        <v>966</v>
      </c>
    </row>
    <row r="9106" spans="54:78" x14ac:dyDescent="0.3">
      <c r="BB9106" s="105" t="e">
        <f>VLOOKUP(C9106,#REF!, 2,FALSE)</f>
        <v>#REF!</v>
      </c>
      <c r="BP9106" s="52" t="s">
        <v>14517</v>
      </c>
      <c r="BQ9106" s="52" t="s">
        <v>626</v>
      </c>
      <c r="BR9106" s="52" t="s">
        <v>14518</v>
      </c>
      <c r="BX9106" s="52" t="s">
        <v>14517</v>
      </c>
      <c r="BY9106" s="52" t="s">
        <v>626</v>
      </c>
      <c r="BZ9106" s="52" t="s">
        <v>14518</v>
      </c>
    </row>
    <row r="9107" spans="54:78" x14ac:dyDescent="0.3">
      <c r="BB9107" s="105" t="e">
        <f>VLOOKUP(C9107,#REF!, 2,FALSE)</f>
        <v>#REF!</v>
      </c>
      <c r="BP9107" s="52" t="s">
        <v>14519</v>
      </c>
      <c r="BQ9107" s="52" t="s">
        <v>2993</v>
      </c>
      <c r="BR9107" s="52" t="s">
        <v>14520</v>
      </c>
      <c r="BX9107" s="52" t="s">
        <v>14519</v>
      </c>
      <c r="BY9107" s="52" t="s">
        <v>2993</v>
      </c>
      <c r="BZ9107" s="52" t="s">
        <v>14520</v>
      </c>
    </row>
    <row r="9108" spans="54:78" x14ac:dyDescent="0.3">
      <c r="BB9108" s="105" t="e">
        <f>VLOOKUP(C9108,#REF!, 2,FALSE)</f>
        <v>#REF!</v>
      </c>
      <c r="BP9108" s="52" t="s">
        <v>14521</v>
      </c>
      <c r="BQ9108" s="52" t="s">
        <v>618</v>
      </c>
      <c r="BR9108" s="52" t="s">
        <v>7370</v>
      </c>
      <c r="BX9108" s="52" t="s">
        <v>14521</v>
      </c>
      <c r="BY9108" s="52" t="s">
        <v>618</v>
      </c>
      <c r="BZ9108" s="52" t="s">
        <v>7370</v>
      </c>
    </row>
    <row r="9109" spans="54:78" x14ac:dyDescent="0.3">
      <c r="BB9109" s="105" t="e">
        <f>VLOOKUP(C9109,#REF!, 2,FALSE)</f>
        <v>#REF!</v>
      </c>
      <c r="BP9109" s="52" t="s">
        <v>2536</v>
      </c>
      <c r="BQ9109" s="52" t="s">
        <v>17035</v>
      </c>
      <c r="BR9109" s="52" t="s">
        <v>7370</v>
      </c>
      <c r="BX9109" s="52" t="s">
        <v>2536</v>
      </c>
      <c r="BY9109" s="52" t="s">
        <v>17035</v>
      </c>
      <c r="BZ9109" s="52" t="s">
        <v>7370</v>
      </c>
    </row>
    <row r="9110" spans="54:78" x14ac:dyDescent="0.3">
      <c r="BB9110" s="105" t="e">
        <f>VLOOKUP(C9110,#REF!, 2,FALSE)</f>
        <v>#REF!</v>
      </c>
      <c r="BP9110" s="52" t="s">
        <v>14522</v>
      </c>
      <c r="BQ9110" s="52" t="s">
        <v>17035</v>
      </c>
      <c r="BR9110" s="52" t="s">
        <v>14523</v>
      </c>
      <c r="BX9110" s="52" t="s">
        <v>14522</v>
      </c>
      <c r="BY9110" s="52" t="s">
        <v>17035</v>
      </c>
      <c r="BZ9110" s="52" t="s">
        <v>14523</v>
      </c>
    </row>
    <row r="9111" spans="54:78" x14ac:dyDescent="0.3">
      <c r="BB9111" s="105" t="e">
        <f>VLOOKUP(C9111,#REF!, 2,FALSE)</f>
        <v>#REF!</v>
      </c>
      <c r="BP9111" s="52" t="s">
        <v>14524</v>
      </c>
      <c r="BQ9111" s="52" t="s">
        <v>17035</v>
      </c>
      <c r="BR9111" s="52" t="s">
        <v>14525</v>
      </c>
      <c r="BX9111" s="52" t="s">
        <v>14524</v>
      </c>
      <c r="BY9111" s="52" t="s">
        <v>17035</v>
      </c>
      <c r="BZ9111" s="52" t="s">
        <v>14525</v>
      </c>
    </row>
    <row r="9112" spans="54:78" x14ac:dyDescent="0.3">
      <c r="BB9112" s="105" t="e">
        <f>VLOOKUP(C9112,#REF!, 2,FALSE)</f>
        <v>#REF!</v>
      </c>
      <c r="BP9112" s="52" t="s">
        <v>2537</v>
      </c>
      <c r="BQ9112" s="52" t="s">
        <v>17035</v>
      </c>
      <c r="BR9112" s="52" t="s">
        <v>14526</v>
      </c>
      <c r="BX9112" s="52" t="s">
        <v>2537</v>
      </c>
      <c r="BY9112" s="52" t="s">
        <v>17035</v>
      </c>
      <c r="BZ9112" s="52" t="s">
        <v>14526</v>
      </c>
    </row>
    <row r="9113" spans="54:78" x14ac:dyDescent="0.3">
      <c r="BB9113" s="105" t="e">
        <f>VLOOKUP(C9113,#REF!, 2,FALSE)</f>
        <v>#REF!</v>
      </c>
      <c r="BP9113" s="52" t="s">
        <v>14527</v>
      </c>
      <c r="BQ9113" s="52" t="s">
        <v>17035</v>
      </c>
      <c r="BR9113" s="52" t="s">
        <v>14528</v>
      </c>
      <c r="BX9113" s="52" t="s">
        <v>14527</v>
      </c>
      <c r="BY9113" s="52" t="s">
        <v>17035</v>
      </c>
      <c r="BZ9113" s="52" t="s">
        <v>14528</v>
      </c>
    </row>
    <row r="9114" spans="54:78" x14ac:dyDescent="0.3">
      <c r="BB9114" s="105" t="e">
        <f>VLOOKUP(C9114,#REF!, 2,FALSE)</f>
        <v>#REF!</v>
      </c>
      <c r="BP9114" s="52" t="s">
        <v>14529</v>
      </c>
      <c r="BQ9114" s="52" t="s">
        <v>17035</v>
      </c>
      <c r="BR9114" s="52" t="s">
        <v>5300</v>
      </c>
      <c r="BX9114" s="52" t="s">
        <v>14529</v>
      </c>
      <c r="BY9114" s="52" t="s">
        <v>17035</v>
      </c>
      <c r="BZ9114" s="52" t="s">
        <v>5300</v>
      </c>
    </row>
    <row r="9115" spans="54:78" x14ac:dyDescent="0.3">
      <c r="BB9115" s="105" t="e">
        <f>VLOOKUP(C9115,#REF!, 2,FALSE)</f>
        <v>#REF!</v>
      </c>
      <c r="BP9115" s="52" t="s">
        <v>14530</v>
      </c>
      <c r="BQ9115" s="52" t="s">
        <v>17035</v>
      </c>
      <c r="BR9115" s="52" t="s">
        <v>5308</v>
      </c>
      <c r="BX9115" s="52" t="s">
        <v>14530</v>
      </c>
      <c r="BY9115" s="52" t="s">
        <v>17035</v>
      </c>
      <c r="BZ9115" s="52" t="s">
        <v>5308</v>
      </c>
    </row>
    <row r="9116" spans="54:78" x14ac:dyDescent="0.3">
      <c r="BB9116" s="105" t="e">
        <f>VLOOKUP(C9116,#REF!, 2,FALSE)</f>
        <v>#REF!</v>
      </c>
      <c r="BP9116" s="52" t="s">
        <v>14531</v>
      </c>
      <c r="BQ9116" s="52" t="s">
        <v>17035</v>
      </c>
      <c r="BR9116" s="52" t="s">
        <v>7406</v>
      </c>
      <c r="BX9116" s="52" t="s">
        <v>14531</v>
      </c>
      <c r="BY9116" s="52" t="s">
        <v>17035</v>
      </c>
      <c r="BZ9116" s="52" t="s">
        <v>7406</v>
      </c>
    </row>
    <row r="9117" spans="54:78" x14ac:dyDescent="0.3">
      <c r="BB9117" s="105" t="e">
        <f>VLOOKUP(C9117,#REF!, 2,FALSE)</f>
        <v>#REF!</v>
      </c>
      <c r="BP9117" s="52" t="s">
        <v>14532</v>
      </c>
      <c r="BQ9117" s="52" t="s">
        <v>2993</v>
      </c>
      <c r="BR9117" s="52" t="s">
        <v>2993</v>
      </c>
      <c r="BX9117" s="52" t="s">
        <v>14532</v>
      </c>
      <c r="BY9117" s="52" t="s">
        <v>2993</v>
      </c>
      <c r="BZ9117" s="52" t="s">
        <v>2993</v>
      </c>
    </row>
    <row r="9118" spans="54:78" x14ac:dyDescent="0.3">
      <c r="BB9118" s="105" t="e">
        <f>VLOOKUP(C9118,#REF!, 2,FALSE)</f>
        <v>#REF!</v>
      </c>
      <c r="BP9118" s="52" t="s">
        <v>14533</v>
      </c>
      <c r="BQ9118" s="52" t="s">
        <v>17035</v>
      </c>
      <c r="BR9118" s="52" t="s">
        <v>13142</v>
      </c>
      <c r="BX9118" s="52" t="s">
        <v>14533</v>
      </c>
      <c r="BY9118" s="52" t="s">
        <v>17035</v>
      </c>
      <c r="BZ9118" s="52" t="s">
        <v>13142</v>
      </c>
    </row>
    <row r="9119" spans="54:78" x14ac:dyDescent="0.3">
      <c r="BB9119" s="105" t="e">
        <f>VLOOKUP(C9119,#REF!, 2,FALSE)</f>
        <v>#REF!</v>
      </c>
      <c r="BP9119" s="52" t="s">
        <v>2538</v>
      </c>
      <c r="BQ9119" s="52" t="s">
        <v>948</v>
      </c>
      <c r="BR9119" s="52" t="s">
        <v>6839</v>
      </c>
      <c r="BX9119" s="52" t="s">
        <v>2538</v>
      </c>
      <c r="BY9119" s="52" t="s">
        <v>948</v>
      </c>
      <c r="BZ9119" s="52" t="s">
        <v>6839</v>
      </c>
    </row>
    <row r="9120" spans="54:78" x14ac:dyDescent="0.3">
      <c r="BB9120" s="105" t="e">
        <f>VLOOKUP(C9120,#REF!, 2,FALSE)</f>
        <v>#REF!</v>
      </c>
      <c r="BP9120" s="52" t="s">
        <v>14534</v>
      </c>
      <c r="BQ9120" s="52" t="s">
        <v>17035</v>
      </c>
      <c r="BR9120" s="52" t="s">
        <v>4060</v>
      </c>
      <c r="BX9120" s="52" t="s">
        <v>14534</v>
      </c>
      <c r="BY9120" s="52" t="s">
        <v>17035</v>
      </c>
      <c r="BZ9120" s="52" t="s">
        <v>4060</v>
      </c>
    </row>
    <row r="9121" spans="54:78" x14ac:dyDescent="0.3">
      <c r="BB9121" s="105" t="e">
        <f>VLOOKUP(C9121,#REF!, 2,FALSE)</f>
        <v>#REF!</v>
      </c>
      <c r="BP9121" s="52" t="s">
        <v>14535</v>
      </c>
      <c r="BQ9121" s="52" t="s">
        <v>17035</v>
      </c>
      <c r="BR9121" s="52" t="s">
        <v>12814</v>
      </c>
      <c r="BX9121" s="52" t="s">
        <v>14535</v>
      </c>
      <c r="BY9121" s="52" t="s">
        <v>17035</v>
      </c>
      <c r="BZ9121" s="52" t="s">
        <v>12814</v>
      </c>
    </row>
    <row r="9122" spans="54:78" x14ac:dyDescent="0.3">
      <c r="BB9122" s="105" t="e">
        <f>VLOOKUP(C9122,#REF!, 2,FALSE)</f>
        <v>#REF!</v>
      </c>
      <c r="BP9122" s="52" t="s">
        <v>14536</v>
      </c>
      <c r="BQ9122" s="52" t="s">
        <v>17035</v>
      </c>
      <c r="BR9122" s="52" t="s">
        <v>14537</v>
      </c>
      <c r="BX9122" s="52" t="s">
        <v>14536</v>
      </c>
      <c r="BY9122" s="52" t="s">
        <v>17035</v>
      </c>
      <c r="BZ9122" s="52" t="s">
        <v>14537</v>
      </c>
    </row>
    <row r="9123" spans="54:78" x14ac:dyDescent="0.3">
      <c r="BB9123" s="105" t="e">
        <f>VLOOKUP(C9123,#REF!, 2,FALSE)</f>
        <v>#REF!</v>
      </c>
      <c r="BP9123" s="52" t="s">
        <v>14538</v>
      </c>
      <c r="BQ9123" s="52" t="s">
        <v>17035</v>
      </c>
      <c r="BR9123" s="52" t="s">
        <v>11975</v>
      </c>
      <c r="BX9123" s="52" t="s">
        <v>14538</v>
      </c>
      <c r="BY9123" s="52" t="s">
        <v>17035</v>
      </c>
      <c r="BZ9123" s="52" t="s">
        <v>11975</v>
      </c>
    </row>
    <row r="9124" spans="54:78" x14ac:dyDescent="0.3">
      <c r="BB9124" s="105" t="e">
        <f>VLOOKUP(C9124,#REF!, 2,FALSE)</f>
        <v>#REF!</v>
      </c>
      <c r="BP9124" s="52" t="s">
        <v>14539</v>
      </c>
      <c r="BQ9124" s="52" t="s">
        <v>2993</v>
      </c>
      <c r="BR9124" s="52" t="s">
        <v>14540</v>
      </c>
      <c r="BX9124" s="52" t="s">
        <v>14539</v>
      </c>
      <c r="BY9124" s="52" t="s">
        <v>2993</v>
      </c>
      <c r="BZ9124" s="52" t="s">
        <v>14540</v>
      </c>
    </row>
    <row r="9125" spans="54:78" x14ac:dyDescent="0.3">
      <c r="BB9125" s="105" t="e">
        <f>VLOOKUP(C9125,#REF!, 2,FALSE)</f>
        <v>#REF!</v>
      </c>
      <c r="BP9125" s="52" t="s">
        <v>14541</v>
      </c>
      <c r="BQ9125" s="52" t="s">
        <v>2993</v>
      </c>
      <c r="BR9125" s="52" t="s">
        <v>14542</v>
      </c>
      <c r="BX9125" s="52" t="s">
        <v>14541</v>
      </c>
      <c r="BY9125" s="52" t="s">
        <v>2993</v>
      </c>
      <c r="BZ9125" s="52" t="s">
        <v>14542</v>
      </c>
    </row>
    <row r="9126" spans="54:78" x14ac:dyDescent="0.3">
      <c r="BB9126" s="105" t="e">
        <f>VLOOKUP(C9126,#REF!, 2,FALSE)</f>
        <v>#REF!</v>
      </c>
      <c r="BP9126" s="52" t="s">
        <v>14543</v>
      </c>
      <c r="BQ9126" s="52" t="s">
        <v>2993</v>
      </c>
      <c r="BR9126" s="52" t="s">
        <v>14544</v>
      </c>
      <c r="BX9126" s="52" t="s">
        <v>14543</v>
      </c>
      <c r="BY9126" s="52" t="s">
        <v>2993</v>
      </c>
      <c r="BZ9126" s="52" t="s">
        <v>14544</v>
      </c>
    </row>
    <row r="9127" spans="54:78" x14ac:dyDescent="0.3">
      <c r="BB9127" s="105" t="e">
        <f>VLOOKUP(C9127,#REF!, 2,FALSE)</f>
        <v>#REF!</v>
      </c>
      <c r="BP9127" s="52" t="s">
        <v>14545</v>
      </c>
      <c r="BQ9127" s="52" t="s">
        <v>2993</v>
      </c>
      <c r="BR9127" s="52" t="s">
        <v>3343</v>
      </c>
      <c r="BX9127" s="52" t="s">
        <v>14545</v>
      </c>
      <c r="BY9127" s="52" t="s">
        <v>2993</v>
      </c>
      <c r="BZ9127" s="52" t="s">
        <v>3343</v>
      </c>
    </row>
    <row r="9128" spans="54:78" x14ac:dyDescent="0.3">
      <c r="BB9128" s="105" t="e">
        <f>VLOOKUP(C9128,#REF!, 2,FALSE)</f>
        <v>#REF!</v>
      </c>
      <c r="BP9128" s="52" t="s">
        <v>14546</v>
      </c>
      <c r="BQ9128" s="52" t="s">
        <v>2993</v>
      </c>
      <c r="BR9128" s="52" t="s">
        <v>2801</v>
      </c>
      <c r="BX9128" s="52" t="s">
        <v>14546</v>
      </c>
      <c r="BY9128" s="52" t="s">
        <v>2993</v>
      </c>
      <c r="BZ9128" s="52" t="s">
        <v>2801</v>
      </c>
    </row>
    <row r="9129" spans="54:78" x14ac:dyDescent="0.3">
      <c r="BB9129" s="105" t="e">
        <f>VLOOKUP(C9129,#REF!, 2,FALSE)</f>
        <v>#REF!</v>
      </c>
      <c r="BP9129" s="52" t="s">
        <v>14547</v>
      </c>
      <c r="BQ9129" s="52" t="s">
        <v>2993</v>
      </c>
      <c r="BR9129" s="52" t="s">
        <v>13088</v>
      </c>
      <c r="BX9129" s="52" t="s">
        <v>14547</v>
      </c>
      <c r="BY9129" s="52" t="s">
        <v>2993</v>
      </c>
      <c r="BZ9129" s="52" t="s">
        <v>13088</v>
      </c>
    </row>
    <row r="9130" spans="54:78" x14ac:dyDescent="0.3">
      <c r="BB9130" s="105" t="e">
        <f>VLOOKUP(C9130,#REF!, 2,FALSE)</f>
        <v>#REF!</v>
      </c>
      <c r="BP9130" s="52" t="s">
        <v>14548</v>
      </c>
      <c r="BQ9130" s="52" t="s">
        <v>2993</v>
      </c>
      <c r="BR9130" s="52" t="s">
        <v>14549</v>
      </c>
      <c r="BX9130" s="52" t="s">
        <v>14548</v>
      </c>
      <c r="BY9130" s="52" t="s">
        <v>2993</v>
      </c>
      <c r="BZ9130" s="52" t="s">
        <v>14549</v>
      </c>
    </row>
    <row r="9131" spans="54:78" x14ac:dyDescent="0.3">
      <c r="BB9131" s="105" t="e">
        <f>VLOOKUP(C9131,#REF!, 2,FALSE)</f>
        <v>#REF!</v>
      </c>
      <c r="BP9131" s="52" t="s">
        <v>14550</v>
      </c>
      <c r="BQ9131" s="52" t="s">
        <v>2993</v>
      </c>
      <c r="BR9131" s="52" t="s">
        <v>14552</v>
      </c>
      <c r="BX9131" s="52" t="s">
        <v>14550</v>
      </c>
      <c r="BY9131" s="52" t="s">
        <v>2993</v>
      </c>
      <c r="BZ9131" s="52" t="s">
        <v>14552</v>
      </c>
    </row>
    <row r="9132" spans="54:78" x14ac:dyDescent="0.3">
      <c r="BB9132" s="105" t="e">
        <f>VLOOKUP(C9132,#REF!, 2,FALSE)</f>
        <v>#REF!</v>
      </c>
      <c r="BP9132" s="52" t="s">
        <v>14553</v>
      </c>
      <c r="BQ9132" s="52" t="s">
        <v>2993</v>
      </c>
      <c r="BR9132" s="52" t="s">
        <v>8181</v>
      </c>
      <c r="BX9132" s="52" t="s">
        <v>14553</v>
      </c>
      <c r="BY9132" s="52" t="s">
        <v>2993</v>
      </c>
      <c r="BZ9132" s="52" t="s">
        <v>8181</v>
      </c>
    </row>
    <row r="9133" spans="54:78" x14ac:dyDescent="0.3">
      <c r="BB9133" s="105" t="e">
        <f>VLOOKUP(C9133,#REF!, 2,FALSE)</f>
        <v>#REF!</v>
      </c>
      <c r="BP9133" s="52" t="s">
        <v>14554</v>
      </c>
      <c r="BQ9133" s="52" t="s">
        <v>2993</v>
      </c>
      <c r="BR9133" s="52" t="s">
        <v>2993</v>
      </c>
      <c r="BX9133" s="52" t="s">
        <v>14554</v>
      </c>
      <c r="BY9133" s="52" t="s">
        <v>2993</v>
      </c>
      <c r="BZ9133" s="52" t="s">
        <v>2993</v>
      </c>
    </row>
    <row r="9134" spans="54:78" x14ac:dyDescent="0.3">
      <c r="BB9134" s="105" t="e">
        <f>VLOOKUP(C9134,#REF!, 2,FALSE)</f>
        <v>#REF!</v>
      </c>
      <c r="BP9134" s="52" t="s">
        <v>14555</v>
      </c>
      <c r="BQ9134" s="52" t="s">
        <v>2993</v>
      </c>
      <c r="BR9134" s="52" t="s">
        <v>2993</v>
      </c>
      <c r="BX9134" s="52" t="s">
        <v>14555</v>
      </c>
      <c r="BY9134" s="52" t="s">
        <v>2993</v>
      </c>
      <c r="BZ9134" s="52" t="s">
        <v>2993</v>
      </c>
    </row>
    <row r="9135" spans="54:78" x14ac:dyDescent="0.3">
      <c r="BB9135" s="105" t="e">
        <f>VLOOKUP(C9135,#REF!, 2,FALSE)</f>
        <v>#REF!</v>
      </c>
      <c r="BP9135" s="52" t="s">
        <v>14556</v>
      </c>
      <c r="BQ9135" s="52" t="s">
        <v>2993</v>
      </c>
      <c r="BR9135" s="52" t="s">
        <v>3940</v>
      </c>
      <c r="BX9135" s="52" t="s">
        <v>14556</v>
      </c>
      <c r="BY9135" s="52" t="s">
        <v>2993</v>
      </c>
      <c r="BZ9135" s="52" t="s">
        <v>3940</v>
      </c>
    </row>
    <row r="9136" spans="54:78" x14ac:dyDescent="0.3">
      <c r="BB9136" s="105" t="e">
        <f>VLOOKUP(C9136,#REF!, 2,FALSE)</f>
        <v>#REF!</v>
      </c>
      <c r="BP9136" s="52" t="s">
        <v>14557</v>
      </c>
      <c r="BQ9136" s="52" t="s">
        <v>2993</v>
      </c>
      <c r="BR9136" s="52" t="s">
        <v>2993</v>
      </c>
      <c r="BX9136" s="52" t="s">
        <v>14557</v>
      </c>
      <c r="BY9136" s="52" t="s">
        <v>2993</v>
      </c>
      <c r="BZ9136" s="52" t="s">
        <v>2993</v>
      </c>
    </row>
    <row r="9137" spans="54:78" x14ac:dyDescent="0.3">
      <c r="BB9137" s="105" t="e">
        <f>VLOOKUP(C9137,#REF!, 2,FALSE)</f>
        <v>#REF!</v>
      </c>
      <c r="BP9137" s="52" t="s">
        <v>14558</v>
      </c>
      <c r="BQ9137" s="52" t="s">
        <v>2993</v>
      </c>
      <c r="BR9137" s="52" t="s">
        <v>6243</v>
      </c>
      <c r="BX9137" s="52" t="s">
        <v>14558</v>
      </c>
      <c r="BY9137" s="52" t="s">
        <v>2993</v>
      </c>
      <c r="BZ9137" s="52" t="s">
        <v>6243</v>
      </c>
    </row>
    <row r="9138" spans="54:78" x14ac:dyDescent="0.3">
      <c r="BB9138" s="105" t="e">
        <f>VLOOKUP(C9138,#REF!, 2,FALSE)</f>
        <v>#REF!</v>
      </c>
      <c r="BP9138" s="52" t="s">
        <v>14559</v>
      </c>
      <c r="BQ9138" s="52" t="s">
        <v>2993</v>
      </c>
      <c r="BR9138" s="52" t="s">
        <v>6243</v>
      </c>
      <c r="BX9138" s="52" t="s">
        <v>14559</v>
      </c>
      <c r="BY9138" s="52" t="s">
        <v>2993</v>
      </c>
      <c r="BZ9138" s="52" t="s">
        <v>6243</v>
      </c>
    </row>
    <row r="9139" spans="54:78" x14ac:dyDescent="0.3">
      <c r="BB9139" s="105" t="e">
        <f>VLOOKUP(C9139,#REF!, 2,FALSE)</f>
        <v>#REF!</v>
      </c>
      <c r="BP9139" s="52" t="s">
        <v>14560</v>
      </c>
      <c r="BQ9139" s="52" t="s">
        <v>2993</v>
      </c>
      <c r="BR9139" s="52" t="s">
        <v>778</v>
      </c>
      <c r="BX9139" s="52" t="s">
        <v>14560</v>
      </c>
      <c r="BY9139" s="52" t="s">
        <v>2993</v>
      </c>
      <c r="BZ9139" s="52" t="s">
        <v>778</v>
      </c>
    </row>
    <row r="9140" spans="54:78" x14ac:dyDescent="0.3">
      <c r="BB9140" s="105" t="e">
        <f>VLOOKUP(C9140,#REF!, 2,FALSE)</f>
        <v>#REF!</v>
      </c>
      <c r="BP9140" s="52" t="s">
        <v>14561</v>
      </c>
      <c r="BQ9140" s="52" t="s">
        <v>17035</v>
      </c>
      <c r="BR9140" s="52" t="s">
        <v>5921</v>
      </c>
      <c r="BX9140" s="52" t="s">
        <v>14561</v>
      </c>
      <c r="BY9140" s="52" t="s">
        <v>17035</v>
      </c>
      <c r="BZ9140" s="52" t="s">
        <v>5921</v>
      </c>
    </row>
    <row r="9141" spans="54:78" x14ac:dyDescent="0.3">
      <c r="BB9141" s="105" t="e">
        <f>VLOOKUP(C9141,#REF!, 2,FALSE)</f>
        <v>#REF!</v>
      </c>
      <c r="BP9141" s="52" t="s">
        <v>14562</v>
      </c>
      <c r="BQ9141" s="52" t="s">
        <v>17035</v>
      </c>
      <c r="BR9141" s="52" t="s">
        <v>4300</v>
      </c>
      <c r="BX9141" s="52" t="s">
        <v>14562</v>
      </c>
      <c r="BY9141" s="52" t="s">
        <v>17035</v>
      </c>
      <c r="BZ9141" s="52" t="s">
        <v>4300</v>
      </c>
    </row>
    <row r="9142" spans="54:78" x14ac:dyDescent="0.3">
      <c r="BB9142" s="105" t="e">
        <f>VLOOKUP(C9142,#REF!, 2,FALSE)</f>
        <v>#REF!</v>
      </c>
      <c r="BP9142" s="52" t="s">
        <v>14563</v>
      </c>
      <c r="BQ9142" s="52" t="s">
        <v>2993</v>
      </c>
      <c r="BR9142" s="52" t="s">
        <v>6959</v>
      </c>
      <c r="BX9142" s="52" t="s">
        <v>14563</v>
      </c>
      <c r="BY9142" s="52" t="s">
        <v>2993</v>
      </c>
      <c r="BZ9142" s="52" t="s">
        <v>6959</v>
      </c>
    </row>
    <row r="9143" spans="54:78" x14ac:dyDescent="0.3">
      <c r="BB9143" s="105" t="e">
        <f>VLOOKUP(C9143,#REF!, 2,FALSE)</f>
        <v>#REF!</v>
      </c>
      <c r="BP9143" s="52" t="s">
        <v>14564</v>
      </c>
      <c r="BQ9143" s="52" t="s">
        <v>17035</v>
      </c>
      <c r="BR9143" s="52" t="s">
        <v>14565</v>
      </c>
      <c r="BX9143" s="52" t="s">
        <v>14564</v>
      </c>
      <c r="BY9143" s="52" t="s">
        <v>17035</v>
      </c>
      <c r="BZ9143" s="52" t="s">
        <v>14565</v>
      </c>
    </row>
    <row r="9144" spans="54:78" x14ac:dyDescent="0.3">
      <c r="BB9144" s="105" t="e">
        <f>VLOOKUP(C9144,#REF!, 2,FALSE)</f>
        <v>#REF!</v>
      </c>
      <c r="BP9144" s="52" t="s">
        <v>14566</v>
      </c>
      <c r="BQ9144" s="52" t="s">
        <v>17035</v>
      </c>
      <c r="BR9144" s="52" t="s">
        <v>10624</v>
      </c>
      <c r="BX9144" s="52" t="s">
        <v>14566</v>
      </c>
      <c r="BY9144" s="52" t="s">
        <v>17035</v>
      </c>
      <c r="BZ9144" s="52" t="s">
        <v>10624</v>
      </c>
    </row>
    <row r="9145" spans="54:78" x14ac:dyDescent="0.3">
      <c r="BB9145" s="105" t="e">
        <f>VLOOKUP(C9145,#REF!, 2,FALSE)</f>
        <v>#REF!</v>
      </c>
      <c r="BP9145" s="52" t="s">
        <v>14567</v>
      </c>
      <c r="BQ9145" s="52" t="s">
        <v>17035</v>
      </c>
      <c r="BR9145" s="52" t="s">
        <v>14568</v>
      </c>
      <c r="BX9145" s="52" t="s">
        <v>14567</v>
      </c>
      <c r="BY9145" s="52" t="s">
        <v>17035</v>
      </c>
      <c r="BZ9145" s="52" t="s">
        <v>14568</v>
      </c>
    </row>
    <row r="9146" spans="54:78" x14ac:dyDescent="0.3">
      <c r="BB9146" s="105" t="e">
        <f>VLOOKUP(C9146,#REF!, 2,FALSE)</f>
        <v>#REF!</v>
      </c>
      <c r="BP9146" s="52" t="s">
        <v>14569</v>
      </c>
      <c r="BQ9146" s="52" t="s">
        <v>17035</v>
      </c>
      <c r="BR9146" s="52" t="s">
        <v>5226</v>
      </c>
      <c r="BX9146" s="52" t="s">
        <v>14569</v>
      </c>
      <c r="BY9146" s="52" t="s">
        <v>17035</v>
      </c>
      <c r="BZ9146" s="52" t="s">
        <v>5226</v>
      </c>
    </row>
    <row r="9147" spans="54:78" x14ac:dyDescent="0.3">
      <c r="BB9147" s="105" t="e">
        <f>VLOOKUP(C9147,#REF!, 2,FALSE)</f>
        <v>#REF!</v>
      </c>
      <c r="BP9147" s="52" t="s">
        <v>14570</v>
      </c>
      <c r="BQ9147" s="52" t="s">
        <v>17035</v>
      </c>
      <c r="BR9147" s="52" t="s">
        <v>10136</v>
      </c>
      <c r="BX9147" s="52" t="s">
        <v>14570</v>
      </c>
      <c r="BY9147" s="52" t="s">
        <v>17035</v>
      </c>
      <c r="BZ9147" s="52" t="s">
        <v>10136</v>
      </c>
    </row>
    <row r="9148" spans="54:78" x14ac:dyDescent="0.3">
      <c r="BB9148" s="105" t="e">
        <f>VLOOKUP(C9148,#REF!, 2,FALSE)</f>
        <v>#REF!</v>
      </c>
      <c r="BP9148" s="52" t="s">
        <v>14571</v>
      </c>
      <c r="BQ9148" s="52" t="s">
        <v>17035</v>
      </c>
      <c r="BR9148" s="52" t="s">
        <v>13188</v>
      </c>
      <c r="BX9148" s="52" t="s">
        <v>14571</v>
      </c>
      <c r="BY9148" s="52" t="s">
        <v>17035</v>
      </c>
      <c r="BZ9148" s="52" t="s">
        <v>13188</v>
      </c>
    </row>
    <row r="9149" spans="54:78" x14ac:dyDescent="0.3">
      <c r="BB9149" s="105" t="e">
        <f>VLOOKUP(C9149,#REF!, 2,FALSE)</f>
        <v>#REF!</v>
      </c>
      <c r="BP9149" s="52" t="s">
        <v>14572</v>
      </c>
      <c r="BQ9149" s="52" t="s">
        <v>811</v>
      </c>
      <c r="BR9149" s="52" t="s">
        <v>14573</v>
      </c>
      <c r="BX9149" s="52" t="s">
        <v>14572</v>
      </c>
      <c r="BY9149" s="52" t="s">
        <v>811</v>
      </c>
      <c r="BZ9149" s="52" t="s">
        <v>14573</v>
      </c>
    </row>
    <row r="9150" spans="54:78" x14ac:dyDescent="0.3">
      <c r="BB9150" s="105" t="e">
        <f>VLOOKUP(C9150,#REF!, 2,FALSE)</f>
        <v>#REF!</v>
      </c>
      <c r="BP9150" s="52" t="s">
        <v>14574</v>
      </c>
      <c r="BQ9150" s="52" t="s">
        <v>17035</v>
      </c>
      <c r="BR9150" s="52" t="s">
        <v>14575</v>
      </c>
      <c r="BX9150" s="52" t="s">
        <v>14574</v>
      </c>
      <c r="BY9150" s="52" t="s">
        <v>17035</v>
      </c>
      <c r="BZ9150" s="52" t="s">
        <v>14575</v>
      </c>
    </row>
    <row r="9151" spans="54:78" x14ac:dyDescent="0.3">
      <c r="BB9151" s="105" t="e">
        <f>VLOOKUP(C9151,#REF!, 2,FALSE)</f>
        <v>#REF!</v>
      </c>
      <c r="BP9151" s="52" t="s">
        <v>14576</v>
      </c>
      <c r="BQ9151" s="52" t="s">
        <v>17035</v>
      </c>
      <c r="BR9151" s="52" t="s">
        <v>778</v>
      </c>
      <c r="BX9151" s="52" t="s">
        <v>14576</v>
      </c>
      <c r="BY9151" s="52" t="s">
        <v>17035</v>
      </c>
      <c r="BZ9151" s="52" t="s">
        <v>778</v>
      </c>
    </row>
    <row r="9152" spans="54:78" x14ac:dyDescent="0.3">
      <c r="BB9152" s="105" t="e">
        <f>VLOOKUP(C9152,#REF!, 2,FALSE)</f>
        <v>#REF!</v>
      </c>
      <c r="BP9152" s="52" t="s">
        <v>14577</v>
      </c>
      <c r="BQ9152" s="52" t="s">
        <v>17035</v>
      </c>
      <c r="BR9152" s="52" t="s">
        <v>1800</v>
      </c>
      <c r="BX9152" s="52" t="s">
        <v>14577</v>
      </c>
      <c r="BY9152" s="52" t="s">
        <v>17035</v>
      </c>
      <c r="BZ9152" s="52" t="s">
        <v>1800</v>
      </c>
    </row>
    <row r="9153" spans="54:78" x14ac:dyDescent="0.3">
      <c r="BB9153" s="105" t="e">
        <f>VLOOKUP(C9153,#REF!, 2,FALSE)</f>
        <v>#REF!</v>
      </c>
      <c r="BP9153" s="52" t="s">
        <v>14578</v>
      </c>
      <c r="BQ9153" s="52" t="s">
        <v>17035</v>
      </c>
      <c r="BR9153" s="52" t="s">
        <v>2993</v>
      </c>
      <c r="BX9153" s="52" t="s">
        <v>14578</v>
      </c>
      <c r="BY9153" s="52" t="s">
        <v>17035</v>
      </c>
      <c r="BZ9153" s="52" t="s">
        <v>2993</v>
      </c>
    </row>
    <row r="9154" spans="54:78" x14ac:dyDescent="0.3">
      <c r="BB9154" s="105" t="e">
        <f>VLOOKUP(C9154,#REF!, 2,FALSE)</f>
        <v>#REF!</v>
      </c>
      <c r="BP9154" s="52" t="s">
        <v>14579</v>
      </c>
      <c r="BQ9154" s="52" t="s">
        <v>17035</v>
      </c>
      <c r="BR9154" s="52" t="s">
        <v>778</v>
      </c>
      <c r="BX9154" s="52" t="s">
        <v>14579</v>
      </c>
      <c r="BY9154" s="52" t="s">
        <v>17035</v>
      </c>
      <c r="BZ9154" s="52" t="s">
        <v>778</v>
      </c>
    </row>
    <row r="9155" spans="54:78" x14ac:dyDescent="0.3">
      <c r="BB9155" s="105" t="e">
        <f>VLOOKUP(C9155,#REF!, 2,FALSE)</f>
        <v>#REF!</v>
      </c>
      <c r="BP9155" s="52" t="s">
        <v>2539</v>
      </c>
      <c r="BQ9155" s="52" t="s">
        <v>17035</v>
      </c>
      <c r="BR9155" s="52" t="s">
        <v>14580</v>
      </c>
      <c r="BX9155" s="52" t="s">
        <v>2539</v>
      </c>
      <c r="BY9155" s="52" t="s">
        <v>17035</v>
      </c>
      <c r="BZ9155" s="52" t="s">
        <v>14580</v>
      </c>
    </row>
    <row r="9156" spans="54:78" x14ac:dyDescent="0.3">
      <c r="BB9156" s="105" t="e">
        <f>VLOOKUP(C9156,#REF!, 2,FALSE)</f>
        <v>#REF!</v>
      </c>
      <c r="BP9156" s="52" t="s">
        <v>14581</v>
      </c>
      <c r="BQ9156" s="52" t="s">
        <v>17035</v>
      </c>
      <c r="BR9156" s="52" t="s">
        <v>14582</v>
      </c>
      <c r="BX9156" s="52" t="s">
        <v>14581</v>
      </c>
      <c r="BY9156" s="52" t="s">
        <v>17035</v>
      </c>
      <c r="BZ9156" s="52" t="s">
        <v>14582</v>
      </c>
    </row>
    <row r="9157" spans="54:78" x14ac:dyDescent="0.3">
      <c r="BB9157" s="105" t="e">
        <f>VLOOKUP(C9157,#REF!, 2,FALSE)</f>
        <v>#REF!</v>
      </c>
      <c r="BP9157" s="52" t="s">
        <v>14583</v>
      </c>
      <c r="BQ9157" s="52" t="s">
        <v>17035</v>
      </c>
      <c r="BR9157" s="52" t="s">
        <v>14584</v>
      </c>
      <c r="BX9157" s="52" t="s">
        <v>14583</v>
      </c>
      <c r="BY9157" s="52" t="s">
        <v>17035</v>
      </c>
      <c r="BZ9157" s="52" t="s">
        <v>14584</v>
      </c>
    </row>
    <row r="9158" spans="54:78" x14ac:dyDescent="0.3">
      <c r="BB9158" s="105" t="e">
        <f>VLOOKUP(C9158,#REF!, 2,FALSE)</f>
        <v>#REF!</v>
      </c>
      <c r="BP9158" s="52" t="s">
        <v>14585</v>
      </c>
      <c r="BQ9158" s="52" t="s">
        <v>645</v>
      </c>
      <c r="BR9158" s="52" t="s">
        <v>778</v>
      </c>
      <c r="BX9158" s="52" t="s">
        <v>14585</v>
      </c>
      <c r="BY9158" s="52" t="s">
        <v>645</v>
      </c>
      <c r="BZ9158" s="52" t="s">
        <v>778</v>
      </c>
    </row>
    <row r="9159" spans="54:78" x14ac:dyDescent="0.3">
      <c r="BB9159" s="105" t="e">
        <f>VLOOKUP(C9159,#REF!, 2,FALSE)</f>
        <v>#REF!</v>
      </c>
      <c r="BP9159" s="52" t="s">
        <v>14586</v>
      </c>
      <c r="BQ9159" s="52" t="s">
        <v>17035</v>
      </c>
      <c r="BR9159" s="52" t="s">
        <v>14587</v>
      </c>
      <c r="BX9159" s="52" t="s">
        <v>14586</v>
      </c>
      <c r="BY9159" s="52" t="s">
        <v>17035</v>
      </c>
      <c r="BZ9159" s="52" t="s">
        <v>14587</v>
      </c>
    </row>
    <row r="9160" spans="54:78" x14ac:dyDescent="0.3">
      <c r="BB9160" s="105" t="e">
        <f>VLOOKUP(C9160,#REF!, 2,FALSE)</f>
        <v>#REF!</v>
      </c>
      <c r="BP9160" s="52" t="s">
        <v>14588</v>
      </c>
      <c r="BQ9160" s="52" t="s">
        <v>1350</v>
      </c>
      <c r="BR9160" s="52" t="s">
        <v>14589</v>
      </c>
      <c r="BX9160" s="52" t="s">
        <v>14588</v>
      </c>
      <c r="BY9160" s="52" t="s">
        <v>1350</v>
      </c>
      <c r="BZ9160" s="52" t="s">
        <v>14589</v>
      </c>
    </row>
    <row r="9161" spans="54:78" x14ac:dyDescent="0.3">
      <c r="BB9161" s="105" t="e">
        <f>VLOOKUP(C9161,#REF!, 2,FALSE)</f>
        <v>#REF!</v>
      </c>
      <c r="BP9161" s="52" t="s">
        <v>14590</v>
      </c>
      <c r="BQ9161" s="52" t="s">
        <v>17035</v>
      </c>
      <c r="BR9161" s="52" t="s">
        <v>7884</v>
      </c>
      <c r="BX9161" s="52" t="s">
        <v>14590</v>
      </c>
      <c r="BY9161" s="52" t="s">
        <v>17035</v>
      </c>
      <c r="BZ9161" s="52" t="s">
        <v>7884</v>
      </c>
    </row>
    <row r="9162" spans="54:78" x14ac:dyDescent="0.3">
      <c r="BB9162" s="105" t="e">
        <f>VLOOKUP(C9162,#REF!, 2,FALSE)</f>
        <v>#REF!</v>
      </c>
      <c r="BP9162" s="52" t="s">
        <v>14591</v>
      </c>
      <c r="BQ9162" s="52" t="s">
        <v>17035</v>
      </c>
      <c r="BR9162" s="52" t="s">
        <v>14592</v>
      </c>
      <c r="BX9162" s="52" t="s">
        <v>14591</v>
      </c>
      <c r="BY9162" s="52" t="s">
        <v>17035</v>
      </c>
      <c r="BZ9162" s="52" t="s">
        <v>14592</v>
      </c>
    </row>
    <row r="9163" spans="54:78" x14ac:dyDescent="0.3">
      <c r="BB9163" s="105" t="e">
        <f>VLOOKUP(C9163,#REF!, 2,FALSE)</f>
        <v>#REF!</v>
      </c>
      <c r="BP9163" s="52" t="s">
        <v>14593</v>
      </c>
      <c r="BQ9163" s="52" t="s">
        <v>936</v>
      </c>
      <c r="BR9163" s="52" t="s">
        <v>3135</v>
      </c>
      <c r="BX9163" s="52" t="s">
        <v>14593</v>
      </c>
      <c r="BY9163" s="52" t="s">
        <v>936</v>
      </c>
      <c r="BZ9163" s="52" t="s">
        <v>3135</v>
      </c>
    </row>
    <row r="9164" spans="54:78" x14ac:dyDescent="0.3">
      <c r="BB9164" s="105" t="e">
        <f>VLOOKUP(C9164,#REF!, 2,FALSE)</f>
        <v>#REF!</v>
      </c>
      <c r="BP9164" s="52" t="s">
        <v>14594</v>
      </c>
      <c r="BQ9164" s="52" t="s">
        <v>788</v>
      </c>
      <c r="BR9164" s="52" t="s">
        <v>3723</v>
      </c>
      <c r="BX9164" s="52" t="s">
        <v>14594</v>
      </c>
      <c r="BY9164" s="52" t="s">
        <v>788</v>
      </c>
      <c r="BZ9164" s="52" t="s">
        <v>3723</v>
      </c>
    </row>
    <row r="9165" spans="54:78" x14ac:dyDescent="0.3">
      <c r="BB9165" s="105" t="e">
        <f>VLOOKUP(C9165,#REF!, 2,FALSE)</f>
        <v>#REF!</v>
      </c>
      <c r="BP9165" s="52" t="s">
        <v>14595</v>
      </c>
      <c r="BQ9165" s="52" t="s">
        <v>3016</v>
      </c>
      <c r="BR9165" s="52" t="s">
        <v>14596</v>
      </c>
      <c r="BX9165" s="52" t="s">
        <v>14595</v>
      </c>
      <c r="BY9165" s="52" t="s">
        <v>3016</v>
      </c>
      <c r="BZ9165" s="52" t="s">
        <v>14596</v>
      </c>
    </row>
    <row r="9166" spans="54:78" x14ac:dyDescent="0.3">
      <c r="BB9166" s="105" t="e">
        <f>VLOOKUP(C9166,#REF!, 2,FALSE)</f>
        <v>#REF!</v>
      </c>
      <c r="BP9166" s="52" t="s">
        <v>14597</v>
      </c>
      <c r="BQ9166" s="52" t="s">
        <v>1147</v>
      </c>
      <c r="BR9166" s="52" t="s">
        <v>856</v>
      </c>
      <c r="BX9166" s="52" t="s">
        <v>14597</v>
      </c>
      <c r="BY9166" s="52" t="s">
        <v>1147</v>
      </c>
      <c r="BZ9166" s="52" t="s">
        <v>856</v>
      </c>
    </row>
    <row r="9167" spans="54:78" x14ac:dyDescent="0.3">
      <c r="BB9167" s="105" t="e">
        <f>VLOOKUP(C9167,#REF!, 2,FALSE)</f>
        <v>#REF!</v>
      </c>
      <c r="BP9167" s="52" t="s">
        <v>14598</v>
      </c>
      <c r="BQ9167" s="52" t="s">
        <v>3016</v>
      </c>
      <c r="BR9167" s="52" t="s">
        <v>14599</v>
      </c>
      <c r="BX9167" s="52" t="s">
        <v>14598</v>
      </c>
      <c r="BY9167" s="52" t="s">
        <v>3016</v>
      </c>
      <c r="BZ9167" s="52" t="s">
        <v>14599</v>
      </c>
    </row>
    <row r="9168" spans="54:78" x14ac:dyDescent="0.3">
      <c r="BB9168" s="105" t="e">
        <f>VLOOKUP(C9168,#REF!, 2,FALSE)</f>
        <v>#REF!</v>
      </c>
      <c r="BP9168" s="52" t="s">
        <v>2540</v>
      </c>
      <c r="BQ9168" s="52" t="s">
        <v>3103</v>
      </c>
      <c r="BR9168" s="52" t="s">
        <v>14600</v>
      </c>
      <c r="BX9168" s="52" t="s">
        <v>2540</v>
      </c>
      <c r="BY9168" s="52" t="s">
        <v>3103</v>
      </c>
      <c r="BZ9168" s="52" t="s">
        <v>14600</v>
      </c>
    </row>
    <row r="9169" spans="54:78" x14ac:dyDescent="0.3">
      <c r="BB9169" s="105" t="e">
        <f>VLOOKUP(C9169,#REF!, 2,FALSE)</f>
        <v>#REF!</v>
      </c>
      <c r="BP9169" s="52" t="s">
        <v>14601</v>
      </c>
      <c r="BQ9169" s="52" t="s">
        <v>1147</v>
      </c>
      <c r="BR9169" s="52" t="s">
        <v>14602</v>
      </c>
      <c r="BX9169" s="52" t="s">
        <v>14601</v>
      </c>
      <c r="BY9169" s="52" t="s">
        <v>1147</v>
      </c>
      <c r="BZ9169" s="52" t="s">
        <v>14602</v>
      </c>
    </row>
    <row r="9170" spans="54:78" x14ac:dyDescent="0.3">
      <c r="BB9170" s="105" t="e">
        <f>VLOOKUP(C9170,#REF!, 2,FALSE)</f>
        <v>#REF!</v>
      </c>
      <c r="BP9170" s="52" t="s">
        <v>237</v>
      </c>
      <c r="BQ9170" s="52" t="s">
        <v>3059</v>
      </c>
      <c r="BR9170" s="52" t="s">
        <v>14603</v>
      </c>
      <c r="BX9170" s="52" t="s">
        <v>237</v>
      </c>
      <c r="BY9170" s="52" t="s">
        <v>3059</v>
      </c>
      <c r="BZ9170" s="52" t="s">
        <v>14603</v>
      </c>
    </row>
    <row r="9171" spans="54:78" x14ac:dyDescent="0.3">
      <c r="BB9171" s="105" t="e">
        <f>VLOOKUP(C9171,#REF!, 2,FALSE)</f>
        <v>#REF!</v>
      </c>
      <c r="BP9171" s="52" t="s">
        <v>14604</v>
      </c>
      <c r="BQ9171" s="52" t="s">
        <v>2988</v>
      </c>
      <c r="BR9171" s="52" t="s">
        <v>14605</v>
      </c>
      <c r="BX9171" s="52" t="s">
        <v>14604</v>
      </c>
      <c r="BY9171" s="52" t="s">
        <v>2988</v>
      </c>
      <c r="BZ9171" s="52" t="s">
        <v>14605</v>
      </c>
    </row>
    <row r="9172" spans="54:78" x14ac:dyDescent="0.3">
      <c r="BB9172" s="105" t="e">
        <f>VLOOKUP(C9172,#REF!, 2,FALSE)</f>
        <v>#REF!</v>
      </c>
      <c r="BP9172" s="52" t="s">
        <v>14606</v>
      </c>
      <c r="BQ9172" s="52" t="s">
        <v>3276</v>
      </c>
      <c r="BR9172" s="52" t="s">
        <v>14607</v>
      </c>
      <c r="BX9172" s="52" t="s">
        <v>14606</v>
      </c>
      <c r="BY9172" s="52" t="s">
        <v>3276</v>
      </c>
      <c r="BZ9172" s="52" t="s">
        <v>14607</v>
      </c>
    </row>
    <row r="9173" spans="54:78" x14ac:dyDescent="0.3">
      <c r="BB9173" s="105" t="e">
        <f>VLOOKUP(C9173,#REF!, 2,FALSE)</f>
        <v>#REF!</v>
      </c>
      <c r="BP9173" s="52" t="s">
        <v>14608</v>
      </c>
      <c r="BQ9173" s="52" t="s">
        <v>3016</v>
      </c>
      <c r="BR9173" s="52" t="s">
        <v>4300</v>
      </c>
      <c r="BX9173" s="52" t="s">
        <v>14608</v>
      </c>
      <c r="BY9173" s="52" t="s">
        <v>3016</v>
      </c>
      <c r="BZ9173" s="52" t="s">
        <v>4300</v>
      </c>
    </row>
    <row r="9174" spans="54:78" x14ac:dyDescent="0.3">
      <c r="BB9174" s="105" t="e">
        <f>VLOOKUP(C9174,#REF!, 2,FALSE)</f>
        <v>#REF!</v>
      </c>
      <c r="BP9174" s="52" t="s">
        <v>14609</v>
      </c>
      <c r="BQ9174" s="52" t="s">
        <v>3103</v>
      </c>
      <c r="BR9174" s="52" t="s">
        <v>11179</v>
      </c>
      <c r="BX9174" s="52" t="s">
        <v>14609</v>
      </c>
      <c r="BY9174" s="52" t="s">
        <v>3103</v>
      </c>
      <c r="BZ9174" s="52" t="s">
        <v>11179</v>
      </c>
    </row>
    <row r="9175" spans="54:78" x14ac:dyDescent="0.3">
      <c r="BB9175" s="105" t="e">
        <f>VLOOKUP(C9175,#REF!, 2,FALSE)</f>
        <v>#REF!</v>
      </c>
      <c r="BP9175" s="52" t="s">
        <v>14610</v>
      </c>
      <c r="BQ9175" s="52" t="s">
        <v>3016</v>
      </c>
      <c r="BR9175" s="52" t="s">
        <v>2373</v>
      </c>
      <c r="BX9175" s="52" t="s">
        <v>14610</v>
      </c>
      <c r="BY9175" s="52" t="s">
        <v>3016</v>
      </c>
      <c r="BZ9175" s="52" t="s">
        <v>2373</v>
      </c>
    </row>
    <row r="9176" spans="54:78" x14ac:dyDescent="0.3">
      <c r="BB9176" s="105" t="e">
        <f>VLOOKUP(C9176,#REF!, 2,FALSE)</f>
        <v>#REF!</v>
      </c>
      <c r="BP9176" s="52" t="s">
        <v>14611</v>
      </c>
      <c r="BQ9176" s="52" t="s">
        <v>2988</v>
      </c>
      <c r="BR9176" s="52" t="s">
        <v>5390</v>
      </c>
      <c r="BX9176" s="52" t="s">
        <v>14611</v>
      </c>
      <c r="BY9176" s="52" t="s">
        <v>2988</v>
      </c>
      <c r="BZ9176" s="52" t="s">
        <v>5390</v>
      </c>
    </row>
    <row r="9177" spans="54:78" x14ac:dyDescent="0.3">
      <c r="BB9177" s="105" t="e">
        <f>VLOOKUP(C9177,#REF!, 2,FALSE)</f>
        <v>#REF!</v>
      </c>
      <c r="BP9177" s="52" t="s">
        <v>14612</v>
      </c>
      <c r="BQ9177" s="52" t="s">
        <v>636</v>
      </c>
      <c r="BR9177" s="52" t="s">
        <v>10447</v>
      </c>
      <c r="BX9177" s="52" t="s">
        <v>14612</v>
      </c>
      <c r="BY9177" s="52" t="s">
        <v>636</v>
      </c>
      <c r="BZ9177" s="52" t="s">
        <v>10447</v>
      </c>
    </row>
    <row r="9178" spans="54:78" x14ac:dyDescent="0.3">
      <c r="BB9178" s="105" t="e">
        <f>VLOOKUP(C9178,#REF!, 2,FALSE)</f>
        <v>#REF!</v>
      </c>
      <c r="BP9178" s="52" t="s">
        <v>14613</v>
      </c>
      <c r="BQ9178" s="52" t="s">
        <v>630</v>
      </c>
      <c r="BR9178" s="52" t="s">
        <v>924</v>
      </c>
      <c r="BX9178" s="52" t="s">
        <v>14613</v>
      </c>
      <c r="BY9178" s="52" t="s">
        <v>630</v>
      </c>
      <c r="BZ9178" s="52" t="s">
        <v>924</v>
      </c>
    </row>
    <row r="9179" spans="54:78" x14ac:dyDescent="0.3">
      <c r="BB9179" s="105" t="e">
        <f>VLOOKUP(C9179,#REF!, 2,FALSE)</f>
        <v>#REF!</v>
      </c>
      <c r="BP9179" s="52" t="s">
        <v>14614</v>
      </c>
      <c r="BQ9179" s="52" t="s">
        <v>624</v>
      </c>
      <c r="BR9179" s="52" t="s">
        <v>13171</v>
      </c>
      <c r="BX9179" s="52" t="s">
        <v>14614</v>
      </c>
      <c r="BY9179" s="52" t="s">
        <v>624</v>
      </c>
      <c r="BZ9179" s="52" t="s">
        <v>13171</v>
      </c>
    </row>
    <row r="9180" spans="54:78" x14ac:dyDescent="0.3">
      <c r="BB9180" s="105" t="e">
        <f>VLOOKUP(C9180,#REF!, 2,FALSE)</f>
        <v>#REF!</v>
      </c>
      <c r="BP9180" s="52" t="s">
        <v>14616</v>
      </c>
      <c r="BQ9180" s="52" t="s">
        <v>786</v>
      </c>
      <c r="BR9180" s="52" t="s">
        <v>2993</v>
      </c>
      <c r="BX9180" s="52" t="s">
        <v>14616</v>
      </c>
      <c r="BY9180" s="52" t="s">
        <v>786</v>
      </c>
      <c r="BZ9180" s="52" t="s">
        <v>2993</v>
      </c>
    </row>
    <row r="9181" spans="54:78" x14ac:dyDescent="0.3">
      <c r="BB9181" s="105" t="e">
        <f>VLOOKUP(C9181,#REF!, 2,FALSE)</f>
        <v>#REF!</v>
      </c>
      <c r="BP9181" s="52" t="s">
        <v>14617</v>
      </c>
      <c r="BQ9181" s="52" t="s">
        <v>673</v>
      </c>
      <c r="BR9181" s="52" t="s">
        <v>14618</v>
      </c>
      <c r="BX9181" s="52" t="s">
        <v>14617</v>
      </c>
      <c r="BY9181" s="52" t="s">
        <v>673</v>
      </c>
      <c r="BZ9181" s="52" t="s">
        <v>14618</v>
      </c>
    </row>
    <row r="9182" spans="54:78" x14ac:dyDescent="0.3">
      <c r="BB9182" s="105" t="e">
        <f>VLOOKUP(C9182,#REF!, 2,FALSE)</f>
        <v>#REF!</v>
      </c>
      <c r="BP9182" s="52" t="s">
        <v>14619</v>
      </c>
      <c r="BQ9182" s="52" t="s">
        <v>17035</v>
      </c>
      <c r="BR9182" s="52" t="s">
        <v>14620</v>
      </c>
      <c r="BX9182" s="52" t="s">
        <v>14619</v>
      </c>
      <c r="BY9182" s="52" t="s">
        <v>17035</v>
      </c>
      <c r="BZ9182" s="52" t="s">
        <v>14620</v>
      </c>
    </row>
    <row r="9183" spans="54:78" x14ac:dyDescent="0.3">
      <c r="BB9183" s="105" t="e">
        <f>VLOOKUP(C9183,#REF!, 2,FALSE)</f>
        <v>#REF!</v>
      </c>
      <c r="BP9183" s="52" t="s">
        <v>14621</v>
      </c>
      <c r="BQ9183" s="52" t="s">
        <v>2993</v>
      </c>
      <c r="BR9183" s="52" t="s">
        <v>2993</v>
      </c>
      <c r="BX9183" s="52" t="s">
        <v>14621</v>
      </c>
      <c r="BY9183" s="52" t="s">
        <v>2993</v>
      </c>
      <c r="BZ9183" s="52" t="s">
        <v>2993</v>
      </c>
    </row>
    <row r="9184" spans="54:78" x14ac:dyDescent="0.3">
      <c r="BB9184" s="105" t="e">
        <f>VLOOKUP(C9184,#REF!, 2,FALSE)</f>
        <v>#REF!</v>
      </c>
      <c r="BP9184" s="52" t="s">
        <v>14622</v>
      </c>
      <c r="BQ9184" s="52" t="s">
        <v>2993</v>
      </c>
      <c r="BR9184" s="52" t="s">
        <v>2993</v>
      </c>
      <c r="BX9184" s="52" t="s">
        <v>14622</v>
      </c>
      <c r="BY9184" s="52" t="s">
        <v>2993</v>
      </c>
      <c r="BZ9184" s="52" t="s">
        <v>2993</v>
      </c>
    </row>
    <row r="9185" spans="54:78" x14ac:dyDescent="0.3">
      <c r="BB9185" s="105" t="e">
        <f>VLOOKUP(C9185,#REF!, 2,FALSE)</f>
        <v>#REF!</v>
      </c>
      <c r="BP9185" s="52" t="s">
        <v>14623</v>
      </c>
      <c r="BQ9185" s="52" t="s">
        <v>2993</v>
      </c>
      <c r="BR9185" s="52" t="s">
        <v>2993</v>
      </c>
      <c r="BX9185" s="52" t="s">
        <v>14623</v>
      </c>
      <c r="BY9185" s="52" t="s">
        <v>2993</v>
      </c>
      <c r="BZ9185" s="52" t="s">
        <v>2993</v>
      </c>
    </row>
    <row r="9186" spans="54:78" x14ac:dyDescent="0.3">
      <c r="BB9186" s="105" t="e">
        <f>VLOOKUP(C9186,#REF!, 2,FALSE)</f>
        <v>#REF!</v>
      </c>
      <c r="BP9186" s="52" t="s">
        <v>14624</v>
      </c>
      <c r="BQ9186" s="52" t="s">
        <v>2993</v>
      </c>
      <c r="BR9186" s="52" t="s">
        <v>2993</v>
      </c>
      <c r="BX9186" s="52" t="s">
        <v>14624</v>
      </c>
      <c r="BY9186" s="52" t="s">
        <v>2993</v>
      </c>
      <c r="BZ9186" s="52" t="s">
        <v>2993</v>
      </c>
    </row>
    <row r="9187" spans="54:78" x14ac:dyDescent="0.3">
      <c r="BB9187" s="105" t="e">
        <f>VLOOKUP(C9187,#REF!, 2,FALSE)</f>
        <v>#REF!</v>
      </c>
      <c r="BP9187" s="52" t="s">
        <v>14625</v>
      </c>
      <c r="BQ9187" s="52" t="s">
        <v>672</v>
      </c>
      <c r="BR9187" s="52" t="s">
        <v>8272</v>
      </c>
      <c r="BX9187" s="52" t="s">
        <v>14625</v>
      </c>
      <c r="BY9187" s="52" t="s">
        <v>672</v>
      </c>
      <c r="BZ9187" s="52" t="s">
        <v>8272</v>
      </c>
    </row>
    <row r="9188" spans="54:78" x14ac:dyDescent="0.3">
      <c r="BB9188" s="105" t="e">
        <f>VLOOKUP(C9188,#REF!, 2,FALSE)</f>
        <v>#REF!</v>
      </c>
      <c r="BP9188" s="52" t="s">
        <v>14626</v>
      </c>
      <c r="BQ9188" s="52" t="s">
        <v>673</v>
      </c>
      <c r="BR9188" s="52" t="s">
        <v>3525</v>
      </c>
      <c r="BX9188" s="52" t="s">
        <v>14626</v>
      </c>
      <c r="BY9188" s="52" t="s">
        <v>673</v>
      </c>
      <c r="BZ9188" s="52" t="s">
        <v>3525</v>
      </c>
    </row>
    <row r="9189" spans="54:78" x14ac:dyDescent="0.3">
      <c r="BB9189" s="105" t="e">
        <f>VLOOKUP(C9189,#REF!, 2,FALSE)</f>
        <v>#REF!</v>
      </c>
      <c r="BP9189" s="52" t="s">
        <v>14627</v>
      </c>
      <c r="BQ9189" s="52" t="s">
        <v>870</v>
      </c>
      <c r="BR9189" s="52" t="s">
        <v>14628</v>
      </c>
      <c r="BX9189" s="52" t="s">
        <v>14627</v>
      </c>
      <c r="BY9189" s="52" t="s">
        <v>870</v>
      </c>
      <c r="BZ9189" s="52" t="s">
        <v>14628</v>
      </c>
    </row>
    <row r="9190" spans="54:78" x14ac:dyDescent="0.3">
      <c r="BB9190" s="105" t="e">
        <f>VLOOKUP(C9190,#REF!, 2,FALSE)</f>
        <v>#REF!</v>
      </c>
      <c r="BP9190" s="52" t="s">
        <v>2541</v>
      </c>
      <c r="BQ9190" s="52" t="s">
        <v>2988</v>
      </c>
      <c r="BR9190" s="52" t="s">
        <v>14629</v>
      </c>
      <c r="BX9190" s="52" t="s">
        <v>2541</v>
      </c>
      <c r="BY9190" s="52" t="s">
        <v>2988</v>
      </c>
      <c r="BZ9190" s="52" t="s">
        <v>14629</v>
      </c>
    </row>
    <row r="9191" spans="54:78" x14ac:dyDescent="0.3">
      <c r="BB9191" s="105" t="e">
        <f>VLOOKUP(C9191,#REF!, 2,FALSE)</f>
        <v>#REF!</v>
      </c>
      <c r="BP9191" s="52" t="s">
        <v>14630</v>
      </c>
      <c r="BQ9191" s="52" t="s">
        <v>3019</v>
      </c>
      <c r="BR9191" s="52" t="s">
        <v>2263</v>
      </c>
      <c r="BX9191" s="52" t="s">
        <v>14630</v>
      </c>
      <c r="BY9191" s="52" t="s">
        <v>3019</v>
      </c>
      <c r="BZ9191" s="52" t="s">
        <v>2263</v>
      </c>
    </row>
    <row r="9192" spans="54:78" x14ac:dyDescent="0.3">
      <c r="BB9192" s="105" t="e">
        <f>VLOOKUP(C9192,#REF!, 2,FALSE)</f>
        <v>#REF!</v>
      </c>
      <c r="BP9192" s="52" t="s">
        <v>14631</v>
      </c>
      <c r="BQ9192" s="52" t="s">
        <v>2993</v>
      </c>
      <c r="BR9192" s="52" t="s">
        <v>14632</v>
      </c>
      <c r="BX9192" s="52" t="s">
        <v>14631</v>
      </c>
      <c r="BY9192" s="52" t="s">
        <v>2993</v>
      </c>
      <c r="BZ9192" s="52" t="s">
        <v>14632</v>
      </c>
    </row>
    <row r="9193" spans="54:78" x14ac:dyDescent="0.3">
      <c r="BB9193" s="105" t="e">
        <f>VLOOKUP(C9193,#REF!, 2,FALSE)</f>
        <v>#REF!</v>
      </c>
      <c r="BP9193" s="52" t="s">
        <v>14633</v>
      </c>
      <c r="BQ9193" s="52" t="s">
        <v>936</v>
      </c>
      <c r="BR9193" s="52" t="s">
        <v>11323</v>
      </c>
      <c r="BX9193" s="52" t="s">
        <v>14633</v>
      </c>
      <c r="BY9193" s="52" t="s">
        <v>936</v>
      </c>
      <c r="BZ9193" s="52" t="s">
        <v>11323</v>
      </c>
    </row>
    <row r="9194" spans="54:78" x14ac:dyDescent="0.3">
      <c r="BB9194" s="105" t="e">
        <f>VLOOKUP(C9194,#REF!, 2,FALSE)</f>
        <v>#REF!</v>
      </c>
      <c r="BP9194" s="52" t="s">
        <v>14634</v>
      </c>
      <c r="BQ9194" s="52" t="s">
        <v>1275</v>
      </c>
      <c r="BR9194" s="52" t="s">
        <v>5367</v>
      </c>
      <c r="BX9194" s="52" t="s">
        <v>14634</v>
      </c>
      <c r="BY9194" s="52" t="s">
        <v>1275</v>
      </c>
      <c r="BZ9194" s="52" t="s">
        <v>5367</v>
      </c>
    </row>
    <row r="9195" spans="54:78" x14ac:dyDescent="0.3">
      <c r="BB9195" s="105" t="e">
        <f>VLOOKUP(C9195,#REF!, 2,FALSE)</f>
        <v>#REF!</v>
      </c>
      <c r="BP9195" s="52" t="s">
        <v>2542</v>
      </c>
      <c r="BQ9195" s="52" t="s">
        <v>3019</v>
      </c>
      <c r="BR9195" s="52" t="s">
        <v>8858</v>
      </c>
      <c r="BX9195" s="52" t="s">
        <v>2542</v>
      </c>
      <c r="BY9195" s="52" t="s">
        <v>3019</v>
      </c>
      <c r="BZ9195" s="52" t="s">
        <v>8858</v>
      </c>
    </row>
    <row r="9196" spans="54:78" x14ac:dyDescent="0.3">
      <c r="BB9196" s="105" t="e">
        <f>VLOOKUP(C9196,#REF!, 2,FALSE)</f>
        <v>#REF!</v>
      </c>
      <c r="BP9196" s="52" t="s">
        <v>251</v>
      </c>
      <c r="BQ9196" s="52" t="s">
        <v>1275</v>
      </c>
      <c r="BR9196" s="52" t="s">
        <v>2559</v>
      </c>
      <c r="BX9196" s="52" t="s">
        <v>251</v>
      </c>
      <c r="BY9196" s="52" t="s">
        <v>1275</v>
      </c>
      <c r="BZ9196" s="52" t="s">
        <v>2559</v>
      </c>
    </row>
    <row r="9197" spans="54:78" x14ac:dyDescent="0.3">
      <c r="BB9197" s="105" t="e">
        <f>VLOOKUP(C9197,#REF!, 2,FALSE)</f>
        <v>#REF!</v>
      </c>
      <c r="BP9197" s="52" t="s">
        <v>228</v>
      </c>
      <c r="BQ9197" s="52" t="s">
        <v>2993</v>
      </c>
      <c r="BR9197" s="52" t="s">
        <v>14635</v>
      </c>
      <c r="BX9197" s="52" t="s">
        <v>228</v>
      </c>
      <c r="BY9197" s="52" t="s">
        <v>2993</v>
      </c>
      <c r="BZ9197" s="52" t="s">
        <v>14635</v>
      </c>
    </row>
    <row r="9198" spans="54:78" x14ac:dyDescent="0.3">
      <c r="BB9198" s="105" t="e">
        <f>VLOOKUP(C9198,#REF!, 2,FALSE)</f>
        <v>#REF!</v>
      </c>
      <c r="BP9198" s="52" t="s">
        <v>14636</v>
      </c>
      <c r="BQ9198" s="52" t="s">
        <v>1147</v>
      </c>
      <c r="BR9198" s="52" t="s">
        <v>14637</v>
      </c>
      <c r="BX9198" s="52" t="s">
        <v>14636</v>
      </c>
      <c r="BY9198" s="52" t="s">
        <v>1147</v>
      </c>
      <c r="BZ9198" s="52" t="s">
        <v>14637</v>
      </c>
    </row>
    <row r="9199" spans="54:78" x14ac:dyDescent="0.3">
      <c r="BB9199" s="105" t="e">
        <f>VLOOKUP(C9199,#REF!, 2,FALSE)</f>
        <v>#REF!</v>
      </c>
      <c r="BP9199" s="52" t="s">
        <v>14638</v>
      </c>
      <c r="BQ9199" s="52" t="s">
        <v>667</v>
      </c>
      <c r="BR9199" s="52" t="s">
        <v>13383</v>
      </c>
      <c r="BX9199" s="52" t="s">
        <v>14638</v>
      </c>
      <c r="BY9199" s="52" t="s">
        <v>667</v>
      </c>
      <c r="BZ9199" s="52" t="s">
        <v>13383</v>
      </c>
    </row>
    <row r="9200" spans="54:78" x14ac:dyDescent="0.3">
      <c r="BB9200" s="105" t="e">
        <f>VLOOKUP(C9200,#REF!, 2,FALSE)</f>
        <v>#REF!</v>
      </c>
      <c r="BP9200" s="52" t="s">
        <v>14639</v>
      </c>
      <c r="BQ9200" s="52" t="s">
        <v>622</v>
      </c>
      <c r="BR9200" s="52" t="s">
        <v>716</v>
      </c>
      <c r="BX9200" s="52" t="s">
        <v>14639</v>
      </c>
      <c r="BY9200" s="52" t="s">
        <v>622</v>
      </c>
      <c r="BZ9200" s="52" t="s">
        <v>716</v>
      </c>
    </row>
    <row r="9201" spans="54:78" x14ac:dyDescent="0.3">
      <c r="BB9201" s="105" t="e">
        <f>VLOOKUP(C9201,#REF!, 2,FALSE)</f>
        <v>#REF!</v>
      </c>
      <c r="BP9201" s="52" t="s">
        <v>14640</v>
      </c>
      <c r="BQ9201" s="52" t="s">
        <v>619</v>
      </c>
      <c r="BR9201" s="52" t="s">
        <v>778</v>
      </c>
      <c r="BX9201" s="52" t="s">
        <v>14640</v>
      </c>
      <c r="BY9201" s="52" t="s">
        <v>619</v>
      </c>
      <c r="BZ9201" s="52" t="s">
        <v>778</v>
      </c>
    </row>
    <row r="9202" spans="54:78" x14ac:dyDescent="0.3">
      <c r="BB9202" s="105" t="e">
        <f>VLOOKUP(C9202,#REF!, 2,FALSE)</f>
        <v>#REF!</v>
      </c>
      <c r="BP9202" s="52" t="s">
        <v>14641</v>
      </c>
      <c r="BQ9202" s="52" t="s">
        <v>621</v>
      </c>
      <c r="BR9202" s="52" t="s">
        <v>14642</v>
      </c>
      <c r="BX9202" s="52" t="s">
        <v>14641</v>
      </c>
      <c r="BY9202" s="52" t="s">
        <v>621</v>
      </c>
      <c r="BZ9202" s="52" t="s">
        <v>14642</v>
      </c>
    </row>
    <row r="9203" spans="54:78" x14ac:dyDescent="0.3">
      <c r="BB9203" s="105" t="e">
        <f>VLOOKUP(C9203,#REF!, 2,FALSE)</f>
        <v>#REF!</v>
      </c>
      <c r="BP9203" s="52" t="s">
        <v>14643</v>
      </c>
      <c r="BQ9203" s="52" t="s">
        <v>870</v>
      </c>
      <c r="BR9203" s="52" t="s">
        <v>9909</v>
      </c>
      <c r="BX9203" s="52" t="s">
        <v>14643</v>
      </c>
      <c r="BY9203" s="52" t="s">
        <v>870</v>
      </c>
      <c r="BZ9203" s="52" t="s">
        <v>9909</v>
      </c>
    </row>
    <row r="9204" spans="54:78" x14ac:dyDescent="0.3">
      <c r="BB9204" s="105" t="e">
        <f>VLOOKUP(C9204,#REF!, 2,FALSE)</f>
        <v>#REF!</v>
      </c>
      <c r="BP9204" s="52" t="s">
        <v>14644</v>
      </c>
      <c r="BQ9204" s="52" t="s">
        <v>870</v>
      </c>
      <c r="BR9204" s="52" t="s">
        <v>5435</v>
      </c>
      <c r="BX9204" s="52" t="s">
        <v>14644</v>
      </c>
      <c r="BY9204" s="52" t="s">
        <v>870</v>
      </c>
      <c r="BZ9204" s="52" t="s">
        <v>5435</v>
      </c>
    </row>
    <row r="9205" spans="54:78" x14ac:dyDescent="0.3">
      <c r="BB9205" s="105" t="e">
        <f>VLOOKUP(C9205,#REF!, 2,FALSE)</f>
        <v>#REF!</v>
      </c>
      <c r="BP9205" s="52" t="s">
        <v>14645</v>
      </c>
      <c r="BQ9205" s="52" t="s">
        <v>619</v>
      </c>
      <c r="BR9205" s="52" t="s">
        <v>2993</v>
      </c>
      <c r="BX9205" s="52" t="s">
        <v>14645</v>
      </c>
      <c r="BY9205" s="52" t="s">
        <v>619</v>
      </c>
      <c r="BZ9205" s="52" t="s">
        <v>2993</v>
      </c>
    </row>
    <row r="9206" spans="54:78" x14ac:dyDescent="0.3">
      <c r="BB9206" s="105" t="e">
        <f>VLOOKUP(C9206,#REF!, 2,FALSE)</f>
        <v>#REF!</v>
      </c>
      <c r="BP9206" s="52" t="s">
        <v>14646</v>
      </c>
      <c r="BQ9206" s="52" t="s">
        <v>2993</v>
      </c>
      <c r="BR9206" s="52" t="s">
        <v>2993</v>
      </c>
      <c r="BX9206" s="52" t="s">
        <v>14646</v>
      </c>
      <c r="BY9206" s="52" t="s">
        <v>2993</v>
      </c>
      <c r="BZ9206" s="52" t="s">
        <v>2993</v>
      </c>
    </row>
    <row r="9207" spans="54:78" x14ac:dyDescent="0.3">
      <c r="BB9207" s="105" t="e">
        <f>VLOOKUP(C9207,#REF!, 2,FALSE)</f>
        <v>#REF!</v>
      </c>
      <c r="BP9207" s="52" t="s">
        <v>14647</v>
      </c>
      <c r="BQ9207" s="52" t="s">
        <v>2993</v>
      </c>
      <c r="BR9207" s="52" t="s">
        <v>2993</v>
      </c>
      <c r="BX9207" s="52" t="s">
        <v>14647</v>
      </c>
      <c r="BY9207" s="52" t="s">
        <v>2993</v>
      </c>
      <c r="BZ9207" s="52" t="s">
        <v>2993</v>
      </c>
    </row>
    <row r="9208" spans="54:78" x14ac:dyDescent="0.3">
      <c r="BB9208" s="105" t="e">
        <f>VLOOKUP(C9208,#REF!, 2,FALSE)</f>
        <v>#REF!</v>
      </c>
      <c r="BP9208" s="52" t="s">
        <v>14648</v>
      </c>
      <c r="BQ9208" s="52" t="s">
        <v>2993</v>
      </c>
      <c r="BR9208" s="52" t="s">
        <v>2993</v>
      </c>
      <c r="BX9208" s="52" t="s">
        <v>14648</v>
      </c>
      <c r="BY9208" s="52" t="s">
        <v>2993</v>
      </c>
      <c r="BZ9208" s="52" t="s">
        <v>2993</v>
      </c>
    </row>
    <row r="9209" spans="54:78" x14ac:dyDescent="0.3">
      <c r="BB9209" s="105" t="e">
        <f>VLOOKUP(C9209,#REF!, 2,FALSE)</f>
        <v>#REF!</v>
      </c>
      <c r="BP9209" s="52" t="s">
        <v>14649</v>
      </c>
      <c r="BQ9209" s="52" t="s">
        <v>2993</v>
      </c>
      <c r="BR9209" s="52" t="s">
        <v>2993</v>
      </c>
      <c r="BX9209" s="52" t="s">
        <v>14649</v>
      </c>
      <c r="BY9209" s="52" t="s">
        <v>2993</v>
      </c>
      <c r="BZ9209" s="52" t="s">
        <v>2993</v>
      </c>
    </row>
    <row r="9210" spans="54:78" x14ac:dyDescent="0.3">
      <c r="BB9210" s="105" t="e">
        <f>VLOOKUP(C9210,#REF!, 2,FALSE)</f>
        <v>#REF!</v>
      </c>
      <c r="BP9210" s="52" t="s">
        <v>14650</v>
      </c>
      <c r="BQ9210" s="52" t="s">
        <v>2993</v>
      </c>
      <c r="BR9210" s="52" t="s">
        <v>2993</v>
      </c>
      <c r="BX9210" s="52" t="s">
        <v>14650</v>
      </c>
      <c r="BY9210" s="52" t="s">
        <v>2993</v>
      </c>
      <c r="BZ9210" s="52" t="s">
        <v>2993</v>
      </c>
    </row>
    <row r="9211" spans="54:78" x14ac:dyDescent="0.3">
      <c r="BB9211" s="105" t="e">
        <f>VLOOKUP(C9211,#REF!, 2,FALSE)</f>
        <v>#REF!</v>
      </c>
      <c r="BP9211" s="52" t="s">
        <v>14651</v>
      </c>
      <c r="BQ9211" s="52" t="s">
        <v>2993</v>
      </c>
      <c r="BR9211" s="52" t="s">
        <v>2993</v>
      </c>
      <c r="BX9211" s="52" t="s">
        <v>14651</v>
      </c>
      <c r="BY9211" s="52" t="s">
        <v>2993</v>
      </c>
      <c r="BZ9211" s="52" t="s">
        <v>2993</v>
      </c>
    </row>
    <row r="9212" spans="54:78" x14ac:dyDescent="0.3">
      <c r="BB9212" s="105" t="e">
        <f>VLOOKUP(C9212,#REF!, 2,FALSE)</f>
        <v>#REF!</v>
      </c>
      <c r="BP9212" s="52" t="s">
        <v>14652</v>
      </c>
      <c r="BQ9212" s="52" t="s">
        <v>2993</v>
      </c>
      <c r="BR9212" s="52" t="s">
        <v>2993</v>
      </c>
      <c r="BX9212" s="52" t="s">
        <v>14652</v>
      </c>
      <c r="BY9212" s="52" t="s">
        <v>2993</v>
      </c>
      <c r="BZ9212" s="52" t="s">
        <v>2993</v>
      </c>
    </row>
    <row r="9213" spans="54:78" x14ac:dyDescent="0.3">
      <c r="BB9213" s="105" t="e">
        <f>VLOOKUP(C9213,#REF!, 2,FALSE)</f>
        <v>#REF!</v>
      </c>
      <c r="BP9213" s="52" t="s">
        <v>14653</v>
      </c>
      <c r="BQ9213" s="52" t="s">
        <v>2993</v>
      </c>
      <c r="BR9213" s="52" t="s">
        <v>2993</v>
      </c>
      <c r="BX9213" s="52" t="s">
        <v>14653</v>
      </c>
      <c r="BY9213" s="52" t="s">
        <v>2993</v>
      </c>
      <c r="BZ9213" s="52" t="s">
        <v>2993</v>
      </c>
    </row>
    <row r="9214" spans="54:78" x14ac:dyDescent="0.3">
      <c r="BB9214" s="105" t="e">
        <f>VLOOKUP(C9214,#REF!, 2,FALSE)</f>
        <v>#REF!</v>
      </c>
      <c r="BP9214" s="52" t="s">
        <v>14654</v>
      </c>
      <c r="BQ9214" s="52" t="s">
        <v>2993</v>
      </c>
      <c r="BR9214" s="52" t="s">
        <v>2993</v>
      </c>
      <c r="BX9214" s="52" t="s">
        <v>14654</v>
      </c>
      <c r="BY9214" s="52" t="s">
        <v>2993</v>
      </c>
      <c r="BZ9214" s="52" t="s">
        <v>2993</v>
      </c>
    </row>
    <row r="9215" spans="54:78" x14ac:dyDescent="0.3">
      <c r="BB9215" s="105" t="e">
        <f>VLOOKUP(C9215,#REF!, 2,FALSE)</f>
        <v>#REF!</v>
      </c>
      <c r="BP9215" s="52" t="s">
        <v>14655</v>
      </c>
      <c r="BQ9215" s="52" t="s">
        <v>2993</v>
      </c>
      <c r="BR9215" s="52" t="s">
        <v>2993</v>
      </c>
      <c r="BX9215" s="52" t="s">
        <v>14655</v>
      </c>
      <c r="BY9215" s="52" t="s">
        <v>2993</v>
      </c>
      <c r="BZ9215" s="52" t="s">
        <v>2993</v>
      </c>
    </row>
    <row r="9216" spans="54:78" x14ac:dyDescent="0.3">
      <c r="BB9216" s="105" t="e">
        <f>VLOOKUP(C9216,#REF!, 2,FALSE)</f>
        <v>#REF!</v>
      </c>
      <c r="BP9216" s="52" t="s">
        <v>14656</v>
      </c>
      <c r="BQ9216" s="52" t="s">
        <v>3019</v>
      </c>
      <c r="BR9216" s="52" t="s">
        <v>6456</v>
      </c>
      <c r="BX9216" s="52" t="s">
        <v>14656</v>
      </c>
      <c r="BY9216" s="52" t="s">
        <v>3019</v>
      </c>
      <c r="BZ9216" s="52" t="s">
        <v>6456</v>
      </c>
    </row>
    <row r="9217" spans="54:78" x14ac:dyDescent="0.3">
      <c r="BB9217" s="105" t="e">
        <f>VLOOKUP(C9217,#REF!, 2,FALSE)</f>
        <v>#REF!</v>
      </c>
      <c r="BP9217" s="52" t="s">
        <v>14657</v>
      </c>
      <c r="BQ9217" s="52" t="s">
        <v>17035</v>
      </c>
      <c r="BR9217" s="52" t="s">
        <v>14658</v>
      </c>
      <c r="BX9217" s="52" t="s">
        <v>14657</v>
      </c>
      <c r="BY9217" s="52" t="s">
        <v>17035</v>
      </c>
      <c r="BZ9217" s="52" t="s">
        <v>14658</v>
      </c>
    </row>
    <row r="9218" spans="54:78" x14ac:dyDescent="0.3">
      <c r="BB9218" s="105" t="e">
        <f>VLOOKUP(C9218,#REF!, 2,FALSE)</f>
        <v>#REF!</v>
      </c>
      <c r="BP9218" s="52" t="s">
        <v>247</v>
      </c>
      <c r="BQ9218" s="52" t="s">
        <v>1021</v>
      </c>
      <c r="BR9218" s="52" t="s">
        <v>10280</v>
      </c>
      <c r="BX9218" s="52" t="s">
        <v>247</v>
      </c>
      <c r="BY9218" s="52" t="s">
        <v>1021</v>
      </c>
      <c r="BZ9218" s="52" t="s">
        <v>10280</v>
      </c>
    </row>
    <row r="9219" spans="54:78" x14ac:dyDescent="0.3">
      <c r="BB9219" s="105" t="e">
        <f>VLOOKUP(C9219,#REF!, 2,FALSE)</f>
        <v>#REF!</v>
      </c>
      <c r="BP9219" s="52" t="s">
        <v>14659</v>
      </c>
      <c r="BQ9219" s="52" t="s">
        <v>3016</v>
      </c>
      <c r="BR9219" s="52" t="s">
        <v>11421</v>
      </c>
      <c r="BX9219" s="52" t="s">
        <v>14659</v>
      </c>
      <c r="BY9219" s="52" t="s">
        <v>3016</v>
      </c>
      <c r="BZ9219" s="52" t="s">
        <v>11421</v>
      </c>
    </row>
    <row r="9220" spans="54:78" x14ac:dyDescent="0.3">
      <c r="BB9220" s="105" t="e">
        <f>VLOOKUP(C9220,#REF!, 2,FALSE)</f>
        <v>#REF!</v>
      </c>
      <c r="BP9220" s="52" t="s">
        <v>14660</v>
      </c>
      <c r="BQ9220" s="52" t="s">
        <v>619</v>
      </c>
      <c r="BR9220" s="52" t="s">
        <v>14661</v>
      </c>
      <c r="BX9220" s="52" t="s">
        <v>14660</v>
      </c>
      <c r="BY9220" s="52" t="s">
        <v>619</v>
      </c>
      <c r="BZ9220" s="52" t="s">
        <v>14661</v>
      </c>
    </row>
    <row r="9221" spans="54:78" x14ac:dyDescent="0.3">
      <c r="BB9221" s="105" t="e">
        <f>VLOOKUP(C9221,#REF!, 2,FALSE)</f>
        <v>#REF!</v>
      </c>
      <c r="BP9221" s="52" t="s">
        <v>2543</v>
      </c>
      <c r="BQ9221" s="52" t="s">
        <v>870</v>
      </c>
      <c r="BR9221" s="52" t="s">
        <v>14662</v>
      </c>
      <c r="BX9221" s="52" t="s">
        <v>2543</v>
      </c>
      <c r="BY9221" s="52" t="s">
        <v>870</v>
      </c>
      <c r="BZ9221" s="52" t="s">
        <v>14662</v>
      </c>
    </row>
    <row r="9222" spans="54:78" x14ac:dyDescent="0.3">
      <c r="BB9222" s="105" t="e">
        <f>VLOOKUP(C9222,#REF!, 2,FALSE)</f>
        <v>#REF!</v>
      </c>
      <c r="BP9222" s="52" t="s">
        <v>14663</v>
      </c>
      <c r="BQ9222" s="52" t="s">
        <v>3019</v>
      </c>
      <c r="BR9222" s="52" t="s">
        <v>14664</v>
      </c>
      <c r="BX9222" s="52" t="s">
        <v>14663</v>
      </c>
      <c r="BY9222" s="52" t="s">
        <v>3019</v>
      </c>
      <c r="BZ9222" s="52" t="s">
        <v>14664</v>
      </c>
    </row>
    <row r="9223" spans="54:78" x14ac:dyDescent="0.3">
      <c r="BB9223" s="105" t="e">
        <f>VLOOKUP(C9223,#REF!, 2,FALSE)</f>
        <v>#REF!</v>
      </c>
      <c r="BP9223" s="52" t="s">
        <v>14665</v>
      </c>
      <c r="BQ9223" s="52" t="s">
        <v>3016</v>
      </c>
      <c r="BR9223" s="52" t="s">
        <v>1409</v>
      </c>
      <c r="BX9223" s="52" t="s">
        <v>14665</v>
      </c>
      <c r="BY9223" s="52" t="s">
        <v>3016</v>
      </c>
      <c r="BZ9223" s="52" t="s">
        <v>1409</v>
      </c>
    </row>
    <row r="9224" spans="54:78" x14ac:dyDescent="0.3">
      <c r="BB9224" s="105" t="e">
        <f>VLOOKUP(C9224,#REF!, 2,FALSE)</f>
        <v>#REF!</v>
      </c>
      <c r="BP9224" s="52" t="s">
        <v>14666</v>
      </c>
      <c r="BQ9224" s="52" t="s">
        <v>673</v>
      </c>
      <c r="BR9224" s="52" t="s">
        <v>14667</v>
      </c>
      <c r="BX9224" s="52" t="s">
        <v>14666</v>
      </c>
      <c r="BY9224" s="52" t="s">
        <v>673</v>
      </c>
      <c r="BZ9224" s="52" t="s">
        <v>14667</v>
      </c>
    </row>
    <row r="9225" spans="54:78" x14ac:dyDescent="0.3">
      <c r="BB9225" s="105" t="e">
        <f>VLOOKUP(C9225,#REF!, 2,FALSE)</f>
        <v>#REF!</v>
      </c>
      <c r="BP9225" s="52" t="s">
        <v>2544</v>
      </c>
      <c r="BQ9225" s="52" t="s">
        <v>17035</v>
      </c>
      <c r="BR9225" s="52" t="s">
        <v>14668</v>
      </c>
      <c r="BX9225" s="52" t="s">
        <v>2544</v>
      </c>
      <c r="BY9225" s="52" t="s">
        <v>17035</v>
      </c>
      <c r="BZ9225" s="52" t="s">
        <v>14668</v>
      </c>
    </row>
    <row r="9226" spans="54:78" x14ac:dyDescent="0.3">
      <c r="BB9226" s="105" t="e">
        <f>VLOOKUP(C9226,#REF!, 2,FALSE)</f>
        <v>#REF!</v>
      </c>
      <c r="BP9226" s="52" t="s">
        <v>14669</v>
      </c>
      <c r="BQ9226" s="52" t="s">
        <v>810</v>
      </c>
      <c r="BR9226" s="52" t="s">
        <v>3084</v>
      </c>
      <c r="BX9226" s="52" t="s">
        <v>14669</v>
      </c>
      <c r="BY9226" s="52" t="s">
        <v>810</v>
      </c>
      <c r="BZ9226" s="52" t="s">
        <v>3084</v>
      </c>
    </row>
    <row r="9227" spans="54:78" x14ac:dyDescent="0.3">
      <c r="BB9227" s="105" t="e">
        <f>VLOOKUP(C9227,#REF!, 2,FALSE)</f>
        <v>#REF!</v>
      </c>
      <c r="BP9227" s="52" t="s">
        <v>14670</v>
      </c>
      <c r="BQ9227" s="52" t="s">
        <v>2993</v>
      </c>
      <c r="BR9227" s="52" t="s">
        <v>11014</v>
      </c>
      <c r="BX9227" s="52" t="s">
        <v>14670</v>
      </c>
      <c r="BY9227" s="52" t="s">
        <v>2993</v>
      </c>
      <c r="BZ9227" s="52" t="s">
        <v>11014</v>
      </c>
    </row>
    <row r="9228" spans="54:78" x14ac:dyDescent="0.3">
      <c r="BB9228" s="105" t="e">
        <f>VLOOKUP(C9228,#REF!, 2,FALSE)</f>
        <v>#REF!</v>
      </c>
      <c r="BP9228" s="52" t="s">
        <v>14671</v>
      </c>
      <c r="BQ9228" s="52" t="s">
        <v>811</v>
      </c>
      <c r="BR9228" s="52" t="s">
        <v>14672</v>
      </c>
      <c r="BX9228" s="52" t="s">
        <v>14671</v>
      </c>
      <c r="BY9228" s="52" t="s">
        <v>811</v>
      </c>
      <c r="BZ9228" s="52" t="s">
        <v>14672</v>
      </c>
    </row>
    <row r="9229" spans="54:78" x14ac:dyDescent="0.3">
      <c r="BB9229" s="105" t="e">
        <f>VLOOKUP(C9229,#REF!, 2,FALSE)</f>
        <v>#REF!</v>
      </c>
      <c r="BP9229" s="52" t="s">
        <v>14673</v>
      </c>
      <c r="BQ9229" s="52" t="s">
        <v>936</v>
      </c>
      <c r="BR9229" s="52" t="s">
        <v>1696</v>
      </c>
      <c r="BX9229" s="52" t="s">
        <v>14673</v>
      </c>
      <c r="BY9229" s="52" t="s">
        <v>936</v>
      </c>
      <c r="BZ9229" s="52" t="s">
        <v>1696</v>
      </c>
    </row>
    <row r="9230" spans="54:78" x14ac:dyDescent="0.3">
      <c r="BB9230" s="105" t="e">
        <f>VLOOKUP(C9230,#REF!, 2,FALSE)</f>
        <v>#REF!</v>
      </c>
      <c r="BP9230" s="52" t="s">
        <v>14674</v>
      </c>
      <c r="BQ9230" s="52" t="s">
        <v>17035</v>
      </c>
      <c r="BR9230" s="52" t="s">
        <v>14675</v>
      </c>
      <c r="BX9230" s="52" t="s">
        <v>14674</v>
      </c>
      <c r="BY9230" s="52" t="s">
        <v>17035</v>
      </c>
      <c r="BZ9230" s="52" t="s">
        <v>14675</v>
      </c>
    </row>
    <row r="9231" spans="54:78" x14ac:dyDescent="0.3">
      <c r="BB9231" s="105" t="e">
        <f>VLOOKUP(C9231,#REF!, 2,FALSE)</f>
        <v>#REF!</v>
      </c>
      <c r="BP9231" s="52" t="s">
        <v>14676</v>
      </c>
      <c r="BQ9231" s="52" t="s">
        <v>3016</v>
      </c>
      <c r="BR9231" s="52" t="s">
        <v>11764</v>
      </c>
      <c r="BX9231" s="52" t="s">
        <v>14676</v>
      </c>
      <c r="BY9231" s="52" t="s">
        <v>3016</v>
      </c>
      <c r="BZ9231" s="52" t="s">
        <v>11764</v>
      </c>
    </row>
    <row r="9232" spans="54:78" x14ac:dyDescent="0.3">
      <c r="BB9232" s="105" t="e">
        <f>VLOOKUP(C9232,#REF!, 2,FALSE)</f>
        <v>#REF!</v>
      </c>
      <c r="BP9232" s="52" t="s">
        <v>14677</v>
      </c>
      <c r="BQ9232" s="52" t="s">
        <v>811</v>
      </c>
      <c r="BR9232" s="52" t="s">
        <v>4247</v>
      </c>
      <c r="BX9232" s="52" t="s">
        <v>14677</v>
      </c>
      <c r="BY9232" s="52" t="s">
        <v>811</v>
      </c>
      <c r="BZ9232" s="52" t="s">
        <v>4247</v>
      </c>
    </row>
    <row r="9233" spans="54:78" x14ac:dyDescent="0.3">
      <c r="BB9233" s="105" t="e">
        <f>VLOOKUP(C9233,#REF!, 2,FALSE)</f>
        <v>#REF!</v>
      </c>
      <c r="BP9233" s="52" t="s">
        <v>14678</v>
      </c>
      <c r="BQ9233" s="52" t="s">
        <v>3223</v>
      </c>
      <c r="BR9233" s="52" t="s">
        <v>778</v>
      </c>
      <c r="BX9233" s="52" t="s">
        <v>14678</v>
      </c>
      <c r="BY9233" s="52" t="s">
        <v>3223</v>
      </c>
      <c r="BZ9233" s="52" t="s">
        <v>778</v>
      </c>
    </row>
    <row r="9234" spans="54:78" x14ac:dyDescent="0.3">
      <c r="BB9234" s="105" t="e">
        <f>VLOOKUP(C9234,#REF!, 2,FALSE)</f>
        <v>#REF!</v>
      </c>
      <c r="BP9234" s="52" t="s">
        <v>14679</v>
      </c>
      <c r="BQ9234" s="52" t="s">
        <v>669</v>
      </c>
      <c r="BR9234" s="52" t="s">
        <v>14680</v>
      </c>
      <c r="BX9234" s="52" t="s">
        <v>14679</v>
      </c>
      <c r="BY9234" s="52" t="s">
        <v>669</v>
      </c>
      <c r="BZ9234" s="52" t="s">
        <v>14680</v>
      </c>
    </row>
    <row r="9235" spans="54:78" x14ac:dyDescent="0.3">
      <c r="BB9235" s="105" t="e">
        <f>VLOOKUP(C9235,#REF!, 2,FALSE)</f>
        <v>#REF!</v>
      </c>
      <c r="BP9235" s="52" t="s">
        <v>14681</v>
      </c>
      <c r="BQ9235" s="52" t="s">
        <v>3016</v>
      </c>
      <c r="BR9235" s="52" t="s">
        <v>2937</v>
      </c>
      <c r="BX9235" s="52" t="s">
        <v>14681</v>
      </c>
      <c r="BY9235" s="52" t="s">
        <v>3016</v>
      </c>
      <c r="BZ9235" s="52" t="s">
        <v>2937</v>
      </c>
    </row>
    <row r="9236" spans="54:78" x14ac:dyDescent="0.3">
      <c r="BB9236" s="105" t="e">
        <f>VLOOKUP(C9236,#REF!, 2,FALSE)</f>
        <v>#REF!</v>
      </c>
      <c r="BP9236" s="52" t="s">
        <v>14682</v>
      </c>
      <c r="BQ9236" s="52" t="s">
        <v>743</v>
      </c>
      <c r="BR9236" s="52" t="s">
        <v>4271</v>
      </c>
      <c r="BX9236" s="52" t="s">
        <v>14682</v>
      </c>
      <c r="BY9236" s="52" t="s">
        <v>743</v>
      </c>
      <c r="BZ9236" s="52" t="s">
        <v>4271</v>
      </c>
    </row>
    <row r="9237" spans="54:78" x14ac:dyDescent="0.3">
      <c r="BB9237" s="105" t="e">
        <f>VLOOKUP(C9237,#REF!, 2,FALSE)</f>
        <v>#REF!</v>
      </c>
      <c r="BP9237" s="52" t="s">
        <v>14683</v>
      </c>
      <c r="BQ9237" s="52" t="s">
        <v>17035</v>
      </c>
      <c r="BR9237" s="52" t="s">
        <v>8100</v>
      </c>
      <c r="BX9237" s="52" t="s">
        <v>14683</v>
      </c>
      <c r="BY9237" s="52" t="s">
        <v>17035</v>
      </c>
      <c r="BZ9237" s="52" t="s">
        <v>8100</v>
      </c>
    </row>
    <row r="9238" spans="54:78" x14ac:dyDescent="0.3">
      <c r="BB9238" s="105" t="e">
        <f>VLOOKUP(C9238,#REF!, 2,FALSE)</f>
        <v>#REF!</v>
      </c>
      <c r="BP9238" s="52" t="s">
        <v>14684</v>
      </c>
      <c r="BQ9238" s="52" t="s">
        <v>17035</v>
      </c>
      <c r="BR9238" s="52" t="s">
        <v>3931</v>
      </c>
      <c r="BX9238" s="52" t="s">
        <v>14684</v>
      </c>
      <c r="BY9238" s="52" t="s">
        <v>17035</v>
      </c>
      <c r="BZ9238" s="52" t="s">
        <v>3931</v>
      </c>
    </row>
    <row r="9239" spans="54:78" x14ac:dyDescent="0.3">
      <c r="BB9239" s="105" t="e">
        <f>VLOOKUP(C9239,#REF!, 2,FALSE)</f>
        <v>#REF!</v>
      </c>
      <c r="BP9239" s="52" t="s">
        <v>14685</v>
      </c>
      <c r="BQ9239" s="52" t="s">
        <v>3019</v>
      </c>
      <c r="BR9239" s="52" t="s">
        <v>4431</v>
      </c>
      <c r="BX9239" s="52" t="s">
        <v>14685</v>
      </c>
      <c r="BY9239" s="52" t="s">
        <v>3019</v>
      </c>
      <c r="BZ9239" s="52" t="s">
        <v>4431</v>
      </c>
    </row>
    <row r="9240" spans="54:78" x14ac:dyDescent="0.3">
      <c r="BB9240" s="105" t="e">
        <f>VLOOKUP(C9240,#REF!, 2,FALSE)</f>
        <v>#REF!</v>
      </c>
      <c r="BP9240" s="52" t="s">
        <v>2545</v>
      </c>
      <c r="BQ9240" s="52" t="s">
        <v>870</v>
      </c>
      <c r="BR9240" s="52" t="s">
        <v>14686</v>
      </c>
      <c r="BX9240" s="52" t="s">
        <v>2545</v>
      </c>
      <c r="BY9240" s="52" t="s">
        <v>870</v>
      </c>
      <c r="BZ9240" s="52" t="s">
        <v>14686</v>
      </c>
    </row>
    <row r="9241" spans="54:78" x14ac:dyDescent="0.3">
      <c r="BB9241" s="105" t="e">
        <f>VLOOKUP(C9241,#REF!, 2,FALSE)</f>
        <v>#REF!</v>
      </c>
      <c r="BP9241" s="52" t="s">
        <v>14687</v>
      </c>
      <c r="BQ9241" s="52" t="s">
        <v>931</v>
      </c>
      <c r="BR9241" s="52" t="s">
        <v>6481</v>
      </c>
      <c r="BX9241" s="52" t="s">
        <v>14687</v>
      </c>
      <c r="BY9241" s="52" t="s">
        <v>931</v>
      </c>
      <c r="BZ9241" s="52" t="s">
        <v>6481</v>
      </c>
    </row>
    <row r="9242" spans="54:78" x14ac:dyDescent="0.3">
      <c r="BB9242" s="105" t="e">
        <f>VLOOKUP(C9242,#REF!, 2,FALSE)</f>
        <v>#REF!</v>
      </c>
      <c r="BP9242" s="52" t="s">
        <v>14688</v>
      </c>
      <c r="BQ9242" s="52" t="s">
        <v>3016</v>
      </c>
      <c r="BR9242" s="52" t="s">
        <v>14689</v>
      </c>
      <c r="BX9242" s="52" t="s">
        <v>14688</v>
      </c>
      <c r="BY9242" s="52" t="s">
        <v>3016</v>
      </c>
      <c r="BZ9242" s="52" t="s">
        <v>14689</v>
      </c>
    </row>
    <row r="9243" spans="54:78" x14ac:dyDescent="0.3">
      <c r="BB9243" s="105" t="e">
        <f>VLOOKUP(C9243,#REF!, 2,FALSE)</f>
        <v>#REF!</v>
      </c>
      <c r="BP9243" s="52" t="s">
        <v>2546</v>
      </c>
      <c r="BQ9243" s="52" t="s">
        <v>870</v>
      </c>
      <c r="BR9243" s="52" t="s">
        <v>4852</v>
      </c>
      <c r="BX9243" s="52" t="s">
        <v>2546</v>
      </c>
      <c r="BY9243" s="52" t="s">
        <v>870</v>
      </c>
      <c r="BZ9243" s="52" t="s">
        <v>4852</v>
      </c>
    </row>
    <row r="9244" spans="54:78" x14ac:dyDescent="0.3">
      <c r="BB9244" s="105" t="e">
        <f>VLOOKUP(C9244,#REF!, 2,FALSE)</f>
        <v>#REF!</v>
      </c>
      <c r="BP9244" s="52" t="s">
        <v>14690</v>
      </c>
      <c r="BQ9244" s="52" t="s">
        <v>3016</v>
      </c>
      <c r="BR9244" s="52" t="s">
        <v>1025</v>
      </c>
      <c r="BX9244" s="52" t="s">
        <v>14690</v>
      </c>
      <c r="BY9244" s="52" t="s">
        <v>3016</v>
      </c>
      <c r="BZ9244" s="52" t="s">
        <v>1025</v>
      </c>
    </row>
    <row r="9245" spans="54:78" x14ac:dyDescent="0.3">
      <c r="BB9245" s="105" t="e">
        <f>VLOOKUP(C9245,#REF!, 2,FALSE)</f>
        <v>#REF!</v>
      </c>
      <c r="BP9245" s="52" t="s">
        <v>14691</v>
      </c>
      <c r="BQ9245" s="52" t="s">
        <v>3276</v>
      </c>
      <c r="BR9245" s="52" t="s">
        <v>3526</v>
      </c>
      <c r="BX9245" s="52" t="s">
        <v>14691</v>
      </c>
      <c r="BY9245" s="52" t="s">
        <v>3276</v>
      </c>
      <c r="BZ9245" s="52" t="s">
        <v>3526</v>
      </c>
    </row>
    <row r="9246" spans="54:78" x14ac:dyDescent="0.3">
      <c r="BB9246" s="105" t="e">
        <f>VLOOKUP(C9246,#REF!, 2,FALSE)</f>
        <v>#REF!</v>
      </c>
      <c r="BP9246" s="52" t="s">
        <v>2547</v>
      </c>
      <c r="BQ9246" s="52" t="s">
        <v>3276</v>
      </c>
      <c r="BR9246" s="52" t="s">
        <v>12350</v>
      </c>
      <c r="BX9246" s="52" t="s">
        <v>2547</v>
      </c>
      <c r="BY9246" s="52" t="s">
        <v>3276</v>
      </c>
      <c r="BZ9246" s="52" t="s">
        <v>12350</v>
      </c>
    </row>
    <row r="9247" spans="54:78" x14ac:dyDescent="0.3">
      <c r="BB9247" s="105" t="e">
        <f>VLOOKUP(C9247,#REF!, 2,FALSE)</f>
        <v>#REF!</v>
      </c>
      <c r="BP9247" s="52" t="s">
        <v>14692</v>
      </c>
      <c r="BQ9247" s="52" t="s">
        <v>934</v>
      </c>
      <c r="BR9247" s="52" t="s">
        <v>2993</v>
      </c>
      <c r="BX9247" s="52" t="s">
        <v>14692</v>
      </c>
      <c r="BY9247" s="52" t="s">
        <v>934</v>
      </c>
      <c r="BZ9247" s="52" t="s">
        <v>2993</v>
      </c>
    </row>
    <row r="9248" spans="54:78" x14ac:dyDescent="0.3">
      <c r="BB9248" s="105" t="e">
        <f>VLOOKUP(C9248,#REF!, 2,FALSE)</f>
        <v>#REF!</v>
      </c>
      <c r="BP9248" s="52" t="s">
        <v>14693</v>
      </c>
      <c r="BQ9248" s="52" t="s">
        <v>1275</v>
      </c>
      <c r="BR9248" s="52" t="s">
        <v>2993</v>
      </c>
      <c r="BX9248" s="52" t="s">
        <v>14693</v>
      </c>
      <c r="BY9248" s="52" t="s">
        <v>1275</v>
      </c>
      <c r="BZ9248" s="52" t="s">
        <v>2993</v>
      </c>
    </row>
    <row r="9249" spans="54:78" x14ac:dyDescent="0.3">
      <c r="BB9249" s="105" t="e">
        <f>VLOOKUP(C9249,#REF!, 2,FALSE)</f>
        <v>#REF!</v>
      </c>
      <c r="BP9249" s="52" t="s">
        <v>14694</v>
      </c>
      <c r="BQ9249" s="52" t="s">
        <v>2993</v>
      </c>
      <c r="BR9249" s="52" t="s">
        <v>2993</v>
      </c>
      <c r="BX9249" s="52" t="s">
        <v>14694</v>
      </c>
      <c r="BY9249" s="52" t="s">
        <v>2993</v>
      </c>
      <c r="BZ9249" s="52" t="s">
        <v>2993</v>
      </c>
    </row>
    <row r="9250" spans="54:78" x14ac:dyDescent="0.3">
      <c r="BB9250" s="105" t="e">
        <f>VLOOKUP(C9250,#REF!, 2,FALSE)</f>
        <v>#REF!</v>
      </c>
      <c r="BP9250" s="52" t="s">
        <v>14695</v>
      </c>
      <c r="BQ9250" s="52" t="s">
        <v>1350</v>
      </c>
      <c r="BR9250" s="52" t="s">
        <v>14696</v>
      </c>
      <c r="BX9250" s="52" t="s">
        <v>14695</v>
      </c>
      <c r="BY9250" s="52" t="s">
        <v>1350</v>
      </c>
      <c r="BZ9250" s="52" t="s">
        <v>14696</v>
      </c>
    </row>
    <row r="9251" spans="54:78" x14ac:dyDescent="0.3">
      <c r="BB9251" s="105" t="e">
        <f>VLOOKUP(C9251,#REF!, 2,FALSE)</f>
        <v>#REF!</v>
      </c>
      <c r="BP9251" s="52" t="s">
        <v>14697</v>
      </c>
      <c r="BQ9251" s="52" t="s">
        <v>791</v>
      </c>
      <c r="BR9251" s="52" t="s">
        <v>5397</v>
      </c>
      <c r="BX9251" s="52" t="s">
        <v>14697</v>
      </c>
      <c r="BY9251" s="52" t="s">
        <v>791</v>
      </c>
      <c r="BZ9251" s="52" t="s">
        <v>5397</v>
      </c>
    </row>
    <row r="9252" spans="54:78" x14ac:dyDescent="0.3">
      <c r="BB9252" s="105" t="e">
        <f>VLOOKUP(C9252,#REF!, 2,FALSE)</f>
        <v>#REF!</v>
      </c>
      <c r="BP9252" s="52" t="s">
        <v>14698</v>
      </c>
      <c r="BQ9252" s="52" t="s">
        <v>860</v>
      </c>
      <c r="BR9252" s="52" t="s">
        <v>14699</v>
      </c>
      <c r="BX9252" s="52" t="s">
        <v>14698</v>
      </c>
      <c r="BY9252" s="52" t="s">
        <v>860</v>
      </c>
      <c r="BZ9252" s="52" t="s">
        <v>14699</v>
      </c>
    </row>
    <row r="9253" spans="54:78" x14ac:dyDescent="0.3">
      <c r="BB9253" s="105" t="e">
        <f>VLOOKUP(C9253,#REF!, 2,FALSE)</f>
        <v>#REF!</v>
      </c>
      <c r="BP9253" s="52" t="s">
        <v>14700</v>
      </c>
      <c r="BQ9253" s="52" t="s">
        <v>1277</v>
      </c>
      <c r="BR9253" s="52" t="s">
        <v>1064</v>
      </c>
      <c r="BX9253" s="52" t="s">
        <v>14700</v>
      </c>
      <c r="BY9253" s="52" t="s">
        <v>1277</v>
      </c>
      <c r="BZ9253" s="52" t="s">
        <v>1064</v>
      </c>
    </row>
    <row r="9254" spans="54:78" x14ac:dyDescent="0.3">
      <c r="BB9254" s="105" t="e">
        <f>VLOOKUP(C9254,#REF!, 2,FALSE)</f>
        <v>#REF!</v>
      </c>
      <c r="BP9254" s="52" t="s">
        <v>2548</v>
      </c>
      <c r="BQ9254" s="52" t="s">
        <v>1021</v>
      </c>
      <c r="BR9254" s="52" t="s">
        <v>14701</v>
      </c>
      <c r="BX9254" s="52" t="s">
        <v>2548</v>
      </c>
      <c r="BY9254" s="52" t="s">
        <v>1021</v>
      </c>
      <c r="BZ9254" s="52" t="s">
        <v>14701</v>
      </c>
    </row>
    <row r="9255" spans="54:78" x14ac:dyDescent="0.3">
      <c r="BB9255" s="105" t="e">
        <f>VLOOKUP(C9255,#REF!, 2,FALSE)</f>
        <v>#REF!</v>
      </c>
      <c r="BP9255" s="52" t="s">
        <v>14702</v>
      </c>
      <c r="BQ9255" s="52" t="s">
        <v>3059</v>
      </c>
      <c r="BR9255" s="52" t="s">
        <v>14703</v>
      </c>
      <c r="BX9255" s="52" t="s">
        <v>14702</v>
      </c>
      <c r="BY9255" s="52" t="s">
        <v>3059</v>
      </c>
      <c r="BZ9255" s="52" t="s">
        <v>14703</v>
      </c>
    </row>
    <row r="9256" spans="54:78" x14ac:dyDescent="0.3">
      <c r="BB9256" s="105" t="e">
        <f>VLOOKUP(C9256,#REF!, 2,FALSE)</f>
        <v>#REF!</v>
      </c>
      <c r="BP9256" s="52" t="s">
        <v>14704</v>
      </c>
      <c r="BQ9256" s="52" t="s">
        <v>1350</v>
      </c>
      <c r="BR9256" s="52" t="s">
        <v>3823</v>
      </c>
      <c r="BX9256" s="52" t="s">
        <v>14704</v>
      </c>
      <c r="BY9256" s="52" t="s">
        <v>1350</v>
      </c>
      <c r="BZ9256" s="52" t="s">
        <v>3823</v>
      </c>
    </row>
    <row r="9257" spans="54:78" x14ac:dyDescent="0.3">
      <c r="BB9257" s="105" t="e">
        <f>VLOOKUP(C9257,#REF!, 2,FALSE)</f>
        <v>#REF!</v>
      </c>
      <c r="BP9257" s="52" t="s">
        <v>14705</v>
      </c>
      <c r="BQ9257" s="52" t="s">
        <v>1275</v>
      </c>
      <c r="BR9257" s="52" t="s">
        <v>14706</v>
      </c>
      <c r="BX9257" s="52" t="s">
        <v>14705</v>
      </c>
      <c r="BY9257" s="52" t="s">
        <v>1275</v>
      </c>
      <c r="BZ9257" s="52" t="s">
        <v>14706</v>
      </c>
    </row>
    <row r="9258" spans="54:78" x14ac:dyDescent="0.3">
      <c r="BB9258" s="105" t="e">
        <f>VLOOKUP(C9258,#REF!, 2,FALSE)</f>
        <v>#REF!</v>
      </c>
      <c r="BP9258" s="52" t="s">
        <v>14708</v>
      </c>
      <c r="BQ9258" s="52" t="s">
        <v>931</v>
      </c>
      <c r="BR9258" s="52" t="s">
        <v>6666</v>
      </c>
      <c r="BX9258" s="52" t="s">
        <v>14708</v>
      </c>
      <c r="BY9258" s="52" t="s">
        <v>931</v>
      </c>
      <c r="BZ9258" s="52" t="s">
        <v>6666</v>
      </c>
    </row>
    <row r="9259" spans="54:78" x14ac:dyDescent="0.3">
      <c r="BB9259" s="105" t="e">
        <f>VLOOKUP(C9259,#REF!, 2,FALSE)</f>
        <v>#REF!</v>
      </c>
      <c r="BP9259" s="52" t="s">
        <v>14709</v>
      </c>
      <c r="BQ9259" s="52" t="s">
        <v>791</v>
      </c>
      <c r="BR9259" s="52" t="s">
        <v>14710</v>
      </c>
      <c r="BX9259" s="52" t="s">
        <v>14709</v>
      </c>
      <c r="BY9259" s="52" t="s">
        <v>791</v>
      </c>
      <c r="BZ9259" s="52" t="s">
        <v>14710</v>
      </c>
    </row>
    <row r="9260" spans="54:78" x14ac:dyDescent="0.3">
      <c r="BB9260" s="105" t="e">
        <f>VLOOKUP(C9260,#REF!, 2,FALSE)</f>
        <v>#REF!</v>
      </c>
      <c r="BP9260" s="52" t="s">
        <v>14711</v>
      </c>
      <c r="BQ9260" s="52" t="s">
        <v>1021</v>
      </c>
      <c r="BR9260" s="52" t="s">
        <v>935</v>
      </c>
      <c r="BX9260" s="52" t="s">
        <v>14711</v>
      </c>
      <c r="BY9260" s="52" t="s">
        <v>1021</v>
      </c>
      <c r="BZ9260" s="52" t="s">
        <v>935</v>
      </c>
    </row>
    <row r="9261" spans="54:78" x14ac:dyDescent="0.3">
      <c r="BB9261" s="105" t="e">
        <f>VLOOKUP(C9261,#REF!, 2,FALSE)</f>
        <v>#REF!</v>
      </c>
      <c r="BP9261" s="52" t="s">
        <v>14713</v>
      </c>
      <c r="BQ9261" s="52" t="s">
        <v>622</v>
      </c>
      <c r="BR9261" s="52" t="s">
        <v>11889</v>
      </c>
      <c r="BX9261" s="52" t="s">
        <v>14713</v>
      </c>
      <c r="BY9261" s="52" t="s">
        <v>622</v>
      </c>
      <c r="BZ9261" s="52" t="s">
        <v>11889</v>
      </c>
    </row>
    <row r="9262" spans="54:78" x14ac:dyDescent="0.3">
      <c r="BB9262" s="105" t="e">
        <f>VLOOKUP(C9262,#REF!, 2,FALSE)</f>
        <v>#REF!</v>
      </c>
      <c r="BP9262" s="52" t="s">
        <v>14714</v>
      </c>
      <c r="BQ9262" s="52" t="s">
        <v>618</v>
      </c>
      <c r="BR9262" s="52" t="s">
        <v>3107</v>
      </c>
      <c r="BX9262" s="52" t="s">
        <v>14714</v>
      </c>
      <c r="BY9262" s="52" t="s">
        <v>618</v>
      </c>
      <c r="BZ9262" s="52" t="s">
        <v>3107</v>
      </c>
    </row>
    <row r="9263" spans="54:78" x14ac:dyDescent="0.3">
      <c r="BB9263" s="105" t="e">
        <f>VLOOKUP(C9263,#REF!, 2,FALSE)</f>
        <v>#REF!</v>
      </c>
      <c r="BP9263" s="52" t="s">
        <v>2549</v>
      </c>
      <c r="BQ9263" s="52" t="s">
        <v>936</v>
      </c>
      <c r="BR9263" s="52" t="s">
        <v>14715</v>
      </c>
      <c r="BX9263" s="52" t="s">
        <v>2549</v>
      </c>
      <c r="BY9263" s="52" t="s">
        <v>936</v>
      </c>
      <c r="BZ9263" s="52" t="s">
        <v>14715</v>
      </c>
    </row>
    <row r="9264" spans="54:78" x14ac:dyDescent="0.3">
      <c r="BB9264" s="105" t="e">
        <f>VLOOKUP(C9264,#REF!, 2,FALSE)</f>
        <v>#REF!</v>
      </c>
      <c r="BP9264" s="52" t="s">
        <v>14717</v>
      </c>
      <c r="BQ9264" s="52" t="s">
        <v>643</v>
      </c>
      <c r="BR9264" s="52" t="s">
        <v>1338</v>
      </c>
      <c r="BX9264" s="52" t="s">
        <v>14717</v>
      </c>
      <c r="BY9264" s="52" t="s">
        <v>643</v>
      </c>
      <c r="BZ9264" s="52" t="s">
        <v>1338</v>
      </c>
    </row>
    <row r="9265" spans="54:78" x14ac:dyDescent="0.3">
      <c r="BB9265" s="105" t="e">
        <f>VLOOKUP(C9265,#REF!, 2,FALSE)</f>
        <v>#REF!</v>
      </c>
      <c r="BP9265" s="52" t="s">
        <v>14718</v>
      </c>
      <c r="BQ9265" s="52" t="s">
        <v>673</v>
      </c>
      <c r="BR9265" s="52" t="s">
        <v>1338</v>
      </c>
      <c r="BX9265" s="52" t="s">
        <v>14718</v>
      </c>
      <c r="BY9265" s="52" t="s">
        <v>673</v>
      </c>
      <c r="BZ9265" s="52" t="s">
        <v>1338</v>
      </c>
    </row>
    <row r="9266" spans="54:78" x14ac:dyDescent="0.3">
      <c r="BB9266" s="105" t="e">
        <f>VLOOKUP(C9266,#REF!, 2,FALSE)</f>
        <v>#REF!</v>
      </c>
      <c r="BP9266" s="52" t="s">
        <v>14719</v>
      </c>
      <c r="BQ9266" s="52" t="s">
        <v>624</v>
      </c>
      <c r="BR9266" s="52" t="s">
        <v>1917</v>
      </c>
      <c r="BX9266" s="52" t="s">
        <v>14719</v>
      </c>
      <c r="BY9266" s="52" t="s">
        <v>624</v>
      </c>
      <c r="BZ9266" s="52" t="s">
        <v>1917</v>
      </c>
    </row>
    <row r="9267" spans="54:78" x14ac:dyDescent="0.3">
      <c r="BB9267" s="105" t="e">
        <f>VLOOKUP(C9267,#REF!, 2,FALSE)</f>
        <v>#REF!</v>
      </c>
      <c r="BP9267" s="52" t="s">
        <v>14720</v>
      </c>
      <c r="BQ9267" s="52" t="s">
        <v>624</v>
      </c>
      <c r="BR9267" s="52" t="s">
        <v>716</v>
      </c>
      <c r="BX9267" s="52" t="s">
        <v>14720</v>
      </c>
      <c r="BY9267" s="52" t="s">
        <v>624</v>
      </c>
      <c r="BZ9267" s="52" t="s">
        <v>716</v>
      </c>
    </row>
    <row r="9268" spans="54:78" x14ac:dyDescent="0.3">
      <c r="BB9268" s="105" t="e">
        <f>VLOOKUP(C9268,#REF!, 2,FALSE)</f>
        <v>#REF!</v>
      </c>
      <c r="BP9268" s="52" t="s">
        <v>227</v>
      </c>
      <c r="BQ9268" s="52" t="s">
        <v>669</v>
      </c>
      <c r="BR9268" s="52" t="s">
        <v>3937</v>
      </c>
      <c r="BX9268" s="52" t="s">
        <v>227</v>
      </c>
      <c r="BY9268" s="52" t="s">
        <v>669</v>
      </c>
      <c r="BZ9268" s="52" t="s">
        <v>3937</v>
      </c>
    </row>
    <row r="9269" spans="54:78" x14ac:dyDescent="0.3">
      <c r="BB9269" s="105" t="e">
        <f>VLOOKUP(C9269,#REF!, 2,FALSE)</f>
        <v>#REF!</v>
      </c>
      <c r="BP9269" s="52" t="s">
        <v>243</v>
      </c>
      <c r="BQ9269" s="52" t="s">
        <v>672</v>
      </c>
      <c r="BR9269" s="52" t="s">
        <v>7909</v>
      </c>
      <c r="BX9269" s="52" t="s">
        <v>243</v>
      </c>
      <c r="BY9269" s="52" t="s">
        <v>672</v>
      </c>
      <c r="BZ9269" s="52" t="s">
        <v>7909</v>
      </c>
    </row>
    <row r="9270" spans="54:78" x14ac:dyDescent="0.3">
      <c r="BB9270" s="105" t="e">
        <f>VLOOKUP(C9270,#REF!, 2,FALSE)</f>
        <v>#REF!</v>
      </c>
      <c r="BP9270" s="52" t="s">
        <v>240</v>
      </c>
      <c r="BQ9270" s="52" t="s">
        <v>743</v>
      </c>
      <c r="BR9270" s="52" t="s">
        <v>2383</v>
      </c>
      <c r="BX9270" s="52" t="s">
        <v>240</v>
      </c>
      <c r="BY9270" s="52" t="s">
        <v>743</v>
      </c>
      <c r="BZ9270" s="52" t="s">
        <v>2383</v>
      </c>
    </row>
    <row r="9271" spans="54:78" x14ac:dyDescent="0.3">
      <c r="BB9271" s="105" t="e">
        <f>VLOOKUP(C9271,#REF!, 2,FALSE)</f>
        <v>#REF!</v>
      </c>
      <c r="BP9271" s="52" t="s">
        <v>2550</v>
      </c>
      <c r="BQ9271" s="52" t="s">
        <v>1021</v>
      </c>
      <c r="BR9271" s="52" t="s">
        <v>855</v>
      </c>
      <c r="BX9271" s="52" t="s">
        <v>2550</v>
      </c>
      <c r="BY9271" s="52" t="s">
        <v>1021</v>
      </c>
      <c r="BZ9271" s="52" t="s">
        <v>855</v>
      </c>
    </row>
    <row r="9272" spans="54:78" x14ac:dyDescent="0.3">
      <c r="BB9272" s="105" t="e">
        <f>VLOOKUP(C9272,#REF!, 2,FALSE)</f>
        <v>#REF!</v>
      </c>
      <c r="BP9272" s="52" t="s">
        <v>14721</v>
      </c>
      <c r="BQ9272" s="52" t="s">
        <v>743</v>
      </c>
      <c r="BR9272" s="52" t="s">
        <v>855</v>
      </c>
      <c r="BX9272" s="52" t="s">
        <v>14721</v>
      </c>
      <c r="BY9272" s="52" t="s">
        <v>743</v>
      </c>
      <c r="BZ9272" s="52" t="s">
        <v>855</v>
      </c>
    </row>
    <row r="9273" spans="54:78" x14ac:dyDescent="0.3">
      <c r="BB9273" s="105" t="e">
        <f>VLOOKUP(C9273,#REF!, 2,FALSE)</f>
        <v>#REF!</v>
      </c>
      <c r="BP9273" s="52" t="s">
        <v>14722</v>
      </c>
      <c r="BQ9273" s="52" t="s">
        <v>626</v>
      </c>
      <c r="BR9273" s="52" t="s">
        <v>9473</v>
      </c>
      <c r="BX9273" s="52" t="s">
        <v>14722</v>
      </c>
      <c r="BY9273" s="52" t="s">
        <v>626</v>
      </c>
      <c r="BZ9273" s="52" t="s">
        <v>9473</v>
      </c>
    </row>
    <row r="9274" spans="54:78" x14ac:dyDescent="0.3">
      <c r="BB9274" s="105" t="e">
        <f>VLOOKUP(C9274,#REF!, 2,FALSE)</f>
        <v>#REF!</v>
      </c>
      <c r="BP9274" s="52" t="s">
        <v>14723</v>
      </c>
      <c r="BQ9274" s="52" t="s">
        <v>667</v>
      </c>
      <c r="BR9274" s="52" t="s">
        <v>2940</v>
      </c>
      <c r="BX9274" s="52" t="s">
        <v>14723</v>
      </c>
      <c r="BY9274" s="52" t="s">
        <v>667</v>
      </c>
      <c r="BZ9274" s="52" t="s">
        <v>2940</v>
      </c>
    </row>
    <row r="9275" spans="54:78" x14ac:dyDescent="0.3">
      <c r="BB9275" s="105" t="e">
        <f>VLOOKUP(C9275,#REF!, 2,FALSE)</f>
        <v>#REF!</v>
      </c>
      <c r="BP9275" s="52" t="s">
        <v>14724</v>
      </c>
      <c r="BQ9275" s="52" t="s">
        <v>849</v>
      </c>
      <c r="BR9275" s="52" t="s">
        <v>14725</v>
      </c>
      <c r="BX9275" s="52" t="s">
        <v>14724</v>
      </c>
      <c r="BY9275" s="52" t="s">
        <v>849</v>
      </c>
      <c r="BZ9275" s="52" t="s">
        <v>14725</v>
      </c>
    </row>
    <row r="9276" spans="54:78" x14ac:dyDescent="0.3">
      <c r="BB9276" s="105" t="e">
        <f>VLOOKUP(C9276,#REF!, 2,FALSE)</f>
        <v>#REF!</v>
      </c>
      <c r="BP9276" s="52" t="s">
        <v>14726</v>
      </c>
      <c r="BQ9276" s="52" t="s">
        <v>1021</v>
      </c>
      <c r="BR9276" s="52" t="s">
        <v>4397</v>
      </c>
      <c r="BX9276" s="52" t="s">
        <v>14726</v>
      </c>
      <c r="BY9276" s="52" t="s">
        <v>1021</v>
      </c>
      <c r="BZ9276" s="52" t="s">
        <v>4397</v>
      </c>
    </row>
    <row r="9277" spans="54:78" x14ac:dyDescent="0.3">
      <c r="BB9277" s="105" t="e">
        <f>VLOOKUP(C9277,#REF!, 2,FALSE)</f>
        <v>#REF!</v>
      </c>
      <c r="BP9277" s="52" t="s">
        <v>2564</v>
      </c>
      <c r="BQ9277" s="52" t="s">
        <v>710</v>
      </c>
      <c r="BR9277" s="52" t="s">
        <v>14727</v>
      </c>
      <c r="BX9277" s="52" t="s">
        <v>2564</v>
      </c>
      <c r="BY9277" s="52" t="s">
        <v>710</v>
      </c>
      <c r="BZ9277" s="52" t="s">
        <v>14727</v>
      </c>
    </row>
    <row r="9278" spans="54:78" x14ac:dyDescent="0.3">
      <c r="BB9278" s="105" t="e">
        <f>VLOOKUP(C9278,#REF!, 2,FALSE)</f>
        <v>#REF!</v>
      </c>
      <c r="BP9278" s="52" t="s">
        <v>2565</v>
      </c>
      <c r="BQ9278" s="52" t="s">
        <v>934</v>
      </c>
      <c r="BR9278" s="52" t="s">
        <v>4397</v>
      </c>
      <c r="BX9278" s="52" t="s">
        <v>2565</v>
      </c>
      <c r="BY9278" s="52" t="s">
        <v>934</v>
      </c>
      <c r="BZ9278" s="52" t="s">
        <v>4397</v>
      </c>
    </row>
    <row r="9279" spans="54:78" x14ac:dyDescent="0.3">
      <c r="BB9279" s="105" t="e">
        <f>VLOOKUP(C9279,#REF!, 2,FALSE)</f>
        <v>#REF!</v>
      </c>
      <c r="BP9279" s="52" t="s">
        <v>14728</v>
      </c>
      <c r="BQ9279" s="52" t="s">
        <v>626</v>
      </c>
      <c r="BR9279" s="52" t="s">
        <v>4628</v>
      </c>
      <c r="BX9279" s="52" t="s">
        <v>14728</v>
      </c>
      <c r="BY9279" s="52" t="s">
        <v>626</v>
      </c>
      <c r="BZ9279" s="52" t="s">
        <v>4628</v>
      </c>
    </row>
    <row r="9280" spans="54:78" x14ac:dyDescent="0.3">
      <c r="BB9280" s="105" t="e">
        <f>VLOOKUP(C9280,#REF!, 2,FALSE)</f>
        <v>#REF!</v>
      </c>
      <c r="BP9280" s="52" t="s">
        <v>233</v>
      </c>
      <c r="BQ9280" s="52" t="s">
        <v>788</v>
      </c>
      <c r="BR9280" s="52" t="s">
        <v>14729</v>
      </c>
      <c r="BX9280" s="52" t="s">
        <v>233</v>
      </c>
      <c r="BY9280" s="52" t="s">
        <v>788</v>
      </c>
      <c r="BZ9280" s="52" t="s">
        <v>14729</v>
      </c>
    </row>
    <row r="9281" spans="54:78" x14ac:dyDescent="0.3">
      <c r="BB9281" s="105" t="e">
        <f>VLOOKUP(C9281,#REF!, 2,FALSE)</f>
        <v>#REF!</v>
      </c>
      <c r="BP9281" s="52" t="s">
        <v>14730</v>
      </c>
      <c r="BQ9281" s="52" t="s">
        <v>783</v>
      </c>
      <c r="BR9281" s="52" t="s">
        <v>14731</v>
      </c>
      <c r="BX9281" s="52" t="s">
        <v>14730</v>
      </c>
      <c r="BY9281" s="52" t="s">
        <v>783</v>
      </c>
      <c r="BZ9281" s="52" t="s">
        <v>14731</v>
      </c>
    </row>
    <row r="9282" spans="54:78" x14ac:dyDescent="0.3">
      <c r="BB9282" s="105" t="e">
        <f>VLOOKUP(C9282,#REF!, 2,FALSE)</f>
        <v>#REF!</v>
      </c>
      <c r="BP9282" s="52" t="s">
        <v>14732</v>
      </c>
      <c r="BQ9282" s="52" t="s">
        <v>783</v>
      </c>
      <c r="BR9282" s="52" t="s">
        <v>2200</v>
      </c>
      <c r="BX9282" s="52" t="s">
        <v>14732</v>
      </c>
      <c r="BY9282" s="52" t="s">
        <v>783</v>
      </c>
      <c r="BZ9282" s="52" t="s">
        <v>2200</v>
      </c>
    </row>
    <row r="9283" spans="54:78" x14ac:dyDescent="0.3">
      <c r="BB9283" s="105" t="e">
        <f>VLOOKUP(C9283,#REF!, 2,FALSE)</f>
        <v>#REF!</v>
      </c>
      <c r="BP9283" s="52" t="s">
        <v>14733</v>
      </c>
      <c r="BQ9283" s="52" t="s">
        <v>783</v>
      </c>
      <c r="BR9283" s="52" t="s">
        <v>14734</v>
      </c>
      <c r="BX9283" s="52" t="s">
        <v>14733</v>
      </c>
      <c r="BY9283" s="52" t="s">
        <v>783</v>
      </c>
      <c r="BZ9283" s="52" t="s">
        <v>14734</v>
      </c>
    </row>
    <row r="9284" spans="54:78" x14ac:dyDescent="0.3">
      <c r="BB9284" s="105" t="e">
        <f>VLOOKUP(C9284,#REF!, 2,FALSE)</f>
        <v>#REF!</v>
      </c>
      <c r="BP9284" s="52" t="s">
        <v>14735</v>
      </c>
      <c r="BQ9284" s="52" t="s">
        <v>811</v>
      </c>
      <c r="BR9284" s="52" t="s">
        <v>9784</v>
      </c>
      <c r="BX9284" s="52" t="s">
        <v>14735</v>
      </c>
      <c r="BY9284" s="52" t="s">
        <v>811</v>
      </c>
      <c r="BZ9284" s="52" t="s">
        <v>9784</v>
      </c>
    </row>
    <row r="9285" spans="54:78" x14ac:dyDescent="0.3">
      <c r="BB9285" s="105" t="e">
        <f>VLOOKUP(C9285,#REF!, 2,FALSE)</f>
        <v>#REF!</v>
      </c>
      <c r="BP9285" s="52" t="s">
        <v>14736</v>
      </c>
      <c r="BQ9285" s="52" t="s">
        <v>619</v>
      </c>
      <c r="BR9285" s="52" t="s">
        <v>5680</v>
      </c>
      <c r="BX9285" s="52" t="s">
        <v>14736</v>
      </c>
      <c r="BY9285" s="52" t="s">
        <v>619</v>
      </c>
      <c r="BZ9285" s="52" t="s">
        <v>5680</v>
      </c>
    </row>
    <row r="9286" spans="54:78" x14ac:dyDescent="0.3">
      <c r="BB9286" s="105" t="e">
        <f>VLOOKUP(C9286,#REF!, 2,FALSE)</f>
        <v>#REF!</v>
      </c>
      <c r="BP9286" s="52" t="s">
        <v>14737</v>
      </c>
      <c r="BQ9286" s="52" t="s">
        <v>743</v>
      </c>
      <c r="BR9286" s="52" t="s">
        <v>14739</v>
      </c>
      <c r="BX9286" s="52" t="s">
        <v>14737</v>
      </c>
      <c r="BY9286" s="52" t="s">
        <v>743</v>
      </c>
      <c r="BZ9286" s="52" t="s">
        <v>14739</v>
      </c>
    </row>
    <row r="9287" spans="54:78" x14ac:dyDescent="0.3">
      <c r="BB9287" s="105" t="e">
        <f>VLOOKUP(C9287,#REF!, 2,FALSE)</f>
        <v>#REF!</v>
      </c>
      <c r="BP9287" s="52" t="s">
        <v>14740</v>
      </c>
      <c r="BQ9287" s="52" t="s">
        <v>743</v>
      </c>
      <c r="BR9287" s="52" t="s">
        <v>14741</v>
      </c>
      <c r="BX9287" s="52" t="s">
        <v>14740</v>
      </c>
      <c r="BY9287" s="52" t="s">
        <v>743</v>
      </c>
      <c r="BZ9287" s="52" t="s">
        <v>14741</v>
      </c>
    </row>
    <row r="9288" spans="54:78" x14ac:dyDescent="0.3">
      <c r="BB9288" s="105" t="e">
        <f>VLOOKUP(C9288,#REF!, 2,FALSE)</f>
        <v>#REF!</v>
      </c>
      <c r="BP9288" s="52" t="s">
        <v>14742</v>
      </c>
      <c r="BQ9288" s="52" t="s">
        <v>621</v>
      </c>
      <c r="BR9288" s="52" t="s">
        <v>1697</v>
      </c>
      <c r="BX9288" s="52" t="s">
        <v>14742</v>
      </c>
      <c r="BY9288" s="52" t="s">
        <v>621</v>
      </c>
      <c r="BZ9288" s="52" t="s">
        <v>1697</v>
      </c>
    </row>
    <row r="9289" spans="54:78" x14ac:dyDescent="0.3">
      <c r="BB9289" s="105" t="e">
        <f>VLOOKUP(C9289,#REF!, 2,FALSE)</f>
        <v>#REF!</v>
      </c>
      <c r="BP9289" s="52" t="s">
        <v>14743</v>
      </c>
      <c r="BQ9289" s="52" t="s">
        <v>3276</v>
      </c>
      <c r="BR9289" s="52" t="s">
        <v>14744</v>
      </c>
      <c r="BX9289" s="52" t="s">
        <v>14743</v>
      </c>
      <c r="BY9289" s="52" t="s">
        <v>3276</v>
      </c>
      <c r="BZ9289" s="52" t="s">
        <v>14744</v>
      </c>
    </row>
    <row r="9290" spans="54:78" x14ac:dyDescent="0.3">
      <c r="BB9290" s="105" t="e">
        <f>VLOOKUP(C9290,#REF!, 2,FALSE)</f>
        <v>#REF!</v>
      </c>
      <c r="BP9290" s="52" t="s">
        <v>14745</v>
      </c>
      <c r="BQ9290" s="52" t="s">
        <v>934</v>
      </c>
      <c r="BR9290" s="52" t="s">
        <v>8316</v>
      </c>
      <c r="BX9290" s="52" t="s">
        <v>14745</v>
      </c>
      <c r="BY9290" s="52" t="s">
        <v>934</v>
      </c>
      <c r="BZ9290" s="52" t="s">
        <v>8316</v>
      </c>
    </row>
    <row r="9291" spans="54:78" x14ac:dyDescent="0.3">
      <c r="BB9291" s="105" t="e">
        <f>VLOOKUP(C9291,#REF!, 2,FALSE)</f>
        <v>#REF!</v>
      </c>
      <c r="BP9291" s="52" t="s">
        <v>2566</v>
      </c>
      <c r="BQ9291" s="52" t="s">
        <v>1021</v>
      </c>
      <c r="BR9291" s="52" t="s">
        <v>2993</v>
      </c>
      <c r="BX9291" s="52" t="s">
        <v>2566</v>
      </c>
      <c r="BY9291" s="52" t="s">
        <v>1021</v>
      </c>
      <c r="BZ9291" s="52" t="s">
        <v>2993</v>
      </c>
    </row>
    <row r="9292" spans="54:78" x14ac:dyDescent="0.3">
      <c r="BB9292" s="105" t="e">
        <f>VLOOKUP(C9292,#REF!, 2,FALSE)</f>
        <v>#REF!</v>
      </c>
      <c r="BP9292" s="52" t="s">
        <v>14746</v>
      </c>
      <c r="BQ9292" s="52" t="s">
        <v>633</v>
      </c>
      <c r="BR9292" s="52" t="s">
        <v>4496</v>
      </c>
      <c r="BX9292" s="52" t="s">
        <v>14746</v>
      </c>
      <c r="BY9292" s="52" t="s">
        <v>633</v>
      </c>
      <c r="BZ9292" s="52" t="s">
        <v>4496</v>
      </c>
    </row>
    <row r="9293" spans="54:78" x14ac:dyDescent="0.3">
      <c r="BB9293" s="105" t="e">
        <f>VLOOKUP(C9293,#REF!, 2,FALSE)</f>
        <v>#REF!</v>
      </c>
      <c r="BP9293" s="52" t="s">
        <v>14747</v>
      </c>
      <c r="BQ9293" s="52" t="s">
        <v>3223</v>
      </c>
      <c r="BR9293" s="52" t="s">
        <v>14748</v>
      </c>
      <c r="BX9293" s="52" t="s">
        <v>14747</v>
      </c>
      <c r="BY9293" s="52" t="s">
        <v>3223</v>
      </c>
      <c r="BZ9293" s="52" t="s">
        <v>14748</v>
      </c>
    </row>
    <row r="9294" spans="54:78" x14ac:dyDescent="0.3">
      <c r="BB9294" s="105" t="e">
        <f>VLOOKUP(C9294,#REF!, 2,FALSE)</f>
        <v>#REF!</v>
      </c>
      <c r="BP9294" s="52" t="s">
        <v>14749</v>
      </c>
      <c r="BQ9294" s="52" t="s">
        <v>643</v>
      </c>
      <c r="BR9294" s="52" t="s">
        <v>14748</v>
      </c>
      <c r="BX9294" s="52" t="s">
        <v>14749</v>
      </c>
      <c r="BY9294" s="52" t="s">
        <v>643</v>
      </c>
      <c r="BZ9294" s="52" t="s">
        <v>14748</v>
      </c>
    </row>
    <row r="9295" spans="54:78" x14ac:dyDescent="0.3">
      <c r="BB9295" s="105" t="e">
        <f>VLOOKUP(C9295,#REF!, 2,FALSE)</f>
        <v>#REF!</v>
      </c>
      <c r="BP9295" s="52" t="s">
        <v>2567</v>
      </c>
      <c r="BQ9295" s="52" t="s">
        <v>931</v>
      </c>
      <c r="BR9295" s="52" t="s">
        <v>2993</v>
      </c>
      <c r="BX9295" s="52" t="s">
        <v>2567</v>
      </c>
      <c r="BY9295" s="52" t="s">
        <v>931</v>
      </c>
      <c r="BZ9295" s="52" t="s">
        <v>2993</v>
      </c>
    </row>
    <row r="9296" spans="54:78" x14ac:dyDescent="0.3">
      <c r="BB9296" s="105" t="e">
        <f>VLOOKUP(C9296,#REF!, 2,FALSE)</f>
        <v>#REF!</v>
      </c>
      <c r="BP9296" s="52" t="s">
        <v>2568</v>
      </c>
      <c r="BQ9296" s="52" t="s">
        <v>710</v>
      </c>
      <c r="BR9296" s="52" t="s">
        <v>14750</v>
      </c>
      <c r="BX9296" s="52" t="s">
        <v>2568</v>
      </c>
      <c r="BY9296" s="52" t="s">
        <v>710</v>
      </c>
      <c r="BZ9296" s="52" t="s">
        <v>14750</v>
      </c>
    </row>
    <row r="9297" spans="54:78" x14ac:dyDescent="0.3">
      <c r="BB9297" s="105" t="e">
        <f>VLOOKUP(C9297,#REF!, 2,FALSE)</f>
        <v>#REF!</v>
      </c>
      <c r="BP9297" s="52" t="s">
        <v>14751</v>
      </c>
      <c r="BQ9297" s="52" t="s">
        <v>621</v>
      </c>
      <c r="BR9297" s="52" t="s">
        <v>14752</v>
      </c>
      <c r="BX9297" s="52" t="s">
        <v>14751</v>
      </c>
      <c r="BY9297" s="52" t="s">
        <v>621</v>
      </c>
      <c r="BZ9297" s="52" t="s">
        <v>14752</v>
      </c>
    </row>
    <row r="9298" spans="54:78" x14ac:dyDescent="0.3">
      <c r="BB9298" s="105" t="e">
        <f>VLOOKUP(C9298,#REF!, 2,FALSE)</f>
        <v>#REF!</v>
      </c>
      <c r="BP9298" s="52" t="s">
        <v>14753</v>
      </c>
      <c r="BQ9298" s="52" t="s">
        <v>795</v>
      </c>
      <c r="BR9298" s="52" t="s">
        <v>1843</v>
      </c>
      <c r="BX9298" s="52" t="s">
        <v>14753</v>
      </c>
      <c r="BY9298" s="52" t="s">
        <v>795</v>
      </c>
      <c r="BZ9298" s="52" t="s">
        <v>1843</v>
      </c>
    </row>
    <row r="9299" spans="54:78" x14ac:dyDescent="0.3">
      <c r="BB9299" s="105" t="e">
        <f>VLOOKUP(C9299,#REF!, 2,FALSE)</f>
        <v>#REF!</v>
      </c>
      <c r="BP9299" s="52" t="s">
        <v>14754</v>
      </c>
      <c r="BQ9299" s="52" t="s">
        <v>2988</v>
      </c>
      <c r="BR9299" s="52" t="s">
        <v>2400</v>
      </c>
      <c r="BX9299" s="52" t="s">
        <v>14754</v>
      </c>
      <c r="BY9299" s="52" t="s">
        <v>2988</v>
      </c>
      <c r="BZ9299" s="52" t="s">
        <v>2400</v>
      </c>
    </row>
    <row r="9300" spans="54:78" x14ac:dyDescent="0.3">
      <c r="BB9300" s="105" t="e">
        <f>VLOOKUP(C9300,#REF!, 2,FALSE)</f>
        <v>#REF!</v>
      </c>
      <c r="BP9300" s="52" t="s">
        <v>14755</v>
      </c>
      <c r="BQ9300" s="52" t="s">
        <v>795</v>
      </c>
      <c r="BR9300" s="52" t="s">
        <v>14756</v>
      </c>
      <c r="BX9300" s="52" t="s">
        <v>14755</v>
      </c>
      <c r="BY9300" s="52" t="s">
        <v>795</v>
      </c>
      <c r="BZ9300" s="52" t="s">
        <v>14756</v>
      </c>
    </row>
    <row r="9301" spans="54:78" x14ac:dyDescent="0.3">
      <c r="BB9301" s="105" t="e">
        <f>VLOOKUP(C9301,#REF!, 2,FALSE)</f>
        <v>#REF!</v>
      </c>
      <c r="BP9301" s="52" t="s">
        <v>14757</v>
      </c>
      <c r="BQ9301" s="52" t="s">
        <v>3223</v>
      </c>
      <c r="BR9301" s="52" t="s">
        <v>625</v>
      </c>
      <c r="BX9301" s="52" t="s">
        <v>14757</v>
      </c>
      <c r="BY9301" s="52" t="s">
        <v>3223</v>
      </c>
      <c r="BZ9301" s="52" t="s">
        <v>625</v>
      </c>
    </row>
    <row r="9302" spans="54:78" x14ac:dyDescent="0.3">
      <c r="BB9302" s="105" t="e">
        <f>VLOOKUP(C9302,#REF!, 2,FALSE)</f>
        <v>#REF!</v>
      </c>
      <c r="BP9302" s="52" t="s">
        <v>14758</v>
      </c>
      <c r="BQ9302" s="52" t="s">
        <v>795</v>
      </c>
      <c r="BR9302" s="52" t="s">
        <v>14759</v>
      </c>
      <c r="BX9302" s="52" t="s">
        <v>14758</v>
      </c>
      <c r="BY9302" s="52" t="s">
        <v>795</v>
      </c>
      <c r="BZ9302" s="52" t="s">
        <v>14759</v>
      </c>
    </row>
    <row r="9303" spans="54:78" x14ac:dyDescent="0.3">
      <c r="BB9303" s="105" t="e">
        <f>VLOOKUP(C9303,#REF!, 2,FALSE)</f>
        <v>#REF!</v>
      </c>
      <c r="BP9303" s="52" t="s">
        <v>2569</v>
      </c>
      <c r="BQ9303" s="52" t="s">
        <v>722</v>
      </c>
      <c r="BR9303" s="52" t="s">
        <v>14760</v>
      </c>
      <c r="BX9303" s="52" t="s">
        <v>2569</v>
      </c>
      <c r="BY9303" s="52" t="s">
        <v>722</v>
      </c>
      <c r="BZ9303" s="52" t="s">
        <v>14760</v>
      </c>
    </row>
    <row r="9304" spans="54:78" x14ac:dyDescent="0.3">
      <c r="BB9304" s="105" t="e">
        <f>VLOOKUP(C9304,#REF!, 2,FALSE)</f>
        <v>#REF!</v>
      </c>
      <c r="BP9304" s="52" t="s">
        <v>14761</v>
      </c>
      <c r="BQ9304" s="52" t="s">
        <v>633</v>
      </c>
      <c r="BR9304" s="52" t="s">
        <v>14762</v>
      </c>
      <c r="BX9304" s="52" t="s">
        <v>14761</v>
      </c>
      <c r="BY9304" s="52" t="s">
        <v>633</v>
      </c>
      <c r="BZ9304" s="52" t="s">
        <v>14762</v>
      </c>
    </row>
    <row r="9305" spans="54:78" x14ac:dyDescent="0.3">
      <c r="BB9305" s="105" t="e">
        <f>VLOOKUP(C9305,#REF!, 2,FALSE)</f>
        <v>#REF!</v>
      </c>
      <c r="BP9305" s="52" t="s">
        <v>14763</v>
      </c>
      <c r="BQ9305" s="52" t="s">
        <v>1350</v>
      </c>
      <c r="BR9305" s="52" t="s">
        <v>14764</v>
      </c>
      <c r="BX9305" s="52" t="s">
        <v>14763</v>
      </c>
      <c r="BY9305" s="52" t="s">
        <v>1350</v>
      </c>
      <c r="BZ9305" s="52" t="s">
        <v>14764</v>
      </c>
    </row>
    <row r="9306" spans="54:78" x14ac:dyDescent="0.3">
      <c r="BB9306" s="105" t="e">
        <f>VLOOKUP(C9306,#REF!, 2,FALSE)</f>
        <v>#REF!</v>
      </c>
      <c r="BP9306" s="52" t="s">
        <v>14765</v>
      </c>
      <c r="BQ9306" s="52" t="s">
        <v>3059</v>
      </c>
      <c r="BR9306" s="52" t="s">
        <v>11305</v>
      </c>
      <c r="BX9306" s="52" t="s">
        <v>14765</v>
      </c>
      <c r="BY9306" s="52" t="s">
        <v>3059</v>
      </c>
      <c r="BZ9306" s="52" t="s">
        <v>11305</v>
      </c>
    </row>
    <row r="9307" spans="54:78" x14ac:dyDescent="0.3">
      <c r="BB9307" s="105" t="e">
        <f>VLOOKUP(C9307,#REF!, 2,FALSE)</f>
        <v>#REF!</v>
      </c>
      <c r="BP9307" s="52" t="s">
        <v>14766</v>
      </c>
      <c r="BQ9307" s="52" t="s">
        <v>1277</v>
      </c>
      <c r="BR9307" s="52" t="s">
        <v>14767</v>
      </c>
      <c r="BX9307" s="52" t="s">
        <v>14766</v>
      </c>
      <c r="BY9307" s="52" t="s">
        <v>1277</v>
      </c>
      <c r="BZ9307" s="52" t="s">
        <v>14767</v>
      </c>
    </row>
    <row r="9308" spans="54:78" x14ac:dyDescent="0.3">
      <c r="BB9308" s="105" t="e">
        <f>VLOOKUP(C9308,#REF!, 2,FALSE)</f>
        <v>#REF!</v>
      </c>
      <c r="BP9308" s="52" t="s">
        <v>14768</v>
      </c>
      <c r="BQ9308" s="52" t="s">
        <v>622</v>
      </c>
      <c r="BR9308" s="52" t="s">
        <v>7627</v>
      </c>
      <c r="BX9308" s="52" t="s">
        <v>14768</v>
      </c>
      <c r="BY9308" s="52" t="s">
        <v>622</v>
      </c>
      <c r="BZ9308" s="52" t="s">
        <v>7627</v>
      </c>
    </row>
    <row r="9309" spans="54:78" x14ac:dyDescent="0.3">
      <c r="BB9309" s="105" t="e">
        <f>VLOOKUP(C9309,#REF!, 2,FALSE)</f>
        <v>#REF!</v>
      </c>
      <c r="BP9309" s="52" t="s">
        <v>14769</v>
      </c>
      <c r="BQ9309" s="52" t="s">
        <v>3223</v>
      </c>
      <c r="BR9309" s="52" t="s">
        <v>11240</v>
      </c>
      <c r="BX9309" s="52" t="s">
        <v>14769</v>
      </c>
      <c r="BY9309" s="52" t="s">
        <v>3223</v>
      </c>
      <c r="BZ9309" s="52" t="s">
        <v>11240</v>
      </c>
    </row>
    <row r="9310" spans="54:78" x14ac:dyDescent="0.3">
      <c r="BB9310" s="105" t="e">
        <f>VLOOKUP(C9310,#REF!, 2,FALSE)</f>
        <v>#REF!</v>
      </c>
      <c r="BP9310" s="52" t="s">
        <v>14770</v>
      </c>
      <c r="BQ9310" s="52" t="s">
        <v>2993</v>
      </c>
      <c r="BR9310" s="52" t="s">
        <v>14771</v>
      </c>
      <c r="BX9310" s="52" t="s">
        <v>14770</v>
      </c>
      <c r="BY9310" s="52" t="s">
        <v>2993</v>
      </c>
      <c r="BZ9310" s="52" t="s">
        <v>14771</v>
      </c>
    </row>
    <row r="9311" spans="54:78" x14ac:dyDescent="0.3">
      <c r="BB9311" s="105" t="e">
        <f>VLOOKUP(C9311,#REF!, 2,FALSE)</f>
        <v>#REF!</v>
      </c>
      <c r="BP9311" s="52" t="s">
        <v>14772</v>
      </c>
      <c r="BQ9311" s="52" t="s">
        <v>2993</v>
      </c>
      <c r="BR9311" s="52" t="s">
        <v>2993</v>
      </c>
      <c r="BX9311" s="52" t="s">
        <v>14772</v>
      </c>
      <c r="BY9311" s="52" t="s">
        <v>2993</v>
      </c>
      <c r="BZ9311" s="52" t="s">
        <v>2993</v>
      </c>
    </row>
    <row r="9312" spans="54:78" x14ac:dyDescent="0.3">
      <c r="BB9312" s="105" t="e">
        <f>VLOOKUP(C9312,#REF!, 2,FALSE)</f>
        <v>#REF!</v>
      </c>
      <c r="BP9312" s="52" t="s">
        <v>14773</v>
      </c>
      <c r="BQ9312" s="52" t="s">
        <v>712</v>
      </c>
      <c r="BR9312" s="52" t="s">
        <v>14774</v>
      </c>
      <c r="BX9312" s="52" t="s">
        <v>14773</v>
      </c>
      <c r="BY9312" s="52" t="s">
        <v>712</v>
      </c>
      <c r="BZ9312" s="52" t="s">
        <v>14774</v>
      </c>
    </row>
    <row r="9313" spans="54:78" x14ac:dyDescent="0.3">
      <c r="BB9313" s="105" t="e">
        <f>VLOOKUP(C9313,#REF!, 2,FALSE)</f>
        <v>#REF!</v>
      </c>
      <c r="BP9313" s="52" t="s">
        <v>14775</v>
      </c>
      <c r="BQ9313" s="52" t="s">
        <v>2993</v>
      </c>
      <c r="BR9313" s="52" t="s">
        <v>2993</v>
      </c>
      <c r="BX9313" s="52" t="s">
        <v>14775</v>
      </c>
      <c r="BY9313" s="52" t="s">
        <v>2993</v>
      </c>
      <c r="BZ9313" s="52" t="s">
        <v>2993</v>
      </c>
    </row>
    <row r="9314" spans="54:78" x14ac:dyDescent="0.3">
      <c r="BB9314" s="105" t="e">
        <f>VLOOKUP(C9314,#REF!, 2,FALSE)</f>
        <v>#REF!</v>
      </c>
      <c r="BP9314" s="52" t="s">
        <v>14776</v>
      </c>
      <c r="BQ9314" s="52" t="s">
        <v>669</v>
      </c>
      <c r="BR9314" s="52" t="s">
        <v>2993</v>
      </c>
      <c r="BX9314" s="52" t="s">
        <v>14776</v>
      </c>
      <c r="BY9314" s="52" t="s">
        <v>669</v>
      </c>
      <c r="BZ9314" s="52" t="s">
        <v>2993</v>
      </c>
    </row>
    <row r="9315" spans="54:78" x14ac:dyDescent="0.3">
      <c r="BB9315" s="105" t="e">
        <f>VLOOKUP(C9315,#REF!, 2,FALSE)</f>
        <v>#REF!</v>
      </c>
      <c r="BP9315" s="52" t="s">
        <v>14777</v>
      </c>
      <c r="BQ9315" s="52" t="s">
        <v>621</v>
      </c>
      <c r="BR9315" s="52" t="s">
        <v>2993</v>
      </c>
      <c r="BX9315" s="52" t="s">
        <v>14777</v>
      </c>
      <c r="BY9315" s="52" t="s">
        <v>621</v>
      </c>
      <c r="BZ9315" s="52" t="s">
        <v>2993</v>
      </c>
    </row>
    <row r="9316" spans="54:78" x14ac:dyDescent="0.3">
      <c r="BB9316" s="105" t="e">
        <f>VLOOKUP(C9316,#REF!, 2,FALSE)</f>
        <v>#REF!</v>
      </c>
      <c r="BP9316" s="52" t="s">
        <v>14778</v>
      </c>
      <c r="BQ9316" s="52" t="s">
        <v>619</v>
      </c>
      <c r="BR9316" s="52" t="s">
        <v>14779</v>
      </c>
      <c r="BX9316" s="52" t="s">
        <v>14778</v>
      </c>
      <c r="BY9316" s="52" t="s">
        <v>619</v>
      </c>
      <c r="BZ9316" s="52" t="s">
        <v>14779</v>
      </c>
    </row>
    <row r="9317" spans="54:78" x14ac:dyDescent="0.3">
      <c r="BB9317" s="105" t="e">
        <f>VLOOKUP(C9317,#REF!, 2,FALSE)</f>
        <v>#REF!</v>
      </c>
      <c r="BP9317" s="52" t="s">
        <v>225</v>
      </c>
      <c r="BQ9317" s="52" t="s">
        <v>622</v>
      </c>
      <c r="BR9317" s="52" t="s">
        <v>2993</v>
      </c>
      <c r="BX9317" s="52" t="s">
        <v>225</v>
      </c>
      <c r="BY9317" s="52" t="s">
        <v>622</v>
      </c>
      <c r="BZ9317" s="52" t="s">
        <v>2993</v>
      </c>
    </row>
    <row r="9318" spans="54:78" x14ac:dyDescent="0.3">
      <c r="BB9318" s="105" t="e">
        <f>VLOOKUP(C9318,#REF!, 2,FALSE)</f>
        <v>#REF!</v>
      </c>
      <c r="BP9318" s="52" t="s">
        <v>14780</v>
      </c>
      <c r="BQ9318" s="52" t="s">
        <v>668</v>
      </c>
      <c r="BR9318" s="52" t="s">
        <v>1136</v>
      </c>
      <c r="BX9318" s="52" t="s">
        <v>14780</v>
      </c>
      <c r="BY9318" s="52" t="s">
        <v>668</v>
      </c>
      <c r="BZ9318" s="52" t="s">
        <v>1136</v>
      </c>
    </row>
    <row r="9319" spans="54:78" x14ac:dyDescent="0.3">
      <c r="BB9319" s="105" t="e">
        <f>VLOOKUP(C9319,#REF!, 2,FALSE)</f>
        <v>#REF!</v>
      </c>
      <c r="BP9319" s="52" t="s">
        <v>14781</v>
      </c>
      <c r="BQ9319" s="52" t="s">
        <v>621</v>
      </c>
      <c r="BR9319" s="52" t="s">
        <v>2993</v>
      </c>
      <c r="BX9319" s="52" t="s">
        <v>14781</v>
      </c>
      <c r="BY9319" s="52" t="s">
        <v>621</v>
      </c>
      <c r="BZ9319" s="52" t="s">
        <v>2993</v>
      </c>
    </row>
    <row r="9320" spans="54:78" x14ac:dyDescent="0.3">
      <c r="BB9320" s="105" t="e">
        <f>VLOOKUP(C9320,#REF!, 2,FALSE)</f>
        <v>#REF!</v>
      </c>
      <c r="BP9320" s="52" t="s">
        <v>14782</v>
      </c>
      <c r="BQ9320" s="52" t="s">
        <v>17035</v>
      </c>
      <c r="BR9320" s="52" t="s">
        <v>4139</v>
      </c>
      <c r="BX9320" s="52" t="s">
        <v>14782</v>
      </c>
      <c r="BY9320" s="52" t="s">
        <v>17035</v>
      </c>
      <c r="BZ9320" s="52" t="s">
        <v>4139</v>
      </c>
    </row>
    <row r="9321" spans="54:78" x14ac:dyDescent="0.3">
      <c r="BB9321" s="105" t="e">
        <f>VLOOKUP(C9321,#REF!, 2,FALSE)</f>
        <v>#REF!</v>
      </c>
      <c r="BP9321" s="52" t="s">
        <v>14783</v>
      </c>
      <c r="BQ9321" s="52" t="s">
        <v>783</v>
      </c>
      <c r="BR9321" s="52" t="s">
        <v>2993</v>
      </c>
      <c r="BX9321" s="52" t="s">
        <v>14783</v>
      </c>
      <c r="BY9321" s="52" t="s">
        <v>783</v>
      </c>
      <c r="BZ9321" s="52" t="s">
        <v>2993</v>
      </c>
    </row>
    <row r="9322" spans="54:78" x14ac:dyDescent="0.3">
      <c r="BB9322" s="105" t="e">
        <f>VLOOKUP(C9322,#REF!, 2,FALSE)</f>
        <v>#REF!</v>
      </c>
      <c r="BP9322" s="52" t="s">
        <v>2570</v>
      </c>
      <c r="BQ9322" s="52" t="s">
        <v>788</v>
      </c>
      <c r="BR9322" s="52" t="s">
        <v>2993</v>
      </c>
      <c r="BX9322" s="52" t="s">
        <v>2570</v>
      </c>
      <c r="BY9322" s="52" t="s">
        <v>788</v>
      </c>
      <c r="BZ9322" s="52" t="s">
        <v>2993</v>
      </c>
    </row>
    <row r="9323" spans="54:78" x14ac:dyDescent="0.3">
      <c r="BB9323" s="105" t="e">
        <f>VLOOKUP(C9323,#REF!, 2,FALSE)</f>
        <v>#REF!</v>
      </c>
      <c r="BP9323" s="52" t="s">
        <v>2571</v>
      </c>
      <c r="BQ9323" s="52" t="s">
        <v>710</v>
      </c>
      <c r="BR9323" s="52" t="s">
        <v>2993</v>
      </c>
      <c r="BX9323" s="52" t="s">
        <v>2571</v>
      </c>
      <c r="BY9323" s="52" t="s">
        <v>710</v>
      </c>
      <c r="BZ9323" s="52" t="s">
        <v>2993</v>
      </c>
    </row>
    <row r="9324" spans="54:78" x14ac:dyDescent="0.3">
      <c r="BB9324" s="105" t="e">
        <f>VLOOKUP(C9324,#REF!, 2,FALSE)</f>
        <v>#REF!</v>
      </c>
      <c r="BP9324" s="52" t="s">
        <v>14784</v>
      </c>
      <c r="BQ9324" s="52" t="s">
        <v>795</v>
      </c>
      <c r="BR9324" s="52" t="s">
        <v>2993</v>
      </c>
      <c r="BX9324" s="52" t="s">
        <v>14784</v>
      </c>
      <c r="BY9324" s="52" t="s">
        <v>795</v>
      </c>
      <c r="BZ9324" s="52" t="s">
        <v>2993</v>
      </c>
    </row>
    <row r="9325" spans="54:78" x14ac:dyDescent="0.3">
      <c r="BB9325" s="105" t="e">
        <f>VLOOKUP(C9325,#REF!, 2,FALSE)</f>
        <v>#REF!</v>
      </c>
      <c r="BP9325" s="52" t="s">
        <v>2572</v>
      </c>
      <c r="BQ9325" s="52" t="s">
        <v>636</v>
      </c>
      <c r="BR9325" s="52" t="s">
        <v>2993</v>
      </c>
      <c r="BX9325" s="52" t="s">
        <v>2572</v>
      </c>
      <c r="BY9325" s="52" t="s">
        <v>636</v>
      </c>
      <c r="BZ9325" s="52" t="s">
        <v>2993</v>
      </c>
    </row>
    <row r="9326" spans="54:78" x14ac:dyDescent="0.3">
      <c r="BB9326" s="105" t="e">
        <f>VLOOKUP(C9326,#REF!, 2,FALSE)</f>
        <v>#REF!</v>
      </c>
      <c r="BP9326" s="52" t="s">
        <v>14785</v>
      </c>
      <c r="BQ9326" s="52" t="s">
        <v>636</v>
      </c>
      <c r="BR9326" s="52" t="s">
        <v>2993</v>
      </c>
      <c r="BX9326" s="52" t="s">
        <v>14785</v>
      </c>
      <c r="BY9326" s="52" t="s">
        <v>636</v>
      </c>
      <c r="BZ9326" s="52" t="s">
        <v>2993</v>
      </c>
    </row>
    <row r="9327" spans="54:78" x14ac:dyDescent="0.3">
      <c r="BB9327" s="105" t="e">
        <f>VLOOKUP(C9327,#REF!, 2,FALSE)</f>
        <v>#REF!</v>
      </c>
      <c r="BP9327" s="52" t="s">
        <v>14786</v>
      </c>
      <c r="BQ9327" s="52" t="s">
        <v>783</v>
      </c>
      <c r="BR9327" s="52" t="s">
        <v>14787</v>
      </c>
      <c r="BX9327" s="52" t="s">
        <v>14786</v>
      </c>
      <c r="BY9327" s="52" t="s">
        <v>783</v>
      </c>
      <c r="BZ9327" s="52" t="s">
        <v>14787</v>
      </c>
    </row>
    <row r="9328" spans="54:78" x14ac:dyDescent="0.3">
      <c r="BB9328" s="105" t="e">
        <f>VLOOKUP(C9328,#REF!, 2,FALSE)</f>
        <v>#REF!</v>
      </c>
      <c r="BP9328" s="52" t="s">
        <v>14788</v>
      </c>
      <c r="BQ9328" s="52" t="s">
        <v>738</v>
      </c>
      <c r="BR9328" s="52" t="s">
        <v>14789</v>
      </c>
      <c r="BX9328" s="52" t="s">
        <v>14788</v>
      </c>
      <c r="BY9328" s="52" t="s">
        <v>738</v>
      </c>
      <c r="BZ9328" s="52" t="s">
        <v>14789</v>
      </c>
    </row>
    <row r="9329" spans="54:78" x14ac:dyDescent="0.3">
      <c r="BB9329" s="105" t="e">
        <f>VLOOKUP(C9329,#REF!, 2,FALSE)</f>
        <v>#REF!</v>
      </c>
      <c r="BP9329" s="52" t="s">
        <v>14790</v>
      </c>
      <c r="BQ9329" s="52" t="s">
        <v>2993</v>
      </c>
      <c r="BR9329" s="52" t="s">
        <v>2993</v>
      </c>
      <c r="BX9329" s="52" t="s">
        <v>14790</v>
      </c>
      <c r="BY9329" s="52" t="s">
        <v>2993</v>
      </c>
      <c r="BZ9329" s="52" t="s">
        <v>2993</v>
      </c>
    </row>
    <row r="9330" spans="54:78" x14ac:dyDescent="0.3">
      <c r="BB9330" s="105" t="e">
        <f>VLOOKUP(C9330,#REF!, 2,FALSE)</f>
        <v>#REF!</v>
      </c>
      <c r="BP9330" s="52" t="s">
        <v>14791</v>
      </c>
      <c r="BQ9330" s="52" t="s">
        <v>2993</v>
      </c>
      <c r="BR9330" s="52" t="s">
        <v>2993</v>
      </c>
      <c r="BX9330" s="52" t="s">
        <v>14791</v>
      </c>
      <c r="BY9330" s="52" t="s">
        <v>2993</v>
      </c>
      <c r="BZ9330" s="52" t="s">
        <v>2993</v>
      </c>
    </row>
    <row r="9331" spans="54:78" x14ac:dyDescent="0.3">
      <c r="BB9331" s="105" t="e">
        <f>VLOOKUP(C9331,#REF!, 2,FALSE)</f>
        <v>#REF!</v>
      </c>
      <c r="BP9331" s="52" t="s">
        <v>14792</v>
      </c>
      <c r="BQ9331" s="52" t="s">
        <v>2993</v>
      </c>
      <c r="BR9331" s="52" t="s">
        <v>2993</v>
      </c>
      <c r="BX9331" s="52" t="s">
        <v>14792</v>
      </c>
      <c r="BY9331" s="52" t="s">
        <v>2993</v>
      </c>
      <c r="BZ9331" s="52" t="s">
        <v>2993</v>
      </c>
    </row>
    <row r="9332" spans="54:78" x14ac:dyDescent="0.3">
      <c r="BB9332" s="105" t="e">
        <f>VLOOKUP(C9332,#REF!, 2,FALSE)</f>
        <v>#REF!</v>
      </c>
      <c r="BP9332" s="52" t="s">
        <v>14793</v>
      </c>
      <c r="BQ9332" s="52" t="s">
        <v>2993</v>
      </c>
      <c r="BR9332" s="52" t="s">
        <v>2993</v>
      </c>
      <c r="BX9332" s="52" t="s">
        <v>14793</v>
      </c>
      <c r="BY9332" s="52" t="s">
        <v>2993</v>
      </c>
      <c r="BZ9332" s="52" t="s">
        <v>2993</v>
      </c>
    </row>
    <row r="9333" spans="54:78" x14ac:dyDescent="0.3">
      <c r="BB9333" s="105" t="e">
        <f>VLOOKUP(C9333,#REF!, 2,FALSE)</f>
        <v>#REF!</v>
      </c>
      <c r="BP9333" s="52" t="s">
        <v>2573</v>
      </c>
      <c r="BQ9333" s="52" t="s">
        <v>788</v>
      </c>
      <c r="BR9333" s="52" t="s">
        <v>14794</v>
      </c>
      <c r="BX9333" s="52" t="s">
        <v>2573</v>
      </c>
      <c r="BY9333" s="52" t="s">
        <v>788</v>
      </c>
      <c r="BZ9333" s="52" t="s">
        <v>14794</v>
      </c>
    </row>
    <row r="9334" spans="54:78" x14ac:dyDescent="0.3">
      <c r="BB9334" s="105" t="e">
        <f>VLOOKUP(C9334,#REF!, 2,FALSE)</f>
        <v>#REF!</v>
      </c>
      <c r="BP9334" s="52" t="s">
        <v>14795</v>
      </c>
      <c r="BQ9334" s="52" t="s">
        <v>3276</v>
      </c>
      <c r="BR9334" s="52" t="s">
        <v>2993</v>
      </c>
      <c r="BX9334" s="52" t="s">
        <v>14795</v>
      </c>
      <c r="BY9334" s="52" t="s">
        <v>3276</v>
      </c>
      <c r="BZ9334" s="52" t="s">
        <v>2993</v>
      </c>
    </row>
    <row r="9335" spans="54:78" x14ac:dyDescent="0.3">
      <c r="BB9335" s="105" t="e">
        <f>VLOOKUP(C9335,#REF!, 2,FALSE)</f>
        <v>#REF!</v>
      </c>
      <c r="BP9335" s="52" t="s">
        <v>14796</v>
      </c>
      <c r="BQ9335" s="52" t="s">
        <v>2988</v>
      </c>
      <c r="BR9335" s="52" t="s">
        <v>14797</v>
      </c>
      <c r="BX9335" s="52" t="s">
        <v>14796</v>
      </c>
      <c r="BY9335" s="52" t="s">
        <v>2988</v>
      </c>
      <c r="BZ9335" s="52" t="s">
        <v>14797</v>
      </c>
    </row>
    <row r="9336" spans="54:78" x14ac:dyDescent="0.3">
      <c r="BB9336" s="105" t="e">
        <f>VLOOKUP(C9336,#REF!, 2,FALSE)</f>
        <v>#REF!</v>
      </c>
      <c r="BP9336" s="52" t="s">
        <v>2574</v>
      </c>
      <c r="BQ9336" s="52" t="s">
        <v>931</v>
      </c>
      <c r="BR9336" s="52" t="s">
        <v>2993</v>
      </c>
      <c r="BX9336" s="52" t="s">
        <v>2574</v>
      </c>
      <c r="BY9336" s="52" t="s">
        <v>931</v>
      </c>
      <c r="BZ9336" s="52" t="s">
        <v>2993</v>
      </c>
    </row>
    <row r="9337" spans="54:78" x14ac:dyDescent="0.3">
      <c r="BB9337" s="105" t="e">
        <f>VLOOKUP(C9337,#REF!, 2,FALSE)</f>
        <v>#REF!</v>
      </c>
      <c r="BP9337" s="52" t="s">
        <v>2575</v>
      </c>
      <c r="BQ9337" s="52" t="s">
        <v>624</v>
      </c>
      <c r="BR9337" s="52" t="s">
        <v>7800</v>
      </c>
      <c r="BX9337" s="52" t="s">
        <v>2575</v>
      </c>
      <c r="BY9337" s="52" t="s">
        <v>624</v>
      </c>
      <c r="BZ9337" s="52" t="s">
        <v>7800</v>
      </c>
    </row>
    <row r="9338" spans="54:78" x14ac:dyDescent="0.3">
      <c r="BB9338" s="105" t="e">
        <f>VLOOKUP(C9338,#REF!, 2,FALSE)</f>
        <v>#REF!</v>
      </c>
      <c r="BP9338" s="52" t="s">
        <v>14798</v>
      </c>
      <c r="BQ9338" s="52" t="s">
        <v>624</v>
      </c>
      <c r="BR9338" s="52" t="s">
        <v>2993</v>
      </c>
      <c r="BX9338" s="52" t="s">
        <v>14798</v>
      </c>
      <c r="BY9338" s="52" t="s">
        <v>624</v>
      </c>
      <c r="BZ9338" s="52" t="s">
        <v>2993</v>
      </c>
    </row>
    <row r="9339" spans="54:78" x14ac:dyDescent="0.3">
      <c r="BB9339" s="105" t="e">
        <f>VLOOKUP(C9339,#REF!, 2,FALSE)</f>
        <v>#REF!</v>
      </c>
      <c r="BP9339" s="52" t="s">
        <v>14799</v>
      </c>
      <c r="BQ9339" s="52" t="s">
        <v>667</v>
      </c>
      <c r="BR9339" s="52" t="s">
        <v>14800</v>
      </c>
      <c r="BX9339" s="52" t="s">
        <v>14799</v>
      </c>
      <c r="BY9339" s="52" t="s">
        <v>667</v>
      </c>
      <c r="BZ9339" s="52" t="s">
        <v>14800</v>
      </c>
    </row>
    <row r="9340" spans="54:78" x14ac:dyDescent="0.3">
      <c r="BB9340" s="105" t="e">
        <f>VLOOKUP(C9340,#REF!, 2,FALSE)</f>
        <v>#REF!</v>
      </c>
      <c r="BP9340" s="52" t="s">
        <v>14801</v>
      </c>
      <c r="BQ9340" s="52" t="s">
        <v>2993</v>
      </c>
      <c r="BR9340" s="52" t="s">
        <v>2993</v>
      </c>
      <c r="BX9340" s="52" t="s">
        <v>14801</v>
      </c>
      <c r="BY9340" s="52" t="s">
        <v>2993</v>
      </c>
      <c r="BZ9340" s="52" t="s">
        <v>2993</v>
      </c>
    </row>
    <row r="9341" spans="54:78" x14ac:dyDescent="0.3">
      <c r="BB9341" s="105" t="e">
        <f>VLOOKUP(C9341,#REF!, 2,FALSE)</f>
        <v>#REF!</v>
      </c>
      <c r="BP9341" s="52" t="s">
        <v>14802</v>
      </c>
      <c r="BQ9341" s="52" t="s">
        <v>626</v>
      </c>
      <c r="BR9341" s="52" t="s">
        <v>2993</v>
      </c>
      <c r="BX9341" s="52" t="s">
        <v>14802</v>
      </c>
      <c r="BY9341" s="52" t="s">
        <v>626</v>
      </c>
      <c r="BZ9341" s="52" t="s">
        <v>2993</v>
      </c>
    </row>
    <row r="9342" spans="54:78" x14ac:dyDescent="0.3">
      <c r="BB9342" s="105" t="e">
        <f>VLOOKUP(C9342,#REF!, 2,FALSE)</f>
        <v>#REF!</v>
      </c>
      <c r="BP9342" s="52" t="s">
        <v>14803</v>
      </c>
      <c r="BQ9342" s="52" t="s">
        <v>667</v>
      </c>
      <c r="BR9342" s="52" t="s">
        <v>2993</v>
      </c>
      <c r="BX9342" s="52" t="s">
        <v>14803</v>
      </c>
      <c r="BY9342" s="52" t="s">
        <v>667</v>
      </c>
      <c r="BZ9342" s="52" t="s">
        <v>2993</v>
      </c>
    </row>
    <row r="9343" spans="54:78" x14ac:dyDescent="0.3">
      <c r="BB9343" s="105" t="e">
        <f>VLOOKUP(C9343,#REF!, 2,FALSE)</f>
        <v>#REF!</v>
      </c>
      <c r="BP9343" s="52" t="s">
        <v>14804</v>
      </c>
      <c r="BQ9343" s="52" t="s">
        <v>673</v>
      </c>
      <c r="BR9343" s="52" t="s">
        <v>2993</v>
      </c>
      <c r="BX9343" s="52" t="s">
        <v>14804</v>
      </c>
      <c r="BY9343" s="52" t="s">
        <v>673</v>
      </c>
      <c r="BZ9343" s="52" t="s">
        <v>2993</v>
      </c>
    </row>
    <row r="9344" spans="54:78" x14ac:dyDescent="0.3">
      <c r="BB9344" s="105" t="e">
        <f>VLOOKUP(C9344,#REF!, 2,FALSE)</f>
        <v>#REF!</v>
      </c>
      <c r="BP9344" s="52" t="s">
        <v>14805</v>
      </c>
      <c r="BQ9344" s="52" t="s">
        <v>857</v>
      </c>
      <c r="BR9344" s="52" t="s">
        <v>14806</v>
      </c>
      <c r="BX9344" s="52" t="s">
        <v>14805</v>
      </c>
      <c r="BY9344" s="52" t="s">
        <v>857</v>
      </c>
      <c r="BZ9344" s="52" t="s">
        <v>14806</v>
      </c>
    </row>
    <row r="9345" spans="54:78" x14ac:dyDescent="0.3">
      <c r="BB9345" s="105" t="e">
        <f>VLOOKUP(C9345,#REF!, 2,FALSE)</f>
        <v>#REF!</v>
      </c>
      <c r="BP9345" s="52" t="s">
        <v>14807</v>
      </c>
      <c r="BQ9345" s="52" t="s">
        <v>786</v>
      </c>
      <c r="BR9345" s="52" t="s">
        <v>2993</v>
      </c>
      <c r="BX9345" s="52" t="s">
        <v>14807</v>
      </c>
      <c r="BY9345" s="52" t="s">
        <v>786</v>
      </c>
      <c r="BZ9345" s="52" t="s">
        <v>2993</v>
      </c>
    </row>
    <row r="9346" spans="54:78" x14ac:dyDescent="0.3">
      <c r="BB9346" s="105" t="e">
        <f>VLOOKUP(C9346,#REF!, 2,FALSE)</f>
        <v>#REF!</v>
      </c>
      <c r="BP9346" s="52" t="s">
        <v>14808</v>
      </c>
      <c r="BQ9346" s="52" t="s">
        <v>743</v>
      </c>
      <c r="BR9346" s="52" t="s">
        <v>2993</v>
      </c>
      <c r="BX9346" s="52" t="s">
        <v>14808</v>
      </c>
      <c r="BY9346" s="52" t="s">
        <v>743</v>
      </c>
      <c r="BZ9346" s="52" t="s">
        <v>2993</v>
      </c>
    </row>
    <row r="9347" spans="54:78" x14ac:dyDescent="0.3">
      <c r="BB9347" s="105" t="e">
        <f>VLOOKUP(C9347,#REF!, 2,FALSE)</f>
        <v>#REF!</v>
      </c>
      <c r="BP9347" s="52" t="s">
        <v>14809</v>
      </c>
      <c r="BQ9347" s="52" t="s">
        <v>795</v>
      </c>
      <c r="BR9347" s="52" t="s">
        <v>4442</v>
      </c>
      <c r="BX9347" s="52" t="s">
        <v>14809</v>
      </c>
      <c r="BY9347" s="52" t="s">
        <v>795</v>
      </c>
      <c r="BZ9347" s="52" t="s">
        <v>4442</v>
      </c>
    </row>
    <row r="9348" spans="54:78" x14ac:dyDescent="0.3">
      <c r="BB9348" s="105" t="e">
        <f>VLOOKUP(C9348,#REF!, 2,FALSE)</f>
        <v>#REF!</v>
      </c>
      <c r="BP9348" s="52" t="s">
        <v>14810</v>
      </c>
      <c r="BQ9348" s="52" t="s">
        <v>2993</v>
      </c>
      <c r="BR9348" s="52" t="s">
        <v>14811</v>
      </c>
      <c r="BX9348" s="52" t="s">
        <v>14810</v>
      </c>
      <c r="BY9348" s="52" t="s">
        <v>2993</v>
      </c>
      <c r="BZ9348" s="52" t="s">
        <v>14811</v>
      </c>
    </row>
    <row r="9349" spans="54:78" x14ac:dyDescent="0.3">
      <c r="BB9349" s="105" t="e">
        <f>VLOOKUP(C9349,#REF!, 2,FALSE)</f>
        <v>#REF!</v>
      </c>
      <c r="BP9349" s="52" t="s">
        <v>14812</v>
      </c>
      <c r="BQ9349" s="52" t="s">
        <v>2993</v>
      </c>
      <c r="BR9349" s="52" t="s">
        <v>1563</v>
      </c>
      <c r="BX9349" s="52" t="s">
        <v>14812</v>
      </c>
      <c r="BY9349" s="52" t="s">
        <v>2993</v>
      </c>
      <c r="BZ9349" s="52" t="s">
        <v>1563</v>
      </c>
    </row>
    <row r="9350" spans="54:78" x14ac:dyDescent="0.3">
      <c r="BB9350" s="105" t="e">
        <f>VLOOKUP(C9350,#REF!, 2,FALSE)</f>
        <v>#REF!</v>
      </c>
      <c r="BP9350" s="52" t="s">
        <v>14813</v>
      </c>
      <c r="BQ9350" s="52" t="s">
        <v>849</v>
      </c>
      <c r="BR9350" s="52" t="s">
        <v>3028</v>
      </c>
      <c r="BX9350" s="52" t="s">
        <v>14813</v>
      </c>
      <c r="BY9350" s="52" t="s">
        <v>849</v>
      </c>
      <c r="BZ9350" s="52" t="s">
        <v>3028</v>
      </c>
    </row>
    <row r="9351" spans="54:78" x14ac:dyDescent="0.3">
      <c r="BB9351" s="105" t="e">
        <f>VLOOKUP(C9351,#REF!, 2,FALSE)</f>
        <v>#REF!</v>
      </c>
      <c r="BP9351" s="52" t="s">
        <v>14814</v>
      </c>
      <c r="BQ9351" s="52" t="s">
        <v>2993</v>
      </c>
      <c r="BR9351" s="52" t="s">
        <v>14815</v>
      </c>
      <c r="BX9351" s="52" t="s">
        <v>14814</v>
      </c>
      <c r="BY9351" s="52" t="s">
        <v>2993</v>
      </c>
      <c r="BZ9351" s="52" t="s">
        <v>14815</v>
      </c>
    </row>
    <row r="9352" spans="54:78" x14ac:dyDescent="0.3">
      <c r="BB9352" s="105" t="e">
        <f>VLOOKUP(C9352,#REF!, 2,FALSE)</f>
        <v>#REF!</v>
      </c>
      <c r="BP9352" s="52" t="s">
        <v>14817</v>
      </c>
      <c r="BQ9352" s="52" t="s">
        <v>2993</v>
      </c>
      <c r="BR9352" s="52" t="s">
        <v>11318</v>
      </c>
      <c r="BX9352" s="52" t="s">
        <v>14817</v>
      </c>
      <c r="BY9352" s="52" t="s">
        <v>2993</v>
      </c>
      <c r="BZ9352" s="52" t="s">
        <v>11318</v>
      </c>
    </row>
    <row r="9353" spans="54:78" x14ac:dyDescent="0.3">
      <c r="BB9353" s="105" t="e">
        <f>VLOOKUP(C9353,#REF!, 2,FALSE)</f>
        <v>#REF!</v>
      </c>
      <c r="BP9353" s="52" t="s">
        <v>14818</v>
      </c>
      <c r="BQ9353" s="52" t="s">
        <v>2993</v>
      </c>
      <c r="BR9353" s="52" t="s">
        <v>14819</v>
      </c>
      <c r="BX9353" s="52" t="s">
        <v>14818</v>
      </c>
      <c r="BY9353" s="52" t="s">
        <v>2993</v>
      </c>
      <c r="BZ9353" s="52" t="s">
        <v>14819</v>
      </c>
    </row>
    <row r="9354" spans="54:78" x14ac:dyDescent="0.3">
      <c r="BB9354" s="105" t="e">
        <f>VLOOKUP(C9354,#REF!, 2,FALSE)</f>
        <v>#REF!</v>
      </c>
      <c r="BP9354" s="52" t="s">
        <v>242</v>
      </c>
      <c r="BQ9354" s="52" t="s">
        <v>2993</v>
      </c>
      <c r="BR9354" s="52" t="s">
        <v>14820</v>
      </c>
      <c r="BX9354" s="52" t="s">
        <v>242</v>
      </c>
      <c r="BY9354" s="52" t="s">
        <v>2993</v>
      </c>
      <c r="BZ9354" s="52" t="s">
        <v>14820</v>
      </c>
    </row>
    <row r="9355" spans="54:78" x14ac:dyDescent="0.3">
      <c r="BB9355" s="105" t="e">
        <f>VLOOKUP(C9355,#REF!, 2,FALSE)</f>
        <v>#REF!</v>
      </c>
      <c r="BP9355" s="52" t="s">
        <v>14821</v>
      </c>
      <c r="BQ9355" s="52" t="s">
        <v>2993</v>
      </c>
      <c r="BR9355" s="52" t="s">
        <v>2993</v>
      </c>
      <c r="BX9355" s="52" t="s">
        <v>14821</v>
      </c>
      <c r="BY9355" s="52" t="s">
        <v>2993</v>
      </c>
      <c r="BZ9355" s="52" t="s">
        <v>2993</v>
      </c>
    </row>
    <row r="9356" spans="54:78" x14ac:dyDescent="0.3">
      <c r="BB9356" s="105" t="e">
        <f>VLOOKUP(C9356,#REF!, 2,FALSE)</f>
        <v>#REF!</v>
      </c>
      <c r="BP9356" s="52" t="s">
        <v>14823</v>
      </c>
      <c r="BQ9356" s="52" t="s">
        <v>936</v>
      </c>
      <c r="BR9356" s="52" t="s">
        <v>8228</v>
      </c>
      <c r="BX9356" s="52" t="s">
        <v>14823</v>
      </c>
      <c r="BY9356" s="52" t="s">
        <v>936</v>
      </c>
      <c r="BZ9356" s="52" t="s">
        <v>8228</v>
      </c>
    </row>
    <row r="9357" spans="54:78" x14ac:dyDescent="0.3">
      <c r="BB9357" s="105" t="e">
        <f>VLOOKUP(C9357,#REF!, 2,FALSE)</f>
        <v>#REF!</v>
      </c>
      <c r="BP9357" s="52" t="s">
        <v>14824</v>
      </c>
      <c r="BQ9357" s="52" t="s">
        <v>936</v>
      </c>
      <c r="BR9357" s="52" t="s">
        <v>3091</v>
      </c>
      <c r="BX9357" s="52" t="s">
        <v>14824</v>
      </c>
      <c r="BY9357" s="52" t="s">
        <v>936</v>
      </c>
      <c r="BZ9357" s="52" t="s">
        <v>3091</v>
      </c>
    </row>
    <row r="9358" spans="54:78" x14ac:dyDescent="0.3">
      <c r="BB9358" s="105" t="e">
        <f>VLOOKUP(C9358,#REF!, 2,FALSE)</f>
        <v>#REF!</v>
      </c>
      <c r="BP9358" s="52" t="s">
        <v>2578</v>
      </c>
      <c r="BQ9358" s="52" t="s">
        <v>3019</v>
      </c>
      <c r="BR9358" s="52" t="s">
        <v>14825</v>
      </c>
      <c r="BX9358" s="52" t="s">
        <v>2578</v>
      </c>
      <c r="BY9358" s="52" t="s">
        <v>3019</v>
      </c>
      <c r="BZ9358" s="52" t="s">
        <v>14825</v>
      </c>
    </row>
    <row r="9359" spans="54:78" x14ac:dyDescent="0.3">
      <c r="BB9359" s="105" t="e">
        <f>VLOOKUP(C9359,#REF!, 2,FALSE)</f>
        <v>#REF!</v>
      </c>
      <c r="BP9359" s="52" t="s">
        <v>14826</v>
      </c>
      <c r="BQ9359" s="52" t="s">
        <v>3276</v>
      </c>
      <c r="BR9359" s="52" t="s">
        <v>2993</v>
      </c>
      <c r="BX9359" s="52" t="s">
        <v>14826</v>
      </c>
      <c r="BY9359" s="52" t="s">
        <v>3276</v>
      </c>
      <c r="BZ9359" s="52" t="s">
        <v>2993</v>
      </c>
    </row>
    <row r="9360" spans="54:78" x14ac:dyDescent="0.3">
      <c r="BB9360" s="105" t="e">
        <f>VLOOKUP(C9360,#REF!, 2,FALSE)</f>
        <v>#REF!</v>
      </c>
      <c r="BP9360" s="52" t="s">
        <v>14827</v>
      </c>
      <c r="BQ9360" s="52" t="s">
        <v>2993</v>
      </c>
      <c r="BR9360" s="52" t="s">
        <v>2993</v>
      </c>
      <c r="BX9360" s="52" t="s">
        <v>14827</v>
      </c>
      <c r="BY9360" s="52" t="s">
        <v>2993</v>
      </c>
      <c r="BZ9360" s="52" t="s">
        <v>2993</v>
      </c>
    </row>
    <row r="9361" spans="54:78" x14ac:dyDescent="0.3">
      <c r="BB9361" s="105" t="e">
        <f>VLOOKUP(C9361,#REF!, 2,FALSE)</f>
        <v>#REF!</v>
      </c>
      <c r="BP9361" s="52" t="s">
        <v>14828</v>
      </c>
      <c r="BQ9361" s="52" t="s">
        <v>2993</v>
      </c>
      <c r="BR9361" s="52" t="s">
        <v>2993</v>
      </c>
      <c r="BX9361" s="52" t="s">
        <v>14828</v>
      </c>
      <c r="BY9361" s="52" t="s">
        <v>2993</v>
      </c>
      <c r="BZ9361" s="52" t="s">
        <v>2993</v>
      </c>
    </row>
    <row r="9362" spans="54:78" x14ac:dyDescent="0.3">
      <c r="BB9362" s="105" t="e">
        <f>VLOOKUP(C9362,#REF!, 2,FALSE)</f>
        <v>#REF!</v>
      </c>
      <c r="BP9362" s="52" t="s">
        <v>14829</v>
      </c>
      <c r="BQ9362" s="52" t="s">
        <v>667</v>
      </c>
      <c r="BR9362" s="52" t="s">
        <v>2993</v>
      </c>
      <c r="BX9362" s="52" t="s">
        <v>14829</v>
      </c>
      <c r="BY9362" s="52" t="s">
        <v>667</v>
      </c>
      <c r="BZ9362" s="52" t="s">
        <v>2993</v>
      </c>
    </row>
    <row r="9363" spans="54:78" x14ac:dyDescent="0.3">
      <c r="BB9363" s="105" t="e">
        <f>VLOOKUP(C9363,#REF!, 2,FALSE)</f>
        <v>#REF!</v>
      </c>
      <c r="BP9363" s="52" t="s">
        <v>14830</v>
      </c>
      <c r="BQ9363" s="52" t="s">
        <v>2993</v>
      </c>
      <c r="BR9363" s="52" t="s">
        <v>14831</v>
      </c>
      <c r="BX9363" s="52" t="s">
        <v>14830</v>
      </c>
      <c r="BY9363" s="52" t="s">
        <v>2993</v>
      </c>
      <c r="BZ9363" s="52" t="s">
        <v>14831</v>
      </c>
    </row>
    <row r="9364" spans="54:78" x14ac:dyDescent="0.3">
      <c r="BB9364" s="105" t="e">
        <f>VLOOKUP(C9364,#REF!, 2,FALSE)</f>
        <v>#REF!</v>
      </c>
      <c r="BP9364" s="52" t="s">
        <v>14832</v>
      </c>
      <c r="BQ9364" s="52" t="s">
        <v>2993</v>
      </c>
      <c r="BR9364" s="52" t="s">
        <v>14540</v>
      </c>
      <c r="BX9364" s="52" t="s">
        <v>14832</v>
      </c>
      <c r="BY9364" s="52" t="s">
        <v>2993</v>
      </c>
      <c r="BZ9364" s="52" t="s">
        <v>14540</v>
      </c>
    </row>
    <row r="9365" spans="54:78" x14ac:dyDescent="0.3">
      <c r="BB9365" s="105" t="e">
        <f>VLOOKUP(C9365,#REF!, 2,FALSE)</f>
        <v>#REF!</v>
      </c>
      <c r="BP9365" s="52" t="s">
        <v>14833</v>
      </c>
      <c r="BQ9365" s="52" t="s">
        <v>2993</v>
      </c>
      <c r="BR9365" s="52" t="s">
        <v>14834</v>
      </c>
      <c r="BX9365" s="52" t="s">
        <v>14833</v>
      </c>
      <c r="BY9365" s="52" t="s">
        <v>2993</v>
      </c>
      <c r="BZ9365" s="52" t="s">
        <v>14834</v>
      </c>
    </row>
    <row r="9366" spans="54:78" x14ac:dyDescent="0.3">
      <c r="BB9366" s="105" t="e">
        <f>VLOOKUP(C9366,#REF!, 2,FALSE)</f>
        <v>#REF!</v>
      </c>
      <c r="BP9366" s="52" t="s">
        <v>14835</v>
      </c>
      <c r="BQ9366" s="52" t="s">
        <v>1021</v>
      </c>
      <c r="BR9366" s="52" t="s">
        <v>2993</v>
      </c>
      <c r="BX9366" s="52" t="s">
        <v>14835</v>
      </c>
      <c r="BY9366" s="52" t="s">
        <v>1021</v>
      </c>
      <c r="BZ9366" s="52" t="s">
        <v>2993</v>
      </c>
    </row>
    <row r="9367" spans="54:78" x14ac:dyDescent="0.3">
      <c r="BB9367" s="105" t="e">
        <f>VLOOKUP(C9367,#REF!, 2,FALSE)</f>
        <v>#REF!</v>
      </c>
      <c r="BP9367" s="52" t="s">
        <v>14836</v>
      </c>
      <c r="BQ9367" s="52" t="s">
        <v>2993</v>
      </c>
      <c r="BR9367" s="52" t="s">
        <v>14837</v>
      </c>
      <c r="BX9367" s="52" t="s">
        <v>14836</v>
      </c>
      <c r="BY9367" s="52" t="s">
        <v>2993</v>
      </c>
      <c r="BZ9367" s="52" t="s">
        <v>14837</v>
      </c>
    </row>
    <row r="9368" spans="54:78" x14ac:dyDescent="0.3">
      <c r="BB9368" s="105" t="e">
        <f>VLOOKUP(C9368,#REF!, 2,FALSE)</f>
        <v>#REF!</v>
      </c>
      <c r="BP9368" s="52" t="s">
        <v>2579</v>
      </c>
      <c r="BQ9368" s="52" t="s">
        <v>936</v>
      </c>
      <c r="BR9368" s="52" t="s">
        <v>2993</v>
      </c>
      <c r="BX9368" s="52" t="s">
        <v>2579</v>
      </c>
      <c r="BY9368" s="52" t="s">
        <v>936</v>
      </c>
      <c r="BZ9368" s="52" t="s">
        <v>2993</v>
      </c>
    </row>
    <row r="9369" spans="54:78" x14ac:dyDescent="0.3">
      <c r="BB9369" s="105" t="e">
        <f>VLOOKUP(C9369,#REF!, 2,FALSE)</f>
        <v>#REF!</v>
      </c>
      <c r="BP9369" s="52" t="s">
        <v>14838</v>
      </c>
      <c r="BQ9369" s="52" t="s">
        <v>1280</v>
      </c>
      <c r="BR9369" s="52" t="s">
        <v>14839</v>
      </c>
      <c r="BX9369" s="52" t="s">
        <v>14838</v>
      </c>
      <c r="BY9369" s="52" t="s">
        <v>1280</v>
      </c>
      <c r="BZ9369" s="52" t="s">
        <v>14839</v>
      </c>
    </row>
    <row r="9370" spans="54:78" x14ac:dyDescent="0.3">
      <c r="BB9370" s="105" t="e">
        <f>VLOOKUP(C9370,#REF!, 2,FALSE)</f>
        <v>#REF!</v>
      </c>
      <c r="BP9370" s="52" t="s">
        <v>14840</v>
      </c>
      <c r="BQ9370" s="52" t="s">
        <v>743</v>
      </c>
      <c r="BR9370" s="52" t="s">
        <v>2993</v>
      </c>
      <c r="BX9370" s="52" t="s">
        <v>14840</v>
      </c>
      <c r="BY9370" s="52" t="s">
        <v>743</v>
      </c>
      <c r="BZ9370" s="52" t="s">
        <v>2993</v>
      </c>
    </row>
    <row r="9371" spans="54:78" x14ac:dyDescent="0.3">
      <c r="BB9371" s="105" t="e">
        <f>VLOOKUP(C9371,#REF!, 2,FALSE)</f>
        <v>#REF!</v>
      </c>
      <c r="BP9371" s="52" t="s">
        <v>14841</v>
      </c>
      <c r="BQ9371" s="52" t="s">
        <v>860</v>
      </c>
      <c r="BR9371" s="52" t="s">
        <v>2993</v>
      </c>
      <c r="BX9371" s="52" t="s">
        <v>14841</v>
      </c>
      <c r="BY9371" s="52" t="s">
        <v>860</v>
      </c>
      <c r="BZ9371" s="52" t="s">
        <v>2993</v>
      </c>
    </row>
    <row r="9372" spans="54:78" x14ac:dyDescent="0.3">
      <c r="BB9372" s="105" t="e">
        <f>VLOOKUP(C9372,#REF!, 2,FALSE)</f>
        <v>#REF!</v>
      </c>
      <c r="BP9372" s="52" t="s">
        <v>14842</v>
      </c>
      <c r="BQ9372" s="52" t="s">
        <v>2993</v>
      </c>
      <c r="BR9372" s="52" t="s">
        <v>2993</v>
      </c>
      <c r="BX9372" s="52" t="s">
        <v>14842</v>
      </c>
      <c r="BY9372" s="52" t="s">
        <v>2993</v>
      </c>
      <c r="BZ9372" s="52" t="s">
        <v>2993</v>
      </c>
    </row>
    <row r="9373" spans="54:78" x14ac:dyDescent="0.3">
      <c r="BB9373" s="105" t="e">
        <f>VLOOKUP(C9373,#REF!, 2,FALSE)</f>
        <v>#REF!</v>
      </c>
      <c r="BP9373" s="52" t="s">
        <v>14843</v>
      </c>
      <c r="BQ9373" s="52" t="s">
        <v>3019</v>
      </c>
      <c r="BR9373" s="52" t="s">
        <v>2993</v>
      </c>
      <c r="BX9373" s="52" t="s">
        <v>14843</v>
      </c>
      <c r="BY9373" s="52" t="s">
        <v>3019</v>
      </c>
      <c r="BZ9373" s="52" t="s">
        <v>2993</v>
      </c>
    </row>
    <row r="9374" spans="54:78" x14ac:dyDescent="0.3">
      <c r="BB9374" s="105" t="e">
        <f>VLOOKUP(C9374,#REF!, 2,FALSE)</f>
        <v>#REF!</v>
      </c>
      <c r="BP9374" s="52" t="s">
        <v>14844</v>
      </c>
      <c r="BQ9374" s="52" t="s">
        <v>3276</v>
      </c>
      <c r="BR9374" s="52" t="s">
        <v>2993</v>
      </c>
      <c r="BX9374" s="52" t="s">
        <v>14844</v>
      </c>
      <c r="BY9374" s="52" t="s">
        <v>3276</v>
      </c>
      <c r="BZ9374" s="52" t="s">
        <v>2993</v>
      </c>
    </row>
    <row r="9375" spans="54:78" x14ac:dyDescent="0.3">
      <c r="BB9375" s="105" t="e">
        <f>VLOOKUP(C9375,#REF!, 2,FALSE)</f>
        <v>#REF!</v>
      </c>
      <c r="BP9375" s="52" t="s">
        <v>241</v>
      </c>
      <c r="BQ9375" s="52" t="s">
        <v>860</v>
      </c>
      <c r="BR9375" s="52" t="s">
        <v>2993</v>
      </c>
      <c r="BX9375" s="52" t="s">
        <v>241</v>
      </c>
      <c r="BY9375" s="52" t="s">
        <v>860</v>
      </c>
      <c r="BZ9375" s="52" t="s">
        <v>2993</v>
      </c>
    </row>
    <row r="9376" spans="54:78" x14ac:dyDescent="0.3">
      <c r="BB9376" s="105" t="e">
        <f>VLOOKUP(C9376,#REF!, 2,FALSE)</f>
        <v>#REF!</v>
      </c>
      <c r="BP9376" s="52" t="s">
        <v>14845</v>
      </c>
      <c r="BQ9376" s="52" t="s">
        <v>3019</v>
      </c>
      <c r="BR9376" s="52" t="s">
        <v>2993</v>
      </c>
      <c r="BX9376" s="52" t="s">
        <v>14845</v>
      </c>
      <c r="BY9376" s="52" t="s">
        <v>3019</v>
      </c>
      <c r="BZ9376" s="52" t="s">
        <v>2993</v>
      </c>
    </row>
    <row r="9377" spans="54:78" x14ac:dyDescent="0.3">
      <c r="BB9377" s="105" t="e">
        <f>VLOOKUP(C9377,#REF!, 2,FALSE)</f>
        <v>#REF!</v>
      </c>
      <c r="BP9377" s="52" t="s">
        <v>14846</v>
      </c>
      <c r="BQ9377" s="52" t="s">
        <v>2993</v>
      </c>
      <c r="BR9377" s="52" t="s">
        <v>2993</v>
      </c>
      <c r="BX9377" s="52" t="s">
        <v>14846</v>
      </c>
      <c r="BY9377" s="52" t="s">
        <v>2993</v>
      </c>
      <c r="BZ9377" s="52" t="s">
        <v>2993</v>
      </c>
    </row>
    <row r="9378" spans="54:78" x14ac:dyDescent="0.3">
      <c r="BB9378" s="105" t="e">
        <f>VLOOKUP(C9378,#REF!, 2,FALSE)</f>
        <v>#REF!</v>
      </c>
      <c r="BP9378" s="52" t="s">
        <v>14847</v>
      </c>
      <c r="BQ9378" s="52" t="s">
        <v>17043</v>
      </c>
      <c r="BR9378" s="52" t="s">
        <v>14848</v>
      </c>
      <c r="BX9378" s="52" t="s">
        <v>14847</v>
      </c>
      <c r="BY9378" s="52" t="s">
        <v>17043</v>
      </c>
      <c r="BZ9378" s="52" t="s">
        <v>14848</v>
      </c>
    </row>
    <row r="9379" spans="54:78" x14ac:dyDescent="0.3">
      <c r="BB9379" s="105" t="e">
        <f>VLOOKUP(C9379,#REF!, 2,FALSE)</f>
        <v>#REF!</v>
      </c>
      <c r="BP9379" s="52" t="s">
        <v>14849</v>
      </c>
      <c r="BQ9379" s="52" t="s">
        <v>2993</v>
      </c>
      <c r="BR9379" s="52" t="s">
        <v>3876</v>
      </c>
      <c r="BX9379" s="52" t="s">
        <v>14849</v>
      </c>
      <c r="BY9379" s="52" t="s">
        <v>2993</v>
      </c>
      <c r="BZ9379" s="52" t="s">
        <v>3876</v>
      </c>
    </row>
    <row r="9380" spans="54:78" x14ac:dyDescent="0.3">
      <c r="BB9380" s="105" t="e">
        <f>VLOOKUP(C9380,#REF!, 2,FALSE)</f>
        <v>#REF!</v>
      </c>
      <c r="BP9380" s="52" t="s">
        <v>14850</v>
      </c>
      <c r="BQ9380" s="52" t="s">
        <v>2993</v>
      </c>
      <c r="BR9380" s="52" t="s">
        <v>1220</v>
      </c>
      <c r="BX9380" s="52" t="s">
        <v>14850</v>
      </c>
      <c r="BY9380" s="52" t="s">
        <v>2993</v>
      </c>
      <c r="BZ9380" s="52" t="s">
        <v>1220</v>
      </c>
    </row>
    <row r="9381" spans="54:78" x14ac:dyDescent="0.3">
      <c r="BB9381" s="105" t="e">
        <f>VLOOKUP(C9381,#REF!, 2,FALSE)</f>
        <v>#REF!</v>
      </c>
      <c r="BP9381" s="52" t="s">
        <v>14851</v>
      </c>
      <c r="BQ9381" s="52" t="s">
        <v>2993</v>
      </c>
      <c r="BR9381" s="52" t="s">
        <v>2993</v>
      </c>
      <c r="BX9381" s="52" t="s">
        <v>14851</v>
      </c>
      <c r="BY9381" s="52" t="s">
        <v>2993</v>
      </c>
      <c r="BZ9381" s="52" t="s">
        <v>2993</v>
      </c>
    </row>
    <row r="9382" spans="54:78" x14ac:dyDescent="0.3">
      <c r="BB9382" s="105" t="e">
        <f>VLOOKUP(C9382,#REF!, 2,FALSE)</f>
        <v>#REF!</v>
      </c>
      <c r="BP9382" s="52" t="s">
        <v>14852</v>
      </c>
      <c r="BQ9382" s="52" t="s">
        <v>2993</v>
      </c>
      <c r="BR9382" s="52" t="s">
        <v>2993</v>
      </c>
      <c r="BX9382" s="52" t="s">
        <v>14852</v>
      </c>
      <c r="BY9382" s="52" t="s">
        <v>2993</v>
      </c>
      <c r="BZ9382" s="52" t="s">
        <v>2993</v>
      </c>
    </row>
    <row r="9383" spans="54:78" x14ac:dyDescent="0.3">
      <c r="BB9383" s="105" t="e">
        <f>VLOOKUP(C9383,#REF!, 2,FALSE)</f>
        <v>#REF!</v>
      </c>
      <c r="BP9383" s="52" t="s">
        <v>14853</v>
      </c>
      <c r="BQ9383" s="52" t="s">
        <v>2993</v>
      </c>
      <c r="BR9383" s="52" t="s">
        <v>2993</v>
      </c>
      <c r="BX9383" s="52" t="s">
        <v>14853</v>
      </c>
      <c r="BY9383" s="52" t="s">
        <v>2993</v>
      </c>
      <c r="BZ9383" s="52" t="s">
        <v>2993</v>
      </c>
    </row>
    <row r="9384" spans="54:78" x14ac:dyDescent="0.3">
      <c r="BB9384" s="105" t="e">
        <f>VLOOKUP(C9384,#REF!, 2,FALSE)</f>
        <v>#REF!</v>
      </c>
      <c r="BP9384" s="52" t="s">
        <v>14854</v>
      </c>
      <c r="BQ9384" s="52" t="s">
        <v>2993</v>
      </c>
      <c r="BR9384" s="52" t="s">
        <v>2993</v>
      </c>
      <c r="BX9384" s="52" t="s">
        <v>14854</v>
      </c>
      <c r="BY9384" s="52" t="s">
        <v>2993</v>
      </c>
      <c r="BZ9384" s="52" t="s">
        <v>2993</v>
      </c>
    </row>
    <row r="9385" spans="54:78" x14ac:dyDescent="0.3">
      <c r="BB9385" s="105" t="e">
        <f>VLOOKUP(C9385,#REF!, 2,FALSE)</f>
        <v>#REF!</v>
      </c>
      <c r="BP9385" s="52" t="s">
        <v>14855</v>
      </c>
      <c r="BQ9385" s="52" t="s">
        <v>2993</v>
      </c>
      <c r="BR9385" s="52" t="s">
        <v>2993</v>
      </c>
      <c r="BX9385" s="52" t="s">
        <v>14855</v>
      </c>
      <c r="BY9385" s="52" t="s">
        <v>2993</v>
      </c>
      <c r="BZ9385" s="52" t="s">
        <v>2993</v>
      </c>
    </row>
    <row r="9386" spans="54:78" x14ac:dyDescent="0.3">
      <c r="BB9386" s="105" t="e">
        <f>VLOOKUP(C9386,#REF!, 2,FALSE)</f>
        <v>#REF!</v>
      </c>
      <c r="BP9386" s="52" t="s">
        <v>2580</v>
      </c>
      <c r="BQ9386" s="52" t="s">
        <v>1021</v>
      </c>
      <c r="BR9386" s="52" t="s">
        <v>2993</v>
      </c>
      <c r="BX9386" s="52" t="s">
        <v>2580</v>
      </c>
      <c r="BY9386" s="52" t="s">
        <v>1021</v>
      </c>
      <c r="BZ9386" s="52" t="s">
        <v>2993</v>
      </c>
    </row>
    <row r="9387" spans="54:78" x14ac:dyDescent="0.3">
      <c r="BB9387" s="105" t="e">
        <f>VLOOKUP(C9387,#REF!, 2,FALSE)</f>
        <v>#REF!</v>
      </c>
      <c r="BP9387" s="52" t="s">
        <v>2581</v>
      </c>
      <c r="BQ9387" s="52" t="s">
        <v>2993</v>
      </c>
      <c r="BR9387" s="52" t="s">
        <v>14856</v>
      </c>
      <c r="BX9387" s="52" t="s">
        <v>2581</v>
      </c>
      <c r="BY9387" s="52" t="s">
        <v>2993</v>
      </c>
      <c r="BZ9387" s="52" t="s">
        <v>14856</v>
      </c>
    </row>
    <row r="9388" spans="54:78" x14ac:dyDescent="0.3">
      <c r="BB9388" s="105" t="e">
        <f>VLOOKUP(C9388,#REF!, 2,FALSE)</f>
        <v>#REF!</v>
      </c>
      <c r="BP9388" s="52" t="s">
        <v>14857</v>
      </c>
      <c r="BQ9388" s="52" t="s">
        <v>2993</v>
      </c>
      <c r="BR9388" s="52" t="s">
        <v>14858</v>
      </c>
      <c r="BX9388" s="52" t="s">
        <v>14857</v>
      </c>
      <c r="BY9388" s="52" t="s">
        <v>2993</v>
      </c>
      <c r="BZ9388" s="52" t="s">
        <v>14858</v>
      </c>
    </row>
    <row r="9389" spans="54:78" x14ac:dyDescent="0.3">
      <c r="BB9389" s="105" t="e">
        <f>VLOOKUP(C9389,#REF!, 2,FALSE)</f>
        <v>#REF!</v>
      </c>
      <c r="BP9389" s="52" t="s">
        <v>245</v>
      </c>
      <c r="BQ9389" s="52" t="s">
        <v>2993</v>
      </c>
      <c r="BR9389" s="52" t="s">
        <v>724</v>
      </c>
      <c r="BX9389" s="52" t="s">
        <v>245</v>
      </c>
      <c r="BY9389" s="52" t="s">
        <v>2993</v>
      </c>
      <c r="BZ9389" s="52" t="s">
        <v>724</v>
      </c>
    </row>
    <row r="9390" spans="54:78" x14ac:dyDescent="0.3">
      <c r="BB9390" s="105" t="e">
        <f>VLOOKUP(C9390,#REF!, 2,FALSE)</f>
        <v>#REF!</v>
      </c>
      <c r="BP9390" s="52" t="s">
        <v>2582</v>
      </c>
      <c r="BQ9390" s="52" t="s">
        <v>934</v>
      </c>
      <c r="BR9390" s="52" t="s">
        <v>2993</v>
      </c>
      <c r="BX9390" s="52" t="s">
        <v>2582</v>
      </c>
      <c r="BY9390" s="52" t="s">
        <v>934</v>
      </c>
      <c r="BZ9390" s="52" t="s">
        <v>2993</v>
      </c>
    </row>
    <row r="9391" spans="54:78" x14ac:dyDescent="0.3">
      <c r="BB9391" s="105" t="e">
        <f>VLOOKUP(C9391,#REF!, 2,FALSE)</f>
        <v>#REF!</v>
      </c>
      <c r="BP9391" s="52" t="s">
        <v>14859</v>
      </c>
      <c r="BQ9391" s="52" t="s">
        <v>2993</v>
      </c>
      <c r="BR9391" s="52" t="s">
        <v>2993</v>
      </c>
      <c r="BX9391" s="52" t="s">
        <v>14859</v>
      </c>
      <c r="BY9391" s="52" t="s">
        <v>2993</v>
      </c>
      <c r="BZ9391" s="52" t="s">
        <v>2993</v>
      </c>
    </row>
    <row r="9392" spans="54:78" x14ac:dyDescent="0.3">
      <c r="BB9392" s="105" t="e">
        <f>VLOOKUP(C9392,#REF!, 2,FALSE)</f>
        <v>#REF!</v>
      </c>
      <c r="BP9392" s="52" t="s">
        <v>14860</v>
      </c>
      <c r="BQ9392" s="52" t="s">
        <v>2993</v>
      </c>
      <c r="BR9392" s="52" t="s">
        <v>2993</v>
      </c>
      <c r="BX9392" s="52" t="s">
        <v>14860</v>
      </c>
      <c r="BY9392" s="52" t="s">
        <v>2993</v>
      </c>
      <c r="BZ9392" s="52" t="s">
        <v>2993</v>
      </c>
    </row>
    <row r="9393" spans="54:78" x14ac:dyDescent="0.3">
      <c r="BB9393" s="105" t="e">
        <f>VLOOKUP(C9393,#REF!, 2,FALSE)</f>
        <v>#REF!</v>
      </c>
      <c r="BP9393" s="52" t="s">
        <v>14861</v>
      </c>
      <c r="BQ9393" s="52" t="s">
        <v>805</v>
      </c>
      <c r="BR9393" s="52" t="s">
        <v>2993</v>
      </c>
      <c r="BX9393" s="52" t="s">
        <v>14861</v>
      </c>
      <c r="BY9393" s="52" t="s">
        <v>805</v>
      </c>
      <c r="BZ9393" s="52" t="s">
        <v>2993</v>
      </c>
    </row>
    <row r="9394" spans="54:78" x14ac:dyDescent="0.3">
      <c r="BB9394" s="105" t="e">
        <f>VLOOKUP(C9394,#REF!, 2,FALSE)</f>
        <v>#REF!</v>
      </c>
      <c r="BP9394" s="52" t="s">
        <v>14862</v>
      </c>
      <c r="BQ9394" s="52" t="s">
        <v>795</v>
      </c>
      <c r="BR9394" s="52" t="s">
        <v>14863</v>
      </c>
      <c r="BX9394" s="52" t="s">
        <v>14862</v>
      </c>
      <c r="BY9394" s="52" t="s">
        <v>795</v>
      </c>
      <c r="BZ9394" s="52" t="s">
        <v>14863</v>
      </c>
    </row>
    <row r="9395" spans="54:78" x14ac:dyDescent="0.3">
      <c r="BB9395" s="105" t="e">
        <f>VLOOKUP(C9395,#REF!, 2,FALSE)</f>
        <v>#REF!</v>
      </c>
      <c r="BP9395" s="52" t="s">
        <v>2583</v>
      </c>
      <c r="BQ9395" s="52" t="s">
        <v>3276</v>
      </c>
      <c r="BR9395" s="52" t="s">
        <v>14864</v>
      </c>
      <c r="BX9395" s="52" t="s">
        <v>2583</v>
      </c>
      <c r="BY9395" s="52" t="s">
        <v>3276</v>
      </c>
      <c r="BZ9395" s="52" t="s">
        <v>14864</v>
      </c>
    </row>
    <row r="9396" spans="54:78" x14ac:dyDescent="0.3">
      <c r="BB9396" s="105" t="e">
        <f>VLOOKUP(C9396,#REF!, 2,FALSE)</f>
        <v>#REF!</v>
      </c>
      <c r="BP9396" s="52" t="s">
        <v>14865</v>
      </c>
      <c r="BQ9396" s="52" t="s">
        <v>712</v>
      </c>
      <c r="BR9396" s="52" t="s">
        <v>2993</v>
      </c>
      <c r="BX9396" s="52" t="s">
        <v>14865</v>
      </c>
      <c r="BY9396" s="52" t="s">
        <v>712</v>
      </c>
      <c r="BZ9396" s="52" t="s">
        <v>2993</v>
      </c>
    </row>
    <row r="9397" spans="54:78" x14ac:dyDescent="0.3">
      <c r="BB9397" s="105" t="e">
        <f>VLOOKUP(C9397,#REF!, 2,FALSE)</f>
        <v>#REF!</v>
      </c>
      <c r="BP9397" s="52" t="s">
        <v>14866</v>
      </c>
      <c r="BQ9397" s="52" t="s">
        <v>783</v>
      </c>
      <c r="BR9397" s="52" t="s">
        <v>2993</v>
      </c>
      <c r="BX9397" s="52" t="s">
        <v>14866</v>
      </c>
      <c r="BY9397" s="52" t="s">
        <v>783</v>
      </c>
      <c r="BZ9397" s="52" t="s">
        <v>2993</v>
      </c>
    </row>
    <row r="9398" spans="54:78" x14ac:dyDescent="0.3">
      <c r="BB9398" s="105" t="e">
        <f>VLOOKUP(C9398,#REF!, 2,FALSE)</f>
        <v>#REF!</v>
      </c>
      <c r="BP9398" s="52" t="s">
        <v>14867</v>
      </c>
      <c r="BQ9398" s="52" t="s">
        <v>811</v>
      </c>
      <c r="BR9398" s="52" t="s">
        <v>2993</v>
      </c>
      <c r="BX9398" s="52" t="s">
        <v>14867</v>
      </c>
      <c r="BY9398" s="52" t="s">
        <v>811</v>
      </c>
      <c r="BZ9398" s="52" t="s">
        <v>2993</v>
      </c>
    </row>
    <row r="9399" spans="54:78" x14ac:dyDescent="0.3">
      <c r="BB9399" s="105" t="e">
        <f>VLOOKUP(C9399,#REF!, 2,FALSE)</f>
        <v>#REF!</v>
      </c>
      <c r="BP9399" s="52" t="s">
        <v>14868</v>
      </c>
      <c r="BQ9399" s="52" t="s">
        <v>619</v>
      </c>
      <c r="BR9399" s="52" t="s">
        <v>2993</v>
      </c>
      <c r="BX9399" s="52" t="s">
        <v>14868</v>
      </c>
      <c r="BY9399" s="52" t="s">
        <v>619</v>
      </c>
      <c r="BZ9399" s="52" t="s">
        <v>2993</v>
      </c>
    </row>
    <row r="9400" spans="54:78" x14ac:dyDescent="0.3">
      <c r="BB9400" s="105" t="e">
        <f>VLOOKUP(C9400,#REF!, 2,FALSE)</f>
        <v>#REF!</v>
      </c>
      <c r="BP9400" s="52" t="s">
        <v>14869</v>
      </c>
      <c r="BQ9400" s="52" t="s">
        <v>2993</v>
      </c>
      <c r="BR9400" s="52" t="s">
        <v>2993</v>
      </c>
      <c r="BX9400" s="52" t="s">
        <v>14869</v>
      </c>
      <c r="BY9400" s="52" t="s">
        <v>2993</v>
      </c>
      <c r="BZ9400" s="52" t="s">
        <v>2993</v>
      </c>
    </row>
    <row r="9401" spans="54:78" x14ac:dyDescent="0.3">
      <c r="BB9401" s="105" t="e">
        <f>VLOOKUP(C9401,#REF!, 2,FALSE)</f>
        <v>#REF!</v>
      </c>
      <c r="BP9401" s="52" t="s">
        <v>14870</v>
      </c>
      <c r="BQ9401" s="52" t="s">
        <v>2993</v>
      </c>
      <c r="BR9401" s="52" t="s">
        <v>2993</v>
      </c>
      <c r="BX9401" s="52" t="s">
        <v>14870</v>
      </c>
      <c r="BY9401" s="52" t="s">
        <v>2993</v>
      </c>
      <c r="BZ9401" s="52" t="s">
        <v>2993</v>
      </c>
    </row>
    <row r="9402" spans="54:78" x14ac:dyDescent="0.3">
      <c r="BB9402" s="105" t="e">
        <f>VLOOKUP(C9402,#REF!, 2,FALSE)</f>
        <v>#REF!</v>
      </c>
      <c r="BP9402" s="52" t="s">
        <v>14871</v>
      </c>
      <c r="BQ9402" s="52" t="s">
        <v>712</v>
      </c>
      <c r="BR9402" s="52" t="s">
        <v>14872</v>
      </c>
      <c r="BX9402" s="52" t="s">
        <v>14871</v>
      </c>
      <c r="BY9402" s="52" t="s">
        <v>712</v>
      </c>
      <c r="BZ9402" s="52" t="s">
        <v>14872</v>
      </c>
    </row>
    <row r="9403" spans="54:78" x14ac:dyDescent="0.3">
      <c r="BB9403" s="105" t="e">
        <f>VLOOKUP(C9403,#REF!, 2,FALSE)</f>
        <v>#REF!</v>
      </c>
      <c r="BP9403" s="52" t="s">
        <v>14873</v>
      </c>
      <c r="BQ9403" s="52" t="s">
        <v>710</v>
      </c>
      <c r="BR9403" s="52" t="s">
        <v>2993</v>
      </c>
      <c r="BX9403" s="52" t="s">
        <v>14873</v>
      </c>
      <c r="BY9403" s="52" t="s">
        <v>710</v>
      </c>
      <c r="BZ9403" s="52" t="s">
        <v>2993</v>
      </c>
    </row>
    <row r="9404" spans="54:78" x14ac:dyDescent="0.3">
      <c r="BB9404" s="105" t="e">
        <f>VLOOKUP(C9404,#REF!, 2,FALSE)</f>
        <v>#REF!</v>
      </c>
      <c r="BP9404" s="52" t="s">
        <v>14874</v>
      </c>
      <c r="BQ9404" s="52" t="s">
        <v>1277</v>
      </c>
      <c r="BR9404" s="52" t="s">
        <v>14875</v>
      </c>
      <c r="BX9404" s="52" t="s">
        <v>14874</v>
      </c>
      <c r="BY9404" s="52" t="s">
        <v>1277</v>
      </c>
      <c r="BZ9404" s="52" t="s">
        <v>14875</v>
      </c>
    </row>
    <row r="9405" spans="54:78" x14ac:dyDescent="0.3">
      <c r="BB9405" s="105" t="e">
        <f>VLOOKUP(C9405,#REF!, 2,FALSE)</f>
        <v>#REF!</v>
      </c>
      <c r="BP9405" s="52" t="s">
        <v>14876</v>
      </c>
      <c r="BQ9405" s="52" t="s">
        <v>795</v>
      </c>
      <c r="BR9405" s="52" t="s">
        <v>14877</v>
      </c>
      <c r="BX9405" s="52" t="s">
        <v>14876</v>
      </c>
      <c r="BY9405" s="52" t="s">
        <v>795</v>
      </c>
      <c r="BZ9405" s="52" t="s">
        <v>14877</v>
      </c>
    </row>
    <row r="9406" spans="54:78" x14ac:dyDescent="0.3">
      <c r="BB9406" s="105" t="e">
        <f>VLOOKUP(C9406,#REF!, 2,FALSE)</f>
        <v>#REF!</v>
      </c>
      <c r="BP9406" s="52" t="s">
        <v>14878</v>
      </c>
      <c r="BQ9406" s="52" t="s">
        <v>860</v>
      </c>
      <c r="BR9406" s="52" t="s">
        <v>2993</v>
      </c>
      <c r="BX9406" s="52" t="s">
        <v>14878</v>
      </c>
      <c r="BY9406" s="52" t="s">
        <v>860</v>
      </c>
      <c r="BZ9406" s="52" t="s">
        <v>2993</v>
      </c>
    </row>
    <row r="9407" spans="54:78" x14ac:dyDescent="0.3">
      <c r="BB9407" s="105" t="e">
        <f>VLOOKUP(C9407,#REF!, 2,FALSE)</f>
        <v>#REF!</v>
      </c>
      <c r="BP9407" s="52" t="s">
        <v>14879</v>
      </c>
      <c r="BQ9407" s="52" t="s">
        <v>1147</v>
      </c>
      <c r="BR9407" s="52" t="s">
        <v>14880</v>
      </c>
      <c r="BX9407" s="52" t="s">
        <v>14879</v>
      </c>
      <c r="BY9407" s="52" t="s">
        <v>1147</v>
      </c>
      <c r="BZ9407" s="52" t="s">
        <v>14880</v>
      </c>
    </row>
    <row r="9408" spans="54:78" x14ac:dyDescent="0.3">
      <c r="BB9408" s="105" t="e">
        <f>VLOOKUP(C9408,#REF!, 2,FALSE)</f>
        <v>#REF!</v>
      </c>
      <c r="BP9408" s="52" t="s">
        <v>246</v>
      </c>
      <c r="BQ9408" s="52" t="s">
        <v>619</v>
      </c>
      <c r="BR9408" s="52" t="s">
        <v>2993</v>
      </c>
      <c r="BX9408" s="52" t="s">
        <v>246</v>
      </c>
      <c r="BY9408" s="52" t="s">
        <v>619</v>
      </c>
      <c r="BZ9408" s="52" t="s">
        <v>2993</v>
      </c>
    </row>
    <row r="9409" spans="54:78" x14ac:dyDescent="0.3">
      <c r="BB9409" s="105" t="e">
        <f>VLOOKUP(C9409,#REF!, 2,FALSE)</f>
        <v>#REF!</v>
      </c>
      <c r="BP9409" s="52" t="s">
        <v>14881</v>
      </c>
      <c r="BQ9409" s="52" t="s">
        <v>1350</v>
      </c>
      <c r="BR9409" s="52" t="s">
        <v>14882</v>
      </c>
      <c r="BX9409" s="52" t="s">
        <v>14881</v>
      </c>
      <c r="BY9409" s="52" t="s">
        <v>1350</v>
      </c>
      <c r="BZ9409" s="52" t="s">
        <v>14882</v>
      </c>
    </row>
    <row r="9410" spans="54:78" x14ac:dyDescent="0.3">
      <c r="BB9410" s="105" t="e">
        <f>VLOOKUP(C9410,#REF!, 2,FALSE)</f>
        <v>#REF!</v>
      </c>
      <c r="BP9410" s="52" t="s">
        <v>14883</v>
      </c>
      <c r="BQ9410" s="52" t="s">
        <v>1350</v>
      </c>
      <c r="BR9410" s="52" t="s">
        <v>14884</v>
      </c>
      <c r="BX9410" s="52" t="s">
        <v>14883</v>
      </c>
      <c r="BY9410" s="52" t="s">
        <v>1350</v>
      </c>
      <c r="BZ9410" s="52" t="s">
        <v>14884</v>
      </c>
    </row>
    <row r="9411" spans="54:78" x14ac:dyDescent="0.3">
      <c r="BB9411" s="105" t="e">
        <f>VLOOKUP(C9411,#REF!, 2,FALSE)</f>
        <v>#REF!</v>
      </c>
      <c r="BP9411" s="52" t="s">
        <v>226</v>
      </c>
      <c r="BQ9411" s="52" t="s">
        <v>642</v>
      </c>
      <c r="BR9411" s="52" t="s">
        <v>2993</v>
      </c>
      <c r="BX9411" s="52" t="s">
        <v>226</v>
      </c>
      <c r="BY9411" s="52" t="s">
        <v>642</v>
      </c>
      <c r="BZ9411" s="52" t="s">
        <v>2993</v>
      </c>
    </row>
    <row r="9412" spans="54:78" x14ac:dyDescent="0.3">
      <c r="BB9412" s="105" t="e">
        <f>VLOOKUP(C9412,#REF!, 2,FALSE)</f>
        <v>#REF!</v>
      </c>
      <c r="BP9412" s="52" t="s">
        <v>14885</v>
      </c>
      <c r="BQ9412" s="52" t="s">
        <v>624</v>
      </c>
      <c r="BR9412" s="52" t="s">
        <v>2993</v>
      </c>
      <c r="BX9412" s="52" t="s">
        <v>14885</v>
      </c>
      <c r="BY9412" s="52" t="s">
        <v>624</v>
      </c>
      <c r="BZ9412" s="52" t="s">
        <v>2993</v>
      </c>
    </row>
    <row r="9413" spans="54:78" x14ac:dyDescent="0.3">
      <c r="BB9413" s="105" t="e">
        <f>VLOOKUP(C9413,#REF!, 2,FALSE)</f>
        <v>#REF!</v>
      </c>
      <c r="BP9413" s="52" t="s">
        <v>14886</v>
      </c>
      <c r="BQ9413" s="52" t="s">
        <v>642</v>
      </c>
      <c r="BR9413" s="52" t="s">
        <v>2993</v>
      </c>
      <c r="BX9413" s="52" t="s">
        <v>14886</v>
      </c>
      <c r="BY9413" s="52" t="s">
        <v>642</v>
      </c>
      <c r="BZ9413" s="52" t="s">
        <v>2993</v>
      </c>
    </row>
    <row r="9414" spans="54:78" x14ac:dyDescent="0.3">
      <c r="BB9414" s="105" t="e">
        <f>VLOOKUP(C9414,#REF!, 2,FALSE)</f>
        <v>#REF!</v>
      </c>
      <c r="BP9414" s="52" t="s">
        <v>14887</v>
      </c>
      <c r="BQ9414" s="52" t="s">
        <v>624</v>
      </c>
      <c r="BR9414" s="52" t="s">
        <v>2993</v>
      </c>
      <c r="BX9414" s="52" t="s">
        <v>14887</v>
      </c>
      <c r="BY9414" s="52" t="s">
        <v>624</v>
      </c>
      <c r="BZ9414" s="52" t="s">
        <v>2993</v>
      </c>
    </row>
    <row r="9415" spans="54:78" x14ac:dyDescent="0.3">
      <c r="BB9415" s="105" t="e">
        <f>VLOOKUP(C9415,#REF!, 2,FALSE)</f>
        <v>#REF!</v>
      </c>
      <c r="BP9415" s="52" t="s">
        <v>14888</v>
      </c>
      <c r="BQ9415" s="52" t="s">
        <v>622</v>
      </c>
      <c r="BR9415" s="52" t="s">
        <v>2993</v>
      </c>
      <c r="BX9415" s="52" t="s">
        <v>14888</v>
      </c>
      <c r="BY9415" s="52" t="s">
        <v>622</v>
      </c>
      <c r="BZ9415" s="52" t="s">
        <v>2993</v>
      </c>
    </row>
    <row r="9416" spans="54:78" x14ac:dyDescent="0.3">
      <c r="BB9416" s="105" t="e">
        <f>VLOOKUP(C9416,#REF!, 2,FALSE)</f>
        <v>#REF!</v>
      </c>
      <c r="BP9416" s="52" t="s">
        <v>14889</v>
      </c>
      <c r="BQ9416" s="52" t="s">
        <v>669</v>
      </c>
      <c r="BR9416" s="52" t="s">
        <v>2993</v>
      </c>
      <c r="BX9416" s="52" t="s">
        <v>14889</v>
      </c>
      <c r="BY9416" s="52" t="s">
        <v>669</v>
      </c>
      <c r="BZ9416" s="52" t="s">
        <v>2993</v>
      </c>
    </row>
    <row r="9417" spans="54:78" x14ac:dyDescent="0.3">
      <c r="BB9417" s="105" t="e">
        <f>VLOOKUP(C9417,#REF!, 2,FALSE)</f>
        <v>#REF!</v>
      </c>
      <c r="BP9417" s="52" t="s">
        <v>14890</v>
      </c>
      <c r="BQ9417" s="52" t="s">
        <v>669</v>
      </c>
      <c r="BR9417" s="52" t="s">
        <v>2993</v>
      </c>
      <c r="BX9417" s="52" t="s">
        <v>14890</v>
      </c>
      <c r="BY9417" s="52" t="s">
        <v>669</v>
      </c>
      <c r="BZ9417" s="52" t="s">
        <v>2993</v>
      </c>
    </row>
    <row r="9418" spans="54:78" x14ac:dyDescent="0.3">
      <c r="BB9418" s="105" t="e">
        <f>VLOOKUP(C9418,#REF!, 2,FALSE)</f>
        <v>#REF!</v>
      </c>
      <c r="BP9418" s="52" t="s">
        <v>2587</v>
      </c>
      <c r="BQ9418" s="52" t="s">
        <v>788</v>
      </c>
      <c r="BR9418" s="52" t="s">
        <v>778</v>
      </c>
      <c r="BX9418" s="52" t="s">
        <v>2587</v>
      </c>
      <c r="BY9418" s="52" t="s">
        <v>788</v>
      </c>
      <c r="BZ9418" s="52" t="s">
        <v>778</v>
      </c>
    </row>
    <row r="9419" spans="54:78" x14ac:dyDescent="0.3">
      <c r="BB9419" s="105" t="e">
        <f>VLOOKUP(C9419,#REF!, 2,FALSE)</f>
        <v>#REF!</v>
      </c>
      <c r="BP9419" s="52" t="s">
        <v>14891</v>
      </c>
      <c r="BQ9419" s="52" t="s">
        <v>622</v>
      </c>
      <c r="BR9419" s="52" t="s">
        <v>1279</v>
      </c>
      <c r="BX9419" s="52" t="s">
        <v>14891</v>
      </c>
      <c r="BY9419" s="52" t="s">
        <v>622</v>
      </c>
      <c r="BZ9419" s="52" t="s">
        <v>1279</v>
      </c>
    </row>
    <row r="9420" spans="54:78" x14ac:dyDescent="0.3">
      <c r="BB9420" s="105" t="e">
        <f>VLOOKUP(C9420,#REF!, 2,FALSE)</f>
        <v>#REF!</v>
      </c>
      <c r="BP9420" s="52" t="s">
        <v>14892</v>
      </c>
      <c r="BQ9420" s="52" t="s">
        <v>786</v>
      </c>
      <c r="BR9420" s="52" t="s">
        <v>1841</v>
      </c>
      <c r="BX9420" s="52" t="s">
        <v>14892</v>
      </c>
      <c r="BY9420" s="52" t="s">
        <v>786</v>
      </c>
      <c r="BZ9420" s="52" t="s">
        <v>1841</v>
      </c>
    </row>
    <row r="9421" spans="54:78" x14ac:dyDescent="0.3">
      <c r="BB9421" s="105" t="e">
        <f>VLOOKUP(C9421,#REF!, 2,FALSE)</f>
        <v>#REF!</v>
      </c>
      <c r="BP9421" s="52" t="s">
        <v>2588</v>
      </c>
      <c r="BQ9421" s="52" t="s">
        <v>1275</v>
      </c>
      <c r="BR9421" s="52" t="s">
        <v>2993</v>
      </c>
      <c r="BX9421" s="52" t="s">
        <v>2588</v>
      </c>
      <c r="BY9421" s="52" t="s">
        <v>1275</v>
      </c>
      <c r="BZ9421" s="52" t="s">
        <v>2993</v>
      </c>
    </row>
    <row r="9422" spans="54:78" x14ac:dyDescent="0.3">
      <c r="BB9422" s="105" t="e">
        <f>VLOOKUP(C9422,#REF!, 2,FALSE)</f>
        <v>#REF!</v>
      </c>
      <c r="BP9422" s="52" t="s">
        <v>2589</v>
      </c>
      <c r="BQ9422" s="52" t="s">
        <v>1275</v>
      </c>
      <c r="BR9422" s="52" t="s">
        <v>2993</v>
      </c>
      <c r="BX9422" s="52" t="s">
        <v>2589</v>
      </c>
      <c r="BY9422" s="52" t="s">
        <v>1275</v>
      </c>
      <c r="BZ9422" s="52" t="s">
        <v>2993</v>
      </c>
    </row>
    <row r="9423" spans="54:78" x14ac:dyDescent="0.3">
      <c r="BB9423" s="105" t="e">
        <f>VLOOKUP(C9423,#REF!, 2,FALSE)</f>
        <v>#REF!</v>
      </c>
      <c r="BP9423" s="52" t="s">
        <v>244</v>
      </c>
      <c r="BQ9423" s="52" t="s">
        <v>783</v>
      </c>
      <c r="BR9423" s="52" t="s">
        <v>14893</v>
      </c>
      <c r="BX9423" s="52" t="s">
        <v>244</v>
      </c>
      <c r="BY9423" s="52" t="s">
        <v>783</v>
      </c>
      <c r="BZ9423" s="52" t="s">
        <v>14893</v>
      </c>
    </row>
    <row r="9424" spans="54:78" x14ac:dyDescent="0.3">
      <c r="BB9424" s="105" t="e">
        <f>VLOOKUP(C9424,#REF!, 2,FALSE)</f>
        <v>#REF!</v>
      </c>
      <c r="BP9424" s="52" t="s">
        <v>14894</v>
      </c>
      <c r="BQ9424" s="52" t="s">
        <v>642</v>
      </c>
      <c r="BR9424" s="52" t="s">
        <v>2993</v>
      </c>
      <c r="BX9424" s="52" t="s">
        <v>14894</v>
      </c>
      <c r="BY9424" s="52" t="s">
        <v>642</v>
      </c>
      <c r="BZ9424" s="52" t="s">
        <v>2993</v>
      </c>
    </row>
    <row r="9425" spans="54:78" x14ac:dyDescent="0.3">
      <c r="BB9425" s="105" t="e">
        <f>VLOOKUP(C9425,#REF!, 2,FALSE)</f>
        <v>#REF!</v>
      </c>
      <c r="BP9425" s="52" t="s">
        <v>14895</v>
      </c>
      <c r="BQ9425" s="52" t="s">
        <v>645</v>
      </c>
      <c r="BR9425" s="52" t="s">
        <v>14896</v>
      </c>
      <c r="BX9425" s="52" t="s">
        <v>14895</v>
      </c>
      <c r="BY9425" s="52" t="s">
        <v>645</v>
      </c>
      <c r="BZ9425" s="52" t="s">
        <v>14896</v>
      </c>
    </row>
    <row r="9426" spans="54:78" x14ac:dyDescent="0.3">
      <c r="BB9426" s="105" t="e">
        <f>VLOOKUP(C9426,#REF!, 2,FALSE)</f>
        <v>#REF!</v>
      </c>
      <c r="BP9426" s="52" t="s">
        <v>2590</v>
      </c>
      <c r="BQ9426" s="52" t="s">
        <v>3276</v>
      </c>
      <c r="BR9426" s="52" t="s">
        <v>778</v>
      </c>
      <c r="BX9426" s="52" t="s">
        <v>2590</v>
      </c>
      <c r="BY9426" s="52" t="s">
        <v>3276</v>
      </c>
      <c r="BZ9426" s="52" t="s">
        <v>778</v>
      </c>
    </row>
    <row r="9427" spans="54:78" x14ac:dyDescent="0.3">
      <c r="BB9427" s="105" t="e">
        <f>VLOOKUP(C9427,#REF!, 2,FALSE)</f>
        <v>#REF!</v>
      </c>
      <c r="BP9427" s="52" t="s">
        <v>14897</v>
      </c>
      <c r="BQ9427" s="52" t="s">
        <v>1021</v>
      </c>
      <c r="BR9427" s="52" t="s">
        <v>1559</v>
      </c>
      <c r="BX9427" s="52" t="s">
        <v>14897</v>
      </c>
      <c r="BY9427" s="52" t="s">
        <v>1021</v>
      </c>
      <c r="BZ9427" s="52" t="s">
        <v>1559</v>
      </c>
    </row>
    <row r="9428" spans="54:78" x14ac:dyDescent="0.3">
      <c r="BB9428" s="105" t="e">
        <f>VLOOKUP(C9428,#REF!, 2,FALSE)</f>
        <v>#REF!</v>
      </c>
      <c r="BP9428" s="52" t="s">
        <v>14898</v>
      </c>
      <c r="BQ9428" s="52" t="s">
        <v>743</v>
      </c>
      <c r="BR9428" s="52" t="s">
        <v>2993</v>
      </c>
      <c r="BX9428" s="52" t="s">
        <v>14898</v>
      </c>
      <c r="BY9428" s="52" t="s">
        <v>743</v>
      </c>
      <c r="BZ9428" s="52" t="s">
        <v>2993</v>
      </c>
    </row>
    <row r="9429" spans="54:78" x14ac:dyDescent="0.3">
      <c r="BB9429" s="105" t="e">
        <f>VLOOKUP(C9429,#REF!, 2,FALSE)</f>
        <v>#REF!</v>
      </c>
      <c r="BP9429" s="52" t="s">
        <v>2591</v>
      </c>
      <c r="BQ9429" s="52" t="s">
        <v>1015</v>
      </c>
      <c r="BR9429" s="52" t="s">
        <v>12076</v>
      </c>
      <c r="BX9429" s="52" t="s">
        <v>2591</v>
      </c>
      <c r="BY9429" s="52" t="s">
        <v>1015</v>
      </c>
      <c r="BZ9429" s="52" t="s">
        <v>12076</v>
      </c>
    </row>
    <row r="9430" spans="54:78" x14ac:dyDescent="0.3">
      <c r="BB9430" s="105" t="e">
        <f>VLOOKUP(C9430,#REF!, 2,FALSE)</f>
        <v>#REF!</v>
      </c>
      <c r="BP9430" s="52" t="s">
        <v>14899</v>
      </c>
      <c r="BQ9430" s="52" t="s">
        <v>624</v>
      </c>
      <c r="BR9430" s="52" t="s">
        <v>13321</v>
      </c>
      <c r="BX9430" s="52" t="s">
        <v>14899</v>
      </c>
      <c r="BY9430" s="52" t="s">
        <v>624</v>
      </c>
      <c r="BZ9430" s="52" t="s">
        <v>13321</v>
      </c>
    </row>
    <row r="9431" spans="54:78" x14ac:dyDescent="0.3">
      <c r="BB9431" s="105" t="e">
        <f>VLOOKUP(C9431,#REF!, 2,FALSE)</f>
        <v>#REF!</v>
      </c>
      <c r="BP9431" s="52" t="s">
        <v>14900</v>
      </c>
      <c r="BQ9431" s="52" t="s">
        <v>788</v>
      </c>
      <c r="BR9431" s="52" t="s">
        <v>14901</v>
      </c>
      <c r="BX9431" s="52" t="s">
        <v>14900</v>
      </c>
      <c r="BY9431" s="52" t="s">
        <v>788</v>
      </c>
      <c r="BZ9431" s="52" t="s">
        <v>14901</v>
      </c>
    </row>
    <row r="9432" spans="54:78" x14ac:dyDescent="0.3">
      <c r="BB9432" s="105" t="e">
        <f>VLOOKUP(C9432,#REF!, 2,FALSE)</f>
        <v>#REF!</v>
      </c>
      <c r="BP9432" s="52" t="s">
        <v>14902</v>
      </c>
      <c r="BQ9432" s="52" t="s">
        <v>621</v>
      </c>
      <c r="BR9432" s="52" t="s">
        <v>14903</v>
      </c>
      <c r="BX9432" s="52" t="s">
        <v>14902</v>
      </c>
      <c r="BY9432" s="52" t="s">
        <v>621</v>
      </c>
      <c r="BZ9432" s="52" t="s">
        <v>14903</v>
      </c>
    </row>
    <row r="9433" spans="54:78" x14ac:dyDescent="0.3">
      <c r="BB9433" s="105" t="e">
        <f>VLOOKUP(C9433,#REF!, 2,FALSE)</f>
        <v>#REF!</v>
      </c>
      <c r="BP9433" s="52" t="s">
        <v>14904</v>
      </c>
      <c r="BQ9433" s="52" t="s">
        <v>642</v>
      </c>
      <c r="BR9433" s="52" t="s">
        <v>14905</v>
      </c>
      <c r="BX9433" s="52" t="s">
        <v>14904</v>
      </c>
      <c r="BY9433" s="52" t="s">
        <v>642</v>
      </c>
      <c r="BZ9433" s="52" t="s">
        <v>14905</v>
      </c>
    </row>
    <row r="9434" spans="54:78" x14ac:dyDescent="0.3">
      <c r="BB9434" s="105" t="e">
        <f>VLOOKUP(C9434,#REF!, 2,FALSE)</f>
        <v>#REF!</v>
      </c>
      <c r="BP9434" s="52" t="s">
        <v>14906</v>
      </c>
      <c r="BQ9434" s="52" t="s">
        <v>3223</v>
      </c>
      <c r="BR9434" s="52" t="s">
        <v>14907</v>
      </c>
      <c r="BX9434" s="52" t="s">
        <v>14906</v>
      </c>
      <c r="BY9434" s="52" t="s">
        <v>3223</v>
      </c>
      <c r="BZ9434" s="52" t="s">
        <v>14907</v>
      </c>
    </row>
    <row r="9435" spans="54:78" x14ac:dyDescent="0.3">
      <c r="BB9435" s="105" t="e">
        <f>VLOOKUP(C9435,#REF!, 2,FALSE)</f>
        <v>#REF!</v>
      </c>
      <c r="BP9435" s="52" t="s">
        <v>14908</v>
      </c>
      <c r="BQ9435" s="52" t="s">
        <v>3223</v>
      </c>
      <c r="BR9435" s="52" t="s">
        <v>6663</v>
      </c>
      <c r="BX9435" s="52" t="s">
        <v>14908</v>
      </c>
      <c r="BY9435" s="52" t="s">
        <v>3223</v>
      </c>
      <c r="BZ9435" s="52" t="s">
        <v>6663</v>
      </c>
    </row>
    <row r="9436" spans="54:78" x14ac:dyDescent="0.3">
      <c r="BB9436" s="105" t="e">
        <f>VLOOKUP(C9436,#REF!, 2,FALSE)</f>
        <v>#REF!</v>
      </c>
      <c r="BP9436" s="52" t="s">
        <v>234</v>
      </c>
      <c r="BQ9436" s="52" t="s">
        <v>622</v>
      </c>
      <c r="BR9436" s="52" t="s">
        <v>14909</v>
      </c>
      <c r="BX9436" s="52" t="s">
        <v>234</v>
      </c>
      <c r="BY9436" s="52" t="s">
        <v>622</v>
      </c>
      <c r="BZ9436" s="52" t="s">
        <v>14909</v>
      </c>
    </row>
    <row r="9437" spans="54:78" x14ac:dyDescent="0.3">
      <c r="BB9437" s="105" t="e">
        <f>VLOOKUP(C9437,#REF!, 2,FALSE)</f>
        <v>#REF!</v>
      </c>
      <c r="BP9437" s="52" t="s">
        <v>14910</v>
      </c>
      <c r="BQ9437" s="52" t="s">
        <v>645</v>
      </c>
      <c r="BR9437" s="52" t="s">
        <v>4534</v>
      </c>
      <c r="BX9437" s="52" t="s">
        <v>14910</v>
      </c>
      <c r="BY9437" s="52" t="s">
        <v>645</v>
      </c>
      <c r="BZ9437" s="52" t="s">
        <v>4534</v>
      </c>
    </row>
    <row r="9438" spans="54:78" x14ac:dyDescent="0.3">
      <c r="BB9438" s="105" t="e">
        <f>VLOOKUP(C9438,#REF!, 2,FALSE)</f>
        <v>#REF!</v>
      </c>
      <c r="BP9438" s="52" t="s">
        <v>14911</v>
      </c>
      <c r="BQ9438" s="52" t="s">
        <v>860</v>
      </c>
      <c r="BR9438" s="52" t="s">
        <v>2199</v>
      </c>
      <c r="BX9438" s="52" t="s">
        <v>14911</v>
      </c>
      <c r="BY9438" s="52" t="s">
        <v>860</v>
      </c>
      <c r="BZ9438" s="52" t="s">
        <v>2199</v>
      </c>
    </row>
    <row r="9439" spans="54:78" x14ac:dyDescent="0.3">
      <c r="BB9439" s="105" t="e">
        <f>VLOOKUP(C9439,#REF!, 2,FALSE)</f>
        <v>#REF!</v>
      </c>
      <c r="BP9439" s="52" t="s">
        <v>14912</v>
      </c>
      <c r="BQ9439" s="52" t="s">
        <v>1350</v>
      </c>
      <c r="BR9439" s="52" t="s">
        <v>9488</v>
      </c>
      <c r="BX9439" s="52" t="s">
        <v>14912</v>
      </c>
      <c r="BY9439" s="52" t="s">
        <v>1350</v>
      </c>
      <c r="BZ9439" s="52" t="s">
        <v>9488</v>
      </c>
    </row>
    <row r="9440" spans="54:78" x14ac:dyDescent="0.3">
      <c r="BB9440" s="105" t="e">
        <f>VLOOKUP(C9440,#REF!, 2,FALSE)</f>
        <v>#REF!</v>
      </c>
      <c r="BP9440" s="52" t="s">
        <v>14913</v>
      </c>
      <c r="BQ9440" s="52" t="s">
        <v>860</v>
      </c>
      <c r="BR9440" s="52" t="s">
        <v>1977</v>
      </c>
      <c r="BX9440" s="52" t="s">
        <v>14913</v>
      </c>
      <c r="BY9440" s="52" t="s">
        <v>860</v>
      </c>
      <c r="BZ9440" s="52" t="s">
        <v>1977</v>
      </c>
    </row>
    <row r="9441" spans="54:78" x14ac:dyDescent="0.3">
      <c r="BB9441" s="105" t="e">
        <f>VLOOKUP(C9441,#REF!, 2,FALSE)</f>
        <v>#REF!</v>
      </c>
      <c r="BP9441" s="52" t="s">
        <v>14914</v>
      </c>
      <c r="BQ9441" s="52" t="s">
        <v>3059</v>
      </c>
      <c r="BR9441" s="52" t="s">
        <v>14915</v>
      </c>
      <c r="BX9441" s="52" t="s">
        <v>14914</v>
      </c>
      <c r="BY9441" s="52" t="s">
        <v>3059</v>
      </c>
      <c r="BZ9441" s="52" t="s">
        <v>14915</v>
      </c>
    </row>
    <row r="9442" spans="54:78" x14ac:dyDescent="0.3">
      <c r="BB9442" s="105" t="e">
        <f>VLOOKUP(C9442,#REF!, 2,FALSE)</f>
        <v>#REF!</v>
      </c>
      <c r="BP9442" s="52" t="s">
        <v>14916</v>
      </c>
      <c r="BQ9442" s="52" t="s">
        <v>3223</v>
      </c>
      <c r="BR9442" s="52" t="s">
        <v>9466</v>
      </c>
      <c r="BX9442" s="52" t="s">
        <v>14916</v>
      </c>
      <c r="BY9442" s="52" t="s">
        <v>3223</v>
      </c>
      <c r="BZ9442" s="52" t="s">
        <v>9466</v>
      </c>
    </row>
    <row r="9443" spans="54:78" x14ac:dyDescent="0.3">
      <c r="BB9443" s="105" t="e">
        <f>VLOOKUP(C9443,#REF!, 2,FALSE)</f>
        <v>#REF!</v>
      </c>
      <c r="BP9443" s="52" t="s">
        <v>14917</v>
      </c>
      <c r="BQ9443" s="52" t="s">
        <v>931</v>
      </c>
      <c r="BR9443" s="52" t="s">
        <v>14918</v>
      </c>
      <c r="BX9443" s="52" t="s">
        <v>14917</v>
      </c>
      <c r="BY9443" s="52" t="s">
        <v>931</v>
      </c>
      <c r="BZ9443" s="52" t="s">
        <v>14918</v>
      </c>
    </row>
    <row r="9444" spans="54:78" x14ac:dyDescent="0.3">
      <c r="BB9444" s="105" t="e">
        <f>VLOOKUP(C9444,#REF!, 2,FALSE)</f>
        <v>#REF!</v>
      </c>
      <c r="BP9444" s="52" t="s">
        <v>14919</v>
      </c>
      <c r="BQ9444" s="52" t="s">
        <v>805</v>
      </c>
      <c r="BR9444" s="52" t="s">
        <v>14920</v>
      </c>
      <c r="BX9444" s="52" t="s">
        <v>14919</v>
      </c>
      <c r="BY9444" s="52" t="s">
        <v>805</v>
      </c>
      <c r="BZ9444" s="52" t="s">
        <v>14920</v>
      </c>
    </row>
    <row r="9445" spans="54:78" x14ac:dyDescent="0.3">
      <c r="BB9445" s="105" t="e">
        <f>VLOOKUP(C9445,#REF!, 2,FALSE)</f>
        <v>#REF!</v>
      </c>
      <c r="BP9445" s="52" t="s">
        <v>2592</v>
      </c>
      <c r="BQ9445" s="52" t="s">
        <v>934</v>
      </c>
      <c r="BR9445" s="52" t="s">
        <v>14921</v>
      </c>
      <c r="BX9445" s="52" t="s">
        <v>2592</v>
      </c>
      <c r="BY9445" s="52" t="s">
        <v>934</v>
      </c>
      <c r="BZ9445" s="52" t="s">
        <v>14921</v>
      </c>
    </row>
    <row r="9446" spans="54:78" x14ac:dyDescent="0.3">
      <c r="BB9446" s="105" t="e">
        <f>VLOOKUP(C9446,#REF!, 2,FALSE)</f>
        <v>#REF!</v>
      </c>
      <c r="BP9446" s="52" t="s">
        <v>14922</v>
      </c>
      <c r="BQ9446" s="52" t="s">
        <v>3059</v>
      </c>
      <c r="BR9446" s="52" t="s">
        <v>3363</v>
      </c>
      <c r="BX9446" s="52" t="s">
        <v>14922</v>
      </c>
      <c r="BY9446" s="52" t="s">
        <v>3059</v>
      </c>
      <c r="BZ9446" s="52" t="s">
        <v>3363</v>
      </c>
    </row>
    <row r="9447" spans="54:78" x14ac:dyDescent="0.3">
      <c r="BB9447" s="105" t="e">
        <f>VLOOKUP(C9447,#REF!, 2,FALSE)</f>
        <v>#REF!</v>
      </c>
      <c r="BP9447" s="52" t="s">
        <v>2593</v>
      </c>
      <c r="BQ9447" s="52" t="s">
        <v>805</v>
      </c>
      <c r="BR9447" s="52" t="s">
        <v>1340</v>
      </c>
      <c r="BX9447" s="52" t="s">
        <v>2593</v>
      </c>
      <c r="BY9447" s="52" t="s">
        <v>805</v>
      </c>
      <c r="BZ9447" s="52" t="s">
        <v>1340</v>
      </c>
    </row>
    <row r="9448" spans="54:78" x14ac:dyDescent="0.3">
      <c r="BB9448" s="105" t="e">
        <f>VLOOKUP(C9448,#REF!, 2,FALSE)</f>
        <v>#REF!</v>
      </c>
      <c r="BP9448" s="52" t="s">
        <v>14923</v>
      </c>
      <c r="BQ9448" s="52" t="s">
        <v>672</v>
      </c>
      <c r="BR9448" s="52" t="s">
        <v>14924</v>
      </c>
      <c r="BX9448" s="52" t="s">
        <v>14923</v>
      </c>
      <c r="BY9448" s="52" t="s">
        <v>672</v>
      </c>
      <c r="BZ9448" s="52" t="s">
        <v>14924</v>
      </c>
    </row>
    <row r="9449" spans="54:78" x14ac:dyDescent="0.3">
      <c r="BB9449" s="105" t="e">
        <f>VLOOKUP(C9449,#REF!, 2,FALSE)</f>
        <v>#REF!</v>
      </c>
      <c r="BP9449" s="52" t="s">
        <v>14925</v>
      </c>
      <c r="BQ9449" s="52" t="s">
        <v>2993</v>
      </c>
      <c r="BR9449" s="52" t="s">
        <v>13026</v>
      </c>
      <c r="BX9449" s="52" t="s">
        <v>14925</v>
      </c>
      <c r="BY9449" s="52" t="s">
        <v>2993</v>
      </c>
      <c r="BZ9449" s="52" t="s">
        <v>13026</v>
      </c>
    </row>
    <row r="9450" spans="54:78" x14ac:dyDescent="0.3">
      <c r="BB9450" s="105" t="e">
        <f>VLOOKUP(C9450,#REF!, 2,FALSE)</f>
        <v>#REF!</v>
      </c>
      <c r="BP9450" s="52" t="s">
        <v>14926</v>
      </c>
      <c r="BQ9450" s="52" t="s">
        <v>17035</v>
      </c>
      <c r="BR9450" s="52" t="s">
        <v>14927</v>
      </c>
      <c r="BX9450" s="52" t="s">
        <v>14926</v>
      </c>
      <c r="BY9450" s="52" t="s">
        <v>17035</v>
      </c>
      <c r="BZ9450" s="52" t="s">
        <v>14927</v>
      </c>
    </row>
    <row r="9451" spans="54:78" x14ac:dyDescent="0.3">
      <c r="BB9451" s="105" t="e">
        <f>VLOOKUP(C9451,#REF!, 2,FALSE)</f>
        <v>#REF!</v>
      </c>
      <c r="BP9451" s="52" t="s">
        <v>14928</v>
      </c>
      <c r="BQ9451" s="52" t="s">
        <v>2993</v>
      </c>
      <c r="BR9451" s="52" t="s">
        <v>14929</v>
      </c>
      <c r="BX9451" s="52" t="s">
        <v>14928</v>
      </c>
      <c r="BY9451" s="52" t="s">
        <v>2993</v>
      </c>
      <c r="BZ9451" s="52" t="s">
        <v>14929</v>
      </c>
    </row>
    <row r="9452" spans="54:78" x14ac:dyDescent="0.3">
      <c r="BB9452" s="105" t="e">
        <f>VLOOKUP(C9452,#REF!, 2,FALSE)</f>
        <v>#REF!</v>
      </c>
      <c r="BP9452" s="52" t="s">
        <v>14930</v>
      </c>
      <c r="BQ9452" s="52" t="s">
        <v>3059</v>
      </c>
      <c r="BR9452" s="52" t="s">
        <v>7961</v>
      </c>
      <c r="BX9452" s="52" t="s">
        <v>14930</v>
      </c>
      <c r="BY9452" s="52" t="s">
        <v>3059</v>
      </c>
      <c r="BZ9452" s="52" t="s">
        <v>7961</v>
      </c>
    </row>
    <row r="9453" spans="54:78" x14ac:dyDescent="0.3">
      <c r="BB9453" s="105" t="e">
        <f>VLOOKUP(C9453,#REF!, 2,FALSE)</f>
        <v>#REF!</v>
      </c>
      <c r="BP9453" s="52" t="s">
        <v>14931</v>
      </c>
      <c r="BQ9453" s="52" t="s">
        <v>3019</v>
      </c>
      <c r="BR9453" s="52" t="s">
        <v>14932</v>
      </c>
      <c r="BX9453" s="52" t="s">
        <v>14931</v>
      </c>
      <c r="BY9453" s="52" t="s">
        <v>3019</v>
      </c>
      <c r="BZ9453" s="52" t="s">
        <v>14932</v>
      </c>
    </row>
    <row r="9454" spans="54:78" x14ac:dyDescent="0.3">
      <c r="BB9454" s="105" t="e">
        <f>VLOOKUP(C9454,#REF!, 2,FALSE)</f>
        <v>#REF!</v>
      </c>
      <c r="BP9454" s="52" t="s">
        <v>14933</v>
      </c>
      <c r="BQ9454" s="52" t="s">
        <v>17035</v>
      </c>
      <c r="BR9454" s="52" t="s">
        <v>12063</v>
      </c>
      <c r="BX9454" s="52" t="s">
        <v>14933</v>
      </c>
      <c r="BY9454" s="52" t="s">
        <v>17035</v>
      </c>
      <c r="BZ9454" s="52" t="s">
        <v>12063</v>
      </c>
    </row>
    <row r="9455" spans="54:78" x14ac:dyDescent="0.3">
      <c r="BB9455" s="105" t="e">
        <f>VLOOKUP(C9455,#REF!, 2,FALSE)</f>
        <v>#REF!</v>
      </c>
      <c r="BP9455" s="52" t="s">
        <v>14934</v>
      </c>
      <c r="BQ9455" s="52" t="s">
        <v>17035</v>
      </c>
      <c r="BR9455" s="52" t="s">
        <v>14935</v>
      </c>
      <c r="BX9455" s="52" t="s">
        <v>14934</v>
      </c>
      <c r="BY9455" s="52" t="s">
        <v>17035</v>
      </c>
      <c r="BZ9455" s="52" t="s">
        <v>14935</v>
      </c>
    </row>
    <row r="9456" spans="54:78" x14ac:dyDescent="0.3">
      <c r="BB9456" s="105" t="e">
        <f>VLOOKUP(C9456,#REF!, 2,FALSE)</f>
        <v>#REF!</v>
      </c>
      <c r="BP9456" s="52" t="s">
        <v>14936</v>
      </c>
      <c r="BQ9456" s="52" t="s">
        <v>17035</v>
      </c>
      <c r="BR9456" s="52" t="s">
        <v>7961</v>
      </c>
      <c r="BX9456" s="52" t="s">
        <v>14936</v>
      </c>
      <c r="BY9456" s="52" t="s">
        <v>17035</v>
      </c>
      <c r="BZ9456" s="52" t="s">
        <v>7961</v>
      </c>
    </row>
    <row r="9457" spans="54:78" x14ac:dyDescent="0.3">
      <c r="BB9457" s="105" t="e">
        <f>VLOOKUP(C9457,#REF!, 2,FALSE)</f>
        <v>#REF!</v>
      </c>
      <c r="BP9457" s="52" t="s">
        <v>14938</v>
      </c>
      <c r="BQ9457" s="52" t="s">
        <v>2993</v>
      </c>
      <c r="BR9457" s="52" t="s">
        <v>14939</v>
      </c>
      <c r="BX9457" s="52" t="s">
        <v>14938</v>
      </c>
      <c r="BY9457" s="52" t="s">
        <v>2993</v>
      </c>
      <c r="BZ9457" s="52" t="s">
        <v>14939</v>
      </c>
    </row>
    <row r="9458" spans="54:78" x14ac:dyDescent="0.3">
      <c r="BB9458" s="105" t="e">
        <f>VLOOKUP(C9458,#REF!, 2,FALSE)</f>
        <v>#REF!</v>
      </c>
      <c r="BP9458" s="52" t="s">
        <v>2594</v>
      </c>
      <c r="BQ9458" s="52" t="s">
        <v>2993</v>
      </c>
      <c r="BR9458" s="52" t="s">
        <v>3634</v>
      </c>
      <c r="BX9458" s="52" t="s">
        <v>2594</v>
      </c>
      <c r="BY9458" s="52" t="s">
        <v>2993</v>
      </c>
      <c r="BZ9458" s="52" t="s">
        <v>3634</v>
      </c>
    </row>
    <row r="9459" spans="54:78" x14ac:dyDescent="0.3">
      <c r="BB9459" s="105" t="e">
        <f>VLOOKUP(C9459,#REF!, 2,FALSE)</f>
        <v>#REF!</v>
      </c>
      <c r="BP9459" s="52" t="s">
        <v>14940</v>
      </c>
      <c r="BQ9459" s="52" t="s">
        <v>17035</v>
      </c>
      <c r="BR9459" s="52" t="s">
        <v>14941</v>
      </c>
      <c r="BX9459" s="52" t="s">
        <v>14940</v>
      </c>
      <c r="BY9459" s="52" t="s">
        <v>17035</v>
      </c>
      <c r="BZ9459" s="52" t="s">
        <v>14941</v>
      </c>
    </row>
    <row r="9460" spans="54:78" x14ac:dyDescent="0.3">
      <c r="BB9460" s="105" t="e">
        <f>VLOOKUP(C9460,#REF!, 2,FALSE)</f>
        <v>#REF!</v>
      </c>
      <c r="BP9460" s="52" t="s">
        <v>2595</v>
      </c>
      <c r="BQ9460" s="52" t="s">
        <v>17035</v>
      </c>
      <c r="BR9460" s="52" t="s">
        <v>4517</v>
      </c>
      <c r="BX9460" s="52" t="s">
        <v>2595</v>
      </c>
      <c r="BY9460" s="52" t="s">
        <v>17035</v>
      </c>
      <c r="BZ9460" s="52" t="s">
        <v>4517</v>
      </c>
    </row>
    <row r="9461" spans="54:78" x14ac:dyDescent="0.3">
      <c r="BB9461" s="105" t="e">
        <f>VLOOKUP(C9461,#REF!, 2,FALSE)</f>
        <v>#REF!</v>
      </c>
      <c r="BP9461" s="52" t="s">
        <v>14942</v>
      </c>
      <c r="BQ9461" s="52" t="s">
        <v>788</v>
      </c>
      <c r="BR9461" s="52" t="s">
        <v>14943</v>
      </c>
      <c r="BX9461" s="52" t="s">
        <v>14942</v>
      </c>
      <c r="BY9461" s="52" t="s">
        <v>788</v>
      </c>
      <c r="BZ9461" s="52" t="s">
        <v>14943</v>
      </c>
    </row>
    <row r="9462" spans="54:78" x14ac:dyDescent="0.3">
      <c r="BB9462" s="105" t="e">
        <f>VLOOKUP(C9462,#REF!, 2,FALSE)</f>
        <v>#REF!</v>
      </c>
      <c r="BP9462" s="52" t="s">
        <v>14944</v>
      </c>
      <c r="BQ9462" s="52" t="s">
        <v>17035</v>
      </c>
      <c r="BR9462" s="52" t="s">
        <v>14945</v>
      </c>
      <c r="BX9462" s="52" t="s">
        <v>14944</v>
      </c>
      <c r="BY9462" s="52" t="s">
        <v>17035</v>
      </c>
      <c r="BZ9462" s="52" t="s">
        <v>14945</v>
      </c>
    </row>
    <row r="9463" spans="54:78" x14ac:dyDescent="0.3">
      <c r="BB9463" s="105" t="e">
        <f>VLOOKUP(C9463,#REF!, 2,FALSE)</f>
        <v>#REF!</v>
      </c>
      <c r="BP9463" s="52" t="s">
        <v>14946</v>
      </c>
      <c r="BQ9463" s="52" t="s">
        <v>3223</v>
      </c>
      <c r="BR9463" s="52" t="s">
        <v>14947</v>
      </c>
      <c r="BX9463" s="52" t="s">
        <v>14946</v>
      </c>
      <c r="BY9463" s="52" t="s">
        <v>3223</v>
      </c>
      <c r="BZ9463" s="52" t="s">
        <v>14947</v>
      </c>
    </row>
    <row r="9464" spans="54:78" x14ac:dyDescent="0.3">
      <c r="BB9464" s="105" t="e">
        <f>VLOOKUP(C9464,#REF!, 2,FALSE)</f>
        <v>#REF!</v>
      </c>
      <c r="BP9464" s="52" t="s">
        <v>14948</v>
      </c>
      <c r="BQ9464" s="52" t="s">
        <v>2993</v>
      </c>
      <c r="BR9464" s="52" t="s">
        <v>14949</v>
      </c>
      <c r="BX9464" s="52" t="s">
        <v>14948</v>
      </c>
      <c r="BY9464" s="52" t="s">
        <v>2993</v>
      </c>
      <c r="BZ9464" s="52" t="s">
        <v>14949</v>
      </c>
    </row>
    <row r="9465" spans="54:78" x14ac:dyDescent="0.3">
      <c r="BB9465" s="105" t="e">
        <f>VLOOKUP(C9465,#REF!, 2,FALSE)</f>
        <v>#REF!</v>
      </c>
      <c r="BP9465" s="52" t="s">
        <v>14950</v>
      </c>
      <c r="BQ9465" s="52" t="s">
        <v>805</v>
      </c>
      <c r="BR9465" s="52" t="s">
        <v>14822</v>
      </c>
      <c r="BX9465" s="52" t="s">
        <v>14950</v>
      </c>
      <c r="BY9465" s="52" t="s">
        <v>805</v>
      </c>
      <c r="BZ9465" s="52" t="s">
        <v>14822</v>
      </c>
    </row>
    <row r="9466" spans="54:78" x14ac:dyDescent="0.3">
      <c r="BB9466" s="105" t="e">
        <f>VLOOKUP(C9466,#REF!, 2,FALSE)</f>
        <v>#REF!</v>
      </c>
      <c r="BP9466" s="52" t="s">
        <v>14951</v>
      </c>
      <c r="BQ9466" s="52" t="s">
        <v>1147</v>
      </c>
      <c r="BR9466" s="52" t="s">
        <v>14952</v>
      </c>
      <c r="BX9466" s="52" t="s">
        <v>14951</v>
      </c>
      <c r="BY9466" s="52" t="s">
        <v>1147</v>
      </c>
      <c r="BZ9466" s="52" t="s">
        <v>14952</v>
      </c>
    </row>
    <row r="9467" spans="54:78" x14ac:dyDescent="0.3">
      <c r="BB9467" s="105" t="e">
        <f>VLOOKUP(C9467,#REF!, 2,FALSE)</f>
        <v>#REF!</v>
      </c>
      <c r="BP9467" s="52" t="s">
        <v>14953</v>
      </c>
      <c r="BQ9467" s="52" t="s">
        <v>1350</v>
      </c>
      <c r="BR9467" s="52" t="s">
        <v>9069</v>
      </c>
      <c r="BX9467" s="52" t="s">
        <v>14953</v>
      </c>
      <c r="BY9467" s="52" t="s">
        <v>1350</v>
      </c>
      <c r="BZ9467" s="52" t="s">
        <v>9069</v>
      </c>
    </row>
    <row r="9468" spans="54:78" x14ac:dyDescent="0.3">
      <c r="BB9468" s="105" t="e">
        <f>VLOOKUP(C9468,#REF!, 2,FALSE)</f>
        <v>#REF!</v>
      </c>
      <c r="BP9468" s="52" t="s">
        <v>14954</v>
      </c>
      <c r="BQ9468" s="52" t="s">
        <v>672</v>
      </c>
      <c r="BR9468" s="52" t="s">
        <v>14955</v>
      </c>
      <c r="BX9468" s="52" t="s">
        <v>14954</v>
      </c>
      <c r="BY9468" s="52" t="s">
        <v>672</v>
      </c>
      <c r="BZ9468" s="52" t="s">
        <v>14955</v>
      </c>
    </row>
    <row r="9469" spans="54:78" x14ac:dyDescent="0.3">
      <c r="BB9469" s="105" t="e">
        <f>VLOOKUP(C9469,#REF!, 2,FALSE)</f>
        <v>#REF!</v>
      </c>
      <c r="BP9469" s="52" t="s">
        <v>2596</v>
      </c>
      <c r="BQ9469" s="52" t="s">
        <v>795</v>
      </c>
      <c r="BR9469" s="52" t="s">
        <v>14956</v>
      </c>
      <c r="BX9469" s="52" t="s">
        <v>2596</v>
      </c>
      <c r="BY9469" s="52" t="s">
        <v>795</v>
      </c>
      <c r="BZ9469" s="52" t="s">
        <v>14956</v>
      </c>
    </row>
    <row r="9470" spans="54:78" x14ac:dyDescent="0.3">
      <c r="BB9470" s="105" t="e">
        <f>VLOOKUP(C9470,#REF!, 2,FALSE)</f>
        <v>#REF!</v>
      </c>
      <c r="BP9470" s="52" t="s">
        <v>14957</v>
      </c>
      <c r="BQ9470" s="52" t="s">
        <v>936</v>
      </c>
      <c r="BR9470" s="52" t="s">
        <v>14958</v>
      </c>
      <c r="BX9470" s="52" t="s">
        <v>14957</v>
      </c>
      <c r="BY9470" s="52" t="s">
        <v>936</v>
      </c>
      <c r="BZ9470" s="52" t="s">
        <v>14958</v>
      </c>
    </row>
    <row r="9471" spans="54:78" x14ac:dyDescent="0.3">
      <c r="BB9471" s="105" t="e">
        <f>VLOOKUP(C9471,#REF!, 2,FALSE)</f>
        <v>#REF!</v>
      </c>
      <c r="BP9471" s="52" t="s">
        <v>2597</v>
      </c>
      <c r="BQ9471" s="52" t="s">
        <v>786</v>
      </c>
      <c r="BR9471" s="52" t="s">
        <v>14959</v>
      </c>
      <c r="BX9471" s="52" t="s">
        <v>2597</v>
      </c>
      <c r="BY9471" s="52" t="s">
        <v>786</v>
      </c>
      <c r="BZ9471" s="52" t="s">
        <v>14959</v>
      </c>
    </row>
    <row r="9472" spans="54:78" x14ac:dyDescent="0.3">
      <c r="BB9472" s="105" t="e">
        <f>VLOOKUP(C9472,#REF!, 2,FALSE)</f>
        <v>#REF!</v>
      </c>
      <c r="BP9472" s="52" t="s">
        <v>14960</v>
      </c>
      <c r="BQ9472" s="52" t="s">
        <v>3019</v>
      </c>
      <c r="BR9472" s="52" t="s">
        <v>9297</v>
      </c>
      <c r="BX9472" s="52" t="s">
        <v>14960</v>
      </c>
      <c r="BY9472" s="52" t="s">
        <v>3019</v>
      </c>
      <c r="BZ9472" s="52" t="s">
        <v>9297</v>
      </c>
    </row>
    <row r="9473" spans="54:78" x14ac:dyDescent="0.3">
      <c r="BB9473" s="105" t="e">
        <f>VLOOKUP(C9473,#REF!, 2,FALSE)</f>
        <v>#REF!</v>
      </c>
      <c r="BP9473" s="52" t="s">
        <v>14961</v>
      </c>
      <c r="BQ9473" s="52" t="s">
        <v>3276</v>
      </c>
      <c r="BR9473" s="52" t="s">
        <v>14962</v>
      </c>
      <c r="BX9473" s="52" t="s">
        <v>14961</v>
      </c>
      <c r="BY9473" s="52" t="s">
        <v>3276</v>
      </c>
      <c r="BZ9473" s="52" t="s">
        <v>14962</v>
      </c>
    </row>
    <row r="9474" spans="54:78" x14ac:dyDescent="0.3">
      <c r="BB9474" s="105" t="e">
        <f>VLOOKUP(C9474,#REF!, 2,FALSE)</f>
        <v>#REF!</v>
      </c>
      <c r="BP9474" s="52" t="s">
        <v>14963</v>
      </c>
      <c r="BQ9474" s="52" t="s">
        <v>3223</v>
      </c>
      <c r="BR9474" s="52" t="s">
        <v>14964</v>
      </c>
      <c r="BX9474" s="52" t="s">
        <v>14963</v>
      </c>
      <c r="BY9474" s="52" t="s">
        <v>3223</v>
      </c>
      <c r="BZ9474" s="52" t="s">
        <v>14964</v>
      </c>
    </row>
    <row r="9475" spans="54:78" x14ac:dyDescent="0.3">
      <c r="BB9475" s="105" t="e">
        <f>VLOOKUP(C9475,#REF!, 2,FALSE)</f>
        <v>#REF!</v>
      </c>
      <c r="BP9475" s="52" t="s">
        <v>2598</v>
      </c>
      <c r="BQ9475" s="52" t="s">
        <v>17037</v>
      </c>
      <c r="BR9475" s="52" t="s">
        <v>9480</v>
      </c>
      <c r="BX9475" s="52" t="s">
        <v>2598</v>
      </c>
      <c r="BY9475" s="52" t="s">
        <v>17037</v>
      </c>
      <c r="BZ9475" s="52" t="s">
        <v>9480</v>
      </c>
    </row>
    <row r="9476" spans="54:78" x14ac:dyDescent="0.3">
      <c r="BB9476" s="105" t="e">
        <f>VLOOKUP(C9476,#REF!, 2,FALSE)</f>
        <v>#REF!</v>
      </c>
      <c r="BP9476" s="52" t="s">
        <v>14965</v>
      </c>
      <c r="BQ9476" s="52" t="s">
        <v>2993</v>
      </c>
      <c r="BR9476" s="52" t="s">
        <v>14966</v>
      </c>
      <c r="BX9476" s="52" t="s">
        <v>14965</v>
      </c>
      <c r="BY9476" s="52" t="s">
        <v>2993</v>
      </c>
      <c r="BZ9476" s="52" t="s">
        <v>14966</v>
      </c>
    </row>
    <row r="9477" spans="54:78" x14ac:dyDescent="0.3">
      <c r="BB9477" s="105" t="e">
        <f>VLOOKUP(C9477,#REF!, 2,FALSE)</f>
        <v>#REF!</v>
      </c>
      <c r="BP9477" s="52" t="s">
        <v>14967</v>
      </c>
      <c r="BQ9477" s="52" t="s">
        <v>3223</v>
      </c>
      <c r="BR9477" s="52" t="s">
        <v>14968</v>
      </c>
      <c r="BX9477" s="52" t="s">
        <v>14967</v>
      </c>
      <c r="BY9477" s="52" t="s">
        <v>3223</v>
      </c>
      <c r="BZ9477" s="52" t="s">
        <v>14968</v>
      </c>
    </row>
    <row r="9478" spans="54:78" x14ac:dyDescent="0.3">
      <c r="BB9478" s="105" t="e">
        <f>VLOOKUP(C9478,#REF!, 2,FALSE)</f>
        <v>#REF!</v>
      </c>
      <c r="BP9478" s="52" t="s">
        <v>14969</v>
      </c>
      <c r="BQ9478" s="52" t="s">
        <v>17035</v>
      </c>
      <c r="BR9478" s="52" t="s">
        <v>14970</v>
      </c>
      <c r="BX9478" s="52" t="s">
        <v>14969</v>
      </c>
      <c r="BY9478" s="52" t="s">
        <v>17035</v>
      </c>
      <c r="BZ9478" s="52" t="s">
        <v>14970</v>
      </c>
    </row>
    <row r="9479" spans="54:78" x14ac:dyDescent="0.3">
      <c r="BB9479" s="105" t="e">
        <f>VLOOKUP(C9479,#REF!, 2,FALSE)</f>
        <v>#REF!</v>
      </c>
      <c r="BP9479" s="52" t="s">
        <v>14971</v>
      </c>
      <c r="BQ9479" s="52" t="s">
        <v>3019</v>
      </c>
      <c r="BR9479" s="52" t="s">
        <v>11835</v>
      </c>
      <c r="BX9479" s="52" t="s">
        <v>14971</v>
      </c>
      <c r="BY9479" s="52" t="s">
        <v>3019</v>
      </c>
      <c r="BZ9479" s="52" t="s">
        <v>11835</v>
      </c>
    </row>
    <row r="9480" spans="54:78" x14ac:dyDescent="0.3">
      <c r="BB9480" s="105" t="e">
        <f>VLOOKUP(C9480,#REF!, 2,FALSE)</f>
        <v>#REF!</v>
      </c>
      <c r="BP9480" s="52" t="s">
        <v>14972</v>
      </c>
      <c r="BQ9480" s="52" t="s">
        <v>17035</v>
      </c>
      <c r="BR9480" s="52" t="s">
        <v>9540</v>
      </c>
      <c r="BX9480" s="52" t="s">
        <v>14972</v>
      </c>
      <c r="BY9480" s="52" t="s">
        <v>17035</v>
      </c>
      <c r="BZ9480" s="52" t="s">
        <v>9540</v>
      </c>
    </row>
    <row r="9481" spans="54:78" x14ac:dyDescent="0.3">
      <c r="BB9481" s="105" t="e">
        <f>VLOOKUP(C9481,#REF!, 2,FALSE)</f>
        <v>#REF!</v>
      </c>
      <c r="BP9481" s="52" t="s">
        <v>14973</v>
      </c>
      <c r="BQ9481" s="52" t="s">
        <v>3019</v>
      </c>
      <c r="BR9481" s="52" t="s">
        <v>12738</v>
      </c>
      <c r="BX9481" s="52" t="s">
        <v>14973</v>
      </c>
      <c r="BY9481" s="52" t="s">
        <v>3019</v>
      </c>
      <c r="BZ9481" s="52" t="s">
        <v>12738</v>
      </c>
    </row>
    <row r="9482" spans="54:78" x14ac:dyDescent="0.3">
      <c r="BB9482" s="105" t="e">
        <f>VLOOKUP(C9482,#REF!, 2,FALSE)</f>
        <v>#REF!</v>
      </c>
      <c r="BP9482" s="52" t="s">
        <v>14974</v>
      </c>
      <c r="BQ9482" s="52" t="s">
        <v>636</v>
      </c>
      <c r="BR9482" s="52" t="s">
        <v>7550</v>
      </c>
      <c r="BX9482" s="52" t="s">
        <v>14974</v>
      </c>
      <c r="BY9482" s="52" t="s">
        <v>636</v>
      </c>
      <c r="BZ9482" s="52" t="s">
        <v>7550</v>
      </c>
    </row>
    <row r="9483" spans="54:78" x14ac:dyDescent="0.3">
      <c r="BB9483" s="105" t="e">
        <f>VLOOKUP(C9483,#REF!, 2,FALSE)</f>
        <v>#REF!</v>
      </c>
      <c r="BP9483" s="52" t="s">
        <v>14975</v>
      </c>
      <c r="BQ9483" s="52" t="s">
        <v>17035</v>
      </c>
      <c r="BR9483" s="52" t="s">
        <v>12957</v>
      </c>
      <c r="BX9483" s="52" t="s">
        <v>14975</v>
      </c>
      <c r="BY9483" s="52" t="s">
        <v>17035</v>
      </c>
      <c r="BZ9483" s="52" t="s">
        <v>12957</v>
      </c>
    </row>
    <row r="9484" spans="54:78" x14ac:dyDescent="0.3">
      <c r="BB9484" s="105" t="e">
        <f>VLOOKUP(C9484,#REF!, 2,FALSE)</f>
        <v>#REF!</v>
      </c>
      <c r="BP9484" s="52" t="s">
        <v>14976</v>
      </c>
      <c r="BQ9484" s="52" t="s">
        <v>17035</v>
      </c>
      <c r="BR9484" s="52" t="s">
        <v>14977</v>
      </c>
      <c r="BX9484" s="52" t="s">
        <v>14976</v>
      </c>
      <c r="BY9484" s="52" t="s">
        <v>17035</v>
      </c>
      <c r="BZ9484" s="52" t="s">
        <v>14977</v>
      </c>
    </row>
    <row r="9485" spans="54:78" x14ac:dyDescent="0.3">
      <c r="BB9485" s="105" t="e">
        <f>VLOOKUP(C9485,#REF!, 2,FALSE)</f>
        <v>#REF!</v>
      </c>
      <c r="BP9485" s="52" t="s">
        <v>14978</v>
      </c>
      <c r="BQ9485" s="52" t="s">
        <v>3016</v>
      </c>
      <c r="BR9485" s="52" t="s">
        <v>14979</v>
      </c>
      <c r="BX9485" s="52" t="s">
        <v>14978</v>
      </c>
      <c r="BY9485" s="52" t="s">
        <v>3016</v>
      </c>
      <c r="BZ9485" s="52" t="s">
        <v>14979</v>
      </c>
    </row>
    <row r="9486" spans="54:78" x14ac:dyDescent="0.3">
      <c r="BB9486" s="105" t="e">
        <f>VLOOKUP(C9486,#REF!, 2,FALSE)</f>
        <v>#REF!</v>
      </c>
      <c r="BP9486" s="52" t="s">
        <v>14980</v>
      </c>
      <c r="BQ9486" s="52" t="s">
        <v>3276</v>
      </c>
      <c r="BR9486" s="52" t="s">
        <v>14981</v>
      </c>
      <c r="BX9486" s="52" t="s">
        <v>14980</v>
      </c>
      <c r="BY9486" s="52" t="s">
        <v>3276</v>
      </c>
      <c r="BZ9486" s="52" t="s">
        <v>14981</v>
      </c>
    </row>
    <row r="9487" spans="54:78" x14ac:dyDescent="0.3">
      <c r="BB9487" s="105" t="e">
        <f>VLOOKUP(C9487,#REF!, 2,FALSE)</f>
        <v>#REF!</v>
      </c>
      <c r="BP9487" s="52" t="s">
        <v>14982</v>
      </c>
      <c r="BQ9487" s="52" t="s">
        <v>3019</v>
      </c>
      <c r="BR9487" s="52" t="s">
        <v>2649</v>
      </c>
      <c r="BX9487" s="52" t="s">
        <v>14982</v>
      </c>
      <c r="BY9487" s="52" t="s">
        <v>3019</v>
      </c>
      <c r="BZ9487" s="52" t="s">
        <v>2649</v>
      </c>
    </row>
    <row r="9488" spans="54:78" x14ac:dyDescent="0.3">
      <c r="BB9488" s="105" t="e">
        <f>VLOOKUP(C9488,#REF!, 2,FALSE)</f>
        <v>#REF!</v>
      </c>
      <c r="BP9488" s="52" t="s">
        <v>2599</v>
      </c>
      <c r="BQ9488" s="52" t="s">
        <v>795</v>
      </c>
      <c r="BR9488" s="52" t="s">
        <v>1784</v>
      </c>
      <c r="BX9488" s="52" t="s">
        <v>2599</v>
      </c>
      <c r="BY9488" s="52" t="s">
        <v>795</v>
      </c>
      <c r="BZ9488" s="52" t="s">
        <v>1784</v>
      </c>
    </row>
    <row r="9489" spans="54:78" x14ac:dyDescent="0.3">
      <c r="BB9489" s="105" t="e">
        <f>VLOOKUP(C9489,#REF!, 2,FALSE)</f>
        <v>#REF!</v>
      </c>
      <c r="BP9489" s="52" t="s">
        <v>238</v>
      </c>
      <c r="BQ9489" s="52" t="s">
        <v>3059</v>
      </c>
      <c r="BR9489" s="52" t="s">
        <v>14983</v>
      </c>
      <c r="BX9489" s="52" t="s">
        <v>238</v>
      </c>
      <c r="BY9489" s="52" t="s">
        <v>3059</v>
      </c>
      <c r="BZ9489" s="52" t="s">
        <v>14983</v>
      </c>
    </row>
    <row r="9490" spans="54:78" x14ac:dyDescent="0.3">
      <c r="BB9490" s="105" t="e">
        <f>VLOOKUP(C9490,#REF!, 2,FALSE)</f>
        <v>#REF!</v>
      </c>
      <c r="BP9490" s="52" t="s">
        <v>14984</v>
      </c>
      <c r="BQ9490" s="52" t="s">
        <v>17035</v>
      </c>
      <c r="BR9490" s="52" t="s">
        <v>1920</v>
      </c>
      <c r="BX9490" s="52" t="s">
        <v>14984</v>
      </c>
      <c r="BY9490" s="52" t="s">
        <v>17035</v>
      </c>
      <c r="BZ9490" s="52" t="s">
        <v>1920</v>
      </c>
    </row>
    <row r="9491" spans="54:78" x14ac:dyDescent="0.3">
      <c r="BB9491" s="105" t="e">
        <f>VLOOKUP(C9491,#REF!, 2,FALSE)</f>
        <v>#REF!</v>
      </c>
      <c r="BP9491" s="52" t="s">
        <v>2600</v>
      </c>
      <c r="BQ9491" s="52" t="s">
        <v>3019</v>
      </c>
      <c r="BR9491" s="52" t="s">
        <v>14985</v>
      </c>
      <c r="BX9491" s="52" t="s">
        <v>2600</v>
      </c>
      <c r="BY9491" s="52" t="s">
        <v>3019</v>
      </c>
      <c r="BZ9491" s="52" t="s">
        <v>14985</v>
      </c>
    </row>
    <row r="9492" spans="54:78" x14ac:dyDescent="0.3">
      <c r="BB9492" s="105" t="e">
        <f>VLOOKUP(C9492,#REF!, 2,FALSE)</f>
        <v>#REF!</v>
      </c>
      <c r="BP9492" s="52" t="s">
        <v>14986</v>
      </c>
      <c r="BQ9492" s="52" t="s">
        <v>3223</v>
      </c>
      <c r="BR9492" s="52" t="s">
        <v>1206</v>
      </c>
      <c r="BX9492" s="52" t="s">
        <v>14986</v>
      </c>
      <c r="BY9492" s="52" t="s">
        <v>3223</v>
      </c>
      <c r="BZ9492" s="52" t="s">
        <v>1206</v>
      </c>
    </row>
    <row r="9493" spans="54:78" x14ac:dyDescent="0.3">
      <c r="BB9493" s="105" t="e">
        <f>VLOOKUP(C9493,#REF!, 2,FALSE)</f>
        <v>#REF!</v>
      </c>
      <c r="BP9493" s="52" t="s">
        <v>14987</v>
      </c>
      <c r="BQ9493" s="52" t="s">
        <v>1147</v>
      </c>
      <c r="BR9493" s="52" t="s">
        <v>14988</v>
      </c>
      <c r="BX9493" s="52" t="s">
        <v>14987</v>
      </c>
      <c r="BY9493" s="52" t="s">
        <v>1147</v>
      </c>
      <c r="BZ9493" s="52" t="s">
        <v>14988</v>
      </c>
    </row>
    <row r="9494" spans="54:78" x14ac:dyDescent="0.3">
      <c r="BB9494" s="105" t="e">
        <f>VLOOKUP(C9494,#REF!, 2,FALSE)</f>
        <v>#REF!</v>
      </c>
      <c r="BP9494" s="52" t="s">
        <v>14989</v>
      </c>
      <c r="BQ9494" s="52" t="s">
        <v>17035</v>
      </c>
      <c r="BR9494" s="52" t="s">
        <v>7620</v>
      </c>
      <c r="BX9494" s="52" t="s">
        <v>14989</v>
      </c>
      <c r="BY9494" s="52" t="s">
        <v>17035</v>
      </c>
      <c r="BZ9494" s="52" t="s">
        <v>7620</v>
      </c>
    </row>
    <row r="9495" spans="54:78" x14ac:dyDescent="0.3">
      <c r="BB9495" s="105" t="e">
        <f>VLOOKUP(C9495,#REF!, 2,FALSE)</f>
        <v>#REF!</v>
      </c>
      <c r="BP9495" s="52" t="s">
        <v>14990</v>
      </c>
      <c r="BQ9495" s="52" t="s">
        <v>3059</v>
      </c>
      <c r="BR9495" s="52" t="s">
        <v>14991</v>
      </c>
      <c r="BX9495" s="52" t="s">
        <v>14990</v>
      </c>
      <c r="BY9495" s="52" t="s">
        <v>3059</v>
      </c>
      <c r="BZ9495" s="52" t="s">
        <v>14991</v>
      </c>
    </row>
    <row r="9496" spans="54:78" x14ac:dyDescent="0.3">
      <c r="BB9496" s="105" t="e">
        <f>VLOOKUP(C9496,#REF!, 2,FALSE)</f>
        <v>#REF!</v>
      </c>
      <c r="BP9496" s="52" t="s">
        <v>14992</v>
      </c>
      <c r="BQ9496" s="52" t="s">
        <v>3019</v>
      </c>
      <c r="BR9496" s="52" t="s">
        <v>14993</v>
      </c>
      <c r="BX9496" s="52" t="s">
        <v>14992</v>
      </c>
      <c r="BY9496" s="52" t="s">
        <v>3019</v>
      </c>
      <c r="BZ9496" s="52" t="s">
        <v>14993</v>
      </c>
    </row>
    <row r="9497" spans="54:78" x14ac:dyDescent="0.3">
      <c r="BB9497" s="105" t="e">
        <f>VLOOKUP(C9497,#REF!, 2,FALSE)</f>
        <v>#REF!</v>
      </c>
      <c r="BP9497" s="52" t="s">
        <v>14994</v>
      </c>
      <c r="BQ9497" s="52" t="s">
        <v>3276</v>
      </c>
      <c r="BR9497" s="52" t="s">
        <v>14995</v>
      </c>
      <c r="BX9497" s="52" t="s">
        <v>14994</v>
      </c>
      <c r="BY9497" s="52" t="s">
        <v>3276</v>
      </c>
      <c r="BZ9497" s="52" t="s">
        <v>14995</v>
      </c>
    </row>
    <row r="9498" spans="54:78" x14ac:dyDescent="0.3">
      <c r="BB9498" s="105" t="e">
        <f>VLOOKUP(C9498,#REF!, 2,FALSE)</f>
        <v>#REF!</v>
      </c>
      <c r="BP9498" s="52" t="s">
        <v>232</v>
      </c>
      <c r="BQ9498" s="52" t="s">
        <v>3276</v>
      </c>
      <c r="BR9498" s="52" t="s">
        <v>14996</v>
      </c>
      <c r="BX9498" s="52" t="s">
        <v>232</v>
      </c>
      <c r="BY9498" s="52" t="s">
        <v>3276</v>
      </c>
      <c r="BZ9498" s="52" t="s">
        <v>14996</v>
      </c>
    </row>
    <row r="9499" spans="54:78" x14ac:dyDescent="0.3">
      <c r="BB9499" s="105" t="e">
        <f>VLOOKUP(C9499,#REF!, 2,FALSE)</f>
        <v>#REF!</v>
      </c>
      <c r="BP9499" s="52" t="s">
        <v>2601</v>
      </c>
      <c r="BQ9499" s="52" t="s">
        <v>17035</v>
      </c>
      <c r="BR9499" s="52" t="s">
        <v>14997</v>
      </c>
      <c r="BX9499" s="52" t="s">
        <v>2601</v>
      </c>
      <c r="BY9499" s="52" t="s">
        <v>17035</v>
      </c>
      <c r="BZ9499" s="52" t="s">
        <v>14997</v>
      </c>
    </row>
    <row r="9500" spans="54:78" x14ac:dyDescent="0.3">
      <c r="BB9500" s="105" t="e">
        <f>VLOOKUP(C9500,#REF!, 2,FALSE)</f>
        <v>#REF!</v>
      </c>
      <c r="BP9500" s="52" t="s">
        <v>2602</v>
      </c>
      <c r="BQ9500" s="52" t="s">
        <v>17035</v>
      </c>
      <c r="BR9500" s="52" t="s">
        <v>1972</v>
      </c>
      <c r="BX9500" s="52" t="s">
        <v>2602</v>
      </c>
      <c r="BY9500" s="52" t="s">
        <v>17035</v>
      </c>
      <c r="BZ9500" s="52" t="s">
        <v>1972</v>
      </c>
    </row>
    <row r="9501" spans="54:78" x14ac:dyDescent="0.3">
      <c r="BB9501" s="105" t="e">
        <f>VLOOKUP(C9501,#REF!, 2,FALSE)</f>
        <v>#REF!</v>
      </c>
      <c r="BP9501" s="52" t="s">
        <v>14998</v>
      </c>
      <c r="BQ9501" s="52" t="s">
        <v>3276</v>
      </c>
      <c r="BR9501" s="52" t="s">
        <v>14999</v>
      </c>
      <c r="BX9501" s="52" t="s">
        <v>14998</v>
      </c>
      <c r="BY9501" s="52" t="s">
        <v>3276</v>
      </c>
      <c r="BZ9501" s="52" t="s">
        <v>14999</v>
      </c>
    </row>
    <row r="9502" spans="54:78" x14ac:dyDescent="0.3">
      <c r="BB9502" s="105" t="e">
        <f>VLOOKUP(C9502,#REF!, 2,FALSE)</f>
        <v>#REF!</v>
      </c>
      <c r="BP9502" s="52" t="s">
        <v>252</v>
      </c>
      <c r="BQ9502" s="52" t="s">
        <v>3276</v>
      </c>
      <c r="BR9502" s="52" t="s">
        <v>15000</v>
      </c>
      <c r="BX9502" s="52" t="s">
        <v>252</v>
      </c>
      <c r="BY9502" s="52" t="s">
        <v>3276</v>
      </c>
      <c r="BZ9502" s="52" t="s">
        <v>15000</v>
      </c>
    </row>
    <row r="9503" spans="54:78" x14ac:dyDescent="0.3">
      <c r="BB9503" s="105" t="e">
        <f>VLOOKUP(C9503,#REF!, 2,FALSE)</f>
        <v>#REF!</v>
      </c>
      <c r="BP9503" s="52" t="s">
        <v>15001</v>
      </c>
      <c r="BQ9503" s="52" t="s">
        <v>2988</v>
      </c>
      <c r="BR9503" s="52" t="s">
        <v>2319</v>
      </c>
      <c r="BX9503" s="52" t="s">
        <v>15001</v>
      </c>
      <c r="BY9503" s="52" t="s">
        <v>2988</v>
      </c>
      <c r="BZ9503" s="52" t="s">
        <v>2319</v>
      </c>
    </row>
    <row r="9504" spans="54:78" x14ac:dyDescent="0.3">
      <c r="BB9504" s="105" t="e">
        <f>VLOOKUP(C9504,#REF!, 2,FALSE)</f>
        <v>#REF!</v>
      </c>
      <c r="BP9504" s="52" t="s">
        <v>2603</v>
      </c>
      <c r="BQ9504" s="52" t="s">
        <v>3276</v>
      </c>
      <c r="BR9504" s="52" t="s">
        <v>2318</v>
      </c>
      <c r="BX9504" s="52" t="s">
        <v>2603</v>
      </c>
      <c r="BY9504" s="52" t="s">
        <v>3276</v>
      </c>
      <c r="BZ9504" s="52" t="s">
        <v>2318</v>
      </c>
    </row>
    <row r="9505" spans="54:78" x14ac:dyDescent="0.3">
      <c r="BB9505" s="105" t="e">
        <f>VLOOKUP(C9505,#REF!, 2,FALSE)</f>
        <v>#REF!</v>
      </c>
      <c r="BP9505" s="52" t="s">
        <v>15002</v>
      </c>
      <c r="BQ9505" s="52" t="s">
        <v>1350</v>
      </c>
      <c r="BR9505" s="52" t="s">
        <v>15003</v>
      </c>
      <c r="BX9505" s="52" t="s">
        <v>15002</v>
      </c>
      <c r="BY9505" s="52" t="s">
        <v>1350</v>
      </c>
      <c r="BZ9505" s="52" t="s">
        <v>15003</v>
      </c>
    </row>
    <row r="9506" spans="54:78" x14ac:dyDescent="0.3">
      <c r="BB9506" s="105" t="e">
        <f>VLOOKUP(C9506,#REF!, 2,FALSE)</f>
        <v>#REF!</v>
      </c>
      <c r="BP9506" s="52" t="s">
        <v>15004</v>
      </c>
      <c r="BQ9506" s="52" t="s">
        <v>3059</v>
      </c>
      <c r="BR9506" s="52" t="s">
        <v>14999</v>
      </c>
      <c r="BX9506" s="52" t="s">
        <v>15004</v>
      </c>
      <c r="BY9506" s="52" t="s">
        <v>3059</v>
      </c>
      <c r="BZ9506" s="52" t="s">
        <v>14999</v>
      </c>
    </row>
    <row r="9507" spans="54:78" x14ac:dyDescent="0.3">
      <c r="BB9507" s="105" t="e">
        <f>VLOOKUP(C9507,#REF!, 2,FALSE)</f>
        <v>#REF!</v>
      </c>
      <c r="BP9507" s="52" t="s">
        <v>15005</v>
      </c>
      <c r="BQ9507" s="52" t="s">
        <v>17035</v>
      </c>
      <c r="BR9507" s="52" t="s">
        <v>15006</v>
      </c>
      <c r="BX9507" s="52" t="s">
        <v>15005</v>
      </c>
      <c r="BY9507" s="52" t="s">
        <v>17035</v>
      </c>
      <c r="BZ9507" s="52" t="s">
        <v>15006</v>
      </c>
    </row>
    <row r="9508" spans="54:78" x14ac:dyDescent="0.3">
      <c r="BB9508" s="105" t="e">
        <f>VLOOKUP(C9508,#REF!, 2,FALSE)</f>
        <v>#REF!</v>
      </c>
      <c r="BP9508" s="52" t="s">
        <v>15007</v>
      </c>
      <c r="BQ9508" s="52" t="s">
        <v>2988</v>
      </c>
      <c r="BR9508" s="52" t="s">
        <v>14999</v>
      </c>
      <c r="BX9508" s="52" t="s">
        <v>15007</v>
      </c>
      <c r="BY9508" s="52" t="s">
        <v>2988</v>
      </c>
      <c r="BZ9508" s="52" t="s">
        <v>14999</v>
      </c>
    </row>
    <row r="9509" spans="54:78" x14ac:dyDescent="0.3">
      <c r="BB9509" s="105" t="e">
        <f>VLOOKUP(C9509,#REF!, 2,FALSE)</f>
        <v>#REF!</v>
      </c>
      <c r="BP9509" s="52" t="s">
        <v>15008</v>
      </c>
      <c r="BQ9509" s="52" t="s">
        <v>1277</v>
      </c>
      <c r="BR9509" s="52" t="s">
        <v>15009</v>
      </c>
      <c r="BX9509" s="52" t="s">
        <v>15008</v>
      </c>
      <c r="BY9509" s="52" t="s">
        <v>1277</v>
      </c>
      <c r="BZ9509" s="52" t="s">
        <v>15009</v>
      </c>
    </row>
    <row r="9510" spans="54:78" x14ac:dyDescent="0.3">
      <c r="BB9510" s="105" t="e">
        <f>VLOOKUP(C9510,#REF!, 2,FALSE)</f>
        <v>#REF!</v>
      </c>
      <c r="BP9510" s="52" t="s">
        <v>2607</v>
      </c>
      <c r="BQ9510" s="52" t="s">
        <v>3276</v>
      </c>
      <c r="BR9510" s="52" t="s">
        <v>15010</v>
      </c>
      <c r="BX9510" s="52" t="s">
        <v>2607</v>
      </c>
      <c r="BY9510" s="52" t="s">
        <v>3276</v>
      </c>
      <c r="BZ9510" s="52" t="s">
        <v>15010</v>
      </c>
    </row>
    <row r="9511" spans="54:78" x14ac:dyDescent="0.3">
      <c r="BB9511" s="105" t="e">
        <f>VLOOKUP(C9511,#REF!, 2,FALSE)</f>
        <v>#REF!</v>
      </c>
      <c r="BP9511" s="52" t="s">
        <v>15011</v>
      </c>
      <c r="BQ9511" s="52" t="s">
        <v>1277</v>
      </c>
      <c r="BR9511" s="52" t="s">
        <v>15012</v>
      </c>
      <c r="BX9511" s="52" t="s">
        <v>15011</v>
      </c>
      <c r="BY9511" s="52" t="s">
        <v>1277</v>
      </c>
      <c r="BZ9511" s="52" t="s">
        <v>15012</v>
      </c>
    </row>
    <row r="9512" spans="54:78" x14ac:dyDescent="0.3">
      <c r="BB9512" s="105" t="e">
        <f>VLOOKUP(C9512,#REF!, 2,FALSE)</f>
        <v>#REF!</v>
      </c>
      <c r="BP9512" s="52" t="s">
        <v>15013</v>
      </c>
      <c r="BQ9512" s="52" t="s">
        <v>3019</v>
      </c>
      <c r="BR9512" s="52" t="s">
        <v>15014</v>
      </c>
      <c r="BX9512" s="52" t="s">
        <v>15013</v>
      </c>
      <c r="BY9512" s="52" t="s">
        <v>3019</v>
      </c>
      <c r="BZ9512" s="52" t="s">
        <v>15014</v>
      </c>
    </row>
    <row r="9513" spans="54:78" x14ac:dyDescent="0.3">
      <c r="BB9513" s="105" t="e">
        <f>VLOOKUP(C9513,#REF!, 2,FALSE)</f>
        <v>#REF!</v>
      </c>
      <c r="BP9513" s="52" t="s">
        <v>15015</v>
      </c>
      <c r="BQ9513" s="52" t="s">
        <v>3276</v>
      </c>
      <c r="BR9513" s="52" t="s">
        <v>15016</v>
      </c>
      <c r="BX9513" s="52" t="s">
        <v>15015</v>
      </c>
      <c r="BY9513" s="52" t="s">
        <v>3276</v>
      </c>
      <c r="BZ9513" s="52" t="s">
        <v>15016</v>
      </c>
    </row>
    <row r="9514" spans="54:78" x14ac:dyDescent="0.3">
      <c r="BB9514" s="105" t="e">
        <f>VLOOKUP(C9514,#REF!, 2,FALSE)</f>
        <v>#REF!</v>
      </c>
      <c r="BP9514" s="52" t="s">
        <v>15017</v>
      </c>
      <c r="BQ9514" s="52" t="s">
        <v>3276</v>
      </c>
      <c r="BR9514" s="52" t="s">
        <v>10958</v>
      </c>
      <c r="BX9514" s="52" t="s">
        <v>15017</v>
      </c>
      <c r="BY9514" s="52" t="s">
        <v>3276</v>
      </c>
      <c r="BZ9514" s="52" t="s">
        <v>10958</v>
      </c>
    </row>
    <row r="9515" spans="54:78" x14ac:dyDescent="0.3">
      <c r="BB9515" s="105" t="e">
        <f>VLOOKUP(C9515,#REF!, 2,FALSE)</f>
        <v>#REF!</v>
      </c>
      <c r="BP9515" s="52" t="s">
        <v>15018</v>
      </c>
      <c r="BQ9515" s="52" t="s">
        <v>17035</v>
      </c>
      <c r="BR9515" s="52" t="s">
        <v>15019</v>
      </c>
      <c r="BX9515" s="52" t="s">
        <v>15018</v>
      </c>
      <c r="BY9515" s="52" t="s">
        <v>17035</v>
      </c>
      <c r="BZ9515" s="52" t="s">
        <v>15019</v>
      </c>
    </row>
    <row r="9516" spans="54:78" x14ac:dyDescent="0.3">
      <c r="BB9516" s="105" t="e">
        <f>VLOOKUP(C9516,#REF!, 2,FALSE)</f>
        <v>#REF!</v>
      </c>
      <c r="BP9516" s="52" t="s">
        <v>15020</v>
      </c>
      <c r="BQ9516" s="52" t="s">
        <v>667</v>
      </c>
      <c r="BR9516" s="52" t="s">
        <v>15021</v>
      </c>
      <c r="BX9516" s="52" t="s">
        <v>15020</v>
      </c>
      <c r="BY9516" s="52" t="s">
        <v>667</v>
      </c>
      <c r="BZ9516" s="52" t="s">
        <v>15021</v>
      </c>
    </row>
    <row r="9517" spans="54:78" x14ac:dyDescent="0.3">
      <c r="BB9517" s="105" t="e">
        <f>VLOOKUP(C9517,#REF!, 2,FALSE)</f>
        <v>#REF!</v>
      </c>
      <c r="BP9517" s="52" t="s">
        <v>15022</v>
      </c>
      <c r="BQ9517" s="52" t="s">
        <v>1147</v>
      </c>
      <c r="BR9517" s="52" t="s">
        <v>2705</v>
      </c>
      <c r="BX9517" s="52" t="s">
        <v>15022</v>
      </c>
      <c r="BY9517" s="52" t="s">
        <v>1147</v>
      </c>
      <c r="BZ9517" s="52" t="s">
        <v>2705</v>
      </c>
    </row>
    <row r="9518" spans="54:78" x14ac:dyDescent="0.3">
      <c r="BB9518" s="105" t="e">
        <f>VLOOKUP(C9518,#REF!, 2,FALSE)</f>
        <v>#REF!</v>
      </c>
      <c r="BP9518" s="52" t="s">
        <v>15023</v>
      </c>
      <c r="BQ9518" s="52" t="s">
        <v>2993</v>
      </c>
      <c r="BR9518" s="52" t="s">
        <v>2993</v>
      </c>
      <c r="BX9518" s="52" t="s">
        <v>15023</v>
      </c>
      <c r="BY9518" s="52" t="s">
        <v>2993</v>
      </c>
      <c r="BZ9518" s="52" t="s">
        <v>2993</v>
      </c>
    </row>
    <row r="9519" spans="54:78" x14ac:dyDescent="0.3">
      <c r="BB9519" s="105" t="e">
        <f>VLOOKUP(C9519,#REF!, 2,FALSE)</f>
        <v>#REF!</v>
      </c>
      <c r="BP9519" s="52" t="s">
        <v>15024</v>
      </c>
      <c r="BQ9519" s="52" t="s">
        <v>17035</v>
      </c>
      <c r="BR9519" s="52" t="s">
        <v>10424</v>
      </c>
      <c r="BX9519" s="52" t="s">
        <v>15024</v>
      </c>
      <c r="BY9519" s="52" t="s">
        <v>17035</v>
      </c>
      <c r="BZ9519" s="52" t="s">
        <v>10424</v>
      </c>
    </row>
    <row r="9520" spans="54:78" x14ac:dyDescent="0.3">
      <c r="BB9520" s="105" t="e">
        <f>VLOOKUP(C9520,#REF!, 2,FALSE)</f>
        <v>#REF!</v>
      </c>
      <c r="BP9520" s="52" t="s">
        <v>15025</v>
      </c>
      <c r="BQ9520" s="52" t="s">
        <v>1350</v>
      </c>
      <c r="BR9520" s="52" t="s">
        <v>15026</v>
      </c>
      <c r="BX9520" s="52" t="s">
        <v>15025</v>
      </c>
      <c r="BY9520" s="52" t="s">
        <v>1350</v>
      </c>
      <c r="BZ9520" s="52" t="s">
        <v>15026</v>
      </c>
    </row>
    <row r="9521" spans="54:78" x14ac:dyDescent="0.3">
      <c r="BB9521" s="105" t="e">
        <f>VLOOKUP(C9521,#REF!, 2,FALSE)</f>
        <v>#REF!</v>
      </c>
      <c r="BP9521" s="52" t="s">
        <v>2608</v>
      </c>
      <c r="BQ9521" s="52" t="s">
        <v>3276</v>
      </c>
      <c r="BR9521" s="52" t="s">
        <v>15027</v>
      </c>
      <c r="BX9521" s="52" t="s">
        <v>2608</v>
      </c>
      <c r="BY9521" s="52" t="s">
        <v>3276</v>
      </c>
      <c r="BZ9521" s="52" t="s">
        <v>15027</v>
      </c>
    </row>
    <row r="9522" spans="54:78" x14ac:dyDescent="0.3">
      <c r="BB9522" s="105" t="e">
        <f>VLOOKUP(C9522,#REF!, 2,FALSE)</f>
        <v>#REF!</v>
      </c>
      <c r="BP9522" s="52" t="s">
        <v>15028</v>
      </c>
      <c r="BQ9522" s="52" t="s">
        <v>3276</v>
      </c>
      <c r="BR9522" s="52" t="s">
        <v>15029</v>
      </c>
      <c r="BX9522" s="52" t="s">
        <v>15028</v>
      </c>
      <c r="BY9522" s="52" t="s">
        <v>3276</v>
      </c>
      <c r="BZ9522" s="52" t="s">
        <v>15029</v>
      </c>
    </row>
    <row r="9523" spans="54:78" x14ac:dyDescent="0.3">
      <c r="BB9523" s="105" t="e">
        <f>VLOOKUP(C9523,#REF!, 2,FALSE)</f>
        <v>#REF!</v>
      </c>
      <c r="BP9523" s="52" t="s">
        <v>15030</v>
      </c>
      <c r="BQ9523" s="52" t="s">
        <v>2993</v>
      </c>
      <c r="BR9523" s="52" t="s">
        <v>2993</v>
      </c>
      <c r="BX9523" s="52" t="s">
        <v>15030</v>
      </c>
      <c r="BY9523" s="52" t="s">
        <v>2993</v>
      </c>
      <c r="BZ9523" s="52" t="s">
        <v>2993</v>
      </c>
    </row>
    <row r="9524" spans="54:78" x14ac:dyDescent="0.3">
      <c r="BB9524" s="105" t="e">
        <f>VLOOKUP(C9524,#REF!, 2,FALSE)</f>
        <v>#REF!</v>
      </c>
      <c r="BP9524" s="52" t="s">
        <v>15031</v>
      </c>
      <c r="BQ9524" s="52" t="s">
        <v>3276</v>
      </c>
      <c r="BR9524" s="52" t="s">
        <v>3709</v>
      </c>
      <c r="BX9524" s="52" t="s">
        <v>15031</v>
      </c>
      <c r="BY9524" s="52" t="s">
        <v>3276</v>
      </c>
      <c r="BZ9524" s="52" t="s">
        <v>3709</v>
      </c>
    </row>
    <row r="9525" spans="54:78" x14ac:dyDescent="0.3">
      <c r="BB9525" s="105" t="e">
        <f>VLOOKUP(C9525,#REF!, 2,FALSE)</f>
        <v>#REF!</v>
      </c>
      <c r="BP9525" s="52" t="s">
        <v>15032</v>
      </c>
      <c r="BQ9525" s="52" t="s">
        <v>3223</v>
      </c>
      <c r="BR9525" s="52" t="s">
        <v>9750</v>
      </c>
      <c r="BX9525" s="52" t="s">
        <v>15032</v>
      </c>
      <c r="BY9525" s="52" t="s">
        <v>3223</v>
      </c>
      <c r="BZ9525" s="52" t="s">
        <v>9750</v>
      </c>
    </row>
    <row r="9526" spans="54:78" x14ac:dyDescent="0.3">
      <c r="BB9526" s="105" t="e">
        <f>VLOOKUP(C9526,#REF!, 2,FALSE)</f>
        <v>#REF!</v>
      </c>
      <c r="BP9526" s="52" t="s">
        <v>15033</v>
      </c>
      <c r="BQ9526" s="52" t="s">
        <v>3276</v>
      </c>
      <c r="BR9526" s="52" t="s">
        <v>15034</v>
      </c>
      <c r="BX9526" s="52" t="s">
        <v>15033</v>
      </c>
      <c r="BY9526" s="52" t="s">
        <v>3276</v>
      </c>
      <c r="BZ9526" s="52" t="s">
        <v>15034</v>
      </c>
    </row>
    <row r="9527" spans="54:78" x14ac:dyDescent="0.3">
      <c r="BB9527" s="105" t="e">
        <f>VLOOKUP(C9527,#REF!, 2,FALSE)</f>
        <v>#REF!</v>
      </c>
      <c r="BP9527" s="52" t="s">
        <v>15035</v>
      </c>
      <c r="BQ9527" s="52" t="s">
        <v>17035</v>
      </c>
      <c r="BR9527" s="52" t="s">
        <v>13208</v>
      </c>
      <c r="BX9527" s="52" t="s">
        <v>15035</v>
      </c>
      <c r="BY9527" s="52" t="s">
        <v>17035</v>
      </c>
      <c r="BZ9527" s="52" t="s">
        <v>13208</v>
      </c>
    </row>
    <row r="9528" spans="54:78" x14ac:dyDescent="0.3">
      <c r="BB9528" s="105" t="e">
        <f>VLOOKUP(C9528,#REF!, 2,FALSE)</f>
        <v>#REF!</v>
      </c>
      <c r="BP9528" s="52" t="s">
        <v>2609</v>
      </c>
      <c r="BQ9528" s="52" t="s">
        <v>948</v>
      </c>
      <c r="BR9528" s="52" t="s">
        <v>3503</v>
      </c>
      <c r="BX9528" s="52" t="s">
        <v>2609</v>
      </c>
      <c r="BY9528" s="52" t="s">
        <v>948</v>
      </c>
      <c r="BZ9528" s="52" t="s">
        <v>3503</v>
      </c>
    </row>
    <row r="9529" spans="54:78" x14ac:dyDescent="0.3">
      <c r="BB9529" s="105" t="e">
        <f>VLOOKUP(C9529,#REF!, 2,FALSE)</f>
        <v>#REF!</v>
      </c>
      <c r="BP9529" s="52" t="s">
        <v>15036</v>
      </c>
      <c r="BQ9529" s="52" t="s">
        <v>3276</v>
      </c>
      <c r="BR9529" s="52" t="s">
        <v>15037</v>
      </c>
      <c r="BX9529" s="52" t="s">
        <v>15036</v>
      </c>
      <c r="BY9529" s="52" t="s">
        <v>3276</v>
      </c>
      <c r="BZ9529" s="52" t="s">
        <v>15037</v>
      </c>
    </row>
    <row r="9530" spans="54:78" x14ac:dyDescent="0.3">
      <c r="BB9530" s="105" t="e">
        <f>VLOOKUP(C9530,#REF!, 2,FALSE)</f>
        <v>#REF!</v>
      </c>
      <c r="BP9530" s="52" t="s">
        <v>15038</v>
      </c>
      <c r="BQ9530" s="52" t="s">
        <v>3223</v>
      </c>
      <c r="BR9530" s="52" t="s">
        <v>15039</v>
      </c>
      <c r="BX9530" s="52" t="s">
        <v>15038</v>
      </c>
      <c r="BY9530" s="52" t="s">
        <v>3223</v>
      </c>
      <c r="BZ9530" s="52" t="s">
        <v>15039</v>
      </c>
    </row>
    <row r="9531" spans="54:78" x14ac:dyDescent="0.3">
      <c r="BB9531" s="105" t="e">
        <f>VLOOKUP(C9531,#REF!, 2,FALSE)</f>
        <v>#REF!</v>
      </c>
      <c r="BP9531" s="52" t="s">
        <v>15040</v>
      </c>
      <c r="BQ9531" s="52" t="s">
        <v>633</v>
      </c>
      <c r="BR9531" s="52" t="s">
        <v>15041</v>
      </c>
      <c r="BX9531" s="52" t="s">
        <v>15040</v>
      </c>
      <c r="BY9531" s="52" t="s">
        <v>633</v>
      </c>
      <c r="BZ9531" s="52" t="s">
        <v>15041</v>
      </c>
    </row>
    <row r="9532" spans="54:78" x14ac:dyDescent="0.3">
      <c r="BB9532" s="105" t="e">
        <f>VLOOKUP(C9532,#REF!, 2,FALSE)</f>
        <v>#REF!</v>
      </c>
      <c r="BP9532" s="52" t="s">
        <v>15042</v>
      </c>
      <c r="BQ9532" s="52" t="s">
        <v>3019</v>
      </c>
      <c r="BR9532" s="52" t="s">
        <v>2370</v>
      </c>
      <c r="BX9532" s="52" t="s">
        <v>15042</v>
      </c>
      <c r="BY9532" s="52" t="s">
        <v>3019</v>
      </c>
      <c r="BZ9532" s="52" t="s">
        <v>2370</v>
      </c>
    </row>
    <row r="9533" spans="54:78" x14ac:dyDescent="0.3">
      <c r="BB9533" s="105" t="e">
        <f>VLOOKUP(C9533,#REF!, 2,FALSE)</f>
        <v>#REF!</v>
      </c>
      <c r="BP9533" s="52" t="s">
        <v>2610</v>
      </c>
      <c r="BQ9533" s="52" t="s">
        <v>17035</v>
      </c>
      <c r="BR9533" s="52" t="s">
        <v>4362</v>
      </c>
      <c r="BX9533" s="52" t="s">
        <v>2610</v>
      </c>
      <c r="BY9533" s="52" t="s">
        <v>17035</v>
      </c>
      <c r="BZ9533" s="52" t="s">
        <v>4362</v>
      </c>
    </row>
    <row r="9534" spans="54:78" x14ac:dyDescent="0.3">
      <c r="BB9534" s="105" t="e">
        <f>VLOOKUP(C9534,#REF!, 2,FALSE)</f>
        <v>#REF!</v>
      </c>
      <c r="BP9534" s="52" t="s">
        <v>15043</v>
      </c>
      <c r="BQ9534" s="52" t="s">
        <v>3223</v>
      </c>
      <c r="BR9534" s="52" t="s">
        <v>15044</v>
      </c>
      <c r="BX9534" s="52" t="s">
        <v>15043</v>
      </c>
      <c r="BY9534" s="52" t="s">
        <v>3223</v>
      </c>
      <c r="BZ9534" s="52" t="s">
        <v>15044</v>
      </c>
    </row>
    <row r="9535" spans="54:78" x14ac:dyDescent="0.3">
      <c r="BB9535" s="105" t="e">
        <f>VLOOKUP(C9535,#REF!, 2,FALSE)</f>
        <v>#REF!</v>
      </c>
      <c r="BP9535" s="52" t="s">
        <v>15045</v>
      </c>
      <c r="BQ9535" s="52" t="s">
        <v>788</v>
      </c>
      <c r="BR9535" s="52" t="s">
        <v>15046</v>
      </c>
      <c r="BX9535" s="52" t="s">
        <v>15045</v>
      </c>
      <c r="BY9535" s="52" t="s">
        <v>788</v>
      </c>
      <c r="BZ9535" s="52" t="s">
        <v>15046</v>
      </c>
    </row>
    <row r="9536" spans="54:78" x14ac:dyDescent="0.3">
      <c r="BB9536" s="105" t="e">
        <f>VLOOKUP(C9536,#REF!, 2,FALSE)</f>
        <v>#REF!</v>
      </c>
      <c r="BP9536" s="52" t="s">
        <v>2611</v>
      </c>
      <c r="BQ9536" s="52" t="s">
        <v>2993</v>
      </c>
      <c r="BR9536" s="52" t="s">
        <v>15047</v>
      </c>
      <c r="BX9536" s="52" t="s">
        <v>2611</v>
      </c>
      <c r="BY9536" s="52" t="s">
        <v>2993</v>
      </c>
      <c r="BZ9536" s="52" t="s">
        <v>15047</v>
      </c>
    </row>
    <row r="9537" spans="54:78" x14ac:dyDescent="0.3">
      <c r="BB9537" s="105" t="e">
        <f>VLOOKUP(C9537,#REF!, 2,FALSE)</f>
        <v>#REF!</v>
      </c>
      <c r="BP9537" s="52" t="s">
        <v>2612</v>
      </c>
      <c r="BQ9537" s="52" t="s">
        <v>936</v>
      </c>
      <c r="BR9537" s="52" t="s">
        <v>7950</v>
      </c>
      <c r="BX9537" s="52" t="s">
        <v>2612</v>
      </c>
      <c r="BY9537" s="52" t="s">
        <v>936</v>
      </c>
      <c r="BZ9537" s="52" t="s">
        <v>7950</v>
      </c>
    </row>
    <row r="9538" spans="54:78" x14ac:dyDescent="0.3">
      <c r="BB9538" s="105" t="e">
        <f>VLOOKUP(C9538,#REF!, 2,FALSE)</f>
        <v>#REF!</v>
      </c>
      <c r="BP9538" s="52" t="s">
        <v>15048</v>
      </c>
      <c r="BQ9538" s="52" t="s">
        <v>3019</v>
      </c>
      <c r="BR9538" s="52" t="s">
        <v>8397</v>
      </c>
      <c r="BX9538" s="52" t="s">
        <v>15048</v>
      </c>
      <c r="BY9538" s="52" t="s">
        <v>3019</v>
      </c>
      <c r="BZ9538" s="52" t="s">
        <v>8397</v>
      </c>
    </row>
    <row r="9539" spans="54:78" x14ac:dyDescent="0.3">
      <c r="BB9539" s="105" t="e">
        <f>VLOOKUP(C9539,#REF!, 2,FALSE)</f>
        <v>#REF!</v>
      </c>
      <c r="BP9539" s="52" t="s">
        <v>15049</v>
      </c>
      <c r="BQ9539" s="52" t="s">
        <v>622</v>
      </c>
      <c r="BR9539" s="52" t="s">
        <v>15050</v>
      </c>
      <c r="BX9539" s="52" t="s">
        <v>15049</v>
      </c>
      <c r="BY9539" s="52" t="s">
        <v>622</v>
      </c>
      <c r="BZ9539" s="52" t="s">
        <v>15050</v>
      </c>
    </row>
    <row r="9540" spans="54:78" x14ac:dyDescent="0.3">
      <c r="BB9540" s="105" t="e">
        <f>VLOOKUP(C9540,#REF!, 2,FALSE)</f>
        <v>#REF!</v>
      </c>
      <c r="BP9540" s="52" t="s">
        <v>15051</v>
      </c>
      <c r="BQ9540" s="52" t="s">
        <v>675</v>
      </c>
      <c r="BR9540" s="52" t="s">
        <v>15052</v>
      </c>
      <c r="BX9540" s="52" t="s">
        <v>15051</v>
      </c>
      <c r="BY9540" s="52" t="s">
        <v>675</v>
      </c>
      <c r="BZ9540" s="52" t="s">
        <v>15052</v>
      </c>
    </row>
    <row r="9541" spans="54:78" x14ac:dyDescent="0.3">
      <c r="BB9541" s="105" t="e">
        <f>VLOOKUP(C9541,#REF!, 2,FALSE)</f>
        <v>#REF!</v>
      </c>
      <c r="BP9541" s="52" t="s">
        <v>15053</v>
      </c>
      <c r="BQ9541" s="52" t="s">
        <v>2993</v>
      </c>
      <c r="BR9541" s="52" t="s">
        <v>15054</v>
      </c>
      <c r="BX9541" s="52" t="s">
        <v>15053</v>
      </c>
      <c r="BY9541" s="52" t="s">
        <v>2993</v>
      </c>
      <c r="BZ9541" s="52" t="s">
        <v>15054</v>
      </c>
    </row>
    <row r="9542" spans="54:78" x14ac:dyDescent="0.3">
      <c r="BB9542" s="105" t="e">
        <f>VLOOKUP(C9542,#REF!, 2,FALSE)</f>
        <v>#REF!</v>
      </c>
      <c r="BP9542" s="52" t="s">
        <v>15055</v>
      </c>
      <c r="BQ9542" s="52" t="s">
        <v>2988</v>
      </c>
      <c r="BR9542" s="52" t="s">
        <v>15056</v>
      </c>
      <c r="BX9542" s="52" t="s">
        <v>15055</v>
      </c>
      <c r="BY9542" s="52" t="s">
        <v>2988</v>
      </c>
      <c r="BZ9542" s="52" t="s">
        <v>15056</v>
      </c>
    </row>
    <row r="9543" spans="54:78" x14ac:dyDescent="0.3">
      <c r="BB9543" s="105" t="e">
        <f>VLOOKUP(C9543,#REF!, 2,FALSE)</f>
        <v>#REF!</v>
      </c>
      <c r="BP9543" s="52" t="s">
        <v>15057</v>
      </c>
      <c r="BQ9543" s="52" t="s">
        <v>2993</v>
      </c>
      <c r="BR9543" s="52" t="s">
        <v>15058</v>
      </c>
      <c r="BX9543" s="52" t="s">
        <v>15057</v>
      </c>
      <c r="BY9543" s="52" t="s">
        <v>2993</v>
      </c>
      <c r="BZ9543" s="52" t="s">
        <v>15058</v>
      </c>
    </row>
    <row r="9544" spans="54:78" x14ac:dyDescent="0.3">
      <c r="BB9544" s="105" t="e">
        <f>VLOOKUP(C9544,#REF!, 2,FALSE)</f>
        <v>#REF!</v>
      </c>
      <c r="BP9544" s="52" t="s">
        <v>15059</v>
      </c>
      <c r="BQ9544" s="52" t="s">
        <v>743</v>
      </c>
      <c r="BR9544" s="52" t="s">
        <v>15060</v>
      </c>
      <c r="BX9544" s="52" t="s">
        <v>15059</v>
      </c>
      <c r="BY9544" s="52" t="s">
        <v>743</v>
      </c>
      <c r="BZ9544" s="52" t="s">
        <v>15060</v>
      </c>
    </row>
    <row r="9545" spans="54:78" x14ac:dyDescent="0.3">
      <c r="BB9545" s="105" t="e">
        <f>VLOOKUP(C9545,#REF!, 2,FALSE)</f>
        <v>#REF!</v>
      </c>
      <c r="BP9545" s="52" t="s">
        <v>15061</v>
      </c>
      <c r="BQ9545" s="52" t="s">
        <v>1277</v>
      </c>
      <c r="BR9545" s="52" t="s">
        <v>15062</v>
      </c>
      <c r="BX9545" s="52" t="s">
        <v>15061</v>
      </c>
      <c r="BY9545" s="52" t="s">
        <v>1277</v>
      </c>
      <c r="BZ9545" s="52" t="s">
        <v>15062</v>
      </c>
    </row>
    <row r="9546" spans="54:78" x14ac:dyDescent="0.3">
      <c r="BB9546" s="105" t="e">
        <f>VLOOKUP(C9546,#REF!, 2,FALSE)</f>
        <v>#REF!</v>
      </c>
      <c r="BP9546" s="52" t="s">
        <v>15063</v>
      </c>
      <c r="BQ9546" s="52" t="s">
        <v>1277</v>
      </c>
      <c r="BR9546" s="52" t="s">
        <v>15064</v>
      </c>
      <c r="BX9546" s="52" t="s">
        <v>15063</v>
      </c>
      <c r="BY9546" s="52" t="s">
        <v>1277</v>
      </c>
      <c r="BZ9546" s="52" t="s">
        <v>15064</v>
      </c>
    </row>
    <row r="9547" spans="54:78" x14ac:dyDescent="0.3">
      <c r="BB9547" s="105" t="e">
        <f>VLOOKUP(C9547,#REF!, 2,FALSE)</f>
        <v>#REF!</v>
      </c>
      <c r="BP9547" s="52" t="s">
        <v>2613</v>
      </c>
      <c r="BQ9547" s="52" t="s">
        <v>2993</v>
      </c>
      <c r="BR9547" s="52" t="s">
        <v>6567</v>
      </c>
      <c r="BX9547" s="52" t="s">
        <v>2613</v>
      </c>
      <c r="BY9547" s="52" t="s">
        <v>2993</v>
      </c>
      <c r="BZ9547" s="52" t="s">
        <v>6567</v>
      </c>
    </row>
    <row r="9548" spans="54:78" x14ac:dyDescent="0.3">
      <c r="BB9548" s="105" t="e">
        <f>VLOOKUP(C9548,#REF!, 2,FALSE)</f>
        <v>#REF!</v>
      </c>
      <c r="BP9548" s="52" t="s">
        <v>229</v>
      </c>
      <c r="BQ9548" s="52" t="s">
        <v>1350</v>
      </c>
      <c r="BR9548" s="52" t="s">
        <v>6221</v>
      </c>
      <c r="BX9548" s="52" t="s">
        <v>229</v>
      </c>
      <c r="BY9548" s="52" t="s">
        <v>1350</v>
      </c>
      <c r="BZ9548" s="52" t="s">
        <v>6221</v>
      </c>
    </row>
    <row r="9549" spans="54:78" x14ac:dyDescent="0.3">
      <c r="BB9549" s="105" t="e">
        <f>VLOOKUP(C9549,#REF!, 2,FALSE)</f>
        <v>#REF!</v>
      </c>
      <c r="BP9549" s="52" t="s">
        <v>15065</v>
      </c>
      <c r="BQ9549" s="52" t="s">
        <v>3223</v>
      </c>
      <c r="BR9549" s="52" t="s">
        <v>1169</v>
      </c>
      <c r="BX9549" s="52" t="s">
        <v>15065</v>
      </c>
      <c r="BY9549" s="52" t="s">
        <v>3223</v>
      </c>
      <c r="BZ9549" s="52" t="s">
        <v>1169</v>
      </c>
    </row>
    <row r="9550" spans="54:78" x14ac:dyDescent="0.3">
      <c r="BB9550" s="105" t="e">
        <f>VLOOKUP(C9550,#REF!, 2,FALSE)</f>
        <v>#REF!</v>
      </c>
      <c r="BP9550" s="52" t="s">
        <v>15066</v>
      </c>
      <c r="BQ9550" s="52" t="s">
        <v>17035</v>
      </c>
      <c r="BR9550" s="52" t="s">
        <v>4118</v>
      </c>
      <c r="BX9550" s="52" t="s">
        <v>15066</v>
      </c>
      <c r="BY9550" s="52" t="s">
        <v>17035</v>
      </c>
      <c r="BZ9550" s="52" t="s">
        <v>4118</v>
      </c>
    </row>
    <row r="9551" spans="54:78" x14ac:dyDescent="0.3">
      <c r="BB9551" s="105" t="e">
        <f>VLOOKUP(C9551,#REF!, 2,FALSE)</f>
        <v>#REF!</v>
      </c>
      <c r="BP9551" s="52" t="s">
        <v>15067</v>
      </c>
      <c r="BQ9551" s="52" t="s">
        <v>849</v>
      </c>
      <c r="BR9551" s="52" t="s">
        <v>15068</v>
      </c>
      <c r="BX9551" s="52" t="s">
        <v>15067</v>
      </c>
      <c r="BY9551" s="52" t="s">
        <v>849</v>
      </c>
      <c r="BZ9551" s="52" t="s">
        <v>15068</v>
      </c>
    </row>
    <row r="9552" spans="54:78" x14ac:dyDescent="0.3">
      <c r="BB9552" s="105" t="e">
        <f>VLOOKUP(C9552,#REF!, 2,FALSE)</f>
        <v>#REF!</v>
      </c>
      <c r="BP9552" s="52" t="s">
        <v>15069</v>
      </c>
      <c r="BQ9552" s="52" t="s">
        <v>2993</v>
      </c>
      <c r="BR9552" s="52" t="s">
        <v>2993</v>
      </c>
      <c r="BX9552" s="52" t="s">
        <v>15069</v>
      </c>
      <c r="BY9552" s="52" t="s">
        <v>2993</v>
      </c>
      <c r="BZ9552" s="52" t="s">
        <v>2993</v>
      </c>
    </row>
    <row r="9553" spans="54:78" x14ac:dyDescent="0.3">
      <c r="BB9553" s="105" t="e">
        <f>VLOOKUP(C9553,#REF!, 2,FALSE)</f>
        <v>#REF!</v>
      </c>
      <c r="BP9553" s="52" t="s">
        <v>2614</v>
      </c>
      <c r="BQ9553" s="52" t="s">
        <v>1350</v>
      </c>
      <c r="BR9553" s="52" t="s">
        <v>1697</v>
      </c>
      <c r="BX9553" s="52" t="s">
        <v>2614</v>
      </c>
      <c r="BY9553" s="52" t="s">
        <v>1350</v>
      </c>
      <c r="BZ9553" s="52" t="s">
        <v>1697</v>
      </c>
    </row>
    <row r="9554" spans="54:78" x14ac:dyDescent="0.3">
      <c r="BB9554" s="105" t="e">
        <f>VLOOKUP(C9554,#REF!, 2,FALSE)</f>
        <v>#REF!</v>
      </c>
      <c r="BP9554" s="52" t="s">
        <v>253</v>
      </c>
      <c r="BQ9554" s="52" t="s">
        <v>1147</v>
      </c>
      <c r="BR9554" s="52" t="s">
        <v>15070</v>
      </c>
      <c r="BX9554" s="52" t="s">
        <v>253</v>
      </c>
      <c r="BY9554" s="52" t="s">
        <v>1147</v>
      </c>
      <c r="BZ9554" s="52" t="s">
        <v>15070</v>
      </c>
    </row>
    <row r="9555" spans="54:78" x14ac:dyDescent="0.3">
      <c r="BB9555" s="105" t="e">
        <f>VLOOKUP(C9555,#REF!, 2,FALSE)</f>
        <v>#REF!</v>
      </c>
      <c r="BP9555" s="52" t="s">
        <v>15071</v>
      </c>
      <c r="BQ9555" s="52" t="s">
        <v>17035</v>
      </c>
      <c r="BR9555" s="52" t="s">
        <v>3936</v>
      </c>
      <c r="BX9555" s="52" t="s">
        <v>15071</v>
      </c>
      <c r="BY9555" s="52" t="s">
        <v>17035</v>
      </c>
      <c r="BZ9555" s="52" t="s">
        <v>3936</v>
      </c>
    </row>
    <row r="9556" spans="54:78" x14ac:dyDescent="0.3">
      <c r="BB9556" s="105" t="e">
        <f>VLOOKUP(C9556,#REF!, 2,FALSE)</f>
        <v>#REF!</v>
      </c>
      <c r="BP9556" s="52" t="s">
        <v>255</v>
      </c>
      <c r="BQ9556" s="52" t="s">
        <v>17035</v>
      </c>
      <c r="BR9556" s="52" t="s">
        <v>1677</v>
      </c>
      <c r="BX9556" s="52" t="s">
        <v>255</v>
      </c>
      <c r="BY9556" s="52" t="s">
        <v>17035</v>
      </c>
      <c r="BZ9556" s="52" t="s">
        <v>1677</v>
      </c>
    </row>
    <row r="9557" spans="54:78" x14ac:dyDescent="0.3">
      <c r="BB9557" s="105" t="e">
        <f>VLOOKUP(C9557,#REF!, 2,FALSE)</f>
        <v>#REF!</v>
      </c>
      <c r="BP9557" s="52" t="s">
        <v>15072</v>
      </c>
      <c r="BQ9557" s="52" t="s">
        <v>645</v>
      </c>
      <c r="BR9557" s="52" t="s">
        <v>15073</v>
      </c>
      <c r="BX9557" s="52" t="s">
        <v>15072</v>
      </c>
      <c r="BY9557" s="52" t="s">
        <v>645</v>
      </c>
      <c r="BZ9557" s="52" t="s">
        <v>15073</v>
      </c>
    </row>
    <row r="9558" spans="54:78" x14ac:dyDescent="0.3">
      <c r="BB9558" s="105" t="e">
        <f>VLOOKUP(C9558,#REF!, 2,FALSE)</f>
        <v>#REF!</v>
      </c>
      <c r="BP9558" s="52" t="s">
        <v>254</v>
      </c>
      <c r="BQ9558" s="52" t="s">
        <v>642</v>
      </c>
      <c r="BR9558" s="52" t="s">
        <v>6567</v>
      </c>
      <c r="BX9558" s="52" t="s">
        <v>254</v>
      </c>
      <c r="BY9558" s="52" t="s">
        <v>642</v>
      </c>
      <c r="BZ9558" s="52" t="s">
        <v>6567</v>
      </c>
    </row>
    <row r="9559" spans="54:78" x14ac:dyDescent="0.3">
      <c r="BB9559" s="105" t="e">
        <f>VLOOKUP(C9559,#REF!, 2,FALSE)</f>
        <v>#REF!</v>
      </c>
      <c r="BP9559" s="52" t="s">
        <v>15074</v>
      </c>
      <c r="BQ9559" s="52" t="s">
        <v>2993</v>
      </c>
      <c r="BR9559" s="52" t="s">
        <v>10295</v>
      </c>
      <c r="BX9559" s="52" t="s">
        <v>15074</v>
      </c>
      <c r="BY9559" s="52" t="s">
        <v>2993</v>
      </c>
      <c r="BZ9559" s="52" t="s">
        <v>10295</v>
      </c>
    </row>
    <row r="9560" spans="54:78" x14ac:dyDescent="0.3">
      <c r="BB9560" s="105" t="e">
        <f>VLOOKUP(C9560,#REF!, 2,FALSE)</f>
        <v>#REF!</v>
      </c>
      <c r="BP9560" s="52" t="s">
        <v>15075</v>
      </c>
      <c r="BQ9560" s="52" t="s">
        <v>669</v>
      </c>
      <c r="BR9560" s="52" t="s">
        <v>2993</v>
      </c>
      <c r="BX9560" s="52" t="s">
        <v>15075</v>
      </c>
      <c r="BY9560" s="52" t="s">
        <v>669</v>
      </c>
      <c r="BZ9560" s="52" t="s">
        <v>2993</v>
      </c>
    </row>
    <row r="9561" spans="54:78" x14ac:dyDescent="0.3">
      <c r="BB9561" s="105" t="e">
        <f>VLOOKUP(C9561,#REF!, 2,FALSE)</f>
        <v>#REF!</v>
      </c>
      <c r="BP9561" s="52" t="s">
        <v>15076</v>
      </c>
      <c r="BQ9561" s="52" t="s">
        <v>3059</v>
      </c>
      <c r="BR9561" s="52" t="s">
        <v>2941</v>
      </c>
      <c r="BX9561" s="52" t="s">
        <v>15076</v>
      </c>
      <c r="BY9561" s="52" t="s">
        <v>3059</v>
      </c>
      <c r="BZ9561" s="52" t="s">
        <v>2941</v>
      </c>
    </row>
    <row r="9562" spans="54:78" x14ac:dyDescent="0.3">
      <c r="BB9562" s="105" t="e">
        <f>VLOOKUP(C9562,#REF!, 2,FALSE)</f>
        <v>#REF!</v>
      </c>
      <c r="BP9562" s="52" t="s">
        <v>230</v>
      </c>
      <c r="BQ9562" s="52" t="s">
        <v>3059</v>
      </c>
      <c r="BR9562" s="52" t="s">
        <v>671</v>
      </c>
      <c r="BX9562" s="52" t="s">
        <v>230</v>
      </c>
      <c r="BY9562" s="52" t="s">
        <v>3059</v>
      </c>
      <c r="BZ9562" s="52" t="s">
        <v>671</v>
      </c>
    </row>
    <row r="9563" spans="54:78" x14ac:dyDescent="0.3">
      <c r="BB9563" s="105" t="e">
        <f>VLOOKUP(C9563,#REF!, 2,FALSE)</f>
        <v>#REF!</v>
      </c>
      <c r="BP9563" s="52" t="s">
        <v>15077</v>
      </c>
      <c r="BQ9563" s="52" t="s">
        <v>857</v>
      </c>
      <c r="BR9563" s="52" t="s">
        <v>2182</v>
      </c>
      <c r="BX9563" s="52" t="s">
        <v>15077</v>
      </c>
      <c r="BY9563" s="52" t="s">
        <v>857</v>
      </c>
      <c r="BZ9563" s="52" t="s">
        <v>2182</v>
      </c>
    </row>
    <row r="9564" spans="54:78" x14ac:dyDescent="0.3">
      <c r="BB9564" s="105" t="e">
        <f>VLOOKUP(C9564,#REF!, 2,FALSE)</f>
        <v>#REF!</v>
      </c>
      <c r="BP9564" s="52" t="s">
        <v>2615</v>
      </c>
      <c r="BQ9564" s="52" t="s">
        <v>807</v>
      </c>
      <c r="BR9564" s="52" t="s">
        <v>4124</v>
      </c>
      <c r="BX9564" s="52" t="s">
        <v>2615</v>
      </c>
      <c r="BY9564" s="52" t="s">
        <v>807</v>
      </c>
      <c r="BZ9564" s="52" t="s">
        <v>4124</v>
      </c>
    </row>
    <row r="9565" spans="54:78" x14ac:dyDescent="0.3">
      <c r="BB9565" s="105" t="e">
        <f>VLOOKUP(C9565,#REF!, 2,FALSE)</f>
        <v>#REF!</v>
      </c>
      <c r="BP9565" s="52" t="s">
        <v>15078</v>
      </c>
      <c r="BQ9565" s="52" t="s">
        <v>3019</v>
      </c>
      <c r="BR9565" s="52" t="s">
        <v>15079</v>
      </c>
      <c r="BX9565" s="52" t="s">
        <v>15078</v>
      </c>
      <c r="BY9565" s="52" t="s">
        <v>3019</v>
      </c>
      <c r="BZ9565" s="52" t="s">
        <v>15079</v>
      </c>
    </row>
    <row r="9566" spans="54:78" x14ac:dyDescent="0.3">
      <c r="BB9566" s="105" t="e">
        <f>VLOOKUP(C9566,#REF!, 2,FALSE)</f>
        <v>#REF!</v>
      </c>
      <c r="BP9566" s="52" t="s">
        <v>15080</v>
      </c>
      <c r="BQ9566" s="52" t="s">
        <v>621</v>
      </c>
      <c r="BR9566" s="52" t="s">
        <v>1598</v>
      </c>
      <c r="BX9566" s="52" t="s">
        <v>15080</v>
      </c>
      <c r="BY9566" s="52" t="s">
        <v>621</v>
      </c>
      <c r="BZ9566" s="52" t="s">
        <v>1598</v>
      </c>
    </row>
    <row r="9567" spans="54:78" x14ac:dyDescent="0.3">
      <c r="BB9567" s="105" t="e">
        <f>VLOOKUP(C9567,#REF!, 2,FALSE)</f>
        <v>#REF!</v>
      </c>
      <c r="BP9567" s="52" t="s">
        <v>15082</v>
      </c>
      <c r="BQ9567" s="52" t="s">
        <v>3019</v>
      </c>
      <c r="BR9567" s="52" t="s">
        <v>3526</v>
      </c>
      <c r="BX9567" s="52" t="s">
        <v>15082</v>
      </c>
      <c r="BY9567" s="52" t="s">
        <v>3019</v>
      </c>
      <c r="BZ9567" s="52" t="s">
        <v>3526</v>
      </c>
    </row>
    <row r="9568" spans="54:78" x14ac:dyDescent="0.3">
      <c r="BB9568" s="105" t="e">
        <f>VLOOKUP(C9568,#REF!, 2,FALSE)</f>
        <v>#REF!</v>
      </c>
      <c r="BP9568" s="52" t="s">
        <v>2616</v>
      </c>
      <c r="BQ9568" s="52" t="s">
        <v>3223</v>
      </c>
      <c r="BR9568" s="52" t="s">
        <v>15083</v>
      </c>
      <c r="BX9568" s="52" t="s">
        <v>2616</v>
      </c>
      <c r="BY9568" s="52" t="s">
        <v>3223</v>
      </c>
      <c r="BZ9568" s="52" t="s">
        <v>15083</v>
      </c>
    </row>
    <row r="9569" spans="54:78" x14ac:dyDescent="0.3">
      <c r="BB9569" s="105" t="e">
        <f>VLOOKUP(C9569,#REF!, 2,FALSE)</f>
        <v>#REF!</v>
      </c>
      <c r="BP9569" s="52" t="s">
        <v>15085</v>
      </c>
      <c r="BQ9569" s="52" t="s">
        <v>645</v>
      </c>
      <c r="BR9569" s="52" t="s">
        <v>3014</v>
      </c>
      <c r="BX9569" s="52" t="s">
        <v>15085</v>
      </c>
      <c r="BY9569" s="52" t="s">
        <v>645</v>
      </c>
      <c r="BZ9569" s="52" t="s">
        <v>3014</v>
      </c>
    </row>
    <row r="9570" spans="54:78" x14ac:dyDescent="0.3">
      <c r="BB9570" s="105" t="e">
        <f>VLOOKUP(C9570,#REF!, 2,FALSE)</f>
        <v>#REF!</v>
      </c>
      <c r="BP9570" s="52" t="s">
        <v>15086</v>
      </c>
      <c r="BQ9570" s="52" t="s">
        <v>645</v>
      </c>
      <c r="BR9570" s="52" t="s">
        <v>4548</v>
      </c>
      <c r="BX9570" s="52" t="s">
        <v>15086</v>
      </c>
      <c r="BY9570" s="52" t="s">
        <v>645</v>
      </c>
      <c r="BZ9570" s="52" t="s">
        <v>4548</v>
      </c>
    </row>
    <row r="9571" spans="54:78" x14ac:dyDescent="0.3">
      <c r="BB9571" s="105" t="e">
        <f>VLOOKUP(C9571,#REF!, 2,FALSE)</f>
        <v>#REF!</v>
      </c>
      <c r="BP9571" s="52" t="s">
        <v>15087</v>
      </c>
      <c r="BQ9571" s="52" t="s">
        <v>1147</v>
      </c>
      <c r="BR9571" s="52" t="s">
        <v>3153</v>
      </c>
      <c r="BX9571" s="52" t="s">
        <v>15087</v>
      </c>
      <c r="BY9571" s="52" t="s">
        <v>1147</v>
      </c>
      <c r="BZ9571" s="52" t="s">
        <v>3153</v>
      </c>
    </row>
    <row r="9572" spans="54:78" x14ac:dyDescent="0.3">
      <c r="BB9572" s="105" t="e">
        <f>VLOOKUP(C9572,#REF!, 2,FALSE)</f>
        <v>#REF!</v>
      </c>
      <c r="BP9572" s="52" t="s">
        <v>15088</v>
      </c>
      <c r="BQ9572" s="52" t="s">
        <v>2993</v>
      </c>
      <c r="BR9572" s="52" t="s">
        <v>4843</v>
      </c>
      <c r="BX9572" s="52" t="s">
        <v>15088</v>
      </c>
      <c r="BY9572" s="52" t="s">
        <v>2993</v>
      </c>
      <c r="BZ9572" s="52" t="s">
        <v>4843</v>
      </c>
    </row>
    <row r="9573" spans="54:78" x14ac:dyDescent="0.3">
      <c r="BB9573" s="105" t="e">
        <f>VLOOKUP(C9573,#REF!, 2,FALSE)</f>
        <v>#REF!</v>
      </c>
      <c r="BP9573" s="52" t="s">
        <v>15089</v>
      </c>
      <c r="BQ9573" s="52" t="s">
        <v>1147</v>
      </c>
      <c r="BR9573" s="52" t="s">
        <v>1620</v>
      </c>
      <c r="BX9573" s="52" t="s">
        <v>15089</v>
      </c>
      <c r="BY9573" s="52" t="s">
        <v>1147</v>
      </c>
      <c r="BZ9573" s="52" t="s">
        <v>1620</v>
      </c>
    </row>
    <row r="9574" spans="54:78" x14ac:dyDescent="0.3">
      <c r="BB9574" s="105" t="e">
        <f>VLOOKUP(C9574,#REF!, 2,FALSE)</f>
        <v>#REF!</v>
      </c>
      <c r="BP9574" s="52" t="s">
        <v>15090</v>
      </c>
      <c r="BQ9574" s="52" t="s">
        <v>3223</v>
      </c>
      <c r="BR9574" s="52" t="s">
        <v>15091</v>
      </c>
      <c r="BX9574" s="52" t="s">
        <v>15090</v>
      </c>
      <c r="BY9574" s="52" t="s">
        <v>3223</v>
      </c>
      <c r="BZ9574" s="52" t="s">
        <v>15091</v>
      </c>
    </row>
    <row r="9575" spans="54:78" x14ac:dyDescent="0.3">
      <c r="BB9575" s="105" t="e">
        <f>VLOOKUP(C9575,#REF!, 2,FALSE)</f>
        <v>#REF!</v>
      </c>
      <c r="BP9575" s="52" t="s">
        <v>2617</v>
      </c>
      <c r="BQ9575" s="52" t="s">
        <v>2993</v>
      </c>
      <c r="BR9575" s="52" t="s">
        <v>15092</v>
      </c>
      <c r="BX9575" s="52" t="s">
        <v>2617</v>
      </c>
      <c r="BY9575" s="52" t="s">
        <v>2993</v>
      </c>
      <c r="BZ9575" s="52" t="s">
        <v>15092</v>
      </c>
    </row>
    <row r="9576" spans="54:78" x14ac:dyDescent="0.3">
      <c r="BB9576" s="105" t="e">
        <f>VLOOKUP(C9576,#REF!, 2,FALSE)</f>
        <v>#REF!</v>
      </c>
      <c r="BP9576" s="52" t="s">
        <v>2618</v>
      </c>
      <c r="BQ9576" s="52" t="s">
        <v>2993</v>
      </c>
      <c r="BR9576" s="52" t="s">
        <v>15093</v>
      </c>
      <c r="BX9576" s="52" t="s">
        <v>2618</v>
      </c>
      <c r="BY9576" s="52" t="s">
        <v>2993</v>
      </c>
      <c r="BZ9576" s="52" t="s">
        <v>15093</v>
      </c>
    </row>
    <row r="9577" spans="54:78" x14ac:dyDescent="0.3">
      <c r="BB9577" s="105" t="e">
        <f>VLOOKUP(C9577,#REF!, 2,FALSE)</f>
        <v>#REF!</v>
      </c>
      <c r="BP9577" s="52" t="s">
        <v>15094</v>
      </c>
      <c r="BQ9577" s="52" t="s">
        <v>2988</v>
      </c>
      <c r="BR9577" s="52" t="s">
        <v>7480</v>
      </c>
      <c r="BX9577" s="52" t="s">
        <v>15094</v>
      </c>
      <c r="BY9577" s="52" t="s">
        <v>2988</v>
      </c>
      <c r="BZ9577" s="52" t="s">
        <v>7480</v>
      </c>
    </row>
    <row r="9578" spans="54:78" x14ac:dyDescent="0.3">
      <c r="BB9578" s="105" t="e">
        <f>VLOOKUP(C9578,#REF!, 2,FALSE)</f>
        <v>#REF!</v>
      </c>
      <c r="BP9578" s="52" t="s">
        <v>2619</v>
      </c>
      <c r="BQ9578" s="52" t="s">
        <v>2993</v>
      </c>
      <c r="BR9578" s="52" t="s">
        <v>15092</v>
      </c>
      <c r="BX9578" s="52" t="s">
        <v>2619</v>
      </c>
      <c r="BY9578" s="52" t="s">
        <v>2993</v>
      </c>
      <c r="BZ9578" s="52" t="s">
        <v>15092</v>
      </c>
    </row>
    <row r="9579" spans="54:78" x14ac:dyDescent="0.3">
      <c r="BB9579" s="105" t="e">
        <f>VLOOKUP(C9579,#REF!, 2,FALSE)</f>
        <v>#REF!</v>
      </c>
      <c r="BP9579" s="52" t="s">
        <v>15095</v>
      </c>
      <c r="BQ9579" s="52" t="s">
        <v>3276</v>
      </c>
      <c r="BR9579" s="52" t="s">
        <v>15096</v>
      </c>
      <c r="BX9579" s="52" t="s">
        <v>15095</v>
      </c>
      <c r="BY9579" s="52" t="s">
        <v>3276</v>
      </c>
      <c r="BZ9579" s="52" t="s">
        <v>15096</v>
      </c>
    </row>
    <row r="9580" spans="54:78" x14ac:dyDescent="0.3">
      <c r="BB9580" s="105" t="e">
        <f>VLOOKUP(C9580,#REF!, 2,FALSE)</f>
        <v>#REF!</v>
      </c>
      <c r="BP9580" s="52" t="s">
        <v>15097</v>
      </c>
      <c r="BQ9580" s="52" t="s">
        <v>2993</v>
      </c>
      <c r="BR9580" s="52" t="s">
        <v>9833</v>
      </c>
      <c r="BX9580" s="52" t="s">
        <v>15097</v>
      </c>
      <c r="BY9580" s="52" t="s">
        <v>2993</v>
      </c>
      <c r="BZ9580" s="52" t="s">
        <v>9833</v>
      </c>
    </row>
    <row r="9581" spans="54:78" x14ac:dyDescent="0.3">
      <c r="BB9581" s="105" t="e">
        <f>VLOOKUP(C9581,#REF!, 2,FALSE)</f>
        <v>#REF!</v>
      </c>
      <c r="BP9581" s="52" t="s">
        <v>15098</v>
      </c>
      <c r="BQ9581" s="52" t="s">
        <v>673</v>
      </c>
      <c r="BR9581" s="52" t="s">
        <v>15093</v>
      </c>
      <c r="BX9581" s="52" t="s">
        <v>15098</v>
      </c>
      <c r="BY9581" s="52" t="s">
        <v>673</v>
      </c>
      <c r="BZ9581" s="52" t="s">
        <v>15093</v>
      </c>
    </row>
    <row r="9582" spans="54:78" x14ac:dyDescent="0.3">
      <c r="BB9582" s="105" t="e">
        <f>VLOOKUP(C9582,#REF!, 2,FALSE)</f>
        <v>#REF!</v>
      </c>
      <c r="BP9582" s="52" t="s">
        <v>15099</v>
      </c>
      <c r="BQ9582" s="52" t="s">
        <v>2993</v>
      </c>
      <c r="BR9582" s="52" t="s">
        <v>15100</v>
      </c>
      <c r="BX9582" s="52" t="s">
        <v>15099</v>
      </c>
      <c r="BY9582" s="52" t="s">
        <v>2993</v>
      </c>
      <c r="BZ9582" s="52" t="s">
        <v>15100</v>
      </c>
    </row>
    <row r="9583" spans="54:78" x14ac:dyDescent="0.3">
      <c r="BB9583" s="105" t="e">
        <f>VLOOKUP(C9583,#REF!, 2,FALSE)</f>
        <v>#REF!</v>
      </c>
      <c r="BP9583" s="52" t="s">
        <v>15101</v>
      </c>
      <c r="BQ9583" s="52" t="s">
        <v>934</v>
      </c>
      <c r="BR9583" s="52" t="s">
        <v>15102</v>
      </c>
      <c r="BX9583" s="52" t="s">
        <v>15101</v>
      </c>
      <c r="BY9583" s="52" t="s">
        <v>934</v>
      </c>
      <c r="BZ9583" s="52" t="s">
        <v>15102</v>
      </c>
    </row>
    <row r="9584" spans="54:78" x14ac:dyDescent="0.3">
      <c r="BB9584" s="105" t="e">
        <f>VLOOKUP(C9584,#REF!, 2,FALSE)</f>
        <v>#REF!</v>
      </c>
      <c r="BP9584" s="52" t="s">
        <v>2620</v>
      </c>
      <c r="BQ9584" s="52" t="s">
        <v>936</v>
      </c>
      <c r="BR9584" s="52" t="s">
        <v>15103</v>
      </c>
      <c r="BX9584" s="52" t="s">
        <v>2620</v>
      </c>
      <c r="BY9584" s="52" t="s">
        <v>936</v>
      </c>
      <c r="BZ9584" s="52" t="s">
        <v>15103</v>
      </c>
    </row>
    <row r="9585" spans="54:78" x14ac:dyDescent="0.3">
      <c r="BB9585" s="105" t="e">
        <f>VLOOKUP(C9585,#REF!, 2,FALSE)</f>
        <v>#REF!</v>
      </c>
      <c r="BP9585" s="52" t="s">
        <v>15104</v>
      </c>
      <c r="BQ9585" s="52" t="s">
        <v>2993</v>
      </c>
      <c r="BR9585" s="52" t="s">
        <v>8466</v>
      </c>
      <c r="BX9585" s="52" t="s">
        <v>15104</v>
      </c>
      <c r="BY9585" s="52" t="s">
        <v>2993</v>
      </c>
      <c r="BZ9585" s="52" t="s">
        <v>8466</v>
      </c>
    </row>
    <row r="9586" spans="54:78" x14ac:dyDescent="0.3">
      <c r="BB9586" s="105" t="e">
        <f>VLOOKUP(C9586,#REF!, 2,FALSE)</f>
        <v>#REF!</v>
      </c>
      <c r="BP9586" s="52" t="s">
        <v>239</v>
      </c>
      <c r="BQ9586" s="52" t="s">
        <v>2993</v>
      </c>
      <c r="BR9586" s="52" t="s">
        <v>15105</v>
      </c>
      <c r="BX9586" s="52" t="s">
        <v>239</v>
      </c>
      <c r="BY9586" s="52" t="s">
        <v>2993</v>
      </c>
      <c r="BZ9586" s="52" t="s">
        <v>15105</v>
      </c>
    </row>
    <row r="9587" spans="54:78" x14ac:dyDescent="0.3">
      <c r="BB9587" s="105" t="e">
        <f>VLOOKUP(C9587,#REF!, 2,FALSE)</f>
        <v>#REF!</v>
      </c>
      <c r="BP9587" s="52" t="s">
        <v>231</v>
      </c>
      <c r="BQ9587" s="52" t="s">
        <v>636</v>
      </c>
      <c r="BR9587" s="52" t="s">
        <v>9081</v>
      </c>
      <c r="BX9587" s="52" t="s">
        <v>231</v>
      </c>
      <c r="BY9587" s="52" t="s">
        <v>636</v>
      </c>
      <c r="BZ9587" s="52" t="s">
        <v>9081</v>
      </c>
    </row>
    <row r="9588" spans="54:78" x14ac:dyDescent="0.3">
      <c r="BB9588" s="105" t="e">
        <f>VLOOKUP(C9588,#REF!, 2,FALSE)</f>
        <v>#REF!</v>
      </c>
      <c r="BP9588" s="52" t="s">
        <v>15106</v>
      </c>
      <c r="BQ9588" s="52" t="s">
        <v>2993</v>
      </c>
      <c r="BR9588" s="52" t="s">
        <v>10032</v>
      </c>
      <c r="BX9588" s="52" t="s">
        <v>15106</v>
      </c>
      <c r="BY9588" s="52" t="s">
        <v>2993</v>
      </c>
      <c r="BZ9588" s="52" t="s">
        <v>10032</v>
      </c>
    </row>
    <row r="9589" spans="54:78" x14ac:dyDescent="0.3">
      <c r="BB9589" s="105" t="e">
        <f>VLOOKUP(C9589,#REF!, 2,FALSE)</f>
        <v>#REF!</v>
      </c>
      <c r="BP9589" s="52" t="s">
        <v>15107</v>
      </c>
      <c r="BQ9589" s="52" t="s">
        <v>712</v>
      </c>
      <c r="BR9589" s="52" t="s">
        <v>15108</v>
      </c>
      <c r="BX9589" s="52" t="s">
        <v>15107</v>
      </c>
      <c r="BY9589" s="52" t="s">
        <v>712</v>
      </c>
      <c r="BZ9589" s="52" t="s">
        <v>15108</v>
      </c>
    </row>
    <row r="9590" spans="54:78" x14ac:dyDescent="0.3">
      <c r="BB9590" s="105" t="e">
        <f>VLOOKUP(C9590,#REF!, 2,FALSE)</f>
        <v>#REF!</v>
      </c>
      <c r="BP9590" s="52" t="s">
        <v>2621</v>
      </c>
      <c r="BQ9590" s="52" t="s">
        <v>2993</v>
      </c>
      <c r="BR9590" s="52" t="s">
        <v>6896</v>
      </c>
      <c r="BX9590" s="52" t="s">
        <v>2621</v>
      </c>
      <c r="BY9590" s="52" t="s">
        <v>2993</v>
      </c>
      <c r="BZ9590" s="52" t="s">
        <v>6896</v>
      </c>
    </row>
    <row r="9591" spans="54:78" x14ac:dyDescent="0.3">
      <c r="BB9591" s="105" t="e">
        <f>VLOOKUP(C9591,#REF!, 2,FALSE)</f>
        <v>#REF!</v>
      </c>
      <c r="BP9591" s="52" t="s">
        <v>15109</v>
      </c>
      <c r="BQ9591" s="52" t="s">
        <v>2993</v>
      </c>
      <c r="BR9591" s="52" t="s">
        <v>15110</v>
      </c>
      <c r="BX9591" s="52" t="s">
        <v>15109</v>
      </c>
      <c r="BY9591" s="52" t="s">
        <v>2993</v>
      </c>
      <c r="BZ9591" s="52" t="s">
        <v>15110</v>
      </c>
    </row>
    <row r="9592" spans="54:78" x14ac:dyDescent="0.3">
      <c r="BB9592" s="105" t="e">
        <f>VLOOKUP(C9592,#REF!, 2,FALSE)</f>
        <v>#REF!</v>
      </c>
      <c r="BP9592" s="52" t="s">
        <v>15111</v>
      </c>
      <c r="BQ9592" s="52" t="s">
        <v>2993</v>
      </c>
      <c r="BR9592" s="52" t="s">
        <v>1619</v>
      </c>
      <c r="BX9592" s="52" t="s">
        <v>15111</v>
      </c>
      <c r="BY9592" s="52" t="s">
        <v>2993</v>
      </c>
      <c r="BZ9592" s="52" t="s">
        <v>1619</v>
      </c>
    </row>
    <row r="9593" spans="54:78" x14ac:dyDescent="0.3">
      <c r="BB9593" s="105" t="e">
        <f>VLOOKUP(C9593,#REF!, 2,FALSE)</f>
        <v>#REF!</v>
      </c>
      <c r="BP9593" s="52" t="s">
        <v>256</v>
      </c>
      <c r="BQ9593" s="52" t="s">
        <v>663</v>
      </c>
      <c r="BR9593" s="52" t="s">
        <v>15112</v>
      </c>
      <c r="BX9593" s="52" t="s">
        <v>256</v>
      </c>
      <c r="BY9593" s="52" t="s">
        <v>663</v>
      </c>
      <c r="BZ9593" s="52" t="s">
        <v>15112</v>
      </c>
    </row>
    <row r="9594" spans="54:78" x14ac:dyDescent="0.3">
      <c r="BB9594" s="105" t="e">
        <f>VLOOKUP(C9594,#REF!, 2,FALSE)</f>
        <v>#REF!</v>
      </c>
      <c r="BP9594" s="52" t="s">
        <v>15113</v>
      </c>
      <c r="BQ9594" s="52" t="s">
        <v>2993</v>
      </c>
      <c r="BR9594" s="52" t="s">
        <v>7573</v>
      </c>
      <c r="BX9594" s="52" t="s">
        <v>15113</v>
      </c>
      <c r="BY9594" s="52" t="s">
        <v>2993</v>
      </c>
      <c r="BZ9594" s="52" t="s">
        <v>7573</v>
      </c>
    </row>
    <row r="9595" spans="54:78" x14ac:dyDescent="0.3">
      <c r="BB9595" s="105" t="e">
        <f>VLOOKUP(C9595,#REF!, 2,FALSE)</f>
        <v>#REF!</v>
      </c>
      <c r="BP9595" s="52" t="s">
        <v>15114</v>
      </c>
      <c r="BQ9595" s="52" t="s">
        <v>2993</v>
      </c>
      <c r="BR9595" s="52" t="s">
        <v>15115</v>
      </c>
      <c r="BX9595" s="52" t="s">
        <v>15114</v>
      </c>
      <c r="BY9595" s="52" t="s">
        <v>2993</v>
      </c>
      <c r="BZ9595" s="52" t="s">
        <v>15115</v>
      </c>
    </row>
    <row r="9596" spans="54:78" x14ac:dyDescent="0.3">
      <c r="BB9596" s="105" t="e">
        <f>VLOOKUP(C9596,#REF!, 2,FALSE)</f>
        <v>#REF!</v>
      </c>
      <c r="BP9596" s="52" t="s">
        <v>15116</v>
      </c>
      <c r="BQ9596" s="52" t="s">
        <v>2993</v>
      </c>
      <c r="BR9596" s="52" t="s">
        <v>15117</v>
      </c>
      <c r="BX9596" s="52" t="s">
        <v>15116</v>
      </c>
      <c r="BY9596" s="52" t="s">
        <v>2993</v>
      </c>
      <c r="BZ9596" s="52" t="s">
        <v>15117</v>
      </c>
    </row>
    <row r="9597" spans="54:78" x14ac:dyDescent="0.3">
      <c r="BB9597" s="105" t="e">
        <f>VLOOKUP(C9597,#REF!, 2,FALSE)</f>
        <v>#REF!</v>
      </c>
      <c r="BP9597" s="52" t="s">
        <v>15118</v>
      </c>
      <c r="BQ9597" s="52" t="s">
        <v>2993</v>
      </c>
      <c r="BR9597" s="52" t="s">
        <v>2993</v>
      </c>
      <c r="BX9597" s="52" t="s">
        <v>15118</v>
      </c>
      <c r="BY9597" s="52" t="s">
        <v>2993</v>
      </c>
      <c r="BZ9597" s="52" t="s">
        <v>2993</v>
      </c>
    </row>
    <row r="9598" spans="54:78" x14ac:dyDescent="0.3">
      <c r="BB9598" s="105" t="e">
        <f>VLOOKUP(C9598,#REF!, 2,FALSE)</f>
        <v>#REF!</v>
      </c>
      <c r="BP9598" s="52" t="s">
        <v>15119</v>
      </c>
      <c r="BQ9598" s="52" t="s">
        <v>633</v>
      </c>
      <c r="BR9598" s="52" t="s">
        <v>15120</v>
      </c>
      <c r="BX9598" s="52" t="s">
        <v>15119</v>
      </c>
      <c r="BY9598" s="52" t="s">
        <v>633</v>
      </c>
      <c r="BZ9598" s="52" t="s">
        <v>15120</v>
      </c>
    </row>
    <row r="9599" spans="54:78" x14ac:dyDescent="0.3">
      <c r="BB9599" s="105" t="e">
        <f>VLOOKUP(C9599,#REF!, 2,FALSE)</f>
        <v>#REF!</v>
      </c>
      <c r="BP9599" s="52" t="s">
        <v>15121</v>
      </c>
      <c r="BQ9599" s="52" t="s">
        <v>2993</v>
      </c>
      <c r="BR9599" s="52" t="s">
        <v>1668</v>
      </c>
      <c r="BX9599" s="52" t="s">
        <v>15121</v>
      </c>
      <c r="BY9599" s="52" t="s">
        <v>2993</v>
      </c>
      <c r="BZ9599" s="52" t="s">
        <v>1668</v>
      </c>
    </row>
    <row r="9600" spans="54:78" x14ac:dyDescent="0.3">
      <c r="BB9600" s="105" t="e">
        <f>VLOOKUP(C9600,#REF!, 2,FALSE)</f>
        <v>#REF!</v>
      </c>
      <c r="BP9600" s="52" t="s">
        <v>15122</v>
      </c>
      <c r="BQ9600" s="52" t="s">
        <v>645</v>
      </c>
      <c r="BR9600" s="52" t="s">
        <v>798</v>
      </c>
      <c r="BX9600" s="52" t="s">
        <v>15122</v>
      </c>
      <c r="BY9600" s="52" t="s">
        <v>645</v>
      </c>
      <c r="BZ9600" s="52" t="s">
        <v>798</v>
      </c>
    </row>
    <row r="9601" spans="54:78" x14ac:dyDescent="0.3">
      <c r="BB9601" s="105" t="e">
        <f>VLOOKUP(C9601,#REF!, 2,FALSE)</f>
        <v>#REF!</v>
      </c>
      <c r="BP9601" s="52" t="s">
        <v>15123</v>
      </c>
      <c r="BQ9601" s="52" t="s">
        <v>17035</v>
      </c>
      <c r="BR9601" s="52" t="s">
        <v>9499</v>
      </c>
      <c r="BX9601" s="52" t="s">
        <v>15123</v>
      </c>
      <c r="BY9601" s="52" t="s">
        <v>17035</v>
      </c>
      <c r="BZ9601" s="52" t="s">
        <v>9499</v>
      </c>
    </row>
    <row r="9602" spans="54:78" x14ac:dyDescent="0.3">
      <c r="BB9602" s="105" t="e">
        <f>VLOOKUP(C9602,#REF!, 2,FALSE)</f>
        <v>#REF!</v>
      </c>
      <c r="BP9602" s="52" t="s">
        <v>15124</v>
      </c>
      <c r="BQ9602" s="52" t="s">
        <v>2993</v>
      </c>
      <c r="BR9602" s="52" t="s">
        <v>15125</v>
      </c>
      <c r="BX9602" s="52" t="s">
        <v>15124</v>
      </c>
      <c r="BY9602" s="52" t="s">
        <v>2993</v>
      </c>
      <c r="BZ9602" s="52" t="s">
        <v>15125</v>
      </c>
    </row>
    <row r="9603" spans="54:78" x14ac:dyDescent="0.3">
      <c r="BB9603" s="105" t="e">
        <f>VLOOKUP(C9603,#REF!, 2,FALSE)</f>
        <v>#REF!</v>
      </c>
      <c r="BP9603" s="52" t="s">
        <v>15126</v>
      </c>
      <c r="BQ9603" s="52" t="s">
        <v>675</v>
      </c>
      <c r="BR9603" s="52" t="s">
        <v>15127</v>
      </c>
      <c r="BX9603" s="52" t="s">
        <v>15126</v>
      </c>
      <c r="BY9603" s="52" t="s">
        <v>675</v>
      </c>
      <c r="BZ9603" s="52" t="s">
        <v>15127</v>
      </c>
    </row>
    <row r="9604" spans="54:78" x14ac:dyDescent="0.3">
      <c r="BB9604" s="105" t="e">
        <f>VLOOKUP(C9604,#REF!, 2,FALSE)</f>
        <v>#REF!</v>
      </c>
      <c r="BP9604" s="52" t="s">
        <v>15128</v>
      </c>
      <c r="BQ9604" s="52" t="s">
        <v>2993</v>
      </c>
      <c r="BR9604" s="52" t="s">
        <v>10169</v>
      </c>
      <c r="BX9604" s="52" t="s">
        <v>15128</v>
      </c>
      <c r="BY9604" s="52" t="s">
        <v>2993</v>
      </c>
      <c r="BZ9604" s="52" t="s">
        <v>10169</v>
      </c>
    </row>
    <row r="9605" spans="54:78" x14ac:dyDescent="0.3">
      <c r="BB9605" s="105" t="e">
        <f>VLOOKUP(C9605,#REF!, 2,FALSE)</f>
        <v>#REF!</v>
      </c>
      <c r="BP9605" s="52" t="s">
        <v>15129</v>
      </c>
      <c r="BQ9605" s="52" t="s">
        <v>805</v>
      </c>
      <c r="BR9605" s="52" t="s">
        <v>10365</v>
      </c>
      <c r="BX9605" s="52" t="s">
        <v>15129</v>
      </c>
      <c r="BY9605" s="52" t="s">
        <v>805</v>
      </c>
      <c r="BZ9605" s="52" t="s">
        <v>10365</v>
      </c>
    </row>
    <row r="9606" spans="54:78" x14ac:dyDescent="0.3">
      <c r="BB9606" s="105" t="e">
        <f>VLOOKUP(C9606,#REF!, 2,FALSE)</f>
        <v>#REF!</v>
      </c>
      <c r="BP9606" s="52" t="s">
        <v>15130</v>
      </c>
      <c r="BQ9606" s="52" t="s">
        <v>2993</v>
      </c>
      <c r="BR9606" s="52" t="s">
        <v>5107</v>
      </c>
      <c r="BX9606" s="52" t="s">
        <v>15130</v>
      </c>
      <c r="BY9606" s="52" t="s">
        <v>2993</v>
      </c>
      <c r="BZ9606" s="52" t="s">
        <v>5107</v>
      </c>
    </row>
    <row r="9607" spans="54:78" x14ac:dyDescent="0.3">
      <c r="BB9607" s="105" t="e">
        <f>VLOOKUP(C9607,#REF!, 2,FALSE)</f>
        <v>#REF!</v>
      </c>
      <c r="BP9607" s="52" t="s">
        <v>15131</v>
      </c>
      <c r="BQ9607" s="52" t="s">
        <v>811</v>
      </c>
      <c r="BR9607" s="52" t="s">
        <v>4627</v>
      </c>
      <c r="BX9607" s="52" t="s">
        <v>15131</v>
      </c>
      <c r="BY9607" s="52" t="s">
        <v>811</v>
      </c>
      <c r="BZ9607" s="52" t="s">
        <v>4627</v>
      </c>
    </row>
    <row r="9608" spans="54:78" x14ac:dyDescent="0.3">
      <c r="BB9608" s="105" t="e">
        <f>VLOOKUP(C9608,#REF!, 2,FALSE)</f>
        <v>#REF!</v>
      </c>
      <c r="BP9608" s="52" t="s">
        <v>15132</v>
      </c>
      <c r="BQ9608" s="52" t="s">
        <v>860</v>
      </c>
      <c r="BR9608" s="52" t="s">
        <v>1428</v>
      </c>
      <c r="BX9608" s="52" t="s">
        <v>15132</v>
      </c>
      <c r="BY9608" s="52" t="s">
        <v>860</v>
      </c>
      <c r="BZ9608" s="52" t="s">
        <v>1428</v>
      </c>
    </row>
    <row r="9609" spans="54:78" x14ac:dyDescent="0.3">
      <c r="BB9609" s="105" t="e">
        <f>VLOOKUP(C9609,#REF!, 2,FALSE)</f>
        <v>#REF!</v>
      </c>
      <c r="BP9609" s="52" t="s">
        <v>15133</v>
      </c>
      <c r="BQ9609" s="52" t="s">
        <v>860</v>
      </c>
      <c r="BR9609" s="52" t="s">
        <v>14516</v>
      </c>
      <c r="BX9609" s="52" t="s">
        <v>15133</v>
      </c>
      <c r="BY9609" s="52" t="s">
        <v>860</v>
      </c>
      <c r="BZ9609" s="52" t="s">
        <v>14516</v>
      </c>
    </row>
    <row r="9610" spans="54:78" x14ac:dyDescent="0.3">
      <c r="BB9610" s="105" t="e">
        <f>VLOOKUP(C9610,#REF!, 2,FALSE)</f>
        <v>#REF!</v>
      </c>
      <c r="BP9610" s="52" t="s">
        <v>15134</v>
      </c>
      <c r="BQ9610" s="52" t="s">
        <v>860</v>
      </c>
      <c r="BR9610" s="52" t="s">
        <v>15135</v>
      </c>
      <c r="BX9610" s="52" t="s">
        <v>15134</v>
      </c>
      <c r="BY9610" s="52" t="s">
        <v>860</v>
      </c>
      <c r="BZ9610" s="52" t="s">
        <v>15135</v>
      </c>
    </row>
    <row r="9611" spans="54:78" x14ac:dyDescent="0.3">
      <c r="BB9611" s="105" t="e">
        <f>VLOOKUP(C9611,#REF!, 2,FALSE)</f>
        <v>#REF!</v>
      </c>
      <c r="BP9611" s="52" t="s">
        <v>2622</v>
      </c>
      <c r="BQ9611" s="52" t="s">
        <v>710</v>
      </c>
      <c r="BR9611" s="52" t="s">
        <v>4450</v>
      </c>
      <c r="BX9611" s="52" t="s">
        <v>2622</v>
      </c>
      <c r="BY9611" s="52" t="s">
        <v>710</v>
      </c>
      <c r="BZ9611" s="52" t="s">
        <v>4450</v>
      </c>
    </row>
    <row r="9612" spans="54:78" x14ac:dyDescent="0.3">
      <c r="BB9612" s="105" t="e">
        <f>VLOOKUP(C9612,#REF!, 2,FALSE)</f>
        <v>#REF!</v>
      </c>
      <c r="BP9612" s="52" t="s">
        <v>15136</v>
      </c>
      <c r="BQ9612" s="52" t="s">
        <v>619</v>
      </c>
      <c r="BR9612" s="52" t="s">
        <v>4016</v>
      </c>
      <c r="BX9612" s="52" t="s">
        <v>15136</v>
      </c>
      <c r="BY9612" s="52" t="s">
        <v>619</v>
      </c>
      <c r="BZ9612" s="52" t="s">
        <v>4016</v>
      </c>
    </row>
    <row r="9613" spans="54:78" x14ac:dyDescent="0.3">
      <c r="BB9613" s="105" t="e">
        <f>VLOOKUP(C9613,#REF!, 2,FALSE)</f>
        <v>#REF!</v>
      </c>
      <c r="BP9613" s="52" t="s">
        <v>15137</v>
      </c>
      <c r="BQ9613" s="52" t="s">
        <v>1021</v>
      </c>
      <c r="BR9613" s="52" t="s">
        <v>3397</v>
      </c>
      <c r="BX9613" s="52" t="s">
        <v>15137</v>
      </c>
      <c r="BY9613" s="52" t="s">
        <v>1021</v>
      </c>
      <c r="BZ9613" s="52" t="s">
        <v>3397</v>
      </c>
    </row>
    <row r="9614" spans="54:78" x14ac:dyDescent="0.3">
      <c r="BB9614" s="105" t="e">
        <f>VLOOKUP(C9614,#REF!, 2,FALSE)</f>
        <v>#REF!</v>
      </c>
      <c r="BP9614" s="52" t="s">
        <v>15138</v>
      </c>
      <c r="BQ9614" s="52" t="s">
        <v>1021</v>
      </c>
      <c r="BR9614" s="52" t="s">
        <v>12456</v>
      </c>
      <c r="BX9614" s="52" t="s">
        <v>15138</v>
      </c>
      <c r="BY9614" s="52" t="s">
        <v>1021</v>
      </c>
      <c r="BZ9614" s="52" t="s">
        <v>12456</v>
      </c>
    </row>
    <row r="9615" spans="54:78" x14ac:dyDescent="0.3">
      <c r="BB9615" s="105" t="e">
        <f>VLOOKUP(C9615,#REF!, 2,FALSE)</f>
        <v>#REF!</v>
      </c>
      <c r="BP9615" s="52" t="s">
        <v>2623</v>
      </c>
      <c r="BQ9615" s="52" t="s">
        <v>619</v>
      </c>
      <c r="BR9615" s="52" t="s">
        <v>15139</v>
      </c>
      <c r="BX9615" s="52" t="s">
        <v>2623</v>
      </c>
      <c r="BY9615" s="52" t="s">
        <v>619</v>
      </c>
      <c r="BZ9615" s="52" t="s">
        <v>15139</v>
      </c>
    </row>
    <row r="9616" spans="54:78" x14ac:dyDescent="0.3">
      <c r="BB9616" s="105" t="e">
        <f>VLOOKUP(C9616,#REF!, 2,FALSE)</f>
        <v>#REF!</v>
      </c>
      <c r="BP9616" s="52" t="s">
        <v>2624</v>
      </c>
      <c r="BQ9616" s="52" t="s">
        <v>1021</v>
      </c>
      <c r="BR9616" s="52" t="s">
        <v>15140</v>
      </c>
      <c r="BX9616" s="52" t="s">
        <v>2624</v>
      </c>
      <c r="BY9616" s="52" t="s">
        <v>1021</v>
      </c>
      <c r="BZ9616" s="52" t="s">
        <v>15140</v>
      </c>
    </row>
    <row r="9617" spans="54:78" x14ac:dyDescent="0.3">
      <c r="BB9617" s="105" t="e">
        <f>VLOOKUP(C9617,#REF!, 2,FALSE)</f>
        <v>#REF!</v>
      </c>
      <c r="BP9617" s="52" t="s">
        <v>15141</v>
      </c>
      <c r="BQ9617" s="52" t="s">
        <v>743</v>
      </c>
      <c r="BR9617" s="52" t="s">
        <v>15142</v>
      </c>
      <c r="BX9617" s="52" t="s">
        <v>15141</v>
      </c>
      <c r="BY9617" s="52" t="s">
        <v>743</v>
      </c>
      <c r="BZ9617" s="52" t="s">
        <v>15142</v>
      </c>
    </row>
    <row r="9618" spans="54:78" x14ac:dyDescent="0.3">
      <c r="BB9618" s="105" t="e">
        <f>VLOOKUP(C9618,#REF!, 2,FALSE)</f>
        <v>#REF!</v>
      </c>
      <c r="BP9618" s="52" t="s">
        <v>15143</v>
      </c>
      <c r="BQ9618" s="52" t="s">
        <v>710</v>
      </c>
      <c r="BR9618" s="52" t="s">
        <v>10851</v>
      </c>
      <c r="BX9618" s="52" t="s">
        <v>15143</v>
      </c>
      <c r="BY9618" s="52" t="s">
        <v>710</v>
      </c>
      <c r="BZ9618" s="52" t="s">
        <v>10851</v>
      </c>
    </row>
    <row r="9619" spans="54:78" x14ac:dyDescent="0.3">
      <c r="BB9619" s="105" t="e">
        <f>VLOOKUP(C9619,#REF!, 2,FALSE)</f>
        <v>#REF!</v>
      </c>
      <c r="BP9619" s="52" t="s">
        <v>15144</v>
      </c>
      <c r="BQ9619" s="52" t="s">
        <v>786</v>
      </c>
      <c r="BR9619" s="52" t="s">
        <v>6507</v>
      </c>
      <c r="BX9619" s="52" t="s">
        <v>15144</v>
      </c>
      <c r="BY9619" s="52" t="s">
        <v>786</v>
      </c>
      <c r="BZ9619" s="52" t="s">
        <v>6507</v>
      </c>
    </row>
    <row r="9620" spans="54:78" x14ac:dyDescent="0.3">
      <c r="BB9620" s="105" t="e">
        <f>VLOOKUP(C9620,#REF!, 2,FALSE)</f>
        <v>#REF!</v>
      </c>
      <c r="BP9620" s="52" t="s">
        <v>15145</v>
      </c>
      <c r="BQ9620" s="52" t="s">
        <v>710</v>
      </c>
      <c r="BR9620" s="52" t="s">
        <v>15146</v>
      </c>
      <c r="BX9620" s="52" t="s">
        <v>15145</v>
      </c>
      <c r="BY9620" s="52" t="s">
        <v>710</v>
      </c>
      <c r="BZ9620" s="52" t="s">
        <v>15146</v>
      </c>
    </row>
    <row r="9621" spans="54:78" x14ac:dyDescent="0.3">
      <c r="BB9621" s="105" t="e">
        <f>VLOOKUP(C9621,#REF!, 2,FALSE)</f>
        <v>#REF!</v>
      </c>
      <c r="BP9621" s="52" t="s">
        <v>15147</v>
      </c>
      <c r="BQ9621" s="52" t="s">
        <v>779</v>
      </c>
      <c r="BR9621" s="52" t="s">
        <v>4964</v>
      </c>
      <c r="BX9621" s="52" t="s">
        <v>15147</v>
      </c>
      <c r="BY9621" s="52" t="s">
        <v>779</v>
      </c>
      <c r="BZ9621" s="52" t="s">
        <v>4964</v>
      </c>
    </row>
    <row r="9622" spans="54:78" x14ac:dyDescent="0.3">
      <c r="BB9622" s="105" t="e">
        <f>VLOOKUP(C9622,#REF!, 2,FALSE)</f>
        <v>#REF!</v>
      </c>
      <c r="BP9622" s="52" t="s">
        <v>2625</v>
      </c>
      <c r="BQ9622" s="52" t="s">
        <v>710</v>
      </c>
      <c r="BR9622" s="52" t="s">
        <v>15148</v>
      </c>
      <c r="BX9622" s="52" t="s">
        <v>2625</v>
      </c>
      <c r="BY9622" s="52" t="s">
        <v>710</v>
      </c>
      <c r="BZ9622" s="52" t="s">
        <v>15148</v>
      </c>
    </row>
    <row r="9623" spans="54:78" x14ac:dyDescent="0.3">
      <c r="BB9623" s="105" t="e">
        <f>VLOOKUP(C9623,#REF!, 2,FALSE)</f>
        <v>#REF!</v>
      </c>
      <c r="BP9623" s="52" t="s">
        <v>2626</v>
      </c>
      <c r="BQ9623" s="52" t="s">
        <v>710</v>
      </c>
      <c r="BR9623" s="52" t="s">
        <v>15149</v>
      </c>
      <c r="BX9623" s="52" t="s">
        <v>2626</v>
      </c>
      <c r="BY9623" s="52" t="s">
        <v>710</v>
      </c>
      <c r="BZ9623" s="52" t="s">
        <v>15149</v>
      </c>
    </row>
    <row r="9624" spans="54:78" x14ac:dyDescent="0.3">
      <c r="BB9624" s="105" t="e">
        <f>VLOOKUP(C9624,#REF!, 2,FALSE)</f>
        <v>#REF!</v>
      </c>
      <c r="BP9624" s="52" t="s">
        <v>2627</v>
      </c>
      <c r="BQ9624" s="52" t="s">
        <v>710</v>
      </c>
      <c r="BR9624" s="52" t="s">
        <v>15150</v>
      </c>
      <c r="BX9624" s="52" t="s">
        <v>2627</v>
      </c>
      <c r="BY9624" s="52" t="s">
        <v>710</v>
      </c>
      <c r="BZ9624" s="52" t="s">
        <v>15150</v>
      </c>
    </row>
    <row r="9625" spans="54:78" x14ac:dyDescent="0.3">
      <c r="BB9625" s="105" t="e">
        <f>VLOOKUP(C9625,#REF!, 2,FALSE)</f>
        <v>#REF!</v>
      </c>
      <c r="BP9625" s="52" t="s">
        <v>2628</v>
      </c>
      <c r="BQ9625" s="52" t="s">
        <v>936</v>
      </c>
      <c r="BR9625" s="52" t="s">
        <v>5569</v>
      </c>
      <c r="BX9625" s="52" t="s">
        <v>2628</v>
      </c>
      <c r="BY9625" s="52" t="s">
        <v>936</v>
      </c>
      <c r="BZ9625" s="52" t="s">
        <v>5569</v>
      </c>
    </row>
    <row r="9626" spans="54:78" x14ac:dyDescent="0.3">
      <c r="BB9626" s="105" t="e">
        <f>VLOOKUP(C9626,#REF!, 2,FALSE)</f>
        <v>#REF!</v>
      </c>
      <c r="BP9626" s="52" t="s">
        <v>2629</v>
      </c>
      <c r="BQ9626" s="52" t="s">
        <v>934</v>
      </c>
      <c r="BR9626" s="52" t="s">
        <v>10816</v>
      </c>
      <c r="BX9626" s="52" t="s">
        <v>2629</v>
      </c>
      <c r="BY9626" s="52" t="s">
        <v>934</v>
      </c>
      <c r="BZ9626" s="52" t="s">
        <v>10816</v>
      </c>
    </row>
    <row r="9627" spans="54:78" x14ac:dyDescent="0.3">
      <c r="BB9627" s="105" t="e">
        <f>VLOOKUP(C9627,#REF!, 2,FALSE)</f>
        <v>#REF!</v>
      </c>
      <c r="BP9627" s="52" t="s">
        <v>2630</v>
      </c>
      <c r="BQ9627" s="52" t="s">
        <v>1275</v>
      </c>
      <c r="BR9627" s="52" t="s">
        <v>6549</v>
      </c>
      <c r="BX9627" s="52" t="s">
        <v>2630</v>
      </c>
      <c r="BY9627" s="52" t="s">
        <v>1275</v>
      </c>
      <c r="BZ9627" s="52" t="s">
        <v>6549</v>
      </c>
    </row>
    <row r="9628" spans="54:78" x14ac:dyDescent="0.3">
      <c r="BB9628" s="105" t="e">
        <f>VLOOKUP(C9628,#REF!, 2,FALSE)</f>
        <v>#REF!</v>
      </c>
      <c r="BP9628" s="52" t="s">
        <v>15151</v>
      </c>
      <c r="BQ9628" s="52" t="s">
        <v>643</v>
      </c>
      <c r="BR9628" s="52" t="s">
        <v>15152</v>
      </c>
      <c r="BX9628" s="52" t="s">
        <v>15151</v>
      </c>
      <c r="BY9628" s="52" t="s">
        <v>643</v>
      </c>
      <c r="BZ9628" s="52" t="s">
        <v>15152</v>
      </c>
    </row>
    <row r="9629" spans="54:78" x14ac:dyDescent="0.3">
      <c r="BB9629" s="105" t="e">
        <f>VLOOKUP(C9629,#REF!, 2,FALSE)</f>
        <v>#REF!</v>
      </c>
      <c r="BP9629" s="52" t="s">
        <v>15153</v>
      </c>
      <c r="BQ9629" s="52" t="s">
        <v>786</v>
      </c>
      <c r="BR9629" s="52" t="s">
        <v>15135</v>
      </c>
      <c r="BX9629" s="52" t="s">
        <v>15153</v>
      </c>
      <c r="BY9629" s="52" t="s">
        <v>786</v>
      </c>
      <c r="BZ9629" s="52" t="s">
        <v>15135</v>
      </c>
    </row>
    <row r="9630" spans="54:78" x14ac:dyDescent="0.3">
      <c r="BB9630" s="105" t="e">
        <f>VLOOKUP(C9630,#REF!, 2,FALSE)</f>
        <v>#REF!</v>
      </c>
      <c r="BP9630" s="52" t="s">
        <v>321</v>
      </c>
      <c r="BQ9630" s="52" t="s">
        <v>931</v>
      </c>
      <c r="BR9630" s="52" t="s">
        <v>15154</v>
      </c>
      <c r="BX9630" s="52" t="s">
        <v>321</v>
      </c>
      <c r="BY9630" s="52" t="s">
        <v>931</v>
      </c>
      <c r="BZ9630" s="52" t="s">
        <v>15154</v>
      </c>
    </row>
    <row r="9631" spans="54:78" x14ac:dyDescent="0.3">
      <c r="BB9631" s="105" t="e">
        <f>VLOOKUP(C9631,#REF!, 2,FALSE)</f>
        <v>#REF!</v>
      </c>
      <c r="BP9631" s="52" t="s">
        <v>15155</v>
      </c>
      <c r="BQ9631" s="52" t="s">
        <v>931</v>
      </c>
      <c r="BR9631" s="52" t="s">
        <v>15156</v>
      </c>
      <c r="BX9631" s="52" t="s">
        <v>15155</v>
      </c>
      <c r="BY9631" s="52" t="s">
        <v>931</v>
      </c>
      <c r="BZ9631" s="52" t="s">
        <v>15156</v>
      </c>
    </row>
    <row r="9632" spans="54:78" x14ac:dyDescent="0.3">
      <c r="BB9632" s="105" t="e">
        <f>VLOOKUP(C9632,#REF!, 2,FALSE)</f>
        <v>#REF!</v>
      </c>
      <c r="BP9632" s="52" t="s">
        <v>15157</v>
      </c>
      <c r="BQ9632" s="52" t="s">
        <v>626</v>
      </c>
      <c r="BR9632" s="52" t="s">
        <v>15152</v>
      </c>
      <c r="BX9632" s="52" t="s">
        <v>15157</v>
      </c>
      <c r="BY9632" s="52" t="s">
        <v>626</v>
      </c>
      <c r="BZ9632" s="52" t="s">
        <v>15152</v>
      </c>
    </row>
    <row r="9633" spans="54:78" x14ac:dyDescent="0.3">
      <c r="BB9633" s="105" t="e">
        <f>VLOOKUP(C9633,#REF!, 2,FALSE)</f>
        <v>#REF!</v>
      </c>
      <c r="BP9633" s="52" t="s">
        <v>323</v>
      </c>
      <c r="BQ9633" s="52" t="s">
        <v>1275</v>
      </c>
      <c r="BR9633" s="52" t="s">
        <v>4465</v>
      </c>
      <c r="BX9633" s="52" t="s">
        <v>323</v>
      </c>
      <c r="BY9633" s="52" t="s">
        <v>1275</v>
      </c>
      <c r="BZ9633" s="52" t="s">
        <v>4465</v>
      </c>
    </row>
    <row r="9634" spans="54:78" x14ac:dyDescent="0.3">
      <c r="BB9634" s="105" t="e">
        <f>VLOOKUP(C9634,#REF!, 2,FALSE)</f>
        <v>#REF!</v>
      </c>
      <c r="BP9634" s="52" t="s">
        <v>317</v>
      </c>
      <c r="BQ9634" s="52" t="s">
        <v>707</v>
      </c>
      <c r="BR9634" s="52" t="s">
        <v>15152</v>
      </c>
      <c r="BX9634" s="52" t="s">
        <v>317</v>
      </c>
      <c r="BY9634" s="52" t="s">
        <v>707</v>
      </c>
      <c r="BZ9634" s="52" t="s">
        <v>15152</v>
      </c>
    </row>
    <row r="9635" spans="54:78" x14ac:dyDescent="0.3">
      <c r="BB9635" s="105" t="e">
        <f>VLOOKUP(C9635,#REF!, 2,FALSE)</f>
        <v>#REF!</v>
      </c>
      <c r="BP9635" s="52" t="s">
        <v>15158</v>
      </c>
      <c r="BQ9635" s="52" t="s">
        <v>934</v>
      </c>
      <c r="BR9635" s="52" t="s">
        <v>14271</v>
      </c>
      <c r="BX9635" s="52" t="s">
        <v>15158</v>
      </c>
      <c r="BY9635" s="52" t="s">
        <v>934</v>
      </c>
      <c r="BZ9635" s="52" t="s">
        <v>14271</v>
      </c>
    </row>
    <row r="9636" spans="54:78" x14ac:dyDescent="0.3">
      <c r="BB9636" s="105" t="e">
        <f>VLOOKUP(C9636,#REF!, 2,FALSE)</f>
        <v>#REF!</v>
      </c>
      <c r="BP9636" s="52" t="s">
        <v>322</v>
      </c>
      <c r="BQ9636" s="52" t="s">
        <v>936</v>
      </c>
      <c r="BR9636" s="52" t="s">
        <v>15159</v>
      </c>
      <c r="BX9636" s="52" t="s">
        <v>322</v>
      </c>
      <c r="BY9636" s="52" t="s">
        <v>936</v>
      </c>
      <c r="BZ9636" s="52" t="s">
        <v>15159</v>
      </c>
    </row>
    <row r="9637" spans="54:78" x14ac:dyDescent="0.3">
      <c r="BB9637" s="105" t="e">
        <f>VLOOKUP(C9637,#REF!, 2,FALSE)</f>
        <v>#REF!</v>
      </c>
      <c r="BP9637" s="52" t="s">
        <v>15160</v>
      </c>
      <c r="BQ9637" s="52" t="s">
        <v>936</v>
      </c>
      <c r="BR9637" s="52" t="s">
        <v>15149</v>
      </c>
      <c r="BX9637" s="52" t="s">
        <v>15160</v>
      </c>
      <c r="BY9637" s="52" t="s">
        <v>936</v>
      </c>
      <c r="BZ9637" s="52" t="s">
        <v>15149</v>
      </c>
    </row>
    <row r="9638" spans="54:78" x14ac:dyDescent="0.3">
      <c r="BB9638" s="105" t="e">
        <f>VLOOKUP(C9638,#REF!, 2,FALSE)</f>
        <v>#REF!</v>
      </c>
      <c r="BP9638" s="52" t="s">
        <v>2631</v>
      </c>
      <c r="BQ9638" s="52" t="s">
        <v>783</v>
      </c>
      <c r="BR9638" s="52" t="s">
        <v>15161</v>
      </c>
      <c r="BX9638" s="52" t="s">
        <v>2631</v>
      </c>
      <c r="BY9638" s="52" t="s">
        <v>783</v>
      </c>
      <c r="BZ9638" s="52" t="s">
        <v>15161</v>
      </c>
    </row>
    <row r="9639" spans="54:78" x14ac:dyDescent="0.3">
      <c r="BB9639" s="105" t="e">
        <f>VLOOKUP(C9639,#REF!, 2,FALSE)</f>
        <v>#REF!</v>
      </c>
      <c r="BP9639" s="52" t="s">
        <v>2632</v>
      </c>
      <c r="BQ9639" s="52" t="s">
        <v>783</v>
      </c>
      <c r="BR9639" s="52" t="s">
        <v>3730</v>
      </c>
      <c r="BX9639" s="52" t="s">
        <v>2632</v>
      </c>
      <c r="BY9639" s="52" t="s">
        <v>783</v>
      </c>
      <c r="BZ9639" s="52" t="s">
        <v>3730</v>
      </c>
    </row>
    <row r="9640" spans="54:78" x14ac:dyDescent="0.3">
      <c r="BB9640" s="105" t="e">
        <f>VLOOKUP(C9640,#REF!, 2,FALSE)</f>
        <v>#REF!</v>
      </c>
      <c r="BP9640" s="52" t="s">
        <v>15162</v>
      </c>
      <c r="BQ9640" s="52" t="s">
        <v>811</v>
      </c>
      <c r="BR9640" s="52" t="s">
        <v>1915</v>
      </c>
      <c r="BX9640" s="52" t="s">
        <v>15162</v>
      </c>
      <c r="BY9640" s="52" t="s">
        <v>811</v>
      </c>
      <c r="BZ9640" s="52" t="s">
        <v>1915</v>
      </c>
    </row>
    <row r="9641" spans="54:78" x14ac:dyDescent="0.3">
      <c r="BB9641" s="105" t="e">
        <f>VLOOKUP(C9641,#REF!, 2,FALSE)</f>
        <v>#REF!</v>
      </c>
      <c r="BP9641" s="52" t="s">
        <v>2633</v>
      </c>
      <c r="BQ9641" s="52" t="s">
        <v>786</v>
      </c>
      <c r="BR9641" s="52" t="s">
        <v>6560</v>
      </c>
      <c r="BX9641" s="52" t="s">
        <v>2633</v>
      </c>
      <c r="BY9641" s="52" t="s">
        <v>786</v>
      </c>
      <c r="BZ9641" s="52" t="s">
        <v>6560</v>
      </c>
    </row>
    <row r="9642" spans="54:78" x14ac:dyDescent="0.3">
      <c r="BB9642" s="105" t="e">
        <f>VLOOKUP(C9642,#REF!, 2,FALSE)</f>
        <v>#REF!</v>
      </c>
      <c r="BP9642" s="52" t="s">
        <v>15163</v>
      </c>
      <c r="BQ9642" s="52" t="s">
        <v>1021</v>
      </c>
      <c r="BR9642" s="52" t="s">
        <v>6446</v>
      </c>
      <c r="BX9642" s="52" t="s">
        <v>15163</v>
      </c>
      <c r="BY9642" s="52" t="s">
        <v>1021</v>
      </c>
      <c r="BZ9642" s="52" t="s">
        <v>6446</v>
      </c>
    </row>
    <row r="9643" spans="54:78" x14ac:dyDescent="0.3">
      <c r="BB9643" s="105" t="e">
        <f>VLOOKUP(C9643,#REF!, 2,FALSE)</f>
        <v>#REF!</v>
      </c>
      <c r="BP9643" s="52" t="s">
        <v>15164</v>
      </c>
      <c r="BQ9643" s="52" t="s">
        <v>811</v>
      </c>
      <c r="BR9643" s="52" t="s">
        <v>8696</v>
      </c>
      <c r="BX9643" s="52" t="s">
        <v>15164</v>
      </c>
      <c r="BY9643" s="52" t="s">
        <v>811</v>
      </c>
      <c r="BZ9643" s="52" t="s">
        <v>8696</v>
      </c>
    </row>
    <row r="9644" spans="54:78" x14ac:dyDescent="0.3">
      <c r="BB9644" s="105" t="e">
        <f>VLOOKUP(C9644,#REF!, 2,FALSE)</f>
        <v>#REF!</v>
      </c>
      <c r="BP9644" s="52" t="s">
        <v>15165</v>
      </c>
      <c r="BQ9644" s="52" t="s">
        <v>3016</v>
      </c>
      <c r="BR9644" s="52" t="s">
        <v>13883</v>
      </c>
      <c r="BX9644" s="52" t="s">
        <v>15165</v>
      </c>
      <c r="BY9644" s="52" t="s">
        <v>3016</v>
      </c>
      <c r="BZ9644" s="52" t="s">
        <v>13883</v>
      </c>
    </row>
    <row r="9645" spans="54:78" x14ac:dyDescent="0.3">
      <c r="BB9645" s="105" t="e">
        <f>VLOOKUP(C9645,#REF!, 2,FALSE)</f>
        <v>#REF!</v>
      </c>
      <c r="BP9645" s="52" t="s">
        <v>15166</v>
      </c>
      <c r="BQ9645" s="52" t="s">
        <v>3019</v>
      </c>
      <c r="BR9645" s="52" t="s">
        <v>2938</v>
      </c>
      <c r="BX9645" s="52" t="s">
        <v>15166</v>
      </c>
      <c r="BY9645" s="52" t="s">
        <v>3019</v>
      </c>
      <c r="BZ9645" s="52" t="s">
        <v>2938</v>
      </c>
    </row>
    <row r="9646" spans="54:78" x14ac:dyDescent="0.3">
      <c r="BB9646" s="105" t="e">
        <f>VLOOKUP(C9646,#REF!, 2,FALSE)</f>
        <v>#REF!</v>
      </c>
      <c r="BP9646" s="52" t="s">
        <v>15167</v>
      </c>
      <c r="BQ9646" s="52" t="s">
        <v>673</v>
      </c>
      <c r="BR9646" s="52" t="s">
        <v>4544</v>
      </c>
      <c r="BX9646" s="52" t="s">
        <v>15167</v>
      </c>
      <c r="BY9646" s="52" t="s">
        <v>673</v>
      </c>
      <c r="BZ9646" s="52" t="s">
        <v>4544</v>
      </c>
    </row>
    <row r="9647" spans="54:78" x14ac:dyDescent="0.3">
      <c r="BB9647" s="105" t="e">
        <f>VLOOKUP(C9647,#REF!, 2,FALSE)</f>
        <v>#REF!</v>
      </c>
      <c r="BP9647" s="52" t="s">
        <v>15168</v>
      </c>
      <c r="BQ9647" s="52" t="s">
        <v>667</v>
      </c>
      <c r="BR9647" s="52" t="s">
        <v>14716</v>
      </c>
      <c r="BX9647" s="52" t="s">
        <v>15168</v>
      </c>
      <c r="BY9647" s="52" t="s">
        <v>667</v>
      </c>
      <c r="BZ9647" s="52" t="s">
        <v>14716</v>
      </c>
    </row>
    <row r="9648" spans="54:78" x14ac:dyDescent="0.3">
      <c r="BB9648" s="105" t="e">
        <f>VLOOKUP(C9648,#REF!, 2,FALSE)</f>
        <v>#REF!</v>
      </c>
      <c r="BP9648" s="52" t="s">
        <v>15169</v>
      </c>
      <c r="BQ9648" s="52" t="s">
        <v>667</v>
      </c>
      <c r="BR9648" s="52" t="s">
        <v>14937</v>
      </c>
      <c r="BX9648" s="52" t="s">
        <v>15169</v>
      </c>
      <c r="BY9648" s="52" t="s">
        <v>667</v>
      </c>
      <c r="BZ9648" s="52" t="s">
        <v>14937</v>
      </c>
    </row>
    <row r="9649" spans="54:78" x14ac:dyDescent="0.3">
      <c r="BB9649" s="105" t="e">
        <f>VLOOKUP(C9649,#REF!, 2,FALSE)</f>
        <v>#REF!</v>
      </c>
      <c r="BP9649" s="52" t="s">
        <v>15170</v>
      </c>
      <c r="BQ9649" s="52" t="s">
        <v>663</v>
      </c>
      <c r="BR9649" s="52" t="s">
        <v>5317</v>
      </c>
      <c r="BX9649" s="52" t="s">
        <v>15170</v>
      </c>
      <c r="BY9649" s="52" t="s">
        <v>663</v>
      </c>
      <c r="BZ9649" s="52" t="s">
        <v>5317</v>
      </c>
    </row>
    <row r="9650" spans="54:78" x14ac:dyDescent="0.3">
      <c r="BB9650" s="105" t="e">
        <f>VLOOKUP(C9650,#REF!, 2,FALSE)</f>
        <v>#REF!</v>
      </c>
      <c r="BP9650" s="52" t="s">
        <v>15171</v>
      </c>
      <c r="BQ9650" s="52" t="s">
        <v>3223</v>
      </c>
      <c r="BR9650" s="52" t="s">
        <v>2993</v>
      </c>
      <c r="BX9650" s="52" t="s">
        <v>15171</v>
      </c>
      <c r="BY9650" s="52" t="s">
        <v>3223</v>
      </c>
      <c r="BZ9650" s="52" t="s">
        <v>2993</v>
      </c>
    </row>
    <row r="9651" spans="54:78" x14ac:dyDescent="0.3">
      <c r="BB9651" s="105" t="e">
        <f>VLOOKUP(C9651,#REF!, 2,FALSE)</f>
        <v>#REF!</v>
      </c>
      <c r="BP9651" s="52" t="s">
        <v>15172</v>
      </c>
      <c r="BQ9651" s="52" t="s">
        <v>667</v>
      </c>
      <c r="BR9651" s="52" t="s">
        <v>12298</v>
      </c>
      <c r="BX9651" s="52" t="s">
        <v>15172</v>
      </c>
      <c r="BY9651" s="52" t="s">
        <v>667</v>
      </c>
      <c r="BZ9651" s="52" t="s">
        <v>12298</v>
      </c>
    </row>
    <row r="9652" spans="54:78" x14ac:dyDescent="0.3">
      <c r="BB9652" s="105" t="e">
        <f>VLOOKUP(C9652,#REF!, 2,FALSE)</f>
        <v>#REF!</v>
      </c>
      <c r="BP9652" s="52" t="s">
        <v>15173</v>
      </c>
      <c r="BQ9652" s="52" t="s">
        <v>667</v>
      </c>
      <c r="BR9652" s="52" t="s">
        <v>15174</v>
      </c>
      <c r="BX9652" s="52" t="s">
        <v>15173</v>
      </c>
      <c r="BY9652" s="52" t="s">
        <v>667</v>
      </c>
      <c r="BZ9652" s="52" t="s">
        <v>15174</v>
      </c>
    </row>
    <row r="9653" spans="54:78" x14ac:dyDescent="0.3">
      <c r="BB9653" s="105" t="e">
        <f>VLOOKUP(C9653,#REF!, 2,FALSE)</f>
        <v>#REF!</v>
      </c>
      <c r="BP9653" s="52" t="s">
        <v>325</v>
      </c>
      <c r="BQ9653" s="52" t="s">
        <v>3019</v>
      </c>
      <c r="BR9653" s="52" t="s">
        <v>15175</v>
      </c>
      <c r="BX9653" s="52" t="s">
        <v>325</v>
      </c>
      <c r="BY9653" s="52" t="s">
        <v>3019</v>
      </c>
      <c r="BZ9653" s="52" t="s">
        <v>15175</v>
      </c>
    </row>
    <row r="9654" spans="54:78" x14ac:dyDescent="0.3">
      <c r="BB9654" s="105" t="e">
        <f>VLOOKUP(C9654,#REF!, 2,FALSE)</f>
        <v>#REF!</v>
      </c>
      <c r="BP9654" s="52" t="s">
        <v>15176</v>
      </c>
      <c r="BQ9654" s="52" t="s">
        <v>3019</v>
      </c>
      <c r="BR9654" s="52" t="s">
        <v>15177</v>
      </c>
      <c r="BX9654" s="52" t="s">
        <v>15176</v>
      </c>
      <c r="BY9654" s="52" t="s">
        <v>3019</v>
      </c>
      <c r="BZ9654" s="52" t="s">
        <v>15177</v>
      </c>
    </row>
    <row r="9655" spans="54:78" x14ac:dyDescent="0.3">
      <c r="BB9655" s="105" t="e">
        <f>VLOOKUP(C9655,#REF!, 2,FALSE)</f>
        <v>#REF!</v>
      </c>
      <c r="BP9655" s="52" t="s">
        <v>319</v>
      </c>
      <c r="BQ9655" s="52" t="s">
        <v>712</v>
      </c>
      <c r="BR9655" s="52" t="s">
        <v>15178</v>
      </c>
      <c r="BX9655" s="52" t="s">
        <v>319</v>
      </c>
      <c r="BY9655" s="52" t="s">
        <v>712</v>
      </c>
      <c r="BZ9655" s="52" t="s">
        <v>15178</v>
      </c>
    </row>
    <row r="9656" spans="54:78" x14ac:dyDescent="0.3">
      <c r="BB9656" s="105" t="e">
        <f>VLOOKUP(C9656,#REF!, 2,FALSE)</f>
        <v>#REF!</v>
      </c>
      <c r="BP9656" s="52" t="s">
        <v>15179</v>
      </c>
      <c r="BQ9656" s="52" t="s">
        <v>936</v>
      </c>
      <c r="BR9656" s="52" t="s">
        <v>15180</v>
      </c>
      <c r="BX9656" s="52" t="s">
        <v>15179</v>
      </c>
      <c r="BY9656" s="52" t="s">
        <v>936</v>
      </c>
      <c r="BZ9656" s="52" t="s">
        <v>15180</v>
      </c>
    </row>
    <row r="9657" spans="54:78" x14ac:dyDescent="0.3">
      <c r="BB9657" s="105" t="e">
        <f>VLOOKUP(C9657,#REF!, 2,FALSE)</f>
        <v>#REF!</v>
      </c>
      <c r="BP9657" s="52" t="s">
        <v>15181</v>
      </c>
      <c r="BQ9657" s="52" t="s">
        <v>626</v>
      </c>
      <c r="BR9657" s="52" t="s">
        <v>15174</v>
      </c>
      <c r="BX9657" s="52" t="s">
        <v>15181</v>
      </c>
      <c r="BY9657" s="52" t="s">
        <v>626</v>
      </c>
      <c r="BZ9657" s="52" t="s">
        <v>15174</v>
      </c>
    </row>
    <row r="9658" spans="54:78" x14ac:dyDescent="0.3">
      <c r="BB9658" s="105" t="e">
        <f>VLOOKUP(C9658,#REF!, 2,FALSE)</f>
        <v>#REF!</v>
      </c>
      <c r="BP9658" s="52" t="s">
        <v>15182</v>
      </c>
      <c r="BQ9658" s="52" t="s">
        <v>3019</v>
      </c>
      <c r="BR9658" s="52" t="s">
        <v>7642</v>
      </c>
      <c r="BX9658" s="52" t="s">
        <v>15182</v>
      </c>
      <c r="BY9658" s="52" t="s">
        <v>3019</v>
      </c>
      <c r="BZ9658" s="52" t="s">
        <v>7642</v>
      </c>
    </row>
    <row r="9659" spans="54:78" x14ac:dyDescent="0.3">
      <c r="BB9659" s="105" t="e">
        <f>VLOOKUP(C9659,#REF!, 2,FALSE)</f>
        <v>#REF!</v>
      </c>
      <c r="BP9659" s="52" t="s">
        <v>15183</v>
      </c>
      <c r="BQ9659" s="52" t="s">
        <v>2988</v>
      </c>
      <c r="BR9659" s="52" t="s">
        <v>13883</v>
      </c>
      <c r="BX9659" s="52" t="s">
        <v>15183</v>
      </c>
      <c r="BY9659" s="52" t="s">
        <v>2988</v>
      </c>
      <c r="BZ9659" s="52" t="s">
        <v>13883</v>
      </c>
    </row>
    <row r="9660" spans="54:78" x14ac:dyDescent="0.3">
      <c r="BB9660" s="105" t="e">
        <f>VLOOKUP(C9660,#REF!, 2,FALSE)</f>
        <v>#REF!</v>
      </c>
      <c r="BP9660" s="52" t="s">
        <v>15184</v>
      </c>
      <c r="BQ9660" s="52" t="s">
        <v>643</v>
      </c>
      <c r="BR9660" s="52" t="s">
        <v>3781</v>
      </c>
      <c r="BX9660" s="52" t="s">
        <v>15184</v>
      </c>
      <c r="BY9660" s="52" t="s">
        <v>643</v>
      </c>
      <c r="BZ9660" s="52" t="s">
        <v>3781</v>
      </c>
    </row>
    <row r="9661" spans="54:78" x14ac:dyDescent="0.3">
      <c r="BB9661" s="105" t="e">
        <f>VLOOKUP(C9661,#REF!, 2,FALSE)</f>
        <v>#REF!</v>
      </c>
      <c r="BP9661" s="52" t="s">
        <v>15185</v>
      </c>
      <c r="BQ9661" s="52" t="s">
        <v>791</v>
      </c>
      <c r="BR9661" s="52" t="s">
        <v>5082</v>
      </c>
      <c r="BX9661" s="52" t="s">
        <v>15185</v>
      </c>
      <c r="BY9661" s="52" t="s">
        <v>791</v>
      </c>
      <c r="BZ9661" s="52" t="s">
        <v>5082</v>
      </c>
    </row>
    <row r="9662" spans="54:78" x14ac:dyDescent="0.3">
      <c r="BB9662" s="105" t="e">
        <f>VLOOKUP(C9662,#REF!, 2,FALSE)</f>
        <v>#REF!</v>
      </c>
      <c r="BP9662" s="52" t="s">
        <v>324</v>
      </c>
      <c r="BQ9662" s="52" t="s">
        <v>1078</v>
      </c>
      <c r="BR9662" s="52" t="s">
        <v>15186</v>
      </c>
      <c r="BX9662" s="52" t="s">
        <v>324</v>
      </c>
      <c r="BY9662" s="52" t="s">
        <v>1078</v>
      </c>
      <c r="BZ9662" s="52" t="s">
        <v>15186</v>
      </c>
    </row>
    <row r="9663" spans="54:78" x14ac:dyDescent="0.3">
      <c r="BB9663" s="105" t="e">
        <f>VLOOKUP(C9663,#REF!, 2,FALSE)</f>
        <v>#REF!</v>
      </c>
      <c r="BP9663" s="52" t="s">
        <v>15187</v>
      </c>
      <c r="BQ9663" s="52" t="s">
        <v>707</v>
      </c>
      <c r="BR9663" s="52" t="s">
        <v>15188</v>
      </c>
      <c r="BX9663" s="52" t="s">
        <v>15187</v>
      </c>
      <c r="BY9663" s="52" t="s">
        <v>707</v>
      </c>
      <c r="BZ9663" s="52" t="s">
        <v>15188</v>
      </c>
    </row>
    <row r="9664" spans="54:78" x14ac:dyDescent="0.3">
      <c r="BB9664" s="105" t="e">
        <f>VLOOKUP(C9664,#REF!, 2,FALSE)</f>
        <v>#REF!</v>
      </c>
      <c r="BP9664" s="52" t="s">
        <v>15189</v>
      </c>
      <c r="BQ9664" s="52" t="s">
        <v>726</v>
      </c>
      <c r="BR9664" s="52" t="s">
        <v>5108</v>
      </c>
      <c r="BX9664" s="52" t="s">
        <v>15189</v>
      </c>
      <c r="BY9664" s="52" t="s">
        <v>726</v>
      </c>
      <c r="BZ9664" s="52" t="s">
        <v>5108</v>
      </c>
    </row>
    <row r="9665" spans="54:78" x14ac:dyDescent="0.3">
      <c r="BB9665" s="105" t="e">
        <f>VLOOKUP(C9665,#REF!, 2,FALSE)</f>
        <v>#REF!</v>
      </c>
      <c r="BP9665" s="52" t="s">
        <v>320</v>
      </c>
      <c r="BQ9665" s="52" t="s">
        <v>628</v>
      </c>
      <c r="BR9665" s="52" t="s">
        <v>15190</v>
      </c>
      <c r="BX9665" s="52" t="s">
        <v>320</v>
      </c>
      <c r="BY9665" s="52" t="s">
        <v>628</v>
      </c>
      <c r="BZ9665" s="52" t="s">
        <v>15190</v>
      </c>
    </row>
    <row r="9666" spans="54:78" x14ac:dyDescent="0.3">
      <c r="BB9666" s="105" t="e">
        <f>VLOOKUP(C9666,#REF!, 2,FALSE)</f>
        <v>#REF!</v>
      </c>
      <c r="BP9666" s="52" t="s">
        <v>15191</v>
      </c>
      <c r="BQ9666" s="52" t="s">
        <v>934</v>
      </c>
      <c r="BR9666" s="52" t="s">
        <v>15180</v>
      </c>
      <c r="BX9666" s="52" t="s">
        <v>15191</v>
      </c>
      <c r="BY9666" s="52" t="s">
        <v>934</v>
      </c>
      <c r="BZ9666" s="52" t="s">
        <v>15180</v>
      </c>
    </row>
    <row r="9667" spans="54:78" x14ac:dyDescent="0.3">
      <c r="BB9667" s="105" t="e">
        <f>VLOOKUP(C9667,#REF!, 2,FALSE)</f>
        <v>#REF!</v>
      </c>
      <c r="BP9667" s="52" t="s">
        <v>15192</v>
      </c>
      <c r="BQ9667" s="52" t="s">
        <v>726</v>
      </c>
      <c r="BR9667" s="52" t="s">
        <v>15193</v>
      </c>
      <c r="BX9667" s="52" t="s">
        <v>15192</v>
      </c>
      <c r="BY9667" s="52" t="s">
        <v>726</v>
      </c>
      <c r="BZ9667" s="52" t="s">
        <v>15193</v>
      </c>
    </row>
    <row r="9668" spans="54:78" x14ac:dyDescent="0.3">
      <c r="BB9668" s="105" t="e">
        <f>VLOOKUP(C9668,#REF!, 2,FALSE)</f>
        <v>#REF!</v>
      </c>
      <c r="BP9668" s="52" t="s">
        <v>15194</v>
      </c>
      <c r="BQ9668" s="52" t="s">
        <v>630</v>
      </c>
      <c r="BR9668" s="52" t="s">
        <v>15195</v>
      </c>
      <c r="BX9668" s="52" t="s">
        <v>15194</v>
      </c>
      <c r="BY9668" s="52" t="s">
        <v>630</v>
      </c>
      <c r="BZ9668" s="52" t="s">
        <v>15195</v>
      </c>
    </row>
    <row r="9669" spans="54:78" x14ac:dyDescent="0.3">
      <c r="BB9669" s="105" t="e">
        <f>VLOOKUP(C9669,#REF!, 2,FALSE)</f>
        <v>#REF!</v>
      </c>
      <c r="BP9669" s="52" t="s">
        <v>15196</v>
      </c>
      <c r="BQ9669" s="52" t="s">
        <v>630</v>
      </c>
      <c r="BR9669" s="52" t="s">
        <v>15197</v>
      </c>
      <c r="BX9669" s="52" t="s">
        <v>15196</v>
      </c>
      <c r="BY9669" s="52" t="s">
        <v>630</v>
      </c>
      <c r="BZ9669" s="52" t="s">
        <v>15197</v>
      </c>
    </row>
    <row r="9670" spans="54:78" x14ac:dyDescent="0.3">
      <c r="BB9670" s="105" t="e">
        <f>VLOOKUP(C9670,#REF!, 2,FALSE)</f>
        <v>#REF!</v>
      </c>
      <c r="BP9670" s="52" t="s">
        <v>15198</v>
      </c>
      <c r="BQ9670" s="52" t="s">
        <v>633</v>
      </c>
      <c r="BR9670" s="52" t="s">
        <v>15199</v>
      </c>
      <c r="BX9670" s="52" t="s">
        <v>15198</v>
      </c>
      <c r="BY9670" s="52" t="s">
        <v>633</v>
      </c>
      <c r="BZ9670" s="52" t="s">
        <v>15199</v>
      </c>
    </row>
    <row r="9671" spans="54:78" x14ac:dyDescent="0.3">
      <c r="BB9671" s="105" t="e">
        <f>VLOOKUP(C9671,#REF!, 2,FALSE)</f>
        <v>#REF!</v>
      </c>
      <c r="BP9671" s="52" t="s">
        <v>318</v>
      </c>
      <c r="BQ9671" s="52" t="s">
        <v>664</v>
      </c>
      <c r="BR9671" s="52" t="s">
        <v>12491</v>
      </c>
      <c r="BX9671" s="52" t="s">
        <v>318</v>
      </c>
      <c r="BY9671" s="52" t="s">
        <v>664</v>
      </c>
      <c r="BZ9671" s="52" t="s">
        <v>12491</v>
      </c>
    </row>
    <row r="9672" spans="54:78" x14ac:dyDescent="0.3">
      <c r="BB9672" s="105" t="e">
        <f>VLOOKUP(C9672,#REF!, 2,FALSE)</f>
        <v>#REF!</v>
      </c>
      <c r="BP9672" s="52" t="s">
        <v>15200</v>
      </c>
      <c r="BQ9672" s="52" t="s">
        <v>643</v>
      </c>
      <c r="BR9672" s="52" t="s">
        <v>5140</v>
      </c>
      <c r="BX9672" s="52" t="s">
        <v>15200</v>
      </c>
      <c r="BY9672" s="52" t="s">
        <v>643</v>
      </c>
      <c r="BZ9672" s="52" t="s">
        <v>5140</v>
      </c>
    </row>
    <row r="9673" spans="54:78" x14ac:dyDescent="0.3">
      <c r="BB9673" s="105" t="e">
        <f>VLOOKUP(C9673,#REF!, 2,FALSE)</f>
        <v>#REF!</v>
      </c>
      <c r="BP9673" s="52" t="s">
        <v>15201</v>
      </c>
      <c r="BQ9673" s="52" t="s">
        <v>934</v>
      </c>
      <c r="BR9673" s="52" t="s">
        <v>4776</v>
      </c>
      <c r="BX9673" s="52" t="s">
        <v>15201</v>
      </c>
      <c r="BY9673" s="52" t="s">
        <v>934</v>
      </c>
      <c r="BZ9673" s="52" t="s">
        <v>4776</v>
      </c>
    </row>
    <row r="9674" spans="54:78" x14ac:dyDescent="0.3">
      <c r="BB9674" s="105" t="e">
        <f>VLOOKUP(C9674,#REF!, 2,FALSE)</f>
        <v>#REF!</v>
      </c>
      <c r="BP9674" s="52" t="s">
        <v>15202</v>
      </c>
      <c r="BQ9674" s="52" t="s">
        <v>791</v>
      </c>
      <c r="BR9674" s="52" t="s">
        <v>15135</v>
      </c>
      <c r="BX9674" s="52" t="s">
        <v>15202</v>
      </c>
      <c r="BY9674" s="52" t="s">
        <v>791</v>
      </c>
      <c r="BZ9674" s="52" t="s">
        <v>15135</v>
      </c>
    </row>
    <row r="9675" spans="54:78" x14ac:dyDescent="0.3">
      <c r="BB9675" s="105" t="e">
        <f>VLOOKUP(C9675,#REF!, 2,FALSE)</f>
        <v>#REF!</v>
      </c>
      <c r="BP9675" s="52" t="s">
        <v>15203</v>
      </c>
      <c r="BQ9675" s="52" t="s">
        <v>626</v>
      </c>
      <c r="BR9675" s="52" t="s">
        <v>8950</v>
      </c>
      <c r="BX9675" s="52" t="s">
        <v>15203</v>
      </c>
      <c r="BY9675" s="52" t="s">
        <v>626</v>
      </c>
      <c r="BZ9675" s="52" t="s">
        <v>8950</v>
      </c>
    </row>
    <row r="9676" spans="54:78" x14ac:dyDescent="0.3">
      <c r="BB9676" s="105" t="e">
        <f>VLOOKUP(C9676,#REF!, 2,FALSE)</f>
        <v>#REF!</v>
      </c>
      <c r="BP9676" s="52" t="s">
        <v>15204</v>
      </c>
      <c r="BQ9676" s="52" t="s">
        <v>738</v>
      </c>
      <c r="BR9676" s="52" t="s">
        <v>11362</v>
      </c>
      <c r="BX9676" s="52" t="s">
        <v>15204</v>
      </c>
      <c r="BY9676" s="52" t="s">
        <v>738</v>
      </c>
      <c r="BZ9676" s="52" t="s">
        <v>11362</v>
      </c>
    </row>
    <row r="9677" spans="54:78" x14ac:dyDescent="0.3">
      <c r="BB9677" s="105" t="e">
        <f>VLOOKUP(C9677,#REF!, 2,FALSE)</f>
        <v>#REF!</v>
      </c>
      <c r="BP9677" s="52" t="s">
        <v>15205</v>
      </c>
      <c r="BQ9677" s="52" t="s">
        <v>2993</v>
      </c>
      <c r="BR9677" s="52" t="s">
        <v>2993</v>
      </c>
      <c r="BX9677" s="52" t="s">
        <v>15205</v>
      </c>
      <c r="BY9677" s="52" t="s">
        <v>2993</v>
      </c>
      <c r="BZ9677" s="52" t="s">
        <v>2993</v>
      </c>
    </row>
    <row r="9678" spans="54:78" x14ac:dyDescent="0.3">
      <c r="BB9678" s="105" t="e">
        <f>VLOOKUP(C9678,#REF!, 2,FALSE)</f>
        <v>#REF!</v>
      </c>
      <c r="BP9678" s="52" t="s">
        <v>15206</v>
      </c>
      <c r="BQ9678" s="52" t="s">
        <v>2993</v>
      </c>
      <c r="BR9678" s="52" t="s">
        <v>2993</v>
      </c>
      <c r="BX9678" s="52" t="s">
        <v>15206</v>
      </c>
      <c r="BY9678" s="52" t="s">
        <v>2993</v>
      </c>
      <c r="BZ9678" s="52" t="s">
        <v>2993</v>
      </c>
    </row>
    <row r="9679" spans="54:78" x14ac:dyDescent="0.3">
      <c r="BB9679" s="105" t="e">
        <f>VLOOKUP(C9679,#REF!, 2,FALSE)</f>
        <v>#REF!</v>
      </c>
      <c r="BP9679" s="52" t="s">
        <v>15207</v>
      </c>
      <c r="BQ9679" s="52" t="s">
        <v>779</v>
      </c>
      <c r="BR9679" s="52" t="s">
        <v>15084</v>
      </c>
      <c r="BX9679" s="52" t="s">
        <v>15207</v>
      </c>
      <c r="BY9679" s="52" t="s">
        <v>779</v>
      </c>
      <c r="BZ9679" s="52" t="s">
        <v>15084</v>
      </c>
    </row>
    <row r="9680" spans="54:78" x14ac:dyDescent="0.3">
      <c r="BB9680" s="105" t="e">
        <f>VLOOKUP(C9680,#REF!, 2,FALSE)</f>
        <v>#REF!</v>
      </c>
      <c r="BP9680" s="52" t="s">
        <v>15208</v>
      </c>
      <c r="BQ9680" s="52" t="s">
        <v>934</v>
      </c>
      <c r="BR9680" s="52" t="s">
        <v>6423</v>
      </c>
      <c r="BX9680" s="52" t="s">
        <v>15208</v>
      </c>
      <c r="BY9680" s="52" t="s">
        <v>934</v>
      </c>
      <c r="BZ9680" s="52" t="s">
        <v>6423</v>
      </c>
    </row>
    <row r="9681" spans="54:78" x14ac:dyDescent="0.3">
      <c r="BB9681" s="105" t="e">
        <f>VLOOKUP(C9681,#REF!, 2,FALSE)</f>
        <v>#REF!</v>
      </c>
      <c r="BP9681" s="52" t="s">
        <v>15209</v>
      </c>
      <c r="BQ9681" s="52" t="s">
        <v>1275</v>
      </c>
      <c r="BR9681" s="52" t="s">
        <v>6423</v>
      </c>
      <c r="BX9681" s="52" t="s">
        <v>15209</v>
      </c>
      <c r="BY9681" s="52" t="s">
        <v>1275</v>
      </c>
      <c r="BZ9681" s="52" t="s">
        <v>6423</v>
      </c>
    </row>
    <row r="9682" spans="54:78" x14ac:dyDescent="0.3">
      <c r="BB9682" s="105" t="e">
        <f>VLOOKUP(C9682,#REF!, 2,FALSE)</f>
        <v>#REF!</v>
      </c>
      <c r="BP9682" s="52" t="s">
        <v>2634</v>
      </c>
      <c r="BQ9682" s="52" t="s">
        <v>931</v>
      </c>
      <c r="BR9682" s="52" t="s">
        <v>2657</v>
      </c>
      <c r="BX9682" s="52" t="s">
        <v>2634</v>
      </c>
      <c r="BY9682" s="52" t="s">
        <v>931</v>
      </c>
      <c r="BZ9682" s="52" t="s">
        <v>2657</v>
      </c>
    </row>
    <row r="9683" spans="54:78" x14ac:dyDescent="0.3">
      <c r="BB9683" s="105" t="e">
        <f>VLOOKUP(C9683,#REF!, 2,FALSE)</f>
        <v>#REF!</v>
      </c>
      <c r="BP9683" s="52" t="s">
        <v>15210</v>
      </c>
      <c r="BQ9683" s="52" t="s">
        <v>3223</v>
      </c>
      <c r="BR9683" s="52" t="s">
        <v>2993</v>
      </c>
      <c r="BX9683" s="52" t="s">
        <v>15210</v>
      </c>
      <c r="BY9683" s="52" t="s">
        <v>3223</v>
      </c>
      <c r="BZ9683" s="52" t="s">
        <v>2993</v>
      </c>
    </row>
    <row r="9684" spans="54:78" x14ac:dyDescent="0.3">
      <c r="BB9684" s="105" t="e">
        <f>VLOOKUP(C9684,#REF!, 2,FALSE)</f>
        <v>#REF!</v>
      </c>
      <c r="BP9684" s="52" t="s">
        <v>15211</v>
      </c>
      <c r="BQ9684" s="52" t="s">
        <v>3223</v>
      </c>
      <c r="BR9684" s="52" t="s">
        <v>2993</v>
      </c>
      <c r="BX9684" s="52" t="s">
        <v>15211</v>
      </c>
      <c r="BY9684" s="52" t="s">
        <v>3223</v>
      </c>
      <c r="BZ9684" s="52" t="s">
        <v>2993</v>
      </c>
    </row>
    <row r="9685" spans="54:78" x14ac:dyDescent="0.3">
      <c r="BB9685" s="105" t="e">
        <f>VLOOKUP(C9685,#REF!, 2,FALSE)</f>
        <v>#REF!</v>
      </c>
      <c r="BP9685" s="52" t="s">
        <v>15212</v>
      </c>
      <c r="BQ9685" s="52" t="s">
        <v>3223</v>
      </c>
      <c r="BR9685" s="52" t="s">
        <v>2993</v>
      </c>
      <c r="BX9685" s="52" t="s">
        <v>15212</v>
      </c>
      <c r="BY9685" s="52" t="s">
        <v>3223</v>
      </c>
      <c r="BZ9685" s="52" t="s">
        <v>2993</v>
      </c>
    </row>
    <row r="9686" spans="54:78" x14ac:dyDescent="0.3">
      <c r="BB9686" s="105" t="e">
        <f>VLOOKUP(C9686,#REF!, 2,FALSE)</f>
        <v>#REF!</v>
      </c>
      <c r="BP9686" s="52" t="s">
        <v>15213</v>
      </c>
      <c r="BQ9686" s="52" t="s">
        <v>3223</v>
      </c>
      <c r="BR9686" s="52" t="s">
        <v>2993</v>
      </c>
      <c r="BX9686" s="52" t="s">
        <v>15213</v>
      </c>
      <c r="BY9686" s="52" t="s">
        <v>3223</v>
      </c>
      <c r="BZ9686" s="52" t="s">
        <v>2993</v>
      </c>
    </row>
    <row r="9687" spans="54:78" x14ac:dyDescent="0.3">
      <c r="BB9687" s="105" t="e">
        <f>VLOOKUP(C9687,#REF!, 2,FALSE)</f>
        <v>#REF!</v>
      </c>
      <c r="BP9687" s="52" t="s">
        <v>15214</v>
      </c>
      <c r="BQ9687" s="52" t="s">
        <v>1350</v>
      </c>
      <c r="BR9687" s="52" t="s">
        <v>2993</v>
      </c>
      <c r="BX9687" s="52" t="s">
        <v>15214</v>
      </c>
      <c r="BY9687" s="52" t="s">
        <v>1350</v>
      </c>
      <c r="BZ9687" s="52" t="s">
        <v>2993</v>
      </c>
    </row>
    <row r="9688" spans="54:78" x14ac:dyDescent="0.3">
      <c r="BB9688" s="105" t="e">
        <f>VLOOKUP(C9688,#REF!, 2,FALSE)</f>
        <v>#REF!</v>
      </c>
      <c r="BP9688" s="52" t="s">
        <v>2635</v>
      </c>
      <c r="BQ9688" s="52" t="s">
        <v>3059</v>
      </c>
      <c r="BR9688" s="52" t="s">
        <v>778</v>
      </c>
      <c r="BX9688" s="52" t="s">
        <v>2635</v>
      </c>
      <c r="BY9688" s="52" t="s">
        <v>3059</v>
      </c>
      <c r="BZ9688" s="52" t="s">
        <v>778</v>
      </c>
    </row>
    <row r="9689" spans="54:78" x14ac:dyDescent="0.3">
      <c r="BB9689" s="105" t="e">
        <f>VLOOKUP(C9689,#REF!, 2,FALSE)</f>
        <v>#REF!</v>
      </c>
      <c r="BP9689" s="52" t="s">
        <v>15215</v>
      </c>
      <c r="BQ9689" s="52" t="s">
        <v>786</v>
      </c>
      <c r="BR9689" s="52" t="s">
        <v>2993</v>
      </c>
      <c r="BX9689" s="52" t="s">
        <v>15215</v>
      </c>
      <c r="BY9689" s="52" t="s">
        <v>786</v>
      </c>
      <c r="BZ9689" s="52" t="s">
        <v>2993</v>
      </c>
    </row>
    <row r="9690" spans="54:78" x14ac:dyDescent="0.3">
      <c r="BB9690" s="105" t="e">
        <f>VLOOKUP(C9690,#REF!, 2,FALSE)</f>
        <v>#REF!</v>
      </c>
      <c r="BP9690" s="52" t="s">
        <v>15216</v>
      </c>
      <c r="BQ9690" s="52" t="s">
        <v>1350</v>
      </c>
      <c r="BR9690" s="52" t="s">
        <v>2993</v>
      </c>
      <c r="BX9690" s="52" t="s">
        <v>15216</v>
      </c>
      <c r="BY9690" s="52" t="s">
        <v>1350</v>
      </c>
      <c r="BZ9690" s="52" t="s">
        <v>2993</v>
      </c>
    </row>
    <row r="9691" spans="54:78" x14ac:dyDescent="0.3">
      <c r="BB9691" s="105" t="e">
        <f>VLOOKUP(C9691,#REF!, 2,FALSE)</f>
        <v>#REF!</v>
      </c>
      <c r="BP9691" s="52" t="s">
        <v>15218</v>
      </c>
      <c r="BQ9691" s="52" t="s">
        <v>1350</v>
      </c>
      <c r="BR9691" s="52" t="s">
        <v>2993</v>
      </c>
      <c r="BX9691" s="52" t="s">
        <v>15218</v>
      </c>
      <c r="BY9691" s="52" t="s">
        <v>1350</v>
      </c>
      <c r="BZ9691" s="52" t="s">
        <v>2993</v>
      </c>
    </row>
    <row r="9692" spans="54:78" x14ac:dyDescent="0.3">
      <c r="BB9692" s="105" t="e">
        <f>VLOOKUP(C9692,#REF!, 2,FALSE)</f>
        <v>#REF!</v>
      </c>
      <c r="BP9692" s="52" t="s">
        <v>15219</v>
      </c>
      <c r="BQ9692" s="52" t="s">
        <v>1277</v>
      </c>
      <c r="BR9692" s="52" t="s">
        <v>2993</v>
      </c>
      <c r="BX9692" s="52" t="s">
        <v>15219</v>
      </c>
      <c r="BY9692" s="52" t="s">
        <v>1277</v>
      </c>
      <c r="BZ9692" s="52" t="s">
        <v>2993</v>
      </c>
    </row>
    <row r="9693" spans="54:78" x14ac:dyDescent="0.3">
      <c r="BB9693" s="105" t="e">
        <f>VLOOKUP(C9693,#REF!, 2,FALSE)</f>
        <v>#REF!</v>
      </c>
      <c r="BP9693" s="52" t="s">
        <v>2636</v>
      </c>
      <c r="BQ9693" s="52" t="s">
        <v>1277</v>
      </c>
      <c r="BR9693" s="52" t="s">
        <v>2993</v>
      </c>
      <c r="BX9693" s="52" t="s">
        <v>2636</v>
      </c>
      <c r="BY9693" s="52" t="s">
        <v>1277</v>
      </c>
      <c r="BZ9693" s="52" t="s">
        <v>2993</v>
      </c>
    </row>
    <row r="9694" spans="54:78" x14ac:dyDescent="0.3">
      <c r="BB9694" s="105" t="e">
        <f>VLOOKUP(C9694,#REF!, 2,FALSE)</f>
        <v>#REF!</v>
      </c>
      <c r="BP9694" s="52" t="s">
        <v>15220</v>
      </c>
      <c r="BQ9694" s="52" t="s">
        <v>1350</v>
      </c>
      <c r="BR9694" s="52" t="s">
        <v>2993</v>
      </c>
      <c r="BX9694" s="52" t="s">
        <v>15220</v>
      </c>
      <c r="BY9694" s="52" t="s">
        <v>1350</v>
      </c>
      <c r="BZ9694" s="52" t="s">
        <v>2993</v>
      </c>
    </row>
    <row r="9695" spans="54:78" x14ac:dyDescent="0.3">
      <c r="BB9695" s="105" t="e">
        <f>VLOOKUP(C9695,#REF!, 2,FALSE)</f>
        <v>#REF!</v>
      </c>
      <c r="BP9695" s="52" t="s">
        <v>15221</v>
      </c>
      <c r="BQ9695" s="52" t="s">
        <v>779</v>
      </c>
      <c r="BR9695" s="52" t="s">
        <v>2993</v>
      </c>
      <c r="BX9695" s="52" t="s">
        <v>15221</v>
      </c>
      <c r="BY9695" s="52" t="s">
        <v>779</v>
      </c>
      <c r="BZ9695" s="52" t="s">
        <v>2993</v>
      </c>
    </row>
    <row r="9696" spans="54:78" x14ac:dyDescent="0.3">
      <c r="BB9696" s="105" t="e">
        <f>VLOOKUP(C9696,#REF!, 2,FALSE)</f>
        <v>#REF!</v>
      </c>
      <c r="BP9696" s="52" t="s">
        <v>15222</v>
      </c>
      <c r="BQ9696" s="52" t="s">
        <v>1350</v>
      </c>
      <c r="BR9696" s="52" t="s">
        <v>2993</v>
      </c>
      <c r="BX9696" s="52" t="s">
        <v>15222</v>
      </c>
      <c r="BY9696" s="52" t="s">
        <v>1350</v>
      </c>
      <c r="BZ9696" s="52" t="s">
        <v>2993</v>
      </c>
    </row>
    <row r="9697" spans="54:78" x14ac:dyDescent="0.3">
      <c r="BB9697" s="105" t="e">
        <f>VLOOKUP(C9697,#REF!, 2,FALSE)</f>
        <v>#REF!</v>
      </c>
      <c r="BP9697" s="52" t="s">
        <v>367</v>
      </c>
      <c r="BQ9697" s="52" t="s">
        <v>3059</v>
      </c>
      <c r="BR9697" s="52" t="s">
        <v>2993</v>
      </c>
      <c r="BX9697" s="52" t="s">
        <v>367</v>
      </c>
      <c r="BY9697" s="52" t="s">
        <v>3059</v>
      </c>
      <c r="BZ9697" s="52" t="s">
        <v>2993</v>
      </c>
    </row>
    <row r="9698" spans="54:78" x14ac:dyDescent="0.3">
      <c r="BB9698" s="105" t="e">
        <f>VLOOKUP(C9698,#REF!, 2,FALSE)</f>
        <v>#REF!</v>
      </c>
      <c r="BP9698" s="52" t="s">
        <v>2637</v>
      </c>
      <c r="BQ9698" s="52" t="s">
        <v>1350</v>
      </c>
      <c r="BR9698" s="52" t="s">
        <v>2993</v>
      </c>
      <c r="BX9698" s="52" t="s">
        <v>2637</v>
      </c>
      <c r="BY9698" s="52" t="s">
        <v>1350</v>
      </c>
      <c r="BZ9698" s="52" t="s">
        <v>2993</v>
      </c>
    </row>
    <row r="9699" spans="54:78" x14ac:dyDescent="0.3">
      <c r="BB9699" s="105" t="e">
        <f>VLOOKUP(C9699,#REF!, 2,FALSE)</f>
        <v>#REF!</v>
      </c>
      <c r="BP9699" s="52" t="s">
        <v>15223</v>
      </c>
      <c r="BQ9699" s="52" t="s">
        <v>3059</v>
      </c>
      <c r="BR9699" s="52" t="s">
        <v>3442</v>
      </c>
      <c r="BX9699" s="52" t="s">
        <v>15223</v>
      </c>
      <c r="BY9699" s="52" t="s">
        <v>3059</v>
      </c>
      <c r="BZ9699" s="52" t="s">
        <v>3442</v>
      </c>
    </row>
    <row r="9700" spans="54:78" x14ac:dyDescent="0.3">
      <c r="BB9700" s="105" t="e">
        <f>VLOOKUP(C9700,#REF!, 2,FALSE)</f>
        <v>#REF!</v>
      </c>
      <c r="BP9700" s="52" t="s">
        <v>15224</v>
      </c>
      <c r="BQ9700" s="52" t="s">
        <v>3059</v>
      </c>
      <c r="BR9700" s="52" t="s">
        <v>10051</v>
      </c>
      <c r="BX9700" s="52" t="s">
        <v>15224</v>
      </c>
      <c r="BY9700" s="52" t="s">
        <v>3059</v>
      </c>
      <c r="BZ9700" s="52" t="s">
        <v>10051</v>
      </c>
    </row>
    <row r="9701" spans="54:78" x14ac:dyDescent="0.3">
      <c r="BB9701" s="105" t="e">
        <f>VLOOKUP(C9701,#REF!, 2,FALSE)</f>
        <v>#REF!</v>
      </c>
      <c r="BP9701" s="52" t="s">
        <v>2638</v>
      </c>
      <c r="BQ9701" s="52" t="s">
        <v>3223</v>
      </c>
      <c r="BR9701" s="52" t="s">
        <v>2993</v>
      </c>
      <c r="BX9701" s="52" t="s">
        <v>2638</v>
      </c>
      <c r="BY9701" s="52" t="s">
        <v>3223</v>
      </c>
      <c r="BZ9701" s="52" t="s">
        <v>2993</v>
      </c>
    </row>
    <row r="9702" spans="54:78" x14ac:dyDescent="0.3">
      <c r="BB9702" s="105" t="e">
        <f>VLOOKUP(C9702,#REF!, 2,FALSE)</f>
        <v>#REF!</v>
      </c>
      <c r="BP9702" s="52" t="s">
        <v>2639</v>
      </c>
      <c r="BQ9702" s="52" t="s">
        <v>3223</v>
      </c>
      <c r="BR9702" s="52" t="s">
        <v>2993</v>
      </c>
      <c r="BX9702" s="52" t="s">
        <v>2639</v>
      </c>
      <c r="BY9702" s="52" t="s">
        <v>3223</v>
      </c>
      <c r="BZ9702" s="52" t="s">
        <v>2993</v>
      </c>
    </row>
    <row r="9703" spans="54:78" x14ac:dyDescent="0.3">
      <c r="BB9703" s="105" t="e">
        <f>VLOOKUP(C9703,#REF!, 2,FALSE)</f>
        <v>#REF!</v>
      </c>
      <c r="BP9703" s="52" t="s">
        <v>15225</v>
      </c>
      <c r="BQ9703" s="52" t="s">
        <v>618</v>
      </c>
      <c r="BR9703" s="52" t="s">
        <v>2993</v>
      </c>
      <c r="BX9703" s="52" t="s">
        <v>15225</v>
      </c>
      <c r="BY9703" s="52" t="s">
        <v>618</v>
      </c>
      <c r="BZ9703" s="52" t="s">
        <v>2993</v>
      </c>
    </row>
    <row r="9704" spans="54:78" x14ac:dyDescent="0.3">
      <c r="BB9704" s="105" t="e">
        <f>VLOOKUP(C9704,#REF!, 2,FALSE)</f>
        <v>#REF!</v>
      </c>
      <c r="BP9704" s="52" t="s">
        <v>15226</v>
      </c>
      <c r="BQ9704" s="52" t="s">
        <v>2988</v>
      </c>
      <c r="BR9704" s="52" t="s">
        <v>1546</v>
      </c>
      <c r="BX9704" s="52" t="s">
        <v>15226</v>
      </c>
      <c r="BY9704" s="52" t="s">
        <v>2988</v>
      </c>
      <c r="BZ9704" s="52" t="s">
        <v>1546</v>
      </c>
    </row>
    <row r="9705" spans="54:78" x14ac:dyDescent="0.3">
      <c r="BB9705" s="105" t="e">
        <f>VLOOKUP(C9705,#REF!, 2,FALSE)</f>
        <v>#REF!</v>
      </c>
      <c r="BP9705" s="52" t="s">
        <v>15227</v>
      </c>
      <c r="BQ9705" s="52" t="s">
        <v>3059</v>
      </c>
      <c r="BR9705" s="52" t="s">
        <v>2993</v>
      </c>
      <c r="BX9705" s="52" t="s">
        <v>15227</v>
      </c>
      <c r="BY9705" s="52" t="s">
        <v>3059</v>
      </c>
      <c r="BZ9705" s="52" t="s">
        <v>2993</v>
      </c>
    </row>
    <row r="9706" spans="54:78" x14ac:dyDescent="0.3">
      <c r="BB9706" s="105" t="e">
        <f>VLOOKUP(C9706,#REF!, 2,FALSE)</f>
        <v>#REF!</v>
      </c>
      <c r="BP9706" s="52" t="s">
        <v>15228</v>
      </c>
      <c r="BQ9706" s="52" t="s">
        <v>3059</v>
      </c>
      <c r="BR9706" s="52" t="s">
        <v>2993</v>
      </c>
      <c r="BX9706" s="52" t="s">
        <v>15228</v>
      </c>
      <c r="BY9706" s="52" t="s">
        <v>3059</v>
      </c>
      <c r="BZ9706" s="52" t="s">
        <v>2993</v>
      </c>
    </row>
    <row r="9707" spans="54:78" x14ac:dyDescent="0.3">
      <c r="BB9707" s="105" t="e">
        <f>VLOOKUP(C9707,#REF!, 2,FALSE)</f>
        <v>#REF!</v>
      </c>
      <c r="BP9707" s="52" t="s">
        <v>15229</v>
      </c>
      <c r="BQ9707" s="52" t="s">
        <v>3103</v>
      </c>
      <c r="BR9707" s="52" t="s">
        <v>2993</v>
      </c>
      <c r="BX9707" s="52" t="s">
        <v>15229</v>
      </c>
      <c r="BY9707" s="52" t="s">
        <v>3103</v>
      </c>
      <c r="BZ9707" s="52" t="s">
        <v>2993</v>
      </c>
    </row>
    <row r="9708" spans="54:78" x14ac:dyDescent="0.3">
      <c r="BB9708" s="105" t="e">
        <f>VLOOKUP(C9708,#REF!, 2,FALSE)</f>
        <v>#REF!</v>
      </c>
      <c r="BP9708" s="52" t="s">
        <v>15230</v>
      </c>
      <c r="BQ9708" s="52" t="s">
        <v>3019</v>
      </c>
      <c r="BR9708" s="52" t="s">
        <v>2899</v>
      </c>
      <c r="BX9708" s="52" t="s">
        <v>15230</v>
      </c>
      <c r="BY9708" s="52" t="s">
        <v>3019</v>
      </c>
      <c r="BZ9708" s="52" t="s">
        <v>2899</v>
      </c>
    </row>
    <row r="9709" spans="54:78" x14ac:dyDescent="0.3">
      <c r="BB9709" s="105" t="e">
        <f>VLOOKUP(C9709,#REF!, 2,FALSE)</f>
        <v>#REF!</v>
      </c>
      <c r="BP9709" s="52" t="s">
        <v>15231</v>
      </c>
      <c r="BQ9709" s="52" t="s">
        <v>3059</v>
      </c>
      <c r="BR9709" s="52" t="s">
        <v>2993</v>
      </c>
      <c r="BX9709" s="52" t="s">
        <v>15231</v>
      </c>
      <c r="BY9709" s="52" t="s">
        <v>3059</v>
      </c>
      <c r="BZ9709" s="52" t="s">
        <v>2993</v>
      </c>
    </row>
    <row r="9710" spans="54:78" x14ac:dyDescent="0.3">
      <c r="BB9710" s="105" t="e">
        <f>VLOOKUP(C9710,#REF!, 2,FALSE)</f>
        <v>#REF!</v>
      </c>
      <c r="BP9710" s="52" t="s">
        <v>15232</v>
      </c>
      <c r="BQ9710" s="52" t="s">
        <v>3059</v>
      </c>
      <c r="BR9710" s="52" t="s">
        <v>2993</v>
      </c>
      <c r="BX9710" s="52" t="s">
        <v>15232</v>
      </c>
      <c r="BY9710" s="52" t="s">
        <v>3059</v>
      </c>
      <c r="BZ9710" s="52" t="s">
        <v>2993</v>
      </c>
    </row>
    <row r="9711" spans="54:78" x14ac:dyDescent="0.3">
      <c r="BB9711" s="105" t="e">
        <f>VLOOKUP(C9711,#REF!, 2,FALSE)</f>
        <v>#REF!</v>
      </c>
      <c r="BP9711" s="52" t="s">
        <v>15233</v>
      </c>
      <c r="BQ9711" s="52" t="s">
        <v>1147</v>
      </c>
      <c r="BR9711" s="52" t="s">
        <v>15234</v>
      </c>
      <c r="BX9711" s="52" t="s">
        <v>15233</v>
      </c>
      <c r="BY9711" s="52" t="s">
        <v>1147</v>
      </c>
      <c r="BZ9711" s="52" t="s">
        <v>15234</v>
      </c>
    </row>
    <row r="9712" spans="54:78" x14ac:dyDescent="0.3">
      <c r="BB9712" s="105" t="e">
        <f>VLOOKUP(C9712,#REF!, 2,FALSE)</f>
        <v>#REF!</v>
      </c>
      <c r="BP9712" s="52" t="s">
        <v>15235</v>
      </c>
      <c r="BQ9712" s="52" t="s">
        <v>1350</v>
      </c>
      <c r="BR9712" s="52" t="s">
        <v>15236</v>
      </c>
      <c r="BX9712" s="52" t="s">
        <v>15235</v>
      </c>
      <c r="BY9712" s="52" t="s">
        <v>1350</v>
      </c>
      <c r="BZ9712" s="52" t="s">
        <v>15236</v>
      </c>
    </row>
    <row r="9713" spans="54:78" x14ac:dyDescent="0.3">
      <c r="BB9713" s="105" t="e">
        <f>VLOOKUP(C9713,#REF!, 2,FALSE)</f>
        <v>#REF!</v>
      </c>
      <c r="BP9713" s="52" t="s">
        <v>15237</v>
      </c>
      <c r="BQ9713" s="52" t="s">
        <v>1350</v>
      </c>
      <c r="BR9713" s="52" t="s">
        <v>10120</v>
      </c>
      <c r="BX9713" s="52" t="s">
        <v>15237</v>
      </c>
      <c r="BY9713" s="52" t="s">
        <v>1350</v>
      </c>
      <c r="BZ9713" s="52" t="s">
        <v>10120</v>
      </c>
    </row>
    <row r="9714" spans="54:78" x14ac:dyDescent="0.3">
      <c r="BB9714" s="105" t="e">
        <f>VLOOKUP(C9714,#REF!, 2,FALSE)</f>
        <v>#REF!</v>
      </c>
      <c r="BP9714" s="52" t="s">
        <v>15238</v>
      </c>
      <c r="BQ9714" s="52" t="s">
        <v>1147</v>
      </c>
      <c r="BR9714" s="52" t="s">
        <v>9672</v>
      </c>
      <c r="BX9714" s="52" t="s">
        <v>15238</v>
      </c>
      <c r="BY9714" s="52" t="s">
        <v>1147</v>
      </c>
      <c r="BZ9714" s="52" t="s">
        <v>9672</v>
      </c>
    </row>
    <row r="9715" spans="54:78" x14ac:dyDescent="0.3">
      <c r="BB9715" s="105" t="e">
        <f>VLOOKUP(C9715,#REF!, 2,FALSE)</f>
        <v>#REF!</v>
      </c>
      <c r="BP9715" s="52" t="s">
        <v>2640</v>
      </c>
      <c r="BQ9715" s="52" t="s">
        <v>3059</v>
      </c>
      <c r="BR9715" s="52" t="s">
        <v>2701</v>
      </c>
      <c r="BX9715" s="52" t="s">
        <v>2640</v>
      </c>
      <c r="BY9715" s="52" t="s">
        <v>3059</v>
      </c>
      <c r="BZ9715" s="52" t="s">
        <v>2701</v>
      </c>
    </row>
    <row r="9716" spans="54:78" x14ac:dyDescent="0.3">
      <c r="BB9716" s="105" t="e">
        <f>VLOOKUP(C9716,#REF!, 2,FALSE)</f>
        <v>#REF!</v>
      </c>
      <c r="BP9716" s="52" t="s">
        <v>2641</v>
      </c>
      <c r="BQ9716" s="52" t="s">
        <v>2988</v>
      </c>
      <c r="BR9716" s="52" t="s">
        <v>15240</v>
      </c>
      <c r="BX9716" s="52" t="s">
        <v>2641</v>
      </c>
      <c r="BY9716" s="52" t="s">
        <v>2988</v>
      </c>
      <c r="BZ9716" s="52" t="s">
        <v>15240</v>
      </c>
    </row>
    <row r="9717" spans="54:78" x14ac:dyDescent="0.3">
      <c r="BB9717" s="105" t="e">
        <f>VLOOKUP(C9717,#REF!, 2,FALSE)</f>
        <v>#REF!</v>
      </c>
      <c r="BP9717" s="52" t="s">
        <v>15241</v>
      </c>
      <c r="BQ9717" s="52" t="s">
        <v>3059</v>
      </c>
      <c r="BR9717" s="52" t="s">
        <v>8181</v>
      </c>
      <c r="BX9717" s="52" t="s">
        <v>15241</v>
      </c>
      <c r="BY9717" s="52" t="s">
        <v>3059</v>
      </c>
      <c r="BZ9717" s="52" t="s">
        <v>8181</v>
      </c>
    </row>
    <row r="9718" spans="54:78" x14ac:dyDescent="0.3">
      <c r="BB9718" s="105" t="e">
        <f>VLOOKUP(C9718,#REF!, 2,FALSE)</f>
        <v>#REF!</v>
      </c>
      <c r="BP9718" s="52" t="s">
        <v>15242</v>
      </c>
      <c r="BQ9718" s="52" t="s">
        <v>3223</v>
      </c>
      <c r="BR9718" s="52" t="s">
        <v>9540</v>
      </c>
      <c r="BX9718" s="52" t="s">
        <v>15242</v>
      </c>
      <c r="BY9718" s="52" t="s">
        <v>3223</v>
      </c>
      <c r="BZ9718" s="52" t="s">
        <v>9540</v>
      </c>
    </row>
    <row r="9719" spans="54:78" x14ac:dyDescent="0.3">
      <c r="BB9719" s="105" t="e">
        <f>VLOOKUP(C9719,#REF!, 2,FALSE)</f>
        <v>#REF!</v>
      </c>
      <c r="BP9719" s="52" t="s">
        <v>15243</v>
      </c>
      <c r="BQ9719" s="52" t="s">
        <v>664</v>
      </c>
      <c r="BR9719" s="52" t="s">
        <v>15244</v>
      </c>
      <c r="BX9719" s="52" t="s">
        <v>15243</v>
      </c>
      <c r="BY9719" s="52" t="s">
        <v>664</v>
      </c>
      <c r="BZ9719" s="52" t="s">
        <v>15244</v>
      </c>
    </row>
    <row r="9720" spans="54:78" x14ac:dyDescent="0.3">
      <c r="BB9720" s="105" t="e">
        <f>VLOOKUP(C9720,#REF!, 2,FALSE)</f>
        <v>#REF!</v>
      </c>
      <c r="BP9720" s="52" t="s">
        <v>2642</v>
      </c>
      <c r="BQ9720" s="52" t="s">
        <v>3223</v>
      </c>
      <c r="BR9720" s="52" t="s">
        <v>7159</v>
      </c>
      <c r="BX9720" s="52" t="s">
        <v>2642</v>
      </c>
      <c r="BY9720" s="52" t="s">
        <v>3223</v>
      </c>
      <c r="BZ9720" s="52" t="s">
        <v>7159</v>
      </c>
    </row>
    <row r="9721" spans="54:78" x14ac:dyDescent="0.3">
      <c r="BB9721" s="105" t="e">
        <f>VLOOKUP(C9721,#REF!, 2,FALSE)</f>
        <v>#REF!</v>
      </c>
      <c r="BP9721" s="52" t="s">
        <v>15245</v>
      </c>
      <c r="BQ9721" s="52" t="s">
        <v>779</v>
      </c>
      <c r="BR9721" s="52" t="s">
        <v>15246</v>
      </c>
      <c r="BX9721" s="52" t="s">
        <v>15245</v>
      </c>
      <c r="BY9721" s="52" t="s">
        <v>779</v>
      </c>
      <c r="BZ9721" s="52" t="s">
        <v>15246</v>
      </c>
    </row>
    <row r="9722" spans="54:78" x14ac:dyDescent="0.3">
      <c r="BB9722" s="105" t="e">
        <f>VLOOKUP(C9722,#REF!, 2,FALSE)</f>
        <v>#REF!</v>
      </c>
      <c r="BP9722" s="52" t="s">
        <v>15247</v>
      </c>
      <c r="BQ9722" s="52" t="s">
        <v>786</v>
      </c>
      <c r="BR9722" s="52" t="s">
        <v>2899</v>
      </c>
      <c r="BX9722" s="52" t="s">
        <v>15247</v>
      </c>
      <c r="BY9722" s="52" t="s">
        <v>786</v>
      </c>
      <c r="BZ9722" s="52" t="s">
        <v>2899</v>
      </c>
    </row>
    <row r="9723" spans="54:78" x14ac:dyDescent="0.3">
      <c r="BB9723" s="105" t="e">
        <f>VLOOKUP(C9723,#REF!, 2,FALSE)</f>
        <v>#REF!</v>
      </c>
      <c r="BP9723" s="52" t="s">
        <v>15248</v>
      </c>
      <c r="BQ9723" s="52" t="s">
        <v>934</v>
      </c>
      <c r="BR9723" s="52" t="s">
        <v>4804</v>
      </c>
      <c r="BX9723" s="52" t="s">
        <v>15248</v>
      </c>
      <c r="BY9723" s="52" t="s">
        <v>934</v>
      </c>
      <c r="BZ9723" s="52" t="s">
        <v>4804</v>
      </c>
    </row>
    <row r="9724" spans="54:78" x14ac:dyDescent="0.3">
      <c r="BB9724" s="105" t="e">
        <f>VLOOKUP(C9724,#REF!, 2,FALSE)</f>
        <v>#REF!</v>
      </c>
      <c r="BP9724" s="52" t="s">
        <v>15249</v>
      </c>
      <c r="BQ9724" s="52" t="s">
        <v>1350</v>
      </c>
      <c r="BR9724" s="52" t="s">
        <v>3258</v>
      </c>
      <c r="BX9724" s="52" t="s">
        <v>15249</v>
      </c>
      <c r="BY9724" s="52" t="s">
        <v>1350</v>
      </c>
      <c r="BZ9724" s="52" t="s">
        <v>3258</v>
      </c>
    </row>
    <row r="9725" spans="54:78" x14ac:dyDescent="0.3">
      <c r="BB9725" s="105" t="e">
        <f>VLOOKUP(C9725,#REF!, 2,FALSE)</f>
        <v>#REF!</v>
      </c>
      <c r="BP9725" s="52" t="s">
        <v>15250</v>
      </c>
      <c r="BQ9725" s="52" t="s">
        <v>3223</v>
      </c>
      <c r="BR9725" s="52" t="s">
        <v>942</v>
      </c>
      <c r="BX9725" s="52" t="s">
        <v>15250</v>
      </c>
      <c r="BY9725" s="52" t="s">
        <v>3223</v>
      </c>
      <c r="BZ9725" s="52" t="s">
        <v>942</v>
      </c>
    </row>
    <row r="9726" spans="54:78" x14ac:dyDescent="0.3">
      <c r="BB9726" s="105" t="e">
        <f>VLOOKUP(C9726,#REF!, 2,FALSE)</f>
        <v>#REF!</v>
      </c>
      <c r="BP9726" s="52" t="s">
        <v>15251</v>
      </c>
      <c r="BQ9726" s="52" t="s">
        <v>3223</v>
      </c>
      <c r="BR9726" s="52" t="s">
        <v>15252</v>
      </c>
      <c r="BX9726" s="52" t="s">
        <v>15251</v>
      </c>
      <c r="BY9726" s="52" t="s">
        <v>3223</v>
      </c>
      <c r="BZ9726" s="52" t="s">
        <v>15252</v>
      </c>
    </row>
    <row r="9727" spans="54:78" x14ac:dyDescent="0.3">
      <c r="BB9727" s="105" t="e">
        <f>VLOOKUP(C9727,#REF!, 2,FALSE)</f>
        <v>#REF!</v>
      </c>
      <c r="BP9727" s="52" t="s">
        <v>15253</v>
      </c>
      <c r="BQ9727" s="52" t="s">
        <v>1277</v>
      </c>
      <c r="BR9727" s="52" t="s">
        <v>15254</v>
      </c>
      <c r="BX9727" s="52" t="s">
        <v>15253</v>
      </c>
      <c r="BY9727" s="52" t="s">
        <v>1277</v>
      </c>
      <c r="BZ9727" s="52" t="s">
        <v>15254</v>
      </c>
    </row>
    <row r="9728" spans="54:78" x14ac:dyDescent="0.3">
      <c r="BB9728" s="105" t="e">
        <f>VLOOKUP(C9728,#REF!, 2,FALSE)</f>
        <v>#REF!</v>
      </c>
      <c r="BP9728" s="52" t="s">
        <v>15255</v>
      </c>
      <c r="BQ9728" s="52" t="s">
        <v>3059</v>
      </c>
      <c r="BR9728" s="52" t="s">
        <v>15256</v>
      </c>
      <c r="BX9728" s="52" t="s">
        <v>15255</v>
      </c>
      <c r="BY9728" s="52" t="s">
        <v>3059</v>
      </c>
      <c r="BZ9728" s="52" t="s">
        <v>15256</v>
      </c>
    </row>
    <row r="9729" spans="54:78" x14ac:dyDescent="0.3">
      <c r="BB9729" s="105" t="e">
        <f>VLOOKUP(C9729,#REF!, 2,FALSE)</f>
        <v>#REF!</v>
      </c>
      <c r="BP9729" s="52" t="s">
        <v>15257</v>
      </c>
      <c r="BQ9729" s="52" t="s">
        <v>3059</v>
      </c>
      <c r="BR9729" s="52" t="s">
        <v>4554</v>
      </c>
      <c r="BX9729" s="52" t="s">
        <v>15257</v>
      </c>
      <c r="BY9729" s="52" t="s">
        <v>3059</v>
      </c>
      <c r="BZ9729" s="52" t="s">
        <v>4554</v>
      </c>
    </row>
    <row r="9730" spans="54:78" x14ac:dyDescent="0.3">
      <c r="BB9730" s="105" t="e">
        <f>VLOOKUP(C9730,#REF!, 2,FALSE)</f>
        <v>#REF!</v>
      </c>
      <c r="BP9730" s="52" t="s">
        <v>15258</v>
      </c>
      <c r="BQ9730" s="52" t="s">
        <v>1350</v>
      </c>
      <c r="BR9730" s="52" t="s">
        <v>3069</v>
      </c>
      <c r="BX9730" s="52" t="s">
        <v>15258</v>
      </c>
      <c r="BY9730" s="52" t="s">
        <v>1350</v>
      </c>
      <c r="BZ9730" s="52" t="s">
        <v>3069</v>
      </c>
    </row>
    <row r="9731" spans="54:78" x14ac:dyDescent="0.3">
      <c r="BB9731" s="105" t="e">
        <f>VLOOKUP(C9731,#REF!, 2,FALSE)</f>
        <v>#REF!</v>
      </c>
      <c r="BP9731" s="52" t="s">
        <v>2643</v>
      </c>
      <c r="BQ9731" s="52" t="s">
        <v>1350</v>
      </c>
      <c r="BR9731" s="52" t="s">
        <v>9540</v>
      </c>
      <c r="BX9731" s="52" t="s">
        <v>2643</v>
      </c>
      <c r="BY9731" s="52" t="s">
        <v>1350</v>
      </c>
      <c r="BZ9731" s="52" t="s">
        <v>9540</v>
      </c>
    </row>
    <row r="9732" spans="54:78" x14ac:dyDescent="0.3">
      <c r="BB9732" s="105" t="e">
        <f>VLOOKUP(C9732,#REF!, 2,FALSE)</f>
        <v>#REF!</v>
      </c>
      <c r="BP9732" s="52" t="s">
        <v>15259</v>
      </c>
      <c r="BQ9732" s="52" t="s">
        <v>3059</v>
      </c>
      <c r="BR9732" s="52" t="s">
        <v>15260</v>
      </c>
      <c r="BX9732" s="52" t="s">
        <v>15259</v>
      </c>
      <c r="BY9732" s="52" t="s">
        <v>3059</v>
      </c>
      <c r="BZ9732" s="52" t="s">
        <v>15260</v>
      </c>
    </row>
    <row r="9733" spans="54:78" x14ac:dyDescent="0.3">
      <c r="BB9733" s="105" t="e">
        <f>VLOOKUP(C9733,#REF!, 2,FALSE)</f>
        <v>#REF!</v>
      </c>
      <c r="BP9733" s="52" t="s">
        <v>15261</v>
      </c>
      <c r="BQ9733" s="52" t="s">
        <v>3223</v>
      </c>
      <c r="BR9733" s="52" t="s">
        <v>15262</v>
      </c>
      <c r="BX9733" s="52" t="s">
        <v>15261</v>
      </c>
      <c r="BY9733" s="52" t="s">
        <v>3223</v>
      </c>
      <c r="BZ9733" s="52" t="s">
        <v>15262</v>
      </c>
    </row>
    <row r="9734" spans="54:78" x14ac:dyDescent="0.3">
      <c r="BB9734" s="105" t="e">
        <f>VLOOKUP(C9734,#REF!, 2,FALSE)</f>
        <v>#REF!</v>
      </c>
      <c r="BP9734" s="52" t="s">
        <v>15263</v>
      </c>
      <c r="BQ9734" s="52" t="s">
        <v>1350</v>
      </c>
      <c r="BR9734" s="52" t="s">
        <v>8937</v>
      </c>
      <c r="BX9734" s="52" t="s">
        <v>15263</v>
      </c>
      <c r="BY9734" s="52" t="s">
        <v>1350</v>
      </c>
      <c r="BZ9734" s="52" t="s">
        <v>8937</v>
      </c>
    </row>
    <row r="9735" spans="54:78" x14ac:dyDescent="0.3">
      <c r="BB9735" s="105" t="e">
        <f>VLOOKUP(C9735,#REF!, 2,FALSE)</f>
        <v>#REF!</v>
      </c>
      <c r="BP9735" s="52" t="s">
        <v>15264</v>
      </c>
      <c r="BQ9735" s="52" t="s">
        <v>3223</v>
      </c>
      <c r="BR9735" s="52" t="s">
        <v>11232</v>
      </c>
      <c r="BX9735" s="52" t="s">
        <v>15264</v>
      </c>
      <c r="BY9735" s="52" t="s">
        <v>3223</v>
      </c>
      <c r="BZ9735" s="52" t="s">
        <v>11232</v>
      </c>
    </row>
    <row r="9736" spans="54:78" x14ac:dyDescent="0.3">
      <c r="BB9736" s="105" t="e">
        <f>VLOOKUP(C9736,#REF!, 2,FALSE)</f>
        <v>#REF!</v>
      </c>
      <c r="BP9736" s="52" t="s">
        <v>15265</v>
      </c>
      <c r="BQ9736" s="52" t="s">
        <v>1350</v>
      </c>
      <c r="BR9736" s="52" t="s">
        <v>2506</v>
      </c>
      <c r="BX9736" s="52" t="s">
        <v>15265</v>
      </c>
      <c r="BY9736" s="52" t="s">
        <v>1350</v>
      </c>
      <c r="BZ9736" s="52" t="s">
        <v>2506</v>
      </c>
    </row>
    <row r="9737" spans="54:78" x14ac:dyDescent="0.3">
      <c r="BB9737" s="105" t="e">
        <f>VLOOKUP(C9737,#REF!, 2,FALSE)</f>
        <v>#REF!</v>
      </c>
      <c r="BP9737" s="52" t="s">
        <v>15266</v>
      </c>
      <c r="BQ9737" s="52" t="s">
        <v>1350</v>
      </c>
      <c r="BR9737" s="52" t="s">
        <v>10975</v>
      </c>
      <c r="BX9737" s="52" t="s">
        <v>15266</v>
      </c>
      <c r="BY9737" s="52" t="s">
        <v>1350</v>
      </c>
      <c r="BZ9737" s="52" t="s">
        <v>10975</v>
      </c>
    </row>
    <row r="9738" spans="54:78" x14ac:dyDescent="0.3">
      <c r="BB9738" s="105" t="e">
        <f>VLOOKUP(C9738,#REF!, 2,FALSE)</f>
        <v>#REF!</v>
      </c>
      <c r="BP9738" s="52" t="s">
        <v>15267</v>
      </c>
      <c r="BQ9738" s="52" t="s">
        <v>3223</v>
      </c>
      <c r="BR9738" s="52" t="s">
        <v>15268</v>
      </c>
      <c r="BX9738" s="52" t="s">
        <v>15267</v>
      </c>
      <c r="BY9738" s="52" t="s">
        <v>3223</v>
      </c>
      <c r="BZ9738" s="52" t="s">
        <v>15268</v>
      </c>
    </row>
    <row r="9739" spans="54:78" x14ac:dyDescent="0.3">
      <c r="BB9739" s="105" t="e">
        <f>VLOOKUP(C9739,#REF!, 2,FALSE)</f>
        <v>#REF!</v>
      </c>
      <c r="BP9739" s="52" t="s">
        <v>15269</v>
      </c>
      <c r="BQ9739" s="52" t="s">
        <v>1350</v>
      </c>
      <c r="BR9739" s="52" t="s">
        <v>8901</v>
      </c>
      <c r="BX9739" s="52" t="s">
        <v>15269</v>
      </c>
      <c r="BY9739" s="52" t="s">
        <v>1350</v>
      </c>
      <c r="BZ9739" s="52" t="s">
        <v>8901</v>
      </c>
    </row>
    <row r="9740" spans="54:78" x14ac:dyDescent="0.3">
      <c r="BB9740" s="105" t="e">
        <f>VLOOKUP(C9740,#REF!, 2,FALSE)</f>
        <v>#REF!</v>
      </c>
      <c r="BP9740" s="52" t="s">
        <v>15270</v>
      </c>
      <c r="BQ9740" s="52" t="s">
        <v>3223</v>
      </c>
      <c r="BR9740" s="52" t="s">
        <v>4875</v>
      </c>
      <c r="BX9740" s="52" t="s">
        <v>15270</v>
      </c>
      <c r="BY9740" s="52" t="s">
        <v>3223</v>
      </c>
      <c r="BZ9740" s="52" t="s">
        <v>4875</v>
      </c>
    </row>
    <row r="9741" spans="54:78" x14ac:dyDescent="0.3">
      <c r="BB9741" s="105" t="e">
        <f>VLOOKUP(C9741,#REF!, 2,FALSE)</f>
        <v>#REF!</v>
      </c>
      <c r="BP9741" s="52" t="s">
        <v>2644</v>
      </c>
      <c r="BQ9741" s="52" t="s">
        <v>3223</v>
      </c>
      <c r="BR9741" s="52" t="s">
        <v>2945</v>
      </c>
      <c r="BX9741" s="52" t="s">
        <v>2644</v>
      </c>
      <c r="BY9741" s="52" t="s">
        <v>3223</v>
      </c>
      <c r="BZ9741" s="52" t="s">
        <v>2945</v>
      </c>
    </row>
    <row r="9742" spans="54:78" x14ac:dyDescent="0.3">
      <c r="BB9742" s="105" t="e">
        <f>VLOOKUP(C9742,#REF!, 2,FALSE)</f>
        <v>#REF!</v>
      </c>
      <c r="BP9742" s="52" t="s">
        <v>15271</v>
      </c>
      <c r="BQ9742" s="52" t="s">
        <v>664</v>
      </c>
      <c r="BR9742" s="52" t="s">
        <v>9609</v>
      </c>
      <c r="BX9742" s="52" t="s">
        <v>15271</v>
      </c>
      <c r="BY9742" s="52" t="s">
        <v>664</v>
      </c>
      <c r="BZ9742" s="52" t="s">
        <v>9609</v>
      </c>
    </row>
    <row r="9743" spans="54:78" x14ac:dyDescent="0.3">
      <c r="BB9743" s="105" t="e">
        <f>VLOOKUP(C9743,#REF!, 2,FALSE)</f>
        <v>#REF!</v>
      </c>
      <c r="BP9743" s="52" t="s">
        <v>15272</v>
      </c>
      <c r="BQ9743" s="52" t="s">
        <v>673</v>
      </c>
      <c r="BR9743" s="52" t="s">
        <v>732</v>
      </c>
      <c r="BX9743" s="52" t="s">
        <v>15272</v>
      </c>
      <c r="BY9743" s="52" t="s">
        <v>673</v>
      </c>
      <c r="BZ9743" s="52" t="s">
        <v>732</v>
      </c>
    </row>
    <row r="9744" spans="54:78" x14ac:dyDescent="0.3">
      <c r="BB9744" s="105" t="e">
        <f>VLOOKUP(C9744,#REF!, 2,FALSE)</f>
        <v>#REF!</v>
      </c>
      <c r="BP9744" s="52" t="s">
        <v>15273</v>
      </c>
      <c r="BQ9744" s="52" t="s">
        <v>936</v>
      </c>
      <c r="BR9744" s="52" t="s">
        <v>1409</v>
      </c>
      <c r="BX9744" s="52" t="s">
        <v>15273</v>
      </c>
      <c r="BY9744" s="52" t="s">
        <v>936</v>
      </c>
      <c r="BZ9744" s="52" t="s">
        <v>1409</v>
      </c>
    </row>
    <row r="9745" spans="54:78" x14ac:dyDescent="0.3">
      <c r="BB9745" s="105" t="e">
        <f>VLOOKUP(C9745,#REF!, 2,FALSE)</f>
        <v>#REF!</v>
      </c>
      <c r="BP9745" s="52" t="s">
        <v>15274</v>
      </c>
      <c r="BQ9745" s="52" t="s">
        <v>3223</v>
      </c>
      <c r="BR9745" s="52" t="s">
        <v>15275</v>
      </c>
      <c r="BX9745" s="52" t="s">
        <v>15274</v>
      </c>
      <c r="BY9745" s="52" t="s">
        <v>3223</v>
      </c>
      <c r="BZ9745" s="52" t="s">
        <v>15275</v>
      </c>
    </row>
    <row r="9746" spans="54:78" x14ac:dyDescent="0.3">
      <c r="BB9746" s="105" t="e">
        <f>VLOOKUP(C9746,#REF!, 2,FALSE)</f>
        <v>#REF!</v>
      </c>
      <c r="BP9746" s="52" t="s">
        <v>2645</v>
      </c>
      <c r="BQ9746" s="52" t="s">
        <v>675</v>
      </c>
      <c r="BR9746" s="52" t="s">
        <v>2656</v>
      </c>
      <c r="BX9746" s="52" t="s">
        <v>2645</v>
      </c>
      <c r="BY9746" s="52" t="s">
        <v>675</v>
      </c>
      <c r="BZ9746" s="52" t="s">
        <v>2656</v>
      </c>
    </row>
    <row r="9747" spans="54:78" x14ac:dyDescent="0.3">
      <c r="BB9747" s="105" t="e">
        <f>VLOOKUP(C9747,#REF!, 2,FALSE)</f>
        <v>#REF!</v>
      </c>
      <c r="BP9747" s="52" t="s">
        <v>2646</v>
      </c>
      <c r="BQ9747" s="52" t="s">
        <v>712</v>
      </c>
      <c r="BR9747" s="52" t="s">
        <v>1077</v>
      </c>
      <c r="BX9747" s="52" t="s">
        <v>2646</v>
      </c>
      <c r="BY9747" s="52" t="s">
        <v>712</v>
      </c>
      <c r="BZ9747" s="52" t="s">
        <v>1077</v>
      </c>
    </row>
    <row r="9748" spans="54:78" x14ac:dyDescent="0.3">
      <c r="BB9748" s="105" t="e">
        <f>VLOOKUP(C9748,#REF!, 2,FALSE)</f>
        <v>#REF!</v>
      </c>
      <c r="BP9748" s="52" t="s">
        <v>15276</v>
      </c>
      <c r="BQ9748" s="52" t="s">
        <v>3223</v>
      </c>
      <c r="BR9748" s="52" t="s">
        <v>7550</v>
      </c>
      <c r="BX9748" s="52" t="s">
        <v>15276</v>
      </c>
      <c r="BY9748" s="52" t="s">
        <v>3223</v>
      </c>
      <c r="BZ9748" s="52" t="s">
        <v>7550</v>
      </c>
    </row>
    <row r="9749" spans="54:78" x14ac:dyDescent="0.3">
      <c r="BB9749" s="105" t="e">
        <f>VLOOKUP(C9749,#REF!, 2,FALSE)</f>
        <v>#REF!</v>
      </c>
      <c r="BP9749" s="52" t="s">
        <v>15277</v>
      </c>
      <c r="BQ9749" s="52" t="s">
        <v>811</v>
      </c>
      <c r="BR9749" s="52" t="s">
        <v>2200</v>
      </c>
      <c r="BX9749" s="52" t="s">
        <v>15277</v>
      </c>
      <c r="BY9749" s="52" t="s">
        <v>811</v>
      </c>
      <c r="BZ9749" s="52" t="s">
        <v>2200</v>
      </c>
    </row>
    <row r="9750" spans="54:78" x14ac:dyDescent="0.3">
      <c r="BB9750" s="105" t="e">
        <f>VLOOKUP(C9750,#REF!, 2,FALSE)</f>
        <v>#REF!</v>
      </c>
      <c r="BP9750" s="52" t="s">
        <v>15278</v>
      </c>
      <c r="BQ9750" s="52" t="s">
        <v>667</v>
      </c>
      <c r="BR9750" s="52" t="s">
        <v>1068</v>
      </c>
      <c r="BX9750" s="52" t="s">
        <v>15278</v>
      </c>
      <c r="BY9750" s="52" t="s">
        <v>667</v>
      </c>
      <c r="BZ9750" s="52" t="s">
        <v>1068</v>
      </c>
    </row>
    <row r="9751" spans="54:78" x14ac:dyDescent="0.3">
      <c r="BB9751" s="105" t="e">
        <f>VLOOKUP(C9751,#REF!, 2,FALSE)</f>
        <v>#REF!</v>
      </c>
      <c r="BP9751" s="52" t="s">
        <v>2666</v>
      </c>
      <c r="BQ9751" s="52" t="s">
        <v>3223</v>
      </c>
      <c r="BR9751" s="52" t="s">
        <v>1270</v>
      </c>
      <c r="BX9751" s="52" t="s">
        <v>2666</v>
      </c>
      <c r="BY9751" s="52" t="s">
        <v>3223</v>
      </c>
      <c r="BZ9751" s="52" t="s">
        <v>1270</v>
      </c>
    </row>
    <row r="9752" spans="54:78" x14ac:dyDescent="0.3">
      <c r="BB9752" s="105" t="e">
        <f>VLOOKUP(C9752,#REF!, 2,FALSE)</f>
        <v>#REF!</v>
      </c>
      <c r="BP9752" s="52" t="s">
        <v>15279</v>
      </c>
      <c r="BQ9752" s="52" t="s">
        <v>3059</v>
      </c>
      <c r="BR9752" s="52" t="s">
        <v>1670</v>
      </c>
      <c r="BX9752" s="52" t="s">
        <v>15279</v>
      </c>
      <c r="BY9752" s="52" t="s">
        <v>3059</v>
      </c>
      <c r="BZ9752" s="52" t="s">
        <v>1670</v>
      </c>
    </row>
    <row r="9753" spans="54:78" x14ac:dyDescent="0.3">
      <c r="BB9753" s="105" t="e">
        <f>VLOOKUP(C9753,#REF!, 2,FALSE)</f>
        <v>#REF!</v>
      </c>
      <c r="BP9753" s="52" t="s">
        <v>2667</v>
      </c>
      <c r="BQ9753" s="52" t="s">
        <v>1350</v>
      </c>
      <c r="BR9753" s="52" t="s">
        <v>5203</v>
      </c>
      <c r="BX9753" s="52" t="s">
        <v>2667</v>
      </c>
      <c r="BY9753" s="52" t="s">
        <v>1350</v>
      </c>
      <c r="BZ9753" s="52" t="s">
        <v>5203</v>
      </c>
    </row>
    <row r="9754" spans="54:78" x14ac:dyDescent="0.3">
      <c r="BB9754" s="105" t="e">
        <f>VLOOKUP(C9754,#REF!, 2,FALSE)</f>
        <v>#REF!</v>
      </c>
      <c r="BP9754" s="52" t="s">
        <v>15280</v>
      </c>
      <c r="BQ9754" s="52" t="s">
        <v>1350</v>
      </c>
      <c r="BR9754" s="52" t="s">
        <v>723</v>
      </c>
      <c r="BX9754" s="52" t="s">
        <v>15280</v>
      </c>
      <c r="BY9754" s="52" t="s">
        <v>1350</v>
      </c>
      <c r="BZ9754" s="52" t="s">
        <v>723</v>
      </c>
    </row>
    <row r="9755" spans="54:78" x14ac:dyDescent="0.3">
      <c r="BB9755" s="105" t="e">
        <f>VLOOKUP(C9755,#REF!, 2,FALSE)</f>
        <v>#REF!</v>
      </c>
      <c r="BP9755" s="52" t="s">
        <v>15281</v>
      </c>
      <c r="BQ9755" s="52" t="s">
        <v>1350</v>
      </c>
      <c r="BR9755" s="52" t="s">
        <v>7431</v>
      </c>
      <c r="BX9755" s="52" t="s">
        <v>15281</v>
      </c>
      <c r="BY9755" s="52" t="s">
        <v>1350</v>
      </c>
      <c r="BZ9755" s="52" t="s">
        <v>7431</v>
      </c>
    </row>
    <row r="9756" spans="54:78" x14ac:dyDescent="0.3">
      <c r="BB9756" s="105" t="e">
        <f>VLOOKUP(C9756,#REF!, 2,FALSE)</f>
        <v>#REF!</v>
      </c>
      <c r="BP9756" s="52" t="s">
        <v>15282</v>
      </c>
      <c r="BQ9756" s="52" t="s">
        <v>1350</v>
      </c>
      <c r="BR9756" s="52" t="s">
        <v>1862</v>
      </c>
      <c r="BX9756" s="52" t="s">
        <v>15282</v>
      </c>
      <c r="BY9756" s="52" t="s">
        <v>1350</v>
      </c>
      <c r="BZ9756" s="52" t="s">
        <v>1862</v>
      </c>
    </row>
    <row r="9757" spans="54:78" x14ac:dyDescent="0.3">
      <c r="BB9757" s="105" t="e">
        <f>VLOOKUP(C9757,#REF!, 2,FALSE)</f>
        <v>#REF!</v>
      </c>
      <c r="BP9757" s="52" t="s">
        <v>15283</v>
      </c>
      <c r="BQ9757" s="52" t="s">
        <v>3223</v>
      </c>
      <c r="BR9757" s="52" t="s">
        <v>15284</v>
      </c>
      <c r="BX9757" s="52" t="s">
        <v>15283</v>
      </c>
      <c r="BY9757" s="52" t="s">
        <v>3223</v>
      </c>
      <c r="BZ9757" s="52" t="s">
        <v>15284</v>
      </c>
    </row>
    <row r="9758" spans="54:78" x14ac:dyDescent="0.3">
      <c r="BB9758" s="105" t="e">
        <f>VLOOKUP(C9758,#REF!, 2,FALSE)</f>
        <v>#REF!</v>
      </c>
      <c r="BP9758" s="52" t="s">
        <v>2668</v>
      </c>
      <c r="BQ9758" s="52" t="s">
        <v>3223</v>
      </c>
      <c r="BR9758" s="52" t="s">
        <v>2062</v>
      </c>
      <c r="BX9758" s="52" t="s">
        <v>2668</v>
      </c>
      <c r="BY9758" s="52" t="s">
        <v>3223</v>
      </c>
      <c r="BZ9758" s="52" t="s">
        <v>2062</v>
      </c>
    </row>
    <row r="9759" spans="54:78" x14ac:dyDescent="0.3">
      <c r="BB9759" s="105" t="e">
        <f>VLOOKUP(C9759,#REF!, 2,FALSE)</f>
        <v>#REF!</v>
      </c>
      <c r="BP9759" s="52" t="s">
        <v>15285</v>
      </c>
      <c r="BQ9759" s="52" t="s">
        <v>3059</v>
      </c>
      <c r="BR9759" s="52" t="s">
        <v>2605</v>
      </c>
      <c r="BX9759" s="52" t="s">
        <v>15285</v>
      </c>
      <c r="BY9759" s="52" t="s">
        <v>3059</v>
      </c>
      <c r="BZ9759" s="52" t="s">
        <v>2605</v>
      </c>
    </row>
    <row r="9760" spans="54:78" x14ac:dyDescent="0.3">
      <c r="BB9760" s="105" t="e">
        <f>VLOOKUP(C9760,#REF!, 2,FALSE)</f>
        <v>#REF!</v>
      </c>
      <c r="BP9760" s="52" t="s">
        <v>15286</v>
      </c>
      <c r="BQ9760" s="52" t="s">
        <v>2988</v>
      </c>
      <c r="BR9760" s="52" t="s">
        <v>9575</v>
      </c>
      <c r="BX9760" s="52" t="s">
        <v>15286</v>
      </c>
      <c r="BY9760" s="52" t="s">
        <v>2988</v>
      </c>
      <c r="BZ9760" s="52" t="s">
        <v>9575</v>
      </c>
    </row>
    <row r="9761" spans="54:78" x14ac:dyDescent="0.3">
      <c r="BB9761" s="105" t="e">
        <f>VLOOKUP(C9761,#REF!, 2,FALSE)</f>
        <v>#REF!</v>
      </c>
      <c r="BP9761" s="52" t="s">
        <v>15287</v>
      </c>
      <c r="BQ9761" s="52" t="s">
        <v>1277</v>
      </c>
      <c r="BR9761" s="52" t="s">
        <v>6813</v>
      </c>
      <c r="BX9761" s="52" t="s">
        <v>15287</v>
      </c>
      <c r="BY9761" s="52" t="s">
        <v>1277</v>
      </c>
      <c r="BZ9761" s="52" t="s">
        <v>6813</v>
      </c>
    </row>
    <row r="9762" spans="54:78" x14ac:dyDescent="0.3">
      <c r="BB9762" s="105" t="e">
        <f>VLOOKUP(C9762,#REF!, 2,FALSE)</f>
        <v>#REF!</v>
      </c>
      <c r="BP9762" s="52" t="s">
        <v>15288</v>
      </c>
      <c r="BQ9762" s="52" t="s">
        <v>791</v>
      </c>
      <c r="BR9762" s="52" t="s">
        <v>9722</v>
      </c>
      <c r="BX9762" s="52" t="s">
        <v>15288</v>
      </c>
      <c r="BY9762" s="52" t="s">
        <v>791</v>
      </c>
      <c r="BZ9762" s="52" t="s">
        <v>9722</v>
      </c>
    </row>
    <row r="9763" spans="54:78" x14ac:dyDescent="0.3">
      <c r="BB9763" s="105" t="e">
        <f>VLOOKUP(C9763,#REF!, 2,FALSE)</f>
        <v>#REF!</v>
      </c>
      <c r="BP9763" s="52" t="s">
        <v>15289</v>
      </c>
      <c r="BQ9763" s="52" t="s">
        <v>643</v>
      </c>
      <c r="BR9763" s="52" t="s">
        <v>1755</v>
      </c>
      <c r="BX9763" s="52" t="s">
        <v>15289</v>
      </c>
      <c r="BY9763" s="52" t="s">
        <v>643</v>
      </c>
      <c r="BZ9763" s="52" t="s">
        <v>1755</v>
      </c>
    </row>
    <row r="9764" spans="54:78" x14ac:dyDescent="0.3">
      <c r="BB9764" s="105" t="e">
        <f>VLOOKUP(C9764,#REF!, 2,FALSE)</f>
        <v>#REF!</v>
      </c>
      <c r="BP9764" s="52" t="s">
        <v>15290</v>
      </c>
      <c r="BQ9764" s="52" t="s">
        <v>643</v>
      </c>
      <c r="BR9764" s="52" t="s">
        <v>2756</v>
      </c>
      <c r="BX9764" s="52" t="s">
        <v>15290</v>
      </c>
      <c r="BY9764" s="52" t="s">
        <v>643</v>
      </c>
      <c r="BZ9764" s="52" t="s">
        <v>2756</v>
      </c>
    </row>
    <row r="9765" spans="54:78" x14ac:dyDescent="0.3">
      <c r="BB9765" s="105" t="e">
        <f>VLOOKUP(C9765,#REF!, 2,FALSE)</f>
        <v>#REF!</v>
      </c>
      <c r="BP9765" s="52" t="s">
        <v>15291</v>
      </c>
      <c r="BQ9765" s="52" t="s">
        <v>673</v>
      </c>
      <c r="BR9765" s="52" t="s">
        <v>6433</v>
      </c>
      <c r="BX9765" s="52" t="s">
        <v>15291</v>
      </c>
      <c r="BY9765" s="52" t="s">
        <v>673</v>
      </c>
      <c r="BZ9765" s="52" t="s">
        <v>6433</v>
      </c>
    </row>
    <row r="9766" spans="54:78" x14ac:dyDescent="0.3">
      <c r="BB9766" s="105" t="e">
        <f>VLOOKUP(C9766,#REF!, 2,FALSE)</f>
        <v>#REF!</v>
      </c>
      <c r="BP9766" s="52" t="s">
        <v>15292</v>
      </c>
      <c r="BQ9766" s="52" t="s">
        <v>673</v>
      </c>
      <c r="BR9766" s="52" t="s">
        <v>15293</v>
      </c>
      <c r="BX9766" s="52" t="s">
        <v>15292</v>
      </c>
      <c r="BY9766" s="52" t="s">
        <v>673</v>
      </c>
      <c r="BZ9766" s="52" t="s">
        <v>15293</v>
      </c>
    </row>
    <row r="9767" spans="54:78" x14ac:dyDescent="0.3">
      <c r="BB9767" s="105" t="e">
        <f>VLOOKUP(C9767,#REF!, 2,FALSE)</f>
        <v>#REF!</v>
      </c>
      <c r="BP9767" s="52" t="s">
        <v>15294</v>
      </c>
      <c r="BQ9767" s="52" t="s">
        <v>3059</v>
      </c>
      <c r="BR9767" s="52" t="s">
        <v>3873</v>
      </c>
      <c r="BX9767" s="52" t="s">
        <v>15294</v>
      </c>
      <c r="BY9767" s="52" t="s">
        <v>3059</v>
      </c>
      <c r="BZ9767" s="52" t="s">
        <v>3873</v>
      </c>
    </row>
    <row r="9768" spans="54:78" x14ac:dyDescent="0.3">
      <c r="BB9768" s="105" t="e">
        <f>VLOOKUP(C9768,#REF!, 2,FALSE)</f>
        <v>#REF!</v>
      </c>
      <c r="BP9768" s="52" t="s">
        <v>15295</v>
      </c>
      <c r="BQ9768" s="52" t="s">
        <v>1350</v>
      </c>
      <c r="BR9768" s="52" t="s">
        <v>1753</v>
      </c>
      <c r="BX9768" s="52" t="s">
        <v>15295</v>
      </c>
      <c r="BY9768" s="52" t="s">
        <v>1350</v>
      </c>
      <c r="BZ9768" s="52" t="s">
        <v>1753</v>
      </c>
    </row>
    <row r="9769" spans="54:78" x14ac:dyDescent="0.3">
      <c r="BB9769" s="105" t="e">
        <f>VLOOKUP(C9769,#REF!, 2,FALSE)</f>
        <v>#REF!</v>
      </c>
      <c r="BP9769" s="52" t="s">
        <v>2669</v>
      </c>
      <c r="BQ9769" s="52" t="s">
        <v>3223</v>
      </c>
      <c r="BR9769" s="52" t="s">
        <v>8627</v>
      </c>
      <c r="BX9769" s="52" t="s">
        <v>2669</v>
      </c>
      <c r="BY9769" s="52" t="s">
        <v>3223</v>
      </c>
      <c r="BZ9769" s="52" t="s">
        <v>8627</v>
      </c>
    </row>
    <row r="9770" spans="54:78" x14ac:dyDescent="0.3">
      <c r="BB9770" s="105" t="e">
        <f>VLOOKUP(C9770,#REF!, 2,FALSE)</f>
        <v>#REF!</v>
      </c>
      <c r="BP9770" s="52" t="s">
        <v>15296</v>
      </c>
      <c r="BQ9770" s="52" t="s">
        <v>1350</v>
      </c>
      <c r="BR9770" s="52" t="s">
        <v>7694</v>
      </c>
      <c r="BX9770" s="52" t="s">
        <v>15296</v>
      </c>
      <c r="BY9770" s="52" t="s">
        <v>1350</v>
      </c>
      <c r="BZ9770" s="52" t="s">
        <v>7694</v>
      </c>
    </row>
    <row r="9771" spans="54:78" x14ac:dyDescent="0.3">
      <c r="BB9771" s="105" t="e">
        <f>VLOOKUP(C9771,#REF!, 2,FALSE)</f>
        <v>#REF!</v>
      </c>
      <c r="BP9771" s="52" t="s">
        <v>2670</v>
      </c>
      <c r="BQ9771" s="52" t="s">
        <v>3059</v>
      </c>
      <c r="BR9771" s="52" t="s">
        <v>5194</v>
      </c>
      <c r="BX9771" s="52" t="s">
        <v>2670</v>
      </c>
      <c r="BY9771" s="52" t="s">
        <v>3059</v>
      </c>
      <c r="BZ9771" s="52" t="s">
        <v>5194</v>
      </c>
    </row>
    <row r="9772" spans="54:78" x14ac:dyDescent="0.3">
      <c r="BB9772" s="105" t="e">
        <f>VLOOKUP(C9772,#REF!, 2,FALSE)</f>
        <v>#REF!</v>
      </c>
      <c r="BP9772" s="52" t="s">
        <v>15297</v>
      </c>
      <c r="BQ9772" s="52" t="s">
        <v>788</v>
      </c>
      <c r="BR9772" s="52" t="s">
        <v>15298</v>
      </c>
      <c r="BX9772" s="52" t="s">
        <v>15297</v>
      </c>
      <c r="BY9772" s="52" t="s">
        <v>788</v>
      </c>
      <c r="BZ9772" s="52" t="s">
        <v>15298</v>
      </c>
    </row>
    <row r="9773" spans="54:78" x14ac:dyDescent="0.3">
      <c r="BB9773" s="105" t="e">
        <f>VLOOKUP(C9773,#REF!, 2,FALSE)</f>
        <v>#REF!</v>
      </c>
      <c r="BP9773" s="52" t="s">
        <v>2671</v>
      </c>
      <c r="BQ9773" s="52" t="s">
        <v>3223</v>
      </c>
      <c r="BR9773" s="52" t="s">
        <v>5843</v>
      </c>
      <c r="BX9773" s="52" t="s">
        <v>2671</v>
      </c>
      <c r="BY9773" s="52" t="s">
        <v>3223</v>
      </c>
      <c r="BZ9773" s="52" t="s">
        <v>5843</v>
      </c>
    </row>
    <row r="9774" spans="54:78" x14ac:dyDescent="0.3">
      <c r="BB9774" s="105" t="e">
        <f>VLOOKUP(C9774,#REF!, 2,FALSE)</f>
        <v>#REF!</v>
      </c>
      <c r="BP9774" s="52" t="s">
        <v>15299</v>
      </c>
      <c r="BQ9774" s="52" t="s">
        <v>675</v>
      </c>
      <c r="BR9774" s="52" t="s">
        <v>3440</v>
      </c>
      <c r="BX9774" s="52" t="s">
        <v>15299</v>
      </c>
      <c r="BY9774" s="52" t="s">
        <v>675</v>
      </c>
      <c r="BZ9774" s="52" t="s">
        <v>3440</v>
      </c>
    </row>
    <row r="9775" spans="54:78" x14ac:dyDescent="0.3">
      <c r="BB9775" s="105" t="e">
        <f>VLOOKUP(C9775,#REF!, 2,FALSE)</f>
        <v>#REF!</v>
      </c>
      <c r="BP9775" s="52" t="s">
        <v>15300</v>
      </c>
      <c r="BQ9775" s="52" t="s">
        <v>1277</v>
      </c>
      <c r="BR9775" s="52" t="s">
        <v>10831</v>
      </c>
      <c r="BX9775" s="52" t="s">
        <v>15300</v>
      </c>
      <c r="BY9775" s="52" t="s">
        <v>1277</v>
      </c>
      <c r="BZ9775" s="52" t="s">
        <v>10831</v>
      </c>
    </row>
    <row r="9776" spans="54:78" x14ac:dyDescent="0.3">
      <c r="BB9776" s="105" t="e">
        <f>VLOOKUP(C9776,#REF!, 2,FALSE)</f>
        <v>#REF!</v>
      </c>
      <c r="BP9776" s="52" t="s">
        <v>15301</v>
      </c>
      <c r="BQ9776" s="52" t="s">
        <v>2988</v>
      </c>
      <c r="BR9776" s="52" t="s">
        <v>2508</v>
      </c>
      <c r="BX9776" s="52" t="s">
        <v>15301</v>
      </c>
      <c r="BY9776" s="52" t="s">
        <v>2988</v>
      </c>
      <c r="BZ9776" s="52" t="s">
        <v>2508</v>
      </c>
    </row>
    <row r="9777" spans="54:78" x14ac:dyDescent="0.3">
      <c r="BB9777" s="105" t="e">
        <f>VLOOKUP(C9777,#REF!, 2,FALSE)</f>
        <v>#REF!</v>
      </c>
      <c r="BP9777" s="52" t="s">
        <v>15302</v>
      </c>
      <c r="BQ9777" s="52" t="s">
        <v>1350</v>
      </c>
      <c r="BR9777" s="52" t="s">
        <v>3747</v>
      </c>
      <c r="BX9777" s="52" t="s">
        <v>15302</v>
      </c>
      <c r="BY9777" s="52" t="s">
        <v>1350</v>
      </c>
      <c r="BZ9777" s="52" t="s">
        <v>3747</v>
      </c>
    </row>
    <row r="9778" spans="54:78" x14ac:dyDescent="0.3">
      <c r="BB9778" s="105" t="e">
        <f>VLOOKUP(C9778,#REF!, 2,FALSE)</f>
        <v>#REF!</v>
      </c>
      <c r="BP9778" s="52" t="s">
        <v>15303</v>
      </c>
      <c r="BQ9778" s="52" t="s">
        <v>2993</v>
      </c>
      <c r="BR9778" s="52" t="s">
        <v>2101</v>
      </c>
      <c r="BX9778" s="52" t="s">
        <v>15303</v>
      </c>
      <c r="BY9778" s="52" t="s">
        <v>2993</v>
      </c>
      <c r="BZ9778" s="52" t="s">
        <v>2101</v>
      </c>
    </row>
    <row r="9779" spans="54:78" x14ac:dyDescent="0.3">
      <c r="BB9779" s="105" t="e">
        <f>VLOOKUP(C9779,#REF!, 2,FALSE)</f>
        <v>#REF!</v>
      </c>
      <c r="BP9779" s="52" t="s">
        <v>15304</v>
      </c>
      <c r="BQ9779" s="52" t="s">
        <v>2993</v>
      </c>
      <c r="BR9779" s="52" t="s">
        <v>2993</v>
      </c>
      <c r="BX9779" s="52" t="s">
        <v>15304</v>
      </c>
      <c r="BY9779" s="52" t="s">
        <v>2993</v>
      </c>
      <c r="BZ9779" s="52" t="s">
        <v>2993</v>
      </c>
    </row>
    <row r="9780" spans="54:78" x14ac:dyDescent="0.3">
      <c r="BB9780" s="105" t="e">
        <f>VLOOKUP(C9780,#REF!, 2,FALSE)</f>
        <v>#REF!</v>
      </c>
      <c r="BP9780" s="52" t="s">
        <v>15305</v>
      </c>
      <c r="BQ9780" s="52" t="s">
        <v>1277</v>
      </c>
      <c r="BR9780" s="52" t="s">
        <v>1604</v>
      </c>
      <c r="BX9780" s="52" t="s">
        <v>15305</v>
      </c>
      <c r="BY9780" s="52" t="s">
        <v>1277</v>
      </c>
      <c r="BZ9780" s="52" t="s">
        <v>1604</v>
      </c>
    </row>
    <row r="9781" spans="54:78" x14ac:dyDescent="0.3">
      <c r="BB9781" s="105" t="e">
        <f>VLOOKUP(C9781,#REF!, 2,FALSE)</f>
        <v>#REF!</v>
      </c>
      <c r="BP9781" s="52" t="s">
        <v>15306</v>
      </c>
      <c r="BQ9781" s="52" t="s">
        <v>1350</v>
      </c>
      <c r="BR9781" s="52" t="s">
        <v>7550</v>
      </c>
      <c r="BX9781" s="52" t="s">
        <v>15306</v>
      </c>
      <c r="BY9781" s="52" t="s">
        <v>1350</v>
      </c>
      <c r="BZ9781" s="52" t="s">
        <v>7550</v>
      </c>
    </row>
    <row r="9782" spans="54:78" x14ac:dyDescent="0.3">
      <c r="BB9782" s="105" t="e">
        <f>VLOOKUP(C9782,#REF!, 2,FALSE)</f>
        <v>#REF!</v>
      </c>
      <c r="BP9782" s="52" t="s">
        <v>15307</v>
      </c>
      <c r="BQ9782" s="52" t="s">
        <v>936</v>
      </c>
      <c r="BR9782" s="52" t="s">
        <v>15308</v>
      </c>
      <c r="BX9782" s="52" t="s">
        <v>15307</v>
      </c>
      <c r="BY9782" s="52" t="s">
        <v>936</v>
      </c>
      <c r="BZ9782" s="52" t="s">
        <v>15308</v>
      </c>
    </row>
    <row r="9783" spans="54:78" x14ac:dyDescent="0.3">
      <c r="BB9783" s="105" t="e">
        <f>VLOOKUP(C9783,#REF!, 2,FALSE)</f>
        <v>#REF!</v>
      </c>
      <c r="BP9783" s="52" t="s">
        <v>15309</v>
      </c>
      <c r="BQ9783" s="52" t="s">
        <v>1350</v>
      </c>
      <c r="BR9783" s="52" t="s">
        <v>7603</v>
      </c>
      <c r="BX9783" s="52" t="s">
        <v>15309</v>
      </c>
      <c r="BY9783" s="52" t="s">
        <v>1350</v>
      </c>
      <c r="BZ9783" s="52" t="s">
        <v>7603</v>
      </c>
    </row>
    <row r="9784" spans="54:78" x14ac:dyDescent="0.3">
      <c r="BB9784" s="105" t="e">
        <f>VLOOKUP(C9784,#REF!, 2,FALSE)</f>
        <v>#REF!</v>
      </c>
      <c r="BP9784" s="52" t="s">
        <v>15310</v>
      </c>
      <c r="BQ9784" s="52" t="s">
        <v>1350</v>
      </c>
      <c r="BR9784" s="52" t="s">
        <v>7171</v>
      </c>
      <c r="BX9784" s="52" t="s">
        <v>15310</v>
      </c>
      <c r="BY9784" s="52" t="s">
        <v>1350</v>
      </c>
      <c r="BZ9784" s="52" t="s">
        <v>7171</v>
      </c>
    </row>
    <row r="9785" spans="54:78" x14ac:dyDescent="0.3">
      <c r="BB9785" s="105" t="e">
        <f>VLOOKUP(C9785,#REF!, 2,FALSE)</f>
        <v>#REF!</v>
      </c>
      <c r="BP9785" s="52" t="s">
        <v>2672</v>
      </c>
      <c r="BQ9785" s="52" t="s">
        <v>3223</v>
      </c>
      <c r="BR9785" s="52" t="s">
        <v>15311</v>
      </c>
      <c r="BX9785" s="52" t="s">
        <v>2672</v>
      </c>
      <c r="BY9785" s="52" t="s">
        <v>3223</v>
      </c>
      <c r="BZ9785" s="52" t="s">
        <v>15311</v>
      </c>
    </row>
    <row r="9786" spans="54:78" x14ac:dyDescent="0.3">
      <c r="BB9786" s="105" t="e">
        <f>VLOOKUP(C9786,#REF!, 2,FALSE)</f>
        <v>#REF!</v>
      </c>
      <c r="BP9786" s="52" t="s">
        <v>2673</v>
      </c>
      <c r="BQ9786" s="52" t="s">
        <v>3223</v>
      </c>
      <c r="BR9786" s="52" t="s">
        <v>15311</v>
      </c>
      <c r="BX9786" s="52" t="s">
        <v>2673</v>
      </c>
      <c r="BY9786" s="52" t="s">
        <v>3223</v>
      </c>
      <c r="BZ9786" s="52" t="s">
        <v>15311</v>
      </c>
    </row>
    <row r="9787" spans="54:78" x14ac:dyDescent="0.3">
      <c r="BB9787" s="105" t="e">
        <f>VLOOKUP(C9787,#REF!, 2,FALSE)</f>
        <v>#REF!</v>
      </c>
      <c r="BP9787" s="52" t="s">
        <v>15312</v>
      </c>
      <c r="BQ9787" s="52" t="s">
        <v>3059</v>
      </c>
      <c r="BR9787" s="52" t="s">
        <v>942</v>
      </c>
      <c r="BX9787" s="52" t="s">
        <v>15312</v>
      </c>
      <c r="BY9787" s="52" t="s">
        <v>3059</v>
      </c>
      <c r="BZ9787" s="52" t="s">
        <v>942</v>
      </c>
    </row>
    <row r="9788" spans="54:78" x14ac:dyDescent="0.3">
      <c r="BB9788" s="105" t="e">
        <f>VLOOKUP(C9788,#REF!, 2,FALSE)</f>
        <v>#REF!</v>
      </c>
      <c r="BP9788" s="52" t="s">
        <v>15313</v>
      </c>
      <c r="BQ9788" s="52" t="s">
        <v>672</v>
      </c>
      <c r="BR9788" s="52" t="s">
        <v>2993</v>
      </c>
      <c r="BX9788" s="52" t="s">
        <v>15313</v>
      </c>
      <c r="BY9788" s="52" t="s">
        <v>672</v>
      </c>
      <c r="BZ9788" s="52" t="s">
        <v>2993</v>
      </c>
    </row>
    <row r="9789" spans="54:78" x14ac:dyDescent="0.3">
      <c r="BB9789" s="105" t="e">
        <f>VLOOKUP(C9789,#REF!, 2,FALSE)</f>
        <v>#REF!</v>
      </c>
      <c r="BP9789" s="52" t="s">
        <v>15314</v>
      </c>
      <c r="BQ9789" s="52" t="s">
        <v>788</v>
      </c>
      <c r="BR9789" s="52" t="s">
        <v>2993</v>
      </c>
      <c r="BX9789" s="52" t="s">
        <v>15314</v>
      </c>
      <c r="BY9789" s="52" t="s">
        <v>788</v>
      </c>
      <c r="BZ9789" s="52" t="s">
        <v>2993</v>
      </c>
    </row>
    <row r="9790" spans="54:78" x14ac:dyDescent="0.3">
      <c r="BB9790" s="105" t="e">
        <f>VLOOKUP(C9790,#REF!, 2,FALSE)</f>
        <v>#REF!</v>
      </c>
      <c r="BP9790" s="52" t="s">
        <v>15315</v>
      </c>
      <c r="BQ9790" s="52" t="s">
        <v>710</v>
      </c>
      <c r="BR9790" s="52" t="s">
        <v>8904</v>
      </c>
      <c r="BX9790" s="52" t="s">
        <v>15315</v>
      </c>
      <c r="BY9790" s="52" t="s">
        <v>710</v>
      </c>
      <c r="BZ9790" s="52" t="s">
        <v>8904</v>
      </c>
    </row>
    <row r="9791" spans="54:78" x14ac:dyDescent="0.3">
      <c r="BB9791" s="105" t="e">
        <f>VLOOKUP(C9791,#REF!, 2,FALSE)</f>
        <v>#REF!</v>
      </c>
      <c r="BP9791" s="52" t="s">
        <v>2674</v>
      </c>
      <c r="BQ9791" s="52" t="s">
        <v>3059</v>
      </c>
      <c r="BR9791" s="52" t="s">
        <v>2993</v>
      </c>
      <c r="BX9791" s="52" t="s">
        <v>2674</v>
      </c>
      <c r="BY9791" s="52" t="s">
        <v>3059</v>
      </c>
      <c r="BZ9791" s="52" t="s">
        <v>2993</v>
      </c>
    </row>
    <row r="9792" spans="54:78" x14ac:dyDescent="0.3">
      <c r="BB9792" s="105" t="e">
        <f>VLOOKUP(C9792,#REF!, 2,FALSE)</f>
        <v>#REF!</v>
      </c>
      <c r="BP9792" s="52" t="s">
        <v>15316</v>
      </c>
      <c r="BQ9792" s="52" t="s">
        <v>743</v>
      </c>
      <c r="BR9792" s="52" t="s">
        <v>2993</v>
      </c>
      <c r="BX9792" s="52" t="s">
        <v>15316</v>
      </c>
      <c r="BY9792" s="52" t="s">
        <v>743</v>
      </c>
      <c r="BZ9792" s="52" t="s">
        <v>2993</v>
      </c>
    </row>
    <row r="9793" spans="54:78" x14ac:dyDescent="0.3">
      <c r="BB9793" s="105" t="e">
        <f>VLOOKUP(C9793,#REF!, 2,FALSE)</f>
        <v>#REF!</v>
      </c>
      <c r="BP9793" s="52" t="s">
        <v>371</v>
      </c>
      <c r="BQ9793" s="52" t="s">
        <v>710</v>
      </c>
      <c r="BR9793" s="52" t="s">
        <v>2993</v>
      </c>
      <c r="BX9793" s="52" t="s">
        <v>371</v>
      </c>
      <c r="BY9793" s="52" t="s">
        <v>710</v>
      </c>
      <c r="BZ9793" s="52" t="s">
        <v>2993</v>
      </c>
    </row>
    <row r="9794" spans="54:78" x14ac:dyDescent="0.3">
      <c r="BB9794" s="105" t="e">
        <f>VLOOKUP(C9794,#REF!, 2,FALSE)</f>
        <v>#REF!</v>
      </c>
      <c r="BP9794" s="52" t="s">
        <v>15317</v>
      </c>
      <c r="BQ9794" s="52" t="s">
        <v>936</v>
      </c>
      <c r="BR9794" s="52" t="s">
        <v>2993</v>
      </c>
      <c r="BX9794" s="52" t="s">
        <v>15317</v>
      </c>
      <c r="BY9794" s="52" t="s">
        <v>936</v>
      </c>
      <c r="BZ9794" s="52" t="s">
        <v>2993</v>
      </c>
    </row>
    <row r="9795" spans="54:78" x14ac:dyDescent="0.3">
      <c r="BB9795" s="105" t="e">
        <f>VLOOKUP(C9795,#REF!, 2,FALSE)</f>
        <v>#REF!</v>
      </c>
      <c r="BP9795" s="52" t="s">
        <v>15319</v>
      </c>
      <c r="BQ9795" s="52" t="s">
        <v>3059</v>
      </c>
      <c r="BR9795" s="52" t="s">
        <v>2993</v>
      </c>
      <c r="BX9795" s="52" t="s">
        <v>15319</v>
      </c>
      <c r="BY9795" s="52" t="s">
        <v>3059</v>
      </c>
      <c r="BZ9795" s="52" t="s">
        <v>2993</v>
      </c>
    </row>
    <row r="9796" spans="54:78" x14ac:dyDescent="0.3">
      <c r="BB9796" s="105" t="e">
        <f>VLOOKUP(C9796,#REF!, 2,FALSE)</f>
        <v>#REF!</v>
      </c>
      <c r="BP9796" s="52" t="s">
        <v>15320</v>
      </c>
      <c r="BQ9796" s="52" t="s">
        <v>3103</v>
      </c>
      <c r="BR9796" s="52" t="s">
        <v>2993</v>
      </c>
      <c r="BX9796" s="52" t="s">
        <v>15320</v>
      </c>
      <c r="BY9796" s="52" t="s">
        <v>3103</v>
      </c>
      <c r="BZ9796" s="52" t="s">
        <v>2993</v>
      </c>
    </row>
    <row r="9797" spans="54:78" x14ac:dyDescent="0.3">
      <c r="BB9797" s="105" t="e">
        <f>VLOOKUP(C9797,#REF!, 2,FALSE)</f>
        <v>#REF!</v>
      </c>
      <c r="BP9797" s="52" t="s">
        <v>15321</v>
      </c>
      <c r="BQ9797" s="52" t="s">
        <v>791</v>
      </c>
      <c r="BR9797" s="52" t="s">
        <v>2993</v>
      </c>
      <c r="BX9797" s="52" t="s">
        <v>15321</v>
      </c>
      <c r="BY9797" s="52" t="s">
        <v>791</v>
      </c>
      <c r="BZ9797" s="52" t="s">
        <v>2993</v>
      </c>
    </row>
    <row r="9798" spans="54:78" x14ac:dyDescent="0.3">
      <c r="BB9798" s="105" t="e">
        <f>VLOOKUP(C9798,#REF!, 2,FALSE)</f>
        <v>#REF!</v>
      </c>
      <c r="BP9798" s="52" t="s">
        <v>15322</v>
      </c>
      <c r="BQ9798" s="52" t="s">
        <v>626</v>
      </c>
      <c r="BR9798" s="52" t="s">
        <v>2993</v>
      </c>
      <c r="BX9798" s="52" t="s">
        <v>15322</v>
      </c>
      <c r="BY9798" s="52" t="s">
        <v>626</v>
      </c>
      <c r="BZ9798" s="52" t="s">
        <v>2993</v>
      </c>
    </row>
    <row r="9799" spans="54:78" x14ac:dyDescent="0.3">
      <c r="BB9799" s="105" t="e">
        <f>VLOOKUP(C9799,#REF!, 2,FALSE)</f>
        <v>#REF!</v>
      </c>
      <c r="BP9799" s="52" t="s">
        <v>15323</v>
      </c>
      <c r="BQ9799" s="52" t="s">
        <v>3059</v>
      </c>
      <c r="BR9799" s="52" t="s">
        <v>2993</v>
      </c>
      <c r="BX9799" s="52" t="s">
        <v>15323</v>
      </c>
      <c r="BY9799" s="52" t="s">
        <v>3059</v>
      </c>
      <c r="BZ9799" s="52" t="s">
        <v>2993</v>
      </c>
    </row>
    <row r="9800" spans="54:78" x14ac:dyDescent="0.3">
      <c r="BB9800" s="105" t="e">
        <f>VLOOKUP(C9800,#REF!, 2,FALSE)</f>
        <v>#REF!</v>
      </c>
      <c r="BP9800" s="52" t="s">
        <v>15324</v>
      </c>
      <c r="BQ9800" s="52" t="s">
        <v>795</v>
      </c>
      <c r="BR9800" s="52" t="s">
        <v>9030</v>
      </c>
      <c r="BX9800" s="52" t="s">
        <v>15324</v>
      </c>
      <c r="BY9800" s="52" t="s">
        <v>795</v>
      </c>
      <c r="BZ9800" s="52" t="s">
        <v>9030</v>
      </c>
    </row>
    <row r="9801" spans="54:78" x14ac:dyDescent="0.3">
      <c r="BB9801" s="105" t="e">
        <f>VLOOKUP(C9801,#REF!, 2,FALSE)</f>
        <v>#REF!</v>
      </c>
      <c r="BP9801" s="52" t="s">
        <v>15325</v>
      </c>
      <c r="BQ9801" s="52" t="s">
        <v>3059</v>
      </c>
      <c r="BR9801" s="52" t="s">
        <v>2993</v>
      </c>
      <c r="BX9801" s="52" t="s">
        <v>15325</v>
      </c>
      <c r="BY9801" s="52" t="s">
        <v>3059</v>
      </c>
      <c r="BZ9801" s="52" t="s">
        <v>2993</v>
      </c>
    </row>
    <row r="9802" spans="54:78" x14ac:dyDescent="0.3">
      <c r="BB9802" s="105" t="e">
        <f>VLOOKUP(C9802,#REF!, 2,FALSE)</f>
        <v>#REF!</v>
      </c>
      <c r="BP9802" s="52" t="s">
        <v>15327</v>
      </c>
      <c r="BQ9802" s="52" t="s">
        <v>1275</v>
      </c>
      <c r="BR9802" s="52" t="s">
        <v>2993</v>
      </c>
      <c r="BX9802" s="52" t="s">
        <v>15327</v>
      </c>
      <c r="BY9802" s="52" t="s">
        <v>1275</v>
      </c>
      <c r="BZ9802" s="52" t="s">
        <v>2993</v>
      </c>
    </row>
    <row r="9803" spans="54:78" x14ac:dyDescent="0.3">
      <c r="BB9803" s="105" t="e">
        <f>VLOOKUP(C9803,#REF!, 2,FALSE)</f>
        <v>#REF!</v>
      </c>
      <c r="BP9803" s="52" t="s">
        <v>15328</v>
      </c>
      <c r="BQ9803" s="52" t="s">
        <v>860</v>
      </c>
      <c r="BR9803" s="52" t="s">
        <v>7680</v>
      </c>
      <c r="BX9803" s="52" t="s">
        <v>15328</v>
      </c>
      <c r="BY9803" s="52" t="s">
        <v>860</v>
      </c>
      <c r="BZ9803" s="52" t="s">
        <v>7680</v>
      </c>
    </row>
    <row r="9804" spans="54:78" x14ac:dyDescent="0.3">
      <c r="BB9804" s="105" t="e">
        <f>VLOOKUP(C9804,#REF!, 2,FALSE)</f>
        <v>#REF!</v>
      </c>
      <c r="BP9804" s="52" t="s">
        <v>15329</v>
      </c>
      <c r="BQ9804" s="52" t="s">
        <v>3103</v>
      </c>
      <c r="BR9804" s="52" t="s">
        <v>15330</v>
      </c>
      <c r="BX9804" s="52" t="s">
        <v>15329</v>
      </c>
      <c r="BY9804" s="52" t="s">
        <v>3103</v>
      </c>
      <c r="BZ9804" s="52" t="s">
        <v>15330</v>
      </c>
    </row>
    <row r="9805" spans="54:78" x14ac:dyDescent="0.3">
      <c r="BB9805" s="105" t="e">
        <f>VLOOKUP(C9805,#REF!, 2,FALSE)</f>
        <v>#REF!</v>
      </c>
      <c r="BP9805" s="52" t="s">
        <v>15331</v>
      </c>
      <c r="BQ9805" s="52" t="s">
        <v>3276</v>
      </c>
      <c r="BR9805" s="52" t="s">
        <v>1604</v>
      </c>
      <c r="BX9805" s="52" t="s">
        <v>15331</v>
      </c>
      <c r="BY9805" s="52" t="s">
        <v>3276</v>
      </c>
      <c r="BZ9805" s="52" t="s">
        <v>1604</v>
      </c>
    </row>
    <row r="9806" spans="54:78" x14ac:dyDescent="0.3">
      <c r="BB9806" s="105" t="e">
        <f>VLOOKUP(C9806,#REF!, 2,FALSE)</f>
        <v>#REF!</v>
      </c>
      <c r="BP9806" s="52" t="s">
        <v>2675</v>
      </c>
      <c r="BQ9806" s="52" t="s">
        <v>2988</v>
      </c>
      <c r="BR9806" s="52" t="s">
        <v>1498</v>
      </c>
      <c r="BX9806" s="52" t="s">
        <v>2675</v>
      </c>
      <c r="BY9806" s="52" t="s">
        <v>2988</v>
      </c>
      <c r="BZ9806" s="52" t="s">
        <v>1498</v>
      </c>
    </row>
    <row r="9807" spans="54:78" x14ac:dyDescent="0.3">
      <c r="BB9807" s="105" t="e">
        <f>VLOOKUP(C9807,#REF!, 2,FALSE)</f>
        <v>#REF!</v>
      </c>
      <c r="BP9807" s="52" t="s">
        <v>15332</v>
      </c>
      <c r="BQ9807" s="52" t="s">
        <v>1350</v>
      </c>
      <c r="BR9807" s="52" t="s">
        <v>2993</v>
      </c>
      <c r="BX9807" s="52" t="s">
        <v>15332</v>
      </c>
      <c r="BY9807" s="52" t="s">
        <v>1350</v>
      </c>
      <c r="BZ9807" s="52" t="s">
        <v>2993</v>
      </c>
    </row>
    <row r="9808" spans="54:78" x14ac:dyDescent="0.3">
      <c r="BB9808" s="105" t="e">
        <f>VLOOKUP(C9808,#REF!, 2,FALSE)</f>
        <v>#REF!</v>
      </c>
      <c r="BP9808" s="52" t="s">
        <v>15333</v>
      </c>
      <c r="BQ9808" s="52" t="s">
        <v>779</v>
      </c>
      <c r="BR9808" s="52" t="s">
        <v>8772</v>
      </c>
      <c r="BX9808" s="52" t="s">
        <v>15333</v>
      </c>
      <c r="BY9808" s="52" t="s">
        <v>779</v>
      </c>
      <c r="BZ9808" s="52" t="s">
        <v>8772</v>
      </c>
    </row>
    <row r="9809" spans="54:78" x14ac:dyDescent="0.3">
      <c r="BB9809" s="105" t="e">
        <f>VLOOKUP(C9809,#REF!, 2,FALSE)</f>
        <v>#REF!</v>
      </c>
      <c r="BP9809" s="52" t="s">
        <v>2676</v>
      </c>
      <c r="BQ9809" s="52" t="s">
        <v>3059</v>
      </c>
      <c r="BR9809" s="52" t="s">
        <v>2993</v>
      </c>
      <c r="BX9809" s="52" t="s">
        <v>2676</v>
      </c>
      <c r="BY9809" s="52" t="s">
        <v>3059</v>
      </c>
      <c r="BZ9809" s="52" t="s">
        <v>2993</v>
      </c>
    </row>
    <row r="9810" spans="54:78" x14ac:dyDescent="0.3">
      <c r="BB9810" s="105" t="e">
        <f>VLOOKUP(C9810,#REF!, 2,FALSE)</f>
        <v>#REF!</v>
      </c>
      <c r="BP9810" s="52" t="s">
        <v>15334</v>
      </c>
      <c r="BQ9810" s="52" t="s">
        <v>1350</v>
      </c>
      <c r="BR9810" s="52" t="s">
        <v>2993</v>
      </c>
      <c r="BX9810" s="52" t="s">
        <v>15334</v>
      </c>
      <c r="BY9810" s="52" t="s">
        <v>1350</v>
      </c>
      <c r="BZ9810" s="52" t="s">
        <v>2993</v>
      </c>
    </row>
    <row r="9811" spans="54:78" x14ac:dyDescent="0.3">
      <c r="BB9811" s="105" t="e">
        <f>VLOOKUP(C9811,#REF!, 2,FALSE)</f>
        <v>#REF!</v>
      </c>
      <c r="BP9811" s="52" t="s">
        <v>366</v>
      </c>
      <c r="BQ9811" s="52" t="s">
        <v>1350</v>
      </c>
      <c r="BR9811" s="52" t="s">
        <v>2993</v>
      </c>
      <c r="BX9811" s="52" t="s">
        <v>366</v>
      </c>
      <c r="BY9811" s="52" t="s">
        <v>1350</v>
      </c>
      <c r="BZ9811" s="52" t="s">
        <v>2993</v>
      </c>
    </row>
    <row r="9812" spans="54:78" x14ac:dyDescent="0.3">
      <c r="BB9812" s="105" t="e">
        <f>VLOOKUP(C9812,#REF!, 2,FALSE)</f>
        <v>#REF!</v>
      </c>
      <c r="BP9812" s="52" t="s">
        <v>15335</v>
      </c>
      <c r="BQ9812" s="52" t="s">
        <v>3103</v>
      </c>
      <c r="BR9812" s="52" t="s">
        <v>2984</v>
      </c>
      <c r="BX9812" s="52" t="s">
        <v>15335</v>
      </c>
      <c r="BY9812" s="52" t="s">
        <v>3103</v>
      </c>
      <c r="BZ9812" s="52" t="s">
        <v>2984</v>
      </c>
    </row>
    <row r="9813" spans="54:78" x14ac:dyDescent="0.3">
      <c r="BB9813" s="105" t="e">
        <f>VLOOKUP(C9813,#REF!, 2,FALSE)</f>
        <v>#REF!</v>
      </c>
      <c r="BP9813" s="52" t="s">
        <v>15336</v>
      </c>
      <c r="BQ9813" s="52" t="s">
        <v>624</v>
      </c>
      <c r="BR9813" s="52" t="s">
        <v>2993</v>
      </c>
      <c r="BX9813" s="52" t="s">
        <v>15336</v>
      </c>
      <c r="BY9813" s="52" t="s">
        <v>624</v>
      </c>
      <c r="BZ9813" s="52" t="s">
        <v>2993</v>
      </c>
    </row>
    <row r="9814" spans="54:78" x14ac:dyDescent="0.3">
      <c r="BB9814" s="105" t="e">
        <f>VLOOKUP(C9814,#REF!, 2,FALSE)</f>
        <v>#REF!</v>
      </c>
      <c r="BP9814" s="52" t="s">
        <v>15337</v>
      </c>
      <c r="BQ9814" s="52" t="s">
        <v>3103</v>
      </c>
      <c r="BR9814" s="52" t="s">
        <v>2895</v>
      </c>
      <c r="BX9814" s="52" t="s">
        <v>15337</v>
      </c>
      <c r="BY9814" s="52" t="s">
        <v>3103</v>
      </c>
      <c r="BZ9814" s="52" t="s">
        <v>2895</v>
      </c>
    </row>
    <row r="9815" spans="54:78" x14ac:dyDescent="0.3">
      <c r="BB9815" s="105" t="e">
        <f>VLOOKUP(C9815,#REF!, 2,FALSE)</f>
        <v>#REF!</v>
      </c>
      <c r="BP9815" s="52" t="s">
        <v>15338</v>
      </c>
      <c r="BQ9815" s="52" t="s">
        <v>3059</v>
      </c>
      <c r="BR9815" s="52" t="s">
        <v>5459</v>
      </c>
      <c r="BX9815" s="52" t="s">
        <v>15338</v>
      </c>
      <c r="BY9815" s="52" t="s">
        <v>3059</v>
      </c>
      <c r="BZ9815" s="52" t="s">
        <v>5459</v>
      </c>
    </row>
    <row r="9816" spans="54:78" x14ac:dyDescent="0.3">
      <c r="BB9816" s="105" t="e">
        <f>VLOOKUP(C9816,#REF!, 2,FALSE)</f>
        <v>#REF!</v>
      </c>
      <c r="BP9816" s="52" t="s">
        <v>15339</v>
      </c>
      <c r="BQ9816" s="52" t="s">
        <v>3059</v>
      </c>
      <c r="BR9816" s="52" t="s">
        <v>2269</v>
      </c>
      <c r="BX9816" s="52" t="s">
        <v>15339</v>
      </c>
      <c r="BY9816" s="52" t="s">
        <v>3059</v>
      </c>
      <c r="BZ9816" s="52" t="s">
        <v>2269</v>
      </c>
    </row>
    <row r="9817" spans="54:78" x14ac:dyDescent="0.3">
      <c r="BB9817" s="105" t="e">
        <f>VLOOKUP(C9817,#REF!, 2,FALSE)</f>
        <v>#REF!</v>
      </c>
      <c r="BP9817" s="52" t="s">
        <v>15340</v>
      </c>
      <c r="BQ9817" s="52" t="s">
        <v>3276</v>
      </c>
      <c r="BR9817" s="52" t="s">
        <v>9505</v>
      </c>
      <c r="BX9817" s="52" t="s">
        <v>15340</v>
      </c>
      <c r="BY9817" s="52" t="s">
        <v>3276</v>
      </c>
      <c r="BZ9817" s="52" t="s">
        <v>9505</v>
      </c>
    </row>
    <row r="9818" spans="54:78" x14ac:dyDescent="0.3">
      <c r="BB9818" s="105" t="e">
        <f>VLOOKUP(C9818,#REF!, 2,FALSE)</f>
        <v>#REF!</v>
      </c>
      <c r="BP9818" s="52" t="s">
        <v>15341</v>
      </c>
      <c r="BQ9818" s="52" t="s">
        <v>3059</v>
      </c>
      <c r="BR9818" s="52" t="s">
        <v>9505</v>
      </c>
      <c r="BX9818" s="52" t="s">
        <v>15341</v>
      </c>
      <c r="BY9818" s="52" t="s">
        <v>3059</v>
      </c>
      <c r="BZ9818" s="52" t="s">
        <v>9505</v>
      </c>
    </row>
    <row r="9819" spans="54:78" x14ac:dyDescent="0.3">
      <c r="BB9819" s="105" t="e">
        <f>VLOOKUP(C9819,#REF!, 2,FALSE)</f>
        <v>#REF!</v>
      </c>
      <c r="BP9819" s="52" t="s">
        <v>15342</v>
      </c>
      <c r="BQ9819" s="52" t="s">
        <v>3223</v>
      </c>
      <c r="BR9819" s="52" t="s">
        <v>1285</v>
      </c>
      <c r="BX9819" s="52" t="s">
        <v>15342</v>
      </c>
      <c r="BY9819" s="52" t="s">
        <v>3223</v>
      </c>
      <c r="BZ9819" s="52" t="s">
        <v>1285</v>
      </c>
    </row>
    <row r="9820" spans="54:78" x14ac:dyDescent="0.3">
      <c r="BB9820" s="105" t="e">
        <f>VLOOKUP(C9820,#REF!, 2,FALSE)</f>
        <v>#REF!</v>
      </c>
      <c r="BP9820" s="52" t="s">
        <v>15343</v>
      </c>
      <c r="BQ9820" s="52" t="s">
        <v>1277</v>
      </c>
      <c r="BR9820" s="52" t="s">
        <v>778</v>
      </c>
      <c r="BX9820" s="52" t="s">
        <v>15343</v>
      </c>
      <c r="BY9820" s="52" t="s">
        <v>1277</v>
      </c>
      <c r="BZ9820" s="52" t="s">
        <v>778</v>
      </c>
    </row>
    <row r="9821" spans="54:78" x14ac:dyDescent="0.3">
      <c r="BB9821" s="105" t="e">
        <f>VLOOKUP(C9821,#REF!, 2,FALSE)</f>
        <v>#REF!</v>
      </c>
      <c r="BP9821" s="52" t="s">
        <v>15344</v>
      </c>
      <c r="BQ9821" s="52" t="s">
        <v>1277</v>
      </c>
      <c r="BR9821" s="52" t="s">
        <v>15345</v>
      </c>
      <c r="BX9821" s="52" t="s">
        <v>15344</v>
      </c>
      <c r="BY9821" s="52" t="s">
        <v>1277</v>
      </c>
      <c r="BZ9821" s="52" t="s">
        <v>15345</v>
      </c>
    </row>
    <row r="9822" spans="54:78" x14ac:dyDescent="0.3">
      <c r="BB9822" s="105" t="e">
        <f>VLOOKUP(C9822,#REF!, 2,FALSE)</f>
        <v>#REF!</v>
      </c>
      <c r="BP9822" s="52" t="s">
        <v>15346</v>
      </c>
      <c r="BQ9822" s="52" t="s">
        <v>1350</v>
      </c>
      <c r="BR9822" s="52" t="s">
        <v>3829</v>
      </c>
      <c r="BX9822" s="52" t="s">
        <v>15346</v>
      </c>
      <c r="BY9822" s="52" t="s">
        <v>1350</v>
      </c>
      <c r="BZ9822" s="52" t="s">
        <v>3829</v>
      </c>
    </row>
    <row r="9823" spans="54:78" x14ac:dyDescent="0.3">
      <c r="BB9823" s="105" t="e">
        <f>VLOOKUP(C9823,#REF!, 2,FALSE)</f>
        <v>#REF!</v>
      </c>
      <c r="BP9823" s="52" t="s">
        <v>15348</v>
      </c>
      <c r="BQ9823" s="52" t="s">
        <v>2988</v>
      </c>
      <c r="BR9823" s="52" t="s">
        <v>1510</v>
      </c>
      <c r="BX9823" s="52" t="s">
        <v>15348</v>
      </c>
      <c r="BY9823" s="52" t="s">
        <v>2988</v>
      </c>
      <c r="BZ9823" s="52" t="s">
        <v>1510</v>
      </c>
    </row>
    <row r="9824" spans="54:78" x14ac:dyDescent="0.3">
      <c r="BB9824" s="105" t="e">
        <f>VLOOKUP(C9824,#REF!, 2,FALSE)</f>
        <v>#REF!</v>
      </c>
      <c r="BP9824" s="52" t="s">
        <v>15349</v>
      </c>
      <c r="BQ9824" s="52" t="s">
        <v>2988</v>
      </c>
      <c r="BR9824" s="52" t="s">
        <v>1621</v>
      </c>
      <c r="BX9824" s="52" t="s">
        <v>15349</v>
      </c>
      <c r="BY9824" s="52" t="s">
        <v>2988</v>
      </c>
      <c r="BZ9824" s="52" t="s">
        <v>1621</v>
      </c>
    </row>
    <row r="9825" spans="54:78" x14ac:dyDescent="0.3">
      <c r="BB9825" s="105" t="e">
        <f>VLOOKUP(C9825,#REF!, 2,FALSE)</f>
        <v>#REF!</v>
      </c>
      <c r="BP9825" s="52" t="s">
        <v>2677</v>
      </c>
      <c r="BQ9825" s="52" t="s">
        <v>3223</v>
      </c>
      <c r="BR9825" s="52" t="s">
        <v>4048</v>
      </c>
      <c r="BX9825" s="52" t="s">
        <v>2677</v>
      </c>
      <c r="BY9825" s="52" t="s">
        <v>3223</v>
      </c>
      <c r="BZ9825" s="52" t="s">
        <v>4048</v>
      </c>
    </row>
    <row r="9826" spans="54:78" x14ac:dyDescent="0.3">
      <c r="BB9826" s="105" t="e">
        <f>VLOOKUP(C9826,#REF!, 2,FALSE)</f>
        <v>#REF!</v>
      </c>
      <c r="BP9826" s="52" t="s">
        <v>2678</v>
      </c>
      <c r="BQ9826" s="52" t="s">
        <v>1350</v>
      </c>
      <c r="BR9826" s="52" t="s">
        <v>3252</v>
      </c>
      <c r="BX9826" s="52" t="s">
        <v>2678</v>
      </c>
      <c r="BY9826" s="52" t="s">
        <v>1350</v>
      </c>
      <c r="BZ9826" s="52" t="s">
        <v>3252</v>
      </c>
    </row>
    <row r="9827" spans="54:78" x14ac:dyDescent="0.3">
      <c r="BB9827" s="105" t="e">
        <f>VLOOKUP(C9827,#REF!, 2,FALSE)</f>
        <v>#REF!</v>
      </c>
      <c r="BP9827" s="52" t="s">
        <v>15350</v>
      </c>
      <c r="BQ9827" s="52" t="s">
        <v>3059</v>
      </c>
      <c r="BR9827" s="52" t="s">
        <v>11799</v>
      </c>
      <c r="BX9827" s="52" t="s">
        <v>15350</v>
      </c>
      <c r="BY9827" s="52" t="s">
        <v>3059</v>
      </c>
      <c r="BZ9827" s="52" t="s">
        <v>11799</v>
      </c>
    </row>
    <row r="9828" spans="54:78" x14ac:dyDescent="0.3">
      <c r="BB9828" s="105" t="e">
        <f>VLOOKUP(C9828,#REF!, 2,FALSE)</f>
        <v>#REF!</v>
      </c>
      <c r="BP9828" s="52" t="s">
        <v>15352</v>
      </c>
      <c r="BQ9828" s="52" t="s">
        <v>3059</v>
      </c>
      <c r="BR9828" s="52" t="s">
        <v>1624</v>
      </c>
      <c r="BX9828" s="52" t="s">
        <v>15352</v>
      </c>
      <c r="BY9828" s="52" t="s">
        <v>3059</v>
      </c>
      <c r="BZ9828" s="52" t="s">
        <v>1624</v>
      </c>
    </row>
    <row r="9829" spans="54:78" x14ac:dyDescent="0.3">
      <c r="BB9829" s="105" t="e">
        <f>VLOOKUP(C9829,#REF!, 2,FALSE)</f>
        <v>#REF!</v>
      </c>
      <c r="BP9829" s="52" t="s">
        <v>15353</v>
      </c>
      <c r="BQ9829" s="52" t="s">
        <v>1277</v>
      </c>
      <c r="BR9829" s="52" t="s">
        <v>8406</v>
      </c>
      <c r="BX9829" s="52" t="s">
        <v>15353</v>
      </c>
      <c r="BY9829" s="52" t="s">
        <v>1277</v>
      </c>
      <c r="BZ9829" s="52" t="s">
        <v>8406</v>
      </c>
    </row>
    <row r="9830" spans="54:78" x14ac:dyDescent="0.3">
      <c r="BB9830" s="105" t="e">
        <f>VLOOKUP(C9830,#REF!, 2,FALSE)</f>
        <v>#REF!</v>
      </c>
      <c r="BP9830" s="52" t="s">
        <v>15354</v>
      </c>
      <c r="BQ9830" s="52" t="s">
        <v>1277</v>
      </c>
      <c r="BR9830" s="52" t="s">
        <v>9073</v>
      </c>
      <c r="BX9830" s="52" t="s">
        <v>15354</v>
      </c>
      <c r="BY9830" s="52" t="s">
        <v>1277</v>
      </c>
      <c r="BZ9830" s="52" t="s">
        <v>9073</v>
      </c>
    </row>
    <row r="9831" spans="54:78" x14ac:dyDescent="0.3">
      <c r="BB9831" s="105" t="e">
        <f>VLOOKUP(C9831,#REF!, 2,FALSE)</f>
        <v>#REF!</v>
      </c>
      <c r="BP9831" s="52" t="s">
        <v>15355</v>
      </c>
      <c r="BQ9831" s="52" t="s">
        <v>3276</v>
      </c>
      <c r="BR9831" s="52" t="s">
        <v>2993</v>
      </c>
      <c r="BX9831" s="52" t="s">
        <v>15355</v>
      </c>
      <c r="BY9831" s="52" t="s">
        <v>3276</v>
      </c>
      <c r="BZ9831" s="52" t="s">
        <v>2993</v>
      </c>
    </row>
    <row r="9832" spans="54:78" x14ac:dyDescent="0.3">
      <c r="BB9832" s="105" t="e">
        <f>VLOOKUP(C9832,#REF!, 2,FALSE)</f>
        <v>#REF!</v>
      </c>
      <c r="BP9832" s="52" t="s">
        <v>15356</v>
      </c>
      <c r="BQ9832" s="52" t="s">
        <v>1350</v>
      </c>
      <c r="BR9832" s="52" t="s">
        <v>2993</v>
      </c>
      <c r="BX9832" s="52" t="s">
        <v>15356</v>
      </c>
      <c r="BY9832" s="52" t="s">
        <v>1350</v>
      </c>
      <c r="BZ9832" s="52" t="s">
        <v>2993</v>
      </c>
    </row>
    <row r="9833" spans="54:78" x14ac:dyDescent="0.3">
      <c r="BB9833" s="105" t="e">
        <f>VLOOKUP(C9833,#REF!, 2,FALSE)</f>
        <v>#REF!</v>
      </c>
      <c r="BP9833" s="52" t="s">
        <v>370</v>
      </c>
      <c r="BQ9833" s="52" t="s">
        <v>663</v>
      </c>
      <c r="BR9833" s="52" t="s">
        <v>2993</v>
      </c>
      <c r="BX9833" s="52" t="s">
        <v>370</v>
      </c>
      <c r="BY9833" s="52" t="s">
        <v>663</v>
      </c>
      <c r="BZ9833" s="52" t="s">
        <v>2993</v>
      </c>
    </row>
    <row r="9834" spans="54:78" x14ac:dyDescent="0.3">
      <c r="BB9834" s="105" t="e">
        <f>VLOOKUP(C9834,#REF!, 2,FALSE)</f>
        <v>#REF!</v>
      </c>
      <c r="BP9834" s="52" t="s">
        <v>2679</v>
      </c>
      <c r="BQ9834" s="52" t="s">
        <v>712</v>
      </c>
      <c r="BR9834" s="52" t="s">
        <v>2993</v>
      </c>
      <c r="BX9834" s="52" t="s">
        <v>2679</v>
      </c>
      <c r="BY9834" s="52" t="s">
        <v>712</v>
      </c>
      <c r="BZ9834" s="52" t="s">
        <v>2993</v>
      </c>
    </row>
    <row r="9835" spans="54:78" x14ac:dyDescent="0.3">
      <c r="BB9835" s="105" t="e">
        <f>VLOOKUP(C9835,#REF!, 2,FALSE)</f>
        <v>#REF!</v>
      </c>
      <c r="BP9835" s="52" t="s">
        <v>15357</v>
      </c>
      <c r="BQ9835" s="52" t="s">
        <v>3019</v>
      </c>
      <c r="BR9835" s="52" t="s">
        <v>15358</v>
      </c>
      <c r="BX9835" s="52" t="s">
        <v>15357</v>
      </c>
      <c r="BY9835" s="52" t="s">
        <v>3019</v>
      </c>
      <c r="BZ9835" s="52" t="s">
        <v>15358</v>
      </c>
    </row>
    <row r="9836" spans="54:78" x14ac:dyDescent="0.3">
      <c r="BB9836" s="105" t="e">
        <f>VLOOKUP(C9836,#REF!, 2,FALSE)</f>
        <v>#REF!</v>
      </c>
      <c r="BP9836" s="52" t="s">
        <v>15359</v>
      </c>
      <c r="BQ9836" s="52" t="s">
        <v>3276</v>
      </c>
      <c r="BR9836" s="52" t="s">
        <v>10787</v>
      </c>
      <c r="BX9836" s="52" t="s">
        <v>15359</v>
      </c>
      <c r="BY9836" s="52" t="s">
        <v>3276</v>
      </c>
      <c r="BZ9836" s="52" t="s">
        <v>10787</v>
      </c>
    </row>
    <row r="9837" spans="54:78" x14ac:dyDescent="0.3">
      <c r="BB9837" s="105" t="e">
        <f>VLOOKUP(C9837,#REF!, 2,FALSE)</f>
        <v>#REF!</v>
      </c>
      <c r="BP9837" s="52" t="s">
        <v>15360</v>
      </c>
      <c r="BQ9837" s="52" t="s">
        <v>3223</v>
      </c>
      <c r="BR9837" s="52" t="s">
        <v>5459</v>
      </c>
      <c r="BX9837" s="52" t="s">
        <v>15360</v>
      </c>
      <c r="BY9837" s="52" t="s">
        <v>3223</v>
      </c>
      <c r="BZ9837" s="52" t="s">
        <v>5459</v>
      </c>
    </row>
    <row r="9838" spans="54:78" x14ac:dyDescent="0.3">
      <c r="BB9838" s="105" t="e">
        <f>VLOOKUP(C9838,#REF!, 2,FALSE)</f>
        <v>#REF!</v>
      </c>
      <c r="BP9838" s="52" t="s">
        <v>15361</v>
      </c>
      <c r="BQ9838" s="52" t="s">
        <v>1277</v>
      </c>
      <c r="BR9838" s="52" t="s">
        <v>15362</v>
      </c>
      <c r="BX9838" s="52" t="s">
        <v>15361</v>
      </c>
      <c r="BY9838" s="52" t="s">
        <v>1277</v>
      </c>
      <c r="BZ9838" s="52" t="s">
        <v>15362</v>
      </c>
    </row>
    <row r="9839" spans="54:78" x14ac:dyDescent="0.3">
      <c r="BB9839" s="105" t="e">
        <f>VLOOKUP(C9839,#REF!, 2,FALSE)</f>
        <v>#REF!</v>
      </c>
      <c r="BP9839" s="52" t="s">
        <v>15363</v>
      </c>
      <c r="BQ9839" s="52" t="s">
        <v>3223</v>
      </c>
      <c r="BR9839" s="52" t="s">
        <v>4101</v>
      </c>
      <c r="BX9839" s="52" t="s">
        <v>15363</v>
      </c>
      <c r="BY9839" s="52" t="s">
        <v>3223</v>
      </c>
      <c r="BZ9839" s="52" t="s">
        <v>4101</v>
      </c>
    </row>
    <row r="9840" spans="54:78" x14ac:dyDescent="0.3">
      <c r="BB9840" s="105" t="e">
        <f>VLOOKUP(C9840,#REF!, 2,FALSE)</f>
        <v>#REF!</v>
      </c>
      <c r="BP9840" s="52" t="s">
        <v>15364</v>
      </c>
      <c r="BQ9840" s="52" t="s">
        <v>1350</v>
      </c>
      <c r="BR9840" s="52" t="s">
        <v>5459</v>
      </c>
      <c r="BX9840" s="52" t="s">
        <v>15364</v>
      </c>
      <c r="BY9840" s="52" t="s">
        <v>1350</v>
      </c>
      <c r="BZ9840" s="52" t="s">
        <v>5459</v>
      </c>
    </row>
    <row r="9841" spans="54:78" x14ac:dyDescent="0.3">
      <c r="BB9841" s="105" t="e">
        <f>VLOOKUP(C9841,#REF!, 2,FALSE)</f>
        <v>#REF!</v>
      </c>
      <c r="BP9841" s="52" t="s">
        <v>2680</v>
      </c>
      <c r="BQ9841" s="52" t="s">
        <v>1350</v>
      </c>
      <c r="BR9841" s="52" t="s">
        <v>784</v>
      </c>
      <c r="BX9841" s="52" t="s">
        <v>2680</v>
      </c>
      <c r="BY9841" s="52" t="s">
        <v>1350</v>
      </c>
      <c r="BZ9841" s="52" t="s">
        <v>784</v>
      </c>
    </row>
    <row r="9842" spans="54:78" x14ac:dyDescent="0.3">
      <c r="BB9842" s="105" t="e">
        <f>VLOOKUP(C9842,#REF!, 2,FALSE)</f>
        <v>#REF!</v>
      </c>
      <c r="BP9842" s="52" t="s">
        <v>2681</v>
      </c>
      <c r="BQ9842" s="52" t="s">
        <v>1350</v>
      </c>
      <c r="BR9842" s="52" t="s">
        <v>3526</v>
      </c>
      <c r="BX9842" s="52" t="s">
        <v>2681</v>
      </c>
      <c r="BY9842" s="52" t="s">
        <v>1350</v>
      </c>
      <c r="BZ9842" s="52" t="s">
        <v>3526</v>
      </c>
    </row>
    <row r="9843" spans="54:78" x14ac:dyDescent="0.3">
      <c r="BB9843" s="105" t="e">
        <f>VLOOKUP(C9843,#REF!, 2,FALSE)</f>
        <v>#REF!</v>
      </c>
      <c r="BP9843" s="52" t="s">
        <v>15365</v>
      </c>
      <c r="BQ9843" s="52" t="s">
        <v>1350</v>
      </c>
      <c r="BR9843" s="52" t="s">
        <v>5439</v>
      </c>
      <c r="BX9843" s="52" t="s">
        <v>15365</v>
      </c>
      <c r="BY9843" s="52" t="s">
        <v>1350</v>
      </c>
      <c r="BZ9843" s="52" t="s">
        <v>5439</v>
      </c>
    </row>
    <row r="9844" spans="54:78" x14ac:dyDescent="0.3">
      <c r="BB9844" s="105" t="e">
        <f>VLOOKUP(C9844,#REF!, 2,FALSE)</f>
        <v>#REF!</v>
      </c>
      <c r="BP9844" s="52" t="s">
        <v>15366</v>
      </c>
      <c r="BQ9844" s="52" t="s">
        <v>779</v>
      </c>
      <c r="BR9844" s="52" t="s">
        <v>2993</v>
      </c>
      <c r="BX9844" s="52" t="s">
        <v>15366</v>
      </c>
      <c r="BY9844" s="52" t="s">
        <v>779</v>
      </c>
      <c r="BZ9844" s="52" t="s">
        <v>2993</v>
      </c>
    </row>
    <row r="9845" spans="54:78" x14ac:dyDescent="0.3">
      <c r="BB9845" s="105" t="e">
        <f>VLOOKUP(C9845,#REF!, 2,FALSE)</f>
        <v>#REF!</v>
      </c>
      <c r="BP9845" s="52" t="s">
        <v>15367</v>
      </c>
      <c r="BQ9845" s="52" t="s">
        <v>2988</v>
      </c>
      <c r="BR9845" s="52" t="s">
        <v>2993</v>
      </c>
      <c r="BX9845" s="52" t="s">
        <v>15367</v>
      </c>
      <c r="BY9845" s="52" t="s">
        <v>2988</v>
      </c>
      <c r="BZ9845" s="52" t="s">
        <v>2993</v>
      </c>
    </row>
    <row r="9846" spans="54:78" x14ac:dyDescent="0.3">
      <c r="BB9846" s="105" t="e">
        <f>VLOOKUP(C9846,#REF!, 2,FALSE)</f>
        <v>#REF!</v>
      </c>
      <c r="BP9846" s="52" t="s">
        <v>15368</v>
      </c>
      <c r="BQ9846" s="52" t="s">
        <v>3019</v>
      </c>
      <c r="BR9846" s="52" t="s">
        <v>2993</v>
      </c>
      <c r="BX9846" s="52" t="s">
        <v>15368</v>
      </c>
      <c r="BY9846" s="52" t="s">
        <v>3019</v>
      </c>
      <c r="BZ9846" s="52" t="s">
        <v>2993</v>
      </c>
    </row>
    <row r="9847" spans="54:78" x14ac:dyDescent="0.3">
      <c r="BB9847" s="105" t="e">
        <f>VLOOKUP(C9847,#REF!, 2,FALSE)</f>
        <v>#REF!</v>
      </c>
      <c r="BP9847" s="52" t="s">
        <v>15369</v>
      </c>
      <c r="BQ9847" s="52" t="s">
        <v>3016</v>
      </c>
      <c r="BR9847" s="52" t="s">
        <v>15370</v>
      </c>
      <c r="BX9847" s="52" t="s">
        <v>15369</v>
      </c>
      <c r="BY9847" s="52" t="s">
        <v>3016</v>
      </c>
      <c r="BZ9847" s="52" t="s">
        <v>15370</v>
      </c>
    </row>
    <row r="9848" spans="54:78" x14ac:dyDescent="0.3">
      <c r="BB9848" s="105" t="e">
        <f>VLOOKUP(C9848,#REF!, 2,FALSE)</f>
        <v>#REF!</v>
      </c>
      <c r="BP9848" s="52" t="s">
        <v>2682</v>
      </c>
      <c r="BQ9848" s="52" t="s">
        <v>673</v>
      </c>
      <c r="BR9848" s="52" t="s">
        <v>2708</v>
      </c>
      <c r="BX9848" s="52" t="s">
        <v>2682</v>
      </c>
      <c r="BY9848" s="52" t="s">
        <v>673</v>
      </c>
      <c r="BZ9848" s="52" t="s">
        <v>2708</v>
      </c>
    </row>
    <row r="9849" spans="54:78" x14ac:dyDescent="0.3">
      <c r="BB9849" s="105" t="e">
        <f>VLOOKUP(C9849,#REF!, 2,FALSE)</f>
        <v>#REF!</v>
      </c>
      <c r="BP9849" s="52" t="s">
        <v>287</v>
      </c>
      <c r="BQ9849" s="52" t="s">
        <v>631</v>
      </c>
      <c r="BR9849" s="52" t="s">
        <v>15371</v>
      </c>
      <c r="BX9849" s="52" t="s">
        <v>287</v>
      </c>
      <c r="BY9849" s="52" t="s">
        <v>631</v>
      </c>
      <c r="BZ9849" s="52" t="s">
        <v>15371</v>
      </c>
    </row>
    <row r="9850" spans="54:78" x14ac:dyDescent="0.3">
      <c r="BB9850" s="105" t="e">
        <f>VLOOKUP(C9850,#REF!, 2,FALSE)</f>
        <v>#REF!</v>
      </c>
      <c r="BP9850" s="52" t="s">
        <v>2683</v>
      </c>
      <c r="BQ9850" s="52" t="s">
        <v>1280</v>
      </c>
      <c r="BR9850" s="52" t="s">
        <v>15372</v>
      </c>
      <c r="BX9850" s="52" t="s">
        <v>2683</v>
      </c>
      <c r="BY9850" s="52" t="s">
        <v>1280</v>
      </c>
      <c r="BZ9850" s="52" t="s">
        <v>15372</v>
      </c>
    </row>
    <row r="9851" spans="54:78" x14ac:dyDescent="0.3">
      <c r="BB9851" s="105" t="e">
        <f>VLOOKUP(C9851,#REF!, 2,FALSE)</f>
        <v>#REF!</v>
      </c>
      <c r="BP9851" s="52" t="s">
        <v>2684</v>
      </c>
      <c r="BQ9851" s="52" t="s">
        <v>870</v>
      </c>
      <c r="BR9851" s="52" t="s">
        <v>15373</v>
      </c>
      <c r="BX9851" s="52" t="s">
        <v>2684</v>
      </c>
      <c r="BY9851" s="52" t="s">
        <v>870</v>
      </c>
      <c r="BZ9851" s="52" t="s">
        <v>15373</v>
      </c>
    </row>
    <row r="9852" spans="54:78" x14ac:dyDescent="0.3">
      <c r="BB9852" s="105" t="e">
        <f>VLOOKUP(C9852,#REF!, 2,FALSE)</f>
        <v>#REF!</v>
      </c>
      <c r="BP9852" s="52" t="s">
        <v>2685</v>
      </c>
      <c r="BQ9852" s="52" t="s">
        <v>631</v>
      </c>
      <c r="BR9852" s="52" t="s">
        <v>15374</v>
      </c>
      <c r="BX9852" s="52" t="s">
        <v>2685</v>
      </c>
      <c r="BY9852" s="52" t="s">
        <v>631</v>
      </c>
      <c r="BZ9852" s="52" t="s">
        <v>15374</v>
      </c>
    </row>
    <row r="9853" spans="54:78" x14ac:dyDescent="0.3">
      <c r="BB9853" s="105" t="e">
        <f>VLOOKUP(C9853,#REF!, 2,FALSE)</f>
        <v>#REF!</v>
      </c>
      <c r="BP9853" s="52" t="s">
        <v>15375</v>
      </c>
      <c r="BQ9853" s="52" t="s">
        <v>17051</v>
      </c>
      <c r="BR9853" s="52" t="s">
        <v>15376</v>
      </c>
      <c r="BX9853" s="52" t="s">
        <v>15375</v>
      </c>
      <c r="BY9853" s="52" t="s">
        <v>17051</v>
      </c>
      <c r="BZ9853" s="52" t="s">
        <v>15376</v>
      </c>
    </row>
    <row r="9854" spans="54:78" x14ac:dyDescent="0.3">
      <c r="BB9854" s="105" t="e">
        <f>VLOOKUP(C9854,#REF!, 2,FALSE)</f>
        <v>#REF!</v>
      </c>
      <c r="BP9854" s="52" t="s">
        <v>15377</v>
      </c>
      <c r="BQ9854" s="52" t="s">
        <v>17052</v>
      </c>
      <c r="BR9854" s="52" t="s">
        <v>2071</v>
      </c>
      <c r="BX9854" s="52" t="s">
        <v>15377</v>
      </c>
      <c r="BY9854" s="52" t="s">
        <v>17052</v>
      </c>
      <c r="BZ9854" s="52" t="s">
        <v>2071</v>
      </c>
    </row>
    <row r="9855" spans="54:78" x14ac:dyDescent="0.3">
      <c r="BB9855" s="105" t="e">
        <f>VLOOKUP(C9855,#REF!, 2,FALSE)</f>
        <v>#REF!</v>
      </c>
      <c r="BP9855" s="52" t="s">
        <v>15378</v>
      </c>
      <c r="BQ9855" s="52" t="s">
        <v>673</v>
      </c>
      <c r="BR9855" s="52" t="s">
        <v>15379</v>
      </c>
      <c r="BX9855" s="52" t="s">
        <v>15378</v>
      </c>
      <c r="BY9855" s="52" t="s">
        <v>673</v>
      </c>
      <c r="BZ9855" s="52" t="s">
        <v>15379</v>
      </c>
    </row>
    <row r="9856" spans="54:78" x14ac:dyDescent="0.3">
      <c r="BB9856" s="105" t="e">
        <f>VLOOKUP(C9856,#REF!, 2,FALSE)</f>
        <v>#REF!</v>
      </c>
      <c r="BP9856" s="52" t="s">
        <v>15380</v>
      </c>
      <c r="BQ9856" s="52" t="s">
        <v>3016</v>
      </c>
      <c r="BR9856" s="52" t="s">
        <v>2993</v>
      </c>
      <c r="BX9856" s="52" t="s">
        <v>15380</v>
      </c>
      <c r="BY9856" s="52" t="s">
        <v>3016</v>
      </c>
      <c r="BZ9856" s="52" t="s">
        <v>2993</v>
      </c>
    </row>
    <row r="9857" spans="54:78" x14ac:dyDescent="0.3">
      <c r="BB9857" s="105" t="e">
        <f>VLOOKUP(C9857,#REF!, 2,FALSE)</f>
        <v>#REF!</v>
      </c>
      <c r="BP9857" s="52" t="s">
        <v>279</v>
      </c>
      <c r="BQ9857" s="52" t="s">
        <v>3016</v>
      </c>
      <c r="BR9857" s="52" t="s">
        <v>13832</v>
      </c>
      <c r="BX9857" s="52" t="s">
        <v>279</v>
      </c>
      <c r="BY9857" s="52" t="s">
        <v>3016</v>
      </c>
      <c r="BZ9857" s="52" t="s">
        <v>13832</v>
      </c>
    </row>
    <row r="9858" spans="54:78" x14ac:dyDescent="0.3">
      <c r="BB9858" s="105" t="e">
        <f>VLOOKUP(C9858,#REF!, 2,FALSE)</f>
        <v>#REF!</v>
      </c>
      <c r="BP9858" s="52" t="s">
        <v>15381</v>
      </c>
      <c r="BQ9858" s="52" t="s">
        <v>2993</v>
      </c>
      <c r="BR9858" s="52" t="s">
        <v>2993</v>
      </c>
      <c r="BX9858" s="52" t="s">
        <v>15381</v>
      </c>
      <c r="BY9858" s="52" t="s">
        <v>2993</v>
      </c>
      <c r="BZ9858" s="52" t="s">
        <v>2993</v>
      </c>
    </row>
    <row r="9859" spans="54:78" x14ac:dyDescent="0.3">
      <c r="BB9859" s="105" t="e">
        <f>VLOOKUP(C9859,#REF!, 2,FALSE)</f>
        <v>#REF!</v>
      </c>
      <c r="BP9859" s="52" t="s">
        <v>15382</v>
      </c>
      <c r="BQ9859" s="52" t="s">
        <v>722</v>
      </c>
      <c r="BR9859" s="52" t="s">
        <v>14500</v>
      </c>
      <c r="BX9859" s="52" t="s">
        <v>15382</v>
      </c>
      <c r="BY9859" s="52" t="s">
        <v>722</v>
      </c>
      <c r="BZ9859" s="52" t="s">
        <v>14500</v>
      </c>
    </row>
    <row r="9860" spans="54:78" x14ac:dyDescent="0.3">
      <c r="BB9860" s="105" t="e">
        <f>VLOOKUP(C9860,#REF!, 2,FALSE)</f>
        <v>#REF!</v>
      </c>
      <c r="BP9860" s="52" t="s">
        <v>2686</v>
      </c>
      <c r="BQ9860" s="52" t="s">
        <v>3223</v>
      </c>
      <c r="BR9860" s="52" t="s">
        <v>15383</v>
      </c>
      <c r="BX9860" s="52" t="s">
        <v>2686</v>
      </c>
      <c r="BY9860" s="52" t="s">
        <v>3223</v>
      </c>
      <c r="BZ9860" s="52" t="s">
        <v>15383</v>
      </c>
    </row>
    <row r="9861" spans="54:78" x14ac:dyDescent="0.3">
      <c r="BB9861" s="105" t="e">
        <f>VLOOKUP(C9861,#REF!, 2,FALSE)</f>
        <v>#REF!</v>
      </c>
      <c r="BP9861" s="52" t="s">
        <v>2687</v>
      </c>
      <c r="BQ9861" s="52" t="s">
        <v>3223</v>
      </c>
      <c r="BR9861" s="52" t="s">
        <v>15384</v>
      </c>
      <c r="BX9861" s="52" t="s">
        <v>2687</v>
      </c>
      <c r="BY9861" s="52" t="s">
        <v>3223</v>
      </c>
      <c r="BZ9861" s="52" t="s">
        <v>15384</v>
      </c>
    </row>
    <row r="9862" spans="54:78" x14ac:dyDescent="0.3">
      <c r="BB9862" s="105" t="e">
        <f>VLOOKUP(C9862,#REF!, 2,FALSE)</f>
        <v>#REF!</v>
      </c>
      <c r="BP9862" s="52" t="s">
        <v>15385</v>
      </c>
      <c r="BQ9862" s="52" t="s">
        <v>3276</v>
      </c>
      <c r="BR9862" s="52" t="s">
        <v>2993</v>
      </c>
      <c r="BX9862" s="52" t="s">
        <v>15385</v>
      </c>
      <c r="BY9862" s="52" t="s">
        <v>3276</v>
      </c>
      <c r="BZ9862" s="52" t="s">
        <v>2993</v>
      </c>
    </row>
    <row r="9863" spans="54:78" x14ac:dyDescent="0.3">
      <c r="BB9863" s="105" t="e">
        <f>VLOOKUP(C9863,#REF!, 2,FALSE)</f>
        <v>#REF!</v>
      </c>
      <c r="BP9863" s="52" t="s">
        <v>2688</v>
      </c>
      <c r="BQ9863" s="52" t="s">
        <v>722</v>
      </c>
      <c r="BR9863" s="52" t="s">
        <v>14551</v>
      </c>
      <c r="BX9863" s="52" t="s">
        <v>2688</v>
      </c>
      <c r="BY9863" s="52" t="s">
        <v>722</v>
      </c>
      <c r="BZ9863" s="52" t="s">
        <v>14551</v>
      </c>
    </row>
    <row r="9864" spans="54:78" x14ac:dyDescent="0.3">
      <c r="BB9864" s="105" t="e">
        <f>VLOOKUP(C9864,#REF!, 2,FALSE)</f>
        <v>#REF!</v>
      </c>
      <c r="BP9864" s="52" t="s">
        <v>15386</v>
      </c>
      <c r="BQ9864" s="52" t="s">
        <v>3103</v>
      </c>
      <c r="BR9864" s="52" t="s">
        <v>15387</v>
      </c>
      <c r="BX9864" s="52" t="s">
        <v>15386</v>
      </c>
      <c r="BY9864" s="52" t="s">
        <v>3103</v>
      </c>
      <c r="BZ9864" s="52" t="s">
        <v>15387</v>
      </c>
    </row>
    <row r="9865" spans="54:78" x14ac:dyDescent="0.3">
      <c r="BB9865" s="105" t="e">
        <f>VLOOKUP(C9865,#REF!, 2,FALSE)</f>
        <v>#REF!</v>
      </c>
      <c r="BP9865" s="52" t="s">
        <v>15388</v>
      </c>
      <c r="BQ9865" s="52" t="s">
        <v>3019</v>
      </c>
      <c r="BR9865" s="52" t="s">
        <v>2993</v>
      </c>
      <c r="BX9865" s="52" t="s">
        <v>15388</v>
      </c>
      <c r="BY9865" s="52" t="s">
        <v>3019</v>
      </c>
      <c r="BZ9865" s="52" t="s">
        <v>2993</v>
      </c>
    </row>
    <row r="9866" spans="54:78" x14ac:dyDescent="0.3">
      <c r="BB9866" s="105" t="e">
        <f>VLOOKUP(C9866,#REF!, 2,FALSE)</f>
        <v>#REF!</v>
      </c>
      <c r="BP9866" s="52" t="s">
        <v>15389</v>
      </c>
      <c r="BQ9866" s="52" t="s">
        <v>3019</v>
      </c>
      <c r="BR9866" s="52" t="s">
        <v>2993</v>
      </c>
      <c r="BX9866" s="52" t="s">
        <v>15389</v>
      </c>
      <c r="BY9866" s="52" t="s">
        <v>3019</v>
      </c>
      <c r="BZ9866" s="52" t="s">
        <v>2993</v>
      </c>
    </row>
    <row r="9867" spans="54:78" x14ac:dyDescent="0.3">
      <c r="BB9867" s="105" t="e">
        <f>VLOOKUP(C9867,#REF!, 2,FALSE)</f>
        <v>#REF!</v>
      </c>
      <c r="BP9867" s="52" t="s">
        <v>15390</v>
      </c>
      <c r="BQ9867" s="52" t="s">
        <v>667</v>
      </c>
      <c r="BR9867" s="52" t="s">
        <v>11232</v>
      </c>
      <c r="BX9867" s="52" t="s">
        <v>15390</v>
      </c>
      <c r="BY9867" s="52" t="s">
        <v>667</v>
      </c>
      <c r="BZ9867" s="52" t="s">
        <v>11232</v>
      </c>
    </row>
    <row r="9868" spans="54:78" x14ac:dyDescent="0.3">
      <c r="BB9868" s="105" t="e">
        <f>VLOOKUP(C9868,#REF!, 2,FALSE)</f>
        <v>#REF!</v>
      </c>
      <c r="BP9868" s="52" t="s">
        <v>15391</v>
      </c>
      <c r="BQ9868" s="52" t="s">
        <v>2988</v>
      </c>
      <c r="BR9868" s="52" t="s">
        <v>2993</v>
      </c>
      <c r="BX9868" s="52" t="s">
        <v>15391</v>
      </c>
      <c r="BY9868" s="52" t="s">
        <v>2988</v>
      </c>
      <c r="BZ9868" s="52" t="s">
        <v>2993</v>
      </c>
    </row>
    <row r="9869" spans="54:78" x14ac:dyDescent="0.3">
      <c r="BB9869" s="105" t="e">
        <f>VLOOKUP(C9869,#REF!, 2,FALSE)</f>
        <v>#REF!</v>
      </c>
      <c r="BP9869" s="52" t="s">
        <v>15392</v>
      </c>
      <c r="BQ9869" s="52" t="s">
        <v>857</v>
      </c>
      <c r="BR9869" s="52" t="s">
        <v>854</v>
      </c>
      <c r="BX9869" s="52" t="s">
        <v>15392</v>
      </c>
      <c r="BY9869" s="52" t="s">
        <v>857</v>
      </c>
      <c r="BZ9869" s="52" t="s">
        <v>854</v>
      </c>
    </row>
    <row r="9870" spans="54:78" x14ac:dyDescent="0.3">
      <c r="BB9870" s="105" t="e">
        <f>VLOOKUP(C9870,#REF!, 2,FALSE)</f>
        <v>#REF!</v>
      </c>
      <c r="BP9870" s="52" t="s">
        <v>15393</v>
      </c>
      <c r="BQ9870" s="52" t="s">
        <v>1147</v>
      </c>
      <c r="BR9870" s="52" t="s">
        <v>2993</v>
      </c>
      <c r="BX9870" s="52" t="s">
        <v>15393</v>
      </c>
      <c r="BY9870" s="52" t="s">
        <v>1147</v>
      </c>
      <c r="BZ9870" s="52" t="s">
        <v>2993</v>
      </c>
    </row>
    <row r="9871" spans="54:78" x14ac:dyDescent="0.3">
      <c r="BB9871" s="105" t="e">
        <f>VLOOKUP(C9871,#REF!, 2,FALSE)</f>
        <v>#REF!</v>
      </c>
      <c r="BP9871" s="52" t="s">
        <v>15394</v>
      </c>
      <c r="BQ9871" s="52" t="s">
        <v>818</v>
      </c>
      <c r="BR9871" s="52" t="s">
        <v>15395</v>
      </c>
      <c r="BX9871" s="52" t="s">
        <v>15394</v>
      </c>
      <c r="BY9871" s="52" t="s">
        <v>818</v>
      </c>
      <c r="BZ9871" s="52" t="s">
        <v>15395</v>
      </c>
    </row>
    <row r="9872" spans="54:78" x14ac:dyDescent="0.3">
      <c r="BB9872" s="105" t="e">
        <f>VLOOKUP(C9872,#REF!, 2,FALSE)</f>
        <v>#REF!</v>
      </c>
      <c r="BP9872" s="52" t="s">
        <v>15396</v>
      </c>
      <c r="BQ9872" s="52" t="s">
        <v>818</v>
      </c>
      <c r="BR9872" s="52" t="s">
        <v>15395</v>
      </c>
      <c r="BX9872" s="52" t="s">
        <v>15396</v>
      </c>
      <c r="BY9872" s="52" t="s">
        <v>818</v>
      </c>
      <c r="BZ9872" s="52" t="s">
        <v>15395</v>
      </c>
    </row>
    <row r="9873" spans="54:78" x14ac:dyDescent="0.3">
      <c r="BB9873" s="105" t="e">
        <f>VLOOKUP(C9873,#REF!, 2,FALSE)</f>
        <v>#REF!</v>
      </c>
      <c r="BP9873" s="52" t="s">
        <v>15397</v>
      </c>
      <c r="BQ9873" s="52" t="s">
        <v>3276</v>
      </c>
      <c r="BR9873" s="52" t="s">
        <v>2993</v>
      </c>
      <c r="BX9873" s="52" t="s">
        <v>15397</v>
      </c>
      <c r="BY9873" s="52" t="s">
        <v>3276</v>
      </c>
      <c r="BZ9873" s="52" t="s">
        <v>2993</v>
      </c>
    </row>
    <row r="9874" spans="54:78" x14ac:dyDescent="0.3">
      <c r="BB9874" s="105" t="e">
        <f>VLOOKUP(C9874,#REF!, 2,FALSE)</f>
        <v>#REF!</v>
      </c>
      <c r="BP9874" s="52" t="s">
        <v>15398</v>
      </c>
      <c r="BQ9874" s="52" t="s">
        <v>860</v>
      </c>
      <c r="BR9874" s="52" t="s">
        <v>15399</v>
      </c>
      <c r="BX9874" s="52" t="s">
        <v>15398</v>
      </c>
      <c r="BY9874" s="52" t="s">
        <v>860</v>
      </c>
      <c r="BZ9874" s="52" t="s">
        <v>15399</v>
      </c>
    </row>
    <row r="9875" spans="54:78" x14ac:dyDescent="0.3">
      <c r="BB9875" s="105" t="e">
        <f>VLOOKUP(C9875,#REF!, 2,FALSE)</f>
        <v>#REF!</v>
      </c>
      <c r="BP9875" s="52" t="s">
        <v>15400</v>
      </c>
      <c r="BQ9875" s="52" t="s">
        <v>2988</v>
      </c>
      <c r="BR9875" s="52" t="s">
        <v>2993</v>
      </c>
      <c r="BX9875" s="52" t="s">
        <v>15400</v>
      </c>
      <c r="BY9875" s="52" t="s">
        <v>2988</v>
      </c>
      <c r="BZ9875" s="52" t="s">
        <v>2993</v>
      </c>
    </row>
    <row r="9876" spans="54:78" x14ac:dyDescent="0.3">
      <c r="BB9876" s="105" t="e">
        <f>VLOOKUP(C9876,#REF!, 2,FALSE)</f>
        <v>#REF!</v>
      </c>
      <c r="BP9876" s="52" t="s">
        <v>15401</v>
      </c>
      <c r="BQ9876" s="52" t="s">
        <v>3019</v>
      </c>
      <c r="BR9876" s="52" t="s">
        <v>2993</v>
      </c>
      <c r="BX9876" s="52" t="s">
        <v>15401</v>
      </c>
      <c r="BY9876" s="52" t="s">
        <v>3019</v>
      </c>
      <c r="BZ9876" s="52" t="s">
        <v>2993</v>
      </c>
    </row>
    <row r="9877" spans="54:78" x14ac:dyDescent="0.3">
      <c r="BB9877" s="105" t="e">
        <f>VLOOKUP(C9877,#REF!, 2,FALSE)</f>
        <v>#REF!</v>
      </c>
      <c r="BP9877" s="52" t="s">
        <v>15402</v>
      </c>
      <c r="BQ9877" s="52" t="s">
        <v>3016</v>
      </c>
      <c r="BR9877" s="52" t="s">
        <v>778</v>
      </c>
      <c r="BX9877" s="52" t="s">
        <v>15402</v>
      </c>
      <c r="BY9877" s="52" t="s">
        <v>3016</v>
      </c>
      <c r="BZ9877" s="52" t="s">
        <v>778</v>
      </c>
    </row>
    <row r="9878" spans="54:78" x14ac:dyDescent="0.3">
      <c r="BB9878" s="105" t="e">
        <f>VLOOKUP(C9878,#REF!, 2,FALSE)</f>
        <v>#REF!</v>
      </c>
      <c r="BP9878" s="52" t="s">
        <v>15403</v>
      </c>
      <c r="BQ9878" s="52" t="s">
        <v>1280</v>
      </c>
      <c r="BR9878" s="52" t="s">
        <v>15404</v>
      </c>
      <c r="BX9878" s="52" t="s">
        <v>15403</v>
      </c>
      <c r="BY9878" s="52" t="s">
        <v>1280</v>
      </c>
      <c r="BZ9878" s="52" t="s">
        <v>15404</v>
      </c>
    </row>
    <row r="9879" spans="54:78" x14ac:dyDescent="0.3">
      <c r="BB9879" s="105" t="e">
        <f>VLOOKUP(C9879,#REF!, 2,FALSE)</f>
        <v>#REF!</v>
      </c>
      <c r="BP9879" s="52" t="s">
        <v>2689</v>
      </c>
      <c r="BQ9879" s="52" t="s">
        <v>645</v>
      </c>
      <c r="BR9879" s="52" t="s">
        <v>15405</v>
      </c>
      <c r="BX9879" s="52" t="s">
        <v>2689</v>
      </c>
      <c r="BY9879" s="52" t="s">
        <v>645</v>
      </c>
      <c r="BZ9879" s="52" t="s">
        <v>15405</v>
      </c>
    </row>
    <row r="9880" spans="54:78" x14ac:dyDescent="0.3">
      <c r="BB9880" s="105" t="e">
        <f>VLOOKUP(C9880,#REF!, 2,FALSE)</f>
        <v>#REF!</v>
      </c>
      <c r="BP9880" s="52" t="s">
        <v>2690</v>
      </c>
      <c r="BQ9880" s="52" t="s">
        <v>3276</v>
      </c>
      <c r="BR9880" s="52" t="s">
        <v>2993</v>
      </c>
      <c r="BX9880" s="52" t="s">
        <v>2690</v>
      </c>
      <c r="BY9880" s="52" t="s">
        <v>3276</v>
      </c>
      <c r="BZ9880" s="52" t="s">
        <v>2993</v>
      </c>
    </row>
    <row r="9881" spans="54:78" x14ac:dyDescent="0.3">
      <c r="BB9881" s="105" t="e">
        <f>VLOOKUP(C9881,#REF!, 2,FALSE)</f>
        <v>#REF!</v>
      </c>
      <c r="BP9881" s="52" t="s">
        <v>15406</v>
      </c>
      <c r="BQ9881" s="52" t="s">
        <v>17035</v>
      </c>
      <c r="BR9881" s="52" t="s">
        <v>15407</v>
      </c>
      <c r="BX9881" s="52" t="s">
        <v>15406</v>
      </c>
      <c r="BY9881" s="52" t="s">
        <v>17035</v>
      </c>
      <c r="BZ9881" s="52" t="s">
        <v>15407</v>
      </c>
    </row>
    <row r="9882" spans="54:78" x14ac:dyDescent="0.3">
      <c r="BB9882" s="105" t="e">
        <f>VLOOKUP(C9882,#REF!, 2,FALSE)</f>
        <v>#REF!</v>
      </c>
      <c r="BP9882" s="52" t="s">
        <v>15408</v>
      </c>
      <c r="BQ9882" s="52" t="s">
        <v>1147</v>
      </c>
      <c r="BR9882" s="52" t="s">
        <v>2993</v>
      </c>
      <c r="BX9882" s="52" t="s">
        <v>15408</v>
      </c>
      <c r="BY9882" s="52" t="s">
        <v>1147</v>
      </c>
      <c r="BZ9882" s="52" t="s">
        <v>2993</v>
      </c>
    </row>
    <row r="9883" spans="54:78" x14ac:dyDescent="0.3">
      <c r="BB9883" s="105" t="e">
        <f>VLOOKUP(C9883,#REF!, 2,FALSE)</f>
        <v>#REF!</v>
      </c>
      <c r="BP9883" s="52" t="s">
        <v>15409</v>
      </c>
      <c r="BQ9883" s="52" t="s">
        <v>3016</v>
      </c>
      <c r="BR9883" s="52" t="s">
        <v>7124</v>
      </c>
      <c r="BX9883" s="52" t="s">
        <v>15409</v>
      </c>
      <c r="BY9883" s="52" t="s">
        <v>3016</v>
      </c>
      <c r="BZ9883" s="52" t="s">
        <v>7124</v>
      </c>
    </row>
    <row r="9884" spans="54:78" x14ac:dyDescent="0.3">
      <c r="BB9884" s="105" t="e">
        <f>VLOOKUP(C9884,#REF!, 2,FALSE)</f>
        <v>#REF!</v>
      </c>
      <c r="BP9884" s="52" t="s">
        <v>15410</v>
      </c>
      <c r="BQ9884" s="52" t="s">
        <v>2993</v>
      </c>
      <c r="BR9884" s="52" t="s">
        <v>2993</v>
      </c>
      <c r="BX9884" s="52" t="s">
        <v>15410</v>
      </c>
      <c r="BY9884" s="52" t="s">
        <v>2993</v>
      </c>
      <c r="BZ9884" s="52" t="s">
        <v>2993</v>
      </c>
    </row>
    <row r="9885" spans="54:78" x14ac:dyDescent="0.3">
      <c r="BB9885" s="105" t="e">
        <f>VLOOKUP(C9885,#REF!, 2,FALSE)</f>
        <v>#REF!</v>
      </c>
      <c r="BP9885" s="52" t="s">
        <v>15411</v>
      </c>
      <c r="BQ9885" s="52" t="s">
        <v>2993</v>
      </c>
      <c r="BR9885" s="52" t="s">
        <v>2993</v>
      </c>
      <c r="BX9885" s="52" t="s">
        <v>15411</v>
      </c>
      <c r="BY9885" s="52" t="s">
        <v>2993</v>
      </c>
      <c r="BZ9885" s="52" t="s">
        <v>2993</v>
      </c>
    </row>
    <row r="9886" spans="54:78" x14ac:dyDescent="0.3">
      <c r="BB9886" s="105" t="e">
        <f>VLOOKUP(C9886,#REF!, 2,FALSE)</f>
        <v>#REF!</v>
      </c>
      <c r="BP9886" s="52" t="s">
        <v>15412</v>
      </c>
      <c r="BQ9886" s="52" t="s">
        <v>17035</v>
      </c>
      <c r="BR9886" s="52" t="s">
        <v>2993</v>
      </c>
      <c r="BX9886" s="52" t="s">
        <v>15412</v>
      </c>
      <c r="BY9886" s="52" t="s">
        <v>17035</v>
      </c>
      <c r="BZ9886" s="52" t="s">
        <v>2993</v>
      </c>
    </row>
    <row r="9887" spans="54:78" x14ac:dyDescent="0.3">
      <c r="BB9887" s="105" t="e">
        <f>VLOOKUP(C9887,#REF!, 2,FALSE)</f>
        <v>#REF!</v>
      </c>
      <c r="BP9887" s="52" t="s">
        <v>15413</v>
      </c>
      <c r="BQ9887" s="52" t="s">
        <v>2988</v>
      </c>
      <c r="BR9887" s="52" t="s">
        <v>15414</v>
      </c>
      <c r="BX9887" s="52" t="s">
        <v>15413</v>
      </c>
      <c r="BY9887" s="52" t="s">
        <v>2988</v>
      </c>
      <c r="BZ9887" s="52" t="s">
        <v>15414</v>
      </c>
    </row>
    <row r="9888" spans="54:78" x14ac:dyDescent="0.3">
      <c r="BB9888" s="105" t="e">
        <f>VLOOKUP(C9888,#REF!, 2,FALSE)</f>
        <v>#REF!</v>
      </c>
      <c r="BP9888" s="52" t="s">
        <v>15415</v>
      </c>
      <c r="BQ9888" s="52" t="s">
        <v>3059</v>
      </c>
      <c r="BR9888" s="52" t="s">
        <v>15416</v>
      </c>
      <c r="BX9888" s="52" t="s">
        <v>15415</v>
      </c>
      <c r="BY9888" s="52" t="s">
        <v>3059</v>
      </c>
      <c r="BZ9888" s="52" t="s">
        <v>15416</v>
      </c>
    </row>
    <row r="9889" spans="54:78" x14ac:dyDescent="0.3">
      <c r="BB9889" s="105" t="e">
        <f>VLOOKUP(C9889,#REF!, 2,FALSE)</f>
        <v>#REF!</v>
      </c>
      <c r="BP9889" s="52" t="s">
        <v>15417</v>
      </c>
      <c r="BQ9889" s="52" t="s">
        <v>3059</v>
      </c>
      <c r="BR9889" s="52" t="s">
        <v>15418</v>
      </c>
      <c r="BX9889" s="52" t="s">
        <v>15417</v>
      </c>
      <c r="BY9889" s="52" t="s">
        <v>3059</v>
      </c>
      <c r="BZ9889" s="52" t="s">
        <v>15418</v>
      </c>
    </row>
    <row r="9890" spans="54:78" x14ac:dyDescent="0.3">
      <c r="BB9890" s="105" t="e">
        <f>VLOOKUP(C9890,#REF!, 2,FALSE)</f>
        <v>#REF!</v>
      </c>
      <c r="BP9890" s="52" t="s">
        <v>2691</v>
      </c>
      <c r="BQ9890" s="52" t="s">
        <v>3276</v>
      </c>
      <c r="BR9890" s="52" t="s">
        <v>2993</v>
      </c>
      <c r="BX9890" s="52" t="s">
        <v>2691</v>
      </c>
      <c r="BY9890" s="52" t="s">
        <v>3276</v>
      </c>
      <c r="BZ9890" s="52" t="s">
        <v>2993</v>
      </c>
    </row>
    <row r="9891" spans="54:78" x14ac:dyDescent="0.3">
      <c r="BB9891" s="105" t="e">
        <f>VLOOKUP(C9891,#REF!, 2,FALSE)</f>
        <v>#REF!</v>
      </c>
      <c r="BP9891" s="52" t="s">
        <v>15419</v>
      </c>
      <c r="BQ9891" s="52" t="s">
        <v>1280</v>
      </c>
      <c r="BR9891" s="52" t="s">
        <v>15420</v>
      </c>
      <c r="BX9891" s="52" t="s">
        <v>15419</v>
      </c>
      <c r="BY9891" s="52" t="s">
        <v>1280</v>
      </c>
      <c r="BZ9891" s="52" t="s">
        <v>15420</v>
      </c>
    </row>
    <row r="9892" spans="54:78" x14ac:dyDescent="0.3">
      <c r="BB9892" s="105" t="e">
        <f>VLOOKUP(C9892,#REF!, 2,FALSE)</f>
        <v>#REF!</v>
      </c>
      <c r="BP9892" s="52" t="s">
        <v>15421</v>
      </c>
      <c r="BQ9892" s="52" t="s">
        <v>17043</v>
      </c>
      <c r="BR9892" s="52" t="s">
        <v>7941</v>
      </c>
      <c r="BX9892" s="52" t="s">
        <v>15421</v>
      </c>
      <c r="BY9892" s="52" t="s">
        <v>17043</v>
      </c>
      <c r="BZ9892" s="52" t="s">
        <v>7941</v>
      </c>
    </row>
    <row r="9893" spans="54:78" x14ac:dyDescent="0.3">
      <c r="BB9893" s="105" t="e">
        <f>VLOOKUP(C9893,#REF!, 2,FALSE)</f>
        <v>#REF!</v>
      </c>
      <c r="BP9893" s="52" t="s">
        <v>15422</v>
      </c>
      <c r="BQ9893" s="52" t="s">
        <v>3276</v>
      </c>
      <c r="BR9893" s="52" t="s">
        <v>2993</v>
      </c>
      <c r="BX9893" s="52" t="s">
        <v>15422</v>
      </c>
      <c r="BY9893" s="52" t="s">
        <v>3276</v>
      </c>
      <c r="BZ9893" s="52" t="s">
        <v>2993</v>
      </c>
    </row>
    <row r="9894" spans="54:78" x14ac:dyDescent="0.3">
      <c r="BB9894" s="105" t="e">
        <f>VLOOKUP(C9894,#REF!, 2,FALSE)</f>
        <v>#REF!</v>
      </c>
      <c r="BP9894" s="52" t="s">
        <v>15423</v>
      </c>
      <c r="BQ9894" s="52" t="s">
        <v>3276</v>
      </c>
      <c r="BR9894" s="52" t="s">
        <v>2993</v>
      </c>
      <c r="BX9894" s="52" t="s">
        <v>15423</v>
      </c>
      <c r="BY9894" s="52" t="s">
        <v>3276</v>
      </c>
      <c r="BZ9894" s="52" t="s">
        <v>2993</v>
      </c>
    </row>
    <row r="9895" spans="54:78" x14ac:dyDescent="0.3">
      <c r="BB9895" s="105" t="e">
        <f>VLOOKUP(C9895,#REF!, 2,FALSE)</f>
        <v>#REF!</v>
      </c>
      <c r="BP9895" s="52" t="s">
        <v>15424</v>
      </c>
      <c r="BQ9895" s="52" t="s">
        <v>633</v>
      </c>
      <c r="BR9895" s="52" t="s">
        <v>15425</v>
      </c>
      <c r="BX9895" s="52" t="s">
        <v>15424</v>
      </c>
      <c r="BY9895" s="52" t="s">
        <v>633</v>
      </c>
      <c r="BZ9895" s="52" t="s">
        <v>15425</v>
      </c>
    </row>
    <row r="9896" spans="54:78" x14ac:dyDescent="0.3">
      <c r="BB9896" s="105" t="e">
        <f>VLOOKUP(C9896,#REF!, 2,FALSE)</f>
        <v>#REF!</v>
      </c>
      <c r="BP9896" s="52" t="s">
        <v>15426</v>
      </c>
      <c r="BQ9896" s="52" t="s">
        <v>1147</v>
      </c>
      <c r="BR9896" s="52" t="s">
        <v>2993</v>
      </c>
      <c r="BX9896" s="52" t="s">
        <v>15426</v>
      </c>
      <c r="BY9896" s="52" t="s">
        <v>1147</v>
      </c>
      <c r="BZ9896" s="52" t="s">
        <v>2993</v>
      </c>
    </row>
    <row r="9897" spans="54:78" x14ac:dyDescent="0.3">
      <c r="BB9897" s="105" t="e">
        <f>VLOOKUP(C9897,#REF!, 2,FALSE)</f>
        <v>#REF!</v>
      </c>
      <c r="BP9897" s="52" t="s">
        <v>268</v>
      </c>
      <c r="BQ9897" s="52" t="s">
        <v>1280</v>
      </c>
      <c r="BR9897" s="52" t="s">
        <v>15427</v>
      </c>
      <c r="BX9897" s="52" t="s">
        <v>268</v>
      </c>
      <c r="BY9897" s="52" t="s">
        <v>1280</v>
      </c>
      <c r="BZ9897" s="52" t="s">
        <v>15427</v>
      </c>
    </row>
    <row r="9898" spans="54:78" x14ac:dyDescent="0.3">
      <c r="BB9898" s="105" t="e">
        <f>VLOOKUP(C9898,#REF!, 2,FALSE)</f>
        <v>#REF!</v>
      </c>
      <c r="BP9898" s="52" t="s">
        <v>15428</v>
      </c>
      <c r="BQ9898" s="52" t="s">
        <v>3276</v>
      </c>
      <c r="BR9898" s="52" t="s">
        <v>2993</v>
      </c>
      <c r="BX9898" s="52" t="s">
        <v>15428</v>
      </c>
      <c r="BY9898" s="52" t="s">
        <v>3276</v>
      </c>
      <c r="BZ9898" s="52" t="s">
        <v>2993</v>
      </c>
    </row>
    <row r="9899" spans="54:78" x14ac:dyDescent="0.3">
      <c r="BB9899" s="105" t="e">
        <f>VLOOKUP(C9899,#REF!, 2,FALSE)</f>
        <v>#REF!</v>
      </c>
      <c r="BP9899" s="52" t="s">
        <v>15429</v>
      </c>
      <c r="BQ9899" s="52" t="s">
        <v>3276</v>
      </c>
      <c r="BR9899" s="52" t="s">
        <v>15430</v>
      </c>
      <c r="BX9899" s="52" t="s">
        <v>15429</v>
      </c>
      <c r="BY9899" s="52" t="s">
        <v>3276</v>
      </c>
      <c r="BZ9899" s="52" t="s">
        <v>15430</v>
      </c>
    </row>
    <row r="9900" spans="54:78" x14ac:dyDescent="0.3">
      <c r="BB9900" s="105" t="e">
        <f>VLOOKUP(C9900,#REF!, 2,FALSE)</f>
        <v>#REF!</v>
      </c>
      <c r="BP9900" s="52" t="s">
        <v>15431</v>
      </c>
      <c r="BQ9900" s="52" t="s">
        <v>1277</v>
      </c>
      <c r="BR9900" s="52" t="s">
        <v>1093</v>
      </c>
      <c r="BX9900" s="52" t="s">
        <v>15431</v>
      </c>
      <c r="BY9900" s="52" t="s">
        <v>1277</v>
      </c>
      <c r="BZ9900" s="52" t="s">
        <v>1093</v>
      </c>
    </row>
    <row r="9901" spans="54:78" x14ac:dyDescent="0.3">
      <c r="BB9901" s="105" t="e">
        <f>VLOOKUP(C9901,#REF!, 2,FALSE)</f>
        <v>#REF!</v>
      </c>
      <c r="BP9901" s="52" t="s">
        <v>15432</v>
      </c>
      <c r="BQ9901" s="52" t="s">
        <v>3276</v>
      </c>
      <c r="BR9901" s="52" t="s">
        <v>2993</v>
      </c>
      <c r="BX9901" s="52" t="s">
        <v>15432</v>
      </c>
      <c r="BY9901" s="52" t="s">
        <v>3276</v>
      </c>
      <c r="BZ9901" s="52" t="s">
        <v>2993</v>
      </c>
    </row>
    <row r="9902" spans="54:78" x14ac:dyDescent="0.3">
      <c r="BB9902" s="105" t="e">
        <f>VLOOKUP(C9902,#REF!, 2,FALSE)</f>
        <v>#REF!</v>
      </c>
      <c r="BP9902" s="52" t="s">
        <v>15433</v>
      </c>
      <c r="BQ9902" s="52" t="s">
        <v>3016</v>
      </c>
      <c r="BR9902" s="52" t="s">
        <v>15434</v>
      </c>
      <c r="BX9902" s="52" t="s">
        <v>15433</v>
      </c>
      <c r="BY9902" s="52" t="s">
        <v>3016</v>
      </c>
      <c r="BZ9902" s="52" t="s">
        <v>15434</v>
      </c>
    </row>
    <row r="9903" spans="54:78" x14ac:dyDescent="0.3">
      <c r="BB9903" s="105" t="e">
        <f>VLOOKUP(C9903,#REF!, 2,FALSE)</f>
        <v>#REF!</v>
      </c>
      <c r="BP9903" s="52" t="s">
        <v>15435</v>
      </c>
      <c r="BQ9903" s="52" t="s">
        <v>3016</v>
      </c>
      <c r="BR9903" s="52" t="s">
        <v>15436</v>
      </c>
      <c r="BX9903" s="52" t="s">
        <v>15435</v>
      </c>
      <c r="BY9903" s="52" t="s">
        <v>3016</v>
      </c>
      <c r="BZ9903" s="52" t="s">
        <v>15436</v>
      </c>
    </row>
    <row r="9904" spans="54:78" x14ac:dyDescent="0.3">
      <c r="BB9904" s="105" t="e">
        <f>VLOOKUP(C9904,#REF!, 2,FALSE)</f>
        <v>#REF!</v>
      </c>
      <c r="BP9904" s="52" t="s">
        <v>15437</v>
      </c>
      <c r="BQ9904" s="52" t="s">
        <v>2988</v>
      </c>
      <c r="BR9904" s="52" t="s">
        <v>2993</v>
      </c>
      <c r="BX9904" s="52" t="s">
        <v>15437</v>
      </c>
      <c r="BY9904" s="52" t="s">
        <v>2988</v>
      </c>
      <c r="BZ9904" s="52" t="s">
        <v>2993</v>
      </c>
    </row>
    <row r="9905" spans="54:78" x14ac:dyDescent="0.3">
      <c r="BB9905" s="105" t="e">
        <f>VLOOKUP(C9905,#REF!, 2,FALSE)</f>
        <v>#REF!</v>
      </c>
      <c r="BP9905" s="52" t="s">
        <v>15438</v>
      </c>
      <c r="BQ9905" s="52" t="s">
        <v>17046</v>
      </c>
      <c r="BR9905" s="52" t="s">
        <v>8684</v>
      </c>
      <c r="BX9905" s="52" t="s">
        <v>15438</v>
      </c>
      <c r="BY9905" s="52" t="s">
        <v>17046</v>
      </c>
      <c r="BZ9905" s="52" t="s">
        <v>8684</v>
      </c>
    </row>
    <row r="9906" spans="54:78" x14ac:dyDescent="0.3">
      <c r="BB9906" s="105" t="e">
        <f>VLOOKUP(C9906,#REF!, 2,FALSE)</f>
        <v>#REF!</v>
      </c>
      <c r="BP9906" s="52" t="s">
        <v>15439</v>
      </c>
      <c r="BQ9906" s="52" t="s">
        <v>17035</v>
      </c>
      <c r="BR9906" s="52" t="s">
        <v>5459</v>
      </c>
      <c r="BX9906" s="52" t="s">
        <v>15439</v>
      </c>
      <c r="BY9906" s="52" t="s">
        <v>17035</v>
      </c>
      <c r="BZ9906" s="52" t="s">
        <v>5459</v>
      </c>
    </row>
    <row r="9907" spans="54:78" x14ac:dyDescent="0.3">
      <c r="BB9907" s="105" t="e">
        <f>VLOOKUP(C9907,#REF!, 2,FALSE)</f>
        <v>#REF!</v>
      </c>
      <c r="BP9907" s="52" t="s">
        <v>15440</v>
      </c>
      <c r="BQ9907" s="52" t="s">
        <v>17046</v>
      </c>
      <c r="BR9907" s="52" t="s">
        <v>15441</v>
      </c>
      <c r="BX9907" s="52" t="s">
        <v>15440</v>
      </c>
      <c r="BY9907" s="52" t="s">
        <v>17046</v>
      </c>
      <c r="BZ9907" s="52" t="s">
        <v>15441</v>
      </c>
    </row>
    <row r="9908" spans="54:78" x14ac:dyDescent="0.3">
      <c r="BB9908" s="105" t="e">
        <f>VLOOKUP(C9908,#REF!, 2,FALSE)</f>
        <v>#REF!</v>
      </c>
      <c r="BP9908" s="52" t="s">
        <v>15442</v>
      </c>
      <c r="BQ9908" s="52" t="s">
        <v>2993</v>
      </c>
      <c r="BR9908" s="52" t="s">
        <v>5052</v>
      </c>
      <c r="BX9908" s="52" t="s">
        <v>15442</v>
      </c>
      <c r="BY9908" s="52" t="s">
        <v>2993</v>
      </c>
      <c r="BZ9908" s="52" t="s">
        <v>5052</v>
      </c>
    </row>
    <row r="9909" spans="54:78" x14ac:dyDescent="0.3">
      <c r="BB9909" s="105" t="e">
        <f>VLOOKUP(C9909,#REF!, 2,FALSE)</f>
        <v>#REF!</v>
      </c>
      <c r="BP9909" s="52" t="s">
        <v>15443</v>
      </c>
      <c r="BQ9909" s="52" t="s">
        <v>2993</v>
      </c>
      <c r="BR9909" s="52" t="s">
        <v>2993</v>
      </c>
      <c r="BX9909" s="52" t="s">
        <v>15443</v>
      </c>
      <c r="BY9909" s="52" t="s">
        <v>2993</v>
      </c>
      <c r="BZ9909" s="52" t="s">
        <v>2993</v>
      </c>
    </row>
    <row r="9910" spans="54:78" x14ac:dyDescent="0.3">
      <c r="BB9910" s="105" t="e">
        <f>VLOOKUP(C9910,#REF!, 2,FALSE)</f>
        <v>#REF!</v>
      </c>
      <c r="BP9910" s="52" t="s">
        <v>15444</v>
      </c>
      <c r="BQ9910" s="52" t="s">
        <v>2993</v>
      </c>
      <c r="BR9910" s="52" t="s">
        <v>2993</v>
      </c>
      <c r="BX9910" s="52" t="s">
        <v>15444</v>
      </c>
      <c r="BY9910" s="52" t="s">
        <v>2993</v>
      </c>
      <c r="BZ9910" s="52" t="s">
        <v>2993</v>
      </c>
    </row>
    <row r="9911" spans="54:78" x14ac:dyDescent="0.3">
      <c r="BB9911" s="105" t="e">
        <f>VLOOKUP(C9911,#REF!, 2,FALSE)</f>
        <v>#REF!</v>
      </c>
      <c r="BP9911" s="52" t="s">
        <v>15445</v>
      </c>
      <c r="BQ9911" s="52" t="s">
        <v>703</v>
      </c>
      <c r="BR9911" s="52" t="s">
        <v>2993</v>
      </c>
      <c r="BX9911" s="52" t="s">
        <v>15445</v>
      </c>
      <c r="BY9911" s="52" t="s">
        <v>703</v>
      </c>
      <c r="BZ9911" s="52" t="s">
        <v>2993</v>
      </c>
    </row>
    <row r="9912" spans="54:78" x14ac:dyDescent="0.3">
      <c r="BB9912" s="105" t="e">
        <f>VLOOKUP(C9912,#REF!, 2,FALSE)</f>
        <v>#REF!</v>
      </c>
      <c r="BP9912" s="52" t="s">
        <v>15446</v>
      </c>
      <c r="BQ9912" s="52" t="s">
        <v>2993</v>
      </c>
      <c r="BR9912" s="52" t="s">
        <v>2946</v>
      </c>
      <c r="BX9912" s="52" t="s">
        <v>15446</v>
      </c>
      <c r="BY9912" s="52" t="s">
        <v>2993</v>
      </c>
      <c r="BZ9912" s="52" t="s">
        <v>2946</v>
      </c>
    </row>
    <row r="9913" spans="54:78" x14ac:dyDescent="0.3">
      <c r="BB9913" s="105" t="e">
        <f>VLOOKUP(C9913,#REF!, 2,FALSE)</f>
        <v>#REF!</v>
      </c>
      <c r="BP9913" s="52" t="s">
        <v>15447</v>
      </c>
      <c r="BQ9913" s="52" t="s">
        <v>3276</v>
      </c>
      <c r="BR9913" s="52" t="s">
        <v>7500</v>
      </c>
      <c r="BX9913" s="52" t="s">
        <v>15447</v>
      </c>
      <c r="BY9913" s="52" t="s">
        <v>3276</v>
      </c>
      <c r="BZ9913" s="52" t="s">
        <v>7500</v>
      </c>
    </row>
    <row r="9914" spans="54:78" x14ac:dyDescent="0.3">
      <c r="BB9914" s="105" t="e">
        <f>VLOOKUP(C9914,#REF!, 2,FALSE)</f>
        <v>#REF!</v>
      </c>
      <c r="BP9914" s="52" t="s">
        <v>15448</v>
      </c>
      <c r="BQ9914" s="52" t="s">
        <v>3016</v>
      </c>
      <c r="BR9914" s="52" t="s">
        <v>2183</v>
      </c>
      <c r="BX9914" s="52" t="s">
        <v>15448</v>
      </c>
      <c r="BY9914" s="52" t="s">
        <v>3016</v>
      </c>
      <c r="BZ9914" s="52" t="s">
        <v>2183</v>
      </c>
    </row>
    <row r="9915" spans="54:78" x14ac:dyDescent="0.3">
      <c r="BB9915" s="105" t="e">
        <f>VLOOKUP(C9915,#REF!, 2,FALSE)</f>
        <v>#REF!</v>
      </c>
      <c r="BP9915" s="52" t="s">
        <v>15449</v>
      </c>
      <c r="BQ9915" s="52" t="s">
        <v>673</v>
      </c>
      <c r="BR9915" s="52" t="s">
        <v>15450</v>
      </c>
      <c r="BX9915" s="52" t="s">
        <v>15449</v>
      </c>
      <c r="BY9915" s="52" t="s">
        <v>673</v>
      </c>
      <c r="BZ9915" s="52" t="s">
        <v>15450</v>
      </c>
    </row>
    <row r="9916" spans="54:78" x14ac:dyDescent="0.3">
      <c r="BB9916" s="105" t="e">
        <f>VLOOKUP(C9916,#REF!, 2,FALSE)</f>
        <v>#REF!</v>
      </c>
      <c r="BP9916" s="52" t="s">
        <v>15451</v>
      </c>
      <c r="BQ9916" s="52" t="s">
        <v>3276</v>
      </c>
      <c r="BR9916" s="52" t="s">
        <v>2993</v>
      </c>
      <c r="BX9916" s="52" t="s">
        <v>15451</v>
      </c>
      <c r="BY9916" s="52" t="s">
        <v>3276</v>
      </c>
      <c r="BZ9916" s="52" t="s">
        <v>2993</v>
      </c>
    </row>
    <row r="9917" spans="54:78" x14ac:dyDescent="0.3">
      <c r="BB9917" s="105" t="e">
        <f>VLOOKUP(C9917,#REF!, 2,FALSE)</f>
        <v>#REF!</v>
      </c>
      <c r="BP9917" s="52" t="s">
        <v>15452</v>
      </c>
      <c r="BQ9917" s="52" t="s">
        <v>3019</v>
      </c>
      <c r="BR9917" s="52" t="s">
        <v>2993</v>
      </c>
      <c r="BX9917" s="52" t="s">
        <v>15452</v>
      </c>
      <c r="BY9917" s="52" t="s">
        <v>3019</v>
      </c>
      <c r="BZ9917" s="52" t="s">
        <v>2993</v>
      </c>
    </row>
    <row r="9918" spans="54:78" x14ac:dyDescent="0.3">
      <c r="BB9918" s="105" t="e">
        <f>VLOOKUP(C9918,#REF!, 2,FALSE)</f>
        <v>#REF!</v>
      </c>
      <c r="BP9918" s="52" t="s">
        <v>2692</v>
      </c>
      <c r="BQ9918" s="52" t="s">
        <v>1350</v>
      </c>
      <c r="BR9918" s="52" t="s">
        <v>15453</v>
      </c>
      <c r="BX9918" s="52" t="s">
        <v>2692</v>
      </c>
      <c r="BY9918" s="52" t="s">
        <v>1350</v>
      </c>
      <c r="BZ9918" s="52" t="s">
        <v>15453</v>
      </c>
    </row>
    <row r="9919" spans="54:78" x14ac:dyDescent="0.3">
      <c r="BB9919" s="105" t="e">
        <f>VLOOKUP(C9919,#REF!, 2,FALSE)</f>
        <v>#REF!</v>
      </c>
      <c r="BP9919" s="52" t="s">
        <v>15454</v>
      </c>
      <c r="BQ9919" s="52" t="s">
        <v>934</v>
      </c>
      <c r="BR9919" s="52" t="s">
        <v>2993</v>
      </c>
      <c r="BX9919" s="52" t="s">
        <v>15454</v>
      </c>
      <c r="BY9919" s="52" t="s">
        <v>934</v>
      </c>
      <c r="BZ9919" s="52" t="s">
        <v>2993</v>
      </c>
    </row>
    <row r="9920" spans="54:78" x14ac:dyDescent="0.3">
      <c r="BB9920" s="105" t="e">
        <f>VLOOKUP(C9920,#REF!, 2,FALSE)</f>
        <v>#REF!</v>
      </c>
      <c r="BP9920" s="52" t="s">
        <v>15455</v>
      </c>
      <c r="BQ9920" s="52" t="s">
        <v>3019</v>
      </c>
      <c r="BR9920" s="52" t="s">
        <v>2993</v>
      </c>
      <c r="BX9920" s="52" t="s">
        <v>15455</v>
      </c>
      <c r="BY9920" s="52" t="s">
        <v>3019</v>
      </c>
      <c r="BZ9920" s="52" t="s">
        <v>2993</v>
      </c>
    </row>
    <row r="9921" spans="54:78" x14ac:dyDescent="0.3">
      <c r="BB9921" s="105" t="e">
        <f>VLOOKUP(C9921,#REF!, 2,FALSE)</f>
        <v>#REF!</v>
      </c>
      <c r="BP9921" s="52" t="s">
        <v>15456</v>
      </c>
      <c r="BQ9921" s="52" t="s">
        <v>3019</v>
      </c>
      <c r="BR9921" s="52" t="s">
        <v>2993</v>
      </c>
      <c r="BX9921" s="52" t="s">
        <v>15456</v>
      </c>
      <c r="BY9921" s="52" t="s">
        <v>3019</v>
      </c>
      <c r="BZ9921" s="52" t="s">
        <v>2993</v>
      </c>
    </row>
    <row r="9922" spans="54:78" x14ac:dyDescent="0.3">
      <c r="BB9922" s="105" t="e">
        <f>VLOOKUP(C9922,#REF!, 2,FALSE)</f>
        <v>#REF!</v>
      </c>
      <c r="BP9922" s="52" t="s">
        <v>15457</v>
      </c>
      <c r="BQ9922" s="52" t="s">
        <v>17035</v>
      </c>
      <c r="BR9922" s="52" t="s">
        <v>15458</v>
      </c>
      <c r="BX9922" s="52" t="s">
        <v>15457</v>
      </c>
      <c r="BY9922" s="52" t="s">
        <v>17035</v>
      </c>
      <c r="BZ9922" s="52" t="s">
        <v>15458</v>
      </c>
    </row>
    <row r="9923" spans="54:78" x14ac:dyDescent="0.3">
      <c r="BB9923" s="105" t="e">
        <f>VLOOKUP(C9923,#REF!, 2,FALSE)</f>
        <v>#REF!</v>
      </c>
      <c r="BP9923" s="52" t="s">
        <v>15459</v>
      </c>
      <c r="BQ9923" s="52" t="s">
        <v>860</v>
      </c>
      <c r="BR9923" s="52" t="s">
        <v>15460</v>
      </c>
      <c r="BX9923" s="52" t="s">
        <v>15459</v>
      </c>
      <c r="BY9923" s="52" t="s">
        <v>860</v>
      </c>
      <c r="BZ9923" s="52" t="s">
        <v>15460</v>
      </c>
    </row>
    <row r="9924" spans="54:78" x14ac:dyDescent="0.3">
      <c r="BB9924" s="105" t="e">
        <f>VLOOKUP(C9924,#REF!, 2,FALSE)</f>
        <v>#REF!</v>
      </c>
      <c r="BP9924" s="52" t="s">
        <v>15461</v>
      </c>
      <c r="BQ9924" s="52" t="s">
        <v>3276</v>
      </c>
      <c r="BR9924" s="52" t="s">
        <v>2993</v>
      </c>
      <c r="BX9924" s="52" t="s">
        <v>15461</v>
      </c>
      <c r="BY9924" s="52" t="s">
        <v>3276</v>
      </c>
      <c r="BZ9924" s="52" t="s">
        <v>2993</v>
      </c>
    </row>
    <row r="9925" spans="54:78" x14ac:dyDescent="0.3">
      <c r="BB9925" s="105" t="e">
        <f>VLOOKUP(C9925,#REF!, 2,FALSE)</f>
        <v>#REF!</v>
      </c>
      <c r="BP9925" s="52" t="s">
        <v>15462</v>
      </c>
      <c r="BQ9925" s="52" t="s">
        <v>3276</v>
      </c>
      <c r="BR9925" s="52" t="s">
        <v>15463</v>
      </c>
      <c r="BX9925" s="52" t="s">
        <v>15462</v>
      </c>
      <c r="BY9925" s="52" t="s">
        <v>3276</v>
      </c>
      <c r="BZ9925" s="52" t="s">
        <v>15463</v>
      </c>
    </row>
    <row r="9926" spans="54:78" x14ac:dyDescent="0.3">
      <c r="BB9926" s="105" t="e">
        <f>VLOOKUP(C9926,#REF!, 2,FALSE)</f>
        <v>#REF!</v>
      </c>
      <c r="BP9926" s="52" t="s">
        <v>15464</v>
      </c>
      <c r="BQ9926" s="52" t="s">
        <v>3019</v>
      </c>
      <c r="BR9926" s="52" t="s">
        <v>2993</v>
      </c>
      <c r="BX9926" s="52" t="s">
        <v>15464</v>
      </c>
      <c r="BY9926" s="52" t="s">
        <v>3019</v>
      </c>
      <c r="BZ9926" s="52" t="s">
        <v>2993</v>
      </c>
    </row>
    <row r="9927" spans="54:78" x14ac:dyDescent="0.3">
      <c r="BB9927" s="105" t="e">
        <f>VLOOKUP(C9927,#REF!, 2,FALSE)</f>
        <v>#REF!</v>
      </c>
      <c r="BP9927" s="52" t="s">
        <v>15465</v>
      </c>
      <c r="BQ9927" s="52" t="s">
        <v>1277</v>
      </c>
      <c r="BR9927" s="52" t="s">
        <v>2993</v>
      </c>
      <c r="BX9927" s="52" t="s">
        <v>15465</v>
      </c>
      <c r="BY9927" s="52" t="s">
        <v>1277</v>
      </c>
      <c r="BZ9927" s="52" t="s">
        <v>2993</v>
      </c>
    </row>
    <row r="9928" spans="54:78" x14ac:dyDescent="0.3">
      <c r="BB9928" s="105" t="e">
        <f>VLOOKUP(C9928,#REF!, 2,FALSE)</f>
        <v>#REF!</v>
      </c>
      <c r="BP9928" s="52" t="s">
        <v>15466</v>
      </c>
      <c r="BQ9928" s="52" t="s">
        <v>3019</v>
      </c>
      <c r="BR9928" s="52" t="s">
        <v>2993</v>
      </c>
      <c r="BX9928" s="52" t="s">
        <v>15466</v>
      </c>
      <c r="BY9928" s="52" t="s">
        <v>3019</v>
      </c>
      <c r="BZ9928" s="52" t="s">
        <v>2993</v>
      </c>
    </row>
    <row r="9929" spans="54:78" x14ac:dyDescent="0.3">
      <c r="BB9929" s="105" t="e">
        <f>VLOOKUP(C9929,#REF!, 2,FALSE)</f>
        <v>#REF!</v>
      </c>
      <c r="BP9929" s="52" t="s">
        <v>15467</v>
      </c>
      <c r="BQ9929" s="52" t="s">
        <v>1350</v>
      </c>
      <c r="BR9929" s="52" t="s">
        <v>2993</v>
      </c>
      <c r="BX9929" s="52" t="s">
        <v>15467</v>
      </c>
      <c r="BY9929" s="52" t="s">
        <v>1350</v>
      </c>
      <c r="BZ9929" s="52" t="s">
        <v>2993</v>
      </c>
    </row>
    <row r="9930" spans="54:78" x14ac:dyDescent="0.3">
      <c r="BB9930" s="105" t="e">
        <f>VLOOKUP(C9930,#REF!, 2,FALSE)</f>
        <v>#REF!</v>
      </c>
      <c r="BP9930" s="52" t="s">
        <v>15468</v>
      </c>
      <c r="BQ9930" s="52" t="s">
        <v>2988</v>
      </c>
      <c r="BR9930" s="52" t="s">
        <v>2993</v>
      </c>
      <c r="BX9930" s="52" t="s">
        <v>15468</v>
      </c>
      <c r="BY9930" s="52" t="s">
        <v>2988</v>
      </c>
      <c r="BZ9930" s="52" t="s">
        <v>2993</v>
      </c>
    </row>
    <row r="9931" spans="54:78" x14ac:dyDescent="0.3">
      <c r="BB9931" s="105" t="e">
        <f>VLOOKUP(C9931,#REF!, 2,FALSE)</f>
        <v>#REF!</v>
      </c>
      <c r="BP9931" s="52" t="s">
        <v>2693</v>
      </c>
      <c r="BQ9931" s="52" t="s">
        <v>17037</v>
      </c>
      <c r="BR9931" s="52" t="s">
        <v>2555</v>
      </c>
      <c r="BX9931" s="52" t="s">
        <v>2693</v>
      </c>
      <c r="BY9931" s="52" t="s">
        <v>17037</v>
      </c>
      <c r="BZ9931" s="52" t="s">
        <v>2555</v>
      </c>
    </row>
    <row r="9932" spans="54:78" x14ac:dyDescent="0.3">
      <c r="BB9932" s="105" t="e">
        <f>VLOOKUP(C9932,#REF!, 2,FALSE)</f>
        <v>#REF!</v>
      </c>
      <c r="BP9932" s="52" t="s">
        <v>2694</v>
      </c>
      <c r="BQ9932" s="52" t="s">
        <v>3223</v>
      </c>
      <c r="BR9932" s="52" t="s">
        <v>2993</v>
      </c>
      <c r="BX9932" s="52" t="s">
        <v>2694</v>
      </c>
      <c r="BY9932" s="52" t="s">
        <v>3223</v>
      </c>
      <c r="BZ9932" s="52" t="s">
        <v>2993</v>
      </c>
    </row>
    <row r="9933" spans="54:78" x14ac:dyDescent="0.3">
      <c r="BB9933" s="105" t="e">
        <f>VLOOKUP(C9933,#REF!, 2,FALSE)</f>
        <v>#REF!</v>
      </c>
      <c r="BP9933" s="52" t="s">
        <v>15470</v>
      </c>
      <c r="BQ9933" s="52" t="s">
        <v>1350</v>
      </c>
      <c r="BR9933" s="52" t="s">
        <v>15471</v>
      </c>
      <c r="BX9933" s="52" t="s">
        <v>15470</v>
      </c>
      <c r="BY9933" s="52" t="s">
        <v>1350</v>
      </c>
      <c r="BZ9933" s="52" t="s">
        <v>15471</v>
      </c>
    </row>
    <row r="9934" spans="54:78" x14ac:dyDescent="0.3">
      <c r="BB9934" s="105" t="e">
        <f>VLOOKUP(C9934,#REF!, 2,FALSE)</f>
        <v>#REF!</v>
      </c>
      <c r="BP9934" s="52" t="s">
        <v>15472</v>
      </c>
      <c r="BQ9934" s="52" t="s">
        <v>3276</v>
      </c>
      <c r="BR9934" s="52" t="s">
        <v>2993</v>
      </c>
      <c r="BX9934" s="52" t="s">
        <v>15472</v>
      </c>
      <c r="BY9934" s="52" t="s">
        <v>3276</v>
      </c>
      <c r="BZ9934" s="52" t="s">
        <v>2993</v>
      </c>
    </row>
    <row r="9935" spans="54:78" x14ac:dyDescent="0.3">
      <c r="BB9935" s="105" t="e">
        <f>VLOOKUP(C9935,#REF!, 2,FALSE)</f>
        <v>#REF!</v>
      </c>
      <c r="BP9935" s="52" t="s">
        <v>15473</v>
      </c>
      <c r="BQ9935" s="52" t="s">
        <v>3019</v>
      </c>
      <c r="BR9935" s="52" t="s">
        <v>15474</v>
      </c>
      <c r="BX9935" s="52" t="s">
        <v>15473</v>
      </c>
      <c r="BY9935" s="52" t="s">
        <v>3019</v>
      </c>
      <c r="BZ9935" s="52" t="s">
        <v>15474</v>
      </c>
    </row>
    <row r="9936" spans="54:78" x14ac:dyDescent="0.3">
      <c r="BB9936" s="105" t="e">
        <f>VLOOKUP(C9936,#REF!, 2,FALSE)</f>
        <v>#REF!</v>
      </c>
      <c r="BP9936" s="52" t="s">
        <v>15475</v>
      </c>
      <c r="BQ9936" s="52" t="s">
        <v>2988</v>
      </c>
      <c r="BR9936" s="52" t="s">
        <v>2993</v>
      </c>
      <c r="BX9936" s="52" t="s">
        <v>15475</v>
      </c>
      <c r="BY9936" s="52" t="s">
        <v>2988</v>
      </c>
      <c r="BZ9936" s="52" t="s">
        <v>2993</v>
      </c>
    </row>
    <row r="9937" spans="54:78" x14ac:dyDescent="0.3">
      <c r="BB9937" s="105" t="e">
        <f>VLOOKUP(C9937,#REF!, 2,FALSE)</f>
        <v>#REF!</v>
      </c>
      <c r="BP9937" s="52" t="s">
        <v>15476</v>
      </c>
      <c r="BQ9937" s="52" t="s">
        <v>622</v>
      </c>
      <c r="BR9937" s="52" t="s">
        <v>15477</v>
      </c>
      <c r="BX9937" s="52" t="s">
        <v>15476</v>
      </c>
      <c r="BY9937" s="52" t="s">
        <v>622</v>
      </c>
      <c r="BZ9937" s="52" t="s">
        <v>15477</v>
      </c>
    </row>
    <row r="9938" spans="54:78" x14ac:dyDescent="0.3">
      <c r="BB9938" s="105" t="e">
        <f>VLOOKUP(C9938,#REF!, 2,FALSE)</f>
        <v>#REF!</v>
      </c>
      <c r="BP9938" s="52" t="s">
        <v>15478</v>
      </c>
      <c r="BQ9938" s="52" t="s">
        <v>3103</v>
      </c>
      <c r="BR9938" s="52" t="s">
        <v>2993</v>
      </c>
      <c r="BX9938" s="52" t="s">
        <v>15478</v>
      </c>
      <c r="BY9938" s="52" t="s">
        <v>3103</v>
      </c>
      <c r="BZ9938" s="52" t="s">
        <v>2993</v>
      </c>
    </row>
    <row r="9939" spans="54:78" x14ac:dyDescent="0.3">
      <c r="BB9939" s="105" t="e">
        <f>VLOOKUP(C9939,#REF!, 2,FALSE)</f>
        <v>#REF!</v>
      </c>
      <c r="BP9939" s="52" t="s">
        <v>15479</v>
      </c>
      <c r="BQ9939" s="52" t="s">
        <v>3019</v>
      </c>
      <c r="BR9939" s="52" t="s">
        <v>2993</v>
      </c>
      <c r="BX9939" s="52" t="s">
        <v>15479</v>
      </c>
      <c r="BY9939" s="52" t="s">
        <v>3019</v>
      </c>
      <c r="BZ9939" s="52" t="s">
        <v>2993</v>
      </c>
    </row>
    <row r="9940" spans="54:78" x14ac:dyDescent="0.3">
      <c r="BB9940" s="105" t="e">
        <f>VLOOKUP(C9940,#REF!, 2,FALSE)</f>
        <v>#REF!</v>
      </c>
      <c r="BP9940" s="52" t="s">
        <v>15480</v>
      </c>
      <c r="BQ9940" s="52" t="s">
        <v>3276</v>
      </c>
      <c r="BR9940" s="52" t="s">
        <v>2993</v>
      </c>
      <c r="BX9940" s="52" t="s">
        <v>15480</v>
      </c>
      <c r="BY9940" s="52" t="s">
        <v>3276</v>
      </c>
      <c r="BZ9940" s="52" t="s">
        <v>2993</v>
      </c>
    </row>
    <row r="9941" spans="54:78" x14ac:dyDescent="0.3">
      <c r="BB9941" s="105" t="e">
        <f>VLOOKUP(C9941,#REF!, 2,FALSE)</f>
        <v>#REF!</v>
      </c>
      <c r="BP9941" s="52" t="s">
        <v>15481</v>
      </c>
      <c r="BQ9941" s="52" t="s">
        <v>1350</v>
      </c>
      <c r="BR9941" s="52" t="s">
        <v>2993</v>
      </c>
      <c r="BX9941" s="52" t="s">
        <v>15481</v>
      </c>
      <c r="BY9941" s="52" t="s">
        <v>1350</v>
      </c>
      <c r="BZ9941" s="52" t="s">
        <v>2993</v>
      </c>
    </row>
    <row r="9942" spans="54:78" x14ac:dyDescent="0.3">
      <c r="BB9942" s="105" t="e">
        <f>VLOOKUP(C9942,#REF!, 2,FALSE)</f>
        <v>#REF!</v>
      </c>
      <c r="BP9942" s="52" t="s">
        <v>15482</v>
      </c>
      <c r="BQ9942" s="52" t="s">
        <v>3019</v>
      </c>
      <c r="BR9942" s="52" t="s">
        <v>2993</v>
      </c>
      <c r="BX9942" s="52" t="s">
        <v>15482</v>
      </c>
      <c r="BY9942" s="52" t="s">
        <v>3019</v>
      </c>
      <c r="BZ9942" s="52" t="s">
        <v>2993</v>
      </c>
    </row>
    <row r="9943" spans="54:78" x14ac:dyDescent="0.3">
      <c r="BB9943" s="105" t="e">
        <f>VLOOKUP(C9943,#REF!, 2,FALSE)</f>
        <v>#REF!</v>
      </c>
      <c r="BP9943" s="52" t="s">
        <v>15483</v>
      </c>
      <c r="BQ9943" s="52" t="s">
        <v>3103</v>
      </c>
      <c r="BR9943" s="52" t="s">
        <v>13296</v>
      </c>
      <c r="BX9943" s="52" t="s">
        <v>15483</v>
      </c>
      <c r="BY9943" s="52" t="s">
        <v>3103</v>
      </c>
      <c r="BZ9943" s="52" t="s">
        <v>13296</v>
      </c>
    </row>
    <row r="9944" spans="54:78" x14ac:dyDescent="0.3">
      <c r="BB9944" s="105" t="e">
        <f>VLOOKUP(C9944,#REF!, 2,FALSE)</f>
        <v>#REF!</v>
      </c>
      <c r="BP9944" s="52" t="s">
        <v>15484</v>
      </c>
      <c r="BQ9944" s="52" t="s">
        <v>630</v>
      </c>
      <c r="BR9944" s="52" t="s">
        <v>8424</v>
      </c>
      <c r="BX9944" s="52" t="s">
        <v>15484</v>
      </c>
      <c r="BY9944" s="52" t="s">
        <v>630</v>
      </c>
      <c r="BZ9944" s="52" t="s">
        <v>8424</v>
      </c>
    </row>
    <row r="9945" spans="54:78" x14ac:dyDescent="0.3">
      <c r="BB9945" s="105" t="e">
        <f>VLOOKUP(C9945,#REF!, 2,FALSE)</f>
        <v>#REF!</v>
      </c>
      <c r="BP9945" s="52" t="s">
        <v>267</v>
      </c>
      <c r="BQ9945" s="52" t="s">
        <v>630</v>
      </c>
      <c r="BR9945" s="52" t="s">
        <v>11505</v>
      </c>
      <c r="BX9945" s="52" t="s">
        <v>267</v>
      </c>
      <c r="BY9945" s="52" t="s">
        <v>630</v>
      </c>
      <c r="BZ9945" s="52" t="s">
        <v>11505</v>
      </c>
    </row>
    <row r="9946" spans="54:78" x14ac:dyDescent="0.3">
      <c r="BB9946" s="105" t="e">
        <f>VLOOKUP(C9946,#REF!, 2,FALSE)</f>
        <v>#REF!</v>
      </c>
      <c r="BP9946" s="52" t="s">
        <v>15485</v>
      </c>
      <c r="BQ9946" s="52" t="s">
        <v>3276</v>
      </c>
      <c r="BR9946" s="52" t="s">
        <v>2993</v>
      </c>
      <c r="BX9946" s="52" t="s">
        <v>15485</v>
      </c>
      <c r="BY9946" s="52" t="s">
        <v>3276</v>
      </c>
      <c r="BZ9946" s="52" t="s">
        <v>2993</v>
      </c>
    </row>
    <row r="9947" spans="54:78" x14ac:dyDescent="0.3">
      <c r="BB9947" s="105" t="e">
        <f>VLOOKUP(C9947,#REF!, 2,FALSE)</f>
        <v>#REF!</v>
      </c>
      <c r="BP9947" s="52" t="s">
        <v>15486</v>
      </c>
      <c r="BQ9947" s="52" t="s">
        <v>722</v>
      </c>
      <c r="BR9947" s="52" t="s">
        <v>15487</v>
      </c>
      <c r="BX9947" s="52" t="s">
        <v>15486</v>
      </c>
      <c r="BY9947" s="52" t="s">
        <v>722</v>
      </c>
      <c r="BZ9947" s="52" t="s">
        <v>15487</v>
      </c>
    </row>
    <row r="9948" spans="54:78" x14ac:dyDescent="0.3">
      <c r="BB9948" s="105" t="e">
        <f>VLOOKUP(C9948,#REF!, 2,FALSE)</f>
        <v>#REF!</v>
      </c>
      <c r="BP9948" s="52" t="s">
        <v>15488</v>
      </c>
      <c r="BQ9948" s="52" t="s">
        <v>1350</v>
      </c>
      <c r="BR9948" s="52" t="s">
        <v>15489</v>
      </c>
      <c r="BX9948" s="52" t="s">
        <v>15488</v>
      </c>
      <c r="BY9948" s="52" t="s">
        <v>1350</v>
      </c>
      <c r="BZ9948" s="52" t="s">
        <v>15489</v>
      </c>
    </row>
    <row r="9949" spans="54:78" x14ac:dyDescent="0.3">
      <c r="BB9949" s="105" t="e">
        <f>VLOOKUP(C9949,#REF!, 2,FALSE)</f>
        <v>#REF!</v>
      </c>
      <c r="BP9949" s="52" t="s">
        <v>15490</v>
      </c>
      <c r="BQ9949" s="52" t="s">
        <v>1350</v>
      </c>
      <c r="BR9949" s="52" t="s">
        <v>15491</v>
      </c>
      <c r="BX9949" s="52" t="s">
        <v>15490</v>
      </c>
      <c r="BY9949" s="52" t="s">
        <v>1350</v>
      </c>
      <c r="BZ9949" s="52" t="s">
        <v>15491</v>
      </c>
    </row>
    <row r="9950" spans="54:78" x14ac:dyDescent="0.3">
      <c r="BB9950" s="105" t="e">
        <f>VLOOKUP(C9950,#REF!, 2,FALSE)</f>
        <v>#REF!</v>
      </c>
      <c r="BP9950" s="52" t="s">
        <v>15492</v>
      </c>
      <c r="BQ9950" s="52" t="s">
        <v>722</v>
      </c>
      <c r="BR9950" s="52" t="s">
        <v>5675</v>
      </c>
      <c r="BX9950" s="52" t="s">
        <v>15492</v>
      </c>
      <c r="BY9950" s="52" t="s">
        <v>722</v>
      </c>
      <c r="BZ9950" s="52" t="s">
        <v>5675</v>
      </c>
    </row>
    <row r="9951" spans="54:78" x14ac:dyDescent="0.3">
      <c r="BB9951" s="105" t="e">
        <f>VLOOKUP(C9951,#REF!, 2,FALSE)</f>
        <v>#REF!</v>
      </c>
      <c r="BP9951" s="52" t="s">
        <v>15493</v>
      </c>
      <c r="BQ9951" s="52" t="s">
        <v>3019</v>
      </c>
      <c r="BR9951" s="52" t="s">
        <v>15494</v>
      </c>
      <c r="BX9951" s="52" t="s">
        <v>15493</v>
      </c>
      <c r="BY9951" s="52" t="s">
        <v>3019</v>
      </c>
      <c r="BZ9951" s="52" t="s">
        <v>15494</v>
      </c>
    </row>
    <row r="9952" spans="54:78" x14ac:dyDescent="0.3">
      <c r="BB9952" s="105" t="e">
        <f>VLOOKUP(C9952,#REF!, 2,FALSE)</f>
        <v>#REF!</v>
      </c>
      <c r="BP9952" s="52" t="s">
        <v>15495</v>
      </c>
      <c r="BQ9952" s="52" t="s">
        <v>3016</v>
      </c>
      <c r="BR9952" s="52" t="s">
        <v>15496</v>
      </c>
      <c r="BX9952" s="52" t="s">
        <v>15495</v>
      </c>
      <c r="BY9952" s="52" t="s">
        <v>3016</v>
      </c>
      <c r="BZ9952" s="52" t="s">
        <v>15496</v>
      </c>
    </row>
    <row r="9953" spans="54:78" x14ac:dyDescent="0.3">
      <c r="BB9953" s="105" t="e">
        <f>VLOOKUP(C9953,#REF!, 2,FALSE)</f>
        <v>#REF!</v>
      </c>
      <c r="BP9953" s="52" t="s">
        <v>15497</v>
      </c>
      <c r="BQ9953" s="52" t="s">
        <v>3016</v>
      </c>
      <c r="BR9953" s="52" t="s">
        <v>3861</v>
      </c>
      <c r="BX9953" s="52" t="s">
        <v>15497</v>
      </c>
      <c r="BY9953" s="52" t="s">
        <v>3016</v>
      </c>
      <c r="BZ9953" s="52" t="s">
        <v>3861</v>
      </c>
    </row>
    <row r="9954" spans="54:78" x14ac:dyDescent="0.3">
      <c r="BB9954" s="105" t="e">
        <f>VLOOKUP(C9954,#REF!, 2,FALSE)</f>
        <v>#REF!</v>
      </c>
      <c r="BP9954" s="52" t="s">
        <v>2695</v>
      </c>
      <c r="BQ9954" s="52" t="s">
        <v>3019</v>
      </c>
      <c r="BR9954" s="52" t="s">
        <v>735</v>
      </c>
      <c r="BX9954" s="52" t="s">
        <v>2695</v>
      </c>
      <c r="BY9954" s="52" t="s">
        <v>3019</v>
      </c>
      <c r="BZ9954" s="52" t="s">
        <v>735</v>
      </c>
    </row>
    <row r="9955" spans="54:78" x14ac:dyDescent="0.3">
      <c r="BB9955" s="105" t="e">
        <f>VLOOKUP(C9955,#REF!, 2,FALSE)</f>
        <v>#REF!</v>
      </c>
      <c r="BP9955" s="52" t="s">
        <v>15498</v>
      </c>
      <c r="BQ9955" s="52" t="s">
        <v>3019</v>
      </c>
      <c r="BR9955" s="52" t="s">
        <v>6429</v>
      </c>
      <c r="BX9955" s="52" t="s">
        <v>15498</v>
      </c>
      <c r="BY9955" s="52" t="s">
        <v>3019</v>
      </c>
      <c r="BZ9955" s="52" t="s">
        <v>6429</v>
      </c>
    </row>
    <row r="9956" spans="54:78" x14ac:dyDescent="0.3">
      <c r="BB9956" s="105" t="e">
        <f>VLOOKUP(C9956,#REF!, 2,FALSE)</f>
        <v>#REF!</v>
      </c>
      <c r="BP9956" s="52" t="s">
        <v>2696</v>
      </c>
      <c r="BQ9956" s="52" t="s">
        <v>722</v>
      </c>
      <c r="BR9956" s="52" t="s">
        <v>4139</v>
      </c>
      <c r="BX9956" s="52" t="s">
        <v>2696</v>
      </c>
      <c r="BY9956" s="52" t="s">
        <v>722</v>
      </c>
      <c r="BZ9956" s="52" t="s">
        <v>4139</v>
      </c>
    </row>
    <row r="9957" spans="54:78" x14ac:dyDescent="0.3">
      <c r="BB9957" s="105" t="e">
        <f>VLOOKUP(C9957,#REF!, 2,FALSE)</f>
        <v>#REF!</v>
      </c>
      <c r="BP9957" s="52" t="s">
        <v>2697</v>
      </c>
      <c r="BQ9957" s="52" t="s">
        <v>870</v>
      </c>
      <c r="BR9957" s="52" t="s">
        <v>15499</v>
      </c>
      <c r="BX9957" s="52" t="s">
        <v>2697</v>
      </c>
      <c r="BY9957" s="52" t="s">
        <v>870</v>
      </c>
      <c r="BZ9957" s="52" t="s">
        <v>15499</v>
      </c>
    </row>
    <row r="9958" spans="54:78" x14ac:dyDescent="0.3">
      <c r="BB9958" s="105" t="e">
        <f>VLOOKUP(C9958,#REF!, 2,FALSE)</f>
        <v>#REF!</v>
      </c>
      <c r="BP9958" s="52" t="s">
        <v>15500</v>
      </c>
      <c r="BQ9958" s="52" t="s">
        <v>1147</v>
      </c>
      <c r="BR9958" s="52" t="s">
        <v>9162</v>
      </c>
      <c r="BX9958" s="52" t="s">
        <v>15500</v>
      </c>
      <c r="BY9958" s="52" t="s">
        <v>1147</v>
      </c>
      <c r="BZ9958" s="52" t="s">
        <v>9162</v>
      </c>
    </row>
    <row r="9959" spans="54:78" x14ac:dyDescent="0.3">
      <c r="BB9959" s="105" t="e">
        <f>VLOOKUP(C9959,#REF!, 2,FALSE)</f>
        <v>#REF!</v>
      </c>
      <c r="BP9959" s="52" t="s">
        <v>15501</v>
      </c>
      <c r="BQ9959" s="52" t="s">
        <v>3276</v>
      </c>
      <c r="BR9959" s="52" t="s">
        <v>10839</v>
      </c>
      <c r="BX9959" s="52" t="s">
        <v>15501</v>
      </c>
      <c r="BY9959" s="52" t="s">
        <v>3276</v>
      </c>
      <c r="BZ9959" s="52" t="s">
        <v>10839</v>
      </c>
    </row>
    <row r="9960" spans="54:78" x14ac:dyDescent="0.3">
      <c r="BB9960" s="105" t="e">
        <f>VLOOKUP(C9960,#REF!, 2,FALSE)</f>
        <v>#REF!</v>
      </c>
      <c r="BP9960" s="52" t="s">
        <v>15502</v>
      </c>
      <c r="BQ9960" s="52" t="s">
        <v>3059</v>
      </c>
      <c r="BR9960" s="52" t="s">
        <v>2993</v>
      </c>
      <c r="BX9960" s="52" t="s">
        <v>15502</v>
      </c>
      <c r="BY9960" s="52" t="s">
        <v>3059</v>
      </c>
      <c r="BZ9960" s="52" t="s">
        <v>2993</v>
      </c>
    </row>
    <row r="9961" spans="54:78" x14ac:dyDescent="0.3">
      <c r="BB9961" s="105" t="e">
        <f>VLOOKUP(C9961,#REF!, 2,FALSE)</f>
        <v>#REF!</v>
      </c>
      <c r="BP9961" s="52" t="s">
        <v>15503</v>
      </c>
      <c r="BQ9961" s="52" t="s">
        <v>3016</v>
      </c>
      <c r="BR9961" s="52" t="s">
        <v>15504</v>
      </c>
      <c r="BX9961" s="52" t="s">
        <v>15503</v>
      </c>
      <c r="BY9961" s="52" t="s">
        <v>3016</v>
      </c>
      <c r="BZ9961" s="52" t="s">
        <v>15504</v>
      </c>
    </row>
    <row r="9962" spans="54:78" x14ac:dyDescent="0.3">
      <c r="BB9962" s="105" t="e">
        <f>VLOOKUP(C9962,#REF!, 2,FALSE)</f>
        <v>#REF!</v>
      </c>
      <c r="BP9962" s="52" t="s">
        <v>15505</v>
      </c>
      <c r="BQ9962" s="52" t="s">
        <v>3103</v>
      </c>
      <c r="BR9962" s="52" t="s">
        <v>2993</v>
      </c>
      <c r="BX9962" s="52" t="s">
        <v>15505</v>
      </c>
      <c r="BY9962" s="52" t="s">
        <v>3103</v>
      </c>
      <c r="BZ9962" s="52" t="s">
        <v>2993</v>
      </c>
    </row>
    <row r="9963" spans="54:78" x14ac:dyDescent="0.3">
      <c r="BB9963" s="105" t="e">
        <f>VLOOKUP(C9963,#REF!, 2,FALSE)</f>
        <v>#REF!</v>
      </c>
      <c r="BP9963" s="52" t="s">
        <v>15506</v>
      </c>
      <c r="BQ9963" s="52" t="s">
        <v>3016</v>
      </c>
      <c r="BR9963" s="52" t="s">
        <v>15507</v>
      </c>
      <c r="BX9963" s="52" t="s">
        <v>15506</v>
      </c>
      <c r="BY9963" s="52" t="s">
        <v>3016</v>
      </c>
      <c r="BZ9963" s="52" t="s">
        <v>15507</v>
      </c>
    </row>
    <row r="9964" spans="54:78" x14ac:dyDescent="0.3">
      <c r="BB9964" s="105" t="e">
        <f>VLOOKUP(C9964,#REF!, 2,FALSE)</f>
        <v>#REF!</v>
      </c>
      <c r="BP9964" s="52" t="s">
        <v>15508</v>
      </c>
      <c r="BQ9964" s="52" t="s">
        <v>3114</v>
      </c>
      <c r="BR9964" s="52" t="s">
        <v>15509</v>
      </c>
      <c r="BX9964" s="52" t="s">
        <v>15508</v>
      </c>
      <c r="BY9964" s="52" t="s">
        <v>3114</v>
      </c>
      <c r="BZ9964" s="52" t="s">
        <v>15509</v>
      </c>
    </row>
    <row r="9965" spans="54:78" x14ac:dyDescent="0.3">
      <c r="BB9965" s="105" t="e">
        <f>VLOOKUP(C9965,#REF!, 2,FALSE)</f>
        <v>#REF!</v>
      </c>
      <c r="BP9965" s="52" t="s">
        <v>15510</v>
      </c>
      <c r="BQ9965" s="52" t="s">
        <v>1350</v>
      </c>
      <c r="BR9965" s="52" t="s">
        <v>15511</v>
      </c>
      <c r="BX9965" s="52" t="s">
        <v>15510</v>
      </c>
      <c r="BY9965" s="52" t="s">
        <v>1350</v>
      </c>
      <c r="BZ9965" s="52" t="s">
        <v>15511</v>
      </c>
    </row>
    <row r="9966" spans="54:78" x14ac:dyDescent="0.3">
      <c r="BB9966" s="105" t="e">
        <f>VLOOKUP(C9966,#REF!, 2,FALSE)</f>
        <v>#REF!</v>
      </c>
      <c r="BP9966" s="52" t="s">
        <v>15512</v>
      </c>
      <c r="BQ9966" s="52" t="s">
        <v>3114</v>
      </c>
      <c r="BR9966" s="52" t="s">
        <v>14712</v>
      </c>
      <c r="BX9966" s="52" t="s">
        <v>15512</v>
      </c>
      <c r="BY9966" s="52" t="s">
        <v>3114</v>
      </c>
      <c r="BZ9966" s="52" t="s">
        <v>14712</v>
      </c>
    </row>
    <row r="9967" spans="54:78" x14ac:dyDescent="0.3">
      <c r="BB9967" s="105" t="e">
        <f>VLOOKUP(C9967,#REF!, 2,FALSE)</f>
        <v>#REF!</v>
      </c>
      <c r="BP9967" s="52" t="s">
        <v>15513</v>
      </c>
      <c r="BQ9967" s="52" t="s">
        <v>3276</v>
      </c>
      <c r="BR9967" s="52" t="s">
        <v>4179</v>
      </c>
      <c r="BX9967" s="52" t="s">
        <v>15513</v>
      </c>
      <c r="BY9967" s="52" t="s">
        <v>3276</v>
      </c>
      <c r="BZ9967" s="52" t="s">
        <v>4179</v>
      </c>
    </row>
    <row r="9968" spans="54:78" x14ac:dyDescent="0.3">
      <c r="BB9968" s="105" t="e">
        <f>VLOOKUP(C9968,#REF!, 2,FALSE)</f>
        <v>#REF!</v>
      </c>
      <c r="BP9968" s="52" t="s">
        <v>2698</v>
      </c>
      <c r="BQ9968" s="52" t="s">
        <v>3019</v>
      </c>
      <c r="BR9968" s="52" t="s">
        <v>15514</v>
      </c>
      <c r="BX9968" s="52" t="s">
        <v>2698</v>
      </c>
      <c r="BY9968" s="52" t="s">
        <v>3019</v>
      </c>
      <c r="BZ9968" s="52" t="s">
        <v>15514</v>
      </c>
    </row>
    <row r="9969" spans="54:78" x14ac:dyDescent="0.3">
      <c r="BB9969" s="105" t="e">
        <f>VLOOKUP(C9969,#REF!, 2,FALSE)</f>
        <v>#REF!</v>
      </c>
      <c r="BP9969" s="52" t="s">
        <v>2699</v>
      </c>
      <c r="BQ9969" s="52" t="s">
        <v>3114</v>
      </c>
      <c r="BR9969" s="52" t="s">
        <v>15515</v>
      </c>
      <c r="BX9969" s="52" t="s">
        <v>2699</v>
      </c>
      <c r="BY9969" s="52" t="s">
        <v>3114</v>
      </c>
      <c r="BZ9969" s="52" t="s">
        <v>15515</v>
      </c>
    </row>
    <row r="9970" spans="54:78" x14ac:dyDescent="0.3">
      <c r="BB9970" s="105" t="e">
        <f>VLOOKUP(C9970,#REF!, 2,FALSE)</f>
        <v>#REF!</v>
      </c>
      <c r="BP9970" s="52" t="s">
        <v>15516</v>
      </c>
      <c r="BQ9970" s="52" t="s">
        <v>710</v>
      </c>
      <c r="BR9970" s="52" t="s">
        <v>15517</v>
      </c>
      <c r="BX9970" s="52" t="s">
        <v>15516</v>
      </c>
      <c r="BY9970" s="52" t="s">
        <v>710</v>
      </c>
      <c r="BZ9970" s="52" t="s">
        <v>15517</v>
      </c>
    </row>
    <row r="9971" spans="54:78" x14ac:dyDescent="0.3">
      <c r="BB9971" s="105" t="e">
        <f>VLOOKUP(C9971,#REF!, 2,FALSE)</f>
        <v>#REF!</v>
      </c>
      <c r="BP9971" s="52" t="s">
        <v>15518</v>
      </c>
      <c r="BQ9971" s="52" t="s">
        <v>672</v>
      </c>
      <c r="BR9971" s="52" t="s">
        <v>2993</v>
      </c>
      <c r="BX9971" s="52" t="s">
        <v>15518</v>
      </c>
      <c r="BY9971" s="52" t="s">
        <v>672</v>
      </c>
      <c r="BZ9971" s="52" t="s">
        <v>2993</v>
      </c>
    </row>
    <row r="9972" spans="54:78" x14ac:dyDescent="0.3">
      <c r="BB9972" s="105" t="e">
        <f>VLOOKUP(C9972,#REF!, 2,FALSE)</f>
        <v>#REF!</v>
      </c>
      <c r="BP9972" s="52" t="s">
        <v>15519</v>
      </c>
      <c r="BQ9972" s="52" t="s">
        <v>1350</v>
      </c>
      <c r="BR9972" s="52" t="s">
        <v>4804</v>
      </c>
      <c r="BX9972" s="52" t="s">
        <v>15519</v>
      </c>
      <c r="BY9972" s="52" t="s">
        <v>1350</v>
      </c>
      <c r="BZ9972" s="52" t="s">
        <v>4804</v>
      </c>
    </row>
    <row r="9973" spans="54:78" x14ac:dyDescent="0.3">
      <c r="BB9973" s="105" t="e">
        <f>VLOOKUP(C9973,#REF!, 2,FALSE)</f>
        <v>#REF!</v>
      </c>
      <c r="BP9973" s="52" t="s">
        <v>15520</v>
      </c>
      <c r="BQ9973" s="52" t="s">
        <v>633</v>
      </c>
      <c r="BR9973" s="52" t="s">
        <v>8071</v>
      </c>
      <c r="BX9973" s="52" t="s">
        <v>15520</v>
      </c>
      <c r="BY9973" s="52" t="s">
        <v>633</v>
      </c>
      <c r="BZ9973" s="52" t="s">
        <v>8071</v>
      </c>
    </row>
    <row r="9974" spans="54:78" x14ac:dyDescent="0.3">
      <c r="BB9974" s="105" t="e">
        <f>VLOOKUP(C9974,#REF!, 2,FALSE)</f>
        <v>#REF!</v>
      </c>
      <c r="BP9974" s="52" t="s">
        <v>15521</v>
      </c>
      <c r="BQ9974" s="52" t="s">
        <v>17046</v>
      </c>
      <c r="BR9974" s="52" t="s">
        <v>3910</v>
      </c>
      <c r="BX9974" s="52" t="s">
        <v>15521</v>
      </c>
      <c r="BY9974" s="52" t="s">
        <v>17046</v>
      </c>
      <c r="BZ9974" s="52" t="s">
        <v>3910</v>
      </c>
    </row>
    <row r="9975" spans="54:78" x14ac:dyDescent="0.3">
      <c r="BB9975" s="105" t="e">
        <f>VLOOKUP(C9975,#REF!, 2,FALSE)</f>
        <v>#REF!</v>
      </c>
      <c r="BP9975" s="52" t="s">
        <v>15522</v>
      </c>
      <c r="BQ9975" s="52" t="s">
        <v>3276</v>
      </c>
      <c r="BR9975" s="52" t="s">
        <v>13251</v>
      </c>
      <c r="BX9975" s="52" t="s">
        <v>15522</v>
      </c>
      <c r="BY9975" s="52" t="s">
        <v>3276</v>
      </c>
      <c r="BZ9975" s="52" t="s">
        <v>13251</v>
      </c>
    </row>
    <row r="9976" spans="54:78" x14ac:dyDescent="0.3">
      <c r="BB9976" s="105" t="e">
        <f>VLOOKUP(C9976,#REF!, 2,FALSE)</f>
        <v>#REF!</v>
      </c>
      <c r="BP9976" s="52" t="s">
        <v>15523</v>
      </c>
      <c r="BQ9976" s="52" t="s">
        <v>722</v>
      </c>
      <c r="BR9976" s="52" t="s">
        <v>15524</v>
      </c>
      <c r="BX9976" s="52" t="s">
        <v>15523</v>
      </c>
      <c r="BY9976" s="52" t="s">
        <v>722</v>
      </c>
      <c r="BZ9976" s="52" t="s">
        <v>15524</v>
      </c>
    </row>
    <row r="9977" spans="54:78" x14ac:dyDescent="0.3">
      <c r="BB9977" s="105" t="e">
        <f>VLOOKUP(C9977,#REF!, 2,FALSE)</f>
        <v>#REF!</v>
      </c>
      <c r="BP9977" s="52" t="s">
        <v>15525</v>
      </c>
      <c r="BQ9977" s="52" t="s">
        <v>722</v>
      </c>
      <c r="BR9977" s="52" t="s">
        <v>11025</v>
      </c>
      <c r="BX9977" s="52" t="s">
        <v>15525</v>
      </c>
      <c r="BY9977" s="52" t="s">
        <v>722</v>
      </c>
      <c r="BZ9977" s="52" t="s">
        <v>11025</v>
      </c>
    </row>
    <row r="9978" spans="54:78" x14ac:dyDescent="0.3">
      <c r="BB9978" s="105" t="e">
        <f>VLOOKUP(C9978,#REF!, 2,FALSE)</f>
        <v>#REF!</v>
      </c>
      <c r="BP9978" s="52" t="s">
        <v>15526</v>
      </c>
      <c r="BQ9978" s="52" t="s">
        <v>17046</v>
      </c>
      <c r="BR9978" s="52" t="s">
        <v>15527</v>
      </c>
      <c r="BX9978" s="52" t="s">
        <v>15526</v>
      </c>
      <c r="BY9978" s="52" t="s">
        <v>17046</v>
      </c>
      <c r="BZ9978" s="52" t="s">
        <v>15527</v>
      </c>
    </row>
    <row r="9979" spans="54:78" x14ac:dyDescent="0.3">
      <c r="BB9979" s="105" t="e">
        <f>VLOOKUP(C9979,#REF!, 2,FALSE)</f>
        <v>#REF!</v>
      </c>
      <c r="BP9979" s="52" t="s">
        <v>15528</v>
      </c>
      <c r="BQ9979" s="52" t="s">
        <v>631</v>
      </c>
      <c r="BR9979" s="52" t="s">
        <v>7700</v>
      </c>
      <c r="BX9979" s="52" t="s">
        <v>15528</v>
      </c>
      <c r="BY9979" s="52" t="s">
        <v>631</v>
      </c>
      <c r="BZ9979" s="52" t="s">
        <v>7700</v>
      </c>
    </row>
    <row r="9980" spans="54:78" x14ac:dyDescent="0.3">
      <c r="BB9980" s="105" t="e">
        <f>VLOOKUP(C9980,#REF!, 2,FALSE)</f>
        <v>#REF!</v>
      </c>
      <c r="BP9980" s="52" t="s">
        <v>2711</v>
      </c>
      <c r="BQ9980" s="52" t="s">
        <v>1280</v>
      </c>
      <c r="BR9980" s="52" t="s">
        <v>8257</v>
      </c>
      <c r="BX9980" s="52" t="s">
        <v>2711</v>
      </c>
      <c r="BY9980" s="52" t="s">
        <v>1280</v>
      </c>
      <c r="BZ9980" s="52" t="s">
        <v>8257</v>
      </c>
    </row>
    <row r="9981" spans="54:78" x14ac:dyDescent="0.3">
      <c r="BB9981" s="105" t="e">
        <f>VLOOKUP(C9981,#REF!, 2,FALSE)</f>
        <v>#REF!</v>
      </c>
      <c r="BP9981" s="52" t="s">
        <v>15529</v>
      </c>
      <c r="BQ9981" s="52" t="s">
        <v>2993</v>
      </c>
      <c r="BR9981" s="52" t="s">
        <v>11251</v>
      </c>
      <c r="BX9981" s="52" t="s">
        <v>15529</v>
      </c>
      <c r="BY9981" s="52" t="s">
        <v>2993</v>
      </c>
      <c r="BZ9981" s="52" t="s">
        <v>11251</v>
      </c>
    </row>
    <row r="9982" spans="54:78" x14ac:dyDescent="0.3">
      <c r="BB9982" s="105" t="e">
        <f>VLOOKUP(C9982,#REF!, 2,FALSE)</f>
        <v>#REF!</v>
      </c>
      <c r="BP9982" s="52" t="s">
        <v>15530</v>
      </c>
      <c r="BQ9982" s="52" t="s">
        <v>631</v>
      </c>
      <c r="BR9982" s="52" t="s">
        <v>15531</v>
      </c>
      <c r="BX9982" s="52" t="s">
        <v>15530</v>
      </c>
      <c r="BY9982" s="52" t="s">
        <v>631</v>
      </c>
      <c r="BZ9982" s="52" t="s">
        <v>15531</v>
      </c>
    </row>
    <row r="9983" spans="54:78" x14ac:dyDescent="0.3">
      <c r="BB9983" s="105" t="e">
        <f>VLOOKUP(C9983,#REF!, 2,FALSE)</f>
        <v>#REF!</v>
      </c>
      <c r="BP9983" s="52" t="s">
        <v>15532</v>
      </c>
      <c r="BQ9983" s="52" t="s">
        <v>631</v>
      </c>
      <c r="BR9983" s="52" t="s">
        <v>7424</v>
      </c>
      <c r="BX9983" s="52" t="s">
        <v>15532</v>
      </c>
      <c r="BY9983" s="52" t="s">
        <v>631</v>
      </c>
      <c r="BZ9983" s="52" t="s">
        <v>7424</v>
      </c>
    </row>
    <row r="9984" spans="54:78" x14ac:dyDescent="0.3">
      <c r="BB9984" s="105" t="e">
        <f>VLOOKUP(C9984,#REF!, 2,FALSE)</f>
        <v>#REF!</v>
      </c>
      <c r="BP9984" s="52" t="s">
        <v>15533</v>
      </c>
      <c r="BQ9984" s="52" t="s">
        <v>633</v>
      </c>
      <c r="BR9984" s="52" t="s">
        <v>4818</v>
      </c>
      <c r="BX9984" s="52" t="s">
        <v>15533</v>
      </c>
      <c r="BY9984" s="52" t="s">
        <v>633</v>
      </c>
      <c r="BZ9984" s="52" t="s">
        <v>4818</v>
      </c>
    </row>
    <row r="9985" spans="54:78" x14ac:dyDescent="0.3">
      <c r="BB9985" s="105" t="e">
        <f>VLOOKUP(C9985,#REF!, 2,FALSE)</f>
        <v>#REF!</v>
      </c>
      <c r="BP9985" s="52" t="s">
        <v>15534</v>
      </c>
      <c r="BQ9985" s="52" t="s">
        <v>631</v>
      </c>
      <c r="BR9985" s="52" t="s">
        <v>15535</v>
      </c>
      <c r="BX9985" s="52" t="s">
        <v>15534</v>
      </c>
      <c r="BY9985" s="52" t="s">
        <v>631</v>
      </c>
      <c r="BZ9985" s="52" t="s">
        <v>15535</v>
      </c>
    </row>
    <row r="9986" spans="54:78" x14ac:dyDescent="0.3">
      <c r="BB9986" s="105" t="e">
        <f>VLOOKUP(C9986,#REF!, 2,FALSE)</f>
        <v>#REF!</v>
      </c>
      <c r="BP9986" s="52" t="s">
        <v>15536</v>
      </c>
      <c r="BQ9986" s="52" t="s">
        <v>3019</v>
      </c>
      <c r="BR9986" s="52" t="s">
        <v>15537</v>
      </c>
      <c r="BX9986" s="52" t="s">
        <v>15536</v>
      </c>
      <c r="BY9986" s="52" t="s">
        <v>3019</v>
      </c>
      <c r="BZ9986" s="52" t="s">
        <v>15537</v>
      </c>
    </row>
    <row r="9987" spans="54:78" x14ac:dyDescent="0.3">
      <c r="BB9987" s="105" t="e">
        <f>VLOOKUP(C9987,#REF!, 2,FALSE)</f>
        <v>#REF!</v>
      </c>
      <c r="BP9987" s="52" t="s">
        <v>15538</v>
      </c>
      <c r="BQ9987" s="52" t="s">
        <v>3276</v>
      </c>
      <c r="BR9987" s="52" t="s">
        <v>4141</v>
      </c>
      <c r="BX9987" s="52" t="s">
        <v>15538</v>
      </c>
      <c r="BY9987" s="52" t="s">
        <v>3276</v>
      </c>
      <c r="BZ9987" s="52" t="s">
        <v>4141</v>
      </c>
    </row>
    <row r="9988" spans="54:78" x14ac:dyDescent="0.3">
      <c r="BB9988" s="105" t="e">
        <f>VLOOKUP(C9988,#REF!, 2,FALSE)</f>
        <v>#REF!</v>
      </c>
      <c r="BP9988" s="52" t="s">
        <v>15539</v>
      </c>
      <c r="BQ9988" s="52" t="s">
        <v>631</v>
      </c>
      <c r="BR9988" s="52" t="s">
        <v>15540</v>
      </c>
      <c r="BX9988" s="52" t="s">
        <v>15539</v>
      </c>
      <c r="BY9988" s="52" t="s">
        <v>631</v>
      </c>
      <c r="BZ9988" s="52" t="s">
        <v>15540</v>
      </c>
    </row>
    <row r="9989" spans="54:78" x14ac:dyDescent="0.3">
      <c r="BB9989" s="105" t="e">
        <f>VLOOKUP(C9989,#REF!, 2,FALSE)</f>
        <v>#REF!</v>
      </c>
      <c r="BP9989" s="52" t="s">
        <v>15541</v>
      </c>
      <c r="BQ9989" s="52" t="s">
        <v>17046</v>
      </c>
      <c r="BR9989" s="52" t="s">
        <v>718</v>
      </c>
      <c r="BX9989" s="52" t="s">
        <v>15541</v>
      </c>
      <c r="BY9989" s="52" t="s">
        <v>17046</v>
      </c>
      <c r="BZ9989" s="52" t="s">
        <v>718</v>
      </c>
    </row>
    <row r="9990" spans="54:78" x14ac:dyDescent="0.3">
      <c r="BB9990" s="105" t="e">
        <f>VLOOKUP(C9990,#REF!, 2,FALSE)</f>
        <v>#REF!</v>
      </c>
      <c r="BP9990" s="52" t="s">
        <v>15542</v>
      </c>
      <c r="BQ9990" s="52" t="s">
        <v>1147</v>
      </c>
      <c r="BR9990" s="52" t="s">
        <v>3132</v>
      </c>
      <c r="BX9990" s="52" t="s">
        <v>15542</v>
      </c>
      <c r="BY9990" s="52" t="s">
        <v>1147</v>
      </c>
      <c r="BZ9990" s="52" t="s">
        <v>3132</v>
      </c>
    </row>
    <row r="9991" spans="54:78" x14ac:dyDescent="0.3">
      <c r="BB9991" s="105" t="e">
        <f>VLOOKUP(C9991,#REF!, 2,FALSE)</f>
        <v>#REF!</v>
      </c>
      <c r="BP9991" s="52" t="s">
        <v>15543</v>
      </c>
      <c r="BQ9991" s="52" t="s">
        <v>2993</v>
      </c>
      <c r="BR9991" s="52" t="s">
        <v>2993</v>
      </c>
      <c r="BX9991" s="52" t="s">
        <v>15543</v>
      </c>
      <c r="BY9991" s="52" t="s">
        <v>2993</v>
      </c>
      <c r="BZ9991" s="52" t="s">
        <v>2993</v>
      </c>
    </row>
    <row r="9992" spans="54:78" x14ac:dyDescent="0.3">
      <c r="BB9992" s="105" t="e">
        <f>VLOOKUP(C9992,#REF!, 2,FALSE)</f>
        <v>#REF!</v>
      </c>
      <c r="BP9992" s="52" t="s">
        <v>15544</v>
      </c>
      <c r="BQ9992" s="52" t="s">
        <v>3103</v>
      </c>
      <c r="BR9992" s="52" t="s">
        <v>2993</v>
      </c>
      <c r="BX9992" s="52" t="s">
        <v>15544</v>
      </c>
      <c r="BY9992" s="52" t="s">
        <v>3103</v>
      </c>
      <c r="BZ9992" s="52" t="s">
        <v>2993</v>
      </c>
    </row>
    <row r="9993" spans="54:78" x14ac:dyDescent="0.3">
      <c r="BB9993" s="105" t="e">
        <f>VLOOKUP(C9993,#REF!, 2,FALSE)</f>
        <v>#REF!</v>
      </c>
      <c r="BP9993" s="52" t="s">
        <v>15545</v>
      </c>
      <c r="BQ9993" s="52" t="s">
        <v>17035</v>
      </c>
      <c r="BR9993" s="52" t="s">
        <v>2993</v>
      </c>
      <c r="BX9993" s="52" t="s">
        <v>15545</v>
      </c>
      <c r="BY9993" s="52" t="s">
        <v>17035</v>
      </c>
      <c r="BZ9993" s="52" t="s">
        <v>2993</v>
      </c>
    </row>
    <row r="9994" spans="54:78" x14ac:dyDescent="0.3">
      <c r="BB9994" s="105" t="e">
        <f>VLOOKUP(C9994,#REF!, 2,FALSE)</f>
        <v>#REF!</v>
      </c>
      <c r="BP9994" s="52" t="s">
        <v>15546</v>
      </c>
      <c r="BQ9994" s="52" t="s">
        <v>1147</v>
      </c>
      <c r="BR9994" s="52" t="s">
        <v>2993</v>
      </c>
      <c r="BX9994" s="52" t="s">
        <v>15546</v>
      </c>
      <c r="BY9994" s="52" t="s">
        <v>1147</v>
      </c>
      <c r="BZ9994" s="52" t="s">
        <v>2993</v>
      </c>
    </row>
    <row r="9995" spans="54:78" x14ac:dyDescent="0.3">
      <c r="BB9995" s="105" t="e">
        <f>VLOOKUP(C9995,#REF!, 2,FALSE)</f>
        <v>#REF!</v>
      </c>
      <c r="BP9995" s="52" t="s">
        <v>15547</v>
      </c>
      <c r="BQ9995" s="52" t="s">
        <v>17035</v>
      </c>
      <c r="BR9995" s="52" t="s">
        <v>2993</v>
      </c>
      <c r="BX9995" s="52" t="s">
        <v>15547</v>
      </c>
      <c r="BY9995" s="52" t="s">
        <v>17035</v>
      </c>
      <c r="BZ9995" s="52" t="s">
        <v>2993</v>
      </c>
    </row>
    <row r="9996" spans="54:78" x14ac:dyDescent="0.3">
      <c r="BB9996" s="105" t="e">
        <f>VLOOKUP(C9996,#REF!, 2,FALSE)</f>
        <v>#REF!</v>
      </c>
      <c r="BP9996" s="52" t="s">
        <v>15548</v>
      </c>
      <c r="BQ9996" s="52" t="s">
        <v>2993</v>
      </c>
      <c r="BR9996" s="52" t="s">
        <v>8516</v>
      </c>
      <c r="BX9996" s="52" t="s">
        <v>15548</v>
      </c>
      <c r="BY9996" s="52" t="s">
        <v>2993</v>
      </c>
      <c r="BZ9996" s="52" t="s">
        <v>8516</v>
      </c>
    </row>
    <row r="9997" spans="54:78" x14ac:dyDescent="0.3">
      <c r="BB9997" s="105" t="e">
        <f>VLOOKUP(C9997,#REF!, 2,FALSE)</f>
        <v>#REF!</v>
      </c>
      <c r="BP9997" s="52" t="s">
        <v>15549</v>
      </c>
      <c r="BQ9997" s="52" t="s">
        <v>1350</v>
      </c>
      <c r="BR9997" s="52" t="s">
        <v>2993</v>
      </c>
      <c r="BX9997" s="52" t="s">
        <v>15549</v>
      </c>
      <c r="BY9997" s="52" t="s">
        <v>1350</v>
      </c>
      <c r="BZ9997" s="52" t="s">
        <v>2993</v>
      </c>
    </row>
    <row r="9998" spans="54:78" x14ac:dyDescent="0.3">
      <c r="BB9998" s="105" t="e">
        <f>VLOOKUP(C9998,#REF!, 2,FALSE)</f>
        <v>#REF!</v>
      </c>
      <c r="BP9998" s="52" t="s">
        <v>15550</v>
      </c>
      <c r="BQ9998" s="52" t="s">
        <v>1350</v>
      </c>
      <c r="BR9998" s="52" t="s">
        <v>1027</v>
      </c>
      <c r="BX9998" s="52" t="s">
        <v>15550</v>
      </c>
      <c r="BY9998" s="52" t="s">
        <v>1350</v>
      </c>
      <c r="BZ9998" s="52" t="s">
        <v>1027</v>
      </c>
    </row>
    <row r="9999" spans="54:78" x14ac:dyDescent="0.3">
      <c r="BB9999" s="105" t="e">
        <f>VLOOKUP(C9999,#REF!, 2,FALSE)</f>
        <v>#REF!</v>
      </c>
      <c r="BP9999" s="52" t="s">
        <v>15551</v>
      </c>
      <c r="BQ9999" s="52" t="s">
        <v>3059</v>
      </c>
      <c r="BR9999" s="52" t="s">
        <v>2993</v>
      </c>
      <c r="BX9999" s="52" t="s">
        <v>15551</v>
      </c>
      <c r="BY9999" s="52" t="s">
        <v>3059</v>
      </c>
      <c r="BZ9999" s="52" t="s">
        <v>2993</v>
      </c>
    </row>
    <row r="10000" spans="54:78" x14ac:dyDescent="0.3">
      <c r="BB10000" s="105" t="e">
        <f>VLOOKUP(C10000,#REF!, 2,FALSE)</f>
        <v>#REF!</v>
      </c>
      <c r="BP10000" s="52" t="s">
        <v>15552</v>
      </c>
      <c r="BQ10000" s="52" t="s">
        <v>1350</v>
      </c>
      <c r="BR10000" s="52" t="s">
        <v>2895</v>
      </c>
      <c r="BX10000" s="52" t="s">
        <v>15552</v>
      </c>
      <c r="BY10000" s="52" t="s">
        <v>1350</v>
      </c>
      <c r="BZ10000" s="52" t="s">
        <v>2895</v>
      </c>
    </row>
    <row r="10001" spans="54:78" x14ac:dyDescent="0.3">
      <c r="BB10001" s="105" t="e">
        <f>VLOOKUP(C10001,#REF!, 2,FALSE)</f>
        <v>#REF!</v>
      </c>
      <c r="BP10001" s="52" t="s">
        <v>15553</v>
      </c>
      <c r="BQ10001" s="52" t="s">
        <v>1277</v>
      </c>
      <c r="BR10001" s="52" t="s">
        <v>4767</v>
      </c>
      <c r="BX10001" s="52" t="s">
        <v>15553</v>
      </c>
      <c r="BY10001" s="52" t="s">
        <v>1277</v>
      </c>
      <c r="BZ10001" s="52" t="s">
        <v>4767</v>
      </c>
    </row>
    <row r="10002" spans="54:78" x14ac:dyDescent="0.3">
      <c r="BB10002" s="105" t="e">
        <f>VLOOKUP(C10002,#REF!, 2,FALSE)</f>
        <v>#REF!</v>
      </c>
      <c r="BP10002" s="52" t="s">
        <v>15554</v>
      </c>
      <c r="BQ10002" s="52" t="s">
        <v>2988</v>
      </c>
      <c r="BR10002" s="52" t="s">
        <v>4537</v>
      </c>
      <c r="BX10002" s="52" t="s">
        <v>15554</v>
      </c>
      <c r="BY10002" s="52" t="s">
        <v>2988</v>
      </c>
      <c r="BZ10002" s="52" t="s">
        <v>4537</v>
      </c>
    </row>
    <row r="10003" spans="54:78" x14ac:dyDescent="0.3">
      <c r="BB10003" s="105" t="e">
        <f>VLOOKUP(C10003,#REF!, 2,FALSE)</f>
        <v>#REF!</v>
      </c>
      <c r="BP10003" s="52" t="s">
        <v>15555</v>
      </c>
      <c r="BQ10003" s="52" t="s">
        <v>669</v>
      </c>
      <c r="BR10003" s="52" t="s">
        <v>2993</v>
      </c>
      <c r="BX10003" s="52" t="s">
        <v>15555</v>
      </c>
      <c r="BY10003" s="52" t="s">
        <v>669</v>
      </c>
      <c r="BZ10003" s="52" t="s">
        <v>2993</v>
      </c>
    </row>
    <row r="10004" spans="54:78" x14ac:dyDescent="0.3">
      <c r="BB10004" s="105" t="e">
        <f>VLOOKUP(C10004,#REF!, 2,FALSE)</f>
        <v>#REF!</v>
      </c>
      <c r="BP10004" s="52" t="s">
        <v>272</v>
      </c>
      <c r="BQ10004" s="52" t="s">
        <v>17035</v>
      </c>
      <c r="BR10004" s="52" t="s">
        <v>2993</v>
      </c>
      <c r="BX10004" s="52" t="s">
        <v>272</v>
      </c>
      <c r="BY10004" s="52" t="s">
        <v>17035</v>
      </c>
      <c r="BZ10004" s="52" t="s">
        <v>2993</v>
      </c>
    </row>
    <row r="10005" spans="54:78" x14ac:dyDescent="0.3">
      <c r="BB10005" s="105" t="e">
        <f>VLOOKUP(C10005,#REF!, 2,FALSE)</f>
        <v>#REF!</v>
      </c>
      <c r="BP10005" s="52" t="s">
        <v>273</v>
      </c>
      <c r="BQ10005" s="52" t="s">
        <v>17035</v>
      </c>
      <c r="BR10005" s="52" t="s">
        <v>2993</v>
      </c>
      <c r="BX10005" s="52" t="s">
        <v>273</v>
      </c>
      <c r="BY10005" s="52" t="s">
        <v>17035</v>
      </c>
      <c r="BZ10005" s="52" t="s">
        <v>2993</v>
      </c>
    </row>
    <row r="10006" spans="54:78" x14ac:dyDescent="0.3">
      <c r="BB10006" s="105" t="e">
        <f>VLOOKUP(C10006,#REF!, 2,FALSE)</f>
        <v>#REF!</v>
      </c>
      <c r="BP10006" s="52" t="s">
        <v>281</v>
      </c>
      <c r="BQ10006" s="52" t="s">
        <v>17035</v>
      </c>
      <c r="BR10006" s="52" t="s">
        <v>2993</v>
      </c>
      <c r="BX10006" s="52" t="s">
        <v>281</v>
      </c>
      <c r="BY10006" s="52" t="s">
        <v>17035</v>
      </c>
      <c r="BZ10006" s="52" t="s">
        <v>2993</v>
      </c>
    </row>
    <row r="10007" spans="54:78" x14ac:dyDescent="0.3">
      <c r="BB10007" s="105" t="e">
        <f>VLOOKUP(C10007,#REF!, 2,FALSE)</f>
        <v>#REF!</v>
      </c>
      <c r="BP10007" s="52" t="s">
        <v>15556</v>
      </c>
      <c r="BQ10007" s="52" t="s">
        <v>17035</v>
      </c>
      <c r="BR10007" s="52" t="s">
        <v>2993</v>
      </c>
      <c r="BX10007" s="52" t="s">
        <v>15556</v>
      </c>
      <c r="BY10007" s="52" t="s">
        <v>17035</v>
      </c>
      <c r="BZ10007" s="52" t="s">
        <v>2993</v>
      </c>
    </row>
    <row r="10008" spans="54:78" x14ac:dyDescent="0.3">
      <c r="BB10008" s="105" t="e">
        <f>VLOOKUP(C10008,#REF!, 2,FALSE)</f>
        <v>#REF!</v>
      </c>
      <c r="BP10008" s="52" t="s">
        <v>2712</v>
      </c>
      <c r="BQ10008" s="52" t="s">
        <v>672</v>
      </c>
      <c r="BR10008" s="52" t="s">
        <v>2981</v>
      </c>
      <c r="BX10008" s="52" t="s">
        <v>2712</v>
      </c>
      <c r="BY10008" s="52" t="s">
        <v>672</v>
      </c>
      <c r="BZ10008" s="52" t="s">
        <v>2981</v>
      </c>
    </row>
    <row r="10009" spans="54:78" x14ac:dyDescent="0.3">
      <c r="BB10009" s="105" t="e">
        <f>VLOOKUP(C10009,#REF!, 2,FALSE)</f>
        <v>#REF!</v>
      </c>
      <c r="BP10009" s="52" t="s">
        <v>15557</v>
      </c>
      <c r="BQ10009" s="52" t="s">
        <v>3276</v>
      </c>
      <c r="BR10009" s="52" t="s">
        <v>2993</v>
      </c>
      <c r="BX10009" s="52" t="s">
        <v>15557</v>
      </c>
      <c r="BY10009" s="52" t="s">
        <v>3276</v>
      </c>
      <c r="BZ10009" s="52" t="s">
        <v>2993</v>
      </c>
    </row>
    <row r="10010" spans="54:78" x14ac:dyDescent="0.3">
      <c r="BB10010" s="105" t="e">
        <f>VLOOKUP(C10010,#REF!, 2,FALSE)</f>
        <v>#REF!</v>
      </c>
      <c r="BP10010" s="52" t="s">
        <v>15558</v>
      </c>
      <c r="BQ10010" s="52" t="s">
        <v>3019</v>
      </c>
      <c r="BR10010" s="52" t="s">
        <v>2993</v>
      </c>
      <c r="BX10010" s="52" t="s">
        <v>15558</v>
      </c>
      <c r="BY10010" s="52" t="s">
        <v>3019</v>
      </c>
      <c r="BZ10010" s="52" t="s">
        <v>2993</v>
      </c>
    </row>
    <row r="10011" spans="54:78" x14ac:dyDescent="0.3">
      <c r="BB10011" s="105" t="e">
        <f>VLOOKUP(C10011,#REF!, 2,FALSE)</f>
        <v>#REF!</v>
      </c>
      <c r="BP10011" s="52" t="s">
        <v>15559</v>
      </c>
      <c r="BQ10011" s="52" t="s">
        <v>818</v>
      </c>
      <c r="BR10011" s="52" t="s">
        <v>2993</v>
      </c>
      <c r="BX10011" s="52" t="s">
        <v>15559</v>
      </c>
      <c r="BY10011" s="52" t="s">
        <v>818</v>
      </c>
      <c r="BZ10011" s="52" t="s">
        <v>2993</v>
      </c>
    </row>
    <row r="10012" spans="54:78" x14ac:dyDescent="0.3">
      <c r="BB10012" s="105" t="e">
        <f>VLOOKUP(C10012,#REF!, 2,FALSE)</f>
        <v>#REF!</v>
      </c>
      <c r="BP10012" s="52" t="s">
        <v>15560</v>
      </c>
      <c r="BQ10012" s="52" t="s">
        <v>783</v>
      </c>
      <c r="BR10012" s="52" t="s">
        <v>2993</v>
      </c>
      <c r="BX10012" s="52" t="s">
        <v>15560</v>
      </c>
      <c r="BY10012" s="52" t="s">
        <v>783</v>
      </c>
      <c r="BZ10012" s="52" t="s">
        <v>2993</v>
      </c>
    </row>
    <row r="10013" spans="54:78" x14ac:dyDescent="0.3">
      <c r="BB10013" s="105" t="e">
        <f>VLOOKUP(C10013,#REF!, 2,FALSE)</f>
        <v>#REF!</v>
      </c>
      <c r="BP10013" s="52" t="s">
        <v>15561</v>
      </c>
      <c r="BQ10013" s="52" t="s">
        <v>860</v>
      </c>
      <c r="BR10013" s="52" t="s">
        <v>2993</v>
      </c>
      <c r="BX10013" s="52" t="s">
        <v>15561</v>
      </c>
      <c r="BY10013" s="52" t="s">
        <v>860</v>
      </c>
      <c r="BZ10013" s="52" t="s">
        <v>2993</v>
      </c>
    </row>
    <row r="10014" spans="54:78" x14ac:dyDescent="0.3">
      <c r="BB10014" s="105" t="e">
        <f>VLOOKUP(C10014,#REF!, 2,FALSE)</f>
        <v>#REF!</v>
      </c>
      <c r="BP10014" s="52" t="s">
        <v>15562</v>
      </c>
      <c r="BQ10014" s="52" t="s">
        <v>1147</v>
      </c>
      <c r="BR10014" s="52" t="s">
        <v>2993</v>
      </c>
      <c r="BX10014" s="52" t="s">
        <v>15562</v>
      </c>
      <c r="BY10014" s="52" t="s">
        <v>1147</v>
      </c>
      <c r="BZ10014" s="52" t="s">
        <v>2993</v>
      </c>
    </row>
    <row r="10015" spans="54:78" x14ac:dyDescent="0.3">
      <c r="BB10015" s="105" t="e">
        <f>VLOOKUP(C10015,#REF!, 2,FALSE)</f>
        <v>#REF!</v>
      </c>
      <c r="BP10015" s="52" t="s">
        <v>15563</v>
      </c>
      <c r="BQ10015" s="52" t="s">
        <v>1350</v>
      </c>
      <c r="BR10015" s="52" t="s">
        <v>2993</v>
      </c>
      <c r="BX10015" s="52" t="s">
        <v>15563</v>
      </c>
      <c r="BY10015" s="52" t="s">
        <v>1350</v>
      </c>
      <c r="BZ10015" s="52" t="s">
        <v>2993</v>
      </c>
    </row>
    <row r="10016" spans="54:78" x14ac:dyDescent="0.3">
      <c r="BB10016" s="105" t="e">
        <f>VLOOKUP(C10016,#REF!, 2,FALSE)</f>
        <v>#REF!</v>
      </c>
      <c r="BP10016" s="52" t="s">
        <v>15564</v>
      </c>
      <c r="BQ10016" s="52" t="s">
        <v>726</v>
      </c>
      <c r="BR10016" s="52" t="s">
        <v>2993</v>
      </c>
      <c r="BX10016" s="52" t="s">
        <v>15564</v>
      </c>
      <c r="BY10016" s="52" t="s">
        <v>726</v>
      </c>
      <c r="BZ10016" s="52" t="s">
        <v>2993</v>
      </c>
    </row>
    <row r="10017" spans="54:78" x14ac:dyDescent="0.3">
      <c r="BB10017" s="105" t="e">
        <f>VLOOKUP(C10017,#REF!, 2,FALSE)</f>
        <v>#REF!</v>
      </c>
      <c r="BP10017" s="52" t="s">
        <v>15565</v>
      </c>
      <c r="BQ10017" s="52" t="s">
        <v>3019</v>
      </c>
      <c r="BR10017" s="52" t="s">
        <v>9824</v>
      </c>
      <c r="BX10017" s="52" t="s">
        <v>15565</v>
      </c>
      <c r="BY10017" s="52" t="s">
        <v>3019</v>
      </c>
      <c r="BZ10017" s="52" t="s">
        <v>9824</v>
      </c>
    </row>
    <row r="10018" spans="54:78" x14ac:dyDescent="0.3">
      <c r="BB10018" s="105" t="e">
        <f>VLOOKUP(C10018,#REF!, 2,FALSE)</f>
        <v>#REF!</v>
      </c>
      <c r="BP10018" s="52" t="s">
        <v>15566</v>
      </c>
      <c r="BQ10018" s="52" t="s">
        <v>1147</v>
      </c>
      <c r="BR10018" s="52" t="s">
        <v>2993</v>
      </c>
      <c r="BX10018" s="52" t="s">
        <v>15566</v>
      </c>
      <c r="BY10018" s="52" t="s">
        <v>1147</v>
      </c>
      <c r="BZ10018" s="52" t="s">
        <v>2993</v>
      </c>
    </row>
    <row r="10019" spans="54:78" x14ac:dyDescent="0.3">
      <c r="BB10019" s="105" t="e">
        <f>VLOOKUP(C10019,#REF!, 2,FALSE)</f>
        <v>#REF!</v>
      </c>
      <c r="BP10019" s="52" t="s">
        <v>15567</v>
      </c>
      <c r="BQ10019" s="52" t="s">
        <v>3223</v>
      </c>
      <c r="BR10019" s="52" t="s">
        <v>1386</v>
      </c>
      <c r="BX10019" s="52" t="s">
        <v>15567</v>
      </c>
      <c r="BY10019" s="52" t="s">
        <v>3223</v>
      </c>
      <c r="BZ10019" s="52" t="s">
        <v>1386</v>
      </c>
    </row>
    <row r="10020" spans="54:78" x14ac:dyDescent="0.3">
      <c r="BB10020" s="105" t="e">
        <f>VLOOKUP(C10020,#REF!, 2,FALSE)</f>
        <v>#REF!</v>
      </c>
      <c r="BP10020" s="52" t="s">
        <v>15568</v>
      </c>
      <c r="BQ10020" s="52" t="s">
        <v>3059</v>
      </c>
      <c r="BR10020" s="52" t="s">
        <v>8752</v>
      </c>
      <c r="BX10020" s="52" t="s">
        <v>15568</v>
      </c>
      <c r="BY10020" s="52" t="s">
        <v>3059</v>
      </c>
      <c r="BZ10020" s="52" t="s">
        <v>8752</v>
      </c>
    </row>
    <row r="10021" spans="54:78" x14ac:dyDescent="0.3">
      <c r="BB10021" s="105" t="e">
        <f>VLOOKUP(C10021,#REF!, 2,FALSE)</f>
        <v>#REF!</v>
      </c>
      <c r="BP10021" s="52" t="s">
        <v>15569</v>
      </c>
      <c r="BQ10021" s="52" t="s">
        <v>3059</v>
      </c>
      <c r="BR10021" s="52" t="s">
        <v>9032</v>
      </c>
      <c r="BX10021" s="52" t="s">
        <v>15569</v>
      </c>
      <c r="BY10021" s="52" t="s">
        <v>3059</v>
      </c>
      <c r="BZ10021" s="52" t="s">
        <v>9032</v>
      </c>
    </row>
    <row r="10022" spans="54:78" x14ac:dyDescent="0.3">
      <c r="BB10022" s="105" t="e">
        <f>VLOOKUP(C10022,#REF!, 2,FALSE)</f>
        <v>#REF!</v>
      </c>
      <c r="BP10022" s="52" t="s">
        <v>15570</v>
      </c>
      <c r="BQ10022" s="52" t="s">
        <v>3059</v>
      </c>
      <c r="BR10022" s="52" t="s">
        <v>7557</v>
      </c>
      <c r="BX10022" s="52" t="s">
        <v>15570</v>
      </c>
      <c r="BY10022" s="52" t="s">
        <v>3059</v>
      </c>
      <c r="BZ10022" s="52" t="s">
        <v>7557</v>
      </c>
    </row>
    <row r="10023" spans="54:78" x14ac:dyDescent="0.3">
      <c r="BB10023" s="105" t="e">
        <f>VLOOKUP(C10023,#REF!, 2,FALSE)</f>
        <v>#REF!</v>
      </c>
      <c r="BP10023" s="52" t="s">
        <v>15571</v>
      </c>
      <c r="BQ10023" s="52" t="s">
        <v>3223</v>
      </c>
      <c r="BR10023" s="52" t="s">
        <v>10258</v>
      </c>
      <c r="BX10023" s="52" t="s">
        <v>15571</v>
      </c>
      <c r="BY10023" s="52" t="s">
        <v>3223</v>
      </c>
      <c r="BZ10023" s="52" t="s">
        <v>10258</v>
      </c>
    </row>
    <row r="10024" spans="54:78" x14ac:dyDescent="0.3">
      <c r="BB10024" s="105" t="e">
        <f>VLOOKUP(C10024,#REF!, 2,FALSE)</f>
        <v>#REF!</v>
      </c>
      <c r="BP10024" s="52" t="s">
        <v>15573</v>
      </c>
      <c r="BQ10024" s="52" t="s">
        <v>2993</v>
      </c>
      <c r="BR10024" s="52" t="s">
        <v>15575</v>
      </c>
      <c r="BX10024" s="52" t="s">
        <v>15573</v>
      </c>
      <c r="BY10024" s="52" t="s">
        <v>2993</v>
      </c>
      <c r="BZ10024" s="52" t="s">
        <v>15575</v>
      </c>
    </row>
    <row r="10025" spans="54:78" x14ac:dyDescent="0.3">
      <c r="BB10025" s="105" t="e">
        <f>VLOOKUP(C10025,#REF!, 2,FALSE)</f>
        <v>#REF!</v>
      </c>
      <c r="BP10025" s="52" t="s">
        <v>15576</v>
      </c>
      <c r="BQ10025" s="52" t="s">
        <v>667</v>
      </c>
      <c r="BR10025" s="52" t="s">
        <v>2993</v>
      </c>
      <c r="BX10025" s="52" t="s">
        <v>15576</v>
      </c>
      <c r="BY10025" s="52" t="s">
        <v>667</v>
      </c>
      <c r="BZ10025" s="52" t="s">
        <v>2993</v>
      </c>
    </row>
    <row r="10026" spans="54:78" x14ac:dyDescent="0.3">
      <c r="BB10026" s="105" t="e">
        <f>VLOOKUP(C10026,#REF!, 2,FALSE)</f>
        <v>#REF!</v>
      </c>
      <c r="BP10026" s="52" t="s">
        <v>2715</v>
      </c>
      <c r="BQ10026" s="52" t="s">
        <v>631</v>
      </c>
      <c r="BR10026" s="52" t="s">
        <v>2993</v>
      </c>
      <c r="BX10026" s="52" t="s">
        <v>2715</v>
      </c>
      <c r="BY10026" s="52" t="s">
        <v>631</v>
      </c>
      <c r="BZ10026" s="52" t="s">
        <v>2993</v>
      </c>
    </row>
    <row r="10027" spans="54:78" x14ac:dyDescent="0.3">
      <c r="BB10027" s="105" t="e">
        <f>VLOOKUP(C10027,#REF!, 2,FALSE)</f>
        <v>#REF!</v>
      </c>
      <c r="BP10027" s="52" t="s">
        <v>275</v>
      </c>
      <c r="BQ10027" s="52" t="s">
        <v>17035</v>
      </c>
      <c r="BR10027" s="52" t="s">
        <v>2993</v>
      </c>
      <c r="BX10027" s="52" t="s">
        <v>275</v>
      </c>
      <c r="BY10027" s="52" t="s">
        <v>17035</v>
      </c>
      <c r="BZ10027" s="52" t="s">
        <v>2993</v>
      </c>
    </row>
    <row r="10028" spans="54:78" x14ac:dyDescent="0.3">
      <c r="BB10028" s="105" t="e">
        <f>VLOOKUP(C10028,#REF!, 2,FALSE)</f>
        <v>#REF!</v>
      </c>
      <c r="BP10028" s="52" t="s">
        <v>15577</v>
      </c>
      <c r="BQ10028" s="52" t="s">
        <v>1147</v>
      </c>
      <c r="BR10028" s="52" t="s">
        <v>2993</v>
      </c>
      <c r="BX10028" s="52" t="s">
        <v>15577</v>
      </c>
      <c r="BY10028" s="52" t="s">
        <v>1147</v>
      </c>
      <c r="BZ10028" s="52" t="s">
        <v>2993</v>
      </c>
    </row>
    <row r="10029" spans="54:78" x14ac:dyDescent="0.3">
      <c r="BB10029" s="105" t="e">
        <f>VLOOKUP(C10029,#REF!, 2,FALSE)</f>
        <v>#REF!</v>
      </c>
      <c r="BP10029" s="52" t="s">
        <v>15578</v>
      </c>
      <c r="BQ10029" s="52" t="s">
        <v>3059</v>
      </c>
      <c r="BR10029" s="52" t="s">
        <v>778</v>
      </c>
      <c r="BX10029" s="52" t="s">
        <v>15578</v>
      </c>
      <c r="BY10029" s="52" t="s">
        <v>3059</v>
      </c>
      <c r="BZ10029" s="52" t="s">
        <v>778</v>
      </c>
    </row>
    <row r="10030" spans="54:78" x14ac:dyDescent="0.3">
      <c r="BB10030" s="105" t="e">
        <f>VLOOKUP(C10030,#REF!, 2,FALSE)</f>
        <v>#REF!</v>
      </c>
      <c r="BP10030" s="52" t="s">
        <v>15579</v>
      </c>
      <c r="BQ10030" s="52" t="s">
        <v>1350</v>
      </c>
      <c r="BR10030" s="52" t="s">
        <v>778</v>
      </c>
      <c r="BX10030" s="52" t="s">
        <v>15579</v>
      </c>
      <c r="BY10030" s="52" t="s">
        <v>1350</v>
      </c>
      <c r="BZ10030" s="52" t="s">
        <v>778</v>
      </c>
    </row>
    <row r="10031" spans="54:78" x14ac:dyDescent="0.3">
      <c r="BB10031" s="105" t="e">
        <f>VLOOKUP(C10031,#REF!, 2,FALSE)</f>
        <v>#REF!</v>
      </c>
      <c r="BP10031" s="52" t="s">
        <v>15580</v>
      </c>
      <c r="BQ10031" s="52" t="s">
        <v>2988</v>
      </c>
      <c r="BR10031" s="52" t="s">
        <v>778</v>
      </c>
      <c r="BX10031" s="52" t="s">
        <v>15580</v>
      </c>
      <c r="BY10031" s="52" t="s">
        <v>2988</v>
      </c>
      <c r="BZ10031" s="52" t="s">
        <v>778</v>
      </c>
    </row>
    <row r="10032" spans="54:78" x14ac:dyDescent="0.3">
      <c r="BB10032" s="105" t="e">
        <f>VLOOKUP(C10032,#REF!, 2,FALSE)</f>
        <v>#REF!</v>
      </c>
      <c r="BP10032" s="52" t="s">
        <v>15581</v>
      </c>
      <c r="BQ10032" s="52" t="s">
        <v>2988</v>
      </c>
      <c r="BR10032" s="52" t="s">
        <v>778</v>
      </c>
      <c r="BX10032" s="52" t="s">
        <v>15581</v>
      </c>
      <c r="BY10032" s="52" t="s">
        <v>2988</v>
      </c>
      <c r="BZ10032" s="52" t="s">
        <v>778</v>
      </c>
    </row>
    <row r="10033" spans="54:78" x14ac:dyDescent="0.3">
      <c r="BB10033" s="105" t="e">
        <f>VLOOKUP(C10033,#REF!, 2,FALSE)</f>
        <v>#REF!</v>
      </c>
      <c r="BP10033" s="52" t="s">
        <v>15582</v>
      </c>
      <c r="BQ10033" s="52" t="s">
        <v>3276</v>
      </c>
      <c r="BR10033" s="52" t="s">
        <v>15583</v>
      </c>
      <c r="BX10033" s="52" t="s">
        <v>15582</v>
      </c>
      <c r="BY10033" s="52" t="s">
        <v>3276</v>
      </c>
      <c r="BZ10033" s="52" t="s">
        <v>15583</v>
      </c>
    </row>
    <row r="10034" spans="54:78" x14ac:dyDescent="0.3">
      <c r="BB10034" s="105" t="e">
        <f>VLOOKUP(C10034,#REF!, 2,FALSE)</f>
        <v>#REF!</v>
      </c>
      <c r="BP10034" s="52" t="s">
        <v>15584</v>
      </c>
      <c r="BQ10034" s="52" t="s">
        <v>3019</v>
      </c>
      <c r="BR10034" s="52" t="s">
        <v>15585</v>
      </c>
      <c r="BX10034" s="52" t="s">
        <v>15584</v>
      </c>
      <c r="BY10034" s="52" t="s">
        <v>3019</v>
      </c>
      <c r="BZ10034" s="52" t="s">
        <v>15585</v>
      </c>
    </row>
    <row r="10035" spans="54:78" x14ac:dyDescent="0.3">
      <c r="BB10035" s="105" t="e">
        <f>VLOOKUP(C10035,#REF!, 2,FALSE)</f>
        <v>#REF!</v>
      </c>
      <c r="BP10035" s="52" t="s">
        <v>15586</v>
      </c>
      <c r="BQ10035" s="52" t="s">
        <v>3016</v>
      </c>
      <c r="BR10035" s="52" t="s">
        <v>15587</v>
      </c>
      <c r="BX10035" s="52" t="s">
        <v>15586</v>
      </c>
      <c r="BY10035" s="52" t="s">
        <v>3016</v>
      </c>
      <c r="BZ10035" s="52" t="s">
        <v>15587</v>
      </c>
    </row>
    <row r="10036" spans="54:78" x14ac:dyDescent="0.3">
      <c r="BB10036" s="105" t="e">
        <f>VLOOKUP(C10036,#REF!, 2,FALSE)</f>
        <v>#REF!</v>
      </c>
      <c r="BP10036" s="52" t="s">
        <v>15588</v>
      </c>
      <c r="BQ10036" s="52" t="s">
        <v>3019</v>
      </c>
      <c r="BR10036" s="52" t="s">
        <v>15589</v>
      </c>
      <c r="BX10036" s="52" t="s">
        <v>15588</v>
      </c>
      <c r="BY10036" s="52" t="s">
        <v>3019</v>
      </c>
      <c r="BZ10036" s="52" t="s">
        <v>15589</v>
      </c>
    </row>
    <row r="10037" spans="54:78" x14ac:dyDescent="0.3">
      <c r="BB10037" s="105" t="e">
        <f>VLOOKUP(C10037,#REF!, 2,FALSE)</f>
        <v>#REF!</v>
      </c>
      <c r="BP10037" s="52" t="s">
        <v>15590</v>
      </c>
      <c r="BQ10037" s="52" t="s">
        <v>1147</v>
      </c>
      <c r="BR10037" s="52" t="s">
        <v>15591</v>
      </c>
      <c r="BX10037" s="52" t="s">
        <v>15590</v>
      </c>
      <c r="BY10037" s="52" t="s">
        <v>1147</v>
      </c>
      <c r="BZ10037" s="52" t="s">
        <v>15591</v>
      </c>
    </row>
    <row r="10038" spans="54:78" x14ac:dyDescent="0.3">
      <c r="BB10038" s="105" t="e">
        <f>VLOOKUP(C10038,#REF!, 2,FALSE)</f>
        <v>#REF!</v>
      </c>
      <c r="BP10038" s="52" t="s">
        <v>2716</v>
      </c>
      <c r="BQ10038" s="52" t="s">
        <v>3059</v>
      </c>
      <c r="BR10038" s="52" t="s">
        <v>778</v>
      </c>
      <c r="BX10038" s="52" t="s">
        <v>2716</v>
      </c>
      <c r="BY10038" s="52" t="s">
        <v>3059</v>
      </c>
      <c r="BZ10038" s="52" t="s">
        <v>778</v>
      </c>
    </row>
    <row r="10039" spans="54:78" x14ac:dyDescent="0.3">
      <c r="BB10039" s="105" t="e">
        <f>VLOOKUP(C10039,#REF!, 2,FALSE)</f>
        <v>#REF!</v>
      </c>
      <c r="BP10039" s="52" t="s">
        <v>15592</v>
      </c>
      <c r="BQ10039" s="52" t="s">
        <v>1147</v>
      </c>
      <c r="BR10039" s="52" t="s">
        <v>15593</v>
      </c>
      <c r="BX10039" s="52" t="s">
        <v>15592</v>
      </c>
      <c r="BY10039" s="52" t="s">
        <v>1147</v>
      </c>
      <c r="BZ10039" s="52" t="s">
        <v>15593</v>
      </c>
    </row>
    <row r="10040" spans="54:78" x14ac:dyDescent="0.3">
      <c r="BB10040" s="105" t="e">
        <f>VLOOKUP(C10040,#REF!, 2,FALSE)</f>
        <v>#REF!</v>
      </c>
      <c r="BP10040" s="52" t="s">
        <v>15594</v>
      </c>
      <c r="BQ10040" s="52" t="s">
        <v>1147</v>
      </c>
      <c r="BR10040" s="52" t="s">
        <v>778</v>
      </c>
      <c r="BX10040" s="52" t="s">
        <v>15594</v>
      </c>
      <c r="BY10040" s="52" t="s">
        <v>1147</v>
      </c>
      <c r="BZ10040" s="52" t="s">
        <v>778</v>
      </c>
    </row>
    <row r="10041" spans="54:78" x14ac:dyDescent="0.3">
      <c r="BB10041" s="105" t="e">
        <f>VLOOKUP(C10041,#REF!, 2,FALSE)</f>
        <v>#REF!</v>
      </c>
      <c r="BP10041" s="52" t="s">
        <v>15595</v>
      </c>
      <c r="BQ10041" s="52" t="s">
        <v>2993</v>
      </c>
      <c r="BR10041" s="52" t="s">
        <v>7033</v>
      </c>
      <c r="BX10041" s="52" t="s">
        <v>15595</v>
      </c>
      <c r="BY10041" s="52" t="s">
        <v>2993</v>
      </c>
      <c r="BZ10041" s="52" t="s">
        <v>7033</v>
      </c>
    </row>
    <row r="10042" spans="54:78" x14ac:dyDescent="0.3">
      <c r="BB10042" s="105" t="e">
        <f>VLOOKUP(C10042,#REF!, 2,FALSE)</f>
        <v>#REF!</v>
      </c>
      <c r="BP10042" s="52" t="s">
        <v>274</v>
      </c>
      <c r="BQ10042" s="52" t="s">
        <v>2993</v>
      </c>
      <c r="BR10042" s="52" t="s">
        <v>13826</v>
      </c>
      <c r="BX10042" s="52" t="s">
        <v>274</v>
      </c>
      <c r="BY10042" s="52" t="s">
        <v>2993</v>
      </c>
      <c r="BZ10042" s="52" t="s">
        <v>13826</v>
      </c>
    </row>
    <row r="10043" spans="54:78" x14ac:dyDescent="0.3">
      <c r="BB10043" s="105" t="e">
        <f>VLOOKUP(C10043,#REF!, 2,FALSE)</f>
        <v>#REF!</v>
      </c>
      <c r="BP10043" s="52" t="s">
        <v>15596</v>
      </c>
      <c r="BQ10043" s="52" t="s">
        <v>3103</v>
      </c>
      <c r="BR10043" s="52" t="s">
        <v>1499</v>
      </c>
      <c r="BX10043" s="52" t="s">
        <v>15596</v>
      </c>
      <c r="BY10043" s="52" t="s">
        <v>3103</v>
      </c>
      <c r="BZ10043" s="52" t="s">
        <v>1499</v>
      </c>
    </row>
    <row r="10044" spans="54:78" x14ac:dyDescent="0.3">
      <c r="BB10044" s="105" t="e">
        <f>VLOOKUP(C10044,#REF!, 2,FALSE)</f>
        <v>#REF!</v>
      </c>
      <c r="BP10044" s="52" t="s">
        <v>15597</v>
      </c>
      <c r="BQ10044" s="52" t="s">
        <v>2988</v>
      </c>
      <c r="BR10044" s="52" t="s">
        <v>778</v>
      </c>
      <c r="BX10044" s="52" t="s">
        <v>15597</v>
      </c>
      <c r="BY10044" s="52" t="s">
        <v>2988</v>
      </c>
      <c r="BZ10044" s="52" t="s">
        <v>778</v>
      </c>
    </row>
    <row r="10045" spans="54:78" x14ac:dyDescent="0.3">
      <c r="BB10045" s="105" t="e">
        <f>VLOOKUP(C10045,#REF!, 2,FALSE)</f>
        <v>#REF!</v>
      </c>
      <c r="BP10045" s="52" t="s">
        <v>15598</v>
      </c>
      <c r="BQ10045" s="52" t="s">
        <v>2988</v>
      </c>
      <c r="BR10045" s="52" t="s">
        <v>778</v>
      </c>
      <c r="BX10045" s="52" t="s">
        <v>15598</v>
      </c>
      <c r="BY10045" s="52" t="s">
        <v>2988</v>
      </c>
      <c r="BZ10045" s="52" t="s">
        <v>778</v>
      </c>
    </row>
    <row r="10046" spans="54:78" x14ac:dyDescent="0.3">
      <c r="BB10046" s="105" t="e">
        <f>VLOOKUP(C10046,#REF!, 2,FALSE)</f>
        <v>#REF!</v>
      </c>
      <c r="BP10046" s="52" t="s">
        <v>15599</v>
      </c>
      <c r="BQ10046" s="52" t="s">
        <v>2993</v>
      </c>
      <c r="BR10046" s="52" t="s">
        <v>9809</v>
      </c>
      <c r="BX10046" s="52" t="s">
        <v>15599</v>
      </c>
      <c r="BY10046" s="52" t="s">
        <v>2993</v>
      </c>
      <c r="BZ10046" s="52" t="s">
        <v>9809</v>
      </c>
    </row>
    <row r="10047" spans="54:78" x14ac:dyDescent="0.3">
      <c r="BB10047" s="105" t="e">
        <f>VLOOKUP(C10047,#REF!, 2,FALSE)</f>
        <v>#REF!</v>
      </c>
      <c r="BP10047" s="52" t="s">
        <v>2717</v>
      </c>
      <c r="BQ10047" s="52" t="s">
        <v>17035</v>
      </c>
      <c r="BR10047" s="52" t="s">
        <v>15600</v>
      </c>
      <c r="BX10047" s="52" t="s">
        <v>2717</v>
      </c>
      <c r="BY10047" s="52" t="s">
        <v>17035</v>
      </c>
      <c r="BZ10047" s="52" t="s">
        <v>15600</v>
      </c>
    </row>
    <row r="10048" spans="54:78" x14ac:dyDescent="0.3">
      <c r="BB10048" s="105" t="e">
        <f>VLOOKUP(C10048,#REF!, 2,FALSE)</f>
        <v>#REF!</v>
      </c>
      <c r="BP10048" s="52" t="s">
        <v>15601</v>
      </c>
      <c r="BQ10048" s="52" t="s">
        <v>2988</v>
      </c>
      <c r="BR10048" s="52" t="s">
        <v>15600</v>
      </c>
      <c r="BX10048" s="52" t="s">
        <v>15601</v>
      </c>
      <c r="BY10048" s="52" t="s">
        <v>2988</v>
      </c>
      <c r="BZ10048" s="52" t="s">
        <v>15600</v>
      </c>
    </row>
    <row r="10049" spans="54:78" x14ac:dyDescent="0.3">
      <c r="BB10049" s="105" t="e">
        <f>VLOOKUP(C10049,#REF!, 2,FALSE)</f>
        <v>#REF!</v>
      </c>
      <c r="BP10049" s="52" t="s">
        <v>15602</v>
      </c>
      <c r="BQ10049" s="52" t="s">
        <v>2988</v>
      </c>
      <c r="BR10049" s="52" t="s">
        <v>15603</v>
      </c>
      <c r="BX10049" s="52" t="s">
        <v>15602</v>
      </c>
      <c r="BY10049" s="52" t="s">
        <v>2988</v>
      </c>
      <c r="BZ10049" s="52" t="s">
        <v>15603</v>
      </c>
    </row>
    <row r="10050" spans="54:78" x14ac:dyDescent="0.3">
      <c r="BB10050" s="105" t="e">
        <f>VLOOKUP(C10050,#REF!, 2,FALSE)</f>
        <v>#REF!</v>
      </c>
      <c r="BP10050" s="52" t="s">
        <v>15604</v>
      </c>
      <c r="BQ10050" s="52" t="s">
        <v>2988</v>
      </c>
      <c r="BR10050" s="52" t="s">
        <v>5487</v>
      </c>
      <c r="BX10050" s="52" t="s">
        <v>15604</v>
      </c>
      <c r="BY10050" s="52" t="s">
        <v>2988</v>
      </c>
      <c r="BZ10050" s="52" t="s">
        <v>5487</v>
      </c>
    </row>
    <row r="10051" spans="54:78" x14ac:dyDescent="0.3">
      <c r="BB10051" s="105" t="e">
        <f>VLOOKUP(C10051,#REF!, 2,FALSE)</f>
        <v>#REF!</v>
      </c>
      <c r="BP10051" s="52" t="s">
        <v>15606</v>
      </c>
      <c r="BQ10051" s="52" t="s">
        <v>2988</v>
      </c>
      <c r="BR10051" s="52" t="s">
        <v>15607</v>
      </c>
      <c r="BX10051" s="52" t="s">
        <v>15606</v>
      </c>
      <c r="BY10051" s="52" t="s">
        <v>2988</v>
      </c>
      <c r="BZ10051" s="52" t="s">
        <v>15607</v>
      </c>
    </row>
    <row r="10052" spans="54:78" x14ac:dyDescent="0.3">
      <c r="BB10052" s="105" t="e">
        <f>VLOOKUP(C10052,#REF!, 2,FALSE)</f>
        <v>#REF!</v>
      </c>
      <c r="BP10052" s="52" t="s">
        <v>15608</v>
      </c>
      <c r="BQ10052" s="52" t="s">
        <v>1147</v>
      </c>
      <c r="BR10052" s="52" t="s">
        <v>2993</v>
      </c>
      <c r="BX10052" s="52" t="s">
        <v>15608</v>
      </c>
      <c r="BY10052" s="52" t="s">
        <v>1147</v>
      </c>
      <c r="BZ10052" s="52" t="s">
        <v>2993</v>
      </c>
    </row>
    <row r="10053" spans="54:78" x14ac:dyDescent="0.3">
      <c r="BB10053" s="105" t="e">
        <f>VLOOKUP(C10053,#REF!, 2,FALSE)</f>
        <v>#REF!</v>
      </c>
      <c r="BP10053" s="52" t="s">
        <v>15609</v>
      </c>
      <c r="BQ10053" s="52" t="s">
        <v>712</v>
      </c>
      <c r="BR10053" s="52" t="s">
        <v>15610</v>
      </c>
      <c r="BX10053" s="52" t="s">
        <v>15609</v>
      </c>
      <c r="BY10053" s="52" t="s">
        <v>712</v>
      </c>
      <c r="BZ10053" s="52" t="s">
        <v>15610</v>
      </c>
    </row>
    <row r="10054" spans="54:78" x14ac:dyDescent="0.3">
      <c r="BB10054" s="105" t="e">
        <f>VLOOKUP(C10054,#REF!, 2,FALSE)</f>
        <v>#REF!</v>
      </c>
      <c r="BP10054" s="52" t="s">
        <v>15611</v>
      </c>
      <c r="BQ10054" s="52" t="s">
        <v>712</v>
      </c>
      <c r="BR10054" s="52" t="s">
        <v>2078</v>
      </c>
      <c r="BX10054" s="52" t="s">
        <v>15611</v>
      </c>
      <c r="BY10054" s="52" t="s">
        <v>712</v>
      </c>
      <c r="BZ10054" s="52" t="s">
        <v>2078</v>
      </c>
    </row>
    <row r="10055" spans="54:78" x14ac:dyDescent="0.3">
      <c r="BB10055" s="105" t="e">
        <f>VLOOKUP(C10055,#REF!, 2,FALSE)</f>
        <v>#REF!</v>
      </c>
      <c r="BP10055" s="52" t="s">
        <v>15612</v>
      </c>
      <c r="BQ10055" s="52" t="s">
        <v>3099</v>
      </c>
      <c r="BR10055" s="52" t="s">
        <v>2078</v>
      </c>
      <c r="BX10055" s="52" t="s">
        <v>15612</v>
      </c>
      <c r="BY10055" s="52" t="s">
        <v>3099</v>
      </c>
      <c r="BZ10055" s="52" t="s">
        <v>2078</v>
      </c>
    </row>
    <row r="10056" spans="54:78" x14ac:dyDescent="0.3">
      <c r="BB10056" s="105" t="e">
        <f>VLOOKUP(C10056,#REF!, 2,FALSE)</f>
        <v>#REF!</v>
      </c>
      <c r="BP10056" s="52" t="s">
        <v>2718</v>
      </c>
      <c r="BQ10056" s="52" t="s">
        <v>1021</v>
      </c>
      <c r="BR10056" s="52" t="s">
        <v>15613</v>
      </c>
      <c r="BX10056" s="52" t="s">
        <v>2718</v>
      </c>
      <c r="BY10056" s="52" t="s">
        <v>1021</v>
      </c>
      <c r="BZ10056" s="52" t="s">
        <v>15613</v>
      </c>
    </row>
    <row r="10057" spans="54:78" x14ac:dyDescent="0.3">
      <c r="BB10057" s="105" t="e">
        <f>VLOOKUP(C10057,#REF!, 2,FALSE)</f>
        <v>#REF!</v>
      </c>
      <c r="BP10057" s="52" t="s">
        <v>258</v>
      </c>
      <c r="BQ10057" s="52" t="s">
        <v>2993</v>
      </c>
      <c r="BR10057" s="52" t="s">
        <v>2993</v>
      </c>
      <c r="BX10057" s="52" t="s">
        <v>258</v>
      </c>
      <c r="BY10057" s="52" t="s">
        <v>2993</v>
      </c>
      <c r="BZ10057" s="52" t="s">
        <v>2993</v>
      </c>
    </row>
    <row r="10058" spans="54:78" x14ac:dyDescent="0.3">
      <c r="BB10058" s="105" t="e">
        <f>VLOOKUP(C10058,#REF!, 2,FALSE)</f>
        <v>#REF!</v>
      </c>
      <c r="BP10058" s="52" t="s">
        <v>15614</v>
      </c>
      <c r="BQ10058" s="52" t="s">
        <v>738</v>
      </c>
      <c r="BR10058" s="52" t="s">
        <v>2993</v>
      </c>
      <c r="BX10058" s="52" t="s">
        <v>15614</v>
      </c>
      <c r="BY10058" s="52" t="s">
        <v>738</v>
      </c>
      <c r="BZ10058" s="52" t="s">
        <v>2993</v>
      </c>
    </row>
    <row r="10059" spans="54:78" x14ac:dyDescent="0.3">
      <c r="BB10059" s="105" t="e">
        <f>VLOOKUP(C10059,#REF!, 2,FALSE)</f>
        <v>#REF!</v>
      </c>
      <c r="BP10059" s="52" t="s">
        <v>15615</v>
      </c>
      <c r="BQ10059" s="52" t="s">
        <v>791</v>
      </c>
      <c r="BR10059" s="52" t="s">
        <v>2993</v>
      </c>
      <c r="BX10059" s="52" t="s">
        <v>15615</v>
      </c>
      <c r="BY10059" s="52" t="s">
        <v>791</v>
      </c>
      <c r="BZ10059" s="52" t="s">
        <v>2993</v>
      </c>
    </row>
    <row r="10060" spans="54:78" x14ac:dyDescent="0.3">
      <c r="BB10060" s="105" t="e">
        <f>VLOOKUP(C10060,#REF!, 2,FALSE)</f>
        <v>#REF!</v>
      </c>
      <c r="BP10060" s="52" t="s">
        <v>15616</v>
      </c>
      <c r="BQ10060" s="52" t="s">
        <v>1078</v>
      </c>
      <c r="BR10060" s="52" t="s">
        <v>2993</v>
      </c>
      <c r="BX10060" s="52" t="s">
        <v>15616</v>
      </c>
      <c r="BY10060" s="52" t="s">
        <v>1078</v>
      </c>
      <c r="BZ10060" s="52" t="s">
        <v>2993</v>
      </c>
    </row>
    <row r="10061" spans="54:78" x14ac:dyDescent="0.3">
      <c r="BB10061" s="105" t="e">
        <f>VLOOKUP(C10061,#REF!, 2,FALSE)</f>
        <v>#REF!</v>
      </c>
      <c r="BP10061" s="52" t="s">
        <v>15617</v>
      </c>
      <c r="BQ10061" s="52" t="s">
        <v>788</v>
      </c>
      <c r="BR10061" s="52" t="s">
        <v>15618</v>
      </c>
      <c r="BX10061" s="52" t="s">
        <v>15617</v>
      </c>
      <c r="BY10061" s="52" t="s">
        <v>788</v>
      </c>
      <c r="BZ10061" s="52" t="s">
        <v>15618</v>
      </c>
    </row>
    <row r="10062" spans="54:78" x14ac:dyDescent="0.3">
      <c r="BB10062" s="105" t="e">
        <f>VLOOKUP(C10062,#REF!, 2,FALSE)</f>
        <v>#REF!</v>
      </c>
      <c r="BP10062" s="52" t="s">
        <v>15619</v>
      </c>
      <c r="BQ10062" s="52" t="s">
        <v>2993</v>
      </c>
      <c r="BR10062" s="52" t="s">
        <v>15620</v>
      </c>
      <c r="BX10062" s="52" t="s">
        <v>15619</v>
      </c>
      <c r="BY10062" s="52" t="s">
        <v>2993</v>
      </c>
      <c r="BZ10062" s="52" t="s">
        <v>15620</v>
      </c>
    </row>
    <row r="10063" spans="54:78" x14ac:dyDescent="0.3">
      <c r="BB10063" s="105" t="e">
        <f>VLOOKUP(C10063,#REF!, 2,FALSE)</f>
        <v>#REF!</v>
      </c>
      <c r="BP10063" s="52" t="s">
        <v>15621</v>
      </c>
      <c r="BQ10063" s="52" t="s">
        <v>791</v>
      </c>
      <c r="BR10063" s="52" t="s">
        <v>778</v>
      </c>
      <c r="BX10063" s="52" t="s">
        <v>15621</v>
      </c>
      <c r="BY10063" s="52" t="s">
        <v>791</v>
      </c>
      <c r="BZ10063" s="52" t="s">
        <v>778</v>
      </c>
    </row>
    <row r="10064" spans="54:78" x14ac:dyDescent="0.3">
      <c r="BB10064" s="105" t="e">
        <f>VLOOKUP(C10064,#REF!, 2,FALSE)</f>
        <v>#REF!</v>
      </c>
      <c r="BP10064" s="52" t="s">
        <v>15622</v>
      </c>
      <c r="BQ10064" s="52" t="s">
        <v>2993</v>
      </c>
      <c r="BR10064" s="52" t="s">
        <v>15623</v>
      </c>
      <c r="BX10064" s="52" t="s">
        <v>15622</v>
      </c>
      <c r="BY10064" s="52" t="s">
        <v>2993</v>
      </c>
      <c r="BZ10064" s="52" t="s">
        <v>15623</v>
      </c>
    </row>
    <row r="10065" spans="54:78" x14ac:dyDescent="0.3">
      <c r="BB10065" s="105" t="e">
        <f>VLOOKUP(C10065,#REF!, 2,FALSE)</f>
        <v>#REF!</v>
      </c>
      <c r="BP10065" s="52" t="s">
        <v>15624</v>
      </c>
      <c r="BQ10065" s="52" t="s">
        <v>791</v>
      </c>
      <c r="BR10065" s="52" t="s">
        <v>778</v>
      </c>
      <c r="BX10065" s="52" t="s">
        <v>15624</v>
      </c>
      <c r="BY10065" s="52" t="s">
        <v>791</v>
      </c>
      <c r="BZ10065" s="52" t="s">
        <v>778</v>
      </c>
    </row>
    <row r="10066" spans="54:78" x14ac:dyDescent="0.3">
      <c r="BB10066" s="105" t="e">
        <f>VLOOKUP(C10066,#REF!, 2,FALSE)</f>
        <v>#REF!</v>
      </c>
      <c r="BP10066" s="52" t="s">
        <v>278</v>
      </c>
      <c r="BQ10066" s="52" t="s">
        <v>2993</v>
      </c>
      <c r="BR10066" s="52" t="s">
        <v>2993</v>
      </c>
      <c r="BX10066" s="52" t="s">
        <v>278</v>
      </c>
      <c r="BY10066" s="52" t="s">
        <v>2993</v>
      </c>
      <c r="BZ10066" s="52" t="s">
        <v>2993</v>
      </c>
    </row>
    <row r="10067" spans="54:78" x14ac:dyDescent="0.3">
      <c r="BB10067" s="105" t="e">
        <f>VLOOKUP(C10067,#REF!, 2,FALSE)</f>
        <v>#REF!</v>
      </c>
      <c r="BP10067" s="52" t="s">
        <v>286</v>
      </c>
      <c r="BQ10067" s="52" t="s">
        <v>2993</v>
      </c>
      <c r="BR10067" s="52" t="s">
        <v>2993</v>
      </c>
      <c r="BX10067" s="52" t="s">
        <v>286</v>
      </c>
      <c r="BY10067" s="52" t="s">
        <v>2993</v>
      </c>
      <c r="BZ10067" s="52" t="s">
        <v>2993</v>
      </c>
    </row>
    <row r="10068" spans="54:78" x14ac:dyDescent="0.3">
      <c r="BB10068" s="105" t="e">
        <f>VLOOKUP(C10068,#REF!, 2,FALSE)</f>
        <v>#REF!</v>
      </c>
      <c r="BP10068" s="52" t="s">
        <v>15625</v>
      </c>
      <c r="BQ10068" s="52" t="s">
        <v>3019</v>
      </c>
      <c r="BR10068" s="52" t="s">
        <v>2993</v>
      </c>
      <c r="BX10068" s="52" t="s">
        <v>15625</v>
      </c>
      <c r="BY10068" s="52" t="s">
        <v>3019</v>
      </c>
      <c r="BZ10068" s="52" t="s">
        <v>2993</v>
      </c>
    </row>
    <row r="10069" spans="54:78" x14ac:dyDescent="0.3">
      <c r="BB10069" s="105" t="e">
        <f>VLOOKUP(C10069,#REF!, 2,FALSE)</f>
        <v>#REF!</v>
      </c>
      <c r="BP10069" s="52" t="s">
        <v>2719</v>
      </c>
      <c r="BQ10069" s="52" t="s">
        <v>631</v>
      </c>
      <c r="BR10069" s="52" t="s">
        <v>3108</v>
      </c>
      <c r="BX10069" s="52" t="s">
        <v>2719</v>
      </c>
      <c r="BY10069" s="52" t="s">
        <v>631</v>
      </c>
      <c r="BZ10069" s="52" t="s">
        <v>3108</v>
      </c>
    </row>
    <row r="10070" spans="54:78" x14ac:dyDescent="0.3">
      <c r="BB10070" s="105" t="e">
        <f>VLOOKUP(C10070,#REF!, 2,FALSE)</f>
        <v>#REF!</v>
      </c>
      <c r="BP10070" s="52" t="s">
        <v>15626</v>
      </c>
      <c r="BQ10070" s="52" t="s">
        <v>17053</v>
      </c>
      <c r="BR10070" s="52" t="s">
        <v>778</v>
      </c>
      <c r="BX10070" s="52" t="s">
        <v>15626</v>
      </c>
      <c r="BY10070" s="52" t="s">
        <v>17053</v>
      </c>
      <c r="BZ10070" s="52" t="s">
        <v>778</v>
      </c>
    </row>
    <row r="10071" spans="54:78" x14ac:dyDescent="0.3">
      <c r="BB10071" s="105" t="e">
        <f>VLOOKUP(C10071,#REF!, 2,FALSE)</f>
        <v>#REF!</v>
      </c>
      <c r="BP10071" s="52" t="s">
        <v>15627</v>
      </c>
      <c r="BQ10071" s="52" t="s">
        <v>17035</v>
      </c>
      <c r="BR10071" s="52" t="s">
        <v>2993</v>
      </c>
      <c r="BX10071" s="52" t="s">
        <v>15627</v>
      </c>
      <c r="BY10071" s="52" t="s">
        <v>17035</v>
      </c>
      <c r="BZ10071" s="52" t="s">
        <v>2993</v>
      </c>
    </row>
    <row r="10072" spans="54:78" x14ac:dyDescent="0.3">
      <c r="BB10072" s="105" t="e">
        <f>VLOOKUP(C10072,#REF!, 2,FALSE)</f>
        <v>#REF!</v>
      </c>
      <c r="BP10072" s="52" t="s">
        <v>15628</v>
      </c>
      <c r="BQ10072" s="52" t="s">
        <v>2993</v>
      </c>
      <c r="BR10072" s="52" t="s">
        <v>2993</v>
      </c>
      <c r="BX10072" s="52" t="s">
        <v>15628</v>
      </c>
      <c r="BY10072" s="52" t="s">
        <v>2993</v>
      </c>
      <c r="BZ10072" s="52" t="s">
        <v>2993</v>
      </c>
    </row>
    <row r="10073" spans="54:78" x14ac:dyDescent="0.3">
      <c r="BB10073" s="105" t="e">
        <f>VLOOKUP(C10073,#REF!, 2,FALSE)</f>
        <v>#REF!</v>
      </c>
      <c r="BP10073" s="52" t="s">
        <v>15629</v>
      </c>
      <c r="BQ10073" s="52" t="s">
        <v>17054</v>
      </c>
      <c r="BR10073" s="52" t="s">
        <v>7566</v>
      </c>
      <c r="BX10073" s="52" t="s">
        <v>15629</v>
      </c>
      <c r="BY10073" s="52" t="s">
        <v>17054</v>
      </c>
      <c r="BZ10073" s="52" t="s">
        <v>7566</v>
      </c>
    </row>
    <row r="10074" spans="54:78" x14ac:dyDescent="0.3">
      <c r="BB10074" s="105" t="e">
        <f>VLOOKUP(C10074,#REF!, 2,FALSE)</f>
        <v>#REF!</v>
      </c>
      <c r="BP10074" s="52" t="s">
        <v>2720</v>
      </c>
      <c r="BQ10074" s="52" t="s">
        <v>631</v>
      </c>
      <c r="BR10074" s="52" t="s">
        <v>2729</v>
      </c>
      <c r="BX10074" s="52" t="s">
        <v>2720</v>
      </c>
      <c r="BY10074" s="52" t="s">
        <v>631</v>
      </c>
      <c r="BZ10074" s="52" t="s">
        <v>2729</v>
      </c>
    </row>
    <row r="10075" spans="54:78" x14ac:dyDescent="0.3">
      <c r="BB10075" s="105" t="e">
        <f>VLOOKUP(C10075,#REF!, 2,FALSE)</f>
        <v>#REF!</v>
      </c>
      <c r="BP10075" s="52" t="s">
        <v>15630</v>
      </c>
      <c r="BQ10075" s="52" t="s">
        <v>1350</v>
      </c>
      <c r="BR10075" s="52" t="s">
        <v>2993</v>
      </c>
      <c r="BX10075" s="52" t="s">
        <v>15630</v>
      </c>
      <c r="BY10075" s="52" t="s">
        <v>1350</v>
      </c>
      <c r="BZ10075" s="52" t="s">
        <v>2993</v>
      </c>
    </row>
    <row r="10076" spans="54:78" x14ac:dyDescent="0.3">
      <c r="BB10076" s="105" t="e">
        <f>VLOOKUP(C10076,#REF!, 2,FALSE)</f>
        <v>#REF!</v>
      </c>
      <c r="BP10076" s="52" t="s">
        <v>15631</v>
      </c>
      <c r="BQ10076" s="52" t="s">
        <v>2993</v>
      </c>
      <c r="BR10076" s="52" t="s">
        <v>15632</v>
      </c>
      <c r="BX10076" s="52" t="s">
        <v>15631</v>
      </c>
      <c r="BY10076" s="52" t="s">
        <v>2993</v>
      </c>
      <c r="BZ10076" s="52" t="s">
        <v>15632</v>
      </c>
    </row>
    <row r="10077" spans="54:78" x14ac:dyDescent="0.3">
      <c r="BB10077" s="105" t="e">
        <f>VLOOKUP(C10077,#REF!, 2,FALSE)</f>
        <v>#REF!</v>
      </c>
      <c r="BP10077" s="52" t="s">
        <v>15633</v>
      </c>
      <c r="BQ10077" s="52" t="s">
        <v>2993</v>
      </c>
      <c r="BR10077" s="52" t="s">
        <v>2993</v>
      </c>
      <c r="BX10077" s="52" t="s">
        <v>15633</v>
      </c>
      <c r="BY10077" s="52" t="s">
        <v>2993</v>
      </c>
      <c r="BZ10077" s="52" t="s">
        <v>2993</v>
      </c>
    </row>
    <row r="10078" spans="54:78" x14ac:dyDescent="0.3">
      <c r="BB10078" s="105" t="e">
        <f>VLOOKUP(C10078,#REF!, 2,FALSE)</f>
        <v>#REF!</v>
      </c>
      <c r="BP10078" s="52" t="s">
        <v>15634</v>
      </c>
      <c r="BQ10078" s="52" t="s">
        <v>2993</v>
      </c>
      <c r="BR10078" s="52" t="s">
        <v>2993</v>
      </c>
      <c r="BX10078" s="52" t="s">
        <v>15634</v>
      </c>
      <c r="BY10078" s="52" t="s">
        <v>2993</v>
      </c>
      <c r="BZ10078" s="52" t="s">
        <v>2993</v>
      </c>
    </row>
    <row r="10079" spans="54:78" x14ac:dyDescent="0.3">
      <c r="BB10079" s="105" t="e">
        <f>VLOOKUP(C10079,#REF!, 2,FALSE)</f>
        <v>#REF!</v>
      </c>
      <c r="BP10079" s="52" t="s">
        <v>15635</v>
      </c>
      <c r="BQ10079" s="52" t="s">
        <v>2993</v>
      </c>
      <c r="BR10079" s="52" t="s">
        <v>2993</v>
      </c>
      <c r="BX10079" s="52" t="s">
        <v>15635</v>
      </c>
      <c r="BY10079" s="52" t="s">
        <v>2993</v>
      </c>
      <c r="BZ10079" s="52" t="s">
        <v>2993</v>
      </c>
    </row>
    <row r="10080" spans="54:78" x14ac:dyDescent="0.3">
      <c r="BB10080" s="105" t="e">
        <f>VLOOKUP(C10080,#REF!, 2,FALSE)</f>
        <v>#REF!</v>
      </c>
      <c r="BP10080" s="52" t="s">
        <v>15636</v>
      </c>
      <c r="BQ10080" s="52" t="s">
        <v>17035</v>
      </c>
      <c r="BR10080" s="52" t="s">
        <v>15637</v>
      </c>
      <c r="BX10080" s="52" t="s">
        <v>15636</v>
      </c>
      <c r="BY10080" s="52" t="s">
        <v>17035</v>
      </c>
      <c r="BZ10080" s="52" t="s">
        <v>15637</v>
      </c>
    </row>
    <row r="10081" spans="54:78" x14ac:dyDescent="0.3">
      <c r="BB10081" s="105" t="e">
        <f>VLOOKUP(C10081,#REF!, 2,FALSE)</f>
        <v>#REF!</v>
      </c>
      <c r="BP10081" s="52" t="s">
        <v>15638</v>
      </c>
      <c r="BQ10081" s="52" t="s">
        <v>2993</v>
      </c>
      <c r="BR10081" s="52" t="s">
        <v>2993</v>
      </c>
      <c r="BX10081" s="52" t="s">
        <v>15638</v>
      </c>
      <c r="BY10081" s="52" t="s">
        <v>2993</v>
      </c>
      <c r="BZ10081" s="52" t="s">
        <v>2993</v>
      </c>
    </row>
    <row r="10082" spans="54:78" x14ac:dyDescent="0.3">
      <c r="BB10082" s="105" t="e">
        <f>VLOOKUP(C10082,#REF!, 2,FALSE)</f>
        <v>#REF!</v>
      </c>
      <c r="BP10082" s="52" t="s">
        <v>15639</v>
      </c>
      <c r="BQ10082" s="52" t="s">
        <v>2993</v>
      </c>
      <c r="BR10082" s="52" t="s">
        <v>15640</v>
      </c>
      <c r="BX10082" s="52" t="s">
        <v>15639</v>
      </c>
      <c r="BY10082" s="52" t="s">
        <v>2993</v>
      </c>
      <c r="BZ10082" s="52" t="s">
        <v>15640</v>
      </c>
    </row>
    <row r="10083" spans="54:78" x14ac:dyDescent="0.3">
      <c r="BB10083" s="105" t="e">
        <f>VLOOKUP(C10083,#REF!, 2,FALSE)</f>
        <v>#REF!</v>
      </c>
      <c r="BP10083" s="52" t="s">
        <v>15641</v>
      </c>
      <c r="BQ10083" s="52" t="s">
        <v>2993</v>
      </c>
      <c r="BR10083" s="52" t="s">
        <v>2993</v>
      </c>
      <c r="BX10083" s="52" t="s">
        <v>15641</v>
      </c>
      <c r="BY10083" s="52" t="s">
        <v>2993</v>
      </c>
      <c r="BZ10083" s="52" t="s">
        <v>2993</v>
      </c>
    </row>
    <row r="10084" spans="54:78" x14ac:dyDescent="0.3">
      <c r="BB10084" s="105" t="e">
        <f>VLOOKUP(C10084,#REF!, 2,FALSE)</f>
        <v>#REF!</v>
      </c>
      <c r="BP10084" s="52" t="s">
        <v>15642</v>
      </c>
      <c r="BQ10084" s="52" t="s">
        <v>17035</v>
      </c>
      <c r="BR10084" s="52" t="s">
        <v>14050</v>
      </c>
      <c r="BX10084" s="52" t="s">
        <v>15642</v>
      </c>
      <c r="BY10084" s="52" t="s">
        <v>17035</v>
      </c>
      <c r="BZ10084" s="52" t="s">
        <v>14050</v>
      </c>
    </row>
    <row r="10085" spans="54:78" x14ac:dyDescent="0.3">
      <c r="BB10085" s="105" t="e">
        <f>VLOOKUP(C10085,#REF!, 2,FALSE)</f>
        <v>#REF!</v>
      </c>
      <c r="BP10085" s="52" t="s">
        <v>15643</v>
      </c>
      <c r="BQ10085" s="52" t="s">
        <v>2993</v>
      </c>
      <c r="BR10085" s="52" t="s">
        <v>2993</v>
      </c>
      <c r="BX10085" s="52" t="s">
        <v>15643</v>
      </c>
      <c r="BY10085" s="52" t="s">
        <v>2993</v>
      </c>
      <c r="BZ10085" s="52" t="s">
        <v>2993</v>
      </c>
    </row>
    <row r="10086" spans="54:78" x14ac:dyDescent="0.3">
      <c r="BB10086" s="105" t="e">
        <f>VLOOKUP(C10086,#REF!, 2,FALSE)</f>
        <v>#REF!</v>
      </c>
      <c r="BP10086" s="52" t="s">
        <v>15644</v>
      </c>
      <c r="BQ10086" s="52" t="s">
        <v>2993</v>
      </c>
      <c r="BR10086" s="52" t="s">
        <v>3449</v>
      </c>
      <c r="BX10086" s="52" t="s">
        <v>15644</v>
      </c>
      <c r="BY10086" s="52" t="s">
        <v>2993</v>
      </c>
      <c r="BZ10086" s="52" t="s">
        <v>3449</v>
      </c>
    </row>
    <row r="10087" spans="54:78" x14ac:dyDescent="0.3">
      <c r="BB10087" s="105" t="e">
        <f>VLOOKUP(C10087,#REF!, 2,FALSE)</f>
        <v>#REF!</v>
      </c>
      <c r="BP10087" s="52" t="s">
        <v>15645</v>
      </c>
      <c r="BQ10087" s="52" t="s">
        <v>2993</v>
      </c>
      <c r="BR10087" s="52" t="s">
        <v>2993</v>
      </c>
      <c r="BX10087" s="52" t="s">
        <v>15645</v>
      </c>
      <c r="BY10087" s="52" t="s">
        <v>2993</v>
      </c>
      <c r="BZ10087" s="52" t="s">
        <v>2993</v>
      </c>
    </row>
    <row r="10088" spans="54:78" x14ac:dyDescent="0.3">
      <c r="BB10088" s="105" t="e">
        <f>VLOOKUP(C10088,#REF!, 2,FALSE)</f>
        <v>#REF!</v>
      </c>
      <c r="BP10088" s="52" t="s">
        <v>2721</v>
      </c>
      <c r="BQ10088" s="52" t="s">
        <v>2993</v>
      </c>
      <c r="BR10088" s="52" t="s">
        <v>2993</v>
      </c>
      <c r="BX10088" s="52" t="s">
        <v>2721</v>
      </c>
      <c r="BY10088" s="52" t="s">
        <v>2993</v>
      </c>
      <c r="BZ10088" s="52" t="s">
        <v>2993</v>
      </c>
    </row>
    <row r="10089" spans="54:78" x14ac:dyDescent="0.3">
      <c r="BB10089" s="105" t="e">
        <f>VLOOKUP(C10089,#REF!, 2,FALSE)</f>
        <v>#REF!</v>
      </c>
      <c r="BP10089" s="52" t="s">
        <v>15646</v>
      </c>
      <c r="BQ10089" s="52" t="s">
        <v>2993</v>
      </c>
      <c r="BR10089" s="52" t="s">
        <v>2993</v>
      </c>
      <c r="BX10089" s="52" t="s">
        <v>15646</v>
      </c>
      <c r="BY10089" s="52" t="s">
        <v>2993</v>
      </c>
      <c r="BZ10089" s="52" t="s">
        <v>2993</v>
      </c>
    </row>
    <row r="10090" spans="54:78" x14ac:dyDescent="0.3">
      <c r="BB10090" s="105" t="e">
        <f>VLOOKUP(C10090,#REF!, 2,FALSE)</f>
        <v>#REF!</v>
      </c>
      <c r="BP10090" s="52" t="s">
        <v>15647</v>
      </c>
      <c r="BQ10090" s="52" t="s">
        <v>2993</v>
      </c>
      <c r="BR10090" s="52" t="s">
        <v>2993</v>
      </c>
      <c r="BX10090" s="52" t="s">
        <v>15647</v>
      </c>
      <c r="BY10090" s="52" t="s">
        <v>2993</v>
      </c>
      <c r="BZ10090" s="52" t="s">
        <v>2993</v>
      </c>
    </row>
    <row r="10091" spans="54:78" x14ac:dyDescent="0.3">
      <c r="BB10091" s="105" t="e">
        <f>VLOOKUP(C10091,#REF!, 2,FALSE)</f>
        <v>#REF!</v>
      </c>
      <c r="BP10091" s="52" t="s">
        <v>15648</v>
      </c>
      <c r="BQ10091" s="52" t="s">
        <v>2993</v>
      </c>
      <c r="BR10091" s="52" t="s">
        <v>2993</v>
      </c>
      <c r="BX10091" s="52" t="s">
        <v>15648</v>
      </c>
      <c r="BY10091" s="52" t="s">
        <v>2993</v>
      </c>
      <c r="BZ10091" s="52" t="s">
        <v>2993</v>
      </c>
    </row>
    <row r="10092" spans="54:78" x14ac:dyDescent="0.3">
      <c r="BB10092" s="105" t="e">
        <f>VLOOKUP(C10092,#REF!, 2,FALSE)</f>
        <v>#REF!</v>
      </c>
      <c r="BP10092" s="52" t="s">
        <v>15649</v>
      </c>
      <c r="BQ10092" s="52" t="s">
        <v>2993</v>
      </c>
      <c r="BR10092" s="52" t="s">
        <v>4041</v>
      </c>
      <c r="BX10092" s="52" t="s">
        <v>15649</v>
      </c>
      <c r="BY10092" s="52" t="s">
        <v>2993</v>
      </c>
      <c r="BZ10092" s="52" t="s">
        <v>4041</v>
      </c>
    </row>
    <row r="10093" spans="54:78" x14ac:dyDescent="0.3">
      <c r="BB10093" s="105" t="e">
        <f>VLOOKUP(C10093,#REF!, 2,FALSE)</f>
        <v>#REF!</v>
      </c>
      <c r="BP10093" s="52" t="s">
        <v>15650</v>
      </c>
      <c r="BQ10093" s="52" t="s">
        <v>805</v>
      </c>
      <c r="BR10093" s="52" t="s">
        <v>778</v>
      </c>
      <c r="BX10093" s="52" t="s">
        <v>15650</v>
      </c>
      <c r="BY10093" s="52" t="s">
        <v>805</v>
      </c>
      <c r="BZ10093" s="52" t="s">
        <v>778</v>
      </c>
    </row>
    <row r="10094" spans="54:78" x14ac:dyDescent="0.3">
      <c r="BB10094" s="105" t="e">
        <f>VLOOKUP(C10094,#REF!, 2,FALSE)</f>
        <v>#REF!</v>
      </c>
      <c r="BP10094" s="52" t="s">
        <v>15651</v>
      </c>
      <c r="BQ10094" s="52" t="s">
        <v>849</v>
      </c>
      <c r="BR10094" s="52" t="s">
        <v>778</v>
      </c>
      <c r="BX10094" s="52" t="s">
        <v>15651</v>
      </c>
      <c r="BY10094" s="52" t="s">
        <v>849</v>
      </c>
      <c r="BZ10094" s="52" t="s">
        <v>778</v>
      </c>
    </row>
    <row r="10095" spans="54:78" x14ac:dyDescent="0.3">
      <c r="BB10095" s="105" t="e">
        <f>VLOOKUP(C10095,#REF!, 2,FALSE)</f>
        <v>#REF!</v>
      </c>
      <c r="BP10095" s="52" t="s">
        <v>15652</v>
      </c>
      <c r="BQ10095" s="52" t="s">
        <v>2993</v>
      </c>
      <c r="BR10095" s="52" t="s">
        <v>2993</v>
      </c>
      <c r="BX10095" s="52" t="s">
        <v>15652</v>
      </c>
      <c r="BY10095" s="52" t="s">
        <v>2993</v>
      </c>
      <c r="BZ10095" s="52" t="s">
        <v>2993</v>
      </c>
    </row>
    <row r="10096" spans="54:78" x14ac:dyDescent="0.3">
      <c r="BB10096" s="105" t="e">
        <f>VLOOKUP(C10096,#REF!, 2,FALSE)</f>
        <v>#REF!</v>
      </c>
      <c r="BP10096" s="52" t="s">
        <v>15653</v>
      </c>
      <c r="BQ10096" s="52" t="s">
        <v>2993</v>
      </c>
      <c r="BR10096" s="52" t="s">
        <v>2993</v>
      </c>
      <c r="BX10096" s="52" t="s">
        <v>15653</v>
      </c>
      <c r="BY10096" s="52" t="s">
        <v>2993</v>
      </c>
      <c r="BZ10096" s="52" t="s">
        <v>2993</v>
      </c>
    </row>
    <row r="10097" spans="54:78" x14ac:dyDescent="0.3">
      <c r="BB10097" s="105" t="e">
        <f>VLOOKUP(C10097,#REF!, 2,FALSE)</f>
        <v>#REF!</v>
      </c>
      <c r="BP10097" s="52" t="s">
        <v>15654</v>
      </c>
      <c r="BQ10097" s="52" t="s">
        <v>2993</v>
      </c>
      <c r="BR10097" s="52" t="s">
        <v>2993</v>
      </c>
      <c r="BX10097" s="52" t="s">
        <v>15654</v>
      </c>
      <c r="BY10097" s="52" t="s">
        <v>2993</v>
      </c>
      <c r="BZ10097" s="52" t="s">
        <v>2993</v>
      </c>
    </row>
    <row r="10098" spans="54:78" x14ac:dyDescent="0.3">
      <c r="BB10098" s="105" t="e">
        <f>VLOOKUP(C10098,#REF!, 2,FALSE)</f>
        <v>#REF!</v>
      </c>
      <c r="BP10098" s="52" t="s">
        <v>15655</v>
      </c>
      <c r="BQ10098" s="52" t="s">
        <v>1350</v>
      </c>
      <c r="BR10098" s="52" t="s">
        <v>7127</v>
      </c>
      <c r="BX10098" s="52" t="s">
        <v>15655</v>
      </c>
      <c r="BY10098" s="52" t="s">
        <v>1350</v>
      </c>
      <c r="BZ10098" s="52" t="s">
        <v>7127</v>
      </c>
    </row>
    <row r="10099" spans="54:78" x14ac:dyDescent="0.3">
      <c r="BB10099" s="105" t="e">
        <f>VLOOKUP(C10099,#REF!, 2,FALSE)</f>
        <v>#REF!</v>
      </c>
      <c r="BP10099" s="52" t="s">
        <v>15656</v>
      </c>
      <c r="BQ10099" s="52" t="s">
        <v>1350</v>
      </c>
      <c r="BR10099" s="52" t="s">
        <v>7504</v>
      </c>
      <c r="BX10099" s="52" t="s">
        <v>15656</v>
      </c>
      <c r="BY10099" s="52" t="s">
        <v>1350</v>
      </c>
      <c r="BZ10099" s="52" t="s">
        <v>7504</v>
      </c>
    </row>
    <row r="10100" spans="54:78" x14ac:dyDescent="0.3">
      <c r="BB10100" s="105" t="e">
        <f>VLOOKUP(C10100,#REF!, 2,FALSE)</f>
        <v>#REF!</v>
      </c>
      <c r="BP10100" s="52" t="s">
        <v>15657</v>
      </c>
      <c r="BQ10100" s="52" t="s">
        <v>1350</v>
      </c>
      <c r="BR10100" s="52" t="s">
        <v>15658</v>
      </c>
      <c r="BX10100" s="52" t="s">
        <v>15657</v>
      </c>
      <c r="BY10100" s="52" t="s">
        <v>1350</v>
      </c>
      <c r="BZ10100" s="52" t="s">
        <v>15658</v>
      </c>
    </row>
    <row r="10101" spans="54:78" x14ac:dyDescent="0.3">
      <c r="BB10101" s="105" t="e">
        <f>VLOOKUP(C10101,#REF!, 2,FALSE)</f>
        <v>#REF!</v>
      </c>
      <c r="BP10101" s="52" t="s">
        <v>15659</v>
      </c>
      <c r="BQ10101" s="52" t="s">
        <v>3059</v>
      </c>
      <c r="BR10101" s="52" t="s">
        <v>1508</v>
      </c>
      <c r="BX10101" s="52" t="s">
        <v>15659</v>
      </c>
      <c r="BY10101" s="52" t="s">
        <v>3059</v>
      </c>
      <c r="BZ10101" s="52" t="s">
        <v>1508</v>
      </c>
    </row>
    <row r="10102" spans="54:78" x14ac:dyDescent="0.3">
      <c r="BB10102" s="105" t="e">
        <f>VLOOKUP(C10102,#REF!, 2,FALSE)</f>
        <v>#REF!</v>
      </c>
      <c r="BP10102" s="52" t="s">
        <v>15660</v>
      </c>
      <c r="BQ10102" s="52" t="s">
        <v>2988</v>
      </c>
      <c r="BR10102" s="52" t="s">
        <v>2993</v>
      </c>
      <c r="BX10102" s="52" t="s">
        <v>15660</v>
      </c>
      <c r="BY10102" s="52" t="s">
        <v>2988</v>
      </c>
      <c r="BZ10102" s="52" t="s">
        <v>2993</v>
      </c>
    </row>
    <row r="10103" spans="54:78" x14ac:dyDescent="0.3">
      <c r="BB10103" s="105" t="e">
        <f>VLOOKUP(C10103,#REF!, 2,FALSE)</f>
        <v>#REF!</v>
      </c>
      <c r="BP10103" s="52" t="s">
        <v>15661</v>
      </c>
      <c r="BQ10103" s="52" t="s">
        <v>2993</v>
      </c>
      <c r="BR10103" s="52" t="s">
        <v>15662</v>
      </c>
      <c r="BX10103" s="52" t="s">
        <v>15661</v>
      </c>
      <c r="BY10103" s="52" t="s">
        <v>2993</v>
      </c>
      <c r="BZ10103" s="52" t="s">
        <v>15662</v>
      </c>
    </row>
    <row r="10104" spans="54:78" x14ac:dyDescent="0.3">
      <c r="BB10104" s="105" t="e">
        <f>VLOOKUP(C10104,#REF!, 2,FALSE)</f>
        <v>#REF!</v>
      </c>
      <c r="BP10104" s="52" t="s">
        <v>15663</v>
      </c>
      <c r="BQ10104" s="52" t="s">
        <v>791</v>
      </c>
      <c r="BR10104" s="52" t="s">
        <v>778</v>
      </c>
      <c r="BX10104" s="52" t="s">
        <v>15663</v>
      </c>
      <c r="BY10104" s="52" t="s">
        <v>791</v>
      </c>
      <c r="BZ10104" s="52" t="s">
        <v>778</v>
      </c>
    </row>
    <row r="10105" spans="54:78" x14ac:dyDescent="0.3">
      <c r="BB10105" s="105" t="e">
        <f>VLOOKUP(C10105,#REF!, 2,FALSE)</f>
        <v>#REF!</v>
      </c>
      <c r="BP10105" s="52" t="s">
        <v>15664</v>
      </c>
      <c r="BQ10105" s="52" t="s">
        <v>17055</v>
      </c>
      <c r="BR10105" s="52" t="s">
        <v>778</v>
      </c>
      <c r="BX10105" s="52" t="s">
        <v>15664</v>
      </c>
      <c r="BY10105" s="52" t="s">
        <v>17055</v>
      </c>
      <c r="BZ10105" s="52" t="s">
        <v>778</v>
      </c>
    </row>
    <row r="10106" spans="54:78" x14ac:dyDescent="0.3">
      <c r="BB10106" s="105" t="e">
        <f>VLOOKUP(C10106,#REF!, 2,FALSE)</f>
        <v>#REF!</v>
      </c>
      <c r="BP10106" s="52" t="s">
        <v>15665</v>
      </c>
      <c r="BQ10106" s="52" t="s">
        <v>2993</v>
      </c>
      <c r="BR10106" s="52" t="s">
        <v>2993</v>
      </c>
      <c r="BX10106" s="52" t="s">
        <v>15665</v>
      </c>
      <c r="BY10106" s="52" t="s">
        <v>2993</v>
      </c>
      <c r="BZ10106" s="52" t="s">
        <v>2993</v>
      </c>
    </row>
    <row r="10107" spans="54:78" x14ac:dyDescent="0.3">
      <c r="BB10107" s="105" t="e">
        <f>VLOOKUP(C10107,#REF!, 2,FALSE)</f>
        <v>#REF!</v>
      </c>
      <c r="BP10107" s="52" t="s">
        <v>15666</v>
      </c>
      <c r="BQ10107" s="52" t="s">
        <v>2993</v>
      </c>
      <c r="BR10107" s="52" t="s">
        <v>778</v>
      </c>
      <c r="BX10107" s="52" t="s">
        <v>15666</v>
      </c>
      <c r="BY10107" s="52" t="s">
        <v>2993</v>
      </c>
      <c r="BZ10107" s="52" t="s">
        <v>778</v>
      </c>
    </row>
    <row r="10108" spans="54:78" x14ac:dyDescent="0.3">
      <c r="BB10108" s="105" t="e">
        <f>VLOOKUP(C10108,#REF!, 2,FALSE)</f>
        <v>#REF!</v>
      </c>
      <c r="BP10108" s="52" t="s">
        <v>15667</v>
      </c>
      <c r="BQ10108" s="52" t="s">
        <v>618</v>
      </c>
      <c r="BR10108" s="52" t="s">
        <v>778</v>
      </c>
      <c r="BX10108" s="52" t="s">
        <v>15667</v>
      </c>
      <c r="BY10108" s="52" t="s">
        <v>618</v>
      </c>
      <c r="BZ10108" s="52" t="s">
        <v>778</v>
      </c>
    </row>
    <row r="10109" spans="54:78" x14ac:dyDescent="0.3">
      <c r="BB10109" s="105" t="e">
        <f>VLOOKUP(C10109,#REF!, 2,FALSE)</f>
        <v>#REF!</v>
      </c>
      <c r="BP10109" s="52" t="s">
        <v>15668</v>
      </c>
      <c r="BQ10109" s="52" t="s">
        <v>857</v>
      </c>
      <c r="BR10109" s="52" t="s">
        <v>3911</v>
      </c>
      <c r="BX10109" s="52" t="s">
        <v>15668</v>
      </c>
      <c r="BY10109" s="52" t="s">
        <v>857</v>
      </c>
      <c r="BZ10109" s="52" t="s">
        <v>3911</v>
      </c>
    </row>
    <row r="10110" spans="54:78" x14ac:dyDescent="0.3">
      <c r="BB10110" s="105" t="e">
        <f>VLOOKUP(C10110,#REF!, 2,FALSE)</f>
        <v>#REF!</v>
      </c>
      <c r="BP10110" s="52" t="s">
        <v>15669</v>
      </c>
      <c r="BQ10110" s="52" t="s">
        <v>2993</v>
      </c>
      <c r="BR10110" s="52" t="s">
        <v>15670</v>
      </c>
      <c r="BX10110" s="52" t="s">
        <v>15669</v>
      </c>
      <c r="BY10110" s="52" t="s">
        <v>2993</v>
      </c>
      <c r="BZ10110" s="52" t="s">
        <v>15670</v>
      </c>
    </row>
    <row r="10111" spans="54:78" x14ac:dyDescent="0.3">
      <c r="BB10111" s="105" t="e">
        <f>VLOOKUP(C10111,#REF!, 2,FALSE)</f>
        <v>#REF!</v>
      </c>
      <c r="BP10111" s="52" t="s">
        <v>15671</v>
      </c>
      <c r="BQ10111" s="52" t="s">
        <v>805</v>
      </c>
      <c r="BR10111" s="52" t="s">
        <v>778</v>
      </c>
      <c r="BX10111" s="52" t="s">
        <v>15671</v>
      </c>
      <c r="BY10111" s="52" t="s">
        <v>805</v>
      </c>
      <c r="BZ10111" s="52" t="s">
        <v>778</v>
      </c>
    </row>
    <row r="10112" spans="54:78" x14ac:dyDescent="0.3">
      <c r="BB10112" s="105" t="e">
        <f>VLOOKUP(C10112,#REF!, 2,FALSE)</f>
        <v>#REF!</v>
      </c>
      <c r="BP10112" s="52" t="s">
        <v>2722</v>
      </c>
      <c r="BQ10112" s="52" t="s">
        <v>3019</v>
      </c>
      <c r="BR10112" s="52" t="s">
        <v>2993</v>
      </c>
      <c r="BX10112" s="52" t="s">
        <v>2722</v>
      </c>
      <c r="BY10112" s="52" t="s">
        <v>3019</v>
      </c>
      <c r="BZ10112" s="52" t="s">
        <v>2993</v>
      </c>
    </row>
    <row r="10113" spans="54:78" x14ac:dyDescent="0.3">
      <c r="BB10113" s="105" t="e">
        <f>VLOOKUP(C10113,#REF!, 2,FALSE)</f>
        <v>#REF!</v>
      </c>
      <c r="BP10113" s="52" t="s">
        <v>15672</v>
      </c>
      <c r="BQ10113" s="52" t="s">
        <v>3019</v>
      </c>
      <c r="BR10113" s="52" t="s">
        <v>2993</v>
      </c>
      <c r="BX10113" s="52" t="s">
        <v>15672</v>
      </c>
      <c r="BY10113" s="52" t="s">
        <v>3019</v>
      </c>
      <c r="BZ10113" s="52" t="s">
        <v>2993</v>
      </c>
    </row>
    <row r="10114" spans="54:78" x14ac:dyDescent="0.3">
      <c r="BB10114" s="105" t="e">
        <f>VLOOKUP(C10114,#REF!, 2,FALSE)</f>
        <v>#REF!</v>
      </c>
      <c r="BP10114" s="52" t="s">
        <v>2723</v>
      </c>
      <c r="BQ10114" s="52" t="s">
        <v>3019</v>
      </c>
      <c r="BR10114" s="52" t="s">
        <v>2993</v>
      </c>
      <c r="BX10114" s="52" t="s">
        <v>2723</v>
      </c>
      <c r="BY10114" s="52" t="s">
        <v>3019</v>
      </c>
      <c r="BZ10114" s="52" t="s">
        <v>2993</v>
      </c>
    </row>
    <row r="10115" spans="54:78" x14ac:dyDescent="0.3">
      <c r="BB10115" s="105" t="e">
        <f>VLOOKUP(C10115,#REF!, 2,FALSE)</f>
        <v>#REF!</v>
      </c>
      <c r="BP10115" s="52" t="s">
        <v>15673</v>
      </c>
      <c r="BQ10115" s="52" t="s">
        <v>2993</v>
      </c>
      <c r="BR10115" s="52" t="s">
        <v>778</v>
      </c>
      <c r="BX10115" s="52" t="s">
        <v>15673</v>
      </c>
      <c r="BY10115" s="52" t="s">
        <v>2993</v>
      </c>
      <c r="BZ10115" s="52" t="s">
        <v>778</v>
      </c>
    </row>
    <row r="10116" spans="54:78" x14ac:dyDescent="0.3">
      <c r="BB10116" s="105" t="e">
        <f>VLOOKUP(C10116,#REF!, 2,FALSE)</f>
        <v>#REF!</v>
      </c>
      <c r="BP10116" s="52" t="s">
        <v>15674</v>
      </c>
      <c r="BQ10116" s="52" t="s">
        <v>2993</v>
      </c>
      <c r="BR10116" s="52" t="s">
        <v>778</v>
      </c>
      <c r="BX10116" s="52" t="s">
        <v>15674</v>
      </c>
      <c r="BY10116" s="52" t="s">
        <v>2993</v>
      </c>
      <c r="BZ10116" s="52" t="s">
        <v>778</v>
      </c>
    </row>
    <row r="10117" spans="54:78" x14ac:dyDescent="0.3">
      <c r="BB10117" s="105" t="e">
        <f>VLOOKUP(C10117,#REF!, 2,FALSE)</f>
        <v>#REF!</v>
      </c>
      <c r="BP10117" s="52" t="s">
        <v>285</v>
      </c>
      <c r="BQ10117" s="52" t="s">
        <v>17035</v>
      </c>
      <c r="BR10117" s="52" t="s">
        <v>2993</v>
      </c>
      <c r="BX10117" s="52" t="s">
        <v>285</v>
      </c>
      <c r="BY10117" s="52" t="s">
        <v>17035</v>
      </c>
      <c r="BZ10117" s="52" t="s">
        <v>2993</v>
      </c>
    </row>
    <row r="10118" spans="54:78" x14ac:dyDescent="0.3">
      <c r="BB10118" s="105" t="e">
        <f>VLOOKUP(C10118,#REF!, 2,FALSE)</f>
        <v>#REF!</v>
      </c>
      <c r="BP10118" s="52" t="s">
        <v>15675</v>
      </c>
      <c r="BQ10118" s="52" t="s">
        <v>2993</v>
      </c>
      <c r="BR10118" s="52" t="s">
        <v>5098</v>
      </c>
      <c r="BX10118" s="52" t="s">
        <v>15675</v>
      </c>
      <c r="BY10118" s="52" t="s">
        <v>2993</v>
      </c>
      <c r="BZ10118" s="52" t="s">
        <v>5098</v>
      </c>
    </row>
    <row r="10119" spans="54:78" x14ac:dyDescent="0.3">
      <c r="BB10119" s="105" t="e">
        <f>VLOOKUP(C10119,#REF!, 2,FALSE)</f>
        <v>#REF!</v>
      </c>
      <c r="BP10119" s="52" t="s">
        <v>15676</v>
      </c>
      <c r="BQ10119" s="52" t="s">
        <v>17035</v>
      </c>
      <c r="BR10119" s="52" t="s">
        <v>2993</v>
      </c>
      <c r="BX10119" s="52" t="s">
        <v>15676</v>
      </c>
      <c r="BY10119" s="52" t="s">
        <v>17035</v>
      </c>
      <c r="BZ10119" s="52" t="s">
        <v>2993</v>
      </c>
    </row>
    <row r="10120" spans="54:78" x14ac:dyDescent="0.3">
      <c r="BB10120" s="105" t="e">
        <f>VLOOKUP(C10120,#REF!, 2,FALSE)</f>
        <v>#REF!</v>
      </c>
      <c r="BP10120" s="52" t="s">
        <v>15677</v>
      </c>
      <c r="BQ10120" s="52" t="s">
        <v>17035</v>
      </c>
      <c r="BR10120" s="52" t="s">
        <v>2993</v>
      </c>
      <c r="BX10120" s="52" t="s">
        <v>15677</v>
      </c>
      <c r="BY10120" s="52" t="s">
        <v>17035</v>
      </c>
      <c r="BZ10120" s="52" t="s">
        <v>2993</v>
      </c>
    </row>
    <row r="10121" spans="54:78" x14ac:dyDescent="0.3">
      <c r="BB10121" s="105" t="e">
        <f>VLOOKUP(C10121,#REF!, 2,FALSE)</f>
        <v>#REF!</v>
      </c>
      <c r="BP10121" s="52" t="s">
        <v>15678</v>
      </c>
      <c r="BQ10121" s="52" t="s">
        <v>3019</v>
      </c>
      <c r="BR10121" s="52" t="s">
        <v>2993</v>
      </c>
      <c r="BX10121" s="52" t="s">
        <v>15678</v>
      </c>
      <c r="BY10121" s="52" t="s">
        <v>3019</v>
      </c>
      <c r="BZ10121" s="52" t="s">
        <v>2993</v>
      </c>
    </row>
    <row r="10122" spans="54:78" x14ac:dyDescent="0.3">
      <c r="BB10122" s="105" t="e">
        <f>VLOOKUP(C10122,#REF!, 2,FALSE)</f>
        <v>#REF!</v>
      </c>
      <c r="BP10122" s="52" t="s">
        <v>15679</v>
      </c>
      <c r="BQ10122" s="52" t="s">
        <v>1277</v>
      </c>
      <c r="BR10122" s="52" t="s">
        <v>2993</v>
      </c>
      <c r="BX10122" s="52" t="s">
        <v>15679</v>
      </c>
      <c r="BY10122" s="52" t="s">
        <v>1277</v>
      </c>
      <c r="BZ10122" s="52" t="s">
        <v>2993</v>
      </c>
    </row>
    <row r="10123" spans="54:78" x14ac:dyDescent="0.3">
      <c r="BB10123" s="105" t="e">
        <f>VLOOKUP(C10123,#REF!, 2,FALSE)</f>
        <v>#REF!</v>
      </c>
      <c r="BP10123" s="52" t="s">
        <v>15680</v>
      </c>
      <c r="BQ10123" s="52" t="s">
        <v>2988</v>
      </c>
      <c r="BR10123" s="52" t="s">
        <v>2993</v>
      </c>
      <c r="BX10123" s="52" t="s">
        <v>15680</v>
      </c>
      <c r="BY10123" s="52" t="s">
        <v>2988</v>
      </c>
      <c r="BZ10123" s="52" t="s">
        <v>2993</v>
      </c>
    </row>
    <row r="10124" spans="54:78" x14ac:dyDescent="0.3">
      <c r="BB10124" s="105" t="e">
        <f>VLOOKUP(C10124,#REF!, 2,FALSE)</f>
        <v>#REF!</v>
      </c>
      <c r="BP10124" s="52" t="s">
        <v>2724</v>
      </c>
      <c r="BQ10124" s="52" t="s">
        <v>2993</v>
      </c>
      <c r="BR10124" s="52" t="s">
        <v>2993</v>
      </c>
      <c r="BX10124" s="52" t="s">
        <v>2724</v>
      </c>
      <c r="BY10124" s="52" t="s">
        <v>2993</v>
      </c>
      <c r="BZ10124" s="52" t="s">
        <v>2993</v>
      </c>
    </row>
    <row r="10125" spans="54:78" x14ac:dyDescent="0.3">
      <c r="BB10125" s="105" t="e">
        <f>VLOOKUP(C10125,#REF!, 2,FALSE)</f>
        <v>#REF!</v>
      </c>
      <c r="BP10125" s="52" t="s">
        <v>15681</v>
      </c>
      <c r="BQ10125" s="52" t="s">
        <v>17035</v>
      </c>
      <c r="BR10125" s="52" t="s">
        <v>2993</v>
      </c>
      <c r="BX10125" s="52" t="s">
        <v>15681</v>
      </c>
      <c r="BY10125" s="52" t="s">
        <v>17035</v>
      </c>
      <c r="BZ10125" s="52" t="s">
        <v>2993</v>
      </c>
    </row>
    <row r="10126" spans="54:78" x14ac:dyDescent="0.3">
      <c r="BB10126" s="105" t="e">
        <f>VLOOKUP(C10126,#REF!, 2,FALSE)</f>
        <v>#REF!</v>
      </c>
      <c r="BP10126" s="52" t="s">
        <v>15682</v>
      </c>
      <c r="BQ10126" s="52" t="s">
        <v>3019</v>
      </c>
      <c r="BR10126" s="52" t="s">
        <v>2993</v>
      </c>
      <c r="BX10126" s="52" t="s">
        <v>15682</v>
      </c>
      <c r="BY10126" s="52" t="s">
        <v>3019</v>
      </c>
      <c r="BZ10126" s="52" t="s">
        <v>2993</v>
      </c>
    </row>
    <row r="10127" spans="54:78" x14ac:dyDescent="0.3">
      <c r="BB10127" s="105" t="e">
        <f>VLOOKUP(C10127,#REF!, 2,FALSE)</f>
        <v>#REF!</v>
      </c>
      <c r="BP10127" s="52" t="s">
        <v>15684</v>
      </c>
      <c r="BQ10127" s="52" t="s">
        <v>2988</v>
      </c>
      <c r="BR10127" s="52" t="s">
        <v>2993</v>
      </c>
      <c r="BX10127" s="52" t="s">
        <v>15684</v>
      </c>
      <c r="BY10127" s="52" t="s">
        <v>2988</v>
      </c>
      <c r="BZ10127" s="52" t="s">
        <v>2993</v>
      </c>
    </row>
    <row r="10128" spans="54:78" x14ac:dyDescent="0.3">
      <c r="BB10128" s="105" t="e">
        <f>VLOOKUP(C10128,#REF!, 2,FALSE)</f>
        <v>#REF!</v>
      </c>
      <c r="BP10128" s="52" t="s">
        <v>15685</v>
      </c>
      <c r="BQ10128" s="52" t="s">
        <v>934</v>
      </c>
      <c r="BR10128" s="52" t="s">
        <v>2993</v>
      </c>
      <c r="BX10128" s="52" t="s">
        <v>15685</v>
      </c>
      <c r="BY10128" s="52" t="s">
        <v>934</v>
      </c>
      <c r="BZ10128" s="52" t="s">
        <v>2993</v>
      </c>
    </row>
    <row r="10129" spans="54:78" x14ac:dyDescent="0.3">
      <c r="BB10129" s="105" t="e">
        <f>VLOOKUP(C10129,#REF!, 2,FALSE)</f>
        <v>#REF!</v>
      </c>
      <c r="BP10129" s="52" t="s">
        <v>15686</v>
      </c>
      <c r="BQ10129" s="52" t="s">
        <v>2993</v>
      </c>
      <c r="BR10129" s="52" t="s">
        <v>2993</v>
      </c>
      <c r="BX10129" s="52" t="s">
        <v>15686</v>
      </c>
      <c r="BY10129" s="52" t="s">
        <v>2993</v>
      </c>
      <c r="BZ10129" s="52" t="s">
        <v>2993</v>
      </c>
    </row>
    <row r="10130" spans="54:78" x14ac:dyDescent="0.3">
      <c r="BB10130" s="105" t="e">
        <f>VLOOKUP(C10130,#REF!, 2,FALSE)</f>
        <v>#REF!</v>
      </c>
      <c r="BP10130" s="52" t="s">
        <v>15687</v>
      </c>
      <c r="BQ10130" s="52" t="s">
        <v>3016</v>
      </c>
      <c r="BR10130" s="52" t="s">
        <v>778</v>
      </c>
      <c r="BX10130" s="52" t="s">
        <v>15687</v>
      </c>
      <c r="BY10130" s="52" t="s">
        <v>3016</v>
      </c>
      <c r="BZ10130" s="52" t="s">
        <v>778</v>
      </c>
    </row>
    <row r="10131" spans="54:78" x14ac:dyDescent="0.3">
      <c r="BB10131" s="105" t="e">
        <f>VLOOKUP(C10131,#REF!, 2,FALSE)</f>
        <v>#REF!</v>
      </c>
      <c r="BP10131" s="52" t="s">
        <v>15688</v>
      </c>
      <c r="BQ10131" s="52" t="s">
        <v>2993</v>
      </c>
      <c r="BR10131" s="52" t="s">
        <v>2993</v>
      </c>
      <c r="BX10131" s="52" t="s">
        <v>15688</v>
      </c>
      <c r="BY10131" s="52" t="s">
        <v>2993</v>
      </c>
      <c r="BZ10131" s="52" t="s">
        <v>2993</v>
      </c>
    </row>
    <row r="10132" spans="54:78" x14ac:dyDescent="0.3">
      <c r="BB10132" s="105" t="e">
        <f>VLOOKUP(C10132,#REF!, 2,FALSE)</f>
        <v>#REF!</v>
      </c>
      <c r="BP10132" s="52" t="s">
        <v>15689</v>
      </c>
      <c r="BQ10132" s="52" t="s">
        <v>2993</v>
      </c>
      <c r="BR10132" s="52" t="s">
        <v>2993</v>
      </c>
      <c r="BX10132" s="52" t="s">
        <v>15689</v>
      </c>
      <c r="BY10132" s="52" t="s">
        <v>2993</v>
      </c>
      <c r="BZ10132" s="52" t="s">
        <v>2993</v>
      </c>
    </row>
    <row r="10133" spans="54:78" x14ac:dyDescent="0.3">
      <c r="BB10133" s="105" t="e">
        <f>VLOOKUP(C10133,#REF!, 2,FALSE)</f>
        <v>#REF!</v>
      </c>
      <c r="BP10133" s="52" t="s">
        <v>15690</v>
      </c>
      <c r="BQ10133" s="52" t="s">
        <v>2993</v>
      </c>
      <c r="BR10133" s="52" t="s">
        <v>2993</v>
      </c>
      <c r="BX10133" s="52" t="s">
        <v>15690</v>
      </c>
      <c r="BY10133" s="52" t="s">
        <v>2993</v>
      </c>
      <c r="BZ10133" s="52" t="s">
        <v>2993</v>
      </c>
    </row>
    <row r="10134" spans="54:78" x14ac:dyDescent="0.3">
      <c r="BB10134" s="105" t="e">
        <f>VLOOKUP(C10134,#REF!, 2,FALSE)</f>
        <v>#REF!</v>
      </c>
      <c r="BP10134" s="52" t="s">
        <v>15691</v>
      </c>
      <c r="BQ10134" s="52" t="s">
        <v>795</v>
      </c>
      <c r="BR10134" s="52" t="s">
        <v>716</v>
      </c>
      <c r="BX10134" s="52" t="s">
        <v>15691</v>
      </c>
      <c r="BY10134" s="52" t="s">
        <v>795</v>
      </c>
      <c r="BZ10134" s="52" t="s">
        <v>716</v>
      </c>
    </row>
    <row r="10135" spans="54:78" x14ac:dyDescent="0.3">
      <c r="BB10135" s="105" t="e">
        <f>VLOOKUP(C10135,#REF!, 2,FALSE)</f>
        <v>#REF!</v>
      </c>
      <c r="BP10135" s="52" t="s">
        <v>15692</v>
      </c>
      <c r="BQ10135" s="52" t="s">
        <v>1350</v>
      </c>
      <c r="BR10135" s="52" t="s">
        <v>2993</v>
      </c>
      <c r="BX10135" s="52" t="s">
        <v>15692</v>
      </c>
      <c r="BY10135" s="52" t="s">
        <v>1350</v>
      </c>
      <c r="BZ10135" s="52" t="s">
        <v>2993</v>
      </c>
    </row>
    <row r="10136" spans="54:78" x14ac:dyDescent="0.3">
      <c r="BB10136" s="105" t="e">
        <f>VLOOKUP(C10136,#REF!, 2,FALSE)</f>
        <v>#REF!</v>
      </c>
      <c r="BP10136" s="52" t="s">
        <v>15693</v>
      </c>
      <c r="BQ10136" s="52" t="s">
        <v>743</v>
      </c>
      <c r="BR10136" s="52" t="s">
        <v>15694</v>
      </c>
      <c r="BX10136" s="52" t="s">
        <v>15693</v>
      </c>
      <c r="BY10136" s="52" t="s">
        <v>743</v>
      </c>
      <c r="BZ10136" s="52" t="s">
        <v>15694</v>
      </c>
    </row>
    <row r="10137" spans="54:78" x14ac:dyDescent="0.3">
      <c r="BB10137" s="105" t="e">
        <f>VLOOKUP(C10137,#REF!, 2,FALSE)</f>
        <v>#REF!</v>
      </c>
      <c r="BP10137" s="52" t="s">
        <v>15695</v>
      </c>
      <c r="BQ10137" s="52" t="s">
        <v>619</v>
      </c>
      <c r="BR10137" s="52" t="s">
        <v>2483</v>
      </c>
      <c r="BX10137" s="52" t="s">
        <v>15695</v>
      </c>
      <c r="BY10137" s="52" t="s">
        <v>619</v>
      </c>
      <c r="BZ10137" s="52" t="s">
        <v>2483</v>
      </c>
    </row>
    <row r="10138" spans="54:78" x14ac:dyDescent="0.3">
      <c r="BB10138" s="105" t="e">
        <f>VLOOKUP(C10138,#REF!, 2,FALSE)</f>
        <v>#REF!</v>
      </c>
      <c r="BP10138" s="52" t="s">
        <v>15696</v>
      </c>
      <c r="BQ10138" s="52" t="s">
        <v>17035</v>
      </c>
      <c r="BR10138" s="52" t="s">
        <v>9668</v>
      </c>
      <c r="BX10138" s="52" t="s">
        <v>15696</v>
      </c>
      <c r="BY10138" s="52" t="s">
        <v>17035</v>
      </c>
      <c r="BZ10138" s="52" t="s">
        <v>9668</v>
      </c>
    </row>
    <row r="10139" spans="54:78" x14ac:dyDescent="0.3">
      <c r="BB10139" s="105" t="e">
        <f>VLOOKUP(C10139,#REF!, 2,FALSE)</f>
        <v>#REF!</v>
      </c>
      <c r="BP10139" s="52" t="s">
        <v>15697</v>
      </c>
      <c r="BQ10139" s="52" t="s">
        <v>2993</v>
      </c>
      <c r="BR10139" s="52" t="s">
        <v>15698</v>
      </c>
      <c r="BX10139" s="52" t="s">
        <v>15697</v>
      </c>
      <c r="BY10139" s="52" t="s">
        <v>2993</v>
      </c>
      <c r="BZ10139" s="52" t="s">
        <v>15698</v>
      </c>
    </row>
    <row r="10140" spans="54:78" x14ac:dyDescent="0.3">
      <c r="BB10140" s="105" t="e">
        <f>VLOOKUP(C10140,#REF!, 2,FALSE)</f>
        <v>#REF!</v>
      </c>
      <c r="BP10140" s="52" t="s">
        <v>2730</v>
      </c>
      <c r="BQ10140" s="52" t="s">
        <v>631</v>
      </c>
      <c r="BR10140" s="52" t="s">
        <v>15699</v>
      </c>
      <c r="BX10140" s="52" t="s">
        <v>2730</v>
      </c>
      <c r="BY10140" s="52" t="s">
        <v>631</v>
      </c>
      <c r="BZ10140" s="52" t="s">
        <v>15699</v>
      </c>
    </row>
    <row r="10141" spans="54:78" x14ac:dyDescent="0.3">
      <c r="BB10141" s="105" t="e">
        <f>VLOOKUP(C10141,#REF!, 2,FALSE)</f>
        <v>#REF!</v>
      </c>
      <c r="BP10141" s="52" t="s">
        <v>264</v>
      </c>
      <c r="BQ10141" s="52" t="s">
        <v>1280</v>
      </c>
      <c r="BR10141" s="52" t="s">
        <v>15700</v>
      </c>
      <c r="BX10141" s="52" t="s">
        <v>264</v>
      </c>
      <c r="BY10141" s="52" t="s">
        <v>1280</v>
      </c>
      <c r="BZ10141" s="52" t="s">
        <v>15700</v>
      </c>
    </row>
    <row r="10142" spans="54:78" x14ac:dyDescent="0.3">
      <c r="BB10142" s="105" t="e">
        <f>VLOOKUP(C10142,#REF!, 2,FALSE)</f>
        <v>#REF!</v>
      </c>
      <c r="BP10142" s="52" t="s">
        <v>2731</v>
      </c>
      <c r="BQ10142" s="52" t="s">
        <v>2993</v>
      </c>
      <c r="BR10142" s="52" t="s">
        <v>15701</v>
      </c>
      <c r="BX10142" s="52" t="s">
        <v>2731</v>
      </c>
      <c r="BY10142" s="52" t="s">
        <v>2993</v>
      </c>
      <c r="BZ10142" s="52" t="s">
        <v>15701</v>
      </c>
    </row>
    <row r="10143" spans="54:78" x14ac:dyDescent="0.3">
      <c r="BB10143" s="105" t="e">
        <f>VLOOKUP(C10143,#REF!, 2,FALSE)</f>
        <v>#REF!</v>
      </c>
      <c r="BP10143" s="52" t="s">
        <v>15702</v>
      </c>
      <c r="BQ10143" s="52" t="s">
        <v>1350</v>
      </c>
      <c r="BR10143" s="52" t="s">
        <v>3336</v>
      </c>
      <c r="BX10143" s="52" t="s">
        <v>15702</v>
      </c>
      <c r="BY10143" s="52" t="s">
        <v>1350</v>
      </c>
      <c r="BZ10143" s="52" t="s">
        <v>3336</v>
      </c>
    </row>
    <row r="10144" spans="54:78" x14ac:dyDescent="0.3">
      <c r="BB10144" s="105" t="e">
        <f>VLOOKUP(C10144,#REF!, 2,FALSE)</f>
        <v>#REF!</v>
      </c>
      <c r="BP10144" s="52" t="s">
        <v>15703</v>
      </c>
      <c r="BQ10144" s="52" t="s">
        <v>3019</v>
      </c>
      <c r="BR10144" s="52" t="s">
        <v>15704</v>
      </c>
      <c r="BX10144" s="52" t="s">
        <v>15703</v>
      </c>
      <c r="BY10144" s="52" t="s">
        <v>3019</v>
      </c>
      <c r="BZ10144" s="52" t="s">
        <v>15704</v>
      </c>
    </row>
    <row r="10145" spans="54:78" x14ac:dyDescent="0.3">
      <c r="BB10145" s="105" t="e">
        <f>VLOOKUP(C10145,#REF!, 2,FALSE)</f>
        <v>#REF!</v>
      </c>
      <c r="BP10145" s="52" t="s">
        <v>15705</v>
      </c>
      <c r="BQ10145" s="52" t="s">
        <v>3019</v>
      </c>
      <c r="BR10145" s="52" t="s">
        <v>2556</v>
      </c>
      <c r="BX10145" s="52" t="s">
        <v>15705</v>
      </c>
      <c r="BY10145" s="52" t="s">
        <v>3019</v>
      </c>
      <c r="BZ10145" s="52" t="s">
        <v>2556</v>
      </c>
    </row>
    <row r="10146" spans="54:78" x14ac:dyDescent="0.3">
      <c r="BB10146" s="105" t="e">
        <f>VLOOKUP(C10146,#REF!, 2,FALSE)</f>
        <v>#REF!</v>
      </c>
      <c r="BP10146" s="52" t="s">
        <v>15706</v>
      </c>
      <c r="BQ10146" s="52" t="s">
        <v>786</v>
      </c>
      <c r="BR10146" s="52" t="s">
        <v>15707</v>
      </c>
      <c r="BX10146" s="52" t="s">
        <v>15706</v>
      </c>
      <c r="BY10146" s="52" t="s">
        <v>786</v>
      </c>
      <c r="BZ10146" s="52" t="s">
        <v>15707</v>
      </c>
    </row>
    <row r="10147" spans="54:78" x14ac:dyDescent="0.3">
      <c r="BB10147" s="105" t="e">
        <f>VLOOKUP(C10147,#REF!, 2,FALSE)</f>
        <v>#REF!</v>
      </c>
      <c r="BP10147" s="52" t="s">
        <v>15708</v>
      </c>
      <c r="BQ10147" s="52" t="s">
        <v>2993</v>
      </c>
      <c r="BR10147" s="52" t="s">
        <v>2993</v>
      </c>
      <c r="BX10147" s="52" t="s">
        <v>15708</v>
      </c>
      <c r="BY10147" s="52" t="s">
        <v>2993</v>
      </c>
      <c r="BZ10147" s="52" t="s">
        <v>2993</v>
      </c>
    </row>
    <row r="10148" spans="54:78" x14ac:dyDescent="0.3">
      <c r="BB10148" s="105" t="e">
        <f>VLOOKUP(C10148,#REF!, 2,FALSE)</f>
        <v>#REF!</v>
      </c>
      <c r="BP10148" s="52" t="s">
        <v>15709</v>
      </c>
      <c r="BQ10148" s="52" t="s">
        <v>17035</v>
      </c>
      <c r="BR10148" s="52" t="s">
        <v>8906</v>
      </c>
      <c r="BX10148" s="52" t="s">
        <v>15709</v>
      </c>
      <c r="BY10148" s="52" t="s">
        <v>17035</v>
      </c>
      <c r="BZ10148" s="52" t="s">
        <v>8906</v>
      </c>
    </row>
    <row r="10149" spans="54:78" x14ac:dyDescent="0.3">
      <c r="BB10149" s="105" t="e">
        <f>VLOOKUP(C10149,#REF!, 2,FALSE)</f>
        <v>#REF!</v>
      </c>
      <c r="BP10149" s="52" t="s">
        <v>2732</v>
      </c>
      <c r="BQ10149" s="52" t="s">
        <v>2993</v>
      </c>
      <c r="BR10149" s="52" t="s">
        <v>2993</v>
      </c>
      <c r="BX10149" s="52" t="s">
        <v>2732</v>
      </c>
      <c r="BY10149" s="52" t="s">
        <v>2993</v>
      </c>
      <c r="BZ10149" s="52" t="s">
        <v>2993</v>
      </c>
    </row>
    <row r="10150" spans="54:78" x14ac:dyDescent="0.3">
      <c r="BB10150" s="105" t="e">
        <f>VLOOKUP(C10150,#REF!, 2,FALSE)</f>
        <v>#REF!</v>
      </c>
      <c r="BP10150" s="52" t="s">
        <v>15710</v>
      </c>
      <c r="BQ10150" s="52" t="s">
        <v>3276</v>
      </c>
      <c r="BR10150" s="52" t="s">
        <v>4804</v>
      </c>
      <c r="BX10150" s="52" t="s">
        <v>15710</v>
      </c>
      <c r="BY10150" s="52" t="s">
        <v>3276</v>
      </c>
      <c r="BZ10150" s="52" t="s">
        <v>4804</v>
      </c>
    </row>
    <row r="10151" spans="54:78" x14ac:dyDescent="0.3">
      <c r="BB10151" s="105" t="e">
        <f>VLOOKUP(C10151,#REF!, 2,FALSE)</f>
        <v>#REF!</v>
      </c>
      <c r="BP10151" s="52" t="s">
        <v>15711</v>
      </c>
      <c r="BQ10151" s="52" t="s">
        <v>2993</v>
      </c>
      <c r="BR10151" s="52" t="s">
        <v>2993</v>
      </c>
      <c r="BX10151" s="52" t="s">
        <v>15711</v>
      </c>
      <c r="BY10151" s="52" t="s">
        <v>2993</v>
      </c>
      <c r="BZ10151" s="52" t="s">
        <v>2993</v>
      </c>
    </row>
    <row r="10152" spans="54:78" x14ac:dyDescent="0.3">
      <c r="BB10152" s="105" t="e">
        <f>VLOOKUP(C10152,#REF!, 2,FALSE)</f>
        <v>#REF!</v>
      </c>
      <c r="BP10152" s="52" t="s">
        <v>15712</v>
      </c>
      <c r="BQ10152" s="52" t="s">
        <v>633</v>
      </c>
      <c r="BR10152" s="52" t="s">
        <v>15713</v>
      </c>
      <c r="BX10152" s="52" t="s">
        <v>15712</v>
      </c>
      <c r="BY10152" s="52" t="s">
        <v>633</v>
      </c>
      <c r="BZ10152" s="52" t="s">
        <v>15713</v>
      </c>
    </row>
    <row r="10153" spans="54:78" x14ac:dyDescent="0.3">
      <c r="BB10153" s="105" t="e">
        <f>VLOOKUP(C10153,#REF!, 2,FALSE)</f>
        <v>#REF!</v>
      </c>
      <c r="BP10153" s="52" t="s">
        <v>265</v>
      </c>
      <c r="BQ10153" s="52" t="s">
        <v>2993</v>
      </c>
      <c r="BR10153" s="52" t="s">
        <v>2993</v>
      </c>
      <c r="BX10153" s="52" t="s">
        <v>265</v>
      </c>
      <c r="BY10153" s="52" t="s">
        <v>2993</v>
      </c>
      <c r="BZ10153" s="52" t="s">
        <v>2993</v>
      </c>
    </row>
    <row r="10154" spans="54:78" x14ac:dyDescent="0.3">
      <c r="BB10154" s="105" t="e">
        <f>VLOOKUP(C10154,#REF!, 2,FALSE)</f>
        <v>#REF!</v>
      </c>
      <c r="BP10154" s="52" t="s">
        <v>15714</v>
      </c>
      <c r="BQ10154" s="52" t="s">
        <v>2993</v>
      </c>
      <c r="BR10154" s="52" t="s">
        <v>2993</v>
      </c>
      <c r="BX10154" s="52" t="s">
        <v>15714</v>
      </c>
      <c r="BY10154" s="52" t="s">
        <v>2993</v>
      </c>
      <c r="BZ10154" s="52" t="s">
        <v>2993</v>
      </c>
    </row>
    <row r="10155" spans="54:78" x14ac:dyDescent="0.3">
      <c r="BB10155" s="105" t="e">
        <f>VLOOKUP(C10155,#REF!, 2,FALSE)</f>
        <v>#REF!</v>
      </c>
      <c r="BP10155" s="52" t="s">
        <v>15715</v>
      </c>
      <c r="BQ10155" s="52" t="s">
        <v>1280</v>
      </c>
      <c r="BR10155" s="52" t="s">
        <v>3631</v>
      </c>
      <c r="BX10155" s="52" t="s">
        <v>15715</v>
      </c>
      <c r="BY10155" s="52" t="s">
        <v>1280</v>
      </c>
      <c r="BZ10155" s="52" t="s">
        <v>3631</v>
      </c>
    </row>
    <row r="10156" spans="54:78" x14ac:dyDescent="0.3">
      <c r="BB10156" s="105" t="e">
        <f>VLOOKUP(C10156,#REF!, 2,FALSE)</f>
        <v>#REF!</v>
      </c>
      <c r="BP10156" s="52" t="s">
        <v>15716</v>
      </c>
      <c r="BQ10156" s="52" t="s">
        <v>1280</v>
      </c>
      <c r="BR10156" s="52" t="s">
        <v>15217</v>
      </c>
      <c r="BX10156" s="52" t="s">
        <v>15716</v>
      </c>
      <c r="BY10156" s="52" t="s">
        <v>1280</v>
      </c>
      <c r="BZ10156" s="52" t="s">
        <v>15217</v>
      </c>
    </row>
    <row r="10157" spans="54:78" x14ac:dyDescent="0.3">
      <c r="BB10157" s="105" t="e">
        <f>VLOOKUP(C10157,#REF!, 2,FALSE)</f>
        <v>#REF!</v>
      </c>
      <c r="BP10157" s="52" t="s">
        <v>15717</v>
      </c>
      <c r="BQ10157" s="52" t="s">
        <v>624</v>
      </c>
      <c r="BR10157" s="52" t="s">
        <v>778</v>
      </c>
      <c r="BX10157" s="52" t="s">
        <v>15717</v>
      </c>
      <c r="BY10157" s="52" t="s">
        <v>624</v>
      </c>
      <c r="BZ10157" s="52" t="s">
        <v>778</v>
      </c>
    </row>
    <row r="10158" spans="54:78" x14ac:dyDescent="0.3">
      <c r="BB10158" s="105" t="e">
        <f>VLOOKUP(C10158,#REF!, 2,FALSE)</f>
        <v>#REF!</v>
      </c>
      <c r="BP10158" s="52" t="s">
        <v>15718</v>
      </c>
      <c r="BQ10158" s="52" t="s">
        <v>3019</v>
      </c>
      <c r="BR10158" s="52" t="s">
        <v>15719</v>
      </c>
      <c r="BX10158" s="52" t="s">
        <v>15718</v>
      </c>
      <c r="BY10158" s="52" t="s">
        <v>3019</v>
      </c>
      <c r="BZ10158" s="52" t="s">
        <v>15719</v>
      </c>
    </row>
    <row r="10159" spans="54:78" x14ac:dyDescent="0.3">
      <c r="BB10159" s="105" t="e">
        <f>VLOOKUP(C10159,#REF!, 2,FALSE)</f>
        <v>#REF!</v>
      </c>
      <c r="BP10159" s="52" t="s">
        <v>15720</v>
      </c>
      <c r="BQ10159" s="52" t="s">
        <v>1277</v>
      </c>
      <c r="BR10159" s="52" t="s">
        <v>2993</v>
      </c>
      <c r="BX10159" s="52" t="s">
        <v>15720</v>
      </c>
      <c r="BY10159" s="52" t="s">
        <v>1277</v>
      </c>
      <c r="BZ10159" s="52" t="s">
        <v>2993</v>
      </c>
    </row>
    <row r="10160" spans="54:78" x14ac:dyDescent="0.3">
      <c r="BB10160" s="105" t="e">
        <f>VLOOKUP(C10160,#REF!, 2,FALSE)</f>
        <v>#REF!</v>
      </c>
      <c r="BP10160" s="52" t="s">
        <v>15721</v>
      </c>
      <c r="BQ10160" s="52" t="s">
        <v>3276</v>
      </c>
      <c r="BR10160" s="52" t="s">
        <v>2993</v>
      </c>
      <c r="BX10160" s="52" t="s">
        <v>15721</v>
      </c>
      <c r="BY10160" s="52" t="s">
        <v>3276</v>
      </c>
      <c r="BZ10160" s="52" t="s">
        <v>2993</v>
      </c>
    </row>
    <row r="10161" spans="54:78" x14ac:dyDescent="0.3">
      <c r="BB10161" s="105" t="e">
        <f>VLOOKUP(C10161,#REF!, 2,FALSE)</f>
        <v>#REF!</v>
      </c>
      <c r="BP10161" s="52" t="s">
        <v>15722</v>
      </c>
      <c r="BQ10161" s="52" t="s">
        <v>1280</v>
      </c>
      <c r="BR10161" s="52" t="s">
        <v>15723</v>
      </c>
      <c r="BX10161" s="52" t="s">
        <v>15722</v>
      </c>
      <c r="BY10161" s="52" t="s">
        <v>1280</v>
      </c>
      <c r="BZ10161" s="52" t="s">
        <v>15723</v>
      </c>
    </row>
    <row r="10162" spans="54:78" x14ac:dyDescent="0.3">
      <c r="BB10162" s="105" t="e">
        <f>VLOOKUP(C10162,#REF!, 2,FALSE)</f>
        <v>#REF!</v>
      </c>
      <c r="BP10162" s="52" t="s">
        <v>15724</v>
      </c>
      <c r="BQ10162" s="52" t="s">
        <v>2993</v>
      </c>
      <c r="BR10162" s="52" t="s">
        <v>2993</v>
      </c>
      <c r="BX10162" s="52" t="s">
        <v>15724</v>
      </c>
      <c r="BY10162" s="52" t="s">
        <v>2993</v>
      </c>
      <c r="BZ10162" s="52" t="s">
        <v>2993</v>
      </c>
    </row>
    <row r="10163" spans="54:78" x14ac:dyDescent="0.3">
      <c r="BB10163" s="105" t="e">
        <f>VLOOKUP(C10163,#REF!, 2,FALSE)</f>
        <v>#REF!</v>
      </c>
      <c r="BP10163" s="52" t="s">
        <v>15725</v>
      </c>
      <c r="BQ10163" s="52" t="s">
        <v>795</v>
      </c>
      <c r="BR10163" s="52" t="s">
        <v>2404</v>
      </c>
      <c r="BX10163" s="52" t="s">
        <v>15725</v>
      </c>
      <c r="BY10163" s="52" t="s">
        <v>795</v>
      </c>
      <c r="BZ10163" s="52" t="s">
        <v>2404</v>
      </c>
    </row>
    <row r="10164" spans="54:78" x14ac:dyDescent="0.3">
      <c r="BB10164" s="105" t="e">
        <f>VLOOKUP(C10164,#REF!, 2,FALSE)</f>
        <v>#REF!</v>
      </c>
      <c r="BP10164" s="52" t="s">
        <v>15726</v>
      </c>
      <c r="BQ10164" s="52" t="s">
        <v>2993</v>
      </c>
      <c r="BR10164" s="52" t="s">
        <v>2993</v>
      </c>
      <c r="BX10164" s="52" t="s">
        <v>15726</v>
      </c>
      <c r="BY10164" s="52" t="s">
        <v>2993</v>
      </c>
      <c r="BZ10164" s="52" t="s">
        <v>2993</v>
      </c>
    </row>
    <row r="10165" spans="54:78" x14ac:dyDescent="0.3">
      <c r="BB10165" s="105" t="e">
        <f>VLOOKUP(C10165,#REF!, 2,FALSE)</f>
        <v>#REF!</v>
      </c>
      <c r="BP10165" s="52" t="s">
        <v>15727</v>
      </c>
      <c r="BQ10165" s="52" t="s">
        <v>668</v>
      </c>
      <c r="BR10165" s="52" t="s">
        <v>778</v>
      </c>
      <c r="BX10165" s="52" t="s">
        <v>15727</v>
      </c>
      <c r="BY10165" s="52" t="s">
        <v>668</v>
      </c>
      <c r="BZ10165" s="52" t="s">
        <v>778</v>
      </c>
    </row>
    <row r="10166" spans="54:78" x14ac:dyDescent="0.3">
      <c r="BB10166" s="105" t="e">
        <f>VLOOKUP(C10166,#REF!, 2,FALSE)</f>
        <v>#REF!</v>
      </c>
      <c r="BP10166" s="52" t="s">
        <v>15728</v>
      </c>
      <c r="BQ10166" s="52" t="s">
        <v>2993</v>
      </c>
      <c r="BR10166" s="52" t="s">
        <v>2993</v>
      </c>
      <c r="BX10166" s="52" t="s">
        <v>15728</v>
      </c>
      <c r="BY10166" s="52" t="s">
        <v>2993</v>
      </c>
      <c r="BZ10166" s="52" t="s">
        <v>2993</v>
      </c>
    </row>
    <row r="10167" spans="54:78" x14ac:dyDescent="0.3">
      <c r="BB10167" s="105" t="e">
        <f>VLOOKUP(C10167,#REF!, 2,FALSE)</f>
        <v>#REF!</v>
      </c>
      <c r="BP10167" s="52" t="s">
        <v>15729</v>
      </c>
      <c r="BQ10167" s="52" t="s">
        <v>2993</v>
      </c>
      <c r="BR10167" s="52" t="s">
        <v>2993</v>
      </c>
      <c r="BX10167" s="52" t="s">
        <v>15729</v>
      </c>
      <c r="BY10167" s="52" t="s">
        <v>2993</v>
      </c>
      <c r="BZ10167" s="52" t="s">
        <v>2993</v>
      </c>
    </row>
    <row r="10168" spans="54:78" x14ac:dyDescent="0.3">
      <c r="BB10168" s="105" t="e">
        <f>VLOOKUP(C10168,#REF!, 2,FALSE)</f>
        <v>#REF!</v>
      </c>
      <c r="BP10168" s="52" t="s">
        <v>15730</v>
      </c>
      <c r="BQ10168" s="52" t="s">
        <v>2993</v>
      </c>
      <c r="BR10168" s="52" t="s">
        <v>15731</v>
      </c>
      <c r="BX10168" s="52" t="s">
        <v>15730</v>
      </c>
      <c r="BY10168" s="52" t="s">
        <v>2993</v>
      </c>
      <c r="BZ10168" s="52" t="s">
        <v>15731</v>
      </c>
    </row>
    <row r="10169" spans="54:78" x14ac:dyDescent="0.3">
      <c r="BB10169" s="105" t="e">
        <f>VLOOKUP(C10169,#REF!, 2,FALSE)</f>
        <v>#REF!</v>
      </c>
      <c r="BP10169" s="52" t="s">
        <v>15732</v>
      </c>
      <c r="BQ10169" s="52" t="s">
        <v>3019</v>
      </c>
      <c r="BR10169" s="52" t="s">
        <v>2993</v>
      </c>
      <c r="BX10169" s="52" t="s">
        <v>15732</v>
      </c>
      <c r="BY10169" s="52" t="s">
        <v>3019</v>
      </c>
      <c r="BZ10169" s="52" t="s">
        <v>2993</v>
      </c>
    </row>
    <row r="10170" spans="54:78" x14ac:dyDescent="0.3">
      <c r="BB10170" s="105" t="e">
        <f>VLOOKUP(C10170,#REF!, 2,FALSE)</f>
        <v>#REF!</v>
      </c>
      <c r="BP10170" s="52" t="s">
        <v>15733</v>
      </c>
      <c r="BQ10170" s="52" t="s">
        <v>2988</v>
      </c>
      <c r="BR10170" s="52" t="s">
        <v>2585</v>
      </c>
      <c r="BX10170" s="52" t="s">
        <v>15733</v>
      </c>
      <c r="BY10170" s="52" t="s">
        <v>2988</v>
      </c>
      <c r="BZ10170" s="52" t="s">
        <v>2585</v>
      </c>
    </row>
    <row r="10171" spans="54:78" x14ac:dyDescent="0.3">
      <c r="BB10171" s="105" t="e">
        <f>VLOOKUP(C10171,#REF!, 2,FALSE)</f>
        <v>#REF!</v>
      </c>
      <c r="BP10171" s="52" t="s">
        <v>15734</v>
      </c>
      <c r="BQ10171" s="52" t="s">
        <v>669</v>
      </c>
      <c r="BR10171" s="52" t="s">
        <v>7943</v>
      </c>
      <c r="BX10171" s="52" t="s">
        <v>15734</v>
      </c>
      <c r="BY10171" s="52" t="s">
        <v>669</v>
      </c>
      <c r="BZ10171" s="52" t="s">
        <v>7943</v>
      </c>
    </row>
    <row r="10172" spans="54:78" x14ac:dyDescent="0.3">
      <c r="BB10172" s="105" t="e">
        <f>VLOOKUP(C10172,#REF!, 2,FALSE)</f>
        <v>#REF!</v>
      </c>
      <c r="BP10172" s="52" t="s">
        <v>15735</v>
      </c>
      <c r="BQ10172" s="52" t="s">
        <v>805</v>
      </c>
      <c r="BR10172" s="52" t="s">
        <v>778</v>
      </c>
      <c r="BX10172" s="52" t="s">
        <v>15735</v>
      </c>
      <c r="BY10172" s="52" t="s">
        <v>805</v>
      </c>
      <c r="BZ10172" s="52" t="s">
        <v>778</v>
      </c>
    </row>
    <row r="10173" spans="54:78" x14ac:dyDescent="0.3">
      <c r="BB10173" s="105" t="e">
        <f>VLOOKUP(C10173,#REF!, 2,FALSE)</f>
        <v>#REF!</v>
      </c>
      <c r="BP10173" s="52" t="s">
        <v>2733</v>
      </c>
      <c r="BQ10173" s="52" t="s">
        <v>2993</v>
      </c>
      <c r="BR10173" s="52" t="s">
        <v>1219</v>
      </c>
      <c r="BX10173" s="52" t="s">
        <v>2733</v>
      </c>
      <c r="BY10173" s="52" t="s">
        <v>2993</v>
      </c>
      <c r="BZ10173" s="52" t="s">
        <v>1219</v>
      </c>
    </row>
    <row r="10174" spans="54:78" x14ac:dyDescent="0.3">
      <c r="BB10174" s="105" t="e">
        <f>VLOOKUP(C10174,#REF!, 2,FALSE)</f>
        <v>#REF!</v>
      </c>
      <c r="BP10174" s="52" t="s">
        <v>15736</v>
      </c>
      <c r="BQ10174" s="52" t="s">
        <v>2988</v>
      </c>
      <c r="BR10174" s="52" t="s">
        <v>15737</v>
      </c>
      <c r="BX10174" s="52" t="s">
        <v>15736</v>
      </c>
      <c r="BY10174" s="52" t="s">
        <v>2988</v>
      </c>
      <c r="BZ10174" s="52" t="s">
        <v>15737</v>
      </c>
    </row>
    <row r="10175" spans="54:78" x14ac:dyDescent="0.3">
      <c r="BB10175" s="105" t="e">
        <f>VLOOKUP(C10175,#REF!, 2,FALSE)</f>
        <v>#REF!</v>
      </c>
      <c r="BP10175" s="52" t="s">
        <v>2734</v>
      </c>
      <c r="BQ10175" s="52" t="s">
        <v>791</v>
      </c>
      <c r="BR10175" s="52" t="s">
        <v>778</v>
      </c>
      <c r="BX10175" s="52" t="s">
        <v>2734</v>
      </c>
      <c r="BY10175" s="52" t="s">
        <v>791</v>
      </c>
      <c r="BZ10175" s="52" t="s">
        <v>778</v>
      </c>
    </row>
    <row r="10176" spans="54:78" x14ac:dyDescent="0.3">
      <c r="BB10176" s="105" t="e">
        <f>VLOOKUP(C10176,#REF!, 2,FALSE)</f>
        <v>#REF!</v>
      </c>
      <c r="BP10176" s="52" t="s">
        <v>15738</v>
      </c>
      <c r="BQ10176" s="52" t="s">
        <v>17035</v>
      </c>
      <c r="BR10176" s="52" t="s">
        <v>15739</v>
      </c>
      <c r="BX10176" s="52" t="s">
        <v>15738</v>
      </c>
      <c r="BY10176" s="52" t="s">
        <v>17035</v>
      </c>
      <c r="BZ10176" s="52" t="s">
        <v>15739</v>
      </c>
    </row>
    <row r="10177" spans="54:78" x14ac:dyDescent="0.3">
      <c r="BB10177" s="105" t="e">
        <f>VLOOKUP(C10177,#REF!, 2,FALSE)</f>
        <v>#REF!</v>
      </c>
      <c r="BP10177" s="52" t="s">
        <v>277</v>
      </c>
      <c r="BQ10177" s="52" t="s">
        <v>2993</v>
      </c>
      <c r="BR10177" s="52" t="s">
        <v>2993</v>
      </c>
      <c r="BX10177" s="52" t="s">
        <v>277</v>
      </c>
      <c r="BY10177" s="52" t="s">
        <v>2993</v>
      </c>
      <c r="BZ10177" s="52" t="s">
        <v>2993</v>
      </c>
    </row>
    <row r="10178" spans="54:78" x14ac:dyDescent="0.3">
      <c r="BB10178" s="105" t="e">
        <f>VLOOKUP(C10178,#REF!, 2,FALSE)</f>
        <v>#REF!</v>
      </c>
      <c r="BP10178" s="52" t="s">
        <v>15740</v>
      </c>
      <c r="BQ10178" s="52" t="s">
        <v>17035</v>
      </c>
      <c r="BR10178" s="52" t="s">
        <v>1008</v>
      </c>
      <c r="BX10178" s="52" t="s">
        <v>15740</v>
      </c>
      <c r="BY10178" s="52" t="s">
        <v>17035</v>
      </c>
      <c r="BZ10178" s="52" t="s">
        <v>1008</v>
      </c>
    </row>
    <row r="10179" spans="54:78" x14ac:dyDescent="0.3">
      <c r="BB10179" s="105" t="e">
        <f>VLOOKUP(C10179,#REF!, 2,FALSE)</f>
        <v>#REF!</v>
      </c>
      <c r="BP10179" s="52" t="s">
        <v>15741</v>
      </c>
      <c r="BQ10179" s="52" t="s">
        <v>2993</v>
      </c>
      <c r="BR10179" s="52" t="s">
        <v>2993</v>
      </c>
      <c r="BX10179" s="52" t="s">
        <v>15741</v>
      </c>
      <c r="BY10179" s="52" t="s">
        <v>2993</v>
      </c>
      <c r="BZ10179" s="52" t="s">
        <v>2993</v>
      </c>
    </row>
    <row r="10180" spans="54:78" x14ac:dyDescent="0.3">
      <c r="BB10180" s="105" t="e">
        <f>VLOOKUP(C10180,#REF!, 2,FALSE)</f>
        <v>#REF!</v>
      </c>
      <c r="BP10180" s="52" t="s">
        <v>15742</v>
      </c>
      <c r="BQ10180" s="52" t="s">
        <v>954</v>
      </c>
      <c r="BR10180" s="52" t="s">
        <v>778</v>
      </c>
      <c r="BX10180" s="52" t="s">
        <v>15742</v>
      </c>
      <c r="BY10180" s="52" t="s">
        <v>954</v>
      </c>
      <c r="BZ10180" s="52" t="s">
        <v>778</v>
      </c>
    </row>
    <row r="10181" spans="54:78" x14ac:dyDescent="0.3">
      <c r="BB10181" s="105" t="e">
        <f>VLOOKUP(C10181,#REF!, 2,FALSE)</f>
        <v>#REF!</v>
      </c>
      <c r="BP10181" s="52" t="s">
        <v>15743</v>
      </c>
      <c r="BQ10181" s="52" t="s">
        <v>2993</v>
      </c>
      <c r="BR10181" s="52" t="s">
        <v>2993</v>
      </c>
      <c r="BX10181" s="52" t="s">
        <v>15743</v>
      </c>
      <c r="BY10181" s="52" t="s">
        <v>2993</v>
      </c>
      <c r="BZ10181" s="52" t="s">
        <v>2993</v>
      </c>
    </row>
    <row r="10182" spans="54:78" x14ac:dyDescent="0.3">
      <c r="BB10182" s="105" t="e">
        <f>VLOOKUP(C10182,#REF!, 2,FALSE)</f>
        <v>#REF!</v>
      </c>
      <c r="BP10182" s="52" t="s">
        <v>15744</v>
      </c>
      <c r="BQ10182" s="52" t="s">
        <v>2993</v>
      </c>
      <c r="BR10182" s="52" t="s">
        <v>2993</v>
      </c>
      <c r="BX10182" s="52" t="s">
        <v>15744</v>
      </c>
      <c r="BY10182" s="52" t="s">
        <v>2993</v>
      </c>
      <c r="BZ10182" s="52" t="s">
        <v>2993</v>
      </c>
    </row>
    <row r="10183" spans="54:78" x14ac:dyDescent="0.3">
      <c r="BB10183" s="105" t="e">
        <f>VLOOKUP(C10183,#REF!, 2,FALSE)</f>
        <v>#REF!</v>
      </c>
      <c r="BP10183" s="52" t="s">
        <v>15745</v>
      </c>
      <c r="BQ10183" s="52" t="s">
        <v>2993</v>
      </c>
      <c r="BR10183" s="52" t="s">
        <v>2993</v>
      </c>
      <c r="BX10183" s="52" t="s">
        <v>15745</v>
      </c>
      <c r="BY10183" s="52" t="s">
        <v>2993</v>
      </c>
      <c r="BZ10183" s="52" t="s">
        <v>2993</v>
      </c>
    </row>
    <row r="10184" spans="54:78" x14ac:dyDescent="0.3">
      <c r="BB10184" s="105" t="e">
        <f>VLOOKUP(C10184,#REF!, 2,FALSE)</f>
        <v>#REF!</v>
      </c>
      <c r="BP10184" s="52" t="s">
        <v>15746</v>
      </c>
      <c r="BQ10184" s="52" t="s">
        <v>643</v>
      </c>
      <c r="BR10184" s="52" t="s">
        <v>7248</v>
      </c>
      <c r="BX10184" s="52" t="s">
        <v>15746</v>
      </c>
      <c r="BY10184" s="52" t="s">
        <v>643</v>
      </c>
      <c r="BZ10184" s="52" t="s">
        <v>7248</v>
      </c>
    </row>
    <row r="10185" spans="54:78" x14ac:dyDescent="0.3">
      <c r="BB10185" s="105" t="e">
        <f>VLOOKUP(C10185,#REF!, 2,FALSE)</f>
        <v>#REF!</v>
      </c>
      <c r="BP10185" s="52" t="s">
        <v>15747</v>
      </c>
      <c r="BQ10185" s="52" t="s">
        <v>643</v>
      </c>
      <c r="BR10185" s="52" t="s">
        <v>15748</v>
      </c>
      <c r="BX10185" s="52" t="s">
        <v>15747</v>
      </c>
      <c r="BY10185" s="52" t="s">
        <v>643</v>
      </c>
      <c r="BZ10185" s="52" t="s">
        <v>15748</v>
      </c>
    </row>
    <row r="10186" spans="54:78" x14ac:dyDescent="0.3">
      <c r="BB10186" s="105" t="e">
        <f>VLOOKUP(C10186,#REF!, 2,FALSE)</f>
        <v>#REF!</v>
      </c>
      <c r="BP10186" s="52" t="s">
        <v>15749</v>
      </c>
      <c r="BQ10186" s="52" t="s">
        <v>934</v>
      </c>
      <c r="BR10186" s="52" t="s">
        <v>7864</v>
      </c>
      <c r="BX10186" s="52" t="s">
        <v>15749</v>
      </c>
      <c r="BY10186" s="52" t="s">
        <v>934</v>
      </c>
      <c r="BZ10186" s="52" t="s">
        <v>7864</v>
      </c>
    </row>
    <row r="10187" spans="54:78" x14ac:dyDescent="0.3">
      <c r="BB10187" s="105" t="e">
        <f>VLOOKUP(C10187,#REF!, 2,FALSE)</f>
        <v>#REF!</v>
      </c>
      <c r="BP10187" s="52" t="s">
        <v>15750</v>
      </c>
      <c r="BQ10187" s="52" t="s">
        <v>17035</v>
      </c>
      <c r="BR10187" s="52" t="s">
        <v>6870</v>
      </c>
      <c r="BX10187" s="52" t="s">
        <v>15750</v>
      </c>
      <c r="BY10187" s="52" t="s">
        <v>17035</v>
      </c>
      <c r="BZ10187" s="52" t="s">
        <v>6870</v>
      </c>
    </row>
    <row r="10188" spans="54:78" x14ac:dyDescent="0.3">
      <c r="BB10188" s="105" t="e">
        <f>VLOOKUP(C10188,#REF!, 2,FALSE)</f>
        <v>#REF!</v>
      </c>
      <c r="BP10188" s="52" t="s">
        <v>15751</v>
      </c>
      <c r="BQ10188" s="52" t="s">
        <v>934</v>
      </c>
      <c r="BR10188" s="52" t="s">
        <v>7432</v>
      </c>
      <c r="BX10188" s="52" t="s">
        <v>15751</v>
      </c>
      <c r="BY10188" s="52" t="s">
        <v>934</v>
      </c>
      <c r="BZ10188" s="52" t="s">
        <v>7432</v>
      </c>
    </row>
    <row r="10189" spans="54:78" x14ac:dyDescent="0.3">
      <c r="BB10189" s="105" t="e">
        <f>VLOOKUP(C10189,#REF!, 2,FALSE)</f>
        <v>#REF!</v>
      </c>
      <c r="BP10189" s="52" t="s">
        <v>15752</v>
      </c>
      <c r="BQ10189" s="52" t="s">
        <v>1275</v>
      </c>
      <c r="BR10189" s="52" t="s">
        <v>7432</v>
      </c>
      <c r="BX10189" s="52" t="s">
        <v>15752</v>
      </c>
      <c r="BY10189" s="52" t="s">
        <v>1275</v>
      </c>
      <c r="BZ10189" s="52" t="s">
        <v>7432</v>
      </c>
    </row>
    <row r="10190" spans="54:78" x14ac:dyDescent="0.3">
      <c r="BB10190" s="105" t="e">
        <f>VLOOKUP(C10190,#REF!, 2,FALSE)</f>
        <v>#REF!</v>
      </c>
      <c r="BP10190" s="52" t="s">
        <v>15754</v>
      </c>
      <c r="BQ10190" s="52" t="s">
        <v>1147</v>
      </c>
      <c r="BR10190" s="52" t="s">
        <v>9837</v>
      </c>
      <c r="BX10190" s="52" t="s">
        <v>15754</v>
      </c>
      <c r="BY10190" s="52" t="s">
        <v>1147</v>
      </c>
      <c r="BZ10190" s="52" t="s">
        <v>9837</v>
      </c>
    </row>
    <row r="10191" spans="54:78" x14ac:dyDescent="0.3">
      <c r="BB10191" s="105" t="e">
        <f>VLOOKUP(C10191,#REF!, 2,FALSE)</f>
        <v>#REF!</v>
      </c>
      <c r="BP10191" s="52" t="s">
        <v>15755</v>
      </c>
      <c r="BQ10191" s="52" t="s">
        <v>3059</v>
      </c>
      <c r="BR10191" s="52" t="s">
        <v>2993</v>
      </c>
      <c r="BX10191" s="52" t="s">
        <v>15755</v>
      </c>
      <c r="BY10191" s="52" t="s">
        <v>3059</v>
      </c>
      <c r="BZ10191" s="52" t="s">
        <v>2993</v>
      </c>
    </row>
    <row r="10192" spans="54:78" x14ac:dyDescent="0.3">
      <c r="BB10192" s="105" t="e">
        <f>VLOOKUP(C10192,#REF!, 2,FALSE)</f>
        <v>#REF!</v>
      </c>
      <c r="BP10192" s="52" t="s">
        <v>15756</v>
      </c>
      <c r="BQ10192" s="52" t="s">
        <v>743</v>
      </c>
      <c r="BR10192" s="52" t="s">
        <v>2993</v>
      </c>
      <c r="BX10192" s="52" t="s">
        <v>15756</v>
      </c>
      <c r="BY10192" s="52" t="s">
        <v>743</v>
      </c>
      <c r="BZ10192" s="52" t="s">
        <v>2993</v>
      </c>
    </row>
    <row r="10193" spans="54:78" x14ac:dyDescent="0.3">
      <c r="BB10193" s="105" t="e">
        <f>VLOOKUP(C10193,#REF!, 2,FALSE)</f>
        <v>#REF!</v>
      </c>
      <c r="BP10193" s="52" t="s">
        <v>15757</v>
      </c>
      <c r="BQ10193" s="52" t="s">
        <v>2988</v>
      </c>
      <c r="BR10193" s="52" t="s">
        <v>2993</v>
      </c>
      <c r="BX10193" s="52" t="s">
        <v>15757</v>
      </c>
      <c r="BY10193" s="52" t="s">
        <v>2988</v>
      </c>
      <c r="BZ10193" s="52" t="s">
        <v>2993</v>
      </c>
    </row>
    <row r="10194" spans="54:78" x14ac:dyDescent="0.3">
      <c r="BB10194" s="105" t="e">
        <f>VLOOKUP(C10194,#REF!, 2,FALSE)</f>
        <v>#REF!</v>
      </c>
      <c r="BP10194" s="52" t="s">
        <v>15758</v>
      </c>
      <c r="BQ10194" s="52" t="s">
        <v>2988</v>
      </c>
      <c r="BR10194" s="52" t="s">
        <v>2993</v>
      </c>
      <c r="BX10194" s="52" t="s">
        <v>15758</v>
      </c>
      <c r="BY10194" s="52" t="s">
        <v>2988</v>
      </c>
      <c r="BZ10194" s="52" t="s">
        <v>2993</v>
      </c>
    </row>
    <row r="10195" spans="54:78" x14ac:dyDescent="0.3">
      <c r="BB10195" s="105" t="e">
        <f>VLOOKUP(C10195,#REF!, 2,FALSE)</f>
        <v>#REF!</v>
      </c>
      <c r="BP10195" s="52" t="s">
        <v>15759</v>
      </c>
      <c r="BQ10195" s="52" t="s">
        <v>870</v>
      </c>
      <c r="BR10195" s="52" t="s">
        <v>2993</v>
      </c>
      <c r="BX10195" s="52" t="s">
        <v>15759</v>
      </c>
      <c r="BY10195" s="52" t="s">
        <v>870</v>
      </c>
      <c r="BZ10195" s="52" t="s">
        <v>2993</v>
      </c>
    </row>
    <row r="10196" spans="54:78" x14ac:dyDescent="0.3">
      <c r="BB10196" s="105" t="e">
        <f>VLOOKUP(C10196,#REF!, 2,FALSE)</f>
        <v>#REF!</v>
      </c>
      <c r="BP10196" s="52" t="s">
        <v>2735</v>
      </c>
      <c r="BQ10196" s="52" t="s">
        <v>643</v>
      </c>
      <c r="BR10196" s="52" t="s">
        <v>2993</v>
      </c>
      <c r="BX10196" s="52" t="s">
        <v>2735</v>
      </c>
      <c r="BY10196" s="52" t="s">
        <v>643</v>
      </c>
      <c r="BZ10196" s="52" t="s">
        <v>2993</v>
      </c>
    </row>
    <row r="10197" spans="54:78" x14ac:dyDescent="0.3">
      <c r="BB10197" s="105" t="e">
        <f>VLOOKUP(C10197,#REF!, 2,FALSE)</f>
        <v>#REF!</v>
      </c>
      <c r="BP10197" s="52" t="s">
        <v>15760</v>
      </c>
      <c r="BQ10197" s="52" t="s">
        <v>1277</v>
      </c>
      <c r="BR10197" s="52" t="s">
        <v>2993</v>
      </c>
      <c r="BX10197" s="52" t="s">
        <v>15760</v>
      </c>
      <c r="BY10197" s="52" t="s">
        <v>1277</v>
      </c>
      <c r="BZ10197" s="52" t="s">
        <v>2993</v>
      </c>
    </row>
    <row r="10198" spans="54:78" x14ac:dyDescent="0.3">
      <c r="BB10198" s="105" t="e">
        <f>VLOOKUP(C10198,#REF!, 2,FALSE)</f>
        <v>#REF!</v>
      </c>
      <c r="BP10198" s="52" t="s">
        <v>15761</v>
      </c>
      <c r="BQ10198" s="52" t="s">
        <v>3019</v>
      </c>
      <c r="BR10198" s="52" t="s">
        <v>2993</v>
      </c>
      <c r="BX10198" s="52" t="s">
        <v>15761</v>
      </c>
      <c r="BY10198" s="52" t="s">
        <v>3019</v>
      </c>
      <c r="BZ10198" s="52" t="s">
        <v>2993</v>
      </c>
    </row>
    <row r="10199" spans="54:78" x14ac:dyDescent="0.3">
      <c r="BB10199" s="105" t="e">
        <f>VLOOKUP(C10199,#REF!, 2,FALSE)</f>
        <v>#REF!</v>
      </c>
      <c r="BP10199" s="52" t="s">
        <v>15762</v>
      </c>
      <c r="BQ10199" s="52" t="s">
        <v>795</v>
      </c>
      <c r="BR10199" s="52" t="s">
        <v>2993</v>
      </c>
      <c r="BX10199" s="52" t="s">
        <v>15762</v>
      </c>
      <c r="BY10199" s="52" t="s">
        <v>795</v>
      </c>
      <c r="BZ10199" s="52" t="s">
        <v>2993</v>
      </c>
    </row>
    <row r="10200" spans="54:78" x14ac:dyDescent="0.3">
      <c r="BB10200" s="105" t="e">
        <f>VLOOKUP(C10200,#REF!, 2,FALSE)</f>
        <v>#REF!</v>
      </c>
      <c r="BP10200" s="52" t="s">
        <v>15763</v>
      </c>
      <c r="BQ10200" s="52" t="s">
        <v>3019</v>
      </c>
      <c r="BR10200" s="52" t="s">
        <v>2993</v>
      </c>
      <c r="BX10200" s="52" t="s">
        <v>15763</v>
      </c>
      <c r="BY10200" s="52" t="s">
        <v>3019</v>
      </c>
      <c r="BZ10200" s="52" t="s">
        <v>2993</v>
      </c>
    </row>
    <row r="10201" spans="54:78" x14ac:dyDescent="0.3">
      <c r="BB10201" s="105" t="e">
        <f>VLOOKUP(C10201,#REF!, 2,FALSE)</f>
        <v>#REF!</v>
      </c>
      <c r="BP10201" s="52" t="s">
        <v>15764</v>
      </c>
      <c r="BQ10201" s="52" t="s">
        <v>3059</v>
      </c>
      <c r="BR10201" s="52" t="s">
        <v>2993</v>
      </c>
      <c r="BX10201" s="52" t="s">
        <v>15764</v>
      </c>
      <c r="BY10201" s="52" t="s">
        <v>3059</v>
      </c>
      <c r="BZ10201" s="52" t="s">
        <v>2993</v>
      </c>
    </row>
    <row r="10202" spans="54:78" x14ac:dyDescent="0.3">
      <c r="BB10202" s="105" t="e">
        <f>VLOOKUP(C10202,#REF!, 2,FALSE)</f>
        <v>#REF!</v>
      </c>
      <c r="BP10202" s="52" t="s">
        <v>15765</v>
      </c>
      <c r="BQ10202" s="52" t="s">
        <v>870</v>
      </c>
      <c r="BR10202" s="52" t="s">
        <v>2993</v>
      </c>
      <c r="BX10202" s="52" t="s">
        <v>15765</v>
      </c>
      <c r="BY10202" s="52" t="s">
        <v>870</v>
      </c>
      <c r="BZ10202" s="52" t="s">
        <v>2993</v>
      </c>
    </row>
    <row r="10203" spans="54:78" x14ac:dyDescent="0.3">
      <c r="BB10203" s="105" t="e">
        <f>VLOOKUP(C10203,#REF!, 2,FALSE)</f>
        <v>#REF!</v>
      </c>
      <c r="BP10203" s="52" t="s">
        <v>15766</v>
      </c>
      <c r="BQ10203" s="52" t="s">
        <v>636</v>
      </c>
      <c r="BR10203" s="52" t="s">
        <v>2993</v>
      </c>
      <c r="BX10203" s="52" t="s">
        <v>15766</v>
      </c>
      <c r="BY10203" s="52" t="s">
        <v>636</v>
      </c>
      <c r="BZ10203" s="52" t="s">
        <v>2993</v>
      </c>
    </row>
    <row r="10204" spans="54:78" x14ac:dyDescent="0.3">
      <c r="BB10204" s="105" t="e">
        <f>VLOOKUP(C10204,#REF!, 2,FALSE)</f>
        <v>#REF!</v>
      </c>
      <c r="BP10204" s="52" t="s">
        <v>2736</v>
      </c>
      <c r="BQ10204" s="52" t="s">
        <v>3223</v>
      </c>
      <c r="BR10204" s="52" t="s">
        <v>2993</v>
      </c>
      <c r="BX10204" s="52" t="s">
        <v>2736</v>
      </c>
      <c r="BY10204" s="52" t="s">
        <v>3223</v>
      </c>
      <c r="BZ10204" s="52" t="s">
        <v>2993</v>
      </c>
    </row>
    <row r="10205" spans="54:78" x14ac:dyDescent="0.3">
      <c r="BB10205" s="105" t="e">
        <f>VLOOKUP(C10205,#REF!, 2,FALSE)</f>
        <v>#REF!</v>
      </c>
      <c r="BP10205" s="52" t="s">
        <v>15767</v>
      </c>
      <c r="BQ10205" s="52" t="s">
        <v>3019</v>
      </c>
      <c r="BR10205" s="52" t="s">
        <v>2993</v>
      </c>
      <c r="BX10205" s="52" t="s">
        <v>15767</v>
      </c>
      <c r="BY10205" s="52" t="s">
        <v>3019</v>
      </c>
      <c r="BZ10205" s="52" t="s">
        <v>2993</v>
      </c>
    </row>
    <row r="10206" spans="54:78" x14ac:dyDescent="0.3">
      <c r="BB10206" s="105" t="e">
        <f>VLOOKUP(C10206,#REF!, 2,FALSE)</f>
        <v>#REF!</v>
      </c>
      <c r="BP10206" s="52" t="s">
        <v>2737</v>
      </c>
      <c r="BQ10206" s="52" t="s">
        <v>3223</v>
      </c>
      <c r="BR10206" s="52" t="s">
        <v>2993</v>
      </c>
      <c r="BX10206" s="52" t="s">
        <v>2737</v>
      </c>
      <c r="BY10206" s="52" t="s">
        <v>3223</v>
      </c>
      <c r="BZ10206" s="52" t="s">
        <v>2993</v>
      </c>
    </row>
    <row r="10207" spans="54:78" x14ac:dyDescent="0.3">
      <c r="BB10207" s="105" t="e">
        <f>VLOOKUP(C10207,#REF!, 2,FALSE)</f>
        <v>#REF!</v>
      </c>
      <c r="BP10207" s="52" t="s">
        <v>2738</v>
      </c>
      <c r="BQ10207" s="52" t="s">
        <v>645</v>
      </c>
      <c r="BR10207" s="52" t="s">
        <v>2993</v>
      </c>
      <c r="BX10207" s="52" t="s">
        <v>2738</v>
      </c>
      <c r="BY10207" s="52" t="s">
        <v>645</v>
      </c>
      <c r="BZ10207" s="52" t="s">
        <v>2993</v>
      </c>
    </row>
    <row r="10208" spans="54:78" x14ac:dyDescent="0.3">
      <c r="BB10208" s="105" t="e">
        <f>VLOOKUP(C10208,#REF!, 2,FALSE)</f>
        <v>#REF!</v>
      </c>
      <c r="BP10208" s="52" t="s">
        <v>2739</v>
      </c>
      <c r="BQ10208" s="52" t="s">
        <v>626</v>
      </c>
      <c r="BR10208" s="52" t="s">
        <v>2993</v>
      </c>
      <c r="BX10208" s="52" t="s">
        <v>2739</v>
      </c>
      <c r="BY10208" s="52" t="s">
        <v>626</v>
      </c>
      <c r="BZ10208" s="52" t="s">
        <v>2993</v>
      </c>
    </row>
    <row r="10209" spans="54:78" x14ac:dyDescent="0.3">
      <c r="BB10209" s="105" t="e">
        <f>VLOOKUP(C10209,#REF!, 2,FALSE)</f>
        <v>#REF!</v>
      </c>
      <c r="BP10209" s="52" t="s">
        <v>15768</v>
      </c>
      <c r="BQ10209" s="52" t="s">
        <v>3019</v>
      </c>
      <c r="BR10209" s="52" t="s">
        <v>2993</v>
      </c>
      <c r="BX10209" s="52" t="s">
        <v>15768</v>
      </c>
      <c r="BY10209" s="52" t="s">
        <v>3019</v>
      </c>
      <c r="BZ10209" s="52" t="s">
        <v>2993</v>
      </c>
    </row>
    <row r="10210" spans="54:78" x14ac:dyDescent="0.3">
      <c r="BB10210" s="105" t="e">
        <f>VLOOKUP(C10210,#REF!, 2,FALSE)</f>
        <v>#REF!</v>
      </c>
      <c r="BP10210" s="52" t="s">
        <v>284</v>
      </c>
      <c r="BQ10210" s="52" t="s">
        <v>667</v>
      </c>
      <c r="BR10210" s="52" t="s">
        <v>2993</v>
      </c>
      <c r="BX10210" s="52" t="s">
        <v>284</v>
      </c>
      <c r="BY10210" s="52" t="s">
        <v>667</v>
      </c>
      <c r="BZ10210" s="52" t="s">
        <v>2993</v>
      </c>
    </row>
    <row r="10211" spans="54:78" x14ac:dyDescent="0.3">
      <c r="BB10211" s="105" t="e">
        <f>VLOOKUP(C10211,#REF!, 2,FALSE)</f>
        <v>#REF!</v>
      </c>
      <c r="BP10211" s="52" t="s">
        <v>15769</v>
      </c>
      <c r="BQ10211" s="52" t="s">
        <v>934</v>
      </c>
      <c r="BR10211" s="52" t="s">
        <v>2993</v>
      </c>
      <c r="BX10211" s="52" t="s">
        <v>15769</v>
      </c>
      <c r="BY10211" s="52" t="s">
        <v>934</v>
      </c>
      <c r="BZ10211" s="52" t="s">
        <v>2993</v>
      </c>
    </row>
    <row r="10212" spans="54:78" x14ac:dyDescent="0.3">
      <c r="BB10212" s="105" t="e">
        <f>VLOOKUP(C10212,#REF!, 2,FALSE)</f>
        <v>#REF!</v>
      </c>
      <c r="BP10212" s="52" t="s">
        <v>15770</v>
      </c>
      <c r="BQ10212" s="52" t="s">
        <v>934</v>
      </c>
      <c r="BR10212" s="52" t="s">
        <v>2993</v>
      </c>
      <c r="BX10212" s="52" t="s">
        <v>15770</v>
      </c>
      <c r="BY10212" s="52" t="s">
        <v>934</v>
      </c>
      <c r="BZ10212" s="52" t="s">
        <v>2993</v>
      </c>
    </row>
    <row r="10213" spans="54:78" x14ac:dyDescent="0.3">
      <c r="BB10213" s="105" t="e">
        <f>VLOOKUP(C10213,#REF!, 2,FALSE)</f>
        <v>#REF!</v>
      </c>
      <c r="BP10213" s="52" t="s">
        <v>15771</v>
      </c>
      <c r="BQ10213" s="52" t="s">
        <v>786</v>
      </c>
      <c r="BR10213" s="52" t="s">
        <v>2993</v>
      </c>
      <c r="BX10213" s="52" t="s">
        <v>15771</v>
      </c>
      <c r="BY10213" s="52" t="s">
        <v>786</v>
      </c>
      <c r="BZ10213" s="52" t="s">
        <v>2993</v>
      </c>
    </row>
    <row r="10214" spans="54:78" x14ac:dyDescent="0.3">
      <c r="BB10214" s="105" t="e">
        <f>VLOOKUP(C10214,#REF!, 2,FALSE)</f>
        <v>#REF!</v>
      </c>
      <c r="BP10214" s="52" t="s">
        <v>15772</v>
      </c>
      <c r="BQ10214" s="52" t="s">
        <v>811</v>
      </c>
      <c r="BR10214" s="52" t="s">
        <v>2993</v>
      </c>
      <c r="BX10214" s="52" t="s">
        <v>15772</v>
      </c>
      <c r="BY10214" s="52" t="s">
        <v>811</v>
      </c>
      <c r="BZ10214" s="52" t="s">
        <v>2993</v>
      </c>
    </row>
    <row r="10215" spans="54:78" x14ac:dyDescent="0.3">
      <c r="BB10215" s="105" t="e">
        <f>VLOOKUP(C10215,#REF!, 2,FALSE)</f>
        <v>#REF!</v>
      </c>
      <c r="BP10215" s="52" t="s">
        <v>15773</v>
      </c>
      <c r="BQ10215" s="52" t="s">
        <v>1350</v>
      </c>
      <c r="BR10215" s="52" t="s">
        <v>2993</v>
      </c>
      <c r="BX10215" s="52" t="s">
        <v>15773</v>
      </c>
      <c r="BY10215" s="52" t="s">
        <v>1350</v>
      </c>
      <c r="BZ10215" s="52" t="s">
        <v>2993</v>
      </c>
    </row>
    <row r="10216" spans="54:78" x14ac:dyDescent="0.3">
      <c r="BB10216" s="105" t="e">
        <f>VLOOKUP(C10216,#REF!, 2,FALSE)</f>
        <v>#REF!</v>
      </c>
      <c r="BP10216" s="52" t="s">
        <v>15774</v>
      </c>
      <c r="BQ10216" s="52" t="s">
        <v>3223</v>
      </c>
      <c r="BR10216" s="52" t="s">
        <v>2993</v>
      </c>
      <c r="BX10216" s="52" t="s">
        <v>15774</v>
      </c>
      <c r="BY10216" s="52" t="s">
        <v>3223</v>
      </c>
      <c r="BZ10216" s="52" t="s">
        <v>2993</v>
      </c>
    </row>
    <row r="10217" spans="54:78" x14ac:dyDescent="0.3">
      <c r="BB10217" s="105" t="e">
        <f>VLOOKUP(C10217,#REF!, 2,FALSE)</f>
        <v>#REF!</v>
      </c>
      <c r="BP10217" s="52" t="s">
        <v>15775</v>
      </c>
      <c r="BQ10217" s="52" t="s">
        <v>1002</v>
      </c>
      <c r="BR10217" s="52" t="s">
        <v>2993</v>
      </c>
      <c r="BX10217" s="52" t="s">
        <v>15775</v>
      </c>
      <c r="BY10217" s="52" t="s">
        <v>1002</v>
      </c>
      <c r="BZ10217" s="52" t="s">
        <v>2993</v>
      </c>
    </row>
    <row r="10218" spans="54:78" x14ac:dyDescent="0.3">
      <c r="BB10218" s="105" t="e">
        <f>VLOOKUP(C10218,#REF!, 2,FALSE)</f>
        <v>#REF!</v>
      </c>
      <c r="BP10218" s="52" t="s">
        <v>15776</v>
      </c>
      <c r="BQ10218" s="52" t="s">
        <v>3019</v>
      </c>
      <c r="BR10218" s="52" t="s">
        <v>2993</v>
      </c>
      <c r="BX10218" s="52" t="s">
        <v>15776</v>
      </c>
      <c r="BY10218" s="52" t="s">
        <v>3019</v>
      </c>
      <c r="BZ10218" s="52" t="s">
        <v>2993</v>
      </c>
    </row>
    <row r="10219" spans="54:78" x14ac:dyDescent="0.3">
      <c r="BB10219" s="105" t="e">
        <f>VLOOKUP(C10219,#REF!, 2,FALSE)</f>
        <v>#REF!</v>
      </c>
      <c r="BP10219" s="52" t="s">
        <v>15777</v>
      </c>
      <c r="BQ10219" s="52" t="s">
        <v>795</v>
      </c>
      <c r="BR10219" s="52" t="s">
        <v>2993</v>
      </c>
      <c r="BX10219" s="52" t="s">
        <v>15777</v>
      </c>
      <c r="BY10219" s="52" t="s">
        <v>795</v>
      </c>
      <c r="BZ10219" s="52" t="s">
        <v>2993</v>
      </c>
    </row>
    <row r="10220" spans="54:78" x14ac:dyDescent="0.3">
      <c r="BB10220" s="105" t="e">
        <f>VLOOKUP(C10220,#REF!, 2,FALSE)</f>
        <v>#REF!</v>
      </c>
      <c r="BP10220" s="52" t="s">
        <v>15778</v>
      </c>
      <c r="BQ10220" s="52" t="s">
        <v>633</v>
      </c>
      <c r="BR10220" s="52" t="s">
        <v>2993</v>
      </c>
      <c r="BX10220" s="52" t="s">
        <v>15778</v>
      </c>
      <c r="BY10220" s="52" t="s">
        <v>633</v>
      </c>
      <c r="BZ10220" s="52" t="s">
        <v>2993</v>
      </c>
    </row>
    <row r="10221" spans="54:78" x14ac:dyDescent="0.3">
      <c r="BB10221" s="105" t="e">
        <f>VLOOKUP(C10221,#REF!, 2,FALSE)</f>
        <v>#REF!</v>
      </c>
      <c r="BP10221" s="52" t="s">
        <v>15779</v>
      </c>
      <c r="BQ10221" s="52" t="s">
        <v>3276</v>
      </c>
      <c r="BR10221" s="52" t="s">
        <v>2993</v>
      </c>
      <c r="BX10221" s="52" t="s">
        <v>15779</v>
      </c>
      <c r="BY10221" s="52" t="s">
        <v>3276</v>
      </c>
      <c r="BZ10221" s="52" t="s">
        <v>2993</v>
      </c>
    </row>
    <row r="10222" spans="54:78" x14ac:dyDescent="0.3">
      <c r="BB10222" s="105" t="e">
        <f>VLOOKUP(C10222,#REF!, 2,FALSE)</f>
        <v>#REF!</v>
      </c>
      <c r="BP10222" s="52" t="s">
        <v>15780</v>
      </c>
      <c r="BQ10222" s="52" t="s">
        <v>805</v>
      </c>
      <c r="BR10222" s="52" t="s">
        <v>2993</v>
      </c>
      <c r="BX10222" s="52" t="s">
        <v>15780</v>
      </c>
      <c r="BY10222" s="52" t="s">
        <v>805</v>
      </c>
      <c r="BZ10222" s="52" t="s">
        <v>2993</v>
      </c>
    </row>
    <row r="10223" spans="54:78" x14ac:dyDescent="0.3">
      <c r="BB10223" s="105" t="e">
        <f>VLOOKUP(C10223,#REF!, 2,FALSE)</f>
        <v>#REF!</v>
      </c>
      <c r="BP10223" s="52" t="s">
        <v>15781</v>
      </c>
      <c r="BQ10223" s="52" t="s">
        <v>626</v>
      </c>
      <c r="BR10223" s="52" t="s">
        <v>2993</v>
      </c>
      <c r="BX10223" s="52" t="s">
        <v>15781</v>
      </c>
      <c r="BY10223" s="52" t="s">
        <v>626</v>
      </c>
      <c r="BZ10223" s="52" t="s">
        <v>2993</v>
      </c>
    </row>
    <row r="10224" spans="54:78" x14ac:dyDescent="0.3">
      <c r="BB10224" s="105" t="e">
        <f>VLOOKUP(C10224,#REF!, 2,FALSE)</f>
        <v>#REF!</v>
      </c>
      <c r="BP10224" s="52" t="s">
        <v>15782</v>
      </c>
      <c r="BQ10224" s="52" t="s">
        <v>3019</v>
      </c>
      <c r="BR10224" s="52" t="s">
        <v>2993</v>
      </c>
      <c r="BX10224" s="52" t="s">
        <v>15782</v>
      </c>
      <c r="BY10224" s="52" t="s">
        <v>3019</v>
      </c>
      <c r="BZ10224" s="52" t="s">
        <v>2993</v>
      </c>
    </row>
    <row r="10225" spans="54:78" x14ac:dyDescent="0.3">
      <c r="BB10225" s="105" t="e">
        <f>VLOOKUP(C10225,#REF!, 2,FALSE)</f>
        <v>#REF!</v>
      </c>
      <c r="BP10225" s="52" t="s">
        <v>2740</v>
      </c>
      <c r="BQ10225" s="52" t="s">
        <v>643</v>
      </c>
      <c r="BR10225" s="52" t="s">
        <v>2993</v>
      </c>
      <c r="BX10225" s="52" t="s">
        <v>2740</v>
      </c>
      <c r="BY10225" s="52" t="s">
        <v>643</v>
      </c>
      <c r="BZ10225" s="52" t="s">
        <v>2993</v>
      </c>
    </row>
    <row r="10226" spans="54:78" x14ac:dyDescent="0.3">
      <c r="BB10226" s="105" t="e">
        <f>VLOOKUP(C10226,#REF!, 2,FALSE)</f>
        <v>#REF!</v>
      </c>
      <c r="BP10226" s="52" t="s">
        <v>2741</v>
      </c>
      <c r="BQ10226" s="52" t="s">
        <v>643</v>
      </c>
      <c r="BR10226" s="52" t="s">
        <v>2993</v>
      </c>
      <c r="BX10226" s="52" t="s">
        <v>2741</v>
      </c>
      <c r="BY10226" s="52" t="s">
        <v>643</v>
      </c>
      <c r="BZ10226" s="52" t="s">
        <v>2993</v>
      </c>
    </row>
    <row r="10227" spans="54:78" x14ac:dyDescent="0.3">
      <c r="BB10227" s="105" t="e">
        <f>VLOOKUP(C10227,#REF!, 2,FALSE)</f>
        <v>#REF!</v>
      </c>
      <c r="BP10227" s="52" t="s">
        <v>15783</v>
      </c>
      <c r="BQ10227" s="52" t="s">
        <v>743</v>
      </c>
      <c r="BR10227" s="52" t="s">
        <v>2993</v>
      </c>
      <c r="BX10227" s="52" t="s">
        <v>15783</v>
      </c>
      <c r="BY10227" s="52" t="s">
        <v>743</v>
      </c>
      <c r="BZ10227" s="52" t="s">
        <v>2993</v>
      </c>
    </row>
    <row r="10228" spans="54:78" x14ac:dyDescent="0.3">
      <c r="BB10228" s="105" t="e">
        <f>VLOOKUP(C10228,#REF!, 2,FALSE)</f>
        <v>#REF!</v>
      </c>
      <c r="BP10228" s="52" t="s">
        <v>15784</v>
      </c>
      <c r="BQ10228" s="52" t="s">
        <v>664</v>
      </c>
      <c r="BR10228" s="52" t="s">
        <v>2993</v>
      </c>
      <c r="BX10228" s="52" t="s">
        <v>15784</v>
      </c>
      <c r="BY10228" s="52" t="s">
        <v>664</v>
      </c>
      <c r="BZ10228" s="52" t="s">
        <v>2993</v>
      </c>
    </row>
    <row r="10229" spans="54:78" x14ac:dyDescent="0.3">
      <c r="BB10229" s="105" t="e">
        <f>VLOOKUP(C10229,#REF!, 2,FALSE)</f>
        <v>#REF!</v>
      </c>
      <c r="BP10229" s="52" t="s">
        <v>262</v>
      </c>
      <c r="BQ10229" s="52" t="s">
        <v>743</v>
      </c>
      <c r="BR10229" s="52" t="s">
        <v>2993</v>
      </c>
      <c r="BX10229" s="52" t="s">
        <v>262</v>
      </c>
      <c r="BY10229" s="52" t="s">
        <v>743</v>
      </c>
      <c r="BZ10229" s="52" t="s">
        <v>2993</v>
      </c>
    </row>
    <row r="10230" spans="54:78" x14ac:dyDescent="0.3">
      <c r="BB10230" s="105" t="e">
        <f>VLOOKUP(C10230,#REF!, 2,FALSE)</f>
        <v>#REF!</v>
      </c>
      <c r="BP10230" s="52" t="s">
        <v>15786</v>
      </c>
      <c r="BQ10230" s="52" t="s">
        <v>936</v>
      </c>
      <c r="BR10230" s="52" t="s">
        <v>2993</v>
      </c>
      <c r="BX10230" s="52" t="s">
        <v>15786</v>
      </c>
      <c r="BY10230" s="52" t="s">
        <v>936</v>
      </c>
      <c r="BZ10230" s="52" t="s">
        <v>2993</v>
      </c>
    </row>
    <row r="10231" spans="54:78" x14ac:dyDescent="0.3">
      <c r="BB10231" s="105" t="e">
        <f>VLOOKUP(C10231,#REF!, 2,FALSE)</f>
        <v>#REF!</v>
      </c>
      <c r="BP10231" s="52" t="s">
        <v>15787</v>
      </c>
      <c r="BQ10231" s="52" t="s">
        <v>645</v>
      </c>
      <c r="BR10231" s="52" t="s">
        <v>2993</v>
      </c>
      <c r="BX10231" s="52" t="s">
        <v>15787</v>
      </c>
      <c r="BY10231" s="52" t="s">
        <v>645</v>
      </c>
      <c r="BZ10231" s="52" t="s">
        <v>2993</v>
      </c>
    </row>
    <row r="10232" spans="54:78" x14ac:dyDescent="0.3">
      <c r="BB10232" s="105" t="e">
        <f>VLOOKUP(C10232,#REF!, 2,FALSE)</f>
        <v>#REF!</v>
      </c>
      <c r="BP10232" s="52" t="s">
        <v>15788</v>
      </c>
      <c r="BQ10232" s="52" t="s">
        <v>849</v>
      </c>
      <c r="BR10232" s="52" t="s">
        <v>2993</v>
      </c>
      <c r="BX10232" s="52" t="s">
        <v>15788</v>
      </c>
      <c r="BY10232" s="52" t="s">
        <v>849</v>
      </c>
      <c r="BZ10232" s="52" t="s">
        <v>2993</v>
      </c>
    </row>
    <row r="10233" spans="54:78" x14ac:dyDescent="0.3">
      <c r="BB10233" s="105" t="e">
        <f>VLOOKUP(C10233,#REF!, 2,FALSE)</f>
        <v>#REF!</v>
      </c>
      <c r="BP10233" s="52" t="s">
        <v>15789</v>
      </c>
      <c r="BQ10233" s="52" t="s">
        <v>642</v>
      </c>
      <c r="BR10233" s="52" t="s">
        <v>2993</v>
      </c>
      <c r="BX10233" s="52" t="s">
        <v>15789</v>
      </c>
      <c r="BY10233" s="52" t="s">
        <v>642</v>
      </c>
      <c r="BZ10233" s="52" t="s">
        <v>2993</v>
      </c>
    </row>
    <row r="10234" spans="54:78" x14ac:dyDescent="0.3">
      <c r="BB10234" s="105" t="e">
        <f>VLOOKUP(C10234,#REF!, 2,FALSE)</f>
        <v>#REF!</v>
      </c>
      <c r="BP10234" s="52" t="s">
        <v>15790</v>
      </c>
      <c r="BQ10234" s="52" t="s">
        <v>621</v>
      </c>
      <c r="BR10234" s="52" t="s">
        <v>2993</v>
      </c>
      <c r="BX10234" s="52" t="s">
        <v>15790</v>
      </c>
      <c r="BY10234" s="52" t="s">
        <v>621</v>
      </c>
      <c r="BZ10234" s="52" t="s">
        <v>2993</v>
      </c>
    </row>
    <row r="10235" spans="54:78" x14ac:dyDescent="0.3">
      <c r="BB10235" s="105" t="e">
        <f>VLOOKUP(C10235,#REF!, 2,FALSE)</f>
        <v>#REF!</v>
      </c>
      <c r="BP10235" s="52" t="s">
        <v>15791</v>
      </c>
      <c r="BQ10235" s="52" t="s">
        <v>795</v>
      </c>
      <c r="BR10235" s="52" t="s">
        <v>2993</v>
      </c>
      <c r="BX10235" s="52" t="s">
        <v>15791</v>
      </c>
      <c r="BY10235" s="52" t="s">
        <v>795</v>
      </c>
      <c r="BZ10235" s="52" t="s">
        <v>2993</v>
      </c>
    </row>
    <row r="10236" spans="54:78" x14ac:dyDescent="0.3">
      <c r="BB10236" s="105" t="e">
        <f>VLOOKUP(C10236,#REF!, 2,FALSE)</f>
        <v>#REF!</v>
      </c>
      <c r="BP10236" s="52" t="s">
        <v>15792</v>
      </c>
      <c r="BQ10236" s="52" t="s">
        <v>788</v>
      </c>
      <c r="BR10236" s="52" t="s">
        <v>2993</v>
      </c>
      <c r="BX10236" s="52" t="s">
        <v>15792</v>
      </c>
      <c r="BY10236" s="52" t="s">
        <v>788</v>
      </c>
      <c r="BZ10236" s="52" t="s">
        <v>2993</v>
      </c>
    </row>
    <row r="10237" spans="54:78" x14ac:dyDescent="0.3">
      <c r="BB10237" s="105" t="e">
        <f>VLOOKUP(C10237,#REF!, 2,FALSE)</f>
        <v>#REF!</v>
      </c>
      <c r="BP10237" s="52" t="s">
        <v>15793</v>
      </c>
      <c r="BQ10237" s="52" t="s">
        <v>786</v>
      </c>
      <c r="BR10237" s="52" t="s">
        <v>2993</v>
      </c>
      <c r="BX10237" s="52" t="s">
        <v>15793</v>
      </c>
      <c r="BY10237" s="52" t="s">
        <v>786</v>
      </c>
      <c r="BZ10237" s="52" t="s">
        <v>2993</v>
      </c>
    </row>
    <row r="10238" spans="54:78" x14ac:dyDescent="0.3">
      <c r="BB10238" s="105" t="e">
        <f>VLOOKUP(C10238,#REF!, 2,FALSE)</f>
        <v>#REF!</v>
      </c>
      <c r="BP10238" s="52" t="s">
        <v>15794</v>
      </c>
      <c r="BQ10238" s="52" t="s">
        <v>642</v>
      </c>
      <c r="BR10238" s="52" t="s">
        <v>2993</v>
      </c>
      <c r="BX10238" s="52" t="s">
        <v>15794</v>
      </c>
      <c r="BY10238" s="52" t="s">
        <v>642</v>
      </c>
      <c r="BZ10238" s="52" t="s">
        <v>2993</v>
      </c>
    </row>
    <row r="10239" spans="54:78" x14ac:dyDescent="0.3">
      <c r="BB10239" s="105" t="e">
        <f>VLOOKUP(C10239,#REF!, 2,FALSE)</f>
        <v>#REF!</v>
      </c>
      <c r="BP10239" s="52" t="s">
        <v>15795</v>
      </c>
      <c r="BQ10239" s="52" t="s">
        <v>624</v>
      </c>
      <c r="BR10239" s="52" t="s">
        <v>14388</v>
      </c>
      <c r="BX10239" s="52" t="s">
        <v>15795</v>
      </c>
      <c r="BY10239" s="52" t="s">
        <v>624</v>
      </c>
      <c r="BZ10239" s="52" t="s">
        <v>14388</v>
      </c>
    </row>
    <row r="10240" spans="54:78" x14ac:dyDescent="0.3">
      <c r="BB10240" s="105" t="e">
        <f>VLOOKUP(C10240,#REF!, 2,FALSE)</f>
        <v>#REF!</v>
      </c>
      <c r="BP10240" s="52" t="s">
        <v>276</v>
      </c>
      <c r="BQ10240" s="52" t="s">
        <v>633</v>
      </c>
      <c r="BR10240" s="52" t="s">
        <v>2993</v>
      </c>
      <c r="BX10240" s="52" t="s">
        <v>276</v>
      </c>
      <c r="BY10240" s="52" t="s">
        <v>633</v>
      </c>
      <c r="BZ10240" s="52" t="s">
        <v>2993</v>
      </c>
    </row>
    <row r="10241" spans="54:78" x14ac:dyDescent="0.3">
      <c r="BB10241" s="105" t="e">
        <f>VLOOKUP(C10241,#REF!, 2,FALSE)</f>
        <v>#REF!</v>
      </c>
      <c r="BP10241" s="52" t="s">
        <v>15796</v>
      </c>
      <c r="BQ10241" s="52" t="s">
        <v>622</v>
      </c>
      <c r="BR10241" s="52" t="s">
        <v>2993</v>
      </c>
      <c r="BX10241" s="52" t="s">
        <v>15796</v>
      </c>
      <c r="BY10241" s="52" t="s">
        <v>622</v>
      </c>
      <c r="BZ10241" s="52" t="s">
        <v>2993</v>
      </c>
    </row>
    <row r="10242" spans="54:78" x14ac:dyDescent="0.3">
      <c r="BB10242" s="105" t="e">
        <f>VLOOKUP(C10242,#REF!, 2,FALSE)</f>
        <v>#REF!</v>
      </c>
      <c r="BP10242" s="52" t="s">
        <v>2742</v>
      </c>
      <c r="BQ10242" s="52" t="s">
        <v>633</v>
      </c>
      <c r="BR10242" s="52" t="s">
        <v>2993</v>
      </c>
      <c r="BX10242" s="52" t="s">
        <v>2742</v>
      </c>
      <c r="BY10242" s="52" t="s">
        <v>633</v>
      </c>
      <c r="BZ10242" s="52" t="s">
        <v>2993</v>
      </c>
    </row>
    <row r="10243" spans="54:78" x14ac:dyDescent="0.3">
      <c r="BB10243" s="105" t="e">
        <f>VLOOKUP(C10243,#REF!, 2,FALSE)</f>
        <v>#REF!</v>
      </c>
      <c r="BP10243" s="52" t="s">
        <v>15797</v>
      </c>
      <c r="BQ10243" s="52" t="s">
        <v>669</v>
      </c>
      <c r="BR10243" s="52" t="s">
        <v>2993</v>
      </c>
      <c r="BX10243" s="52" t="s">
        <v>15797</v>
      </c>
      <c r="BY10243" s="52" t="s">
        <v>669</v>
      </c>
      <c r="BZ10243" s="52" t="s">
        <v>2993</v>
      </c>
    </row>
    <row r="10244" spans="54:78" x14ac:dyDescent="0.3">
      <c r="BB10244" s="105" t="e">
        <f>VLOOKUP(C10244,#REF!, 2,FALSE)</f>
        <v>#REF!</v>
      </c>
      <c r="BP10244" s="52" t="s">
        <v>2743</v>
      </c>
      <c r="BQ10244" s="52" t="s">
        <v>669</v>
      </c>
      <c r="BR10244" s="52" t="s">
        <v>2993</v>
      </c>
      <c r="BX10244" s="52" t="s">
        <v>2743</v>
      </c>
      <c r="BY10244" s="52" t="s">
        <v>669</v>
      </c>
      <c r="BZ10244" s="52" t="s">
        <v>2993</v>
      </c>
    </row>
    <row r="10245" spans="54:78" x14ac:dyDescent="0.3">
      <c r="BB10245" s="105" t="e">
        <f>VLOOKUP(C10245,#REF!, 2,FALSE)</f>
        <v>#REF!</v>
      </c>
      <c r="BP10245" s="52" t="s">
        <v>15798</v>
      </c>
      <c r="BQ10245" s="52" t="s">
        <v>870</v>
      </c>
      <c r="BR10245" s="52" t="s">
        <v>2993</v>
      </c>
      <c r="BX10245" s="52" t="s">
        <v>15798</v>
      </c>
      <c r="BY10245" s="52" t="s">
        <v>870</v>
      </c>
      <c r="BZ10245" s="52" t="s">
        <v>2993</v>
      </c>
    </row>
    <row r="10246" spans="54:78" x14ac:dyDescent="0.3">
      <c r="BB10246" s="105" t="e">
        <f>VLOOKUP(C10246,#REF!, 2,FALSE)</f>
        <v>#REF!</v>
      </c>
      <c r="BP10246" s="52" t="s">
        <v>15799</v>
      </c>
      <c r="BQ10246" s="52" t="s">
        <v>3019</v>
      </c>
      <c r="BR10246" s="52" t="s">
        <v>2993</v>
      </c>
      <c r="BX10246" s="52" t="s">
        <v>15799</v>
      </c>
      <c r="BY10246" s="52" t="s">
        <v>3019</v>
      </c>
      <c r="BZ10246" s="52" t="s">
        <v>2993</v>
      </c>
    </row>
    <row r="10247" spans="54:78" x14ac:dyDescent="0.3">
      <c r="BB10247" s="105" t="e">
        <f>VLOOKUP(C10247,#REF!, 2,FALSE)</f>
        <v>#REF!</v>
      </c>
      <c r="BP10247" s="52" t="s">
        <v>15800</v>
      </c>
      <c r="BQ10247" s="52" t="s">
        <v>936</v>
      </c>
      <c r="BR10247" s="52" t="s">
        <v>2993</v>
      </c>
      <c r="BX10247" s="52" t="s">
        <v>15800</v>
      </c>
      <c r="BY10247" s="52" t="s">
        <v>936</v>
      </c>
      <c r="BZ10247" s="52" t="s">
        <v>2993</v>
      </c>
    </row>
    <row r="10248" spans="54:78" x14ac:dyDescent="0.3">
      <c r="BB10248" s="105" t="e">
        <f>VLOOKUP(C10248,#REF!, 2,FALSE)</f>
        <v>#REF!</v>
      </c>
      <c r="BP10248" s="52" t="s">
        <v>15801</v>
      </c>
      <c r="BQ10248" s="52" t="s">
        <v>795</v>
      </c>
      <c r="BR10248" s="52" t="s">
        <v>2993</v>
      </c>
      <c r="BX10248" s="52" t="s">
        <v>15801</v>
      </c>
      <c r="BY10248" s="52" t="s">
        <v>795</v>
      </c>
      <c r="BZ10248" s="52" t="s">
        <v>2993</v>
      </c>
    </row>
    <row r="10249" spans="54:78" x14ac:dyDescent="0.3">
      <c r="BB10249" s="105" t="e">
        <f>VLOOKUP(C10249,#REF!, 2,FALSE)</f>
        <v>#REF!</v>
      </c>
      <c r="BP10249" s="52" t="s">
        <v>15802</v>
      </c>
      <c r="BQ10249" s="52" t="s">
        <v>1277</v>
      </c>
      <c r="BR10249" s="52" t="s">
        <v>2993</v>
      </c>
      <c r="BX10249" s="52" t="s">
        <v>15802</v>
      </c>
      <c r="BY10249" s="52" t="s">
        <v>1277</v>
      </c>
      <c r="BZ10249" s="52" t="s">
        <v>2993</v>
      </c>
    </row>
    <row r="10250" spans="54:78" x14ac:dyDescent="0.3">
      <c r="BB10250" s="105" t="e">
        <f>VLOOKUP(C10250,#REF!, 2,FALSE)</f>
        <v>#REF!</v>
      </c>
      <c r="BP10250" s="52" t="s">
        <v>15803</v>
      </c>
      <c r="BQ10250" s="52" t="s">
        <v>3019</v>
      </c>
      <c r="BR10250" s="52" t="s">
        <v>2993</v>
      </c>
      <c r="BX10250" s="52" t="s">
        <v>15803</v>
      </c>
      <c r="BY10250" s="52" t="s">
        <v>3019</v>
      </c>
      <c r="BZ10250" s="52" t="s">
        <v>2993</v>
      </c>
    </row>
    <row r="10251" spans="54:78" x14ac:dyDescent="0.3">
      <c r="BB10251" s="105" t="e">
        <f>VLOOKUP(C10251,#REF!, 2,FALSE)</f>
        <v>#REF!</v>
      </c>
      <c r="BP10251" s="52" t="s">
        <v>15804</v>
      </c>
      <c r="BQ10251" s="52" t="s">
        <v>931</v>
      </c>
      <c r="BR10251" s="52" t="s">
        <v>2993</v>
      </c>
      <c r="BX10251" s="52" t="s">
        <v>15804</v>
      </c>
      <c r="BY10251" s="52" t="s">
        <v>931</v>
      </c>
      <c r="BZ10251" s="52" t="s">
        <v>2993</v>
      </c>
    </row>
    <row r="10252" spans="54:78" x14ac:dyDescent="0.3">
      <c r="BB10252" s="105" t="e">
        <f>VLOOKUP(C10252,#REF!, 2,FALSE)</f>
        <v>#REF!</v>
      </c>
      <c r="BP10252" s="52" t="s">
        <v>15805</v>
      </c>
      <c r="BQ10252" s="52" t="s">
        <v>783</v>
      </c>
      <c r="BR10252" s="52" t="s">
        <v>2993</v>
      </c>
      <c r="BX10252" s="52" t="s">
        <v>15805</v>
      </c>
      <c r="BY10252" s="52" t="s">
        <v>783</v>
      </c>
      <c r="BZ10252" s="52" t="s">
        <v>2993</v>
      </c>
    </row>
    <row r="10253" spans="54:78" x14ac:dyDescent="0.3">
      <c r="BB10253" s="105" t="e">
        <f>VLOOKUP(C10253,#REF!, 2,FALSE)</f>
        <v>#REF!</v>
      </c>
      <c r="BP10253" s="52" t="s">
        <v>15806</v>
      </c>
      <c r="BQ10253" s="52" t="s">
        <v>811</v>
      </c>
      <c r="BR10253" s="52" t="s">
        <v>2993</v>
      </c>
      <c r="BX10253" s="52" t="s">
        <v>15806</v>
      </c>
      <c r="BY10253" s="52" t="s">
        <v>811</v>
      </c>
      <c r="BZ10253" s="52" t="s">
        <v>2993</v>
      </c>
    </row>
    <row r="10254" spans="54:78" x14ac:dyDescent="0.3">
      <c r="BB10254" s="105" t="e">
        <f>VLOOKUP(C10254,#REF!, 2,FALSE)</f>
        <v>#REF!</v>
      </c>
      <c r="BP10254" s="52" t="s">
        <v>2744</v>
      </c>
      <c r="BQ10254" s="52" t="s">
        <v>673</v>
      </c>
      <c r="BR10254" s="52" t="s">
        <v>2993</v>
      </c>
      <c r="BX10254" s="52" t="s">
        <v>2744</v>
      </c>
      <c r="BY10254" s="52" t="s">
        <v>673</v>
      </c>
      <c r="BZ10254" s="52" t="s">
        <v>2993</v>
      </c>
    </row>
    <row r="10255" spans="54:78" x14ac:dyDescent="0.3">
      <c r="BB10255" s="105" t="e">
        <f>VLOOKUP(C10255,#REF!, 2,FALSE)</f>
        <v>#REF!</v>
      </c>
      <c r="BP10255" s="52" t="s">
        <v>15807</v>
      </c>
      <c r="BQ10255" s="52" t="s">
        <v>673</v>
      </c>
      <c r="BR10255" s="52" t="s">
        <v>2993</v>
      </c>
      <c r="BX10255" s="52" t="s">
        <v>15807</v>
      </c>
      <c r="BY10255" s="52" t="s">
        <v>673</v>
      </c>
      <c r="BZ10255" s="52" t="s">
        <v>2993</v>
      </c>
    </row>
    <row r="10256" spans="54:78" x14ac:dyDescent="0.3">
      <c r="BB10256" s="105" t="e">
        <f>VLOOKUP(C10256,#REF!, 2,FALSE)</f>
        <v>#REF!</v>
      </c>
      <c r="BP10256" s="52" t="s">
        <v>15808</v>
      </c>
      <c r="BQ10256" s="52" t="s">
        <v>664</v>
      </c>
      <c r="BR10256" s="52" t="s">
        <v>2993</v>
      </c>
      <c r="BX10256" s="52" t="s">
        <v>15808</v>
      </c>
      <c r="BY10256" s="52" t="s">
        <v>664</v>
      </c>
      <c r="BZ10256" s="52" t="s">
        <v>2993</v>
      </c>
    </row>
    <row r="10257" spans="54:78" x14ac:dyDescent="0.3">
      <c r="BB10257" s="105" t="e">
        <f>VLOOKUP(C10257,#REF!, 2,FALSE)</f>
        <v>#REF!</v>
      </c>
      <c r="BP10257" s="52" t="s">
        <v>2745</v>
      </c>
      <c r="BQ10257" s="52" t="s">
        <v>673</v>
      </c>
      <c r="BR10257" s="52" t="s">
        <v>2993</v>
      </c>
      <c r="BX10257" s="52" t="s">
        <v>2745</v>
      </c>
      <c r="BY10257" s="52" t="s">
        <v>673</v>
      </c>
      <c r="BZ10257" s="52" t="s">
        <v>2993</v>
      </c>
    </row>
    <row r="10258" spans="54:78" x14ac:dyDescent="0.3">
      <c r="BB10258" s="105" t="e">
        <f>VLOOKUP(C10258,#REF!, 2,FALSE)</f>
        <v>#REF!</v>
      </c>
      <c r="BP10258" s="52" t="s">
        <v>15809</v>
      </c>
      <c r="BQ10258" s="52" t="s">
        <v>788</v>
      </c>
      <c r="BR10258" s="52" t="s">
        <v>2993</v>
      </c>
      <c r="BX10258" s="52" t="s">
        <v>15809</v>
      </c>
      <c r="BY10258" s="52" t="s">
        <v>788</v>
      </c>
      <c r="BZ10258" s="52" t="s">
        <v>2993</v>
      </c>
    </row>
    <row r="10259" spans="54:78" x14ac:dyDescent="0.3">
      <c r="BB10259" s="105" t="e">
        <f>VLOOKUP(C10259,#REF!, 2,FALSE)</f>
        <v>#REF!</v>
      </c>
      <c r="BP10259" s="52" t="s">
        <v>15810</v>
      </c>
      <c r="BQ10259" s="52" t="s">
        <v>668</v>
      </c>
      <c r="BR10259" s="52" t="s">
        <v>2993</v>
      </c>
      <c r="BX10259" s="52" t="s">
        <v>15810</v>
      </c>
      <c r="BY10259" s="52" t="s">
        <v>668</v>
      </c>
      <c r="BZ10259" s="52" t="s">
        <v>2993</v>
      </c>
    </row>
    <row r="10260" spans="54:78" x14ac:dyDescent="0.3">
      <c r="BB10260" s="105" t="e">
        <f>VLOOKUP(C10260,#REF!, 2,FALSE)</f>
        <v>#REF!</v>
      </c>
      <c r="BP10260" s="52" t="s">
        <v>15811</v>
      </c>
      <c r="BQ10260" s="52" t="s">
        <v>3016</v>
      </c>
      <c r="BR10260" s="52" t="s">
        <v>2993</v>
      </c>
      <c r="BX10260" s="52" t="s">
        <v>15811</v>
      </c>
      <c r="BY10260" s="52" t="s">
        <v>3016</v>
      </c>
      <c r="BZ10260" s="52" t="s">
        <v>2993</v>
      </c>
    </row>
    <row r="10261" spans="54:78" x14ac:dyDescent="0.3">
      <c r="BB10261" s="105" t="e">
        <f>VLOOKUP(C10261,#REF!, 2,FALSE)</f>
        <v>#REF!</v>
      </c>
      <c r="BP10261" s="52" t="s">
        <v>15812</v>
      </c>
      <c r="BQ10261" s="52" t="s">
        <v>818</v>
      </c>
      <c r="BR10261" s="52" t="s">
        <v>2993</v>
      </c>
      <c r="BX10261" s="52" t="s">
        <v>15812</v>
      </c>
      <c r="BY10261" s="52" t="s">
        <v>818</v>
      </c>
      <c r="BZ10261" s="52" t="s">
        <v>2993</v>
      </c>
    </row>
    <row r="10262" spans="54:78" x14ac:dyDescent="0.3">
      <c r="BB10262" s="105" t="e">
        <f>VLOOKUP(C10262,#REF!, 2,FALSE)</f>
        <v>#REF!</v>
      </c>
      <c r="BP10262" s="52" t="s">
        <v>15813</v>
      </c>
      <c r="BQ10262" s="52" t="s">
        <v>786</v>
      </c>
      <c r="BR10262" s="52" t="s">
        <v>2993</v>
      </c>
      <c r="BX10262" s="52" t="s">
        <v>15813</v>
      </c>
      <c r="BY10262" s="52" t="s">
        <v>786</v>
      </c>
      <c r="BZ10262" s="52" t="s">
        <v>2993</v>
      </c>
    </row>
    <row r="10263" spans="54:78" x14ac:dyDescent="0.3">
      <c r="BB10263" s="105" t="e">
        <f>VLOOKUP(C10263,#REF!, 2,FALSE)</f>
        <v>#REF!</v>
      </c>
      <c r="BP10263" s="52" t="s">
        <v>15814</v>
      </c>
      <c r="BQ10263" s="52" t="s">
        <v>3016</v>
      </c>
      <c r="BR10263" s="52" t="s">
        <v>2993</v>
      </c>
      <c r="BX10263" s="52" t="s">
        <v>15814</v>
      </c>
      <c r="BY10263" s="52" t="s">
        <v>3016</v>
      </c>
      <c r="BZ10263" s="52" t="s">
        <v>2993</v>
      </c>
    </row>
    <row r="10264" spans="54:78" x14ac:dyDescent="0.3">
      <c r="BB10264" s="105" t="e">
        <f>VLOOKUP(C10264,#REF!, 2,FALSE)</f>
        <v>#REF!</v>
      </c>
      <c r="BP10264" s="52" t="s">
        <v>15815</v>
      </c>
      <c r="BQ10264" s="52" t="s">
        <v>818</v>
      </c>
      <c r="BR10264" s="52" t="s">
        <v>2993</v>
      </c>
      <c r="BX10264" s="52" t="s">
        <v>15815</v>
      </c>
      <c r="BY10264" s="52" t="s">
        <v>818</v>
      </c>
      <c r="BZ10264" s="52" t="s">
        <v>2993</v>
      </c>
    </row>
    <row r="10265" spans="54:78" x14ac:dyDescent="0.3">
      <c r="BB10265" s="105" t="e">
        <f>VLOOKUP(C10265,#REF!, 2,FALSE)</f>
        <v>#REF!</v>
      </c>
      <c r="BP10265" s="52" t="s">
        <v>15816</v>
      </c>
      <c r="BQ10265" s="52" t="s">
        <v>3276</v>
      </c>
      <c r="BR10265" s="52" t="s">
        <v>2993</v>
      </c>
      <c r="BX10265" s="52" t="s">
        <v>15816</v>
      </c>
      <c r="BY10265" s="52" t="s">
        <v>3276</v>
      </c>
      <c r="BZ10265" s="52" t="s">
        <v>2993</v>
      </c>
    </row>
    <row r="10266" spans="54:78" x14ac:dyDescent="0.3">
      <c r="BB10266" s="105" t="e">
        <f>VLOOKUP(C10266,#REF!, 2,FALSE)</f>
        <v>#REF!</v>
      </c>
      <c r="BP10266" s="52" t="s">
        <v>15817</v>
      </c>
      <c r="BQ10266" s="52" t="s">
        <v>860</v>
      </c>
      <c r="BR10266" s="52" t="s">
        <v>2993</v>
      </c>
      <c r="BX10266" s="52" t="s">
        <v>15817</v>
      </c>
      <c r="BY10266" s="52" t="s">
        <v>860</v>
      </c>
      <c r="BZ10266" s="52" t="s">
        <v>2993</v>
      </c>
    </row>
    <row r="10267" spans="54:78" x14ac:dyDescent="0.3">
      <c r="BB10267" s="105" t="e">
        <f>VLOOKUP(C10267,#REF!, 2,FALSE)</f>
        <v>#REF!</v>
      </c>
      <c r="BP10267" s="52" t="s">
        <v>15818</v>
      </c>
      <c r="BQ10267" s="52" t="s">
        <v>3019</v>
      </c>
      <c r="BR10267" s="52" t="s">
        <v>2993</v>
      </c>
      <c r="BX10267" s="52" t="s">
        <v>15818</v>
      </c>
      <c r="BY10267" s="52" t="s">
        <v>3019</v>
      </c>
      <c r="BZ10267" s="52" t="s">
        <v>2993</v>
      </c>
    </row>
    <row r="10268" spans="54:78" x14ac:dyDescent="0.3">
      <c r="BB10268" s="105" t="e">
        <f>VLOOKUP(C10268,#REF!, 2,FALSE)</f>
        <v>#REF!</v>
      </c>
      <c r="BP10268" s="52" t="s">
        <v>15819</v>
      </c>
      <c r="BQ10268" s="52" t="s">
        <v>791</v>
      </c>
      <c r="BR10268" s="52" t="s">
        <v>2993</v>
      </c>
      <c r="BX10268" s="52" t="s">
        <v>15819</v>
      </c>
      <c r="BY10268" s="52" t="s">
        <v>791</v>
      </c>
      <c r="BZ10268" s="52" t="s">
        <v>2993</v>
      </c>
    </row>
    <row r="10269" spans="54:78" x14ac:dyDescent="0.3">
      <c r="BB10269" s="105" t="e">
        <f>VLOOKUP(C10269,#REF!, 2,FALSE)</f>
        <v>#REF!</v>
      </c>
      <c r="BP10269" s="52" t="s">
        <v>15820</v>
      </c>
      <c r="BQ10269" s="52" t="s">
        <v>3276</v>
      </c>
      <c r="BR10269" s="52" t="s">
        <v>2993</v>
      </c>
      <c r="BX10269" s="52" t="s">
        <v>15820</v>
      </c>
      <c r="BY10269" s="52" t="s">
        <v>3276</v>
      </c>
      <c r="BZ10269" s="52" t="s">
        <v>2993</v>
      </c>
    </row>
    <row r="10270" spans="54:78" x14ac:dyDescent="0.3">
      <c r="BB10270" s="105" t="e">
        <f>VLOOKUP(C10270,#REF!, 2,FALSE)</f>
        <v>#REF!</v>
      </c>
      <c r="BP10270" s="52" t="s">
        <v>2746</v>
      </c>
      <c r="BQ10270" s="52" t="s">
        <v>791</v>
      </c>
      <c r="BR10270" s="52" t="s">
        <v>2993</v>
      </c>
      <c r="BX10270" s="52" t="s">
        <v>2746</v>
      </c>
      <c r="BY10270" s="52" t="s">
        <v>791</v>
      </c>
      <c r="BZ10270" s="52" t="s">
        <v>2993</v>
      </c>
    </row>
    <row r="10271" spans="54:78" x14ac:dyDescent="0.3">
      <c r="BB10271" s="105" t="e">
        <f>VLOOKUP(C10271,#REF!, 2,FALSE)</f>
        <v>#REF!</v>
      </c>
      <c r="BP10271" s="52" t="s">
        <v>2747</v>
      </c>
      <c r="BQ10271" s="52" t="s">
        <v>673</v>
      </c>
      <c r="BR10271" s="52" t="s">
        <v>2993</v>
      </c>
      <c r="BX10271" s="52" t="s">
        <v>2747</v>
      </c>
      <c r="BY10271" s="52" t="s">
        <v>673</v>
      </c>
      <c r="BZ10271" s="52" t="s">
        <v>2993</v>
      </c>
    </row>
    <row r="10272" spans="54:78" x14ac:dyDescent="0.3">
      <c r="BB10272" s="105" t="e">
        <f>VLOOKUP(C10272,#REF!, 2,FALSE)</f>
        <v>#REF!</v>
      </c>
      <c r="BP10272" s="52" t="s">
        <v>2748</v>
      </c>
      <c r="BQ10272" s="52" t="s">
        <v>673</v>
      </c>
      <c r="BR10272" s="52" t="s">
        <v>2993</v>
      </c>
      <c r="BX10272" s="52" t="s">
        <v>2748</v>
      </c>
      <c r="BY10272" s="52" t="s">
        <v>673</v>
      </c>
      <c r="BZ10272" s="52" t="s">
        <v>2993</v>
      </c>
    </row>
    <row r="10273" spans="54:78" x14ac:dyDescent="0.3">
      <c r="BB10273" s="105" t="e">
        <f>VLOOKUP(C10273,#REF!, 2,FALSE)</f>
        <v>#REF!</v>
      </c>
      <c r="BP10273" s="52" t="s">
        <v>2749</v>
      </c>
      <c r="BQ10273" s="52" t="s">
        <v>667</v>
      </c>
      <c r="BR10273" s="52" t="s">
        <v>2993</v>
      </c>
      <c r="BX10273" s="52" t="s">
        <v>2749</v>
      </c>
      <c r="BY10273" s="52" t="s">
        <v>667</v>
      </c>
      <c r="BZ10273" s="52" t="s">
        <v>2993</v>
      </c>
    </row>
    <row r="10274" spans="54:78" x14ac:dyDescent="0.3">
      <c r="BB10274" s="105" t="e">
        <f>VLOOKUP(C10274,#REF!, 2,FALSE)</f>
        <v>#REF!</v>
      </c>
      <c r="BP10274" s="52" t="s">
        <v>15821</v>
      </c>
      <c r="BQ10274" s="52" t="s">
        <v>3016</v>
      </c>
      <c r="BR10274" s="52" t="s">
        <v>2993</v>
      </c>
      <c r="BX10274" s="52" t="s">
        <v>15821</v>
      </c>
      <c r="BY10274" s="52" t="s">
        <v>3016</v>
      </c>
      <c r="BZ10274" s="52" t="s">
        <v>2993</v>
      </c>
    </row>
    <row r="10275" spans="54:78" x14ac:dyDescent="0.3">
      <c r="BB10275" s="105" t="e">
        <f>VLOOKUP(C10275,#REF!, 2,FALSE)</f>
        <v>#REF!</v>
      </c>
      <c r="BP10275" s="52" t="s">
        <v>15822</v>
      </c>
      <c r="BQ10275" s="52" t="s">
        <v>1147</v>
      </c>
      <c r="BR10275" s="52" t="s">
        <v>3507</v>
      </c>
      <c r="BX10275" s="52" t="s">
        <v>15822</v>
      </c>
      <c r="BY10275" s="52" t="s">
        <v>1147</v>
      </c>
      <c r="BZ10275" s="52" t="s">
        <v>3507</v>
      </c>
    </row>
    <row r="10276" spans="54:78" x14ac:dyDescent="0.3">
      <c r="BB10276" s="105" t="e">
        <f>VLOOKUP(C10276,#REF!, 2,FALSE)</f>
        <v>#REF!</v>
      </c>
      <c r="BP10276" s="52" t="s">
        <v>15823</v>
      </c>
      <c r="BQ10276" s="52" t="s">
        <v>779</v>
      </c>
      <c r="BR10276" s="52" t="s">
        <v>2993</v>
      </c>
      <c r="BX10276" s="52" t="s">
        <v>15823</v>
      </c>
      <c r="BY10276" s="52" t="s">
        <v>779</v>
      </c>
      <c r="BZ10276" s="52" t="s">
        <v>2993</v>
      </c>
    </row>
    <row r="10277" spans="54:78" x14ac:dyDescent="0.3">
      <c r="BB10277" s="105" t="e">
        <f>VLOOKUP(C10277,#REF!, 2,FALSE)</f>
        <v>#REF!</v>
      </c>
      <c r="BP10277" s="52" t="s">
        <v>15824</v>
      </c>
      <c r="BQ10277" s="52" t="s">
        <v>743</v>
      </c>
      <c r="BR10277" s="52" t="s">
        <v>2993</v>
      </c>
      <c r="BX10277" s="52" t="s">
        <v>15824</v>
      </c>
      <c r="BY10277" s="52" t="s">
        <v>743</v>
      </c>
      <c r="BZ10277" s="52" t="s">
        <v>2993</v>
      </c>
    </row>
    <row r="10278" spans="54:78" x14ac:dyDescent="0.3">
      <c r="BB10278" s="105" t="e">
        <f>VLOOKUP(C10278,#REF!, 2,FALSE)</f>
        <v>#REF!</v>
      </c>
      <c r="BP10278" s="52" t="s">
        <v>15825</v>
      </c>
      <c r="BQ10278" s="52" t="s">
        <v>783</v>
      </c>
      <c r="BR10278" s="52" t="s">
        <v>2993</v>
      </c>
      <c r="BX10278" s="52" t="s">
        <v>15825</v>
      </c>
      <c r="BY10278" s="52" t="s">
        <v>783</v>
      </c>
      <c r="BZ10278" s="52" t="s">
        <v>2993</v>
      </c>
    </row>
    <row r="10279" spans="54:78" x14ac:dyDescent="0.3">
      <c r="BB10279" s="105" t="e">
        <f>VLOOKUP(C10279,#REF!, 2,FALSE)</f>
        <v>#REF!</v>
      </c>
      <c r="BP10279" s="52" t="s">
        <v>15826</v>
      </c>
      <c r="BQ10279" s="52" t="s">
        <v>710</v>
      </c>
      <c r="BR10279" s="52" t="s">
        <v>2993</v>
      </c>
      <c r="BX10279" s="52" t="s">
        <v>15826</v>
      </c>
      <c r="BY10279" s="52" t="s">
        <v>710</v>
      </c>
      <c r="BZ10279" s="52" t="s">
        <v>2993</v>
      </c>
    </row>
    <row r="10280" spans="54:78" x14ac:dyDescent="0.3">
      <c r="BB10280" s="105" t="e">
        <f>VLOOKUP(C10280,#REF!, 2,FALSE)</f>
        <v>#REF!</v>
      </c>
      <c r="BP10280" s="52" t="s">
        <v>15827</v>
      </c>
      <c r="BQ10280" s="52" t="s">
        <v>710</v>
      </c>
      <c r="BR10280" s="52" t="s">
        <v>2993</v>
      </c>
      <c r="BX10280" s="52" t="s">
        <v>15827</v>
      </c>
      <c r="BY10280" s="52" t="s">
        <v>710</v>
      </c>
      <c r="BZ10280" s="52" t="s">
        <v>2993</v>
      </c>
    </row>
    <row r="10281" spans="54:78" x14ac:dyDescent="0.3">
      <c r="BB10281" s="105" t="e">
        <f>VLOOKUP(C10281,#REF!, 2,FALSE)</f>
        <v>#REF!</v>
      </c>
      <c r="BP10281" s="52" t="s">
        <v>15828</v>
      </c>
      <c r="BQ10281" s="52" t="s">
        <v>936</v>
      </c>
      <c r="BR10281" s="52" t="s">
        <v>2993</v>
      </c>
      <c r="BX10281" s="52" t="s">
        <v>15828</v>
      </c>
      <c r="BY10281" s="52" t="s">
        <v>936</v>
      </c>
      <c r="BZ10281" s="52" t="s">
        <v>2993</v>
      </c>
    </row>
    <row r="10282" spans="54:78" x14ac:dyDescent="0.3">
      <c r="BB10282" s="105" t="e">
        <f>VLOOKUP(C10282,#REF!, 2,FALSE)</f>
        <v>#REF!</v>
      </c>
      <c r="BP10282" s="52" t="s">
        <v>15829</v>
      </c>
      <c r="BQ10282" s="52" t="s">
        <v>936</v>
      </c>
      <c r="BR10282" s="52" t="s">
        <v>2993</v>
      </c>
      <c r="BX10282" s="52" t="s">
        <v>15829</v>
      </c>
      <c r="BY10282" s="52" t="s">
        <v>936</v>
      </c>
      <c r="BZ10282" s="52" t="s">
        <v>2993</v>
      </c>
    </row>
    <row r="10283" spans="54:78" x14ac:dyDescent="0.3">
      <c r="BB10283" s="105" t="e">
        <f>VLOOKUP(C10283,#REF!, 2,FALSE)</f>
        <v>#REF!</v>
      </c>
      <c r="BP10283" s="52" t="s">
        <v>15830</v>
      </c>
      <c r="BQ10283" s="52" t="s">
        <v>870</v>
      </c>
      <c r="BR10283" s="52" t="s">
        <v>778</v>
      </c>
      <c r="BX10283" s="52" t="s">
        <v>15830</v>
      </c>
      <c r="BY10283" s="52" t="s">
        <v>870</v>
      </c>
      <c r="BZ10283" s="52" t="s">
        <v>778</v>
      </c>
    </row>
    <row r="10284" spans="54:78" x14ac:dyDescent="0.3">
      <c r="BB10284" s="105" t="e">
        <f>VLOOKUP(C10284,#REF!, 2,FALSE)</f>
        <v>#REF!</v>
      </c>
      <c r="BP10284" s="52" t="s">
        <v>15831</v>
      </c>
      <c r="BQ10284" s="52" t="s">
        <v>870</v>
      </c>
      <c r="BR10284" s="52" t="s">
        <v>778</v>
      </c>
      <c r="BX10284" s="52" t="s">
        <v>15831</v>
      </c>
      <c r="BY10284" s="52" t="s">
        <v>870</v>
      </c>
      <c r="BZ10284" s="52" t="s">
        <v>778</v>
      </c>
    </row>
    <row r="10285" spans="54:78" x14ac:dyDescent="0.3">
      <c r="BB10285" s="105" t="e">
        <f>VLOOKUP(C10285,#REF!, 2,FALSE)</f>
        <v>#REF!</v>
      </c>
      <c r="BP10285" s="52" t="s">
        <v>15832</v>
      </c>
      <c r="BQ10285" s="52" t="s">
        <v>870</v>
      </c>
      <c r="BR10285" s="52" t="s">
        <v>778</v>
      </c>
      <c r="BX10285" s="52" t="s">
        <v>15832</v>
      </c>
      <c r="BY10285" s="52" t="s">
        <v>870</v>
      </c>
      <c r="BZ10285" s="52" t="s">
        <v>778</v>
      </c>
    </row>
    <row r="10286" spans="54:78" x14ac:dyDescent="0.3">
      <c r="BB10286" s="105" t="e">
        <f>VLOOKUP(C10286,#REF!, 2,FALSE)</f>
        <v>#REF!</v>
      </c>
      <c r="BP10286" s="52" t="s">
        <v>15833</v>
      </c>
      <c r="BQ10286" s="52" t="s">
        <v>870</v>
      </c>
      <c r="BR10286" s="52" t="s">
        <v>778</v>
      </c>
      <c r="BX10286" s="52" t="s">
        <v>15833</v>
      </c>
      <c r="BY10286" s="52" t="s">
        <v>870</v>
      </c>
      <c r="BZ10286" s="52" t="s">
        <v>778</v>
      </c>
    </row>
    <row r="10287" spans="54:78" x14ac:dyDescent="0.3">
      <c r="BB10287" s="105" t="e">
        <f>VLOOKUP(C10287,#REF!, 2,FALSE)</f>
        <v>#REF!</v>
      </c>
      <c r="BP10287" s="52" t="s">
        <v>15834</v>
      </c>
      <c r="BQ10287" s="52" t="s">
        <v>1147</v>
      </c>
      <c r="BR10287" s="52" t="s">
        <v>778</v>
      </c>
      <c r="BX10287" s="52" t="s">
        <v>15834</v>
      </c>
      <c r="BY10287" s="52" t="s">
        <v>1147</v>
      </c>
      <c r="BZ10287" s="52" t="s">
        <v>778</v>
      </c>
    </row>
    <row r="10288" spans="54:78" x14ac:dyDescent="0.3">
      <c r="BB10288" s="105" t="e">
        <f>VLOOKUP(C10288,#REF!, 2,FALSE)</f>
        <v>#REF!</v>
      </c>
      <c r="BP10288" s="52" t="s">
        <v>15835</v>
      </c>
      <c r="BQ10288" s="52" t="s">
        <v>3276</v>
      </c>
      <c r="BR10288" s="52" t="s">
        <v>2993</v>
      </c>
      <c r="BX10288" s="52" t="s">
        <v>15835</v>
      </c>
      <c r="BY10288" s="52" t="s">
        <v>3276</v>
      </c>
      <c r="BZ10288" s="52" t="s">
        <v>2993</v>
      </c>
    </row>
    <row r="10289" spans="54:78" x14ac:dyDescent="0.3">
      <c r="BB10289" s="105" t="e">
        <f>VLOOKUP(C10289,#REF!, 2,FALSE)</f>
        <v>#REF!</v>
      </c>
      <c r="BP10289" s="52" t="s">
        <v>15836</v>
      </c>
      <c r="BQ10289" s="52" t="s">
        <v>870</v>
      </c>
      <c r="BR10289" s="52" t="s">
        <v>6954</v>
      </c>
      <c r="BX10289" s="52" t="s">
        <v>15836</v>
      </c>
      <c r="BY10289" s="52" t="s">
        <v>870</v>
      </c>
      <c r="BZ10289" s="52" t="s">
        <v>6954</v>
      </c>
    </row>
    <row r="10290" spans="54:78" x14ac:dyDescent="0.3">
      <c r="BB10290" s="105" t="e">
        <f>VLOOKUP(C10290,#REF!, 2,FALSE)</f>
        <v>#REF!</v>
      </c>
      <c r="BP10290" s="52" t="s">
        <v>15837</v>
      </c>
      <c r="BQ10290" s="52" t="s">
        <v>860</v>
      </c>
      <c r="BR10290" s="52" t="s">
        <v>778</v>
      </c>
      <c r="BX10290" s="52" t="s">
        <v>15837</v>
      </c>
      <c r="BY10290" s="52" t="s">
        <v>860</v>
      </c>
      <c r="BZ10290" s="52" t="s">
        <v>778</v>
      </c>
    </row>
    <row r="10291" spans="54:78" x14ac:dyDescent="0.3">
      <c r="BB10291" s="105" t="e">
        <f>VLOOKUP(C10291,#REF!, 2,FALSE)</f>
        <v>#REF!</v>
      </c>
      <c r="BP10291" s="52" t="s">
        <v>15838</v>
      </c>
      <c r="BQ10291" s="52" t="s">
        <v>3276</v>
      </c>
      <c r="BR10291" s="52" t="s">
        <v>2993</v>
      </c>
      <c r="BX10291" s="52" t="s">
        <v>15838</v>
      </c>
      <c r="BY10291" s="52" t="s">
        <v>3276</v>
      </c>
      <c r="BZ10291" s="52" t="s">
        <v>2993</v>
      </c>
    </row>
    <row r="10292" spans="54:78" x14ac:dyDescent="0.3">
      <c r="BB10292" s="105" t="e">
        <f>VLOOKUP(C10292,#REF!, 2,FALSE)</f>
        <v>#REF!</v>
      </c>
      <c r="BP10292" s="52" t="s">
        <v>2750</v>
      </c>
      <c r="BQ10292" s="52" t="s">
        <v>673</v>
      </c>
      <c r="BR10292" s="52" t="s">
        <v>778</v>
      </c>
      <c r="BX10292" s="52" t="s">
        <v>2750</v>
      </c>
      <c r="BY10292" s="52" t="s">
        <v>673</v>
      </c>
      <c r="BZ10292" s="52" t="s">
        <v>778</v>
      </c>
    </row>
    <row r="10293" spans="54:78" x14ac:dyDescent="0.3">
      <c r="BB10293" s="105" t="e">
        <f>VLOOKUP(C10293,#REF!, 2,FALSE)</f>
        <v>#REF!</v>
      </c>
      <c r="BP10293" s="52" t="s">
        <v>15839</v>
      </c>
      <c r="BQ10293" s="52" t="s">
        <v>3016</v>
      </c>
      <c r="BR10293" s="52" t="s">
        <v>3371</v>
      </c>
      <c r="BX10293" s="52" t="s">
        <v>15839</v>
      </c>
      <c r="BY10293" s="52" t="s">
        <v>3016</v>
      </c>
      <c r="BZ10293" s="52" t="s">
        <v>3371</v>
      </c>
    </row>
    <row r="10294" spans="54:78" x14ac:dyDescent="0.3">
      <c r="BB10294" s="105" t="e">
        <f>VLOOKUP(C10294,#REF!, 2,FALSE)</f>
        <v>#REF!</v>
      </c>
      <c r="BP10294" s="52" t="s">
        <v>282</v>
      </c>
      <c r="BQ10294" s="52" t="s">
        <v>811</v>
      </c>
      <c r="BR10294" s="52" t="s">
        <v>15840</v>
      </c>
      <c r="BX10294" s="52" t="s">
        <v>282</v>
      </c>
      <c r="BY10294" s="52" t="s">
        <v>811</v>
      </c>
      <c r="BZ10294" s="52" t="s">
        <v>15840</v>
      </c>
    </row>
    <row r="10295" spans="54:78" x14ac:dyDescent="0.3">
      <c r="BB10295" s="105" t="e">
        <f>VLOOKUP(C10295,#REF!, 2,FALSE)</f>
        <v>#REF!</v>
      </c>
      <c r="BP10295" s="52" t="s">
        <v>15841</v>
      </c>
      <c r="BQ10295" s="52" t="s">
        <v>1021</v>
      </c>
      <c r="BR10295" s="52" t="s">
        <v>1271</v>
      </c>
      <c r="BX10295" s="52" t="s">
        <v>15841</v>
      </c>
      <c r="BY10295" s="52" t="s">
        <v>1021</v>
      </c>
      <c r="BZ10295" s="52" t="s">
        <v>1271</v>
      </c>
    </row>
    <row r="10296" spans="54:78" x14ac:dyDescent="0.3">
      <c r="BB10296" s="105" t="e">
        <f>VLOOKUP(C10296,#REF!, 2,FALSE)</f>
        <v>#REF!</v>
      </c>
      <c r="BP10296" s="52" t="s">
        <v>15842</v>
      </c>
      <c r="BQ10296" s="52" t="s">
        <v>936</v>
      </c>
      <c r="BR10296" s="52" t="s">
        <v>1405</v>
      </c>
      <c r="BX10296" s="52" t="s">
        <v>15842</v>
      </c>
      <c r="BY10296" s="52" t="s">
        <v>936</v>
      </c>
      <c r="BZ10296" s="52" t="s">
        <v>1405</v>
      </c>
    </row>
    <row r="10297" spans="54:78" x14ac:dyDescent="0.3">
      <c r="BB10297" s="105" t="e">
        <f>VLOOKUP(C10297,#REF!, 2,FALSE)</f>
        <v>#REF!</v>
      </c>
      <c r="BP10297" s="52" t="s">
        <v>15843</v>
      </c>
      <c r="BQ10297" s="52" t="s">
        <v>17043</v>
      </c>
      <c r="BR10297" s="52" t="s">
        <v>1014</v>
      </c>
      <c r="BX10297" s="52" t="s">
        <v>15843</v>
      </c>
      <c r="BY10297" s="52" t="s">
        <v>17043</v>
      </c>
      <c r="BZ10297" s="52" t="s">
        <v>1014</v>
      </c>
    </row>
    <row r="10298" spans="54:78" x14ac:dyDescent="0.3">
      <c r="BB10298" s="105" t="e">
        <f>VLOOKUP(C10298,#REF!, 2,FALSE)</f>
        <v>#REF!</v>
      </c>
      <c r="BP10298" s="52" t="s">
        <v>260</v>
      </c>
      <c r="BQ10298" s="52" t="s">
        <v>1350</v>
      </c>
      <c r="BR10298" s="52" t="s">
        <v>15844</v>
      </c>
      <c r="BX10298" s="52" t="s">
        <v>260</v>
      </c>
      <c r="BY10298" s="52" t="s">
        <v>1350</v>
      </c>
      <c r="BZ10298" s="52" t="s">
        <v>15844</v>
      </c>
    </row>
    <row r="10299" spans="54:78" x14ac:dyDescent="0.3">
      <c r="BB10299" s="105" t="e">
        <f>VLOOKUP(C10299,#REF!, 2,FALSE)</f>
        <v>#REF!</v>
      </c>
      <c r="BP10299" s="52" t="s">
        <v>2751</v>
      </c>
      <c r="BQ10299" s="52" t="s">
        <v>1350</v>
      </c>
      <c r="BR10299" s="52" t="s">
        <v>15845</v>
      </c>
      <c r="BX10299" s="52" t="s">
        <v>2751</v>
      </c>
      <c r="BY10299" s="52" t="s">
        <v>1350</v>
      </c>
      <c r="BZ10299" s="52" t="s">
        <v>15845</v>
      </c>
    </row>
    <row r="10300" spans="54:78" x14ac:dyDescent="0.3">
      <c r="BB10300" s="105" t="e">
        <f>VLOOKUP(C10300,#REF!, 2,FALSE)</f>
        <v>#REF!</v>
      </c>
      <c r="BP10300" s="52" t="s">
        <v>283</v>
      </c>
      <c r="BQ10300" s="52" t="s">
        <v>1350</v>
      </c>
      <c r="BR10300" s="52" t="s">
        <v>15846</v>
      </c>
      <c r="BX10300" s="52" t="s">
        <v>283</v>
      </c>
      <c r="BY10300" s="52" t="s">
        <v>1350</v>
      </c>
      <c r="BZ10300" s="52" t="s">
        <v>15846</v>
      </c>
    </row>
    <row r="10301" spans="54:78" x14ac:dyDescent="0.3">
      <c r="BB10301" s="105" t="e">
        <f>VLOOKUP(C10301,#REF!, 2,FALSE)</f>
        <v>#REF!</v>
      </c>
      <c r="BP10301" s="52" t="s">
        <v>15847</v>
      </c>
      <c r="BQ10301" s="52" t="s">
        <v>3059</v>
      </c>
      <c r="BR10301" s="52" t="s">
        <v>9596</v>
      </c>
      <c r="BX10301" s="52" t="s">
        <v>15847</v>
      </c>
      <c r="BY10301" s="52" t="s">
        <v>3059</v>
      </c>
      <c r="BZ10301" s="52" t="s">
        <v>9596</v>
      </c>
    </row>
    <row r="10302" spans="54:78" x14ac:dyDescent="0.3">
      <c r="BB10302" s="105" t="e">
        <f>VLOOKUP(C10302,#REF!, 2,FALSE)</f>
        <v>#REF!</v>
      </c>
      <c r="BP10302" s="52" t="s">
        <v>15848</v>
      </c>
      <c r="BQ10302" s="52" t="s">
        <v>3059</v>
      </c>
      <c r="BR10302" s="52" t="s">
        <v>15849</v>
      </c>
      <c r="BX10302" s="52" t="s">
        <v>15848</v>
      </c>
      <c r="BY10302" s="52" t="s">
        <v>3059</v>
      </c>
      <c r="BZ10302" s="52" t="s">
        <v>15849</v>
      </c>
    </row>
    <row r="10303" spans="54:78" x14ac:dyDescent="0.3">
      <c r="BB10303" s="105" t="e">
        <f>VLOOKUP(C10303,#REF!, 2,FALSE)</f>
        <v>#REF!</v>
      </c>
      <c r="BP10303" s="52" t="s">
        <v>15850</v>
      </c>
      <c r="BQ10303" s="52" t="s">
        <v>1350</v>
      </c>
      <c r="BR10303" s="52" t="s">
        <v>15851</v>
      </c>
      <c r="BX10303" s="52" t="s">
        <v>15850</v>
      </c>
      <c r="BY10303" s="52" t="s">
        <v>1350</v>
      </c>
      <c r="BZ10303" s="52" t="s">
        <v>15851</v>
      </c>
    </row>
    <row r="10304" spans="54:78" x14ac:dyDescent="0.3">
      <c r="BB10304" s="105" t="e">
        <f>VLOOKUP(C10304,#REF!, 2,FALSE)</f>
        <v>#REF!</v>
      </c>
      <c r="BP10304" s="52" t="s">
        <v>15852</v>
      </c>
      <c r="BQ10304" s="52" t="s">
        <v>3059</v>
      </c>
      <c r="BR10304" s="52" t="s">
        <v>15849</v>
      </c>
      <c r="BX10304" s="52" t="s">
        <v>15852</v>
      </c>
      <c r="BY10304" s="52" t="s">
        <v>3059</v>
      </c>
      <c r="BZ10304" s="52" t="s">
        <v>15849</v>
      </c>
    </row>
    <row r="10305" spans="54:78" x14ac:dyDescent="0.3">
      <c r="BB10305" s="105" t="e">
        <f>VLOOKUP(C10305,#REF!, 2,FALSE)</f>
        <v>#REF!</v>
      </c>
      <c r="BP10305" s="52" t="s">
        <v>15853</v>
      </c>
      <c r="BQ10305" s="52" t="s">
        <v>3059</v>
      </c>
      <c r="BR10305" s="52" t="s">
        <v>3828</v>
      </c>
      <c r="BX10305" s="52" t="s">
        <v>15853</v>
      </c>
      <c r="BY10305" s="52" t="s">
        <v>3059</v>
      </c>
      <c r="BZ10305" s="52" t="s">
        <v>3828</v>
      </c>
    </row>
    <row r="10306" spans="54:78" x14ac:dyDescent="0.3">
      <c r="BB10306" s="105" t="e">
        <f>VLOOKUP(C10306,#REF!, 2,FALSE)</f>
        <v>#REF!</v>
      </c>
      <c r="BP10306" s="52" t="s">
        <v>15854</v>
      </c>
      <c r="BQ10306" s="52" t="s">
        <v>1350</v>
      </c>
      <c r="BR10306" s="52" t="s">
        <v>4506</v>
      </c>
      <c r="BX10306" s="52" t="s">
        <v>15854</v>
      </c>
      <c r="BY10306" s="52" t="s">
        <v>1350</v>
      </c>
      <c r="BZ10306" s="52" t="s">
        <v>4506</v>
      </c>
    </row>
    <row r="10307" spans="54:78" x14ac:dyDescent="0.3">
      <c r="BB10307" s="105" t="e">
        <f>VLOOKUP(C10307,#REF!, 2,FALSE)</f>
        <v>#REF!</v>
      </c>
      <c r="BP10307" s="52" t="s">
        <v>15855</v>
      </c>
      <c r="BQ10307" s="52" t="s">
        <v>1350</v>
      </c>
      <c r="BR10307" s="52" t="s">
        <v>1682</v>
      </c>
      <c r="BX10307" s="52" t="s">
        <v>15855</v>
      </c>
      <c r="BY10307" s="52" t="s">
        <v>1350</v>
      </c>
      <c r="BZ10307" s="52" t="s">
        <v>1682</v>
      </c>
    </row>
    <row r="10308" spans="54:78" x14ac:dyDescent="0.3">
      <c r="BB10308" s="105" t="e">
        <f>VLOOKUP(C10308,#REF!, 2,FALSE)</f>
        <v>#REF!</v>
      </c>
      <c r="BP10308" s="52" t="s">
        <v>15856</v>
      </c>
      <c r="BQ10308" s="52" t="s">
        <v>1350</v>
      </c>
      <c r="BR10308" s="52" t="s">
        <v>8803</v>
      </c>
      <c r="BX10308" s="52" t="s">
        <v>15856</v>
      </c>
      <c r="BY10308" s="52" t="s">
        <v>1350</v>
      </c>
      <c r="BZ10308" s="52" t="s">
        <v>8803</v>
      </c>
    </row>
    <row r="10309" spans="54:78" x14ac:dyDescent="0.3">
      <c r="BB10309" s="105" t="e">
        <f>VLOOKUP(C10309,#REF!, 2,FALSE)</f>
        <v>#REF!</v>
      </c>
      <c r="BP10309" s="52" t="s">
        <v>15857</v>
      </c>
      <c r="BQ10309" s="52" t="s">
        <v>1277</v>
      </c>
      <c r="BR10309" s="52" t="s">
        <v>8803</v>
      </c>
      <c r="BX10309" s="52" t="s">
        <v>15857</v>
      </c>
      <c r="BY10309" s="52" t="s">
        <v>1277</v>
      </c>
      <c r="BZ10309" s="52" t="s">
        <v>8803</v>
      </c>
    </row>
    <row r="10310" spans="54:78" x14ac:dyDescent="0.3">
      <c r="BB10310" s="105" t="e">
        <f>VLOOKUP(C10310,#REF!, 2,FALSE)</f>
        <v>#REF!</v>
      </c>
      <c r="BP10310" s="52" t="s">
        <v>15858</v>
      </c>
      <c r="BQ10310" s="52" t="s">
        <v>1277</v>
      </c>
      <c r="BR10310" s="52" t="s">
        <v>5404</v>
      </c>
      <c r="BX10310" s="52" t="s">
        <v>15858</v>
      </c>
      <c r="BY10310" s="52" t="s">
        <v>1277</v>
      </c>
      <c r="BZ10310" s="52" t="s">
        <v>5404</v>
      </c>
    </row>
    <row r="10311" spans="54:78" x14ac:dyDescent="0.3">
      <c r="BB10311" s="105" t="e">
        <f>VLOOKUP(C10311,#REF!, 2,FALSE)</f>
        <v>#REF!</v>
      </c>
      <c r="BP10311" s="52" t="s">
        <v>15859</v>
      </c>
      <c r="BQ10311" s="52" t="s">
        <v>1350</v>
      </c>
      <c r="BR10311" s="52" t="s">
        <v>13818</v>
      </c>
      <c r="BX10311" s="52" t="s">
        <v>15859</v>
      </c>
      <c r="BY10311" s="52" t="s">
        <v>1350</v>
      </c>
      <c r="BZ10311" s="52" t="s">
        <v>13818</v>
      </c>
    </row>
    <row r="10312" spans="54:78" x14ac:dyDescent="0.3">
      <c r="BB10312" s="105" t="e">
        <f>VLOOKUP(C10312,#REF!, 2,FALSE)</f>
        <v>#REF!</v>
      </c>
      <c r="BP10312" s="52" t="s">
        <v>15861</v>
      </c>
      <c r="BQ10312" s="52" t="s">
        <v>2988</v>
      </c>
      <c r="BR10312" s="52" t="s">
        <v>8942</v>
      </c>
      <c r="BX10312" s="52" t="s">
        <v>15861</v>
      </c>
      <c r="BY10312" s="52" t="s">
        <v>2988</v>
      </c>
      <c r="BZ10312" s="52" t="s">
        <v>8942</v>
      </c>
    </row>
    <row r="10313" spans="54:78" x14ac:dyDescent="0.3">
      <c r="BB10313" s="105" t="e">
        <f>VLOOKUP(C10313,#REF!, 2,FALSE)</f>
        <v>#REF!</v>
      </c>
      <c r="BP10313" s="52" t="s">
        <v>15862</v>
      </c>
      <c r="BQ10313" s="52" t="s">
        <v>2988</v>
      </c>
      <c r="BR10313" s="52" t="s">
        <v>15849</v>
      </c>
      <c r="BX10313" s="52" t="s">
        <v>15862</v>
      </c>
      <c r="BY10313" s="52" t="s">
        <v>2988</v>
      </c>
      <c r="BZ10313" s="52" t="s">
        <v>15849</v>
      </c>
    </row>
    <row r="10314" spans="54:78" x14ac:dyDescent="0.3">
      <c r="BB10314" s="105" t="e">
        <f>VLOOKUP(C10314,#REF!, 2,FALSE)</f>
        <v>#REF!</v>
      </c>
      <c r="BP10314" s="52" t="s">
        <v>15863</v>
      </c>
      <c r="BQ10314" s="52" t="s">
        <v>2993</v>
      </c>
      <c r="BR10314" s="52" t="s">
        <v>2993</v>
      </c>
      <c r="BX10314" s="52" t="s">
        <v>15863</v>
      </c>
      <c r="BY10314" s="52" t="s">
        <v>2993</v>
      </c>
      <c r="BZ10314" s="52" t="s">
        <v>2993</v>
      </c>
    </row>
    <row r="10315" spans="54:78" x14ac:dyDescent="0.3">
      <c r="BB10315" s="105" t="e">
        <f>VLOOKUP(C10315,#REF!, 2,FALSE)</f>
        <v>#REF!</v>
      </c>
      <c r="BP10315" s="52" t="s">
        <v>15864</v>
      </c>
      <c r="BQ10315" s="52" t="s">
        <v>2988</v>
      </c>
      <c r="BR10315" s="52" t="s">
        <v>15865</v>
      </c>
      <c r="BX10315" s="52" t="s">
        <v>15864</v>
      </c>
      <c r="BY10315" s="52" t="s">
        <v>2988</v>
      </c>
      <c r="BZ10315" s="52" t="s">
        <v>15865</v>
      </c>
    </row>
    <row r="10316" spans="54:78" x14ac:dyDescent="0.3">
      <c r="BB10316" s="105" t="e">
        <f>VLOOKUP(C10316,#REF!, 2,FALSE)</f>
        <v>#REF!</v>
      </c>
      <c r="BP10316" s="52" t="s">
        <v>57</v>
      </c>
      <c r="BQ10316" s="52" t="s">
        <v>642</v>
      </c>
      <c r="BR10316" s="52" t="s">
        <v>778</v>
      </c>
      <c r="BX10316" s="52" t="s">
        <v>57</v>
      </c>
      <c r="BY10316" s="52" t="s">
        <v>642</v>
      </c>
      <c r="BZ10316" s="52" t="s">
        <v>778</v>
      </c>
    </row>
    <row r="10317" spans="54:78" x14ac:dyDescent="0.3">
      <c r="BB10317" s="105" t="e">
        <f>VLOOKUP(C10317,#REF!, 2,FALSE)</f>
        <v>#REF!</v>
      </c>
      <c r="BP10317" s="52" t="s">
        <v>15866</v>
      </c>
      <c r="BQ10317" s="52" t="s">
        <v>17035</v>
      </c>
      <c r="BR10317" s="52" t="s">
        <v>2993</v>
      </c>
      <c r="BX10317" s="52" t="s">
        <v>15866</v>
      </c>
      <c r="BY10317" s="52" t="s">
        <v>17035</v>
      </c>
      <c r="BZ10317" s="52" t="s">
        <v>2993</v>
      </c>
    </row>
    <row r="10318" spans="54:78" x14ac:dyDescent="0.3">
      <c r="BB10318" s="105" t="e">
        <f>VLOOKUP(C10318,#REF!, 2,FALSE)</f>
        <v>#REF!</v>
      </c>
      <c r="BP10318" s="52" t="s">
        <v>15867</v>
      </c>
      <c r="BQ10318" s="52" t="s">
        <v>3059</v>
      </c>
      <c r="BR10318" s="52" t="s">
        <v>15239</v>
      </c>
      <c r="BX10318" s="52" t="s">
        <v>15867</v>
      </c>
      <c r="BY10318" s="52" t="s">
        <v>3059</v>
      </c>
      <c r="BZ10318" s="52" t="s">
        <v>15239</v>
      </c>
    </row>
    <row r="10319" spans="54:78" x14ac:dyDescent="0.3">
      <c r="BB10319" s="105" t="e">
        <f>VLOOKUP(C10319,#REF!, 2,FALSE)</f>
        <v>#REF!</v>
      </c>
      <c r="BP10319" s="52" t="s">
        <v>15868</v>
      </c>
      <c r="BQ10319" s="52" t="s">
        <v>3103</v>
      </c>
      <c r="BR10319" s="52" t="s">
        <v>3932</v>
      </c>
      <c r="BX10319" s="52" t="s">
        <v>15868</v>
      </c>
      <c r="BY10319" s="52" t="s">
        <v>3103</v>
      </c>
      <c r="BZ10319" s="52" t="s">
        <v>3932</v>
      </c>
    </row>
    <row r="10320" spans="54:78" x14ac:dyDescent="0.3">
      <c r="BB10320" s="105" t="e">
        <f>VLOOKUP(C10320,#REF!, 2,FALSE)</f>
        <v>#REF!</v>
      </c>
      <c r="BP10320" s="52" t="s">
        <v>15869</v>
      </c>
      <c r="BQ10320" s="52" t="s">
        <v>2988</v>
      </c>
      <c r="BR10320" s="52" t="s">
        <v>15870</v>
      </c>
      <c r="BX10320" s="52" t="s">
        <v>15869</v>
      </c>
      <c r="BY10320" s="52" t="s">
        <v>2988</v>
      </c>
      <c r="BZ10320" s="52" t="s">
        <v>15870</v>
      </c>
    </row>
    <row r="10321" spans="54:78" x14ac:dyDescent="0.3">
      <c r="BB10321" s="105" t="e">
        <f>VLOOKUP(C10321,#REF!, 2,FALSE)</f>
        <v>#REF!</v>
      </c>
      <c r="BP10321" s="52" t="s">
        <v>15871</v>
      </c>
      <c r="BQ10321" s="52" t="s">
        <v>3019</v>
      </c>
      <c r="BR10321" s="52" t="s">
        <v>15872</v>
      </c>
      <c r="BX10321" s="52" t="s">
        <v>15871</v>
      </c>
      <c r="BY10321" s="52" t="s">
        <v>3019</v>
      </c>
      <c r="BZ10321" s="52" t="s">
        <v>15872</v>
      </c>
    </row>
    <row r="10322" spans="54:78" x14ac:dyDescent="0.3">
      <c r="BB10322" s="105" t="e">
        <f>VLOOKUP(C10322,#REF!, 2,FALSE)</f>
        <v>#REF!</v>
      </c>
      <c r="BP10322" s="52" t="s">
        <v>15873</v>
      </c>
      <c r="BQ10322" s="52" t="s">
        <v>17035</v>
      </c>
      <c r="BR10322" s="52" t="s">
        <v>2993</v>
      </c>
      <c r="BX10322" s="52" t="s">
        <v>15873</v>
      </c>
      <c r="BY10322" s="52" t="s">
        <v>17035</v>
      </c>
      <c r="BZ10322" s="52" t="s">
        <v>2993</v>
      </c>
    </row>
    <row r="10323" spans="54:78" x14ac:dyDescent="0.3">
      <c r="BB10323" s="105" t="e">
        <f>VLOOKUP(C10323,#REF!, 2,FALSE)</f>
        <v>#REF!</v>
      </c>
      <c r="BP10323" s="52" t="s">
        <v>15874</v>
      </c>
      <c r="BQ10323" s="52" t="s">
        <v>17035</v>
      </c>
      <c r="BR10323" s="52" t="s">
        <v>2993</v>
      </c>
      <c r="BX10323" s="52" t="s">
        <v>15874</v>
      </c>
      <c r="BY10323" s="52" t="s">
        <v>17035</v>
      </c>
      <c r="BZ10323" s="52" t="s">
        <v>2993</v>
      </c>
    </row>
    <row r="10324" spans="54:78" x14ac:dyDescent="0.3">
      <c r="BB10324" s="105" t="e">
        <f>VLOOKUP(C10324,#REF!, 2,FALSE)</f>
        <v>#REF!</v>
      </c>
      <c r="BP10324" s="52" t="s">
        <v>15875</v>
      </c>
      <c r="BQ10324" s="52" t="s">
        <v>17035</v>
      </c>
      <c r="BR10324" s="52" t="s">
        <v>2993</v>
      </c>
      <c r="BX10324" s="52" t="s">
        <v>15875</v>
      </c>
      <c r="BY10324" s="52" t="s">
        <v>17035</v>
      </c>
      <c r="BZ10324" s="52" t="s">
        <v>2993</v>
      </c>
    </row>
    <row r="10325" spans="54:78" x14ac:dyDescent="0.3">
      <c r="BB10325" s="105" t="e">
        <f>VLOOKUP(C10325,#REF!, 2,FALSE)</f>
        <v>#REF!</v>
      </c>
      <c r="BP10325" s="52" t="s">
        <v>15876</v>
      </c>
      <c r="BQ10325" s="52" t="s">
        <v>1350</v>
      </c>
      <c r="BR10325" s="52" t="s">
        <v>15877</v>
      </c>
      <c r="BX10325" s="52" t="s">
        <v>15876</v>
      </c>
      <c r="BY10325" s="52" t="s">
        <v>1350</v>
      </c>
      <c r="BZ10325" s="52" t="s">
        <v>15877</v>
      </c>
    </row>
    <row r="10326" spans="54:78" x14ac:dyDescent="0.3">
      <c r="BB10326" s="105" t="e">
        <f>VLOOKUP(C10326,#REF!, 2,FALSE)</f>
        <v>#REF!</v>
      </c>
      <c r="BP10326" s="52" t="s">
        <v>15878</v>
      </c>
      <c r="BQ10326" s="52" t="s">
        <v>17035</v>
      </c>
      <c r="BR10326" s="52" t="s">
        <v>778</v>
      </c>
      <c r="BX10326" s="52" t="s">
        <v>15878</v>
      </c>
      <c r="BY10326" s="52" t="s">
        <v>17035</v>
      </c>
      <c r="BZ10326" s="52" t="s">
        <v>778</v>
      </c>
    </row>
    <row r="10327" spans="54:78" x14ac:dyDescent="0.3">
      <c r="BB10327" s="105" t="e">
        <f>VLOOKUP(C10327,#REF!, 2,FALSE)</f>
        <v>#REF!</v>
      </c>
      <c r="BP10327" s="52" t="s">
        <v>15879</v>
      </c>
      <c r="BQ10327" s="52" t="s">
        <v>17035</v>
      </c>
      <c r="BR10327" s="52" t="s">
        <v>2993</v>
      </c>
      <c r="BX10327" s="52" t="s">
        <v>15879</v>
      </c>
      <c r="BY10327" s="52" t="s">
        <v>17035</v>
      </c>
      <c r="BZ10327" s="52" t="s">
        <v>2993</v>
      </c>
    </row>
    <row r="10328" spans="54:78" x14ac:dyDescent="0.3">
      <c r="BB10328" s="105" t="e">
        <f>VLOOKUP(C10328,#REF!, 2,FALSE)</f>
        <v>#REF!</v>
      </c>
      <c r="BP10328" s="52" t="s">
        <v>15880</v>
      </c>
      <c r="BQ10328" s="52" t="s">
        <v>17035</v>
      </c>
      <c r="BR10328" s="52" t="s">
        <v>2993</v>
      </c>
      <c r="BX10328" s="52" t="s">
        <v>15880</v>
      </c>
      <c r="BY10328" s="52" t="s">
        <v>17035</v>
      </c>
      <c r="BZ10328" s="52" t="s">
        <v>2993</v>
      </c>
    </row>
    <row r="10329" spans="54:78" x14ac:dyDescent="0.3">
      <c r="BB10329" s="105" t="e">
        <f>VLOOKUP(C10329,#REF!, 2,FALSE)</f>
        <v>#REF!</v>
      </c>
      <c r="BP10329" s="52" t="s">
        <v>15881</v>
      </c>
      <c r="BQ10329" s="52" t="s">
        <v>3114</v>
      </c>
      <c r="BR10329" s="52" t="s">
        <v>778</v>
      </c>
      <c r="BX10329" s="52" t="s">
        <v>15881</v>
      </c>
      <c r="BY10329" s="52" t="s">
        <v>3114</v>
      </c>
      <c r="BZ10329" s="52" t="s">
        <v>778</v>
      </c>
    </row>
    <row r="10330" spans="54:78" x14ac:dyDescent="0.3">
      <c r="BB10330" s="105" t="e">
        <f>VLOOKUP(C10330,#REF!, 2,FALSE)</f>
        <v>#REF!</v>
      </c>
      <c r="BP10330" s="52" t="s">
        <v>15882</v>
      </c>
      <c r="BQ10330" s="52" t="s">
        <v>17035</v>
      </c>
      <c r="BR10330" s="52" t="s">
        <v>2993</v>
      </c>
      <c r="BX10330" s="52" t="s">
        <v>15882</v>
      </c>
      <c r="BY10330" s="52" t="s">
        <v>17035</v>
      </c>
      <c r="BZ10330" s="52" t="s">
        <v>2993</v>
      </c>
    </row>
    <row r="10331" spans="54:78" x14ac:dyDescent="0.3">
      <c r="BB10331" s="105" t="e">
        <f>VLOOKUP(C10331,#REF!, 2,FALSE)</f>
        <v>#REF!</v>
      </c>
      <c r="BP10331" s="52" t="s">
        <v>15883</v>
      </c>
      <c r="BQ10331" s="52" t="s">
        <v>1147</v>
      </c>
      <c r="BR10331" s="52" t="s">
        <v>15884</v>
      </c>
      <c r="BX10331" s="52" t="s">
        <v>15883</v>
      </c>
      <c r="BY10331" s="52" t="s">
        <v>1147</v>
      </c>
      <c r="BZ10331" s="52" t="s">
        <v>15884</v>
      </c>
    </row>
    <row r="10332" spans="54:78" x14ac:dyDescent="0.3">
      <c r="BB10332" s="105" t="e">
        <f>VLOOKUP(C10332,#REF!, 2,FALSE)</f>
        <v>#REF!</v>
      </c>
      <c r="BP10332" s="52" t="s">
        <v>15885</v>
      </c>
      <c r="BQ10332" s="52" t="s">
        <v>17035</v>
      </c>
      <c r="BR10332" s="52" t="s">
        <v>9932</v>
      </c>
      <c r="BX10332" s="52" t="s">
        <v>15885</v>
      </c>
      <c r="BY10332" s="52" t="s">
        <v>17035</v>
      </c>
      <c r="BZ10332" s="52" t="s">
        <v>9932</v>
      </c>
    </row>
    <row r="10333" spans="54:78" x14ac:dyDescent="0.3">
      <c r="BB10333" s="105" t="e">
        <f>VLOOKUP(C10333,#REF!, 2,FALSE)</f>
        <v>#REF!</v>
      </c>
      <c r="BP10333" s="52" t="s">
        <v>15887</v>
      </c>
      <c r="BQ10333" s="52" t="s">
        <v>17035</v>
      </c>
      <c r="BR10333" s="52" t="s">
        <v>2993</v>
      </c>
      <c r="BX10333" s="52" t="s">
        <v>15887</v>
      </c>
      <c r="BY10333" s="52" t="s">
        <v>17035</v>
      </c>
      <c r="BZ10333" s="52" t="s">
        <v>2993</v>
      </c>
    </row>
    <row r="10334" spans="54:78" x14ac:dyDescent="0.3">
      <c r="BB10334" s="105" t="e">
        <f>VLOOKUP(C10334,#REF!, 2,FALSE)</f>
        <v>#REF!</v>
      </c>
      <c r="BP10334" s="52" t="s">
        <v>15888</v>
      </c>
      <c r="BQ10334" s="52" t="s">
        <v>1350</v>
      </c>
      <c r="BR10334" s="52" t="s">
        <v>2993</v>
      </c>
      <c r="BX10334" s="52" t="s">
        <v>15888</v>
      </c>
      <c r="BY10334" s="52" t="s">
        <v>1350</v>
      </c>
      <c r="BZ10334" s="52" t="s">
        <v>2993</v>
      </c>
    </row>
    <row r="10335" spans="54:78" x14ac:dyDescent="0.3">
      <c r="BB10335" s="105" t="e">
        <f>VLOOKUP(C10335,#REF!, 2,FALSE)</f>
        <v>#REF!</v>
      </c>
      <c r="BP10335" s="52" t="s">
        <v>15889</v>
      </c>
      <c r="BQ10335" s="52" t="s">
        <v>3019</v>
      </c>
      <c r="BR10335" s="52" t="s">
        <v>15890</v>
      </c>
      <c r="BX10335" s="52" t="s">
        <v>15889</v>
      </c>
      <c r="BY10335" s="52" t="s">
        <v>3019</v>
      </c>
      <c r="BZ10335" s="52" t="s">
        <v>15890</v>
      </c>
    </row>
    <row r="10336" spans="54:78" x14ac:dyDescent="0.3">
      <c r="BB10336" s="105" t="e">
        <f>VLOOKUP(C10336,#REF!, 2,FALSE)</f>
        <v>#REF!</v>
      </c>
      <c r="BP10336" s="52" t="s">
        <v>65</v>
      </c>
      <c r="BQ10336" s="52" t="s">
        <v>3276</v>
      </c>
      <c r="BR10336" s="52" t="s">
        <v>15891</v>
      </c>
      <c r="BX10336" s="52" t="s">
        <v>65</v>
      </c>
      <c r="BY10336" s="52" t="s">
        <v>3276</v>
      </c>
      <c r="BZ10336" s="52" t="s">
        <v>15891</v>
      </c>
    </row>
    <row r="10337" spans="54:78" x14ac:dyDescent="0.3">
      <c r="BB10337" s="105" t="e">
        <f>VLOOKUP(C10337,#REF!, 2,FALSE)</f>
        <v>#REF!</v>
      </c>
      <c r="BP10337" s="52" t="s">
        <v>15892</v>
      </c>
      <c r="BQ10337" s="52" t="s">
        <v>743</v>
      </c>
      <c r="BR10337" s="52" t="s">
        <v>15893</v>
      </c>
      <c r="BX10337" s="52" t="s">
        <v>15892</v>
      </c>
      <c r="BY10337" s="52" t="s">
        <v>743</v>
      </c>
      <c r="BZ10337" s="52" t="s">
        <v>15893</v>
      </c>
    </row>
    <row r="10338" spans="54:78" x14ac:dyDescent="0.3">
      <c r="BB10338" s="105" t="e">
        <f>VLOOKUP(C10338,#REF!, 2,FALSE)</f>
        <v>#REF!</v>
      </c>
      <c r="BP10338" s="52" t="s">
        <v>15894</v>
      </c>
      <c r="BQ10338" s="52" t="s">
        <v>1350</v>
      </c>
      <c r="BR10338" s="52" t="s">
        <v>14587</v>
      </c>
      <c r="BX10338" s="52" t="s">
        <v>15894</v>
      </c>
      <c r="BY10338" s="52" t="s">
        <v>1350</v>
      </c>
      <c r="BZ10338" s="52" t="s">
        <v>14587</v>
      </c>
    </row>
    <row r="10339" spans="54:78" x14ac:dyDescent="0.3">
      <c r="BB10339" s="105" t="e">
        <f>VLOOKUP(C10339,#REF!, 2,FALSE)</f>
        <v>#REF!</v>
      </c>
      <c r="BP10339" s="52" t="s">
        <v>15895</v>
      </c>
      <c r="BQ10339" s="52" t="s">
        <v>3016</v>
      </c>
      <c r="BR10339" s="52" t="s">
        <v>15896</v>
      </c>
      <c r="BX10339" s="52" t="s">
        <v>15895</v>
      </c>
      <c r="BY10339" s="52" t="s">
        <v>3016</v>
      </c>
      <c r="BZ10339" s="52" t="s">
        <v>15896</v>
      </c>
    </row>
    <row r="10340" spans="54:78" x14ac:dyDescent="0.3">
      <c r="BB10340" s="105" t="e">
        <f>VLOOKUP(C10340,#REF!, 2,FALSE)</f>
        <v>#REF!</v>
      </c>
      <c r="BP10340" s="52" t="s">
        <v>15897</v>
      </c>
      <c r="BQ10340" s="52" t="s">
        <v>1350</v>
      </c>
      <c r="BR10340" s="52" t="s">
        <v>15898</v>
      </c>
      <c r="BX10340" s="52" t="s">
        <v>15897</v>
      </c>
      <c r="BY10340" s="52" t="s">
        <v>1350</v>
      </c>
      <c r="BZ10340" s="52" t="s">
        <v>15898</v>
      </c>
    </row>
    <row r="10341" spans="54:78" x14ac:dyDescent="0.3">
      <c r="BB10341" s="105" t="e">
        <f>VLOOKUP(C10341,#REF!, 2,FALSE)</f>
        <v>#REF!</v>
      </c>
      <c r="BP10341" s="52" t="s">
        <v>15899</v>
      </c>
      <c r="BQ10341" s="52" t="s">
        <v>3016</v>
      </c>
      <c r="BR10341" s="52" t="s">
        <v>15900</v>
      </c>
      <c r="BX10341" s="52" t="s">
        <v>15899</v>
      </c>
      <c r="BY10341" s="52" t="s">
        <v>3016</v>
      </c>
      <c r="BZ10341" s="52" t="s">
        <v>15900</v>
      </c>
    </row>
    <row r="10342" spans="54:78" x14ac:dyDescent="0.3">
      <c r="BB10342" s="105" t="e">
        <f>VLOOKUP(C10342,#REF!, 2,FALSE)</f>
        <v>#REF!</v>
      </c>
      <c r="BP10342" s="52" t="s">
        <v>15901</v>
      </c>
      <c r="BQ10342" s="52" t="s">
        <v>779</v>
      </c>
      <c r="BR10342" s="52" t="s">
        <v>15902</v>
      </c>
      <c r="BX10342" s="52" t="s">
        <v>15901</v>
      </c>
      <c r="BY10342" s="52" t="s">
        <v>779</v>
      </c>
      <c r="BZ10342" s="52" t="s">
        <v>15902</v>
      </c>
    </row>
    <row r="10343" spans="54:78" x14ac:dyDescent="0.3">
      <c r="BB10343" s="105" t="e">
        <f>VLOOKUP(C10343,#REF!, 2,FALSE)</f>
        <v>#REF!</v>
      </c>
      <c r="BP10343" s="52" t="s">
        <v>2752</v>
      </c>
      <c r="BQ10343" s="52" t="s">
        <v>3016</v>
      </c>
      <c r="BR10343" s="52" t="s">
        <v>15903</v>
      </c>
      <c r="BX10343" s="52" t="s">
        <v>2752</v>
      </c>
      <c r="BY10343" s="52" t="s">
        <v>3016</v>
      </c>
      <c r="BZ10343" s="52" t="s">
        <v>15903</v>
      </c>
    </row>
    <row r="10344" spans="54:78" x14ac:dyDescent="0.3">
      <c r="BB10344" s="105" t="e">
        <f>VLOOKUP(C10344,#REF!, 2,FALSE)</f>
        <v>#REF!</v>
      </c>
      <c r="BP10344" s="52" t="s">
        <v>2753</v>
      </c>
      <c r="BQ10344" s="52" t="s">
        <v>3016</v>
      </c>
      <c r="BR10344" s="52" t="s">
        <v>14962</v>
      </c>
      <c r="BX10344" s="52" t="s">
        <v>2753</v>
      </c>
      <c r="BY10344" s="52" t="s">
        <v>3016</v>
      </c>
      <c r="BZ10344" s="52" t="s">
        <v>14962</v>
      </c>
    </row>
    <row r="10345" spans="54:78" x14ac:dyDescent="0.3">
      <c r="BB10345" s="105" t="e">
        <f>VLOOKUP(C10345,#REF!, 2,FALSE)</f>
        <v>#REF!</v>
      </c>
      <c r="BP10345" s="52" t="s">
        <v>2754</v>
      </c>
      <c r="BQ10345" s="52" t="s">
        <v>3276</v>
      </c>
      <c r="BR10345" s="52" t="s">
        <v>15904</v>
      </c>
      <c r="BX10345" s="52" t="s">
        <v>2754</v>
      </c>
      <c r="BY10345" s="52" t="s">
        <v>3276</v>
      </c>
      <c r="BZ10345" s="52" t="s">
        <v>15904</v>
      </c>
    </row>
    <row r="10346" spans="54:78" x14ac:dyDescent="0.3">
      <c r="BB10346" s="105" t="e">
        <f>VLOOKUP(C10346,#REF!, 2,FALSE)</f>
        <v>#REF!</v>
      </c>
      <c r="BP10346" s="52" t="s">
        <v>15905</v>
      </c>
      <c r="BQ10346" s="52" t="s">
        <v>818</v>
      </c>
      <c r="BR10346" s="52" t="s">
        <v>15906</v>
      </c>
      <c r="BX10346" s="52" t="s">
        <v>15905</v>
      </c>
      <c r="BY10346" s="52" t="s">
        <v>818</v>
      </c>
      <c r="BZ10346" s="52" t="s">
        <v>15906</v>
      </c>
    </row>
    <row r="10347" spans="54:78" x14ac:dyDescent="0.3">
      <c r="BB10347" s="105" t="e">
        <f>VLOOKUP(C10347,#REF!, 2,FALSE)</f>
        <v>#REF!</v>
      </c>
      <c r="BP10347" s="52" t="s">
        <v>15907</v>
      </c>
      <c r="BQ10347" s="52" t="s">
        <v>1350</v>
      </c>
      <c r="BR10347" s="52" t="s">
        <v>7622</v>
      </c>
      <c r="BX10347" s="52" t="s">
        <v>15907</v>
      </c>
      <c r="BY10347" s="52" t="s">
        <v>1350</v>
      </c>
      <c r="BZ10347" s="52" t="s">
        <v>7622</v>
      </c>
    </row>
    <row r="10348" spans="54:78" x14ac:dyDescent="0.3">
      <c r="BB10348" s="105" t="e">
        <f>VLOOKUP(C10348,#REF!, 2,FALSE)</f>
        <v>#REF!</v>
      </c>
      <c r="BP10348" s="52" t="s">
        <v>15908</v>
      </c>
      <c r="BQ10348" s="52" t="s">
        <v>954</v>
      </c>
      <c r="BR10348" s="52" t="s">
        <v>778</v>
      </c>
      <c r="BX10348" s="52" t="s">
        <v>15908</v>
      </c>
      <c r="BY10348" s="52" t="s">
        <v>954</v>
      </c>
      <c r="BZ10348" s="52" t="s">
        <v>778</v>
      </c>
    </row>
    <row r="10349" spans="54:78" x14ac:dyDescent="0.3">
      <c r="BB10349" s="105" t="e">
        <f>VLOOKUP(C10349,#REF!, 2,FALSE)</f>
        <v>#REF!</v>
      </c>
      <c r="BP10349" s="52" t="s">
        <v>15909</v>
      </c>
      <c r="BQ10349" s="52" t="s">
        <v>17035</v>
      </c>
      <c r="BR10349" s="52" t="s">
        <v>778</v>
      </c>
      <c r="BX10349" s="52" t="s">
        <v>15909</v>
      </c>
      <c r="BY10349" s="52" t="s">
        <v>17035</v>
      </c>
      <c r="BZ10349" s="52" t="s">
        <v>778</v>
      </c>
    </row>
    <row r="10350" spans="54:78" x14ac:dyDescent="0.3">
      <c r="BB10350" s="105" t="e">
        <f>VLOOKUP(C10350,#REF!, 2,FALSE)</f>
        <v>#REF!</v>
      </c>
      <c r="BP10350" s="52" t="s">
        <v>15910</v>
      </c>
      <c r="BQ10350" s="52" t="s">
        <v>805</v>
      </c>
      <c r="BR10350" s="52" t="s">
        <v>4274</v>
      </c>
      <c r="BX10350" s="52" t="s">
        <v>15910</v>
      </c>
      <c r="BY10350" s="52" t="s">
        <v>805</v>
      </c>
      <c r="BZ10350" s="52" t="s">
        <v>4274</v>
      </c>
    </row>
    <row r="10351" spans="54:78" x14ac:dyDescent="0.3">
      <c r="BB10351" s="105" t="e">
        <f>VLOOKUP(C10351,#REF!, 2,FALSE)</f>
        <v>#REF!</v>
      </c>
      <c r="BP10351" s="52" t="s">
        <v>15911</v>
      </c>
      <c r="BQ10351" s="52" t="s">
        <v>3223</v>
      </c>
      <c r="BR10351" s="52" t="s">
        <v>15912</v>
      </c>
      <c r="BX10351" s="52" t="s">
        <v>15911</v>
      </c>
      <c r="BY10351" s="52" t="s">
        <v>3223</v>
      </c>
      <c r="BZ10351" s="52" t="s">
        <v>15912</v>
      </c>
    </row>
    <row r="10352" spans="54:78" x14ac:dyDescent="0.3">
      <c r="BB10352" s="105" t="e">
        <f>VLOOKUP(C10352,#REF!, 2,FALSE)</f>
        <v>#REF!</v>
      </c>
      <c r="BP10352" s="52" t="s">
        <v>2766</v>
      </c>
      <c r="BQ10352" s="52" t="s">
        <v>1275</v>
      </c>
      <c r="BR10352" s="52" t="s">
        <v>778</v>
      </c>
      <c r="BX10352" s="52" t="s">
        <v>2766</v>
      </c>
      <c r="BY10352" s="52" t="s">
        <v>1275</v>
      </c>
      <c r="BZ10352" s="52" t="s">
        <v>778</v>
      </c>
    </row>
    <row r="10353" spans="54:78" x14ac:dyDescent="0.3">
      <c r="BB10353" s="105" t="e">
        <f>VLOOKUP(C10353,#REF!, 2,FALSE)</f>
        <v>#REF!</v>
      </c>
      <c r="BP10353" s="52" t="s">
        <v>15913</v>
      </c>
      <c r="BQ10353" s="52" t="s">
        <v>617</v>
      </c>
      <c r="BR10353" s="52" t="s">
        <v>15914</v>
      </c>
      <c r="BX10353" s="52" t="s">
        <v>15913</v>
      </c>
      <c r="BY10353" s="52" t="s">
        <v>617</v>
      </c>
      <c r="BZ10353" s="52" t="s">
        <v>15914</v>
      </c>
    </row>
    <row r="10354" spans="54:78" x14ac:dyDescent="0.3">
      <c r="BB10354" s="105" t="e">
        <f>VLOOKUP(C10354,#REF!, 2,FALSE)</f>
        <v>#REF!</v>
      </c>
      <c r="BP10354" s="52" t="s">
        <v>15915</v>
      </c>
      <c r="BQ10354" s="52" t="s">
        <v>3019</v>
      </c>
      <c r="BR10354" s="52" t="s">
        <v>778</v>
      </c>
      <c r="BX10354" s="52" t="s">
        <v>15915</v>
      </c>
      <c r="BY10354" s="52" t="s">
        <v>3019</v>
      </c>
      <c r="BZ10354" s="52" t="s">
        <v>778</v>
      </c>
    </row>
    <row r="10355" spans="54:78" x14ac:dyDescent="0.3">
      <c r="BB10355" s="105" t="e">
        <f>VLOOKUP(C10355,#REF!, 2,FALSE)</f>
        <v>#REF!</v>
      </c>
      <c r="BP10355" s="52" t="s">
        <v>15916</v>
      </c>
      <c r="BQ10355" s="52" t="s">
        <v>2993</v>
      </c>
      <c r="BR10355" s="52" t="s">
        <v>8192</v>
      </c>
      <c r="BX10355" s="52" t="s">
        <v>15916</v>
      </c>
      <c r="BY10355" s="52" t="s">
        <v>2993</v>
      </c>
      <c r="BZ10355" s="52" t="s">
        <v>8192</v>
      </c>
    </row>
    <row r="10356" spans="54:78" x14ac:dyDescent="0.3">
      <c r="BB10356" s="105" t="e">
        <f>VLOOKUP(C10356,#REF!, 2,FALSE)</f>
        <v>#REF!</v>
      </c>
      <c r="BP10356" s="52" t="s">
        <v>15917</v>
      </c>
      <c r="BQ10356" s="52" t="s">
        <v>17035</v>
      </c>
      <c r="BR10356" s="52" t="s">
        <v>778</v>
      </c>
      <c r="BX10356" s="52" t="s">
        <v>15917</v>
      </c>
      <c r="BY10356" s="52" t="s">
        <v>17035</v>
      </c>
      <c r="BZ10356" s="52" t="s">
        <v>778</v>
      </c>
    </row>
    <row r="10357" spans="54:78" x14ac:dyDescent="0.3">
      <c r="BB10357" s="105" t="e">
        <f>VLOOKUP(C10357,#REF!, 2,FALSE)</f>
        <v>#REF!</v>
      </c>
      <c r="BP10357" s="52" t="s">
        <v>15918</v>
      </c>
      <c r="BQ10357" s="52" t="s">
        <v>2988</v>
      </c>
      <c r="BR10357" s="52" t="s">
        <v>15919</v>
      </c>
      <c r="BX10357" s="52" t="s">
        <v>15918</v>
      </c>
      <c r="BY10357" s="52" t="s">
        <v>2988</v>
      </c>
      <c r="BZ10357" s="52" t="s">
        <v>15919</v>
      </c>
    </row>
    <row r="10358" spans="54:78" x14ac:dyDescent="0.3">
      <c r="BB10358" s="105" t="e">
        <f>VLOOKUP(C10358,#REF!, 2,FALSE)</f>
        <v>#REF!</v>
      </c>
      <c r="BP10358" s="52" t="s">
        <v>15920</v>
      </c>
      <c r="BQ10358" s="52" t="s">
        <v>17035</v>
      </c>
      <c r="BR10358" s="52" t="s">
        <v>623</v>
      </c>
      <c r="BX10358" s="52" t="s">
        <v>15920</v>
      </c>
      <c r="BY10358" s="52" t="s">
        <v>17035</v>
      </c>
      <c r="BZ10358" s="52" t="s">
        <v>623</v>
      </c>
    </row>
    <row r="10359" spans="54:78" x14ac:dyDescent="0.3">
      <c r="BB10359" s="105" t="e">
        <f>VLOOKUP(C10359,#REF!, 2,FALSE)</f>
        <v>#REF!</v>
      </c>
      <c r="BP10359" s="52" t="s">
        <v>15921</v>
      </c>
      <c r="BQ10359" s="52" t="s">
        <v>17035</v>
      </c>
      <c r="BR10359" s="52" t="s">
        <v>11238</v>
      </c>
      <c r="BX10359" s="52" t="s">
        <v>15921</v>
      </c>
      <c r="BY10359" s="52" t="s">
        <v>17035</v>
      </c>
      <c r="BZ10359" s="52" t="s">
        <v>11238</v>
      </c>
    </row>
    <row r="10360" spans="54:78" x14ac:dyDescent="0.3">
      <c r="BB10360" s="105" t="e">
        <f>VLOOKUP(C10360,#REF!, 2,FALSE)</f>
        <v>#REF!</v>
      </c>
      <c r="BP10360" s="52" t="s">
        <v>15922</v>
      </c>
      <c r="BQ10360" s="52" t="s">
        <v>1350</v>
      </c>
      <c r="BR10360" s="52" t="s">
        <v>15923</v>
      </c>
      <c r="BX10360" s="52" t="s">
        <v>15922</v>
      </c>
      <c r="BY10360" s="52" t="s">
        <v>1350</v>
      </c>
      <c r="BZ10360" s="52" t="s">
        <v>15923</v>
      </c>
    </row>
    <row r="10361" spans="54:78" x14ac:dyDescent="0.3">
      <c r="BB10361" s="105" t="e">
        <f>VLOOKUP(C10361,#REF!, 2,FALSE)</f>
        <v>#REF!</v>
      </c>
      <c r="BP10361" s="52" t="s">
        <v>15924</v>
      </c>
      <c r="BQ10361" s="52" t="s">
        <v>1350</v>
      </c>
      <c r="BR10361" s="52" t="s">
        <v>2993</v>
      </c>
      <c r="BX10361" s="52" t="s">
        <v>15924</v>
      </c>
      <c r="BY10361" s="52" t="s">
        <v>1350</v>
      </c>
      <c r="BZ10361" s="52" t="s">
        <v>2993</v>
      </c>
    </row>
    <row r="10362" spans="54:78" x14ac:dyDescent="0.3">
      <c r="BB10362" s="105" t="e">
        <f>VLOOKUP(C10362,#REF!, 2,FALSE)</f>
        <v>#REF!</v>
      </c>
      <c r="BP10362" s="52" t="s">
        <v>15925</v>
      </c>
      <c r="BQ10362" s="52" t="s">
        <v>1350</v>
      </c>
      <c r="BR10362" s="52" t="s">
        <v>2993</v>
      </c>
      <c r="BX10362" s="52" t="s">
        <v>15925</v>
      </c>
      <c r="BY10362" s="52" t="s">
        <v>1350</v>
      </c>
      <c r="BZ10362" s="52" t="s">
        <v>2993</v>
      </c>
    </row>
    <row r="10363" spans="54:78" x14ac:dyDescent="0.3">
      <c r="BB10363" s="105" t="e">
        <f>VLOOKUP(C10363,#REF!, 2,FALSE)</f>
        <v>#REF!</v>
      </c>
      <c r="BP10363" s="52" t="s">
        <v>15926</v>
      </c>
      <c r="BQ10363" s="52" t="s">
        <v>17035</v>
      </c>
      <c r="BR10363" s="52" t="s">
        <v>1497</v>
      </c>
      <c r="BX10363" s="52" t="s">
        <v>15926</v>
      </c>
      <c r="BY10363" s="52" t="s">
        <v>17035</v>
      </c>
      <c r="BZ10363" s="52" t="s">
        <v>1497</v>
      </c>
    </row>
    <row r="10364" spans="54:78" x14ac:dyDescent="0.3">
      <c r="BB10364" s="105" t="e">
        <f>VLOOKUP(C10364,#REF!, 2,FALSE)</f>
        <v>#REF!</v>
      </c>
      <c r="BP10364" s="52" t="s">
        <v>15927</v>
      </c>
      <c r="BQ10364" s="52" t="s">
        <v>788</v>
      </c>
      <c r="BR10364" s="52" t="s">
        <v>15928</v>
      </c>
      <c r="BX10364" s="52" t="s">
        <v>15927</v>
      </c>
      <c r="BY10364" s="52" t="s">
        <v>788</v>
      </c>
      <c r="BZ10364" s="52" t="s">
        <v>15928</v>
      </c>
    </row>
    <row r="10365" spans="54:78" x14ac:dyDescent="0.3">
      <c r="BB10365" s="105" t="e">
        <f>VLOOKUP(C10365,#REF!, 2,FALSE)</f>
        <v>#REF!</v>
      </c>
      <c r="BP10365" s="52" t="s">
        <v>15929</v>
      </c>
      <c r="BQ10365" s="52" t="s">
        <v>17035</v>
      </c>
      <c r="BR10365" s="52" t="s">
        <v>15923</v>
      </c>
      <c r="BX10365" s="52" t="s">
        <v>15929</v>
      </c>
      <c r="BY10365" s="52" t="s">
        <v>17035</v>
      </c>
      <c r="BZ10365" s="52" t="s">
        <v>15923</v>
      </c>
    </row>
    <row r="10366" spans="54:78" x14ac:dyDescent="0.3">
      <c r="BB10366" s="105" t="e">
        <f>VLOOKUP(C10366,#REF!, 2,FALSE)</f>
        <v>#REF!</v>
      </c>
      <c r="BP10366" s="52" t="s">
        <v>15930</v>
      </c>
      <c r="BQ10366" s="52" t="s">
        <v>860</v>
      </c>
      <c r="BR10366" s="52" t="s">
        <v>2584</v>
      </c>
      <c r="BX10366" s="52" t="s">
        <v>15930</v>
      </c>
      <c r="BY10366" s="52" t="s">
        <v>860</v>
      </c>
      <c r="BZ10366" s="52" t="s">
        <v>2584</v>
      </c>
    </row>
    <row r="10367" spans="54:78" x14ac:dyDescent="0.3">
      <c r="BB10367" s="105" t="e">
        <f>VLOOKUP(C10367,#REF!, 2,FALSE)</f>
        <v>#REF!</v>
      </c>
      <c r="BP10367" s="52" t="s">
        <v>15931</v>
      </c>
      <c r="BQ10367" s="52" t="s">
        <v>3276</v>
      </c>
      <c r="BR10367" s="52" t="s">
        <v>2993</v>
      </c>
      <c r="BX10367" s="52" t="s">
        <v>15931</v>
      </c>
      <c r="BY10367" s="52" t="s">
        <v>3276</v>
      </c>
      <c r="BZ10367" s="52" t="s">
        <v>2993</v>
      </c>
    </row>
    <row r="10368" spans="54:78" x14ac:dyDescent="0.3">
      <c r="BB10368" s="105" t="e">
        <f>VLOOKUP(C10368,#REF!, 2,FALSE)</f>
        <v>#REF!</v>
      </c>
      <c r="BP10368" s="52" t="s">
        <v>15932</v>
      </c>
      <c r="BQ10368" s="52" t="s">
        <v>17035</v>
      </c>
      <c r="BR10368" s="52" t="s">
        <v>5391</v>
      </c>
      <c r="BX10368" s="52" t="s">
        <v>15932</v>
      </c>
      <c r="BY10368" s="52" t="s">
        <v>17035</v>
      </c>
      <c r="BZ10368" s="52" t="s">
        <v>5391</v>
      </c>
    </row>
    <row r="10369" spans="54:78" x14ac:dyDescent="0.3">
      <c r="BB10369" s="105" t="e">
        <f>VLOOKUP(C10369,#REF!, 2,FALSE)</f>
        <v>#REF!</v>
      </c>
      <c r="BP10369" s="52" t="s">
        <v>15933</v>
      </c>
      <c r="BQ10369" s="52" t="s">
        <v>818</v>
      </c>
      <c r="BR10369" s="52" t="s">
        <v>10172</v>
      </c>
      <c r="BX10369" s="52" t="s">
        <v>15933</v>
      </c>
      <c r="BY10369" s="52" t="s">
        <v>818</v>
      </c>
      <c r="BZ10369" s="52" t="s">
        <v>10172</v>
      </c>
    </row>
    <row r="10370" spans="54:78" x14ac:dyDescent="0.3">
      <c r="BB10370" s="105" t="e">
        <f>VLOOKUP(C10370,#REF!, 2,FALSE)</f>
        <v>#REF!</v>
      </c>
      <c r="BP10370" s="52" t="s">
        <v>15934</v>
      </c>
      <c r="BQ10370" s="52" t="s">
        <v>17035</v>
      </c>
      <c r="BR10370" s="52" t="s">
        <v>808</v>
      </c>
      <c r="BX10370" s="52" t="s">
        <v>15934</v>
      </c>
      <c r="BY10370" s="52" t="s">
        <v>17035</v>
      </c>
      <c r="BZ10370" s="52" t="s">
        <v>808</v>
      </c>
    </row>
    <row r="10371" spans="54:78" x14ac:dyDescent="0.3">
      <c r="BB10371" s="105" t="e">
        <f>VLOOKUP(C10371,#REF!, 2,FALSE)</f>
        <v>#REF!</v>
      </c>
      <c r="BP10371" s="52" t="s">
        <v>15935</v>
      </c>
      <c r="BQ10371" s="52" t="s">
        <v>17035</v>
      </c>
      <c r="BR10371" s="52" t="s">
        <v>15936</v>
      </c>
      <c r="BX10371" s="52" t="s">
        <v>15935</v>
      </c>
      <c r="BY10371" s="52" t="s">
        <v>17035</v>
      </c>
      <c r="BZ10371" s="52" t="s">
        <v>15936</v>
      </c>
    </row>
    <row r="10372" spans="54:78" x14ac:dyDescent="0.3">
      <c r="BB10372" s="105" t="e">
        <f>VLOOKUP(C10372,#REF!, 2,FALSE)</f>
        <v>#REF!</v>
      </c>
      <c r="BP10372" s="52" t="s">
        <v>15937</v>
      </c>
      <c r="BQ10372" s="52" t="s">
        <v>788</v>
      </c>
      <c r="BR10372" s="52" t="s">
        <v>2994</v>
      </c>
      <c r="BX10372" s="52" t="s">
        <v>15937</v>
      </c>
      <c r="BY10372" s="52" t="s">
        <v>788</v>
      </c>
      <c r="BZ10372" s="52" t="s">
        <v>2994</v>
      </c>
    </row>
    <row r="10373" spans="54:78" x14ac:dyDescent="0.3">
      <c r="BB10373" s="105" t="e">
        <f>VLOOKUP(C10373,#REF!, 2,FALSE)</f>
        <v>#REF!</v>
      </c>
      <c r="BP10373" s="52" t="s">
        <v>15938</v>
      </c>
      <c r="BQ10373" s="52" t="s">
        <v>643</v>
      </c>
      <c r="BR10373" s="52" t="s">
        <v>4852</v>
      </c>
      <c r="BX10373" s="52" t="s">
        <v>15938</v>
      </c>
      <c r="BY10373" s="52" t="s">
        <v>643</v>
      </c>
      <c r="BZ10373" s="52" t="s">
        <v>4852</v>
      </c>
    </row>
    <row r="10374" spans="54:78" x14ac:dyDescent="0.3">
      <c r="BB10374" s="105" t="e">
        <f>VLOOKUP(C10374,#REF!, 2,FALSE)</f>
        <v>#REF!</v>
      </c>
      <c r="BP10374" s="52" t="s">
        <v>15939</v>
      </c>
      <c r="BQ10374" s="52" t="s">
        <v>1350</v>
      </c>
      <c r="BR10374" s="52" t="s">
        <v>8904</v>
      </c>
      <c r="BX10374" s="52" t="s">
        <v>15939</v>
      </c>
      <c r="BY10374" s="52" t="s">
        <v>1350</v>
      </c>
      <c r="BZ10374" s="52" t="s">
        <v>8904</v>
      </c>
    </row>
    <row r="10375" spans="54:78" x14ac:dyDescent="0.3">
      <c r="BB10375" s="105" t="e">
        <f>VLOOKUP(C10375,#REF!, 2,FALSE)</f>
        <v>#REF!</v>
      </c>
      <c r="BP10375" s="52" t="s">
        <v>15940</v>
      </c>
      <c r="BQ10375" s="52" t="s">
        <v>870</v>
      </c>
      <c r="BR10375" s="52" t="s">
        <v>2466</v>
      </c>
      <c r="BX10375" s="52" t="s">
        <v>15940</v>
      </c>
      <c r="BY10375" s="52" t="s">
        <v>870</v>
      </c>
      <c r="BZ10375" s="52" t="s">
        <v>2466</v>
      </c>
    </row>
    <row r="10376" spans="54:78" x14ac:dyDescent="0.3">
      <c r="BB10376" s="105" t="e">
        <f>VLOOKUP(C10376,#REF!, 2,FALSE)</f>
        <v>#REF!</v>
      </c>
      <c r="BP10376" s="52" t="s">
        <v>15941</v>
      </c>
      <c r="BQ10376" s="52" t="s">
        <v>17035</v>
      </c>
      <c r="BR10376" s="52" t="s">
        <v>15942</v>
      </c>
      <c r="BX10376" s="52" t="s">
        <v>15941</v>
      </c>
      <c r="BY10376" s="52" t="s">
        <v>17035</v>
      </c>
      <c r="BZ10376" s="52" t="s">
        <v>15942</v>
      </c>
    </row>
    <row r="10377" spans="54:78" x14ac:dyDescent="0.3">
      <c r="BB10377" s="105" t="e">
        <f>VLOOKUP(C10377,#REF!, 2,FALSE)</f>
        <v>#REF!</v>
      </c>
      <c r="BP10377" s="52" t="s">
        <v>2767</v>
      </c>
      <c r="BQ10377" s="52" t="s">
        <v>17035</v>
      </c>
      <c r="BR10377" s="52" t="s">
        <v>15943</v>
      </c>
      <c r="BX10377" s="52" t="s">
        <v>2767</v>
      </c>
      <c r="BY10377" s="52" t="s">
        <v>17035</v>
      </c>
      <c r="BZ10377" s="52" t="s">
        <v>15943</v>
      </c>
    </row>
    <row r="10378" spans="54:78" x14ac:dyDescent="0.3">
      <c r="BB10378" s="105" t="e">
        <f>VLOOKUP(C10378,#REF!, 2,FALSE)</f>
        <v>#REF!</v>
      </c>
      <c r="BP10378" s="52" t="s">
        <v>15944</v>
      </c>
      <c r="BQ10378" s="52" t="s">
        <v>643</v>
      </c>
      <c r="BR10378" s="52" t="s">
        <v>4852</v>
      </c>
      <c r="BX10378" s="52" t="s">
        <v>15944</v>
      </c>
      <c r="BY10378" s="52" t="s">
        <v>643</v>
      </c>
      <c r="BZ10378" s="52" t="s">
        <v>4852</v>
      </c>
    </row>
    <row r="10379" spans="54:78" x14ac:dyDescent="0.3">
      <c r="BB10379" s="105" t="e">
        <f>VLOOKUP(C10379,#REF!, 2,FALSE)</f>
        <v>#REF!</v>
      </c>
      <c r="BP10379" s="52" t="s">
        <v>15945</v>
      </c>
      <c r="BQ10379" s="52" t="s">
        <v>645</v>
      </c>
      <c r="BR10379" s="52" t="s">
        <v>865</v>
      </c>
      <c r="BX10379" s="52" t="s">
        <v>15945</v>
      </c>
      <c r="BY10379" s="52" t="s">
        <v>645</v>
      </c>
      <c r="BZ10379" s="52" t="s">
        <v>865</v>
      </c>
    </row>
    <row r="10380" spans="54:78" x14ac:dyDescent="0.3">
      <c r="BB10380" s="105" t="e">
        <f>VLOOKUP(C10380,#REF!, 2,FALSE)</f>
        <v>#REF!</v>
      </c>
      <c r="BP10380" s="52" t="s">
        <v>15946</v>
      </c>
      <c r="BQ10380" s="52" t="s">
        <v>669</v>
      </c>
      <c r="BR10380" s="52" t="s">
        <v>15947</v>
      </c>
      <c r="BX10380" s="52" t="s">
        <v>15946</v>
      </c>
      <c r="BY10380" s="52" t="s">
        <v>669</v>
      </c>
      <c r="BZ10380" s="52" t="s">
        <v>15947</v>
      </c>
    </row>
    <row r="10381" spans="54:78" x14ac:dyDescent="0.3">
      <c r="BB10381" s="105" t="e">
        <f>VLOOKUP(C10381,#REF!, 2,FALSE)</f>
        <v>#REF!</v>
      </c>
      <c r="BP10381" s="52" t="s">
        <v>15948</v>
      </c>
      <c r="BQ10381" s="52" t="s">
        <v>934</v>
      </c>
      <c r="BR10381" s="52" t="s">
        <v>11604</v>
      </c>
      <c r="BX10381" s="52" t="s">
        <v>15948</v>
      </c>
      <c r="BY10381" s="52" t="s">
        <v>934</v>
      </c>
      <c r="BZ10381" s="52" t="s">
        <v>11604</v>
      </c>
    </row>
    <row r="10382" spans="54:78" x14ac:dyDescent="0.3">
      <c r="BB10382" s="105" t="e">
        <f>VLOOKUP(C10382,#REF!, 2,FALSE)</f>
        <v>#REF!</v>
      </c>
      <c r="BP10382" s="52" t="s">
        <v>15949</v>
      </c>
      <c r="BQ10382" s="52" t="s">
        <v>710</v>
      </c>
      <c r="BR10382" s="52" t="s">
        <v>778</v>
      </c>
      <c r="BX10382" s="52" t="s">
        <v>15949</v>
      </c>
      <c r="BY10382" s="52" t="s">
        <v>710</v>
      </c>
      <c r="BZ10382" s="52" t="s">
        <v>778</v>
      </c>
    </row>
    <row r="10383" spans="54:78" x14ac:dyDescent="0.3">
      <c r="BB10383" s="105" t="e">
        <f>VLOOKUP(C10383,#REF!, 2,FALSE)</f>
        <v>#REF!</v>
      </c>
      <c r="BP10383" s="52" t="s">
        <v>61</v>
      </c>
      <c r="BQ10383" s="52" t="s">
        <v>1350</v>
      </c>
      <c r="BR10383" s="52" t="s">
        <v>8014</v>
      </c>
      <c r="BX10383" s="52" t="s">
        <v>61</v>
      </c>
      <c r="BY10383" s="52" t="s">
        <v>1350</v>
      </c>
      <c r="BZ10383" s="52" t="s">
        <v>8014</v>
      </c>
    </row>
    <row r="10384" spans="54:78" x14ac:dyDescent="0.3">
      <c r="BB10384" s="105" t="e">
        <f>VLOOKUP(C10384,#REF!, 2,FALSE)</f>
        <v>#REF!</v>
      </c>
      <c r="BP10384" s="52" t="s">
        <v>15950</v>
      </c>
      <c r="BQ10384" s="52" t="s">
        <v>628</v>
      </c>
      <c r="BR10384" s="52" t="s">
        <v>13630</v>
      </c>
      <c r="BX10384" s="52" t="s">
        <v>15950</v>
      </c>
      <c r="BY10384" s="52" t="s">
        <v>628</v>
      </c>
      <c r="BZ10384" s="52" t="s">
        <v>13630</v>
      </c>
    </row>
    <row r="10385" spans="54:78" x14ac:dyDescent="0.3">
      <c r="BB10385" s="105" t="e">
        <f>VLOOKUP(C10385,#REF!, 2,FALSE)</f>
        <v>#REF!</v>
      </c>
      <c r="BP10385" s="52" t="s">
        <v>15951</v>
      </c>
      <c r="BQ10385" s="52" t="s">
        <v>1147</v>
      </c>
      <c r="BR10385" s="52" t="s">
        <v>15952</v>
      </c>
      <c r="BX10385" s="52" t="s">
        <v>15951</v>
      </c>
      <c r="BY10385" s="52" t="s">
        <v>1147</v>
      </c>
      <c r="BZ10385" s="52" t="s">
        <v>15952</v>
      </c>
    </row>
    <row r="10386" spans="54:78" x14ac:dyDescent="0.3">
      <c r="BB10386" s="105" t="e">
        <f>VLOOKUP(C10386,#REF!, 2,FALSE)</f>
        <v>#REF!</v>
      </c>
      <c r="BP10386" s="52" t="s">
        <v>15953</v>
      </c>
      <c r="BQ10386" s="52" t="s">
        <v>631</v>
      </c>
      <c r="BR10386" s="52" t="s">
        <v>15954</v>
      </c>
      <c r="BX10386" s="52" t="s">
        <v>15953</v>
      </c>
      <c r="BY10386" s="52" t="s">
        <v>631</v>
      </c>
      <c r="BZ10386" s="52" t="s">
        <v>15954</v>
      </c>
    </row>
    <row r="10387" spans="54:78" x14ac:dyDescent="0.3">
      <c r="BB10387" s="105" t="e">
        <f>VLOOKUP(C10387,#REF!, 2,FALSE)</f>
        <v>#REF!</v>
      </c>
      <c r="BP10387" s="52" t="s">
        <v>15955</v>
      </c>
      <c r="BQ10387" s="52" t="s">
        <v>668</v>
      </c>
      <c r="BR10387" s="52" t="s">
        <v>7866</v>
      </c>
      <c r="BX10387" s="52" t="s">
        <v>15955</v>
      </c>
      <c r="BY10387" s="52" t="s">
        <v>668</v>
      </c>
      <c r="BZ10387" s="52" t="s">
        <v>7866</v>
      </c>
    </row>
    <row r="10388" spans="54:78" x14ac:dyDescent="0.3">
      <c r="BB10388" s="105" t="e">
        <f>VLOOKUP(C10388,#REF!, 2,FALSE)</f>
        <v>#REF!</v>
      </c>
      <c r="BP10388" s="52" t="s">
        <v>15956</v>
      </c>
      <c r="BQ10388" s="52" t="s">
        <v>17035</v>
      </c>
      <c r="BR10388" s="52" t="s">
        <v>778</v>
      </c>
      <c r="BX10388" s="52" t="s">
        <v>15956</v>
      </c>
      <c r="BY10388" s="52" t="s">
        <v>17035</v>
      </c>
      <c r="BZ10388" s="52" t="s">
        <v>778</v>
      </c>
    </row>
    <row r="10389" spans="54:78" x14ac:dyDescent="0.3">
      <c r="BB10389" s="105" t="e">
        <f>VLOOKUP(C10389,#REF!, 2,FALSE)</f>
        <v>#REF!</v>
      </c>
      <c r="BP10389" s="52" t="s">
        <v>15957</v>
      </c>
      <c r="BQ10389" s="52" t="s">
        <v>17035</v>
      </c>
      <c r="BR10389" s="52" t="s">
        <v>15958</v>
      </c>
      <c r="BX10389" s="52" t="s">
        <v>15957</v>
      </c>
      <c r="BY10389" s="52" t="s">
        <v>17035</v>
      </c>
      <c r="BZ10389" s="52" t="s">
        <v>15958</v>
      </c>
    </row>
    <row r="10390" spans="54:78" x14ac:dyDescent="0.3">
      <c r="BB10390" s="105" t="e">
        <f>VLOOKUP(C10390,#REF!, 2,FALSE)</f>
        <v>#REF!</v>
      </c>
      <c r="BP10390" s="52" t="s">
        <v>15959</v>
      </c>
      <c r="BQ10390" s="52" t="s">
        <v>17035</v>
      </c>
      <c r="BR10390" s="52" t="s">
        <v>778</v>
      </c>
      <c r="BX10390" s="52" t="s">
        <v>15959</v>
      </c>
      <c r="BY10390" s="52" t="s">
        <v>17035</v>
      </c>
      <c r="BZ10390" s="52" t="s">
        <v>778</v>
      </c>
    </row>
    <row r="10391" spans="54:78" x14ac:dyDescent="0.3">
      <c r="BB10391" s="105" t="e">
        <f>VLOOKUP(C10391,#REF!, 2,FALSE)</f>
        <v>#REF!</v>
      </c>
      <c r="BP10391" s="52" t="s">
        <v>15960</v>
      </c>
      <c r="BQ10391" s="52" t="s">
        <v>2988</v>
      </c>
      <c r="BR10391" s="52" t="s">
        <v>3848</v>
      </c>
      <c r="BX10391" s="52" t="s">
        <v>15960</v>
      </c>
      <c r="BY10391" s="52" t="s">
        <v>2988</v>
      </c>
      <c r="BZ10391" s="52" t="s">
        <v>3848</v>
      </c>
    </row>
    <row r="10392" spans="54:78" x14ac:dyDescent="0.3">
      <c r="BB10392" s="105" t="e">
        <f>VLOOKUP(C10392,#REF!, 2,FALSE)</f>
        <v>#REF!</v>
      </c>
      <c r="BP10392" s="52" t="s">
        <v>15961</v>
      </c>
      <c r="BQ10392" s="52" t="s">
        <v>2988</v>
      </c>
      <c r="BR10392" s="52" t="s">
        <v>15962</v>
      </c>
      <c r="BX10392" s="52" t="s">
        <v>15961</v>
      </c>
      <c r="BY10392" s="52" t="s">
        <v>2988</v>
      </c>
      <c r="BZ10392" s="52" t="s">
        <v>15962</v>
      </c>
    </row>
    <row r="10393" spans="54:78" x14ac:dyDescent="0.3">
      <c r="BB10393" s="105" t="e">
        <f>VLOOKUP(C10393,#REF!, 2,FALSE)</f>
        <v>#REF!</v>
      </c>
      <c r="BP10393" s="52" t="s">
        <v>15963</v>
      </c>
      <c r="BQ10393" s="52" t="s">
        <v>3276</v>
      </c>
      <c r="BR10393" s="52" t="s">
        <v>2993</v>
      </c>
      <c r="BX10393" s="52" t="s">
        <v>15963</v>
      </c>
      <c r="BY10393" s="52" t="s">
        <v>3276</v>
      </c>
      <c r="BZ10393" s="52" t="s">
        <v>2993</v>
      </c>
    </row>
    <row r="10394" spans="54:78" x14ac:dyDescent="0.3">
      <c r="BB10394" s="105" t="e">
        <f>VLOOKUP(C10394,#REF!, 2,FALSE)</f>
        <v>#REF!</v>
      </c>
      <c r="BP10394" s="52" t="s">
        <v>15964</v>
      </c>
      <c r="BQ10394" s="52" t="s">
        <v>673</v>
      </c>
      <c r="BR10394" s="52" t="s">
        <v>15965</v>
      </c>
      <c r="BX10394" s="52" t="s">
        <v>15964</v>
      </c>
      <c r="BY10394" s="52" t="s">
        <v>673</v>
      </c>
      <c r="BZ10394" s="52" t="s">
        <v>15965</v>
      </c>
    </row>
    <row r="10395" spans="54:78" x14ac:dyDescent="0.3">
      <c r="BB10395" s="105" t="e">
        <f>VLOOKUP(C10395,#REF!, 2,FALSE)</f>
        <v>#REF!</v>
      </c>
      <c r="BP10395" s="52" t="s">
        <v>15966</v>
      </c>
      <c r="BQ10395" s="52" t="s">
        <v>3276</v>
      </c>
      <c r="BR10395" s="52" t="s">
        <v>2993</v>
      </c>
      <c r="BX10395" s="52" t="s">
        <v>15966</v>
      </c>
      <c r="BY10395" s="52" t="s">
        <v>3276</v>
      </c>
      <c r="BZ10395" s="52" t="s">
        <v>2993</v>
      </c>
    </row>
    <row r="10396" spans="54:78" x14ac:dyDescent="0.3">
      <c r="BB10396" s="105" t="e">
        <f>VLOOKUP(C10396,#REF!, 2,FALSE)</f>
        <v>#REF!</v>
      </c>
      <c r="BP10396" s="52" t="s">
        <v>15967</v>
      </c>
      <c r="BQ10396" s="52" t="s">
        <v>3223</v>
      </c>
      <c r="BR10396" s="52" t="s">
        <v>15968</v>
      </c>
      <c r="BX10396" s="52" t="s">
        <v>15967</v>
      </c>
      <c r="BY10396" s="52" t="s">
        <v>3223</v>
      </c>
      <c r="BZ10396" s="52" t="s">
        <v>15968</v>
      </c>
    </row>
    <row r="10397" spans="54:78" x14ac:dyDescent="0.3">
      <c r="BB10397" s="105" t="e">
        <f>VLOOKUP(C10397,#REF!, 2,FALSE)</f>
        <v>#REF!</v>
      </c>
      <c r="BP10397" s="52" t="s">
        <v>60</v>
      </c>
      <c r="BQ10397" s="52" t="s">
        <v>3276</v>
      </c>
      <c r="BR10397" s="52" t="s">
        <v>15969</v>
      </c>
      <c r="BX10397" s="52" t="s">
        <v>60</v>
      </c>
      <c r="BY10397" s="52" t="s">
        <v>3276</v>
      </c>
      <c r="BZ10397" s="52" t="s">
        <v>15969</v>
      </c>
    </row>
    <row r="10398" spans="54:78" x14ac:dyDescent="0.3">
      <c r="BB10398" s="105" t="e">
        <f>VLOOKUP(C10398,#REF!, 2,FALSE)</f>
        <v>#REF!</v>
      </c>
      <c r="BP10398" s="52" t="s">
        <v>15970</v>
      </c>
      <c r="BQ10398" s="52" t="s">
        <v>17035</v>
      </c>
      <c r="BR10398" s="52" t="s">
        <v>2993</v>
      </c>
      <c r="BX10398" s="52" t="s">
        <v>15970</v>
      </c>
      <c r="BY10398" s="52" t="s">
        <v>17035</v>
      </c>
      <c r="BZ10398" s="52" t="s">
        <v>2993</v>
      </c>
    </row>
    <row r="10399" spans="54:78" x14ac:dyDescent="0.3">
      <c r="BB10399" s="105" t="e">
        <f>VLOOKUP(C10399,#REF!, 2,FALSE)</f>
        <v>#REF!</v>
      </c>
      <c r="BP10399" s="52" t="s">
        <v>15971</v>
      </c>
      <c r="BQ10399" s="52" t="s">
        <v>3223</v>
      </c>
      <c r="BR10399" s="52" t="s">
        <v>15326</v>
      </c>
      <c r="BX10399" s="52" t="s">
        <v>15971</v>
      </c>
      <c r="BY10399" s="52" t="s">
        <v>3223</v>
      </c>
      <c r="BZ10399" s="52" t="s">
        <v>15326</v>
      </c>
    </row>
    <row r="10400" spans="54:78" x14ac:dyDescent="0.3">
      <c r="BB10400" s="105" t="e">
        <f>VLOOKUP(C10400,#REF!, 2,FALSE)</f>
        <v>#REF!</v>
      </c>
      <c r="BP10400" s="52" t="s">
        <v>15972</v>
      </c>
      <c r="BQ10400" s="52" t="s">
        <v>17035</v>
      </c>
      <c r="BR10400" s="52" t="s">
        <v>2993</v>
      </c>
      <c r="BX10400" s="52" t="s">
        <v>15972</v>
      </c>
      <c r="BY10400" s="52" t="s">
        <v>17035</v>
      </c>
      <c r="BZ10400" s="52" t="s">
        <v>2993</v>
      </c>
    </row>
    <row r="10401" spans="54:78" x14ac:dyDescent="0.3">
      <c r="BB10401" s="105" t="e">
        <f>VLOOKUP(C10401,#REF!, 2,FALSE)</f>
        <v>#REF!</v>
      </c>
      <c r="BP10401" s="52" t="s">
        <v>15973</v>
      </c>
      <c r="BQ10401" s="52" t="s">
        <v>788</v>
      </c>
      <c r="BR10401" s="52" t="s">
        <v>4604</v>
      </c>
      <c r="BX10401" s="52" t="s">
        <v>15973</v>
      </c>
      <c r="BY10401" s="52" t="s">
        <v>788</v>
      </c>
      <c r="BZ10401" s="52" t="s">
        <v>4604</v>
      </c>
    </row>
    <row r="10402" spans="54:78" x14ac:dyDescent="0.3">
      <c r="BB10402" s="105" t="e">
        <f>VLOOKUP(C10402,#REF!, 2,FALSE)</f>
        <v>#REF!</v>
      </c>
      <c r="BP10402" s="52" t="s">
        <v>15974</v>
      </c>
      <c r="BQ10402" s="52" t="s">
        <v>783</v>
      </c>
      <c r="BR10402" s="52" t="s">
        <v>1285</v>
      </c>
      <c r="BX10402" s="52" t="s">
        <v>15974</v>
      </c>
      <c r="BY10402" s="52" t="s">
        <v>783</v>
      </c>
      <c r="BZ10402" s="52" t="s">
        <v>1285</v>
      </c>
    </row>
    <row r="10403" spans="54:78" x14ac:dyDescent="0.3">
      <c r="BB10403" s="105" t="e">
        <f>VLOOKUP(C10403,#REF!, 2,FALSE)</f>
        <v>#REF!</v>
      </c>
      <c r="BP10403" s="52" t="s">
        <v>15975</v>
      </c>
      <c r="BQ10403" s="52" t="s">
        <v>1021</v>
      </c>
      <c r="BR10403" s="52" t="s">
        <v>8965</v>
      </c>
      <c r="BX10403" s="52" t="s">
        <v>15975</v>
      </c>
      <c r="BY10403" s="52" t="s">
        <v>1021</v>
      </c>
      <c r="BZ10403" s="52" t="s">
        <v>8965</v>
      </c>
    </row>
    <row r="10404" spans="54:78" x14ac:dyDescent="0.3">
      <c r="BB10404" s="105" t="e">
        <f>VLOOKUP(C10404,#REF!, 2,FALSE)</f>
        <v>#REF!</v>
      </c>
      <c r="BP10404" s="52" t="s">
        <v>15976</v>
      </c>
      <c r="BQ10404" s="52" t="s">
        <v>2993</v>
      </c>
      <c r="BR10404" s="52" t="s">
        <v>2993</v>
      </c>
      <c r="BX10404" s="52" t="s">
        <v>15976</v>
      </c>
      <c r="BY10404" s="52" t="s">
        <v>2993</v>
      </c>
      <c r="BZ10404" s="52" t="s">
        <v>2993</v>
      </c>
    </row>
    <row r="10405" spans="54:78" x14ac:dyDescent="0.3">
      <c r="BB10405" s="105" t="e">
        <f>VLOOKUP(C10405,#REF!, 2,FALSE)</f>
        <v>#REF!</v>
      </c>
      <c r="BP10405" s="52" t="s">
        <v>15977</v>
      </c>
      <c r="BQ10405" s="52" t="s">
        <v>936</v>
      </c>
      <c r="BR10405" s="52" t="s">
        <v>15978</v>
      </c>
      <c r="BX10405" s="52" t="s">
        <v>15977</v>
      </c>
      <c r="BY10405" s="52" t="s">
        <v>936</v>
      </c>
      <c r="BZ10405" s="52" t="s">
        <v>15978</v>
      </c>
    </row>
    <row r="10406" spans="54:78" x14ac:dyDescent="0.3">
      <c r="BB10406" s="105" t="e">
        <f>VLOOKUP(C10406,#REF!, 2,FALSE)</f>
        <v>#REF!</v>
      </c>
      <c r="BP10406" s="52" t="s">
        <v>15979</v>
      </c>
      <c r="BQ10406" s="52" t="s">
        <v>1350</v>
      </c>
      <c r="BR10406" s="52" t="s">
        <v>9041</v>
      </c>
      <c r="BX10406" s="52" t="s">
        <v>15979</v>
      </c>
      <c r="BY10406" s="52" t="s">
        <v>1350</v>
      </c>
      <c r="BZ10406" s="52" t="s">
        <v>9041</v>
      </c>
    </row>
    <row r="10407" spans="54:78" x14ac:dyDescent="0.3">
      <c r="BB10407" s="105" t="e">
        <f>VLOOKUP(C10407,#REF!, 2,FALSE)</f>
        <v>#REF!</v>
      </c>
      <c r="BP10407" s="52" t="s">
        <v>15980</v>
      </c>
      <c r="BQ10407" s="52" t="s">
        <v>3019</v>
      </c>
      <c r="BR10407" s="52" t="s">
        <v>6350</v>
      </c>
      <c r="BX10407" s="52" t="s">
        <v>15980</v>
      </c>
      <c r="BY10407" s="52" t="s">
        <v>3019</v>
      </c>
      <c r="BZ10407" s="52" t="s">
        <v>6350</v>
      </c>
    </row>
    <row r="10408" spans="54:78" x14ac:dyDescent="0.3">
      <c r="BB10408" s="105" t="e">
        <f>VLOOKUP(C10408,#REF!, 2,FALSE)</f>
        <v>#REF!</v>
      </c>
      <c r="BP10408" s="52" t="s">
        <v>15981</v>
      </c>
      <c r="BQ10408" s="52" t="s">
        <v>664</v>
      </c>
      <c r="BR10408" s="52" t="s">
        <v>15982</v>
      </c>
      <c r="BX10408" s="52" t="s">
        <v>15981</v>
      </c>
      <c r="BY10408" s="52" t="s">
        <v>664</v>
      </c>
      <c r="BZ10408" s="52" t="s">
        <v>15982</v>
      </c>
    </row>
    <row r="10409" spans="54:78" x14ac:dyDescent="0.3">
      <c r="BB10409" s="105" t="e">
        <f>VLOOKUP(C10409,#REF!, 2,FALSE)</f>
        <v>#REF!</v>
      </c>
      <c r="BP10409" s="52" t="s">
        <v>15983</v>
      </c>
      <c r="BQ10409" s="52" t="s">
        <v>1350</v>
      </c>
      <c r="BR10409" s="52" t="s">
        <v>5161</v>
      </c>
      <c r="BX10409" s="52" t="s">
        <v>15983</v>
      </c>
      <c r="BY10409" s="52" t="s">
        <v>1350</v>
      </c>
      <c r="BZ10409" s="52" t="s">
        <v>5161</v>
      </c>
    </row>
    <row r="10410" spans="54:78" x14ac:dyDescent="0.3">
      <c r="BB10410" s="105" t="e">
        <f>VLOOKUP(C10410,#REF!, 2,FALSE)</f>
        <v>#REF!</v>
      </c>
      <c r="BP10410" s="52" t="s">
        <v>15984</v>
      </c>
      <c r="BQ10410" s="52" t="s">
        <v>3276</v>
      </c>
      <c r="BR10410" s="52" t="s">
        <v>15985</v>
      </c>
      <c r="BX10410" s="52" t="s">
        <v>15984</v>
      </c>
      <c r="BY10410" s="52" t="s">
        <v>3276</v>
      </c>
      <c r="BZ10410" s="52" t="s">
        <v>15985</v>
      </c>
    </row>
    <row r="10411" spans="54:78" x14ac:dyDescent="0.3">
      <c r="BB10411" s="105" t="e">
        <f>VLOOKUP(C10411,#REF!, 2,FALSE)</f>
        <v>#REF!</v>
      </c>
      <c r="BP10411" s="52" t="s">
        <v>15986</v>
      </c>
      <c r="BQ10411" s="52" t="s">
        <v>3276</v>
      </c>
      <c r="BR10411" s="52" t="s">
        <v>8716</v>
      </c>
      <c r="BX10411" s="52" t="s">
        <v>15986</v>
      </c>
      <c r="BY10411" s="52" t="s">
        <v>3276</v>
      </c>
      <c r="BZ10411" s="52" t="s">
        <v>8716</v>
      </c>
    </row>
    <row r="10412" spans="54:78" x14ac:dyDescent="0.3">
      <c r="BB10412" s="105" t="e">
        <f>VLOOKUP(C10412,#REF!, 2,FALSE)</f>
        <v>#REF!</v>
      </c>
      <c r="BP10412" s="52" t="s">
        <v>2768</v>
      </c>
      <c r="BQ10412" s="52" t="s">
        <v>3059</v>
      </c>
      <c r="BR10412" s="52" t="s">
        <v>15987</v>
      </c>
      <c r="BX10412" s="52" t="s">
        <v>2768</v>
      </c>
      <c r="BY10412" s="52" t="s">
        <v>3059</v>
      </c>
      <c r="BZ10412" s="52" t="s">
        <v>15987</v>
      </c>
    </row>
    <row r="10413" spans="54:78" x14ac:dyDescent="0.3">
      <c r="BB10413" s="105" t="e">
        <f>VLOOKUP(C10413,#REF!, 2,FALSE)</f>
        <v>#REF!</v>
      </c>
      <c r="BP10413" s="52" t="s">
        <v>15988</v>
      </c>
      <c r="BQ10413" s="52" t="s">
        <v>3016</v>
      </c>
      <c r="BR10413" s="52" t="s">
        <v>11044</v>
      </c>
      <c r="BX10413" s="52" t="s">
        <v>15988</v>
      </c>
      <c r="BY10413" s="52" t="s">
        <v>3016</v>
      </c>
      <c r="BZ10413" s="52" t="s">
        <v>11044</v>
      </c>
    </row>
    <row r="10414" spans="54:78" x14ac:dyDescent="0.3">
      <c r="BB10414" s="105" t="e">
        <f>VLOOKUP(C10414,#REF!, 2,FALSE)</f>
        <v>#REF!</v>
      </c>
      <c r="BP10414" s="52" t="s">
        <v>15989</v>
      </c>
      <c r="BQ10414" s="52" t="s">
        <v>3276</v>
      </c>
      <c r="BR10414" s="52" t="s">
        <v>11430</v>
      </c>
      <c r="BX10414" s="52" t="s">
        <v>15989</v>
      </c>
      <c r="BY10414" s="52" t="s">
        <v>3276</v>
      </c>
      <c r="BZ10414" s="52" t="s">
        <v>11430</v>
      </c>
    </row>
    <row r="10415" spans="54:78" x14ac:dyDescent="0.3">
      <c r="BB10415" s="105" t="e">
        <f>VLOOKUP(C10415,#REF!, 2,FALSE)</f>
        <v>#REF!</v>
      </c>
      <c r="BP10415" s="52" t="s">
        <v>15990</v>
      </c>
      <c r="BQ10415" s="52" t="s">
        <v>3223</v>
      </c>
      <c r="BR10415" s="52" t="s">
        <v>2993</v>
      </c>
      <c r="BX10415" s="52" t="s">
        <v>15990</v>
      </c>
      <c r="BY10415" s="52" t="s">
        <v>3223</v>
      </c>
      <c r="BZ10415" s="52" t="s">
        <v>2993</v>
      </c>
    </row>
    <row r="10416" spans="54:78" x14ac:dyDescent="0.3">
      <c r="BB10416" s="105" t="e">
        <f>VLOOKUP(C10416,#REF!, 2,FALSE)</f>
        <v>#REF!</v>
      </c>
      <c r="BP10416" s="52" t="s">
        <v>15991</v>
      </c>
      <c r="BQ10416" s="52" t="s">
        <v>17035</v>
      </c>
      <c r="BR10416" s="52" t="s">
        <v>15992</v>
      </c>
      <c r="BX10416" s="52" t="s">
        <v>15991</v>
      </c>
      <c r="BY10416" s="52" t="s">
        <v>17035</v>
      </c>
      <c r="BZ10416" s="52" t="s">
        <v>15992</v>
      </c>
    </row>
    <row r="10417" spans="54:78" x14ac:dyDescent="0.3">
      <c r="BB10417" s="105" t="e">
        <f>VLOOKUP(C10417,#REF!, 2,FALSE)</f>
        <v>#REF!</v>
      </c>
      <c r="BP10417" s="52" t="s">
        <v>15993</v>
      </c>
      <c r="BQ10417" s="52" t="s">
        <v>17035</v>
      </c>
      <c r="BR10417" s="52" t="s">
        <v>725</v>
      </c>
      <c r="BX10417" s="52" t="s">
        <v>15993</v>
      </c>
      <c r="BY10417" s="52" t="s">
        <v>17035</v>
      </c>
      <c r="BZ10417" s="52" t="s">
        <v>725</v>
      </c>
    </row>
    <row r="10418" spans="54:78" x14ac:dyDescent="0.3">
      <c r="BB10418" s="105" t="e">
        <f>VLOOKUP(C10418,#REF!, 2,FALSE)</f>
        <v>#REF!</v>
      </c>
      <c r="BP10418" s="52" t="s">
        <v>15994</v>
      </c>
      <c r="BQ10418" s="52" t="s">
        <v>17035</v>
      </c>
      <c r="BR10418" s="52" t="s">
        <v>9905</v>
      </c>
      <c r="BX10418" s="52" t="s">
        <v>15994</v>
      </c>
      <c r="BY10418" s="52" t="s">
        <v>17035</v>
      </c>
      <c r="BZ10418" s="52" t="s">
        <v>9905</v>
      </c>
    </row>
    <row r="10419" spans="54:78" x14ac:dyDescent="0.3">
      <c r="BB10419" s="105" t="e">
        <f>VLOOKUP(C10419,#REF!, 2,FALSE)</f>
        <v>#REF!</v>
      </c>
      <c r="BP10419" s="52" t="s">
        <v>15995</v>
      </c>
      <c r="BQ10419" s="52" t="s">
        <v>17035</v>
      </c>
      <c r="BR10419" s="52" t="s">
        <v>15996</v>
      </c>
      <c r="BX10419" s="52" t="s">
        <v>15995</v>
      </c>
      <c r="BY10419" s="52" t="s">
        <v>17035</v>
      </c>
      <c r="BZ10419" s="52" t="s">
        <v>15996</v>
      </c>
    </row>
    <row r="10420" spans="54:78" x14ac:dyDescent="0.3">
      <c r="BB10420" s="105" t="e">
        <f>VLOOKUP(C10420,#REF!, 2,FALSE)</f>
        <v>#REF!</v>
      </c>
      <c r="BP10420" s="52" t="s">
        <v>15997</v>
      </c>
      <c r="BQ10420" s="52" t="s">
        <v>17035</v>
      </c>
      <c r="BR10420" s="52" t="s">
        <v>778</v>
      </c>
      <c r="BX10420" s="52" t="s">
        <v>15997</v>
      </c>
      <c r="BY10420" s="52" t="s">
        <v>17035</v>
      </c>
      <c r="BZ10420" s="52" t="s">
        <v>778</v>
      </c>
    </row>
    <row r="10421" spans="54:78" x14ac:dyDescent="0.3">
      <c r="BB10421" s="105" t="e">
        <f>VLOOKUP(C10421,#REF!, 2,FALSE)</f>
        <v>#REF!</v>
      </c>
      <c r="BP10421" s="52" t="s">
        <v>15998</v>
      </c>
      <c r="BQ10421" s="52" t="s">
        <v>2988</v>
      </c>
      <c r="BR10421" s="52" t="s">
        <v>15891</v>
      </c>
      <c r="BX10421" s="52" t="s">
        <v>15998</v>
      </c>
      <c r="BY10421" s="52" t="s">
        <v>2988</v>
      </c>
      <c r="BZ10421" s="52" t="s">
        <v>15891</v>
      </c>
    </row>
    <row r="10422" spans="54:78" x14ac:dyDescent="0.3">
      <c r="BB10422" s="105" t="e">
        <f>VLOOKUP(C10422,#REF!, 2,FALSE)</f>
        <v>#REF!</v>
      </c>
      <c r="BP10422" s="52" t="s">
        <v>15999</v>
      </c>
      <c r="BQ10422" s="52" t="s">
        <v>1350</v>
      </c>
      <c r="BR10422" s="52" t="s">
        <v>3111</v>
      </c>
      <c r="BX10422" s="52" t="s">
        <v>15999</v>
      </c>
      <c r="BY10422" s="52" t="s">
        <v>1350</v>
      </c>
      <c r="BZ10422" s="52" t="s">
        <v>3111</v>
      </c>
    </row>
    <row r="10423" spans="54:78" x14ac:dyDescent="0.3">
      <c r="BB10423" s="105" t="e">
        <f>VLOOKUP(C10423,#REF!, 2,FALSE)</f>
        <v>#REF!</v>
      </c>
      <c r="BP10423" s="52" t="s">
        <v>16000</v>
      </c>
      <c r="BQ10423" s="52" t="s">
        <v>17035</v>
      </c>
      <c r="BR10423" s="52" t="s">
        <v>2993</v>
      </c>
      <c r="BX10423" s="52" t="s">
        <v>16000</v>
      </c>
      <c r="BY10423" s="52" t="s">
        <v>17035</v>
      </c>
      <c r="BZ10423" s="52" t="s">
        <v>2993</v>
      </c>
    </row>
    <row r="10424" spans="54:78" x14ac:dyDescent="0.3">
      <c r="BB10424" s="105" t="e">
        <f>VLOOKUP(C10424,#REF!, 2,FALSE)</f>
        <v>#REF!</v>
      </c>
      <c r="BP10424" s="52" t="s">
        <v>16001</v>
      </c>
      <c r="BQ10424" s="52" t="s">
        <v>17035</v>
      </c>
      <c r="BR10424" s="52" t="s">
        <v>1814</v>
      </c>
      <c r="BX10424" s="52" t="s">
        <v>16001</v>
      </c>
      <c r="BY10424" s="52" t="s">
        <v>17035</v>
      </c>
      <c r="BZ10424" s="52" t="s">
        <v>1814</v>
      </c>
    </row>
    <row r="10425" spans="54:78" x14ac:dyDescent="0.3">
      <c r="BB10425" s="105" t="e">
        <f>VLOOKUP(C10425,#REF!, 2,FALSE)</f>
        <v>#REF!</v>
      </c>
      <c r="BP10425" s="52" t="s">
        <v>16002</v>
      </c>
      <c r="BQ10425" s="52" t="s">
        <v>17035</v>
      </c>
      <c r="BR10425" s="52" t="s">
        <v>4529</v>
      </c>
      <c r="BX10425" s="52" t="s">
        <v>16002</v>
      </c>
      <c r="BY10425" s="52" t="s">
        <v>17035</v>
      </c>
      <c r="BZ10425" s="52" t="s">
        <v>4529</v>
      </c>
    </row>
    <row r="10426" spans="54:78" x14ac:dyDescent="0.3">
      <c r="BB10426" s="105" t="e">
        <f>VLOOKUP(C10426,#REF!, 2,FALSE)</f>
        <v>#REF!</v>
      </c>
      <c r="BP10426" s="52" t="s">
        <v>2769</v>
      </c>
      <c r="BQ10426" s="52" t="s">
        <v>1277</v>
      </c>
      <c r="BR10426" s="52" t="s">
        <v>16003</v>
      </c>
      <c r="BX10426" s="52" t="s">
        <v>2769</v>
      </c>
      <c r="BY10426" s="52" t="s">
        <v>1277</v>
      </c>
      <c r="BZ10426" s="52" t="s">
        <v>16003</v>
      </c>
    </row>
    <row r="10427" spans="54:78" x14ac:dyDescent="0.3">
      <c r="BB10427" s="105" t="e">
        <f>VLOOKUP(C10427,#REF!, 2,FALSE)</f>
        <v>#REF!</v>
      </c>
      <c r="BP10427" s="52" t="s">
        <v>2770</v>
      </c>
      <c r="BQ10427" s="52" t="s">
        <v>645</v>
      </c>
      <c r="BR10427" s="52" t="s">
        <v>12326</v>
      </c>
      <c r="BX10427" s="52" t="s">
        <v>2770</v>
      </c>
      <c r="BY10427" s="52" t="s">
        <v>645</v>
      </c>
      <c r="BZ10427" s="52" t="s">
        <v>12326</v>
      </c>
    </row>
    <row r="10428" spans="54:78" x14ac:dyDescent="0.3">
      <c r="BB10428" s="105" t="e">
        <f>VLOOKUP(C10428,#REF!, 2,FALSE)</f>
        <v>#REF!</v>
      </c>
      <c r="BP10428" s="52" t="s">
        <v>16004</v>
      </c>
      <c r="BQ10428" s="52" t="s">
        <v>2993</v>
      </c>
      <c r="BR10428" s="52" t="s">
        <v>2468</v>
      </c>
      <c r="BX10428" s="52" t="s">
        <v>16004</v>
      </c>
      <c r="BY10428" s="52" t="s">
        <v>2993</v>
      </c>
      <c r="BZ10428" s="52" t="s">
        <v>2468</v>
      </c>
    </row>
    <row r="10429" spans="54:78" x14ac:dyDescent="0.3">
      <c r="BB10429" s="105" t="e">
        <f>VLOOKUP(C10429,#REF!, 2,FALSE)</f>
        <v>#REF!</v>
      </c>
      <c r="BP10429" s="52" t="s">
        <v>66</v>
      </c>
      <c r="BQ10429" s="52" t="s">
        <v>17035</v>
      </c>
      <c r="BR10429" s="52" t="s">
        <v>12565</v>
      </c>
      <c r="BX10429" s="52" t="s">
        <v>66</v>
      </c>
      <c r="BY10429" s="52" t="s">
        <v>17035</v>
      </c>
      <c r="BZ10429" s="52" t="s">
        <v>12565</v>
      </c>
    </row>
    <row r="10430" spans="54:78" x14ac:dyDescent="0.3">
      <c r="BB10430" s="105" t="e">
        <f>VLOOKUP(C10430,#REF!, 2,FALSE)</f>
        <v>#REF!</v>
      </c>
      <c r="BP10430" s="52" t="s">
        <v>16005</v>
      </c>
      <c r="BQ10430" s="52" t="s">
        <v>621</v>
      </c>
      <c r="BR10430" s="52" t="s">
        <v>7918</v>
      </c>
      <c r="BX10430" s="52" t="s">
        <v>16005</v>
      </c>
      <c r="BY10430" s="52" t="s">
        <v>621</v>
      </c>
      <c r="BZ10430" s="52" t="s">
        <v>7918</v>
      </c>
    </row>
    <row r="10431" spans="54:78" x14ac:dyDescent="0.3">
      <c r="BB10431" s="105" t="e">
        <f>VLOOKUP(C10431,#REF!, 2,FALSE)</f>
        <v>#REF!</v>
      </c>
      <c r="BP10431" s="52" t="s">
        <v>16006</v>
      </c>
      <c r="BQ10431" s="52" t="s">
        <v>2993</v>
      </c>
      <c r="BR10431" s="52" t="s">
        <v>13503</v>
      </c>
      <c r="BX10431" s="52" t="s">
        <v>16006</v>
      </c>
      <c r="BY10431" s="52" t="s">
        <v>2993</v>
      </c>
      <c r="BZ10431" s="52" t="s">
        <v>13503</v>
      </c>
    </row>
    <row r="10432" spans="54:78" x14ac:dyDescent="0.3">
      <c r="BB10432" s="105" t="e">
        <f>VLOOKUP(C10432,#REF!, 2,FALSE)</f>
        <v>#REF!</v>
      </c>
      <c r="BP10432" s="52" t="s">
        <v>58</v>
      </c>
      <c r="BQ10432" s="52" t="s">
        <v>2993</v>
      </c>
      <c r="BR10432" s="52" t="s">
        <v>9801</v>
      </c>
      <c r="BX10432" s="52" t="s">
        <v>58</v>
      </c>
      <c r="BY10432" s="52" t="s">
        <v>2993</v>
      </c>
      <c r="BZ10432" s="52" t="s">
        <v>9801</v>
      </c>
    </row>
    <row r="10433" spans="54:78" x14ac:dyDescent="0.3">
      <c r="BB10433" s="105" t="e">
        <f>VLOOKUP(C10433,#REF!, 2,FALSE)</f>
        <v>#REF!</v>
      </c>
      <c r="BP10433" s="52" t="s">
        <v>16007</v>
      </c>
      <c r="BQ10433" s="52" t="s">
        <v>636</v>
      </c>
      <c r="BR10433" s="52" t="s">
        <v>16008</v>
      </c>
      <c r="BX10433" s="52" t="s">
        <v>16007</v>
      </c>
      <c r="BY10433" s="52" t="s">
        <v>636</v>
      </c>
      <c r="BZ10433" s="52" t="s">
        <v>16008</v>
      </c>
    </row>
    <row r="10434" spans="54:78" x14ac:dyDescent="0.3">
      <c r="BB10434" s="105" t="e">
        <f>VLOOKUP(C10434,#REF!, 2,FALSE)</f>
        <v>#REF!</v>
      </c>
      <c r="BP10434" s="52" t="s">
        <v>16009</v>
      </c>
      <c r="BQ10434" s="52" t="s">
        <v>672</v>
      </c>
      <c r="BR10434" s="52" t="s">
        <v>2651</v>
      </c>
      <c r="BX10434" s="52" t="s">
        <v>16009</v>
      </c>
      <c r="BY10434" s="52" t="s">
        <v>672</v>
      </c>
      <c r="BZ10434" s="52" t="s">
        <v>2651</v>
      </c>
    </row>
    <row r="10435" spans="54:78" x14ac:dyDescent="0.3">
      <c r="BB10435" s="105" t="e">
        <f>VLOOKUP(C10435,#REF!, 2,FALSE)</f>
        <v>#REF!</v>
      </c>
      <c r="BP10435" s="52" t="s">
        <v>16010</v>
      </c>
      <c r="BQ10435" s="52" t="s">
        <v>2993</v>
      </c>
      <c r="BR10435" s="52" t="s">
        <v>15081</v>
      </c>
      <c r="BX10435" s="52" t="s">
        <v>16010</v>
      </c>
      <c r="BY10435" s="52" t="s">
        <v>2993</v>
      </c>
      <c r="BZ10435" s="52" t="s">
        <v>15081</v>
      </c>
    </row>
    <row r="10436" spans="54:78" x14ac:dyDescent="0.3">
      <c r="BB10436" s="105" t="e">
        <f>VLOOKUP(C10436,#REF!, 2,FALSE)</f>
        <v>#REF!</v>
      </c>
      <c r="BP10436" s="52" t="s">
        <v>16011</v>
      </c>
      <c r="BQ10436" s="52" t="s">
        <v>2993</v>
      </c>
      <c r="BR10436" s="52" t="s">
        <v>714</v>
      </c>
      <c r="BX10436" s="52" t="s">
        <v>16011</v>
      </c>
      <c r="BY10436" s="52" t="s">
        <v>2993</v>
      </c>
      <c r="BZ10436" s="52" t="s">
        <v>714</v>
      </c>
    </row>
    <row r="10437" spans="54:78" x14ac:dyDescent="0.3">
      <c r="BB10437" s="105" t="e">
        <f>VLOOKUP(C10437,#REF!, 2,FALSE)</f>
        <v>#REF!</v>
      </c>
      <c r="BP10437" s="52" t="s">
        <v>16012</v>
      </c>
      <c r="BQ10437" s="52" t="s">
        <v>2993</v>
      </c>
      <c r="BR10437" s="52" t="s">
        <v>8716</v>
      </c>
      <c r="BX10437" s="52" t="s">
        <v>16012</v>
      </c>
      <c r="BY10437" s="52" t="s">
        <v>2993</v>
      </c>
      <c r="BZ10437" s="52" t="s">
        <v>8716</v>
      </c>
    </row>
    <row r="10438" spans="54:78" x14ac:dyDescent="0.3">
      <c r="BB10438" s="105" t="e">
        <f>VLOOKUP(C10438,#REF!, 2,FALSE)</f>
        <v>#REF!</v>
      </c>
      <c r="BP10438" s="52" t="s">
        <v>16013</v>
      </c>
      <c r="BQ10438" s="52" t="s">
        <v>3276</v>
      </c>
      <c r="BR10438" s="52" t="s">
        <v>16014</v>
      </c>
      <c r="BX10438" s="52" t="s">
        <v>16013</v>
      </c>
      <c r="BY10438" s="52" t="s">
        <v>3276</v>
      </c>
      <c r="BZ10438" s="52" t="s">
        <v>16014</v>
      </c>
    </row>
    <row r="10439" spans="54:78" x14ac:dyDescent="0.3">
      <c r="BB10439" s="105" t="e">
        <f>VLOOKUP(C10439,#REF!, 2,FALSE)</f>
        <v>#REF!</v>
      </c>
      <c r="BP10439" s="52" t="s">
        <v>16015</v>
      </c>
      <c r="BQ10439" s="52" t="s">
        <v>17035</v>
      </c>
      <c r="BR10439" s="52" t="s">
        <v>6569</v>
      </c>
      <c r="BX10439" s="52" t="s">
        <v>16015</v>
      </c>
      <c r="BY10439" s="52" t="s">
        <v>17035</v>
      </c>
      <c r="BZ10439" s="52" t="s">
        <v>6569</v>
      </c>
    </row>
    <row r="10440" spans="54:78" x14ac:dyDescent="0.3">
      <c r="BB10440" s="105" t="e">
        <f>VLOOKUP(C10440,#REF!, 2,FALSE)</f>
        <v>#REF!</v>
      </c>
      <c r="BP10440" s="52" t="s">
        <v>16016</v>
      </c>
      <c r="BQ10440" s="52" t="s">
        <v>2993</v>
      </c>
      <c r="BR10440" s="52" t="s">
        <v>10794</v>
      </c>
      <c r="BX10440" s="52" t="s">
        <v>16016</v>
      </c>
      <c r="BY10440" s="52" t="s">
        <v>2993</v>
      </c>
      <c r="BZ10440" s="52" t="s">
        <v>10794</v>
      </c>
    </row>
    <row r="10441" spans="54:78" x14ac:dyDescent="0.3">
      <c r="BB10441" s="105" t="e">
        <f>VLOOKUP(C10441,#REF!, 2,FALSE)</f>
        <v>#REF!</v>
      </c>
      <c r="BP10441" s="52" t="s">
        <v>16017</v>
      </c>
      <c r="BQ10441" s="52" t="s">
        <v>669</v>
      </c>
      <c r="BR10441" s="52" t="s">
        <v>5695</v>
      </c>
      <c r="BX10441" s="52" t="s">
        <v>16017</v>
      </c>
      <c r="BY10441" s="52" t="s">
        <v>669</v>
      </c>
      <c r="BZ10441" s="52" t="s">
        <v>5695</v>
      </c>
    </row>
    <row r="10442" spans="54:78" x14ac:dyDescent="0.3">
      <c r="BB10442" s="105" t="e">
        <f>VLOOKUP(C10442,#REF!, 2,FALSE)</f>
        <v>#REF!</v>
      </c>
      <c r="BP10442" s="52" t="s">
        <v>16018</v>
      </c>
      <c r="BQ10442" s="52" t="s">
        <v>17035</v>
      </c>
      <c r="BR10442" s="52" t="s">
        <v>16019</v>
      </c>
      <c r="BX10442" s="52" t="s">
        <v>16018</v>
      </c>
      <c r="BY10442" s="52" t="s">
        <v>17035</v>
      </c>
      <c r="BZ10442" s="52" t="s">
        <v>16019</v>
      </c>
    </row>
    <row r="10443" spans="54:78" x14ac:dyDescent="0.3">
      <c r="BB10443" s="105" t="e">
        <f>VLOOKUP(C10443,#REF!, 2,FALSE)</f>
        <v>#REF!</v>
      </c>
      <c r="BP10443" s="52" t="s">
        <v>16020</v>
      </c>
      <c r="BQ10443" s="52" t="s">
        <v>17035</v>
      </c>
      <c r="BR10443" s="52" t="s">
        <v>2993</v>
      </c>
      <c r="BX10443" s="52" t="s">
        <v>16020</v>
      </c>
      <c r="BY10443" s="52" t="s">
        <v>17035</v>
      </c>
      <c r="BZ10443" s="52" t="s">
        <v>2993</v>
      </c>
    </row>
    <row r="10444" spans="54:78" x14ac:dyDescent="0.3">
      <c r="BB10444" s="105" t="e">
        <f>VLOOKUP(C10444,#REF!, 2,FALSE)</f>
        <v>#REF!</v>
      </c>
      <c r="BP10444" s="52" t="s">
        <v>16021</v>
      </c>
      <c r="BQ10444" s="52" t="s">
        <v>17035</v>
      </c>
      <c r="BR10444" s="52" t="s">
        <v>778</v>
      </c>
      <c r="BX10444" s="52" t="s">
        <v>16021</v>
      </c>
      <c r="BY10444" s="52" t="s">
        <v>17035</v>
      </c>
      <c r="BZ10444" s="52" t="s">
        <v>778</v>
      </c>
    </row>
    <row r="10445" spans="54:78" x14ac:dyDescent="0.3">
      <c r="BB10445" s="105" t="e">
        <f>VLOOKUP(C10445,#REF!, 2,FALSE)</f>
        <v>#REF!</v>
      </c>
      <c r="BP10445" s="52" t="s">
        <v>16022</v>
      </c>
      <c r="BQ10445" s="52" t="s">
        <v>17035</v>
      </c>
      <c r="BR10445" s="52" t="s">
        <v>778</v>
      </c>
      <c r="BX10445" s="52" t="s">
        <v>16022</v>
      </c>
      <c r="BY10445" s="52" t="s">
        <v>17035</v>
      </c>
      <c r="BZ10445" s="52" t="s">
        <v>778</v>
      </c>
    </row>
    <row r="10446" spans="54:78" x14ac:dyDescent="0.3">
      <c r="BB10446" s="105" t="e">
        <f>VLOOKUP(C10446,#REF!, 2,FALSE)</f>
        <v>#REF!</v>
      </c>
      <c r="BP10446" s="52" t="s">
        <v>16023</v>
      </c>
      <c r="BQ10446" s="52" t="s">
        <v>17035</v>
      </c>
      <c r="BR10446" s="52" t="s">
        <v>4638</v>
      </c>
      <c r="BX10446" s="52" t="s">
        <v>16023</v>
      </c>
      <c r="BY10446" s="52" t="s">
        <v>17035</v>
      </c>
      <c r="BZ10446" s="52" t="s">
        <v>4638</v>
      </c>
    </row>
    <row r="10447" spans="54:78" x14ac:dyDescent="0.3">
      <c r="BB10447" s="105" t="e">
        <f>VLOOKUP(C10447,#REF!, 2,FALSE)</f>
        <v>#REF!</v>
      </c>
      <c r="BP10447" s="52" t="s">
        <v>16024</v>
      </c>
      <c r="BQ10447" s="52" t="s">
        <v>2993</v>
      </c>
      <c r="BR10447" s="52" t="s">
        <v>2993</v>
      </c>
      <c r="BX10447" s="52" t="s">
        <v>16024</v>
      </c>
      <c r="BY10447" s="52" t="s">
        <v>2993</v>
      </c>
      <c r="BZ10447" s="52" t="s">
        <v>2993</v>
      </c>
    </row>
    <row r="10448" spans="54:78" x14ac:dyDescent="0.3">
      <c r="BB10448" s="105" t="e">
        <f>VLOOKUP(C10448,#REF!, 2,FALSE)</f>
        <v>#REF!</v>
      </c>
      <c r="BP10448" s="52" t="s">
        <v>16025</v>
      </c>
      <c r="BQ10448" s="52" t="s">
        <v>2993</v>
      </c>
      <c r="BR10448" s="52" t="s">
        <v>2993</v>
      </c>
      <c r="BX10448" s="52" t="s">
        <v>16025</v>
      </c>
      <c r="BY10448" s="52" t="s">
        <v>2993</v>
      </c>
      <c r="BZ10448" s="52" t="s">
        <v>2993</v>
      </c>
    </row>
    <row r="10449" spans="54:78" x14ac:dyDescent="0.3">
      <c r="BB10449" s="105" t="e">
        <f>VLOOKUP(C10449,#REF!, 2,FALSE)</f>
        <v>#REF!</v>
      </c>
      <c r="BP10449" s="52" t="s">
        <v>16026</v>
      </c>
      <c r="BQ10449" s="52" t="s">
        <v>849</v>
      </c>
      <c r="BR10449" s="52" t="s">
        <v>16027</v>
      </c>
      <c r="BX10449" s="52" t="s">
        <v>16026</v>
      </c>
      <c r="BY10449" s="52" t="s">
        <v>849</v>
      </c>
      <c r="BZ10449" s="52" t="s">
        <v>16027</v>
      </c>
    </row>
    <row r="10450" spans="54:78" x14ac:dyDescent="0.3">
      <c r="BB10450" s="105" t="e">
        <f>VLOOKUP(C10450,#REF!, 2,FALSE)</f>
        <v>#REF!</v>
      </c>
      <c r="BP10450" s="52" t="s">
        <v>16028</v>
      </c>
      <c r="BQ10450" s="52" t="s">
        <v>628</v>
      </c>
      <c r="BR10450" s="52" t="s">
        <v>16029</v>
      </c>
      <c r="BX10450" s="52" t="s">
        <v>16028</v>
      </c>
      <c r="BY10450" s="52" t="s">
        <v>628</v>
      </c>
      <c r="BZ10450" s="52" t="s">
        <v>16029</v>
      </c>
    </row>
    <row r="10451" spans="54:78" x14ac:dyDescent="0.3">
      <c r="BB10451" s="105" t="e">
        <f>VLOOKUP(C10451,#REF!, 2,FALSE)</f>
        <v>#REF!</v>
      </c>
      <c r="BP10451" s="52" t="s">
        <v>16030</v>
      </c>
      <c r="BQ10451" s="52" t="s">
        <v>3276</v>
      </c>
      <c r="BR10451" s="52" t="s">
        <v>4275</v>
      </c>
      <c r="BX10451" s="52" t="s">
        <v>16030</v>
      </c>
      <c r="BY10451" s="52" t="s">
        <v>3276</v>
      </c>
      <c r="BZ10451" s="52" t="s">
        <v>4275</v>
      </c>
    </row>
    <row r="10452" spans="54:78" x14ac:dyDescent="0.3">
      <c r="BB10452" s="105" t="e">
        <f>VLOOKUP(C10452,#REF!, 2,FALSE)</f>
        <v>#REF!</v>
      </c>
      <c r="BP10452" s="52" t="s">
        <v>16031</v>
      </c>
      <c r="BQ10452" s="52" t="s">
        <v>3016</v>
      </c>
      <c r="BR10452" s="52" t="s">
        <v>16032</v>
      </c>
      <c r="BX10452" s="52" t="s">
        <v>16031</v>
      </c>
      <c r="BY10452" s="52" t="s">
        <v>3016</v>
      </c>
      <c r="BZ10452" s="52" t="s">
        <v>16032</v>
      </c>
    </row>
    <row r="10453" spans="54:78" x14ac:dyDescent="0.3">
      <c r="BB10453" s="105" t="e">
        <f>VLOOKUP(C10453,#REF!, 2,FALSE)</f>
        <v>#REF!</v>
      </c>
      <c r="BP10453" s="52" t="s">
        <v>16033</v>
      </c>
      <c r="BQ10453" s="52" t="s">
        <v>17035</v>
      </c>
      <c r="BR10453" s="52" t="s">
        <v>778</v>
      </c>
      <c r="BX10453" s="52" t="s">
        <v>16033</v>
      </c>
      <c r="BY10453" s="52" t="s">
        <v>17035</v>
      </c>
      <c r="BZ10453" s="52" t="s">
        <v>778</v>
      </c>
    </row>
    <row r="10454" spans="54:78" x14ac:dyDescent="0.3">
      <c r="BB10454" s="105" t="e">
        <f>VLOOKUP(C10454,#REF!, 2,FALSE)</f>
        <v>#REF!</v>
      </c>
      <c r="BP10454" s="52" t="s">
        <v>16034</v>
      </c>
      <c r="BQ10454" s="52" t="s">
        <v>17035</v>
      </c>
      <c r="BR10454" s="52" t="s">
        <v>12907</v>
      </c>
      <c r="BX10454" s="52" t="s">
        <v>16034</v>
      </c>
      <c r="BY10454" s="52" t="s">
        <v>17035</v>
      </c>
      <c r="BZ10454" s="52" t="s">
        <v>12907</v>
      </c>
    </row>
    <row r="10455" spans="54:78" x14ac:dyDescent="0.3">
      <c r="BB10455" s="105" t="e">
        <f>VLOOKUP(C10455,#REF!, 2,FALSE)</f>
        <v>#REF!</v>
      </c>
      <c r="BP10455" s="52" t="s">
        <v>16035</v>
      </c>
      <c r="BQ10455" s="52" t="s">
        <v>1277</v>
      </c>
      <c r="BR10455" s="52" t="s">
        <v>6963</v>
      </c>
      <c r="BX10455" s="52" t="s">
        <v>16035</v>
      </c>
      <c r="BY10455" s="52" t="s">
        <v>1277</v>
      </c>
      <c r="BZ10455" s="52" t="s">
        <v>6963</v>
      </c>
    </row>
    <row r="10456" spans="54:78" x14ac:dyDescent="0.3">
      <c r="BB10456" s="105" t="e">
        <f>VLOOKUP(C10456,#REF!, 2,FALSE)</f>
        <v>#REF!</v>
      </c>
      <c r="BP10456" s="52" t="s">
        <v>2771</v>
      </c>
      <c r="BQ10456" s="52" t="s">
        <v>857</v>
      </c>
      <c r="BR10456" s="52" t="s">
        <v>4229</v>
      </c>
      <c r="BX10456" s="52" t="s">
        <v>2771</v>
      </c>
      <c r="BY10456" s="52" t="s">
        <v>857</v>
      </c>
      <c r="BZ10456" s="52" t="s">
        <v>4229</v>
      </c>
    </row>
    <row r="10457" spans="54:78" x14ac:dyDescent="0.3">
      <c r="BB10457" s="105" t="e">
        <f>VLOOKUP(C10457,#REF!, 2,FALSE)</f>
        <v>#REF!</v>
      </c>
      <c r="BP10457" s="52" t="s">
        <v>16036</v>
      </c>
      <c r="BQ10457" s="52" t="s">
        <v>3019</v>
      </c>
      <c r="BR10457" s="52" t="s">
        <v>4275</v>
      </c>
      <c r="BX10457" s="52" t="s">
        <v>16036</v>
      </c>
      <c r="BY10457" s="52" t="s">
        <v>3019</v>
      </c>
      <c r="BZ10457" s="52" t="s">
        <v>4275</v>
      </c>
    </row>
    <row r="10458" spans="54:78" x14ac:dyDescent="0.3">
      <c r="BB10458" s="105" t="e">
        <f>VLOOKUP(C10458,#REF!, 2,FALSE)</f>
        <v>#REF!</v>
      </c>
      <c r="BP10458" s="52" t="s">
        <v>2772</v>
      </c>
      <c r="BQ10458" s="52" t="s">
        <v>934</v>
      </c>
      <c r="BR10458" s="52" t="s">
        <v>12094</v>
      </c>
      <c r="BX10458" s="52" t="s">
        <v>2772</v>
      </c>
      <c r="BY10458" s="52" t="s">
        <v>934</v>
      </c>
      <c r="BZ10458" s="52" t="s">
        <v>12094</v>
      </c>
    </row>
    <row r="10459" spans="54:78" x14ac:dyDescent="0.3">
      <c r="BB10459" s="105" t="e">
        <f>VLOOKUP(C10459,#REF!, 2,FALSE)</f>
        <v>#REF!</v>
      </c>
      <c r="BP10459" s="52" t="s">
        <v>16037</v>
      </c>
      <c r="BQ10459" s="52" t="s">
        <v>791</v>
      </c>
      <c r="BR10459" s="52" t="s">
        <v>3438</v>
      </c>
      <c r="BX10459" s="52" t="s">
        <v>16037</v>
      </c>
      <c r="BY10459" s="52" t="s">
        <v>791</v>
      </c>
      <c r="BZ10459" s="52" t="s">
        <v>3438</v>
      </c>
    </row>
    <row r="10460" spans="54:78" x14ac:dyDescent="0.3">
      <c r="BB10460" s="105" t="e">
        <f>VLOOKUP(C10460,#REF!, 2,FALSE)</f>
        <v>#REF!</v>
      </c>
      <c r="BP10460" s="52" t="s">
        <v>16038</v>
      </c>
      <c r="BQ10460" s="52" t="s">
        <v>643</v>
      </c>
      <c r="BR10460" s="52" t="s">
        <v>16039</v>
      </c>
      <c r="BX10460" s="52" t="s">
        <v>16038</v>
      </c>
      <c r="BY10460" s="52" t="s">
        <v>643</v>
      </c>
      <c r="BZ10460" s="52" t="s">
        <v>16039</v>
      </c>
    </row>
    <row r="10461" spans="54:78" x14ac:dyDescent="0.3">
      <c r="BB10461" s="105" t="e">
        <f>VLOOKUP(C10461,#REF!, 2,FALSE)</f>
        <v>#REF!</v>
      </c>
      <c r="BP10461" s="52" t="s">
        <v>16040</v>
      </c>
      <c r="BQ10461" s="52" t="s">
        <v>667</v>
      </c>
      <c r="BR10461" s="52" t="s">
        <v>16041</v>
      </c>
      <c r="BX10461" s="52" t="s">
        <v>16040</v>
      </c>
      <c r="BY10461" s="52" t="s">
        <v>667</v>
      </c>
      <c r="BZ10461" s="52" t="s">
        <v>16041</v>
      </c>
    </row>
    <row r="10462" spans="54:78" x14ac:dyDescent="0.3">
      <c r="BB10462" s="105" t="e">
        <f>VLOOKUP(C10462,#REF!, 2,FALSE)</f>
        <v>#REF!</v>
      </c>
      <c r="BP10462" s="52" t="s">
        <v>16042</v>
      </c>
      <c r="BQ10462" s="52" t="s">
        <v>786</v>
      </c>
      <c r="BR10462" s="52" t="s">
        <v>16043</v>
      </c>
      <c r="BX10462" s="52" t="s">
        <v>16042</v>
      </c>
      <c r="BY10462" s="52" t="s">
        <v>786</v>
      </c>
      <c r="BZ10462" s="52" t="s">
        <v>16043</v>
      </c>
    </row>
    <row r="10463" spans="54:78" x14ac:dyDescent="0.3">
      <c r="BB10463" s="105" t="e">
        <f>VLOOKUP(C10463,#REF!, 2,FALSE)</f>
        <v>#REF!</v>
      </c>
      <c r="BP10463" s="52" t="s">
        <v>16044</v>
      </c>
      <c r="BQ10463" s="52" t="s">
        <v>1021</v>
      </c>
      <c r="BR10463" s="52" t="s">
        <v>6019</v>
      </c>
      <c r="BX10463" s="52" t="s">
        <v>16044</v>
      </c>
      <c r="BY10463" s="52" t="s">
        <v>1021</v>
      </c>
      <c r="BZ10463" s="52" t="s">
        <v>6019</v>
      </c>
    </row>
    <row r="10464" spans="54:78" x14ac:dyDescent="0.3">
      <c r="BB10464" s="105" t="e">
        <f>VLOOKUP(C10464,#REF!, 2,FALSE)</f>
        <v>#REF!</v>
      </c>
      <c r="BP10464" s="52" t="s">
        <v>16045</v>
      </c>
      <c r="BQ10464" s="52" t="s">
        <v>2988</v>
      </c>
      <c r="BR10464" s="52" t="s">
        <v>16046</v>
      </c>
      <c r="BX10464" s="52" t="s">
        <v>16045</v>
      </c>
      <c r="BY10464" s="52" t="s">
        <v>2988</v>
      </c>
      <c r="BZ10464" s="52" t="s">
        <v>16046</v>
      </c>
    </row>
    <row r="10465" spans="54:78" x14ac:dyDescent="0.3">
      <c r="BB10465" s="105" t="e">
        <f>VLOOKUP(C10465,#REF!, 2,FALSE)</f>
        <v>#REF!</v>
      </c>
      <c r="BP10465" s="52" t="s">
        <v>16047</v>
      </c>
      <c r="BQ10465" s="52" t="s">
        <v>619</v>
      </c>
      <c r="BR10465" s="52" t="s">
        <v>15347</v>
      </c>
      <c r="BX10465" s="52" t="s">
        <v>16047</v>
      </c>
      <c r="BY10465" s="52" t="s">
        <v>619</v>
      </c>
      <c r="BZ10465" s="52" t="s">
        <v>15347</v>
      </c>
    </row>
    <row r="10466" spans="54:78" x14ac:dyDescent="0.3">
      <c r="BB10466" s="105" t="e">
        <f>VLOOKUP(C10466,#REF!, 2,FALSE)</f>
        <v>#REF!</v>
      </c>
      <c r="BP10466" s="52" t="s">
        <v>16048</v>
      </c>
      <c r="BQ10466" s="52" t="s">
        <v>17035</v>
      </c>
      <c r="BR10466" s="52" t="s">
        <v>4769</v>
      </c>
      <c r="BX10466" s="52" t="s">
        <v>16048</v>
      </c>
      <c r="BY10466" s="52" t="s">
        <v>17035</v>
      </c>
      <c r="BZ10466" s="52" t="s">
        <v>4769</v>
      </c>
    </row>
    <row r="10467" spans="54:78" x14ac:dyDescent="0.3">
      <c r="BB10467" s="105" t="e">
        <f>VLOOKUP(C10467,#REF!, 2,FALSE)</f>
        <v>#REF!</v>
      </c>
      <c r="BP10467" s="52" t="s">
        <v>16049</v>
      </c>
      <c r="BQ10467" s="52" t="s">
        <v>17035</v>
      </c>
      <c r="BR10467" s="52" t="s">
        <v>15605</v>
      </c>
      <c r="BX10467" s="52" t="s">
        <v>16049</v>
      </c>
      <c r="BY10467" s="52" t="s">
        <v>17035</v>
      </c>
      <c r="BZ10467" s="52" t="s">
        <v>15605</v>
      </c>
    </row>
    <row r="10468" spans="54:78" x14ac:dyDescent="0.3">
      <c r="BB10468" s="105" t="e">
        <f>VLOOKUP(C10468,#REF!, 2,FALSE)</f>
        <v>#REF!</v>
      </c>
      <c r="BP10468" s="52" t="s">
        <v>16050</v>
      </c>
      <c r="BQ10468" s="52" t="s">
        <v>743</v>
      </c>
      <c r="BR10468" s="52" t="s">
        <v>3756</v>
      </c>
      <c r="BX10468" s="52" t="s">
        <v>16050</v>
      </c>
      <c r="BY10468" s="52" t="s">
        <v>743</v>
      </c>
      <c r="BZ10468" s="52" t="s">
        <v>3756</v>
      </c>
    </row>
    <row r="10469" spans="54:78" x14ac:dyDescent="0.3">
      <c r="BB10469" s="105" t="e">
        <f>VLOOKUP(C10469,#REF!, 2,FALSE)</f>
        <v>#REF!</v>
      </c>
      <c r="BP10469" s="52" t="s">
        <v>16051</v>
      </c>
      <c r="BQ10469" s="52" t="s">
        <v>2993</v>
      </c>
      <c r="BR10469" s="52" t="s">
        <v>2993</v>
      </c>
      <c r="BX10469" s="52" t="s">
        <v>16051</v>
      </c>
      <c r="BY10469" s="52" t="s">
        <v>2993</v>
      </c>
      <c r="BZ10469" s="52" t="s">
        <v>2993</v>
      </c>
    </row>
    <row r="10470" spans="54:78" x14ac:dyDescent="0.3">
      <c r="BB10470" s="105" t="e">
        <f>VLOOKUP(C10470,#REF!, 2,FALSE)</f>
        <v>#REF!</v>
      </c>
      <c r="BP10470" s="52" t="s">
        <v>16052</v>
      </c>
      <c r="BQ10470" s="52" t="s">
        <v>2993</v>
      </c>
      <c r="BR10470" s="52" t="s">
        <v>2993</v>
      </c>
      <c r="BX10470" s="52" t="s">
        <v>16052</v>
      </c>
      <c r="BY10470" s="52" t="s">
        <v>2993</v>
      </c>
      <c r="BZ10470" s="52" t="s">
        <v>2993</v>
      </c>
    </row>
    <row r="10471" spans="54:78" x14ac:dyDescent="0.3">
      <c r="BB10471" s="105" t="e">
        <f>VLOOKUP(C10471,#REF!, 2,FALSE)</f>
        <v>#REF!</v>
      </c>
      <c r="BP10471" s="52" t="s">
        <v>16053</v>
      </c>
      <c r="BQ10471" s="52" t="s">
        <v>2993</v>
      </c>
      <c r="BR10471" s="52" t="s">
        <v>2993</v>
      </c>
      <c r="BX10471" s="52" t="s">
        <v>16053</v>
      </c>
      <c r="BY10471" s="52" t="s">
        <v>2993</v>
      </c>
      <c r="BZ10471" s="52" t="s">
        <v>2993</v>
      </c>
    </row>
    <row r="10472" spans="54:78" x14ac:dyDescent="0.3">
      <c r="BB10472" s="105" t="e">
        <f>VLOOKUP(C10472,#REF!, 2,FALSE)</f>
        <v>#REF!</v>
      </c>
      <c r="BP10472" s="52" t="s">
        <v>16054</v>
      </c>
      <c r="BQ10472" s="52" t="s">
        <v>3059</v>
      </c>
      <c r="BR10472" s="52" t="s">
        <v>16055</v>
      </c>
      <c r="BX10472" s="52" t="s">
        <v>16054</v>
      </c>
      <c r="BY10472" s="52" t="s">
        <v>3059</v>
      </c>
      <c r="BZ10472" s="52" t="s">
        <v>16055</v>
      </c>
    </row>
    <row r="10473" spans="54:78" x14ac:dyDescent="0.3">
      <c r="BB10473" s="105" t="e">
        <f>VLOOKUP(C10473,#REF!, 2,FALSE)</f>
        <v>#REF!</v>
      </c>
      <c r="BP10473" s="52" t="s">
        <v>16056</v>
      </c>
      <c r="BQ10473" s="52" t="s">
        <v>2993</v>
      </c>
      <c r="BR10473" s="52" t="s">
        <v>2993</v>
      </c>
      <c r="BX10473" s="52" t="s">
        <v>16056</v>
      </c>
      <c r="BY10473" s="52" t="s">
        <v>2993</v>
      </c>
      <c r="BZ10473" s="52" t="s">
        <v>2993</v>
      </c>
    </row>
    <row r="10474" spans="54:78" x14ac:dyDescent="0.3">
      <c r="BB10474" s="105" t="e">
        <f>VLOOKUP(C10474,#REF!, 2,FALSE)</f>
        <v>#REF!</v>
      </c>
      <c r="BP10474" s="52" t="s">
        <v>16057</v>
      </c>
      <c r="BQ10474" s="52" t="s">
        <v>2993</v>
      </c>
      <c r="BR10474" s="52" t="s">
        <v>16058</v>
      </c>
      <c r="BX10474" s="52" t="s">
        <v>16057</v>
      </c>
      <c r="BY10474" s="52" t="s">
        <v>2993</v>
      </c>
      <c r="BZ10474" s="52" t="s">
        <v>16058</v>
      </c>
    </row>
    <row r="10475" spans="54:78" x14ac:dyDescent="0.3">
      <c r="BB10475" s="105" t="e">
        <f>VLOOKUP(C10475,#REF!, 2,FALSE)</f>
        <v>#REF!</v>
      </c>
      <c r="BP10475" s="52" t="s">
        <v>16059</v>
      </c>
      <c r="BQ10475" s="52" t="s">
        <v>2993</v>
      </c>
      <c r="BR10475" s="52" t="s">
        <v>2993</v>
      </c>
      <c r="BX10475" s="52" t="s">
        <v>16059</v>
      </c>
      <c r="BY10475" s="52" t="s">
        <v>2993</v>
      </c>
      <c r="BZ10475" s="52" t="s">
        <v>2993</v>
      </c>
    </row>
    <row r="10476" spans="54:78" x14ac:dyDescent="0.3">
      <c r="BB10476" s="105" t="e">
        <f>VLOOKUP(C10476,#REF!, 2,FALSE)</f>
        <v>#REF!</v>
      </c>
      <c r="BP10476" s="52" t="s">
        <v>16060</v>
      </c>
      <c r="BQ10476" s="52" t="s">
        <v>675</v>
      </c>
      <c r="BR10476" s="52" t="s">
        <v>3371</v>
      </c>
      <c r="BX10476" s="52" t="s">
        <v>16060</v>
      </c>
      <c r="BY10476" s="52" t="s">
        <v>675</v>
      </c>
      <c r="BZ10476" s="52" t="s">
        <v>3371</v>
      </c>
    </row>
    <row r="10477" spans="54:78" x14ac:dyDescent="0.3">
      <c r="BB10477" s="105" t="e">
        <f>VLOOKUP(C10477,#REF!, 2,FALSE)</f>
        <v>#REF!</v>
      </c>
      <c r="BP10477" s="52" t="s">
        <v>16061</v>
      </c>
      <c r="BQ10477" s="52" t="s">
        <v>669</v>
      </c>
      <c r="BR10477" s="52" t="s">
        <v>12555</v>
      </c>
      <c r="BX10477" s="52" t="s">
        <v>16061</v>
      </c>
      <c r="BY10477" s="52" t="s">
        <v>669</v>
      </c>
      <c r="BZ10477" s="52" t="s">
        <v>12555</v>
      </c>
    </row>
    <row r="10478" spans="54:78" x14ac:dyDescent="0.3">
      <c r="BB10478" s="105" t="e">
        <f>VLOOKUP(C10478,#REF!, 2,FALSE)</f>
        <v>#REF!</v>
      </c>
      <c r="BP10478" s="52" t="s">
        <v>16062</v>
      </c>
      <c r="BQ10478" s="52" t="s">
        <v>664</v>
      </c>
      <c r="BR10478" s="52" t="s">
        <v>8859</v>
      </c>
      <c r="BX10478" s="52" t="s">
        <v>16062</v>
      </c>
      <c r="BY10478" s="52" t="s">
        <v>664</v>
      </c>
      <c r="BZ10478" s="52" t="s">
        <v>8859</v>
      </c>
    </row>
    <row r="10479" spans="54:78" x14ac:dyDescent="0.3">
      <c r="BB10479" s="105" t="e">
        <f>VLOOKUP(C10479,#REF!, 2,FALSE)</f>
        <v>#REF!</v>
      </c>
      <c r="BP10479" s="52" t="s">
        <v>16063</v>
      </c>
      <c r="BQ10479" s="52" t="s">
        <v>17035</v>
      </c>
      <c r="BR10479" s="52" t="s">
        <v>3978</v>
      </c>
      <c r="BX10479" s="52" t="s">
        <v>16063</v>
      </c>
      <c r="BY10479" s="52" t="s">
        <v>17035</v>
      </c>
      <c r="BZ10479" s="52" t="s">
        <v>3978</v>
      </c>
    </row>
    <row r="10480" spans="54:78" x14ac:dyDescent="0.3">
      <c r="BB10480" s="105" t="e">
        <f>VLOOKUP(C10480,#REF!, 2,FALSE)</f>
        <v>#REF!</v>
      </c>
      <c r="BP10480" s="52" t="s">
        <v>16064</v>
      </c>
      <c r="BQ10480" s="52" t="s">
        <v>17035</v>
      </c>
      <c r="BR10480" s="52" t="s">
        <v>1080</v>
      </c>
      <c r="BX10480" s="52" t="s">
        <v>16064</v>
      </c>
      <c r="BY10480" s="52" t="s">
        <v>17035</v>
      </c>
      <c r="BZ10480" s="52" t="s">
        <v>1080</v>
      </c>
    </row>
    <row r="10481" spans="54:78" x14ac:dyDescent="0.3">
      <c r="BB10481" s="105" t="e">
        <f>VLOOKUP(C10481,#REF!, 2,FALSE)</f>
        <v>#REF!</v>
      </c>
      <c r="BP10481" s="52" t="s">
        <v>16065</v>
      </c>
      <c r="BQ10481" s="52" t="s">
        <v>1021</v>
      </c>
      <c r="BR10481" s="52" t="s">
        <v>14962</v>
      </c>
      <c r="BX10481" s="52" t="s">
        <v>16065</v>
      </c>
      <c r="BY10481" s="52" t="s">
        <v>1021</v>
      </c>
      <c r="BZ10481" s="52" t="s">
        <v>14962</v>
      </c>
    </row>
    <row r="10482" spans="54:78" x14ac:dyDescent="0.3">
      <c r="BB10482" s="105" t="e">
        <f>VLOOKUP(C10482,#REF!, 2,FALSE)</f>
        <v>#REF!</v>
      </c>
      <c r="BP10482" s="52" t="s">
        <v>67</v>
      </c>
      <c r="BQ10482" s="52" t="s">
        <v>17035</v>
      </c>
      <c r="BR10482" s="52" t="s">
        <v>8130</v>
      </c>
      <c r="BX10482" s="52" t="s">
        <v>67</v>
      </c>
      <c r="BY10482" s="52" t="s">
        <v>17035</v>
      </c>
      <c r="BZ10482" s="52" t="s">
        <v>8130</v>
      </c>
    </row>
    <row r="10483" spans="54:78" x14ac:dyDescent="0.3">
      <c r="BB10483" s="105" t="e">
        <f>VLOOKUP(C10483,#REF!, 2,FALSE)</f>
        <v>#REF!</v>
      </c>
      <c r="BP10483" s="52" t="s">
        <v>16066</v>
      </c>
      <c r="BQ10483" s="52" t="s">
        <v>672</v>
      </c>
      <c r="BR10483" s="52" t="s">
        <v>16067</v>
      </c>
      <c r="BX10483" s="52" t="s">
        <v>16066</v>
      </c>
      <c r="BY10483" s="52" t="s">
        <v>672</v>
      </c>
      <c r="BZ10483" s="52" t="s">
        <v>16067</v>
      </c>
    </row>
    <row r="10484" spans="54:78" x14ac:dyDescent="0.3">
      <c r="BB10484" s="105" t="e">
        <f>VLOOKUP(C10484,#REF!, 2,FALSE)</f>
        <v>#REF!</v>
      </c>
      <c r="BP10484" s="52" t="s">
        <v>16068</v>
      </c>
      <c r="BQ10484" s="52" t="s">
        <v>17035</v>
      </c>
      <c r="BR10484" s="52" t="s">
        <v>8643</v>
      </c>
      <c r="BX10484" s="52" t="s">
        <v>16068</v>
      </c>
      <c r="BY10484" s="52" t="s">
        <v>17035</v>
      </c>
      <c r="BZ10484" s="52" t="s">
        <v>8643</v>
      </c>
    </row>
    <row r="10485" spans="54:78" x14ac:dyDescent="0.3">
      <c r="BB10485" s="105" t="e">
        <f>VLOOKUP(C10485,#REF!, 2,FALSE)</f>
        <v>#REF!</v>
      </c>
      <c r="BP10485" s="52" t="s">
        <v>2773</v>
      </c>
      <c r="BQ10485" s="52" t="s">
        <v>3016</v>
      </c>
      <c r="BR10485" s="52" t="s">
        <v>10696</v>
      </c>
      <c r="BX10485" s="52" t="s">
        <v>2773</v>
      </c>
      <c r="BY10485" s="52" t="s">
        <v>3016</v>
      </c>
      <c r="BZ10485" s="52" t="s">
        <v>10696</v>
      </c>
    </row>
    <row r="10486" spans="54:78" x14ac:dyDescent="0.3">
      <c r="BB10486" s="105" t="e">
        <f>VLOOKUP(C10486,#REF!, 2,FALSE)</f>
        <v>#REF!</v>
      </c>
      <c r="BP10486" s="52" t="s">
        <v>16069</v>
      </c>
      <c r="BQ10486" s="52" t="s">
        <v>3016</v>
      </c>
      <c r="BR10486" s="52" t="s">
        <v>4824</v>
      </c>
      <c r="BX10486" s="52" t="s">
        <v>16069</v>
      </c>
      <c r="BY10486" s="52" t="s">
        <v>3016</v>
      </c>
      <c r="BZ10486" s="52" t="s">
        <v>4824</v>
      </c>
    </row>
    <row r="10487" spans="54:78" x14ac:dyDescent="0.3">
      <c r="BB10487" s="105" t="e">
        <f>VLOOKUP(C10487,#REF!, 2,FALSE)</f>
        <v>#REF!</v>
      </c>
      <c r="BP10487" s="52" t="s">
        <v>16070</v>
      </c>
      <c r="BQ10487" s="52" t="s">
        <v>17035</v>
      </c>
      <c r="BR10487" s="52" t="s">
        <v>3188</v>
      </c>
      <c r="BX10487" s="52" t="s">
        <v>16070</v>
      </c>
      <c r="BY10487" s="52" t="s">
        <v>17035</v>
      </c>
      <c r="BZ10487" s="52" t="s">
        <v>3188</v>
      </c>
    </row>
    <row r="10488" spans="54:78" x14ac:dyDescent="0.3">
      <c r="BB10488" s="105" t="e">
        <f>VLOOKUP(C10488,#REF!, 2,FALSE)</f>
        <v>#REF!</v>
      </c>
      <c r="BP10488" s="52" t="s">
        <v>16071</v>
      </c>
      <c r="BQ10488" s="52" t="s">
        <v>17035</v>
      </c>
      <c r="BR10488" s="52" t="s">
        <v>6343</v>
      </c>
      <c r="BX10488" s="52" t="s">
        <v>16071</v>
      </c>
      <c r="BY10488" s="52" t="s">
        <v>17035</v>
      </c>
      <c r="BZ10488" s="52" t="s">
        <v>6343</v>
      </c>
    </row>
    <row r="10489" spans="54:78" x14ac:dyDescent="0.3">
      <c r="BB10489" s="105" t="e">
        <f>VLOOKUP(C10489,#REF!, 2,FALSE)</f>
        <v>#REF!</v>
      </c>
      <c r="BP10489" s="52" t="s">
        <v>2775</v>
      </c>
      <c r="BQ10489" s="52" t="s">
        <v>17035</v>
      </c>
      <c r="BR10489" s="52" t="s">
        <v>12625</v>
      </c>
      <c r="BX10489" s="52" t="s">
        <v>2775</v>
      </c>
      <c r="BY10489" s="52" t="s">
        <v>17035</v>
      </c>
      <c r="BZ10489" s="52" t="s">
        <v>12625</v>
      </c>
    </row>
    <row r="10490" spans="54:78" x14ac:dyDescent="0.3">
      <c r="BB10490" s="105" t="e">
        <f>VLOOKUP(C10490,#REF!, 2,FALSE)</f>
        <v>#REF!</v>
      </c>
      <c r="BP10490" s="52" t="s">
        <v>16072</v>
      </c>
      <c r="BQ10490" s="52" t="s">
        <v>17035</v>
      </c>
      <c r="BR10490" s="52" t="s">
        <v>16073</v>
      </c>
      <c r="BX10490" s="52" t="s">
        <v>16072</v>
      </c>
      <c r="BY10490" s="52" t="s">
        <v>17035</v>
      </c>
      <c r="BZ10490" s="52" t="s">
        <v>16073</v>
      </c>
    </row>
    <row r="10491" spans="54:78" x14ac:dyDescent="0.3">
      <c r="BB10491" s="105" t="e">
        <f>VLOOKUP(C10491,#REF!, 2,FALSE)</f>
        <v>#REF!</v>
      </c>
      <c r="BP10491" s="52" t="s">
        <v>16074</v>
      </c>
      <c r="BQ10491" s="52" t="s">
        <v>17035</v>
      </c>
      <c r="BR10491" s="52" t="s">
        <v>12676</v>
      </c>
      <c r="BX10491" s="52" t="s">
        <v>16074</v>
      </c>
      <c r="BY10491" s="52" t="s">
        <v>17035</v>
      </c>
      <c r="BZ10491" s="52" t="s">
        <v>12676</v>
      </c>
    </row>
    <row r="10492" spans="54:78" x14ac:dyDescent="0.3">
      <c r="BB10492" s="105" t="e">
        <f>VLOOKUP(C10492,#REF!, 2,FALSE)</f>
        <v>#REF!</v>
      </c>
      <c r="BP10492" s="52" t="s">
        <v>16075</v>
      </c>
      <c r="BQ10492" s="52" t="s">
        <v>621</v>
      </c>
      <c r="BR10492" s="52" t="s">
        <v>14059</v>
      </c>
      <c r="BX10492" s="52" t="s">
        <v>16075</v>
      </c>
      <c r="BY10492" s="52" t="s">
        <v>621</v>
      </c>
      <c r="BZ10492" s="52" t="s">
        <v>14059</v>
      </c>
    </row>
    <row r="10493" spans="54:78" x14ac:dyDescent="0.3">
      <c r="BB10493" s="105" t="e">
        <f>VLOOKUP(C10493,#REF!, 2,FALSE)</f>
        <v>#REF!</v>
      </c>
      <c r="BP10493" s="52" t="s">
        <v>16076</v>
      </c>
      <c r="BQ10493" s="52" t="s">
        <v>17035</v>
      </c>
      <c r="BR10493" s="52" t="s">
        <v>9317</v>
      </c>
      <c r="BX10493" s="52" t="s">
        <v>16076</v>
      </c>
      <c r="BY10493" s="52" t="s">
        <v>17035</v>
      </c>
      <c r="BZ10493" s="52" t="s">
        <v>9317</v>
      </c>
    </row>
    <row r="10494" spans="54:78" x14ac:dyDescent="0.3">
      <c r="BB10494" s="105" t="e">
        <f>VLOOKUP(C10494,#REF!, 2,FALSE)</f>
        <v>#REF!</v>
      </c>
      <c r="BP10494" s="52" t="s">
        <v>16077</v>
      </c>
      <c r="BQ10494" s="52" t="s">
        <v>17035</v>
      </c>
      <c r="BR10494" s="52" t="s">
        <v>4090</v>
      </c>
      <c r="BX10494" s="52" t="s">
        <v>16077</v>
      </c>
      <c r="BY10494" s="52" t="s">
        <v>17035</v>
      </c>
      <c r="BZ10494" s="52" t="s">
        <v>4090</v>
      </c>
    </row>
    <row r="10495" spans="54:78" x14ac:dyDescent="0.3">
      <c r="BB10495" s="105" t="e">
        <f>VLOOKUP(C10495,#REF!, 2,FALSE)</f>
        <v>#REF!</v>
      </c>
      <c r="BP10495" s="52" t="s">
        <v>16078</v>
      </c>
      <c r="BQ10495" s="52" t="s">
        <v>17035</v>
      </c>
      <c r="BR10495" s="52" t="s">
        <v>9727</v>
      </c>
      <c r="BX10495" s="52" t="s">
        <v>16078</v>
      </c>
      <c r="BY10495" s="52" t="s">
        <v>17035</v>
      </c>
      <c r="BZ10495" s="52" t="s">
        <v>9727</v>
      </c>
    </row>
    <row r="10496" spans="54:78" x14ac:dyDescent="0.3">
      <c r="BB10496" s="105" t="e">
        <f>VLOOKUP(C10496,#REF!, 2,FALSE)</f>
        <v>#REF!</v>
      </c>
      <c r="BP10496" s="52" t="s">
        <v>2776</v>
      </c>
      <c r="BQ10496" s="52" t="s">
        <v>2993</v>
      </c>
      <c r="BR10496" s="52" t="s">
        <v>9219</v>
      </c>
      <c r="BX10496" s="52" t="s">
        <v>2776</v>
      </c>
      <c r="BY10496" s="52" t="s">
        <v>2993</v>
      </c>
      <c r="BZ10496" s="52" t="s">
        <v>9219</v>
      </c>
    </row>
    <row r="10497" spans="54:78" x14ac:dyDescent="0.3">
      <c r="BB10497" s="105" t="e">
        <f>VLOOKUP(C10497,#REF!, 2,FALSE)</f>
        <v>#REF!</v>
      </c>
      <c r="BP10497" s="52" t="s">
        <v>16079</v>
      </c>
      <c r="BQ10497" s="52" t="s">
        <v>3016</v>
      </c>
      <c r="BR10497" s="52" t="s">
        <v>1746</v>
      </c>
      <c r="BX10497" s="52" t="s">
        <v>16079</v>
      </c>
      <c r="BY10497" s="52" t="s">
        <v>3016</v>
      </c>
      <c r="BZ10497" s="52" t="s">
        <v>1746</v>
      </c>
    </row>
    <row r="10498" spans="54:78" x14ac:dyDescent="0.3">
      <c r="BB10498" s="105" t="e">
        <f>VLOOKUP(C10498,#REF!, 2,FALSE)</f>
        <v>#REF!</v>
      </c>
      <c r="BP10498" s="52" t="s">
        <v>2777</v>
      </c>
      <c r="BQ10498" s="52" t="s">
        <v>779</v>
      </c>
      <c r="BR10498" s="52" t="s">
        <v>16080</v>
      </c>
      <c r="BX10498" s="52" t="s">
        <v>2777</v>
      </c>
      <c r="BY10498" s="52" t="s">
        <v>779</v>
      </c>
      <c r="BZ10498" s="52" t="s">
        <v>16080</v>
      </c>
    </row>
    <row r="10499" spans="54:78" x14ac:dyDescent="0.3">
      <c r="BB10499" s="105" t="e">
        <f>VLOOKUP(C10499,#REF!, 2,FALSE)</f>
        <v>#REF!</v>
      </c>
      <c r="BP10499" s="52" t="s">
        <v>16081</v>
      </c>
      <c r="BQ10499" s="52" t="s">
        <v>945</v>
      </c>
      <c r="BR10499" s="52" t="s">
        <v>10354</v>
      </c>
      <c r="BX10499" s="52" t="s">
        <v>16081</v>
      </c>
      <c r="BY10499" s="52" t="s">
        <v>945</v>
      </c>
      <c r="BZ10499" s="52" t="s">
        <v>10354</v>
      </c>
    </row>
    <row r="10500" spans="54:78" x14ac:dyDescent="0.3">
      <c r="BB10500" s="105" t="e">
        <f>VLOOKUP(C10500,#REF!, 2,FALSE)</f>
        <v>#REF!</v>
      </c>
      <c r="BP10500" s="52" t="s">
        <v>16082</v>
      </c>
      <c r="BQ10500" s="52" t="s">
        <v>707</v>
      </c>
      <c r="BR10500" s="52" t="s">
        <v>1406</v>
      </c>
      <c r="BX10500" s="52" t="s">
        <v>16082</v>
      </c>
      <c r="BY10500" s="52" t="s">
        <v>707</v>
      </c>
      <c r="BZ10500" s="52" t="s">
        <v>1406</v>
      </c>
    </row>
    <row r="10501" spans="54:78" x14ac:dyDescent="0.3">
      <c r="BB10501" s="105" t="e">
        <f>VLOOKUP(C10501,#REF!, 2,FALSE)</f>
        <v>#REF!</v>
      </c>
      <c r="BP10501" s="52" t="s">
        <v>2778</v>
      </c>
      <c r="BQ10501" s="52" t="s">
        <v>791</v>
      </c>
      <c r="BR10501" s="52" t="s">
        <v>16083</v>
      </c>
      <c r="BX10501" s="52" t="s">
        <v>2778</v>
      </c>
      <c r="BY10501" s="52" t="s">
        <v>791</v>
      </c>
      <c r="BZ10501" s="52" t="s">
        <v>16083</v>
      </c>
    </row>
    <row r="10502" spans="54:78" x14ac:dyDescent="0.3">
      <c r="BB10502" s="105" t="e">
        <f>VLOOKUP(C10502,#REF!, 2,FALSE)</f>
        <v>#REF!</v>
      </c>
      <c r="BP10502" s="52" t="s">
        <v>16084</v>
      </c>
      <c r="BQ10502" s="52" t="s">
        <v>3019</v>
      </c>
      <c r="BR10502" s="52" t="s">
        <v>1072</v>
      </c>
      <c r="BX10502" s="52" t="s">
        <v>16084</v>
      </c>
      <c r="BY10502" s="52" t="s">
        <v>3019</v>
      </c>
      <c r="BZ10502" s="52" t="s">
        <v>1072</v>
      </c>
    </row>
    <row r="10503" spans="54:78" x14ac:dyDescent="0.3">
      <c r="BB10503" s="105" t="e">
        <f>VLOOKUP(C10503,#REF!, 2,FALSE)</f>
        <v>#REF!</v>
      </c>
      <c r="BP10503" s="52" t="s">
        <v>16085</v>
      </c>
      <c r="BQ10503" s="52" t="s">
        <v>17035</v>
      </c>
      <c r="BR10503" s="52" t="s">
        <v>1917</v>
      </c>
      <c r="BX10503" s="52" t="s">
        <v>16085</v>
      </c>
      <c r="BY10503" s="52" t="s">
        <v>17035</v>
      </c>
      <c r="BZ10503" s="52" t="s">
        <v>1917</v>
      </c>
    </row>
    <row r="10504" spans="54:78" x14ac:dyDescent="0.3">
      <c r="BB10504" s="105" t="e">
        <f>VLOOKUP(C10504,#REF!, 2,FALSE)</f>
        <v>#REF!</v>
      </c>
      <c r="BP10504" s="52" t="s">
        <v>16086</v>
      </c>
      <c r="BQ10504" s="52" t="s">
        <v>738</v>
      </c>
      <c r="BR10504" s="52" t="s">
        <v>9352</v>
      </c>
      <c r="BX10504" s="52" t="s">
        <v>16086</v>
      </c>
      <c r="BY10504" s="52" t="s">
        <v>738</v>
      </c>
      <c r="BZ10504" s="52" t="s">
        <v>9352</v>
      </c>
    </row>
    <row r="10505" spans="54:78" x14ac:dyDescent="0.3">
      <c r="BB10505" s="105" t="e">
        <f>VLOOKUP(C10505,#REF!, 2,FALSE)</f>
        <v>#REF!</v>
      </c>
      <c r="BP10505" s="52" t="s">
        <v>16087</v>
      </c>
      <c r="BQ10505" s="52" t="s">
        <v>2993</v>
      </c>
      <c r="BR10505" s="52" t="s">
        <v>2993</v>
      </c>
      <c r="BX10505" s="52" t="s">
        <v>16087</v>
      </c>
      <c r="BY10505" s="52" t="s">
        <v>2993</v>
      </c>
      <c r="BZ10505" s="52" t="s">
        <v>2993</v>
      </c>
    </row>
    <row r="10506" spans="54:78" x14ac:dyDescent="0.3">
      <c r="BB10506" s="105" t="e">
        <f>VLOOKUP(C10506,#REF!, 2,FALSE)</f>
        <v>#REF!</v>
      </c>
      <c r="BP10506" s="52" t="s">
        <v>16088</v>
      </c>
      <c r="BQ10506" s="52" t="s">
        <v>2993</v>
      </c>
      <c r="BR10506" s="52" t="s">
        <v>2993</v>
      </c>
      <c r="BX10506" s="52" t="s">
        <v>16088</v>
      </c>
      <c r="BY10506" s="52" t="s">
        <v>2993</v>
      </c>
      <c r="BZ10506" s="52" t="s">
        <v>2993</v>
      </c>
    </row>
    <row r="10507" spans="54:78" x14ac:dyDescent="0.3">
      <c r="BB10507" s="105" t="e">
        <f>VLOOKUP(C10507,#REF!, 2,FALSE)</f>
        <v>#REF!</v>
      </c>
      <c r="BP10507" s="52" t="s">
        <v>16089</v>
      </c>
      <c r="BQ10507" s="52" t="s">
        <v>2993</v>
      </c>
      <c r="BR10507" s="52" t="s">
        <v>2993</v>
      </c>
      <c r="BX10507" s="52" t="s">
        <v>16089</v>
      </c>
      <c r="BY10507" s="52" t="s">
        <v>2993</v>
      </c>
      <c r="BZ10507" s="52" t="s">
        <v>2993</v>
      </c>
    </row>
    <row r="10508" spans="54:78" x14ac:dyDescent="0.3">
      <c r="BB10508" s="105" t="e">
        <f>VLOOKUP(C10508,#REF!, 2,FALSE)</f>
        <v>#REF!</v>
      </c>
      <c r="BP10508" s="52" t="s">
        <v>16090</v>
      </c>
      <c r="BQ10508" s="52" t="s">
        <v>2993</v>
      </c>
      <c r="BR10508" s="52" t="s">
        <v>2993</v>
      </c>
      <c r="BX10508" s="52" t="s">
        <v>16090</v>
      </c>
      <c r="BY10508" s="52" t="s">
        <v>2993</v>
      </c>
      <c r="BZ10508" s="52" t="s">
        <v>2993</v>
      </c>
    </row>
    <row r="10509" spans="54:78" x14ac:dyDescent="0.3">
      <c r="BB10509" s="105" t="e">
        <f>VLOOKUP(C10509,#REF!, 2,FALSE)</f>
        <v>#REF!</v>
      </c>
      <c r="BP10509" s="52" t="s">
        <v>16091</v>
      </c>
      <c r="BQ10509" s="52" t="s">
        <v>17035</v>
      </c>
      <c r="BR10509" s="52" t="s">
        <v>2072</v>
      </c>
      <c r="BX10509" s="52" t="s">
        <v>16091</v>
      </c>
      <c r="BY10509" s="52" t="s">
        <v>17035</v>
      </c>
      <c r="BZ10509" s="52" t="s">
        <v>2072</v>
      </c>
    </row>
    <row r="10510" spans="54:78" x14ac:dyDescent="0.3">
      <c r="BB10510" s="105" t="e">
        <f>VLOOKUP(C10510,#REF!, 2,FALSE)</f>
        <v>#REF!</v>
      </c>
      <c r="BP10510" s="52" t="s">
        <v>16092</v>
      </c>
      <c r="BQ10510" s="52" t="s">
        <v>849</v>
      </c>
      <c r="BR10510" s="52" t="s">
        <v>719</v>
      </c>
      <c r="BX10510" s="52" t="s">
        <v>16092</v>
      </c>
      <c r="BY10510" s="52" t="s">
        <v>849</v>
      </c>
      <c r="BZ10510" s="52" t="s">
        <v>719</v>
      </c>
    </row>
    <row r="10511" spans="54:78" x14ac:dyDescent="0.3">
      <c r="BB10511" s="105" t="e">
        <f>VLOOKUP(C10511,#REF!, 2,FALSE)</f>
        <v>#REF!</v>
      </c>
      <c r="BP10511" s="52" t="s">
        <v>16093</v>
      </c>
      <c r="BQ10511" s="52" t="s">
        <v>17035</v>
      </c>
      <c r="BR10511" s="52" t="s">
        <v>1515</v>
      </c>
      <c r="BX10511" s="52" t="s">
        <v>16093</v>
      </c>
      <c r="BY10511" s="52" t="s">
        <v>17035</v>
      </c>
      <c r="BZ10511" s="52" t="s">
        <v>1515</v>
      </c>
    </row>
    <row r="10512" spans="54:78" x14ac:dyDescent="0.3">
      <c r="BB10512" s="105" t="e">
        <f>VLOOKUP(C10512,#REF!, 2,FALSE)</f>
        <v>#REF!</v>
      </c>
      <c r="BP10512" s="52" t="s">
        <v>2780</v>
      </c>
      <c r="BQ10512" s="52" t="s">
        <v>17035</v>
      </c>
      <c r="BR10512" s="52" t="s">
        <v>2382</v>
      </c>
      <c r="BX10512" s="52" t="s">
        <v>2780</v>
      </c>
      <c r="BY10512" s="52" t="s">
        <v>17035</v>
      </c>
      <c r="BZ10512" s="52" t="s">
        <v>2382</v>
      </c>
    </row>
    <row r="10513" spans="54:78" x14ac:dyDescent="0.3">
      <c r="BB10513" s="105" t="e">
        <f>VLOOKUP(C10513,#REF!, 2,FALSE)</f>
        <v>#REF!</v>
      </c>
      <c r="BP10513" s="52" t="s">
        <v>16094</v>
      </c>
      <c r="BQ10513" s="52" t="s">
        <v>17035</v>
      </c>
      <c r="BR10513" s="52" t="s">
        <v>3873</v>
      </c>
      <c r="BX10513" s="52" t="s">
        <v>16094</v>
      </c>
      <c r="BY10513" s="52" t="s">
        <v>17035</v>
      </c>
      <c r="BZ10513" s="52" t="s">
        <v>3873</v>
      </c>
    </row>
    <row r="10514" spans="54:78" x14ac:dyDescent="0.3">
      <c r="BB10514" s="105" t="e">
        <f>VLOOKUP(C10514,#REF!, 2,FALSE)</f>
        <v>#REF!</v>
      </c>
      <c r="BP10514" s="52" t="s">
        <v>16095</v>
      </c>
      <c r="BQ10514" s="52" t="s">
        <v>3019</v>
      </c>
      <c r="BR10514" s="52" t="s">
        <v>1055</v>
      </c>
      <c r="BX10514" s="52" t="s">
        <v>16095</v>
      </c>
      <c r="BY10514" s="52" t="s">
        <v>3019</v>
      </c>
      <c r="BZ10514" s="52" t="s">
        <v>1055</v>
      </c>
    </row>
    <row r="10515" spans="54:78" x14ac:dyDescent="0.3">
      <c r="BB10515" s="105" t="e">
        <f>VLOOKUP(C10515,#REF!, 2,FALSE)</f>
        <v>#REF!</v>
      </c>
      <c r="BP10515" s="52" t="s">
        <v>2781</v>
      </c>
      <c r="BQ10515" s="52" t="s">
        <v>17035</v>
      </c>
      <c r="BR10515" s="52" t="s">
        <v>1394</v>
      </c>
      <c r="BX10515" s="52" t="s">
        <v>2781</v>
      </c>
      <c r="BY10515" s="52" t="s">
        <v>17035</v>
      </c>
      <c r="BZ10515" s="52" t="s">
        <v>1394</v>
      </c>
    </row>
    <row r="10516" spans="54:78" x14ac:dyDescent="0.3">
      <c r="BB10516" s="105" t="e">
        <f>VLOOKUP(C10516,#REF!, 2,FALSE)</f>
        <v>#REF!</v>
      </c>
      <c r="BP10516" s="52" t="s">
        <v>16096</v>
      </c>
      <c r="BQ10516" s="52" t="s">
        <v>738</v>
      </c>
      <c r="BR10516" s="52" t="s">
        <v>16097</v>
      </c>
      <c r="BX10516" s="52" t="s">
        <v>16096</v>
      </c>
      <c r="BY10516" s="52" t="s">
        <v>738</v>
      </c>
      <c r="BZ10516" s="52" t="s">
        <v>16097</v>
      </c>
    </row>
    <row r="10517" spans="54:78" x14ac:dyDescent="0.3">
      <c r="BB10517" s="105" t="e">
        <f>VLOOKUP(C10517,#REF!, 2,FALSE)</f>
        <v>#REF!</v>
      </c>
      <c r="BP10517" s="52" t="s">
        <v>16098</v>
      </c>
      <c r="BQ10517" s="52" t="s">
        <v>795</v>
      </c>
      <c r="BR10517" s="52" t="s">
        <v>16099</v>
      </c>
      <c r="BX10517" s="52" t="s">
        <v>16098</v>
      </c>
      <c r="BY10517" s="52" t="s">
        <v>795</v>
      </c>
      <c r="BZ10517" s="52" t="s">
        <v>16099</v>
      </c>
    </row>
    <row r="10518" spans="54:78" x14ac:dyDescent="0.3">
      <c r="BB10518" s="105" t="e">
        <f>VLOOKUP(C10518,#REF!, 2,FALSE)</f>
        <v>#REF!</v>
      </c>
      <c r="BP10518" s="52" t="s">
        <v>16100</v>
      </c>
      <c r="BQ10518" s="52" t="s">
        <v>2993</v>
      </c>
      <c r="BR10518" s="52" t="s">
        <v>2993</v>
      </c>
      <c r="BX10518" s="52" t="s">
        <v>16100</v>
      </c>
      <c r="BY10518" s="52" t="s">
        <v>2993</v>
      </c>
      <c r="BZ10518" s="52" t="s">
        <v>2993</v>
      </c>
    </row>
    <row r="10519" spans="54:78" x14ac:dyDescent="0.3">
      <c r="BB10519" s="105" t="e">
        <f>VLOOKUP(C10519,#REF!, 2,FALSE)</f>
        <v>#REF!</v>
      </c>
      <c r="BP10519" s="52" t="s">
        <v>16101</v>
      </c>
      <c r="BQ10519" s="52" t="s">
        <v>934</v>
      </c>
      <c r="BR10519" s="52" t="s">
        <v>16102</v>
      </c>
      <c r="BX10519" s="52" t="s">
        <v>16101</v>
      </c>
      <c r="BY10519" s="52" t="s">
        <v>934</v>
      </c>
      <c r="BZ10519" s="52" t="s">
        <v>16102</v>
      </c>
    </row>
    <row r="10520" spans="54:78" x14ac:dyDescent="0.3">
      <c r="BB10520" s="105" t="e">
        <f>VLOOKUP(C10520,#REF!, 2,FALSE)</f>
        <v>#REF!</v>
      </c>
      <c r="BP10520" s="52" t="s">
        <v>16103</v>
      </c>
      <c r="BQ10520" s="52" t="s">
        <v>3016</v>
      </c>
      <c r="BR10520" s="52" t="s">
        <v>16104</v>
      </c>
      <c r="BX10520" s="52" t="s">
        <v>16103</v>
      </c>
      <c r="BY10520" s="52" t="s">
        <v>3016</v>
      </c>
      <c r="BZ10520" s="52" t="s">
        <v>16104</v>
      </c>
    </row>
    <row r="10521" spans="54:78" x14ac:dyDescent="0.3">
      <c r="BB10521" s="105" t="e">
        <f>VLOOKUP(C10521,#REF!, 2,FALSE)</f>
        <v>#REF!</v>
      </c>
      <c r="BP10521" s="52" t="s">
        <v>16105</v>
      </c>
      <c r="BQ10521" s="52" t="s">
        <v>3059</v>
      </c>
      <c r="BR10521" s="52" t="s">
        <v>16106</v>
      </c>
      <c r="BX10521" s="52" t="s">
        <v>16105</v>
      </c>
      <c r="BY10521" s="52" t="s">
        <v>3059</v>
      </c>
      <c r="BZ10521" s="52" t="s">
        <v>16106</v>
      </c>
    </row>
    <row r="10522" spans="54:78" x14ac:dyDescent="0.3">
      <c r="BB10522" s="105" t="e">
        <f>VLOOKUP(C10522,#REF!, 2,FALSE)</f>
        <v>#REF!</v>
      </c>
      <c r="BP10522" s="52" t="s">
        <v>16107</v>
      </c>
      <c r="BQ10522" s="52" t="s">
        <v>621</v>
      </c>
      <c r="BR10522" s="52" t="s">
        <v>16099</v>
      </c>
      <c r="BX10522" s="52" t="s">
        <v>16107</v>
      </c>
      <c r="BY10522" s="52" t="s">
        <v>621</v>
      </c>
      <c r="BZ10522" s="52" t="s">
        <v>16099</v>
      </c>
    </row>
    <row r="10523" spans="54:78" x14ac:dyDescent="0.3">
      <c r="BB10523" s="105" t="e">
        <f>VLOOKUP(C10523,#REF!, 2,FALSE)</f>
        <v>#REF!</v>
      </c>
      <c r="BP10523" s="52" t="s">
        <v>16108</v>
      </c>
      <c r="BQ10523" s="52" t="s">
        <v>622</v>
      </c>
      <c r="BR10523" s="52" t="s">
        <v>16109</v>
      </c>
      <c r="BX10523" s="52" t="s">
        <v>16108</v>
      </c>
      <c r="BY10523" s="52" t="s">
        <v>622</v>
      </c>
      <c r="BZ10523" s="52" t="s">
        <v>16109</v>
      </c>
    </row>
    <row r="10524" spans="54:78" x14ac:dyDescent="0.3">
      <c r="BB10524" s="105" t="e">
        <f>VLOOKUP(C10524,#REF!, 2,FALSE)</f>
        <v>#REF!</v>
      </c>
      <c r="BP10524" s="52" t="s">
        <v>2782</v>
      </c>
      <c r="BQ10524" s="52" t="s">
        <v>849</v>
      </c>
      <c r="BR10524" s="52" t="s">
        <v>16110</v>
      </c>
      <c r="BX10524" s="52" t="s">
        <v>2782</v>
      </c>
      <c r="BY10524" s="52" t="s">
        <v>849</v>
      </c>
      <c r="BZ10524" s="52" t="s">
        <v>16110</v>
      </c>
    </row>
    <row r="10525" spans="54:78" x14ac:dyDescent="0.3">
      <c r="BB10525" s="105" t="e">
        <f>VLOOKUP(C10525,#REF!, 2,FALSE)</f>
        <v>#REF!</v>
      </c>
      <c r="BP10525" s="52" t="s">
        <v>16111</v>
      </c>
      <c r="BQ10525" s="52" t="s">
        <v>2993</v>
      </c>
      <c r="BR10525" s="52" t="s">
        <v>2993</v>
      </c>
      <c r="BX10525" s="52" t="s">
        <v>16111</v>
      </c>
      <c r="BY10525" s="52" t="s">
        <v>2993</v>
      </c>
      <c r="BZ10525" s="52" t="s">
        <v>2993</v>
      </c>
    </row>
    <row r="10526" spans="54:78" x14ac:dyDescent="0.3">
      <c r="BB10526" s="105" t="e">
        <f>VLOOKUP(C10526,#REF!, 2,FALSE)</f>
        <v>#REF!</v>
      </c>
      <c r="BP10526" s="52" t="s">
        <v>16112</v>
      </c>
      <c r="BQ10526" s="52" t="s">
        <v>2993</v>
      </c>
      <c r="BR10526" s="52" t="s">
        <v>2993</v>
      </c>
      <c r="BX10526" s="52" t="s">
        <v>16112</v>
      </c>
      <c r="BY10526" s="52" t="s">
        <v>2993</v>
      </c>
      <c r="BZ10526" s="52" t="s">
        <v>2993</v>
      </c>
    </row>
    <row r="10527" spans="54:78" x14ac:dyDescent="0.3">
      <c r="BB10527" s="105" t="e">
        <f>VLOOKUP(C10527,#REF!, 2,FALSE)</f>
        <v>#REF!</v>
      </c>
      <c r="BP10527" s="52" t="s">
        <v>16113</v>
      </c>
      <c r="BQ10527" s="52" t="s">
        <v>2993</v>
      </c>
      <c r="BR10527" s="52" t="s">
        <v>2993</v>
      </c>
      <c r="BX10527" s="52" t="s">
        <v>16113</v>
      </c>
      <c r="BY10527" s="52" t="s">
        <v>2993</v>
      </c>
      <c r="BZ10527" s="52" t="s">
        <v>2993</v>
      </c>
    </row>
    <row r="10528" spans="54:78" x14ac:dyDescent="0.3">
      <c r="BB10528" s="105" t="e">
        <f>VLOOKUP(C10528,#REF!, 2,FALSE)</f>
        <v>#REF!</v>
      </c>
      <c r="BP10528" s="52" t="s">
        <v>16114</v>
      </c>
      <c r="BQ10528" s="52" t="s">
        <v>2993</v>
      </c>
      <c r="BR10528" s="52" t="s">
        <v>2993</v>
      </c>
      <c r="BX10528" s="52" t="s">
        <v>16114</v>
      </c>
      <c r="BY10528" s="52" t="s">
        <v>2993</v>
      </c>
      <c r="BZ10528" s="52" t="s">
        <v>2993</v>
      </c>
    </row>
    <row r="10529" spans="54:78" x14ac:dyDescent="0.3">
      <c r="BB10529" s="105" t="e">
        <f>VLOOKUP(C10529,#REF!, 2,FALSE)</f>
        <v>#REF!</v>
      </c>
      <c r="BP10529" s="52" t="s">
        <v>2784</v>
      </c>
      <c r="BQ10529" s="52" t="s">
        <v>788</v>
      </c>
      <c r="BR10529" s="52" t="s">
        <v>12300</v>
      </c>
      <c r="BX10529" s="52" t="s">
        <v>2784</v>
      </c>
      <c r="BY10529" s="52" t="s">
        <v>788</v>
      </c>
      <c r="BZ10529" s="52" t="s">
        <v>12300</v>
      </c>
    </row>
    <row r="10530" spans="54:78" x14ac:dyDescent="0.3">
      <c r="BB10530" s="105" t="e">
        <f>VLOOKUP(C10530,#REF!, 2,FALSE)</f>
        <v>#REF!</v>
      </c>
      <c r="BP10530" s="52" t="s">
        <v>16115</v>
      </c>
      <c r="BQ10530" s="52" t="s">
        <v>3019</v>
      </c>
      <c r="BR10530" s="52" t="s">
        <v>16116</v>
      </c>
      <c r="BX10530" s="52" t="s">
        <v>16115</v>
      </c>
      <c r="BY10530" s="52" t="s">
        <v>3019</v>
      </c>
      <c r="BZ10530" s="52" t="s">
        <v>16116</v>
      </c>
    </row>
    <row r="10531" spans="54:78" x14ac:dyDescent="0.3">
      <c r="BB10531" s="105" t="e">
        <f>VLOOKUP(C10531,#REF!, 2,FALSE)</f>
        <v>#REF!</v>
      </c>
      <c r="BP10531" s="52" t="s">
        <v>16117</v>
      </c>
      <c r="BQ10531" s="52" t="s">
        <v>672</v>
      </c>
      <c r="BR10531" s="52" t="s">
        <v>778</v>
      </c>
      <c r="BX10531" s="52" t="s">
        <v>16117</v>
      </c>
      <c r="BY10531" s="52" t="s">
        <v>672</v>
      </c>
      <c r="BZ10531" s="52" t="s">
        <v>778</v>
      </c>
    </row>
    <row r="10532" spans="54:78" x14ac:dyDescent="0.3">
      <c r="BB10532" s="105" t="e">
        <f>VLOOKUP(C10532,#REF!, 2,FALSE)</f>
        <v>#REF!</v>
      </c>
      <c r="BP10532" s="52" t="s">
        <v>16118</v>
      </c>
      <c r="BQ10532" s="52" t="s">
        <v>3019</v>
      </c>
      <c r="BR10532" s="52" t="s">
        <v>11257</v>
      </c>
      <c r="BX10532" s="52" t="s">
        <v>16118</v>
      </c>
      <c r="BY10532" s="52" t="s">
        <v>3019</v>
      </c>
      <c r="BZ10532" s="52" t="s">
        <v>11257</v>
      </c>
    </row>
    <row r="10533" spans="54:78" x14ac:dyDescent="0.3">
      <c r="BB10533" s="105" t="e">
        <f>VLOOKUP(C10533,#REF!, 2,FALSE)</f>
        <v>#REF!</v>
      </c>
      <c r="BP10533" s="52" t="s">
        <v>16119</v>
      </c>
      <c r="BQ10533" s="52" t="s">
        <v>779</v>
      </c>
      <c r="BR10533" s="52" t="s">
        <v>778</v>
      </c>
      <c r="BX10533" s="52" t="s">
        <v>16119</v>
      </c>
      <c r="BY10533" s="52" t="s">
        <v>779</v>
      </c>
      <c r="BZ10533" s="52" t="s">
        <v>778</v>
      </c>
    </row>
    <row r="10534" spans="54:78" x14ac:dyDescent="0.3">
      <c r="BB10534" s="105" t="e">
        <f>VLOOKUP(C10534,#REF!, 2,FALSE)</f>
        <v>#REF!</v>
      </c>
      <c r="BP10534" s="52" t="s">
        <v>16120</v>
      </c>
      <c r="BQ10534" s="52" t="s">
        <v>672</v>
      </c>
      <c r="BR10534" s="52" t="s">
        <v>778</v>
      </c>
      <c r="BX10534" s="52" t="s">
        <v>16120</v>
      </c>
      <c r="BY10534" s="52" t="s">
        <v>672</v>
      </c>
      <c r="BZ10534" s="52" t="s">
        <v>778</v>
      </c>
    </row>
    <row r="10535" spans="54:78" x14ac:dyDescent="0.3">
      <c r="BB10535" s="105" t="e">
        <f>VLOOKUP(C10535,#REF!, 2,FALSE)</f>
        <v>#REF!</v>
      </c>
      <c r="BP10535" s="52" t="s">
        <v>16121</v>
      </c>
      <c r="BQ10535" s="52" t="s">
        <v>17035</v>
      </c>
      <c r="BR10535" s="52" t="s">
        <v>778</v>
      </c>
      <c r="BX10535" s="52" t="s">
        <v>16121</v>
      </c>
      <c r="BY10535" s="52" t="s">
        <v>17035</v>
      </c>
      <c r="BZ10535" s="52" t="s">
        <v>778</v>
      </c>
    </row>
    <row r="10536" spans="54:78" x14ac:dyDescent="0.3">
      <c r="BB10536" s="105" t="e">
        <f>VLOOKUP(C10536,#REF!, 2,FALSE)</f>
        <v>#REF!</v>
      </c>
      <c r="BP10536" s="52" t="s">
        <v>16122</v>
      </c>
      <c r="BQ10536" s="52" t="s">
        <v>3059</v>
      </c>
      <c r="BR10536" s="52" t="s">
        <v>3343</v>
      </c>
      <c r="BX10536" s="52" t="s">
        <v>16122</v>
      </c>
      <c r="BY10536" s="52" t="s">
        <v>3059</v>
      </c>
      <c r="BZ10536" s="52" t="s">
        <v>3343</v>
      </c>
    </row>
    <row r="10537" spans="54:78" x14ac:dyDescent="0.3">
      <c r="BB10537" s="105" t="e">
        <f>VLOOKUP(C10537,#REF!, 2,FALSE)</f>
        <v>#REF!</v>
      </c>
      <c r="BP10537" s="52" t="s">
        <v>16123</v>
      </c>
      <c r="BQ10537" s="52" t="s">
        <v>3059</v>
      </c>
      <c r="BR10537" s="52" t="s">
        <v>14664</v>
      </c>
      <c r="BX10537" s="52" t="s">
        <v>16123</v>
      </c>
      <c r="BY10537" s="52" t="s">
        <v>3059</v>
      </c>
      <c r="BZ10537" s="52" t="s">
        <v>14664</v>
      </c>
    </row>
    <row r="10538" spans="54:78" x14ac:dyDescent="0.3">
      <c r="BB10538" s="105" t="e">
        <f>VLOOKUP(C10538,#REF!, 2,FALSE)</f>
        <v>#REF!</v>
      </c>
      <c r="BP10538" s="52" t="s">
        <v>16124</v>
      </c>
      <c r="BQ10538" s="52" t="s">
        <v>3019</v>
      </c>
      <c r="BR10538" s="52" t="s">
        <v>16125</v>
      </c>
      <c r="BX10538" s="52" t="s">
        <v>16124</v>
      </c>
      <c r="BY10538" s="52" t="s">
        <v>3019</v>
      </c>
      <c r="BZ10538" s="52" t="s">
        <v>16125</v>
      </c>
    </row>
    <row r="10539" spans="54:78" x14ac:dyDescent="0.3">
      <c r="BB10539" s="105" t="e">
        <f>VLOOKUP(C10539,#REF!, 2,FALSE)</f>
        <v>#REF!</v>
      </c>
      <c r="BP10539" s="52" t="s">
        <v>16126</v>
      </c>
      <c r="BQ10539" s="52" t="s">
        <v>3059</v>
      </c>
      <c r="BR10539" s="52" t="s">
        <v>10171</v>
      </c>
      <c r="BX10539" s="52" t="s">
        <v>16126</v>
      </c>
      <c r="BY10539" s="52" t="s">
        <v>3059</v>
      </c>
      <c r="BZ10539" s="52" t="s">
        <v>10171</v>
      </c>
    </row>
    <row r="10540" spans="54:78" x14ac:dyDescent="0.3">
      <c r="BB10540" s="105" t="e">
        <f>VLOOKUP(C10540,#REF!, 2,FALSE)</f>
        <v>#REF!</v>
      </c>
      <c r="BP10540" s="52" t="s">
        <v>16128</v>
      </c>
      <c r="BQ10540" s="52" t="s">
        <v>3276</v>
      </c>
      <c r="BR10540" s="52" t="s">
        <v>16129</v>
      </c>
      <c r="BX10540" s="52" t="s">
        <v>16128</v>
      </c>
      <c r="BY10540" s="52" t="s">
        <v>3276</v>
      </c>
      <c r="BZ10540" s="52" t="s">
        <v>16129</v>
      </c>
    </row>
    <row r="10541" spans="54:78" x14ac:dyDescent="0.3">
      <c r="BB10541" s="105" t="e">
        <f>VLOOKUP(C10541,#REF!, 2,FALSE)</f>
        <v>#REF!</v>
      </c>
      <c r="BP10541" s="52" t="s">
        <v>16130</v>
      </c>
      <c r="BQ10541" s="52" t="s">
        <v>3276</v>
      </c>
      <c r="BR10541" s="52" t="s">
        <v>9418</v>
      </c>
      <c r="BX10541" s="52" t="s">
        <v>16130</v>
      </c>
      <c r="BY10541" s="52" t="s">
        <v>3276</v>
      </c>
      <c r="BZ10541" s="52" t="s">
        <v>9418</v>
      </c>
    </row>
    <row r="10542" spans="54:78" x14ac:dyDescent="0.3">
      <c r="BB10542" s="105" t="e">
        <f>VLOOKUP(C10542,#REF!, 2,FALSE)</f>
        <v>#REF!</v>
      </c>
      <c r="BP10542" s="52" t="s">
        <v>16131</v>
      </c>
      <c r="BQ10542" s="52" t="s">
        <v>3059</v>
      </c>
      <c r="BR10542" s="52" t="s">
        <v>11206</v>
      </c>
      <c r="BX10542" s="52" t="s">
        <v>16131</v>
      </c>
      <c r="BY10542" s="52" t="s">
        <v>3059</v>
      </c>
      <c r="BZ10542" s="52" t="s">
        <v>11206</v>
      </c>
    </row>
    <row r="10543" spans="54:78" x14ac:dyDescent="0.3">
      <c r="BB10543" s="105" t="e">
        <f>VLOOKUP(C10543,#REF!, 2,FALSE)</f>
        <v>#REF!</v>
      </c>
      <c r="BP10543" s="52" t="s">
        <v>16132</v>
      </c>
      <c r="BQ10543" s="52" t="s">
        <v>860</v>
      </c>
      <c r="BR10543" s="52" t="s">
        <v>864</v>
      </c>
      <c r="BX10543" s="52" t="s">
        <v>16132</v>
      </c>
      <c r="BY10543" s="52" t="s">
        <v>860</v>
      </c>
      <c r="BZ10543" s="52" t="s">
        <v>864</v>
      </c>
    </row>
    <row r="10544" spans="54:78" x14ac:dyDescent="0.3">
      <c r="BB10544" s="105" t="e">
        <f>VLOOKUP(C10544,#REF!, 2,FALSE)</f>
        <v>#REF!</v>
      </c>
      <c r="BP10544" s="52" t="s">
        <v>16133</v>
      </c>
      <c r="BQ10544" s="52" t="s">
        <v>619</v>
      </c>
      <c r="BR10544" s="52" t="s">
        <v>3174</v>
      </c>
      <c r="BX10544" s="52" t="s">
        <v>16133</v>
      </c>
      <c r="BY10544" s="52" t="s">
        <v>619</v>
      </c>
      <c r="BZ10544" s="52" t="s">
        <v>3174</v>
      </c>
    </row>
    <row r="10545" spans="54:78" x14ac:dyDescent="0.3">
      <c r="BB10545" s="105" t="e">
        <f>VLOOKUP(C10545,#REF!, 2,FALSE)</f>
        <v>#REF!</v>
      </c>
      <c r="BP10545" s="52" t="s">
        <v>16134</v>
      </c>
      <c r="BQ10545" s="52" t="s">
        <v>1021</v>
      </c>
      <c r="BR10545" s="52" t="s">
        <v>3145</v>
      </c>
      <c r="BX10545" s="52" t="s">
        <v>16134</v>
      </c>
      <c r="BY10545" s="52" t="s">
        <v>1021</v>
      </c>
      <c r="BZ10545" s="52" t="s">
        <v>3145</v>
      </c>
    </row>
    <row r="10546" spans="54:78" x14ac:dyDescent="0.3">
      <c r="BB10546" s="105" t="e">
        <f>VLOOKUP(C10546,#REF!, 2,FALSE)</f>
        <v>#REF!</v>
      </c>
      <c r="BP10546" s="52" t="s">
        <v>2785</v>
      </c>
      <c r="BQ10546" s="52" t="s">
        <v>1275</v>
      </c>
      <c r="BR10546" s="52" t="s">
        <v>5109</v>
      </c>
      <c r="BX10546" s="52" t="s">
        <v>2785</v>
      </c>
      <c r="BY10546" s="52" t="s">
        <v>1275</v>
      </c>
      <c r="BZ10546" s="52" t="s">
        <v>5109</v>
      </c>
    </row>
    <row r="10547" spans="54:78" x14ac:dyDescent="0.3">
      <c r="BB10547" s="105" t="e">
        <f>VLOOKUP(C10547,#REF!, 2,FALSE)</f>
        <v>#REF!</v>
      </c>
      <c r="BP10547" s="52" t="s">
        <v>16135</v>
      </c>
      <c r="BQ10547" s="52" t="s">
        <v>2988</v>
      </c>
      <c r="BR10547" s="52" t="s">
        <v>3544</v>
      </c>
      <c r="BX10547" s="52" t="s">
        <v>16135</v>
      </c>
      <c r="BY10547" s="52" t="s">
        <v>2988</v>
      </c>
      <c r="BZ10547" s="52" t="s">
        <v>3544</v>
      </c>
    </row>
    <row r="10548" spans="54:78" x14ac:dyDescent="0.3">
      <c r="BB10548" s="105" t="e">
        <f>VLOOKUP(C10548,#REF!, 2,FALSE)</f>
        <v>#REF!</v>
      </c>
      <c r="BP10548" s="52" t="s">
        <v>16136</v>
      </c>
      <c r="BQ10548" s="52" t="s">
        <v>1147</v>
      </c>
      <c r="BR10548" s="52" t="s">
        <v>5109</v>
      </c>
      <c r="BX10548" s="52" t="s">
        <v>16136</v>
      </c>
      <c r="BY10548" s="52" t="s">
        <v>1147</v>
      </c>
      <c r="BZ10548" s="52" t="s">
        <v>5109</v>
      </c>
    </row>
    <row r="10549" spans="54:78" x14ac:dyDescent="0.3">
      <c r="BB10549" s="105" t="e">
        <f>VLOOKUP(C10549,#REF!, 2,FALSE)</f>
        <v>#REF!</v>
      </c>
      <c r="BP10549" s="52" t="s">
        <v>62</v>
      </c>
      <c r="BQ10549" s="52" t="s">
        <v>642</v>
      </c>
      <c r="BR10549" s="52" t="s">
        <v>9925</v>
      </c>
      <c r="BX10549" s="52" t="s">
        <v>62</v>
      </c>
      <c r="BY10549" s="52" t="s">
        <v>642</v>
      </c>
      <c r="BZ10549" s="52" t="s">
        <v>9925</v>
      </c>
    </row>
    <row r="10550" spans="54:78" x14ac:dyDescent="0.3">
      <c r="BB10550" s="105" t="e">
        <f>VLOOKUP(C10550,#REF!, 2,FALSE)</f>
        <v>#REF!</v>
      </c>
      <c r="BP10550" s="52" t="s">
        <v>16137</v>
      </c>
      <c r="BQ10550" s="52" t="s">
        <v>642</v>
      </c>
      <c r="BR10550" s="52" t="s">
        <v>1201</v>
      </c>
      <c r="BX10550" s="52" t="s">
        <v>16137</v>
      </c>
      <c r="BY10550" s="52" t="s">
        <v>642</v>
      </c>
      <c r="BZ10550" s="52" t="s">
        <v>1201</v>
      </c>
    </row>
    <row r="10551" spans="54:78" x14ac:dyDescent="0.3">
      <c r="BB10551" s="105" t="e">
        <f>VLOOKUP(C10551,#REF!, 2,FALSE)</f>
        <v>#REF!</v>
      </c>
      <c r="BP10551" s="52" t="s">
        <v>16138</v>
      </c>
      <c r="BQ10551" s="52" t="s">
        <v>849</v>
      </c>
      <c r="BR10551" s="52" t="s">
        <v>5361</v>
      </c>
      <c r="BX10551" s="52" t="s">
        <v>16138</v>
      </c>
      <c r="BY10551" s="52" t="s">
        <v>849</v>
      </c>
      <c r="BZ10551" s="52" t="s">
        <v>5361</v>
      </c>
    </row>
    <row r="10552" spans="54:78" x14ac:dyDescent="0.3">
      <c r="BB10552" s="105" t="e">
        <f>VLOOKUP(C10552,#REF!, 2,FALSE)</f>
        <v>#REF!</v>
      </c>
      <c r="BP10552" s="52" t="s">
        <v>16139</v>
      </c>
      <c r="BQ10552" s="52" t="s">
        <v>795</v>
      </c>
      <c r="BR10552" s="52" t="s">
        <v>1601</v>
      </c>
      <c r="BX10552" s="52" t="s">
        <v>16139</v>
      </c>
      <c r="BY10552" s="52" t="s">
        <v>795</v>
      </c>
      <c r="BZ10552" s="52" t="s">
        <v>1601</v>
      </c>
    </row>
    <row r="10553" spans="54:78" x14ac:dyDescent="0.3">
      <c r="BB10553" s="105" t="e">
        <f>VLOOKUP(C10553,#REF!, 2,FALSE)</f>
        <v>#REF!</v>
      </c>
      <c r="BP10553" s="52" t="s">
        <v>16140</v>
      </c>
      <c r="BQ10553" s="52" t="s">
        <v>3276</v>
      </c>
      <c r="BR10553" s="52" t="s">
        <v>2701</v>
      </c>
      <c r="BX10553" s="52" t="s">
        <v>16140</v>
      </c>
      <c r="BY10553" s="52" t="s">
        <v>3276</v>
      </c>
      <c r="BZ10553" s="52" t="s">
        <v>2701</v>
      </c>
    </row>
    <row r="10554" spans="54:78" x14ac:dyDescent="0.3">
      <c r="BB10554" s="105" t="e">
        <f>VLOOKUP(C10554,#REF!, 2,FALSE)</f>
        <v>#REF!</v>
      </c>
      <c r="BP10554" s="52" t="s">
        <v>16141</v>
      </c>
      <c r="BQ10554" s="52" t="s">
        <v>17035</v>
      </c>
      <c r="BR10554" s="52" t="s">
        <v>778</v>
      </c>
      <c r="BX10554" s="52" t="s">
        <v>16141</v>
      </c>
      <c r="BY10554" s="52" t="s">
        <v>17035</v>
      </c>
      <c r="BZ10554" s="52" t="s">
        <v>778</v>
      </c>
    </row>
    <row r="10555" spans="54:78" x14ac:dyDescent="0.3">
      <c r="BB10555" s="105" t="e">
        <f>VLOOKUP(C10555,#REF!, 2,FALSE)</f>
        <v>#REF!</v>
      </c>
      <c r="BP10555" s="52" t="s">
        <v>16142</v>
      </c>
      <c r="BQ10555" s="52" t="s">
        <v>673</v>
      </c>
      <c r="BR10555" s="52" t="s">
        <v>778</v>
      </c>
      <c r="BX10555" s="52" t="s">
        <v>16142</v>
      </c>
      <c r="BY10555" s="52" t="s">
        <v>673</v>
      </c>
      <c r="BZ10555" s="52" t="s">
        <v>778</v>
      </c>
    </row>
    <row r="10556" spans="54:78" x14ac:dyDescent="0.3">
      <c r="BB10556" s="105" t="e">
        <f>VLOOKUP(C10556,#REF!, 2,FALSE)</f>
        <v>#REF!</v>
      </c>
      <c r="BP10556" s="52" t="s">
        <v>16143</v>
      </c>
      <c r="BQ10556" s="52" t="s">
        <v>3016</v>
      </c>
      <c r="BR10556" s="52" t="s">
        <v>778</v>
      </c>
      <c r="BX10556" s="52" t="s">
        <v>16143</v>
      </c>
      <c r="BY10556" s="52" t="s">
        <v>3016</v>
      </c>
      <c r="BZ10556" s="52" t="s">
        <v>778</v>
      </c>
    </row>
    <row r="10557" spans="54:78" x14ac:dyDescent="0.3">
      <c r="BB10557" s="105" t="e">
        <f>VLOOKUP(C10557,#REF!, 2,FALSE)</f>
        <v>#REF!</v>
      </c>
      <c r="BP10557" s="52" t="s">
        <v>68</v>
      </c>
      <c r="BQ10557" s="52" t="s">
        <v>17035</v>
      </c>
      <c r="BR10557" s="52" t="s">
        <v>778</v>
      </c>
      <c r="BX10557" s="52" t="s">
        <v>68</v>
      </c>
      <c r="BY10557" s="52" t="s">
        <v>17035</v>
      </c>
      <c r="BZ10557" s="52" t="s">
        <v>778</v>
      </c>
    </row>
    <row r="10558" spans="54:78" x14ac:dyDescent="0.3">
      <c r="BB10558" s="105" t="e">
        <f>VLOOKUP(C10558,#REF!, 2,FALSE)</f>
        <v>#REF!</v>
      </c>
      <c r="BP10558" s="52" t="s">
        <v>16144</v>
      </c>
      <c r="BQ10558" s="52" t="s">
        <v>17035</v>
      </c>
      <c r="BR10558" s="52" t="s">
        <v>778</v>
      </c>
      <c r="BX10558" s="52" t="s">
        <v>16144</v>
      </c>
      <c r="BY10558" s="52" t="s">
        <v>17035</v>
      </c>
      <c r="BZ10558" s="52" t="s">
        <v>778</v>
      </c>
    </row>
    <row r="10559" spans="54:78" x14ac:dyDescent="0.3">
      <c r="BB10559" s="105" t="e">
        <f>VLOOKUP(C10559,#REF!, 2,FALSE)</f>
        <v>#REF!</v>
      </c>
      <c r="BP10559" s="52" t="s">
        <v>16146</v>
      </c>
      <c r="BQ10559" s="52" t="s">
        <v>17035</v>
      </c>
      <c r="BR10559" s="52" t="s">
        <v>778</v>
      </c>
      <c r="BX10559" s="52" t="s">
        <v>16146</v>
      </c>
      <c r="BY10559" s="52" t="s">
        <v>17035</v>
      </c>
      <c r="BZ10559" s="52" t="s">
        <v>778</v>
      </c>
    </row>
    <row r="10560" spans="54:78" x14ac:dyDescent="0.3">
      <c r="BB10560" s="105" t="e">
        <f>VLOOKUP(C10560,#REF!, 2,FALSE)</f>
        <v>#REF!</v>
      </c>
      <c r="BP10560" s="52" t="s">
        <v>16147</v>
      </c>
      <c r="BQ10560" s="52" t="s">
        <v>17035</v>
      </c>
      <c r="BR10560" s="52" t="s">
        <v>778</v>
      </c>
      <c r="BX10560" s="52" t="s">
        <v>16147</v>
      </c>
      <c r="BY10560" s="52" t="s">
        <v>17035</v>
      </c>
      <c r="BZ10560" s="52" t="s">
        <v>778</v>
      </c>
    </row>
    <row r="10561" spans="54:78" x14ac:dyDescent="0.3">
      <c r="BB10561" s="105" t="e">
        <f>VLOOKUP(C10561,#REF!, 2,FALSE)</f>
        <v>#REF!</v>
      </c>
      <c r="BP10561" s="52" t="s">
        <v>16148</v>
      </c>
      <c r="BQ10561" s="52" t="s">
        <v>3114</v>
      </c>
      <c r="BR10561" s="52" t="s">
        <v>778</v>
      </c>
      <c r="BX10561" s="52" t="s">
        <v>16148</v>
      </c>
      <c r="BY10561" s="52" t="s">
        <v>3114</v>
      </c>
      <c r="BZ10561" s="52" t="s">
        <v>778</v>
      </c>
    </row>
    <row r="10562" spans="54:78" x14ac:dyDescent="0.3">
      <c r="BB10562" s="105" t="e">
        <f>VLOOKUP(C10562,#REF!, 2,FALSE)</f>
        <v>#REF!</v>
      </c>
      <c r="BP10562" s="52" t="s">
        <v>16149</v>
      </c>
      <c r="BQ10562" s="52" t="s">
        <v>622</v>
      </c>
      <c r="BR10562" s="52" t="s">
        <v>16129</v>
      </c>
      <c r="BX10562" s="52" t="s">
        <v>16149</v>
      </c>
      <c r="BY10562" s="52" t="s">
        <v>622</v>
      </c>
      <c r="BZ10562" s="52" t="s">
        <v>16129</v>
      </c>
    </row>
    <row r="10563" spans="54:78" x14ac:dyDescent="0.3">
      <c r="BB10563" s="105" t="e">
        <f>VLOOKUP(C10563,#REF!, 2,FALSE)</f>
        <v>#REF!</v>
      </c>
      <c r="BP10563" s="52" t="s">
        <v>16150</v>
      </c>
      <c r="BQ10563" s="52" t="s">
        <v>667</v>
      </c>
      <c r="BR10563" s="52" t="s">
        <v>4826</v>
      </c>
      <c r="BX10563" s="52" t="s">
        <v>16150</v>
      </c>
      <c r="BY10563" s="52" t="s">
        <v>667</v>
      </c>
      <c r="BZ10563" s="52" t="s">
        <v>4826</v>
      </c>
    </row>
    <row r="10564" spans="54:78" x14ac:dyDescent="0.3">
      <c r="BB10564" s="105" t="e">
        <f>VLOOKUP(C10564,#REF!, 2,FALSE)</f>
        <v>#REF!</v>
      </c>
      <c r="BP10564" s="52" t="s">
        <v>16151</v>
      </c>
      <c r="BQ10564" s="52" t="s">
        <v>642</v>
      </c>
      <c r="BR10564" s="52" t="s">
        <v>8323</v>
      </c>
      <c r="BX10564" s="52" t="s">
        <v>16151</v>
      </c>
      <c r="BY10564" s="52" t="s">
        <v>642</v>
      </c>
      <c r="BZ10564" s="52" t="s">
        <v>8323</v>
      </c>
    </row>
    <row r="10565" spans="54:78" x14ac:dyDescent="0.3">
      <c r="BB10565" s="105" t="e">
        <f>VLOOKUP(C10565,#REF!, 2,FALSE)</f>
        <v>#REF!</v>
      </c>
      <c r="BP10565" s="52" t="s">
        <v>2786</v>
      </c>
      <c r="BQ10565" s="52" t="s">
        <v>661</v>
      </c>
      <c r="BR10565" s="52" t="s">
        <v>12293</v>
      </c>
      <c r="BX10565" s="52" t="s">
        <v>2786</v>
      </c>
      <c r="BY10565" s="52" t="s">
        <v>661</v>
      </c>
      <c r="BZ10565" s="52" t="s">
        <v>12293</v>
      </c>
    </row>
    <row r="10566" spans="54:78" x14ac:dyDescent="0.3">
      <c r="BB10566" s="105" t="e">
        <f>VLOOKUP(C10566,#REF!, 2,FALSE)</f>
        <v>#REF!</v>
      </c>
      <c r="BP10566" s="52" t="s">
        <v>2787</v>
      </c>
      <c r="BQ10566" s="52" t="s">
        <v>3016</v>
      </c>
      <c r="BR10566" s="52" t="s">
        <v>16152</v>
      </c>
      <c r="BX10566" s="52" t="s">
        <v>2787</v>
      </c>
      <c r="BY10566" s="52" t="s">
        <v>3016</v>
      </c>
      <c r="BZ10566" s="52" t="s">
        <v>16152</v>
      </c>
    </row>
    <row r="10567" spans="54:78" x14ac:dyDescent="0.3">
      <c r="BB10567" s="105" t="e">
        <f>VLOOKUP(C10567,#REF!, 2,FALSE)</f>
        <v>#REF!</v>
      </c>
      <c r="BP10567" s="52" t="s">
        <v>16153</v>
      </c>
      <c r="BQ10567" s="52" t="s">
        <v>786</v>
      </c>
      <c r="BR10567" s="52" t="s">
        <v>796</v>
      </c>
      <c r="BX10567" s="52" t="s">
        <v>16153</v>
      </c>
      <c r="BY10567" s="52" t="s">
        <v>786</v>
      </c>
      <c r="BZ10567" s="52" t="s">
        <v>796</v>
      </c>
    </row>
    <row r="10568" spans="54:78" x14ac:dyDescent="0.3">
      <c r="BB10568" s="105" t="e">
        <f>VLOOKUP(C10568,#REF!, 2,FALSE)</f>
        <v>#REF!</v>
      </c>
      <c r="BP10568" s="52" t="s">
        <v>64</v>
      </c>
      <c r="BQ10568" s="52" t="s">
        <v>17035</v>
      </c>
      <c r="BR10568" s="52" t="s">
        <v>16154</v>
      </c>
      <c r="BX10568" s="52" t="s">
        <v>64</v>
      </c>
      <c r="BY10568" s="52" t="s">
        <v>17035</v>
      </c>
      <c r="BZ10568" s="52" t="s">
        <v>16154</v>
      </c>
    </row>
    <row r="10569" spans="54:78" x14ac:dyDescent="0.3">
      <c r="BB10569" s="105" t="e">
        <f>VLOOKUP(C10569,#REF!, 2,FALSE)</f>
        <v>#REF!</v>
      </c>
      <c r="BP10569" s="52" t="s">
        <v>16155</v>
      </c>
      <c r="BQ10569" s="52" t="s">
        <v>661</v>
      </c>
      <c r="BR10569" s="52" t="s">
        <v>8190</v>
      </c>
      <c r="BX10569" s="52" t="s">
        <v>16155</v>
      </c>
      <c r="BY10569" s="52" t="s">
        <v>661</v>
      </c>
      <c r="BZ10569" s="52" t="s">
        <v>8190</v>
      </c>
    </row>
    <row r="10570" spans="54:78" x14ac:dyDescent="0.3">
      <c r="BB10570" s="105" t="e">
        <f>VLOOKUP(C10570,#REF!, 2,FALSE)</f>
        <v>#REF!</v>
      </c>
      <c r="BP10570" s="52" t="s">
        <v>2788</v>
      </c>
      <c r="BQ10570" s="52" t="s">
        <v>624</v>
      </c>
      <c r="BR10570" s="52" t="s">
        <v>8744</v>
      </c>
      <c r="BX10570" s="52" t="s">
        <v>2788</v>
      </c>
      <c r="BY10570" s="52" t="s">
        <v>624</v>
      </c>
      <c r="BZ10570" s="52" t="s">
        <v>8744</v>
      </c>
    </row>
    <row r="10571" spans="54:78" x14ac:dyDescent="0.3">
      <c r="BB10571" s="105" t="e">
        <f>VLOOKUP(C10571,#REF!, 2,FALSE)</f>
        <v>#REF!</v>
      </c>
      <c r="BP10571" s="52" t="s">
        <v>2789</v>
      </c>
      <c r="BQ10571" s="52" t="s">
        <v>624</v>
      </c>
      <c r="BR10571" s="52" t="s">
        <v>8323</v>
      </c>
      <c r="BX10571" s="52" t="s">
        <v>2789</v>
      </c>
      <c r="BY10571" s="52" t="s">
        <v>624</v>
      </c>
      <c r="BZ10571" s="52" t="s">
        <v>8323</v>
      </c>
    </row>
    <row r="10572" spans="54:78" x14ac:dyDescent="0.3">
      <c r="BB10572" s="105" t="e">
        <f>VLOOKUP(C10572,#REF!, 2,FALSE)</f>
        <v>#REF!</v>
      </c>
      <c r="BP10572" s="52" t="s">
        <v>69</v>
      </c>
      <c r="BQ10572" s="52" t="s">
        <v>2988</v>
      </c>
      <c r="BR10572" s="52" t="s">
        <v>3122</v>
      </c>
      <c r="BX10572" s="52" t="s">
        <v>69</v>
      </c>
      <c r="BY10572" s="52" t="s">
        <v>2988</v>
      </c>
      <c r="BZ10572" s="52" t="s">
        <v>3122</v>
      </c>
    </row>
    <row r="10573" spans="54:78" x14ac:dyDescent="0.3">
      <c r="BB10573" s="105" t="e">
        <f>VLOOKUP(C10573,#REF!, 2,FALSE)</f>
        <v>#REF!</v>
      </c>
      <c r="BP10573" s="52" t="s">
        <v>2790</v>
      </c>
      <c r="BQ10573" s="52" t="s">
        <v>621</v>
      </c>
      <c r="BR10573" s="52" t="s">
        <v>1451</v>
      </c>
      <c r="BX10573" s="52" t="s">
        <v>2790</v>
      </c>
      <c r="BY10573" s="52" t="s">
        <v>621</v>
      </c>
      <c r="BZ10573" s="52" t="s">
        <v>1451</v>
      </c>
    </row>
    <row r="10574" spans="54:78" x14ac:dyDescent="0.3">
      <c r="BB10574" s="105" t="e">
        <f>VLOOKUP(C10574,#REF!, 2,FALSE)</f>
        <v>#REF!</v>
      </c>
      <c r="BP10574" s="52" t="s">
        <v>16156</v>
      </c>
      <c r="BQ10574" s="52" t="s">
        <v>1147</v>
      </c>
      <c r="BR10574" s="52" t="s">
        <v>5955</v>
      </c>
      <c r="BX10574" s="52" t="s">
        <v>16156</v>
      </c>
      <c r="BY10574" s="52" t="s">
        <v>1147</v>
      </c>
      <c r="BZ10574" s="52" t="s">
        <v>5955</v>
      </c>
    </row>
    <row r="10575" spans="54:78" x14ac:dyDescent="0.3">
      <c r="BB10575" s="105" t="e">
        <f>VLOOKUP(C10575,#REF!, 2,FALSE)</f>
        <v>#REF!</v>
      </c>
      <c r="BP10575" s="52" t="s">
        <v>16157</v>
      </c>
      <c r="BQ10575" s="52" t="s">
        <v>3016</v>
      </c>
      <c r="BR10575" s="52" t="s">
        <v>2508</v>
      </c>
      <c r="BX10575" s="52" t="s">
        <v>16157</v>
      </c>
      <c r="BY10575" s="52" t="s">
        <v>3016</v>
      </c>
      <c r="BZ10575" s="52" t="s">
        <v>2508</v>
      </c>
    </row>
    <row r="10576" spans="54:78" x14ac:dyDescent="0.3">
      <c r="BB10576" s="105" t="e">
        <f>VLOOKUP(C10576,#REF!, 2,FALSE)</f>
        <v>#REF!</v>
      </c>
      <c r="BP10576" s="52" t="s">
        <v>2791</v>
      </c>
      <c r="BQ10576" s="52" t="s">
        <v>1147</v>
      </c>
      <c r="BR10576" s="52" t="s">
        <v>5213</v>
      </c>
      <c r="BX10576" s="52" t="s">
        <v>2791</v>
      </c>
      <c r="BY10576" s="52" t="s">
        <v>1147</v>
      </c>
      <c r="BZ10576" s="52" t="s">
        <v>5213</v>
      </c>
    </row>
    <row r="10577" spans="54:78" x14ac:dyDescent="0.3">
      <c r="BB10577" s="105" t="e">
        <f>VLOOKUP(C10577,#REF!, 2,FALSE)</f>
        <v>#REF!</v>
      </c>
      <c r="BP10577" s="52" t="s">
        <v>16158</v>
      </c>
      <c r="BQ10577" s="52" t="s">
        <v>3016</v>
      </c>
      <c r="BR10577" s="52" t="s">
        <v>5213</v>
      </c>
      <c r="BX10577" s="52" t="s">
        <v>16158</v>
      </c>
      <c r="BY10577" s="52" t="s">
        <v>3016</v>
      </c>
      <c r="BZ10577" s="52" t="s">
        <v>5213</v>
      </c>
    </row>
    <row r="10578" spans="54:78" x14ac:dyDescent="0.3">
      <c r="BB10578" s="105" t="e">
        <f>VLOOKUP(C10578,#REF!, 2,FALSE)</f>
        <v>#REF!</v>
      </c>
      <c r="BP10578" s="52" t="s">
        <v>59</v>
      </c>
      <c r="BQ10578" s="52" t="s">
        <v>743</v>
      </c>
      <c r="BR10578" s="52" t="s">
        <v>12489</v>
      </c>
      <c r="BX10578" s="52" t="s">
        <v>59</v>
      </c>
      <c r="BY10578" s="52" t="s">
        <v>743</v>
      </c>
      <c r="BZ10578" s="52" t="s">
        <v>12489</v>
      </c>
    </row>
    <row r="10579" spans="54:78" x14ac:dyDescent="0.3">
      <c r="BB10579" s="105" t="e">
        <f>VLOOKUP(C10579,#REF!, 2,FALSE)</f>
        <v>#REF!</v>
      </c>
      <c r="BP10579" s="52" t="s">
        <v>16159</v>
      </c>
      <c r="BQ10579" s="52" t="s">
        <v>920</v>
      </c>
      <c r="BR10579" s="52" t="s">
        <v>7968</v>
      </c>
      <c r="BX10579" s="52" t="s">
        <v>16159</v>
      </c>
      <c r="BY10579" s="52" t="s">
        <v>920</v>
      </c>
      <c r="BZ10579" s="52" t="s">
        <v>7968</v>
      </c>
    </row>
    <row r="10580" spans="54:78" x14ac:dyDescent="0.3">
      <c r="BB10580" s="105" t="e">
        <f>VLOOKUP(C10580,#REF!, 2,FALSE)</f>
        <v>#REF!</v>
      </c>
      <c r="BP10580" s="52" t="s">
        <v>16160</v>
      </c>
      <c r="BQ10580" s="52" t="s">
        <v>17035</v>
      </c>
      <c r="BR10580" s="52" t="s">
        <v>778</v>
      </c>
      <c r="BX10580" s="52" t="s">
        <v>16160</v>
      </c>
      <c r="BY10580" s="52" t="s">
        <v>17035</v>
      </c>
      <c r="BZ10580" s="52" t="s">
        <v>778</v>
      </c>
    </row>
    <row r="10581" spans="54:78" x14ac:dyDescent="0.3">
      <c r="BB10581" s="105" t="e">
        <f>VLOOKUP(C10581,#REF!, 2,FALSE)</f>
        <v>#REF!</v>
      </c>
      <c r="BP10581" s="52" t="s">
        <v>2792</v>
      </c>
      <c r="BQ10581" s="52" t="s">
        <v>3016</v>
      </c>
      <c r="BR10581" s="52" t="s">
        <v>1065</v>
      </c>
      <c r="BX10581" s="52" t="s">
        <v>2792</v>
      </c>
      <c r="BY10581" s="52" t="s">
        <v>3016</v>
      </c>
      <c r="BZ10581" s="52" t="s">
        <v>1065</v>
      </c>
    </row>
    <row r="10582" spans="54:78" x14ac:dyDescent="0.3">
      <c r="BB10582" s="105" t="e">
        <f>VLOOKUP(C10582,#REF!, 2,FALSE)</f>
        <v>#REF!</v>
      </c>
      <c r="BP10582" s="52" t="s">
        <v>2793</v>
      </c>
      <c r="BQ10582" s="52" t="s">
        <v>1275</v>
      </c>
      <c r="BR10582" s="52" t="s">
        <v>2894</v>
      </c>
      <c r="BX10582" s="52" t="s">
        <v>2793</v>
      </c>
      <c r="BY10582" s="52" t="s">
        <v>1275</v>
      </c>
      <c r="BZ10582" s="52" t="s">
        <v>2894</v>
      </c>
    </row>
    <row r="10583" spans="54:78" x14ac:dyDescent="0.3">
      <c r="BB10583" s="105" t="e">
        <f>VLOOKUP(C10583,#REF!, 2,FALSE)</f>
        <v>#REF!</v>
      </c>
      <c r="BP10583" s="52" t="s">
        <v>16161</v>
      </c>
      <c r="BQ10583" s="52" t="s">
        <v>2988</v>
      </c>
      <c r="BR10583" s="52" t="s">
        <v>7843</v>
      </c>
      <c r="BX10583" s="52" t="s">
        <v>16161</v>
      </c>
      <c r="BY10583" s="52" t="s">
        <v>2988</v>
      </c>
      <c r="BZ10583" s="52" t="s">
        <v>7843</v>
      </c>
    </row>
    <row r="10584" spans="54:78" x14ac:dyDescent="0.3">
      <c r="BB10584" s="105" t="e">
        <f>VLOOKUP(C10584,#REF!, 2,FALSE)</f>
        <v>#REF!</v>
      </c>
      <c r="BP10584" s="52" t="s">
        <v>16162</v>
      </c>
      <c r="BQ10584" s="52" t="s">
        <v>931</v>
      </c>
      <c r="BR10584" s="52" t="s">
        <v>16163</v>
      </c>
      <c r="BX10584" s="52" t="s">
        <v>16162</v>
      </c>
      <c r="BY10584" s="52" t="s">
        <v>931</v>
      </c>
      <c r="BZ10584" s="52" t="s">
        <v>16163</v>
      </c>
    </row>
    <row r="10585" spans="54:78" x14ac:dyDescent="0.3">
      <c r="BB10585" s="105" t="e">
        <f>VLOOKUP(C10585,#REF!, 2,FALSE)</f>
        <v>#REF!</v>
      </c>
      <c r="BP10585" s="52" t="s">
        <v>16164</v>
      </c>
      <c r="BQ10585" s="52" t="s">
        <v>931</v>
      </c>
      <c r="BR10585" s="52" t="s">
        <v>9480</v>
      </c>
      <c r="BX10585" s="52" t="s">
        <v>16164</v>
      </c>
      <c r="BY10585" s="52" t="s">
        <v>931</v>
      </c>
      <c r="BZ10585" s="52" t="s">
        <v>9480</v>
      </c>
    </row>
    <row r="10586" spans="54:78" x14ac:dyDescent="0.3">
      <c r="BB10586" s="105" t="e">
        <f>VLOOKUP(C10586,#REF!, 2,FALSE)</f>
        <v>#REF!</v>
      </c>
      <c r="BP10586" s="52" t="s">
        <v>16165</v>
      </c>
      <c r="BQ10586" s="52" t="s">
        <v>931</v>
      </c>
      <c r="BR10586" s="52" t="s">
        <v>9480</v>
      </c>
      <c r="BX10586" s="52" t="s">
        <v>16165</v>
      </c>
      <c r="BY10586" s="52" t="s">
        <v>931</v>
      </c>
      <c r="BZ10586" s="52" t="s">
        <v>9480</v>
      </c>
    </row>
    <row r="10587" spans="54:78" x14ac:dyDescent="0.3">
      <c r="BB10587" s="105" t="e">
        <f>VLOOKUP(C10587,#REF!, 2,FALSE)</f>
        <v>#REF!</v>
      </c>
      <c r="BP10587" s="52" t="s">
        <v>16166</v>
      </c>
      <c r="BQ10587" s="52" t="s">
        <v>1350</v>
      </c>
      <c r="BR10587" s="52" t="s">
        <v>2993</v>
      </c>
      <c r="BX10587" s="52" t="s">
        <v>16166</v>
      </c>
      <c r="BY10587" s="52" t="s">
        <v>1350</v>
      </c>
      <c r="BZ10587" s="52" t="s">
        <v>2993</v>
      </c>
    </row>
    <row r="10588" spans="54:78" x14ac:dyDescent="0.3">
      <c r="BB10588" s="105" t="e">
        <f>VLOOKUP(C10588,#REF!, 2,FALSE)</f>
        <v>#REF!</v>
      </c>
      <c r="BP10588" s="52" t="s">
        <v>16167</v>
      </c>
      <c r="BQ10588" s="52" t="s">
        <v>17035</v>
      </c>
      <c r="BR10588" s="52" t="s">
        <v>778</v>
      </c>
      <c r="BX10588" s="52" t="s">
        <v>16167</v>
      </c>
      <c r="BY10588" s="52" t="s">
        <v>17035</v>
      </c>
      <c r="BZ10588" s="52" t="s">
        <v>778</v>
      </c>
    </row>
    <row r="10589" spans="54:78" x14ac:dyDescent="0.3">
      <c r="BB10589" s="105" t="e">
        <f>VLOOKUP(C10589,#REF!, 2,FALSE)</f>
        <v>#REF!</v>
      </c>
      <c r="BP10589" s="52" t="s">
        <v>16168</v>
      </c>
      <c r="BQ10589" s="52" t="s">
        <v>672</v>
      </c>
      <c r="BR10589" s="52" t="s">
        <v>7483</v>
      </c>
      <c r="BX10589" s="52" t="s">
        <v>16168</v>
      </c>
      <c r="BY10589" s="52" t="s">
        <v>672</v>
      </c>
      <c r="BZ10589" s="52" t="s">
        <v>7483</v>
      </c>
    </row>
    <row r="10590" spans="54:78" x14ac:dyDescent="0.3">
      <c r="BB10590" s="105" t="e">
        <f>VLOOKUP(C10590,#REF!, 2,FALSE)</f>
        <v>#REF!</v>
      </c>
      <c r="BP10590" s="52" t="s">
        <v>16169</v>
      </c>
      <c r="BQ10590" s="52" t="s">
        <v>788</v>
      </c>
      <c r="BR10590" s="52" t="s">
        <v>6243</v>
      </c>
      <c r="BX10590" s="52" t="s">
        <v>16169</v>
      </c>
      <c r="BY10590" s="52" t="s">
        <v>788</v>
      </c>
      <c r="BZ10590" s="52" t="s">
        <v>6243</v>
      </c>
    </row>
    <row r="10591" spans="54:78" x14ac:dyDescent="0.3">
      <c r="BB10591" s="105" t="e">
        <f>VLOOKUP(C10591,#REF!, 2,FALSE)</f>
        <v>#REF!</v>
      </c>
      <c r="BP10591" s="52" t="s">
        <v>16170</v>
      </c>
      <c r="BQ10591" s="52" t="s">
        <v>1350</v>
      </c>
      <c r="BR10591" s="52" t="s">
        <v>2993</v>
      </c>
      <c r="BX10591" s="52" t="s">
        <v>16170</v>
      </c>
      <c r="BY10591" s="52" t="s">
        <v>1350</v>
      </c>
      <c r="BZ10591" s="52" t="s">
        <v>2993</v>
      </c>
    </row>
    <row r="10592" spans="54:78" x14ac:dyDescent="0.3">
      <c r="BB10592" s="105" t="e">
        <f>VLOOKUP(C10592,#REF!, 2,FALSE)</f>
        <v>#REF!</v>
      </c>
      <c r="BP10592" s="52" t="s">
        <v>16171</v>
      </c>
      <c r="BQ10592" s="52" t="s">
        <v>17035</v>
      </c>
      <c r="BR10592" s="52" t="s">
        <v>5456</v>
      </c>
      <c r="BX10592" s="52" t="s">
        <v>16171</v>
      </c>
      <c r="BY10592" s="52" t="s">
        <v>17035</v>
      </c>
      <c r="BZ10592" s="52" t="s">
        <v>5456</v>
      </c>
    </row>
    <row r="10593" spans="54:78" x14ac:dyDescent="0.3">
      <c r="BB10593" s="105" t="e">
        <f>VLOOKUP(C10593,#REF!, 2,FALSE)</f>
        <v>#REF!</v>
      </c>
      <c r="BP10593" s="52" t="s">
        <v>2794</v>
      </c>
      <c r="BQ10593" s="52" t="s">
        <v>17035</v>
      </c>
      <c r="BR10593" s="52" t="s">
        <v>778</v>
      </c>
      <c r="BX10593" s="52" t="s">
        <v>2794</v>
      </c>
      <c r="BY10593" s="52" t="s">
        <v>17035</v>
      </c>
      <c r="BZ10593" s="52" t="s">
        <v>778</v>
      </c>
    </row>
    <row r="10594" spans="54:78" x14ac:dyDescent="0.3">
      <c r="BB10594" s="105" t="e">
        <f>VLOOKUP(C10594,#REF!, 2,FALSE)</f>
        <v>#REF!</v>
      </c>
      <c r="BP10594" s="52" t="s">
        <v>2795</v>
      </c>
      <c r="BQ10594" s="52" t="s">
        <v>3016</v>
      </c>
      <c r="BR10594" s="52" t="s">
        <v>16172</v>
      </c>
      <c r="BX10594" s="52" t="s">
        <v>2795</v>
      </c>
      <c r="BY10594" s="52" t="s">
        <v>3016</v>
      </c>
      <c r="BZ10594" s="52" t="s">
        <v>16172</v>
      </c>
    </row>
    <row r="10595" spans="54:78" x14ac:dyDescent="0.3">
      <c r="BB10595" s="105" t="e">
        <f>VLOOKUP(C10595,#REF!, 2,FALSE)</f>
        <v>#REF!</v>
      </c>
      <c r="BP10595" s="52" t="s">
        <v>16173</v>
      </c>
      <c r="BQ10595" s="52" t="s">
        <v>786</v>
      </c>
      <c r="BR10595" s="52" t="s">
        <v>4800</v>
      </c>
      <c r="BX10595" s="52" t="s">
        <v>16173</v>
      </c>
      <c r="BY10595" s="52" t="s">
        <v>786</v>
      </c>
      <c r="BZ10595" s="52" t="s">
        <v>4800</v>
      </c>
    </row>
    <row r="10596" spans="54:78" x14ac:dyDescent="0.3">
      <c r="BB10596" s="105" t="e">
        <f>VLOOKUP(C10596,#REF!, 2,FALSE)</f>
        <v>#REF!</v>
      </c>
      <c r="BP10596" s="52" t="s">
        <v>16174</v>
      </c>
      <c r="BQ10596" s="52" t="s">
        <v>786</v>
      </c>
      <c r="BR10596" s="52" t="s">
        <v>666</v>
      </c>
      <c r="BX10596" s="52" t="s">
        <v>16174</v>
      </c>
      <c r="BY10596" s="52" t="s">
        <v>786</v>
      </c>
      <c r="BZ10596" s="52" t="s">
        <v>666</v>
      </c>
    </row>
    <row r="10597" spans="54:78" x14ac:dyDescent="0.3">
      <c r="BB10597" s="105" t="e">
        <f>VLOOKUP(C10597,#REF!, 2,FALSE)</f>
        <v>#REF!</v>
      </c>
      <c r="BP10597" s="52" t="s">
        <v>16175</v>
      </c>
      <c r="BQ10597" s="52" t="s">
        <v>811</v>
      </c>
      <c r="BR10597" s="52" t="s">
        <v>2993</v>
      </c>
      <c r="BX10597" s="52" t="s">
        <v>16175</v>
      </c>
      <c r="BY10597" s="52" t="s">
        <v>811</v>
      </c>
      <c r="BZ10597" s="52" t="s">
        <v>2993</v>
      </c>
    </row>
    <row r="10598" spans="54:78" x14ac:dyDescent="0.3">
      <c r="BB10598" s="105" t="e">
        <f>VLOOKUP(C10598,#REF!, 2,FALSE)</f>
        <v>#REF!</v>
      </c>
      <c r="BP10598" s="52" t="s">
        <v>16176</v>
      </c>
      <c r="BQ10598" s="52" t="s">
        <v>17035</v>
      </c>
      <c r="BR10598" s="52" t="s">
        <v>2729</v>
      </c>
      <c r="BX10598" s="52" t="s">
        <v>16176</v>
      </c>
      <c r="BY10598" s="52" t="s">
        <v>17035</v>
      </c>
      <c r="BZ10598" s="52" t="s">
        <v>2729</v>
      </c>
    </row>
    <row r="10599" spans="54:78" x14ac:dyDescent="0.3">
      <c r="BB10599" s="105" t="e">
        <f>VLOOKUP(C10599,#REF!, 2,FALSE)</f>
        <v>#REF!</v>
      </c>
      <c r="BP10599" s="52" t="s">
        <v>2798</v>
      </c>
      <c r="BQ10599" s="52" t="s">
        <v>17035</v>
      </c>
      <c r="BR10599" s="52" t="s">
        <v>9703</v>
      </c>
      <c r="BX10599" s="52" t="s">
        <v>2798</v>
      </c>
      <c r="BY10599" s="52" t="s">
        <v>17035</v>
      </c>
      <c r="BZ10599" s="52" t="s">
        <v>9703</v>
      </c>
    </row>
    <row r="10600" spans="54:78" x14ac:dyDescent="0.3">
      <c r="BB10600" s="105" t="e">
        <f>VLOOKUP(C10600,#REF!, 2,FALSE)</f>
        <v>#REF!</v>
      </c>
      <c r="BP10600" s="52" t="s">
        <v>63</v>
      </c>
      <c r="BQ10600" s="52" t="s">
        <v>17035</v>
      </c>
      <c r="BR10600" s="52" t="s">
        <v>16177</v>
      </c>
      <c r="BX10600" s="52" t="s">
        <v>63</v>
      </c>
      <c r="BY10600" s="52" t="s">
        <v>17035</v>
      </c>
      <c r="BZ10600" s="52" t="s">
        <v>16177</v>
      </c>
    </row>
    <row r="10601" spans="54:78" x14ac:dyDescent="0.3">
      <c r="BB10601" s="105" t="e">
        <f>VLOOKUP(C10601,#REF!, 2,FALSE)</f>
        <v>#REF!</v>
      </c>
      <c r="BP10601" s="52" t="s">
        <v>16178</v>
      </c>
      <c r="BQ10601" s="52" t="s">
        <v>17035</v>
      </c>
      <c r="BR10601" s="52" t="s">
        <v>16179</v>
      </c>
      <c r="BX10601" s="52" t="s">
        <v>16178</v>
      </c>
      <c r="BY10601" s="52" t="s">
        <v>17035</v>
      </c>
      <c r="BZ10601" s="52" t="s">
        <v>16179</v>
      </c>
    </row>
    <row r="10602" spans="54:78" x14ac:dyDescent="0.3">
      <c r="BB10602" s="105" t="e">
        <f>VLOOKUP(C10602,#REF!, 2,FALSE)</f>
        <v>#REF!</v>
      </c>
      <c r="BP10602" s="52" t="s">
        <v>16180</v>
      </c>
      <c r="BQ10602" s="52" t="s">
        <v>17035</v>
      </c>
      <c r="BR10602" s="52" t="s">
        <v>1508</v>
      </c>
      <c r="BX10602" s="52" t="s">
        <v>16180</v>
      </c>
      <c r="BY10602" s="52" t="s">
        <v>17035</v>
      </c>
      <c r="BZ10602" s="52" t="s">
        <v>1508</v>
      </c>
    </row>
    <row r="10603" spans="54:78" x14ac:dyDescent="0.3">
      <c r="BB10603" s="105" t="e">
        <f>VLOOKUP(C10603,#REF!, 2,FALSE)</f>
        <v>#REF!</v>
      </c>
      <c r="BP10603" s="52" t="s">
        <v>16181</v>
      </c>
      <c r="BQ10603" s="52" t="s">
        <v>3276</v>
      </c>
      <c r="BR10603" s="52" t="s">
        <v>4080</v>
      </c>
      <c r="BX10603" s="52" t="s">
        <v>16181</v>
      </c>
      <c r="BY10603" s="52" t="s">
        <v>3276</v>
      </c>
      <c r="BZ10603" s="52" t="s">
        <v>4080</v>
      </c>
    </row>
    <row r="10604" spans="54:78" x14ac:dyDescent="0.3">
      <c r="BB10604" s="105" t="e">
        <f>VLOOKUP(C10604,#REF!, 2,FALSE)</f>
        <v>#REF!</v>
      </c>
      <c r="BP10604" s="52" t="s">
        <v>16182</v>
      </c>
      <c r="BQ10604" s="52" t="s">
        <v>628</v>
      </c>
      <c r="BR10604" s="52" t="s">
        <v>3165</v>
      </c>
      <c r="BX10604" s="52" t="s">
        <v>16182</v>
      </c>
      <c r="BY10604" s="52" t="s">
        <v>628</v>
      </c>
      <c r="BZ10604" s="52" t="s">
        <v>3165</v>
      </c>
    </row>
    <row r="10605" spans="54:78" x14ac:dyDescent="0.3">
      <c r="BB10605" s="105" t="e">
        <f>VLOOKUP(C10605,#REF!, 2,FALSE)</f>
        <v>#REF!</v>
      </c>
      <c r="BP10605" s="52" t="s">
        <v>16183</v>
      </c>
      <c r="BQ10605" s="52" t="s">
        <v>17035</v>
      </c>
      <c r="BR10605" s="52" t="s">
        <v>1866</v>
      </c>
      <c r="BX10605" s="52" t="s">
        <v>16183</v>
      </c>
      <c r="BY10605" s="52" t="s">
        <v>17035</v>
      </c>
      <c r="BZ10605" s="52" t="s">
        <v>1866</v>
      </c>
    </row>
    <row r="10606" spans="54:78" x14ac:dyDescent="0.3">
      <c r="BB10606" s="105" t="e">
        <f>VLOOKUP(C10606,#REF!, 2,FALSE)</f>
        <v>#REF!</v>
      </c>
      <c r="BP10606" s="52" t="s">
        <v>16184</v>
      </c>
      <c r="BQ10606" s="52" t="s">
        <v>17035</v>
      </c>
      <c r="BR10606" s="52" t="s">
        <v>4120</v>
      </c>
      <c r="BX10606" s="52" t="s">
        <v>16184</v>
      </c>
      <c r="BY10606" s="52" t="s">
        <v>17035</v>
      </c>
      <c r="BZ10606" s="52" t="s">
        <v>4120</v>
      </c>
    </row>
    <row r="10607" spans="54:78" x14ac:dyDescent="0.3">
      <c r="BB10607" s="105" t="e">
        <f>VLOOKUP(C10607,#REF!, 2,FALSE)</f>
        <v>#REF!</v>
      </c>
      <c r="BP10607" s="52" t="s">
        <v>16185</v>
      </c>
      <c r="BQ10607" s="52" t="s">
        <v>17035</v>
      </c>
      <c r="BR10607" s="52" t="s">
        <v>16186</v>
      </c>
      <c r="BX10607" s="52" t="s">
        <v>16185</v>
      </c>
      <c r="BY10607" s="52" t="s">
        <v>17035</v>
      </c>
      <c r="BZ10607" s="52" t="s">
        <v>16186</v>
      </c>
    </row>
    <row r="10608" spans="54:78" x14ac:dyDescent="0.3">
      <c r="BB10608" s="105" t="e">
        <f>VLOOKUP(C10608,#REF!, 2,FALSE)</f>
        <v>#REF!</v>
      </c>
      <c r="BP10608" s="52" t="s">
        <v>16187</v>
      </c>
      <c r="BQ10608" s="52" t="s">
        <v>17035</v>
      </c>
      <c r="BR10608" s="52" t="s">
        <v>3765</v>
      </c>
      <c r="BX10608" s="52" t="s">
        <v>16187</v>
      </c>
      <c r="BY10608" s="52" t="s">
        <v>17035</v>
      </c>
      <c r="BZ10608" s="52" t="s">
        <v>3765</v>
      </c>
    </row>
    <row r="10609" spans="54:78" x14ac:dyDescent="0.3">
      <c r="BB10609" s="105" t="e">
        <f>VLOOKUP(C10609,#REF!, 2,FALSE)</f>
        <v>#REF!</v>
      </c>
      <c r="BP10609" s="52" t="s">
        <v>2799</v>
      </c>
      <c r="BQ10609" s="52" t="s">
        <v>17035</v>
      </c>
      <c r="BR10609" s="52" t="s">
        <v>8967</v>
      </c>
      <c r="BX10609" s="52" t="s">
        <v>2799</v>
      </c>
      <c r="BY10609" s="52" t="s">
        <v>17035</v>
      </c>
      <c r="BZ10609" s="52" t="s">
        <v>8967</v>
      </c>
    </row>
    <row r="10610" spans="54:78" x14ac:dyDescent="0.3">
      <c r="BB10610" s="105" t="e">
        <f>VLOOKUP(C10610,#REF!, 2,FALSE)</f>
        <v>#REF!</v>
      </c>
      <c r="BP10610" s="52" t="s">
        <v>16188</v>
      </c>
      <c r="BQ10610" s="52" t="s">
        <v>17035</v>
      </c>
      <c r="BR10610" s="52" t="s">
        <v>8385</v>
      </c>
      <c r="BX10610" s="52" t="s">
        <v>16188</v>
      </c>
      <c r="BY10610" s="52" t="s">
        <v>17035</v>
      </c>
      <c r="BZ10610" s="52" t="s">
        <v>8385</v>
      </c>
    </row>
    <row r="10611" spans="54:78" x14ac:dyDescent="0.3">
      <c r="BB10611" s="105" t="e">
        <f>VLOOKUP(C10611,#REF!, 2,FALSE)</f>
        <v>#REF!</v>
      </c>
      <c r="BP10611" s="52" t="s">
        <v>16189</v>
      </c>
      <c r="BQ10611" s="52" t="s">
        <v>17035</v>
      </c>
      <c r="BR10611" s="52" t="s">
        <v>6863</v>
      </c>
      <c r="BX10611" s="52" t="s">
        <v>16189</v>
      </c>
      <c r="BY10611" s="52" t="s">
        <v>17035</v>
      </c>
      <c r="BZ10611" s="52" t="s">
        <v>6863</v>
      </c>
    </row>
    <row r="10612" spans="54:78" x14ac:dyDescent="0.3">
      <c r="BB10612" s="105" t="e">
        <f>VLOOKUP(C10612,#REF!, 2,FALSE)</f>
        <v>#REF!</v>
      </c>
      <c r="BP10612" s="52" t="s">
        <v>16190</v>
      </c>
      <c r="BQ10612" s="52" t="s">
        <v>626</v>
      </c>
      <c r="BR10612" s="52" t="s">
        <v>8967</v>
      </c>
      <c r="BX10612" s="52" t="s">
        <v>16190</v>
      </c>
      <c r="BY10612" s="52" t="s">
        <v>626</v>
      </c>
      <c r="BZ10612" s="52" t="s">
        <v>8967</v>
      </c>
    </row>
    <row r="10613" spans="54:78" x14ac:dyDescent="0.3">
      <c r="BB10613" s="105" t="e">
        <f>VLOOKUP(C10613,#REF!, 2,FALSE)</f>
        <v>#REF!</v>
      </c>
      <c r="BP10613" s="52" t="s">
        <v>16191</v>
      </c>
      <c r="BQ10613" s="52" t="s">
        <v>3059</v>
      </c>
      <c r="BR10613" s="52" t="s">
        <v>3914</v>
      </c>
      <c r="BX10613" s="52" t="s">
        <v>16191</v>
      </c>
      <c r="BY10613" s="52" t="s">
        <v>3059</v>
      </c>
      <c r="BZ10613" s="52" t="s">
        <v>3914</v>
      </c>
    </row>
    <row r="10614" spans="54:78" x14ac:dyDescent="0.3">
      <c r="BB10614" s="105" t="e">
        <f>VLOOKUP(C10614,#REF!, 2,FALSE)</f>
        <v>#REF!</v>
      </c>
      <c r="BP10614" s="52" t="s">
        <v>16192</v>
      </c>
      <c r="BQ10614" s="52" t="s">
        <v>3059</v>
      </c>
      <c r="BR10614" s="52" t="s">
        <v>8390</v>
      </c>
      <c r="BX10614" s="52" t="s">
        <v>16192</v>
      </c>
      <c r="BY10614" s="52" t="s">
        <v>3059</v>
      </c>
      <c r="BZ10614" s="52" t="s">
        <v>8390</v>
      </c>
    </row>
    <row r="10615" spans="54:78" x14ac:dyDescent="0.3">
      <c r="BB10615" s="105" t="e">
        <f>VLOOKUP(C10615,#REF!, 2,FALSE)</f>
        <v>#REF!</v>
      </c>
      <c r="BP10615" s="52" t="s">
        <v>16193</v>
      </c>
      <c r="BQ10615" s="52" t="s">
        <v>950</v>
      </c>
      <c r="BR10615" s="52" t="s">
        <v>16194</v>
      </c>
      <c r="BX10615" s="52" t="s">
        <v>16193</v>
      </c>
      <c r="BY10615" s="52" t="s">
        <v>950</v>
      </c>
      <c r="BZ10615" s="52" t="s">
        <v>16194</v>
      </c>
    </row>
    <row r="10616" spans="54:78" x14ac:dyDescent="0.3">
      <c r="BB10616" s="105" t="e">
        <f>VLOOKUP(C10616,#REF!, 2,FALSE)</f>
        <v>#REF!</v>
      </c>
      <c r="BP10616" s="52" t="s">
        <v>16195</v>
      </c>
      <c r="BQ10616" s="52" t="s">
        <v>626</v>
      </c>
      <c r="BR10616" s="52" t="s">
        <v>13976</v>
      </c>
      <c r="BX10616" s="52" t="s">
        <v>16195</v>
      </c>
      <c r="BY10616" s="52" t="s">
        <v>626</v>
      </c>
      <c r="BZ10616" s="52" t="s">
        <v>13976</v>
      </c>
    </row>
    <row r="10617" spans="54:78" x14ac:dyDescent="0.3">
      <c r="BB10617" s="105" t="e">
        <f>VLOOKUP(C10617,#REF!, 2,FALSE)</f>
        <v>#REF!</v>
      </c>
      <c r="BP10617" s="52" t="s">
        <v>16196</v>
      </c>
      <c r="BQ10617" s="52" t="s">
        <v>743</v>
      </c>
      <c r="BR10617" s="52" t="s">
        <v>8434</v>
      </c>
      <c r="BX10617" s="52" t="s">
        <v>16196</v>
      </c>
      <c r="BY10617" s="52" t="s">
        <v>743</v>
      </c>
      <c r="BZ10617" s="52" t="s">
        <v>8434</v>
      </c>
    </row>
    <row r="10618" spans="54:78" x14ac:dyDescent="0.3">
      <c r="BB10618" s="105" t="e">
        <f>VLOOKUP(C10618,#REF!, 2,FALSE)</f>
        <v>#REF!</v>
      </c>
      <c r="BP10618" s="52" t="s">
        <v>16197</v>
      </c>
      <c r="BQ10618" s="52" t="s">
        <v>664</v>
      </c>
      <c r="BR10618" s="52" t="s">
        <v>16198</v>
      </c>
      <c r="BX10618" s="52" t="s">
        <v>16197</v>
      </c>
      <c r="BY10618" s="52" t="s">
        <v>664</v>
      </c>
      <c r="BZ10618" s="52" t="s">
        <v>16198</v>
      </c>
    </row>
    <row r="10619" spans="54:78" x14ac:dyDescent="0.3">
      <c r="BB10619" s="105" t="e">
        <f>VLOOKUP(C10619,#REF!, 2,FALSE)</f>
        <v>#REF!</v>
      </c>
      <c r="BP10619" s="52" t="s">
        <v>497</v>
      </c>
      <c r="BQ10619" s="52" t="s">
        <v>675</v>
      </c>
      <c r="BR10619" s="52" t="s">
        <v>16199</v>
      </c>
      <c r="BX10619" s="52" t="s">
        <v>497</v>
      </c>
      <c r="BY10619" s="52" t="s">
        <v>675</v>
      </c>
      <c r="BZ10619" s="52" t="s">
        <v>16199</v>
      </c>
    </row>
    <row r="10620" spans="54:78" x14ac:dyDescent="0.3">
      <c r="BB10620" s="105" t="e">
        <f>VLOOKUP(C10620,#REF!, 2,FALSE)</f>
        <v>#REF!</v>
      </c>
      <c r="BP10620" s="52" t="s">
        <v>16200</v>
      </c>
      <c r="BQ10620" s="52" t="s">
        <v>633</v>
      </c>
      <c r="BR10620" s="52" t="s">
        <v>5684</v>
      </c>
      <c r="BX10620" s="52" t="s">
        <v>16200</v>
      </c>
      <c r="BY10620" s="52" t="s">
        <v>633</v>
      </c>
      <c r="BZ10620" s="52" t="s">
        <v>5684</v>
      </c>
    </row>
    <row r="10621" spans="54:78" x14ac:dyDescent="0.3">
      <c r="BB10621" s="105" t="e">
        <f>VLOOKUP(C10621,#REF!, 2,FALSE)</f>
        <v>#REF!</v>
      </c>
      <c r="BP10621" s="52" t="s">
        <v>16201</v>
      </c>
      <c r="BQ10621" s="52" t="s">
        <v>663</v>
      </c>
      <c r="BR10621" s="52" t="s">
        <v>9386</v>
      </c>
      <c r="BX10621" s="52" t="s">
        <v>16201</v>
      </c>
      <c r="BY10621" s="52" t="s">
        <v>663</v>
      </c>
      <c r="BZ10621" s="52" t="s">
        <v>9386</v>
      </c>
    </row>
    <row r="10622" spans="54:78" x14ac:dyDescent="0.3">
      <c r="BB10622" s="105" t="e">
        <f>VLOOKUP(C10622,#REF!, 2,FALSE)</f>
        <v>#REF!</v>
      </c>
      <c r="BP10622" s="52" t="s">
        <v>16202</v>
      </c>
      <c r="BQ10622" s="52" t="s">
        <v>1147</v>
      </c>
      <c r="BR10622" s="52" t="s">
        <v>778</v>
      </c>
      <c r="BX10622" s="52" t="s">
        <v>16202</v>
      </c>
      <c r="BY10622" s="52" t="s">
        <v>1147</v>
      </c>
      <c r="BZ10622" s="52" t="s">
        <v>778</v>
      </c>
    </row>
    <row r="10623" spans="54:78" x14ac:dyDescent="0.3">
      <c r="BB10623" s="105" t="e">
        <f>VLOOKUP(C10623,#REF!, 2,FALSE)</f>
        <v>#REF!</v>
      </c>
      <c r="BP10623" s="52" t="s">
        <v>16203</v>
      </c>
      <c r="BQ10623" s="52" t="s">
        <v>3223</v>
      </c>
      <c r="BR10623" s="52" t="s">
        <v>868</v>
      </c>
      <c r="BX10623" s="52" t="s">
        <v>16203</v>
      </c>
      <c r="BY10623" s="52" t="s">
        <v>3223</v>
      </c>
      <c r="BZ10623" s="52" t="s">
        <v>868</v>
      </c>
    </row>
    <row r="10624" spans="54:78" x14ac:dyDescent="0.3">
      <c r="BB10624" s="105" t="e">
        <f>VLOOKUP(C10624,#REF!, 2,FALSE)</f>
        <v>#REF!</v>
      </c>
      <c r="BP10624" s="52" t="s">
        <v>16204</v>
      </c>
      <c r="BQ10624" s="52" t="s">
        <v>675</v>
      </c>
      <c r="BR10624" s="52" t="s">
        <v>10143</v>
      </c>
      <c r="BX10624" s="52" t="s">
        <v>16204</v>
      </c>
      <c r="BY10624" s="52" t="s">
        <v>675</v>
      </c>
      <c r="BZ10624" s="52" t="s">
        <v>10143</v>
      </c>
    </row>
    <row r="10625" spans="54:78" x14ac:dyDescent="0.3">
      <c r="BB10625" s="105" t="e">
        <f>VLOOKUP(C10625,#REF!, 2,FALSE)</f>
        <v>#REF!</v>
      </c>
      <c r="BP10625" s="52" t="s">
        <v>16205</v>
      </c>
      <c r="BQ10625" s="52" t="s">
        <v>712</v>
      </c>
      <c r="BR10625" s="52" t="s">
        <v>1615</v>
      </c>
      <c r="BX10625" s="52" t="s">
        <v>16205</v>
      </c>
      <c r="BY10625" s="52" t="s">
        <v>712</v>
      </c>
      <c r="BZ10625" s="52" t="s">
        <v>1615</v>
      </c>
    </row>
    <row r="10626" spans="54:78" x14ac:dyDescent="0.3">
      <c r="BB10626" s="105" t="e">
        <f>VLOOKUP(C10626,#REF!, 2,FALSE)</f>
        <v>#REF!</v>
      </c>
      <c r="BP10626" s="52" t="s">
        <v>16206</v>
      </c>
      <c r="BQ10626" s="52" t="s">
        <v>870</v>
      </c>
      <c r="BR10626" s="52" t="s">
        <v>778</v>
      </c>
      <c r="BX10626" s="52" t="s">
        <v>16206</v>
      </c>
      <c r="BY10626" s="52" t="s">
        <v>870</v>
      </c>
      <c r="BZ10626" s="52" t="s">
        <v>778</v>
      </c>
    </row>
    <row r="10627" spans="54:78" x14ac:dyDescent="0.3">
      <c r="BB10627" s="105" t="e">
        <f>VLOOKUP(C10627,#REF!, 2,FALSE)</f>
        <v>#REF!</v>
      </c>
      <c r="BP10627" s="52" t="s">
        <v>16207</v>
      </c>
      <c r="BQ10627" s="52" t="s">
        <v>870</v>
      </c>
      <c r="BR10627" s="52" t="s">
        <v>778</v>
      </c>
      <c r="BX10627" s="52" t="s">
        <v>16207</v>
      </c>
      <c r="BY10627" s="52" t="s">
        <v>870</v>
      </c>
      <c r="BZ10627" s="52" t="s">
        <v>778</v>
      </c>
    </row>
    <row r="10628" spans="54:78" x14ac:dyDescent="0.3">
      <c r="BB10628" s="105" t="e">
        <f>VLOOKUP(C10628,#REF!, 2,FALSE)</f>
        <v>#REF!</v>
      </c>
      <c r="BP10628" s="52" t="s">
        <v>16208</v>
      </c>
      <c r="BQ10628" s="52" t="s">
        <v>870</v>
      </c>
      <c r="BR10628" s="52" t="s">
        <v>9504</v>
      </c>
      <c r="BX10628" s="52" t="s">
        <v>16208</v>
      </c>
      <c r="BY10628" s="52" t="s">
        <v>870</v>
      </c>
      <c r="BZ10628" s="52" t="s">
        <v>9504</v>
      </c>
    </row>
    <row r="10629" spans="54:78" x14ac:dyDescent="0.3">
      <c r="BB10629" s="105" t="e">
        <f>VLOOKUP(C10629,#REF!, 2,FALSE)</f>
        <v>#REF!</v>
      </c>
      <c r="BP10629" s="52" t="s">
        <v>16209</v>
      </c>
      <c r="BQ10629" s="52" t="s">
        <v>2993</v>
      </c>
      <c r="BR10629" s="52" t="s">
        <v>778</v>
      </c>
      <c r="BX10629" s="52" t="s">
        <v>16209</v>
      </c>
      <c r="BY10629" s="52" t="s">
        <v>2993</v>
      </c>
      <c r="BZ10629" s="52" t="s">
        <v>778</v>
      </c>
    </row>
    <row r="10630" spans="54:78" x14ac:dyDescent="0.3">
      <c r="BB10630" s="105" t="e">
        <f>VLOOKUP(C10630,#REF!, 2,FALSE)</f>
        <v>#REF!</v>
      </c>
      <c r="BP10630" s="52" t="s">
        <v>16210</v>
      </c>
      <c r="BQ10630" s="52" t="s">
        <v>1147</v>
      </c>
      <c r="BR10630" s="52" t="s">
        <v>1233</v>
      </c>
      <c r="BX10630" s="52" t="s">
        <v>16210</v>
      </c>
      <c r="BY10630" s="52" t="s">
        <v>1147</v>
      </c>
      <c r="BZ10630" s="52" t="s">
        <v>1233</v>
      </c>
    </row>
    <row r="10631" spans="54:78" x14ac:dyDescent="0.3">
      <c r="BB10631" s="105" t="e">
        <f>VLOOKUP(C10631,#REF!, 2,FALSE)</f>
        <v>#REF!</v>
      </c>
      <c r="BP10631" s="52" t="s">
        <v>16211</v>
      </c>
      <c r="BQ10631" s="52" t="s">
        <v>3103</v>
      </c>
      <c r="BR10631" s="52" t="s">
        <v>16212</v>
      </c>
      <c r="BX10631" s="52" t="s">
        <v>16211</v>
      </c>
      <c r="BY10631" s="52" t="s">
        <v>3103</v>
      </c>
      <c r="BZ10631" s="52" t="s">
        <v>16212</v>
      </c>
    </row>
    <row r="10632" spans="54:78" x14ac:dyDescent="0.3">
      <c r="BB10632" s="105" t="e">
        <f>VLOOKUP(C10632,#REF!, 2,FALSE)</f>
        <v>#REF!</v>
      </c>
      <c r="BP10632" s="52" t="s">
        <v>16213</v>
      </c>
      <c r="BQ10632" s="52" t="s">
        <v>17035</v>
      </c>
      <c r="BR10632" s="52" t="s">
        <v>2993</v>
      </c>
      <c r="BX10632" s="52" t="s">
        <v>16213</v>
      </c>
      <c r="BY10632" s="52" t="s">
        <v>17035</v>
      </c>
      <c r="BZ10632" s="52" t="s">
        <v>2993</v>
      </c>
    </row>
    <row r="10633" spans="54:78" x14ac:dyDescent="0.3">
      <c r="BB10633" s="105" t="e">
        <f>VLOOKUP(C10633,#REF!, 2,FALSE)</f>
        <v>#REF!</v>
      </c>
      <c r="BP10633" s="52" t="s">
        <v>16214</v>
      </c>
      <c r="BQ10633" s="52" t="s">
        <v>1147</v>
      </c>
      <c r="BR10633" s="52" t="s">
        <v>778</v>
      </c>
      <c r="BX10633" s="52" t="s">
        <v>16214</v>
      </c>
      <c r="BY10633" s="52" t="s">
        <v>1147</v>
      </c>
      <c r="BZ10633" s="52" t="s">
        <v>778</v>
      </c>
    </row>
    <row r="10634" spans="54:78" x14ac:dyDescent="0.3">
      <c r="BB10634" s="105" t="e">
        <f>VLOOKUP(C10634,#REF!, 2,FALSE)</f>
        <v>#REF!</v>
      </c>
      <c r="BP10634" s="52" t="s">
        <v>16215</v>
      </c>
      <c r="BQ10634" s="52" t="s">
        <v>1147</v>
      </c>
      <c r="BR10634" s="52" t="s">
        <v>778</v>
      </c>
      <c r="BX10634" s="52" t="s">
        <v>16215</v>
      </c>
      <c r="BY10634" s="52" t="s">
        <v>1147</v>
      </c>
      <c r="BZ10634" s="52" t="s">
        <v>778</v>
      </c>
    </row>
    <row r="10635" spans="54:78" x14ac:dyDescent="0.3">
      <c r="BB10635" s="105" t="e">
        <f>VLOOKUP(C10635,#REF!, 2,FALSE)</f>
        <v>#REF!</v>
      </c>
      <c r="BP10635" s="52" t="s">
        <v>16216</v>
      </c>
      <c r="BQ10635" s="52" t="s">
        <v>3016</v>
      </c>
      <c r="BR10635" s="52" t="s">
        <v>778</v>
      </c>
      <c r="BX10635" s="52" t="s">
        <v>16216</v>
      </c>
      <c r="BY10635" s="52" t="s">
        <v>3016</v>
      </c>
      <c r="BZ10635" s="52" t="s">
        <v>778</v>
      </c>
    </row>
    <row r="10636" spans="54:78" x14ac:dyDescent="0.3">
      <c r="BB10636" s="105" t="e">
        <f>VLOOKUP(C10636,#REF!, 2,FALSE)</f>
        <v>#REF!</v>
      </c>
      <c r="BP10636" s="52" t="s">
        <v>2803</v>
      </c>
      <c r="BQ10636" s="52" t="s">
        <v>633</v>
      </c>
      <c r="BR10636" s="52" t="s">
        <v>778</v>
      </c>
      <c r="BX10636" s="52" t="s">
        <v>2803</v>
      </c>
      <c r="BY10636" s="52" t="s">
        <v>633</v>
      </c>
      <c r="BZ10636" s="52" t="s">
        <v>778</v>
      </c>
    </row>
    <row r="10637" spans="54:78" x14ac:dyDescent="0.3">
      <c r="BB10637" s="105" t="e">
        <f>VLOOKUP(C10637,#REF!, 2,FALSE)</f>
        <v>#REF!</v>
      </c>
      <c r="BP10637" s="52" t="s">
        <v>16217</v>
      </c>
      <c r="BQ10637" s="52" t="s">
        <v>3016</v>
      </c>
      <c r="BR10637" s="52" t="s">
        <v>778</v>
      </c>
      <c r="BX10637" s="52" t="s">
        <v>16217</v>
      </c>
      <c r="BY10637" s="52" t="s">
        <v>3016</v>
      </c>
      <c r="BZ10637" s="52" t="s">
        <v>778</v>
      </c>
    </row>
    <row r="10638" spans="54:78" x14ac:dyDescent="0.3">
      <c r="BB10638" s="105" t="e">
        <f>VLOOKUP(C10638,#REF!, 2,FALSE)</f>
        <v>#REF!</v>
      </c>
      <c r="BP10638" s="52" t="s">
        <v>16218</v>
      </c>
      <c r="BQ10638" s="52" t="s">
        <v>17035</v>
      </c>
      <c r="BR10638" s="52" t="s">
        <v>778</v>
      </c>
      <c r="BX10638" s="52" t="s">
        <v>16218</v>
      </c>
      <c r="BY10638" s="52" t="s">
        <v>17035</v>
      </c>
      <c r="BZ10638" s="52" t="s">
        <v>778</v>
      </c>
    </row>
    <row r="10639" spans="54:78" x14ac:dyDescent="0.3">
      <c r="BB10639" s="105" t="e">
        <f>VLOOKUP(C10639,#REF!, 2,FALSE)</f>
        <v>#REF!</v>
      </c>
      <c r="BP10639" s="52" t="s">
        <v>16219</v>
      </c>
      <c r="BQ10639" s="52" t="s">
        <v>3276</v>
      </c>
      <c r="BR10639" s="52" t="s">
        <v>5625</v>
      </c>
      <c r="BX10639" s="52" t="s">
        <v>16219</v>
      </c>
      <c r="BY10639" s="52" t="s">
        <v>3276</v>
      </c>
      <c r="BZ10639" s="52" t="s">
        <v>5625</v>
      </c>
    </row>
    <row r="10640" spans="54:78" x14ac:dyDescent="0.3">
      <c r="BB10640" s="105" t="e">
        <f>VLOOKUP(C10640,#REF!, 2,FALSE)</f>
        <v>#REF!</v>
      </c>
      <c r="BP10640" s="52" t="s">
        <v>16220</v>
      </c>
      <c r="BQ10640" s="52" t="s">
        <v>3059</v>
      </c>
      <c r="BR10640" s="52" t="s">
        <v>778</v>
      </c>
      <c r="BX10640" s="52" t="s">
        <v>16220</v>
      </c>
      <c r="BY10640" s="52" t="s">
        <v>3059</v>
      </c>
      <c r="BZ10640" s="52" t="s">
        <v>778</v>
      </c>
    </row>
    <row r="10641" spans="54:78" x14ac:dyDescent="0.3">
      <c r="BB10641" s="105" t="e">
        <f>VLOOKUP(C10641,#REF!, 2,FALSE)</f>
        <v>#REF!</v>
      </c>
      <c r="BP10641" s="52" t="s">
        <v>16221</v>
      </c>
      <c r="BQ10641" s="52" t="s">
        <v>17035</v>
      </c>
      <c r="BR10641" s="52" t="s">
        <v>6017</v>
      </c>
      <c r="BX10641" s="52" t="s">
        <v>16221</v>
      </c>
      <c r="BY10641" s="52" t="s">
        <v>17035</v>
      </c>
      <c r="BZ10641" s="52" t="s">
        <v>6017</v>
      </c>
    </row>
    <row r="10642" spans="54:78" x14ac:dyDescent="0.3">
      <c r="BB10642" s="105" t="e">
        <f>VLOOKUP(C10642,#REF!, 2,FALSE)</f>
        <v>#REF!</v>
      </c>
      <c r="BP10642" s="52" t="s">
        <v>16222</v>
      </c>
      <c r="BQ10642" s="52" t="s">
        <v>3276</v>
      </c>
      <c r="BR10642" s="52" t="s">
        <v>7582</v>
      </c>
      <c r="BX10642" s="52" t="s">
        <v>16222</v>
      </c>
      <c r="BY10642" s="52" t="s">
        <v>3276</v>
      </c>
      <c r="BZ10642" s="52" t="s">
        <v>7582</v>
      </c>
    </row>
    <row r="10643" spans="54:78" x14ac:dyDescent="0.3">
      <c r="BB10643" s="105" t="e">
        <f>VLOOKUP(C10643,#REF!, 2,FALSE)</f>
        <v>#REF!</v>
      </c>
      <c r="BP10643" s="52" t="s">
        <v>16223</v>
      </c>
      <c r="BQ10643" s="52" t="s">
        <v>3103</v>
      </c>
      <c r="BR10643" s="52" t="s">
        <v>16224</v>
      </c>
      <c r="BX10643" s="52" t="s">
        <v>16223</v>
      </c>
      <c r="BY10643" s="52" t="s">
        <v>3103</v>
      </c>
      <c r="BZ10643" s="52" t="s">
        <v>16224</v>
      </c>
    </row>
    <row r="10644" spans="54:78" x14ac:dyDescent="0.3">
      <c r="BB10644" s="105" t="e">
        <f>VLOOKUP(C10644,#REF!, 2,FALSE)</f>
        <v>#REF!</v>
      </c>
      <c r="BP10644" s="52" t="s">
        <v>16225</v>
      </c>
      <c r="BQ10644" s="52" t="s">
        <v>3276</v>
      </c>
      <c r="BR10644" s="52" t="s">
        <v>3328</v>
      </c>
      <c r="BX10644" s="52" t="s">
        <v>16225</v>
      </c>
      <c r="BY10644" s="52" t="s">
        <v>3276</v>
      </c>
      <c r="BZ10644" s="52" t="s">
        <v>3328</v>
      </c>
    </row>
    <row r="10645" spans="54:78" x14ac:dyDescent="0.3">
      <c r="BB10645" s="105" t="e">
        <f>VLOOKUP(C10645,#REF!, 2,FALSE)</f>
        <v>#REF!</v>
      </c>
      <c r="BP10645" s="52" t="s">
        <v>16226</v>
      </c>
      <c r="BQ10645" s="52" t="s">
        <v>3276</v>
      </c>
      <c r="BR10645" s="52" t="s">
        <v>16227</v>
      </c>
      <c r="BX10645" s="52" t="s">
        <v>16226</v>
      </c>
      <c r="BY10645" s="52" t="s">
        <v>3276</v>
      </c>
      <c r="BZ10645" s="52" t="s">
        <v>16227</v>
      </c>
    </row>
    <row r="10646" spans="54:78" x14ac:dyDescent="0.3">
      <c r="BB10646" s="105" t="e">
        <f>VLOOKUP(C10646,#REF!, 2,FALSE)</f>
        <v>#REF!</v>
      </c>
      <c r="BP10646" s="52" t="s">
        <v>16228</v>
      </c>
      <c r="BQ10646" s="52" t="s">
        <v>3099</v>
      </c>
      <c r="BR10646" s="52" t="s">
        <v>16229</v>
      </c>
      <c r="BX10646" s="52" t="s">
        <v>16228</v>
      </c>
      <c r="BY10646" s="52" t="s">
        <v>3099</v>
      </c>
      <c r="BZ10646" s="52" t="s">
        <v>16229</v>
      </c>
    </row>
    <row r="10647" spans="54:78" x14ac:dyDescent="0.3">
      <c r="BB10647" s="105" t="e">
        <f>VLOOKUP(C10647,#REF!, 2,FALSE)</f>
        <v>#REF!</v>
      </c>
      <c r="BP10647" s="52" t="s">
        <v>2804</v>
      </c>
      <c r="BQ10647" s="52" t="s">
        <v>17035</v>
      </c>
      <c r="BR10647" s="52" t="s">
        <v>3746</v>
      </c>
      <c r="BX10647" s="52" t="s">
        <v>2804</v>
      </c>
      <c r="BY10647" s="52" t="s">
        <v>17035</v>
      </c>
      <c r="BZ10647" s="52" t="s">
        <v>3746</v>
      </c>
    </row>
    <row r="10648" spans="54:78" x14ac:dyDescent="0.3">
      <c r="BB10648" s="105" t="e">
        <f>VLOOKUP(C10648,#REF!, 2,FALSE)</f>
        <v>#REF!</v>
      </c>
      <c r="BP10648" s="52" t="s">
        <v>16230</v>
      </c>
      <c r="BQ10648" s="52" t="s">
        <v>661</v>
      </c>
      <c r="BR10648" s="52" t="s">
        <v>3374</v>
      </c>
      <c r="BX10648" s="52" t="s">
        <v>16230</v>
      </c>
      <c r="BY10648" s="52" t="s">
        <v>661</v>
      </c>
      <c r="BZ10648" s="52" t="s">
        <v>3374</v>
      </c>
    </row>
    <row r="10649" spans="54:78" x14ac:dyDescent="0.3">
      <c r="BB10649" s="105" t="e">
        <f>VLOOKUP(C10649,#REF!, 2,FALSE)</f>
        <v>#REF!</v>
      </c>
      <c r="BP10649" s="52" t="s">
        <v>16231</v>
      </c>
      <c r="BQ10649" s="52" t="s">
        <v>673</v>
      </c>
      <c r="BR10649" s="52" t="s">
        <v>7703</v>
      </c>
      <c r="BX10649" s="52" t="s">
        <v>16231</v>
      </c>
      <c r="BY10649" s="52" t="s">
        <v>673</v>
      </c>
      <c r="BZ10649" s="52" t="s">
        <v>7703</v>
      </c>
    </row>
    <row r="10650" spans="54:78" x14ac:dyDescent="0.3">
      <c r="BB10650" s="105" t="e">
        <f>VLOOKUP(C10650,#REF!, 2,FALSE)</f>
        <v>#REF!</v>
      </c>
      <c r="BP10650" s="52" t="s">
        <v>16232</v>
      </c>
      <c r="BQ10650" s="52" t="s">
        <v>857</v>
      </c>
      <c r="BR10650" s="52" t="s">
        <v>10962</v>
      </c>
      <c r="BX10650" s="52" t="s">
        <v>16232</v>
      </c>
      <c r="BY10650" s="52" t="s">
        <v>857</v>
      </c>
      <c r="BZ10650" s="52" t="s">
        <v>10962</v>
      </c>
    </row>
    <row r="10651" spans="54:78" x14ac:dyDescent="0.3">
      <c r="BB10651" s="105" t="e">
        <f>VLOOKUP(C10651,#REF!, 2,FALSE)</f>
        <v>#REF!</v>
      </c>
      <c r="BP10651" s="52" t="s">
        <v>16233</v>
      </c>
      <c r="BQ10651" s="52" t="s">
        <v>17035</v>
      </c>
      <c r="BR10651" s="52" t="s">
        <v>16234</v>
      </c>
      <c r="BX10651" s="52" t="s">
        <v>16233</v>
      </c>
      <c r="BY10651" s="52" t="s">
        <v>17035</v>
      </c>
      <c r="BZ10651" s="52" t="s">
        <v>16234</v>
      </c>
    </row>
    <row r="10652" spans="54:78" x14ac:dyDescent="0.3">
      <c r="BB10652" s="105" t="e">
        <f>VLOOKUP(C10652,#REF!, 2,FALSE)</f>
        <v>#REF!</v>
      </c>
      <c r="BP10652" s="52" t="s">
        <v>16235</v>
      </c>
      <c r="BQ10652" s="52" t="s">
        <v>1280</v>
      </c>
      <c r="BR10652" s="52" t="s">
        <v>778</v>
      </c>
      <c r="BX10652" s="52" t="s">
        <v>16235</v>
      </c>
      <c r="BY10652" s="52" t="s">
        <v>1280</v>
      </c>
      <c r="BZ10652" s="52" t="s">
        <v>778</v>
      </c>
    </row>
    <row r="10653" spans="54:78" x14ac:dyDescent="0.3">
      <c r="BB10653" s="105" t="e">
        <f>VLOOKUP(C10653,#REF!, 2,FALSE)</f>
        <v>#REF!</v>
      </c>
      <c r="BP10653" s="52" t="s">
        <v>16236</v>
      </c>
      <c r="BQ10653" s="52" t="s">
        <v>1021</v>
      </c>
      <c r="BR10653" s="52" t="s">
        <v>778</v>
      </c>
      <c r="BX10653" s="52" t="s">
        <v>16236</v>
      </c>
      <c r="BY10653" s="52" t="s">
        <v>1021</v>
      </c>
      <c r="BZ10653" s="52" t="s">
        <v>778</v>
      </c>
    </row>
    <row r="10654" spans="54:78" x14ac:dyDescent="0.3">
      <c r="BB10654" s="105" t="e">
        <f>VLOOKUP(C10654,#REF!, 2,FALSE)</f>
        <v>#REF!</v>
      </c>
      <c r="BP10654" s="52" t="s">
        <v>16237</v>
      </c>
      <c r="BQ10654" s="52" t="s">
        <v>1021</v>
      </c>
      <c r="BR10654" s="52" t="s">
        <v>3769</v>
      </c>
      <c r="BX10654" s="52" t="s">
        <v>16237</v>
      </c>
      <c r="BY10654" s="52" t="s">
        <v>1021</v>
      </c>
      <c r="BZ10654" s="52" t="s">
        <v>3769</v>
      </c>
    </row>
    <row r="10655" spans="54:78" x14ac:dyDescent="0.3">
      <c r="BB10655" s="105" t="e">
        <f>VLOOKUP(C10655,#REF!, 2,FALSE)</f>
        <v>#REF!</v>
      </c>
      <c r="BP10655" s="52" t="s">
        <v>16238</v>
      </c>
      <c r="BQ10655" s="52" t="s">
        <v>17035</v>
      </c>
      <c r="BR10655" s="52" t="s">
        <v>800</v>
      </c>
      <c r="BX10655" s="52" t="s">
        <v>16238</v>
      </c>
      <c r="BY10655" s="52" t="s">
        <v>17035</v>
      </c>
      <c r="BZ10655" s="52" t="s">
        <v>800</v>
      </c>
    </row>
    <row r="10656" spans="54:78" x14ac:dyDescent="0.3">
      <c r="BB10656" s="105" t="e">
        <f>VLOOKUP(C10656,#REF!, 2,FALSE)</f>
        <v>#REF!</v>
      </c>
      <c r="BP10656" s="52" t="s">
        <v>16239</v>
      </c>
      <c r="BQ10656" s="52" t="s">
        <v>17035</v>
      </c>
      <c r="BR10656" s="52" t="s">
        <v>778</v>
      </c>
      <c r="BX10656" s="52" t="s">
        <v>16239</v>
      </c>
      <c r="BY10656" s="52" t="s">
        <v>17035</v>
      </c>
      <c r="BZ10656" s="52" t="s">
        <v>778</v>
      </c>
    </row>
    <row r="10657" spans="54:78" x14ac:dyDescent="0.3">
      <c r="BB10657" s="105" t="e">
        <f>VLOOKUP(C10657,#REF!, 2,FALSE)</f>
        <v>#REF!</v>
      </c>
      <c r="BP10657" s="52" t="s">
        <v>2805</v>
      </c>
      <c r="BQ10657" s="52" t="s">
        <v>2993</v>
      </c>
      <c r="BR10657" s="52" t="s">
        <v>2993</v>
      </c>
      <c r="BX10657" s="52" t="s">
        <v>2805</v>
      </c>
      <c r="BY10657" s="52" t="s">
        <v>2993</v>
      </c>
      <c r="BZ10657" s="52" t="s">
        <v>2993</v>
      </c>
    </row>
    <row r="10658" spans="54:78" x14ac:dyDescent="0.3">
      <c r="BB10658" s="105" t="e">
        <f>VLOOKUP(C10658,#REF!, 2,FALSE)</f>
        <v>#REF!</v>
      </c>
      <c r="BP10658" s="52" t="s">
        <v>16240</v>
      </c>
      <c r="BQ10658" s="52" t="s">
        <v>934</v>
      </c>
      <c r="BR10658" s="52" t="s">
        <v>8639</v>
      </c>
      <c r="BX10658" s="52" t="s">
        <v>16240</v>
      </c>
      <c r="BY10658" s="52" t="s">
        <v>934</v>
      </c>
      <c r="BZ10658" s="52" t="s">
        <v>8639</v>
      </c>
    </row>
    <row r="10659" spans="54:78" x14ac:dyDescent="0.3">
      <c r="BB10659" s="105" t="e">
        <f>VLOOKUP(C10659,#REF!, 2,FALSE)</f>
        <v>#REF!</v>
      </c>
      <c r="BP10659" s="52" t="s">
        <v>2806</v>
      </c>
      <c r="BQ10659" s="52" t="s">
        <v>17035</v>
      </c>
      <c r="BR10659" s="52" t="s">
        <v>2993</v>
      </c>
      <c r="BX10659" s="52" t="s">
        <v>2806</v>
      </c>
      <c r="BY10659" s="52" t="s">
        <v>17035</v>
      </c>
      <c r="BZ10659" s="52" t="s">
        <v>2993</v>
      </c>
    </row>
    <row r="10660" spans="54:78" x14ac:dyDescent="0.3">
      <c r="BB10660" s="105" t="e">
        <f>VLOOKUP(C10660,#REF!, 2,FALSE)</f>
        <v>#REF!</v>
      </c>
      <c r="BP10660" s="52" t="s">
        <v>16241</v>
      </c>
      <c r="BQ10660" s="52" t="s">
        <v>619</v>
      </c>
      <c r="BR10660" s="52" t="s">
        <v>809</v>
      </c>
      <c r="BX10660" s="52" t="s">
        <v>16241</v>
      </c>
      <c r="BY10660" s="52" t="s">
        <v>619</v>
      </c>
      <c r="BZ10660" s="52" t="s">
        <v>809</v>
      </c>
    </row>
    <row r="10661" spans="54:78" x14ac:dyDescent="0.3">
      <c r="BB10661" s="105" t="e">
        <f>VLOOKUP(C10661,#REF!, 2,FALSE)</f>
        <v>#REF!</v>
      </c>
      <c r="BP10661" s="52" t="s">
        <v>16242</v>
      </c>
      <c r="BQ10661" s="52" t="s">
        <v>17035</v>
      </c>
      <c r="BR10661" s="52" t="s">
        <v>2993</v>
      </c>
      <c r="BX10661" s="52" t="s">
        <v>16242</v>
      </c>
      <c r="BY10661" s="52" t="s">
        <v>17035</v>
      </c>
      <c r="BZ10661" s="52" t="s">
        <v>2993</v>
      </c>
    </row>
    <row r="10662" spans="54:78" x14ac:dyDescent="0.3">
      <c r="BB10662" s="105" t="e">
        <f>VLOOKUP(C10662,#REF!, 2,FALSE)</f>
        <v>#REF!</v>
      </c>
      <c r="BP10662" s="52" t="s">
        <v>16243</v>
      </c>
      <c r="BQ10662" s="52" t="s">
        <v>2988</v>
      </c>
      <c r="BR10662" s="52" t="s">
        <v>10877</v>
      </c>
      <c r="BX10662" s="52" t="s">
        <v>16243</v>
      </c>
      <c r="BY10662" s="52" t="s">
        <v>2988</v>
      </c>
      <c r="BZ10662" s="52" t="s">
        <v>10877</v>
      </c>
    </row>
    <row r="10663" spans="54:78" x14ac:dyDescent="0.3">
      <c r="BB10663" s="105" t="e">
        <f>VLOOKUP(C10663,#REF!, 2,FALSE)</f>
        <v>#REF!</v>
      </c>
      <c r="BP10663" s="52" t="s">
        <v>16244</v>
      </c>
      <c r="BQ10663" s="52" t="s">
        <v>17035</v>
      </c>
      <c r="BR10663" s="52" t="s">
        <v>2993</v>
      </c>
      <c r="BX10663" s="52" t="s">
        <v>16244</v>
      </c>
      <c r="BY10663" s="52" t="s">
        <v>17035</v>
      </c>
      <c r="BZ10663" s="52" t="s">
        <v>2993</v>
      </c>
    </row>
    <row r="10664" spans="54:78" x14ac:dyDescent="0.3">
      <c r="BB10664" s="105" t="e">
        <f>VLOOKUP(C10664,#REF!, 2,FALSE)</f>
        <v>#REF!</v>
      </c>
      <c r="BP10664" s="52" t="s">
        <v>16245</v>
      </c>
      <c r="BQ10664" s="52" t="s">
        <v>931</v>
      </c>
      <c r="BR10664" s="52" t="s">
        <v>2374</v>
      </c>
      <c r="BX10664" s="52" t="s">
        <v>16245</v>
      </c>
      <c r="BY10664" s="52" t="s">
        <v>931</v>
      </c>
      <c r="BZ10664" s="52" t="s">
        <v>2374</v>
      </c>
    </row>
    <row r="10665" spans="54:78" x14ac:dyDescent="0.3">
      <c r="BB10665" s="105" t="e">
        <f>VLOOKUP(C10665,#REF!, 2,FALSE)</f>
        <v>#REF!</v>
      </c>
      <c r="BP10665" s="52" t="s">
        <v>16246</v>
      </c>
      <c r="BQ10665" s="52" t="s">
        <v>1078</v>
      </c>
      <c r="BR10665" s="52" t="s">
        <v>778</v>
      </c>
      <c r="BX10665" s="52" t="s">
        <v>16246</v>
      </c>
      <c r="BY10665" s="52" t="s">
        <v>1078</v>
      </c>
      <c r="BZ10665" s="52" t="s">
        <v>778</v>
      </c>
    </row>
    <row r="10666" spans="54:78" x14ac:dyDescent="0.3">
      <c r="BB10666" s="105" t="e">
        <f>VLOOKUP(C10666,#REF!, 2,FALSE)</f>
        <v>#REF!</v>
      </c>
      <c r="BP10666" s="52" t="s">
        <v>16247</v>
      </c>
      <c r="BQ10666" s="52" t="s">
        <v>17035</v>
      </c>
      <c r="BR10666" s="52" t="s">
        <v>2993</v>
      </c>
      <c r="BX10666" s="52" t="s">
        <v>16247</v>
      </c>
      <c r="BY10666" s="52" t="s">
        <v>17035</v>
      </c>
      <c r="BZ10666" s="52" t="s">
        <v>2993</v>
      </c>
    </row>
    <row r="10667" spans="54:78" x14ac:dyDescent="0.3">
      <c r="BB10667" s="105" t="e">
        <f>VLOOKUP(C10667,#REF!, 2,FALSE)</f>
        <v>#REF!</v>
      </c>
      <c r="BP10667" s="52" t="s">
        <v>16248</v>
      </c>
      <c r="BQ10667" s="52" t="s">
        <v>17035</v>
      </c>
      <c r="BR10667" s="52" t="s">
        <v>2993</v>
      </c>
      <c r="BX10667" s="52" t="s">
        <v>16248</v>
      </c>
      <c r="BY10667" s="52" t="s">
        <v>17035</v>
      </c>
      <c r="BZ10667" s="52" t="s">
        <v>2993</v>
      </c>
    </row>
    <row r="10668" spans="54:78" x14ac:dyDescent="0.3">
      <c r="BB10668" s="105" t="e">
        <f>VLOOKUP(C10668,#REF!, 2,FALSE)</f>
        <v>#REF!</v>
      </c>
      <c r="BP10668" s="52" t="s">
        <v>16249</v>
      </c>
      <c r="BQ10668" s="52" t="s">
        <v>17035</v>
      </c>
      <c r="BR10668" s="52" t="s">
        <v>7641</v>
      </c>
      <c r="BX10668" s="52" t="s">
        <v>16249</v>
      </c>
      <c r="BY10668" s="52" t="s">
        <v>17035</v>
      </c>
      <c r="BZ10668" s="52" t="s">
        <v>7641</v>
      </c>
    </row>
    <row r="10669" spans="54:78" x14ac:dyDescent="0.3">
      <c r="BB10669" s="105" t="e">
        <f>VLOOKUP(C10669,#REF!, 2,FALSE)</f>
        <v>#REF!</v>
      </c>
      <c r="BP10669" s="52" t="s">
        <v>2807</v>
      </c>
      <c r="BQ10669" s="52" t="s">
        <v>17035</v>
      </c>
      <c r="BR10669" s="52" t="s">
        <v>2993</v>
      </c>
      <c r="BX10669" s="52" t="s">
        <v>2807</v>
      </c>
      <c r="BY10669" s="52" t="s">
        <v>17035</v>
      </c>
      <c r="BZ10669" s="52" t="s">
        <v>2993</v>
      </c>
    </row>
    <row r="10670" spans="54:78" x14ac:dyDescent="0.3">
      <c r="BB10670" s="105" t="e">
        <f>VLOOKUP(C10670,#REF!, 2,FALSE)</f>
        <v>#REF!</v>
      </c>
      <c r="BP10670" s="52" t="s">
        <v>2808</v>
      </c>
      <c r="BQ10670" s="52" t="s">
        <v>626</v>
      </c>
      <c r="BR10670" s="52" t="s">
        <v>15351</v>
      </c>
      <c r="BX10670" s="52" t="s">
        <v>2808</v>
      </c>
      <c r="BY10670" s="52" t="s">
        <v>626</v>
      </c>
      <c r="BZ10670" s="52" t="s">
        <v>15351</v>
      </c>
    </row>
    <row r="10671" spans="54:78" x14ac:dyDescent="0.3">
      <c r="BB10671" s="105" t="e">
        <f>VLOOKUP(C10671,#REF!, 2,FALSE)</f>
        <v>#REF!</v>
      </c>
      <c r="BP10671" s="52" t="s">
        <v>16250</v>
      </c>
      <c r="BQ10671" s="52" t="s">
        <v>1275</v>
      </c>
      <c r="BR10671" s="52" t="s">
        <v>7641</v>
      </c>
      <c r="BX10671" s="52" t="s">
        <v>16250</v>
      </c>
      <c r="BY10671" s="52" t="s">
        <v>1275</v>
      </c>
      <c r="BZ10671" s="52" t="s">
        <v>7641</v>
      </c>
    </row>
    <row r="10672" spans="54:78" x14ac:dyDescent="0.3">
      <c r="BB10672" s="105" t="e">
        <f>VLOOKUP(C10672,#REF!, 2,FALSE)</f>
        <v>#REF!</v>
      </c>
      <c r="BP10672" s="52" t="s">
        <v>16251</v>
      </c>
      <c r="BQ10672" s="52" t="s">
        <v>17035</v>
      </c>
      <c r="BR10672" s="52" t="s">
        <v>778</v>
      </c>
      <c r="BX10672" s="52" t="s">
        <v>16251</v>
      </c>
      <c r="BY10672" s="52" t="s">
        <v>17035</v>
      </c>
      <c r="BZ10672" s="52" t="s">
        <v>778</v>
      </c>
    </row>
    <row r="10673" spans="54:78" x14ac:dyDescent="0.3">
      <c r="BB10673" s="105" t="e">
        <f>VLOOKUP(C10673,#REF!, 2,FALSE)</f>
        <v>#REF!</v>
      </c>
      <c r="BP10673" s="52" t="s">
        <v>16252</v>
      </c>
      <c r="BQ10673" s="52" t="s">
        <v>710</v>
      </c>
      <c r="BR10673" s="52" t="s">
        <v>15351</v>
      </c>
      <c r="BX10673" s="52" t="s">
        <v>16252</v>
      </c>
      <c r="BY10673" s="52" t="s">
        <v>710</v>
      </c>
      <c r="BZ10673" s="52" t="s">
        <v>15351</v>
      </c>
    </row>
    <row r="10674" spans="54:78" x14ac:dyDescent="0.3">
      <c r="BB10674" s="105" t="e">
        <f>VLOOKUP(C10674,#REF!, 2,FALSE)</f>
        <v>#REF!</v>
      </c>
      <c r="BP10674" s="52" t="s">
        <v>16253</v>
      </c>
      <c r="BQ10674" s="52" t="s">
        <v>710</v>
      </c>
      <c r="BR10674" s="52" t="s">
        <v>925</v>
      </c>
      <c r="BX10674" s="52" t="s">
        <v>16253</v>
      </c>
      <c r="BY10674" s="52" t="s">
        <v>710</v>
      </c>
      <c r="BZ10674" s="52" t="s">
        <v>925</v>
      </c>
    </row>
    <row r="10675" spans="54:78" x14ac:dyDescent="0.3">
      <c r="BB10675" s="105" t="e">
        <f>VLOOKUP(C10675,#REF!, 2,FALSE)</f>
        <v>#REF!</v>
      </c>
      <c r="BP10675" s="52" t="s">
        <v>2809</v>
      </c>
      <c r="BQ10675" s="52" t="s">
        <v>17035</v>
      </c>
      <c r="BR10675" s="52" t="s">
        <v>2993</v>
      </c>
      <c r="BX10675" s="52" t="s">
        <v>2809</v>
      </c>
      <c r="BY10675" s="52" t="s">
        <v>17035</v>
      </c>
      <c r="BZ10675" s="52" t="s">
        <v>2993</v>
      </c>
    </row>
    <row r="10676" spans="54:78" x14ac:dyDescent="0.3">
      <c r="BB10676" s="105" t="e">
        <f>VLOOKUP(C10676,#REF!, 2,FALSE)</f>
        <v>#REF!</v>
      </c>
      <c r="BP10676" s="52" t="s">
        <v>16254</v>
      </c>
      <c r="BQ10676" s="52" t="s">
        <v>667</v>
      </c>
      <c r="BR10676" s="52" t="s">
        <v>16255</v>
      </c>
      <c r="BX10676" s="52" t="s">
        <v>16254</v>
      </c>
      <c r="BY10676" s="52" t="s">
        <v>667</v>
      </c>
      <c r="BZ10676" s="52" t="s">
        <v>16255</v>
      </c>
    </row>
    <row r="10677" spans="54:78" x14ac:dyDescent="0.3">
      <c r="BB10677" s="105" t="e">
        <f>VLOOKUP(C10677,#REF!, 2,FALSE)</f>
        <v>#REF!</v>
      </c>
      <c r="BP10677" s="52" t="s">
        <v>2810</v>
      </c>
      <c r="BQ10677" s="52" t="s">
        <v>707</v>
      </c>
      <c r="BR10677" s="52" t="s">
        <v>778</v>
      </c>
      <c r="BX10677" s="52" t="s">
        <v>2810</v>
      </c>
      <c r="BY10677" s="52" t="s">
        <v>707</v>
      </c>
      <c r="BZ10677" s="52" t="s">
        <v>778</v>
      </c>
    </row>
    <row r="10678" spans="54:78" x14ac:dyDescent="0.3">
      <c r="BB10678" s="105" t="e">
        <f>VLOOKUP(C10678,#REF!, 2,FALSE)</f>
        <v>#REF!</v>
      </c>
      <c r="BP10678" s="52" t="s">
        <v>16256</v>
      </c>
      <c r="BQ10678" s="52" t="s">
        <v>643</v>
      </c>
      <c r="BR10678" s="52" t="s">
        <v>1498</v>
      </c>
      <c r="BX10678" s="52" t="s">
        <v>16256</v>
      </c>
      <c r="BY10678" s="52" t="s">
        <v>643</v>
      </c>
      <c r="BZ10678" s="52" t="s">
        <v>1498</v>
      </c>
    </row>
    <row r="10679" spans="54:78" x14ac:dyDescent="0.3">
      <c r="BB10679" s="105" t="e">
        <f>VLOOKUP(C10679,#REF!, 2,FALSE)</f>
        <v>#REF!</v>
      </c>
      <c r="BP10679" s="52" t="s">
        <v>2811</v>
      </c>
      <c r="BQ10679" s="52" t="s">
        <v>1350</v>
      </c>
      <c r="BR10679" s="52" t="s">
        <v>778</v>
      </c>
      <c r="BX10679" s="52" t="s">
        <v>2811</v>
      </c>
      <c r="BY10679" s="52" t="s">
        <v>1350</v>
      </c>
      <c r="BZ10679" s="52" t="s">
        <v>778</v>
      </c>
    </row>
    <row r="10680" spans="54:78" x14ac:dyDescent="0.3">
      <c r="BB10680" s="105" t="e">
        <f>VLOOKUP(C10680,#REF!, 2,FALSE)</f>
        <v>#REF!</v>
      </c>
      <c r="BP10680" s="52" t="s">
        <v>16257</v>
      </c>
      <c r="BQ10680" s="52" t="s">
        <v>17035</v>
      </c>
      <c r="BR10680" s="52" t="s">
        <v>3409</v>
      </c>
      <c r="BX10680" s="52" t="s">
        <v>16257</v>
      </c>
      <c r="BY10680" s="52" t="s">
        <v>17035</v>
      </c>
      <c r="BZ10680" s="52" t="s">
        <v>3409</v>
      </c>
    </row>
    <row r="10681" spans="54:78" x14ac:dyDescent="0.3">
      <c r="BB10681" s="105" t="e">
        <f>VLOOKUP(C10681,#REF!, 2,FALSE)</f>
        <v>#REF!</v>
      </c>
      <c r="BP10681" s="52" t="s">
        <v>16258</v>
      </c>
      <c r="BQ10681" s="52" t="s">
        <v>1021</v>
      </c>
      <c r="BR10681" s="52" t="s">
        <v>1784</v>
      </c>
      <c r="BX10681" s="52" t="s">
        <v>16258</v>
      </c>
      <c r="BY10681" s="52" t="s">
        <v>1021</v>
      </c>
      <c r="BZ10681" s="52" t="s">
        <v>1784</v>
      </c>
    </row>
    <row r="10682" spans="54:78" x14ac:dyDescent="0.3">
      <c r="BB10682" s="105" t="e">
        <f>VLOOKUP(C10682,#REF!, 2,FALSE)</f>
        <v>#REF!</v>
      </c>
      <c r="BP10682" s="52" t="s">
        <v>16259</v>
      </c>
      <c r="BQ10682" s="52" t="s">
        <v>936</v>
      </c>
      <c r="BR10682" s="52" t="s">
        <v>14738</v>
      </c>
      <c r="BX10682" s="52" t="s">
        <v>16259</v>
      </c>
      <c r="BY10682" s="52" t="s">
        <v>936</v>
      </c>
      <c r="BZ10682" s="52" t="s">
        <v>14738</v>
      </c>
    </row>
    <row r="10683" spans="54:78" x14ac:dyDescent="0.3">
      <c r="BB10683" s="105" t="e">
        <f>VLOOKUP(C10683,#REF!, 2,FALSE)</f>
        <v>#REF!</v>
      </c>
      <c r="BP10683" s="52" t="s">
        <v>16260</v>
      </c>
      <c r="BQ10683" s="52" t="s">
        <v>738</v>
      </c>
      <c r="BR10683" s="52" t="s">
        <v>8580</v>
      </c>
      <c r="BX10683" s="52" t="s">
        <v>16260</v>
      </c>
      <c r="BY10683" s="52" t="s">
        <v>738</v>
      </c>
      <c r="BZ10683" s="52" t="s">
        <v>8580</v>
      </c>
    </row>
    <row r="10684" spans="54:78" x14ac:dyDescent="0.3">
      <c r="BB10684" s="105" t="e">
        <f>VLOOKUP(C10684,#REF!, 2,FALSE)</f>
        <v>#REF!</v>
      </c>
      <c r="BP10684" s="52" t="s">
        <v>2814</v>
      </c>
      <c r="BQ10684" s="52" t="s">
        <v>643</v>
      </c>
      <c r="BR10684" s="52" t="s">
        <v>15351</v>
      </c>
      <c r="BX10684" s="52" t="s">
        <v>2814</v>
      </c>
      <c r="BY10684" s="52" t="s">
        <v>643</v>
      </c>
      <c r="BZ10684" s="52" t="s">
        <v>15351</v>
      </c>
    </row>
    <row r="10685" spans="54:78" x14ac:dyDescent="0.3">
      <c r="BB10685" s="105" t="e">
        <f>VLOOKUP(C10685,#REF!, 2,FALSE)</f>
        <v>#REF!</v>
      </c>
      <c r="BP10685" s="52" t="s">
        <v>496</v>
      </c>
      <c r="BQ10685" s="52" t="s">
        <v>1021</v>
      </c>
      <c r="BR10685" s="52" t="s">
        <v>16261</v>
      </c>
      <c r="BX10685" s="52" t="s">
        <v>496</v>
      </c>
      <c r="BY10685" s="52" t="s">
        <v>1021</v>
      </c>
      <c r="BZ10685" s="52" t="s">
        <v>16261</v>
      </c>
    </row>
    <row r="10686" spans="54:78" x14ac:dyDescent="0.3">
      <c r="BB10686" s="105" t="e">
        <f>VLOOKUP(C10686,#REF!, 2,FALSE)</f>
        <v>#REF!</v>
      </c>
      <c r="BP10686" s="52" t="s">
        <v>2815</v>
      </c>
      <c r="BQ10686" s="52" t="s">
        <v>626</v>
      </c>
      <c r="BR10686" s="52" t="s">
        <v>16262</v>
      </c>
      <c r="BX10686" s="52" t="s">
        <v>2815</v>
      </c>
      <c r="BY10686" s="52" t="s">
        <v>626</v>
      </c>
      <c r="BZ10686" s="52" t="s">
        <v>16262</v>
      </c>
    </row>
    <row r="10687" spans="54:78" x14ac:dyDescent="0.3">
      <c r="BB10687" s="105" t="e">
        <f>VLOOKUP(C10687,#REF!, 2,FALSE)</f>
        <v>#REF!</v>
      </c>
      <c r="BP10687" s="52" t="s">
        <v>16263</v>
      </c>
      <c r="BQ10687" s="52" t="s">
        <v>17035</v>
      </c>
      <c r="BR10687" s="52" t="s">
        <v>2993</v>
      </c>
      <c r="BX10687" s="52" t="s">
        <v>16263</v>
      </c>
      <c r="BY10687" s="52" t="s">
        <v>17035</v>
      </c>
      <c r="BZ10687" s="52" t="s">
        <v>2993</v>
      </c>
    </row>
    <row r="10688" spans="54:78" x14ac:dyDescent="0.3">
      <c r="BB10688" s="105" t="e">
        <f>VLOOKUP(C10688,#REF!, 2,FALSE)</f>
        <v>#REF!</v>
      </c>
      <c r="BP10688" s="52" t="s">
        <v>16264</v>
      </c>
      <c r="BQ10688" s="52" t="s">
        <v>17035</v>
      </c>
      <c r="BR10688" s="52" t="s">
        <v>1024</v>
      </c>
      <c r="BX10688" s="52" t="s">
        <v>16264</v>
      </c>
      <c r="BY10688" s="52" t="s">
        <v>17035</v>
      </c>
      <c r="BZ10688" s="52" t="s">
        <v>1024</v>
      </c>
    </row>
    <row r="10689" spans="54:78" x14ac:dyDescent="0.3">
      <c r="BB10689" s="105" t="e">
        <f>VLOOKUP(C10689,#REF!, 2,FALSE)</f>
        <v>#REF!</v>
      </c>
      <c r="BP10689" s="52" t="s">
        <v>16265</v>
      </c>
      <c r="BQ10689" s="52" t="s">
        <v>17035</v>
      </c>
      <c r="BR10689" s="52" t="s">
        <v>778</v>
      </c>
      <c r="BX10689" s="52" t="s">
        <v>16265</v>
      </c>
      <c r="BY10689" s="52" t="s">
        <v>17035</v>
      </c>
      <c r="BZ10689" s="52" t="s">
        <v>778</v>
      </c>
    </row>
    <row r="10690" spans="54:78" x14ac:dyDescent="0.3">
      <c r="BB10690" s="105" t="e">
        <f>VLOOKUP(C10690,#REF!, 2,FALSE)</f>
        <v>#REF!</v>
      </c>
      <c r="BP10690" s="52" t="s">
        <v>16267</v>
      </c>
      <c r="BQ10690" s="52" t="s">
        <v>1350</v>
      </c>
      <c r="BR10690" s="52" t="s">
        <v>778</v>
      </c>
      <c r="BX10690" s="52" t="s">
        <v>16267</v>
      </c>
      <c r="BY10690" s="52" t="s">
        <v>1350</v>
      </c>
      <c r="BZ10690" s="52" t="s">
        <v>778</v>
      </c>
    </row>
    <row r="10691" spans="54:78" x14ac:dyDescent="0.3">
      <c r="BB10691" s="105" t="e">
        <f>VLOOKUP(C10691,#REF!, 2,FALSE)</f>
        <v>#REF!</v>
      </c>
      <c r="BP10691" s="52" t="s">
        <v>16268</v>
      </c>
      <c r="BQ10691" s="52" t="s">
        <v>786</v>
      </c>
      <c r="BR10691" s="52" t="s">
        <v>15318</v>
      </c>
      <c r="BX10691" s="52" t="s">
        <v>16268</v>
      </c>
      <c r="BY10691" s="52" t="s">
        <v>786</v>
      </c>
      <c r="BZ10691" s="52" t="s">
        <v>15318</v>
      </c>
    </row>
    <row r="10692" spans="54:78" x14ac:dyDescent="0.3">
      <c r="BB10692" s="105" t="e">
        <f>VLOOKUP(C10692,#REF!, 2,FALSE)</f>
        <v>#REF!</v>
      </c>
      <c r="BP10692" s="52" t="s">
        <v>16269</v>
      </c>
      <c r="BQ10692" s="52" t="s">
        <v>950</v>
      </c>
      <c r="BR10692" s="52" t="s">
        <v>16270</v>
      </c>
      <c r="BX10692" s="52" t="s">
        <v>16269</v>
      </c>
      <c r="BY10692" s="52" t="s">
        <v>950</v>
      </c>
      <c r="BZ10692" s="52" t="s">
        <v>16270</v>
      </c>
    </row>
    <row r="10693" spans="54:78" x14ac:dyDescent="0.3">
      <c r="BB10693" s="105" t="e">
        <f>VLOOKUP(C10693,#REF!, 2,FALSE)</f>
        <v>#REF!</v>
      </c>
      <c r="BP10693" s="52" t="s">
        <v>16271</v>
      </c>
      <c r="BQ10693" s="52" t="s">
        <v>818</v>
      </c>
      <c r="BR10693" s="52" t="s">
        <v>9415</v>
      </c>
      <c r="BX10693" s="52" t="s">
        <v>16271</v>
      </c>
      <c r="BY10693" s="52" t="s">
        <v>818</v>
      </c>
      <c r="BZ10693" s="52" t="s">
        <v>9415</v>
      </c>
    </row>
    <row r="10694" spans="54:78" x14ac:dyDescent="0.3">
      <c r="BB10694" s="105" t="e">
        <f>VLOOKUP(C10694,#REF!, 2,FALSE)</f>
        <v>#REF!</v>
      </c>
      <c r="BP10694" s="52" t="s">
        <v>16272</v>
      </c>
      <c r="BQ10694" s="52" t="s">
        <v>950</v>
      </c>
      <c r="BR10694" s="52" t="s">
        <v>6473</v>
      </c>
      <c r="BX10694" s="52" t="s">
        <v>16272</v>
      </c>
      <c r="BY10694" s="52" t="s">
        <v>950</v>
      </c>
      <c r="BZ10694" s="52" t="s">
        <v>6473</v>
      </c>
    </row>
    <row r="10695" spans="54:78" x14ac:dyDescent="0.3">
      <c r="BB10695" s="105" t="e">
        <f>VLOOKUP(C10695,#REF!, 2,FALSE)</f>
        <v>#REF!</v>
      </c>
      <c r="BP10695" s="52" t="s">
        <v>16273</v>
      </c>
      <c r="BQ10695" s="52" t="s">
        <v>950</v>
      </c>
      <c r="BR10695" s="52" t="s">
        <v>9294</v>
      </c>
      <c r="BX10695" s="52" t="s">
        <v>16273</v>
      </c>
      <c r="BY10695" s="52" t="s">
        <v>950</v>
      </c>
      <c r="BZ10695" s="52" t="s">
        <v>9294</v>
      </c>
    </row>
    <row r="10696" spans="54:78" x14ac:dyDescent="0.3">
      <c r="BB10696" s="105" t="e">
        <f>VLOOKUP(C10696,#REF!, 2,FALSE)</f>
        <v>#REF!</v>
      </c>
      <c r="BP10696" s="52" t="s">
        <v>16274</v>
      </c>
      <c r="BQ10696" s="52" t="s">
        <v>636</v>
      </c>
      <c r="BR10696" s="52" t="s">
        <v>16275</v>
      </c>
      <c r="BX10696" s="52" t="s">
        <v>16274</v>
      </c>
      <c r="BY10696" s="52" t="s">
        <v>636</v>
      </c>
      <c r="BZ10696" s="52" t="s">
        <v>16275</v>
      </c>
    </row>
    <row r="10697" spans="54:78" x14ac:dyDescent="0.3">
      <c r="BB10697" s="105" t="e">
        <f>VLOOKUP(C10697,#REF!, 2,FALSE)</f>
        <v>#REF!</v>
      </c>
      <c r="BP10697" s="52" t="s">
        <v>16276</v>
      </c>
      <c r="BQ10697" s="52" t="s">
        <v>2993</v>
      </c>
      <c r="BR10697" s="52" t="s">
        <v>2993</v>
      </c>
      <c r="BX10697" s="52" t="s">
        <v>16276</v>
      </c>
      <c r="BY10697" s="52" t="s">
        <v>2993</v>
      </c>
      <c r="BZ10697" s="52" t="s">
        <v>2993</v>
      </c>
    </row>
    <row r="10698" spans="54:78" x14ac:dyDescent="0.3">
      <c r="BB10698" s="105" t="e">
        <f>VLOOKUP(C10698,#REF!, 2,FALSE)</f>
        <v>#REF!</v>
      </c>
      <c r="BP10698" s="52" t="s">
        <v>16277</v>
      </c>
      <c r="BQ10698" s="52" t="s">
        <v>950</v>
      </c>
      <c r="BR10698" s="52" t="s">
        <v>2604</v>
      </c>
      <c r="BX10698" s="52" t="s">
        <v>16277</v>
      </c>
      <c r="BY10698" s="52" t="s">
        <v>950</v>
      </c>
      <c r="BZ10698" s="52" t="s">
        <v>2604</v>
      </c>
    </row>
    <row r="10699" spans="54:78" x14ac:dyDescent="0.3">
      <c r="BB10699" s="105" t="e">
        <f>VLOOKUP(C10699,#REF!, 2,FALSE)</f>
        <v>#REF!</v>
      </c>
      <c r="BP10699" s="52" t="s">
        <v>16278</v>
      </c>
      <c r="BQ10699" s="52" t="s">
        <v>950</v>
      </c>
      <c r="BR10699" s="52" t="s">
        <v>16279</v>
      </c>
      <c r="BX10699" s="52" t="s">
        <v>16278</v>
      </c>
      <c r="BY10699" s="52" t="s">
        <v>950</v>
      </c>
      <c r="BZ10699" s="52" t="s">
        <v>16279</v>
      </c>
    </row>
    <row r="10700" spans="54:78" x14ac:dyDescent="0.3">
      <c r="BB10700" s="105" t="e">
        <f>VLOOKUP(C10700,#REF!, 2,FALSE)</f>
        <v>#REF!</v>
      </c>
      <c r="BP10700" s="52" t="s">
        <v>495</v>
      </c>
      <c r="BQ10700" s="52" t="s">
        <v>950</v>
      </c>
      <c r="BR10700" s="52" t="s">
        <v>8904</v>
      </c>
      <c r="BX10700" s="52" t="s">
        <v>495</v>
      </c>
      <c r="BY10700" s="52" t="s">
        <v>950</v>
      </c>
      <c r="BZ10700" s="52" t="s">
        <v>8904</v>
      </c>
    </row>
    <row r="10701" spans="54:78" x14ac:dyDescent="0.3">
      <c r="BB10701" s="105" t="e">
        <f>VLOOKUP(C10701,#REF!, 2,FALSE)</f>
        <v>#REF!</v>
      </c>
      <c r="BP10701" s="52" t="s">
        <v>16280</v>
      </c>
      <c r="BQ10701" s="52" t="s">
        <v>950</v>
      </c>
      <c r="BR10701" s="52" t="s">
        <v>16281</v>
      </c>
      <c r="BX10701" s="52" t="s">
        <v>16280</v>
      </c>
      <c r="BY10701" s="52" t="s">
        <v>950</v>
      </c>
      <c r="BZ10701" s="52" t="s">
        <v>16281</v>
      </c>
    </row>
    <row r="10702" spans="54:78" x14ac:dyDescent="0.3">
      <c r="BB10702" s="105" t="e">
        <f>VLOOKUP(C10702,#REF!, 2,FALSE)</f>
        <v>#REF!</v>
      </c>
      <c r="BP10702" s="52" t="s">
        <v>16282</v>
      </c>
      <c r="BQ10702" s="52" t="s">
        <v>1350</v>
      </c>
      <c r="BR10702" s="52" t="s">
        <v>16283</v>
      </c>
      <c r="BX10702" s="52" t="s">
        <v>16282</v>
      </c>
      <c r="BY10702" s="52" t="s">
        <v>1350</v>
      </c>
      <c r="BZ10702" s="52" t="s">
        <v>16283</v>
      </c>
    </row>
    <row r="10703" spans="54:78" x14ac:dyDescent="0.3">
      <c r="BB10703" s="105" t="e">
        <f>VLOOKUP(C10703,#REF!, 2,FALSE)</f>
        <v>#REF!</v>
      </c>
      <c r="BP10703" s="52" t="s">
        <v>16284</v>
      </c>
      <c r="BQ10703" s="52" t="s">
        <v>622</v>
      </c>
      <c r="BR10703" s="52" t="s">
        <v>16285</v>
      </c>
      <c r="BX10703" s="52" t="s">
        <v>16284</v>
      </c>
      <c r="BY10703" s="52" t="s">
        <v>622</v>
      </c>
      <c r="BZ10703" s="52" t="s">
        <v>16285</v>
      </c>
    </row>
    <row r="10704" spans="54:78" x14ac:dyDescent="0.3">
      <c r="BB10704" s="105" t="e">
        <f>VLOOKUP(C10704,#REF!, 2,FALSE)</f>
        <v>#REF!</v>
      </c>
      <c r="BP10704" s="52" t="s">
        <v>2816</v>
      </c>
      <c r="BQ10704" s="52" t="s">
        <v>818</v>
      </c>
      <c r="BR10704" s="52" t="s">
        <v>2727</v>
      </c>
      <c r="BX10704" s="52" t="s">
        <v>2816</v>
      </c>
      <c r="BY10704" s="52" t="s">
        <v>818</v>
      </c>
      <c r="BZ10704" s="52" t="s">
        <v>2727</v>
      </c>
    </row>
    <row r="10705" spans="54:78" x14ac:dyDescent="0.3">
      <c r="BB10705" s="105" t="e">
        <f>VLOOKUP(C10705,#REF!, 2,FALSE)</f>
        <v>#REF!</v>
      </c>
      <c r="BP10705" s="52" t="s">
        <v>16286</v>
      </c>
      <c r="BQ10705" s="52" t="s">
        <v>3103</v>
      </c>
      <c r="BR10705" s="52" t="s">
        <v>778</v>
      </c>
      <c r="BX10705" s="52" t="s">
        <v>16286</v>
      </c>
      <c r="BY10705" s="52" t="s">
        <v>3103</v>
      </c>
      <c r="BZ10705" s="52" t="s">
        <v>778</v>
      </c>
    </row>
    <row r="10706" spans="54:78" x14ac:dyDescent="0.3">
      <c r="BB10706" s="105" t="e">
        <f>VLOOKUP(C10706,#REF!, 2,FALSE)</f>
        <v>#REF!</v>
      </c>
      <c r="BP10706" s="52" t="s">
        <v>16287</v>
      </c>
      <c r="BQ10706" s="52" t="s">
        <v>669</v>
      </c>
      <c r="BR10706" s="52" t="s">
        <v>13411</v>
      </c>
      <c r="BX10706" s="52" t="s">
        <v>16287</v>
      </c>
      <c r="BY10706" s="52" t="s">
        <v>669</v>
      </c>
      <c r="BZ10706" s="52" t="s">
        <v>13411</v>
      </c>
    </row>
    <row r="10707" spans="54:78" x14ac:dyDescent="0.3">
      <c r="BB10707" s="105" t="e">
        <f>VLOOKUP(C10707,#REF!, 2,FALSE)</f>
        <v>#REF!</v>
      </c>
      <c r="BP10707" s="52" t="s">
        <v>2817</v>
      </c>
      <c r="BQ10707" s="52" t="s">
        <v>669</v>
      </c>
      <c r="BR10707" s="52" t="s">
        <v>2993</v>
      </c>
      <c r="BX10707" s="52" t="s">
        <v>2817</v>
      </c>
      <c r="BY10707" s="52" t="s">
        <v>669</v>
      </c>
      <c r="BZ10707" s="52" t="s">
        <v>2993</v>
      </c>
    </row>
    <row r="10708" spans="54:78" x14ac:dyDescent="0.3">
      <c r="BB10708" s="105" t="e">
        <f>VLOOKUP(C10708,#REF!, 2,FALSE)</f>
        <v>#REF!</v>
      </c>
      <c r="BP10708" s="52" t="s">
        <v>2818</v>
      </c>
      <c r="BQ10708" s="52" t="s">
        <v>669</v>
      </c>
      <c r="BR10708" s="52" t="s">
        <v>13411</v>
      </c>
      <c r="BX10708" s="52" t="s">
        <v>2818</v>
      </c>
      <c r="BY10708" s="52" t="s">
        <v>669</v>
      </c>
      <c r="BZ10708" s="52" t="s">
        <v>13411</v>
      </c>
    </row>
    <row r="10709" spans="54:78" x14ac:dyDescent="0.3">
      <c r="BB10709" s="105" t="e">
        <f>VLOOKUP(C10709,#REF!, 2,FALSE)</f>
        <v>#REF!</v>
      </c>
      <c r="BP10709" s="52" t="s">
        <v>16288</v>
      </c>
      <c r="BQ10709" s="52" t="s">
        <v>849</v>
      </c>
      <c r="BR10709" s="52" t="s">
        <v>13685</v>
      </c>
      <c r="BX10709" s="52" t="s">
        <v>16288</v>
      </c>
      <c r="BY10709" s="52" t="s">
        <v>849</v>
      </c>
      <c r="BZ10709" s="52" t="s">
        <v>13685</v>
      </c>
    </row>
    <row r="10710" spans="54:78" x14ac:dyDescent="0.3">
      <c r="BB10710" s="105" t="e">
        <f>VLOOKUP(C10710,#REF!, 2,FALSE)</f>
        <v>#REF!</v>
      </c>
      <c r="BP10710" s="52" t="s">
        <v>16289</v>
      </c>
      <c r="BQ10710" s="52" t="s">
        <v>849</v>
      </c>
      <c r="BR10710" s="52" t="s">
        <v>16290</v>
      </c>
      <c r="BX10710" s="52" t="s">
        <v>16289</v>
      </c>
      <c r="BY10710" s="52" t="s">
        <v>849</v>
      </c>
      <c r="BZ10710" s="52" t="s">
        <v>16290</v>
      </c>
    </row>
    <row r="10711" spans="54:78" x14ac:dyDescent="0.3">
      <c r="BB10711" s="105" t="e">
        <f>VLOOKUP(C10711,#REF!, 2,FALSE)</f>
        <v>#REF!</v>
      </c>
      <c r="BP10711" s="52" t="s">
        <v>16291</v>
      </c>
      <c r="BQ10711" s="52" t="s">
        <v>849</v>
      </c>
      <c r="BR10711" s="52" t="s">
        <v>2727</v>
      </c>
      <c r="BX10711" s="52" t="s">
        <v>16291</v>
      </c>
      <c r="BY10711" s="52" t="s">
        <v>849</v>
      </c>
      <c r="BZ10711" s="52" t="s">
        <v>2727</v>
      </c>
    </row>
    <row r="10712" spans="54:78" x14ac:dyDescent="0.3">
      <c r="BB10712" s="105" t="e">
        <f>VLOOKUP(C10712,#REF!, 2,FALSE)</f>
        <v>#REF!</v>
      </c>
      <c r="BP10712" s="52" t="s">
        <v>16292</v>
      </c>
      <c r="BQ10712" s="52" t="s">
        <v>849</v>
      </c>
      <c r="BR10712" s="52" t="s">
        <v>9041</v>
      </c>
      <c r="BX10712" s="52" t="s">
        <v>16292</v>
      </c>
      <c r="BY10712" s="52" t="s">
        <v>849</v>
      </c>
      <c r="BZ10712" s="52" t="s">
        <v>9041</v>
      </c>
    </row>
    <row r="10713" spans="54:78" x14ac:dyDescent="0.3">
      <c r="BB10713" s="105" t="e">
        <f>VLOOKUP(C10713,#REF!, 2,FALSE)</f>
        <v>#REF!</v>
      </c>
      <c r="BP10713" s="52" t="s">
        <v>16293</v>
      </c>
      <c r="BQ10713" s="52" t="s">
        <v>738</v>
      </c>
      <c r="BR10713" s="52" t="s">
        <v>944</v>
      </c>
      <c r="BX10713" s="52" t="s">
        <v>16293</v>
      </c>
      <c r="BY10713" s="52" t="s">
        <v>738</v>
      </c>
      <c r="BZ10713" s="52" t="s">
        <v>944</v>
      </c>
    </row>
    <row r="10714" spans="54:78" x14ac:dyDescent="0.3">
      <c r="BB10714" s="105" t="e">
        <f>VLOOKUP(C10714,#REF!, 2,FALSE)</f>
        <v>#REF!</v>
      </c>
      <c r="BP10714" s="52" t="s">
        <v>16294</v>
      </c>
      <c r="BQ10714" s="52" t="s">
        <v>667</v>
      </c>
      <c r="BR10714" s="52" t="s">
        <v>778</v>
      </c>
      <c r="BX10714" s="52" t="s">
        <v>16294</v>
      </c>
      <c r="BY10714" s="52" t="s">
        <v>667</v>
      </c>
      <c r="BZ10714" s="52" t="s">
        <v>778</v>
      </c>
    </row>
    <row r="10715" spans="54:78" x14ac:dyDescent="0.3">
      <c r="BB10715" s="105" t="e">
        <f>VLOOKUP(C10715,#REF!, 2,FALSE)</f>
        <v>#REF!</v>
      </c>
      <c r="BP10715" s="52" t="s">
        <v>16295</v>
      </c>
      <c r="BQ10715" s="52" t="s">
        <v>17035</v>
      </c>
      <c r="BR10715" s="52" t="s">
        <v>16297</v>
      </c>
      <c r="BX10715" s="52" t="s">
        <v>16295</v>
      </c>
      <c r="BY10715" s="52" t="s">
        <v>17035</v>
      </c>
      <c r="BZ10715" s="52" t="s">
        <v>16297</v>
      </c>
    </row>
    <row r="10716" spans="54:78" x14ac:dyDescent="0.3">
      <c r="BB10716" s="105" t="e">
        <f>VLOOKUP(C10716,#REF!, 2,FALSE)</f>
        <v>#REF!</v>
      </c>
      <c r="BP10716" s="52" t="s">
        <v>16298</v>
      </c>
      <c r="BQ10716" s="52" t="s">
        <v>710</v>
      </c>
      <c r="BR10716" s="52" t="s">
        <v>2727</v>
      </c>
      <c r="BX10716" s="52" t="s">
        <v>16298</v>
      </c>
      <c r="BY10716" s="52" t="s">
        <v>710</v>
      </c>
      <c r="BZ10716" s="52" t="s">
        <v>2727</v>
      </c>
    </row>
    <row r="10717" spans="54:78" x14ac:dyDescent="0.3">
      <c r="BB10717" s="105" t="e">
        <f>VLOOKUP(C10717,#REF!, 2,FALSE)</f>
        <v>#REF!</v>
      </c>
      <c r="BP10717" s="52" t="s">
        <v>16299</v>
      </c>
      <c r="BQ10717" s="52" t="s">
        <v>936</v>
      </c>
      <c r="BR10717" s="52" t="s">
        <v>2727</v>
      </c>
      <c r="BX10717" s="52" t="s">
        <v>16299</v>
      </c>
      <c r="BY10717" s="52" t="s">
        <v>936</v>
      </c>
      <c r="BZ10717" s="52" t="s">
        <v>2727</v>
      </c>
    </row>
    <row r="10718" spans="54:78" x14ac:dyDescent="0.3">
      <c r="BB10718" s="105" t="e">
        <f>VLOOKUP(C10718,#REF!, 2,FALSE)</f>
        <v>#REF!</v>
      </c>
      <c r="BP10718" s="52" t="s">
        <v>2819</v>
      </c>
      <c r="BQ10718" s="52" t="s">
        <v>791</v>
      </c>
      <c r="BR10718" s="52" t="s">
        <v>2727</v>
      </c>
      <c r="BX10718" s="52" t="s">
        <v>2819</v>
      </c>
      <c r="BY10718" s="52" t="s">
        <v>791</v>
      </c>
      <c r="BZ10718" s="52" t="s">
        <v>2727</v>
      </c>
    </row>
    <row r="10719" spans="54:78" x14ac:dyDescent="0.3">
      <c r="BB10719" s="105" t="e">
        <f>VLOOKUP(C10719,#REF!, 2,FALSE)</f>
        <v>#REF!</v>
      </c>
      <c r="BP10719" s="52" t="s">
        <v>16300</v>
      </c>
      <c r="BQ10719" s="52" t="s">
        <v>818</v>
      </c>
      <c r="BR10719" s="52" t="s">
        <v>3696</v>
      </c>
      <c r="BX10719" s="52" t="s">
        <v>16300</v>
      </c>
      <c r="BY10719" s="52" t="s">
        <v>818</v>
      </c>
      <c r="BZ10719" s="52" t="s">
        <v>3696</v>
      </c>
    </row>
    <row r="10720" spans="54:78" x14ac:dyDescent="0.3">
      <c r="BB10720" s="105" t="e">
        <f>VLOOKUP(C10720,#REF!, 2,FALSE)</f>
        <v>#REF!</v>
      </c>
      <c r="BP10720" s="52" t="s">
        <v>16301</v>
      </c>
      <c r="BQ10720" s="52" t="s">
        <v>636</v>
      </c>
      <c r="BR10720" s="52" t="s">
        <v>778</v>
      </c>
      <c r="BX10720" s="52" t="s">
        <v>16301</v>
      </c>
      <c r="BY10720" s="52" t="s">
        <v>636</v>
      </c>
      <c r="BZ10720" s="52" t="s">
        <v>778</v>
      </c>
    </row>
    <row r="10721" spans="54:78" x14ac:dyDescent="0.3">
      <c r="BB10721" s="105" t="e">
        <f>VLOOKUP(C10721,#REF!, 2,FALSE)</f>
        <v>#REF!</v>
      </c>
      <c r="BP10721" s="52" t="s">
        <v>16302</v>
      </c>
      <c r="BQ10721" s="52" t="s">
        <v>17035</v>
      </c>
      <c r="BR10721" s="52" t="s">
        <v>778</v>
      </c>
      <c r="BX10721" s="52" t="s">
        <v>16302</v>
      </c>
      <c r="BY10721" s="52" t="s">
        <v>17035</v>
      </c>
      <c r="BZ10721" s="52" t="s">
        <v>778</v>
      </c>
    </row>
    <row r="10722" spans="54:78" x14ac:dyDescent="0.3">
      <c r="BB10722" s="105" t="e">
        <f>VLOOKUP(C10722,#REF!, 2,FALSE)</f>
        <v>#REF!</v>
      </c>
      <c r="BP10722" s="52" t="s">
        <v>16303</v>
      </c>
      <c r="BQ10722" s="52" t="s">
        <v>17035</v>
      </c>
      <c r="BR10722" s="52" t="s">
        <v>778</v>
      </c>
      <c r="BX10722" s="52" t="s">
        <v>16303</v>
      </c>
      <c r="BY10722" s="52" t="s">
        <v>17035</v>
      </c>
      <c r="BZ10722" s="52" t="s">
        <v>778</v>
      </c>
    </row>
    <row r="10723" spans="54:78" x14ac:dyDescent="0.3">
      <c r="BB10723" s="105" t="e">
        <f>VLOOKUP(C10723,#REF!, 2,FALSE)</f>
        <v>#REF!</v>
      </c>
      <c r="BP10723" s="52" t="s">
        <v>2820</v>
      </c>
      <c r="BQ10723" s="52" t="s">
        <v>791</v>
      </c>
      <c r="BR10723" s="52" t="s">
        <v>2993</v>
      </c>
      <c r="BX10723" s="52" t="s">
        <v>2820</v>
      </c>
      <c r="BY10723" s="52" t="s">
        <v>791</v>
      </c>
      <c r="BZ10723" s="52" t="s">
        <v>2993</v>
      </c>
    </row>
    <row r="10724" spans="54:78" x14ac:dyDescent="0.3">
      <c r="BB10724" s="105" t="e">
        <f>VLOOKUP(C10724,#REF!, 2,FALSE)</f>
        <v>#REF!</v>
      </c>
      <c r="BP10724" s="52" t="s">
        <v>16304</v>
      </c>
      <c r="BQ10724" s="52" t="s">
        <v>672</v>
      </c>
      <c r="BR10724" s="52" t="s">
        <v>7664</v>
      </c>
      <c r="BX10724" s="52" t="s">
        <v>16304</v>
      </c>
      <c r="BY10724" s="52" t="s">
        <v>672</v>
      </c>
      <c r="BZ10724" s="52" t="s">
        <v>7664</v>
      </c>
    </row>
    <row r="10725" spans="54:78" x14ac:dyDescent="0.3">
      <c r="BB10725" s="105" t="e">
        <f>VLOOKUP(C10725,#REF!, 2,FALSE)</f>
        <v>#REF!</v>
      </c>
      <c r="BP10725" s="52" t="s">
        <v>16305</v>
      </c>
      <c r="BQ10725" s="52" t="s">
        <v>786</v>
      </c>
      <c r="BR10725" s="52" t="s">
        <v>16306</v>
      </c>
      <c r="BX10725" s="52" t="s">
        <v>16305</v>
      </c>
      <c r="BY10725" s="52" t="s">
        <v>786</v>
      </c>
      <c r="BZ10725" s="52" t="s">
        <v>16306</v>
      </c>
    </row>
    <row r="10726" spans="54:78" x14ac:dyDescent="0.3">
      <c r="BB10726" s="105" t="e">
        <f>VLOOKUP(C10726,#REF!, 2,FALSE)</f>
        <v>#REF!</v>
      </c>
      <c r="BP10726" s="52" t="s">
        <v>16307</v>
      </c>
      <c r="BQ10726" s="52" t="s">
        <v>786</v>
      </c>
      <c r="BR10726" s="52" t="s">
        <v>2993</v>
      </c>
      <c r="BX10726" s="52" t="s">
        <v>16307</v>
      </c>
      <c r="BY10726" s="52" t="s">
        <v>786</v>
      </c>
      <c r="BZ10726" s="52" t="s">
        <v>2993</v>
      </c>
    </row>
    <row r="10727" spans="54:78" x14ac:dyDescent="0.3">
      <c r="BB10727" s="105" t="e">
        <f>VLOOKUP(C10727,#REF!, 2,FALSE)</f>
        <v>#REF!</v>
      </c>
      <c r="BP10727" s="52" t="s">
        <v>16308</v>
      </c>
      <c r="BQ10727" s="52" t="s">
        <v>672</v>
      </c>
      <c r="BR10727" s="52" t="s">
        <v>16309</v>
      </c>
      <c r="BX10727" s="52" t="s">
        <v>16308</v>
      </c>
      <c r="BY10727" s="52" t="s">
        <v>672</v>
      </c>
      <c r="BZ10727" s="52" t="s">
        <v>16309</v>
      </c>
    </row>
    <row r="10728" spans="54:78" x14ac:dyDescent="0.3">
      <c r="BB10728" s="105" t="e">
        <f>VLOOKUP(C10728,#REF!, 2,FALSE)</f>
        <v>#REF!</v>
      </c>
      <c r="BP10728" s="52" t="s">
        <v>16310</v>
      </c>
      <c r="BQ10728" s="52" t="s">
        <v>672</v>
      </c>
      <c r="BR10728" s="52" t="s">
        <v>16311</v>
      </c>
      <c r="BX10728" s="52" t="s">
        <v>16310</v>
      </c>
      <c r="BY10728" s="52" t="s">
        <v>672</v>
      </c>
      <c r="BZ10728" s="52" t="s">
        <v>16311</v>
      </c>
    </row>
    <row r="10729" spans="54:78" x14ac:dyDescent="0.3">
      <c r="BB10729" s="105" t="e">
        <f>VLOOKUP(C10729,#REF!, 2,FALSE)</f>
        <v>#REF!</v>
      </c>
      <c r="BP10729" s="52" t="s">
        <v>16312</v>
      </c>
      <c r="BQ10729" s="52" t="s">
        <v>17035</v>
      </c>
      <c r="BR10729" s="52" t="s">
        <v>778</v>
      </c>
      <c r="BX10729" s="52" t="s">
        <v>16312</v>
      </c>
      <c r="BY10729" s="52" t="s">
        <v>17035</v>
      </c>
      <c r="BZ10729" s="52" t="s">
        <v>778</v>
      </c>
    </row>
    <row r="10730" spans="54:78" x14ac:dyDescent="0.3">
      <c r="BB10730" s="105" t="e">
        <f>VLOOKUP(C10730,#REF!, 2,FALSE)</f>
        <v>#REF!</v>
      </c>
      <c r="BP10730" s="52" t="s">
        <v>16313</v>
      </c>
      <c r="BQ10730" s="52" t="s">
        <v>786</v>
      </c>
      <c r="BR10730" s="52" t="s">
        <v>16314</v>
      </c>
      <c r="BX10730" s="52" t="s">
        <v>16313</v>
      </c>
      <c r="BY10730" s="52" t="s">
        <v>786</v>
      </c>
      <c r="BZ10730" s="52" t="s">
        <v>16314</v>
      </c>
    </row>
    <row r="10731" spans="54:78" x14ac:dyDescent="0.3">
      <c r="BB10731" s="105" t="e">
        <f>VLOOKUP(C10731,#REF!, 2,FALSE)</f>
        <v>#REF!</v>
      </c>
      <c r="BP10731" s="52" t="s">
        <v>16315</v>
      </c>
      <c r="BQ10731" s="52" t="s">
        <v>17035</v>
      </c>
      <c r="BR10731" s="52" t="s">
        <v>778</v>
      </c>
      <c r="BX10731" s="52" t="s">
        <v>16315</v>
      </c>
      <c r="BY10731" s="52" t="s">
        <v>17035</v>
      </c>
      <c r="BZ10731" s="52" t="s">
        <v>778</v>
      </c>
    </row>
    <row r="10732" spans="54:78" x14ac:dyDescent="0.3">
      <c r="BB10732" s="105" t="e">
        <f>VLOOKUP(C10732,#REF!, 2,FALSE)</f>
        <v>#REF!</v>
      </c>
      <c r="BP10732" s="52" t="s">
        <v>2821</v>
      </c>
      <c r="BQ10732" s="52" t="s">
        <v>672</v>
      </c>
      <c r="BR10732" s="52" t="s">
        <v>16309</v>
      </c>
      <c r="BX10732" s="52" t="s">
        <v>2821</v>
      </c>
      <c r="BY10732" s="52" t="s">
        <v>672</v>
      </c>
      <c r="BZ10732" s="52" t="s">
        <v>16309</v>
      </c>
    </row>
    <row r="10733" spans="54:78" x14ac:dyDescent="0.3">
      <c r="BB10733" s="105" t="e">
        <f>VLOOKUP(C10733,#REF!, 2,FALSE)</f>
        <v>#REF!</v>
      </c>
      <c r="BP10733" s="52" t="s">
        <v>2822</v>
      </c>
      <c r="BQ10733" s="52" t="s">
        <v>795</v>
      </c>
      <c r="BR10733" s="52" t="s">
        <v>9801</v>
      </c>
      <c r="BX10733" s="52" t="s">
        <v>2822</v>
      </c>
      <c r="BY10733" s="52" t="s">
        <v>795</v>
      </c>
      <c r="BZ10733" s="52" t="s">
        <v>9801</v>
      </c>
    </row>
    <row r="10734" spans="54:78" x14ac:dyDescent="0.3">
      <c r="BB10734" s="105" t="e">
        <f>VLOOKUP(C10734,#REF!, 2,FALSE)</f>
        <v>#REF!</v>
      </c>
      <c r="BP10734" s="52" t="s">
        <v>2823</v>
      </c>
      <c r="BQ10734" s="52" t="s">
        <v>818</v>
      </c>
      <c r="BR10734" s="52" t="s">
        <v>16309</v>
      </c>
      <c r="BX10734" s="52" t="s">
        <v>2823</v>
      </c>
      <c r="BY10734" s="52" t="s">
        <v>818</v>
      </c>
      <c r="BZ10734" s="52" t="s">
        <v>16309</v>
      </c>
    </row>
    <row r="10735" spans="54:78" x14ac:dyDescent="0.3">
      <c r="BB10735" s="105" t="e">
        <f>VLOOKUP(C10735,#REF!, 2,FALSE)</f>
        <v>#REF!</v>
      </c>
      <c r="BP10735" s="52" t="s">
        <v>16316</v>
      </c>
      <c r="BQ10735" s="52" t="s">
        <v>669</v>
      </c>
      <c r="BR10735" s="52" t="s">
        <v>2710</v>
      </c>
      <c r="BX10735" s="52" t="s">
        <v>16316</v>
      </c>
      <c r="BY10735" s="52" t="s">
        <v>669</v>
      </c>
      <c r="BZ10735" s="52" t="s">
        <v>2710</v>
      </c>
    </row>
    <row r="10736" spans="54:78" x14ac:dyDescent="0.3">
      <c r="BB10736" s="105" t="e">
        <f>VLOOKUP(C10736,#REF!, 2,FALSE)</f>
        <v>#REF!</v>
      </c>
      <c r="BP10736" s="52" t="s">
        <v>16317</v>
      </c>
      <c r="BQ10736" s="52" t="s">
        <v>818</v>
      </c>
      <c r="BR10736" s="52" t="s">
        <v>16318</v>
      </c>
      <c r="BX10736" s="52" t="s">
        <v>16317</v>
      </c>
      <c r="BY10736" s="52" t="s">
        <v>818</v>
      </c>
      <c r="BZ10736" s="52" t="s">
        <v>16318</v>
      </c>
    </row>
    <row r="10737" spans="54:78" x14ac:dyDescent="0.3">
      <c r="BB10737" s="105" t="e">
        <f>VLOOKUP(C10737,#REF!, 2,FALSE)</f>
        <v>#REF!</v>
      </c>
      <c r="BP10737" s="52" t="s">
        <v>2824</v>
      </c>
      <c r="BQ10737" s="52" t="s">
        <v>818</v>
      </c>
      <c r="BR10737" s="52" t="s">
        <v>6981</v>
      </c>
      <c r="BX10737" s="52" t="s">
        <v>2824</v>
      </c>
      <c r="BY10737" s="52" t="s">
        <v>818</v>
      </c>
      <c r="BZ10737" s="52" t="s">
        <v>6981</v>
      </c>
    </row>
    <row r="10738" spans="54:78" x14ac:dyDescent="0.3">
      <c r="BB10738" s="105" t="e">
        <f>VLOOKUP(C10738,#REF!, 2,FALSE)</f>
        <v>#REF!</v>
      </c>
      <c r="BP10738" s="52" t="s">
        <v>2825</v>
      </c>
      <c r="BQ10738" s="52" t="s">
        <v>818</v>
      </c>
      <c r="BR10738" s="52" t="s">
        <v>16309</v>
      </c>
      <c r="BX10738" s="52" t="s">
        <v>2825</v>
      </c>
      <c r="BY10738" s="52" t="s">
        <v>818</v>
      </c>
      <c r="BZ10738" s="52" t="s">
        <v>16309</v>
      </c>
    </row>
    <row r="10739" spans="54:78" x14ac:dyDescent="0.3">
      <c r="BB10739" s="105" t="e">
        <f>VLOOKUP(C10739,#REF!, 2,FALSE)</f>
        <v>#REF!</v>
      </c>
      <c r="BP10739" s="52" t="s">
        <v>16319</v>
      </c>
      <c r="BQ10739" s="52" t="s">
        <v>17035</v>
      </c>
      <c r="BR10739" s="52" t="s">
        <v>778</v>
      </c>
      <c r="BX10739" s="52" t="s">
        <v>16319</v>
      </c>
      <c r="BY10739" s="52" t="s">
        <v>17035</v>
      </c>
      <c r="BZ10739" s="52" t="s">
        <v>778</v>
      </c>
    </row>
    <row r="10740" spans="54:78" x14ac:dyDescent="0.3">
      <c r="BB10740" s="105" t="e">
        <f>VLOOKUP(C10740,#REF!, 2,FALSE)</f>
        <v>#REF!</v>
      </c>
      <c r="BP10740" s="52" t="s">
        <v>16320</v>
      </c>
      <c r="BQ10740" s="52" t="s">
        <v>619</v>
      </c>
      <c r="BR10740" s="52" t="s">
        <v>16321</v>
      </c>
      <c r="BX10740" s="52" t="s">
        <v>16320</v>
      </c>
      <c r="BY10740" s="52" t="s">
        <v>619</v>
      </c>
      <c r="BZ10740" s="52" t="s">
        <v>16321</v>
      </c>
    </row>
    <row r="10741" spans="54:78" x14ac:dyDescent="0.3">
      <c r="BB10741" s="105" t="e">
        <f>VLOOKUP(C10741,#REF!, 2,FALSE)</f>
        <v>#REF!</v>
      </c>
      <c r="BP10741" s="52" t="s">
        <v>16322</v>
      </c>
      <c r="BQ10741" s="52" t="s">
        <v>619</v>
      </c>
      <c r="BR10741" s="52" t="s">
        <v>16309</v>
      </c>
      <c r="BX10741" s="52" t="s">
        <v>16322</v>
      </c>
      <c r="BY10741" s="52" t="s">
        <v>619</v>
      </c>
      <c r="BZ10741" s="52" t="s">
        <v>16309</v>
      </c>
    </row>
    <row r="10742" spans="54:78" x14ac:dyDescent="0.3">
      <c r="BB10742" s="105" t="e">
        <f>VLOOKUP(C10742,#REF!, 2,FALSE)</f>
        <v>#REF!</v>
      </c>
      <c r="BP10742" s="52" t="s">
        <v>16323</v>
      </c>
      <c r="BQ10742" s="52" t="s">
        <v>619</v>
      </c>
      <c r="BR10742" s="52" t="s">
        <v>2993</v>
      </c>
      <c r="BX10742" s="52" t="s">
        <v>16323</v>
      </c>
      <c r="BY10742" s="52" t="s">
        <v>619</v>
      </c>
      <c r="BZ10742" s="52" t="s">
        <v>2993</v>
      </c>
    </row>
    <row r="10743" spans="54:78" x14ac:dyDescent="0.3">
      <c r="BB10743" s="105" t="e">
        <f>VLOOKUP(C10743,#REF!, 2,FALSE)</f>
        <v>#REF!</v>
      </c>
      <c r="BP10743" s="52" t="s">
        <v>16324</v>
      </c>
      <c r="BQ10743" s="52" t="s">
        <v>17035</v>
      </c>
      <c r="BR10743" s="52" t="s">
        <v>778</v>
      </c>
      <c r="BX10743" s="52" t="s">
        <v>16324</v>
      </c>
      <c r="BY10743" s="52" t="s">
        <v>17035</v>
      </c>
      <c r="BZ10743" s="52" t="s">
        <v>778</v>
      </c>
    </row>
    <row r="10744" spans="54:78" x14ac:dyDescent="0.3">
      <c r="BB10744" s="105" t="e">
        <f>VLOOKUP(C10744,#REF!, 2,FALSE)</f>
        <v>#REF!</v>
      </c>
      <c r="BP10744" s="52" t="s">
        <v>16325</v>
      </c>
      <c r="BQ10744" s="52" t="s">
        <v>619</v>
      </c>
      <c r="BR10744" s="52" t="s">
        <v>2993</v>
      </c>
      <c r="BX10744" s="52" t="s">
        <v>16325</v>
      </c>
      <c r="BY10744" s="52" t="s">
        <v>619</v>
      </c>
      <c r="BZ10744" s="52" t="s">
        <v>2993</v>
      </c>
    </row>
    <row r="10745" spans="54:78" x14ac:dyDescent="0.3">
      <c r="BB10745" s="105" t="e">
        <f>VLOOKUP(C10745,#REF!, 2,FALSE)</f>
        <v>#REF!</v>
      </c>
      <c r="BP10745" s="52" t="s">
        <v>16326</v>
      </c>
      <c r="BQ10745" s="52" t="s">
        <v>672</v>
      </c>
      <c r="BR10745" s="52" t="s">
        <v>10182</v>
      </c>
      <c r="BX10745" s="52" t="s">
        <v>16326</v>
      </c>
      <c r="BY10745" s="52" t="s">
        <v>672</v>
      </c>
      <c r="BZ10745" s="52" t="s">
        <v>10182</v>
      </c>
    </row>
    <row r="10746" spans="54:78" x14ac:dyDescent="0.3">
      <c r="BB10746" s="105" t="e">
        <f>VLOOKUP(C10746,#REF!, 2,FALSE)</f>
        <v>#REF!</v>
      </c>
      <c r="BP10746" s="52" t="s">
        <v>16327</v>
      </c>
      <c r="BQ10746" s="52" t="s">
        <v>783</v>
      </c>
      <c r="BR10746" s="52" t="s">
        <v>16309</v>
      </c>
      <c r="BX10746" s="52" t="s">
        <v>16327</v>
      </c>
      <c r="BY10746" s="52" t="s">
        <v>783</v>
      </c>
      <c r="BZ10746" s="52" t="s">
        <v>16309</v>
      </c>
    </row>
    <row r="10747" spans="54:78" x14ac:dyDescent="0.3">
      <c r="BB10747" s="105" t="e">
        <f>VLOOKUP(C10747,#REF!, 2,FALSE)</f>
        <v>#REF!</v>
      </c>
      <c r="BP10747" s="52" t="s">
        <v>16328</v>
      </c>
      <c r="BQ10747" s="52" t="s">
        <v>17035</v>
      </c>
      <c r="BR10747" s="52" t="s">
        <v>2993</v>
      </c>
      <c r="BX10747" s="52" t="s">
        <v>16328</v>
      </c>
      <c r="BY10747" s="52" t="s">
        <v>17035</v>
      </c>
      <c r="BZ10747" s="52" t="s">
        <v>2993</v>
      </c>
    </row>
    <row r="10748" spans="54:78" x14ac:dyDescent="0.3">
      <c r="BB10748" s="105" t="e">
        <f>VLOOKUP(C10748,#REF!, 2,FALSE)</f>
        <v>#REF!</v>
      </c>
      <c r="BP10748" s="52" t="s">
        <v>16329</v>
      </c>
      <c r="BQ10748" s="52" t="s">
        <v>783</v>
      </c>
      <c r="BR10748" s="52" t="s">
        <v>2993</v>
      </c>
      <c r="BX10748" s="52" t="s">
        <v>16329</v>
      </c>
      <c r="BY10748" s="52" t="s">
        <v>783</v>
      </c>
      <c r="BZ10748" s="52" t="s">
        <v>2993</v>
      </c>
    </row>
    <row r="10749" spans="54:78" x14ac:dyDescent="0.3">
      <c r="BB10749" s="105" t="e">
        <f>VLOOKUP(C10749,#REF!, 2,FALSE)</f>
        <v>#REF!</v>
      </c>
      <c r="BP10749" s="52" t="s">
        <v>16330</v>
      </c>
      <c r="BQ10749" s="52" t="s">
        <v>17035</v>
      </c>
      <c r="BR10749" s="52" t="s">
        <v>778</v>
      </c>
      <c r="BX10749" s="52" t="s">
        <v>16330</v>
      </c>
      <c r="BY10749" s="52" t="s">
        <v>17035</v>
      </c>
      <c r="BZ10749" s="52" t="s">
        <v>778</v>
      </c>
    </row>
    <row r="10750" spans="54:78" x14ac:dyDescent="0.3">
      <c r="BB10750" s="105" t="e">
        <f>VLOOKUP(C10750,#REF!, 2,FALSE)</f>
        <v>#REF!</v>
      </c>
      <c r="BP10750" s="52" t="s">
        <v>16331</v>
      </c>
      <c r="BQ10750" s="52" t="s">
        <v>788</v>
      </c>
      <c r="BR10750" s="52" t="s">
        <v>2993</v>
      </c>
      <c r="BX10750" s="52" t="s">
        <v>16331</v>
      </c>
      <c r="BY10750" s="52" t="s">
        <v>788</v>
      </c>
      <c r="BZ10750" s="52" t="s">
        <v>2993</v>
      </c>
    </row>
    <row r="10751" spans="54:78" x14ac:dyDescent="0.3">
      <c r="BB10751" s="105" t="e">
        <f>VLOOKUP(C10751,#REF!, 2,FALSE)</f>
        <v>#REF!</v>
      </c>
      <c r="BP10751" s="52" t="s">
        <v>16332</v>
      </c>
      <c r="BQ10751" s="52" t="s">
        <v>783</v>
      </c>
      <c r="BR10751" s="52" t="s">
        <v>15572</v>
      </c>
      <c r="BX10751" s="52" t="s">
        <v>16332</v>
      </c>
      <c r="BY10751" s="52" t="s">
        <v>783</v>
      </c>
      <c r="BZ10751" s="52" t="s">
        <v>15572</v>
      </c>
    </row>
    <row r="10752" spans="54:78" x14ac:dyDescent="0.3">
      <c r="BB10752" s="105" t="e">
        <f>VLOOKUP(C10752,#REF!, 2,FALSE)</f>
        <v>#REF!</v>
      </c>
      <c r="BP10752" s="52" t="s">
        <v>16333</v>
      </c>
      <c r="BQ10752" s="52" t="s">
        <v>672</v>
      </c>
      <c r="BR10752" s="52" t="s">
        <v>4271</v>
      </c>
      <c r="BX10752" s="52" t="s">
        <v>16333</v>
      </c>
      <c r="BY10752" s="52" t="s">
        <v>672</v>
      </c>
      <c r="BZ10752" s="52" t="s">
        <v>4271</v>
      </c>
    </row>
    <row r="10753" spans="54:78" x14ac:dyDescent="0.3">
      <c r="BB10753" s="105" t="e">
        <f>VLOOKUP(C10753,#REF!, 2,FALSE)</f>
        <v>#REF!</v>
      </c>
      <c r="BP10753" s="52" t="s">
        <v>16334</v>
      </c>
      <c r="BQ10753" s="52" t="s">
        <v>672</v>
      </c>
      <c r="BR10753" s="52" t="s">
        <v>778</v>
      </c>
      <c r="BX10753" s="52" t="s">
        <v>16334</v>
      </c>
      <c r="BY10753" s="52" t="s">
        <v>672</v>
      </c>
      <c r="BZ10753" s="52" t="s">
        <v>778</v>
      </c>
    </row>
    <row r="10754" spans="54:78" x14ac:dyDescent="0.3">
      <c r="BB10754" s="105" t="e">
        <f>VLOOKUP(C10754,#REF!, 2,FALSE)</f>
        <v>#REF!</v>
      </c>
      <c r="BP10754" s="52" t="s">
        <v>16335</v>
      </c>
      <c r="BQ10754" s="52" t="s">
        <v>2993</v>
      </c>
      <c r="BR10754" s="52" t="s">
        <v>2993</v>
      </c>
      <c r="BX10754" s="52" t="s">
        <v>16335</v>
      </c>
      <c r="BY10754" s="52" t="s">
        <v>2993</v>
      </c>
      <c r="BZ10754" s="52" t="s">
        <v>2993</v>
      </c>
    </row>
    <row r="10755" spans="54:78" x14ac:dyDescent="0.3">
      <c r="BB10755" s="105" t="e">
        <f>VLOOKUP(C10755,#REF!, 2,FALSE)</f>
        <v>#REF!</v>
      </c>
      <c r="BP10755" s="52" t="s">
        <v>16336</v>
      </c>
      <c r="BQ10755" s="52" t="s">
        <v>672</v>
      </c>
      <c r="BR10755" s="52" t="s">
        <v>16337</v>
      </c>
      <c r="BX10755" s="52" t="s">
        <v>16336</v>
      </c>
      <c r="BY10755" s="52" t="s">
        <v>672</v>
      </c>
      <c r="BZ10755" s="52" t="s">
        <v>16337</v>
      </c>
    </row>
    <row r="10756" spans="54:78" x14ac:dyDescent="0.3">
      <c r="BB10756" s="105" t="e">
        <f>VLOOKUP(C10756,#REF!, 2,FALSE)</f>
        <v>#REF!</v>
      </c>
      <c r="BP10756" s="52" t="s">
        <v>16338</v>
      </c>
      <c r="BQ10756" s="52" t="s">
        <v>3223</v>
      </c>
      <c r="BR10756" s="52" t="s">
        <v>16311</v>
      </c>
      <c r="BX10756" s="52" t="s">
        <v>16338</v>
      </c>
      <c r="BY10756" s="52" t="s">
        <v>3223</v>
      </c>
      <c r="BZ10756" s="52" t="s">
        <v>16311</v>
      </c>
    </row>
    <row r="10757" spans="54:78" x14ac:dyDescent="0.3">
      <c r="BB10757" s="105" t="e">
        <f>VLOOKUP(C10757,#REF!, 2,FALSE)</f>
        <v>#REF!</v>
      </c>
      <c r="BP10757" s="52" t="s">
        <v>16339</v>
      </c>
      <c r="BQ10757" s="52" t="s">
        <v>17035</v>
      </c>
      <c r="BR10757" s="52" t="s">
        <v>778</v>
      </c>
      <c r="BX10757" s="52" t="s">
        <v>16339</v>
      </c>
      <c r="BY10757" s="52" t="s">
        <v>17035</v>
      </c>
      <c r="BZ10757" s="52" t="s">
        <v>778</v>
      </c>
    </row>
    <row r="10758" spans="54:78" x14ac:dyDescent="0.3">
      <c r="BB10758" s="105" t="e">
        <f>VLOOKUP(C10758,#REF!, 2,FALSE)</f>
        <v>#REF!</v>
      </c>
      <c r="BP10758" s="52" t="s">
        <v>16340</v>
      </c>
      <c r="BQ10758" s="52" t="s">
        <v>795</v>
      </c>
      <c r="BR10758" s="52" t="s">
        <v>16341</v>
      </c>
      <c r="BX10758" s="52" t="s">
        <v>16340</v>
      </c>
      <c r="BY10758" s="52" t="s">
        <v>795</v>
      </c>
      <c r="BZ10758" s="52" t="s">
        <v>16341</v>
      </c>
    </row>
    <row r="10759" spans="54:78" x14ac:dyDescent="0.3">
      <c r="BB10759" s="105" t="e">
        <f>VLOOKUP(C10759,#REF!, 2,FALSE)</f>
        <v>#REF!</v>
      </c>
      <c r="BP10759" s="52" t="s">
        <v>2828</v>
      </c>
      <c r="BQ10759" s="52" t="s">
        <v>795</v>
      </c>
      <c r="BR10759" s="52" t="s">
        <v>2993</v>
      </c>
      <c r="BX10759" s="52" t="s">
        <v>2828</v>
      </c>
      <c r="BY10759" s="52" t="s">
        <v>795</v>
      </c>
      <c r="BZ10759" s="52" t="s">
        <v>2993</v>
      </c>
    </row>
    <row r="10760" spans="54:78" x14ac:dyDescent="0.3">
      <c r="BB10760" s="105" t="e">
        <f>VLOOKUP(C10760,#REF!, 2,FALSE)</f>
        <v>#REF!</v>
      </c>
      <c r="BP10760" s="52" t="s">
        <v>16342</v>
      </c>
      <c r="BQ10760" s="52" t="s">
        <v>788</v>
      </c>
      <c r="BR10760" s="52" t="s">
        <v>2993</v>
      </c>
      <c r="BX10760" s="52" t="s">
        <v>16342</v>
      </c>
      <c r="BY10760" s="52" t="s">
        <v>788</v>
      </c>
      <c r="BZ10760" s="52" t="s">
        <v>2993</v>
      </c>
    </row>
    <row r="10761" spans="54:78" x14ac:dyDescent="0.3">
      <c r="BB10761" s="105" t="e">
        <f>VLOOKUP(C10761,#REF!, 2,FALSE)</f>
        <v>#REF!</v>
      </c>
      <c r="BP10761" s="52" t="s">
        <v>16343</v>
      </c>
      <c r="BQ10761" s="52" t="s">
        <v>788</v>
      </c>
      <c r="BR10761" s="52" t="s">
        <v>778</v>
      </c>
      <c r="BX10761" s="52" t="s">
        <v>16343</v>
      </c>
      <c r="BY10761" s="52" t="s">
        <v>788</v>
      </c>
      <c r="BZ10761" s="52" t="s">
        <v>778</v>
      </c>
    </row>
    <row r="10762" spans="54:78" x14ac:dyDescent="0.3">
      <c r="BB10762" s="105" t="e">
        <f>VLOOKUP(C10762,#REF!, 2,FALSE)</f>
        <v>#REF!</v>
      </c>
      <c r="BP10762" s="52" t="s">
        <v>16344</v>
      </c>
      <c r="BQ10762" s="52" t="s">
        <v>795</v>
      </c>
      <c r="BR10762" s="52" t="s">
        <v>778</v>
      </c>
      <c r="BX10762" s="52" t="s">
        <v>16344</v>
      </c>
      <c r="BY10762" s="52" t="s">
        <v>795</v>
      </c>
      <c r="BZ10762" s="52" t="s">
        <v>778</v>
      </c>
    </row>
    <row r="10763" spans="54:78" x14ac:dyDescent="0.3">
      <c r="BB10763" s="105" t="e">
        <f>VLOOKUP(C10763,#REF!, 2,FALSE)</f>
        <v>#REF!</v>
      </c>
      <c r="BP10763" s="52" t="s">
        <v>16345</v>
      </c>
      <c r="BQ10763" s="52" t="s">
        <v>707</v>
      </c>
      <c r="BR10763" s="52" t="s">
        <v>778</v>
      </c>
      <c r="BX10763" s="52" t="s">
        <v>16345</v>
      </c>
      <c r="BY10763" s="52" t="s">
        <v>707</v>
      </c>
      <c r="BZ10763" s="52" t="s">
        <v>778</v>
      </c>
    </row>
    <row r="10764" spans="54:78" x14ac:dyDescent="0.3">
      <c r="BB10764" s="105" t="e">
        <f>VLOOKUP(C10764,#REF!, 2,FALSE)</f>
        <v>#REF!</v>
      </c>
      <c r="BP10764" s="52" t="s">
        <v>16346</v>
      </c>
      <c r="BQ10764" s="52" t="s">
        <v>672</v>
      </c>
      <c r="BR10764" s="52" t="s">
        <v>778</v>
      </c>
      <c r="BX10764" s="52" t="s">
        <v>16346</v>
      </c>
      <c r="BY10764" s="52" t="s">
        <v>672</v>
      </c>
      <c r="BZ10764" s="52" t="s">
        <v>778</v>
      </c>
    </row>
    <row r="10765" spans="54:78" x14ac:dyDescent="0.3">
      <c r="BB10765" s="105" t="e">
        <f>VLOOKUP(C10765,#REF!, 2,FALSE)</f>
        <v>#REF!</v>
      </c>
      <c r="BP10765" s="52" t="s">
        <v>16347</v>
      </c>
      <c r="BQ10765" s="52" t="s">
        <v>786</v>
      </c>
      <c r="BR10765" s="52" t="s">
        <v>2993</v>
      </c>
      <c r="BX10765" s="52" t="s">
        <v>16347</v>
      </c>
      <c r="BY10765" s="52" t="s">
        <v>786</v>
      </c>
      <c r="BZ10765" s="52" t="s">
        <v>2993</v>
      </c>
    </row>
    <row r="10766" spans="54:78" x14ac:dyDescent="0.3">
      <c r="BB10766" s="105" t="e">
        <f>VLOOKUP(C10766,#REF!, 2,FALSE)</f>
        <v>#REF!</v>
      </c>
      <c r="BP10766" s="52" t="s">
        <v>16348</v>
      </c>
      <c r="BQ10766" s="52" t="s">
        <v>3223</v>
      </c>
      <c r="BR10766" s="52" t="s">
        <v>778</v>
      </c>
      <c r="BX10766" s="52" t="s">
        <v>16348</v>
      </c>
      <c r="BY10766" s="52" t="s">
        <v>3223</v>
      </c>
      <c r="BZ10766" s="52" t="s">
        <v>778</v>
      </c>
    </row>
    <row r="10767" spans="54:78" x14ac:dyDescent="0.3">
      <c r="BB10767" s="105" t="e">
        <f>VLOOKUP(C10767,#REF!, 2,FALSE)</f>
        <v>#REF!</v>
      </c>
      <c r="BP10767" s="52" t="s">
        <v>16349</v>
      </c>
      <c r="BQ10767" s="52" t="s">
        <v>17035</v>
      </c>
      <c r="BR10767" s="52" t="s">
        <v>778</v>
      </c>
      <c r="BX10767" s="52" t="s">
        <v>16349</v>
      </c>
      <c r="BY10767" s="52" t="s">
        <v>17035</v>
      </c>
      <c r="BZ10767" s="52" t="s">
        <v>778</v>
      </c>
    </row>
    <row r="10768" spans="54:78" x14ac:dyDescent="0.3">
      <c r="BB10768" s="105" t="e">
        <f>VLOOKUP(C10768,#REF!, 2,FALSE)</f>
        <v>#REF!</v>
      </c>
      <c r="BP10768" s="52" t="s">
        <v>16350</v>
      </c>
      <c r="BQ10768" s="52" t="s">
        <v>17035</v>
      </c>
      <c r="BR10768" s="52" t="s">
        <v>778</v>
      </c>
      <c r="BX10768" s="52" t="s">
        <v>16350</v>
      </c>
      <c r="BY10768" s="52" t="s">
        <v>17035</v>
      </c>
      <c r="BZ10768" s="52" t="s">
        <v>778</v>
      </c>
    </row>
    <row r="10769" spans="54:78" x14ac:dyDescent="0.3">
      <c r="BB10769" s="105" t="e">
        <f>VLOOKUP(C10769,#REF!, 2,FALSE)</f>
        <v>#REF!</v>
      </c>
      <c r="BP10769" s="52" t="s">
        <v>16351</v>
      </c>
      <c r="BQ10769" s="52" t="s">
        <v>707</v>
      </c>
      <c r="BR10769" s="52" t="s">
        <v>778</v>
      </c>
      <c r="BX10769" s="52" t="s">
        <v>16351</v>
      </c>
      <c r="BY10769" s="52" t="s">
        <v>707</v>
      </c>
      <c r="BZ10769" s="52" t="s">
        <v>778</v>
      </c>
    </row>
    <row r="10770" spans="54:78" x14ac:dyDescent="0.3">
      <c r="BB10770" s="105" t="e">
        <f>VLOOKUP(C10770,#REF!, 2,FALSE)</f>
        <v>#REF!</v>
      </c>
      <c r="BP10770" s="52" t="s">
        <v>16352</v>
      </c>
      <c r="BQ10770" s="52" t="s">
        <v>786</v>
      </c>
      <c r="BR10770" s="52" t="s">
        <v>778</v>
      </c>
      <c r="BX10770" s="52" t="s">
        <v>16352</v>
      </c>
      <c r="BY10770" s="52" t="s">
        <v>786</v>
      </c>
      <c r="BZ10770" s="52" t="s">
        <v>778</v>
      </c>
    </row>
    <row r="10771" spans="54:78" x14ac:dyDescent="0.3">
      <c r="BB10771" s="105" t="e">
        <f>VLOOKUP(C10771,#REF!, 2,FALSE)</f>
        <v>#REF!</v>
      </c>
      <c r="BP10771" s="52" t="s">
        <v>16353</v>
      </c>
      <c r="BQ10771" s="52" t="s">
        <v>788</v>
      </c>
      <c r="BR10771" s="52" t="s">
        <v>778</v>
      </c>
      <c r="BX10771" s="52" t="s">
        <v>16353</v>
      </c>
      <c r="BY10771" s="52" t="s">
        <v>788</v>
      </c>
      <c r="BZ10771" s="52" t="s">
        <v>778</v>
      </c>
    </row>
    <row r="10772" spans="54:78" x14ac:dyDescent="0.3">
      <c r="BB10772" s="105" t="e">
        <f>VLOOKUP(C10772,#REF!, 2,FALSE)</f>
        <v>#REF!</v>
      </c>
      <c r="BP10772" s="52" t="s">
        <v>16354</v>
      </c>
      <c r="BQ10772" s="52" t="s">
        <v>818</v>
      </c>
      <c r="BR10772" s="52" t="s">
        <v>778</v>
      </c>
      <c r="BX10772" s="52" t="s">
        <v>16354</v>
      </c>
      <c r="BY10772" s="52" t="s">
        <v>818</v>
      </c>
      <c r="BZ10772" s="52" t="s">
        <v>778</v>
      </c>
    </row>
    <row r="10773" spans="54:78" x14ac:dyDescent="0.3">
      <c r="BB10773" s="105" t="e">
        <f>VLOOKUP(C10773,#REF!, 2,FALSE)</f>
        <v>#REF!</v>
      </c>
      <c r="BP10773" s="52" t="s">
        <v>16355</v>
      </c>
      <c r="BQ10773" s="52" t="s">
        <v>795</v>
      </c>
      <c r="BR10773" s="52" t="s">
        <v>16356</v>
      </c>
      <c r="BX10773" s="52" t="s">
        <v>16355</v>
      </c>
      <c r="BY10773" s="52" t="s">
        <v>795</v>
      </c>
      <c r="BZ10773" s="52" t="s">
        <v>16356</v>
      </c>
    </row>
    <row r="10774" spans="54:78" x14ac:dyDescent="0.3">
      <c r="BB10774" s="105" t="e">
        <f>VLOOKUP(C10774,#REF!, 2,FALSE)</f>
        <v>#REF!</v>
      </c>
      <c r="BP10774" s="52" t="s">
        <v>16357</v>
      </c>
      <c r="BQ10774" s="52" t="s">
        <v>707</v>
      </c>
      <c r="BR10774" s="52" t="s">
        <v>778</v>
      </c>
      <c r="BX10774" s="52" t="s">
        <v>16357</v>
      </c>
      <c r="BY10774" s="52" t="s">
        <v>707</v>
      </c>
      <c r="BZ10774" s="52" t="s">
        <v>778</v>
      </c>
    </row>
    <row r="10775" spans="54:78" x14ac:dyDescent="0.3">
      <c r="BB10775" s="105" t="e">
        <f>VLOOKUP(C10775,#REF!, 2,FALSE)</f>
        <v>#REF!</v>
      </c>
      <c r="BP10775" s="52" t="s">
        <v>16358</v>
      </c>
      <c r="BQ10775" s="52" t="s">
        <v>818</v>
      </c>
      <c r="BR10775" s="52" t="s">
        <v>16359</v>
      </c>
      <c r="BX10775" s="52" t="s">
        <v>16358</v>
      </c>
      <c r="BY10775" s="52" t="s">
        <v>818</v>
      </c>
      <c r="BZ10775" s="52" t="s">
        <v>16359</v>
      </c>
    </row>
    <row r="10776" spans="54:78" x14ac:dyDescent="0.3">
      <c r="BB10776" s="105" t="e">
        <f>VLOOKUP(C10776,#REF!, 2,FALSE)</f>
        <v>#REF!</v>
      </c>
      <c r="BP10776" s="52" t="s">
        <v>16360</v>
      </c>
      <c r="BQ10776" s="52" t="s">
        <v>788</v>
      </c>
      <c r="BR10776" s="52" t="s">
        <v>778</v>
      </c>
      <c r="BX10776" s="52" t="s">
        <v>16360</v>
      </c>
      <c r="BY10776" s="52" t="s">
        <v>788</v>
      </c>
      <c r="BZ10776" s="52" t="s">
        <v>778</v>
      </c>
    </row>
    <row r="10777" spans="54:78" x14ac:dyDescent="0.3">
      <c r="BB10777" s="105" t="e">
        <f>VLOOKUP(C10777,#REF!, 2,FALSE)</f>
        <v>#REF!</v>
      </c>
      <c r="BP10777" s="52" t="s">
        <v>16362</v>
      </c>
      <c r="BQ10777" s="52" t="s">
        <v>786</v>
      </c>
      <c r="BR10777" s="52" t="s">
        <v>2993</v>
      </c>
      <c r="BX10777" s="52" t="s">
        <v>16362</v>
      </c>
      <c r="BY10777" s="52" t="s">
        <v>786</v>
      </c>
      <c r="BZ10777" s="52" t="s">
        <v>2993</v>
      </c>
    </row>
    <row r="10778" spans="54:78" x14ac:dyDescent="0.3">
      <c r="BB10778" s="105" t="e">
        <f>VLOOKUP(C10778,#REF!, 2,FALSE)</f>
        <v>#REF!</v>
      </c>
      <c r="BP10778" s="52" t="s">
        <v>16363</v>
      </c>
      <c r="BQ10778" s="52" t="s">
        <v>818</v>
      </c>
      <c r="BR10778" s="52" t="s">
        <v>778</v>
      </c>
      <c r="BX10778" s="52" t="s">
        <v>16363</v>
      </c>
      <c r="BY10778" s="52" t="s">
        <v>818</v>
      </c>
      <c r="BZ10778" s="52" t="s">
        <v>778</v>
      </c>
    </row>
    <row r="10779" spans="54:78" x14ac:dyDescent="0.3">
      <c r="BB10779" s="105" t="e">
        <f>VLOOKUP(C10779,#REF!, 2,FALSE)</f>
        <v>#REF!</v>
      </c>
      <c r="BP10779" s="52" t="s">
        <v>16364</v>
      </c>
      <c r="BQ10779" s="52" t="s">
        <v>672</v>
      </c>
      <c r="BR10779" s="52" t="s">
        <v>16365</v>
      </c>
      <c r="BX10779" s="52" t="s">
        <v>16364</v>
      </c>
      <c r="BY10779" s="52" t="s">
        <v>672</v>
      </c>
      <c r="BZ10779" s="52" t="s">
        <v>16365</v>
      </c>
    </row>
    <row r="10780" spans="54:78" x14ac:dyDescent="0.3">
      <c r="BB10780" s="105" t="e">
        <f>VLOOKUP(C10780,#REF!, 2,FALSE)</f>
        <v>#REF!</v>
      </c>
      <c r="BP10780" s="52" t="s">
        <v>16366</v>
      </c>
      <c r="BQ10780" s="52" t="s">
        <v>669</v>
      </c>
      <c r="BR10780" s="52" t="s">
        <v>778</v>
      </c>
      <c r="BX10780" s="52" t="s">
        <v>16366</v>
      </c>
      <c r="BY10780" s="52" t="s">
        <v>669</v>
      </c>
      <c r="BZ10780" s="52" t="s">
        <v>778</v>
      </c>
    </row>
    <row r="10781" spans="54:78" x14ac:dyDescent="0.3">
      <c r="BB10781" s="105" t="e">
        <f>VLOOKUP(C10781,#REF!, 2,FALSE)</f>
        <v>#REF!</v>
      </c>
      <c r="BP10781" s="52" t="s">
        <v>16367</v>
      </c>
      <c r="BQ10781" s="52" t="s">
        <v>672</v>
      </c>
      <c r="BR10781" s="52" t="s">
        <v>2993</v>
      </c>
      <c r="BX10781" s="52" t="s">
        <v>16367</v>
      </c>
      <c r="BY10781" s="52" t="s">
        <v>672</v>
      </c>
      <c r="BZ10781" s="52" t="s">
        <v>2993</v>
      </c>
    </row>
    <row r="10782" spans="54:78" x14ac:dyDescent="0.3">
      <c r="BB10782" s="105" t="e">
        <f>VLOOKUP(C10782,#REF!, 2,FALSE)</f>
        <v>#REF!</v>
      </c>
      <c r="BP10782" s="52" t="s">
        <v>16368</v>
      </c>
      <c r="BQ10782" s="52" t="s">
        <v>668</v>
      </c>
      <c r="BR10782" s="52" t="s">
        <v>16369</v>
      </c>
      <c r="BX10782" s="52" t="s">
        <v>16368</v>
      </c>
      <c r="BY10782" s="52" t="s">
        <v>668</v>
      </c>
      <c r="BZ10782" s="52" t="s">
        <v>16369</v>
      </c>
    </row>
    <row r="10783" spans="54:78" x14ac:dyDescent="0.3">
      <c r="BB10783" s="105" t="e">
        <f>VLOOKUP(C10783,#REF!, 2,FALSE)</f>
        <v>#REF!</v>
      </c>
      <c r="BP10783" s="52" t="s">
        <v>498</v>
      </c>
      <c r="BQ10783" s="52" t="s">
        <v>2993</v>
      </c>
      <c r="BR10783" s="52" t="s">
        <v>8008</v>
      </c>
      <c r="BX10783" s="52" t="s">
        <v>498</v>
      </c>
      <c r="BY10783" s="52" t="s">
        <v>2993</v>
      </c>
      <c r="BZ10783" s="52" t="s">
        <v>8008</v>
      </c>
    </row>
    <row r="10784" spans="54:78" x14ac:dyDescent="0.3">
      <c r="BB10784" s="105" t="e">
        <f>VLOOKUP(C10784,#REF!, 2,FALSE)</f>
        <v>#REF!</v>
      </c>
      <c r="BP10784" s="52" t="s">
        <v>16370</v>
      </c>
      <c r="BQ10784" s="52" t="s">
        <v>2993</v>
      </c>
      <c r="BR10784" s="52" t="s">
        <v>2649</v>
      </c>
      <c r="BX10784" s="52" t="s">
        <v>16370</v>
      </c>
      <c r="BY10784" s="52" t="s">
        <v>2993</v>
      </c>
      <c r="BZ10784" s="52" t="s">
        <v>2649</v>
      </c>
    </row>
    <row r="10785" spans="54:78" x14ac:dyDescent="0.3">
      <c r="BB10785" s="105" t="e">
        <f>VLOOKUP(C10785,#REF!, 2,FALSE)</f>
        <v>#REF!</v>
      </c>
      <c r="BP10785" s="52" t="s">
        <v>2829</v>
      </c>
      <c r="BQ10785" s="52" t="s">
        <v>17035</v>
      </c>
      <c r="BR10785" s="52" t="s">
        <v>4511</v>
      </c>
      <c r="BX10785" s="52" t="s">
        <v>2829</v>
      </c>
      <c r="BY10785" s="52" t="s">
        <v>17035</v>
      </c>
      <c r="BZ10785" s="52" t="s">
        <v>4511</v>
      </c>
    </row>
    <row r="10786" spans="54:78" x14ac:dyDescent="0.3">
      <c r="BB10786" s="105" t="e">
        <f>VLOOKUP(C10786,#REF!, 2,FALSE)</f>
        <v>#REF!</v>
      </c>
      <c r="BP10786" s="52" t="s">
        <v>16371</v>
      </c>
      <c r="BQ10786" s="52" t="s">
        <v>2993</v>
      </c>
      <c r="BR10786" s="52" t="s">
        <v>9460</v>
      </c>
      <c r="BX10786" s="52" t="s">
        <v>16371</v>
      </c>
      <c r="BY10786" s="52" t="s">
        <v>2993</v>
      </c>
      <c r="BZ10786" s="52" t="s">
        <v>9460</v>
      </c>
    </row>
    <row r="10787" spans="54:78" x14ac:dyDescent="0.3">
      <c r="BB10787" s="105" t="e">
        <f>VLOOKUP(C10787,#REF!, 2,FALSE)</f>
        <v>#REF!</v>
      </c>
      <c r="BP10787" s="52" t="s">
        <v>16372</v>
      </c>
      <c r="BQ10787" s="52" t="s">
        <v>17035</v>
      </c>
      <c r="BR10787" s="52" t="s">
        <v>11387</v>
      </c>
      <c r="BX10787" s="52" t="s">
        <v>16372</v>
      </c>
      <c r="BY10787" s="52" t="s">
        <v>17035</v>
      </c>
      <c r="BZ10787" s="52" t="s">
        <v>11387</v>
      </c>
    </row>
    <row r="10788" spans="54:78" x14ac:dyDescent="0.3">
      <c r="BB10788" s="105" t="e">
        <f>VLOOKUP(C10788,#REF!, 2,FALSE)</f>
        <v>#REF!</v>
      </c>
      <c r="BP10788" s="52" t="s">
        <v>16373</v>
      </c>
      <c r="BQ10788" s="52" t="s">
        <v>2993</v>
      </c>
      <c r="BR10788" s="52" t="s">
        <v>2993</v>
      </c>
      <c r="BX10788" s="52" t="s">
        <v>16373</v>
      </c>
      <c r="BY10788" s="52" t="s">
        <v>2993</v>
      </c>
      <c r="BZ10788" s="52" t="s">
        <v>2993</v>
      </c>
    </row>
    <row r="10789" spans="54:78" x14ac:dyDescent="0.3">
      <c r="BB10789" s="105" t="e">
        <f>VLOOKUP(C10789,#REF!, 2,FALSE)</f>
        <v>#REF!</v>
      </c>
      <c r="BP10789" s="52" t="s">
        <v>16374</v>
      </c>
      <c r="BQ10789" s="52" t="s">
        <v>2993</v>
      </c>
      <c r="BR10789" s="52" t="s">
        <v>8464</v>
      </c>
      <c r="BX10789" s="52" t="s">
        <v>16374</v>
      </c>
      <c r="BY10789" s="52" t="s">
        <v>2993</v>
      </c>
      <c r="BZ10789" s="52" t="s">
        <v>8464</v>
      </c>
    </row>
    <row r="10790" spans="54:78" x14ac:dyDescent="0.3">
      <c r="BB10790" s="105" t="e">
        <f>VLOOKUP(C10790,#REF!, 2,FALSE)</f>
        <v>#REF!</v>
      </c>
      <c r="BP10790" s="52" t="s">
        <v>16375</v>
      </c>
      <c r="BQ10790" s="52" t="s">
        <v>2993</v>
      </c>
      <c r="BR10790" s="52" t="s">
        <v>7669</v>
      </c>
      <c r="BX10790" s="52" t="s">
        <v>16375</v>
      </c>
      <c r="BY10790" s="52" t="s">
        <v>2993</v>
      </c>
      <c r="BZ10790" s="52" t="s">
        <v>7669</v>
      </c>
    </row>
    <row r="10791" spans="54:78" x14ac:dyDescent="0.3">
      <c r="BB10791" s="105" t="e">
        <f>VLOOKUP(C10791,#REF!, 2,FALSE)</f>
        <v>#REF!</v>
      </c>
      <c r="BP10791" s="52" t="s">
        <v>16376</v>
      </c>
      <c r="BQ10791" s="52" t="s">
        <v>2993</v>
      </c>
      <c r="BR10791" s="52" t="s">
        <v>8327</v>
      </c>
      <c r="BX10791" s="52" t="s">
        <v>16376</v>
      </c>
      <c r="BY10791" s="52" t="s">
        <v>2993</v>
      </c>
      <c r="BZ10791" s="52" t="s">
        <v>8327</v>
      </c>
    </row>
    <row r="10792" spans="54:78" x14ac:dyDescent="0.3">
      <c r="BB10792" s="105" t="e">
        <f>VLOOKUP(C10792,#REF!, 2,FALSE)</f>
        <v>#REF!</v>
      </c>
      <c r="BP10792" s="52" t="s">
        <v>16377</v>
      </c>
      <c r="BQ10792" s="52" t="s">
        <v>2993</v>
      </c>
      <c r="BR10792" s="52" t="s">
        <v>12671</v>
      </c>
      <c r="BX10792" s="52" t="s">
        <v>16377</v>
      </c>
      <c r="BY10792" s="52" t="s">
        <v>2993</v>
      </c>
      <c r="BZ10792" s="52" t="s">
        <v>12671</v>
      </c>
    </row>
    <row r="10793" spans="54:78" x14ac:dyDescent="0.3">
      <c r="BB10793" s="105" t="e">
        <f>VLOOKUP(C10793,#REF!, 2,FALSE)</f>
        <v>#REF!</v>
      </c>
      <c r="BP10793" s="52" t="s">
        <v>16378</v>
      </c>
      <c r="BQ10793" s="52" t="s">
        <v>2993</v>
      </c>
      <c r="BR10793" s="52" t="s">
        <v>4548</v>
      </c>
      <c r="BX10793" s="52" t="s">
        <v>16378</v>
      </c>
      <c r="BY10793" s="52" t="s">
        <v>2993</v>
      </c>
      <c r="BZ10793" s="52" t="s">
        <v>4548</v>
      </c>
    </row>
    <row r="10794" spans="54:78" x14ac:dyDescent="0.3">
      <c r="BB10794" s="105" t="e">
        <f>VLOOKUP(C10794,#REF!, 2,FALSE)</f>
        <v>#REF!</v>
      </c>
      <c r="BP10794" s="52" t="s">
        <v>16379</v>
      </c>
      <c r="BQ10794" s="52" t="s">
        <v>2993</v>
      </c>
      <c r="BR10794" s="52" t="s">
        <v>4309</v>
      </c>
      <c r="BX10794" s="52" t="s">
        <v>16379</v>
      </c>
      <c r="BY10794" s="52" t="s">
        <v>2993</v>
      </c>
      <c r="BZ10794" s="52" t="s">
        <v>4309</v>
      </c>
    </row>
    <row r="10795" spans="54:78" x14ac:dyDescent="0.3">
      <c r="BB10795" s="105" t="e">
        <f>VLOOKUP(C10795,#REF!, 2,FALSE)</f>
        <v>#REF!</v>
      </c>
      <c r="BP10795" s="52" t="s">
        <v>2830</v>
      </c>
      <c r="BQ10795" s="52" t="s">
        <v>17035</v>
      </c>
      <c r="BR10795" s="52" t="s">
        <v>2936</v>
      </c>
      <c r="BX10795" s="52" t="s">
        <v>2830</v>
      </c>
      <c r="BY10795" s="52" t="s">
        <v>17035</v>
      </c>
      <c r="BZ10795" s="52" t="s">
        <v>2936</v>
      </c>
    </row>
    <row r="10796" spans="54:78" x14ac:dyDescent="0.3">
      <c r="BB10796" s="105" t="e">
        <f>VLOOKUP(C10796,#REF!, 2,FALSE)</f>
        <v>#REF!</v>
      </c>
      <c r="BP10796" s="52" t="s">
        <v>16380</v>
      </c>
      <c r="BQ10796" s="52" t="s">
        <v>2993</v>
      </c>
      <c r="BR10796" s="52" t="s">
        <v>2836</v>
      </c>
      <c r="BX10796" s="52" t="s">
        <v>16380</v>
      </c>
      <c r="BY10796" s="52" t="s">
        <v>2993</v>
      </c>
      <c r="BZ10796" s="52" t="s">
        <v>2836</v>
      </c>
    </row>
    <row r="10797" spans="54:78" x14ac:dyDescent="0.3">
      <c r="BB10797" s="105" t="e">
        <f>VLOOKUP(C10797,#REF!, 2,FALSE)</f>
        <v>#REF!</v>
      </c>
      <c r="BP10797" s="52" t="s">
        <v>16381</v>
      </c>
      <c r="BQ10797" s="52" t="s">
        <v>2993</v>
      </c>
      <c r="BR10797" s="52" t="s">
        <v>10877</v>
      </c>
      <c r="BX10797" s="52" t="s">
        <v>16381</v>
      </c>
      <c r="BY10797" s="52" t="s">
        <v>2993</v>
      </c>
      <c r="BZ10797" s="52" t="s">
        <v>10877</v>
      </c>
    </row>
    <row r="10798" spans="54:78" x14ac:dyDescent="0.3">
      <c r="BB10798" s="105" t="e">
        <f>VLOOKUP(C10798,#REF!, 2,FALSE)</f>
        <v>#REF!</v>
      </c>
      <c r="BP10798" s="52" t="s">
        <v>16382</v>
      </c>
      <c r="BQ10798" s="52" t="s">
        <v>17035</v>
      </c>
      <c r="BR10798" s="52" t="s">
        <v>4924</v>
      </c>
      <c r="BX10798" s="52" t="s">
        <v>16382</v>
      </c>
      <c r="BY10798" s="52" t="s">
        <v>17035</v>
      </c>
      <c r="BZ10798" s="52" t="s">
        <v>4924</v>
      </c>
    </row>
    <row r="10799" spans="54:78" x14ac:dyDescent="0.3">
      <c r="BB10799" s="105" t="e">
        <f>VLOOKUP(C10799,#REF!, 2,FALSE)</f>
        <v>#REF!</v>
      </c>
      <c r="BP10799" s="52" t="s">
        <v>16383</v>
      </c>
      <c r="BQ10799" s="52" t="s">
        <v>17035</v>
      </c>
      <c r="BR10799" s="52" t="s">
        <v>2993</v>
      </c>
      <c r="BX10799" s="52" t="s">
        <v>16383</v>
      </c>
      <c r="BY10799" s="52" t="s">
        <v>17035</v>
      </c>
      <c r="BZ10799" s="52" t="s">
        <v>2993</v>
      </c>
    </row>
    <row r="10800" spans="54:78" x14ac:dyDescent="0.3">
      <c r="BB10800" s="105" t="e">
        <f>VLOOKUP(C10800,#REF!, 2,FALSE)</f>
        <v>#REF!</v>
      </c>
      <c r="BP10800" s="52" t="s">
        <v>2831</v>
      </c>
      <c r="BQ10800" s="52" t="s">
        <v>2993</v>
      </c>
      <c r="BR10800" s="52" t="s">
        <v>7725</v>
      </c>
      <c r="BX10800" s="52" t="s">
        <v>2831</v>
      </c>
      <c r="BY10800" s="52" t="s">
        <v>2993</v>
      </c>
      <c r="BZ10800" s="52" t="s">
        <v>7725</v>
      </c>
    </row>
    <row r="10801" spans="54:78" x14ac:dyDescent="0.3">
      <c r="BB10801" s="105" t="e">
        <f>VLOOKUP(C10801,#REF!, 2,FALSE)</f>
        <v>#REF!</v>
      </c>
      <c r="BP10801" s="52" t="s">
        <v>16384</v>
      </c>
      <c r="BQ10801" s="52" t="s">
        <v>17035</v>
      </c>
      <c r="BR10801" s="52" t="s">
        <v>2662</v>
      </c>
      <c r="BX10801" s="52" t="s">
        <v>16384</v>
      </c>
      <c r="BY10801" s="52" t="s">
        <v>17035</v>
      </c>
      <c r="BZ10801" s="52" t="s">
        <v>2662</v>
      </c>
    </row>
    <row r="10802" spans="54:78" x14ac:dyDescent="0.3">
      <c r="BB10802" s="105" t="e">
        <f>VLOOKUP(C10802,#REF!, 2,FALSE)</f>
        <v>#REF!</v>
      </c>
      <c r="BP10802" s="52" t="s">
        <v>2832</v>
      </c>
      <c r="BQ10802" s="52" t="s">
        <v>17035</v>
      </c>
      <c r="BR10802" s="52" t="s">
        <v>16385</v>
      </c>
      <c r="BX10802" s="52" t="s">
        <v>2832</v>
      </c>
      <c r="BY10802" s="52" t="s">
        <v>17035</v>
      </c>
      <c r="BZ10802" s="52" t="s">
        <v>16385</v>
      </c>
    </row>
    <row r="10803" spans="54:78" x14ac:dyDescent="0.3">
      <c r="BB10803" s="105" t="e">
        <f>VLOOKUP(C10803,#REF!, 2,FALSE)</f>
        <v>#REF!</v>
      </c>
      <c r="BP10803" s="52" t="s">
        <v>504</v>
      </c>
      <c r="BQ10803" s="52" t="s">
        <v>2993</v>
      </c>
      <c r="BR10803" s="52" t="s">
        <v>9653</v>
      </c>
      <c r="BX10803" s="52" t="s">
        <v>504</v>
      </c>
      <c r="BY10803" s="52" t="s">
        <v>2993</v>
      </c>
      <c r="BZ10803" s="52" t="s">
        <v>9653</v>
      </c>
    </row>
    <row r="10804" spans="54:78" x14ac:dyDescent="0.3">
      <c r="BB10804" s="105" t="e">
        <f>VLOOKUP(C10804,#REF!, 2,FALSE)</f>
        <v>#REF!</v>
      </c>
      <c r="BP10804" s="52" t="s">
        <v>16386</v>
      </c>
      <c r="BQ10804" s="52" t="s">
        <v>17035</v>
      </c>
      <c r="BR10804" s="52" t="s">
        <v>8603</v>
      </c>
      <c r="BX10804" s="52" t="s">
        <v>16386</v>
      </c>
      <c r="BY10804" s="52" t="s">
        <v>17035</v>
      </c>
      <c r="BZ10804" s="52" t="s">
        <v>8603</v>
      </c>
    </row>
    <row r="10805" spans="54:78" x14ac:dyDescent="0.3">
      <c r="BB10805" s="105" t="e">
        <f>VLOOKUP(C10805,#REF!, 2,FALSE)</f>
        <v>#REF!</v>
      </c>
      <c r="BP10805" s="52" t="s">
        <v>16388</v>
      </c>
      <c r="BQ10805" s="52" t="s">
        <v>2993</v>
      </c>
      <c r="BR10805" s="52" t="s">
        <v>2987</v>
      </c>
      <c r="BX10805" s="52" t="s">
        <v>16388</v>
      </c>
      <c r="BY10805" s="52" t="s">
        <v>2993</v>
      </c>
      <c r="BZ10805" s="52" t="s">
        <v>2987</v>
      </c>
    </row>
    <row r="10806" spans="54:78" x14ac:dyDescent="0.3">
      <c r="BB10806" s="105" t="e">
        <f>VLOOKUP(C10806,#REF!, 2,FALSE)</f>
        <v>#REF!</v>
      </c>
      <c r="BP10806" s="52" t="s">
        <v>16389</v>
      </c>
      <c r="BQ10806" s="52" t="s">
        <v>2993</v>
      </c>
      <c r="BR10806" s="52" t="s">
        <v>10307</v>
      </c>
      <c r="BX10806" s="52" t="s">
        <v>16389</v>
      </c>
      <c r="BY10806" s="52" t="s">
        <v>2993</v>
      </c>
      <c r="BZ10806" s="52" t="s">
        <v>10307</v>
      </c>
    </row>
    <row r="10807" spans="54:78" x14ac:dyDescent="0.3">
      <c r="BB10807" s="105" t="e">
        <f>VLOOKUP(C10807,#REF!, 2,FALSE)</f>
        <v>#REF!</v>
      </c>
      <c r="BP10807" s="52" t="s">
        <v>16390</v>
      </c>
      <c r="BQ10807" s="52" t="s">
        <v>2993</v>
      </c>
      <c r="BR10807" s="52" t="s">
        <v>15469</v>
      </c>
      <c r="BX10807" s="52" t="s">
        <v>16390</v>
      </c>
      <c r="BY10807" s="52" t="s">
        <v>2993</v>
      </c>
      <c r="BZ10807" s="52" t="s">
        <v>15469</v>
      </c>
    </row>
    <row r="10808" spans="54:78" x14ac:dyDescent="0.3">
      <c r="BB10808" s="105" t="e">
        <f>VLOOKUP(C10808,#REF!, 2,FALSE)</f>
        <v>#REF!</v>
      </c>
      <c r="BP10808" s="52" t="s">
        <v>16391</v>
      </c>
      <c r="BQ10808" s="52" t="s">
        <v>2993</v>
      </c>
      <c r="BR10808" s="52" t="s">
        <v>9631</v>
      </c>
      <c r="BX10808" s="52" t="s">
        <v>16391</v>
      </c>
      <c r="BY10808" s="52" t="s">
        <v>2993</v>
      </c>
      <c r="BZ10808" s="52" t="s">
        <v>9631</v>
      </c>
    </row>
    <row r="10809" spans="54:78" x14ac:dyDescent="0.3">
      <c r="BB10809" s="105" t="e">
        <f>VLOOKUP(C10809,#REF!, 2,FALSE)</f>
        <v>#REF!</v>
      </c>
      <c r="BP10809" s="52" t="s">
        <v>16392</v>
      </c>
      <c r="BQ10809" s="52" t="s">
        <v>2993</v>
      </c>
      <c r="BR10809" s="52" t="s">
        <v>7964</v>
      </c>
      <c r="BX10809" s="52" t="s">
        <v>16392</v>
      </c>
      <c r="BY10809" s="52" t="s">
        <v>2993</v>
      </c>
      <c r="BZ10809" s="52" t="s">
        <v>7964</v>
      </c>
    </row>
    <row r="10810" spans="54:78" x14ac:dyDescent="0.3">
      <c r="BB10810" s="105" t="e">
        <f>VLOOKUP(C10810,#REF!, 2,FALSE)</f>
        <v>#REF!</v>
      </c>
      <c r="BP10810" s="52" t="s">
        <v>16393</v>
      </c>
      <c r="BQ10810" s="52" t="s">
        <v>2993</v>
      </c>
      <c r="BR10810" s="52" t="s">
        <v>9702</v>
      </c>
      <c r="BX10810" s="52" t="s">
        <v>16393</v>
      </c>
      <c r="BY10810" s="52" t="s">
        <v>2993</v>
      </c>
      <c r="BZ10810" s="52" t="s">
        <v>9702</v>
      </c>
    </row>
    <row r="10811" spans="54:78" x14ac:dyDescent="0.3">
      <c r="BB10811" s="105" t="e">
        <f>VLOOKUP(C10811,#REF!, 2,FALSE)</f>
        <v>#REF!</v>
      </c>
      <c r="BP10811" s="52" t="s">
        <v>16394</v>
      </c>
      <c r="BQ10811" s="52" t="s">
        <v>17035</v>
      </c>
      <c r="BR10811" s="52" t="s">
        <v>4943</v>
      </c>
      <c r="BX10811" s="52" t="s">
        <v>16394</v>
      </c>
      <c r="BY10811" s="52" t="s">
        <v>17035</v>
      </c>
      <c r="BZ10811" s="52" t="s">
        <v>4943</v>
      </c>
    </row>
    <row r="10812" spans="54:78" x14ac:dyDescent="0.3">
      <c r="BB10812" s="105" t="e">
        <f>VLOOKUP(C10812,#REF!, 2,FALSE)</f>
        <v>#REF!</v>
      </c>
      <c r="BP10812" s="52" t="s">
        <v>16395</v>
      </c>
      <c r="BQ10812" s="52" t="s">
        <v>795</v>
      </c>
      <c r="BR10812" s="52" t="s">
        <v>4042</v>
      </c>
      <c r="BX10812" s="52" t="s">
        <v>16395</v>
      </c>
      <c r="BY10812" s="52" t="s">
        <v>795</v>
      </c>
      <c r="BZ10812" s="52" t="s">
        <v>4042</v>
      </c>
    </row>
    <row r="10813" spans="54:78" x14ac:dyDescent="0.3">
      <c r="BB10813" s="105" t="e">
        <f>VLOOKUP(C10813,#REF!, 2,FALSE)</f>
        <v>#REF!</v>
      </c>
      <c r="BP10813" s="52" t="s">
        <v>16396</v>
      </c>
      <c r="BQ10813" s="52" t="s">
        <v>2993</v>
      </c>
      <c r="BR10813" s="52" t="s">
        <v>3388</v>
      </c>
      <c r="BX10813" s="52" t="s">
        <v>16396</v>
      </c>
      <c r="BY10813" s="52" t="s">
        <v>2993</v>
      </c>
      <c r="BZ10813" s="52" t="s">
        <v>3388</v>
      </c>
    </row>
    <row r="10814" spans="54:78" x14ac:dyDescent="0.3">
      <c r="BB10814" s="105" t="e">
        <f>VLOOKUP(C10814,#REF!, 2,FALSE)</f>
        <v>#REF!</v>
      </c>
      <c r="BP10814" s="52" t="s">
        <v>16397</v>
      </c>
      <c r="BQ10814" s="52" t="s">
        <v>17035</v>
      </c>
      <c r="BR10814" s="52" t="s">
        <v>8643</v>
      </c>
      <c r="BX10814" s="52" t="s">
        <v>16397</v>
      </c>
      <c r="BY10814" s="52" t="s">
        <v>17035</v>
      </c>
      <c r="BZ10814" s="52" t="s">
        <v>8643</v>
      </c>
    </row>
    <row r="10815" spans="54:78" x14ac:dyDescent="0.3">
      <c r="BB10815" s="105" t="e">
        <f>VLOOKUP(C10815,#REF!, 2,FALSE)</f>
        <v>#REF!</v>
      </c>
      <c r="BP10815" s="52" t="s">
        <v>16398</v>
      </c>
      <c r="BQ10815" s="52" t="s">
        <v>661</v>
      </c>
      <c r="BR10815" s="52" t="s">
        <v>16399</v>
      </c>
      <c r="BX10815" s="52" t="s">
        <v>16398</v>
      </c>
      <c r="BY10815" s="52" t="s">
        <v>661</v>
      </c>
      <c r="BZ10815" s="52" t="s">
        <v>16399</v>
      </c>
    </row>
    <row r="10816" spans="54:78" x14ac:dyDescent="0.3">
      <c r="BB10816" s="105" t="e">
        <f>VLOOKUP(C10816,#REF!, 2,FALSE)</f>
        <v>#REF!</v>
      </c>
      <c r="BP10816" s="52" t="s">
        <v>505</v>
      </c>
      <c r="BQ10816" s="52" t="s">
        <v>2993</v>
      </c>
      <c r="BR10816" s="52" t="s">
        <v>1210</v>
      </c>
      <c r="BX10816" s="52" t="s">
        <v>505</v>
      </c>
      <c r="BY10816" s="52" t="s">
        <v>2993</v>
      </c>
      <c r="BZ10816" s="52" t="s">
        <v>1210</v>
      </c>
    </row>
    <row r="10817" spans="54:78" x14ac:dyDescent="0.3">
      <c r="BB10817" s="105" t="e">
        <f>VLOOKUP(C10817,#REF!, 2,FALSE)</f>
        <v>#REF!</v>
      </c>
      <c r="BP10817" s="52" t="s">
        <v>2833</v>
      </c>
      <c r="BQ10817" s="52" t="s">
        <v>2993</v>
      </c>
      <c r="BR10817" s="52" t="s">
        <v>5190</v>
      </c>
      <c r="BX10817" s="52" t="s">
        <v>2833</v>
      </c>
      <c r="BY10817" s="52" t="s">
        <v>2993</v>
      </c>
      <c r="BZ10817" s="52" t="s">
        <v>5190</v>
      </c>
    </row>
    <row r="10818" spans="54:78" x14ac:dyDescent="0.3">
      <c r="BB10818" s="105" t="e">
        <f>VLOOKUP(C10818,#REF!, 2,FALSE)</f>
        <v>#REF!</v>
      </c>
      <c r="BP10818" s="52" t="s">
        <v>2837</v>
      </c>
      <c r="BQ10818" s="52" t="s">
        <v>2993</v>
      </c>
      <c r="BR10818" s="52" t="s">
        <v>7984</v>
      </c>
      <c r="BX10818" s="52" t="s">
        <v>2837</v>
      </c>
      <c r="BY10818" s="52" t="s">
        <v>2993</v>
      </c>
      <c r="BZ10818" s="52" t="s">
        <v>7984</v>
      </c>
    </row>
    <row r="10819" spans="54:78" x14ac:dyDescent="0.3">
      <c r="BB10819" s="105" t="e">
        <f>VLOOKUP(C10819,#REF!, 2,FALSE)</f>
        <v>#REF!</v>
      </c>
      <c r="BP10819" s="52" t="s">
        <v>16400</v>
      </c>
      <c r="BQ10819" s="52" t="s">
        <v>2993</v>
      </c>
      <c r="BR10819" s="52" t="s">
        <v>7661</v>
      </c>
      <c r="BX10819" s="52" t="s">
        <v>16400</v>
      </c>
      <c r="BY10819" s="52" t="s">
        <v>2993</v>
      </c>
      <c r="BZ10819" s="52" t="s">
        <v>7661</v>
      </c>
    </row>
    <row r="10820" spans="54:78" x14ac:dyDescent="0.3">
      <c r="BB10820" s="105" t="e">
        <f>VLOOKUP(C10820,#REF!, 2,FALSE)</f>
        <v>#REF!</v>
      </c>
      <c r="BP10820" s="52" t="s">
        <v>2838</v>
      </c>
      <c r="BQ10820" s="52" t="s">
        <v>2993</v>
      </c>
      <c r="BR10820" s="52" t="s">
        <v>2877</v>
      </c>
      <c r="BX10820" s="52" t="s">
        <v>2838</v>
      </c>
      <c r="BY10820" s="52" t="s">
        <v>2993</v>
      </c>
      <c r="BZ10820" s="52" t="s">
        <v>2877</v>
      </c>
    </row>
    <row r="10821" spans="54:78" x14ac:dyDescent="0.3">
      <c r="BB10821" s="105" t="e">
        <f>VLOOKUP(C10821,#REF!, 2,FALSE)</f>
        <v>#REF!</v>
      </c>
      <c r="BP10821" s="52" t="s">
        <v>2839</v>
      </c>
      <c r="BQ10821" s="52" t="s">
        <v>2993</v>
      </c>
      <c r="BR10821" s="52" t="s">
        <v>8530</v>
      </c>
      <c r="BX10821" s="52" t="s">
        <v>2839</v>
      </c>
      <c r="BY10821" s="52" t="s">
        <v>2993</v>
      </c>
      <c r="BZ10821" s="52" t="s">
        <v>8530</v>
      </c>
    </row>
    <row r="10822" spans="54:78" x14ac:dyDescent="0.3">
      <c r="BB10822" s="105" t="e">
        <f>VLOOKUP(C10822,#REF!, 2,FALSE)</f>
        <v>#REF!</v>
      </c>
      <c r="BP10822" s="52" t="s">
        <v>16401</v>
      </c>
      <c r="BQ10822" s="52" t="s">
        <v>17035</v>
      </c>
      <c r="BR10822" s="52" t="s">
        <v>16296</v>
      </c>
      <c r="BX10822" s="52" t="s">
        <v>16401</v>
      </c>
      <c r="BY10822" s="52" t="s">
        <v>17035</v>
      </c>
      <c r="BZ10822" s="52" t="s">
        <v>16296</v>
      </c>
    </row>
    <row r="10823" spans="54:78" x14ac:dyDescent="0.3">
      <c r="BB10823" s="105" t="e">
        <f>VLOOKUP(C10823,#REF!, 2,FALSE)</f>
        <v>#REF!</v>
      </c>
      <c r="BP10823" s="52" t="s">
        <v>16402</v>
      </c>
      <c r="BQ10823" s="52" t="s">
        <v>707</v>
      </c>
      <c r="BR10823" s="52" t="s">
        <v>16403</v>
      </c>
      <c r="BX10823" s="52" t="s">
        <v>16402</v>
      </c>
      <c r="BY10823" s="52" t="s">
        <v>707</v>
      </c>
      <c r="BZ10823" s="52" t="s">
        <v>16403</v>
      </c>
    </row>
    <row r="10824" spans="54:78" x14ac:dyDescent="0.3">
      <c r="BB10824" s="105" t="e">
        <f>VLOOKUP(C10824,#REF!, 2,FALSE)</f>
        <v>#REF!</v>
      </c>
      <c r="BP10824" s="52" t="s">
        <v>16404</v>
      </c>
      <c r="BQ10824" s="52" t="s">
        <v>2993</v>
      </c>
      <c r="BR10824" s="52" t="s">
        <v>5898</v>
      </c>
      <c r="BX10824" s="52" t="s">
        <v>16404</v>
      </c>
      <c r="BY10824" s="52" t="s">
        <v>2993</v>
      </c>
      <c r="BZ10824" s="52" t="s">
        <v>5898</v>
      </c>
    </row>
    <row r="10825" spans="54:78" x14ac:dyDescent="0.3">
      <c r="BB10825" s="105" t="e">
        <f>VLOOKUP(C10825,#REF!, 2,FALSE)</f>
        <v>#REF!</v>
      </c>
      <c r="BP10825" s="52" t="s">
        <v>16405</v>
      </c>
      <c r="BQ10825" s="52" t="s">
        <v>17035</v>
      </c>
      <c r="BR10825" s="52" t="s">
        <v>2991</v>
      </c>
      <c r="BX10825" s="52" t="s">
        <v>16405</v>
      </c>
      <c r="BY10825" s="52" t="s">
        <v>17035</v>
      </c>
      <c r="BZ10825" s="52" t="s">
        <v>2991</v>
      </c>
    </row>
    <row r="10826" spans="54:78" x14ac:dyDescent="0.3">
      <c r="BB10826" s="105" t="e">
        <f>VLOOKUP(C10826,#REF!, 2,FALSE)</f>
        <v>#REF!</v>
      </c>
      <c r="BP10826" s="52" t="s">
        <v>16406</v>
      </c>
      <c r="BQ10826" s="52" t="s">
        <v>17035</v>
      </c>
      <c r="BR10826" s="52" t="s">
        <v>16407</v>
      </c>
      <c r="BX10826" s="52" t="s">
        <v>16406</v>
      </c>
      <c r="BY10826" s="52" t="s">
        <v>17035</v>
      </c>
      <c r="BZ10826" s="52" t="s">
        <v>16407</v>
      </c>
    </row>
    <row r="10827" spans="54:78" x14ac:dyDescent="0.3">
      <c r="BB10827" s="105" t="e">
        <f>VLOOKUP(C10827,#REF!, 2,FALSE)</f>
        <v>#REF!</v>
      </c>
      <c r="BP10827" s="52" t="s">
        <v>16408</v>
      </c>
      <c r="BQ10827" s="52" t="s">
        <v>2993</v>
      </c>
      <c r="BR10827" s="52" t="s">
        <v>2993</v>
      </c>
      <c r="BX10827" s="52" t="s">
        <v>16408</v>
      </c>
      <c r="BY10827" s="52" t="s">
        <v>2993</v>
      </c>
      <c r="BZ10827" s="52" t="s">
        <v>2993</v>
      </c>
    </row>
    <row r="10828" spans="54:78" x14ac:dyDescent="0.3">
      <c r="BB10828" s="105" t="e">
        <f>VLOOKUP(C10828,#REF!, 2,FALSE)</f>
        <v>#REF!</v>
      </c>
      <c r="BP10828" s="52" t="s">
        <v>16409</v>
      </c>
      <c r="BQ10828" s="52" t="s">
        <v>2993</v>
      </c>
      <c r="BR10828" s="52" t="s">
        <v>2993</v>
      </c>
      <c r="BX10828" s="52" t="s">
        <v>16409</v>
      </c>
      <c r="BY10828" s="52" t="s">
        <v>2993</v>
      </c>
      <c r="BZ10828" s="52" t="s">
        <v>2993</v>
      </c>
    </row>
    <row r="10829" spans="54:78" x14ac:dyDescent="0.3">
      <c r="BB10829" s="105" t="e">
        <f>VLOOKUP(C10829,#REF!, 2,FALSE)</f>
        <v>#REF!</v>
      </c>
      <c r="BP10829" s="52" t="s">
        <v>16410</v>
      </c>
      <c r="BQ10829" s="52" t="s">
        <v>2993</v>
      </c>
      <c r="BR10829" s="52" t="s">
        <v>2993</v>
      </c>
      <c r="BX10829" s="52" t="s">
        <v>16410</v>
      </c>
      <c r="BY10829" s="52" t="s">
        <v>2993</v>
      </c>
      <c r="BZ10829" s="52" t="s">
        <v>2993</v>
      </c>
    </row>
    <row r="10830" spans="54:78" x14ac:dyDescent="0.3">
      <c r="BB10830" s="105" t="e">
        <f>VLOOKUP(C10830,#REF!, 2,FALSE)</f>
        <v>#REF!</v>
      </c>
      <c r="BP10830" s="52" t="s">
        <v>16411</v>
      </c>
      <c r="BQ10830" s="52" t="s">
        <v>2993</v>
      </c>
      <c r="BR10830" s="52" t="s">
        <v>2993</v>
      </c>
      <c r="BX10830" s="52" t="s">
        <v>16411</v>
      </c>
      <c r="BY10830" s="52" t="s">
        <v>2993</v>
      </c>
      <c r="BZ10830" s="52" t="s">
        <v>2993</v>
      </c>
    </row>
    <row r="10831" spans="54:78" x14ac:dyDescent="0.3">
      <c r="BB10831" s="105" t="e">
        <f>VLOOKUP(C10831,#REF!, 2,FALSE)</f>
        <v>#REF!</v>
      </c>
      <c r="BP10831" s="52" t="s">
        <v>16412</v>
      </c>
      <c r="BQ10831" s="52" t="s">
        <v>17035</v>
      </c>
      <c r="BR10831" s="52" t="s">
        <v>2993</v>
      </c>
      <c r="BX10831" s="52" t="s">
        <v>16412</v>
      </c>
      <c r="BY10831" s="52" t="s">
        <v>17035</v>
      </c>
      <c r="BZ10831" s="52" t="s">
        <v>2993</v>
      </c>
    </row>
    <row r="10832" spans="54:78" x14ac:dyDescent="0.3">
      <c r="BB10832" s="105" t="e">
        <f>VLOOKUP(C10832,#REF!, 2,FALSE)</f>
        <v>#REF!</v>
      </c>
      <c r="BP10832" s="52" t="s">
        <v>16413</v>
      </c>
      <c r="BQ10832" s="52" t="s">
        <v>17035</v>
      </c>
      <c r="BR10832" s="52" t="s">
        <v>2993</v>
      </c>
      <c r="BX10832" s="52" t="s">
        <v>16413</v>
      </c>
      <c r="BY10832" s="52" t="s">
        <v>17035</v>
      </c>
      <c r="BZ10832" s="52" t="s">
        <v>2993</v>
      </c>
    </row>
    <row r="10833" spans="54:78" x14ac:dyDescent="0.3">
      <c r="BB10833" s="105" t="e">
        <f>VLOOKUP(C10833,#REF!, 2,FALSE)</f>
        <v>#REF!</v>
      </c>
      <c r="BP10833" s="52" t="s">
        <v>16414</v>
      </c>
      <c r="BQ10833" s="52" t="s">
        <v>2993</v>
      </c>
      <c r="BR10833" s="52" t="s">
        <v>2993</v>
      </c>
      <c r="BX10833" s="52" t="s">
        <v>16414</v>
      </c>
      <c r="BY10833" s="52" t="s">
        <v>2993</v>
      </c>
      <c r="BZ10833" s="52" t="s">
        <v>2993</v>
      </c>
    </row>
    <row r="10834" spans="54:78" x14ac:dyDescent="0.3">
      <c r="BB10834" s="105" t="e">
        <f>VLOOKUP(C10834,#REF!, 2,FALSE)</f>
        <v>#REF!</v>
      </c>
      <c r="BP10834" s="52" t="s">
        <v>16415</v>
      </c>
      <c r="BQ10834" s="52" t="s">
        <v>2993</v>
      </c>
      <c r="BR10834" s="52" t="s">
        <v>2993</v>
      </c>
      <c r="BX10834" s="52" t="s">
        <v>16415</v>
      </c>
      <c r="BY10834" s="52" t="s">
        <v>2993</v>
      </c>
      <c r="BZ10834" s="52" t="s">
        <v>2993</v>
      </c>
    </row>
    <row r="10835" spans="54:78" x14ac:dyDescent="0.3">
      <c r="BB10835" s="105" t="e">
        <f>VLOOKUP(C10835,#REF!, 2,FALSE)</f>
        <v>#REF!</v>
      </c>
      <c r="BP10835" s="52" t="s">
        <v>16416</v>
      </c>
      <c r="BQ10835" s="52" t="s">
        <v>2993</v>
      </c>
      <c r="BR10835" s="52" t="s">
        <v>2993</v>
      </c>
      <c r="BX10835" s="52" t="s">
        <v>16416</v>
      </c>
      <c r="BY10835" s="52" t="s">
        <v>2993</v>
      </c>
      <c r="BZ10835" s="52" t="s">
        <v>2993</v>
      </c>
    </row>
    <row r="10836" spans="54:78" x14ac:dyDescent="0.3">
      <c r="BB10836" s="105" t="e">
        <f>VLOOKUP(C10836,#REF!, 2,FALSE)</f>
        <v>#REF!</v>
      </c>
      <c r="BP10836" s="52" t="s">
        <v>16417</v>
      </c>
      <c r="BQ10836" s="52" t="s">
        <v>2993</v>
      </c>
      <c r="BR10836" s="52" t="s">
        <v>2993</v>
      </c>
      <c r="BX10836" s="52" t="s">
        <v>16417</v>
      </c>
      <c r="BY10836" s="52" t="s">
        <v>2993</v>
      </c>
      <c r="BZ10836" s="52" t="s">
        <v>2993</v>
      </c>
    </row>
    <row r="10837" spans="54:78" x14ac:dyDescent="0.3">
      <c r="BB10837" s="105" t="e">
        <f>VLOOKUP(C10837,#REF!, 2,FALSE)</f>
        <v>#REF!</v>
      </c>
      <c r="BP10837" s="52" t="s">
        <v>16418</v>
      </c>
      <c r="BQ10837" s="52" t="s">
        <v>2993</v>
      </c>
      <c r="BR10837" s="52" t="s">
        <v>2993</v>
      </c>
      <c r="BX10837" s="52" t="s">
        <v>16418</v>
      </c>
      <c r="BY10837" s="52" t="s">
        <v>2993</v>
      </c>
      <c r="BZ10837" s="52" t="s">
        <v>2993</v>
      </c>
    </row>
    <row r="10838" spans="54:78" x14ac:dyDescent="0.3">
      <c r="BB10838" s="105" t="e">
        <f>VLOOKUP(C10838,#REF!, 2,FALSE)</f>
        <v>#REF!</v>
      </c>
      <c r="BP10838" s="52" t="s">
        <v>16419</v>
      </c>
      <c r="BQ10838" s="52" t="s">
        <v>2993</v>
      </c>
      <c r="BR10838" s="52" t="s">
        <v>2993</v>
      </c>
      <c r="BX10838" s="52" t="s">
        <v>16419</v>
      </c>
      <c r="BY10838" s="52" t="s">
        <v>2993</v>
      </c>
      <c r="BZ10838" s="52" t="s">
        <v>2993</v>
      </c>
    </row>
    <row r="10839" spans="54:78" x14ac:dyDescent="0.3">
      <c r="BB10839" s="105" t="e">
        <f>VLOOKUP(C10839,#REF!, 2,FALSE)</f>
        <v>#REF!</v>
      </c>
      <c r="BP10839" s="52" t="s">
        <v>16420</v>
      </c>
      <c r="BQ10839" s="52" t="s">
        <v>2993</v>
      </c>
      <c r="BR10839" s="52" t="s">
        <v>2993</v>
      </c>
      <c r="BX10839" s="52" t="s">
        <v>16420</v>
      </c>
      <c r="BY10839" s="52" t="s">
        <v>2993</v>
      </c>
      <c r="BZ10839" s="52" t="s">
        <v>2993</v>
      </c>
    </row>
    <row r="10840" spans="54:78" x14ac:dyDescent="0.3">
      <c r="BB10840" s="105" t="e">
        <f>VLOOKUP(C10840,#REF!, 2,FALSE)</f>
        <v>#REF!</v>
      </c>
      <c r="BP10840" s="52" t="s">
        <v>16421</v>
      </c>
      <c r="BQ10840" s="52" t="s">
        <v>2993</v>
      </c>
      <c r="BR10840" s="52" t="s">
        <v>10536</v>
      </c>
      <c r="BX10840" s="52" t="s">
        <v>16421</v>
      </c>
      <c r="BY10840" s="52" t="s">
        <v>2993</v>
      </c>
      <c r="BZ10840" s="52" t="s">
        <v>10536</v>
      </c>
    </row>
    <row r="10841" spans="54:78" x14ac:dyDescent="0.3">
      <c r="BB10841" s="105" t="e">
        <f>VLOOKUP(C10841,#REF!, 2,FALSE)</f>
        <v>#REF!</v>
      </c>
      <c r="BP10841" s="52" t="s">
        <v>16422</v>
      </c>
      <c r="BQ10841" s="52" t="s">
        <v>710</v>
      </c>
      <c r="BR10841" s="52" t="s">
        <v>8556</v>
      </c>
      <c r="BX10841" s="52" t="s">
        <v>16422</v>
      </c>
      <c r="BY10841" s="52" t="s">
        <v>710</v>
      </c>
      <c r="BZ10841" s="52" t="s">
        <v>8556</v>
      </c>
    </row>
    <row r="10842" spans="54:78" x14ac:dyDescent="0.3">
      <c r="BB10842" s="105" t="e">
        <f>VLOOKUP(C10842,#REF!, 2,FALSE)</f>
        <v>#REF!</v>
      </c>
      <c r="BP10842" s="52" t="s">
        <v>16423</v>
      </c>
      <c r="BQ10842" s="52" t="s">
        <v>17035</v>
      </c>
      <c r="BR10842" s="52" t="s">
        <v>7012</v>
      </c>
      <c r="BX10842" s="52" t="s">
        <v>16423</v>
      </c>
      <c r="BY10842" s="52" t="s">
        <v>17035</v>
      </c>
      <c r="BZ10842" s="52" t="s">
        <v>7012</v>
      </c>
    </row>
    <row r="10843" spans="54:78" x14ac:dyDescent="0.3">
      <c r="BB10843" s="105" t="e">
        <f>VLOOKUP(C10843,#REF!, 2,FALSE)</f>
        <v>#REF!</v>
      </c>
      <c r="BP10843" s="52" t="s">
        <v>16424</v>
      </c>
      <c r="BQ10843" s="52" t="s">
        <v>710</v>
      </c>
      <c r="BR10843" s="52" t="s">
        <v>6839</v>
      </c>
      <c r="BX10843" s="52" t="s">
        <v>16424</v>
      </c>
      <c r="BY10843" s="52" t="s">
        <v>710</v>
      </c>
      <c r="BZ10843" s="52" t="s">
        <v>6839</v>
      </c>
    </row>
    <row r="10844" spans="54:78" x14ac:dyDescent="0.3">
      <c r="BB10844" s="105" t="e">
        <f>VLOOKUP(C10844,#REF!, 2,FALSE)</f>
        <v>#REF!</v>
      </c>
      <c r="BP10844" s="52" t="s">
        <v>16425</v>
      </c>
      <c r="BQ10844" s="52" t="s">
        <v>931</v>
      </c>
      <c r="BR10844" s="52" t="s">
        <v>8351</v>
      </c>
      <c r="BX10844" s="52" t="s">
        <v>16425</v>
      </c>
      <c r="BY10844" s="52" t="s">
        <v>931</v>
      </c>
      <c r="BZ10844" s="52" t="s">
        <v>8351</v>
      </c>
    </row>
    <row r="10845" spans="54:78" x14ac:dyDescent="0.3">
      <c r="BB10845" s="105" t="e">
        <f>VLOOKUP(C10845,#REF!, 2,FALSE)</f>
        <v>#REF!</v>
      </c>
      <c r="BP10845" s="52" t="s">
        <v>16426</v>
      </c>
      <c r="BQ10845" s="52" t="s">
        <v>628</v>
      </c>
      <c r="BR10845" s="52" t="s">
        <v>3384</v>
      </c>
      <c r="BX10845" s="52" t="s">
        <v>16426</v>
      </c>
      <c r="BY10845" s="52" t="s">
        <v>628</v>
      </c>
      <c r="BZ10845" s="52" t="s">
        <v>3384</v>
      </c>
    </row>
    <row r="10846" spans="54:78" x14ac:dyDescent="0.3">
      <c r="BB10846" s="105" t="e">
        <f>VLOOKUP(C10846,#REF!, 2,FALSE)</f>
        <v>#REF!</v>
      </c>
      <c r="BP10846" s="52" t="s">
        <v>16427</v>
      </c>
      <c r="BQ10846" s="52" t="s">
        <v>667</v>
      </c>
      <c r="BR10846" s="52" t="s">
        <v>4800</v>
      </c>
      <c r="BX10846" s="52" t="s">
        <v>16427</v>
      </c>
      <c r="BY10846" s="52" t="s">
        <v>667</v>
      </c>
      <c r="BZ10846" s="52" t="s">
        <v>4800</v>
      </c>
    </row>
    <row r="10847" spans="54:78" x14ac:dyDescent="0.3">
      <c r="BB10847" s="105" t="e">
        <f>VLOOKUP(C10847,#REF!, 2,FALSE)</f>
        <v>#REF!</v>
      </c>
      <c r="BP10847" s="52" t="s">
        <v>16428</v>
      </c>
      <c r="BQ10847" s="52" t="s">
        <v>934</v>
      </c>
      <c r="BR10847" s="52" t="s">
        <v>8092</v>
      </c>
      <c r="BX10847" s="52" t="s">
        <v>16428</v>
      </c>
      <c r="BY10847" s="52" t="s">
        <v>934</v>
      </c>
      <c r="BZ10847" s="52" t="s">
        <v>8092</v>
      </c>
    </row>
    <row r="10848" spans="54:78" x14ac:dyDescent="0.3">
      <c r="BB10848" s="105" t="e">
        <f>VLOOKUP(C10848,#REF!, 2,FALSE)</f>
        <v>#REF!</v>
      </c>
      <c r="BP10848" s="52" t="s">
        <v>16429</v>
      </c>
      <c r="BQ10848" s="52" t="s">
        <v>857</v>
      </c>
      <c r="BR10848" s="52" t="s">
        <v>16430</v>
      </c>
      <c r="BX10848" s="52" t="s">
        <v>16429</v>
      </c>
      <c r="BY10848" s="52" t="s">
        <v>857</v>
      </c>
      <c r="BZ10848" s="52" t="s">
        <v>16430</v>
      </c>
    </row>
    <row r="10849" spans="54:78" x14ac:dyDescent="0.3">
      <c r="BB10849" s="105" t="e">
        <f>VLOOKUP(C10849,#REF!, 2,FALSE)</f>
        <v>#REF!</v>
      </c>
      <c r="BP10849" s="52" t="s">
        <v>16431</v>
      </c>
      <c r="BQ10849" s="52" t="s">
        <v>667</v>
      </c>
      <c r="BR10849" s="52" t="s">
        <v>16432</v>
      </c>
      <c r="BX10849" s="52" t="s">
        <v>16431</v>
      </c>
      <c r="BY10849" s="52" t="s">
        <v>667</v>
      </c>
      <c r="BZ10849" s="52" t="s">
        <v>16432</v>
      </c>
    </row>
    <row r="10850" spans="54:78" x14ac:dyDescent="0.3">
      <c r="BB10850" s="105" t="e">
        <f>VLOOKUP(C10850,#REF!, 2,FALSE)</f>
        <v>#REF!</v>
      </c>
      <c r="BP10850" s="52" t="s">
        <v>16433</v>
      </c>
      <c r="BQ10850" s="52" t="s">
        <v>1350</v>
      </c>
      <c r="BR10850" s="52" t="s">
        <v>16434</v>
      </c>
      <c r="BX10850" s="52" t="s">
        <v>16433</v>
      </c>
      <c r="BY10850" s="52" t="s">
        <v>1350</v>
      </c>
      <c r="BZ10850" s="52" t="s">
        <v>16434</v>
      </c>
    </row>
    <row r="10851" spans="54:78" x14ac:dyDescent="0.3">
      <c r="BB10851" s="105" t="e">
        <f>VLOOKUP(C10851,#REF!, 2,FALSE)</f>
        <v>#REF!</v>
      </c>
      <c r="BP10851" s="52" t="s">
        <v>16435</v>
      </c>
      <c r="BQ10851" s="52" t="s">
        <v>667</v>
      </c>
      <c r="BR10851" s="52" t="s">
        <v>5870</v>
      </c>
      <c r="BX10851" s="52" t="s">
        <v>16435</v>
      </c>
      <c r="BY10851" s="52" t="s">
        <v>667</v>
      </c>
      <c r="BZ10851" s="52" t="s">
        <v>5870</v>
      </c>
    </row>
    <row r="10852" spans="54:78" x14ac:dyDescent="0.3">
      <c r="BB10852" s="105" t="e">
        <f>VLOOKUP(C10852,#REF!, 2,FALSE)</f>
        <v>#REF!</v>
      </c>
      <c r="BP10852" s="52" t="s">
        <v>16436</v>
      </c>
      <c r="BQ10852" s="52" t="s">
        <v>667</v>
      </c>
      <c r="BR10852" s="52" t="s">
        <v>778</v>
      </c>
      <c r="BX10852" s="52" t="s">
        <v>16436</v>
      </c>
      <c r="BY10852" s="52" t="s">
        <v>667</v>
      </c>
      <c r="BZ10852" s="52" t="s">
        <v>778</v>
      </c>
    </row>
    <row r="10853" spans="54:78" x14ac:dyDescent="0.3">
      <c r="BB10853" s="105" t="e">
        <f>VLOOKUP(C10853,#REF!, 2,FALSE)</f>
        <v>#REF!</v>
      </c>
      <c r="BP10853" s="52" t="s">
        <v>16437</v>
      </c>
      <c r="BQ10853" s="52" t="s">
        <v>2993</v>
      </c>
      <c r="BR10853" s="52" t="s">
        <v>16385</v>
      </c>
      <c r="BX10853" s="52" t="s">
        <v>16437</v>
      </c>
      <c r="BY10853" s="52" t="s">
        <v>2993</v>
      </c>
      <c r="BZ10853" s="52" t="s">
        <v>16385</v>
      </c>
    </row>
    <row r="10854" spans="54:78" x14ac:dyDescent="0.3">
      <c r="BB10854" s="105" t="e">
        <f>VLOOKUP(C10854,#REF!, 2,FALSE)</f>
        <v>#REF!</v>
      </c>
      <c r="BP10854" s="52" t="s">
        <v>16438</v>
      </c>
      <c r="BQ10854" s="52" t="s">
        <v>1280</v>
      </c>
      <c r="BR10854" s="52" t="s">
        <v>7404</v>
      </c>
      <c r="BX10854" s="52" t="s">
        <v>16438</v>
      </c>
      <c r="BY10854" s="52" t="s">
        <v>1280</v>
      </c>
      <c r="BZ10854" s="52" t="s">
        <v>7404</v>
      </c>
    </row>
    <row r="10855" spans="54:78" x14ac:dyDescent="0.3">
      <c r="BB10855" s="105" t="e">
        <f>VLOOKUP(C10855,#REF!, 2,FALSE)</f>
        <v>#REF!</v>
      </c>
      <c r="BP10855" s="52" t="s">
        <v>16439</v>
      </c>
      <c r="BQ10855" s="52" t="s">
        <v>17035</v>
      </c>
      <c r="BR10855" s="52" t="s">
        <v>5075</v>
      </c>
      <c r="BX10855" s="52" t="s">
        <v>16439</v>
      </c>
      <c r="BY10855" s="52" t="s">
        <v>17035</v>
      </c>
      <c r="BZ10855" s="52" t="s">
        <v>5075</v>
      </c>
    </row>
    <row r="10856" spans="54:78" x14ac:dyDescent="0.3">
      <c r="BB10856" s="105" t="e">
        <f>VLOOKUP(C10856,#REF!, 2,FALSE)</f>
        <v>#REF!</v>
      </c>
      <c r="BP10856" s="52" t="s">
        <v>16440</v>
      </c>
      <c r="BQ10856" s="52" t="s">
        <v>870</v>
      </c>
      <c r="BR10856" s="52" t="s">
        <v>14816</v>
      </c>
      <c r="BX10856" s="52" t="s">
        <v>16440</v>
      </c>
      <c r="BY10856" s="52" t="s">
        <v>870</v>
      </c>
      <c r="BZ10856" s="52" t="s">
        <v>14816</v>
      </c>
    </row>
    <row r="10857" spans="54:78" x14ac:dyDescent="0.3">
      <c r="BB10857" s="105" t="e">
        <f>VLOOKUP(C10857,#REF!, 2,FALSE)</f>
        <v>#REF!</v>
      </c>
      <c r="BP10857" s="52" t="s">
        <v>16441</v>
      </c>
      <c r="BQ10857" s="52" t="s">
        <v>1277</v>
      </c>
      <c r="BR10857" s="52" t="s">
        <v>8573</v>
      </c>
      <c r="BX10857" s="52" t="s">
        <v>16441</v>
      </c>
      <c r="BY10857" s="52" t="s">
        <v>1277</v>
      </c>
      <c r="BZ10857" s="52" t="s">
        <v>8573</v>
      </c>
    </row>
    <row r="10858" spans="54:78" x14ac:dyDescent="0.3">
      <c r="BB10858" s="105" t="e">
        <f>VLOOKUP(C10858,#REF!, 2,FALSE)</f>
        <v>#REF!</v>
      </c>
      <c r="BP10858" s="52" t="s">
        <v>16442</v>
      </c>
      <c r="BQ10858" s="52" t="s">
        <v>3276</v>
      </c>
      <c r="BR10858" s="52" t="s">
        <v>2390</v>
      </c>
      <c r="BX10858" s="52" t="s">
        <v>16442</v>
      </c>
      <c r="BY10858" s="52" t="s">
        <v>3276</v>
      </c>
      <c r="BZ10858" s="52" t="s">
        <v>2390</v>
      </c>
    </row>
    <row r="10859" spans="54:78" x14ac:dyDescent="0.3">
      <c r="BB10859" s="105" t="e">
        <f>VLOOKUP(C10859,#REF!, 2,FALSE)</f>
        <v>#REF!</v>
      </c>
      <c r="BP10859" s="52" t="s">
        <v>16443</v>
      </c>
      <c r="BQ10859" s="52" t="s">
        <v>3059</v>
      </c>
      <c r="BR10859" s="52" t="s">
        <v>1963</v>
      </c>
      <c r="BX10859" s="52" t="s">
        <v>16443</v>
      </c>
      <c r="BY10859" s="52" t="s">
        <v>3059</v>
      </c>
      <c r="BZ10859" s="52" t="s">
        <v>1963</v>
      </c>
    </row>
    <row r="10860" spans="54:78" x14ac:dyDescent="0.3">
      <c r="BB10860" s="105" t="e">
        <f>VLOOKUP(C10860,#REF!, 2,FALSE)</f>
        <v>#REF!</v>
      </c>
      <c r="BP10860" s="52" t="s">
        <v>16444</v>
      </c>
      <c r="BQ10860" s="52" t="s">
        <v>712</v>
      </c>
      <c r="BR10860" s="52" t="s">
        <v>16266</v>
      </c>
      <c r="BX10860" s="52" t="s">
        <v>16444</v>
      </c>
      <c r="BY10860" s="52" t="s">
        <v>712</v>
      </c>
      <c r="BZ10860" s="52" t="s">
        <v>16266</v>
      </c>
    </row>
    <row r="10861" spans="54:78" x14ac:dyDescent="0.3">
      <c r="BB10861" s="105" t="e">
        <f>VLOOKUP(C10861,#REF!, 2,FALSE)</f>
        <v>#REF!</v>
      </c>
      <c r="BP10861" s="52" t="s">
        <v>16445</v>
      </c>
      <c r="BQ10861" s="52" t="s">
        <v>631</v>
      </c>
      <c r="BR10861" s="52" t="s">
        <v>14615</v>
      </c>
      <c r="BX10861" s="52" t="s">
        <v>16445</v>
      </c>
      <c r="BY10861" s="52" t="s">
        <v>631</v>
      </c>
      <c r="BZ10861" s="52" t="s">
        <v>14615</v>
      </c>
    </row>
    <row r="10862" spans="54:78" x14ac:dyDescent="0.3">
      <c r="BB10862" s="105" t="e">
        <f>VLOOKUP(C10862,#REF!, 2,FALSE)</f>
        <v>#REF!</v>
      </c>
      <c r="BP10862" s="52" t="s">
        <v>16446</v>
      </c>
      <c r="BQ10862" s="52" t="s">
        <v>3059</v>
      </c>
      <c r="BR10862" s="52" t="s">
        <v>778</v>
      </c>
      <c r="BX10862" s="52" t="s">
        <v>16446</v>
      </c>
      <c r="BY10862" s="52" t="s">
        <v>3059</v>
      </c>
      <c r="BZ10862" s="52" t="s">
        <v>778</v>
      </c>
    </row>
    <row r="10863" spans="54:78" x14ac:dyDescent="0.3">
      <c r="BB10863" s="105" t="e">
        <f>VLOOKUP(C10863,#REF!, 2,FALSE)</f>
        <v>#REF!</v>
      </c>
      <c r="BP10863" s="52" t="s">
        <v>16447</v>
      </c>
      <c r="BQ10863" s="52" t="s">
        <v>3059</v>
      </c>
      <c r="BR10863" s="52" t="s">
        <v>11107</v>
      </c>
      <c r="BX10863" s="52" t="s">
        <v>16447</v>
      </c>
      <c r="BY10863" s="52" t="s">
        <v>3059</v>
      </c>
      <c r="BZ10863" s="52" t="s">
        <v>11107</v>
      </c>
    </row>
    <row r="10864" spans="54:78" x14ac:dyDescent="0.3">
      <c r="BB10864" s="105" t="e">
        <f>VLOOKUP(C10864,#REF!, 2,FALSE)</f>
        <v>#REF!</v>
      </c>
      <c r="BP10864" s="52" t="s">
        <v>16448</v>
      </c>
      <c r="BQ10864" s="52" t="s">
        <v>624</v>
      </c>
      <c r="BR10864" s="52" t="s">
        <v>8203</v>
      </c>
      <c r="BX10864" s="52" t="s">
        <v>16448</v>
      </c>
      <c r="BY10864" s="52" t="s">
        <v>624</v>
      </c>
      <c r="BZ10864" s="52" t="s">
        <v>8203</v>
      </c>
    </row>
    <row r="10865" spans="54:78" x14ac:dyDescent="0.3">
      <c r="BB10865" s="105" t="e">
        <f>VLOOKUP(C10865,#REF!, 2,FALSE)</f>
        <v>#REF!</v>
      </c>
      <c r="BP10865" s="52" t="s">
        <v>16449</v>
      </c>
      <c r="BQ10865" s="52" t="s">
        <v>636</v>
      </c>
      <c r="BR10865" s="52" t="s">
        <v>2993</v>
      </c>
      <c r="BX10865" s="52" t="s">
        <v>16449</v>
      </c>
      <c r="BY10865" s="52" t="s">
        <v>636</v>
      </c>
      <c r="BZ10865" s="52" t="s">
        <v>2993</v>
      </c>
    </row>
    <row r="10866" spans="54:78" x14ac:dyDescent="0.3">
      <c r="BB10866" s="105" t="e">
        <f>VLOOKUP(C10866,#REF!, 2,FALSE)</f>
        <v>#REF!</v>
      </c>
      <c r="BP10866" s="52" t="s">
        <v>16450</v>
      </c>
      <c r="BQ10866" s="52" t="s">
        <v>622</v>
      </c>
      <c r="BR10866" s="52" t="s">
        <v>16451</v>
      </c>
      <c r="BX10866" s="52" t="s">
        <v>16450</v>
      </c>
      <c r="BY10866" s="52" t="s">
        <v>622</v>
      </c>
      <c r="BZ10866" s="52" t="s">
        <v>16451</v>
      </c>
    </row>
    <row r="10867" spans="54:78" x14ac:dyDescent="0.3">
      <c r="BB10867" s="105" t="e">
        <f>VLOOKUP(C10867,#REF!, 2,FALSE)</f>
        <v>#REF!</v>
      </c>
      <c r="BP10867" s="52" t="s">
        <v>16452</v>
      </c>
      <c r="BQ10867" s="52" t="s">
        <v>726</v>
      </c>
      <c r="BR10867" s="52" t="s">
        <v>1271</v>
      </c>
      <c r="BX10867" s="52" t="s">
        <v>16452</v>
      </c>
      <c r="BY10867" s="52" t="s">
        <v>726</v>
      </c>
      <c r="BZ10867" s="52" t="s">
        <v>1271</v>
      </c>
    </row>
    <row r="10868" spans="54:78" x14ac:dyDescent="0.3">
      <c r="BB10868" s="105" t="e">
        <f>VLOOKUP(C10868,#REF!, 2,FALSE)</f>
        <v>#REF!</v>
      </c>
      <c r="BP10868" s="52" t="s">
        <v>16453</v>
      </c>
      <c r="BQ10868" s="52" t="s">
        <v>631</v>
      </c>
      <c r="BR10868" s="52" t="s">
        <v>778</v>
      </c>
      <c r="BX10868" s="52" t="s">
        <v>16453</v>
      </c>
      <c r="BY10868" s="52" t="s">
        <v>631</v>
      </c>
      <c r="BZ10868" s="52" t="s">
        <v>778</v>
      </c>
    </row>
    <row r="10869" spans="54:78" x14ac:dyDescent="0.3">
      <c r="BB10869" s="105" t="e">
        <f>VLOOKUP(C10869,#REF!, 2,FALSE)</f>
        <v>#REF!</v>
      </c>
      <c r="BP10869" s="52" t="s">
        <v>16454</v>
      </c>
      <c r="BQ10869" s="52" t="s">
        <v>3059</v>
      </c>
      <c r="BR10869" s="52" t="s">
        <v>8221</v>
      </c>
      <c r="BX10869" s="52" t="s">
        <v>16454</v>
      </c>
      <c r="BY10869" s="52" t="s">
        <v>3059</v>
      </c>
      <c r="BZ10869" s="52" t="s">
        <v>8221</v>
      </c>
    </row>
    <row r="10870" spans="54:78" x14ac:dyDescent="0.3">
      <c r="BB10870" s="105" t="e">
        <f>VLOOKUP(C10870,#REF!, 2,FALSE)</f>
        <v>#REF!</v>
      </c>
      <c r="BP10870" s="52" t="s">
        <v>16455</v>
      </c>
      <c r="BQ10870" s="52" t="s">
        <v>631</v>
      </c>
      <c r="BR10870" s="52" t="s">
        <v>8377</v>
      </c>
      <c r="BX10870" s="52" t="s">
        <v>16455</v>
      </c>
      <c r="BY10870" s="52" t="s">
        <v>631</v>
      </c>
      <c r="BZ10870" s="52" t="s">
        <v>8377</v>
      </c>
    </row>
    <row r="10871" spans="54:78" x14ac:dyDescent="0.3">
      <c r="BB10871" s="105" t="e">
        <f>VLOOKUP(C10871,#REF!, 2,FALSE)</f>
        <v>#REF!</v>
      </c>
      <c r="BP10871" s="52" t="s">
        <v>16456</v>
      </c>
      <c r="BQ10871" s="52" t="s">
        <v>17035</v>
      </c>
      <c r="BR10871" s="52" t="s">
        <v>16457</v>
      </c>
      <c r="BX10871" s="52" t="s">
        <v>16456</v>
      </c>
      <c r="BY10871" s="52" t="s">
        <v>17035</v>
      </c>
      <c r="BZ10871" s="52" t="s">
        <v>16457</v>
      </c>
    </row>
    <row r="10872" spans="54:78" x14ac:dyDescent="0.3">
      <c r="BB10872" s="105" t="e">
        <f>VLOOKUP(C10872,#REF!, 2,FALSE)</f>
        <v>#REF!</v>
      </c>
      <c r="BP10872" s="52" t="s">
        <v>2840</v>
      </c>
      <c r="BQ10872" s="52" t="s">
        <v>1277</v>
      </c>
      <c r="BR10872" s="52" t="s">
        <v>4236</v>
      </c>
      <c r="BX10872" s="52" t="s">
        <v>2840</v>
      </c>
      <c r="BY10872" s="52" t="s">
        <v>1277</v>
      </c>
      <c r="BZ10872" s="52" t="s">
        <v>4236</v>
      </c>
    </row>
    <row r="10873" spans="54:78" x14ac:dyDescent="0.3">
      <c r="BB10873" s="105" t="e">
        <f>VLOOKUP(C10873,#REF!, 2,FALSE)</f>
        <v>#REF!</v>
      </c>
      <c r="BP10873" s="52" t="s">
        <v>16458</v>
      </c>
      <c r="BQ10873" s="52" t="s">
        <v>17035</v>
      </c>
      <c r="BR10873" s="52" t="s">
        <v>16459</v>
      </c>
      <c r="BX10873" s="52" t="s">
        <v>16458</v>
      </c>
      <c r="BY10873" s="52" t="s">
        <v>17035</v>
      </c>
      <c r="BZ10873" s="52" t="s">
        <v>16459</v>
      </c>
    </row>
    <row r="10874" spans="54:78" x14ac:dyDescent="0.3">
      <c r="BB10874" s="105" t="e">
        <f>VLOOKUP(C10874,#REF!, 2,FALSE)</f>
        <v>#REF!</v>
      </c>
      <c r="BP10874" s="52" t="s">
        <v>16460</v>
      </c>
      <c r="BQ10874" s="52" t="s">
        <v>1277</v>
      </c>
      <c r="BR10874" s="52" t="s">
        <v>12962</v>
      </c>
      <c r="BX10874" s="52" t="s">
        <v>16460</v>
      </c>
      <c r="BY10874" s="52" t="s">
        <v>1277</v>
      </c>
      <c r="BZ10874" s="52" t="s">
        <v>12962</v>
      </c>
    </row>
    <row r="10875" spans="54:78" x14ac:dyDescent="0.3">
      <c r="BB10875" s="105" t="e">
        <f>VLOOKUP(C10875,#REF!, 2,FALSE)</f>
        <v>#REF!</v>
      </c>
      <c r="BP10875" s="52" t="s">
        <v>16461</v>
      </c>
      <c r="BQ10875" s="52" t="s">
        <v>17035</v>
      </c>
      <c r="BR10875" s="52" t="s">
        <v>5395</v>
      </c>
      <c r="BX10875" s="52" t="s">
        <v>16461</v>
      </c>
      <c r="BY10875" s="52" t="s">
        <v>17035</v>
      </c>
      <c r="BZ10875" s="52" t="s">
        <v>5395</v>
      </c>
    </row>
    <row r="10876" spans="54:78" x14ac:dyDescent="0.3">
      <c r="BB10876" s="105" t="e">
        <f>VLOOKUP(C10876,#REF!, 2,FALSE)</f>
        <v>#REF!</v>
      </c>
      <c r="BP10876" s="52" t="s">
        <v>16462</v>
      </c>
      <c r="BQ10876" s="52" t="s">
        <v>622</v>
      </c>
      <c r="BR10876" s="52" t="s">
        <v>3624</v>
      </c>
      <c r="BX10876" s="52" t="s">
        <v>16462</v>
      </c>
      <c r="BY10876" s="52" t="s">
        <v>622</v>
      </c>
      <c r="BZ10876" s="52" t="s">
        <v>3624</v>
      </c>
    </row>
    <row r="10877" spans="54:78" x14ac:dyDescent="0.3">
      <c r="BB10877" s="105" t="e">
        <f>VLOOKUP(C10877,#REF!, 2,FALSE)</f>
        <v>#REF!</v>
      </c>
      <c r="BP10877" s="52" t="s">
        <v>16463</v>
      </c>
      <c r="BQ10877" s="52" t="s">
        <v>17035</v>
      </c>
      <c r="BR10877" s="52" t="s">
        <v>9050</v>
      </c>
      <c r="BX10877" s="52" t="s">
        <v>16463</v>
      </c>
      <c r="BY10877" s="52" t="s">
        <v>17035</v>
      </c>
      <c r="BZ10877" s="52" t="s">
        <v>9050</v>
      </c>
    </row>
    <row r="10878" spans="54:78" x14ac:dyDescent="0.3">
      <c r="BB10878" s="105" t="e">
        <f>VLOOKUP(C10878,#REF!, 2,FALSE)</f>
        <v>#REF!</v>
      </c>
      <c r="BP10878" s="52" t="s">
        <v>16464</v>
      </c>
      <c r="BQ10878" s="52" t="s">
        <v>3019</v>
      </c>
      <c r="BR10878" s="52" t="s">
        <v>711</v>
      </c>
      <c r="BX10878" s="52" t="s">
        <v>16464</v>
      </c>
      <c r="BY10878" s="52" t="s">
        <v>3019</v>
      </c>
      <c r="BZ10878" s="52" t="s">
        <v>711</v>
      </c>
    </row>
    <row r="10879" spans="54:78" x14ac:dyDescent="0.3">
      <c r="BB10879" s="105" t="e">
        <f>VLOOKUP(C10879,#REF!, 2,FALSE)</f>
        <v>#REF!</v>
      </c>
      <c r="BP10879" s="52" t="s">
        <v>16465</v>
      </c>
      <c r="BQ10879" s="52" t="s">
        <v>1277</v>
      </c>
      <c r="BR10879" s="52" t="s">
        <v>5415</v>
      </c>
      <c r="BX10879" s="52" t="s">
        <v>16465</v>
      </c>
      <c r="BY10879" s="52" t="s">
        <v>1277</v>
      </c>
      <c r="BZ10879" s="52" t="s">
        <v>5415</v>
      </c>
    </row>
    <row r="10880" spans="54:78" x14ac:dyDescent="0.3">
      <c r="BB10880" s="105" t="e">
        <f>VLOOKUP(C10880,#REF!, 2,FALSE)</f>
        <v>#REF!</v>
      </c>
      <c r="BP10880" s="52" t="s">
        <v>2841</v>
      </c>
      <c r="BQ10880" s="52" t="s">
        <v>1277</v>
      </c>
      <c r="BR10880" s="52" t="s">
        <v>11398</v>
      </c>
      <c r="BX10880" s="52" t="s">
        <v>2841</v>
      </c>
      <c r="BY10880" s="52" t="s">
        <v>1277</v>
      </c>
      <c r="BZ10880" s="52" t="s">
        <v>11398</v>
      </c>
    </row>
    <row r="10881" spans="54:78" x14ac:dyDescent="0.3">
      <c r="BB10881" s="105" t="e">
        <f>VLOOKUP(C10881,#REF!, 2,FALSE)</f>
        <v>#REF!</v>
      </c>
      <c r="BP10881" s="52" t="s">
        <v>16466</v>
      </c>
      <c r="BQ10881" s="52" t="s">
        <v>3276</v>
      </c>
      <c r="BR10881" s="52" t="s">
        <v>2063</v>
      </c>
      <c r="BX10881" s="52" t="s">
        <v>16466</v>
      </c>
      <c r="BY10881" s="52" t="s">
        <v>3276</v>
      </c>
      <c r="BZ10881" s="52" t="s">
        <v>2063</v>
      </c>
    </row>
    <row r="10882" spans="54:78" x14ac:dyDescent="0.3">
      <c r="BB10882" s="105" t="e">
        <f>VLOOKUP(C10882,#REF!, 2,FALSE)</f>
        <v>#REF!</v>
      </c>
      <c r="BP10882" s="52" t="s">
        <v>16467</v>
      </c>
      <c r="BQ10882" s="52" t="s">
        <v>1147</v>
      </c>
      <c r="BR10882" s="52" t="s">
        <v>952</v>
      </c>
      <c r="BX10882" s="52" t="s">
        <v>16467</v>
      </c>
      <c r="BY10882" s="52" t="s">
        <v>1147</v>
      </c>
      <c r="BZ10882" s="52" t="s">
        <v>952</v>
      </c>
    </row>
    <row r="10883" spans="54:78" x14ac:dyDescent="0.3">
      <c r="BB10883" s="105" t="e">
        <f>VLOOKUP(C10883,#REF!, 2,FALSE)</f>
        <v>#REF!</v>
      </c>
      <c r="BP10883" s="52" t="s">
        <v>16468</v>
      </c>
      <c r="BQ10883" s="52" t="s">
        <v>1147</v>
      </c>
      <c r="BR10883" s="52" t="s">
        <v>952</v>
      </c>
      <c r="BX10883" s="52" t="s">
        <v>16468</v>
      </c>
      <c r="BY10883" s="52" t="s">
        <v>1147</v>
      </c>
      <c r="BZ10883" s="52" t="s">
        <v>952</v>
      </c>
    </row>
    <row r="10884" spans="54:78" x14ac:dyDescent="0.3">
      <c r="BB10884" s="105" t="e">
        <f>VLOOKUP(C10884,#REF!, 2,FALSE)</f>
        <v>#REF!</v>
      </c>
      <c r="BP10884" s="52" t="s">
        <v>16469</v>
      </c>
      <c r="BQ10884" s="52" t="s">
        <v>1147</v>
      </c>
      <c r="BR10884" s="52" t="s">
        <v>952</v>
      </c>
      <c r="BX10884" s="52" t="s">
        <v>16469</v>
      </c>
      <c r="BY10884" s="52" t="s">
        <v>1147</v>
      </c>
      <c r="BZ10884" s="52" t="s">
        <v>952</v>
      </c>
    </row>
    <row r="10885" spans="54:78" x14ac:dyDescent="0.3">
      <c r="BB10885" s="105" t="e">
        <f>VLOOKUP(C10885,#REF!, 2,FALSE)</f>
        <v>#REF!</v>
      </c>
      <c r="BP10885" s="52" t="s">
        <v>16470</v>
      </c>
      <c r="BQ10885" s="52" t="s">
        <v>17035</v>
      </c>
      <c r="BR10885" s="52" t="s">
        <v>778</v>
      </c>
      <c r="BX10885" s="52" t="s">
        <v>16470</v>
      </c>
      <c r="BY10885" s="52" t="s">
        <v>17035</v>
      </c>
      <c r="BZ10885" s="52" t="s">
        <v>778</v>
      </c>
    </row>
    <row r="10886" spans="54:78" x14ac:dyDescent="0.3">
      <c r="BB10886" s="105" t="e">
        <f>VLOOKUP(C10886,#REF!, 2,FALSE)</f>
        <v>#REF!</v>
      </c>
      <c r="BP10886" s="52" t="s">
        <v>16471</v>
      </c>
      <c r="BQ10886" s="52" t="s">
        <v>2993</v>
      </c>
      <c r="BR10886" s="52" t="s">
        <v>12486</v>
      </c>
      <c r="BX10886" s="52" t="s">
        <v>16471</v>
      </c>
      <c r="BY10886" s="52" t="s">
        <v>2993</v>
      </c>
      <c r="BZ10886" s="52" t="s">
        <v>12486</v>
      </c>
    </row>
    <row r="10887" spans="54:78" x14ac:dyDescent="0.3">
      <c r="BB10887" s="105" t="e">
        <f>VLOOKUP(C10887,#REF!, 2,FALSE)</f>
        <v>#REF!</v>
      </c>
      <c r="BP10887" s="52" t="s">
        <v>16472</v>
      </c>
      <c r="BQ10887" s="52" t="s">
        <v>2993</v>
      </c>
      <c r="BR10887" s="52" t="s">
        <v>2878</v>
      </c>
      <c r="BX10887" s="52" t="s">
        <v>16472</v>
      </c>
      <c r="BY10887" s="52" t="s">
        <v>2993</v>
      </c>
      <c r="BZ10887" s="52" t="s">
        <v>2878</v>
      </c>
    </row>
    <row r="10888" spans="54:78" x14ac:dyDescent="0.3">
      <c r="BB10888" s="105" t="e">
        <f>VLOOKUP(C10888,#REF!, 2,FALSE)</f>
        <v>#REF!</v>
      </c>
      <c r="BP10888" s="52" t="s">
        <v>16473</v>
      </c>
      <c r="BQ10888" s="52" t="s">
        <v>2993</v>
      </c>
      <c r="BR10888" s="52" t="s">
        <v>14000</v>
      </c>
      <c r="BX10888" s="52" t="s">
        <v>16473</v>
      </c>
      <c r="BY10888" s="52" t="s">
        <v>2993</v>
      </c>
      <c r="BZ10888" s="52" t="s">
        <v>14000</v>
      </c>
    </row>
    <row r="10889" spans="54:78" x14ac:dyDescent="0.3">
      <c r="BB10889" s="105" t="e">
        <f>VLOOKUP(C10889,#REF!, 2,FALSE)</f>
        <v>#REF!</v>
      </c>
      <c r="BP10889" s="52" t="s">
        <v>16474</v>
      </c>
      <c r="BQ10889" s="52" t="s">
        <v>17035</v>
      </c>
      <c r="BR10889" s="52" t="s">
        <v>3529</v>
      </c>
      <c r="BX10889" s="52" t="s">
        <v>16474</v>
      </c>
      <c r="BY10889" s="52" t="s">
        <v>17035</v>
      </c>
      <c r="BZ10889" s="52" t="s">
        <v>3529</v>
      </c>
    </row>
    <row r="10890" spans="54:78" x14ac:dyDescent="0.3">
      <c r="BB10890" s="105" t="e">
        <f>VLOOKUP(C10890,#REF!, 2,FALSE)</f>
        <v>#REF!</v>
      </c>
      <c r="BP10890" s="52" t="s">
        <v>16475</v>
      </c>
      <c r="BQ10890" s="52" t="s">
        <v>17035</v>
      </c>
      <c r="BR10890" s="52" t="s">
        <v>3852</v>
      </c>
      <c r="BX10890" s="52" t="s">
        <v>16475</v>
      </c>
      <c r="BY10890" s="52" t="s">
        <v>17035</v>
      </c>
      <c r="BZ10890" s="52" t="s">
        <v>3852</v>
      </c>
    </row>
    <row r="10891" spans="54:78" x14ac:dyDescent="0.3">
      <c r="BB10891" s="105" t="e">
        <f>VLOOKUP(C10891,#REF!, 2,FALSE)</f>
        <v>#REF!</v>
      </c>
      <c r="BP10891" s="52" t="s">
        <v>16476</v>
      </c>
      <c r="BQ10891" s="52" t="s">
        <v>2993</v>
      </c>
      <c r="BR10891" s="52" t="s">
        <v>800</v>
      </c>
      <c r="BX10891" s="52" t="s">
        <v>16476</v>
      </c>
      <c r="BY10891" s="52" t="s">
        <v>2993</v>
      </c>
      <c r="BZ10891" s="52" t="s">
        <v>800</v>
      </c>
    </row>
    <row r="10892" spans="54:78" x14ac:dyDescent="0.3">
      <c r="BB10892" s="105" t="e">
        <f>VLOOKUP(C10892,#REF!, 2,FALSE)</f>
        <v>#REF!</v>
      </c>
      <c r="BP10892" s="52" t="s">
        <v>16477</v>
      </c>
      <c r="BQ10892" s="52" t="s">
        <v>2993</v>
      </c>
      <c r="BR10892" s="52" t="s">
        <v>2198</v>
      </c>
      <c r="BX10892" s="52" t="s">
        <v>16477</v>
      </c>
      <c r="BY10892" s="52" t="s">
        <v>2993</v>
      </c>
      <c r="BZ10892" s="52" t="s">
        <v>2198</v>
      </c>
    </row>
    <row r="10893" spans="54:78" x14ac:dyDescent="0.3">
      <c r="BB10893" s="105" t="e">
        <f>VLOOKUP(C10893,#REF!, 2,FALSE)</f>
        <v>#REF!</v>
      </c>
      <c r="BP10893" s="52" t="s">
        <v>16478</v>
      </c>
      <c r="BQ10893" s="52" t="s">
        <v>1350</v>
      </c>
      <c r="BR10893" s="52" t="s">
        <v>5870</v>
      </c>
      <c r="BX10893" s="52" t="s">
        <v>16478</v>
      </c>
      <c r="BY10893" s="52" t="s">
        <v>1350</v>
      </c>
      <c r="BZ10893" s="52" t="s">
        <v>5870</v>
      </c>
    </row>
    <row r="10894" spans="54:78" x14ac:dyDescent="0.3">
      <c r="BB10894" s="105" t="e">
        <f>VLOOKUP(C10894,#REF!, 2,FALSE)</f>
        <v>#REF!</v>
      </c>
      <c r="BP10894" s="52" t="s">
        <v>16479</v>
      </c>
      <c r="BQ10894" s="52" t="s">
        <v>3016</v>
      </c>
      <c r="BR10894" s="52" t="s">
        <v>778</v>
      </c>
      <c r="BX10894" s="52" t="s">
        <v>16479</v>
      </c>
      <c r="BY10894" s="52" t="s">
        <v>3016</v>
      </c>
      <c r="BZ10894" s="52" t="s">
        <v>778</v>
      </c>
    </row>
    <row r="10895" spans="54:78" x14ac:dyDescent="0.3">
      <c r="BB10895" s="105" t="e">
        <f>VLOOKUP(C10895,#REF!, 2,FALSE)</f>
        <v>#REF!</v>
      </c>
      <c r="BP10895" s="52" t="s">
        <v>16480</v>
      </c>
      <c r="BQ10895" s="52" t="s">
        <v>1350</v>
      </c>
      <c r="BR10895" s="52" t="s">
        <v>3026</v>
      </c>
      <c r="BX10895" s="52" t="s">
        <v>16480</v>
      </c>
      <c r="BY10895" s="52" t="s">
        <v>1350</v>
      </c>
      <c r="BZ10895" s="52" t="s">
        <v>3026</v>
      </c>
    </row>
    <row r="10896" spans="54:78" x14ac:dyDescent="0.3">
      <c r="BB10896" s="105" t="e">
        <f>VLOOKUP(C10896,#REF!, 2,FALSE)</f>
        <v>#REF!</v>
      </c>
      <c r="BP10896" s="52" t="s">
        <v>16481</v>
      </c>
      <c r="BQ10896" s="52" t="s">
        <v>626</v>
      </c>
      <c r="BR10896" s="52" t="s">
        <v>5870</v>
      </c>
      <c r="BX10896" s="52" t="s">
        <v>16481</v>
      </c>
      <c r="BY10896" s="52" t="s">
        <v>626</v>
      </c>
      <c r="BZ10896" s="52" t="s">
        <v>5870</v>
      </c>
    </row>
    <row r="10897" spans="54:78" x14ac:dyDescent="0.3">
      <c r="BB10897" s="105" t="e">
        <f>VLOOKUP(C10897,#REF!, 2,FALSE)</f>
        <v>#REF!</v>
      </c>
      <c r="BP10897" s="52" t="s">
        <v>16482</v>
      </c>
      <c r="BQ10897" s="52" t="s">
        <v>712</v>
      </c>
      <c r="BR10897" s="52" t="s">
        <v>12436</v>
      </c>
      <c r="BX10897" s="52" t="s">
        <v>16482</v>
      </c>
      <c r="BY10897" s="52" t="s">
        <v>712</v>
      </c>
      <c r="BZ10897" s="52" t="s">
        <v>12436</v>
      </c>
    </row>
    <row r="10898" spans="54:78" x14ac:dyDescent="0.3">
      <c r="BB10898" s="105" t="e">
        <f>VLOOKUP(C10898,#REF!, 2,FALSE)</f>
        <v>#REF!</v>
      </c>
      <c r="BP10898" s="52" t="s">
        <v>16483</v>
      </c>
      <c r="BQ10898" s="52" t="s">
        <v>661</v>
      </c>
      <c r="BR10898" s="52" t="s">
        <v>9006</v>
      </c>
      <c r="BX10898" s="52" t="s">
        <v>16483</v>
      </c>
      <c r="BY10898" s="52" t="s">
        <v>661</v>
      </c>
      <c r="BZ10898" s="52" t="s">
        <v>9006</v>
      </c>
    </row>
    <row r="10899" spans="54:78" x14ac:dyDescent="0.3">
      <c r="BB10899" s="105" t="e">
        <f>VLOOKUP(C10899,#REF!, 2,FALSE)</f>
        <v>#REF!</v>
      </c>
      <c r="BP10899" s="52" t="s">
        <v>16484</v>
      </c>
      <c r="BQ10899" s="52" t="s">
        <v>661</v>
      </c>
      <c r="BR10899" s="52" t="s">
        <v>5955</v>
      </c>
      <c r="BX10899" s="52" t="s">
        <v>16484</v>
      </c>
      <c r="BY10899" s="52" t="s">
        <v>661</v>
      </c>
      <c r="BZ10899" s="52" t="s">
        <v>5955</v>
      </c>
    </row>
    <row r="10900" spans="54:78" x14ac:dyDescent="0.3">
      <c r="BB10900" s="105" t="e">
        <f>VLOOKUP(C10900,#REF!, 2,FALSE)</f>
        <v>#REF!</v>
      </c>
      <c r="BP10900" s="52" t="s">
        <v>16485</v>
      </c>
      <c r="BQ10900" s="52" t="s">
        <v>712</v>
      </c>
      <c r="BR10900" s="52" t="s">
        <v>16486</v>
      </c>
      <c r="BX10900" s="52" t="s">
        <v>16485</v>
      </c>
      <c r="BY10900" s="52" t="s">
        <v>712</v>
      </c>
      <c r="BZ10900" s="52" t="s">
        <v>16486</v>
      </c>
    </row>
    <row r="10901" spans="54:78" x14ac:dyDescent="0.3">
      <c r="BB10901" s="105" t="e">
        <f>VLOOKUP(C10901,#REF!, 2,FALSE)</f>
        <v>#REF!</v>
      </c>
      <c r="BP10901" s="52" t="s">
        <v>16487</v>
      </c>
      <c r="BQ10901" s="52" t="s">
        <v>663</v>
      </c>
      <c r="BR10901" s="52" t="s">
        <v>4236</v>
      </c>
      <c r="BX10901" s="52" t="s">
        <v>16487</v>
      </c>
      <c r="BY10901" s="52" t="s">
        <v>663</v>
      </c>
      <c r="BZ10901" s="52" t="s">
        <v>4236</v>
      </c>
    </row>
    <row r="10902" spans="54:78" x14ac:dyDescent="0.3">
      <c r="BB10902" s="105" t="e">
        <f>VLOOKUP(C10902,#REF!, 2,FALSE)</f>
        <v>#REF!</v>
      </c>
      <c r="BP10902" s="52" t="s">
        <v>16488</v>
      </c>
      <c r="BQ10902" s="52" t="s">
        <v>1350</v>
      </c>
      <c r="BR10902" s="52" t="s">
        <v>15753</v>
      </c>
      <c r="BX10902" s="52" t="s">
        <v>16488</v>
      </c>
      <c r="BY10902" s="52" t="s">
        <v>1350</v>
      </c>
      <c r="BZ10902" s="52" t="s">
        <v>15753</v>
      </c>
    </row>
    <row r="10903" spans="54:78" x14ac:dyDescent="0.3">
      <c r="BB10903" s="105" t="e">
        <f>VLOOKUP(C10903,#REF!, 2,FALSE)</f>
        <v>#REF!</v>
      </c>
      <c r="BP10903" s="52" t="s">
        <v>16489</v>
      </c>
      <c r="BQ10903" s="52" t="s">
        <v>667</v>
      </c>
      <c r="BR10903" s="52" t="s">
        <v>3350</v>
      </c>
      <c r="BX10903" s="52" t="s">
        <v>16489</v>
      </c>
      <c r="BY10903" s="52" t="s">
        <v>667</v>
      </c>
      <c r="BZ10903" s="52" t="s">
        <v>3350</v>
      </c>
    </row>
    <row r="10904" spans="54:78" x14ac:dyDescent="0.3">
      <c r="BB10904" s="105" t="e">
        <f>VLOOKUP(C10904,#REF!, 2,FALSE)</f>
        <v>#REF!</v>
      </c>
      <c r="BP10904" s="52" t="s">
        <v>16490</v>
      </c>
      <c r="BQ10904" s="52" t="s">
        <v>3016</v>
      </c>
      <c r="BR10904" s="52" t="s">
        <v>778</v>
      </c>
      <c r="BX10904" s="52" t="s">
        <v>16490</v>
      </c>
      <c r="BY10904" s="52" t="s">
        <v>3016</v>
      </c>
      <c r="BZ10904" s="52" t="s">
        <v>778</v>
      </c>
    </row>
    <row r="10905" spans="54:78" x14ac:dyDescent="0.3">
      <c r="BB10905" s="105" t="e">
        <f>VLOOKUP(C10905,#REF!, 2,FALSE)</f>
        <v>#REF!</v>
      </c>
      <c r="BP10905" s="52" t="s">
        <v>16491</v>
      </c>
      <c r="BQ10905" s="52" t="s">
        <v>643</v>
      </c>
      <c r="BR10905" s="52" t="s">
        <v>16492</v>
      </c>
      <c r="BX10905" s="52" t="s">
        <v>16491</v>
      </c>
      <c r="BY10905" s="52" t="s">
        <v>643</v>
      </c>
      <c r="BZ10905" s="52" t="s">
        <v>16492</v>
      </c>
    </row>
    <row r="10906" spans="54:78" x14ac:dyDescent="0.3">
      <c r="BB10906" s="105" t="e">
        <f>VLOOKUP(C10906,#REF!, 2,FALSE)</f>
        <v>#REF!</v>
      </c>
      <c r="BP10906" s="52" t="s">
        <v>16493</v>
      </c>
      <c r="BQ10906" s="52" t="s">
        <v>1078</v>
      </c>
      <c r="BR10906" s="52" t="s">
        <v>10373</v>
      </c>
      <c r="BX10906" s="52" t="s">
        <v>16493</v>
      </c>
      <c r="BY10906" s="52" t="s">
        <v>1078</v>
      </c>
      <c r="BZ10906" s="52" t="s">
        <v>10373</v>
      </c>
    </row>
    <row r="10907" spans="54:78" x14ac:dyDescent="0.3">
      <c r="BB10907" s="105" t="e">
        <f>VLOOKUP(C10907,#REF!, 2,FALSE)</f>
        <v>#REF!</v>
      </c>
      <c r="BP10907" s="52" t="s">
        <v>16494</v>
      </c>
      <c r="BQ10907" s="52" t="s">
        <v>626</v>
      </c>
      <c r="BR10907" s="52" t="s">
        <v>9431</v>
      </c>
      <c r="BX10907" s="52" t="s">
        <v>16494</v>
      </c>
      <c r="BY10907" s="52" t="s">
        <v>626</v>
      </c>
      <c r="BZ10907" s="52" t="s">
        <v>9431</v>
      </c>
    </row>
    <row r="10908" spans="54:78" x14ac:dyDescent="0.3">
      <c r="BB10908" s="105" t="e">
        <f>VLOOKUP(C10908,#REF!, 2,FALSE)</f>
        <v>#REF!</v>
      </c>
      <c r="BP10908" s="52" t="s">
        <v>502</v>
      </c>
      <c r="BQ10908" s="52" t="s">
        <v>712</v>
      </c>
      <c r="BR10908" s="52" t="s">
        <v>9431</v>
      </c>
      <c r="BX10908" s="52" t="s">
        <v>502</v>
      </c>
      <c r="BY10908" s="52" t="s">
        <v>712</v>
      </c>
      <c r="BZ10908" s="52" t="s">
        <v>9431</v>
      </c>
    </row>
    <row r="10909" spans="54:78" x14ac:dyDescent="0.3">
      <c r="BB10909" s="105" t="e">
        <f>VLOOKUP(C10909,#REF!, 2,FALSE)</f>
        <v>#REF!</v>
      </c>
      <c r="BP10909" s="52" t="s">
        <v>16495</v>
      </c>
      <c r="BQ10909" s="52" t="s">
        <v>2988</v>
      </c>
      <c r="BR10909" s="52" t="s">
        <v>8075</v>
      </c>
      <c r="BX10909" s="52" t="s">
        <v>16495</v>
      </c>
      <c r="BY10909" s="52" t="s">
        <v>2988</v>
      </c>
      <c r="BZ10909" s="52" t="s">
        <v>8075</v>
      </c>
    </row>
    <row r="10910" spans="54:78" x14ac:dyDescent="0.3">
      <c r="BB10910" s="105" t="e">
        <f>VLOOKUP(C10910,#REF!, 2,FALSE)</f>
        <v>#REF!</v>
      </c>
      <c r="BP10910" s="52" t="s">
        <v>16496</v>
      </c>
      <c r="BQ10910" s="52" t="s">
        <v>626</v>
      </c>
      <c r="BR10910" s="52" t="s">
        <v>15753</v>
      </c>
      <c r="BX10910" s="52" t="s">
        <v>16496</v>
      </c>
      <c r="BY10910" s="52" t="s">
        <v>626</v>
      </c>
      <c r="BZ10910" s="52" t="s">
        <v>15753</v>
      </c>
    </row>
    <row r="10911" spans="54:78" x14ac:dyDescent="0.3">
      <c r="BB10911" s="105" t="e">
        <f>VLOOKUP(C10911,#REF!, 2,FALSE)</f>
        <v>#REF!</v>
      </c>
      <c r="BP10911" s="52" t="s">
        <v>16497</v>
      </c>
      <c r="BQ10911" s="52" t="s">
        <v>626</v>
      </c>
      <c r="BR10911" s="52" t="s">
        <v>665</v>
      </c>
      <c r="BX10911" s="52" t="s">
        <v>16497</v>
      </c>
      <c r="BY10911" s="52" t="s">
        <v>626</v>
      </c>
      <c r="BZ10911" s="52" t="s">
        <v>665</v>
      </c>
    </row>
    <row r="10912" spans="54:78" x14ac:dyDescent="0.3">
      <c r="BB10912" s="105" t="e">
        <f>VLOOKUP(C10912,#REF!, 2,FALSE)</f>
        <v>#REF!</v>
      </c>
      <c r="BP10912" s="52" t="s">
        <v>16498</v>
      </c>
      <c r="BQ10912" s="52" t="s">
        <v>626</v>
      </c>
      <c r="BR10912" s="52" t="s">
        <v>1132</v>
      </c>
      <c r="BX10912" s="52" t="s">
        <v>16498</v>
      </c>
      <c r="BY10912" s="52" t="s">
        <v>626</v>
      </c>
      <c r="BZ10912" s="52" t="s">
        <v>1132</v>
      </c>
    </row>
    <row r="10913" spans="54:78" x14ac:dyDescent="0.3">
      <c r="BB10913" s="105" t="e">
        <f>VLOOKUP(C10913,#REF!, 2,FALSE)</f>
        <v>#REF!</v>
      </c>
      <c r="BP10913" s="52" t="s">
        <v>16499</v>
      </c>
      <c r="BQ10913" s="52" t="s">
        <v>712</v>
      </c>
      <c r="BR10913" s="52" t="s">
        <v>10929</v>
      </c>
      <c r="BX10913" s="52" t="s">
        <v>16499</v>
      </c>
      <c r="BY10913" s="52" t="s">
        <v>712</v>
      </c>
      <c r="BZ10913" s="52" t="s">
        <v>10929</v>
      </c>
    </row>
    <row r="10914" spans="54:78" x14ac:dyDescent="0.3">
      <c r="BB10914" s="105" t="e">
        <f>VLOOKUP(C10914,#REF!, 2,FALSE)</f>
        <v>#REF!</v>
      </c>
      <c r="BP10914" s="52" t="s">
        <v>16500</v>
      </c>
      <c r="BQ10914" s="52" t="s">
        <v>3276</v>
      </c>
      <c r="BR10914" s="52" t="s">
        <v>2783</v>
      </c>
      <c r="BX10914" s="52" t="s">
        <v>16500</v>
      </c>
      <c r="BY10914" s="52" t="s">
        <v>3276</v>
      </c>
      <c r="BZ10914" s="52" t="s">
        <v>2783</v>
      </c>
    </row>
    <row r="10915" spans="54:78" x14ac:dyDescent="0.3">
      <c r="BB10915" s="105" t="e">
        <f>VLOOKUP(C10915,#REF!, 2,FALSE)</f>
        <v>#REF!</v>
      </c>
      <c r="BP10915" s="52" t="s">
        <v>16501</v>
      </c>
      <c r="BQ10915" s="52" t="s">
        <v>2993</v>
      </c>
      <c r="BR10915" s="52" t="s">
        <v>2993</v>
      </c>
      <c r="BX10915" s="52" t="s">
        <v>16501</v>
      </c>
      <c r="BY10915" s="52" t="s">
        <v>2993</v>
      </c>
      <c r="BZ10915" s="52" t="s">
        <v>2993</v>
      </c>
    </row>
    <row r="10916" spans="54:78" x14ac:dyDescent="0.3">
      <c r="BB10916" s="105" t="e">
        <f>VLOOKUP(C10916,#REF!, 2,FALSE)</f>
        <v>#REF!</v>
      </c>
      <c r="BP10916" s="52" t="s">
        <v>16502</v>
      </c>
      <c r="BQ10916" s="52" t="s">
        <v>2993</v>
      </c>
      <c r="BR10916" s="52" t="s">
        <v>2993</v>
      </c>
      <c r="BX10916" s="52" t="s">
        <v>16502</v>
      </c>
      <c r="BY10916" s="52" t="s">
        <v>2993</v>
      </c>
      <c r="BZ10916" s="52" t="s">
        <v>2993</v>
      </c>
    </row>
    <row r="10917" spans="54:78" x14ac:dyDescent="0.3">
      <c r="BB10917" s="105" t="e">
        <f>VLOOKUP(C10917,#REF!, 2,FALSE)</f>
        <v>#REF!</v>
      </c>
      <c r="BP10917" s="52" t="s">
        <v>16503</v>
      </c>
      <c r="BQ10917" s="52" t="s">
        <v>3019</v>
      </c>
      <c r="BR10917" s="52" t="s">
        <v>2993</v>
      </c>
      <c r="BX10917" s="52" t="s">
        <v>16503</v>
      </c>
      <c r="BY10917" s="52" t="s">
        <v>3019</v>
      </c>
      <c r="BZ10917" s="52" t="s">
        <v>2993</v>
      </c>
    </row>
    <row r="10918" spans="54:78" x14ac:dyDescent="0.3">
      <c r="BB10918" s="105" t="e">
        <f>VLOOKUP(C10918,#REF!, 2,FALSE)</f>
        <v>#REF!</v>
      </c>
      <c r="BP10918" s="52" t="s">
        <v>507</v>
      </c>
      <c r="BQ10918" s="52" t="s">
        <v>661</v>
      </c>
      <c r="BR10918" s="52" t="s">
        <v>16451</v>
      </c>
      <c r="BX10918" s="52" t="s">
        <v>507</v>
      </c>
      <c r="BY10918" s="52" t="s">
        <v>661</v>
      </c>
      <c r="BZ10918" s="52" t="s">
        <v>16451</v>
      </c>
    </row>
    <row r="10919" spans="54:78" x14ac:dyDescent="0.3">
      <c r="BB10919" s="105" t="e">
        <f>VLOOKUP(C10919,#REF!, 2,FALSE)</f>
        <v>#REF!</v>
      </c>
      <c r="BP10919" s="52" t="s">
        <v>16504</v>
      </c>
      <c r="BQ10919" s="52" t="s">
        <v>661</v>
      </c>
      <c r="BR10919" s="52" t="s">
        <v>3380</v>
      </c>
      <c r="BX10919" s="52" t="s">
        <v>16504</v>
      </c>
      <c r="BY10919" s="52" t="s">
        <v>661</v>
      </c>
      <c r="BZ10919" s="52" t="s">
        <v>3380</v>
      </c>
    </row>
    <row r="10920" spans="54:78" x14ac:dyDescent="0.3">
      <c r="BB10920" s="105" t="e">
        <f>VLOOKUP(C10920,#REF!, 2,FALSE)</f>
        <v>#REF!</v>
      </c>
      <c r="BP10920" s="52" t="s">
        <v>16505</v>
      </c>
      <c r="BQ10920" s="52" t="s">
        <v>1147</v>
      </c>
      <c r="BR10920" s="52" t="s">
        <v>16506</v>
      </c>
      <c r="BX10920" s="52" t="s">
        <v>16505</v>
      </c>
      <c r="BY10920" s="52" t="s">
        <v>1147</v>
      </c>
      <c r="BZ10920" s="52" t="s">
        <v>16506</v>
      </c>
    </row>
    <row r="10921" spans="54:78" x14ac:dyDescent="0.3">
      <c r="BB10921" s="105" t="e">
        <f>VLOOKUP(C10921,#REF!, 2,FALSE)</f>
        <v>#REF!</v>
      </c>
      <c r="BP10921" s="52" t="s">
        <v>16507</v>
      </c>
      <c r="BQ10921" s="52" t="s">
        <v>743</v>
      </c>
      <c r="BR10921" s="52" t="s">
        <v>16508</v>
      </c>
      <c r="BX10921" s="52" t="s">
        <v>16507</v>
      </c>
      <c r="BY10921" s="52" t="s">
        <v>743</v>
      </c>
      <c r="BZ10921" s="52" t="s">
        <v>16508</v>
      </c>
    </row>
    <row r="10922" spans="54:78" x14ac:dyDescent="0.3">
      <c r="BB10922" s="105" t="e">
        <f>VLOOKUP(C10922,#REF!, 2,FALSE)</f>
        <v>#REF!</v>
      </c>
      <c r="BP10922" s="52" t="s">
        <v>16509</v>
      </c>
      <c r="BQ10922" s="52" t="s">
        <v>3016</v>
      </c>
      <c r="BR10922" s="52" t="s">
        <v>16510</v>
      </c>
      <c r="BX10922" s="52" t="s">
        <v>16509</v>
      </c>
      <c r="BY10922" s="52" t="s">
        <v>3016</v>
      </c>
      <c r="BZ10922" s="52" t="s">
        <v>16510</v>
      </c>
    </row>
    <row r="10923" spans="54:78" x14ac:dyDescent="0.3">
      <c r="BB10923" s="105" t="e">
        <f>VLOOKUP(C10923,#REF!, 2,FALSE)</f>
        <v>#REF!</v>
      </c>
      <c r="BP10923" s="52" t="s">
        <v>16511</v>
      </c>
      <c r="BQ10923" s="52" t="s">
        <v>626</v>
      </c>
      <c r="BR10923" s="52" t="s">
        <v>7746</v>
      </c>
      <c r="BX10923" s="52" t="s">
        <v>16511</v>
      </c>
      <c r="BY10923" s="52" t="s">
        <v>626</v>
      </c>
      <c r="BZ10923" s="52" t="s">
        <v>7746</v>
      </c>
    </row>
    <row r="10924" spans="54:78" x14ac:dyDescent="0.3">
      <c r="BB10924" s="105" t="e">
        <f>VLOOKUP(C10924,#REF!, 2,FALSE)</f>
        <v>#REF!</v>
      </c>
      <c r="BP10924" s="52" t="s">
        <v>16512</v>
      </c>
      <c r="BQ10924" s="52" t="s">
        <v>3059</v>
      </c>
      <c r="BR10924" s="52" t="s">
        <v>9473</v>
      </c>
      <c r="BX10924" s="52" t="s">
        <v>16512</v>
      </c>
      <c r="BY10924" s="52" t="s">
        <v>3059</v>
      </c>
      <c r="BZ10924" s="52" t="s">
        <v>9473</v>
      </c>
    </row>
    <row r="10925" spans="54:78" x14ac:dyDescent="0.3">
      <c r="BB10925" s="105" t="e">
        <f>VLOOKUP(C10925,#REF!, 2,FALSE)</f>
        <v>#REF!</v>
      </c>
      <c r="BP10925" s="52" t="s">
        <v>16513</v>
      </c>
      <c r="BQ10925" s="52" t="s">
        <v>1277</v>
      </c>
      <c r="BR10925" s="52" t="s">
        <v>6193</v>
      </c>
      <c r="BX10925" s="52" t="s">
        <v>16513</v>
      </c>
      <c r="BY10925" s="52" t="s">
        <v>1277</v>
      </c>
      <c r="BZ10925" s="52" t="s">
        <v>6193</v>
      </c>
    </row>
    <row r="10926" spans="54:78" x14ac:dyDescent="0.3">
      <c r="BB10926" s="105" t="e">
        <f>VLOOKUP(C10926,#REF!, 2,FALSE)</f>
        <v>#REF!</v>
      </c>
      <c r="BP10926" s="52" t="s">
        <v>16514</v>
      </c>
      <c r="BQ10926" s="52" t="s">
        <v>3059</v>
      </c>
      <c r="BR10926" s="52" t="s">
        <v>16515</v>
      </c>
      <c r="BX10926" s="52" t="s">
        <v>16514</v>
      </c>
      <c r="BY10926" s="52" t="s">
        <v>3059</v>
      </c>
      <c r="BZ10926" s="52" t="s">
        <v>16515</v>
      </c>
    </row>
    <row r="10927" spans="54:78" x14ac:dyDescent="0.3">
      <c r="BB10927" s="105" t="e">
        <f>VLOOKUP(C10927,#REF!, 2,FALSE)</f>
        <v>#REF!</v>
      </c>
      <c r="BP10927" s="52" t="s">
        <v>16516</v>
      </c>
      <c r="BQ10927" s="52" t="s">
        <v>934</v>
      </c>
      <c r="BR10927" s="52" t="s">
        <v>16517</v>
      </c>
      <c r="BX10927" s="52" t="s">
        <v>16516</v>
      </c>
      <c r="BY10927" s="52" t="s">
        <v>934</v>
      </c>
      <c r="BZ10927" s="52" t="s">
        <v>16517</v>
      </c>
    </row>
    <row r="10928" spans="54:78" x14ac:dyDescent="0.3">
      <c r="BB10928" s="105" t="e">
        <f>VLOOKUP(C10928,#REF!, 2,FALSE)</f>
        <v>#REF!</v>
      </c>
      <c r="BP10928" s="52" t="s">
        <v>16518</v>
      </c>
      <c r="BQ10928" s="52" t="s">
        <v>1275</v>
      </c>
      <c r="BR10928" s="52" t="s">
        <v>9473</v>
      </c>
      <c r="BX10928" s="52" t="s">
        <v>16518</v>
      </c>
      <c r="BY10928" s="52" t="s">
        <v>1275</v>
      </c>
      <c r="BZ10928" s="52" t="s">
        <v>9473</v>
      </c>
    </row>
    <row r="10929" spans="54:78" x14ac:dyDescent="0.3">
      <c r="BB10929" s="105" t="e">
        <f>VLOOKUP(C10929,#REF!, 2,FALSE)</f>
        <v>#REF!</v>
      </c>
      <c r="BP10929" s="52" t="s">
        <v>16519</v>
      </c>
      <c r="BQ10929" s="52" t="s">
        <v>3016</v>
      </c>
      <c r="BR10929" s="52" t="s">
        <v>1288</v>
      </c>
      <c r="BX10929" s="52" t="s">
        <v>16519</v>
      </c>
      <c r="BY10929" s="52" t="s">
        <v>3016</v>
      </c>
      <c r="BZ10929" s="52" t="s">
        <v>1288</v>
      </c>
    </row>
    <row r="10930" spans="54:78" x14ac:dyDescent="0.3">
      <c r="BB10930" s="105" t="e">
        <f>VLOOKUP(C10930,#REF!, 2,FALSE)</f>
        <v>#REF!</v>
      </c>
      <c r="BP10930" s="52" t="s">
        <v>16520</v>
      </c>
      <c r="BQ10930" s="52" t="s">
        <v>3103</v>
      </c>
      <c r="BR10930" s="52" t="s">
        <v>9501</v>
      </c>
      <c r="BX10930" s="52" t="s">
        <v>16520</v>
      </c>
      <c r="BY10930" s="52" t="s">
        <v>3103</v>
      </c>
      <c r="BZ10930" s="52" t="s">
        <v>9501</v>
      </c>
    </row>
    <row r="10931" spans="54:78" x14ac:dyDescent="0.3">
      <c r="BB10931" s="105" t="e">
        <f>VLOOKUP(C10931,#REF!, 2,FALSE)</f>
        <v>#REF!</v>
      </c>
      <c r="BP10931" s="52" t="s">
        <v>16521</v>
      </c>
      <c r="BQ10931" s="52" t="s">
        <v>642</v>
      </c>
      <c r="BR10931" s="52" t="s">
        <v>16522</v>
      </c>
      <c r="BX10931" s="52" t="s">
        <v>16521</v>
      </c>
      <c r="BY10931" s="52" t="s">
        <v>642</v>
      </c>
      <c r="BZ10931" s="52" t="s">
        <v>16522</v>
      </c>
    </row>
    <row r="10932" spans="54:78" x14ac:dyDescent="0.3">
      <c r="BB10932" s="105" t="e">
        <f>VLOOKUP(C10932,#REF!, 2,FALSE)</f>
        <v>#REF!</v>
      </c>
      <c r="BP10932" s="52" t="s">
        <v>16523</v>
      </c>
      <c r="BQ10932" s="52" t="s">
        <v>3059</v>
      </c>
      <c r="BR10932" s="52" t="s">
        <v>16524</v>
      </c>
      <c r="BX10932" s="52" t="s">
        <v>16523</v>
      </c>
      <c r="BY10932" s="52" t="s">
        <v>3059</v>
      </c>
      <c r="BZ10932" s="52" t="s">
        <v>16524</v>
      </c>
    </row>
    <row r="10933" spans="54:78" x14ac:dyDescent="0.3">
      <c r="BB10933" s="105" t="e">
        <f>VLOOKUP(C10933,#REF!, 2,FALSE)</f>
        <v>#REF!</v>
      </c>
      <c r="BP10933" s="52" t="s">
        <v>16525</v>
      </c>
      <c r="BQ10933" s="52" t="s">
        <v>624</v>
      </c>
      <c r="BR10933" s="52" t="s">
        <v>10113</v>
      </c>
      <c r="BX10933" s="52" t="s">
        <v>16525</v>
      </c>
      <c r="BY10933" s="52" t="s">
        <v>624</v>
      </c>
      <c r="BZ10933" s="52" t="s">
        <v>10113</v>
      </c>
    </row>
    <row r="10934" spans="54:78" x14ac:dyDescent="0.3">
      <c r="BB10934" s="105" t="e">
        <f>VLOOKUP(C10934,#REF!, 2,FALSE)</f>
        <v>#REF!</v>
      </c>
      <c r="BP10934" s="52" t="s">
        <v>16526</v>
      </c>
      <c r="BQ10934" s="52" t="s">
        <v>1350</v>
      </c>
      <c r="BR10934" s="52" t="s">
        <v>8932</v>
      </c>
      <c r="BX10934" s="52" t="s">
        <v>16526</v>
      </c>
      <c r="BY10934" s="52" t="s">
        <v>1350</v>
      </c>
      <c r="BZ10934" s="52" t="s">
        <v>8932</v>
      </c>
    </row>
    <row r="10935" spans="54:78" x14ac:dyDescent="0.3">
      <c r="BB10935" s="105" t="e">
        <f>VLOOKUP(C10935,#REF!, 2,FALSE)</f>
        <v>#REF!</v>
      </c>
      <c r="BP10935" s="52" t="s">
        <v>16527</v>
      </c>
      <c r="BQ10935" s="52" t="s">
        <v>1021</v>
      </c>
      <c r="BR10935" s="52" t="s">
        <v>16528</v>
      </c>
      <c r="BX10935" s="52" t="s">
        <v>16527</v>
      </c>
      <c r="BY10935" s="52" t="s">
        <v>1021</v>
      </c>
      <c r="BZ10935" s="52" t="s">
        <v>16528</v>
      </c>
    </row>
    <row r="10936" spans="54:78" x14ac:dyDescent="0.3">
      <c r="BB10936" s="105" t="e">
        <f>VLOOKUP(C10936,#REF!, 2,FALSE)</f>
        <v>#REF!</v>
      </c>
      <c r="BP10936" s="52" t="s">
        <v>2842</v>
      </c>
      <c r="BQ10936" s="52" t="s">
        <v>3059</v>
      </c>
      <c r="BR10936" s="52" t="s">
        <v>16529</v>
      </c>
      <c r="BX10936" s="52" t="s">
        <v>2842</v>
      </c>
      <c r="BY10936" s="52" t="s">
        <v>3059</v>
      </c>
      <c r="BZ10936" s="52" t="s">
        <v>16529</v>
      </c>
    </row>
    <row r="10937" spans="54:78" x14ac:dyDescent="0.3">
      <c r="BB10937" s="105" t="e">
        <f>VLOOKUP(C10937,#REF!, 2,FALSE)</f>
        <v>#REF!</v>
      </c>
      <c r="BP10937" s="52" t="s">
        <v>2843</v>
      </c>
      <c r="BQ10937" s="52" t="s">
        <v>3059</v>
      </c>
      <c r="BR10937" s="52" t="s">
        <v>16529</v>
      </c>
      <c r="BX10937" s="52" t="s">
        <v>2843</v>
      </c>
      <c r="BY10937" s="52" t="s">
        <v>3059</v>
      </c>
      <c r="BZ10937" s="52" t="s">
        <v>16529</v>
      </c>
    </row>
    <row r="10938" spans="54:78" x14ac:dyDescent="0.3">
      <c r="BB10938" s="105" t="e">
        <f>VLOOKUP(C10938,#REF!, 2,FALSE)</f>
        <v>#REF!</v>
      </c>
      <c r="BP10938" s="52" t="s">
        <v>2844</v>
      </c>
      <c r="BQ10938" s="52" t="s">
        <v>1350</v>
      </c>
      <c r="BR10938" s="52" t="s">
        <v>15860</v>
      </c>
      <c r="BX10938" s="52" t="s">
        <v>2844</v>
      </c>
      <c r="BY10938" s="52" t="s">
        <v>1350</v>
      </c>
      <c r="BZ10938" s="52" t="s">
        <v>15860</v>
      </c>
    </row>
    <row r="10939" spans="54:78" x14ac:dyDescent="0.3">
      <c r="BB10939" s="105" t="e">
        <f>VLOOKUP(C10939,#REF!, 2,FALSE)</f>
        <v>#REF!</v>
      </c>
      <c r="BP10939" s="52" t="s">
        <v>16530</v>
      </c>
      <c r="BQ10939" s="52" t="s">
        <v>3059</v>
      </c>
      <c r="BR10939" s="52" t="s">
        <v>8324</v>
      </c>
      <c r="BX10939" s="52" t="s">
        <v>16530</v>
      </c>
      <c r="BY10939" s="52" t="s">
        <v>3059</v>
      </c>
      <c r="BZ10939" s="52" t="s">
        <v>8324</v>
      </c>
    </row>
    <row r="10940" spans="54:78" x14ac:dyDescent="0.3">
      <c r="BB10940" s="105" t="e">
        <f>VLOOKUP(C10940,#REF!, 2,FALSE)</f>
        <v>#REF!</v>
      </c>
      <c r="BP10940" s="52" t="s">
        <v>16531</v>
      </c>
      <c r="BQ10940" s="52" t="s">
        <v>3059</v>
      </c>
      <c r="BR10940" s="52" t="s">
        <v>16532</v>
      </c>
      <c r="BX10940" s="52" t="s">
        <v>16531</v>
      </c>
      <c r="BY10940" s="52" t="s">
        <v>3059</v>
      </c>
      <c r="BZ10940" s="52" t="s">
        <v>16532</v>
      </c>
    </row>
    <row r="10941" spans="54:78" x14ac:dyDescent="0.3">
      <c r="BB10941" s="105" t="e">
        <f>VLOOKUP(C10941,#REF!, 2,FALSE)</f>
        <v>#REF!</v>
      </c>
      <c r="BP10941" s="52" t="s">
        <v>16533</v>
      </c>
      <c r="BQ10941" s="52" t="s">
        <v>779</v>
      </c>
      <c r="BR10941" s="52" t="s">
        <v>12014</v>
      </c>
      <c r="BX10941" s="52" t="s">
        <v>16533</v>
      </c>
      <c r="BY10941" s="52" t="s">
        <v>779</v>
      </c>
      <c r="BZ10941" s="52" t="s">
        <v>12014</v>
      </c>
    </row>
    <row r="10942" spans="54:78" x14ac:dyDescent="0.3">
      <c r="BB10942" s="105" t="e">
        <f>VLOOKUP(C10942,#REF!, 2,FALSE)</f>
        <v>#REF!</v>
      </c>
      <c r="BP10942" s="52" t="s">
        <v>16534</v>
      </c>
      <c r="BQ10942" s="52" t="s">
        <v>3059</v>
      </c>
      <c r="BR10942" s="52" t="s">
        <v>11980</v>
      </c>
      <c r="BX10942" s="52" t="s">
        <v>16534</v>
      </c>
      <c r="BY10942" s="52" t="s">
        <v>3059</v>
      </c>
      <c r="BZ10942" s="52" t="s">
        <v>11980</v>
      </c>
    </row>
    <row r="10943" spans="54:78" x14ac:dyDescent="0.3">
      <c r="BB10943" s="105" t="e">
        <f>VLOOKUP(C10943,#REF!, 2,FALSE)</f>
        <v>#REF!</v>
      </c>
      <c r="BP10943" s="52" t="s">
        <v>16535</v>
      </c>
      <c r="BQ10943" s="52" t="s">
        <v>3059</v>
      </c>
      <c r="BR10943" s="52" t="s">
        <v>16536</v>
      </c>
      <c r="BX10943" s="52" t="s">
        <v>16535</v>
      </c>
      <c r="BY10943" s="52" t="s">
        <v>3059</v>
      </c>
      <c r="BZ10943" s="52" t="s">
        <v>16536</v>
      </c>
    </row>
    <row r="10944" spans="54:78" x14ac:dyDescent="0.3">
      <c r="BB10944" s="105" t="e">
        <f>VLOOKUP(C10944,#REF!, 2,FALSE)</f>
        <v>#REF!</v>
      </c>
      <c r="BP10944" s="52" t="s">
        <v>16537</v>
      </c>
      <c r="BQ10944" s="52" t="s">
        <v>1350</v>
      </c>
      <c r="BR10944" s="52" t="s">
        <v>13615</v>
      </c>
      <c r="BX10944" s="52" t="s">
        <v>16537</v>
      </c>
      <c r="BY10944" s="52" t="s">
        <v>1350</v>
      </c>
      <c r="BZ10944" s="52" t="s">
        <v>13615</v>
      </c>
    </row>
    <row r="10945" spans="54:78" x14ac:dyDescent="0.3">
      <c r="BB10945" s="105" t="e">
        <f>VLOOKUP(C10945,#REF!, 2,FALSE)</f>
        <v>#REF!</v>
      </c>
      <c r="BP10945" s="52" t="s">
        <v>16538</v>
      </c>
      <c r="BQ10945" s="52" t="s">
        <v>3059</v>
      </c>
      <c r="BR10945" s="52" t="s">
        <v>5709</v>
      </c>
      <c r="BX10945" s="52" t="s">
        <v>16538</v>
      </c>
      <c r="BY10945" s="52" t="s">
        <v>3059</v>
      </c>
      <c r="BZ10945" s="52" t="s">
        <v>5709</v>
      </c>
    </row>
    <row r="10946" spans="54:78" x14ac:dyDescent="0.3">
      <c r="BB10946" s="105" t="e">
        <f>VLOOKUP(C10946,#REF!, 2,FALSE)</f>
        <v>#REF!</v>
      </c>
      <c r="BP10946" s="52" t="s">
        <v>16539</v>
      </c>
      <c r="BQ10946" s="52" t="s">
        <v>3059</v>
      </c>
      <c r="BR10946" s="52" t="s">
        <v>10951</v>
      </c>
      <c r="BX10946" s="52" t="s">
        <v>16539</v>
      </c>
      <c r="BY10946" s="52" t="s">
        <v>3059</v>
      </c>
      <c r="BZ10946" s="52" t="s">
        <v>10951</v>
      </c>
    </row>
    <row r="10947" spans="54:78" x14ac:dyDescent="0.3">
      <c r="BB10947" s="105" t="e">
        <f>VLOOKUP(C10947,#REF!, 2,FALSE)</f>
        <v>#REF!</v>
      </c>
      <c r="BP10947" s="52" t="s">
        <v>16540</v>
      </c>
      <c r="BQ10947" s="52" t="s">
        <v>1350</v>
      </c>
      <c r="BR10947" s="52" t="s">
        <v>4379</v>
      </c>
      <c r="BX10947" s="52" t="s">
        <v>16540</v>
      </c>
      <c r="BY10947" s="52" t="s">
        <v>1350</v>
      </c>
      <c r="BZ10947" s="52" t="s">
        <v>4379</v>
      </c>
    </row>
    <row r="10948" spans="54:78" x14ac:dyDescent="0.3">
      <c r="BB10948" s="105" t="e">
        <f>VLOOKUP(C10948,#REF!, 2,FALSE)</f>
        <v>#REF!</v>
      </c>
      <c r="BP10948" s="52" t="s">
        <v>16541</v>
      </c>
      <c r="BQ10948" s="52" t="s">
        <v>1147</v>
      </c>
      <c r="BR10948" s="52" t="s">
        <v>1734</v>
      </c>
      <c r="BX10948" s="52" t="s">
        <v>16541</v>
      </c>
      <c r="BY10948" s="52" t="s">
        <v>1147</v>
      </c>
      <c r="BZ10948" s="52" t="s">
        <v>1734</v>
      </c>
    </row>
    <row r="10949" spans="54:78" x14ac:dyDescent="0.3">
      <c r="BB10949" s="105" t="e">
        <f>VLOOKUP(C10949,#REF!, 2,FALSE)</f>
        <v>#REF!</v>
      </c>
      <c r="BP10949" s="52" t="s">
        <v>16542</v>
      </c>
      <c r="BQ10949" s="52" t="s">
        <v>743</v>
      </c>
      <c r="BR10949" s="52" t="s">
        <v>3212</v>
      </c>
      <c r="BX10949" s="52" t="s">
        <v>16542</v>
      </c>
      <c r="BY10949" s="52" t="s">
        <v>743</v>
      </c>
      <c r="BZ10949" s="52" t="s">
        <v>3212</v>
      </c>
    </row>
    <row r="10950" spans="54:78" x14ac:dyDescent="0.3">
      <c r="BB10950" s="105" t="e">
        <f>VLOOKUP(C10950,#REF!, 2,FALSE)</f>
        <v>#REF!</v>
      </c>
      <c r="BP10950" s="52" t="s">
        <v>16543</v>
      </c>
      <c r="BQ10950" s="52" t="s">
        <v>1350</v>
      </c>
      <c r="BR10950" s="52" t="s">
        <v>3212</v>
      </c>
      <c r="BX10950" s="52" t="s">
        <v>16543</v>
      </c>
      <c r="BY10950" s="52" t="s">
        <v>1350</v>
      </c>
      <c r="BZ10950" s="52" t="s">
        <v>3212</v>
      </c>
    </row>
    <row r="10951" spans="54:78" x14ac:dyDescent="0.3">
      <c r="BB10951" s="105" t="e">
        <f>VLOOKUP(C10951,#REF!, 2,FALSE)</f>
        <v>#REF!</v>
      </c>
      <c r="BP10951" s="52" t="s">
        <v>2845</v>
      </c>
      <c r="BQ10951" s="52" t="s">
        <v>3059</v>
      </c>
      <c r="BR10951" s="52" t="s">
        <v>1079</v>
      </c>
      <c r="BX10951" s="52" t="s">
        <v>2845</v>
      </c>
      <c r="BY10951" s="52" t="s">
        <v>3059</v>
      </c>
      <c r="BZ10951" s="52" t="s">
        <v>1079</v>
      </c>
    </row>
    <row r="10952" spans="54:78" x14ac:dyDescent="0.3">
      <c r="BB10952" s="105" t="e">
        <f>VLOOKUP(C10952,#REF!, 2,FALSE)</f>
        <v>#REF!</v>
      </c>
      <c r="BP10952" s="52" t="s">
        <v>16544</v>
      </c>
      <c r="BQ10952" s="52" t="s">
        <v>786</v>
      </c>
      <c r="BR10952" s="52" t="s">
        <v>1209</v>
      </c>
      <c r="BX10952" s="52" t="s">
        <v>16544</v>
      </c>
      <c r="BY10952" s="52" t="s">
        <v>786</v>
      </c>
      <c r="BZ10952" s="52" t="s">
        <v>1209</v>
      </c>
    </row>
    <row r="10953" spans="54:78" x14ac:dyDescent="0.3">
      <c r="BB10953" s="105" t="e">
        <f>VLOOKUP(C10953,#REF!, 2,FALSE)</f>
        <v>#REF!</v>
      </c>
      <c r="BP10953" s="52" t="s">
        <v>16545</v>
      </c>
      <c r="BQ10953" s="52" t="s">
        <v>3103</v>
      </c>
      <c r="BR10953" s="52" t="s">
        <v>1754</v>
      </c>
      <c r="BX10953" s="52" t="s">
        <v>16545</v>
      </c>
      <c r="BY10953" s="52" t="s">
        <v>3103</v>
      </c>
      <c r="BZ10953" s="52" t="s">
        <v>1754</v>
      </c>
    </row>
    <row r="10954" spans="54:78" x14ac:dyDescent="0.3">
      <c r="BB10954" s="105" t="e">
        <f>VLOOKUP(C10954,#REF!, 2,FALSE)</f>
        <v>#REF!</v>
      </c>
      <c r="BP10954" s="52" t="s">
        <v>2846</v>
      </c>
      <c r="BQ10954" s="52" t="s">
        <v>643</v>
      </c>
      <c r="BR10954" s="52" t="s">
        <v>4680</v>
      </c>
      <c r="BX10954" s="52" t="s">
        <v>2846</v>
      </c>
      <c r="BY10954" s="52" t="s">
        <v>643</v>
      </c>
      <c r="BZ10954" s="52" t="s">
        <v>4680</v>
      </c>
    </row>
    <row r="10955" spans="54:78" x14ac:dyDescent="0.3">
      <c r="BB10955" s="105" t="e">
        <f>VLOOKUP(C10955,#REF!, 2,FALSE)</f>
        <v>#REF!</v>
      </c>
      <c r="BP10955" s="52" t="s">
        <v>16546</v>
      </c>
      <c r="BQ10955" s="52" t="s">
        <v>1147</v>
      </c>
      <c r="BR10955" s="52" t="s">
        <v>3565</v>
      </c>
      <c r="BX10955" s="52" t="s">
        <v>16546</v>
      </c>
      <c r="BY10955" s="52" t="s">
        <v>1147</v>
      </c>
      <c r="BZ10955" s="52" t="s">
        <v>3565</v>
      </c>
    </row>
    <row r="10956" spans="54:78" x14ac:dyDescent="0.3">
      <c r="BB10956" s="105" t="e">
        <f>VLOOKUP(C10956,#REF!, 2,FALSE)</f>
        <v>#REF!</v>
      </c>
      <c r="BP10956" s="52" t="s">
        <v>16547</v>
      </c>
      <c r="BQ10956" s="52" t="s">
        <v>1350</v>
      </c>
      <c r="BR10956" s="52" t="s">
        <v>1746</v>
      </c>
      <c r="BX10956" s="52" t="s">
        <v>16547</v>
      </c>
      <c r="BY10956" s="52" t="s">
        <v>1350</v>
      </c>
      <c r="BZ10956" s="52" t="s">
        <v>1746</v>
      </c>
    </row>
    <row r="10957" spans="54:78" x14ac:dyDescent="0.3">
      <c r="BB10957" s="105" t="e">
        <f>VLOOKUP(C10957,#REF!, 2,FALSE)</f>
        <v>#REF!</v>
      </c>
      <c r="BP10957" s="52" t="s">
        <v>16548</v>
      </c>
      <c r="BQ10957" s="52" t="s">
        <v>619</v>
      </c>
      <c r="BR10957" s="52" t="s">
        <v>2383</v>
      </c>
      <c r="BX10957" s="52" t="s">
        <v>16548</v>
      </c>
      <c r="BY10957" s="52" t="s">
        <v>619</v>
      </c>
      <c r="BZ10957" s="52" t="s">
        <v>2383</v>
      </c>
    </row>
    <row r="10958" spans="54:78" x14ac:dyDescent="0.3">
      <c r="BB10958" s="105" t="e">
        <f>VLOOKUP(C10958,#REF!, 2,FALSE)</f>
        <v>#REF!</v>
      </c>
      <c r="BP10958" s="52" t="s">
        <v>16549</v>
      </c>
      <c r="BQ10958" s="52" t="s">
        <v>624</v>
      </c>
      <c r="BR10958" s="52" t="s">
        <v>2556</v>
      </c>
      <c r="BX10958" s="52" t="s">
        <v>16549</v>
      </c>
      <c r="BY10958" s="52" t="s">
        <v>624</v>
      </c>
      <c r="BZ10958" s="52" t="s">
        <v>2556</v>
      </c>
    </row>
    <row r="10959" spans="54:78" x14ac:dyDescent="0.3">
      <c r="BB10959" s="105" t="e">
        <f>VLOOKUP(C10959,#REF!, 2,FALSE)</f>
        <v>#REF!</v>
      </c>
      <c r="BP10959" s="52" t="s">
        <v>16550</v>
      </c>
      <c r="BQ10959" s="52" t="s">
        <v>811</v>
      </c>
      <c r="BR10959" s="52" t="s">
        <v>16551</v>
      </c>
      <c r="BX10959" s="52" t="s">
        <v>16550</v>
      </c>
      <c r="BY10959" s="52" t="s">
        <v>811</v>
      </c>
      <c r="BZ10959" s="52" t="s">
        <v>16551</v>
      </c>
    </row>
    <row r="10960" spans="54:78" x14ac:dyDescent="0.3">
      <c r="BB10960" s="105" t="e">
        <f>VLOOKUP(C10960,#REF!, 2,FALSE)</f>
        <v>#REF!</v>
      </c>
      <c r="BP10960" s="52" t="s">
        <v>16552</v>
      </c>
      <c r="BQ10960" s="52" t="s">
        <v>624</v>
      </c>
      <c r="BR10960" s="52" t="s">
        <v>1982</v>
      </c>
      <c r="BX10960" s="52" t="s">
        <v>16552</v>
      </c>
      <c r="BY10960" s="52" t="s">
        <v>624</v>
      </c>
      <c r="BZ10960" s="52" t="s">
        <v>1982</v>
      </c>
    </row>
    <row r="10961" spans="54:78" x14ac:dyDescent="0.3">
      <c r="BB10961" s="105" t="e">
        <f>VLOOKUP(C10961,#REF!, 2,FALSE)</f>
        <v>#REF!</v>
      </c>
      <c r="BP10961" s="52" t="s">
        <v>16553</v>
      </c>
      <c r="BQ10961" s="52" t="s">
        <v>818</v>
      </c>
      <c r="BR10961" s="52" t="s">
        <v>625</v>
      </c>
      <c r="BX10961" s="52" t="s">
        <v>16553</v>
      </c>
      <c r="BY10961" s="52" t="s">
        <v>818</v>
      </c>
      <c r="BZ10961" s="52" t="s">
        <v>625</v>
      </c>
    </row>
    <row r="10962" spans="54:78" x14ac:dyDescent="0.3">
      <c r="BB10962" s="105" t="e">
        <f>VLOOKUP(C10962,#REF!, 2,FALSE)</f>
        <v>#REF!</v>
      </c>
      <c r="BP10962" s="52" t="s">
        <v>16554</v>
      </c>
      <c r="BQ10962" s="52" t="s">
        <v>1350</v>
      </c>
      <c r="BR10962" s="52" t="s">
        <v>1150</v>
      </c>
      <c r="BX10962" s="52" t="s">
        <v>16554</v>
      </c>
      <c r="BY10962" s="52" t="s">
        <v>1350</v>
      </c>
      <c r="BZ10962" s="52" t="s">
        <v>1150</v>
      </c>
    </row>
    <row r="10963" spans="54:78" x14ac:dyDescent="0.3">
      <c r="BB10963" s="105" t="e">
        <f>VLOOKUP(C10963,#REF!, 2,FALSE)</f>
        <v>#REF!</v>
      </c>
      <c r="BP10963" s="52" t="s">
        <v>16555</v>
      </c>
      <c r="BQ10963" s="52" t="s">
        <v>621</v>
      </c>
      <c r="BR10963" s="52" t="s">
        <v>5970</v>
      </c>
      <c r="BX10963" s="52" t="s">
        <v>16555</v>
      </c>
      <c r="BY10963" s="52" t="s">
        <v>621</v>
      </c>
      <c r="BZ10963" s="52" t="s">
        <v>5970</v>
      </c>
    </row>
    <row r="10964" spans="54:78" x14ac:dyDescent="0.3">
      <c r="BB10964" s="105" t="e">
        <f>VLOOKUP(C10964,#REF!, 2,FALSE)</f>
        <v>#REF!</v>
      </c>
      <c r="BP10964" s="52" t="s">
        <v>16556</v>
      </c>
      <c r="BQ10964" s="52" t="s">
        <v>621</v>
      </c>
      <c r="BR10964" s="52" t="s">
        <v>16557</v>
      </c>
      <c r="BX10964" s="52" t="s">
        <v>16556</v>
      </c>
      <c r="BY10964" s="52" t="s">
        <v>621</v>
      </c>
      <c r="BZ10964" s="52" t="s">
        <v>16557</v>
      </c>
    </row>
    <row r="10965" spans="54:78" x14ac:dyDescent="0.3">
      <c r="BB10965" s="105" t="e">
        <f>VLOOKUP(C10965,#REF!, 2,FALSE)</f>
        <v>#REF!</v>
      </c>
      <c r="BP10965" s="52" t="s">
        <v>16558</v>
      </c>
      <c r="BQ10965" s="52" t="s">
        <v>1147</v>
      </c>
      <c r="BR10965" s="52" t="s">
        <v>2993</v>
      </c>
      <c r="BX10965" s="52" t="s">
        <v>16558</v>
      </c>
      <c r="BY10965" s="52" t="s">
        <v>1147</v>
      </c>
      <c r="BZ10965" s="52" t="s">
        <v>2993</v>
      </c>
    </row>
    <row r="10966" spans="54:78" x14ac:dyDescent="0.3">
      <c r="BB10966" s="105" t="e">
        <f>VLOOKUP(C10966,#REF!, 2,FALSE)</f>
        <v>#REF!</v>
      </c>
      <c r="BP10966" s="52" t="s">
        <v>16559</v>
      </c>
      <c r="BQ10966" s="52" t="s">
        <v>870</v>
      </c>
      <c r="BR10966" s="52" t="s">
        <v>2993</v>
      </c>
      <c r="BX10966" s="52" t="s">
        <v>16559</v>
      </c>
      <c r="BY10966" s="52" t="s">
        <v>870</v>
      </c>
      <c r="BZ10966" s="52" t="s">
        <v>2993</v>
      </c>
    </row>
    <row r="10967" spans="54:78" x14ac:dyDescent="0.3">
      <c r="BB10967" s="105" t="e">
        <f>VLOOKUP(C10967,#REF!, 2,FALSE)</f>
        <v>#REF!</v>
      </c>
      <c r="BP10967" s="52" t="s">
        <v>16560</v>
      </c>
      <c r="BQ10967" s="52" t="s">
        <v>870</v>
      </c>
      <c r="BR10967" s="52" t="s">
        <v>2993</v>
      </c>
      <c r="BX10967" s="52" t="s">
        <v>16560</v>
      </c>
      <c r="BY10967" s="52" t="s">
        <v>870</v>
      </c>
      <c r="BZ10967" s="52" t="s">
        <v>2993</v>
      </c>
    </row>
    <row r="10968" spans="54:78" x14ac:dyDescent="0.3">
      <c r="BB10968" s="105" t="e">
        <f>VLOOKUP(C10968,#REF!, 2,FALSE)</f>
        <v>#REF!</v>
      </c>
      <c r="BP10968" s="52" t="s">
        <v>16561</v>
      </c>
      <c r="BQ10968" s="52" t="s">
        <v>17035</v>
      </c>
      <c r="BR10968" s="52" t="s">
        <v>2993</v>
      </c>
      <c r="BX10968" s="52" t="s">
        <v>16561</v>
      </c>
      <c r="BY10968" s="52" t="s">
        <v>17035</v>
      </c>
      <c r="BZ10968" s="52" t="s">
        <v>2993</v>
      </c>
    </row>
    <row r="10969" spans="54:78" x14ac:dyDescent="0.3">
      <c r="BB10969" s="105" t="e">
        <f>VLOOKUP(C10969,#REF!, 2,FALSE)</f>
        <v>#REF!</v>
      </c>
      <c r="BP10969" s="52" t="s">
        <v>16562</v>
      </c>
      <c r="BQ10969" s="52" t="s">
        <v>17035</v>
      </c>
      <c r="BR10969" s="52" t="s">
        <v>16563</v>
      </c>
      <c r="BX10969" s="52" t="s">
        <v>16562</v>
      </c>
      <c r="BY10969" s="52" t="s">
        <v>17035</v>
      </c>
      <c r="BZ10969" s="52" t="s">
        <v>16563</v>
      </c>
    </row>
    <row r="10970" spans="54:78" x14ac:dyDescent="0.3">
      <c r="BB10970" s="105" t="e">
        <f>VLOOKUP(C10970,#REF!, 2,FALSE)</f>
        <v>#REF!</v>
      </c>
      <c r="BP10970" s="52" t="s">
        <v>16564</v>
      </c>
      <c r="BQ10970" s="52" t="s">
        <v>17035</v>
      </c>
      <c r="BR10970" s="52" t="s">
        <v>2993</v>
      </c>
      <c r="BX10970" s="52" t="s">
        <v>16564</v>
      </c>
      <c r="BY10970" s="52" t="s">
        <v>17035</v>
      </c>
      <c r="BZ10970" s="52" t="s">
        <v>2993</v>
      </c>
    </row>
    <row r="10971" spans="54:78" x14ac:dyDescent="0.3">
      <c r="BB10971" s="105" t="e">
        <f>VLOOKUP(C10971,#REF!, 2,FALSE)</f>
        <v>#REF!</v>
      </c>
      <c r="BP10971" s="52" t="s">
        <v>16565</v>
      </c>
      <c r="BQ10971" s="52" t="s">
        <v>17035</v>
      </c>
      <c r="BR10971" s="52" t="s">
        <v>778</v>
      </c>
      <c r="BX10971" s="52" t="s">
        <v>16565</v>
      </c>
      <c r="BY10971" s="52" t="s">
        <v>17035</v>
      </c>
      <c r="BZ10971" s="52" t="s">
        <v>778</v>
      </c>
    </row>
    <row r="10972" spans="54:78" x14ac:dyDescent="0.3">
      <c r="BB10972" s="105" t="e">
        <f>VLOOKUP(C10972,#REF!, 2,FALSE)</f>
        <v>#REF!</v>
      </c>
      <c r="BP10972" s="52" t="s">
        <v>16566</v>
      </c>
      <c r="BQ10972" s="52" t="s">
        <v>17035</v>
      </c>
      <c r="BR10972" s="52" t="s">
        <v>16567</v>
      </c>
      <c r="BX10972" s="52" t="s">
        <v>16566</v>
      </c>
      <c r="BY10972" s="52" t="s">
        <v>17035</v>
      </c>
      <c r="BZ10972" s="52" t="s">
        <v>16567</v>
      </c>
    </row>
    <row r="10973" spans="54:78" x14ac:dyDescent="0.3">
      <c r="BB10973" s="105" t="e">
        <f>VLOOKUP(C10973,#REF!, 2,FALSE)</f>
        <v>#REF!</v>
      </c>
      <c r="BP10973" s="52" t="s">
        <v>16568</v>
      </c>
      <c r="BQ10973" s="52" t="s">
        <v>17035</v>
      </c>
      <c r="BR10973" s="52" t="s">
        <v>16569</v>
      </c>
      <c r="BX10973" s="52" t="s">
        <v>16568</v>
      </c>
      <c r="BY10973" s="52" t="s">
        <v>17035</v>
      </c>
      <c r="BZ10973" s="52" t="s">
        <v>16569</v>
      </c>
    </row>
    <row r="10974" spans="54:78" x14ac:dyDescent="0.3">
      <c r="BB10974" s="105" t="e">
        <f>VLOOKUP(C10974,#REF!, 2,FALSE)</f>
        <v>#REF!</v>
      </c>
      <c r="BP10974" s="52" t="s">
        <v>16570</v>
      </c>
      <c r="BQ10974" s="52" t="s">
        <v>17035</v>
      </c>
      <c r="BR10974" s="52" t="s">
        <v>4767</v>
      </c>
      <c r="BX10974" s="52" t="s">
        <v>16570</v>
      </c>
      <c r="BY10974" s="52" t="s">
        <v>17035</v>
      </c>
      <c r="BZ10974" s="52" t="s">
        <v>4767</v>
      </c>
    </row>
    <row r="10975" spans="54:78" x14ac:dyDescent="0.3">
      <c r="BB10975" s="105" t="e">
        <f>VLOOKUP(C10975,#REF!, 2,FALSE)</f>
        <v>#REF!</v>
      </c>
      <c r="BP10975" s="52" t="s">
        <v>16571</v>
      </c>
      <c r="BQ10975" s="52" t="s">
        <v>17035</v>
      </c>
      <c r="BR10975" s="52" t="s">
        <v>16572</v>
      </c>
      <c r="BX10975" s="52" t="s">
        <v>16571</v>
      </c>
      <c r="BY10975" s="52" t="s">
        <v>17035</v>
      </c>
      <c r="BZ10975" s="52" t="s">
        <v>16572</v>
      </c>
    </row>
    <row r="10976" spans="54:78" x14ac:dyDescent="0.3">
      <c r="BB10976" s="105" t="e">
        <f>VLOOKUP(C10976,#REF!, 2,FALSE)</f>
        <v>#REF!</v>
      </c>
      <c r="BP10976" s="52" t="s">
        <v>16573</v>
      </c>
      <c r="BQ10976" s="52" t="s">
        <v>1350</v>
      </c>
      <c r="BR10976" s="52" t="s">
        <v>16574</v>
      </c>
      <c r="BX10976" s="52" t="s">
        <v>16573</v>
      </c>
      <c r="BY10976" s="52" t="s">
        <v>1350</v>
      </c>
      <c r="BZ10976" s="52" t="s">
        <v>16574</v>
      </c>
    </row>
    <row r="10977" spans="54:78" x14ac:dyDescent="0.3">
      <c r="BB10977" s="105" t="e">
        <f>VLOOKUP(C10977,#REF!, 2,FALSE)</f>
        <v>#REF!</v>
      </c>
      <c r="BP10977" s="52" t="s">
        <v>16575</v>
      </c>
      <c r="BQ10977" s="52" t="s">
        <v>17035</v>
      </c>
      <c r="BR10977" s="52" t="s">
        <v>666</v>
      </c>
      <c r="BX10977" s="52" t="s">
        <v>16575</v>
      </c>
      <c r="BY10977" s="52" t="s">
        <v>17035</v>
      </c>
      <c r="BZ10977" s="52" t="s">
        <v>666</v>
      </c>
    </row>
    <row r="10978" spans="54:78" x14ac:dyDescent="0.3">
      <c r="BB10978" s="105" t="e">
        <f>VLOOKUP(C10978,#REF!, 2,FALSE)</f>
        <v>#REF!</v>
      </c>
      <c r="BP10978" s="52" t="s">
        <v>16576</v>
      </c>
      <c r="BQ10978" s="52" t="s">
        <v>17035</v>
      </c>
      <c r="BR10978" s="52" t="s">
        <v>12138</v>
      </c>
      <c r="BX10978" s="52" t="s">
        <v>16576</v>
      </c>
      <c r="BY10978" s="52" t="s">
        <v>17035</v>
      </c>
      <c r="BZ10978" s="52" t="s">
        <v>12138</v>
      </c>
    </row>
    <row r="10979" spans="54:78" x14ac:dyDescent="0.3">
      <c r="BB10979" s="105" t="e">
        <f>VLOOKUP(C10979,#REF!, 2,FALSE)</f>
        <v>#REF!</v>
      </c>
      <c r="BP10979" s="52" t="s">
        <v>16577</v>
      </c>
      <c r="BQ10979" s="52" t="s">
        <v>3223</v>
      </c>
      <c r="BR10979" s="52" t="s">
        <v>2993</v>
      </c>
      <c r="BX10979" s="52" t="s">
        <v>16577</v>
      </c>
      <c r="BY10979" s="52" t="s">
        <v>3223</v>
      </c>
      <c r="BZ10979" s="52" t="s">
        <v>2993</v>
      </c>
    </row>
    <row r="10980" spans="54:78" x14ac:dyDescent="0.3">
      <c r="BB10980" s="105" t="e">
        <f>VLOOKUP(C10980,#REF!, 2,FALSE)</f>
        <v>#REF!</v>
      </c>
      <c r="BP10980" s="52" t="s">
        <v>16578</v>
      </c>
      <c r="BQ10980" s="52" t="s">
        <v>3016</v>
      </c>
      <c r="BR10980" s="52" t="s">
        <v>16579</v>
      </c>
      <c r="BX10980" s="52" t="s">
        <v>16578</v>
      </c>
      <c r="BY10980" s="52" t="s">
        <v>3016</v>
      </c>
      <c r="BZ10980" s="52" t="s">
        <v>16579</v>
      </c>
    </row>
    <row r="10981" spans="54:78" x14ac:dyDescent="0.3">
      <c r="BB10981" s="105" t="e">
        <f>VLOOKUP(C10981,#REF!, 2,FALSE)</f>
        <v>#REF!</v>
      </c>
      <c r="BP10981" s="52" t="s">
        <v>16580</v>
      </c>
      <c r="BQ10981" s="52" t="s">
        <v>1350</v>
      </c>
      <c r="BR10981" s="52" t="s">
        <v>5252</v>
      </c>
      <c r="BX10981" s="52" t="s">
        <v>16580</v>
      </c>
      <c r="BY10981" s="52" t="s">
        <v>1350</v>
      </c>
      <c r="BZ10981" s="52" t="s">
        <v>5252</v>
      </c>
    </row>
    <row r="10982" spans="54:78" x14ac:dyDescent="0.3">
      <c r="BB10982" s="105" t="e">
        <f>VLOOKUP(C10982,#REF!, 2,FALSE)</f>
        <v>#REF!</v>
      </c>
      <c r="BP10982" s="52" t="s">
        <v>2847</v>
      </c>
      <c r="BQ10982" s="52" t="s">
        <v>1350</v>
      </c>
      <c r="BR10982" s="52" t="s">
        <v>16581</v>
      </c>
      <c r="BX10982" s="52" t="s">
        <v>2847</v>
      </c>
      <c r="BY10982" s="52" t="s">
        <v>1350</v>
      </c>
      <c r="BZ10982" s="52" t="s">
        <v>16581</v>
      </c>
    </row>
    <row r="10983" spans="54:78" x14ac:dyDescent="0.3">
      <c r="BB10983" s="105" t="e">
        <f>VLOOKUP(C10983,#REF!, 2,FALSE)</f>
        <v>#REF!</v>
      </c>
      <c r="BP10983" s="52" t="s">
        <v>16582</v>
      </c>
      <c r="BQ10983" s="52" t="s">
        <v>3103</v>
      </c>
      <c r="BR10983" s="52" t="s">
        <v>16583</v>
      </c>
      <c r="BX10983" s="52" t="s">
        <v>16582</v>
      </c>
      <c r="BY10983" s="52" t="s">
        <v>3103</v>
      </c>
      <c r="BZ10983" s="52" t="s">
        <v>16583</v>
      </c>
    </row>
    <row r="10984" spans="54:78" x14ac:dyDescent="0.3">
      <c r="BB10984" s="105" t="e">
        <f>VLOOKUP(C10984,#REF!, 2,FALSE)</f>
        <v>#REF!</v>
      </c>
      <c r="BP10984" s="52" t="s">
        <v>16584</v>
      </c>
      <c r="BQ10984" s="52" t="s">
        <v>3276</v>
      </c>
      <c r="BR10984" s="52" t="s">
        <v>6253</v>
      </c>
      <c r="BX10984" s="52" t="s">
        <v>16584</v>
      </c>
      <c r="BY10984" s="52" t="s">
        <v>3276</v>
      </c>
      <c r="BZ10984" s="52" t="s">
        <v>6253</v>
      </c>
    </row>
    <row r="10985" spans="54:78" x14ac:dyDescent="0.3">
      <c r="BB10985" s="105" t="e">
        <f>VLOOKUP(C10985,#REF!, 2,FALSE)</f>
        <v>#REF!</v>
      </c>
      <c r="BP10985" s="52" t="s">
        <v>16585</v>
      </c>
      <c r="BQ10985" s="52" t="s">
        <v>17035</v>
      </c>
      <c r="BR10985" s="52" t="s">
        <v>16586</v>
      </c>
      <c r="BX10985" s="52" t="s">
        <v>16585</v>
      </c>
      <c r="BY10985" s="52" t="s">
        <v>17035</v>
      </c>
      <c r="BZ10985" s="52" t="s">
        <v>16586</v>
      </c>
    </row>
    <row r="10986" spans="54:78" x14ac:dyDescent="0.3">
      <c r="BB10986" s="105" t="e">
        <f>VLOOKUP(C10986,#REF!, 2,FALSE)</f>
        <v>#REF!</v>
      </c>
      <c r="BP10986" s="52" t="s">
        <v>16587</v>
      </c>
      <c r="BQ10986" s="52" t="s">
        <v>17035</v>
      </c>
      <c r="BR10986" s="52" t="s">
        <v>9546</v>
      </c>
      <c r="BX10986" s="52" t="s">
        <v>16587</v>
      </c>
      <c r="BY10986" s="52" t="s">
        <v>17035</v>
      </c>
      <c r="BZ10986" s="52" t="s">
        <v>9546</v>
      </c>
    </row>
    <row r="10987" spans="54:78" x14ac:dyDescent="0.3">
      <c r="BB10987" s="105" t="e">
        <f>VLOOKUP(C10987,#REF!, 2,FALSE)</f>
        <v>#REF!</v>
      </c>
      <c r="BP10987" s="52" t="s">
        <v>16588</v>
      </c>
      <c r="BQ10987" s="52" t="s">
        <v>1147</v>
      </c>
      <c r="BR10987" s="52" t="s">
        <v>2993</v>
      </c>
      <c r="BX10987" s="52" t="s">
        <v>16588</v>
      </c>
      <c r="BY10987" s="52" t="s">
        <v>1147</v>
      </c>
      <c r="BZ10987" s="52" t="s">
        <v>2993</v>
      </c>
    </row>
    <row r="10988" spans="54:78" x14ac:dyDescent="0.3">
      <c r="BB10988" s="105" t="e">
        <f>VLOOKUP(C10988,#REF!, 2,FALSE)</f>
        <v>#REF!</v>
      </c>
      <c r="BP10988" s="52" t="s">
        <v>16589</v>
      </c>
      <c r="BQ10988" s="52" t="s">
        <v>1350</v>
      </c>
      <c r="BR10988" s="52" t="s">
        <v>13692</v>
      </c>
      <c r="BX10988" s="52" t="s">
        <v>16589</v>
      </c>
      <c r="BY10988" s="52" t="s">
        <v>1350</v>
      </c>
      <c r="BZ10988" s="52" t="s">
        <v>13692</v>
      </c>
    </row>
    <row r="10989" spans="54:78" x14ac:dyDescent="0.3">
      <c r="BB10989" s="105" t="e">
        <f>VLOOKUP(C10989,#REF!, 2,FALSE)</f>
        <v>#REF!</v>
      </c>
      <c r="BP10989" s="52" t="s">
        <v>16590</v>
      </c>
      <c r="BQ10989" s="52" t="s">
        <v>2993</v>
      </c>
      <c r="BR10989" s="52" t="s">
        <v>9301</v>
      </c>
      <c r="BX10989" s="52" t="s">
        <v>16590</v>
      </c>
      <c r="BY10989" s="52" t="s">
        <v>2993</v>
      </c>
      <c r="BZ10989" s="52" t="s">
        <v>9301</v>
      </c>
    </row>
    <row r="10990" spans="54:78" x14ac:dyDescent="0.3">
      <c r="BB10990" s="105" t="e">
        <f>VLOOKUP(C10990,#REF!, 2,FALSE)</f>
        <v>#REF!</v>
      </c>
      <c r="BP10990" s="52" t="s">
        <v>16591</v>
      </c>
      <c r="BQ10990" s="52" t="s">
        <v>870</v>
      </c>
      <c r="BR10990" s="52" t="s">
        <v>16592</v>
      </c>
      <c r="BX10990" s="52" t="s">
        <v>16591</v>
      </c>
      <c r="BY10990" s="52" t="s">
        <v>870</v>
      </c>
      <c r="BZ10990" s="52" t="s">
        <v>16592</v>
      </c>
    </row>
    <row r="10991" spans="54:78" x14ac:dyDescent="0.3">
      <c r="BB10991" s="105" t="e">
        <f>VLOOKUP(C10991,#REF!, 2,FALSE)</f>
        <v>#REF!</v>
      </c>
      <c r="BP10991" s="52" t="s">
        <v>16593</v>
      </c>
      <c r="BQ10991" s="52" t="s">
        <v>2993</v>
      </c>
      <c r="BR10991" s="52" t="s">
        <v>4776</v>
      </c>
      <c r="BX10991" s="52" t="s">
        <v>16593</v>
      </c>
      <c r="BY10991" s="52" t="s">
        <v>2993</v>
      </c>
      <c r="BZ10991" s="52" t="s">
        <v>4776</v>
      </c>
    </row>
    <row r="10992" spans="54:78" x14ac:dyDescent="0.3">
      <c r="BB10992" s="105" t="e">
        <f>VLOOKUP(C10992,#REF!, 2,FALSE)</f>
        <v>#REF!</v>
      </c>
      <c r="BP10992" s="52" t="s">
        <v>16594</v>
      </c>
      <c r="BQ10992" s="52" t="s">
        <v>2993</v>
      </c>
      <c r="BR10992" s="52" t="s">
        <v>9936</v>
      </c>
      <c r="BX10992" s="52" t="s">
        <v>16594</v>
      </c>
      <c r="BY10992" s="52" t="s">
        <v>2993</v>
      </c>
      <c r="BZ10992" s="52" t="s">
        <v>9936</v>
      </c>
    </row>
    <row r="10993" spans="54:78" x14ac:dyDescent="0.3">
      <c r="BB10993" s="105" t="e">
        <f>VLOOKUP(C10993,#REF!, 2,FALSE)</f>
        <v>#REF!</v>
      </c>
      <c r="BP10993" s="52" t="s">
        <v>16595</v>
      </c>
      <c r="BQ10993" s="52" t="s">
        <v>2993</v>
      </c>
      <c r="BR10993" s="52" t="s">
        <v>8798</v>
      </c>
      <c r="BX10993" s="52" t="s">
        <v>16595</v>
      </c>
      <c r="BY10993" s="52" t="s">
        <v>2993</v>
      </c>
      <c r="BZ10993" s="52" t="s">
        <v>8798</v>
      </c>
    </row>
    <row r="10994" spans="54:78" x14ac:dyDescent="0.3">
      <c r="BB10994" s="105" t="e">
        <f>VLOOKUP(C10994,#REF!, 2,FALSE)</f>
        <v>#REF!</v>
      </c>
      <c r="BP10994" s="52" t="s">
        <v>16596</v>
      </c>
      <c r="BQ10994" s="52" t="s">
        <v>2993</v>
      </c>
      <c r="BR10994" s="52" t="s">
        <v>16597</v>
      </c>
      <c r="BX10994" s="52" t="s">
        <v>16596</v>
      </c>
      <c r="BY10994" s="52" t="s">
        <v>2993</v>
      </c>
      <c r="BZ10994" s="52" t="s">
        <v>16597</v>
      </c>
    </row>
    <row r="10995" spans="54:78" x14ac:dyDescent="0.3">
      <c r="BB10995" s="105" t="e">
        <f>VLOOKUP(C10995,#REF!, 2,FALSE)</f>
        <v>#REF!</v>
      </c>
      <c r="BP10995" s="52" t="s">
        <v>16598</v>
      </c>
      <c r="BQ10995" s="52" t="s">
        <v>2993</v>
      </c>
      <c r="BR10995" s="52" t="s">
        <v>16599</v>
      </c>
      <c r="BX10995" s="52" t="s">
        <v>16598</v>
      </c>
      <c r="BY10995" s="52" t="s">
        <v>2993</v>
      </c>
      <c r="BZ10995" s="52" t="s">
        <v>16599</v>
      </c>
    </row>
    <row r="10996" spans="54:78" x14ac:dyDescent="0.3">
      <c r="BB10996" s="105" t="e">
        <f>VLOOKUP(C10996,#REF!, 2,FALSE)</f>
        <v>#REF!</v>
      </c>
      <c r="BP10996" s="52" t="s">
        <v>16600</v>
      </c>
      <c r="BQ10996" s="52" t="s">
        <v>2993</v>
      </c>
      <c r="BR10996" s="52" t="s">
        <v>7561</v>
      </c>
      <c r="BX10996" s="52" t="s">
        <v>16600</v>
      </c>
      <c r="BY10996" s="52" t="s">
        <v>2993</v>
      </c>
      <c r="BZ10996" s="52" t="s">
        <v>7561</v>
      </c>
    </row>
    <row r="10997" spans="54:78" x14ac:dyDescent="0.3">
      <c r="BB10997" s="105" t="e">
        <f>VLOOKUP(C10997,#REF!, 2,FALSE)</f>
        <v>#REF!</v>
      </c>
      <c r="BP10997" s="52" t="s">
        <v>16601</v>
      </c>
      <c r="BQ10997" s="52" t="s">
        <v>2993</v>
      </c>
      <c r="BR10997" s="52" t="s">
        <v>16602</v>
      </c>
      <c r="BX10997" s="52" t="s">
        <v>16601</v>
      </c>
      <c r="BY10997" s="52" t="s">
        <v>2993</v>
      </c>
      <c r="BZ10997" s="52" t="s">
        <v>16602</v>
      </c>
    </row>
    <row r="10998" spans="54:78" x14ac:dyDescent="0.3">
      <c r="BB10998" s="105" t="e">
        <f>VLOOKUP(C10998,#REF!, 2,FALSE)</f>
        <v>#REF!</v>
      </c>
      <c r="BP10998" s="52" t="s">
        <v>16603</v>
      </c>
      <c r="BQ10998" s="52" t="s">
        <v>779</v>
      </c>
      <c r="BR10998" s="52" t="s">
        <v>10715</v>
      </c>
      <c r="BX10998" s="52" t="s">
        <v>16603</v>
      </c>
      <c r="BY10998" s="52" t="s">
        <v>779</v>
      </c>
      <c r="BZ10998" s="52" t="s">
        <v>10715</v>
      </c>
    </row>
    <row r="10999" spans="54:78" x14ac:dyDescent="0.3">
      <c r="BB10999" s="105" t="e">
        <f>VLOOKUP(C10999,#REF!, 2,FALSE)</f>
        <v>#REF!</v>
      </c>
      <c r="BP10999" s="52" t="s">
        <v>16604</v>
      </c>
      <c r="BQ10999" s="52" t="s">
        <v>2993</v>
      </c>
      <c r="BR10999" s="52" t="s">
        <v>16145</v>
      </c>
      <c r="BX10999" s="52" t="s">
        <v>16604</v>
      </c>
      <c r="BY10999" s="52" t="s">
        <v>2993</v>
      </c>
      <c r="BZ10999" s="52" t="s">
        <v>16145</v>
      </c>
    </row>
    <row r="11000" spans="54:78" x14ac:dyDescent="0.3">
      <c r="BB11000" s="105" t="e">
        <f>VLOOKUP(C11000,#REF!, 2,FALSE)</f>
        <v>#REF!</v>
      </c>
      <c r="BP11000" s="52" t="s">
        <v>2848</v>
      </c>
      <c r="BQ11000" s="52" t="s">
        <v>2993</v>
      </c>
      <c r="BR11000" s="52" t="s">
        <v>8930</v>
      </c>
      <c r="BX11000" s="52" t="s">
        <v>2848</v>
      </c>
      <c r="BY11000" s="52" t="s">
        <v>2993</v>
      </c>
      <c r="BZ11000" s="52" t="s">
        <v>8930</v>
      </c>
    </row>
    <row r="11001" spans="54:78" x14ac:dyDescent="0.3">
      <c r="BB11001" s="105" t="e">
        <f>VLOOKUP(C11001,#REF!, 2,FALSE)</f>
        <v>#REF!</v>
      </c>
      <c r="BP11001" s="52" t="s">
        <v>16605</v>
      </c>
      <c r="BQ11001" s="52" t="s">
        <v>2993</v>
      </c>
      <c r="BR11001" s="52" t="s">
        <v>16606</v>
      </c>
      <c r="BX11001" s="52" t="s">
        <v>16605</v>
      </c>
      <c r="BY11001" s="52" t="s">
        <v>2993</v>
      </c>
      <c r="BZ11001" s="52" t="s">
        <v>16606</v>
      </c>
    </row>
    <row r="11002" spans="54:78" x14ac:dyDescent="0.3">
      <c r="BB11002" s="105" t="e">
        <f>VLOOKUP(C11002,#REF!, 2,FALSE)</f>
        <v>#REF!</v>
      </c>
      <c r="BP11002" s="52" t="s">
        <v>506</v>
      </c>
      <c r="BQ11002" s="52" t="s">
        <v>1350</v>
      </c>
      <c r="BR11002" s="52" t="s">
        <v>16607</v>
      </c>
      <c r="BX11002" s="52" t="s">
        <v>506</v>
      </c>
      <c r="BY11002" s="52" t="s">
        <v>1350</v>
      </c>
      <c r="BZ11002" s="52" t="s">
        <v>16607</v>
      </c>
    </row>
    <row r="11003" spans="54:78" x14ac:dyDescent="0.3">
      <c r="BB11003" s="105" t="e">
        <f>VLOOKUP(C11003,#REF!, 2,FALSE)</f>
        <v>#REF!</v>
      </c>
      <c r="BP11003" s="52" t="s">
        <v>16608</v>
      </c>
      <c r="BQ11003" s="52" t="s">
        <v>1350</v>
      </c>
      <c r="BR11003" s="52" t="s">
        <v>2249</v>
      </c>
      <c r="BX11003" s="52" t="s">
        <v>16608</v>
      </c>
      <c r="BY11003" s="52" t="s">
        <v>1350</v>
      </c>
      <c r="BZ11003" s="52" t="s">
        <v>2249</v>
      </c>
    </row>
    <row r="11004" spans="54:78" x14ac:dyDescent="0.3">
      <c r="BB11004" s="105" t="e">
        <f>VLOOKUP(C11004,#REF!, 2,FALSE)</f>
        <v>#REF!</v>
      </c>
      <c r="BP11004" s="52" t="s">
        <v>501</v>
      </c>
      <c r="BQ11004" s="52" t="s">
        <v>3059</v>
      </c>
      <c r="BR11004" s="52" t="s">
        <v>16609</v>
      </c>
      <c r="BX11004" s="52" t="s">
        <v>501</v>
      </c>
      <c r="BY11004" s="52" t="s">
        <v>3059</v>
      </c>
      <c r="BZ11004" s="52" t="s">
        <v>16609</v>
      </c>
    </row>
    <row r="11005" spans="54:78" x14ac:dyDescent="0.3">
      <c r="BB11005" s="105" t="e">
        <f>VLOOKUP(C11005,#REF!, 2,FALSE)</f>
        <v>#REF!</v>
      </c>
      <c r="BP11005" s="52" t="s">
        <v>16610</v>
      </c>
      <c r="BQ11005" s="52" t="s">
        <v>17035</v>
      </c>
      <c r="BR11005" s="52" t="s">
        <v>2993</v>
      </c>
      <c r="BX11005" s="52" t="s">
        <v>16610</v>
      </c>
      <c r="BY11005" s="52" t="s">
        <v>17035</v>
      </c>
      <c r="BZ11005" s="52" t="s">
        <v>2993</v>
      </c>
    </row>
    <row r="11006" spans="54:78" x14ac:dyDescent="0.3">
      <c r="BB11006" s="105" t="e">
        <f>VLOOKUP(C11006,#REF!, 2,FALSE)</f>
        <v>#REF!</v>
      </c>
      <c r="BP11006" s="52" t="s">
        <v>16611</v>
      </c>
      <c r="BQ11006" s="52" t="s">
        <v>3059</v>
      </c>
      <c r="BR11006" s="52" t="s">
        <v>7190</v>
      </c>
      <c r="BX11006" s="52" t="s">
        <v>16611</v>
      </c>
      <c r="BY11006" s="52" t="s">
        <v>3059</v>
      </c>
      <c r="BZ11006" s="52" t="s">
        <v>7190</v>
      </c>
    </row>
    <row r="11007" spans="54:78" x14ac:dyDescent="0.3">
      <c r="BB11007" s="105" t="e">
        <f>VLOOKUP(C11007,#REF!, 2,FALSE)</f>
        <v>#REF!</v>
      </c>
      <c r="BP11007" s="52" t="s">
        <v>16612</v>
      </c>
      <c r="BQ11007" s="52" t="s">
        <v>3059</v>
      </c>
      <c r="BR11007" s="52" t="s">
        <v>8874</v>
      </c>
      <c r="BX11007" s="52" t="s">
        <v>16612</v>
      </c>
      <c r="BY11007" s="52" t="s">
        <v>3059</v>
      </c>
      <c r="BZ11007" s="52" t="s">
        <v>8874</v>
      </c>
    </row>
    <row r="11008" spans="54:78" x14ac:dyDescent="0.3">
      <c r="BB11008" s="105" t="e">
        <f>VLOOKUP(C11008,#REF!, 2,FALSE)</f>
        <v>#REF!</v>
      </c>
      <c r="BP11008" s="52" t="s">
        <v>16613</v>
      </c>
      <c r="BQ11008" s="52" t="s">
        <v>3059</v>
      </c>
      <c r="BR11008" s="52" t="s">
        <v>9720</v>
      </c>
      <c r="BX11008" s="52" t="s">
        <v>16613</v>
      </c>
      <c r="BY11008" s="52" t="s">
        <v>3059</v>
      </c>
      <c r="BZ11008" s="52" t="s">
        <v>9720</v>
      </c>
    </row>
    <row r="11009" spans="54:78" x14ac:dyDescent="0.3">
      <c r="BB11009" s="105" t="e">
        <f>VLOOKUP(C11009,#REF!, 2,FALSE)</f>
        <v>#REF!</v>
      </c>
      <c r="BP11009" s="52" t="s">
        <v>16614</v>
      </c>
      <c r="BQ11009" s="52" t="s">
        <v>1350</v>
      </c>
      <c r="BR11009" s="52" t="s">
        <v>4795</v>
      </c>
      <c r="BX11009" s="52" t="s">
        <v>16614</v>
      </c>
      <c r="BY11009" s="52" t="s">
        <v>1350</v>
      </c>
      <c r="BZ11009" s="52" t="s">
        <v>4795</v>
      </c>
    </row>
    <row r="11010" spans="54:78" x14ac:dyDescent="0.3">
      <c r="BB11010" s="105" t="e">
        <f>VLOOKUP(C11010,#REF!, 2,FALSE)</f>
        <v>#REF!</v>
      </c>
      <c r="BP11010" s="52" t="s">
        <v>16615</v>
      </c>
      <c r="BQ11010" s="52" t="s">
        <v>3059</v>
      </c>
      <c r="BR11010" s="52" t="s">
        <v>5402</v>
      </c>
      <c r="BX11010" s="52" t="s">
        <v>16615</v>
      </c>
      <c r="BY11010" s="52" t="s">
        <v>3059</v>
      </c>
      <c r="BZ11010" s="52" t="s">
        <v>5402</v>
      </c>
    </row>
    <row r="11011" spans="54:78" x14ac:dyDescent="0.3">
      <c r="BB11011" s="105" t="e">
        <f>VLOOKUP(C11011,#REF!, 2,FALSE)</f>
        <v>#REF!</v>
      </c>
      <c r="BP11011" s="52" t="s">
        <v>16616</v>
      </c>
      <c r="BQ11011" s="52" t="s">
        <v>3059</v>
      </c>
      <c r="BR11011" s="52" t="s">
        <v>967</v>
      </c>
      <c r="BX11011" s="52" t="s">
        <v>16616</v>
      </c>
      <c r="BY11011" s="52" t="s">
        <v>3059</v>
      </c>
      <c r="BZ11011" s="52" t="s">
        <v>967</v>
      </c>
    </row>
    <row r="11012" spans="54:78" x14ac:dyDescent="0.3">
      <c r="BB11012" s="105" t="e">
        <f>VLOOKUP(C11012,#REF!, 2,FALSE)</f>
        <v>#REF!</v>
      </c>
      <c r="BP11012" s="52" t="s">
        <v>508</v>
      </c>
      <c r="BQ11012" s="52" t="s">
        <v>17035</v>
      </c>
      <c r="BR11012" s="52" t="s">
        <v>8606</v>
      </c>
      <c r="BX11012" s="52" t="s">
        <v>508</v>
      </c>
      <c r="BY11012" s="52" t="s">
        <v>17035</v>
      </c>
      <c r="BZ11012" s="52" t="s">
        <v>8606</v>
      </c>
    </row>
    <row r="11013" spans="54:78" x14ac:dyDescent="0.3">
      <c r="BB11013" s="105" t="e">
        <f>VLOOKUP(C11013,#REF!, 2,FALSE)</f>
        <v>#REF!</v>
      </c>
      <c r="BP11013" s="52" t="s">
        <v>16617</v>
      </c>
      <c r="BQ11013" s="52" t="s">
        <v>17035</v>
      </c>
      <c r="BR11013" s="52" t="s">
        <v>2405</v>
      </c>
      <c r="BX11013" s="52" t="s">
        <v>16617</v>
      </c>
      <c r="BY11013" s="52" t="s">
        <v>17035</v>
      </c>
      <c r="BZ11013" s="52" t="s">
        <v>2405</v>
      </c>
    </row>
    <row r="11014" spans="54:78" x14ac:dyDescent="0.3">
      <c r="BB11014" s="105" t="e">
        <f>VLOOKUP(C11014,#REF!, 2,FALSE)</f>
        <v>#REF!</v>
      </c>
      <c r="BP11014" s="52" t="s">
        <v>2849</v>
      </c>
      <c r="BQ11014" s="52" t="s">
        <v>673</v>
      </c>
      <c r="BR11014" s="52" t="s">
        <v>1093</v>
      </c>
      <c r="BX11014" s="52" t="s">
        <v>2849</v>
      </c>
      <c r="BY11014" s="52" t="s">
        <v>673</v>
      </c>
      <c r="BZ11014" s="52" t="s">
        <v>1093</v>
      </c>
    </row>
    <row r="11015" spans="54:78" x14ac:dyDescent="0.3">
      <c r="BB11015" s="105" t="e">
        <f>VLOOKUP(C11015,#REF!, 2,FALSE)</f>
        <v>#REF!</v>
      </c>
      <c r="BP11015" s="52" t="s">
        <v>16618</v>
      </c>
      <c r="BQ11015" s="52" t="s">
        <v>3042</v>
      </c>
      <c r="BR11015" s="52" t="s">
        <v>947</v>
      </c>
      <c r="BX11015" s="52" t="s">
        <v>16618</v>
      </c>
      <c r="BY11015" s="52" t="s">
        <v>3042</v>
      </c>
      <c r="BZ11015" s="52" t="s">
        <v>947</v>
      </c>
    </row>
    <row r="11016" spans="54:78" x14ac:dyDescent="0.3">
      <c r="BB11016" s="105" t="e">
        <f>VLOOKUP(C11016,#REF!, 2,FALSE)</f>
        <v>#REF!</v>
      </c>
      <c r="BP11016" s="52" t="s">
        <v>2850</v>
      </c>
      <c r="BQ11016" s="52" t="s">
        <v>1147</v>
      </c>
      <c r="BR11016" s="52" t="s">
        <v>16619</v>
      </c>
      <c r="BX11016" s="52" t="s">
        <v>2850</v>
      </c>
      <c r="BY11016" s="52" t="s">
        <v>1147</v>
      </c>
      <c r="BZ11016" s="52" t="s">
        <v>16619</v>
      </c>
    </row>
    <row r="11017" spans="54:78" x14ac:dyDescent="0.3">
      <c r="BB11017" s="105" t="e">
        <f>VLOOKUP(C11017,#REF!, 2,FALSE)</f>
        <v>#REF!</v>
      </c>
      <c r="BP11017" s="52" t="s">
        <v>16620</v>
      </c>
      <c r="BQ11017" s="52" t="s">
        <v>3019</v>
      </c>
      <c r="BR11017" s="52" t="s">
        <v>2993</v>
      </c>
      <c r="BX11017" s="52" t="s">
        <v>16620</v>
      </c>
      <c r="BY11017" s="52" t="s">
        <v>3019</v>
      </c>
      <c r="BZ11017" s="52" t="s">
        <v>2993</v>
      </c>
    </row>
    <row r="11018" spans="54:78" x14ac:dyDescent="0.3">
      <c r="BB11018" s="105" t="e">
        <f>VLOOKUP(C11018,#REF!, 2,FALSE)</f>
        <v>#REF!</v>
      </c>
      <c r="BP11018" s="52" t="s">
        <v>16621</v>
      </c>
      <c r="BQ11018" s="52" t="s">
        <v>3019</v>
      </c>
      <c r="BR11018" s="52" t="s">
        <v>2993</v>
      </c>
      <c r="BX11018" s="52" t="s">
        <v>16621</v>
      </c>
      <c r="BY11018" s="52" t="s">
        <v>3019</v>
      </c>
      <c r="BZ11018" s="52" t="s">
        <v>2993</v>
      </c>
    </row>
    <row r="11019" spans="54:78" x14ac:dyDescent="0.3">
      <c r="BB11019" s="105" t="e">
        <f>VLOOKUP(C11019,#REF!, 2,FALSE)</f>
        <v>#REF!</v>
      </c>
      <c r="BP11019" s="52" t="s">
        <v>16622</v>
      </c>
      <c r="BQ11019" s="52" t="s">
        <v>3059</v>
      </c>
      <c r="BR11019" s="52" t="s">
        <v>8528</v>
      </c>
      <c r="BX11019" s="52" t="s">
        <v>16622</v>
      </c>
      <c r="BY11019" s="52" t="s">
        <v>3059</v>
      </c>
      <c r="BZ11019" s="52" t="s">
        <v>8528</v>
      </c>
    </row>
    <row r="11020" spans="54:78" x14ac:dyDescent="0.3">
      <c r="BB11020" s="105" t="e">
        <f>VLOOKUP(C11020,#REF!, 2,FALSE)</f>
        <v>#REF!</v>
      </c>
      <c r="BP11020" s="52" t="s">
        <v>16623</v>
      </c>
      <c r="BQ11020" s="52" t="s">
        <v>1350</v>
      </c>
      <c r="BR11020" s="52" t="s">
        <v>2993</v>
      </c>
      <c r="BX11020" s="52" t="s">
        <v>16623</v>
      </c>
      <c r="BY11020" s="52" t="s">
        <v>1350</v>
      </c>
      <c r="BZ11020" s="52" t="s">
        <v>2993</v>
      </c>
    </row>
    <row r="11021" spans="54:78" x14ac:dyDescent="0.3">
      <c r="BB11021" s="105" t="e">
        <f>VLOOKUP(C11021,#REF!, 2,FALSE)</f>
        <v>#REF!</v>
      </c>
      <c r="BP11021" s="52" t="s">
        <v>16624</v>
      </c>
      <c r="BQ11021" s="52" t="s">
        <v>1350</v>
      </c>
      <c r="BR11021" s="52" t="s">
        <v>13088</v>
      </c>
      <c r="BX11021" s="52" t="s">
        <v>16624</v>
      </c>
      <c r="BY11021" s="52" t="s">
        <v>1350</v>
      </c>
      <c r="BZ11021" s="52" t="s">
        <v>13088</v>
      </c>
    </row>
    <row r="11022" spans="54:78" x14ac:dyDescent="0.3">
      <c r="BB11022" s="105" t="e">
        <f>VLOOKUP(C11022,#REF!, 2,FALSE)</f>
        <v>#REF!</v>
      </c>
      <c r="BP11022" s="52" t="s">
        <v>16625</v>
      </c>
      <c r="BQ11022" s="52" t="s">
        <v>3223</v>
      </c>
      <c r="BR11022" s="52" t="s">
        <v>8211</v>
      </c>
      <c r="BX11022" s="52" t="s">
        <v>16625</v>
      </c>
      <c r="BY11022" s="52" t="s">
        <v>3223</v>
      </c>
      <c r="BZ11022" s="52" t="s">
        <v>8211</v>
      </c>
    </row>
    <row r="11023" spans="54:78" x14ac:dyDescent="0.3">
      <c r="BB11023" s="105" t="e">
        <f>VLOOKUP(C11023,#REF!, 2,FALSE)</f>
        <v>#REF!</v>
      </c>
      <c r="BP11023" s="52" t="s">
        <v>2851</v>
      </c>
      <c r="BQ11023" s="52" t="s">
        <v>3059</v>
      </c>
      <c r="BR11023" s="52" t="s">
        <v>2993</v>
      </c>
      <c r="BX11023" s="52" t="s">
        <v>2851</v>
      </c>
      <c r="BY11023" s="52" t="s">
        <v>3059</v>
      </c>
      <c r="BZ11023" s="52" t="s">
        <v>2993</v>
      </c>
    </row>
    <row r="11024" spans="54:78" x14ac:dyDescent="0.3">
      <c r="BB11024" s="105" t="e">
        <f>VLOOKUP(C11024,#REF!, 2,FALSE)</f>
        <v>#REF!</v>
      </c>
      <c r="BP11024" s="52" t="s">
        <v>16626</v>
      </c>
      <c r="BQ11024" s="52" t="s">
        <v>1277</v>
      </c>
      <c r="BR11024" s="52" t="s">
        <v>2993</v>
      </c>
      <c r="BX11024" s="52" t="s">
        <v>16626</v>
      </c>
      <c r="BY11024" s="52" t="s">
        <v>1277</v>
      </c>
      <c r="BZ11024" s="52" t="s">
        <v>2993</v>
      </c>
    </row>
    <row r="11025" spans="54:78" x14ac:dyDescent="0.3">
      <c r="BB11025" s="105" t="e">
        <f>VLOOKUP(C11025,#REF!, 2,FALSE)</f>
        <v>#REF!</v>
      </c>
      <c r="BP11025" s="52" t="s">
        <v>16627</v>
      </c>
      <c r="BQ11025" s="52" t="s">
        <v>3059</v>
      </c>
      <c r="BR11025" s="52" t="s">
        <v>2993</v>
      </c>
      <c r="BX11025" s="52" t="s">
        <v>16627</v>
      </c>
      <c r="BY11025" s="52" t="s">
        <v>3059</v>
      </c>
      <c r="BZ11025" s="52" t="s">
        <v>2993</v>
      </c>
    </row>
    <row r="11026" spans="54:78" x14ac:dyDescent="0.3">
      <c r="BB11026" s="105" t="e">
        <f>VLOOKUP(C11026,#REF!, 2,FALSE)</f>
        <v>#REF!</v>
      </c>
      <c r="BP11026" s="52" t="s">
        <v>2852</v>
      </c>
      <c r="BQ11026" s="52" t="s">
        <v>2988</v>
      </c>
      <c r="BR11026" s="52" t="s">
        <v>2993</v>
      </c>
      <c r="BX11026" s="52" t="s">
        <v>2852</v>
      </c>
      <c r="BY11026" s="52" t="s">
        <v>2988</v>
      </c>
      <c r="BZ11026" s="52" t="s">
        <v>2993</v>
      </c>
    </row>
    <row r="11027" spans="54:78" x14ac:dyDescent="0.3">
      <c r="BB11027" s="105" t="e">
        <f>VLOOKUP(C11027,#REF!, 2,FALSE)</f>
        <v>#REF!</v>
      </c>
      <c r="BP11027" s="52" t="s">
        <v>16628</v>
      </c>
      <c r="BQ11027" s="52" t="s">
        <v>2988</v>
      </c>
      <c r="BR11027" s="52" t="s">
        <v>2993</v>
      </c>
      <c r="BX11027" s="52" t="s">
        <v>16628</v>
      </c>
      <c r="BY11027" s="52" t="s">
        <v>2988</v>
      </c>
      <c r="BZ11027" s="52" t="s">
        <v>2993</v>
      </c>
    </row>
    <row r="11028" spans="54:78" x14ac:dyDescent="0.3">
      <c r="BB11028" s="105" t="e">
        <f>VLOOKUP(C11028,#REF!, 2,FALSE)</f>
        <v>#REF!</v>
      </c>
      <c r="BP11028" s="52" t="s">
        <v>16629</v>
      </c>
      <c r="BQ11028" s="52" t="s">
        <v>1350</v>
      </c>
      <c r="BR11028" s="52" t="s">
        <v>2993</v>
      </c>
      <c r="BX11028" s="52" t="s">
        <v>16629</v>
      </c>
      <c r="BY11028" s="52" t="s">
        <v>1350</v>
      </c>
      <c r="BZ11028" s="52" t="s">
        <v>2993</v>
      </c>
    </row>
    <row r="11029" spans="54:78" x14ac:dyDescent="0.3">
      <c r="BB11029" s="105" t="e">
        <f>VLOOKUP(C11029,#REF!, 2,FALSE)</f>
        <v>#REF!</v>
      </c>
      <c r="BP11029" s="52" t="s">
        <v>2853</v>
      </c>
      <c r="BQ11029" s="52" t="s">
        <v>701</v>
      </c>
      <c r="BR11029" s="52" t="s">
        <v>1292</v>
      </c>
      <c r="BX11029" s="52" t="s">
        <v>2853</v>
      </c>
      <c r="BY11029" s="52" t="s">
        <v>701</v>
      </c>
      <c r="BZ11029" s="52" t="s">
        <v>1292</v>
      </c>
    </row>
    <row r="11030" spans="54:78" x14ac:dyDescent="0.3">
      <c r="BB11030" s="105" t="e">
        <f>VLOOKUP(C11030,#REF!, 2,FALSE)</f>
        <v>#REF!</v>
      </c>
      <c r="BP11030" s="52" t="s">
        <v>2854</v>
      </c>
      <c r="BQ11030" s="52" t="s">
        <v>2988</v>
      </c>
      <c r="BR11030" s="52" t="s">
        <v>7678</v>
      </c>
      <c r="BX11030" s="52" t="s">
        <v>2854</v>
      </c>
      <c r="BY11030" s="52" t="s">
        <v>2988</v>
      </c>
      <c r="BZ11030" s="52" t="s">
        <v>7678</v>
      </c>
    </row>
    <row r="11031" spans="54:78" x14ac:dyDescent="0.3">
      <c r="BB11031" s="105" t="e">
        <f>VLOOKUP(C11031,#REF!, 2,FALSE)</f>
        <v>#REF!</v>
      </c>
      <c r="BP11031" s="52" t="s">
        <v>16630</v>
      </c>
      <c r="BQ11031" s="52" t="s">
        <v>2993</v>
      </c>
      <c r="BR11031" s="52" t="s">
        <v>2993</v>
      </c>
      <c r="BX11031" s="52" t="s">
        <v>16630</v>
      </c>
      <c r="BY11031" s="52" t="s">
        <v>2993</v>
      </c>
      <c r="BZ11031" s="52" t="s">
        <v>2993</v>
      </c>
    </row>
    <row r="11032" spans="54:78" x14ac:dyDescent="0.3">
      <c r="BB11032" s="105" t="e">
        <f>VLOOKUP(C11032,#REF!, 2,FALSE)</f>
        <v>#REF!</v>
      </c>
      <c r="BP11032" s="52" t="s">
        <v>16631</v>
      </c>
      <c r="BQ11032" s="52" t="s">
        <v>1277</v>
      </c>
      <c r="BR11032" s="52" t="s">
        <v>2993</v>
      </c>
      <c r="BX11032" s="52" t="s">
        <v>16631</v>
      </c>
      <c r="BY11032" s="52" t="s">
        <v>1277</v>
      </c>
      <c r="BZ11032" s="52" t="s">
        <v>2993</v>
      </c>
    </row>
    <row r="11033" spans="54:78" x14ac:dyDescent="0.3">
      <c r="BB11033" s="105" t="e">
        <f>VLOOKUP(C11033,#REF!, 2,FALSE)</f>
        <v>#REF!</v>
      </c>
      <c r="BP11033" s="52" t="s">
        <v>16632</v>
      </c>
      <c r="BQ11033" s="52" t="s">
        <v>3276</v>
      </c>
      <c r="BR11033" s="52" t="s">
        <v>8789</v>
      </c>
      <c r="BX11033" s="52" t="s">
        <v>16632</v>
      </c>
      <c r="BY11033" s="52" t="s">
        <v>3276</v>
      </c>
      <c r="BZ11033" s="52" t="s">
        <v>8789</v>
      </c>
    </row>
    <row r="11034" spans="54:78" x14ac:dyDescent="0.3">
      <c r="BB11034" s="105" t="e">
        <f>VLOOKUP(C11034,#REF!, 2,FALSE)</f>
        <v>#REF!</v>
      </c>
      <c r="BP11034" s="52" t="s">
        <v>2855</v>
      </c>
      <c r="BQ11034" s="52" t="s">
        <v>1350</v>
      </c>
      <c r="BR11034" s="52" t="s">
        <v>2993</v>
      </c>
      <c r="BX11034" s="52" t="s">
        <v>2855</v>
      </c>
      <c r="BY11034" s="52" t="s">
        <v>1350</v>
      </c>
      <c r="BZ11034" s="52" t="s">
        <v>2993</v>
      </c>
    </row>
    <row r="11035" spans="54:78" x14ac:dyDescent="0.3">
      <c r="BB11035" s="105" t="e">
        <f>VLOOKUP(C11035,#REF!, 2,FALSE)</f>
        <v>#REF!</v>
      </c>
      <c r="BP11035" s="52" t="s">
        <v>16633</v>
      </c>
      <c r="BQ11035" s="52" t="s">
        <v>3276</v>
      </c>
      <c r="BR11035" s="52" t="s">
        <v>16634</v>
      </c>
      <c r="BX11035" s="52" t="s">
        <v>16633</v>
      </c>
      <c r="BY11035" s="52" t="s">
        <v>3276</v>
      </c>
      <c r="BZ11035" s="52" t="s">
        <v>16634</v>
      </c>
    </row>
    <row r="11036" spans="54:78" x14ac:dyDescent="0.3">
      <c r="BB11036" s="105" t="e">
        <f>VLOOKUP(C11036,#REF!, 2,FALSE)</f>
        <v>#REF!</v>
      </c>
      <c r="BP11036" s="52" t="s">
        <v>16635</v>
      </c>
      <c r="BQ11036" s="52" t="s">
        <v>1147</v>
      </c>
      <c r="BR11036" s="52" t="s">
        <v>16636</v>
      </c>
      <c r="BX11036" s="52" t="s">
        <v>16635</v>
      </c>
      <c r="BY11036" s="52" t="s">
        <v>1147</v>
      </c>
      <c r="BZ11036" s="52" t="s">
        <v>16636</v>
      </c>
    </row>
    <row r="11037" spans="54:78" x14ac:dyDescent="0.3">
      <c r="BB11037" s="105" t="e">
        <f>VLOOKUP(C11037,#REF!, 2,FALSE)</f>
        <v>#REF!</v>
      </c>
      <c r="BP11037" s="52" t="s">
        <v>2856</v>
      </c>
      <c r="BQ11037" s="52" t="s">
        <v>2988</v>
      </c>
      <c r="BR11037" s="52" t="s">
        <v>2993</v>
      </c>
      <c r="BX11037" s="52" t="s">
        <v>2856</v>
      </c>
      <c r="BY11037" s="52" t="s">
        <v>2988</v>
      </c>
      <c r="BZ11037" s="52" t="s">
        <v>2993</v>
      </c>
    </row>
    <row r="11038" spans="54:78" x14ac:dyDescent="0.3">
      <c r="BB11038" s="105" t="e">
        <f>VLOOKUP(C11038,#REF!, 2,FALSE)</f>
        <v>#REF!</v>
      </c>
      <c r="BP11038" s="52" t="s">
        <v>16637</v>
      </c>
      <c r="BQ11038" s="52" t="s">
        <v>1147</v>
      </c>
      <c r="BR11038" s="52" t="s">
        <v>2993</v>
      </c>
      <c r="BX11038" s="52" t="s">
        <v>16637</v>
      </c>
      <c r="BY11038" s="52" t="s">
        <v>1147</v>
      </c>
      <c r="BZ11038" s="52" t="s">
        <v>2993</v>
      </c>
    </row>
    <row r="11039" spans="54:78" x14ac:dyDescent="0.3">
      <c r="BB11039" s="105" t="e">
        <f>VLOOKUP(C11039,#REF!, 2,FALSE)</f>
        <v>#REF!</v>
      </c>
      <c r="BP11039" s="52" t="s">
        <v>16638</v>
      </c>
      <c r="BQ11039" s="52" t="s">
        <v>1350</v>
      </c>
      <c r="BR11039" s="52" t="s">
        <v>2993</v>
      </c>
      <c r="BX11039" s="52" t="s">
        <v>16638</v>
      </c>
      <c r="BY11039" s="52" t="s">
        <v>1350</v>
      </c>
      <c r="BZ11039" s="52" t="s">
        <v>2993</v>
      </c>
    </row>
    <row r="11040" spans="54:78" x14ac:dyDescent="0.3">
      <c r="BB11040" s="105" t="e">
        <f>VLOOKUP(C11040,#REF!, 2,FALSE)</f>
        <v>#REF!</v>
      </c>
      <c r="BP11040" s="52" t="s">
        <v>16639</v>
      </c>
      <c r="BQ11040" s="52" t="s">
        <v>3016</v>
      </c>
      <c r="BR11040" s="52" t="s">
        <v>16640</v>
      </c>
      <c r="BX11040" s="52" t="s">
        <v>16639</v>
      </c>
      <c r="BY11040" s="52" t="s">
        <v>3016</v>
      </c>
      <c r="BZ11040" s="52" t="s">
        <v>16640</v>
      </c>
    </row>
    <row r="11041" spans="54:78" x14ac:dyDescent="0.3">
      <c r="BB11041" s="105" t="e">
        <f>VLOOKUP(C11041,#REF!, 2,FALSE)</f>
        <v>#REF!</v>
      </c>
      <c r="BP11041" s="52" t="s">
        <v>16641</v>
      </c>
      <c r="BQ11041" s="52" t="s">
        <v>1350</v>
      </c>
      <c r="BR11041" s="52" t="s">
        <v>2993</v>
      </c>
      <c r="BX11041" s="52" t="s">
        <v>16641</v>
      </c>
      <c r="BY11041" s="52" t="s">
        <v>1350</v>
      </c>
      <c r="BZ11041" s="52" t="s">
        <v>2993</v>
      </c>
    </row>
    <row r="11042" spans="54:78" x14ac:dyDescent="0.3">
      <c r="BB11042" s="105" t="e">
        <f>VLOOKUP(C11042,#REF!, 2,FALSE)</f>
        <v>#REF!</v>
      </c>
      <c r="BP11042" s="52" t="s">
        <v>16642</v>
      </c>
      <c r="BQ11042" s="52" t="s">
        <v>3019</v>
      </c>
      <c r="BR11042" s="52" t="s">
        <v>2365</v>
      </c>
      <c r="BX11042" s="52" t="s">
        <v>16642</v>
      </c>
      <c r="BY11042" s="52" t="s">
        <v>3019</v>
      </c>
      <c r="BZ11042" s="52" t="s">
        <v>2365</v>
      </c>
    </row>
    <row r="11043" spans="54:78" x14ac:dyDescent="0.3">
      <c r="BB11043" s="105" t="e">
        <f>VLOOKUP(C11043,#REF!, 2,FALSE)</f>
        <v>#REF!</v>
      </c>
      <c r="BP11043" s="52" t="s">
        <v>16643</v>
      </c>
      <c r="BQ11043" s="52" t="s">
        <v>3019</v>
      </c>
      <c r="BR11043" s="52" t="s">
        <v>2993</v>
      </c>
      <c r="BX11043" s="52" t="s">
        <v>16643</v>
      </c>
      <c r="BY11043" s="52" t="s">
        <v>3019</v>
      </c>
      <c r="BZ11043" s="52" t="s">
        <v>2993</v>
      </c>
    </row>
    <row r="11044" spans="54:78" x14ac:dyDescent="0.3">
      <c r="BB11044" s="105" t="e">
        <f>VLOOKUP(C11044,#REF!, 2,FALSE)</f>
        <v>#REF!</v>
      </c>
      <c r="BP11044" s="52" t="s">
        <v>16644</v>
      </c>
      <c r="BQ11044" s="52" t="s">
        <v>1147</v>
      </c>
      <c r="BR11044" s="52" t="s">
        <v>2993</v>
      </c>
      <c r="BX11044" s="52" t="s">
        <v>16644</v>
      </c>
      <c r="BY11044" s="52" t="s">
        <v>1147</v>
      </c>
      <c r="BZ11044" s="52" t="s">
        <v>2993</v>
      </c>
    </row>
    <row r="11045" spans="54:78" x14ac:dyDescent="0.3">
      <c r="BB11045" s="105" t="e">
        <f>VLOOKUP(C11045,#REF!, 2,FALSE)</f>
        <v>#REF!</v>
      </c>
      <c r="BP11045" s="52" t="s">
        <v>16645</v>
      </c>
      <c r="BQ11045" s="52" t="s">
        <v>3019</v>
      </c>
      <c r="BR11045" s="52" t="s">
        <v>16646</v>
      </c>
      <c r="BX11045" s="52" t="s">
        <v>16645</v>
      </c>
      <c r="BY11045" s="52" t="s">
        <v>3019</v>
      </c>
      <c r="BZ11045" s="52" t="s">
        <v>16646</v>
      </c>
    </row>
    <row r="11046" spans="54:78" x14ac:dyDescent="0.3">
      <c r="BB11046" s="105" t="e">
        <f>VLOOKUP(C11046,#REF!, 2,FALSE)</f>
        <v>#REF!</v>
      </c>
      <c r="BP11046" s="52" t="s">
        <v>16647</v>
      </c>
      <c r="BQ11046" s="52" t="s">
        <v>3019</v>
      </c>
      <c r="BR11046" s="52" t="s">
        <v>4201</v>
      </c>
      <c r="BX11046" s="52" t="s">
        <v>16647</v>
      </c>
      <c r="BY11046" s="52" t="s">
        <v>3019</v>
      </c>
      <c r="BZ11046" s="52" t="s">
        <v>4201</v>
      </c>
    </row>
    <row r="11047" spans="54:78" x14ac:dyDescent="0.3">
      <c r="BB11047" s="105" t="e">
        <f>VLOOKUP(C11047,#REF!, 2,FALSE)</f>
        <v>#REF!</v>
      </c>
      <c r="BP11047" s="52" t="s">
        <v>16648</v>
      </c>
      <c r="BQ11047" s="52" t="s">
        <v>3016</v>
      </c>
      <c r="BR11047" s="52" t="s">
        <v>11218</v>
      </c>
      <c r="BX11047" s="52" t="s">
        <v>16648</v>
      </c>
      <c r="BY11047" s="52" t="s">
        <v>3016</v>
      </c>
      <c r="BZ11047" s="52" t="s">
        <v>11218</v>
      </c>
    </row>
    <row r="11048" spans="54:78" x14ac:dyDescent="0.3">
      <c r="BB11048" s="105" t="e">
        <f>VLOOKUP(C11048,#REF!, 2,FALSE)</f>
        <v>#REF!</v>
      </c>
      <c r="BP11048" s="52" t="s">
        <v>307</v>
      </c>
      <c r="BQ11048" s="52" t="s">
        <v>1277</v>
      </c>
      <c r="BR11048" s="52" t="s">
        <v>2993</v>
      </c>
      <c r="BX11048" s="52" t="s">
        <v>307</v>
      </c>
      <c r="BY11048" s="52" t="s">
        <v>1277</v>
      </c>
      <c r="BZ11048" s="52" t="s">
        <v>2993</v>
      </c>
    </row>
    <row r="11049" spans="54:78" x14ac:dyDescent="0.3">
      <c r="BB11049" s="105" t="e">
        <f>VLOOKUP(C11049,#REF!, 2,FALSE)</f>
        <v>#REF!</v>
      </c>
      <c r="BP11049" s="52" t="s">
        <v>16649</v>
      </c>
      <c r="BQ11049" s="52" t="s">
        <v>3016</v>
      </c>
      <c r="BR11049" s="52" t="s">
        <v>2563</v>
      </c>
      <c r="BX11049" s="52" t="s">
        <v>16649</v>
      </c>
      <c r="BY11049" s="52" t="s">
        <v>3016</v>
      </c>
      <c r="BZ11049" s="52" t="s">
        <v>2563</v>
      </c>
    </row>
    <row r="11050" spans="54:78" x14ac:dyDescent="0.3">
      <c r="BB11050" s="105" t="e">
        <f>VLOOKUP(C11050,#REF!, 2,FALSE)</f>
        <v>#REF!</v>
      </c>
      <c r="BP11050" s="52" t="s">
        <v>16650</v>
      </c>
      <c r="BQ11050" s="52" t="s">
        <v>3016</v>
      </c>
      <c r="BR11050" s="52" t="s">
        <v>2993</v>
      </c>
      <c r="BX11050" s="52" t="s">
        <v>16650</v>
      </c>
      <c r="BY11050" s="52" t="s">
        <v>3016</v>
      </c>
      <c r="BZ11050" s="52" t="s">
        <v>2993</v>
      </c>
    </row>
    <row r="11051" spans="54:78" x14ac:dyDescent="0.3">
      <c r="BB11051" s="105" t="e">
        <f>VLOOKUP(C11051,#REF!, 2,FALSE)</f>
        <v>#REF!</v>
      </c>
      <c r="BP11051" s="52" t="s">
        <v>16651</v>
      </c>
      <c r="BQ11051" s="52" t="s">
        <v>1350</v>
      </c>
      <c r="BR11051" s="52" t="s">
        <v>15683</v>
      </c>
      <c r="BX11051" s="52" t="s">
        <v>16651</v>
      </c>
      <c r="BY11051" s="52" t="s">
        <v>1350</v>
      </c>
      <c r="BZ11051" s="52" t="s">
        <v>15683</v>
      </c>
    </row>
    <row r="11052" spans="54:78" x14ac:dyDescent="0.3">
      <c r="BB11052" s="105" t="e">
        <f>VLOOKUP(C11052,#REF!, 2,FALSE)</f>
        <v>#REF!</v>
      </c>
      <c r="BP11052" s="52" t="s">
        <v>16652</v>
      </c>
      <c r="BQ11052" s="52" t="s">
        <v>3019</v>
      </c>
      <c r="BR11052" s="52" t="s">
        <v>8888</v>
      </c>
      <c r="BX11052" s="52" t="s">
        <v>16652</v>
      </c>
      <c r="BY11052" s="52" t="s">
        <v>3019</v>
      </c>
      <c r="BZ11052" s="52" t="s">
        <v>8888</v>
      </c>
    </row>
    <row r="11053" spans="54:78" x14ac:dyDescent="0.3">
      <c r="BB11053" s="105" t="e">
        <f>VLOOKUP(C11053,#REF!, 2,FALSE)</f>
        <v>#REF!</v>
      </c>
      <c r="BP11053" s="52" t="s">
        <v>2857</v>
      </c>
      <c r="BQ11053" s="52" t="s">
        <v>3019</v>
      </c>
      <c r="BR11053" s="52" t="s">
        <v>2365</v>
      </c>
      <c r="BX11053" s="52" t="s">
        <v>2857</v>
      </c>
      <c r="BY11053" s="52" t="s">
        <v>3019</v>
      </c>
      <c r="BZ11053" s="52" t="s">
        <v>2365</v>
      </c>
    </row>
    <row r="11054" spans="54:78" x14ac:dyDescent="0.3">
      <c r="BB11054" s="105" t="e">
        <f>VLOOKUP(C11054,#REF!, 2,FALSE)</f>
        <v>#REF!</v>
      </c>
      <c r="BP11054" s="52" t="s">
        <v>16653</v>
      </c>
      <c r="BQ11054" s="52" t="s">
        <v>870</v>
      </c>
      <c r="BR11054" s="52" t="s">
        <v>2078</v>
      </c>
      <c r="BX11054" s="52" t="s">
        <v>16653</v>
      </c>
      <c r="BY11054" s="52" t="s">
        <v>870</v>
      </c>
      <c r="BZ11054" s="52" t="s">
        <v>2078</v>
      </c>
    </row>
    <row r="11055" spans="54:78" x14ac:dyDescent="0.3">
      <c r="BB11055" s="105" t="e">
        <f>VLOOKUP(C11055,#REF!, 2,FALSE)</f>
        <v>#REF!</v>
      </c>
      <c r="BP11055" s="52" t="s">
        <v>16654</v>
      </c>
      <c r="BQ11055" s="52" t="s">
        <v>1277</v>
      </c>
      <c r="BR11055" s="52" t="s">
        <v>5415</v>
      </c>
      <c r="BX11055" s="52" t="s">
        <v>16654</v>
      </c>
      <c r="BY11055" s="52" t="s">
        <v>1277</v>
      </c>
      <c r="BZ11055" s="52" t="s">
        <v>5415</v>
      </c>
    </row>
    <row r="11056" spans="54:78" x14ac:dyDescent="0.3">
      <c r="BB11056" s="105" t="e">
        <f>VLOOKUP(C11056,#REF!, 2,FALSE)</f>
        <v>#REF!</v>
      </c>
      <c r="BP11056" s="52" t="s">
        <v>16655</v>
      </c>
      <c r="BQ11056" s="52" t="s">
        <v>3276</v>
      </c>
      <c r="BR11056" s="52" t="s">
        <v>1967</v>
      </c>
      <c r="BX11056" s="52" t="s">
        <v>16655</v>
      </c>
      <c r="BY11056" s="52" t="s">
        <v>3276</v>
      </c>
      <c r="BZ11056" s="52" t="s">
        <v>1967</v>
      </c>
    </row>
    <row r="11057" spans="54:78" x14ac:dyDescent="0.3">
      <c r="BB11057" s="105" t="e">
        <f>VLOOKUP(C11057,#REF!, 2,FALSE)</f>
        <v>#REF!</v>
      </c>
      <c r="BP11057" s="52" t="s">
        <v>16656</v>
      </c>
      <c r="BQ11057" s="52" t="s">
        <v>3059</v>
      </c>
      <c r="BR11057" s="52" t="s">
        <v>951</v>
      </c>
      <c r="BX11057" s="52" t="s">
        <v>16656</v>
      </c>
      <c r="BY11057" s="52" t="s">
        <v>3059</v>
      </c>
      <c r="BZ11057" s="52" t="s">
        <v>951</v>
      </c>
    </row>
    <row r="11058" spans="54:78" x14ac:dyDescent="0.3">
      <c r="BB11058" s="105" t="e">
        <f>VLOOKUP(C11058,#REF!, 2,FALSE)</f>
        <v>#REF!</v>
      </c>
      <c r="BP11058" s="52" t="s">
        <v>16657</v>
      </c>
      <c r="BQ11058" s="52" t="s">
        <v>2988</v>
      </c>
      <c r="BR11058" s="52" t="s">
        <v>2993</v>
      </c>
      <c r="BX11058" s="52" t="s">
        <v>16657</v>
      </c>
      <c r="BY11058" s="52" t="s">
        <v>2988</v>
      </c>
      <c r="BZ11058" s="52" t="s">
        <v>2993</v>
      </c>
    </row>
    <row r="11059" spans="54:78" x14ac:dyDescent="0.3">
      <c r="BB11059" s="105" t="e">
        <f>VLOOKUP(C11059,#REF!, 2,FALSE)</f>
        <v>#REF!</v>
      </c>
      <c r="BP11059" s="52" t="s">
        <v>16658</v>
      </c>
      <c r="BQ11059" s="52" t="s">
        <v>779</v>
      </c>
      <c r="BR11059" s="52" t="s">
        <v>2993</v>
      </c>
      <c r="BX11059" s="52" t="s">
        <v>16658</v>
      </c>
      <c r="BY11059" s="52" t="s">
        <v>779</v>
      </c>
      <c r="BZ11059" s="52" t="s">
        <v>2993</v>
      </c>
    </row>
    <row r="11060" spans="54:78" x14ac:dyDescent="0.3">
      <c r="BB11060" s="105" t="e">
        <f>VLOOKUP(C11060,#REF!, 2,FALSE)</f>
        <v>#REF!</v>
      </c>
      <c r="BP11060" s="52" t="s">
        <v>304</v>
      </c>
      <c r="BQ11060" s="52" t="s">
        <v>3276</v>
      </c>
      <c r="BR11060" s="52" t="s">
        <v>16659</v>
      </c>
      <c r="BX11060" s="52" t="s">
        <v>304</v>
      </c>
      <c r="BY11060" s="52" t="s">
        <v>3276</v>
      </c>
      <c r="BZ11060" s="52" t="s">
        <v>16659</v>
      </c>
    </row>
    <row r="11061" spans="54:78" x14ac:dyDescent="0.3">
      <c r="BB11061" s="105" t="e">
        <f>VLOOKUP(C11061,#REF!, 2,FALSE)</f>
        <v>#REF!</v>
      </c>
      <c r="BP11061" s="52" t="s">
        <v>16660</v>
      </c>
      <c r="BQ11061" s="52" t="s">
        <v>3276</v>
      </c>
      <c r="BR11061" s="52" t="s">
        <v>2553</v>
      </c>
      <c r="BX11061" s="52" t="s">
        <v>16660</v>
      </c>
      <c r="BY11061" s="52" t="s">
        <v>3276</v>
      </c>
      <c r="BZ11061" s="52" t="s">
        <v>2553</v>
      </c>
    </row>
    <row r="11062" spans="54:78" x14ac:dyDescent="0.3">
      <c r="BB11062" s="105" t="e">
        <f>VLOOKUP(C11062,#REF!, 2,FALSE)</f>
        <v>#REF!</v>
      </c>
      <c r="BP11062" s="52" t="s">
        <v>16661</v>
      </c>
      <c r="BQ11062" s="52" t="s">
        <v>3276</v>
      </c>
      <c r="BR11062" s="52" t="s">
        <v>13832</v>
      </c>
      <c r="BX11062" s="52" t="s">
        <v>16661</v>
      </c>
      <c r="BY11062" s="52" t="s">
        <v>3276</v>
      </c>
      <c r="BZ11062" s="52" t="s">
        <v>13832</v>
      </c>
    </row>
    <row r="11063" spans="54:78" x14ac:dyDescent="0.3">
      <c r="BB11063" s="105" t="e">
        <f>VLOOKUP(C11063,#REF!, 2,FALSE)</f>
        <v>#REF!</v>
      </c>
      <c r="BP11063" s="52" t="s">
        <v>16662</v>
      </c>
      <c r="BQ11063" s="52" t="s">
        <v>3059</v>
      </c>
      <c r="BR11063" s="52" t="s">
        <v>2993</v>
      </c>
      <c r="BX11063" s="52" t="s">
        <v>16662</v>
      </c>
      <c r="BY11063" s="52" t="s">
        <v>3059</v>
      </c>
      <c r="BZ11063" s="52" t="s">
        <v>2993</v>
      </c>
    </row>
    <row r="11064" spans="54:78" x14ac:dyDescent="0.3">
      <c r="BB11064" s="105" t="e">
        <f>VLOOKUP(C11064,#REF!, 2,FALSE)</f>
        <v>#REF!</v>
      </c>
      <c r="BP11064" s="52" t="s">
        <v>16663</v>
      </c>
      <c r="BQ11064" s="52" t="s">
        <v>3276</v>
      </c>
      <c r="BR11064" s="52" t="s">
        <v>3765</v>
      </c>
      <c r="BX11064" s="52" t="s">
        <v>16663</v>
      </c>
      <c r="BY11064" s="52" t="s">
        <v>3276</v>
      </c>
      <c r="BZ11064" s="52" t="s">
        <v>3765</v>
      </c>
    </row>
    <row r="11065" spans="54:78" x14ac:dyDescent="0.3">
      <c r="BB11065" s="105" t="e">
        <f>VLOOKUP(C11065,#REF!, 2,FALSE)</f>
        <v>#REF!</v>
      </c>
      <c r="BP11065" s="52" t="s">
        <v>16664</v>
      </c>
      <c r="BQ11065" s="52" t="s">
        <v>1350</v>
      </c>
      <c r="BR11065" s="52" t="s">
        <v>2993</v>
      </c>
      <c r="BX11065" s="52" t="s">
        <v>16664</v>
      </c>
      <c r="BY11065" s="52" t="s">
        <v>1350</v>
      </c>
      <c r="BZ11065" s="52" t="s">
        <v>2993</v>
      </c>
    </row>
    <row r="11066" spans="54:78" x14ac:dyDescent="0.3">
      <c r="BB11066" s="105" t="e">
        <f>VLOOKUP(C11066,#REF!, 2,FALSE)</f>
        <v>#REF!</v>
      </c>
      <c r="BP11066" s="52" t="s">
        <v>16665</v>
      </c>
      <c r="BQ11066" s="52" t="s">
        <v>3276</v>
      </c>
      <c r="BR11066" s="52" t="s">
        <v>7411</v>
      </c>
      <c r="BX11066" s="52" t="s">
        <v>16665</v>
      </c>
      <c r="BY11066" s="52" t="s">
        <v>3276</v>
      </c>
      <c r="BZ11066" s="52" t="s">
        <v>7411</v>
      </c>
    </row>
    <row r="11067" spans="54:78" x14ac:dyDescent="0.3">
      <c r="BB11067" s="105" t="e">
        <f>VLOOKUP(C11067,#REF!, 2,FALSE)</f>
        <v>#REF!</v>
      </c>
      <c r="BP11067" s="52" t="s">
        <v>16666</v>
      </c>
      <c r="BQ11067" s="52" t="s">
        <v>3276</v>
      </c>
      <c r="BR11067" s="52" t="s">
        <v>16667</v>
      </c>
      <c r="BX11067" s="52" t="s">
        <v>16666</v>
      </c>
      <c r="BY11067" s="52" t="s">
        <v>3276</v>
      </c>
      <c r="BZ11067" s="52" t="s">
        <v>16667</v>
      </c>
    </row>
    <row r="11068" spans="54:78" x14ac:dyDescent="0.3">
      <c r="BB11068" s="105" t="e">
        <f>VLOOKUP(C11068,#REF!, 2,FALSE)</f>
        <v>#REF!</v>
      </c>
      <c r="BP11068" s="52" t="s">
        <v>2858</v>
      </c>
      <c r="BQ11068" s="52" t="s">
        <v>3059</v>
      </c>
      <c r="BR11068" s="52" t="s">
        <v>2993</v>
      </c>
      <c r="BX11068" s="52" t="s">
        <v>2858</v>
      </c>
      <c r="BY11068" s="52" t="s">
        <v>3059</v>
      </c>
      <c r="BZ11068" s="52" t="s">
        <v>2993</v>
      </c>
    </row>
    <row r="11069" spans="54:78" x14ac:dyDescent="0.3">
      <c r="BB11069" s="105" t="e">
        <f>VLOOKUP(C11069,#REF!, 2,FALSE)</f>
        <v>#REF!</v>
      </c>
      <c r="BP11069" s="52" t="s">
        <v>16668</v>
      </c>
      <c r="BQ11069" s="52" t="s">
        <v>1350</v>
      </c>
      <c r="BR11069" s="52" t="s">
        <v>2993</v>
      </c>
      <c r="BX11069" s="52" t="s">
        <v>16668</v>
      </c>
      <c r="BY11069" s="52" t="s">
        <v>1350</v>
      </c>
      <c r="BZ11069" s="52" t="s">
        <v>2993</v>
      </c>
    </row>
    <row r="11070" spans="54:78" x14ac:dyDescent="0.3">
      <c r="BB11070" s="105" t="e">
        <f>VLOOKUP(C11070,#REF!, 2,FALSE)</f>
        <v>#REF!</v>
      </c>
      <c r="BP11070" s="52" t="s">
        <v>2859</v>
      </c>
      <c r="BQ11070" s="52" t="s">
        <v>1277</v>
      </c>
      <c r="BR11070" s="52" t="s">
        <v>2993</v>
      </c>
      <c r="BX11070" s="52" t="s">
        <v>2859</v>
      </c>
      <c r="BY11070" s="52" t="s">
        <v>1277</v>
      </c>
      <c r="BZ11070" s="52" t="s">
        <v>2993</v>
      </c>
    </row>
    <row r="11071" spans="54:78" x14ac:dyDescent="0.3">
      <c r="BB11071" s="105" t="e">
        <f>VLOOKUP(C11071,#REF!, 2,FALSE)</f>
        <v>#REF!</v>
      </c>
      <c r="BP11071" s="52" t="s">
        <v>16669</v>
      </c>
      <c r="BQ11071" s="52" t="s">
        <v>1350</v>
      </c>
      <c r="BR11071" s="52" t="s">
        <v>2993</v>
      </c>
      <c r="BX11071" s="52" t="s">
        <v>16669</v>
      </c>
      <c r="BY11071" s="52" t="s">
        <v>1350</v>
      </c>
      <c r="BZ11071" s="52" t="s">
        <v>2993</v>
      </c>
    </row>
    <row r="11072" spans="54:78" x14ac:dyDescent="0.3">
      <c r="BB11072" s="105" t="e">
        <f>VLOOKUP(C11072,#REF!, 2,FALSE)</f>
        <v>#REF!</v>
      </c>
      <c r="BP11072" s="52" t="s">
        <v>2860</v>
      </c>
      <c r="BQ11072" s="52" t="s">
        <v>3276</v>
      </c>
      <c r="BR11072" s="52" t="s">
        <v>2950</v>
      </c>
      <c r="BX11072" s="52" t="s">
        <v>2860</v>
      </c>
      <c r="BY11072" s="52" t="s">
        <v>3276</v>
      </c>
      <c r="BZ11072" s="52" t="s">
        <v>2950</v>
      </c>
    </row>
    <row r="11073" spans="54:78" x14ac:dyDescent="0.3">
      <c r="BB11073" s="105" t="e">
        <f>VLOOKUP(C11073,#REF!, 2,FALSE)</f>
        <v>#REF!</v>
      </c>
      <c r="BP11073" s="52" t="s">
        <v>16670</v>
      </c>
      <c r="BQ11073" s="52" t="s">
        <v>3276</v>
      </c>
      <c r="BR11073" s="52" t="s">
        <v>15469</v>
      </c>
      <c r="BX11073" s="52" t="s">
        <v>16670</v>
      </c>
      <c r="BY11073" s="52" t="s">
        <v>3276</v>
      </c>
      <c r="BZ11073" s="52" t="s">
        <v>15469</v>
      </c>
    </row>
    <row r="11074" spans="54:78" x14ac:dyDescent="0.3">
      <c r="BB11074" s="105" t="e">
        <f>VLOOKUP(C11074,#REF!, 2,FALSE)</f>
        <v>#REF!</v>
      </c>
      <c r="BP11074" s="52" t="s">
        <v>16671</v>
      </c>
      <c r="BQ11074" s="52" t="s">
        <v>2988</v>
      </c>
      <c r="BR11074" s="52" t="s">
        <v>2993</v>
      </c>
      <c r="BX11074" s="52" t="s">
        <v>16671</v>
      </c>
      <c r="BY11074" s="52" t="s">
        <v>2988</v>
      </c>
      <c r="BZ11074" s="52" t="s">
        <v>2993</v>
      </c>
    </row>
    <row r="11075" spans="54:78" x14ac:dyDescent="0.3">
      <c r="BB11075" s="105" t="e">
        <f>VLOOKUP(C11075,#REF!, 2,FALSE)</f>
        <v>#REF!</v>
      </c>
      <c r="BP11075" s="52" t="s">
        <v>16672</v>
      </c>
      <c r="BQ11075" s="52" t="s">
        <v>3276</v>
      </c>
      <c r="BR11075" s="52" t="s">
        <v>1065</v>
      </c>
      <c r="BX11075" s="52" t="s">
        <v>16672</v>
      </c>
      <c r="BY11075" s="52" t="s">
        <v>3276</v>
      </c>
      <c r="BZ11075" s="52" t="s">
        <v>1065</v>
      </c>
    </row>
    <row r="11076" spans="54:78" x14ac:dyDescent="0.3">
      <c r="BB11076" s="105" t="e">
        <f>VLOOKUP(C11076,#REF!, 2,FALSE)</f>
        <v>#REF!</v>
      </c>
      <c r="BP11076" s="52" t="s">
        <v>16673</v>
      </c>
      <c r="BQ11076" s="52" t="s">
        <v>3276</v>
      </c>
      <c r="BR11076" s="52" t="s">
        <v>16674</v>
      </c>
      <c r="BX11076" s="52" t="s">
        <v>16673</v>
      </c>
      <c r="BY11076" s="52" t="s">
        <v>3276</v>
      </c>
      <c r="BZ11076" s="52" t="s">
        <v>16674</v>
      </c>
    </row>
    <row r="11077" spans="54:78" x14ac:dyDescent="0.3">
      <c r="BB11077" s="105" t="e">
        <f>VLOOKUP(C11077,#REF!, 2,FALSE)</f>
        <v>#REF!</v>
      </c>
      <c r="BP11077" s="52" t="s">
        <v>16675</v>
      </c>
      <c r="BQ11077" s="52" t="s">
        <v>3019</v>
      </c>
      <c r="BR11077" s="52" t="s">
        <v>4355</v>
      </c>
      <c r="BX11077" s="52" t="s">
        <v>16675</v>
      </c>
      <c r="BY11077" s="52" t="s">
        <v>3019</v>
      </c>
      <c r="BZ11077" s="52" t="s">
        <v>4355</v>
      </c>
    </row>
    <row r="11078" spans="54:78" x14ac:dyDescent="0.3">
      <c r="BB11078" s="105" t="e">
        <f>VLOOKUP(C11078,#REF!, 2,FALSE)</f>
        <v>#REF!</v>
      </c>
      <c r="BP11078" s="52" t="s">
        <v>306</v>
      </c>
      <c r="BQ11078" s="52" t="s">
        <v>622</v>
      </c>
      <c r="BR11078" s="52" t="s">
        <v>2993</v>
      </c>
      <c r="BX11078" s="52" t="s">
        <v>306</v>
      </c>
      <c r="BY11078" s="52" t="s">
        <v>622</v>
      </c>
      <c r="BZ11078" s="52" t="s">
        <v>2993</v>
      </c>
    </row>
    <row r="11079" spans="54:78" x14ac:dyDescent="0.3">
      <c r="BB11079" s="105" t="e">
        <f>VLOOKUP(C11079,#REF!, 2,FALSE)</f>
        <v>#REF!</v>
      </c>
      <c r="BP11079" s="52" t="s">
        <v>16676</v>
      </c>
      <c r="BQ11079" s="52" t="s">
        <v>3276</v>
      </c>
      <c r="BR11079" s="52" t="s">
        <v>10269</v>
      </c>
      <c r="BX11079" s="52" t="s">
        <v>16676</v>
      </c>
      <c r="BY11079" s="52" t="s">
        <v>3276</v>
      </c>
      <c r="BZ11079" s="52" t="s">
        <v>10269</v>
      </c>
    </row>
    <row r="11080" spans="54:78" x14ac:dyDescent="0.3">
      <c r="BB11080" s="105" t="e">
        <f>VLOOKUP(C11080,#REF!, 2,FALSE)</f>
        <v>#REF!</v>
      </c>
      <c r="BP11080" s="52" t="s">
        <v>16677</v>
      </c>
      <c r="BQ11080" s="52" t="s">
        <v>3276</v>
      </c>
      <c r="BR11080" s="52" t="s">
        <v>2205</v>
      </c>
      <c r="BX11080" s="52" t="s">
        <v>16677</v>
      </c>
      <c r="BY11080" s="52" t="s">
        <v>3276</v>
      </c>
      <c r="BZ11080" s="52" t="s">
        <v>2205</v>
      </c>
    </row>
    <row r="11081" spans="54:78" x14ac:dyDescent="0.3">
      <c r="BB11081" s="105" t="e">
        <f>VLOOKUP(C11081,#REF!, 2,FALSE)</f>
        <v>#REF!</v>
      </c>
      <c r="BP11081" s="52" t="s">
        <v>16678</v>
      </c>
      <c r="BQ11081" s="52" t="s">
        <v>3276</v>
      </c>
      <c r="BR11081" s="52" t="s">
        <v>15574</v>
      </c>
      <c r="BX11081" s="52" t="s">
        <v>16678</v>
      </c>
      <c r="BY11081" s="52" t="s">
        <v>3276</v>
      </c>
      <c r="BZ11081" s="52" t="s">
        <v>15574</v>
      </c>
    </row>
    <row r="11082" spans="54:78" x14ac:dyDescent="0.3">
      <c r="BB11082" s="105" t="e">
        <f>VLOOKUP(C11082,#REF!, 2,FALSE)</f>
        <v>#REF!</v>
      </c>
      <c r="BP11082" s="52" t="s">
        <v>2861</v>
      </c>
      <c r="BQ11082" s="52" t="s">
        <v>3019</v>
      </c>
      <c r="BR11082" s="52" t="s">
        <v>1967</v>
      </c>
      <c r="BX11082" s="52" t="s">
        <v>2861</v>
      </c>
      <c r="BY11082" s="52" t="s">
        <v>3019</v>
      </c>
      <c r="BZ11082" s="52" t="s">
        <v>1967</v>
      </c>
    </row>
    <row r="11083" spans="54:78" x14ac:dyDescent="0.3">
      <c r="BB11083" s="105" t="e">
        <f>VLOOKUP(C11083,#REF!, 2,FALSE)</f>
        <v>#REF!</v>
      </c>
      <c r="BP11083" s="52" t="s">
        <v>16679</v>
      </c>
      <c r="BQ11083" s="52" t="s">
        <v>3276</v>
      </c>
      <c r="BR11083" s="52" t="s">
        <v>5203</v>
      </c>
      <c r="BX11083" s="52" t="s">
        <v>16679</v>
      </c>
      <c r="BY11083" s="52" t="s">
        <v>3276</v>
      </c>
      <c r="BZ11083" s="52" t="s">
        <v>5203</v>
      </c>
    </row>
    <row r="11084" spans="54:78" x14ac:dyDescent="0.3">
      <c r="BB11084" s="105" t="e">
        <f>VLOOKUP(C11084,#REF!, 2,FALSE)</f>
        <v>#REF!</v>
      </c>
      <c r="BP11084" s="52" t="s">
        <v>2862</v>
      </c>
      <c r="BQ11084" s="52" t="s">
        <v>1147</v>
      </c>
      <c r="BR11084" s="52" t="s">
        <v>16680</v>
      </c>
      <c r="BX11084" s="52" t="s">
        <v>2862</v>
      </c>
      <c r="BY11084" s="52" t="s">
        <v>1147</v>
      </c>
      <c r="BZ11084" s="52" t="s">
        <v>16680</v>
      </c>
    </row>
    <row r="11085" spans="54:78" x14ac:dyDescent="0.3">
      <c r="BB11085" s="105" t="e">
        <f>VLOOKUP(C11085,#REF!, 2,FALSE)</f>
        <v>#REF!</v>
      </c>
      <c r="BP11085" s="52" t="s">
        <v>16681</v>
      </c>
      <c r="BQ11085" s="52" t="s">
        <v>1147</v>
      </c>
      <c r="BR11085" s="52" t="s">
        <v>2993</v>
      </c>
      <c r="BX11085" s="52" t="s">
        <v>16681</v>
      </c>
      <c r="BY11085" s="52" t="s">
        <v>1147</v>
      </c>
      <c r="BZ11085" s="52" t="s">
        <v>2993</v>
      </c>
    </row>
    <row r="11086" spans="54:78" x14ac:dyDescent="0.3">
      <c r="BB11086" s="105" t="e">
        <f>VLOOKUP(C11086,#REF!, 2,FALSE)</f>
        <v>#REF!</v>
      </c>
      <c r="BP11086" s="52" t="s">
        <v>16682</v>
      </c>
      <c r="BQ11086" s="52" t="s">
        <v>1350</v>
      </c>
      <c r="BR11086" s="52" t="s">
        <v>2993</v>
      </c>
      <c r="BX11086" s="52" t="s">
        <v>16682</v>
      </c>
      <c r="BY11086" s="52" t="s">
        <v>1350</v>
      </c>
      <c r="BZ11086" s="52" t="s">
        <v>2993</v>
      </c>
    </row>
    <row r="11087" spans="54:78" x14ac:dyDescent="0.3">
      <c r="BB11087" s="105" t="e">
        <f>VLOOKUP(C11087,#REF!, 2,FALSE)</f>
        <v>#REF!</v>
      </c>
      <c r="BP11087" s="52" t="s">
        <v>16683</v>
      </c>
      <c r="BQ11087" s="52" t="s">
        <v>1350</v>
      </c>
      <c r="BR11087" s="52" t="s">
        <v>2993</v>
      </c>
      <c r="BX11087" s="52" t="s">
        <v>16683</v>
      </c>
      <c r="BY11087" s="52" t="s">
        <v>1350</v>
      </c>
      <c r="BZ11087" s="52" t="s">
        <v>2993</v>
      </c>
    </row>
    <row r="11088" spans="54:78" x14ac:dyDescent="0.3">
      <c r="BB11088" s="105" t="e">
        <f>VLOOKUP(C11088,#REF!, 2,FALSE)</f>
        <v>#REF!</v>
      </c>
      <c r="BP11088" s="52" t="s">
        <v>16684</v>
      </c>
      <c r="BQ11088" s="52" t="s">
        <v>1277</v>
      </c>
      <c r="BR11088" s="52" t="s">
        <v>5961</v>
      </c>
      <c r="BX11088" s="52" t="s">
        <v>16684</v>
      </c>
      <c r="BY11088" s="52" t="s">
        <v>1277</v>
      </c>
      <c r="BZ11088" s="52" t="s">
        <v>5961</v>
      </c>
    </row>
    <row r="11089" spans="54:78" x14ac:dyDescent="0.3">
      <c r="BB11089" s="105" t="e">
        <f>VLOOKUP(C11089,#REF!, 2,FALSE)</f>
        <v>#REF!</v>
      </c>
      <c r="BP11089" s="52" t="s">
        <v>16685</v>
      </c>
      <c r="BQ11089" s="52" t="s">
        <v>1277</v>
      </c>
      <c r="BR11089" s="52" t="s">
        <v>2993</v>
      </c>
      <c r="BX11089" s="52" t="s">
        <v>16685</v>
      </c>
      <c r="BY11089" s="52" t="s">
        <v>1277</v>
      </c>
      <c r="BZ11089" s="52" t="s">
        <v>2993</v>
      </c>
    </row>
    <row r="11090" spans="54:78" x14ac:dyDescent="0.3">
      <c r="BB11090" s="105" t="e">
        <f>VLOOKUP(C11090,#REF!, 2,FALSE)</f>
        <v>#REF!</v>
      </c>
      <c r="BP11090" s="52" t="s">
        <v>16686</v>
      </c>
      <c r="BQ11090" s="52" t="s">
        <v>664</v>
      </c>
      <c r="BR11090" s="52" t="s">
        <v>2993</v>
      </c>
      <c r="BX11090" s="52" t="s">
        <v>16686</v>
      </c>
      <c r="BY11090" s="52" t="s">
        <v>664</v>
      </c>
      <c r="BZ11090" s="52" t="s">
        <v>2993</v>
      </c>
    </row>
    <row r="11091" spans="54:78" x14ac:dyDescent="0.3">
      <c r="BB11091" s="105" t="e">
        <f>VLOOKUP(C11091,#REF!, 2,FALSE)</f>
        <v>#REF!</v>
      </c>
      <c r="BP11091" s="52" t="s">
        <v>16687</v>
      </c>
      <c r="BQ11091" s="52" t="s">
        <v>673</v>
      </c>
      <c r="BR11091" s="52" t="s">
        <v>2993</v>
      </c>
      <c r="BX11091" s="52" t="s">
        <v>16687</v>
      </c>
      <c r="BY11091" s="52" t="s">
        <v>673</v>
      </c>
      <c r="BZ11091" s="52" t="s">
        <v>2993</v>
      </c>
    </row>
    <row r="11092" spans="54:78" x14ac:dyDescent="0.3">
      <c r="BB11092" s="105" t="e">
        <f>VLOOKUP(C11092,#REF!, 2,FALSE)</f>
        <v>#REF!</v>
      </c>
      <c r="BP11092" s="52" t="s">
        <v>16688</v>
      </c>
      <c r="BQ11092" s="52" t="s">
        <v>3059</v>
      </c>
      <c r="BR11092" s="52" t="s">
        <v>2993</v>
      </c>
      <c r="BX11092" s="52" t="s">
        <v>16688</v>
      </c>
      <c r="BY11092" s="52" t="s">
        <v>3059</v>
      </c>
      <c r="BZ11092" s="52" t="s">
        <v>2993</v>
      </c>
    </row>
    <row r="11093" spans="54:78" x14ac:dyDescent="0.3">
      <c r="BB11093" s="105" t="e">
        <f>VLOOKUP(C11093,#REF!, 2,FALSE)</f>
        <v>#REF!</v>
      </c>
      <c r="BP11093" s="52" t="s">
        <v>2863</v>
      </c>
      <c r="BQ11093" s="52" t="s">
        <v>1350</v>
      </c>
      <c r="BR11093" s="52" t="s">
        <v>2993</v>
      </c>
      <c r="BX11093" s="52" t="s">
        <v>2863</v>
      </c>
      <c r="BY11093" s="52" t="s">
        <v>1350</v>
      </c>
      <c r="BZ11093" s="52" t="s">
        <v>2993</v>
      </c>
    </row>
    <row r="11094" spans="54:78" x14ac:dyDescent="0.3">
      <c r="BB11094" s="105" t="e">
        <f>VLOOKUP(C11094,#REF!, 2,FALSE)</f>
        <v>#REF!</v>
      </c>
      <c r="BP11094" s="52" t="s">
        <v>16689</v>
      </c>
      <c r="BQ11094" s="52" t="s">
        <v>2988</v>
      </c>
      <c r="BR11094" s="52" t="s">
        <v>2993</v>
      </c>
      <c r="BX11094" s="52" t="s">
        <v>16689</v>
      </c>
      <c r="BY11094" s="52" t="s">
        <v>2988</v>
      </c>
      <c r="BZ11094" s="52" t="s">
        <v>2993</v>
      </c>
    </row>
    <row r="11095" spans="54:78" x14ac:dyDescent="0.3">
      <c r="BB11095" s="105" t="e">
        <f>VLOOKUP(C11095,#REF!, 2,FALSE)</f>
        <v>#REF!</v>
      </c>
      <c r="BP11095" s="52" t="s">
        <v>16690</v>
      </c>
      <c r="BQ11095" s="52" t="s">
        <v>1350</v>
      </c>
      <c r="BR11095" s="52" t="s">
        <v>11570</v>
      </c>
      <c r="BX11095" s="52" t="s">
        <v>16690</v>
      </c>
      <c r="BY11095" s="52" t="s">
        <v>1350</v>
      </c>
      <c r="BZ11095" s="52" t="s">
        <v>11570</v>
      </c>
    </row>
    <row r="11096" spans="54:78" x14ac:dyDescent="0.3">
      <c r="BB11096" s="105" t="e">
        <f>VLOOKUP(C11096,#REF!, 2,FALSE)</f>
        <v>#REF!</v>
      </c>
      <c r="BP11096" s="52" t="s">
        <v>16691</v>
      </c>
      <c r="BQ11096" s="52" t="s">
        <v>3059</v>
      </c>
      <c r="BR11096" s="52" t="s">
        <v>7568</v>
      </c>
      <c r="BX11096" s="52" t="s">
        <v>16691</v>
      </c>
      <c r="BY11096" s="52" t="s">
        <v>3059</v>
      </c>
      <c r="BZ11096" s="52" t="s">
        <v>7568</v>
      </c>
    </row>
    <row r="11097" spans="54:78" x14ac:dyDescent="0.3">
      <c r="BB11097" s="105" t="e">
        <f>VLOOKUP(C11097,#REF!, 2,FALSE)</f>
        <v>#REF!</v>
      </c>
      <c r="BP11097" s="52" t="s">
        <v>2864</v>
      </c>
      <c r="BQ11097" s="52" t="s">
        <v>1350</v>
      </c>
      <c r="BR11097" s="52" t="s">
        <v>2993</v>
      </c>
      <c r="BX11097" s="52" t="s">
        <v>2864</v>
      </c>
      <c r="BY11097" s="52" t="s">
        <v>1350</v>
      </c>
      <c r="BZ11097" s="52" t="s">
        <v>2993</v>
      </c>
    </row>
    <row r="11098" spans="54:78" x14ac:dyDescent="0.3">
      <c r="BB11098" s="105" t="e">
        <f>VLOOKUP(C11098,#REF!, 2,FALSE)</f>
        <v>#REF!</v>
      </c>
      <c r="BP11098" s="52" t="s">
        <v>16692</v>
      </c>
      <c r="BQ11098" s="52" t="s">
        <v>1350</v>
      </c>
      <c r="BR11098" s="52" t="s">
        <v>2993</v>
      </c>
      <c r="BX11098" s="52" t="s">
        <v>16692</v>
      </c>
      <c r="BY11098" s="52" t="s">
        <v>1350</v>
      </c>
      <c r="BZ11098" s="52" t="s">
        <v>2993</v>
      </c>
    </row>
    <row r="11099" spans="54:78" x14ac:dyDescent="0.3">
      <c r="BB11099" s="105" t="e">
        <f>VLOOKUP(C11099,#REF!, 2,FALSE)</f>
        <v>#REF!</v>
      </c>
      <c r="BP11099" s="52" t="s">
        <v>2865</v>
      </c>
      <c r="BQ11099" s="52" t="s">
        <v>1147</v>
      </c>
      <c r="BR11099" s="52" t="s">
        <v>2993</v>
      </c>
      <c r="BX11099" s="52" t="s">
        <v>2865</v>
      </c>
      <c r="BY11099" s="52" t="s">
        <v>1147</v>
      </c>
      <c r="BZ11099" s="52" t="s">
        <v>2993</v>
      </c>
    </row>
    <row r="11100" spans="54:78" x14ac:dyDescent="0.3">
      <c r="BB11100" s="105" t="e">
        <f>VLOOKUP(C11100,#REF!, 2,FALSE)</f>
        <v>#REF!</v>
      </c>
      <c r="BP11100" s="52" t="s">
        <v>16693</v>
      </c>
      <c r="BQ11100" s="52" t="s">
        <v>3016</v>
      </c>
      <c r="BR11100" s="52" t="s">
        <v>13721</v>
      </c>
      <c r="BX11100" s="52" t="s">
        <v>16693</v>
      </c>
      <c r="BY11100" s="52" t="s">
        <v>3016</v>
      </c>
      <c r="BZ11100" s="52" t="s">
        <v>13721</v>
      </c>
    </row>
    <row r="11101" spans="54:78" x14ac:dyDescent="0.3">
      <c r="BB11101" s="105" t="e">
        <f>VLOOKUP(C11101,#REF!, 2,FALSE)</f>
        <v>#REF!</v>
      </c>
      <c r="BP11101" s="52" t="s">
        <v>16694</v>
      </c>
      <c r="BQ11101" s="52" t="s">
        <v>1147</v>
      </c>
      <c r="BR11101" s="52" t="s">
        <v>2993</v>
      </c>
      <c r="BX11101" s="52" t="s">
        <v>16694</v>
      </c>
      <c r="BY11101" s="52" t="s">
        <v>1147</v>
      </c>
      <c r="BZ11101" s="52" t="s">
        <v>2993</v>
      </c>
    </row>
    <row r="11102" spans="54:78" x14ac:dyDescent="0.3">
      <c r="BB11102" s="105" t="e">
        <f>VLOOKUP(C11102,#REF!, 2,FALSE)</f>
        <v>#REF!</v>
      </c>
      <c r="BP11102" s="52" t="s">
        <v>16695</v>
      </c>
      <c r="BQ11102" s="52" t="s">
        <v>3019</v>
      </c>
      <c r="BR11102" s="52" t="s">
        <v>3795</v>
      </c>
      <c r="BX11102" s="52" t="s">
        <v>16695</v>
      </c>
      <c r="BY11102" s="52" t="s">
        <v>3019</v>
      </c>
      <c r="BZ11102" s="52" t="s">
        <v>3795</v>
      </c>
    </row>
    <row r="11103" spans="54:78" x14ac:dyDescent="0.3">
      <c r="BB11103" s="105" t="e">
        <f>VLOOKUP(C11103,#REF!, 2,FALSE)</f>
        <v>#REF!</v>
      </c>
      <c r="BP11103" s="52" t="s">
        <v>16696</v>
      </c>
      <c r="BQ11103" s="52" t="s">
        <v>3019</v>
      </c>
      <c r="BR11103" s="52" t="s">
        <v>12457</v>
      </c>
      <c r="BX11103" s="52" t="s">
        <v>16696</v>
      </c>
      <c r="BY11103" s="52" t="s">
        <v>3019</v>
      </c>
      <c r="BZ11103" s="52" t="s">
        <v>12457</v>
      </c>
    </row>
    <row r="11104" spans="54:78" x14ac:dyDescent="0.3">
      <c r="BB11104" s="105" t="e">
        <f>VLOOKUP(C11104,#REF!, 2,FALSE)</f>
        <v>#REF!</v>
      </c>
      <c r="BP11104" s="52" t="s">
        <v>16697</v>
      </c>
      <c r="BQ11104" s="52" t="s">
        <v>3223</v>
      </c>
      <c r="BR11104" s="52" t="s">
        <v>2993</v>
      </c>
      <c r="BX11104" s="52" t="s">
        <v>16697</v>
      </c>
      <c r="BY11104" s="52" t="s">
        <v>3223</v>
      </c>
      <c r="BZ11104" s="52" t="s">
        <v>2993</v>
      </c>
    </row>
    <row r="11105" spans="54:78" x14ac:dyDescent="0.3">
      <c r="BB11105" s="105" t="e">
        <f>VLOOKUP(C11105,#REF!, 2,FALSE)</f>
        <v>#REF!</v>
      </c>
      <c r="BP11105" s="52" t="s">
        <v>16698</v>
      </c>
      <c r="BQ11105" s="52" t="s">
        <v>3019</v>
      </c>
      <c r="BR11105" s="52" t="s">
        <v>2993</v>
      </c>
      <c r="BX11105" s="52" t="s">
        <v>16698</v>
      </c>
      <c r="BY11105" s="52" t="s">
        <v>3019</v>
      </c>
      <c r="BZ11105" s="52" t="s">
        <v>2993</v>
      </c>
    </row>
    <row r="11106" spans="54:78" x14ac:dyDescent="0.3">
      <c r="BB11106" s="105" t="e">
        <f>VLOOKUP(C11106,#REF!, 2,FALSE)</f>
        <v>#REF!</v>
      </c>
      <c r="BP11106" s="52" t="s">
        <v>16699</v>
      </c>
      <c r="BQ11106" s="52" t="s">
        <v>3019</v>
      </c>
      <c r="BR11106" s="52" t="s">
        <v>2369</v>
      </c>
      <c r="BX11106" s="52" t="s">
        <v>16699</v>
      </c>
      <c r="BY11106" s="52" t="s">
        <v>3019</v>
      </c>
      <c r="BZ11106" s="52" t="s">
        <v>2369</v>
      </c>
    </row>
    <row r="11107" spans="54:78" x14ac:dyDescent="0.3">
      <c r="BB11107" s="105" t="e">
        <f>VLOOKUP(C11107,#REF!, 2,FALSE)</f>
        <v>#REF!</v>
      </c>
      <c r="BP11107" s="52" t="s">
        <v>16700</v>
      </c>
      <c r="BQ11107" s="52" t="s">
        <v>642</v>
      </c>
      <c r="BR11107" s="52" t="s">
        <v>16701</v>
      </c>
      <c r="BX11107" s="52" t="s">
        <v>16700</v>
      </c>
      <c r="BY11107" s="52" t="s">
        <v>642</v>
      </c>
      <c r="BZ11107" s="52" t="s">
        <v>16701</v>
      </c>
    </row>
    <row r="11108" spans="54:78" x14ac:dyDescent="0.3">
      <c r="BB11108" s="105" t="e">
        <f>VLOOKUP(C11108,#REF!, 2,FALSE)</f>
        <v>#REF!</v>
      </c>
      <c r="BP11108" s="52" t="s">
        <v>2866</v>
      </c>
      <c r="BQ11108" s="52" t="s">
        <v>672</v>
      </c>
      <c r="BR11108" s="52" t="s">
        <v>2993</v>
      </c>
      <c r="BX11108" s="52" t="s">
        <v>2866</v>
      </c>
      <c r="BY11108" s="52" t="s">
        <v>672</v>
      </c>
      <c r="BZ11108" s="52" t="s">
        <v>2993</v>
      </c>
    </row>
    <row r="11109" spans="54:78" x14ac:dyDescent="0.3">
      <c r="BB11109" s="105" t="e">
        <f>VLOOKUP(C11109,#REF!, 2,FALSE)</f>
        <v>#REF!</v>
      </c>
      <c r="BP11109" s="52" t="s">
        <v>16702</v>
      </c>
      <c r="BQ11109" s="52" t="s">
        <v>3223</v>
      </c>
      <c r="BR11109" s="52" t="s">
        <v>5419</v>
      </c>
      <c r="BX11109" s="52" t="s">
        <v>16702</v>
      </c>
      <c r="BY11109" s="52" t="s">
        <v>3223</v>
      </c>
      <c r="BZ11109" s="52" t="s">
        <v>5419</v>
      </c>
    </row>
    <row r="11110" spans="54:78" x14ac:dyDescent="0.3">
      <c r="BB11110" s="105" t="e">
        <f>VLOOKUP(C11110,#REF!, 2,FALSE)</f>
        <v>#REF!</v>
      </c>
      <c r="BP11110" s="52" t="s">
        <v>16703</v>
      </c>
      <c r="BQ11110" s="52" t="s">
        <v>1277</v>
      </c>
      <c r="BR11110" s="52" t="s">
        <v>2993</v>
      </c>
      <c r="BX11110" s="52" t="s">
        <v>16703</v>
      </c>
      <c r="BY11110" s="52" t="s">
        <v>1277</v>
      </c>
      <c r="BZ11110" s="52" t="s">
        <v>2993</v>
      </c>
    </row>
    <row r="11111" spans="54:78" x14ac:dyDescent="0.3">
      <c r="BB11111" s="105" t="e">
        <f>VLOOKUP(C11111,#REF!, 2,FALSE)</f>
        <v>#REF!</v>
      </c>
      <c r="BP11111" s="52" t="s">
        <v>2867</v>
      </c>
      <c r="BQ11111" s="52" t="s">
        <v>1277</v>
      </c>
      <c r="BR11111" s="52" t="s">
        <v>2993</v>
      </c>
      <c r="BX11111" s="52" t="s">
        <v>2867</v>
      </c>
      <c r="BY11111" s="52" t="s">
        <v>1277</v>
      </c>
      <c r="BZ11111" s="52" t="s">
        <v>2993</v>
      </c>
    </row>
    <row r="11112" spans="54:78" x14ac:dyDescent="0.3">
      <c r="BB11112" s="105" t="e">
        <f>VLOOKUP(C11112,#REF!, 2,FALSE)</f>
        <v>#REF!</v>
      </c>
      <c r="BP11112" s="52" t="s">
        <v>16704</v>
      </c>
      <c r="BQ11112" s="52" t="s">
        <v>3276</v>
      </c>
      <c r="BR11112" s="52" t="s">
        <v>2993</v>
      </c>
      <c r="BX11112" s="52" t="s">
        <v>16704</v>
      </c>
      <c r="BY11112" s="52" t="s">
        <v>3276</v>
      </c>
      <c r="BZ11112" s="52" t="s">
        <v>2993</v>
      </c>
    </row>
    <row r="11113" spans="54:78" x14ac:dyDescent="0.3">
      <c r="BB11113" s="105" t="e">
        <f>VLOOKUP(C11113,#REF!, 2,FALSE)</f>
        <v>#REF!</v>
      </c>
      <c r="BP11113" s="52" t="s">
        <v>16705</v>
      </c>
      <c r="BQ11113" s="52" t="s">
        <v>3019</v>
      </c>
      <c r="BR11113" s="52" t="s">
        <v>2993</v>
      </c>
      <c r="BX11113" s="52" t="s">
        <v>16705</v>
      </c>
      <c r="BY11113" s="52" t="s">
        <v>3019</v>
      </c>
      <c r="BZ11113" s="52" t="s">
        <v>2993</v>
      </c>
    </row>
    <row r="11114" spans="54:78" x14ac:dyDescent="0.3">
      <c r="BB11114" s="105" t="e">
        <f>VLOOKUP(C11114,#REF!, 2,FALSE)</f>
        <v>#REF!</v>
      </c>
      <c r="BP11114" s="52" t="s">
        <v>308</v>
      </c>
      <c r="BQ11114" s="52" t="s">
        <v>1350</v>
      </c>
      <c r="BR11114" s="52" t="s">
        <v>6128</v>
      </c>
      <c r="BX11114" s="52" t="s">
        <v>308</v>
      </c>
      <c r="BY11114" s="52" t="s">
        <v>1350</v>
      </c>
      <c r="BZ11114" s="52" t="s">
        <v>6128</v>
      </c>
    </row>
    <row r="11115" spans="54:78" x14ac:dyDescent="0.3">
      <c r="BB11115" s="105" t="e">
        <f>VLOOKUP(C11115,#REF!, 2,FALSE)</f>
        <v>#REF!</v>
      </c>
      <c r="BP11115" s="52" t="s">
        <v>16706</v>
      </c>
      <c r="BQ11115" s="52" t="s">
        <v>722</v>
      </c>
      <c r="BR11115" s="52" t="s">
        <v>10712</v>
      </c>
      <c r="BX11115" s="52" t="s">
        <v>16706</v>
      </c>
      <c r="BY11115" s="52" t="s">
        <v>722</v>
      </c>
      <c r="BZ11115" s="52" t="s">
        <v>10712</v>
      </c>
    </row>
    <row r="11116" spans="54:78" x14ac:dyDescent="0.3">
      <c r="BB11116" s="105" t="e">
        <f>VLOOKUP(C11116,#REF!, 2,FALSE)</f>
        <v>#REF!</v>
      </c>
      <c r="BP11116" s="52" t="s">
        <v>16707</v>
      </c>
      <c r="BQ11116" s="52" t="s">
        <v>1350</v>
      </c>
      <c r="BR11116" s="52" t="s">
        <v>16708</v>
      </c>
      <c r="BX11116" s="52" t="s">
        <v>16707</v>
      </c>
      <c r="BY11116" s="52" t="s">
        <v>1350</v>
      </c>
      <c r="BZ11116" s="52" t="s">
        <v>16708</v>
      </c>
    </row>
    <row r="11117" spans="54:78" x14ac:dyDescent="0.3">
      <c r="BB11117" s="105" t="e">
        <f>VLOOKUP(C11117,#REF!, 2,FALSE)</f>
        <v>#REF!</v>
      </c>
      <c r="BP11117" s="52" t="s">
        <v>16709</v>
      </c>
      <c r="BQ11117" s="52" t="s">
        <v>1350</v>
      </c>
      <c r="BR11117" s="52" t="s">
        <v>1813</v>
      </c>
      <c r="BX11117" s="52" t="s">
        <v>16709</v>
      </c>
      <c r="BY11117" s="52" t="s">
        <v>1350</v>
      </c>
      <c r="BZ11117" s="52" t="s">
        <v>1813</v>
      </c>
    </row>
    <row r="11118" spans="54:78" x14ac:dyDescent="0.3">
      <c r="BB11118" s="105" t="e">
        <f>VLOOKUP(C11118,#REF!, 2,FALSE)</f>
        <v>#REF!</v>
      </c>
      <c r="BP11118" s="52" t="s">
        <v>16710</v>
      </c>
      <c r="BQ11118" s="52" t="s">
        <v>1277</v>
      </c>
      <c r="BR11118" s="52" t="s">
        <v>16711</v>
      </c>
      <c r="BX11118" s="52" t="s">
        <v>16710</v>
      </c>
      <c r="BY11118" s="52" t="s">
        <v>1277</v>
      </c>
      <c r="BZ11118" s="52" t="s">
        <v>16711</v>
      </c>
    </row>
    <row r="11119" spans="54:78" x14ac:dyDescent="0.3">
      <c r="BB11119" s="105" t="e">
        <f>VLOOKUP(C11119,#REF!, 2,FALSE)</f>
        <v>#REF!</v>
      </c>
      <c r="BP11119" s="52" t="s">
        <v>16712</v>
      </c>
      <c r="BQ11119" s="52" t="s">
        <v>3019</v>
      </c>
      <c r="BR11119" s="52" t="s">
        <v>16713</v>
      </c>
      <c r="BX11119" s="52" t="s">
        <v>16712</v>
      </c>
      <c r="BY11119" s="52" t="s">
        <v>3019</v>
      </c>
      <c r="BZ11119" s="52" t="s">
        <v>16713</v>
      </c>
    </row>
    <row r="11120" spans="54:78" x14ac:dyDescent="0.3">
      <c r="BB11120" s="105" t="e">
        <f>VLOOKUP(C11120,#REF!, 2,FALSE)</f>
        <v>#REF!</v>
      </c>
      <c r="BP11120" s="52" t="s">
        <v>16714</v>
      </c>
      <c r="BQ11120" s="52" t="s">
        <v>3059</v>
      </c>
      <c r="BR11120" s="52" t="s">
        <v>16715</v>
      </c>
      <c r="BX11120" s="52" t="s">
        <v>16714</v>
      </c>
      <c r="BY11120" s="52" t="s">
        <v>3059</v>
      </c>
      <c r="BZ11120" s="52" t="s">
        <v>16715</v>
      </c>
    </row>
    <row r="11121" spans="54:78" x14ac:dyDescent="0.3">
      <c r="BB11121" s="105" t="e">
        <f>VLOOKUP(C11121,#REF!, 2,FALSE)</f>
        <v>#REF!</v>
      </c>
      <c r="BP11121" s="52" t="s">
        <v>16716</v>
      </c>
      <c r="BQ11121" s="52" t="s">
        <v>2988</v>
      </c>
      <c r="BR11121" s="52" t="s">
        <v>14707</v>
      </c>
      <c r="BX11121" s="52" t="s">
        <v>16716</v>
      </c>
      <c r="BY11121" s="52" t="s">
        <v>2988</v>
      </c>
      <c r="BZ11121" s="52" t="s">
        <v>14707</v>
      </c>
    </row>
    <row r="11122" spans="54:78" x14ac:dyDescent="0.3">
      <c r="BB11122" s="105" t="e">
        <f>VLOOKUP(C11122,#REF!, 2,FALSE)</f>
        <v>#REF!</v>
      </c>
      <c r="BP11122" s="52" t="s">
        <v>16717</v>
      </c>
      <c r="BQ11122" s="52" t="s">
        <v>1350</v>
      </c>
      <c r="BR11122" s="52" t="s">
        <v>6760</v>
      </c>
      <c r="BX11122" s="52" t="s">
        <v>16717</v>
      </c>
      <c r="BY11122" s="52" t="s">
        <v>1350</v>
      </c>
      <c r="BZ11122" s="52" t="s">
        <v>6760</v>
      </c>
    </row>
    <row r="11123" spans="54:78" x14ac:dyDescent="0.3">
      <c r="BB11123" s="105" t="e">
        <f>VLOOKUP(C11123,#REF!, 2,FALSE)</f>
        <v>#REF!</v>
      </c>
      <c r="BP11123" s="52" t="s">
        <v>16718</v>
      </c>
      <c r="BQ11123" s="52" t="s">
        <v>3019</v>
      </c>
      <c r="BR11123" s="52" t="s">
        <v>2993</v>
      </c>
      <c r="BX11123" s="52" t="s">
        <v>16718</v>
      </c>
      <c r="BY11123" s="52" t="s">
        <v>3019</v>
      </c>
      <c r="BZ11123" s="52" t="s">
        <v>2993</v>
      </c>
    </row>
    <row r="11124" spans="54:78" x14ac:dyDescent="0.3">
      <c r="BB11124" s="105" t="e">
        <f>VLOOKUP(C11124,#REF!, 2,FALSE)</f>
        <v>#REF!</v>
      </c>
      <c r="BP11124" s="52" t="s">
        <v>16719</v>
      </c>
      <c r="BQ11124" s="52" t="s">
        <v>3276</v>
      </c>
      <c r="BR11124" s="52" t="s">
        <v>16720</v>
      </c>
      <c r="BX11124" s="52" t="s">
        <v>16719</v>
      </c>
      <c r="BY11124" s="52" t="s">
        <v>3276</v>
      </c>
      <c r="BZ11124" s="52" t="s">
        <v>16720</v>
      </c>
    </row>
    <row r="11125" spans="54:78" x14ac:dyDescent="0.3">
      <c r="BB11125" s="105" t="e">
        <f>VLOOKUP(C11125,#REF!, 2,FALSE)</f>
        <v>#REF!</v>
      </c>
      <c r="BP11125" s="52" t="s">
        <v>16721</v>
      </c>
      <c r="BQ11125" s="52" t="s">
        <v>3276</v>
      </c>
      <c r="BR11125" s="52" t="s">
        <v>5322</v>
      </c>
      <c r="BX11125" s="52" t="s">
        <v>16721</v>
      </c>
      <c r="BY11125" s="52" t="s">
        <v>3276</v>
      </c>
      <c r="BZ11125" s="52" t="s">
        <v>5322</v>
      </c>
    </row>
    <row r="11126" spans="54:78" x14ac:dyDescent="0.3">
      <c r="BB11126" s="105" t="e">
        <f>VLOOKUP(C11126,#REF!, 2,FALSE)</f>
        <v>#REF!</v>
      </c>
      <c r="BP11126" s="52" t="s">
        <v>2868</v>
      </c>
      <c r="BQ11126" s="52" t="s">
        <v>1277</v>
      </c>
      <c r="BR11126" s="52" t="s">
        <v>2993</v>
      </c>
      <c r="BX11126" s="52" t="s">
        <v>2868</v>
      </c>
      <c r="BY11126" s="52" t="s">
        <v>1277</v>
      </c>
      <c r="BZ11126" s="52" t="s">
        <v>2993</v>
      </c>
    </row>
    <row r="11127" spans="54:78" x14ac:dyDescent="0.3">
      <c r="BB11127" s="105" t="e">
        <f>VLOOKUP(C11127,#REF!, 2,FALSE)</f>
        <v>#REF!</v>
      </c>
      <c r="BP11127" s="52" t="s">
        <v>16722</v>
      </c>
      <c r="BQ11127" s="52" t="s">
        <v>3019</v>
      </c>
      <c r="BR11127" s="52" t="s">
        <v>2182</v>
      </c>
      <c r="BX11127" s="52" t="s">
        <v>16722</v>
      </c>
      <c r="BY11127" s="52" t="s">
        <v>3019</v>
      </c>
      <c r="BZ11127" s="52" t="s">
        <v>2182</v>
      </c>
    </row>
    <row r="11128" spans="54:78" x14ac:dyDescent="0.3">
      <c r="BB11128" s="105" t="e">
        <f>VLOOKUP(C11128,#REF!, 2,FALSE)</f>
        <v>#REF!</v>
      </c>
      <c r="BP11128" s="52" t="s">
        <v>16723</v>
      </c>
      <c r="BQ11128" s="52" t="s">
        <v>2988</v>
      </c>
      <c r="BR11128" s="52" t="s">
        <v>2764</v>
      </c>
      <c r="BX11128" s="52" t="s">
        <v>16723</v>
      </c>
      <c r="BY11128" s="52" t="s">
        <v>2988</v>
      </c>
      <c r="BZ11128" s="52" t="s">
        <v>2764</v>
      </c>
    </row>
    <row r="11129" spans="54:78" x14ac:dyDescent="0.3">
      <c r="BB11129" s="105" t="e">
        <f>VLOOKUP(C11129,#REF!, 2,FALSE)</f>
        <v>#REF!</v>
      </c>
      <c r="BP11129" s="52" t="s">
        <v>16724</v>
      </c>
      <c r="BQ11129" s="52" t="s">
        <v>1277</v>
      </c>
      <c r="BR11129" s="52" t="s">
        <v>2993</v>
      </c>
      <c r="BX11129" s="52" t="s">
        <v>16724</v>
      </c>
      <c r="BY11129" s="52" t="s">
        <v>1277</v>
      </c>
      <c r="BZ11129" s="52" t="s">
        <v>2993</v>
      </c>
    </row>
    <row r="11130" spans="54:78" x14ac:dyDescent="0.3">
      <c r="BB11130" s="105" t="e">
        <f>VLOOKUP(C11130,#REF!, 2,FALSE)</f>
        <v>#REF!</v>
      </c>
      <c r="BP11130" s="52" t="s">
        <v>16725</v>
      </c>
      <c r="BQ11130" s="52" t="s">
        <v>1147</v>
      </c>
      <c r="BR11130" s="52" t="s">
        <v>8457</v>
      </c>
      <c r="BX11130" s="52" t="s">
        <v>16725</v>
      </c>
      <c r="BY11130" s="52" t="s">
        <v>1147</v>
      </c>
      <c r="BZ11130" s="52" t="s">
        <v>8457</v>
      </c>
    </row>
    <row r="11131" spans="54:78" x14ac:dyDescent="0.3">
      <c r="BB11131" s="105" t="e">
        <f>VLOOKUP(C11131,#REF!, 2,FALSE)</f>
        <v>#REF!</v>
      </c>
      <c r="BP11131" s="52" t="s">
        <v>16726</v>
      </c>
      <c r="BQ11131" s="52" t="s">
        <v>2988</v>
      </c>
      <c r="BR11131" s="52" t="s">
        <v>2993</v>
      </c>
      <c r="BX11131" s="52" t="s">
        <v>16726</v>
      </c>
      <c r="BY11131" s="52" t="s">
        <v>2988</v>
      </c>
      <c r="BZ11131" s="52" t="s">
        <v>2993</v>
      </c>
    </row>
    <row r="11132" spans="54:78" x14ac:dyDescent="0.3">
      <c r="BB11132" s="105" t="e">
        <f>VLOOKUP(C11132,#REF!, 2,FALSE)</f>
        <v>#REF!</v>
      </c>
      <c r="BP11132" s="52" t="s">
        <v>16727</v>
      </c>
      <c r="BQ11132" s="52" t="s">
        <v>1277</v>
      </c>
      <c r="BR11132" s="52" t="s">
        <v>15886</v>
      </c>
      <c r="BX11132" s="52" t="s">
        <v>16727</v>
      </c>
      <c r="BY11132" s="52" t="s">
        <v>1277</v>
      </c>
      <c r="BZ11132" s="52" t="s">
        <v>15886</v>
      </c>
    </row>
    <row r="11133" spans="54:78" x14ac:dyDescent="0.3">
      <c r="BB11133" s="105" t="e">
        <f>VLOOKUP(C11133,#REF!, 2,FALSE)</f>
        <v>#REF!</v>
      </c>
      <c r="BP11133" s="52" t="s">
        <v>16728</v>
      </c>
      <c r="BQ11133" s="52" t="s">
        <v>1277</v>
      </c>
      <c r="BR11133" s="52" t="s">
        <v>2993</v>
      </c>
      <c r="BX11133" s="52" t="s">
        <v>16728</v>
      </c>
      <c r="BY11133" s="52" t="s">
        <v>1277</v>
      </c>
      <c r="BZ11133" s="52" t="s">
        <v>2993</v>
      </c>
    </row>
    <row r="11134" spans="54:78" x14ac:dyDescent="0.3">
      <c r="BB11134" s="105" t="e">
        <f>VLOOKUP(C11134,#REF!, 2,FALSE)</f>
        <v>#REF!</v>
      </c>
      <c r="BP11134" s="52" t="s">
        <v>16729</v>
      </c>
      <c r="BQ11134" s="52" t="s">
        <v>3276</v>
      </c>
      <c r="BR11134" s="52" t="s">
        <v>9437</v>
      </c>
      <c r="BX11134" s="52" t="s">
        <v>16729</v>
      </c>
      <c r="BY11134" s="52" t="s">
        <v>3276</v>
      </c>
      <c r="BZ11134" s="52" t="s">
        <v>9437</v>
      </c>
    </row>
    <row r="11135" spans="54:78" x14ac:dyDescent="0.3">
      <c r="BB11135" s="105" t="e">
        <f>VLOOKUP(C11135,#REF!, 2,FALSE)</f>
        <v>#REF!</v>
      </c>
      <c r="BP11135" s="52" t="s">
        <v>16730</v>
      </c>
      <c r="BQ11135" s="52" t="s">
        <v>1350</v>
      </c>
      <c r="BR11135" s="52" t="s">
        <v>2993</v>
      </c>
      <c r="BX11135" s="52" t="s">
        <v>16730</v>
      </c>
      <c r="BY11135" s="52" t="s">
        <v>1350</v>
      </c>
      <c r="BZ11135" s="52" t="s">
        <v>2993</v>
      </c>
    </row>
    <row r="11136" spans="54:78" x14ac:dyDescent="0.3">
      <c r="BB11136" s="105" t="e">
        <f>VLOOKUP(C11136,#REF!, 2,FALSE)</f>
        <v>#REF!</v>
      </c>
      <c r="BP11136" s="52" t="s">
        <v>16731</v>
      </c>
      <c r="BQ11136" s="52" t="s">
        <v>870</v>
      </c>
      <c r="BR11136" s="52" t="s">
        <v>2993</v>
      </c>
      <c r="BX11136" s="52" t="s">
        <v>16731</v>
      </c>
      <c r="BY11136" s="52" t="s">
        <v>870</v>
      </c>
      <c r="BZ11136" s="52" t="s">
        <v>2993</v>
      </c>
    </row>
    <row r="11137" spans="54:78" x14ac:dyDescent="0.3">
      <c r="BB11137" s="105" t="e">
        <f>VLOOKUP(C11137,#REF!, 2,FALSE)</f>
        <v>#REF!</v>
      </c>
      <c r="BP11137" s="52" t="s">
        <v>16732</v>
      </c>
      <c r="BQ11137" s="52" t="s">
        <v>1350</v>
      </c>
      <c r="BR11137" s="52" t="s">
        <v>2993</v>
      </c>
      <c r="BX11137" s="52" t="s">
        <v>16732</v>
      </c>
      <c r="BY11137" s="52" t="s">
        <v>1350</v>
      </c>
      <c r="BZ11137" s="52" t="s">
        <v>2993</v>
      </c>
    </row>
    <row r="11138" spans="54:78" x14ac:dyDescent="0.3">
      <c r="BB11138" s="105" t="e">
        <f>VLOOKUP(C11138,#REF!, 2,FALSE)</f>
        <v>#REF!</v>
      </c>
      <c r="BP11138" s="52" t="s">
        <v>16733</v>
      </c>
      <c r="BQ11138" s="52" t="s">
        <v>1147</v>
      </c>
      <c r="BR11138" s="52" t="s">
        <v>2993</v>
      </c>
      <c r="BX11138" s="52" t="s">
        <v>16733</v>
      </c>
      <c r="BY11138" s="52" t="s">
        <v>1147</v>
      </c>
      <c r="BZ11138" s="52" t="s">
        <v>2993</v>
      </c>
    </row>
    <row r="11139" spans="54:78" x14ac:dyDescent="0.3">
      <c r="BB11139" s="105" t="e">
        <f>VLOOKUP(C11139,#REF!, 2,FALSE)</f>
        <v>#REF!</v>
      </c>
      <c r="BP11139" s="52" t="s">
        <v>16734</v>
      </c>
      <c r="BQ11139" s="52" t="s">
        <v>870</v>
      </c>
      <c r="BR11139" s="52" t="s">
        <v>1285</v>
      </c>
      <c r="BX11139" s="52" t="s">
        <v>16734</v>
      </c>
      <c r="BY11139" s="52" t="s">
        <v>870</v>
      </c>
      <c r="BZ11139" s="52" t="s">
        <v>1285</v>
      </c>
    </row>
    <row r="11140" spans="54:78" x14ac:dyDescent="0.3">
      <c r="BB11140" s="105" t="e">
        <f>VLOOKUP(C11140,#REF!, 2,FALSE)</f>
        <v>#REF!</v>
      </c>
      <c r="BP11140" s="52" t="s">
        <v>16735</v>
      </c>
      <c r="BQ11140" s="52" t="s">
        <v>3059</v>
      </c>
      <c r="BR11140" s="52" t="s">
        <v>2073</v>
      </c>
      <c r="BX11140" s="52" t="s">
        <v>16735</v>
      </c>
      <c r="BY11140" s="52" t="s">
        <v>3059</v>
      </c>
      <c r="BZ11140" s="52" t="s">
        <v>2073</v>
      </c>
    </row>
    <row r="11141" spans="54:78" x14ac:dyDescent="0.3">
      <c r="BB11141" s="105" t="e">
        <f>VLOOKUP(C11141,#REF!, 2,FALSE)</f>
        <v>#REF!</v>
      </c>
      <c r="BP11141" s="52" t="s">
        <v>16736</v>
      </c>
      <c r="BQ11141" s="52" t="s">
        <v>2988</v>
      </c>
      <c r="BR11141" s="52" t="s">
        <v>1614</v>
      </c>
      <c r="BX11141" s="52" t="s">
        <v>16736</v>
      </c>
      <c r="BY11141" s="52" t="s">
        <v>2988</v>
      </c>
      <c r="BZ11141" s="52" t="s">
        <v>1614</v>
      </c>
    </row>
    <row r="11142" spans="54:78" x14ac:dyDescent="0.3">
      <c r="BB11142" s="105" t="e">
        <f>VLOOKUP(C11142,#REF!, 2,FALSE)</f>
        <v>#REF!</v>
      </c>
      <c r="BP11142" s="52" t="s">
        <v>2869</v>
      </c>
      <c r="BQ11142" s="52" t="s">
        <v>3223</v>
      </c>
      <c r="BR11142" s="52" t="s">
        <v>2993</v>
      </c>
      <c r="BX11142" s="52" t="s">
        <v>2869</v>
      </c>
      <c r="BY11142" s="52" t="s">
        <v>3223</v>
      </c>
      <c r="BZ11142" s="52" t="s">
        <v>2993</v>
      </c>
    </row>
    <row r="11143" spans="54:78" x14ac:dyDescent="0.3">
      <c r="BB11143" s="105" t="e">
        <f>VLOOKUP(C11143,#REF!, 2,FALSE)</f>
        <v>#REF!</v>
      </c>
      <c r="BP11143" s="52" t="s">
        <v>16737</v>
      </c>
      <c r="BQ11143" s="52" t="s">
        <v>3059</v>
      </c>
      <c r="BR11143" s="52" t="s">
        <v>2993</v>
      </c>
      <c r="BX11143" s="52" t="s">
        <v>16737</v>
      </c>
      <c r="BY11143" s="52" t="s">
        <v>3059</v>
      </c>
      <c r="BZ11143" s="52" t="s">
        <v>2993</v>
      </c>
    </row>
    <row r="11144" spans="54:78" x14ac:dyDescent="0.3">
      <c r="BB11144" s="105" t="e">
        <f>VLOOKUP(C11144,#REF!, 2,FALSE)</f>
        <v>#REF!</v>
      </c>
      <c r="BP11144" s="52" t="s">
        <v>16738</v>
      </c>
      <c r="BQ11144" s="52" t="s">
        <v>1277</v>
      </c>
      <c r="BR11144" s="52" t="s">
        <v>3457</v>
      </c>
      <c r="BX11144" s="52" t="s">
        <v>16738</v>
      </c>
      <c r="BY11144" s="52" t="s">
        <v>1277</v>
      </c>
      <c r="BZ11144" s="52" t="s">
        <v>3457</v>
      </c>
    </row>
    <row r="11145" spans="54:78" x14ac:dyDescent="0.3">
      <c r="BB11145" s="105" t="e">
        <f>VLOOKUP(C11145,#REF!, 2,FALSE)</f>
        <v>#REF!</v>
      </c>
      <c r="BP11145" s="52" t="s">
        <v>16739</v>
      </c>
      <c r="BQ11145" s="52" t="s">
        <v>1350</v>
      </c>
      <c r="BR11145" s="52" t="s">
        <v>952</v>
      </c>
      <c r="BX11145" s="52" t="s">
        <v>16739</v>
      </c>
      <c r="BY11145" s="52" t="s">
        <v>1350</v>
      </c>
      <c r="BZ11145" s="52" t="s">
        <v>952</v>
      </c>
    </row>
    <row r="11146" spans="54:78" x14ac:dyDescent="0.3">
      <c r="BB11146" s="105" t="e">
        <f>VLOOKUP(C11146,#REF!, 2,FALSE)</f>
        <v>#REF!</v>
      </c>
      <c r="BP11146" s="52" t="s">
        <v>16740</v>
      </c>
      <c r="BQ11146" s="52" t="s">
        <v>3059</v>
      </c>
      <c r="BR11146" s="52" t="s">
        <v>2993</v>
      </c>
      <c r="BX11146" s="52" t="s">
        <v>16740</v>
      </c>
      <c r="BY11146" s="52" t="s">
        <v>3059</v>
      </c>
      <c r="BZ11146" s="52" t="s">
        <v>2993</v>
      </c>
    </row>
    <row r="11147" spans="54:78" x14ac:dyDescent="0.3">
      <c r="BB11147" s="105" t="e">
        <f>VLOOKUP(C11147,#REF!, 2,FALSE)</f>
        <v>#REF!</v>
      </c>
      <c r="BP11147" s="52" t="s">
        <v>16741</v>
      </c>
      <c r="BQ11147" s="52" t="s">
        <v>3276</v>
      </c>
      <c r="BR11147" s="52" t="s">
        <v>3842</v>
      </c>
      <c r="BX11147" s="52" t="s">
        <v>16741</v>
      </c>
      <c r="BY11147" s="52" t="s">
        <v>3276</v>
      </c>
      <c r="BZ11147" s="52" t="s">
        <v>3842</v>
      </c>
    </row>
    <row r="11148" spans="54:78" x14ac:dyDescent="0.3">
      <c r="BB11148" s="105" t="e">
        <f>VLOOKUP(C11148,#REF!, 2,FALSE)</f>
        <v>#REF!</v>
      </c>
      <c r="BP11148" s="52" t="s">
        <v>16742</v>
      </c>
      <c r="BQ11148" s="52" t="s">
        <v>1277</v>
      </c>
      <c r="BR11148" s="52" t="s">
        <v>15785</v>
      </c>
      <c r="BX11148" s="52" t="s">
        <v>16742</v>
      </c>
      <c r="BY11148" s="52" t="s">
        <v>1277</v>
      </c>
      <c r="BZ11148" s="52" t="s">
        <v>15785</v>
      </c>
    </row>
    <row r="11149" spans="54:78" x14ac:dyDescent="0.3">
      <c r="BB11149" s="105" t="e">
        <f>VLOOKUP(C11149,#REF!, 2,FALSE)</f>
        <v>#REF!</v>
      </c>
      <c r="BP11149" s="52" t="s">
        <v>16743</v>
      </c>
      <c r="BQ11149" s="52" t="s">
        <v>1350</v>
      </c>
      <c r="BR11149" s="52" t="s">
        <v>2993</v>
      </c>
      <c r="BX11149" s="52" t="s">
        <v>16743</v>
      </c>
      <c r="BY11149" s="52" t="s">
        <v>1350</v>
      </c>
      <c r="BZ11149" s="52" t="s">
        <v>2993</v>
      </c>
    </row>
    <row r="11150" spans="54:78" x14ac:dyDescent="0.3">
      <c r="BB11150" s="105" t="e">
        <f>VLOOKUP(C11150,#REF!, 2,FALSE)</f>
        <v>#REF!</v>
      </c>
      <c r="BP11150" s="52" t="s">
        <v>16744</v>
      </c>
      <c r="BQ11150" s="52" t="s">
        <v>2988</v>
      </c>
      <c r="BR11150" s="52" t="s">
        <v>8794</v>
      </c>
      <c r="BX11150" s="52" t="s">
        <v>16744</v>
      </c>
      <c r="BY11150" s="52" t="s">
        <v>2988</v>
      </c>
      <c r="BZ11150" s="52" t="s">
        <v>8794</v>
      </c>
    </row>
    <row r="11151" spans="54:78" x14ac:dyDescent="0.3">
      <c r="BB11151" s="105" t="e">
        <f>VLOOKUP(C11151,#REF!, 2,FALSE)</f>
        <v>#REF!</v>
      </c>
      <c r="BP11151" s="52" t="s">
        <v>2870</v>
      </c>
      <c r="BQ11151" s="52" t="s">
        <v>3276</v>
      </c>
      <c r="BR11151" s="52" t="s">
        <v>9388</v>
      </c>
      <c r="BX11151" s="52" t="s">
        <v>2870</v>
      </c>
      <c r="BY11151" s="52" t="s">
        <v>3276</v>
      </c>
      <c r="BZ11151" s="52" t="s">
        <v>9388</v>
      </c>
    </row>
    <row r="11152" spans="54:78" x14ac:dyDescent="0.3">
      <c r="BB11152" s="105" t="e">
        <f>VLOOKUP(C11152,#REF!, 2,FALSE)</f>
        <v>#REF!</v>
      </c>
      <c r="BP11152" s="52" t="s">
        <v>16745</v>
      </c>
      <c r="BQ11152" s="52" t="s">
        <v>2988</v>
      </c>
      <c r="BR11152" s="52" t="s">
        <v>16746</v>
      </c>
      <c r="BX11152" s="52" t="s">
        <v>16745</v>
      </c>
      <c r="BY11152" s="52" t="s">
        <v>2988</v>
      </c>
      <c r="BZ11152" s="52" t="s">
        <v>16746</v>
      </c>
    </row>
    <row r="11153" spans="54:78" x14ac:dyDescent="0.3">
      <c r="BB11153" s="105" t="e">
        <f>VLOOKUP(C11153,#REF!, 2,FALSE)</f>
        <v>#REF!</v>
      </c>
      <c r="BP11153" s="52" t="s">
        <v>16747</v>
      </c>
      <c r="BQ11153" s="52" t="s">
        <v>3059</v>
      </c>
      <c r="BR11153" s="52" t="s">
        <v>16748</v>
      </c>
      <c r="BX11153" s="52" t="s">
        <v>16747</v>
      </c>
      <c r="BY11153" s="52" t="s">
        <v>3059</v>
      </c>
      <c r="BZ11153" s="52" t="s">
        <v>16748</v>
      </c>
    </row>
    <row r="11154" spans="54:78" x14ac:dyDescent="0.3">
      <c r="BB11154" s="105" t="e">
        <f>VLOOKUP(C11154,#REF!, 2,FALSE)</f>
        <v>#REF!</v>
      </c>
      <c r="BP11154" s="52" t="s">
        <v>16749</v>
      </c>
      <c r="BQ11154" s="52" t="s">
        <v>3059</v>
      </c>
      <c r="BR11154" s="52" t="s">
        <v>2993</v>
      </c>
      <c r="BX11154" s="52" t="s">
        <v>16749</v>
      </c>
      <c r="BY11154" s="52" t="s">
        <v>3059</v>
      </c>
      <c r="BZ11154" s="52" t="s">
        <v>2993</v>
      </c>
    </row>
    <row r="11155" spans="54:78" x14ac:dyDescent="0.3">
      <c r="BB11155" s="105" t="e">
        <f>VLOOKUP(C11155,#REF!, 2,FALSE)</f>
        <v>#REF!</v>
      </c>
      <c r="BP11155" s="52" t="s">
        <v>16750</v>
      </c>
      <c r="BQ11155" s="52" t="s">
        <v>3059</v>
      </c>
      <c r="BR11155" s="52" t="s">
        <v>2987</v>
      </c>
      <c r="BX11155" s="52" t="s">
        <v>16750</v>
      </c>
      <c r="BY11155" s="52" t="s">
        <v>3059</v>
      </c>
      <c r="BZ11155" s="52" t="s">
        <v>2987</v>
      </c>
    </row>
    <row r="11156" spans="54:78" x14ac:dyDescent="0.3">
      <c r="BB11156" s="105" t="e">
        <f>VLOOKUP(C11156,#REF!, 2,FALSE)</f>
        <v>#REF!</v>
      </c>
      <c r="BP11156" s="52" t="s">
        <v>16751</v>
      </c>
      <c r="BQ11156" s="52" t="s">
        <v>1350</v>
      </c>
      <c r="BR11156" s="52" t="s">
        <v>16752</v>
      </c>
      <c r="BX11156" s="52" t="s">
        <v>16751</v>
      </c>
      <c r="BY11156" s="52" t="s">
        <v>1350</v>
      </c>
      <c r="BZ11156" s="52" t="s">
        <v>16752</v>
      </c>
    </row>
    <row r="11157" spans="54:78" x14ac:dyDescent="0.3">
      <c r="BB11157" s="105" t="e">
        <f>VLOOKUP(C11157,#REF!, 2,FALSE)</f>
        <v>#REF!</v>
      </c>
      <c r="BP11157" s="52" t="s">
        <v>16753</v>
      </c>
      <c r="BQ11157" s="52" t="s">
        <v>2988</v>
      </c>
      <c r="BR11157" s="52" t="s">
        <v>16754</v>
      </c>
      <c r="BX11157" s="52" t="s">
        <v>16753</v>
      </c>
      <c r="BY11157" s="52" t="s">
        <v>2988</v>
      </c>
      <c r="BZ11157" s="52" t="s">
        <v>16754</v>
      </c>
    </row>
    <row r="11158" spans="54:78" x14ac:dyDescent="0.3">
      <c r="BB11158" s="105" t="e">
        <f>VLOOKUP(C11158,#REF!, 2,FALSE)</f>
        <v>#REF!</v>
      </c>
      <c r="BP11158" s="52" t="s">
        <v>16755</v>
      </c>
      <c r="BQ11158" s="52" t="s">
        <v>3019</v>
      </c>
      <c r="BR11158" s="52" t="s">
        <v>16756</v>
      </c>
      <c r="BX11158" s="52" t="s">
        <v>16755</v>
      </c>
      <c r="BY11158" s="52" t="s">
        <v>3019</v>
      </c>
      <c r="BZ11158" s="52" t="s">
        <v>16756</v>
      </c>
    </row>
    <row r="11159" spans="54:78" x14ac:dyDescent="0.3">
      <c r="BB11159" s="105" t="e">
        <f>VLOOKUP(C11159,#REF!, 2,FALSE)</f>
        <v>#REF!</v>
      </c>
      <c r="BP11159" s="52" t="s">
        <v>16757</v>
      </c>
      <c r="BQ11159" s="52" t="s">
        <v>3276</v>
      </c>
      <c r="BR11159" s="52" t="s">
        <v>16758</v>
      </c>
      <c r="BX11159" s="52" t="s">
        <v>16757</v>
      </c>
      <c r="BY11159" s="52" t="s">
        <v>3276</v>
      </c>
      <c r="BZ11159" s="52" t="s">
        <v>16758</v>
      </c>
    </row>
    <row r="11160" spans="54:78" x14ac:dyDescent="0.3">
      <c r="BB11160" s="105" t="e">
        <f>VLOOKUP(C11160,#REF!, 2,FALSE)</f>
        <v>#REF!</v>
      </c>
      <c r="BP11160" s="52" t="s">
        <v>2871</v>
      </c>
      <c r="BQ11160" s="52" t="s">
        <v>3016</v>
      </c>
      <c r="BR11160" s="52" t="s">
        <v>8874</v>
      </c>
      <c r="BX11160" s="52" t="s">
        <v>2871</v>
      </c>
      <c r="BY11160" s="52" t="s">
        <v>3016</v>
      </c>
      <c r="BZ11160" s="52" t="s">
        <v>8874</v>
      </c>
    </row>
    <row r="11161" spans="54:78" x14ac:dyDescent="0.3">
      <c r="BB11161" s="105" t="e">
        <f>VLOOKUP(C11161,#REF!, 2,FALSE)</f>
        <v>#REF!</v>
      </c>
      <c r="BP11161" s="52" t="s">
        <v>2872</v>
      </c>
      <c r="BQ11161" s="52" t="s">
        <v>1147</v>
      </c>
      <c r="BR11161" s="52" t="s">
        <v>2993</v>
      </c>
      <c r="BX11161" s="52" t="s">
        <v>2872</v>
      </c>
      <c r="BY11161" s="52" t="s">
        <v>1147</v>
      </c>
      <c r="BZ11161" s="52" t="s">
        <v>2993</v>
      </c>
    </row>
    <row r="11162" spans="54:78" x14ac:dyDescent="0.3">
      <c r="BB11162" s="105" t="e">
        <f>VLOOKUP(C11162,#REF!, 2,FALSE)</f>
        <v>#REF!</v>
      </c>
      <c r="BP11162" s="52" t="s">
        <v>16759</v>
      </c>
      <c r="BQ11162" s="52" t="s">
        <v>3016</v>
      </c>
      <c r="BR11162" s="52" t="s">
        <v>2993</v>
      </c>
      <c r="BX11162" s="52" t="s">
        <v>16759</v>
      </c>
      <c r="BY11162" s="52" t="s">
        <v>3016</v>
      </c>
      <c r="BZ11162" s="52" t="s">
        <v>2993</v>
      </c>
    </row>
    <row r="11163" spans="54:78" x14ac:dyDescent="0.3">
      <c r="BB11163" s="105" t="e">
        <f>VLOOKUP(C11163,#REF!, 2,FALSE)</f>
        <v>#REF!</v>
      </c>
      <c r="BP11163" s="52" t="s">
        <v>16760</v>
      </c>
      <c r="BQ11163" s="52" t="s">
        <v>1147</v>
      </c>
      <c r="BR11163" s="52" t="s">
        <v>2993</v>
      </c>
      <c r="BX11163" s="52" t="s">
        <v>16760</v>
      </c>
      <c r="BY11163" s="52" t="s">
        <v>1147</v>
      </c>
      <c r="BZ11163" s="52" t="s">
        <v>2993</v>
      </c>
    </row>
    <row r="11164" spans="54:78" x14ac:dyDescent="0.3">
      <c r="BB11164" s="105" t="e">
        <f>VLOOKUP(C11164,#REF!, 2,FALSE)</f>
        <v>#REF!</v>
      </c>
      <c r="BP11164" s="52" t="s">
        <v>16761</v>
      </c>
      <c r="BQ11164" s="52" t="s">
        <v>3276</v>
      </c>
      <c r="BR11164" s="52" t="s">
        <v>10836</v>
      </c>
      <c r="BX11164" s="52" t="s">
        <v>16761</v>
      </c>
      <c r="BY11164" s="52" t="s">
        <v>3276</v>
      </c>
      <c r="BZ11164" s="52" t="s">
        <v>10836</v>
      </c>
    </row>
    <row r="11165" spans="54:78" x14ac:dyDescent="0.3">
      <c r="BB11165" s="105" t="e">
        <f>VLOOKUP(C11165,#REF!, 2,FALSE)</f>
        <v>#REF!</v>
      </c>
      <c r="BP11165" s="52" t="s">
        <v>16762</v>
      </c>
      <c r="BQ11165" s="52" t="s">
        <v>2988</v>
      </c>
      <c r="BR11165" s="52" t="s">
        <v>1105</v>
      </c>
      <c r="BX11165" s="52" t="s">
        <v>16762</v>
      </c>
      <c r="BY11165" s="52" t="s">
        <v>2988</v>
      </c>
      <c r="BZ11165" s="52" t="s">
        <v>1105</v>
      </c>
    </row>
    <row r="11166" spans="54:78" x14ac:dyDescent="0.3">
      <c r="BB11166" s="105" t="e">
        <f>VLOOKUP(C11166,#REF!, 2,FALSE)</f>
        <v>#REF!</v>
      </c>
      <c r="BP11166" s="52" t="s">
        <v>16763</v>
      </c>
      <c r="BQ11166" s="52" t="s">
        <v>3019</v>
      </c>
      <c r="BR11166" s="52" t="s">
        <v>8579</v>
      </c>
      <c r="BX11166" s="52" t="s">
        <v>16763</v>
      </c>
      <c r="BY11166" s="52" t="s">
        <v>3019</v>
      </c>
      <c r="BZ11166" s="52" t="s">
        <v>8579</v>
      </c>
    </row>
    <row r="11167" spans="54:78" x14ac:dyDescent="0.3">
      <c r="BB11167" s="105" t="e">
        <f>VLOOKUP(C11167,#REF!, 2,FALSE)</f>
        <v>#REF!</v>
      </c>
      <c r="BP11167" s="52" t="s">
        <v>16764</v>
      </c>
      <c r="BQ11167" s="52" t="s">
        <v>3059</v>
      </c>
      <c r="BR11167" s="52" t="s">
        <v>2993</v>
      </c>
      <c r="BX11167" s="52" t="s">
        <v>16764</v>
      </c>
      <c r="BY11167" s="52" t="s">
        <v>3059</v>
      </c>
      <c r="BZ11167" s="52" t="s">
        <v>2993</v>
      </c>
    </row>
    <row r="11168" spans="54:78" x14ac:dyDescent="0.3">
      <c r="BB11168" s="105" t="e">
        <f>VLOOKUP(C11168,#REF!, 2,FALSE)</f>
        <v>#REF!</v>
      </c>
      <c r="BP11168" s="52" t="s">
        <v>16765</v>
      </c>
      <c r="BQ11168" s="52" t="s">
        <v>1350</v>
      </c>
      <c r="BR11168" s="52" t="s">
        <v>2993</v>
      </c>
      <c r="BX11168" s="52" t="s">
        <v>16765</v>
      </c>
      <c r="BY11168" s="52" t="s">
        <v>1350</v>
      </c>
      <c r="BZ11168" s="52" t="s">
        <v>2993</v>
      </c>
    </row>
    <row r="11169" spans="54:78" x14ac:dyDescent="0.3">
      <c r="BB11169" s="105" t="e">
        <f>VLOOKUP(C11169,#REF!, 2,FALSE)</f>
        <v>#REF!</v>
      </c>
      <c r="BP11169" s="52" t="s">
        <v>16766</v>
      </c>
      <c r="BQ11169" s="52" t="s">
        <v>1350</v>
      </c>
      <c r="BR11169" s="52" t="s">
        <v>10600</v>
      </c>
      <c r="BX11169" s="52" t="s">
        <v>16766</v>
      </c>
      <c r="BY11169" s="52" t="s">
        <v>1350</v>
      </c>
      <c r="BZ11169" s="52" t="s">
        <v>10600</v>
      </c>
    </row>
    <row r="11170" spans="54:78" x14ac:dyDescent="0.3">
      <c r="BB11170" s="105" t="e">
        <f>VLOOKUP(C11170,#REF!, 2,FALSE)</f>
        <v>#REF!</v>
      </c>
      <c r="BP11170" s="52" t="s">
        <v>16767</v>
      </c>
      <c r="BQ11170" s="52" t="s">
        <v>3276</v>
      </c>
      <c r="BR11170" s="52" t="s">
        <v>16768</v>
      </c>
      <c r="BX11170" s="52" t="s">
        <v>16767</v>
      </c>
      <c r="BY11170" s="52" t="s">
        <v>3276</v>
      </c>
      <c r="BZ11170" s="52" t="s">
        <v>16768</v>
      </c>
    </row>
    <row r="11171" spans="54:78" x14ac:dyDescent="0.3">
      <c r="BB11171" s="105" t="e">
        <f>VLOOKUP(C11171,#REF!, 2,FALSE)</f>
        <v>#REF!</v>
      </c>
      <c r="BP11171" s="52" t="s">
        <v>16769</v>
      </c>
      <c r="BQ11171" s="52" t="s">
        <v>3276</v>
      </c>
      <c r="BR11171" s="52" t="s">
        <v>6717</v>
      </c>
      <c r="BX11171" s="52" t="s">
        <v>16769</v>
      </c>
      <c r="BY11171" s="52" t="s">
        <v>3276</v>
      </c>
      <c r="BZ11171" s="52" t="s">
        <v>6717</v>
      </c>
    </row>
    <row r="11172" spans="54:78" x14ac:dyDescent="0.3">
      <c r="BB11172" s="105" t="e">
        <f>VLOOKUP(C11172,#REF!, 2,FALSE)</f>
        <v>#REF!</v>
      </c>
      <c r="BP11172" s="52" t="s">
        <v>16770</v>
      </c>
      <c r="BQ11172" s="52" t="s">
        <v>3059</v>
      </c>
      <c r="BR11172" s="52" t="s">
        <v>2993</v>
      </c>
      <c r="BX11172" s="52" t="s">
        <v>16770</v>
      </c>
      <c r="BY11172" s="52" t="s">
        <v>3059</v>
      </c>
      <c r="BZ11172" s="52" t="s">
        <v>2993</v>
      </c>
    </row>
    <row r="11173" spans="54:78" x14ac:dyDescent="0.3">
      <c r="BB11173" s="105" t="e">
        <f>VLOOKUP(C11173,#REF!, 2,FALSE)</f>
        <v>#REF!</v>
      </c>
      <c r="BP11173" s="52" t="s">
        <v>16771</v>
      </c>
      <c r="BQ11173" s="52" t="s">
        <v>3223</v>
      </c>
      <c r="BR11173" s="52" t="s">
        <v>4886</v>
      </c>
      <c r="BX11173" s="52" t="s">
        <v>16771</v>
      </c>
      <c r="BY11173" s="52" t="s">
        <v>3223</v>
      </c>
      <c r="BZ11173" s="52" t="s">
        <v>4886</v>
      </c>
    </row>
    <row r="11174" spans="54:78" x14ac:dyDescent="0.3">
      <c r="BB11174" s="105" t="e">
        <f>VLOOKUP(C11174,#REF!, 2,FALSE)</f>
        <v>#REF!</v>
      </c>
      <c r="BP11174" s="52" t="s">
        <v>16772</v>
      </c>
      <c r="BQ11174" s="52" t="s">
        <v>3276</v>
      </c>
      <c r="BR11174" s="52" t="s">
        <v>13072</v>
      </c>
      <c r="BX11174" s="52" t="s">
        <v>16772</v>
      </c>
      <c r="BY11174" s="52" t="s">
        <v>3276</v>
      </c>
      <c r="BZ11174" s="52" t="s">
        <v>13072</v>
      </c>
    </row>
    <row r="11175" spans="54:78" x14ac:dyDescent="0.3">
      <c r="BB11175" s="105" t="e">
        <f>VLOOKUP(C11175,#REF!, 2,FALSE)</f>
        <v>#REF!</v>
      </c>
      <c r="BP11175" s="52" t="s">
        <v>2873</v>
      </c>
      <c r="BQ11175" s="52" t="s">
        <v>3019</v>
      </c>
      <c r="BR11175" s="52" t="s">
        <v>16773</v>
      </c>
      <c r="BX11175" s="52" t="s">
        <v>2873</v>
      </c>
      <c r="BY11175" s="52" t="s">
        <v>3019</v>
      </c>
      <c r="BZ11175" s="52" t="s">
        <v>16773</v>
      </c>
    </row>
    <row r="11176" spans="54:78" x14ac:dyDescent="0.3">
      <c r="BB11176" s="105" t="e">
        <f>VLOOKUP(C11176,#REF!, 2,FALSE)</f>
        <v>#REF!</v>
      </c>
      <c r="BP11176" s="52" t="s">
        <v>16774</v>
      </c>
      <c r="BQ11176" s="52" t="s">
        <v>3016</v>
      </c>
      <c r="BR11176" s="52" t="s">
        <v>3035</v>
      </c>
      <c r="BX11176" s="52" t="s">
        <v>16774</v>
      </c>
      <c r="BY11176" s="52" t="s">
        <v>3016</v>
      </c>
      <c r="BZ11176" s="52" t="s">
        <v>3035</v>
      </c>
    </row>
    <row r="11177" spans="54:78" x14ac:dyDescent="0.3">
      <c r="BB11177" s="105" t="e">
        <f>VLOOKUP(C11177,#REF!, 2,FALSE)</f>
        <v>#REF!</v>
      </c>
      <c r="BP11177" s="52" t="s">
        <v>16775</v>
      </c>
      <c r="BQ11177" s="52" t="s">
        <v>3016</v>
      </c>
      <c r="BR11177" s="52" t="s">
        <v>9095</v>
      </c>
      <c r="BX11177" s="52" t="s">
        <v>16775</v>
      </c>
      <c r="BY11177" s="52" t="s">
        <v>3016</v>
      </c>
      <c r="BZ11177" s="52" t="s">
        <v>9095</v>
      </c>
    </row>
    <row r="11178" spans="54:78" x14ac:dyDescent="0.3">
      <c r="BB11178" s="105" t="e">
        <f>VLOOKUP(C11178,#REF!, 2,FALSE)</f>
        <v>#REF!</v>
      </c>
      <c r="BP11178" s="52" t="s">
        <v>16776</v>
      </c>
      <c r="BQ11178" s="52" t="s">
        <v>3276</v>
      </c>
      <c r="BR11178" s="52" t="s">
        <v>13278</v>
      </c>
      <c r="BX11178" s="52" t="s">
        <v>16776</v>
      </c>
      <c r="BY11178" s="52" t="s">
        <v>3276</v>
      </c>
      <c r="BZ11178" s="52" t="s">
        <v>13278</v>
      </c>
    </row>
    <row r="11179" spans="54:78" x14ac:dyDescent="0.3">
      <c r="BB11179" s="105" t="e">
        <f>VLOOKUP(C11179,#REF!, 2,FALSE)</f>
        <v>#REF!</v>
      </c>
      <c r="BP11179" s="52" t="s">
        <v>16777</v>
      </c>
      <c r="BQ11179" s="52" t="s">
        <v>1350</v>
      </c>
      <c r="BR11179" s="52" t="s">
        <v>2993</v>
      </c>
      <c r="BX11179" s="52" t="s">
        <v>16777</v>
      </c>
      <c r="BY11179" s="52" t="s">
        <v>1350</v>
      </c>
      <c r="BZ11179" s="52" t="s">
        <v>2993</v>
      </c>
    </row>
    <row r="11180" spans="54:78" x14ac:dyDescent="0.3">
      <c r="BB11180" s="105" t="e">
        <f>VLOOKUP(C11180,#REF!, 2,FALSE)</f>
        <v>#REF!</v>
      </c>
      <c r="BP11180" s="52" t="s">
        <v>16778</v>
      </c>
      <c r="BQ11180" s="52" t="s">
        <v>1350</v>
      </c>
      <c r="BR11180" s="52" t="s">
        <v>2993</v>
      </c>
      <c r="BX11180" s="52" t="s">
        <v>16778</v>
      </c>
      <c r="BY11180" s="52" t="s">
        <v>1350</v>
      </c>
      <c r="BZ11180" s="52" t="s">
        <v>2993</v>
      </c>
    </row>
    <row r="11181" spans="54:78" x14ac:dyDescent="0.3">
      <c r="BB11181" s="105" t="e">
        <f>VLOOKUP(C11181,#REF!, 2,FALSE)</f>
        <v>#REF!</v>
      </c>
      <c r="BP11181" s="52" t="s">
        <v>16779</v>
      </c>
      <c r="BQ11181" s="52" t="s">
        <v>3016</v>
      </c>
      <c r="BR11181" s="52" t="s">
        <v>8319</v>
      </c>
      <c r="BX11181" s="52" t="s">
        <v>16779</v>
      </c>
      <c r="BY11181" s="52" t="s">
        <v>3016</v>
      </c>
      <c r="BZ11181" s="52" t="s">
        <v>8319</v>
      </c>
    </row>
    <row r="11182" spans="54:78" x14ac:dyDescent="0.3">
      <c r="BB11182" s="105" t="e">
        <f>VLOOKUP(C11182,#REF!, 2,FALSE)</f>
        <v>#REF!</v>
      </c>
      <c r="BP11182" s="52" t="s">
        <v>16780</v>
      </c>
      <c r="BQ11182" s="52" t="s">
        <v>870</v>
      </c>
      <c r="BR11182" s="52" t="s">
        <v>2993</v>
      </c>
      <c r="BX11182" s="52" t="s">
        <v>16780</v>
      </c>
      <c r="BY11182" s="52" t="s">
        <v>870</v>
      </c>
      <c r="BZ11182" s="52" t="s">
        <v>2993</v>
      </c>
    </row>
    <row r="11183" spans="54:78" x14ac:dyDescent="0.3">
      <c r="BB11183" s="105" t="e">
        <f>VLOOKUP(C11183,#REF!, 2,FALSE)</f>
        <v>#REF!</v>
      </c>
      <c r="BP11183" s="52" t="s">
        <v>16781</v>
      </c>
      <c r="BQ11183" s="52" t="s">
        <v>3276</v>
      </c>
      <c r="BR11183" s="52" t="s">
        <v>16782</v>
      </c>
      <c r="BX11183" s="52" t="s">
        <v>16781</v>
      </c>
      <c r="BY11183" s="52" t="s">
        <v>3276</v>
      </c>
      <c r="BZ11183" s="52" t="s">
        <v>16782</v>
      </c>
    </row>
    <row r="11184" spans="54:78" x14ac:dyDescent="0.3">
      <c r="BB11184" s="105" t="e">
        <f>VLOOKUP(C11184,#REF!, 2,FALSE)</f>
        <v>#REF!</v>
      </c>
      <c r="BP11184" s="52" t="s">
        <v>16783</v>
      </c>
      <c r="BQ11184" s="52" t="s">
        <v>3019</v>
      </c>
      <c r="BR11184" s="52" t="s">
        <v>3491</v>
      </c>
      <c r="BX11184" s="52" t="s">
        <v>16783</v>
      </c>
      <c r="BY11184" s="52" t="s">
        <v>3019</v>
      </c>
      <c r="BZ11184" s="52" t="s">
        <v>3491</v>
      </c>
    </row>
    <row r="11185" spans="54:78" x14ac:dyDescent="0.3">
      <c r="BB11185" s="105" t="e">
        <f>VLOOKUP(C11185,#REF!, 2,FALSE)</f>
        <v>#REF!</v>
      </c>
      <c r="BP11185" s="52" t="s">
        <v>16784</v>
      </c>
      <c r="BQ11185" s="52" t="s">
        <v>1147</v>
      </c>
      <c r="BR11185" s="52" t="s">
        <v>10806</v>
      </c>
      <c r="BX11185" s="52" t="s">
        <v>16784</v>
      </c>
      <c r="BY11185" s="52" t="s">
        <v>1147</v>
      </c>
      <c r="BZ11185" s="52" t="s">
        <v>10806</v>
      </c>
    </row>
    <row r="11186" spans="54:78" x14ac:dyDescent="0.3">
      <c r="BB11186" s="105" t="e">
        <f>VLOOKUP(C11186,#REF!, 2,FALSE)</f>
        <v>#REF!</v>
      </c>
      <c r="BP11186" s="52" t="s">
        <v>2874</v>
      </c>
      <c r="BQ11186" s="52" t="s">
        <v>1350</v>
      </c>
      <c r="BR11186" s="52" t="s">
        <v>9645</v>
      </c>
      <c r="BX11186" s="52" t="s">
        <v>2874</v>
      </c>
      <c r="BY11186" s="52" t="s">
        <v>1350</v>
      </c>
      <c r="BZ11186" s="52" t="s">
        <v>9645</v>
      </c>
    </row>
    <row r="11187" spans="54:78" x14ac:dyDescent="0.3">
      <c r="BB11187" s="105" t="e">
        <f>VLOOKUP(C11187,#REF!, 2,FALSE)</f>
        <v>#REF!</v>
      </c>
      <c r="BP11187" s="52" t="s">
        <v>16785</v>
      </c>
      <c r="BQ11187" s="52" t="s">
        <v>1350</v>
      </c>
      <c r="BR11187" s="52" t="s">
        <v>6291</v>
      </c>
      <c r="BX11187" s="52" t="s">
        <v>16785</v>
      </c>
      <c r="BY11187" s="52" t="s">
        <v>1350</v>
      </c>
      <c r="BZ11187" s="52" t="s">
        <v>6291</v>
      </c>
    </row>
    <row r="11188" spans="54:78" x14ac:dyDescent="0.3">
      <c r="BB11188" s="105" t="e">
        <f>VLOOKUP(C11188,#REF!, 2,FALSE)</f>
        <v>#REF!</v>
      </c>
      <c r="BP11188" s="52" t="s">
        <v>16786</v>
      </c>
      <c r="BQ11188" s="52" t="s">
        <v>1350</v>
      </c>
      <c r="BR11188" s="52" t="s">
        <v>1092</v>
      </c>
      <c r="BX11188" s="52" t="s">
        <v>16786</v>
      </c>
      <c r="BY11188" s="52" t="s">
        <v>1350</v>
      </c>
      <c r="BZ11188" s="52" t="s">
        <v>1092</v>
      </c>
    </row>
    <row r="11189" spans="54:78" x14ac:dyDescent="0.3">
      <c r="BB11189" s="105" t="e">
        <f>VLOOKUP(C11189,#REF!, 2,FALSE)</f>
        <v>#REF!</v>
      </c>
      <c r="BP11189" s="52" t="s">
        <v>16787</v>
      </c>
      <c r="BQ11189" s="52" t="s">
        <v>2988</v>
      </c>
      <c r="BR11189" s="52" t="s">
        <v>6291</v>
      </c>
      <c r="BX11189" s="52" t="s">
        <v>16787</v>
      </c>
      <c r="BY11189" s="52" t="s">
        <v>2988</v>
      </c>
      <c r="BZ11189" s="52" t="s">
        <v>6291</v>
      </c>
    </row>
    <row r="11190" spans="54:78" x14ac:dyDescent="0.3">
      <c r="BB11190" s="105" t="e">
        <f>VLOOKUP(C11190,#REF!, 2,FALSE)</f>
        <v>#REF!</v>
      </c>
      <c r="BP11190" s="52" t="s">
        <v>16788</v>
      </c>
      <c r="BQ11190" s="52" t="s">
        <v>3019</v>
      </c>
      <c r="BR11190" s="52" t="s">
        <v>16756</v>
      </c>
      <c r="BX11190" s="52" t="s">
        <v>16788</v>
      </c>
      <c r="BY11190" s="52" t="s">
        <v>3019</v>
      </c>
      <c r="BZ11190" s="52" t="s">
        <v>16756</v>
      </c>
    </row>
    <row r="11191" spans="54:78" x14ac:dyDescent="0.3">
      <c r="BB11191" s="105" t="e">
        <f>VLOOKUP(C11191,#REF!, 2,FALSE)</f>
        <v>#REF!</v>
      </c>
      <c r="BP11191" s="52" t="s">
        <v>16789</v>
      </c>
      <c r="BQ11191" s="52" t="s">
        <v>3019</v>
      </c>
      <c r="BR11191" s="52" t="s">
        <v>16790</v>
      </c>
      <c r="BX11191" s="52" t="s">
        <v>16789</v>
      </c>
      <c r="BY11191" s="52" t="s">
        <v>3019</v>
      </c>
      <c r="BZ11191" s="52" t="s">
        <v>16790</v>
      </c>
    </row>
    <row r="11192" spans="54:78" x14ac:dyDescent="0.3">
      <c r="BB11192" s="105" t="e">
        <f>VLOOKUP(C11192,#REF!, 2,FALSE)</f>
        <v>#REF!</v>
      </c>
      <c r="BP11192" s="52" t="s">
        <v>16791</v>
      </c>
      <c r="BQ11192" s="52" t="s">
        <v>1277</v>
      </c>
      <c r="BR11192" s="52" t="s">
        <v>2993</v>
      </c>
      <c r="BX11192" s="52" t="s">
        <v>16791</v>
      </c>
      <c r="BY11192" s="52" t="s">
        <v>1277</v>
      </c>
      <c r="BZ11192" s="52" t="s">
        <v>2993</v>
      </c>
    </row>
    <row r="11193" spans="54:78" x14ac:dyDescent="0.3">
      <c r="BB11193" s="105" t="e">
        <f>VLOOKUP(C11193,#REF!, 2,FALSE)</f>
        <v>#REF!</v>
      </c>
      <c r="BP11193" s="52" t="s">
        <v>2875</v>
      </c>
      <c r="BQ11193" s="52" t="s">
        <v>1350</v>
      </c>
      <c r="BR11193" s="52" t="s">
        <v>1977</v>
      </c>
      <c r="BX11193" s="52" t="s">
        <v>2875</v>
      </c>
      <c r="BY11193" s="52" t="s">
        <v>1350</v>
      </c>
      <c r="BZ11193" s="52" t="s">
        <v>1977</v>
      </c>
    </row>
    <row r="11194" spans="54:78" x14ac:dyDescent="0.3">
      <c r="BB11194" s="105" t="e">
        <f>VLOOKUP(C11194,#REF!, 2,FALSE)</f>
        <v>#REF!</v>
      </c>
      <c r="BP11194" s="52" t="s">
        <v>2876</v>
      </c>
      <c r="BQ11194" s="52" t="s">
        <v>3059</v>
      </c>
      <c r="BR11194" s="52" t="s">
        <v>2993</v>
      </c>
      <c r="BX11194" s="52" t="s">
        <v>2876</v>
      </c>
      <c r="BY11194" s="52" t="s">
        <v>3059</v>
      </c>
      <c r="BZ11194" s="52" t="s">
        <v>2993</v>
      </c>
    </row>
    <row r="11195" spans="54:78" x14ac:dyDescent="0.3">
      <c r="BB11195" s="105" t="e">
        <f>VLOOKUP(C11195,#REF!, 2,FALSE)</f>
        <v>#REF!</v>
      </c>
      <c r="BP11195" s="52" t="s">
        <v>2900</v>
      </c>
      <c r="BQ11195" s="52" t="s">
        <v>1350</v>
      </c>
      <c r="BR11195" s="52" t="s">
        <v>2993</v>
      </c>
      <c r="BX11195" s="52" t="s">
        <v>2900</v>
      </c>
      <c r="BY11195" s="52" t="s">
        <v>1350</v>
      </c>
      <c r="BZ11195" s="52" t="s">
        <v>2993</v>
      </c>
    </row>
    <row r="11196" spans="54:78" x14ac:dyDescent="0.3">
      <c r="BB11196" s="105" t="e">
        <f>VLOOKUP(C11196,#REF!, 2,FALSE)</f>
        <v>#REF!</v>
      </c>
      <c r="BP11196" s="52" t="s">
        <v>16792</v>
      </c>
      <c r="BQ11196" s="52" t="s">
        <v>1350</v>
      </c>
      <c r="BR11196" s="52" t="s">
        <v>2993</v>
      </c>
      <c r="BX11196" s="52" t="s">
        <v>16792</v>
      </c>
      <c r="BY11196" s="52" t="s">
        <v>1350</v>
      </c>
      <c r="BZ11196" s="52" t="s">
        <v>2993</v>
      </c>
    </row>
    <row r="11197" spans="54:78" x14ac:dyDescent="0.3">
      <c r="BB11197" s="105" t="e">
        <f>VLOOKUP(C11197,#REF!, 2,FALSE)</f>
        <v>#REF!</v>
      </c>
      <c r="BP11197" s="52" t="s">
        <v>16793</v>
      </c>
      <c r="BQ11197" s="52" t="s">
        <v>3276</v>
      </c>
      <c r="BR11197" s="52" t="s">
        <v>2993</v>
      </c>
      <c r="BX11197" s="52" t="s">
        <v>16793</v>
      </c>
      <c r="BY11197" s="52" t="s">
        <v>3276</v>
      </c>
      <c r="BZ11197" s="52" t="s">
        <v>2993</v>
      </c>
    </row>
    <row r="11198" spans="54:78" x14ac:dyDescent="0.3">
      <c r="BB11198" s="105" t="e">
        <f>VLOOKUP(C11198,#REF!, 2,FALSE)</f>
        <v>#REF!</v>
      </c>
      <c r="BP11198" s="52" t="s">
        <v>2901</v>
      </c>
      <c r="BQ11198" s="52" t="s">
        <v>3276</v>
      </c>
      <c r="BR11198" s="52" t="s">
        <v>10249</v>
      </c>
      <c r="BX11198" s="52" t="s">
        <v>2901</v>
      </c>
      <c r="BY11198" s="52" t="s">
        <v>3276</v>
      </c>
      <c r="BZ11198" s="52" t="s">
        <v>10249</v>
      </c>
    </row>
    <row r="11199" spans="54:78" x14ac:dyDescent="0.3">
      <c r="BB11199" s="105" t="e">
        <f>VLOOKUP(C11199,#REF!, 2,FALSE)</f>
        <v>#REF!</v>
      </c>
      <c r="BP11199" s="52" t="s">
        <v>2902</v>
      </c>
      <c r="BQ11199" s="52" t="s">
        <v>3276</v>
      </c>
      <c r="BR11199" s="52" t="s">
        <v>1073</v>
      </c>
      <c r="BX11199" s="52" t="s">
        <v>2902</v>
      </c>
      <c r="BY11199" s="52" t="s">
        <v>3276</v>
      </c>
      <c r="BZ11199" s="52" t="s">
        <v>1073</v>
      </c>
    </row>
    <row r="11200" spans="54:78" x14ac:dyDescent="0.3">
      <c r="BB11200" s="105" t="e">
        <f>VLOOKUP(C11200,#REF!, 2,FALSE)</f>
        <v>#REF!</v>
      </c>
      <c r="BP11200" s="52" t="s">
        <v>16794</v>
      </c>
      <c r="BQ11200" s="52" t="s">
        <v>1350</v>
      </c>
      <c r="BR11200" s="52" t="s">
        <v>2701</v>
      </c>
      <c r="BX11200" s="52" t="s">
        <v>16794</v>
      </c>
      <c r="BY11200" s="52" t="s">
        <v>1350</v>
      </c>
      <c r="BZ11200" s="52" t="s">
        <v>2701</v>
      </c>
    </row>
    <row r="11201" spans="54:78" x14ac:dyDescent="0.3">
      <c r="BB11201" s="105" t="e">
        <f>VLOOKUP(C11201,#REF!, 2,FALSE)</f>
        <v>#REF!</v>
      </c>
      <c r="BP11201" s="52" t="s">
        <v>2903</v>
      </c>
      <c r="BQ11201" s="52" t="s">
        <v>2988</v>
      </c>
      <c r="BR11201" s="52" t="s">
        <v>2993</v>
      </c>
      <c r="BX11201" s="52" t="s">
        <v>2903</v>
      </c>
      <c r="BY11201" s="52" t="s">
        <v>2988</v>
      </c>
      <c r="BZ11201" s="52" t="s">
        <v>2993</v>
      </c>
    </row>
    <row r="11202" spans="54:78" x14ac:dyDescent="0.3">
      <c r="BB11202" s="105" t="e">
        <f>VLOOKUP(C11202,#REF!, 2,FALSE)</f>
        <v>#REF!</v>
      </c>
      <c r="BP11202" s="52" t="s">
        <v>16795</v>
      </c>
      <c r="BQ11202" s="52" t="s">
        <v>3276</v>
      </c>
      <c r="BR11202" s="52" t="s">
        <v>8847</v>
      </c>
      <c r="BX11202" s="52" t="s">
        <v>16795</v>
      </c>
      <c r="BY11202" s="52" t="s">
        <v>3276</v>
      </c>
      <c r="BZ11202" s="52" t="s">
        <v>8847</v>
      </c>
    </row>
    <row r="11203" spans="54:78" x14ac:dyDescent="0.3">
      <c r="BB11203" s="105" t="e">
        <f>VLOOKUP(C11203,#REF!, 2,FALSE)</f>
        <v>#REF!</v>
      </c>
      <c r="BP11203" s="52" t="s">
        <v>16796</v>
      </c>
      <c r="BQ11203" s="52" t="s">
        <v>1147</v>
      </c>
      <c r="BR11203" s="52" t="s">
        <v>2993</v>
      </c>
      <c r="BX11203" s="52" t="s">
        <v>16796</v>
      </c>
      <c r="BY11203" s="52" t="s">
        <v>1147</v>
      </c>
      <c r="BZ11203" s="52" t="s">
        <v>2993</v>
      </c>
    </row>
    <row r="11204" spans="54:78" x14ac:dyDescent="0.3">
      <c r="BB11204" s="105" t="e">
        <f>VLOOKUP(C11204,#REF!, 2,FALSE)</f>
        <v>#REF!</v>
      </c>
      <c r="BP11204" s="52" t="s">
        <v>16797</v>
      </c>
      <c r="BQ11204" s="52" t="s">
        <v>2988</v>
      </c>
      <c r="BR11204" s="52" t="s">
        <v>6179</v>
      </c>
      <c r="BX11204" s="52" t="s">
        <v>16797</v>
      </c>
      <c r="BY11204" s="52" t="s">
        <v>2988</v>
      </c>
      <c r="BZ11204" s="52" t="s">
        <v>6179</v>
      </c>
    </row>
    <row r="11205" spans="54:78" x14ac:dyDescent="0.3">
      <c r="BB11205" s="105" t="e">
        <f>VLOOKUP(C11205,#REF!, 2,FALSE)</f>
        <v>#REF!</v>
      </c>
      <c r="BP11205" s="52" t="s">
        <v>16798</v>
      </c>
      <c r="BQ11205" s="52" t="s">
        <v>3276</v>
      </c>
      <c r="BR11205" s="52" t="s">
        <v>2993</v>
      </c>
      <c r="BX11205" s="52" t="s">
        <v>16798</v>
      </c>
      <c r="BY11205" s="52" t="s">
        <v>3276</v>
      </c>
      <c r="BZ11205" s="52" t="s">
        <v>2993</v>
      </c>
    </row>
    <row r="11206" spans="54:78" x14ac:dyDescent="0.3">
      <c r="BB11206" s="105" t="e">
        <f>VLOOKUP(C11206,#REF!, 2,FALSE)</f>
        <v>#REF!</v>
      </c>
      <c r="BP11206" s="52" t="s">
        <v>16799</v>
      </c>
      <c r="BQ11206" s="52" t="s">
        <v>3016</v>
      </c>
      <c r="BR11206" s="52" t="s">
        <v>9290</v>
      </c>
      <c r="BX11206" s="52" t="s">
        <v>16799</v>
      </c>
      <c r="BY11206" s="52" t="s">
        <v>3016</v>
      </c>
      <c r="BZ11206" s="52" t="s">
        <v>9290</v>
      </c>
    </row>
    <row r="11207" spans="54:78" x14ac:dyDescent="0.3">
      <c r="BB11207" s="105" t="e">
        <f>VLOOKUP(C11207,#REF!, 2,FALSE)</f>
        <v>#REF!</v>
      </c>
      <c r="BP11207" s="52" t="s">
        <v>16800</v>
      </c>
      <c r="BQ11207" s="52" t="s">
        <v>3016</v>
      </c>
      <c r="BR11207" s="52" t="s">
        <v>7300</v>
      </c>
      <c r="BX11207" s="52" t="s">
        <v>16800</v>
      </c>
      <c r="BY11207" s="52" t="s">
        <v>3016</v>
      </c>
      <c r="BZ11207" s="52" t="s">
        <v>7300</v>
      </c>
    </row>
    <row r="11208" spans="54:78" x14ac:dyDescent="0.3">
      <c r="BB11208" s="105" t="e">
        <f>VLOOKUP(C11208,#REF!, 2,FALSE)</f>
        <v>#REF!</v>
      </c>
      <c r="BP11208" s="52" t="s">
        <v>16801</v>
      </c>
      <c r="BQ11208" s="52" t="s">
        <v>3016</v>
      </c>
      <c r="BR11208" s="52" t="s">
        <v>9317</v>
      </c>
      <c r="BX11208" s="52" t="s">
        <v>16801</v>
      </c>
      <c r="BY11208" s="52" t="s">
        <v>3016</v>
      </c>
      <c r="BZ11208" s="52" t="s">
        <v>9317</v>
      </c>
    </row>
    <row r="11209" spans="54:78" x14ac:dyDescent="0.3">
      <c r="BB11209" s="105" t="e">
        <f>VLOOKUP(C11209,#REF!, 2,FALSE)</f>
        <v>#REF!</v>
      </c>
      <c r="BP11209" s="52" t="s">
        <v>16802</v>
      </c>
      <c r="BQ11209" s="52" t="s">
        <v>3276</v>
      </c>
      <c r="BR11209" s="52" t="s">
        <v>13063</v>
      </c>
      <c r="BX11209" s="52" t="s">
        <v>16802</v>
      </c>
      <c r="BY11209" s="52" t="s">
        <v>3276</v>
      </c>
      <c r="BZ11209" s="52" t="s">
        <v>13063</v>
      </c>
    </row>
    <row r="11210" spans="54:78" x14ac:dyDescent="0.3">
      <c r="BB11210" s="105" t="e">
        <f>VLOOKUP(C11210,#REF!, 2,FALSE)</f>
        <v>#REF!</v>
      </c>
      <c r="BP11210" s="52" t="s">
        <v>16803</v>
      </c>
      <c r="BQ11210" s="52" t="s">
        <v>2988</v>
      </c>
      <c r="BR11210" s="52" t="s">
        <v>2993</v>
      </c>
      <c r="BX11210" s="52" t="s">
        <v>16803</v>
      </c>
      <c r="BY11210" s="52" t="s">
        <v>2988</v>
      </c>
      <c r="BZ11210" s="52" t="s">
        <v>2993</v>
      </c>
    </row>
    <row r="11211" spans="54:78" x14ac:dyDescent="0.3">
      <c r="BB11211" s="105" t="e">
        <f>VLOOKUP(C11211,#REF!, 2,FALSE)</f>
        <v>#REF!</v>
      </c>
      <c r="BP11211" s="52" t="s">
        <v>16804</v>
      </c>
      <c r="BQ11211" s="52" t="s">
        <v>2988</v>
      </c>
      <c r="BR11211" s="52" t="s">
        <v>2993</v>
      </c>
      <c r="BX11211" s="52" t="s">
        <v>16804</v>
      </c>
      <c r="BY11211" s="52" t="s">
        <v>2988</v>
      </c>
      <c r="BZ11211" s="52" t="s">
        <v>2993</v>
      </c>
    </row>
    <row r="11212" spans="54:78" x14ac:dyDescent="0.3">
      <c r="BB11212" s="105" t="e">
        <f>VLOOKUP(C11212,#REF!, 2,FALSE)</f>
        <v>#REF!</v>
      </c>
      <c r="BP11212" s="52" t="s">
        <v>16805</v>
      </c>
      <c r="BQ11212" s="52" t="s">
        <v>3276</v>
      </c>
      <c r="BR11212" s="52" t="s">
        <v>2993</v>
      </c>
      <c r="BX11212" s="52" t="s">
        <v>16805</v>
      </c>
      <c r="BY11212" s="52" t="s">
        <v>3276</v>
      </c>
      <c r="BZ11212" s="52" t="s">
        <v>2993</v>
      </c>
    </row>
    <row r="11213" spans="54:78" x14ac:dyDescent="0.3">
      <c r="BB11213" s="105" t="e">
        <f>VLOOKUP(C11213,#REF!, 2,FALSE)</f>
        <v>#REF!</v>
      </c>
      <c r="BP11213" s="52" t="s">
        <v>16806</v>
      </c>
      <c r="BQ11213" s="52" t="s">
        <v>2988</v>
      </c>
      <c r="BR11213" s="52" t="s">
        <v>9229</v>
      </c>
      <c r="BX11213" s="52" t="s">
        <v>16806</v>
      </c>
      <c r="BY11213" s="52" t="s">
        <v>2988</v>
      </c>
      <c r="BZ11213" s="52" t="s">
        <v>9229</v>
      </c>
    </row>
    <row r="11214" spans="54:78" x14ac:dyDescent="0.3">
      <c r="BB11214" s="105" t="e">
        <f>VLOOKUP(C11214,#REF!, 2,FALSE)</f>
        <v>#REF!</v>
      </c>
      <c r="BP11214" s="52" t="s">
        <v>16807</v>
      </c>
      <c r="BQ11214" s="52" t="s">
        <v>1277</v>
      </c>
      <c r="BR11214" s="52" t="s">
        <v>16808</v>
      </c>
      <c r="BX11214" s="52" t="s">
        <v>16807</v>
      </c>
      <c r="BY11214" s="52" t="s">
        <v>1277</v>
      </c>
      <c r="BZ11214" s="52" t="s">
        <v>16808</v>
      </c>
    </row>
    <row r="11215" spans="54:78" x14ac:dyDescent="0.3">
      <c r="BB11215" s="105" t="e">
        <f>VLOOKUP(C11215,#REF!, 2,FALSE)</f>
        <v>#REF!</v>
      </c>
      <c r="BP11215" s="52" t="s">
        <v>16809</v>
      </c>
      <c r="BQ11215" s="52" t="s">
        <v>3016</v>
      </c>
      <c r="BR11215" s="52" t="s">
        <v>16810</v>
      </c>
      <c r="BX11215" s="52" t="s">
        <v>16809</v>
      </c>
      <c r="BY11215" s="52" t="s">
        <v>3016</v>
      </c>
      <c r="BZ11215" s="52" t="s">
        <v>16810</v>
      </c>
    </row>
    <row r="11216" spans="54:78" x14ac:dyDescent="0.3">
      <c r="BB11216" s="105" t="e">
        <f>VLOOKUP(C11216,#REF!, 2,FALSE)</f>
        <v>#REF!</v>
      </c>
      <c r="BP11216" s="52" t="s">
        <v>16811</v>
      </c>
      <c r="BQ11216" s="52" t="s">
        <v>2988</v>
      </c>
      <c r="BR11216" s="52" t="s">
        <v>2993</v>
      </c>
      <c r="BX11216" s="52" t="s">
        <v>16811</v>
      </c>
      <c r="BY11216" s="52" t="s">
        <v>2988</v>
      </c>
      <c r="BZ11216" s="52" t="s">
        <v>2993</v>
      </c>
    </row>
    <row r="11217" spans="54:78" x14ac:dyDescent="0.3">
      <c r="BB11217" s="105" t="e">
        <f>VLOOKUP(C11217,#REF!, 2,FALSE)</f>
        <v>#REF!</v>
      </c>
      <c r="BP11217" s="52" t="s">
        <v>16812</v>
      </c>
      <c r="BQ11217" s="52" t="s">
        <v>1147</v>
      </c>
      <c r="BR11217" s="52" t="s">
        <v>851</v>
      </c>
      <c r="BX11217" s="52" t="s">
        <v>16812</v>
      </c>
      <c r="BY11217" s="52" t="s">
        <v>1147</v>
      </c>
      <c r="BZ11217" s="52" t="s">
        <v>851</v>
      </c>
    </row>
    <row r="11218" spans="54:78" x14ac:dyDescent="0.3">
      <c r="BB11218" s="105" t="e">
        <f>VLOOKUP(C11218,#REF!, 2,FALSE)</f>
        <v>#REF!</v>
      </c>
      <c r="BP11218" s="52" t="s">
        <v>16813</v>
      </c>
      <c r="BQ11218" s="52" t="s">
        <v>3016</v>
      </c>
      <c r="BR11218" s="52" t="s">
        <v>2650</v>
      </c>
      <c r="BX11218" s="52" t="s">
        <v>16813</v>
      </c>
      <c r="BY11218" s="52" t="s">
        <v>3016</v>
      </c>
      <c r="BZ11218" s="52" t="s">
        <v>2650</v>
      </c>
    </row>
    <row r="11219" spans="54:78" x14ac:dyDescent="0.3">
      <c r="BB11219" s="105" t="e">
        <f>VLOOKUP(C11219,#REF!, 2,FALSE)</f>
        <v>#REF!</v>
      </c>
      <c r="BP11219" s="52" t="s">
        <v>16814</v>
      </c>
      <c r="BQ11219" s="52" t="s">
        <v>3276</v>
      </c>
      <c r="BR11219" s="52" t="s">
        <v>3492</v>
      </c>
      <c r="BX11219" s="52" t="s">
        <v>16814</v>
      </c>
      <c r="BY11219" s="52" t="s">
        <v>3276</v>
      </c>
      <c r="BZ11219" s="52" t="s">
        <v>3492</v>
      </c>
    </row>
    <row r="11220" spans="54:78" x14ac:dyDescent="0.3">
      <c r="BB11220" s="105" t="e">
        <f>VLOOKUP(C11220,#REF!, 2,FALSE)</f>
        <v>#REF!</v>
      </c>
      <c r="BP11220" s="52" t="s">
        <v>16815</v>
      </c>
      <c r="BQ11220" s="52" t="s">
        <v>3016</v>
      </c>
      <c r="BR11220" s="52" t="s">
        <v>7863</v>
      </c>
      <c r="BX11220" s="52" t="s">
        <v>16815</v>
      </c>
      <c r="BY11220" s="52" t="s">
        <v>3016</v>
      </c>
      <c r="BZ11220" s="52" t="s">
        <v>7863</v>
      </c>
    </row>
    <row r="11221" spans="54:78" x14ac:dyDescent="0.3">
      <c r="BB11221" s="105" t="e">
        <f>VLOOKUP(C11221,#REF!, 2,FALSE)</f>
        <v>#REF!</v>
      </c>
      <c r="BP11221" s="52" t="s">
        <v>16816</v>
      </c>
      <c r="BQ11221" s="52" t="s">
        <v>3276</v>
      </c>
      <c r="BR11221" s="52" t="s">
        <v>16536</v>
      </c>
      <c r="BX11221" s="52" t="s">
        <v>16816</v>
      </c>
      <c r="BY11221" s="52" t="s">
        <v>3276</v>
      </c>
      <c r="BZ11221" s="52" t="s">
        <v>16536</v>
      </c>
    </row>
    <row r="11222" spans="54:78" x14ac:dyDescent="0.3">
      <c r="BB11222" s="105" t="e">
        <f>VLOOKUP(C11222,#REF!, 2,FALSE)</f>
        <v>#REF!</v>
      </c>
      <c r="BP11222" s="52" t="s">
        <v>16817</v>
      </c>
      <c r="BQ11222" s="52" t="s">
        <v>3276</v>
      </c>
      <c r="BR11222" s="52" t="s">
        <v>7454</v>
      </c>
      <c r="BX11222" s="52" t="s">
        <v>16817</v>
      </c>
      <c r="BY11222" s="52" t="s">
        <v>3276</v>
      </c>
      <c r="BZ11222" s="52" t="s">
        <v>7454</v>
      </c>
    </row>
    <row r="11223" spans="54:78" x14ac:dyDescent="0.3">
      <c r="BB11223" s="105" t="e">
        <f>VLOOKUP(C11223,#REF!, 2,FALSE)</f>
        <v>#REF!</v>
      </c>
      <c r="BP11223" s="52" t="s">
        <v>16818</v>
      </c>
      <c r="BQ11223" s="52" t="s">
        <v>1147</v>
      </c>
      <c r="BR11223" s="52" t="s">
        <v>3328</v>
      </c>
      <c r="BX11223" s="52" t="s">
        <v>16818</v>
      </c>
      <c r="BY11223" s="52" t="s">
        <v>1147</v>
      </c>
      <c r="BZ11223" s="52" t="s">
        <v>3328</v>
      </c>
    </row>
    <row r="11224" spans="54:78" x14ac:dyDescent="0.3">
      <c r="BB11224" s="105" t="e">
        <f>VLOOKUP(C11224,#REF!, 2,FALSE)</f>
        <v>#REF!</v>
      </c>
      <c r="BP11224" s="52" t="s">
        <v>16819</v>
      </c>
      <c r="BQ11224" s="52" t="s">
        <v>1277</v>
      </c>
      <c r="BR11224" s="52" t="s">
        <v>10954</v>
      </c>
      <c r="BX11224" s="52" t="s">
        <v>16819</v>
      </c>
      <c r="BY11224" s="52" t="s">
        <v>1277</v>
      </c>
      <c r="BZ11224" s="52" t="s">
        <v>10954</v>
      </c>
    </row>
    <row r="11225" spans="54:78" x14ac:dyDescent="0.3">
      <c r="BB11225" s="105" t="e">
        <f>VLOOKUP(C11225,#REF!, 2,FALSE)</f>
        <v>#REF!</v>
      </c>
      <c r="BP11225" s="52" t="s">
        <v>16820</v>
      </c>
      <c r="BQ11225" s="52" t="s">
        <v>1277</v>
      </c>
      <c r="BR11225" s="52" t="s">
        <v>2993</v>
      </c>
      <c r="BX11225" s="52" t="s">
        <v>16820</v>
      </c>
      <c r="BY11225" s="52" t="s">
        <v>1277</v>
      </c>
      <c r="BZ11225" s="52" t="s">
        <v>2993</v>
      </c>
    </row>
    <row r="11226" spans="54:78" x14ac:dyDescent="0.3">
      <c r="BB11226" s="105" t="e">
        <f>VLOOKUP(C11226,#REF!, 2,FALSE)</f>
        <v>#REF!</v>
      </c>
      <c r="BP11226" s="52" t="s">
        <v>16821</v>
      </c>
      <c r="BQ11226" s="52" t="s">
        <v>1350</v>
      </c>
      <c r="BR11226" s="52" t="s">
        <v>6434</v>
      </c>
      <c r="BX11226" s="52" t="s">
        <v>16821</v>
      </c>
      <c r="BY11226" s="52" t="s">
        <v>1350</v>
      </c>
      <c r="BZ11226" s="52" t="s">
        <v>6434</v>
      </c>
    </row>
    <row r="11227" spans="54:78" x14ac:dyDescent="0.3">
      <c r="BB11227" s="105" t="e">
        <f>VLOOKUP(C11227,#REF!, 2,FALSE)</f>
        <v>#REF!</v>
      </c>
      <c r="BP11227" s="52" t="s">
        <v>16822</v>
      </c>
      <c r="BQ11227" s="52" t="s">
        <v>3276</v>
      </c>
      <c r="BR11227" s="52" t="s">
        <v>3084</v>
      </c>
      <c r="BX11227" s="52" t="s">
        <v>16822</v>
      </c>
      <c r="BY11227" s="52" t="s">
        <v>3276</v>
      </c>
      <c r="BZ11227" s="52" t="s">
        <v>3084</v>
      </c>
    </row>
    <row r="11228" spans="54:78" x14ac:dyDescent="0.3">
      <c r="BB11228" s="105" t="e">
        <f>VLOOKUP(C11228,#REF!, 2,FALSE)</f>
        <v>#REF!</v>
      </c>
      <c r="BP11228" s="52" t="s">
        <v>16823</v>
      </c>
      <c r="BQ11228" s="52" t="s">
        <v>1147</v>
      </c>
      <c r="BR11228" s="52" t="s">
        <v>2993</v>
      </c>
      <c r="BX11228" s="52" t="s">
        <v>16823</v>
      </c>
      <c r="BY11228" s="52" t="s">
        <v>1147</v>
      </c>
      <c r="BZ11228" s="52" t="s">
        <v>2993</v>
      </c>
    </row>
    <row r="11229" spans="54:78" x14ac:dyDescent="0.3">
      <c r="BB11229" s="105" t="e">
        <f>VLOOKUP(C11229,#REF!, 2,FALSE)</f>
        <v>#REF!</v>
      </c>
      <c r="BP11229" s="52" t="s">
        <v>16824</v>
      </c>
      <c r="BQ11229" s="52" t="s">
        <v>3016</v>
      </c>
      <c r="BR11229" s="52" t="s">
        <v>2993</v>
      </c>
      <c r="BX11229" s="52" t="s">
        <v>16824</v>
      </c>
      <c r="BY11229" s="52" t="s">
        <v>3016</v>
      </c>
      <c r="BZ11229" s="52" t="s">
        <v>2993</v>
      </c>
    </row>
    <row r="11230" spans="54:78" x14ac:dyDescent="0.3">
      <c r="BB11230" s="105" t="e">
        <f>VLOOKUP(C11230,#REF!, 2,FALSE)</f>
        <v>#REF!</v>
      </c>
      <c r="BP11230" s="52" t="s">
        <v>16825</v>
      </c>
      <c r="BQ11230" s="52" t="s">
        <v>3019</v>
      </c>
      <c r="BR11230" s="52" t="s">
        <v>16826</v>
      </c>
      <c r="BX11230" s="52" t="s">
        <v>16825</v>
      </c>
      <c r="BY11230" s="52" t="s">
        <v>3019</v>
      </c>
      <c r="BZ11230" s="52" t="s">
        <v>16826</v>
      </c>
    </row>
    <row r="11231" spans="54:78" x14ac:dyDescent="0.3">
      <c r="BB11231" s="105" t="e">
        <f>VLOOKUP(C11231,#REF!, 2,FALSE)</f>
        <v>#REF!</v>
      </c>
      <c r="BP11231" s="52" t="s">
        <v>16827</v>
      </c>
      <c r="BQ11231" s="52" t="s">
        <v>3059</v>
      </c>
      <c r="BR11231" s="52" t="s">
        <v>16828</v>
      </c>
      <c r="BX11231" s="52" t="s">
        <v>16827</v>
      </c>
      <c r="BY11231" s="52" t="s">
        <v>3059</v>
      </c>
      <c r="BZ11231" s="52" t="s">
        <v>16828</v>
      </c>
    </row>
    <row r="11232" spans="54:78" x14ac:dyDescent="0.3">
      <c r="BB11232" s="105" t="e">
        <f>VLOOKUP(C11232,#REF!, 2,FALSE)</f>
        <v>#REF!</v>
      </c>
      <c r="BP11232" s="52" t="s">
        <v>16829</v>
      </c>
      <c r="BQ11232" s="52" t="s">
        <v>3019</v>
      </c>
      <c r="BR11232" s="52" t="s">
        <v>2993</v>
      </c>
      <c r="BX11232" s="52" t="s">
        <v>16829</v>
      </c>
      <c r="BY11232" s="52" t="s">
        <v>3019</v>
      </c>
      <c r="BZ11232" s="52" t="s">
        <v>2993</v>
      </c>
    </row>
    <row r="11233" spans="54:78" x14ac:dyDescent="0.3">
      <c r="BB11233" s="105" t="e">
        <f>VLOOKUP(C11233,#REF!, 2,FALSE)</f>
        <v>#REF!</v>
      </c>
      <c r="BP11233" s="52" t="s">
        <v>16830</v>
      </c>
      <c r="BQ11233" s="52" t="s">
        <v>1277</v>
      </c>
      <c r="BR11233" s="52" t="s">
        <v>2993</v>
      </c>
      <c r="BX11233" s="52" t="s">
        <v>16830</v>
      </c>
      <c r="BY11233" s="52" t="s">
        <v>1277</v>
      </c>
      <c r="BZ11233" s="52" t="s">
        <v>2993</v>
      </c>
    </row>
    <row r="11234" spans="54:78" x14ac:dyDescent="0.3">
      <c r="BB11234" s="105" t="e">
        <f>VLOOKUP(C11234,#REF!, 2,FALSE)</f>
        <v>#REF!</v>
      </c>
      <c r="BP11234" s="52" t="s">
        <v>2904</v>
      </c>
      <c r="BQ11234" s="52" t="s">
        <v>1147</v>
      </c>
      <c r="BR11234" s="52" t="s">
        <v>2993</v>
      </c>
      <c r="BX11234" s="52" t="s">
        <v>2904</v>
      </c>
      <c r="BY11234" s="52" t="s">
        <v>1147</v>
      </c>
      <c r="BZ11234" s="52" t="s">
        <v>2993</v>
      </c>
    </row>
    <row r="11235" spans="54:78" x14ac:dyDescent="0.3">
      <c r="BB11235" s="105" t="e">
        <f>VLOOKUP(C11235,#REF!, 2,FALSE)</f>
        <v>#REF!</v>
      </c>
      <c r="BP11235" s="52" t="s">
        <v>2905</v>
      </c>
      <c r="BQ11235" s="52" t="s">
        <v>1147</v>
      </c>
      <c r="BR11235" s="52" t="s">
        <v>2993</v>
      </c>
      <c r="BX11235" s="52" t="s">
        <v>2905</v>
      </c>
      <c r="BY11235" s="52" t="s">
        <v>1147</v>
      </c>
      <c r="BZ11235" s="52" t="s">
        <v>2993</v>
      </c>
    </row>
    <row r="11236" spans="54:78" x14ac:dyDescent="0.3">
      <c r="BB11236" s="105" t="e">
        <f>VLOOKUP(C11236,#REF!, 2,FALSE)</f>
        <v>#REF!</v>
      </c>
      <c r="BP11236" s="52" t="s">
        <v>16831</v>
      </c>
      <c r="BQ11236" s="52" t="s">
        <v>1277</v>
      </c>
      <c r="BR11236" s="52" t="s">
        <v>2367</v>
      </c>
      <c r="BX11236" s="52" t="s">
        <v>16831</v>
      </c>
      <c r="BY11236" s="52" t="s">
        <v>1277</v>
      </c>
      <c r="BZ11236" s="52" t="s">
        <v>2367</v>
      </c>
    </row>
    <row r="11237" spans="54:78" x14ac:dyDescent="0.3">
      <c r="BB11237" s="105" t="e">
        <f>VLOOKUP(C11237,#REF!, 2,FALSE)</f>
        <v>#REF!</v>
      </c>
      <c r="BP11237" s="52" t="s">
        <v>16832</v>
      </c>
      <c r="BQ11237" s="52" t="s">
        <v>1147</v>
      </c>
      <c r="BR11237" s="52" t="s">
        <v>2102</v>
      </c>
      <c r="BX11237" s="52" t="s">
        <v>16832</v>
      </c>
      <c r="BY11237" s="52" t="s">
        <v>1147</v>
      </c>
      <c r="BZ11237" s="52" t="s">
        <v>2102</v>
      </c>
    </row>
    <row r="11238" spans="54:78" x14ac:dyDescent="0.3">
      <c r="BB11238" s="105" t="e">
        <f>VLOOKUP(C11238,#REF!, 2,FALSE)</f>
        <v>#REF!</v>
      </c>
      <c r="BP11238" s="52" t="s">
        <v>16833</v>
      </c>
      <c r="BQ11238" s="52" t="s">
        <v>3016</v>
      </c>
      <c r="BR11238" s="52" t="s">
        <v>1985</v>
      </c>
      <c r="BX11238" s="52" t="s">
        <v>16833</v>
      </c>
      <c r="BY11238" s="52" t="s">
        <v>3016</v>
      </c>
      <c r="BZ11238" s="52" t="s">
        <v>1985</v>
      </c>
    </row>
    <row r="11239" spans="54:78" x14ac:dyDescent="0.3">
      <c r="BB11239" s="105" t="e">
        <f>VLOOKUP(C11239,#REF!, 2,FALSE)</f>
        <v>#REF!</v>
      </c>
      <c r="BP11239" s="52" t="s">
        <v>16834</v>
      </c>
      <c r="BQ11239" s="52" t="s">
        <v>1277</v>
      </c>
      <c r="BR11239" s="52" t="s">
        <v>2993</v>
      </c>
      <c r="BX11239" s="52" t="s">
        <v>16834</v>
      </c>
      <c r="BY11239" s="52" t="s">
        <v>1277</v>
      </c>
      <c r="BZ11239" s="52" t="s">
        <v>2993</v>
      </c>
    </row>
    <row r="11240" spans="54:78" x14ac:dyDescent="0.3">
      <c r="BB11240" s="105" t="e">
        <f>VLOOKUP(C11240,#REF!, 2,FALSE)</f>
        <v>#REF!</v>
      </c>
      <c r="BP11240" s="52" t="s">
        <v>16835</v>
      </c>
      <c r="BQ11240" s="52" t="s">
        <v>1277</v>
      </c>
      <c r="BR11240" s="52" t="s">
        <v>2993</v>
      </c>
      <c r="BX11240" s="52" t="s">
        <v>16835</v>
      </c>
      <c r="BY11240" s="52" t="s">
        <v>1277</v>
      </c>
      <c r="BZ11240" s="52" t="s">
        <v>2993</v>
      </c>
    </row>
    <row r="11241" spans="54:78" x14ac:dyDescent="0.3">
      <c r="BB11241" s="105" t="e">
        <f>VLOOKUP(C11241,#REF!, 2,FALSE)</f>
        <v>#REF!</v>
      </c>
      <c r="BP11241" s="52" t="s">
        <v>16836</v>
      </c>
      <c r="BQ11241" s="52" t="s">
        <v>3019</v>
      </c>
      <c r="BR11241" s="52" t="s">
        <v>1601</v>
      </c>
      <c r="BX11241" s="52" t="s">
        <v>16836</v>
      </c>
      <c r="BY11241" s="52" t="s">
        <v>3019</v>
      </c>
      <c r="BZ11241" s="52" t="s">
        <v>1601</v>
      </c>
    </row>
    <row r="11242" spans="54:78" x14ac:dyDescent="0.3">
      <c r="BB11242" s="105" t="e">
        <f>VLOOKUP(C11242,#REF!, 2,FALSE)</f>
        <v>#REF!</v>
      </c>
      <c r="BP11242" s="52" t="s">
        <v>2906</v>
      </c>
      <c r="BQ11242" s="52" t="s">
        <v>3276</v>
      </c>
      <c r="BR11242" s="52" t="s">
        <v>16837</v>
      </c>
      <c r="BX11242" s="52" t="s">
        <v>2906</v>
      </c>
      <c r="BY11242" s="52" t="s">
        <v>3276</v>
      </c>
      <c r="BZ11242" s="52" t="s">
        <v>16837</v>
      </c>
    </row>
    <row r="11243" spans="54:78" x14ac:dyDescent="0.3">
      <c r="BB11243" s="105" t="e">
        <f>VLOOKUP(C11243,#REF!, 2,FALSE)</f>
        <v>#REF!</v>
      </c>
      <c r="BP11243" s="52" t="s">
        <v>16838</v>
      </c>
      <c r="BQ11243" s="52" t="s">
        <v>1147</v>
      </c>
      <c r="BR11243" s="52" t="s">
        <v>2993</v>
      </c>
      <c r="BX11243" s="52" t="s">
        <v>16838</v>
      </c>
      <c r="BY11243" s="52" t="s">
        <v>1147</v>
      </c>
      <c r="BZ11243" s="52" t="s">
        <v>2993</v>
      </c>
    </row>
    <row r="11244" spans="54:78" x14ac:dyDescent="0.3">
      <c r="BB11244" s="105" t="e">
        <f>VLOOKUP(C11244,#REF!, 2,FALSE)</f>
        <v>#REF!</v>
      </c>
      <c r="BP11244" s="52" t="s">
        <v>16839</v>
      </c>
      <c r="BQ11244" s="52" t="s">
        <v>3059</v>
      </c>
      <c r="BR11244" s="52" t="s">
        <v>2993</v>
      </c>
      <c r="BX11244" s="52" t="s">
        <v>16839</v>
      </c>
      <c r="BY11244" s="52" t="s">
        <v>3059</v>
      </c>
      <c r="BZ11244" s="52" t="s">
        <v>2993</v>
      </c>
    </row>
    <row r="11245" spans="54:78" x14ac:dyDescent="0.3">
      <c r="BB11245" s="105" t="e">
        <f>VLOOKUP(C11245,#REF!, 2,FALSE)</f>
        <v>#REF!</v>
      </c>
      <c r="BP11245" s="52" t="s">
        <v>16840</v>
      </c>
      <c r="BQ11245" s="52" t="s">
        <v>1147</v>
      </c>
      <c r="BR11245" s="52" t="s">
        <v>2993</v>
      </c>
      <c r="BX11245" s="52" t="s">
        <v>16840</v>
      </c>
      <c r="BY11245" s="52" t="s">
        <v>1147</v>
      </c>
      <c r="BZ11245" s="52" t="s">
        <v>2993</v>
      </c>
    </row>
    <row r="11246" spans="54:78" x14ac:dyDescent="0.3">
      <c r="BB11246" s="105" t="e">
        <f>VLOOKUP(C11246,#REF!, 2,FALSE)</f>
        <v>#REF!</v>
      </c>
      <c r="BP11246" s="52" t="s">
        <v>16841</v>
      </c>
      <c r="BQ11246" s="52" t="s">
        <v>1350</v>
      </c>
      <c r="BR11246" s="52" t="s">
        <v>2993</v>
      </c>
      <c r="BX11246" s="52" t="s">
        <v>16841</v>
      </c>
      <c r="BY11246" s="52" t="s">
        <v>1350</v>
      </c>
      <c r="BZ11246" s="52" t="s">
        <v>2993</v>
      </c>
    </row>
    <row r="11247" spans="54:78" x14ac:dyDescent="0.3">
      <c r="BB11247" s="105" t="e">
        <f>VLOOKUP(C11247,#REF!, 2,FALSE)</f>
        <v>#REF!</v>
      </c>
      <c r="BP11247" s="52" t="s">
        <v>16842</v>
      </c>
      <c r="BQ11247" s="52" t="s">
        <v>1147</v>
      </c>
      <c r="BR11247" s="52" t="s">
        <v>2993</v>
      </c>
      <c r="BX11247" s="52" t="s">
        <v>16842</v>
      </c>
      <c r="BY11247" s="52" t="s">
        <v>1147</v>
      </c>
      <c r="BZ11247" s="52" t="s">
        <v>2993</v>
      </c>
    </row>
    <row r="11248" spans="54:78" x14ac:dyDescent="0.3">
      <c r="BB11248" s="105" t="e">
        <f>VLOOKUP(C11248,#REF!, 2,FALSE)</f>
        <v>#REF!</v>
      </c>
      <c r="BP11248" s="52" t="s">
        <v>16843</v>
      </c>
      <c r="BQ11248" s="52" t="s">
        <v>3016</v>
      </c>
      <c r="BR11248" s="52" t="s">
        <v>2201</v>
      </c>
      <c r="BX11248" s="52" t="s">
        <v>16843</v>
      </c>
      <c r="BY11248" s="52" t="s">
        <v>3016</v>
      </c>
      <c r="BZ11248" s="52" t="s">
        <v>2201</v>
      </c>
    </row>
    <row r="11249" spans="54:78" x14ac:dyDescent="0.3">
      <c r="BB11249" s="105" t="e">
        <f>VLOOKUP(C11249,#REF!, 2,FALSE)</f>
        <v>#REF!</v>
      </c>
      <c r="BP11249" s="52" t="s">
        <v>2907</v>
      </c>
      <c r="BQ11249" s="52" t="s">
        <v>1277</v>
      </c>
      <c r="BR11249" s="52" t="s">
        <v>2993</v>
      </c>
      <c r="BX11249" s="52" t="s">
        <v>2907</v>
      </c>
      <c r="BY11249" s="52" t="s">
        <v>1277</v>
      </c>
      <c r="BZ11249" s="52" t="s">
        <v>2993</v>
      </c>
    </row>
    <row r="11250" spans="54:78" x14ac:dyDescent="0.3">
      <c r="BB11250" s="105" t="e">
        <f>VLOOKUP(C11250,#REF!, 2,FALSE)</f>
        <v>#REF!</v>
      </c>
      <c r="BP11250" s="52" t="s">
        <v>16844</v>
      </c>
      <c r="BQ11250" s="52" t="s">
        <v>1277</v>
      </c>
      <c r="BR11250" s="52" t="s">
        <v>4118</v>
      </c>
      <c r="BX11250" s="52" t="s">
        <v>16844</v>
      </c>
      <c r="BY11250" s="52" t="s">
        <v>1277</v>
      </c>
      <c r="BZ11250" s="52" t="s">
        <v>4118</v>
      </c>
    </row>
    <row r="11251" spans="54:78" x14ac:dyDescent="0.3">
      <c r="BB11251" s="105" t="e">
        <f>VLOOKUP(C11251,#REF!, 2,FALSE)</f>
        <v>#REF!</v>
      </c>
      <c r="BP11251" s="52" t="s">
        <v>16845</v>
      </c>
      <c r="BQ11251" s="52" t="s">
        <v>2993</v>
      </c>
      <c r="BR11251" s="52" t="s">
        <v>2993</v>
      </c>
      <c r="BX11251" s="52" t="s">
        <v>16845</v>
      </c>
      <c r="BY11251" s="52" t="s">
        <v>2993</v>
      </c>
      <c r="BZ11251" s="52" t="s">
        <v>2993</v>
      </c>
    </row>
    <row r="11252" spans="54:78" x14ac:dyDescent="0.3">
      <c r="BB11252" s="105" t="e">
        <f>VLOOKUP(C11252,#REF!, 2,FALSE)</f>
        <v>#REF!</v>
      </c>
      <c r="BP11252" s="52" t="s">
        <v>16846</v>
      </c>
      <c r="BQ11252" s="52" t="s">
        <v>3103</v>
      </c>
      <c r="BR11252" s="52" t="s">
        <v>2993</v>
      </c>
      <c r="BX11252" s="52" t="s">
        <v>16846</v>
      </c>
      <c r="BY11252" s="52" t="s">
        <v>3103</v>
      </c>
      <c r="BZ11252" s="52" t="s">
        <v>2993</v>
      </c>
    </row>
    <row r="11253" spans="54:78" x14ac:dyDescent="0.3">
      <c r="BB11253" s="105" t="e">
        <f>VLOOKUP(C11253,#REF!, 2,FALSE)</f>
        <v>#REF!</v>
      </c>
      <c r="BP11253" s="52" t="s">
        <v>16847</v>
      </c>
      <c r="BQ11253" s="52" t="s">
        <v>3059</v>
      </c>
      <c r="BR11253" s="52" t="s">
        <v>3355</v>
      </c>
      <c r="BX11253" s="52" t="s">
        <v>16847</v>
      </c>
      <c r="BY11253" s="52" t="s">
        <v>3059</v>
      </c>
      <c r="BZ11253" s="52" t="s">
        <v>3355</v>
      </c>
    </row>
    <row r="11254" spans="54:78" x14ac:dyDescent="0.3">
      <c r="BB11254" s="105" t="e">
        <f>VLOOKUP(C11254,#REF!, 2,FALSE)</f>
        <v>#REF!</v>
      </c>
      <c r="BP11254" s="52" t="s">
        <v>2908</v>
      </c>
      <c r="BQ11254" s="52" t="s">
        <v>1350</v>
      </c>
      <c r="BR11254" s="52" t="s">
        <v>2993</v>
      </c>
      <c r="BX11254" s="52" t="s">
        <v>2908</v>
      </c>
      <c r="BY11254" s="52" t="s">
        <v>1350</v>
      </c>
      <c r="BZ11254" s="52" t="s">
        <v>2993</v>
      </c>
    </row>
    <row r="11255" spans="54:78" x14ac:dyDescent="0.3">
      <c r="BB11255" s="105" t="e">
        <f>VLOOKUP(C11255,#REF!, 2,FALSE)</f>
        <v>#REF!</v>
      </c>
      <c r="BP11255" s="52" t="s">
        <v>16848</v>
      </c>
      <c r="BQ11255" s="52" t="s">
        <v>1147</v>
      </c>
      <c r="BR11255" s="52" t="s">
        <v>5411</v>
      </c>
      <c r="BX11255" s="52" t="s">
        <v>16848</v>
      </c>
      <c r="BY11255" s="52" t="s">
        <v>1147</v>
      </c>
      <c r="BZ11255" s="52" t="s">
        <v>5411</v>
      </c>
    </row>
    <row r="11256" spans="54:78" x14ac:dyDescent="0.3">
      <c r="BB11256" s="105" t="e">
        <f>VLOOKUP(C11256,#REF!, 2,FALSE)</f>
        <v>#REF!</v>
      </c>
      <c r="BP11256" s="52" t="s">
        <v>16849</v>
      </c>
      <c r="BQ11256" s="52" t="s">
        <v>1350</v>
      </c>
      <c r="BR11256" s="52" t="s">
        <v>10855</v>
      </c>
      <c r="BX11256" s="52" t="s">
        <v>16849</v>
      </c>
      <c r="BY11256" s="52" t="s">
        <v>1350</v>
      </c>
      <c r="BZ11256" s="52" t="s">
        <v>10855</v>
      </c>
    </row>
    <row r="11257" spans="54:78" x14ac:dyDescent="0.3">
      <c r="BB11257" s="105" t="e">
        <f>VLOOKUP(C11257,#REF!, 2,FALSE)</f>
        <v>#REF!</v>
      </c>
      <c r="BP11257" s="52" t="s">
        <v>16850</v>
      </c>
      <c r="BQ11257" s="52" t="s">
        <v>3059</v>
      </c>
      <c r="BR11257" s="52" t="s">
        <v>2993</v>
      </c>
      <c r="BX11257" s="52" t="s">
        <v>16850</v>
      </c>
      <c r="BY11257" s="52" t="s">
        <v>3059</v>
      </c>
      <c r="BZ11257" s="52" t="s">
        <v>2993</v>
      </c>
    </row>
    <row r="11258" spans="54:78" x14ac:dyDescent="0.3">
      <c r="BB11258" s="105" t="e">
        <f>VLOOKUP(C11258,#REF!, 2,FALSE)</f>
        <v>#REF!</v>
      </c>
      <c r="BP11258" s="52" t="s">
        <v>16851</v>
      </c>
      <c r="BQ11258" s="52" t="s">
        <v>3059</v>
      </c>
      <c r="BR11258" s="52" t="s">
        <v>1269</v>
      </c>
      <c r="BX11258" s="52" t="s">
        <v>16851</v>
      </c>
      <c r="BY11258" s="52" t="s">
        <v>3059</v>
      </c>
      <c r="BZ11258" s="52" t="s">
        <v>1269</v>
      </c>
    </row>
    <row r="11259" spans="54:78" x14ac:dyDescent="0.3">
      <c r="BB11259" s="105" t="e">
        <f>VLOOKUP(C11259,#REF!, 2,FALSE)</f>
        <v>#REF!</v>
      </c>
      <c r="BP11259" s="52" t="s">
        <v>16852</v>
      </c>
      <c r="BQ11259" s="52" t="s">
        <v>3276</v>
      </c>
      <c r="BR11259" s="52" t="s">
        <v>16387</v>
      </c>
      <c r="BX11259" s="52" t="s">
        <v>16852</v>
      </c>
      <c r="BY11259" s="52" t="s">
        <v>3276</v>
      </c>
      <c r="BZ11259" s="52" t="s">
        <v>16387</v>
      </c>
    </row>
    <row r="11260" spans="54:78" x14ac:dyDescent="0.3">
      <c r="BB11260" s="105" t="e">
        <f>VLOOKUP(C11260,#REF!, 2,FALSE)</f>
        <v>#REF!</v>
      </c>
      <c r="BP11260" s="52" t="s">
        <v>16853</v>
      </c>
      <c r="BQ11260" s="52" t="s">
        <v>3276</v>
      </c>
      <c r="BR11260" s="52" t="s">
        <v>784</v>
      </c>
      <c r="BX11260" s="52" t="s">
        <v>16853</v>
      </c>
      <c r="BY11260" s="52" t="s">
        <v>3276</v>
      </c>
      <c r="BZ11260" s="52" t="s">
        <v>784</v>
      </c>
    </row>
    <row r="11261" spans="54:78" x14ac:dyDescent="0.3">
      <c r="BB11261" s="105" t="e">
        <f>VLOOKUP(C11261,#REF!, 2,FALSE)</f>
        <v>#REF!</v>
      </c>
      <c r="BP11261" s="52" t="s">
        <v>16854</v>
      </c>
      <c r="BQ11261" s="52" t="s">
        <v>3019</v>
      </c>
      <c r="BR11261" s="52" t="s">
        <v>1276</v>
      </c>
      <c r="BX11261" s="52" t="s">
        <v>16854</v>
      </c>
      <c r="BY11261" s="52" t="s">
        <v>3019</v>
      </c>
      <c r="BZ11261" s="52" t="s">
        <v>1276</v>
      </c>
    </row>
    <row r="11262" spans="54:78" x14ac:dyDescent="0.3">
      <c r="BB11262" s="105" t="e">
        <f>VLOOKUP(C11262,#REF!, 2,FALSE)</f>
        <v>#REF!</v>
      </c>
      <c r="BP11262" s="52" t="s">
        <v>16855</v>
      </c>
      <c r="BQ11262" s="52" t="s">
        <v>2988</v>
      </c>
      <c r="BR11262" s="52" t="s">
        <v>2993</v>
      </c>
      <c r="BX11262" s="52" t="s">
        <v>16855</v>
      </c>
      <c r="BY11262" s="52" t="s">
        <v>2988</v>
      </c>
      <c r="BZ11262" s="52" t="s">
        <v>2993</v>
      </c>
    </row>
    <row r="11263" spans="54:78" x14ac:dyDescent="0.3">
      <c r="BB11263" s="105" t="e">
        <f>VLOOKUP(C11263,#REF!, 2,FALSE)</f>
        <v>#REF!</v>
      </c>
      <c r="BP11263" s="52" t="s">
        <v>16856</v>
      </c>
      <c r="BQ11263" s="52" t="s">
        <v>950</v>
      </c>
      <c r="BR11263" s="52" t="s">
        <v>2993</v>
      </c>
      <c r="BX11263" s="52" t="s">
        <v>16856</v>
      </c>
      <c r="BY11263" s="52" t="s">
        <v>950</v>
      </c>
      <c r="BZ11263" s="52" t="s">
        <v>2993</v>
      </c>
    </row>
    <row r="11264" spans="54:78" x14ac:dyDescent="0.3">
      <c r="BB11264" s="105" t="e">
        <f>VLOOKUP(C11264,#REF!, 2,FALSE)</f>
        <v>#REF!</v>
      </c>
      <c r="BP11264" s="52" t="s">
        <v>2909</v>
      </c>
      <c r="BQ11264" s="52" t="s">
        <v>3019</v>
      </c>
      <c r="BR11264" s="52" t="s">
        <v>5416</v>
      </c>
      <c r="BX11264" s="52" t="s">
        <v>2909</v>
      </c>
      <c r="BY11264" s="52" t="s">
        <v>3019</v>
      </c>
      <c r="BZ11264" s="52" t="s">
        <v>5416</v>
      </c>
    </row>
    <row r="11265" spans="54:78" x14ac:dyDescent="0.3">
      <c r="BB11265" s="105" t="e">
        <f>VLOOKUP(C11265,#REF!, 2,FALSE)</f>
        <v>#REF!</v>
      </c>
      <c r="BP11265" s="52" t="s">
        <v>2910</v>
      </c>
      <c r="BQ11265" s="52" t="s">
        <v>2988</v>
      </c>
      <c r="BR11265" s="52" t="s">
        <v>1617</v>
      </c>
      <c r="BX11265" s="52" t="s">
        <v>2910</v>
      </c>
      <c r="BY11265" s="52" t="s">
        <v>2988</v>
      </c>
      <c r="BZ11265" s="52" t="s">
        <v>1617</v>
      </c>
    </row>
    <row r="11266" spans="54:78" x14ac:dyDescent="0.3">
      <c r="BB11266" s="105" t="e">
        <f>VLOOKUP(C11266,#REF!, 2,FALSE)</f>
        <v>#REF!</v>
      </c>
      <c r="BP11266" s="52" t="s">
        <v>16857</v>
      </c>
      <c r="BQ11266" s="52" t="s">
        <v>17035</v>
      </c>
      <c r="BR11266" s="52" t="s">
        <v>2993</v>
      </c>
      <c r="BX11266" s="52" t="s">
        <v>16857</v>
      </c>
      <c r="BY11266" s="52" t="s">
        <v>17035</v>
      </c>
      <c r="BZ11266" s="52" t="s">
        <v>2993</v>
      </c>
    </row>
    <row r="11267" spans="54:78" x14ac:dyDescent="0.3">
      <c r="BB11267" s="105" t="e">
        <f>VLOOKUP(C11267,#REF!, 2,FALSE)</f>
        <v>#REF!</v>
      </c>
      <c r="BP11267" s="52" t="s">
        <v>16858</v>
      </c>
      <c r="BQ11267" s="52" t="s">
        <v>17046</v>
      </c>
      <c r="BR11267" s="52" t="s">
        <v>1206</v>
      </c>
      <c r="BX11267" s="52" t="s">
        <v>16858</v>
      </c>
      <c r="BY11267" s="52" t="s">
        <v>17046</v>
      </c>
      <c r="BZ11267" s="52" t="s">
        <v>1206</v>
      </c>
    </row>
    <row r="11268" spans="54:78" x14ac:dyDescent="0.3">
      <c r="BB11268" s="105" t="e">
        <f>VLOOKUP(C11268,#REF!, 2,FALSE)</f>
        <v>#REF!</v>
      </c>
      <c r="BP11268" s="52" t="s">
        <v>16859</v>
      </c>
      <c r="BQ11268" s="52" t="s">
        <v>2988</v>
      </c>
      <c r="BR11268" s="52" t="s">
        <v>1963</v>
      </c>
      <c r="BX11268" s="52" t="s">
        <v>16859</v>
      </c>
      <c r="BY11268" s="52" t="s">
        <v>2988</v>
      </c>
      <c r="BZ11268" s="52" t="s">
        <v>1963</v>
      </c>
    </row>
    <row r="11269" spans="54:78" x14ac:dyDescent="0.3">
      <c r="BB11269" s="105" t="e">
        <f>VLOOKUP(C11269,#REF!, 2,FALSE)</f>
        <v>#REF!</v>
      </c>
      <c r="BP11269" s="52" t="s">
        <v>16860</v>
      </c>
      <c r="BQ11269" s="52" t="s">
        <v>1350</v>
      </c>
      <c r="BR11269" s="52" t="s">
        <v>2993</v>
      </c>
      <c r="BX11269" s="52" t="s">
        <v>16860</v>
      </c>
      <c r="BY11269" s="52" t="s">
        <v>1350</v>
      </c>
      <c r="BZ11269" s="52" t="s">
        <v>2993</v>
      </c>
    </row>
    <row r="11270" spans="54:78" x14ac:dyDescent="0.3">
      <c r="BB11270" s="105" t="e">
        <f>VLOOKUP(C11270,#REF!, 2,FALSE)</f>
        <v>#REF!</v>
      </c>
      <c r="BP11270" s="52" t="s">
        <v>16861</v>
      </c>
      <c r="BQ11270" s="52" t="s">
        <v>2988</v>
      </c>
      <c r="BR11270" s="52" t="s">
        <v>2993</v>
      </c>
      <c r="BX11270" s="52" t="s">
        <v>16861</v>
      </c>
      <c r="BY11270" s="52" t="s">
        <v>2988</v>
      </c>
      <c r="BZ11270" s="52" t="s">
        <v>2993</v>
      </c>
    </row>
    <row r="11271" spans="54:78" x14ac:dyDescent="0.3">
      <c r="BB11271" s="105" t="e">
        <f>VLOOKUP(C11271,#REF!, 2,FALSE)</f>
        <v>#REF!</v>
      </c>
      <c r="BP11271" s="52" t="s">
        <v>16862</v>
      </c>
      <c r="BQ11271" s="52" t="s">
        <v>931</v>
      </c>
      <c r="BR11271" s="52" t="s">
        <v>2993</v>
      </c>
      <c r="BX11271" s="52" t="s">
        <v>16862</v>
      </c>
      <c r="BY11271" s="52" t="s">
        <v>931</v>
      </c>
      <c r="BZ11271" s="52" t="s">
        <v>2993</v>
      </c>
    </row>
    <row r="11272" spans="54:78" x14ac:dyDescent="0.3">
      <c r="BB11272" s="105" t="e">
        <f>VLOOKUP(C11272,#REF!, 2,FALSE)</f>
        <v>#REF!</v>
      </c>
      <c r="BP11272" s="52" t="s">
        <v>16863</v>
      </c>
      <c r="BQ11272" s="52" t="s">
        <v>1350</v>
      </c>
      <c r="BR11272" s="52" t="s">
        <v>5416</v>
      </c>
      <c r="BX11272" s="52" t="s">
        <v>16863</v>
      </c>
      <c r="BY11272" s="52" t="s">
        <v>1350</v>
      </c>
      <c r="BZ11272" s="52" t="s">
        <v>5416</v>
      </c>
    </row>
    <row r="11273" spans="54:78" x14ac:dyDescent="0.3">
      <c r="BB11273" s="105" t="e">
        <f>VLOOKUP(C11273,#REF!, 2,FALSE)</f>
        <v>#REF!</v>
      </c>
      <c r="BP11273" s="52" t="s">
        <v>2911</v>
      </c>
      <c r="BQ11273" s="52" t="s">
        <v>1350</v>
      </c>
      <c r="BR11273" s="52" t="s">
        <v>16864</v>
      </c>
      <c r="BX11273" s="52" t="s">
        <v>2911</v>
      </c>
      <c r="BY11273" s="52" t="s">
        <v>1350</v>
      </c>
      <c r="BZ11273" s="52" t="s">
        <v>16864</v>
      </c>
    </row>
    <row r="11274" spans="54:78" x14ac:dyDescent="0.3">
      <c r="BB11274" s="105" t="e">
        <f>VLOOKUP(C11274,#REF!, 2,FALSE)</f>
        <v>#REF!</v>
      </c>
      <c r="BP11274" s="52" t="s">
        <v>2912</v>
      </c>
      <c r="BQ11274" s="52" t="s">
        <v>1350</v>
      </c>
      <c r="BR11274" s="52" t="s">
        <v>2993</v>
      </c>
      <c r="BX11274" s="52" t="s">
        <v>2912</v>
      </c>
      <c r="BY11274" s="52" t="s">
        <v>1350</v>
      </c>
      <c r="BZ11274" s="52" t="s">
        <v>2993</v>
      </c>
    </row>
    <row r="11275" spans="54:78" x14ac:dyDescent="0.3">
      <c r="BB11275" s="105" t="e">
        <f>VLOOKUP(C11275,#REF!, 2,FALSE)</f>
        <v>#REF!</v>
      </c>
      <c r="BP11275" s="52" t="s">
        <v>16865</v>
      </c>
      <c r="BQ11275" s="52" t="s">
        <v>1277</v>
      </c>
      <c r="BR11275" s="52" t="s">
        <v>14962</v>
      </c>
      <c r="BX11275" s="52" t="s">
        <v>16865</v>
      </c>
      <c r="BY11275" s="52" t="s">
        <v>1277</v>
      </c>
      <c r="BZ11275" s="52" t="s">
        <v>14962</v>
      </c>
    </row>
    <row r="11276" spans="54:78" x14ac:dyDescent="0.3">
      <c r="BB11276" s="105" t="e">
        <f>VLOOKUP(C11276,#REF!, 2,FALSE)</f>
        <v>#REF!</v>
      </c>
      <c r="BP11276" s="52" t="s">
        <v>16866</v>
      </c>
      <c r="BQ11276" s="52" t="s">
        <v>2988</v>
      </c>
      <c r="BR11276" s="52" t="s">
        <v>16720</v>
      </c>
      <c r="BX11276" s="52" t="s">
        <v>16866</v>
      </c>
      <c r="BY11276" s="52" t="s">
        <v>2988</v>
      </c>
      <c r="BZ11276" s="52" t="s">
        <v>16720</v>
      </c>
    </row>
    <row r="11277" spans="54:78" x14ac:dyDescent="0.3">
      <c r="BB11277" s="105" t="e">
        <f>VLOOKUP(C11277,#REF!, 2,FALSE)</f>
        <v>#REF!</v>
      </c>
      <c r="BP11277" s="52" t="s">
        <v>16867</v>
      </c>
      <c r="BQ11277" s="52" t="s">
        <v>3276</v>
      </c>
      <c r="BR11277" s="52" t="s">
        <v>2993</v>
      </c>
      <c r="BX11277" s="52" t="s">
        <v>16867</v>
      </c>
      <c r="BY11277" s="52" t="s">
        <v>3276</v>
      </c>
      <c r="BZ11277" s="52" t="s">
        <v>2993</v>
      </c>
    </row>
    <row r="11278" spans="54:78" x14ac:dyDescent="0.3">
      <c r="BB11278" s="105" t="e">
        <f>VLOOKUP(C11278,#REF!, 2,FALSE)</f>
        <v>#REF!</v>
      </c>
      <c r="BP11278" s="52" t="s">
        <v>16868</v>
      </c>
      <c r="BQ11278" s="52" t="s">
        <v>870</v>
      </c>
      <c r="BR11278" s="52" t="s">
        <v>9151</v>
      </c>
      <c r="BX11278" s="52" t="s">
        <v>16868</v>
      </c>
      <c r="BY11278" s="52" t="s">
        <v>870</v>
      </c>
      <c r="BZ11278" s="52" t="s">
        <v>9151</v>
      </c>
    </row>
    <row r="11279" spans="54:78" x14ac:dyDescent="0.3">
      <c r="BB11279" s="105" t="e">
        <f>VLOOKUP(C11279,#REF!, 2,FALSE)</f>
        <v>#REF!</v>
      </c>
      <c r="BP11279" s="52" t="s">
        <v>16869</v>
      </c>
      <c r="BQ11279" s="52" t="s">
        <v>857</v>
      </c>
      <c r="BR11279" s="52" t="s">
        <v>2993</v>
      </c>
      <c r="BX11279" s="52" t="s">
        <v>16869</v>
      </c>
      <c r="BY11279" s="52" t="s">
        <v>857</v>
      </c>
      <c r="BZ11279" s="52" t="s">
        <v>2993</v>
      </c>
    </row>
    <row r="11280" spans="54:78" x14ac:dyDescent="0.3">
      <c r="BB11280" s="105" t="e">
        <f>VLOOKUP(C11280,#REF!, 2,FALSE)</f>
        <v>#REF!</v>
      </c>
      <c r="BP11280" s="52" t="s">
        <v>16870</v>
      </c>
      <c r="BQ11280" s="52" t="s">
        <v>2988</v>
      </c>
      <c r="BR11280" s="52" t="s">
        <v>2993</v>
      </c>
      <c r="BX11280" s="52" t="s">
        <v>16870</v>
      </c>
      <c r="BY11280" s="52" t="s">
        <v>2988</v>
      </c>
      <c r="BZ11280" s="52" t="s">
        <v>2993</v>
      </c>
    </row>
    <row r="11281" spans="54:78" x14ac:dyDescent="0.3">
      <c r="BB11281" s="105" t="e">
        <f>VLOOKUP(C11281,#REF!, 2,FALSE)</f>
        <v>#REF!</v>
      </c>
      <c r="BP11281" s="52" t="s">
        <v>16871</v>
      </c>
      <c r="BQ11281" s="52" t="s">
        <v>3016</v>
      </c>
      <c r="BR11281" s="52" t="s">
        <v>9008</v>
      </c>
      <c r="BX11281" s="52" t="s">
        <v>16871</v>
      </c>
      <c r="BY11281" s="52" t="s">
        <v>3016</v>
      </c>
      <c r="BZ11281" s="52" t="s">
        <v>9008</v>
      </c>
    </row>
    <row r="11282" spans="54:78" x14ac:dyDescent="0.3">
      <c r="BB11282" s="105" t="e">
        <f>VLOOKUP(C11282,#REF!, 2,FALSE)</f>
        <v>#REF!</v>
      </c>
      <c r="BP11282" s="52" t="s">
        <v>16872</v>
      </c>
      <c r="BQ11282" s="52" t="s">
        <v>2988</v>
      </c>
      <c r="BR11282" s="52" t="s">
        <v>2368</v>
      </c>
      <c r="BX11282" s="52" t="s">
        <v>16872</v>
      </c>
      <c r="BY11282" s="52" t="s">
        <v>2988</v>
      </c>
      <c r="BZ11282" s="52" t="s">
        <v>2368</v>
      </c>
    </row>
    <row r="11283" spans="54:78" x14ac:dyDescent="0.3">
      <c r="BB11283" s="105" t="e">
        <f>VLOOKUP(C11283,#REF!, 2,FALSE)</f>
        <v>#REF!</v>
      </c>
      <c r="BP11283" s="52" t="s">
        <v>16873</v>
      </c>
      <c r="BQ11283" s="52" t="s">
        <v>3019</v>
      </c>
      <c r="BR11283" s="52" t="s">
        <v>8641</v>
      </c>
      <c r="BX11283" s="52" t="s">
        <v>16873</v>
      </c>
      <c r="BY11283" s="52" t="s">
        <v>3019</v>
      </c>
      <c r="BZ11283" s="52" t="s">
        <v>8641</v>
      </c>
    </row>
    <row r="11284" spans="54:78" x14ac:dyDescent="0.3">
      <c r="BB11284" s="105" t="e">
        <f>VLOOKUP(C11284,#REF!, 2,FALSE)</f>
        <v>#REF!</v>
      </c>
      <c r="BP11284" s="52" t="s">
        <v>16874</v>
      </c>
      <c r="BQ11284" s="52" t="s">
        <v>1350</v>
      </c>
      <c r="BR11284" s="52" t="s">
        <v>2993</v>
      </c>
      <c r="BX11284" s="52" t="s">
        <v>16874</v>
      </c>
      <c r="BY11284" s="52" t="s">
        <v>1350</v>
      </c>
      <c r="BZ11284" s="52" t="s">
        <v>2993</v>
      </c>
    </row>
    <row r="11285" spans="54:78" x14ac:dyDescent="0.3">
      <c r="BB11285" s="105" t="e">
        <f>VLOOKUP(C11285,#REF!, 2,FALSE)</f>
        <v>#REF!</v>
      </c>
      <c r="BP11285" s="52" t="s">
        <v>16875</v>
      </c>
      <c r="BQ11285" s="52" t="s">
        <v>3019</v>
      </c>
      <c r="BR11285" s="52" t="s">
        <v>11553</v>
      </c>
      <c r="BX11285" s="52" t="s">
        <v>16875</v>
      </c>
      <c r="BY11285" s="52" t="s">
        <v>3019</v>
      </c>
      <c r="BZ11285" s="52" t="s">
        <v>11553</v>
      </c>
    </row>
    <row r="11286" spans="54:78" x14ac:dyDescent="0.3">
      <c r="BB11286" s="105" t="e">
        <f>VLOOKUP(C11286,#REF!, 2,FALSE)</f>
        <v>#REF!</v>
      </c>
      <c r="BP11286" s="52" t="s">
        <v>16876</v>
      </c>
      <c r="BQ11286" s="52" t="s">
        <v>3019</v>
      </c>
      <c r="BR11286" s="52" t="s">
        <v>939</v>
      </c>
      <c r="BX11286" s="52" t="s">
        <v>16876</v>
      </c>
      <c r="BY11286" s="52" t="s">
        <v>3019</v>
      </c>
      <c r="BZ11286" s="52" t="s">
        <v>939</v>
      </c>
    </row>
    <row r="11287" spans="54:78" x14ac:dyDescent="0.3">
      <c r="BB11287" s="105" t="e">
        <f>VLOOKUP(C11287,#REF!, 2,FALSE)</f>
        <v>#REF!</v>
      </c>
      <c r="BP11287" s="52" t="s">
        <v>16877</v>
      </c>
      <c r="BQ11287" s="52" t="s">
        <v>3059</v>
      </c>
      <c r="BR11287" s="52" t="s">
        <v>2604</v>
      </c>
      <c r="BX11287" s="52" t="s">
        <v>16877</v>
      </c>
      <c r="BY11287" s="52" t="s">
        <v>3059</v>
      </c>
      <c r="BZ11287" s="52" t="s">
        <v>2604</v>
      </c>
    </row>
    <row r="11288" spans="54:78" x14ac:dyDescent="0.3">
      <c r="BB11288" s="105" t="e">
        <f>VLOOKUP(C11288,#REF!, 2,FALSE)</f>
        <v>#REF!</v>
      </c>
      <c r="BP11288" s="52" t="s">
        <v>16878</v>
      </c>
      <c r="BQ11288" s="52" t="s">
        <v>3019</v>
      </c>
      <c r="BR11288" s="52" t="s">
        <v>7746</v>
      </c>
      <c r="BX11288" s="52" t="s">
        <v>16878</v>
      </c>
      <c r="BY11288" s="52" t="s">
        <v>3019</v>
      </c>
      <c r="BZ11288" s="52" t="s">
        <v>7746</v>
      </c>
    </row>
    <row r="11289" spans="54:78" x14ac:dyDescent="0.3">
      <c r="BB11289" s="105" t="e">
        <f>VLOOKUP(C11289,#REF!, 2,FALSE)</f>
        <v>#REF!</v>
      </c>
      <c r="BP11289" s="52" t="s">
        <v>16879</v>
      </c>
      <c r="BQ11289" s="52" t="s">
        <v>3276</v>
      </c>
      <c r="BR11289" s="52" t="s">
        <v>16880</v>
      </c>
      <c r="BX11289" s="52" t="s">
        <v>16879</v>
      </c>
      <c r="BY11289" s="52" t="s">
        <v>3276</v>
      </c>
      <c r="BZ11289" s="52" t="s">
        <v>16880</v>
      </c>
    </row>
    <row r="11290" spans="54:78" x14ac:dyDescent="0.3">
      <c r="BB11290" s="105" t="e">
        <f>VLOOKUP(C11290,#REF!, 2,FALSE)</f>
        <v>#REF!</v>
      </c>
      <c r="BP11290" s="52" t="s">
        <v>16881</v>
      </c>
      <c r="BQ11290" s="52" t="s">
        <v>1147</v>
      </c>
      <c r="BR11290" s="52" t="s">
        <v>8522</v>
      </c>
      <c r="BX11290" s="52" t="s">
        <v>16881</v>
      </c>
      <c r="BY11290" s="52" t="s">
        <v>1147</v>
      </c>
      <c r="BZ11290" s="52" t="s">
        <v>8522</v>
      </c>
    </row>
    <row r="11291" spans="54:78" x14ac:dyDescent="0.3">
      <c r="BB11291" s="105" t="e">
        <f>VLOOKUP(C11291,#REF!, 2,FALSE)</f>
        <v>#REF!</v>
      </c>
      <c r="BP11291" s="52" t="s">
        <v>16882</v>
      </c>
      <c r="BQ11291" s="52" t="s">
        <v>1350</v>
      </c>
      <c r="BR11291" s="52" t="s">
        <v>2993</v>
      </c>
      <c r="BX11291" s="52" t="s">
        <v>16882</v>
      </c>
      <c r="BY11291" s="52" t="s">
        <v>1350</v>
      </c>
      <c r="BZ11291" s="52" t="s">
        <v>2993</v>
      </c>
    </row>
    <row r="11292" spans="54:78" x14ac:dyDescent="0.3">
      <c r="BB11292" s="105" t="e">
        <f>VLOOKUP(C11292,#REF!, 2,FALSE)</f>
        <v>#REF!</v>
      </c>
      <c r="BP11292" s="52" t="s">
        <v>16883</v>
      </c>
      <c r="BQ11292" s="52" t="s">
        <v>3059</v>
      </c>
      <c r="BR11292" s="52" t="s">
        <v>1784</v>
      </c>
      <c r="BX11292" s="52" t="s">
        <v>16883</v>
      </c>
      <c r="BY11292" s="52" t="s">
        <v>3059</v>
      </c>
      <c r="BZ11292" s="52" t="s">
        <v>1784</v>
      </c>
    </row>
    <row r="11293" spans="54:78" x14ac:dyDescent="0.3">
      <c r="BB11293" s="105" t="e">
        <f>VLOOKUP(C11293,#REF!, 2,FALSE)</f>
        <v>#REF!</v>
      </c>
      <c r="BP11293" s="52" t="s">
        <v>16884</v>
      </c>
      <c r="BQ11293" s="52" t="s">
        <v>3276</v>
      </c>
      <c r="BR11293" s="52" t="s">
        <v>3516</v>
      </c>
      <c r="BX11293" s="52" t="s">
        <v>16884</v>
      </c>
      <c r="BY11293" s="52" t="s">
        <v>3276</v>
      </c>
      <c r="BZ11293" s="52" t="s">
        <v>3516</v>
      </c>
    </row>
    <row r="11294" spans="54:78" x14ac:dyDescent="0.3">
      <c r="BB11294" s="105" t="e">
        <f>VLOOKUP(C11294,#REF!, 2,FALSE)</f>
        <v>#REF!</v>
      </c>
      <c r="BP11294" s="52" t="s">
        <v>16885</v>
      </c>
      <c r="BQ11294" s="52" t="s">
        <v>3059</v>
      </c>
      <c r="BR11294" s="52" t="s">
        <v>2993</v>
      </c>
      <c r="BX11294" s="52" t="s">
        <v>16885</v>
      </c>
      <c r="BY11294" s="52" t="s">
        <v>3059</v>
      </c>
      <c r="BZ11294" s="52" t="s">
        <v>2993</v>
      </c>
    </row>
    <row r="11295" spans="54:78" x14ac:dyDescent="0.3">
      <c r="BB11295" s="105" t="e">
        <f>VLOOKUP(C11295,#REF!, 2,FALSE)</f>
        <v>#REF!</v>
      </c>
      <c r="BP11295" s="52" t="s">
        <v>2913</v>
      </c>
      <c r="BQ11295" s="52" t="s">
        <v>2988</v>
      </c>
      <c r="BR11295" s="52" t="s">
        <v>2993</v>
      </c>
      <c r="BX11295" s="52" t="s">
        <v>2913</v>
      </c>
      <c r="BY11295" s="52" t="s">
        <v>2988</v>
      </c>
      <c r="BZ11295" s="52" t="s">
        <v>2993</v>
      </c>
    </row>
    <row r="11296" spans="54:78" x14ac:dyDescent="0.3">
      <c r="BB11296" s="105" t="e">
        <f>VLOOKUP(C11296,#REF!, 2,FALSE)</f>
        <v>#REF!</v>
      </c>
      <c r="BP11296" s="52" t="s">
        <v>16886</v>
      </c>
      <c r="BQ11296" s="52" t="s">
        <v>1277</v>
      </c>
      <c r="BR11296" s="52" t="s">
        <v>2993</v>
      </c>
      <c r="BX11296" s="52" t="s">
        <v>16886</v>
      </c>
      <c r="BY11296" s="52" t="s">
        <v>1277</v>
      </c>
      <c r="BZ11296" s="52" t="s">
        <v>2993</v>
      </c>
    </row>
    <row r="11297" spans="54:78" x14ac:dyDescent="0.3">
      <c r="BB11297" s="105" t="e">
        <f>VLOOKUP(C11297,#REF!, 2,FALSE)</f>
        <v>#REF!</v>
      </c>
      <c r="BP11297" s="52" t="s">
        <v>16887</v>
      </c>
      <c r="BQ11297" s="52" t="s">
        <v>2993</v>
      </c>
      <c r="BR11297" s="52" t="s">
        <v>2993</v>
      </c>
      <c r="BX11297" s="52" t="s">
        <v>16887</v>
      </c>
      <c r="BY11297" s="52" t="s">
        <v>2993</v>
      </c>
      <c r="BZ11297" s="52" t="s">
        <v>2993</v>
      </c>
    </row>
    <row r="11298" spans="54:78" x14ac:dyDescent="0.3">
      <c r="BB11298" s="105" t="e">
        <f>VLOOKUP(C11298,#REF!, 2,FALSE)</f>
        <v>#REF!</v>
      </c>
      <c r="BP11298" s="52" t="s">
        <v>2914</v>
      </c>
      <c r="BQ11298" s="52" t="s">
        <v>1147</v>
      </c>
      <c r="BR11298" s="52" t="s">
        <v>1384</v>
      </c>
      <c r="BX11298" s="52" t="s">
        <v>2914</v>
      </c>
      <c r="BY11298" s="52" t="s">
        <v>1147</v>
      </c>
      <c r="BZ11298" s="52" t="s">
        <v>1384</v>
      </c>
    </row>
    <row r="11299" spans="54:78" x14ac:dyDescent="0.3">
      <c r="BB11299" s="105" t="e">
        <f>VLOOKUP(C11299,#REF!, 2,FALSE)</f>
        <v>#REF!</v>
      </c>
      <c r="BP11299" s="52" t="s">
        <v>16888</v>
      </c>
      <c r="BQ11299" s="52" t="s">
        <v>1350</v>
      </c>
      <c r="BR11299" s="52" t="s">
        <v>2993</v>
      </c>
      <c r="BX11299" s="52" t="s">
        <v>16888</v>
      </c>
      <c r="BY11299" s="52" t="s">
        <v>1350</v>
      </c>
      <c r="BZ11299" s="52" t="s">
        <v>2993</v>
      </c>
    </row>
    <row r="11300" spans="54:78" x14ac:dyDescent="0.3">
      <c r="BB11300" s="105" t="e">
        <f>VLOOKUP(C11300,#REF!, 2,FALSE)</f>
        <v>#REF!</v>
      </c>
      <c r="BP11300" s="52" t="s">
        <v>16889</v>
      </c>
      <c r="BQ11300" s="52" t="s">
        <v>17038</v>
      </c>
      <c r="BR11300" s="52" t="s">
        <v>4287</v>
      </c>
      <c r="BX11300" s="52" t="s">
        <v>16889</v>
      </c>
      <c r="BY11300" s="52" t="s">
        <v>17038</v>
      </c>
      <c r="BZ11300" s="52" t="s">
        <v>4287</v>
      </c>
    </row>
    <row r="11301" spans="54:78" x14ac:dyDescent="0.3">
      <c r="BB11301" s="105" t="e">
        <f>VLOOKUP(C11301,#REF!, 2,FALSE)</f>
        <v>#REF!</v>
      </c>
      <c r="BP11301" s="52" t="s">
        <v>16890</v>
      </c>
      <c r="BQ11301" s="52" t="s">
        <v>3223</v>
      </c>
      <c r="BR11301" s="52" t="s">
        <v>11354</v>
      </c>
      <c r="BX11301" s="52" t="s">
        <v>16890</v>
      </c>
      <c r="BY11301" s="52" t="s">
        <v>3223</v>
      </c>
      <c r="BZ11301" s="52" t="s">
        <v>11354</v>
      </c>
    </row>
    <row r="11302" spans="54:78" x14ac:dyDescent="0.3">
      <c r="BB11302" s="105" t="e">
        <f>VLOOKUP(C11302,#REF!, 2,FALSE)</f>
        <v>#REF!</v>
      </c>
      <c r="BP11302" s="52" t="s">
        <v>16891</v>
      </c>
      <c r="BQ11302" s="52" t="s">
        <v>3223</v>
      </c>
      <c r="BR11302" s="52" t="s">
        <v>2993</v>
      </c>
      <c r="BX11302" s="52" t="s">
        <v>16891</v>
      </c>
      <c r="BY11302" s="52" t="s">
        <v>3223</v>
      </c>
      <c r="BZ11302" s="52" t="s">
        <v>2993</v>
      </c>
    </row>
    <row r="11303" spans="54:78" x14ac:dyDescent="0.3">
      <c r="BB11303" s="105" t="e">
        <f>VLOOKUP(C11303,#REF!, 2,FALSE)</f>
        <v>#REF!</v>
      </c>
      <c r="BP11303" s="52" t="s">
        <v>16892</v>
      </c>
      <c r="BQ11303" s="52" t="s">
        <v>3223</v>
      </c>
      <c r="BR11303" s="52" t="s">
        <v>9290</v>
      </c>
      <c r="BX11303" s="52" t="s">
        <v>16892</v>
      </c>
      <c r="BY11303" s="52" t="s">
        <v>3223</v>
      </c>
      <c r="BZ11303" s="52" t="s">
        <v>9290</v>
      </c>
    </row>
    <row r="11304" spans="54:78" x14ac:dyDescent="0.3">
      <c r="BB11304" s="105" t="e">
        <f>VLOOKUP(C11304,#REF!, 2,FALSE)</f>
        <v>#REF!</v>
      </c>
      <c r="BP11304" s="52" t="s">
        <v>16893</v>
      </c>
      <c r="BQ11304" s="52" t="s">
        <v>1277</v>
      </c>
      <c r="BR11304" s="52" t="s">
        <v>2993</v>
      </c>
      <c r="BX11304" s="52" t="s">
        <v>16893</v>
      </c>
      <c r="BY11304" s="52" t="s">
        <v>1277</v>
      </c>
      <c r="BZ11304" s="52" t="s">
        <v>2993</v>
      </c>
    </row>
    <row r="11305" spans="54:78" x14ac:dyDescent="0.3">
      <c r="BB11305" s="105" t="e">
        <f>VLOOKUP(C11305,#REF!, 2,FALSE)</f>
        <v>#REF!</v>
      </c>
      <c r="BP11305" s="52" t="s">
        <v>16894</v>
      </c>
      <c r="BQ11305" s="52" t="s">
        <v>3016</v>
      </c>
      <c r="BR11305" s="52" t="s">
        <v>3980</v>
      </c>
      <c r="BX11305" s="52" t="s">
        <v>16894</v>
      </c>
      <c r="BY11305" s="52" t="s">
        <v>3016</v>
      </c>
      <c r="BZ11305" s="52" t="s">
        <v>3980</v>
      </c>
    </row>
    <row r="11306" spans="54:78" x14ac:dyDescent="0.3">
      <c r="BB11306" s="105" t="e">
        <f>VLOOKUP(C11306,#REF!, 2,FALSE)</f>
        <v>#REF!</v>
      </c>
      <c r="BP11306" s="52" t="s">
        <v>2915</v>
      </c>
      <c r="BQ11306" s="52" t="s">
        <v>1277</v>
      </c>
      <c r="BR11306" s="52" t="s">
        <v>13445</v>
      </c>
      <c r="BX11306" s="52" t="s">
        <v>2915</v>
      </c>
      <c r="BY11306" s="52" t="s">
        <v>1277</v>
      </c>
      <c r="BZ11306" s="52" t="s">
        <v>13445</v>
      </c>
    </row>
    <row r="11307" spans="54:78" x14ac:dyDescent="0.3">
      <c r="BB11307" s="105" t="e">
        <f>VLOOKUP(C11307,#REF!, 2,FALSE)</f>
        <v>#REF!</v>
      </c>
      <c r="BP11307" s="52" t="s">
        <v>2916</v>
      </c>
      <c r="BQ11307" s="52" t="s">
        <v>1147</v>
      </c>
      <c r="BR11307" s="52" t="s">
        <v>2993</v>
      </c>
      <c r="BX11307" s="52" t="s">
        <v>2916</v>
      </c>
      <c r="BY11307" s="52" t="s">
        <v>1147</v>
      </c>
      <c r="BZ11307" s="52" t="s">
        <v>2993</v>
      </c>
    </row>
    <row r="11308" spans="54:78" x14ac:dyDescent="0.3">
      <c r="BB11308" s="105" t="e">
        <f>VLOOKUP(C11308,#REF!, 2,FALSE)</f>
        <v>#REF!</v>
      </c>
      <c r="BP11308" s="52" t="s">
        <v>2917</v>
      </c>
      <c r="BQ11308" s="52" t="s">
        <v>1147</v>
      </c>
      <c r="BR11308" s="52" t="s">
        <v>2993</v>
      </c>
      <c r="BX11308" s="52" t="s">
        <v>2917</v>
      </c>
      <c r="BY11308" s="52" t="s">
        <v>1147</v>
      </c>
      <c r="BZ11308" s="52" t="s">
        <v>2993</v>
      </c>
    </row>
    <row r="11309" spans="54:78" x14ac:dyDescent="0.3">
      <c r="BB11309" s="105" t="e">
        <f>VLOOKUP(C11309,#REF!, 2,FALSE)</f>
        <v>#REF!</v>
      </c>
      <c r="BP11309" s="52" t="s">
        <v>16895</v>
      </c>
      <c r="BQ11309" s="52" t="s">
        <v>1350</v>
      </c>
      <c r="BR11309" s="52" t="s">
        <v>3536</v>
      </c>
      <c r="BX11309" s="52" t="s">
        <v>16895</v>
      </c>
      <c r="BY11309" s="52" t="s">
        <v>1350</v>
      </c>
      <c r="BZ11309" s="52" t="s">
        <v>3536</v>
      </c>
    </row>
    <row r="11310" spans="54:78" x14ac:dyDescent="0.3">
      <c r="BB11310" s="105" t="e">
        <f>VLOOKUP(C11310,#REF!, 2,FALSE)</f>
        <v>#REF!</v>
      </c>
      <c r="BP11310" s="52" t="s">
        <v>16896</v>
      </c>
      <c r="BQ11310" s="52" t="s">
        <v>17035</v>
      </c>
      <c r="BR11310" s="52" t="s">
        <v>2993</v>
      </c>
      <c r="BX11310" s="52" t="s">
        <v>16896</v>
      </c>
      <c r="BY11310" s="52" t="s">
        <v>17035</v>
      </c>
      <c r="BZ11310" s="52" t="s">
        <v>2993</v>
      </c>
    </row>
    <row r="11311" spans="54:78" x14ac:dyDescent="0.3">
      <c r="BB11311" s="105" t="e">
        <f>VLOOKUP(C11311,#REF!, 2,FALSE)</f>
        <v>#REF!</v>
      </c>
      <c r="BP11311" s="52" t="s">
        <v>16897</v>
      </c>
      <c r="BQ11311" s="52" t="s">
        <v>1147</v>
      </c>
      <c r="BR11311" s="52" t="s">
        <v>2993</v>
      </c>
      <c r="BX11311" s="52" t="s">
        <v>16897</v>
      </c>
      <c r="BY11311" s="52" t="s">
        <v>1147</v>
      </c>
      <c r="BZ11311" s="52" t="s">
        <v>2993</v>
      </c>
    </row>
    <row r="11312" spans="54:78" x14ac:dyDescent="0.3">
      <c r="BB11312" s="105" t="e">
        <f>VLOOKUP(C11312,#REF!, 2,FALSE)</f>
        <v>#REF!</v>
      </c>
      <c r="BP11312" s="52" t="s">
        <v>16898</v>
      </c>
      <c r="BQ11312" s="52" t="s">
        <v>870</v>
      </c>
      <c r="BR11312" s="52" t="s">
        <v>2993</v>
      </c>
      <c r="BX11312" s="52" t="s">
        <v>16898</v>
      </c>
      <c r="BY11312" s="52" t="s">
        <v>870</v>
      </c>
      <c r="BZ11312" s="52" t="s">
        <v>2993</v>
      </c>
    </row>
    <row r="11313" spans="54:78" x14ac:dyDescent="0.3">
      <c r="BB11313" s="105" t="e">
        <f>VLOOKUP(C11313,#REF!, 2,FALSE)</f>
        <v>#REF!</v>
      </c>
      <c r="BP11313" s="52" t="s">
        <v>16899</v>
      </c>
      <c r="BQ11313" s="52" t="s">
        <v>3276</v>
      </c>
      <c r="BR11313" s="52" t="s">
        <v>2993</v>
      </c>
      <c r="BX11313" s="52" t="s">
        <v>16899</v>
      </c>
      <c r="BY11313" s="52" t="s">
        <v>3276</v>
      </c>
      <c r="BZ11313" s="52" t="s">
        <v>2993</v>
      </c>
    </row>
    <row r="11314" spans="54:78" x14ac:dyDescent="0.3">
      <c r="BB11314" s="105" t="e">
        <f>VLOOKUP(C11314,#REF!, 2,FALSE)</f>
        <v>#REF!</v>
      </c>
      <c r="BP11314" s="52" t="s">
        <v>2918</v>
      </c>
      <c r="BQ11314" s="52" t="s">
        <v>2988</v>
      </c>
      <c r="BR11314" s="52" t="s">
        <v>2993</v>
      </c>
      <c r="BX11314" s="52" t="s">
        <v>2918</v>
      </c>
      <c r="BY11314" s="52" t="s">
        <v>2988</v>
      </c>
      <c r="BZ11314" s="52" t="s">
        <v>2993</v>
      </c>
    </row>
    <row r="11315" spans="54:78" x14ac:dyDescent="0.3">
      <c r="BB11315" s="105" t="e">
        <f>VLOOKUP(C11315,#REF!, 2,FALSE)</f>
        <v>#REF!</v>
      </c>
      <c r="BP11315" s="52" t="s">
        <v>16900</v>
      </c>
      <c r="BQ11315" s="52" t="s">
        <v>3276</v>
      </c>
      <c r="BR11315" s="52" t="s">
        <v>16361</v>
      </c>
      <c r="BX11315" s="52" t="s">
        <v>16900</v>
      </c>
      <c r="BY11315" s="52" t="s">
        <v>3276</v>
      </c>
      <c r="BZ11315" s="52" t="s">
        <v>16361</v>
      </c>
    </row>
    <row r="11316" spans="54:78" x14ac:dyDescent="0.3">
      <c r="BB11316" s="105" t="e">
        <f>VLOOKUP(C11316,#REF!, 2,FALSE)</f>
        <v>#REF!</v>
      </c>
      <c r="BP11316" s="52" t="s">
        <v>16901</v>
      </c>
      <c r="BQ11316" s="52" t="s">
        <v>1350</v>
      </c>
      <c r="BR11316" s="52" t="s">
        <v>2993</v>
      </c>
      <c r="BX11316" s="52" t="s">
        <v>16901</v>
      </c>
      <c r="BY11316" s="52" t="s">
        <v>1350</v>
      </c>
      <c r="BZ11316" s="52" t="s">
        <v>2993</v>
      </c>
    </row>
    <row r="11317" spans="54:78" x14ac:dyDescent="0.3">
      <c r="BB11317" s="105" t="e">
        <f>VLOOKUP(C11317,#REF!, 2,FALSE)</f>
        <v>#REF!</v>
      </c>
      <c r="BP11317" s="52" t="s">
        <v>16902</v>
      </c>
      <c r="BQ11317" s="52" t="s">
        <v>1350</v>
      </c>
      <c r="BR11317" s="52" t="s">
        <v>2993</v>
      </c>
      <c r="BX11317" s="52" t="s">
        <v>16902</v>
      </c>
      <c r="BY11317" s="52" t="s">
        <v>1350</v>
      </c>
      <c r="BZ11317" s="52" t="s">
        <v>2993</v>
      </c>
    </row>
    <row r="11318" spans="54:78" x14ac:dyDescent="0.3">
      <c r="BB11318" s="105" t="e">
        <f>VLOOKUP(C11318,#REF!, 2,FALSE)</f>
        <v>#REF!</v>
      </c>
      <c r="BP11318" s="52" t="s">
        <v>2919</v>
      </c>
      <c r="BQ11318" s="52" t="s">
        <v>3059</v>
      </c>
      <c r="BR11318" s="52" t="s">
        <v>5130</v>
      </c>
      <c r="BX11318" s="52" t="s">
        <v>2919</v>
      </c>
      <c r="BY11318" s="52" t="s">
        <v>3059</v>
      </c>
      <c r="BZ11318" s="52" t="s">
        <v>5130</v>
      </c>
    </row>
    <row r="11319" spans="54:78" x14ac:dyDescent="0.3">
      <c r="BB11319" s="105" t="e">
        <f>VLOOKUP(C11319,#REF!, 2,FALSE)</f>
        <v>#REF!</v>
      </c>
      <c r="BP11319" s="52" t="s">
        <v>16903</v>
      </c>
      <c r="BQ11319" s="52" t="s">
        <v>1350</v>
      </c>
      <c r="BR11319" s="52" t="s">
        <v>15607</v>
      </c>
      <c r="BX11319" s="52" t="s">
        <v>16903</v>
      </c>
      <c r="BY11319" s="52" t="s">
        <v>1350</v>
      </c>
      <c r="BZ11319" s="52" t="s">
        <v>15607</v>
      </c>
    </row>
    <row r="11320" spans="54:78" x14ac:dyDescent="0.3">
      <c r="BB11320" s="105" t="e">
        <f>VLOOKUP(C11320,#REF!, 2,FALSE)</f>
        <v>#REF!</v>
      </c>
      <c r="BP11320" s="52" t="s">
        <v>16904</v>
      </c>
      <c r="BQ11320" s="52" t="s">
        <v>1350</v>
      </c>
      <c r="BR11320" s="52" t="s">
        <v>5854</v>
      </c>
      <c r="BX11320" s="52" t="s">
        <v>16904</v>
      </c>
      <c r="BY11320" s="52" t="s">
        <v>1350</v>
      </c>
      <c r="BZ11320" s="52" t="s">
        <v>5854</v>
      </c>
    </row>
    <row r="11321" spans="54:78" x14ac:dyDescent="0.3">
      <c r="BB11321" s="105" t="e">
        <f>VLOOKUP(C11321,#REF!, 2,FALSE)</f>
        <v>#REF!</v>
      </c>
      <c r="BP11321" s="52" t="s">
        <v>16905</v>
      </c>
      <c r="BQ11321" s="52" t="s">
        <v>2988</v>
      </c>
      <c r="BR11321" s="52" t="s">
        <v>1105</v>
      </c>
      <c r="BX11321" s="52" t="s">
        <v>16905</v>
      </c>
      <c r="BY11321" s="52" t="s">
        <v>2988</v>
      </c>
      <c r="BZ11321" s="52" t="s">
        <v>1105</v>
      </c>
    </row>
    <row r="11322" spans="54:78" x14ac:dyDescent="0.3">
      <c r="BB11322" s="105" t="e">
        <f>VLOOKUP(C11322,#REF!, 2,FALSE)</f>
        <v>#REF!</v>
      </c>
      <c r="BP11322" s="52" t="s">
        <v>16906</v>
      </c>
      <c r="BQ11322" s="52" t="s">
        <v>2993</v>
      </c>
      <c r="BR11322" s="52" t="s">
        <v>16907</v>
      </c>
      <c r="BX11322" s="52" t="s">
        <v>16906</v>
      </c>
      <c r="BY11322" s="52" t="s">
        <v>2993</v>
      </c>
      <c r="BZ11322" s="52" t="s">
        <v>16907</v>
      </c>
    </row>
    <row r="11323" spans="54:78" x14ac:dyDescent="0.3">
      <c r="BB11323" s="105" t="e">
        <f>VLOOKUP(C11323,#REF!, 2,FALSE)</f>
        <v>#REF!</v>
      </c>
      <c r="BP11323" s="52" t="s">
        <v>16908</v>
      </c>
      <c r="BQ11323" s="52" t="s">
        <v>2988</v>
      </c>
      <c r="BR11323" s="52" t="s">
        <v>2993</v>
      </c>
      <c r="BX11323" s="52" t="s">
        <v>16908</v>
      </c>
      <c r="BY11323" s="52" t="s">
        <v>2988</v>
      </c>
      <c r="BZ11323" s="52" t="s">
        <v>2993</v>
      </c>
    </row>
    <row r="11324" spans="54:78" x14ac:dyDescent="0.3">
      <c r="BB11324" s="105" t="e">
        <f>VLOOKUP(C11324,#REF!, 2,FALSE)</f>
        <v>#REF!</v>
      </c>
      <c r="BP11324" s="52" t="s">
        <v>16909</v>
      </c>
      <c r="BQ11324" s="52" t="s">
        <v>779</v>
      </c>
      <c r="BR11324" s="52" t="s">
        <v>16910</v>
      </c>
      <c r="BX11324" s="52" t="s">
        <v>16909</v>
      </c>
      <c r="BY11324" s="52" t="s">
        <v>779</v>
      </c>
      <c r="BZ11324" s="52" t="s">
        <v>16910</v>
      </c>
    </row>
    <row r="11325" spans="54:78" x14ac:dyDescent="0.3">
      <c r="BB11325" s="105" t="e">
        <f>VLOOKUP(C11325,#REF!, 2,FALSE)</f>
        <v>#REF!</v>
      </c>
      <c r="BP11325" s="52" t="s">
        <v>16911</v>
      </c>
      <c r="BQ11325" s="52" t="s">
        <v>3276</v>
      </c>
      <c r="BR11325" s="52" t="s">
        <v>10550</v>
      </c>
      <c r="BX11325" s="52" t="s">
        <v>16911</v>
      </c>
      <c r="BY11325" s="52" t="s">
        <v>3276</v>
      </c>
      <c r="BZ11325" s="52" t="s">
        <v>10550</v>
      </c>
    </row>
    <row r="11326" spans="54:78" x14ac:dyDescent="0.3">
      <c r="BB11326" s="105" t="e">
        <f>VLOOKUP(C11326,#REF!, 2,FALSE)</f>
        <v>#REF!</v>
      </c>
      <c r="BP11326" s="52" t="s">
        <v>16912</v>
      </c>
      <c r="BQ11326" s="52" t="s">
        <v>1350</v>
      </c>
      <c r="BR11326" s="52" t="s">
        <v>2993</v>
      </c>
      <c r="BX11326" s="52" t="s">
        <v>16912</v>
      </c>
      <c r="BY11326" s="52" t="s">
        <v>1350</v>
      </c>
      <c r="BZ11326" s="52" t="s">
        <v>2993</v>
      </c>
    </row>
    <row r="11327" spans="54:78" x14ac:dyDescent="0.3">
      <c r="BB11327" s="105" t="e">
        <f>VLOOKUP(C11327,#REF!, 2,FALSE)</f>
        <v>#REF!</v>
      </c>
      <c r="BP11327" s="52" t="s">
        <v>16913</v>
      </c>
      <c r="BQ11327" s="52" t="s">
        <v>1350</v>
      </c>
      <c r="BR11327" s="52" t="s">
        <v>2993</v>
      </c>
      <c r="BX11327" s="52" t="s">
        <v>16913</v>
      </c>
      <c r="BY11327" s="52" t="s">
        <v>1350</v>
      </c>
      <c r="BZ11327" s="52" t="s">
        <v>2993</v>
      </c>
    </row>
    <row r="11328" spans="54:78" x14ac:dyDescent="0.3">
      <c r="BB11328" s="105" t="e">
        <f>VLOOKUP(C11328,#REF!, 2,FALSE)</f>
        <v>#REF!</v>
      </c>
      <c r="BP11328" s="52" t="s">
        <v>16914</v>
      </c>
      <c r="BQ11328" s="52" t="s">
        <v>1350</v>
      </c>
      <c r="BR11328" s="52" t="s">
        <v>2993</v>
      </c>
      <c r="BX11328" s="52" t="s">
        <v>16914</v>
      </c>
      <c r="BY11328" s="52" t="s">
        <v>1350</v>
      </c>
      <c r="BZ11328" s="52" t="s">
        <v>2993</v>
      </c>
    </row>
    <row r="11329" spans="54:78" x14ac:dyDescent="0.3">
      <c r="BB11329" s="105" t="e">
        <f>VLOOKUP(C11329,#REF!, 2,FALSE)</f>
        <v>#REF!</v>
      </c>
      <c r="BP11329" s="52" t="s">
        <v>16915</v>
      </c>
      <c r="BQ11329" s="52" t="s">
        <v>17035</v>
      </c>
      <c r="BR11329" s="52" t="s">
        <v>6455</v>
      </c>
      <c r="BX11329" s="52" t="s">
        <v>16915</v>
      </c>
      <c r="BY11329" s="52" t="s">
        <v>17035</v>
      </c>
      <c r="BZ11329" s="52" t="s">
        <v>6455</v>
      </c>
    </row>
    <row r="11330" spans="54:78" x14ac:dyDescent="0.3">
      <c r="BB11330" s="105" t="e">
        <f>VLOOKUP(C11330,#REF!, 2,FALSE)</f>
        <v>#REF!</v>
      </c>
      <c r="BP11330" s="52" t="s">
        <v>16916</v>
      </c>
      <c r="BQ11330" s="52" t="s">
        <v>1147</v>
      </c>
      <c r="BR11330" s="52" t="s">
        <v>2993</v>
      </c>
      <c r="BX11330" s="52" t="s">
        <v>16916</v>
      </c>
      <c r="BY11330" s="52" t="s">
        <v>1147</v>
      </c>
      <c r="BZ11330" s="52" t="s">
        <v>2993</v>
      </c>
    </row>
    <row r="11331" spans="54:78" x14ac:dyDescent="0.3">
      <c r="BB11331" s="105" t="e">
        <f>VLOOKUP(C11331,#REF!, 2,FALSE)</f>
        <v>#REF!</v>
      </c>
      <c r="BP11331" s="52" t="s">
        <v>2920</v>
      </c>
      <c r="BQ11331" s="52" t="s">
        <v>1350</v>
      </c>
      <c r="BR11331" s="52" t="s">
        <v>2993</v>
      </c>
      <c r="BX11331" s="52" t="s">
        <v>2920</v>
      </c>
      <c r="BY11331" s="52" t="s">
        <v>1350</v>
      </c>
      <c r="BZ11331" s="52" t="s">
        <v>2993</v>
      </c>
    </row>
    <row r="11332" spans="54:78" x14ac:dyDescent="0.3">
      <c r="BB11332" s="105" t="e">
        <f>VLOOKUP(C11332,#REF!, 2,FALSE)</f>
        <v>#REF!</v>
      </c>
      <c r="BP11332" s="52" t="s">
        <v>315</v>
      </c>
      <c r="BQ11332" s="52" t="s">
        <v>1277</v>
      </c>
      <c r="BR11332" s="52" t="s">
        <v>2993</v>
      </c>
      <c r="BX11332" s="52" t="s">
        <v>315</v>
      </c>
      <c r="BY11332" s="52" t="s">
        <v>1277</v>
      </c>
      <c r="BZ11332" s="52" t="s">
        <v>2993</v>
      </c>
    </row>
    <row r="11333" spans="54:78" x14ac:dyDescent="0.3">
      <c r="BB11333" s="105" t="e">
        <f>VLOOKUP(C11333,#REF!, 2,FALSE)</f>
        <v>#REF!</v>
      </c>
      <c r="BP11333" s="52" t="s">
        <v>16917</v>
      </c>
      <c r="BQ11333" s="52" t="s">
        <v>3223</v>
      </c>
      <c r="BR11333" s="52" t="s">
        <v>2664</v>
      </c>
      <c r="BX11333" s="52" t="s">
        <v>16917</v>
      </c>
      <c r="BY11333" s="52" t="s">
        <v>3223</v>
      </c>
      <c r="BZ11333" s="52" t="s">
        <v>2664</v>
      </c>
    </row>
    <row r="11334" spans="54:78" x14ac:dyDescent="0.3">
      <c r="BB11334" s="105" t="e">
        <f>VLOOKUP(C11334,#REF!, 2,FALSE)</f>
        <v>#REF!</v>
      </c>
      <c r="BP11334" s="52" t="s">
        <v>16918</v>
      </c>
      <c r="BQ11334" s="52" t="s">
        <v>17037</v>
      </c>
      <c r="BR11334" s="52" t="s">
        <v>2993</v>
      </c>
      <c r="BX11334" s="52" t="s">
        <v>16918</v>
      </c>
      <c r="BY11334" s="52" t="s">
        <v>17037</v>
      </c>
      <c r="BZ11334" s="52" t="s">
        <v>2993</v>
      </c>
    </row>
    <row r="11335" spans="54:78" x14ac:dyDescent="0.3">
      <c r="BB11335" s="105" t="e">
        <f>VLOOKUP(C11335,#REF!, 2,FALSE)</f>
        <v>#REF!</v>
      </c>
      <c r="BP11335" s="52" t="s">
        <v>16919</v>
      </c>
      <c r="BQ11335" s="52" t="s">
        <v>870</v>
      </c>
      <c r="BR11335" s="52" t="s">
        <v>2993</v>
      </c>
      <c r="BX11335" s="52" t="s">
        <v>16919</v>
      </c>
      <c r="BY11335" s="52" t="s">
        <v>870</v>
      </c>
      <c r="BZ11335" s="52" t="s">
        <v>2993</v>
      </c>
    </row>
    <row r="11336" spans="54:78" x14ac:dyDescent="0.3">
      <c r="BB11336" s="105" t="e">
        <f>VLOOKUP(C11336,#REF!, 2,FALSE)</f>
        <v>#REF!</v>
      </c>
      <c r="BP11336" s="52" t="s">
        <v>2921</v>
      </c>
      <c r="BQ11336" s="52" t="s">
        <v>2988</v>
      </c>
      <c r="BR11336" s="52" t="s">
        <v>1091</v>
      </c>
      <c r="BX11336" s="52" t="s">
        <v>2921</v>
      </c>
      <c r="BY11336" s="52" t="s">
        <v>2988</v>
      </c>
      <c r="BZ11336" s="52" t="s">
        <v>1091</v>
      </c>
    </row>
    <row r="11337" spans="54:78" x14ac:dyDescent="0.3">
      <c r="BB11337" s="105" t="e">
        <f>VLOOKUP(C11337,#REF!, 2,FALSE)</f>
        <v>#REF!</v>
      </c>
      <c r="BP11337" s="52" t="s">
        <v>16920</v>
      </c>
      <c r="BQ11337" s="52" t="s">
        <v>2988</v>
      </c>
      <c r="BR11337" s="52" t="s">
        <v>2993</v>
      </c>
      <c r="BX11337" s="52" t="s">
        <v>16920</v>
      </c>
      <c r="BY11337" s="52" t="s">
        <v>2988</v>
      </c>
      <c r="BZ11337" s="52" t="s">
        <v>2993</v>
      </c>
    </row>
    <row r="11338" spans="54:78" x14ac:dyDescent="0.3">
      <c r="BB11338" s="105" t="e">
        <f>VLOOKUP(C11338,#REF!, 2,FALSE)</f>
        <v>#REF!</v>
      </c>
      <c r="BP11338" s="52" t="s">
        <v>2922</v>
      </c>
      <c r="BQ11338" s="52" t="s">
        <v>17035</v>
      </c>
      <c r="BR11338" s="52" t="s">
        <v>2993</v>
      </c>
      <c r="BX11338" s="52" t="s">
        <v>2922</v>
      </c>
      <c r="BY11338" s="52" t="s">
        <v>17035</v>
      </c>
      <c r="BZ11338" s="52" t="s">
        <v>2993</v>
      </c>
    </row>
    <row r="11339" spans="54:78" x14ac:dyDescent="0.3">
      <c r="BB11339" s="105" t="e">
        <f>VLOOKUP(C11339,#REF!, 2,FALSE)</f>
        <v>#REF!</v>
      </c>
      <c r="BP11339" s="52" t="s">
        <v>16921</v>
      </c>
      <c r="BQ11339" s="52" t="s">
        <v>1350</v>
      </c>
      <c r="BR11339" s="52" t="s">
        <v>9767</v>
      </c>
      <c r="BX11339" s="52" t="s">
        <v>16921</v>
      </c>
      <c r="BY11339" s="52" t="s">
        <v>1350</v>
      </c>
      <c r="BZ11339" s="52" t="s">
        <v>9767</v>
      </c>
    </row>
    <row r="11340" spans="54:78" x14ac:dyDescent="0.3">
      <c r="BB11340" s="105" t="e">
        <f>VLOOKUP(C11340,#REF!, 2,FALSE)</f>
        <v>#REF!</v>
      </c>
      <c r="BP11340" s="52" t="s">
        <v>2923</v>
      </c>
      <c r="BQ11340" s="52" t="s">
        <v>1350</v>
      </c>
      <c r="BR11340" s="52" t="s">
        <v>2993</v>
      </c>
      <c r="BX11340" s="52" t="s">
        <v>2923</v>
      </c>
      <c r="BY11340" s="52" t="s">
        <v>1350</v>
      </c>
      <c r="BZ11340" s="52" t="s">
        <v>2993</v>
      </c>
    </row>
    <row r="11341" spans="54:78" x14ac:dyDescent="0.3">
      <c r="BB11341" s="105" t="e">
        <f>VLOOKUP(C11341,#REF!, 2,FALSE)</f>
        <v>#REF!</v>
      </c>
      <c r="BP11341" s="52" t="s">
        <v>16922</v>
      </c>
      <c r="BQ11341" s="52" t="s">
        <v>1147</v>
      </c>
      <c r="BR11341" s="52" t="s">
        <v>13419</v>
      </c>
      <c r="BX11341" s="52" t="s">
        <v>16922</v>
      </c>
      <c r="BY11341" s="52" t="s">
        <v>1147</v>
      </c>
      <c r="BZ11341" s="52" t="s">
        <v>13419</v>
      </c>
    </row>
    <row r="11342" spans="54:78" x14ac:dyDescent="0.3">
      <c r="BB11342" s="105" t="e">
        <f>VLOOKUP(C11342,#REF!, 2,FALSE)</f>
        <v>#REF!</v>
      </c>
      <c r="BP11342" s="52" t="s">
        <v>16923</v>
      </c>
      <c r="BQ11342" s="52" t="s">
        <v>1147</v>
      </c>
      <c r="BR11342" s="52" t="s">
        <v>7200</v>
      </c>
      <c r="BX11342" s="52" t="s">
        <v>16923</v>
      </c>
      <c r="BY11342" s="52" t="s">
        <v>1147</v>
      </c>
      <c r="BZ11342" s="52" t="s">
        <v>7200</v>
      </c>
    </row>
    <row r="11343" spans="54:78" x14ac:dyDescent="0.3">
      <c r="BB11343" s="105" t="e">
        <f>VLOOKUP(C11343,#REF!, 2,FALSE)</f>
        <v>#REF!</v>
      </c>
      <c r="BP11343" s="52" t="s">
        <v>16924</v>
      </c>
      <c r="BQ11343" s="52" t="s">
        <v>2988</v>
      </c>
      <c r="BR11343" s="52" t="s">
        <v>2993</v>
      </c>
      <c r="BX11343" s="52" t="s">
        <v>16924</v>
      </c>
      <c r="BY11343" s="52" t="s">
        <v>2988</v>
      </c>
      <c r="BZ11343" s="52" t="s">
        <v>2993</v>
      </c>
    </row>
    <row r="11344" spans="54:78" x14ac:dyDescent="0.3">
      <c r="BB11344" s="105" t="e">
        <f>VLOOKUP(C11344,#REF!, 2,FALSE)</f>
        <v>#REF!</v>
      </c>
      <c r="BP11344" s="52" t="s">
        <v>16925</v>
      </c>
      <c r="BQ11344" s="52" t="s">
        <v>1350</v>
      </c>
      <c r="BR11344" s="52" t="s">
        <v>16127</v>
      </c>
      <c r="BX11344" s="52" t="s">
        <v>16925</v>
      </c>
      <c r="BY11344" s="52" t="s">
        <v>1350</v>
      </c>
      <c r="BZ11344" s="52" t="s">
        <v>16127</v>
      </c>
    </row>
    <row r="11345" spans="54:78" x14ac:dyDescent="0.3">
      <c r="BB11345" s="105" t="e">
        <f>VLOOKUP(C11345,#REF!, 2,FALSE)</f>
        <v>#REF!</v>
      </c>
      <c r="BP11345" s="52" t="s">
        <v>2924</v>
      </c>
      <c r="BQ11345" s="52" t="s">
        <v>2988</v>
      </c>
      <c r="BR11345" s="52" t="s">
        <v>14421</v>
      </c>
      <c r="BX11345" s="52" t="s">
        <v>2924</v>
      </c>
      <c r="BY11345" s="52" t="s">
        <v>2988</v>
      </c>
      <c r="BZ11345" s="52" t="s">
        <v>14421</v>
      </c>
    </row>
    <row r="11346" spans="54:78" x14ac:dyDescent="0.3">
      <c r="BB11346" s="105" t="e">
        <f>VLOOKUP(C11346,#REF!, 2,FALSE)</f>
        <v>#REF!</v>
      </c>
      <c r="BP11346" s="52" t="s">
        <v>16926</v>
      </c>
      <c r="BQ11346" s="52" t="s">
        <v>3276</v>
      </c>
      <c r="BR11346" s="52" t="s">
        <v>2993</v>
      </c>
      <c r="BX11346" s="52" t="s">
        <v>16926</v>
      </c>
      <c r="BY11346" s="52" t="s">
        <v>3276</v>
      </c>
      <c r="BZ11346" s="52" t="s">
        <v>2993</v>
      </c>
    </row>
    <row r="11347" spans="54:78" x14ac:dyDescent="0.3">
      <c r="BB11347" s="105" t="e">
        <f>VLOOKUP(C11347,#REF!, 2,FALSE)</f>
        <v>#REF!</v>
      </c>
      <c r="BP11347" s="52" t="s">
        <v>16927</v>
      </c>
      <c r="BQ11347" s="52" t="s">
        <v>2988</v>
      </c>
      <c r="BR11347" s="52" t="s">
        <v>2385</v>
      </c>
      <c r="BX11347" s="52" t="s">
        <v>16927</v>
      </c>
      <c r="BY11347" s="52" t="s">
        <v>2988</v>
      </c>
      <c r="BZ11347" s="52" t="s">
        <v>2385</v>
      </c>
    </row>
    <row r="11348" spans="54:78" x14ac:dyDescent="0.3">
      <c r="BB11348" s="105" t="e">
        <f>VLOOKUP(C11348,#REF!, 2,FALSE)</f>
        <v>#REF!</v>
      </c>
      <c r="BP11348" s="52" t="s">
        <v>16928</v>
      </c>
      <c r="BQ11348" s="52" t="s">
        <v>2988</v>
      </c>
      <c r="BR11348" s="52" t="s">
        <v>2993</v>
      </c>
      <c r="BX11348" s="52" t="s">
        <v>16928</v>
      </c>
      <c r="BY11348" s="52" t="s">
        <v>2988</v>
      </c>
      <c r="BZ11348" s="52" t="s">
        <v>2993</v>
      </c>
    </row>
    <row r="11349" spans="54:78" x14ac:dyDescent="0.3">
      <c r="BB11349" s="105" t="e">
        <f>VLOOKUP(C11349,#REF!, 2,FALSE)</f>
        <v>#REF!</v>
      </c>
      <c r="BP11349" s="52" t="s">
        <v>16929</v>
      </c>
      <c r="BQ11349" s="52" t="s">
        <v>1147</v>
      </c>
      <c r="BR11349" s="52" t="s">
        <v>2074</v>
      </c>
      <c r="BX11349" s="52" t="s">
        <v>16929</v>
      </c>
      <c r="BY11349" s="52" t="s">
        <v>1147</v>
      </c>
      <c r="BZ11349" s="52" t="s">
        <v>2074</v>
      </c>
    </row>
    <row r="11350" spans="54:78" x14ac:dyDescent="0.3">
      <c r="BB11350" s="105" t="e">
        <f>VLOOKUP(C11350,#REF!, 2,FALSE)</f>
        <v>#REF!</v>
      </c>
      <c r="BP11350" s="52" t="s">
        <v>16930</v>
      </c>
      <c r="BQ11350" s="52" t="s">
        <v>2988</v>
      </c>
      <c r="BR11350" s="52" t="s">
        <v>2178</v>
      </c>
      <c r="BX11350" s="52" t="s">
        <v>16930</v>
      </c>
      <c r="BY11350" s="52" t="s">
        <v>2988</v>
      </c>
      <c r="BZ11350" s="52" t="s">
        <v>2178</v>
      </c>
    </row>
    <row r="11351" spans="54:78" x14ac:dyDescent="0.3">
      <c r="BB11351" s="105" t="e">
        <f>VLOOKUP(C11351,#REF!, 2,FALSE)</f>
        <v>#REF!</v>
      </c>
      <c r="BP11351" s="52" t="s">
        <v>16931</v>
      </c>
      <c r="BQ11351" s="52" t="s">
        <v>1350</v>
      </c>
      <c r="BR11351" s="52" t="s">
        <v>9290</v>
      </c>
      <c r="BX11351" s="52" t="s">
        <v>16931</v>
      </c>
      <c r="BY11351" s="52" t="s">
        <v>1350</v>
      </c>
      <c r="BZ11351" s="52" t="s">
        <v>9290</v>
      </c>
    </row>
    <row r="11352" spans="54:78" x14ac:dyDescent="0.3">
      <c r="BB11352" s="105" t="e">
        <f>VLOOKUP(C11352,#REF!, 2,FALSE)</f>
        <v>#REF!</v>
      </c>
      <c r="BP11352" s="52" t="s">
        <v>16932</v>
      </c>
      <c r="BQ11352" s="52" t="s">
        <v>1350</v>
      </c>
      <c r="BR11352" s="52" t="s">
        <v>5626</v>
      </c>
      <c r="BX11352" s="52" t="s">
        <v>16932</v>
      </c>
      <c r="BY11352" s="52" t="s">
        <v>1350</v>
      </c>
      <c r="BZ11352" s="52" t="s">
        <v>5626</v>
      </c>
    </row>
    <row r="11353" spans="54:78" x14ac:dyDescent="0.3">
      <c r="BB11353" s="105" t="e">
        <f>VLOOKUP(C11353,#REF!, 2,FALSE)</f>
        <v>#REF!</v>
      </c>
      <c r="BP11353" s="52" t="s">
        <v>16933</v>
      </c>
      <c r="BQ11353" s="52" t="s">
        <v>3223</v>
      </c>
      <c r="BR11353" s="52" t="s">
        <v>2993</v>
      </c>
      <c r="BX11353" s="52" t="s">
        <v>16933</v>
      </c>
      <c r="BY11353" s="52" t="s">
        <v>3223</v>
      </c>
      <c r="BZ11353" s="52" t="s">
        <v>2993</v>
      </c>
    </row>
    <row r="11354" spans="54:78" x14ac:dyDescent="0.3">
      <c r="BB11354" s="105" t="e">
        <f>VLOOKUP(C11354,#REF!, 2,FALSE)</f>
        <v>#REF!</v>
      </c>
      <c r="BP11354" s="52" t="s">
        <v>16934</v>
      </c>
      <c r="BQ11354" s="52" t="s">
        <v>1147</v>
      </c>
      <c r="BR11354" s="52" t="s">
        <v>2993</v>
      </c>
      <c r="BX11354" s="52" t="s">
        <v>16934</v>
      </c>
      <c r="BY11354" s="52" t="s">
        <v>1147</v>
      </c>
      <c r="BZ11354" s="52" t="s">
        <v>2993</v>
      </c>
    </row>
    <row r="11355" spans="54:78" x14ac:dyDescent="0.3">
      <c r="BB11355" s="105" t="e">
        <f>VLOOKUP(C11355,#REF!, 2,FALSE)</f>
        <v>#REF!</v>
      </c>
      <c r="BP11355" s="52" t="s">
        <v>16935</v>
      </c>
      <c r="BQ11355" s="52" t="s">
        <v>661</v>
      </c>
      <c r="BR11355" s="52" t="s">
        <v>3107</v>
      </c>
      <c r="BX11355" s="52" t="s">
        <v>16935</v>
      </c>
      <c r="BY11355" s="52" t="s">
        <v>661</v>
      </c>
      <c r="BZ11355" s="52" t="s">
        <v>3107</v>
      </c>
    </row>
    <row r="11356" spans="54:78" x14ac:dyDescent="0.3">
      <c r="BB11356" s="105" t="e">
        <f>VLOOKUP(C11356,#REF!, 2,FALSE)</f>
        <v>#REF!</v>
      </c>
      <c r="BP11356" s="52" t="s">
        <v>16936</v>
      </c>
      <c r="BQ11356" s="52" t="s">
        <v>3059</v>
      </c>
      <c r="BR11356" s="52" t="s">
        <v>2993</v>
      </c>
      <c r="BX11356" s="52" t="s">
        <v>16936</v>
      </c>
      <c r="BY11356" s="52" t="s">
        <v>3059</v>
      </c>
      <c r="BZ11356" s="52" t="s">
        <v>2993</v>
      </c>
    </row>
    <row r="11357" spans="54:78" x14ac:dyDescent="0.3">
      <c r="BB11357" s="105" t="e">
        <f>VLOOKUP(C11357,#REF!, 2,FALSE)</f>
        <v>#REF!</v>
      </c>
      <c r="BP11357" s="52" t="s">
        <v>16937</v>
      </c>
      <c r="BQ11357" s="52" t="s">
        <v>2988</v>
      </c>
      <c r="BR11357" s="52" t="s">
        <v>1338</v>
      </c>
      <c r="BX11357" s="52" t="s">
        <v>16937</v>
      </c>
      <c r="BY11357" s="52" t="s">
        <v>2988</v>
      </c>
      <c r="BZ11357" s="52" t="s">
        <v>1338</v>
      </c>
    </row>
    <row r="11358" spans="54:78" x14ac:dyDescent="0.3">
      <c r="BB11358" s="105" t="e">
        <f>VLOOKUP(C11358,#REF!, 2,FALSE)</f>
        <v>#REF!</v>
      </c>
      <c r="BP11358" s="52" t="s">
        <v>16938</v>
      </c>
      <c r="BQ11358" s="52" t="s">
        <v>2988</v>
      </c>
      <c r="BR11358" s="52" t="s">
        <v>2993</v>
      </c>
      <c r="BX11358" s="52" t="s">
        <v>16938</v>
      </c>
      <c r="BY11358" s="52" t="s">
        <v>2988</v>
      </c>
      <c r="BZ11358" s="52" t="s">
        <v>2993</v>
      </c>
    </row>
    <row r="11359" spans="54:78" x14ac:dyDescent="0.3">
      <c r="BB11359" s="105" t="e">
        <f>VLOOKUP(C11359,#REF!, 2,FALSE)</f>
        <v>#REF!</v>
      </c>
      <c r="BP11359" s="52" t="s">
        <v>16939</v>
      </c>
      <c r="BQ11359" s="52" t="s">
        <v>2988</v>
      </c>
      <c r="BR11359" s="52" t="s">
        <v>2993</v>
      </c>
      <c r="BX11359" s="52" t="s">
        <v>16939</v>
      </c>
      <c r="BY11359" s="52" t="s">
        <v>2988</v>
      </c>
      <c r="BZ11359" s="52" t="s">
        <v>2993</v>
      </c>
    </row>
    <row r="11360" spans="54:78" x14ac:dyDescent="0.3">
      <c r="BB11360" s="105" t="e">
        <f>VLOOKUP(C11360,#REF!, 2,FALSE)</f>
        <v>#REF!</v>
      </c>
      <c r="BP11360" s="52" t="s">
        <v>2925</v>
      </c>
      <c r="BQ11360" s="52" t="s">
        <v>3276</v>
      </c>
      <c r="BR11360" s="52" t="s">
        <v>2993</v>
      </c>
      <c r="BX11360" s="52" t="s">
        <v>2925</v>
      </c>
      <c r="BY11360" s="52" t="s">
        <v>3276</v>
      </c>
      <c r="BZ11360" s="52" t="s">
        <v>2993</v>
      </c>
    </row>
    <row r="11361" spans="54:78" x14ac:dyDescent="0.3">
      <c r="BB11361" s="105" t="e">
        <f>VLOOKUP(C11361,#REF!, 2,FALSE)</f>
        <v>#REF!</v>
      </c>
      <c r="BP11361" s="52" t="s">
        <v>16940</v>
      </c>
      <c r="BQ11361" s="52" t="s">
        <v>3276</v>
      </c>
      <c r="BR11361" s="52" t="s">
        <v>16941</v>
      </c>
      <c r="BX11361" s="52" t="s">
        <v>16940</v>
      </c>
      <c r="BY11361" s="52" t="s">
        <v>3276</v>
      </c>
      <c r="BZ11361" s="52" t="s">
        <v>16941</v>
      </c>
    </row>
    <row r="11362" spans="54:78" x14ac:dyDescent="0.3">
      <c r="BB11362" s="105" t="e">
        <f>VLOOKUP(C11362,#REF!, 2,FALSE)</f>
        <v>#REF!</v>
      </c>
      <c r="BP11362" s="52" t="s">
        <v>16942</v>
      </c>
      <c r="BQ11362" s="52" t="s">
        <v>3059</v>
      </c>
      <c r="BR11362" s="52" t="s">
        <v>2941</v>
      </c>
      <c r="BX11362" s="52" t="s">
        <v>16942</v>
      </c>
      <c r="BY11362" s="52" t="s">
        <v>3059</v>
      </c>
      <c r="BZ11362" s="52" t="s">
        <v>2941</v>
      </c>
    </row>
    <row r="11363" spans="54:78" x14ac:dyDescent="0.3">
      <c r="BB11363" s="105" t="e">
        <f>VLOOKUP(C11363,#REF!, 2,FALSE)</f>
        <v>#REF!</v>
      </c>
      <c r="BP11363" s="52" t="s">
        <v>16943</v>
      </c>
      <c r="BQ11363" s="52" t="s">
        <v>2988</v>
      </c>
      <c r="BR11363" s="52" t="s">
        <v>2993</v>
      </c>
      <c r="BX11363" s="52" t="s">
        <v>16943</v>
      </c>
      <c r="BY11363" s="52" t="s">
        <v>2988</v>
      </c>
      <c r="BZ11363" s="52" t="s">
        <v>2993</v>
      </c>
    </row>
    <row r="11364" spans="54:78" x14ac:dyDescent="0.3">
      <c r="BB11364" s="105" t="e">
        <f>VLOOKUP(C11364,#REF!, 2,FALSE)</f>
        <v>#REF!</v>
      </c>
      <c r="BP11364" s="52" t="s">
        <v>16944</v>
      </c>
      <c r="BQ11364" s="52" t="s">
        <v>1147</v>
      </c>
      <c r="BR11364" s="52" t="s">
        <v>2993</v>
      </c>
      <c r="BX11364" s="52" t="s">
        <v>16944</v>
      </c>
      <c r="BY11364" s="52" t="s">
        <v>1147</v>
      </c>
      <c r="BZ11364" s="52" t="s">
        <v>2993</v>
      </c>
    </row>
    <row r="11365" spans="54:78" x14ac:dyDescent="0.3">
      <c r="BB11365" s="105" t="e">
        <f>VLOOKUP(C11365,#REF!, 2,FALSE)</f>
        <v>#REF!</v>
      </c>
      <c r="BP11365" s="52" t="s">
        <v>16945</v>
      </c>
      <c r="BQ11365" s="52" t="s">
        <v>3276</v>
      </c>
      <c r="BR11365" s="52" t="s">
        <v>2662</v>
      </c>
      <c r="BX11365" s="52" t="s">
        <v>16945</v>
      </c>
      <c r="BY11365" s="52" t="s">
        <v>3276</v>
      </c>
      <c r="BZ11365" s="52" t="s">
        <v>2662</v>
      </c>
    </row>
    <row r="11366" spans="54:78" x14ac:dyDescent="0.3">
      <c r="BB11366" s="105" t="e">
        <f>VLOOKUP(C11366,#REF!, 2,FALSE)</f>
        <v>#REF!</v>
      </c>
      <c r="BP11366" s="52" t="s">
        <v>2926</v>
      </c>
      <c r="BQ11366" s="52" t="s">
        <v>1277</v>
      </c>
      <c r="BR11366" s="52" t="s">
        <v>2993</v>
      </c>
      <c r="BX11366" s="52" t="s">
        <v>2926</v>
      </c>
      <c r="BY11366" s="52" t="s">
        <v>1277</v>
      </c>
      <c r="BZ11366" s="52" t="s">
        <v>2993</v>
      </c>
    </row>
    <row r="11367" spans="54:78" x14ac:dyDescent="0.3">
      <c r="BB11367" s="105" t="e">
        <f>VLOOKUP(C11367,#REF!, 2,FALSE)</f>
        <v>#REF!</v>
      </c>
      <c r="BP11367" s="52" t="s">
        <v>16946</v>
      </c>
      <c r="BQ11367" s="52" t="s">
        <v>870</v>
      </c>
      <c r="BR11367" s="52" t="s">
        <v>2993</v>
      </c>
      <c r="BX11367" s="52" t="s">
        <v>16946</v>
      </c>
      <c r="BY11367" s="52" t="s">
        <v>870</v>
      </c>
      <c r="BZ11367" s="52" t="s">
        <v>2993</v>
      </c>
    </row>
    <row r="11368" spans="54:78" x14ac:dyDescent="0.3">
      <c r="BB11368" s="105" t="e">
        <f>VLOOKUP(C11368,#REF!, 2,FALSE)</f>
        <v>#REF!</v>
      </c>
      <c r="BP11368" s="52" t="s">
        <v>16947</v>
      </c>
      <c r="BQ11368" s="52" t="s">
        <v>3276</v>
      </c>
      <c r="BR11368" s="52" t="s">
        <v>2993</v>
      </c>
      <c r="BX11368" s="52" t="s">
        <v>16947</v>
      </c>
      <c r="BY11368" s="52" t="s">
        <v>3276</v>
      </c>
      <c r="BZ11368" s="52" t="s">
        <v>2993</v>
      </c>
    </row>
    <row r="11369" spans="54:78" x14ac:dyDescent="0.3">
      <c r="BB11369" s="105" t="e">
        <f>VLOOKUP(C11369,#REF!, 2,FALSE)</f>
        <v>#REF!</v>
      </c>
      <c r="BP11369" s="52" t="s">
        <v>16948</v>
      </c>
      <c r="BQ11369" s="52" t="s">
        <v>3276</v>
      </c>
      <c r="BR11369" s="52" t="s">
        <v>12136</v>
      </c>
      <c r="BX11369" s="52" t="s">
        <v>16948</v>
      </c>
      <c r="BY11369" s="52" t="s">
        <v>3276</v>
      </c>
      <c r="BZ11369" s="52" t="s">
        <v>12136</v>
      </c>
    </row>
    <row r="11370" spans="54:78" x14ac:dyDescent="0.3">
      <c r="BB11370" s="105" t="e">
        <f>VLOOKUP(C11370,#REF!, 2,FALSE)</f>
        <v>#REF!</v>
      </c>
      <c r="BP11370" s="52" t="s">
        <v>16949</v>
      </c>
      <c r="BQ11370" s="52" t="s">
        <v>1277</v>
      </c>
      <c r="BR11370" s="52" t="s">
        <v>2993</v>
      </c>
      <c r="BX11370" s="52" t="s">
        <v>16949</v>
      </c>
      <c r="BY11370" s="52" t="s">
        <v>1277</v>
      </c>
      <c r="BZ11370" s="52" t="s">
        <v>2993</v>
      </c>
    </row>
    <row r="11371" spans="54:78" x14ac:dyDescent="0.3">
      <c r="BB11371" s="105" t="e">
        <f>VLOOKUP(C11371,#REF!, 2,FALSE)</f>
        <v>#REF!</v>
      </c>
      <c r="BP11371" s="52" t="s">
        <v>16950</v>
      </c>
      <c r="BQ11371" s="52" t="s">
        <v>3059</v>
      </c>
      <c r="BR11371" s="52" t="s">
        <v>2993</v>
      </c>
      <c r="BX11371" s="52" t="s">
        <v>16950</v>
      </c>
      <c r="BY11371" s="52" t="s">
        <v>3059</v>
      </c>
      <c r="BZ11371" s="52" t="s">
        <v>2993</v>
      </c>
    </row>
    <row r="11372" spans="54:78" x14ac:dyDescent="0.3">
      <c r="BB11372" s="105" t="e">
        <f>VLOOKUP(C11372,#REF!, 2,FALSE)</f>
        <v>#REF!</v>
      </c>
      <c r="BP11372" s="52" t="s">
        <v>16951</v>
      </c>
      <c r="BQ11372" s="52" t="s">
        <v>1350</v>
      </c>
      <c r="BR11372" s="52" t="s">
        <v>2993</v>
      </c>
      <c r="BX11372" s="52" t="s">
        <v>16951</v>
      </c>
      <c r="BY11372" s="52" t="s">
        <v>1350</v>
      </c>
      <c r="BZ11372" s="52" t="s">
        <v>2993</v>
      </c>
    </row>
    <row r="11373" spans="54:78" x14ac:dyDescent="0.3">
      <c r="BB11373" s="105" t="e">
        <f>VLOOKUP(C11373,#REF!, 2,FALSE)</f>
        <v>#REF!</v>
      </c>
      <c r="BP11373" s="52" t="s">
        <v>16952</v>
      </c>
      <c r="BQ11373" s="52" t="s">
        <v>1147</v>
      </c>
      <c r="BR11373" s="52" t="s">
        <v>1812</v>
      </c>
      <c r="BX11373" s="52" t="s">
        <v>16952</v>
      </c>
      <c r="BY11373" s="52" t="s">
        <v>1147</v>
      </c>
      <c r="BZ11373" s="52" t="s">
        <v>1812</v>
      </c>
    </row>
    <row r="11374" spans="54:78" x14ac:dyDescent="0.3">
      <c r="BB11374" s="105" t="e">
        <f>VLOOKUP(C11374,#REF!, 2,FALSE)</f>
        <v>#REF!</v>
      </c>
      <c r="BP11374" s="52" t="s">
        <v>312</v>
      </c>
      <c r="BQ11374" s="52" t="s">
        <v>870</v>
      </c>
      <c r="BR11374" s="52" t="s">
        <v>8956</v>
      </c>
      <c r="BX11374" s="52" t="s">
        <v>312</v>
      </c>
      <c r="BY11374" s="52" t="s">
        <v>870</v>
      </c>
      <c r="BZ11374" s="52" t="s">
        <v>8956</v>
      </c>
    </row>
    <row r="11375" spans="54:78" x14ac:dyDescent="0.3">
      <c r="BB11375" s="105" t="e">
        <f>VLOOKUP(C11375,#REF!, 2,FALSE)</f>
        <v>#REF!</v>
      </c>
      <c r="BP11375" s="52" t="s">
        <v>16953</v>
      </c>
      <c r="BQ11375" s="52" t="s">
        <v>3276</v>
      </c>
      <c r="BR11375" s="52" t="s">
        <v>2993</v>
      </c>
      <c r="BX11375" s="52" t="s">
        <v>16953</v>
      </c>
      <c r="BY11375" s="52" t="s">
        <v>3276</v>
      </c>
      <c r="BZ11375" s="52" t="s">
        <v>2993</v>
      </c>
    </row>
    <row r="11376" spans="54:78" x14ac:dyDescent="0.3">
      <c r="BB11376" s="105" t="e">
        <f>VLOOKUP(C11376,#REF!, 2,FALSE)</f>
        <v>#REF!</v>
      </c>
      <c r="BP11376" s="52" t="s">
        <v>16954</v>
      </c>
      <c r="BQ11376" s="52" t="s">
        <v>3276</v>
      </c>
      <c r="BR11376" s="52" t="s">
        <v>2993</v>
      </c>
      <c r="BX11376" s="52" t="s">
        <v>16954</v>
      </c>
      <c r="BY11376" s="52" t="s">
        <v>3276</v>
      </c>
      <c r="BZ11376" s="52" t="s">
        <v>2993</v>
      </c>
    </row>
    <row r="11377" spans="54:78" x14ac:dyDescent="0.3">
      <c r="BB11377" s="105" t="e">
        <f>VLOOKUP(C11377,#REF!, 2,FALSE)</f>
        <v>#REF!</v>
      </c>
      <c r="BP11377" s="52" t="s">
        <v>16955</v>
      </c>
      <c r="BQ11377" s="52" t="s">
        <v>1350</v>
      </c>
      <c r="BR11377" s="52" t="s">
        <v>3757</v>
      </c>
      <c r="BX11377" s="52" t="s">
        <v>16955</v>
      </c>
      <c r="BY11377" s="52" t="s">
        <v>1350</v>
      </c>
      <c r="BZ11377" s="52" t="s">
        <v>3757</v>
      </c>
    </row>
    <row r="11378" spans="54:78" x14ac:dyDescent="0.3">
      <c r="BB11378" s="105" t="e">
        <f>VLOOKUP(C11378,#REF!, 2,FALSE)</f>
        <v>#REF!</v>
      </c>
      <c r="BP11378" s="52" t="s">
        <v>16956</v>
      </c>
      <c r="BQ11378" s="52" t="s">
        <v>1350</v>
      </c>
      <c r="BR11378" s="52" t="s">
        <v>2993</v>
      </c>
      <c r="BX11378" s="52" t="s">
        <v>16956</v>
      </c>
      <c r="BY11378" s="52" t="s">
        <v>1350</v>
      </c>
      <c r="BZ11378" s="52" t="s">
        <v>2993</v>
      </c>
    </row>
    <row r="11379" spans="54:78" x14ac:dyDescent="0.3">
      <c r="BB11379" s="105" t="e">
        <f>VLOOKUP(C11379,#REF!, 2,FALSE)</f>
        <v>#REF!</v>
      </c>
      <c r="BP11379" s="52" t="s">
        <v>16957</v>
      </c>
      <c r="BQ11379" s="52" t="s">
        <v>1350</v>
      </c>
      <c r="BR11379" s="52" t="s">
        <v>2993</v>
      </c>
      <c r="BX11379" s="52" t="s">
        <v>16957</v>
      </c>
      <c r="BY11379" s="52" t="s">
        <v>1350</v>
      </c>
      <c r="BZ11379" s="52" t="s">
        <v>2993</v>
      </c>
    </row>
    <row r="11380" spans="54:78" x14ac:dyDescent="0.3">
      <c r="BB11380" s="105" t="e">
        <f>VLOOKUP(C11380,#REF!, 2,FALSE)</f>
        <v>#REF!</v>
      </c>
      <c r="BP11380" s="52" t="s">
        <v>16958</v>
      </c>
      <c r="BQ11380" s="52" t="s">
        <v>1147</v>
      </c>
      <c r="BR11380" s="52" t="s">
        <v>2993</v>
      </c>
      <c r="BX11380" s="52" t="s">
        <v>16958</v>
      </c>
      <c r="BY11380" s="52" t="s">
        <v>1147</v>
      </c>
      <c r="BZ11380" s="52" t="s">
        <v>2993</v>
      </c>
    </row>
    <row r="11381" spans="54:78" x14ac:dyDescent="0.3">
      <c r="BB11381" s="105" t="e">
        <f>VLOOKUP(C11381,#REF!, 2,FALSE)</f>
        <v>#REF!</v>
      </c>
      <c r="BP11381" s="52" t="s">
        <v>16959</v>
      </c>
      <c r="BQ11381" s="52" t="s">
        <v>1350</v>
      </c>
      <c r="BR11381" s="52" t="s">
        <v>2993</v>
      </c>
      <c r="BX11381" s="52" t="s">
        <v>16959</v>
      </c>
      <c r="BY11381" s="52" t="s">
        <v>1350</v>
      </c>
      <c r="BZ11381" s="52" t="s">
        <v>2993</v>
      </c>
    </row>
    <row r="11382" spans="54:78" x14ac:dyDescent="0.3">
      <c r="BB11382" s="105" t="e">
        <f>VLOOKUP(C11382,#REF!, 2,FALSE)</f>
        <v>#REF!</v>
      </c>
      <c r="BP11382" s="52" t="s">
        <v>2927</v>
      </c>
      <c r="BQ11382" s="52" t="s">
        <v>786</v>
      </c>
      <c r="BR11382" s="52" t="s">
        <v>2993</v>
      </c>
      <c r="BX11382" s="52" t="s">
        <v>2927</v>
      </c>
      <c r="BY11382" s="52" t="s">
        <v>786</v>
      </c>
      <c r="BZ11382" s="52" t="s">
        <v>2993</v>
      </c>
    </row>
    <row r="11383" spans="54:78" x14ac:dyDescent="0.3">
      <c r="BB11383" s="105" t="e">
        <f>VLOOKUP(C11383,#REF!, 2,FALSE)</f>
        <v>#REF!</v>
      </c>
      <c r="BP11383" s="52" t="s">
        <v>16960</v>
      </c>
      <c r="BQ11383" s="52" t="s">
        <v>1277</v>
      </c>
      <c r="BR11383" s="52" t="s">
        <v>5402</v>
      </c>
      <c r="BX11383" s="52" t="s">
        <v>16960</v>
      </c>
      <c r="BY11383" s="52" t="s">
        <v>1277</v>
      </c>
      <c r="BZ11383" s="52" t="s">
        <v>5402</v>
      </c>
    </row>
    <row r="11384" spans="54:78" x14ac:dyDescent="0.3">
      <c r="BB11384" s="105" t="e">
        <f>VLOOKUP(C11384,#REF!, 2,FALSE)</f>
        <v>#REF!</v>
      </c>
      <c r="BP11384" s="52" t="s">
        <v>2928</v>
      </c>
      <c r="BQ11384" s="52" t="s">
        <v>1277</v>
      </c>
      <c r="BR11384" s="52" t="s">
        <v>2993</v>
      </c>
      <c r="BX11384" s="52" t="s">
        <v>2928</v>
      </c>
      <c r="BY11384" s="52" t="s">
        <v>1277</v>
      </c>
      <c r="BZ11384" s="52" t="s">
        <v>2993</v>
      </c>
    </row>
    <row r="11385" spans="54:78" x14ac:dyDescent="0.3">
      <c r="BB11385" s="105" t="e">
        <f>VLOOKUP(C11385,#REF!, 2,FALSE)</f>
        <v>#REF!</v>
      </c>
      <c r="BP11385" s="52" t="s">
        <v>2929</v>
      </c>
      <c r="BQ11385" s="52" t="s">
        <v>1277</v>
      </c>
      <c r="BR11385" s="52" t="s">
        <v>2993</v>
      </c>
      <c r="BX11385" s="52" t="s">
        <v>2929</v>
      </c>
      <c r="BY11385" s="52" t="s">
        <v>1277</v>
      </c>
      <c r="BZ11385" s="52" t="s">
        <v>2993</v>
      </c>
    </row>
    <row r="11386" spans="54:78" x14ac:dyDescent="0.3">
      <c r="BB11386" s="105" t="e">
        <f>VLOOKUP(C11386,#REF!, 2,FALSE)</f>
        <v>#REF!</v>
      </c>
      <c r="BP11386" s="52" t="s">
        <v>310</v>
      </c>
      <c r="BQ11386" s="52" t="s">
        <v>2993</v>
      </c>
      <c r="BR11386" s="52" t="s">
        <v>2993</v>
      </c>
      <c r="BX11386" s="52" t="s">
        <v>310</v>
      </c>
      <c r="BY11386" s="52" t="s">
        <v>2993</v>
      </c>
      <c r="BZ11386" s="52" t="s">
        <v>2993</v>
      </c>
    </row>
    <row r="11387" spans="54:78" x14ac:dyDescent="0.3">
      <c r="BB11387" s="105" t="e">
        <f>VLOOKUP(C11387,#REF!, 2,FALSE)</f>
        <v>#REF!</v>
      </c>
      <c r="BP11387" s="52" t="s">
        <v>16961</v>
      </c>
      <c r="BQ11387" s="52" t="s">
        <v>1350</v>
      </c>
      <c r="BR11387" s="52" t="s">
        <v>851</v>
      </c>
      <c r="BX11387" s="52" t="s">
        <v>16961</v>
      </c>
      <c r="BY11387" s="52" t="s">
        <v>1350</v>
      </c>
      <c r="BZ11387" s="52" t="s">
        <v>851</v>
      </c>
    </row>
    <row r="11388" spans="54:78" x14ac:dyDescent="0.3">
      <c r="BB11388" s="105" t="e">
        <f>VLOOKUP(C11388,#REF!, 2,FALSE)</f>
        <v>#REF!</v>
      </c>
      <c r="BP11388" s="52" t="s">
        <v>16962</v>
      </c>
      <c r="BQ11388" s="52" t="s">
        <v>3276</v>
      </c>
      <c r="BR11388" s="52" t="s">
        <v>2943</v>
      </c>
      <c r="BX11388" s="52" t="s">
        <v>16962</v>
      </c>
      <c r="BY11388" s="52" t="s">
        <v>3276</v>
      </c>
      <c r="BZ11388" s="52" t="s">
        <v>2943</v>
      </c>
    </row>
    <row r="11389" spans="54:78" x14ac:dyDescent="0.3">
      <c r="BB11389" s="105" t="e">
        <f>VLOOKUP(C11389,#REF!, 2,FALSE)</f>
        <v>#REF!</v>
      </c>
      <c r="BP11389" s="52" t="s">
        <v>2930</v>
      </c>
      <c r="BQ11389" s="52" t="s">
        <v>1350</v>
      </c>
      <c r="BR11389" s="52" t="s">
        <v>2993</v>
      </c>
      <c r="BX11389" s="52" t="s">
        <v>2930</v>
      </c>
      <c r="BY11389" s="52" t="s">
        <v>1350</v>
      </c>
      <c r="BZ11389" s="52" t="s">
        <v>2993</v>
      </c>
    </row>
    <row r="11390" spans="54:78" x14ac:dyDescent="0.3">
      <c r="BB11390" s="105" t="e">
        <f>VLOOKUP(C11390,#REF!, 2,FALSE)</f>
        <v>#REF!</v>
      </c>
      <c r="BP11390" s="52" t="s">
        <v>16963</v>
      </c>
      <c r="BQ11390" s="52" t="s">
        <v>1350</v>
      </c>
      <c r="BR11390" s="52" t="s">
        <v>2993</v>
      </c>
      <c r="BX11390" s="52" t="s">
        <v>16963</v>
      </c>
      <c r="BY11390" s="52" t="s">
        <v>1350</v>
      </c>
      <c r="BZ11390" s="52" t="s">
        <v>2993</v>
      </c>
    </row>
    <row r="11391" spans="54:78" x14ac:dyDescent="0.3">
      <c r="BB11391" s="105" t="e">
        <f>VLOOKUP(C11391,#REF!, 2,FALSE)</f>
        <v>#REF!</v>
      </c>
      <c r="BP11391" s="52" t="s">
        <v>16964</v>
      </c>
      <c r="BQ11391" s="52" t="s">
        <v>1277</v>
      </c>
      <c r="BR11391" s="52" t="s">
        <v>2993</v>
      </c>
      <c r="BX11391" s="52" t="s">
        <v>16964</v>
      </c>
      <c r="BY11391" s="52" t="s">
        <v>1277</v>
      </c>
      <c r="BZ11391" s="52" t="s">
        <v>2993</v>
      </c>
    </row>
    <row r="11392" spans="54:78" x14ac:dyDescent="0.3">
      <c r="BB11392" s="105" t="e">
        <f>VLOOKUP(C11392,#REF!, 2,FALSE)</f>
        <v>#REF!</v>
      </c>
      <c r="BP11392" s="52" t="s">
        <v>16965</v>
      </c>
      <c r="BQ11392" s="52" t="s">
        <v>2467</v>
      </c>
      <c r="BR11392" s="52" t="s">
        <v>2993</v>
      </c>
      <c r="BX11392" s="52" t="s">
        <v>16965</v>
      </c>
      <c r="BY11392" s="52" t="s">
        <v>2467</v>
      </c>
      <c r="BZ11392" s="52" t="s">
        <v>2993</v>
      </c>
    </row>
    <row r="11393" spans="54:78" x14ac:dyDescent="0.3">
      <c r="BB11393" s="105" t="e">
        <f>VLOOKUP(C11393,#REF!, 2,FALSE)</f>
        <v>#REF!</v>
      </c>
      <c r="BP11393" s="52" t="s">
        <v>16966</v>
      </c>
      <c r="BQ11393" s="52" t="s">
        <v>1147</v>
      </c>
      <c r="BR11393" s="52" t="s">
        <v>2993</v>
      </c>
      <c r="BX11393" s="52" t="s">
        <v>16966</v>
      </c>
      <c r="BY11393" s="52" t="s">
        <v>1147</v>
      </c>
      <c r="BZ11393" s="52" t="s">
        <v>2993</v>
      </c>
    </row>
    <row r="11394" spans="54:78" x14ac:dyDescent="0.3">
      <c r="BB11394" s="105" t="e">
        <f>VLOOKUP(C11394,#REF!, 2,FALSE)</f>
        <v>#REF!</v>
      </c>
      <c r="BP11394" s="52" t="s">
        <v>16967</v>
      </c>
      <c r="BQ11394" s="52" t="s">
        <v>2988</v>
      </c>
      <c r="BR11394" s="52" t="s">
        <v>2993</v>
      </c>
      <c r="BX11394" s="52" t="s">
        <v>16967</v>
      </c>
      <c r="BY11394" s="52" t="s">
        <v>2988</v>
      </c>
      <c r="BZ11394" s="52" t="s">
        <v>2993</v>
      </c>
    </row>
    <row r="11395" spans="54:78" x14ac:dyDescent="0.3">
      <c r="BB11395" s="105" t="e">
        <f>VLOOKUP(C11395,#REF!, 2,FALSE)</f>
        <v>#REF!</v>
      </c>
      <c r="BP11395" s="52" t="s">
        <v>16968</v>
      </c>
      <c r="BQ11395" s="52" t="s">
        <v>1277</v>
      </c>
      <c r="BR11395" s="52" t="s">
        <v>2993</v>
      </c>
      <c r="BX11395" s="52" t="s">
        <v>16968</v>
      </c>
      <c r="BY11395" s="52" t="s">
        <v>1277</v>
      </c>
      <c r="BZ11395" s="52" t="s">
        <v>2993</v>
      </c>
    </row>
    <row r="11396" spans="54:78" x14ac:dyDescent="0.3">
      <c r="BB11396" s="105" t="e">
        <f>VLOOKUP(C11396,#REF!, 2,FALSE)</f>
        <v>#REF!</v>
      </c>
      <c r="BP11396" s="52" t="s">
        <v>16969</v>
      </c>
      <c r="BQ11396" s="52" t="s">
        <v>1277</v>
      </c>
      <c r="BR11396" s="52" t="s">
        <v>2993</v>
      </c>
      <c r="BX11396" s="52" t="s">
        <v>16969</v>
      </c>
      <c r="BY11396" s="52" t="s">
        <v>1277</v>
      </c>
      <c r="BZ11396" s="52" t="s">
        <v>2993</v>
      </c>
    </row>
    <row r="11397" spans="54:78" x14ac:dyDescent="0.3">
      <c r="BB11397" s="105" t="e">
        <f>VLOOKUP(C11397,#REF!, 2,FALSE)</f>
        <v>#REF!</v>
      </c>
      <c r="BP11397" s="52" t="s">
        <v>16970</v>
      </c>
      <c r="BQ11397" s="52" t="s">
        <v>2988</v>
      </c>
      <c r="BR11397" s="52" t="s">
        <v>3889</v>
      </c>
      <c r="BX11397" s="52" t="s">
        <v>16970</v>
      </c>
      <c r="BY11397" s="52" t="s">
        <v>2988</v>
      </c>
      <c r="BZ11397" s="52" t="s">
        <v>3889</v>
      </c>
    </row>
    <row r="11398" spans="54:78" x14ac:dyDescent="0.3">
      <c r="BB11398" s="105" t="e">
        <f>VLOOKUP(C11398,#REF!, 2,FALSE)</f>
        <v>#REF!</v>
      </c>
      <c r="BP11398" s="52" t="s">
        <v>16971</v>
      </c>
      <c r="BQ11398" s="52" t="s">
        <v>2988</v>
      </c>
      <c r="BR11398" s="52" t="s">
        <v>2993</v>
      </c>
      <c r="BX11398" s="52" t="s">
        <v>16971</v>
      </c>
      <c r="BY11398" s="52" t="s">
        <v>2988</v>
      </c>
      <c r="BZ11398" s="52" t="s">
        <v>2993</v>
      </c>
    </row>
    <row r="11399" spans="54:78" x14ac:dyDescent="0.3">
      <c r="BB11399" s="105" t="e">
        <f>VLOOKUP(C11399,#REF!, 2,FALSE)</f>
        <v>#REF!</v>
      </c>
      <c r="BP11399" s="52" t="s">
        <v>16972</v>
      </c>
      <c r="BQ11399" s="52" t="s">
        <v>1350</v>
      </c>
      <c r="BR11399" s="52" t="s">
        <v>2993</v>
      </c>
      <c r="BX11399" s="52" t="s">
        <v>16972</v>
      </c>
      <c r="BY11399" s="52" t="s">
        <v>1350</v>
      </c>
      <c r="BZ11399" s="52" t="s">
        <v>2993</v>
      </c>
    </row>
    <row r="11400" spans="54:78" x14ac:dyDescent="0.3">
      <c r="BB11400" s="105" t="e">
        <f>VLOOKUP(C11400,#REF!, 2,FALSE)</f>
        <v>#REF!</v>
      </c>
      <c r="BP11400" s="52" t="s">
        <v>16973</v>
      </c>
      <c r="BQ11400" s="52" t="s">
        <v>2988</v>
      </c>
      <c r="BR11400" s="52" t="s">
        <v>1603</v>
      </c>
      <c r="BX11400" s="52" t="s">
        <v>16973</v>
      </c>
      <c r="BY11400" s="52" t="s">
        <v>2988</v>
      </c>
      <c r="BZ11400" s="52" t="s">
        <v>1603</v>
      </c>
    </row>
    <row r="11401" spans="54:78" x14ac:dyDescent="0.3">
      <c r="BB11401" s="105" t="e">
        <f>VLOOKUP(C11401,#REF!, 2,FALSE)</f>
        <v>#REF!</v>
      </c>
      <c r="BP11401" s="52" t="s">
        <v>16974</v>
      </c>
      <c r="BQ11401" s="52" t="s">
        <v>2988</v>
      </c>
      <c r="BR11401" s="52" t="s">
        <v>2993</v>
      </c>
      <c r="BX11401" s="52" t="s">
        <v>16974</v>
      </c>
      <c r="BY11401" s="52" t="s">
        <v>2988</v>
      </c>
      <c r="BZ11401" s="52" t="s">
        <v>2993</v>
      </c>
    </row>
    <row r="11402" spans="54:78" x14ac:dyDescent="0.3">
      <c r="BB11402" s="105" t="e">
        <f>VLOOKUP(C11402,#REF!, 2,FALSE)</f>
        <v>#REF!</v>
      </c>
      <c r="BP11402" s="52" t="s">
        <v>16975</v>
      </c>
      <c r="BQ11402" s="52" t="s">
        <v>2988</v>
      </c>
      <c r="BR11402" s="52" t="s">
        <v>2993</v>
      </c>
      <c r="BX11402" s="52" t="s">
        <v>16975</v>
      </c>
      <c r="BY11402" s="52" t="s">
        <v>2988</v>
      </c>
      <c r="BZ11402" s="52" t="s">
        <v>2993</v>
      </c>
    </row>
    <row r="11403" spans="54:78" x14ac:dyDescent="0.3">
      <c r="BB11403" s="105" t="e">
        <f>VLOOKUP(C11403,#REF!, 2,FALSE)</f>
        <v>#REF!</v>
      </c>
      <c r="BP11403" s="52" t="s">
        <v>16976</v>
      </c>
      <c r="BQ11403" s="52" t="s">
        <v>1350</v>
      </c>
      <c r="BR11403" s="52" t="s">
        <v>2993</v>
      </c>
      <c r="BX11403" s="52" t="s">
        <v>16976</v>
      </c>
      <c r="BY11403" s="52" t="s">
        <v>1350</v>
      </c>
      <c r="BZ11403" s="52" t="s">
        <v>2993</v>
      </c>
    </row>
    <row r="11404" spans="54:78" x14ac:dyDescent="0.3">
      <c r="BB11404" s="105" t="e">
        <f>VLOOKUP(C11404,#REF!, 2,FALSE)</f>
        <v>#REF!</v>
      </c>
      <c r="BP11404" s="52" t="s">
        <v>16977</v>
      </c>
      <c r="BQ11404" s="52" t="s">
        <v>1277</v>
      </c>
      <c r="BR11404" s="52" t="s">
        <v>2993</v>
      </c>
      <c r="BX11404" s="52" t="s">
        <v>16977</v>
      </c>
      <c r="BY11404" s="52" t="s">
        <v>1277</v>
      </c>
      <c r="BZ11404" s="52" t="s">
        <v>2993</v>
      </c>
    </row>
    <row r="11405" spans="54:78" x14ac:dyDescent="0.3">
      <c r="BB11405" s="105" t="e">
        <f>VLOOKUP(C11405,#REF!, 2,FALSE)</f>
        <v>#REF!</v>
      </c>
      <c r="BP11405" s="52" t="s">
        <v>16978</v>
      </c>
      <c r="BQ11405" s="52" t="s">
        <v>1277</v>
      </c>
      <c r="BR11405" s="52" t="s">
        <v>2993</v>
      </c>
      <c r="BX11405" s="52" t="s">
        <v>16978</v>
      </c>
      <c r="BY11405" s="52" t="s">
        <v>1277</v>
      </c>
      <c r="BZ11405" s="52" t="s">
        <v>2993</v>
      </c>
    </row>
    <row r="11406" spans="54:78" x14ac:dyDescent="0.3">
      <c r="BB11406" s="105" t="e">
        <f>VLOOKUP(C11406,#REF!, 2,FALSE)</f>
        <v>#REF!</v>
      </c>
      <c r="BP11406" s="52" t="s">
        <v>16979</v>
      </c>
      <c r="BQ11406" s="52" t="s">
        <v>2988</v>
      </c>
      <c r="BR11406" s="52" t="s">
        <v>2993</v>
      </c>
      <c r="BX11406" s="52" t="s">
        <v>16979</v>
      </c>
      <c r="BY11406" s="52" t="s">
        <v>2988</v>
      </c>
      <c r="BZ11406" s="52" t="s">
        <v>2993</v>
      </c>
    </row>
    <row r="11407" spans="54:78" x14ac:dyDescent="0.3">
      <c r="BB11407" s="105" t="e">
        <f>VLOOKUP(C11407,#REF!, 2,FALSE)</f>
        <v>#REF!</v>
      </c>
      <c r="BP11407" s="52" t="s">
        <v>16980</v>
      </c>
      <c r="BQ11407" s="52" t="s">
        <v>2988</v>
      </c>
      <c r="BR11407" s="52" t="s">
        <v>9402</v>
      </c>
      <c r="BX11407" s="52" t="s">
        <v>16980</v>
      </c>
      <c r="BY11407" s="52" t="s">
        <v>2988</v>
      </c>
      <c r="BZ11407" s="52" t="s">
        <v>9402</v>
      </c>
    </row>
    <row r="11408" spans="54:78" x14ac:dyDescent="0.3">
      <c r="BB11408" s="105" t="e">
        <f>VLOOKUP(C11408,#REF!, 2,FALSE)</f>
        <v>#REF!</v>
      </c>
      <c r="BP11408" s="52" t="s">
        <v>316</v>
      </c>
      <c r="BQ11408" s="52" t="s">
        <v>2988</v>
      </c>
      <c r="BR11408" s="52" t="s">
        <v>2993</v>
      </c>
      <c r="BX11408" s="52" t="s">
        <v>316</v>
      </c>
      <c r="BY11408" s="52" t="s">
        <v>2988</v>
      </c>
      <c r="BZ11408" s="52" t="s">
        <v>2993</v>
      </c>
    </row>
    <row r="11409" spans="54:78" x14ac:dyDescent="0.3">
      <c r="BB11409" s="105" t="e">
        <f>VLOOKUP(C11409,#REF!, 2,FALSE)</f>
        <v>#REF!</v>
      </c>
      <c r="BP11409" s="52" t="s">
        <v>311</v>
      </c>
      <c r="BQ11409" s="52" t="s">
        <v>2988</v>
      </c>
      <c r="BR11409" s="52" t="s">
        <v>9270</v>
      </c>
      <c r="BX11409" s="52" t="s">
        <v>311</v>
      </c>
      <c r="BY11409" s="52" t="s">
        <v>2988</v>
      </c>
      <c r="BZ11409" s="52" t="s">
        <v>9270</v>
      </c>
    </row>
    <row r="11410" spans="54:78" x14ac:dyDescent="0.3">
      <c r="BB11410" s="105" t="e">
        <f>VLOOKUP(C11410,#REF!, 2,FALSE)</f>
        <v>#REF!</v>
      </c>
      <c r="BP11410" s="52" t="s">
        <v>2931</v>
      </c>
      <c r="BQ11410" s="52" t="s">
        <v>1350</v>
      </c>
      <c r="BR11410" s="52" t="s">
        <v>1345</v>
      </c>
      <c r="BX11410" s="52" t="s">
        <v>2931</v>
      </c>
      <c r="BY11410" s="52" t="s">
        <v>1350</v>
      </c>
      <c r="BZ11410" s="52" t="s">
        <v>1345</v>
      </c>
    </row>
    <row r="11411" spans="54:78" x14ac:dyDescent="0.3">
      <c r="BB11411" s="105" t="e">
        <f>VLOOKUP(C11411,#REF!, 2,FALSE)</f>
        <v>#REF!</v>
      </c>
      <c r="BP11411" s="52" t="s">
        <v>2932</v>
      </c>
      <c r="BQ11411" s="52" t="s">
        <v>2988</v>
      </c>
      <c r="BR11411" s="52" t="s">
        <v>2993</v>
      </c>
      <c r="BX11411" s="52" t="s">
        <v>2932</v>
      </c>
      <c r="BY11411" s="52" t="s">
        <v>2988</v>
      </c>
      <c r="BZ11411" s="52" t="s">
        <v>2993</v>
      </c>
    </row>
    <row r="11412" spans="54:78" x14ac:dyDescent="0.3">
      <c r="BB11412" s="105" t="e">
        <f>VLOOKUP(C11412,#REF!, 2,FALSE)</f>
        <v>#REF!</v>
      </c>
      <c r="BP11412" s="52" t="s">
        <v>2933</v>
      </c>
      <c r="BQ11412" s="52" t="s">
        <v>1350</v>
      </c>
      <c r="BR11412" s="52" t="s">
        <v>2993</v>
      </c>
      <c r="BX11412" s="52" t="s">
        <v>2933</v>
      </c>
      <c r="BY11412" s="52" t="s">
        <v>1350</v>
      </c>
      <c r="BZ11412" s="52" t="s">
        <v>2993</v>
      </c>
    </row>
    <row r="11413" spans="54:78" x14ac:dyDescent="0.3">
      <c r="BB11413" s="105" t="e">
        <f>VLOOKUP(C11413,#REF!, 2,FALSE)</f>
        <v>#REF!</v>
      </c>
      <c r="BP11413" s="52" t="s">
        <v>16981</v>
      </c>
      <c r="BQ11413" s="52" t="s">
        <v>3276</v>
      </c>
      <c r="BR11413" s="52" t="s">
        <v>16982</v>
      </c>
      <c r="BX11413" s="52" t="s">
        <v>16981</v>
      </c>
      <c r="BY11413" s="52" t="s">
        <v>3276</v>
      </c>
      <c r="BZ11413" s="52" t="s">
        <v>16982</v>
      </c>
    </row>
    <row r="11414" spans="54:78" x14ac:dyDescent="0.3">
      <c r="BB11414" s="105" t="e">
        <f>VLOOKUP(C11414,#REF!, 2,FALSE)</f>
        <v>#REF!</v>
      </c>
      <c r="BP11414" s="52" t="s">
        <v>16983</v>
      </c>
      <c r="BQ11414" s="52" t="s">
        <v>1147</v>
      </c>
      <c r="BR11414" s="52" t="s">
        <v>2993</v>
      </c>
      <c r="BX11414" s="52" t="s">
        <v>16983</v>
      </c>
      <c r="BY11414" s="52" t="s">
        <v>1147</v>
      </c>
      <c r="BZ11414" s="52" t="s">
        <v>2993</v>
      </c>
    </row>
    <row r="11415" spans="54:78" x14ac:dyDescent="0.3">
      <c r="BB11415" s="105" t="e">
        <f>VLOOKUP(C11415,#REF!, 2,FALSE)</f>
        <v>#REF!</v>
      </c>
      <c r="BP11415" s="52" t="s">
        <v>314</v>
      </c>
      <c r="BQ11415" s="52" t="s">
        <v>2988</v>
      </c>
      <c r="BR11415" s="52" t="s">
        <v>2993</v>
      </c>
      <c r="BX11415" s="52" t="s">
        <v>314</v>
      </c>
      <c r="BY11415" s="52" t="s">
        <v>2988</v>
      </c>
      <c r="BZ11415" s="52" t="s">
        <v>2993</v>
      </c>
    </row>
    <row r="11416" spans="54:78" x14ac:dyDescent="0.3">
      <c r="BB11416" s="105" t="e">
        <f>VLOOKUP(C11416,#REF!, 2,FALSE)</f>
        <v>#REF!</v>
      </c>
      <c r="BP11416" s="52" t="s">
        <v>16984</v>
      </c>
      <c r="BQ11416" s="52" t="s">
        <v>2988</v>
      </c>
      <c r="BR11416" s="52" t="s">
        <v>5933</v>
      </c>
      <c r="BX11416" s="52" t="s">
        <v>16984</v>
      </c>
      <c r="BY11416" s="52" t="s">
        <v>2988</v>
      </c>
      <c r="BZ11416" s="52" t="s">
        <v>5933</v>
      </c>
    </row>
    <row r="11417" spans="54:78" x14ac:dyDescent="0.3">
      <c r="BB11417" s="105" t="e">
        <f>VLOOKUP(C11417,#REF!, 2,FALSE)</f>
        <v>#REF!</v>
      </c>
      <c r="BP11417" s="52" t="s">
        <v>16985</v>
      </c>
      <c r="BQ11417" s="52" t="s">
        <v>2988</v>
      </c>
      <c r="BR11417" s="52" t="s">
        <v>8827</v>
      </c>
      <c r="BX11417" s="52" t="s">
        <v>16985</v>
      </c>
      <c r="BY11417" s="52" t="s">
        <v>2988</v>
      </c>
      <c r="BZ11417" s="52" t="s">
        <v>8827</v>
      </c>
    </row>
    <row r="11418" spans="54:78" x14ac:dyDescent="0.3">
      <c r="BB11418" s="105" t="e">
        <f>VLOOKUP(C11418,#REF!, 2,FALSE)</f>
        <v>#REF!</v>
      </c>
      <c r="BP11418" s="52" t="s">
        <v>2934</v>
      </c>
      <c r="BQ11418" s="52" t="s">
        <v>1147</v>
      </c>
      <c r="BR11418" s="52" t="s">
        <v>2993</v>
      </c>
      <c r="BX11418" s="52" t="s">
        <v>2934</v>
      </c>
      <c r="BY11418" s="52" t="s">
        <v>1147</v>
      </c>
      <c r="BZ11418" s="52" t="s">
        <v>2993</v>
      </c>
    </row>
    <row r="11419" spans="54:78" x14ac:dyDescent="0.3">
      <c r="BB11419" s="105" t="e">
        <f>VLOOKUP(C11419,#REF!, 2,FALSE)</f>
        <v>#REF!</v>
      </c>
      <c r="BP11419" s="52" t="s">
        <v>2935</v>
      </c>
      <c r="BQ11419" s="52" t="s">
        <v>1350</v>
      </c>
      <c r="BR11419" s="52" t="s">
        <v>2993</v>
      </c>
      <c r="BX11419" s="52" t="s">
        <v>2935</v>
      </c>
      <c r="BY11419" s="52" t="s">
        <v>1350</v>
      </c>
      <c r="BZ11419" s="52" t="s">
        <v>2993</v>
      </c>
    </row>
    <row r="11420" spans="54:78" x14ac:dyDescent="0.3">
      <c r="BB11420" s="105" t="e">
        <f>VLOOKUP(C11420,#REF!, 2,FALSE)</f>
        <v>#REF!</v>
      </c>
      <c r="BP11420" s="52" t="s">
        <v>16986</v>
      </c>
      <c r="BQ11420" s="52" t="s">
        <v>1350</v>
      </c>
      <c r="BR11420" s="52" t="s">
        <v>2993</v>
      </c>
      <c r="BX11420" s="52" t="s">
        <v>16986</v>
      </c>
      <c r="BY11420" s="52" t="s">
        <v>1350</v>
      </c>
      <c r="BZ11420" s="52" t="s">
        <v>2993</v>
      </c>
    </row>
  </sheetData>
  <mergeCells count="64">
    <mergeCell ref="B795:AK795"/>
    <mergeCell ref="B7:B8"/>
    <mergeCell ref="B4:AK4"/>
    <mergeCell ref="B5:AK5"/>
    <mergeCell ref="B6:AK6"/>
    <mergeCell ref="C7:AK8"/>
    <mergeCell ref="C9:AK9"/>
    <mergeCell ref="G11:G16"/>
    <mergeCell ref="AC12:AC16"/>
    <mergeCell ref="AD12:AD16"/>
    <mergeCell ref="AE12:AE16"/>
    <mergeCell ref="AF12:AF16"/>
    <mergeCell ref="AG12:AG16"/>
    <mergeCell ref="F11:F16"/>
    <mergeCell ref="M13:M16"/>
    <mergeCell ref="AH12:AH16"/>
    <mergeCell ref="H13:H16"/>
    <mergeCell ref="I13:I16"/>
    <mergeCell ref="J13:J16"/>
    <mergeCell ref="K13:K16"/>
    <mergeCell ref="L13:L16"/>
    <mergeCell ref="AG1:AR1"/>
    <mergeCell ref="AF3:AR3"/>
    <mergeCell ref="AC2:AR2"/>
    <mergeCell ref="AT12:AT17"/>
    <mergeCell ref="AP12:AP17"/>
    <mergeCell ref="AQ12:AQ17"/>
    <mergeCell ref="AR12:AR17"/>
    <mergeCell ref="AM11:AM17"/>
    <mergeCell ref="AN11:AN17"/>
    <mergeCell ref="AO11:AO17"/>
    <mergeCell ref="AS12:AS17"/>
    <mergeCell ref="D11:D17"/>
    <mergeCell ref="BD11:BD17"/>
    <mergeCell ref="H12:M12"/>
    <mergeCell ref="N12:O16"/>
    <mergeCell ref="P12:Q16"/>
    <mergeCell ref="R12:S16"/>
    <mergeCell ref="T12:U16"/>
    <mergeCell ref="V12:W16"/>
    <mergeCell ref="AX11:AX17"/>
    <mergeCell ref="AY11:AY17"/>
    <mergeCell ref="AZ11:AZ17"/>
    <mergeCell ref="BA11:BA17"/>
    <mergeCell ref="BB11:BB17"/>
    <mergeCell ref="BC11:BC17"/>
    <mergeCell ref="AB12:AB16"/>
    <mergeCell ref="AP11:AU11"/>
    <mergeCell ref="AV11:AV17"/>
    <mergeCell ref="AW11:AW17"/>
    <mergeCell ref="B11:B17"/>
    <mergeCell ref="C11:C17"/>
    <mergeCell ref="AU12:AU17"/>
    <mergeCell ref="H11:W11"/>
    <mergeCell ref="X11:AH11"/>
    <mergeCell ref="AI11:AI17"/>
    <mergeCell ref="AJ11:AJ17"/>
    <mergeCell ref="AK11:AK17"/>
    <mergeCell ref="AL11:AL17"/>
    <mergeCell ref="X12:X16"/>
    <mergeCell ref="Y12:Y16"/>
    <mergeCell ref="Z12:Z16"/>
    <mergeCell ref="AA12:AA16"/>
    <mergeCell ref="E11:E17"/>
  </mergeCells>
  <conditionalFormatting sqref="C176:F176">
    <cfRule type="duplicateValues" dxfId="1" priority="2"/>
  </conditionalFormatting>
  <conditionalFormatting sqref="C177:F181">
    <cfRule type="duplicateValues" dxfId="0" priority="4"/>
  </conditionalFormatting>
  <pageMargins left="0" right="0" top="0.59055118110236227" bottom="0.59055118110236227" header="0" footer="0"/>
  <pageSetup paperSize="9" scale="10" fitToHeight="0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84CC31-AA17-4896-88E4-CFED03E61576}">
  <dimension ref="A1:BZ7"/>
  <sheetViews>
    <sheetView topLeftCell="B7" workbookViewId="0">
      <selection activeCell="C16" sqref="C16"/>
    </sheetView>
  </sheetViews>
  <sheetFormatPr defaultRowHeight="15" x14ac:dyDescent="0.25"/>
  <cols>
    <col min="1" max="1" width="0" hidden="1" customWidth="1"/>
    <col min="2" max="2" width="10.5703125" customWidth="1"/>
    <col min="3" max="3" width="83.85546875" customWidth="1"/>
    <col min="4" max="6" width="0" hidden="1" customWidth="1"/>
    <col min="7" max="7" width="28.7109375" customWidth="1"/>
    <col min="8" max="8" width="16.42578125" customWidth="1"/>
    <col min="9" max="9" width="16.5703125" customWidth="1"/>
    <col min="10" max="10" width="17.7109375" customWidth="1"/>
    <col min="11" max="11" width="14.140625" customWidth="1"/>
    <col min="12" max="12" width="16.5703125" customWidth="1"/>
    <col min="13" max="13" width="14.42578125" customWidth="1"/>
    <col min="14" max="15" width="19.42578125" customWidth="1"/>
    <col min="16" max="16" width="17.5703125" customWidth="1"/>
    <col min="17" max="17" width="23.28515625" customWidth="1"/>
    <col min="18" max="18" width="16.85546875" customWidth="1"/>
    <col min="19" max="19" width="19.5703125" customWidth="1"/>
    <col min="20" max="20" width="16" customWidth="1"/>
    <col min="21" max="21" width="22" customWidth="1"/>
    <col min="22" max="22" width="9.28515625" customWidth="1"/>
    <col min="23" max="23" width="18.28515625" customWidth="1"/>
    <col min="24" max="24" width="22.5703125" customWidth="1"/>
    <col min="25" max="26" width="19" customWidth="1"/>
    <col min="27" max="27" width="14.140625" customWidth="1"/>
    <col min="28" max="28" width="9.28515625" customWidth="1"/>
    <col min="29" max="29" width="22.140625" customWidth="1"/>
    <col min="30" max="30" width="29.5703125" customWidth="1"/>
    <col min="31" max="31" width="14.7109375" customWidth="1"/>
    <col min="32" max="32" width="21.5703125" customWidth="1"/>
    <col min="33" max="33" width="18.140625" customWidth="1"/>
    <col min="34" max="34" width="17" customWidth="1"/>
    <col min="35" max="36" width="24.5703125" customWidth="1"/>
    <col min="37" max="37" width="24" customWidth="1"/>
    <col min="38" max="88" width="0" hidden="1" customWidth="1"/>
  </cols>
  <sheetData>
    <row r="1" spans="1:78" s="5" customFormat="1" ht="18.75" x14ac:dyDescent="0.3">
      <c r="A1" s="5">
        <v>1</v>
      </c>
      <c r="B1" s="17">
        <f>SUBTOTAL(9,$A1:A$496)</f>
        <v>3</v>
      </c>
      <c r="C1" s="4" t="s">
        <v>281</v>
      </c>
      <c r="D1" s="4"/>
      <c r="E1" s="4"/>
      <c r="F1" s="18">
        <v>3353388.8</v>
      </c>
      <c r="G1" s="1">
        <f>H1+I1+J1+K1+L1+M1+O1+Q1+S1+U1+W1+X1+Y1+Z1+AA1+AB1+AC1+AD1+AE1+AF1+AG1+AH1</f>
        <v>3353388.8</v>
      </c>
      <c r="H1" s="3">
        <v>0</v>
      </c>
      <c r="I1" s="3">
        <v>0</v>
      </c>
      <c r="J1" s="3">
        <v>0</v>
      </c>
      <c r="K1" s="3">
        <v>0</v>
      </c>
      <c r="L1" s="3">
        <v>0</v>
      </c>
      <c r="M1" s="3">
        <v>0</v>
      </c>
      <c r="N1" s="6">
        <v>0</v>
      </c>
      <c r="O1" s="3">
        <v>0</v>
      </c>
      <c r="P1" s="1">
        <v>398</v>
      </c>
      <c r="Q1" s="1">
        <f>ROUND((F1-AG1)/102.14*100,2)</f>
        <v>3136272.57</v>
      </c>
      <c r="R1" s="3">
        <v>0</v>
      </c>
      <c r="S1" s="3">
        <v>0</v>
      </c>
      <c r="T1" s="3">
        <v>0</v>
      </c>
      <c r="U1" s="3">
        <v>0</v>
      </c>
      <c r="V1" s="3">
        <v>0</v>
      </c>
      <c r="W1" s="3">
        <v>0</v>
      </c>
      <c r="X1" s="3">
        <v>0</v>
      </c>
      <c r="Y1" s="3">
        <v>0</v>
      </c>
      <c r="Z1" s="3">
        <v>0</v>
      </c>
      <c r="AA1" s="3">
        <v>0</v>
      </c>
      <c r="AB1" s="3">
        <v>0</v>
      </c>
      <c r="AC1" s="3">
        <v>0</v>
      </c>
      <c r="AD1" s="3">
        <v>0</v>
      </c>
      <c r="AE1" s="3">
        <v>0</v>
      </c>
      <c r="AF1" s="1">
        <f>ROUND(Q1*2.14%,2)</f>
        <v>67116.23</v>
      </c>
      <c r="AG1" s="1">
        <v>150000</v>
      </c>
      <c r="AH1" s="3">
        <v>0</v>
      </c>
      <c r="AI1" s="2">
        <v>2025</v>
      </c>
      <c r="AJ1" s="2">
        <v>2025</v>
      </c>
      <c r="AK1" s="2">
        <v>2025</v>
      </c>
      <c r="AL1" s="12"/>
      <c r="AM1" s="12"/>
      <c r="AN1" s="12"/>
      <c r="AO1" s="12"/>
      <c r="AP1" s="13" t="s">
        <v>17013</v>
      </c>
      <c r="AQ1" s="13" t="s">
        <v>16996</v>
      </c>
      <c r="AR1" s="13">
        <v>0</v>
      </c>
      <c r="AS1" s="13" t="s">
        <v>17010</v>
      </c>
      <c r="AT1" s="13" t="s">
        <v>17007</v>
      </c>
      <c r="AU1" s="13" t="s">
        <v>17010</v>
      </c>
      <c r="AV1" s="13"/>
      <c r="AW1" s="13"/>
      <c r="AX1" s="13"/>
      <c r="AY1" s="13"/>
      <c r="AZ1" s="13" t="s">
        <v>673</v>
      </c>
      <c r="BA1" s="14">
        <v>798</v>
      </c>
      <c r="BB1" s="14">
        <v>344</v>
      </c>
      <c r="BC1" s="13" t="s">
        <v>2975</v>
      </c>
      <c r="BD1" s="13" t="s">
        <v>17058</v>
      </c>
      <c r="BE1" s="15"/>
      <c r="BF1" s="16">
        <f t="shared" ref="BF1:BF3" si="0">BB1-P1</f>
        <v>-54</v>
      </c>
      <c r="BM1" s="5" t="e">
        <f t="shared" ref="BM1" si="1">VLOOKUP(C1,BP:BR,3,FALSE)</f>
        <v>#N/A</v>
      </c>
      <c r="BP1" s="5" t="s">
        <v>3416</v>
      </c>
      <c r="BQ1" s="5" t="s">
        <v>3223</v>
      </c>
      <c r="BR1" s="5" t="s">
        <v>2884</v>
      </c>
      <c r="BX1" s="5" t="s">
        <v>3416</v>
      </c>
      <c r="BY1" s="5" t="s">
        <v>3223</v>
      </c>
      <c r="BZ1" s="5" t="s">
        <v>2884</v>
      </c>
    </row>
    <row r="2" spans="1:78" s="5" customFormat="1" ht="18.75" x14ac:dyDescent="0.3">
      <c r="A2" s="5">
        <v>1</v>
      </c>
      <c r="B2" s="17">
        <f>SUBTOTAL(9,$A2:A$293)</f>
        <v>2</v>
      </c>
      <c r="C2" s="4" t="s">
        <v>578</v>
      </c>
      <c r="D2" s="4"/>
      <c r="E2" s="4"/>
      <c r="F2" s="18">
        <v>7772911.4699999997</v>
      </c>
      <c r="G2" s="1">
        <f t="shared" ref="G2:G3" si="2">H2+I2+J2+K2+L2+M2+O2+Q2+S2+U2+W2+X2+Y2+Z2+AA2+AB2+AC2+AD2+AE2+AF2+AG2+AH2</f>
        <v>7772911.4699999997</v>
      </c>
      <c r="H2" s="3">
        <v>0</v>
      </c>
      <c r="I2" s="3">
        <v>0</v>
      </c>
      <c r="J2" s="3">
        <v>0</v>
      </c>
      <c r="K2" s="3">
        <v>0</v>
      </c>
      <c r="L2" s="3">
        <v>0</v>
      </c>
      <c r="M2" s="3">
        <v>0</v>
      </c>
      <c r="N2" s="6">
        <v>0</v>
      </c>
      <c r="O2" s="3">
        <v>0</v>
      </c>
      <c r="P2" s="1">
        <v>863.3</v>
      </c>
      <c r="Q2" s="1">
        <f t="shared" ref="Q2" si="3">ROUND((F2-AG2)/102.14*100,2)</f>
        <v>7433827.5599999996</v>
      </c>
      <c r="R2" s="3">
        <v>0</v>
      </c>
      <c r="S2" s="3">
        <v>0</v>
      </c>
      <c r="T2" s="3">
        <v>0</v>
      </c>
      <c r="U2" s="3">
        <v>0</v>
      </c>
      <c r="V2" s="3">
        <v>0</v>
      </c>
      <c r="W2" s="3">
        <v>0</v>
      </c>
      <c r="X2" s="3">
        <v>0</v>
      </c>
      <c r="Y2" s="3">
        <v>0</v>
      </c>
      <c r="Z2" s="3">
        <v>0</v>
      </c>
      <c r="AA2" s="3">
        <v>0</v>
      </c>
      <c r="AB2" s="3">
        <v>0</v>
      </c>
      <c r="AC2" s="3">
        <v>0</v>
      </c>
      <c r="AD2" s="3">
        <v>0</v>
      </c>
      <c r="AE2" s="3">
        <v>0</v>
      </c>
      <c r="AF2" s="1">
        <f t="shared" ref="AF2" si="4">ROUND(Q2*2.14%,2)</f>
        <v>159083.91</v>
      </c>
      <c r="AG2" s="1">
        <v>180000</v>
      </c>
      <c r="AH2" s="3">
        <v>0</v>
      </c>
      <c r="AI2" s="2">
        <v>2024</v>
      </c>
      <c r="AJ2" s="2">
        <v>2024</v>
      </c>
      <c r="AK2" s="2">
        <v>2024</v>
      </c>
      <c r="AL2" s="12"/>
      <c r="AM2" s="12"/>
      <c r="AN2" s="12"/>
      <c r="AO2" s="12"/>
      <c r="AP2" s="13" t="s">
        <v>17000</v>
      </c>
      <c r="AQ2" s="13" t="s">
        <v>17002</v>
      </c>
      <c r="AR2" s="13">
        <v>0</v>
      </c>
      <c r="AS2" s="13" t="s">
        <v>17010</v>
      </c>
      <c r="AT2" s="13" t="s">
        <v>17010</v>
      </c>
      <c r="AU2" s="13" t="s">
        <v>17010</v>
      </c>
      <c r="AV2" s="13"/>
      <c r="AW2" s="13"/>
      <c r="AX2" s="13"/>
      <c r="AY2" s="13"/>
      <c r="AZ2" s="13" t="s">
        <v>791</v>
      </c>
      <c r="BA2" s="14">
        <v>3237.8</v>
      </c>
      <c r="BB2" s="14">
        <v>836.3</v>
      </c>
      <c r="BC2" s="13" t="s">
        <v>3001</v>
      </c>
      <c r="BD2" s="13" t="s">
        <v>17058</v>
      </c>
      <c r="BE2" s="15"/>
      <c r="BF2" s="16">
        <f t="shared" si="0"/>
        <v>-27</v>
      </c>
      <c r="BM2" s="5" t="e">
        <f>VLOOKUP(C2,BP:BR,3,FALSE)</f>
        <v>#N/A</v>
      </c>
      <c r="BP2" s="5" t="s">
        <v>3924</v>
      </c>
      <c r="BQ2" s="5" t="s">
        <v>3059</v>
      </c>
      <c r="BR2" s="5" t="s">
        <v>2993</v>
      </c>
      <c r="BX2" s="5" t="s">
        <v>3924</v>
      </c>
      <c r="BY2" s="5" t="s">
        <v>3059</v>
      </c>
      <c r="BZ2" s="5" t="s">
        <v>2993</v>
      </c>
    </row>
    <row r="3" spans="1:78" s="5" customFormat="1" ht="18.75" x14ac:dyDescent="0.3">
      <c r="A3" s="5">
        <v>1</v>
      </c>
      <c r="B3" s="17">
        <f>SUBTOTAL(9,$A3:A$22)</f>
        <v>1</v>
      </c>
      <c r="C3" s="4" t="s">
        <v>8325</v>
      </c>
      <c r="D3" s="4"/>
      <c r="E3" s="4"/>
      <c r="F3" s="18">
        <v>2943080.6</v>
      </c>
      <c r="G3" s="1">
        <f t="shared" si="2"/>
        <v>2943080.6</v>
      </c>
      <c r="H3" s="3">
        <v>0</v>
      </c>
      <c r="I3" s="3">
        <v>0</v>
      </c>
      <c r="J3" s="3">
        <v>0</v>
      </c>
      <c r="K3" s="3">
        <v>0</v>
      </c>
      <c r="L3" s="3">
        <v>0</v>
      </c>
      <c r="M3" s="3">
        <v>0</v>
      </c>
      <c r="N3" s="6">
        <v>0</v>
      </c>
      <c r="O3" s="3">
        <v>0</v>
      </c>
      <c r="P3" s="7">
        <v>349</v>
      </c>
      <c r="Q3" s="1">
        <f>ROUND((F3-AG3)/102.14*100,2)</f>
        <v>2734560.99</v>
      </c>
      <c r="R3" s="3">
        <v>0</v>
      </c>
      <c r="S3" s="3">
        <v>0</v>
      </c>
      <c r="T3" s="1">
        <v>0</v>
      </c>
      <c r="U3" s="1">
        <v>0</v>
      </c>
      <c r="V3" s="3">
        <v>0</v>
      </c>
      <c r="W3" s="3">
        <v>0</v>
      </c>
      <c r="X3" s="3">
        <v>0</v>
      </c>
      <c r="Y3" s="3">
        <v>0</v>
      </c>
      <c r="Z3" s="3">
        <v>0</v>
      </c>
      <c r="AA3" s="3">
        <v>0</v>
      </c>
      <c r="AB3" s="3">
        <v>0</v>
      </c>
      <c r="AC3" s="3">
        <v>0</v>
      </c>
      <c r="AD3" s="3">
        <v>0</v>
      </c>
      <c r="AE3" s="3">
        <v>0</v>
      </c>
      <c r="AF3" s="1">
        <f>ROUND(Q3*2.14%,2)</f>
        <v>58519.61</v>
      </c>
      <c r="AG3" s="1">
        <v>150000</v>
      </c>
      <c r="AH3" s="3">
        <v>0</v>
      </c>
      <c r="AI3" s="2">
        <v>2023</v>
      </c>
      <c r="AJ3" s="2">
        <v>2023</v>
      </c>
      <c r="AK3" s="2">
        <v>2023</v>
      </c>
      <c r="AL3" s="12"/>
      <c r="AM3" s="12"/>
      <c r="AN3" s="12"/>
      <c r="AO3" s="12"/>
      <c r="AP3" s="13" t="s">
        <v>16997</v>
      </c>
      <c r="AQ3" s="13" t="s">
        <v>17001</v>
      </c>
      <c r="AR3" s="13"/>
      <c r="AS3" s="13" t="s">
        <v>17015</v>
      </c>
      <c r="AT3" s="13" t="s">
        <v>17010</v>
      </c>
      <c r="AU3" s="13"/>
      <c r="AV3" s="13" t="s">
        <v>17070</v>
      </c>
      <c r="AW3" s="13"/>
      <c r="AX3" s="13"/>
      <c r="AY3" s="13"/>
      <c r="AZ3" s="13">
        <v>1980</v>
      </c>
      <c r="BA3" s="14">
        <v>692.8</v>
      </c>
      <c r="BB3" s="14" t="s">
        <v>17071</v>
      </c>
      <c r="BC3" s="13" t="s">
        <v>2975</v>
      </c>
      <c r="BD3" s="13" t="s">
        <v>17058</v>
      </c>
      <c r="BE3" s="15"/>
      <c r="BF3" s="16" t="e">
        <f t="shared" si="0"/>
        <v>#VALUE!</v>
      </c>
    </row>
    <row r="7" spans="1:78" x14ac:dyDescent="0.25">
      <c r="C7" t="s">
        <v>470</v>
      </c>
      <c r="G7">
        <v>5454526.8099999996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8F65C-FE1D-418D-83ED-4996A4FA5255}">
  <sheetPr>
    <pageSetUpPr fitToPage="1"/>
  </sheetPr>
  <dimension ref="A1:XDI11484"/>
  <sheetViews>
    <sheetView tabSelected="1" topLeftCell="B388" zoomScale="30" zoomScaleNormal="30" workbookViewId="0">
      <selection activeCell="C16" sqref="C16:C391"/>
    </sheetView>
  </sheetViews>
  <sheetFormatPr defaultRowHeight="26.25" x14ac:dyDescent="0.4"/>
  <cols>
    <col min="1" max="1" width="9.140625" style="182" hidden="1" customWidth="1"/>
    <col min="2" max="2" width="19.42578125" style="182" customWidth="1"/>
    <col min="3" max="3" width="168.7109375" style="182" bestFit="1" customWidth="1"/>
    <col min="4" max="4" width="38.42578125" style="192" customWidth="1"/>
    <col min="5" max="5" width="37.28515625" style="192" customWidth="1"/>
    <col min="6" max="6" width="59.28515625" style="192" customWidth="1"/>
    <col min="7" max="7" width="32" style="192" customWidth="1"/>
    <col min="8" max="8" width="30.85546875" style="192" customWidth="1"/>
    <col min="9" max="9" width="35.7109375" style="182" customWidth="1"/>
    <col min="10" max="10" width="34.7109375" style="182" customWidth="1"/>
    <col min="11" max="11" width="34.28515625" style="182" customWidth="1"/>
    <col min="12" max="12" width="32" style="182" customWidth="1"/>
    <col min="13" max="13" width="32.7109375" style="192" customWidth="1"/>
    <col min="14" max="14" width="34.140625" style="192" customWidth="1"/>
    <col min="15" max="15" width="124.7109375" style="192" customWidth="1"/>
    <col min="16" max="16" width="48.42578125" style="182" customWidth="1"/>
    <col min="17" max="17" width="39.85546875" style="182" hidden="1" customWidth="1"/>
    <col min="18" max="18" width="33.42578125" style="182" customWidth="1"/>
    <col min="19" max="19" width="37.7109375" style="182" customWidth="1"/>
    <col min="20" max="20" width="47.5703125" style="182" customWidth="1"/>
    <col min="21" max="21" width="30.85546875" style="182" customWidth="1"/>
    <col min="22" max="22" width="32.28515625" style="182" customWidth="1"/>
    <col min="23" max="23" width="14.5703125" style="182" hidden="1" customWidth="1"/>
    <col min="24" max="37" width="9.140625" style="182" hidden="1" customWidth="1"/>
    <col min="38" max="38" width="10" style="190" hidden="1" customWidth="1"/>
    <col min="39" max="75" width="0" style="182" hidden="1" customWidth="1"/>
    <col min="76" max="76" width="20.5703125" style="182" hidden="1" customWidth="1"/>
    <col min="77" max="90" width="0" style="182" hidden="1" customWidth="1"/>
    <col min="91" max="91" width="12.5703125" style="182" bestFit="1" customWidth="1"/>
    <col min="92" max="92" width="23" style="182" customWidth="1"/>
    <col min="93" max="16384" width="9.140625" style="182"/>
  </cols>
  <sheetData>
    <row r="1" spans="1:109" ht="36" customHeight="1" x14ac:dyDescent="0.55000000000000004">
      <c r="B1" s="183"/>
      <c r="C1" s="184"/>
      <c r="D1" s="185"/>
      <c r="E1" s="186"/>
      <c r="F1" s="185"/>
      <c r="G1" s="185"/>
      <c r="H1" s="185"/>
      <c r="I1" s="183"/>
      <c r="J1" s="183"/>
      <c r="K1" s="187"/>
      <c r="L1" s="183"/>
      <c r="M1" s="185"/>
      <c r="N1" s="186"/>
      <c r="O1" s="188"/>
      <c r="P1" s="189"/>
      <c r="Q1" s="189"/>
      <c r="R1" s="189"/>
      <c r="S1" s="189"/>
      <c r="T1" s="54" t="s">
        <v>17076</v>
      </c>
      <c r="U1" s="54"/>
      <c r="V1" s="54"/>
    </row>
    <row r="2" spans="1:109" ht="159.75" customHeight="1" x14ac:dyDescent="0.4">
      <c r="B2" s="183"/>
      <c r="C2" s="184"/>
      <c r="D2" s="185"/>
      <c r="E2" s="186"/>
      <c r="F2" s="185"/>
      <c r="G2" s="185"/>
      <c r="H2" s="185"/>
      <c r="I2" s="183"/>
      <c r="J2" s="183"/>
      <c r="K2" s="187"/>
      <c r="L2" s="183"/>
      <c r="M2" s="185"/>
      <c r="N2" s="186"/>
      <c r="O2" s="56" t="s">
        <v>17880</v>
      </c>
      <c r="P2" s="56"/>
      <c r="Q2" s="56"/>
      <c r="R2" s="56"/>
      <c r="S2" s="56"/>
      <c r="T2" s="56"/>
      <c r="U2" s="56"/>
      <c r="V2" s="56"/>
    </row>
    <row r="3" spans="1:109" x14ac:dyDescent="0.4">
      <c r="B3" s="183"/>
      <c r="C3" s="184"/>
      <c r="D3" s="185"/>
      <c r="E3" s="186"/>
      <c r="F3" s="185"/>
      <c r="G3" s="185"/>
      <c r="H3" s="185"/>
      <c r="I3" s="183"/>
      <c r="J3" s="183"/>
      <c r="K3" s="187"/>
      <c r="L3" s="183"/>
      <c r="M3" s="185"/>
      <c r="N3" s="186"/>
      <c r="O3" s="56"/>
      <c r="P3" s="56"/>
      <c r="Q3" s="56"/>
      <c r="R3" s="56"/>
      <c r="S3" s="56"/>
      <c r="T3" s="56"/>
      <c r="U3" s="56"/>
      <c r="V3" s="56"/>
    </row>
    <row r="4" spans="1:109" x14ac:dyDescent="0.4">
      <c r="B4" s="191" t="s">
        <v>17879</v>
      </c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</row>
    <row r="5" spans="1:109" x14ac:dyDescent="0.4"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</row>
    <row r="6" spans="1:109" ht="77.25" customHeight="1" x14ac:dyDescent="0.4">
      <c r="B6" s="191"/>
      <c r="C6" s="191"/>
      <c r="D6" s="191"/>
      <c r="E6" s="191"/>
      <c r="F6" s="191"/>
      <c r="G6" s="191"/>
      <c r="H6" s="191"/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</row>
    <row r="7" spans="1:109" x14ac:dyDescent="0.4">
      <c r="B7" s="192"/>
      <c r="L7" s="193"/>
      <c r="O7" s="194"/>
      <c r="P7" s="195"/>
      <c r="Q7" s="195"/>
      <c r="R7" s="195"/>
      <c r="S7" s="195"/>
      <c r="T7" s="195"/>
      <c r="U7" s="195"/>
      <c r="V7" s="195"/>
    </row>
    <row r="8" spans="1:109" ht="35.25" x14ac:dyDescent="0.4">
      <c r="B8" s="196" t="s">
        <v>0</v>
      </c>
      <c r="C8" s="196" t="s">
        <v>17077</v>
      </c>
      <c r="D8" s="197" t="s">
        <v>17078</v>
      </c>
      <c r="E8" s="198"/>
      <c r="F8" s="199" t="s">
        <v>17079</v>
      </c>
      <c r="G8" s="199" t="s">
        <v>17080</v>
      </c>
      <c r="H8" s="199" t="s">
        <v>17081</v>
      </c>
      <c r="I8" s="199" t="s">
        <v>17082</v>
      </c>
      <c r="J8" s="197" t="s">
        <v>17083</v>
      </c>
      <c r="K8" s="198"/>
      <c r="L8" s="199" t="s">
        <v>17084</v>
      </c>
      <c r="M8" s="200" t="s">
        <v>17085</v>
      </c>
      <c r="N8" s="200" t="s">
        <v>17086</v>
      </c>
      <c r="O8" s="196" t="s">
        <v>17087</v>
      </c>
      <c r="P8" s="201" t="s">
        <v>17088</v>
      </c>
      <c r="Q8" s="202"/>
      <c r="R8" s="202"/>
      <c r="S8" s="202"/>
      <c r="T8" s="203"/>
      <c r="U8" s="204" t="s">
        <v>17089</v>
      </c>
      <c r="V8" s="204" t="s">
        <v>17090</v>
      </c>
    </row>
    <row r="9" spans="1:109" x14ac:dyDescent="0.4">
      <c r="B9" s="205"/>
      <c r="C9" s="205"/>
      <c r="D9" s="199" t="s">
        <v>17091</v>
      </c>
      <c r="E9" s="199" t="s">
        <v>17092</v>
      </c>
      <c r="F9" s="206"/>
      <c r="G9" s="206"/>
      <c r="H9" s="206"/>
      <c r="I9" s="206"/>
      <c r="J9" s="199" t="s">
        <v>17093</v>
      </c>
      <c r="K9" s="199" t="s">
        <v>17094</v>
      </c>
      <c r="L9" s="206"/>
      <c r="M9" s="207"/>
      <c r="N9" s="207"/>
      <c r="O9" s="205"/>
      <c r="P9" s="204" t="s">
        <v>17093</v>
      </c>
      <c r="Q9" s="208"/>
      <c r="R9" s="204" t="s">
        <v>17095</v>
      </c>
      <c r="S9" s="204" t="s">
        <v>17096</v>
      </c>
      <c r="T9" s="204" t="s">
        <v>17097</v>
      </c>
      <c r="U9" s="209"/>
      <c r="V9" s="209"/>
    </row>
    <row r="10" spans="1:109" ht="409.6" customHeight="1" x14ac:dyDescent="0.4">
      <c r="B10" s="205"/>
      <c r="C10" s="205"/>
      <c r="D10" s="206"/>
      <c r="E10" s="206"/>
      <c r="F10" s="206"/>
      <c r="G10" s="206"/>
      <c r="H10" s="206"/>
      <c r="I10" s="210"/>
      <c r="J10" s="210"/>
      <c r="K10" s="210"/>
      <c r="L10" s="210"/>
      <c r="M10" s="207"/>
      <c r="N10" s="207"/>
      <c r="O10" s="205"/>
      <c r="P10" s="211"/>
      <c r="Q10" s="212"/>
      <c r="R10" s="211"/>
      <c r="S10" s="211"/>
      <c r="T10" s="211"/>
      <c r="U10" s="211"/>
      <c r="V10" s="211"/>
    </row>
    <row r="11" spans="1:109" ht="37.5" customHeight="1" x14ac:dyDescent="0.4">
      <c r="B11" s="213"/>
      <c r="C11" s="213"/>
      <c r="D11" s="210"/>
      <c r="E11" s="210"/>
      <c r="F11" s="210"/>
      <c r="G11" s="210"/>
      <c r="H11" s="210"/>
      <c r="I11" s="214" t="s">
        <v>33</v>
      </c>
      <c r="J11" s="214" t="s">
        <v>33</v>
      </c>
      <c r="K11" s="214" t="s">
        <v>33</v>
      </c>
      <c r="L11" s="214" t="s">
        <v>17098</v>
      </c>
      <c r="M11" s="215"/>
      <c r="N11" s="215"/>
      <c r="O11" s="213"/>
      <c r="P11" s="216" t="s">
        <v>31</v>
      </c>
      <c r="Q11" s="216"/>
      <c r="R11" s="216" t="s">
        <v>31</v>
      </c>
      <c r="S11" s="216" t="s">
        <v>31</v>
      </c>
      <c r="T11" s="216" t="s">
        <v>31</v>
      </c>
      <c r="U11" s="216" t="s">
        <v>17099</v>
      </c>
      <c r="V11" s="216" t="s">
        <v>17099</v>
      </c>
    </row>
    <row r="12" spans="1:109" ht="35.25" x14ac:dyDescent="0.4">
      <c r="B12" s="214">
        <v>1</v>
      </c>
      <c r="C12" s="214">
        <v>2</v>
      </c>
      <c r="D12" s="214">
        <v>3</v>
      </c>
      <c r="E12" s="214">
        <v>4</v>
      </c>
      <c r="F12" s="214">
        <v>5</v>
      </c>
      <c r="G12" s="214">
        <v>6</v>
      </c>
      <c r="H12" s="214">
        <v>7</v>
      </c>
      <c r="I12" s="214">
        <v>8</v>
      </c>
      <c r="J12" s="214">
        <v>9</v>
      </c>
      <c r="K12" s="214">
        <v>10</v>
      </c>
      <c r="L12" s="214">
        <v>11</v>
      </c>
      <c r="M12" s="214">
        <v>12</v>
      </c>
      <c r="N12" s="214">
        <v>13</v>
      </c>
      <c r="O12" s="217">
        <v>14</v>
      </c>
      <c r="P12" s="214">
        <v>15</v>
      </c>
      <c r="Q12" s="214"/>
      <c r="R12" s="214">
        <v>16</v>
      </c>
      <c r="S12" s="214">
        <v>17</v>
      </c>
      <c r="T12" s="214">
        <v>18</v>
      </c>
      <c r="U12" s="214">
        <v>19</v>
      </c>
      <c r="V12" s="214">
        <v>20</v>
      </c>
    </row>
    <row r="13" spans="1:109" ht="35.25" x14ac:dyDescent="0.5">
      <c r="B13" s="218" t="s">
        <v>17882</v>
      </c>
      <c r="C13" s="219"/>
      <c r="D13" s="220" t="s">
        <v>17075</v>
      </c>
      <c r="E13" s="220" t="s">
        <v>17075</v>
      </c>
      <c r="F13" s="220" t="s">
        <v>17075</v>
      </c>
      <c r="G13" s="220" t="s">
        <v>17075</v>
      </c>
      <c r="H13" s="220" t="s">
        <v>17075</v>
      </c>
      <c r="I13" s="221">
        <f>I14+I392+I607</f>
        <v>1308943.4099999997</v>
      </c>
      <c r="J13" s="221">
        <f>J14+J392+J607</f>
        <v>1102443.5499999998</v>
      </c>
      <c r="K13" s="221">
        <f>K14+K392+K607</f>
        <v>1018844.303</v>
      </c>
      <c r="L13" s="222">
        <f>L14+L392+L607</f>
        <v>47815</v>
      </c>
      <c r="M13" s="220" t="s">
        <v>17075</v>
      </c>
      <c r="N13" s="220" t="s">
        <v>17075</v>
      </c>
      <c r="O13" s="223" t="s">
        <v>17075</v>
      </c>
      <c r="P13" s="224">
        <f>P14+P392+P607</f>
        <v>3781077666.7599993</v>
      </c>
      <c r="Q13" s="224"/>
      <c r="R13" s="221">
        <f>R14+R392+R607</f>
        <v>0</v>
      </c>
      <c r="S13" s="221">
        <f>S14+S392+S607</f>
        <v>14650723.500000002</v>
      </c>
      <c r="T13" s="221">
        <f>T14+T392+T607</f>
        <v>3766426943.2600002</v>
      </c>
      <c r="U13" s="221">
        <f>P13/I13</f>
        <v>2888.6486901370322</v>
      </c>
      <c r="V13" s="221">
        <f>MAX(V14:V788)</f>
        <v>34016.762128892115</v>
      </c>
      <c r="CM13" s="195">
        <f>P13-R13-S13-T13</f>
        <v>0</v>
      </c>
    </row>
    <row r="14" spans="1:109" ht="35.25" x14ac:dyDescent="0.5">
      <c r="B14" s="218" t="s">
        <v>17883</v>
      </c>
      <c r="C14" s="219"/>
      <c r="D14" s="220" t="s">
        <v>17075</v>
      </c>
      <c r="E14" s="220" t="s">
        <v>17075</v>
      </c>
      <c r="F14" s="220" t="s">
        <v>17075</v>
      </c>
      <c r="G14" s="220" t="s">
        <v>17075</v>
      </c>
      <c r="H14" s="220" t="s">
        <v>17075</v>
      </c>
      <c r="I14" s="225">
        <f>I15+I99+I113+I158+I178+I183+I198+I205+I211+I218+I220+I229+I231+I233+I235+I238+I242+I247+I249+I251+I253+I255+I258+I260+I266+I268+I270+I274+I278+I282+I284+I286+I291+I293+I295+I297+I300+I302+I305+I310+I313+I319+I322+I325+I328+I330+I332+I334+I336+I338+I342+I349+I360+I364+I366+I372+I376+I374+I381+I383+I385+I387+I390</f>
        <v>686792.54999999981</v>
      </c>
      <c r="J14" s="225">
        <f t="shared" ref="J14:L14" si="0">J15+J99+J113+J158+J178+J183+J198+J205+J211+J218+J220+J229+J231+J233+J235+J238+J242+J247+J249+J251+J253+J255+J258+J260+J266+J268+J270+J274+J278+J282+J284+J286+J291+J293+J295+J297+J300+J302+J305+J310+J313+J319+J322+J325+J328+J330+J332+J334+J336+J338+J342+J349+J360+J364+J366+J372+J376+J374+J381+J383+J385+J387+J390</f>
        <v>597395.86999999976</v>
      </c>
      <c r="K14" s="225">
        <f t="shared" si="0"/>
        <v>542806.54700000002</v>
      </c>
      <c r="L14" s="226">
        <f t="shared" si="0"/>
        <v>25699</v>
      </c>
      <c r="M14" s="220" t="s">
        <v>17075</v>
      </c>
      <c r="N14" s="220" t="s">
        <v>17075</v>
      </c>
      <c r="O14" s="223" t="s">
        <v>17075</v>
      </c>
      <c r="P14" s="227">
        <f>P15+P99+P113+P158+P178+P183+P198+P205+P211+P218+P220+P229+P231+P233+P235+P238+P242+P247+P249+P251+P253+P255+P258+P260+P266+P268+P270+P274+P278+P282+P284+P286+P291+P293+P295+P297+P300+P302+P305+P310+P313+P319+P322+P325+P328+P330+P332+P334+P336+P338+P342+P349+P360+P364+P366+P372+P376+P374+P381+P383+P385+P387+P390</f>
        <v>1950661356.3599999</v>
      </c>
      <c r="Q14" s="225">
        <f t="shared" ref="Q14:T14" si="1">Q15+Q99+Q113+Q158+Q178+Q183+Q198+Q205+Q211+Q218+Q220+Q229+Q231+Q233+Q235+Q238+Q242+Q247+Q249+Q251+Q253+Q255+Q258+Q260+Q266+Q268+Q270+Q274+Q278+Q282+Q284+Q286+Q291+Q293+Q295+Q297+Q300+Q302+Q305+Q310+Q313+Q319+Q322+Q325+Q328+Q330+Q332+Q334+Q336+Q338+Q342+Q349+Q360+Q364+Q366+Q372+Q376+Q374+Q381+Q383+Q385+Q387+Q390</f>
        <v>0</v>
      </c>
      <c r="R14" s="225">
        <f t="shared" si="1"/>
        <v>0</v>
      </c>
      <c r="S14" s="225">
        <f t="shared" si="1"/>
        <v>6430568.1400000006</v>
      </c>
      <c r="T14" s="225">
        <f t="shared" si="1"/>
        <v>1944230788.22</v>
      </c>
      <c r="U14" s="221">
        <f t="shared" ref="U14:U77" si="2">P14/I14</f>
        <v>2840.2482763681701</v>
      </c>
      <c r="V14" s="228">
        <f>MAX(V15:V391)</f>
        <v>17818.261614853196</v>
      </c>
      <c r="CM14" s="195">
        <f t="shared" ref="CM14:CM77" si="3">P14-R14-S14-T14</f>
        <v>0</v>
      </c>
    </row>
    <row r="15" spans="1:109" ht="35.25" x14ac:dyDescent="0.5">
      <c r="B15" s="229" t="s">
        <v>71</v>
      </c>
      <c r="C15" s="229"/>
      <c r="D15" s="220" t="s">
        <v>17075</v>
      </c>
      <c r="E15" s="220" t="s">
        <v>17075</v>
      </c>
      <c r="F15" s="220" t="s">
        <v>17075</v>
      </c>
      <c r="G15" s="220" t="s">
        <v>17075</v>
      </c>
      <c r="H15" s="220" t="s">
        <v>17075</v>
      </c>
      <c r="I15" s="225">
        <f>SUM(I16:I98)</f>
        <v>235293.95999999993</v>
      </c>
      <c r="J15" s="225">
        <f t="shared" ref="J15:L15" si="4">SUM(J16:J98)</f>
        <v>190894.33000000002</v>
      </c>
      <c r="K15" s="225">
        <f t="shared" si="4"/>
        <v>172030.73000000004</v>
      </c>
      <c r="L15" s="226">
        <f t="shared" si="4"/>
        <v>9308</v>
      </c>
      <c r="M15" s="220" t="s">
        <v>17075</v>
      </c>
      <c r="N15" s="220" t="s">
        <v>17075</v>
      </c>
      <c r="O15" s="223" t="s">
        <v>17075</v>
      </c>
      <c r="P15" s="227">
        <f>SUM(P16:P98)</f>
        <v>574248299.13999987</v>
      </c>
      <c r="Q15" s="227">
        <f t="shared" ref="Q15:T15" si="5">SUM(Q16:Q98)</f>
        <v>0</v>
      </c>
      <c r="R15" s="225">
        <f t="shared" si="5"/>
        <v>0</v>
      </c>
      <c r="S15" s="225">
        <f t="shared" si="5"/>
        <v>0</v>
      </c>
      <c r="T15" s="225">
        <f t="shared" si="5"/>
        <v>574248299.13999987</v>
      </c>
      <c r="U15" s="221">
        <f t="shared" si="2"/>
        <v>2440.5569065181276</v>
      </c>
      <c r="V15" s="228">
        <f>MAX(V16:V95)</f>
        <v>15204.751597160604</v>
      </c>
      <c r="CM15" s="195">
        <f t="shared" si="3"/>
        <v>0</v>
      </c>
    </row>
    <row r="16" spans="1:109" ht="35.25" x14ac:dyDescent="0.5">
      <c r="A16" s="182">
        <v>1</v>
      </c>
      <c r="B16" s="220">
        <f>SUBTOTAL(9,$A16:A$16)</f>
        <v>1</v>
      </c>
      <c r="C16" s="230" t="s">
        <v>70</v>
      </c>
      <c r="D16" s="220">
        <v>1955</v>
      </c>
      <c r="E16" s="220"/>
      <c r="F16" s="220" t="s">
        <v>17877</v>
      </c>
      <c r="G16" s="220">
        <v>3</v>
      </c>
      <c r="H16" s="220">
        <v>3</v>
      </c>
      <c r="I16" s="231">
        <v>1403.96</v>
      </c>
      <c r="J16" s="231">
        <v>1268.56</v>
      </c>
      <c r="K16" s="231">
        <v>1268.56</v>
      </c>
      <c r="L16" s="232">
        <v>52</v>
      </c>
      <c r="M16" s="220" t="s">
        <v>17100</v>
      </c>
      <c r="N16" s="220" t="s">
        <v>17746</v>
      </c>
      <c r="O16" s="223" t="s">
        <v>17747</v>
      </c>
      <c r="P16" s="228">
        <v>5498715.1900000004</v>
      </c>
      <c r="Q16" s="228"/>
      <c r="R16" s="228">
        <v>0</v>
      </c>
      <c r="S16" s="228">
        <v>0</v>
      </c>
      <c r="T16" s="228">
        <f>P16-R16-S16</f>
        <v>5498715.1900000004</v>
      </c>
      <c r="U16" s="221">
        <f t="shared" si="2"/>
        <v>3916.5753938858661</v>
      </c>
      <c r="V16" s="228">
        <v>4831.715212684122</v>
      </c>
      <c r="W16" s="195"/>
      <c r="AL16" s="182"/>
      <c r="BU16" s="233"/>
      <c r="BV16" s="233"/>
      <c r="BW16" s="233"/>
      <c r="BX16" s="233"/>
      <c r="BY16" s="233"/>
      <c r="BZ16" s="234"/>
      <c r="CA16" s="234"/>
      <c r="CB16" s="234"/>
      <c r="CC16" s="235"/>
      <c r="CD16" s="233"/>
      <c r="CE16" s="233"/>
      <c r="CF16" s="233"/>
      <c r="CG16" s="236"/>
      <c r="CH16" s="236"/>
      <c r="CI16" s="236"/>
      <c r="CJ16" s="236"/>
      <c r="CK16" s="236"/>
      <c r="CL16" s="236"/>
      <c r="CM16" s="195">
        <f t="shared" si="3"/>
        <v>0</v>
      </c>
      <c r="CS16" s="182" t="s">
        <v>881</v>
      </c>
      <c r="CT16" s="182">
        <v>1962</v>
      </c>
      <c r="CV16" s="182" t="s">
        <v>18015</v>
      </c>
      <c r="CW16" s="182">
        <v>3</v>
      </c>
      <c r="CX16" s="182" t="s">
        <v>17042</v>
      </c>
      <c r="CY16" s="182">
        <v>970.2</v>
      </c>
      <c r="CZ16" s="182">
        <v>615</v>
      </c>
      <c r="DA16" s="182">
        <v>615</v>
      </c>
      <c r="DB16" s="182">
        <v>53</v>
      </c>
      <c r="DC16" s="182" t="s">
        <v>17100</v>
      </c>
      <c r="DD16" s="182" t="s">
        <v>17746</v>
      </c>
      <c r="DE16" s="182" t="s">
        <v>18016</v>
      </c>
    </row>
    <row r="17" spans="1:109" ht="35.25" x14ac:dyDescent="0.5">
      <c r="A17" s="182">
        <v>1</v>
      </c>
      <c r="B17" s="220">
        <f>SUBTOTAL(9,$A$16:A17)</f>
        <v>2</v>
      </c>
      <c r="C17" s="230" t="s">
        <v>73</v>
      </c>
      <c r="D17" s="220">
        <v>1995</v>
      </c>
      <c r="E17" s="220">
        <v>2020</v>
      </c>
      <c r="F17" s="220" t="s">
        <v>17319</v>
      </c>
      <c r="G17" s="220">
        <v>9</v>
      </c>
      <c r="H17" s="220">
        <v>1</v>
      </c>
      <c r="I17" s="231">
        <v>3212.7</v>
      </c>
      <c r="J17" s="231">
        <v>2297.9</v>
      </c>
      <c r="K17" s="231">
        <v>2297.9</v>
      </c>
      <c r="L17" s="232">
        <v>116</v>
      </c>
      <c r="M17" s="220" t="s">
        <v>17100</v>
      </c>
      <c r="N17" s="220" t="s">
        <v>17746</v>
      </c>
      <c r="O17" s="223" t="s">
        <v>17748</v>
      </c>
      <c r="P17" s="228">
        <v>3053322.38</v>
      </c>
      <c r="Q17" s="228"/>
      <c r="R17" s="228">
        <v>0</v>
      </c>
      <c r="S17" s="228">
        <v>0</v>
      </c>
      <c r="T17" s="228">
        <f t="shared" ref="T17:T76" si="6">P17-R17-S17</f>
        <v>3053322.38</v>
      </c>
      <c r="U17" s="221">
        <f t="shared" si="2"/>
        <v>950.39137796868681</v>
      </c>
      <c r="V17" s="228">
        <v>1227.802106078999</v>
      </c>
      <c r="W17" s="195"/>
      <c r="AL17" s="182"/>
      <c r="BU17" s="233"/>
      <c r="BV17" s="233"/>
      <c r="BW17" s="233"/>
      <c r="BX17" s="233"/>
      <c r="BY17" s="233"/>
      <c r="BZ17" s="234"/>
      <c r="CA17" s="234"/>
      <c r="CB17" s="234"/>
      <c r="CC17" s="235"/>
      <c r="CD17" s="233"/>
      <c r="CE17" s="233"/>
      <c r="CF17" s="233"/>
      <c r="CG17" s="236"/>
      <c r="CH17" s="236"/>
      <c r="CI17" s="236"/>
      <c r="CJ17" s="236"/>
      <c r="CK17" s="236"/>
      <c r="CL17" s="236"/>
      <c r="CM17" s="195">
        <f t="shared" si="3"/>
        <v>0</v>
      </c>
      <c r="CS17" s="182" t="s">
        <v>4573</v>
      </c>
      <c r="CT17" s="182" t="s">
        <v>818</v>
      </c>
      <c r="CV17" s="182" t="s">
        <v>18013</v>
      </c>
      <c r="CW17" s="182" t="s">
        <v>17331</v>
      </c>
      <c r="CX17" s="182" t="s">
        <v>17322</v>
      </c>
      <c r="CY17" s="182">
        <v>2819.1</v>
      </c>
      <c r="CZ17" s="182">
        <v>2572.5</v>
      </c>
      <c r="DA17" s="182">
        <v>1698</v>
      </c>
      <c r="DB17" s="182">
        <v>109</v>
      </c>
      <c r="DC17" s="182" t="s">
        <v>17100</v>
      </c>
      <c r="DD17" s="182" t="s">
        <v>17746</v>
      </c>
      <c r="DE17" s="182" t="s">
        <v>18021</v>
      </c>
    </row>
    <row r="18" spans="1:109" ht="35.25" x14ac:dyDescent="0.5">
      <c r="A18" s="182">
        <v>1</v>
      </c>
      <c r="B18" s="220">
        <f>SUBTOTAL(9,$A$16:A18)</f>
        <v>3</v>
      </c>
      <c r="C18" s="230" t="s">
        <v>74</v>
      </c>
      <c r="D18" s="220">
        <v>1980</v>
      </c>
      <c r="E18" s="220"/>
      <c r="F18" s="220" t="s">
        <v>17877</v>
      </c>
      <c r="G18" s="220">
        <v>9</v>
      </c>
      <c r="H18" s="220">
        <v>1</v>
      </c>
      <c r="I18" s="231">
        <v>6572.6</v>
      </c>
      <c r="J18" s="231">
        <v>5523.2</v>
      </c>
      <c r="K18" s="231">
        <v>5142.3999999999996</v>
      </c>
      <c r="L18" s="232">
        <v>231</v>
      </c>
      <c r="M18" s="220" t="s">
        <v>17100</v>
      </c>
      <c r="N18" s="220" t="s">
        <v>17746</v>
      </c>
      <c r="O18" s="223" t="s">
        <v>17747</v>
      </c>
      <c r="P18" s="228">
        <v>6815940.8200000003</v>
      </c>
      <c r="Q18" s="228"/>
      <c r="R18" s="228">
        <v>0</v>
      </c>
      <c r="S18" s="228">
        <v>0</v>
      </c>
      <c r="T18" s="228">
        <f t="shared" si="6"/>
        <v>6815940.8200000003</v>
      </c>
      <c r="U18" s="221">
        <f t="shared" si="2"/>
        <v>1037.0235249368591</v>
      </c>
      <c r="V18" s="228">
        <v>1339.7214024891216</v>
      </c>
      <c r="W18" s="195"/>
      <c r="AL18" s="182"/>
      <c r="BU18" s="233"/>
      <c r="BV18" s="233"/>
      <c r="BW18" s="233"/>
      <c r="BX18" s="233"/>
      <c r="BY18" s="233"/>
      <c r="BZ18" s="234"/>
      <c r="CA18" s="234"/>
      <c r="CB18" s="234"/>
      <c r="CC18" s="235"/>
      <c r="CD18" s="233"/>
      <c r="CE18" s="233"/>
      <c r="CF18" s="233"/>
      <c r="CG18" s="236"/>
      <c r="CH18" s="236"/>
      <c r="CI18" s="236"/>
      <c r="CJ18" s="236"/>
      <c r="CK18" s="236"/>
      <c r="CL18" s="236"/>
      <c r="CM18" s="195">
        <f t="shared" si="3"/>
        <v>0</v>
      </c>
      <c r="CS18" s="182" t="s">
        <v>4587</v>
      </c>
      <c r="CT18" s="182" t="s">
        <v>788</v>
      </c>
      <c r="CV18" s="182" t="s">
        <v>18015</v>
      </c>
      <c r="CW18" s="182" t="s">
        <v>17326</v>
      </c>
      <c r="CX18" s="182" t="s">
        <v>17040</v>
      </c>
      <c r="CY18" s="182">
        <v>2826.2</v>
      </c>
      <c r="CZ18" s="182">
        <v>2826.2</v>
      </c>
      <c r="DA18" s="182">
        <v>1324.2</v>
      </c>
      <c r="DB18" s="182">
        <v>97</v>
      </c>
      <c r="DC18" s="182" t="s">
        <v>17100</v>
      </c>
      <c r="DD18" s="182" t="s">
        <v>17746</v>
      </c>
      <c r="DE18" s="182" t="s">
        <v>18021</v>
      </c>
    </row>
    <row r="19" spans="1:109" ht="35.25" x14ac:dyDescent="0.5">
      <c r="A19" s="182">
        <v>1</v>
      </c>
      <c r="B19" s="220">
        <f>SUBTOTAL(9,$A$16:A19)</f>
        <v>4</v>
      </c>
      <c r="C19" s="230" t="s">
        <v>75</v>
      </c>
      <c r="D19" s="220">
        <v>1929</v>
      </c>
      <c r="E19" s="220"/>
      <c r="F19" s="220" t="s">
        <v>17877</v>
      </c>
      <c r="G19" s="220">
        <v>3</v>
      </c>
      <c r="H19" s="220">
        <v>1</v>
      </c>
      <c r="I19" s="231">
        <v>566.5</v>
      </c>
      <c r="J19" s="231">
        <v>515.5</v>
      </c>
      <c r="K19" s="231">
        <v>515.5</v>
      </c>
      <c r="L19" s="232">
        <v>13</v>
      </c>
      <c r="M19" s="220" t="s">
        <v>17100</v>
      </c>
      <c r="N19" s="220" t="s">
        <v>17746</v>
      </c>
      <c r="O19" s="223" t="s">
        <v>17749</v>
      </c>
      <c r="P19" s="228">
        <v>2958308</v>
      </c>
      <c r="Q19" s="228"/>
      <c r="R19" s="228">
        <v>0</v>
      </c>
      <c r="S19" s="228">
        <v>0</v>
      </c>
      <c r="T19" s="228">
        <f t="shared" si="6"/>
        <v>2958308</v>
      </c>
      <c r="U19" s="221">
        <f t="shared" si="2"/>
        <v>5222.0794351279792</v>
      </c>
      <c r="V19" s="228">
        <v>6442.2983053839371</v>
      </c>
      <c r="W19" s="195"/>
      <c r="AL19" s="182"/>
      <c r="BU19" s="233"/>
      <c r="BV19" s="233"/>
      <c r="BW19" s="233"/>
      <c r="BX19" s="233"/>
      <c r="BY19" s="233"/>
      <c r="BZ19" s="234"/>
      <c r="CA19" s="234"/>
      <c r="CB19" s="234"/>
      <c r="CC19" s="235"/>
      <c r="CD19" s="233"/>
      <c r="CE19" s="233"/>
      <c r="CF19" s="233"/>
      <c r="CG19" s="236"/>
      <c r="CH19" s="236"/>
      <c r="CI19" s="236"/>
      <c r="CJ19" s="236"/>
      <c r="CK19" s="236"/>
      <c r="CL19" s="236"/>
      <c r="CM19" s="195">
        <f t="shared" si="3"/>
        <v>0</v>
      </c>
      <c r="CS19" s="182" t="s">
        <v>4685</v>
      </c>
      <c r="CT19" s="182" t="s">
        <v>710</v>
      </c>
      <c r="CV19" s="182" t="s">
        <v>18013</v>
      </c>
      <c r="CW19" s="182" t="s">
        <v>17331</v>
      </c>
      <c r="CX19" s="182" t="s">
        <v>17322</v>
      </c>
      <c r="CY19" s="182">
        <v>2495.6</v>
      </c>
      <c r="CZ19" s="182">
        <v>2297</v>
      </c>
      <c r="DA19" s="182">
        <v>2070.8000000000002</v>
      </c>
      <c r="DB19" s="182">
        <v>117</v>
      </c>
      <c r="DC19" s="182" t="s">
        <v>17100</v>
      </c>
      <c r="DD19" s="182" t="s">
        <v>17746</v>
      </c>
      <c r="DE19" s="182" t="s">
        <v>18018</v>
      </c>
    </row>
    <row r="20" spans="1:109" ht="35.25" x14ac:dyDescent="0.5">
      <c r="A20" s="182">
        <v>1</v>
      </c>
      <c r="B20" s="220">
        <f>SUBTOTAL(9,$A$16:A20)</f>
        <v>5</v>
      </c>
      <c r="C20" s="230" t="s">
        <v>107</v>
      </c>
      <c r="D20" s="220">
        <v>1928</v>
      </c>
      <c r="E20" s="220"/>
      <c r="F20" s="220" t="s">
        <v>17877</v>
      </c>
      <c r="G20" s="220">
        <v>3</v>
      </c>
      <c r="H20" s="220">
        <v>2</v>
      </c>
      <c r="I20" s="231">
        <v>806.4</v>
      </c>
      <c r="J20" s="231">
        <v>737.4</v>
      </c>
      <c r="K20" s="231">
        <v>737.4</v>
      </c>
      <c r="L20" s="232">
        <v>33</v>
      </c>
      <c r="M20" s="220" t="s">
        <v>17100</v>
      </c>
      <c r="N20" s="220" t="s">
        <v>17746</v>
      </c>
      <c r="O20" s="223" t="s">
        <v>17749</v>
      </c>
      <c r="P20" s="228">
        <v>4326832.75</v>
      </c>
      <c r="Q20" s="228"/>
      <c r="R20" s="228">
        <v>0</v>
      </c>
      <c r="S20" s="228">
        <v>0</v>
      </c>
      <c r="T20" s="228">
        <f t="shared" si="6"/>
        <v>4326832.75</v>
      </c>
      <c r="U20" s="221">
        <f t="shared" si="2"/>
        <v>5365.6160094246034</v>
      </c>
      <c r="V20" s="228">
        <v>6619.3744047619057</v>
      </c>
      <c r="W20" s="195"/>
      <c r="AL20" s="182"/>
      <c r="BU20" s="233"/>
      <c r="BV20" s="233"/>
      <c r="BW20" s="233"/>
      <c r="BX20" s="233"/>
      <c r="BY20" s="233"/>
      <c r="BZ20" s="234"/>
      <c r="CA20" s="234"/>
      <c r="CB20" s="234"/>
      <c r="CC20" s="235"/>
      <c r="CD20" s="233"/>
      <c r="CE20" s="233"/>
      <c r="CF20" s="233"/>
      <c r="CG20" s="236"/>
      <c r="CH20" s="236"/>
      <c r="CI20" s="236"/>
      <c r="CJ20" s="236"/>
      <c r="CK20" s="236"/>
      <c r="CL20" s="236"/>
      <c r="CM20" s="195">
        <f t="shared" si="3"/>
        <v>0</v>
      </c>
      <c r="CS20" s="182" t="s">
        <v>4869</v>
      </c>
      <c r="CT20" s="182">
        <v>1986</v>
      </c>
      <c r="CV20" s="182" t="s">
        <v>18013</v>
      </c>
      <c r="CW20" s="182">
        <v>9</v>
      </c>
      <c r="CX20" s="182" t="s">
        <v>17042</v>
      </c>
      <c r="CY20" s="182">
        <v>4308.3999999999996</v>
      </c>
      <c r="CZ20" s="182">
        <v>3920.4</v>
      </c>
      <c r="DA20" s="182">
        <v>3608.2</v>
      </c>
      <c r="DB20" s="182">
        <v>108</v>
      </c>
      <c r="DC20" s="182" t="s">
        <v>17100</v>
      </c>
      <c r="DD20" s="182" t="s">
        <v>17746</v>
      </c>
      <c r="DE20" s="182" t="s">
        <v>18014</v>
      </c>
    </row>
    <row r="21" spans="1:109" ht="35.25" x14ac:dyDescent="0.5">
      <c r="A21" s="182">
        <v>1</v>
      </c>
      <c r="B21" s="220">
        <f>SUBTOTAL(9,$A$16:A21)</f>
        <v>6</v>
      </c>
      <c r="C21" s="230" t="s">
        <v>76</v>
      </c>
      <c r="D21" s="220">
        <v>1986</v>
      </c>
      <c r="E21" s="220"/>
      <c r="F21" s="220" t="s">
        <v>17319</v>
      </c>
      <c r="G21" s="220">
        <v>9</v>
      </c>
      <c r="H21" s="220">
        <v>3</v>
      </c>
      <c r="I21" s="231">
        <v>7314.4</v>
      </c>
      <c r="J21" s="231">
        <v>5758.7</v>
      </c>
      <c r="K21" s="231">
        <v>5724.8</v>
      </c>
      <c r="L21" s="232">
        <v>290</v>
      </c>
      <c r="M21" s="220" t="s">
        <v>17100</v>
      </c>
      <c r="N21" s="220" t="s">
        <v>17746</v>
      </c>
      <c r="O21" s="223" t="s">
        <v>17750</v>
      </c>
      <c r="P21" s="228">
        <v>9416393.3399999999</v>
      </c>
      <c r="Q21" s="228"/>
      <c r="R21" s="228">
        <v>0</v>
      </c>
      <c r="S21" s="228">
        <v>0</v>
      </c>
      <c r="T21" s="228">
        <f t="shared" si="6"/>
        <v>9416393.3399999999</v>
      </c>
      <c r="U21" s="221">
        <f t="shared" si="2"/>
        <v>1287.3774116810675</v>
      </c>
      <c r="V21" s="228">
        <v>6886.714595592256</v>
      </c>
      <c r="W21" s="195"/>
      <c r="AL21" s="182"/>
      <c r="BU21" s="233"/>
      <c r="BV21" s="233"/>
      <c r="BW21" s="233"/>
      <c r="BX21" s="233"/>
      <c r="BY21" s="233"/>
      <c r="BZ21" s="234"/>
      <c r="CA21" s="234"/>
      <c r="CB21" s="234"/>
      <c r="CC21" s="235"/>
      <c r="CD21" s="233"/>
      <c r="CE21" s="233"/>
      <c r="CF21" s="233"/>
      <c r="CG21" s="236"/>
      <c r="CH21" s="236"/>
      <c r="CI21" s="236"/>
      <c r="CJ21" s="236"/>
      <c r="CK21" s="236"/>
      <c r="CL21" s="236"/>
      <c r="CM21" s="195">
        <f t="shared" si="3"/>
        <v>0</v>
      </c>
      <c r="CS21" s="182" t="s">
        <v>4993</v>
      </c>
      <c r="CT21" s="182" t="s">
        <v>931</v>
      </c>
      <c r="CV21" s="182" t="s">
        <v>18015</v>
      </c>
      <c r="CW21" s="182" t="s">
        <v>17326</v>
      </c>
      <c r="CX21" s="182" t="s">
        <v>17040</v>
      </c>
      <c r="CY21" s="182">
        <v>6352.8</v>
      </c>
      <c r="CZ21" s="182">
        <v>4687.3999999999996</v>
      </c>
      <c r="DA21" s="182">
        <v>2543.4</v>
      </c>
      <c r="DB21" s="182">
        <v>201</v>
      </c>
      <c r="DC21" s="182" t="s">
        <v>17100</v>
      </c>
      <c r="DD21" s="182" t="s">
        <v>17746</v>
      </c>
      <c r="DE21" s="182" t="s">
        <v>17781</v>
      </c>
    </row>
    <row r="22" spans="1:109" ht="35.25" x14ac:dyDescent="0.5">
      <c r="A22" s="182">
        <v>1</v>
      </c>
      <c r="B22" s="220">
        <f>SUBTOTAL(9,$A$16:A22)</f>
        <v>7</v>
      </c>
      <c r="C22" s="230" t="s">
        <v>456</v>
      </c>
      <c r="D22" s="220">
        <v>1986</v>
      </c>
      <c r="E22" s="220"/>
      <c r="F22" s="220" t="s">
        <v>17319</v>
      </c>
      <c r="G22" s="220">
        <v>9</v>
      </c>
      <c r="H22" s="220">
        <v>2</v>
      </c>
      <c r="I22" s="231">
        <v>4949.3</v>
      </c>
      <c r="J22" s="231">
        <v>3829.8</v>
      </c>
      <c r="K22" s="231">
        <v>3472.7000000000003</v>
      </c>
      <c r="L22" s="232">
        <v>197</v>
      </c>
      <c r="M22" s="220" t="s">
        <v>17100</v>
      </c>
      <c r="N22" s="220" t="s">
        <v>17746</v>
      </c>
      <c r="O22" s="223" t="s">
        <v>17750</v>
      </c>
      <c r="P22" s="228">
        <v>4429187.7200000007</v>
      </c>
      <c r="Q22" s="228"/>
      <c r="R22" s="228">
        <v>0</v>
      </c>
      <c r="S22" s="228">
        <v>0</v>
      </c>
      <c r="T22" s="228">
        <f t="shared" si="6"/>
        <v>4429187.7200000007</v>
      </c>
      <c r="U22" s="221">
        <f t="shared" si="2"/>
        <v>894.91195118501616</v>
      </c>
      <c r="V22" s="228">
        <v>1156.1287333562323</v>
      </c>
      <c r="W22" s="195"/>
      <c r="AL22" s="182"/>
      <c r="BU22" s="233"/>
      <c r="BV22" s="233"/>
      <c r="BW22" s="233"/>
      <c r="BX22" s="233"/>
      <c r="BY22" s="233"/>
      <c r="BZ22" s="234"/>
      <c r="CA22" s="234"/>
      <c r="CB22" s="234"/>
      <c r="CC22" s="235"/>
      <c r="CD22" s="233"/>
      <c r="CE22" s="233"/>
      <c r="CF22" s="233"/>
      <c r="CG22" s="236"/>
      <c r="CH22" s="236"/>
      <c r="CI22" s="236"/>
      <c r="CJ22" s="236"/>
      <c r="CK22" s="236"/>
      <c r="CL22" s="236"/>
      <c r="CM22" s="195">
        <f t="shared" si="3"/>
        <v>0</v>
      </c>
      <c r="CS22" s="182" t="s">
        <v>5333</v>
      </c>
      <c r="CT22" s="182">
        <v>1986</v>
      </c>
      <c r="CV22" s="182" t="s">
        <v>18015</v>
      </c>
      <c r="CW22" s="182">
        <v>5</v>
      </c>
      <c r="CX22" s="182" t="s">
        <v>17320</v>
      </c>
      <c r="CY22" s="182">
        <v>5760.4</v>
      </c>
      <c r="CZ22" s="182">
        <v>4094.2</v>
      </c>
      <c r="DA22" s="182">
        <v>3478.1</v>
      </c>
      <c r="DB22" s="182">
        <v>194</v>
      </c>
      <c r="DC22" s="182" t="s">
        <v>17100</v>
      </c>
      <c r="DD22" s="182" t="s">
        <v>17746</v>
      </c>
      <c r="DE22" s="182" t="s">
        <v>17781</v>
      </c>
    </row>
    <row r="23" spans="1:109" ht="35.25" x14ac:dyDescent="0.5">
      <c r="A23" s="182">
        <v>1</v>
      </c>
      <c r="B23" s="220">
        <f>SUBTOTAL(9,$A$16:A23)</f>
        <v>8</v>
      </c>
      <c r="C23" s="230" t="s">
        <v>77</v>
      </c>
      <c r="D23" s="220">
        <v>1971</v>
      </c>
      <c r="E23" s="220"/>
      <c r="F23" s="220" t="s">
        <v>17877</v>
      </c>
      <c r="G23" s="220">
        <v>9</v>
      </c>
      <c r="H23" s="220">
        <v>1</v>
      </c>
      <c r="I23" s="231">
        <v>1925.1</v>
      </c>
      <c r="J23" s="231">
        <v>1168</v>
      </c>
      <c r="K23" s="231">
        <v>1086.8</v>
      </c>
      <c r="L23" s="232">
        <v>88</v>
      </c>
      <c r="M23" s="220" t="s">
        <v>17100</v>
      </c>
      <c r="N23" s="220" t="s">
        <v>17746</v>
      </c>
      <c r="O23" s="223" t="s">
        <v>17751</v>
      </c>
      <c r="P23" s="228">
        <v>2629341.12</v>
      </c>
      <c r="Q23" s="228"/>
      <c r="R23" s="228">
        <v>0</v>
      </c>
      <c r="S23" s="228">
        <v>0</v>
      </c>
      <c r="T23" s="228">
        <f t="shared" si="6"/>
        <v>2629341.12</v>
      </c>
      <c r="U23" s="221">
        <f t="shared" si="2"/>
        <v>1365.8205391927693</v>
      </c>
      <c r="V23" s="228">
        <v>1764.4913199314324</v>
      </c>
      <c r="W23" s="195"/>
      <c r="AL23" s="182"/>
      <c r="BU23" s="233"/>
      <c r="BV23" s="233"/>
      <c r="BW23" s="233"/>
      <c r="BX23" s="233"/>
      <c r="BY23" s="233"/>
      <c r="BZ23" s="234"/>
      <c r="CA23" s="234"/>
      <c r="CB23" s="234"/>
      <c r="CC23" s="235"/>
      <c r="CD23" s="233"/>
      <c r="CE23" s="233"/>
      <c r="CF23" s="233"/>
      <c r="CG23" s="236"/>
      <c r="CH23" s="236"/>
      <c r="CI23" s="236"/>
      <c r="CJ23" s="236"/>
      <c r="CK23" s="236"/>
      <c r="CL23" s="236"/>
      <c r="CM23" s="195">
        <f t="shared" si="3"/>
        <v>0</v>
      </c>
      <c r="CS23" s="182" t="s">
        <v>5355</v>
      </c>
      <c r="CT23" s="182">
        <v>1971</v>
      </c>
      <c r="CV23" s="182" t="s">
        <v>18015</v>
      </c>
      <c r="CW23" s="182">
        <v>5</v>
      </c>
      <c r="CX23" s="182" t="s">
        <v>17320</v>
      </c>
      <c r="CY23" s="182">
        <v>4541.8</v>
      </c>
      <c r="CZ23" s="182">
        <v>4541.8</v>
      </c>
      <c r="DA23" s="182">
        <v>4403.2</v>
      </c>
      <c r="DB23" s="182">
        <v>240</v>
      </c>
      <c r="DC23" s="182" t="s">
        <v>17100</v>
      </c>
      <c r="DD23" s="182" t="s">
        <v>17746</v>
      </c>
      <c r="DE23" s="182" t="s">
        <v>17748</v>
      </c>
    </row>
    <row r="24" spans="1:109" ht="35.25" x14ac:dyDescent="0.5">
      <c r="A24" s="182">
        <v>1</v>
      </c>
      <c r="B24" s="220">
        <f>SUBTOTAL(9,$A$16:A24)</f>
        <v>9</v>
      </c>
      <c r="C24" s="230" t="s">
        <v>80</v>
      </c>
      <c r="D24" s="220">
        <v>1975</v>
      </c>
      <c r="E24" s="220"/>
      <c r="F24" s="220" t="s">
        <v>17319</v>
      </c>
      <c r="G24" s="220">
        <v>5</v>
      </c>
      <c r="H24" s="220">
        <v>4</v>
      </c>
      <c r="I24" s="231">
        <v>4069</v>
      </c>
      <c r="J24" s="231">
        <v>3065.2</v>
      </c>
      <c r="K24" s="231">
        <v>2932.1</v>
      </c>
      <c r="L24" s="232">
        <v>127</v>
      </c>
      <c r="M24" s="220" t="s">
        <v>17100</v>
      </c>
      <c r="N24" s="220" t="s">
        <v>17746</v>
      </c>
      <c r="O24" s="223" t="s">
        <v>17753</v>
      </c>
      <c r="P24" s="228">
        <v>6878544.1799999997</v>
      </c>
      <c r="Q24" s="228"/>
      <c r="R24" s="228">
        <v>0</v>
      </c>
      <c r="S24" s="228">
        <v>0</v>
      </c>
      <c r="T24" s="228">
        <f t="shared" si="6"/>
        <v>6878544.1799999997</v>
      </c>
      <c r="U24" s="221">
        <f t="shared" si="2"/>
        <v>1690.4753452936839</v>
      </c>
      <c r="V24" s="228">
        <v>2183.9099557630866</v>
      </c>
      <c r="W24" s="195"/>
      <c r="AL24" s="182"/>
      <c r="BU24" s="233"/>
      <c r="BV24" s="233"/>
      <c r="BW24" s="233"/>
      <c r="BX24" s="233"/>
      <c r="BY24" s="233"/>
      <c r="BZ24" s="234"/>
      <c r="CA24" s="234"/>
      <c r="CB24" s="234"/>
      <c r="CC24" s="235"/>
      <c r="CD24" s="233"/>
      <c r="CE24" s="233"/>
      <c r="CF24" s="233"/>
      <c r="CG24" s="236"/>
      <c r="CH24" s="236"/>
      <c r="CI24" s="236"/>
      <c r="CJ24" s="236"/>
      <c r="CK24" s="236"/>
      <c r="CL24" s="236"/>
      <c r="CM24" s="195">
        <f t="shared" si="3"/>
        <v>0</v>
      </c>
      <c r="CS24" s="182" t="s">
        <v>5360</v>
      </c>
      <c r="CT24" s="182" t="s">
        <v>811</v>
      </c>
      <c r="CV24" s="182" t="s">
        <v>18013</v>
      </c>
      <c r="CW24" s="182" t="s">
        <v>17331</v>
      </c>
      <c r="CX24" s="182" t="s">
        <v>17320</v>
      </c>
      <c r="CY24" s="182">
        <v>6071.1</v>
      </c>
      <c r="CZ24" s="182">
        <v>4547.3999999999996</v>
      </c>
      <c r="DA24" s="182">
        <v>4155.2</v>
      </c>
      <c r="DB24" s="182">
        <v>218</v>
      </c>
      <c r="DC24" s="182" t="s">
        <v>17100</v>
      </c>
      <c r="DD24" s="182" t="s">
        <v>17746</v>
      </c>
      <c r="DE24" s="182" t="s">
        <v>17753</v>
      </c>
    </row>
    <row r="25" spans="1:109" ht="35.25" x14ac:dyDescent="0.5">
      <c r="A25" s="182">
        <v>1</v>
      </c>
      <c r="B25" s="220">
        <f>SUBTOTAL(9,$A$16:A25)</f>
        <v>10</v>
      </c>
      <c r="C25" s="230" t="s">
        <v>81</v>
      </c>
      <c r="D25" s="220">
        <v>1962</v>
      </c>
      <c r="E25" s="220"/>
      <c r="F25" s="220" t="s">
        <v>17877</v>
      </c>
      <c r="G25" s="220">
        <v>4</v>
      </c>
      <c r="H25" s="220">
        <v>3</v>
      </c>
      <c r="I25" s="231">
        <v>2925.1</v>
      </c>
      <c r="J25" s="231">
        <v>2043.7</v>
      </c>
      <c r="K25" s="231">
        <v>1834</v>
      </c>
      <c r="L25" s="232">
        <v>99</v>
      </c>
      <c r="M25" s="220" t="s">
        <v>17100</v>
      </c>
      <c r="N25" s="220" t="s">
        <v>17746</v>
      </c>
      <c r="O25" s="223" t="s">
        <v>17750</v>
      </c>
      <c r="P25" s="228">
        <v>5941200.2800000003</v>
      </c>
      <c r="Q25" s="228"/>
      <c r="R25" s="228">
        <v>0</v>
      </c>
      <c r="S25" s="228">
        <v>0</v>
      </c>
      <c r="T25" s="228">
        <f t="shared" si="6"/>
        <v>5941200.2800000003</v>
      </c>
      <c r="U25" s="221">
        <f t="shared" si="2"/>
        <v>2031.1101432429662</v>
      </c>
      <c r="V25" s="228">
        <v>2505.7101466616527</v>
      </c>
      <c r="W25" s="195"/>
      <c r="AL25" s="182"/>
      <c r="BU25" s="233"/>
      <c r="BV25" s="233"/>
      <c r="BW25" s="233"/>
      <c r="BX25" s="233"/>
      <c r="BY25" s="233"/>
      <c r="BZ25" s="234"/>
      <c r="CA25" s="234"/>
      <c r="CB25" s="234"/>
      <c r="CC25" s="235"/>
      <c r="CD25" s="233"/>
      <c r="CE25" s="233"/>
      <c r="CF25" s="233"/>
      <c r="CG25" s="236"/>
      <c r="CH25" s="236"/>
      <c r="CI25" s="236"/>
      <c r="CJ25" s="236"/>
      <c r="CK25" s="236"/>
      <c r="CL25" s="236"/>
      <c r="CM25" s="195">
        <f t="shared" si="3"/>
        <v>0</v>
      </c>
      <c r="CS25" s="182" t="s">
        <v>5369</v>
      </c>
      <c r="CT25" s="182" t="s">
        <v>1021</v>
      </c>
      <c r="CV25" s="182" t="s">
        <v>18013</v>
      </c>
      <c r="CW25" s="182" t="s">
        <v>17320</v>
      </c>
      <c r="CX25" s="182" t="s">
        <v>17042</v>
      </c>
      <c r="CY25" s="182">
        <v>2482.1</v>
      </c>
      <c r="CZ25" s="182">
        <v>2181.1</v>
      </c>
      <c r="DA25" s="182">
        <v>1858.6</v>
      </c>
      <c r="DB25" s="182">
        <v>130</v>
      </c>
      <c r="DC25" s="182" t="s">
        <v>17100</v>
      </c>
      <c r="DD25" s="182" t="s">
        <v>17746</v>
      </c>
      <c r="DE25" s="182" t="s">
        <v>17747</v>
      </c>
    </row>
    <row r="26" spans="1:109" ht="35.25" x14ac:dyDescent="0.5">
      <c r="A26" s="182">
        <v>1</v>
      </c>
      <c r="B26" s="220">
        <f>SUBTOTAL(9,$A$16:A26)</f>
        <v>11</v>
      </c>
      <c r="C26" s="230" t="s">
        <v>82</v>
      </c>
      <c r="D26" s="220">
        <v>1980</v>
      </c>
      <c r="E26" s="220"/>
      <c r="F26" s="220" t="s">
        <v>17877</v>
      </c>
      <c r="G26" s="220">
        <v>4</v>
      </c>
      <c r="H26" s="220">
        <v>1</v>
      </c>
      <c r="I26" s="231">
        <v>872.4</v>
      </c>
      <c r="J26" s="231">
        <v>769.6</v>
      </c>
      <c r="K26" s="231">
        <v>769.6</v>
      </c>
      <c r="L26" s="232">
        <v>42</v>
      </c>
      <c r="M26" s="220" t="s">
        <v>17100</v>
      </c>
      <c r="N26" s="220" t="s">
        <v>17746</v>
      </c>
      <c r="O26" s="223" t="s">
        <v>17754</v>
      </c>
      <c r="P26" s="228">
        <v>3236929.81</v>
      </c>
      <c r="Q26" s="228"/>
      <c r="R26" s="228">
        <v>0</v>
      </c>
      <c r="S26" s="228">
        <v>0</v>
      </c>
      <c r="T26" s="228">
        <f t="shared" si="6"/>
        <v>3236929.81</v>
      </c>
      <c r="U26" s="221">
        <f t="shared" si="2"/>
        <v>3710.3734640073362</v>
      </c>
      <c r="V26" s="228">
        <v>4577.3590669417699</v>
      </c>
      <c r="W26" s="195"/>
      <c r="AL26" s="182"/>
      <c r="BU26" s="233"/>
      <c r="BV26" s="233"/>
      <c r="BW26" s="233"/>
      <c r="BX26" s="233"/>
      <c r="BY26" s="233"/>
      <c r="BZ26" s="234"/>
      <c r="CA26" s="234"/>
      <c r="CB26" s="234"/>
      <c r="CC26" s="235"/>
      <c r="CD26" s="233"/>
      <c r="CE26" s="233"/>
      <c r="CF26" s="233"/>
      <c r="CG26" s="236"/>
      <c r="CH26" s="236"/>
      <c r="CI26" s="236"/>
      <c r="CJ26" s="236"/>
      <c r="CK26" s="236"/>
      <c r="CL26" s="236"/>
      <c r="CM26" s="195">
        <f t="shared" si="3"/>
        <v>0</v>
      </c>
      <c r="CS26" s="182" t="s">
        <v>5453</v>
      </c>
      <c r="CT26" s="182" t="s">
        <v>703</v>
      </c>
      <c r="CV26" s="182" t="s">
        <v>18015</v>
      </c>
      <c r="CW26" s="182" t="s">
        <v>17322</v>
      </c>
      <c r="CX26" s="182" t="s">
        <v>17040</v>
      </c>
      <c r="CY26" s="182">
        <v>1637</v>
      </c>
      <c r="CZ26" s="182">
        <v>1066.9000000000001</v>
      </c>
      <c r="DA26" s="182">
        <v>768.5</v>
      </c>
      <c r="DB26" s="182">
        <v>61</v>
      </c>
      <c r="DC26" s="182" t="s">
        <v>17100</v>
      </c>
      <c r="DD26" s="182" t="s">
        <v>17746</v>
      </c>
      <c r="DE26" s="182" t="s">
        <v>17747</v>
      </c>
    </row>
    <row r="27" spans="1:109" ht="35.25" x14ac:dyDescent="0.5">
      <c r="A27" s="182">
        <v>1</v>
      </c>
      <c r="B27" s="220">
        <f>SUBTOTAL(9,$A$16:A27)</f>
        <v>12</v>
      </c>
      <c r="C27" s="230" t="s">
        <v>83</v>
      </c>
      <c r="D27" s="220">
        <v>1980</v>
      </c>
      <c r="E27" s="220"/>
      <c r="F27" s="220" t="s">
        <v>17877</v>
      </c>
      <c r="G27" s="220">
        <v>4</v>
      </c>
      <c r="H27" s="220">
        <v>1</v>
      </c>
      <c r="I27" s="231">
        <v>903.1</v>
      </c>
      <c r="J27" s="231">
        <v>799.1</v>
      </c>
      <c r="K27" s="231">
        <v>651.70000000000005</v>
      </c>
      <c r="L27" s="232">
        <v>43</v>
      </c>
      <c r="M27" s="220" t="s">
        <v>17100</v>
      </c>
      <c r="N27" s="220" t="s">
        <v>17746</v>
      </c>
      <c r="O27" s="223" t="s">
        <v>17754</v>
      </c>
      <c r="P27" s="228">
        <v>3204150.77</v>
      </c>
      <c r="Q27" s="228"/>
      <c r="R27" s="228">
        <v>0</v>
      </c>
      <c r="S27" s="228">
        <v>0</v>
      </c>
      <c r="T27" s="228">
        <f t="shared" si="6"/>
        <v>3204150.77</v>
      </c>
      <c r="U27" s="221">
        <f t="shared" si="2"/>
        <v>3547.9468165208723</v>
      </c>
      <c r="V27" s="228">
        <v>4376.9789502823605</v>
      </c>
      <c r="W27" s="195"/>
      <c r="AL27" s="182"/>
      <c r="BU27" s="233"/>
      <c r="BV27" s="233"/>
      <c r="BW27" s="233"/>
      <c r="BX27" s="233"/>
      <c r="BY27" s="233"/>
      <c r="BZ27" s="234"/>
      <c r="CA27" s="234"/>
      <c r="CB27" s="234"/>
      <c r="CC27" s="235"/>
      <c r="CD27" s="233"/>
      <c r="CE27" s="233"/>
      <c r="CF27" s="233"/>
      <c r="CG27" s="236"/>
      <c r="CH27" s="236"/>
      <c r="CI27" s="236"/>
      <c r="CJ27" s="236"/>
      <c r="CK27" s="236"/>
      <c r="CL27" s="236"/>
      <c r="CM27" s="195">
        <f t="shared" si="3"/>
        <v>0</v>
      </c>
      <c r="CS27" s="182" t="s">
        <v>5685</v>
      </c>
      <c r="CT27" s="182" t="s">
        <v>936</v>
      </c>
      <c r="CV27" s="182" t="s">
        <v>18015</v>
      </c>
      <c r="CW27" s="182" t="s">
        <v>17331</v>
      </c>
      <c r="CX27" s="182" t="s">
        <v>17040</v>
      </c>
      <c r="CY27" s="182">
        <v>867.9</v>
      </c>
      <c r="CZ27" s="182">
        <v>809.2</v>
      </c>
      <c r="DA27" s="182">
        <v>766.2</v>
      </c>
      <c r="DB27" s="182">
        <v>39</v>
      </c>
      <c r="DC27" s="182" t="s">
        <v>17100</v>
      </c>
      <c r="DD27" s="182" t="s">
        <v>17746</v>
      </c>
      <c r="DE27" s="182" t="s">
        <v>18017</v>
      </c>
    </row>
    <row r="28" spans="1:109" ht="35.25" x14ac:dyDescent="0.5">
      <c r="A28" s="182">
        <v>1</v>
      </c>
      <c r="B28" s="220">
        <f>SUBTOTAL(9,$A$16:A28)</f>
        <v>13</v>
      </c>
      <c r="C28" s="230" t="s">
        <v>84</v>
      </c>
      <c r="D28" s="220">
        <v>1980</v>
      </c>
      <c r="E28" s="220"/>
      <c r="F28" s="220" t="s">
        <v>17877</v>
      </c>
      <c r="G28" s="220">
        <v>4</v>
      </c>
      <c r="H28" s="220">
        <v>1</v>
      </c>
      <c r="I28" s="231">
        <v>894.7</v>
      </c>
      <c r="J28" s="231">
        <v>790.9</v>
      </c>
      <c r="K28" s="231">
        <v>731</v>
      </c>
      <c r="L28" s="232">
        <v>39</v>
      </c>
      <c r="M28" s="220" t="s">
        <v>17100</v>
      </c>
      <c r="N28" s="220" t="s">
        <v>17746</v>
      </c>
      <c r="O28" s="223" t="s">
        <v>17754</v>
      </c>
      <c r="P28" s="228">
        <v>3204150.77</v>
      </c>
      <c r="Q28" s="228"/>
      <c r="R28" s="228">
        <v>0</v>
      </c>
      <c r="S28" s="228">
        <v>0</v>
      </c>
      <c r="T28" s="228">
        <f t="shared" si="6"/>
        <v>3204150.77</v>
      </c>
      <c r="U28" s="221">
        <f t="shared" si="2"/>
        <v>3581.2571476472558</v>
      </c>
      <c r="V28" s="228">
        <v>4418.0727506426729</v>
      </c>
      <c r="W28" s="195"/>
      <c r="AL28" s="182"/>
      <c r="BU28" s="233"/>
      <c r="BV28" s="233"/>
      <c r="BW28" s="233"/>
      <c r="BX28" s="233"/>
      <c r="BY28" s="233"/>
      <c r="BZ28" s="234"/>
      <c r="CA28" s="234"/>
      <c r="CB28" s="234"/>
      <c r="CC28" s="235"/>
      <c r="CD28" s="233"/>
      <c r="CE28" s="233"/>
      <c r="CF28" s="233"/>
      <c r="CG28" s="236"/>
      <c r="CH28" s="236"/>
      <c r="CI28" s="236"/>
      <c r="CJ28" s="236"/>
      <c r="CK28" s="236"/>
      <c r="CL28" s="236"/>
      <c r="CM28" s="195">
        <f t="shared" si="3"/>
        <v>0</v>
      </c>
      <c r="CS28" s="182" t="s">
        <v>5753</v>
      </c>
      <c r="CT28" s="182" t="s">
        <v>934</v>
      </c>
      <c r="CV28" s="182" t="s">
        <v>18013</v>
      </c>
      <c r="CW28" s="182" t="s">
        <v>17331</v>
      </c>
      <c r="CX28" s="182" t="s">
        <v>17322</v>
      </c>
      <c r="CY28" s="182">
        <v>2653.8</v>
      </c>
      <c r="CZ28" s="182">
        <v>2355.5</v>
      </c>
      <c r="DA28" s="182">
        <v>2354.1</v>
      </c>
      <c r="DB28" s="182">
        <v>102</v>
      </c>
      <c r="DC28" s="182" t="s">
        <v>17100</v>
      </c>
      <c r="DD28" s="182" t="s">
        <v>17746</v>
      </c>
      <c r="DE28" s="182" t="s">
        <v>18021</v>
      </c>
    </row>
    <row r="29" spans="1:109" ht="35.25" x14ac:dyDescent="0.5">
      <c r="A29" s="182">
        <v>1</v>
      </c>
      <c r="B29" s="220">
        <f>SUBTOTAL(9,$A$16:A29)</f>
        <v>14</v>
      </c>
      <c r="C29" s="230" t="s">
        <v>85</v>
      </c>
      <c r="D29" s="220">
        <v>1974</v>
      </c>
      <c r="E29" s="220"/>
      <c r="F29" s="220" t="s">
        <v>17877</v>
      </c>
      <c r="G29" s="220">
        <v>2</v>
      </c>
      <c r="H29" s="220">
        <v>3</v>
      </c>
      <c r="I29" s="231">
        <v>936.7</v>
      </c>
      <c r="J29" s="231">
        <v>895.7</v>
      </c>
      <c r="K29" s="231">
        <v>895.7</v>
      </c>
      <c r="L29" s="232">
        <v>51</v>
      </c>
      <c r="M29" s="220" t="s">
        <v>17100</v>
      </c>
      <c r="N29" s="220" t="s">
        <v>17746</v>
      </c>
      <c r="O29" s="223" t="s">
        <v>17754</v>
      </c>
      <c r="P29" s="228">
        <v>6408301.54</v>
      </c>
      <c r="Q29" s="228"/>
      <c r="R29" s="228">
        <v>0</v>
      </c>
      <c r="S29" s="228">
        <v>0</v>
      </c>
      <c r="T29" s="228">
        <f t="shared" si="6"/>
        <v>6408301.54</v>
      </c>
      <c r="U29" s="221">
        <f t="shared" si="2"/>
        <v>6841.3596028611082</v>
      </c>
      <c r="V29" s="228">
        <v>8439.9480943738654</v>
      </c>
      <c r="W29" s="195"/>
      <c r="AL29" s="182"/>
      <c r="BU29" s="233"/>
      <c r="BV29" s="233"/>
      <c r="BW29" s="233"/>
      <c r="BX29" s="233"/>
      <c r="BY29" s="233"/>
      <c r="BZ29" s="234"/>
      <c r="CA29" s="234"/>
      <c r="CB29" s="234"/>
      <c r="CC29" s="235"/>
      <c r="CD29" s="233"/>
      <c r="CE29" s="233"/>
      <c r="CF29" s="233"/>
      <c r="CG29" s="236"/>
      <c r="CH29" s="236"/>
      <c r="CI29" s="236"/>
      <c r="CJ29" s="236"/>
      <c r="CK29" s="236"/>
      <c r="CL29" s="236"/>
      <c r="CM29" s="195">
        <f t="shared" si="3"/>
        <v>0</v>
      </c>
      <c r="CS29" s="182" t="s">
        <v>5754</v>
      </c>
      <c r="CT29" s="182" t="s">
        <v>934</v>
      </c>
      <c r="CV29" s="182" t="s">
        <v>18013</v>
      </c>
      <c r="CW29" s="182" t="s">
        <v>17331</v>
      </c>
      <c r="CX29" s="182" t="s">
        <v>17322</v>
      </c>
      <c r="CY29" s="182">
        <v>2632.8</v>
      </c>
      <c r="CZ29" s="182">
        <v>2335.8000000000002</v>
      </c>
      <c r="DA29" s="182">
        <v>2335.8000000000002</v>
      </c>
      <c r="DB29" s="182">
        <v>107</v>
      </c>
      <c r="DC29" s="182" t="s">
        <v>17100</v>
      </c>
      <c r="DD29" s="182" t="s">
        <v>17746</v>
      </c>
      <c r="DE29" s="182" t="s">
        <v>18021</v>
      </c>
    </row>
    <row r="30" spans="1:109" ht="35.25" x14ac:dyDescent="0.5">
      <c r="A30" s="182">
        <v>1</v>
      </c>
      <c r="B30" s="220">
        <f>SUBTOTAL(9,$A$16:A30)</f>
        <v>15</v>
      </c>
      <c r="C30" s="230" t="s">
        <v>86</v>
      </c>
      <c r="D30" s="220">
        <v>1990</v>
      </c>
      <c r="E30" s="220">
        <v>2014</v>
      </c>
      <c r="F30" s="220" t="s">
        <v>17319</v>
      </c>
      <c r="G30" s="220">
        <v>9</v>
      </c>
      <c r="H30" s="220">
        <v>2</v>
      </c>
      <c r="I30" s="231">
        <v>4384</v>
      </c>
      <c r="J30" s="231">
        <v>3943.7</v>
      </c>
      <c r="K30" s="231">
        <v>3648.6</v>
      </c>
      <c r="L30" s="232">
        <v>182</v>
      </c>
      <c r="M30" s="220" t="s">
        <v>17100</v>
      </c>
      <c r="N30" s="220" t="s">
        <v>17746</v>
      </c>
      <c r="O30" s="223" t="s">
        <v>17748</v>
      </c>
      <c r="P30" s="228">
        <v>21275418.600000001</v>
      </c>
      <c r="Q30" s="228"/>
      <c r="R30" s="228">
        <v>0</v>
      </c>
      <c r="S30" s="228">
        <v>0</v>
      </c>
      <c r="T30" s="228">
        <f t="shared" si="6"/>
        <v>21275418.600000001</v>
      </c>
      <c r="U30" s="221">
        <f t="shared" si="2"/>
        <v>4852.9695711678833</v>
      </c>
      <c r="V30" s="228">
        <v>12403.102116788321</v>
      </c>
      <c r="W30" s="195"/>
      <c r="AL30" s="182"/>
      <c r="BU30" s="233"/>
      <c r="BV30" s="233"/>
      <c r="BW30" s="233"/>
      <c r="BX30" s="233"/>
      <c r="BY30" s="233"/>
      <c r="BZ30" s="234"/>
      <c r="CA30" s="234"/>
      <c r="CB30" s="234"/>
      <c r="CC30" s="235"/>
      <c r="CD30" s="233"/>
      <c r="CE30" s="233"/>
      <c r="CF30" s="233"/>
      <c r="CG30" s="236"/>
      <c r="CH30" s="236"/>
      <c r="CI30" s="236"/>
      <c r="CJ30" s="236"/>
      <c r="CK30" s="236"/>
      <c r="CL30" s="236"/>
      <c r="CM30" s="195">
        <f t="shared" si="3"/>
        <v>0</v>
      </c>
      <c r="CS30" s="182" t="s">
        <v>5789</v>
      </c>
      <c r="CT30" s="182" t="s">
        <v>622</v>
      </c>
      <c r="CV30" s="182" t="s">
        <v>18013</v>
      </c>
      <c r="CW30" s="182" t="s">
        <v>17331</v>
      </c>
      <c r="CX30" s="182" t="s">
        <v>17315</v>
      </c>
      <c r="CY30" s="182">
        <v>3861</v>
      </c>
      <c r="CZ30" s="182">
        <v>3552.1</v>
      </c>
      <c r="DA30" s="182">
        <v>3552.1</v>
      </c>
      <c r="DB30" s="182">
        <v>165</v>
      </c>
      <c r="DC30" s="182" t="s">
        <v>17100</v>
      </c>
      <c r="DD30" s="182" t="s">
        <v>17746</v>
      </c>
      <c r="DE30" s="182" t="s">
        <v>18021</v>
      </c>
    </row>
    <row r="31" spans="1:109" ht="35.25" x14ac:dyDescent="0.5">
      <c r="A31" s="182">
        <v>1</v>
      </c>
      <c r="B31" s="220">
        <f>SUBTOTAL(9,$A$16:A31)</f>
        <v>16</v>
      </c>
      <c r="C31" s="230" t="s">
        <v>88</v>
      </c>
      <c r="D31" s="220">
        <v>1998</v>
      </c>
      <c r="E31" s="220"/>
      <c r="F31" s="220" t="s">
        <v>17877</v>
      </c>
      <c r="G31" s="220">
        <v>5</v>
      </c>
      <c r="H31" s="220">
        <v>10</v>
      </c>
      <c r="I31" s="231">
        <v>10302.200000000001</v>
      </c>
      <c r="J31" s="231">
        <v>8740</v>
      </c>
      <c r="K31" s="231">
        <v>8282.7999999999993</v>
      </c>
      <c r="L31" s="232">
        <v>356</v>
      </c>
      <c r="M31" s="220" t="s">
        <v>17100</v>
      </c>
      <c r="N31" s="220" t="s">
        <v>17746</v>
      </c>
      <c r="O31" s="223" t="s">
        <v>17754</v>
      </c>
      <c r="P31" s="228">
        <v>19266184.039999999</v>
      </c>
      <c r="Q31" s="228"/>
      <c r="R31" s="228">
        <v>0</v>
      </c>
      <c r="S31" s="228">
        <v>0</v>
      </c>
      <c r="T31" s="228">
        <f t="shared" si="6"/>
        <v>19266184.039999999</v>
      </c>
      <c r="U31" s="221">
        <f t="shared" si="2"/>
        <v>1870.1038651938418</v>
      </c>
      <c r="V31" s="228">
        <v>2415.9704315583081</v>
      </c>
      <c r="W31" s="195"/>
      <c r="AL31" s="182"/>
      <c r="BU31" s="233"/>
      <c r="BV31" s="233"/>
      <c r="BW31" s="233"/>
      <c r="BX31" s="233"/>
      <c r="BY31" s="233"/>
      <c r="BZ31" s="234"/>
      <c r="CA31" s="234"/>
      <c r="CB31" s="234"/>
      <c r="CC31" s="235"/>
      <c r="CD31" s="233"/>
      <c r="CE31" s="233"/>
      <c r="CF31" s="233"/>
      <c r="CG31" s="236"/>
      <c r="CH31" s="236"/>
      <c r="CI31" s="236"/>
      <c r="CJ31" s="236"/>
      <c r="CK31" s="236"/>
      <c r="CL31" s="236"/>
      <c r="CM31" s="195">
        <f t="shared" si="3"/>
        <v>0</v>
      </c>
      <c r="CS31" s="182" t="s">
        <v>5912</v>
      </c>
      <c r="CT31" s="182">
        <v>1962</v>
      </c>
      <c r="CV31" s="182" t="s">
        <v>18015</v>
      </c>
      <c r="CW31" s="182">
        <v>5</v>
      </c>
      <c r="CX31" s="182" t="s">
        <v>17315</v>
      </c>
      <c r="CY31" s="182">
        <v>4073.9</v>
      </c>
      <c r="CZ31" s="182">
        <v>3163.1</v>
      </c>
      <c r="DA31" s="182">
        <v>2004.3</v>
      </c>
      <c r="DB31" s="182">
        <v>146</v>
      </c>
      <c r="DC31" s="182" t="s">
        <v>17100</v>
      </c>
      <c r="DD31" s="182" t="s">
        <v>17746</v>
      </c>
      <c r="DE31" s="182" t="s">
        <v>17781</v>
      </c>
    </row>
    <row r="32" spans="1:109" ht="35.25" x14ac:dyDescent="0.5">
      <c r="A32" s="182">
        <v>1</v>
      </c>
      <c r="B32" s="220">
        <f>SUBTOTAL(9,$A$16:A32)</f>
        <v>17</v>
      </c>
      <c r="C32" s="230" t="s">
        <v>89</v>
      </c>
      <c r="D32" s="220">
        <v>1968</v>
      </c>
      <c r="E32" s="220"/>
      <c r="F32" s="220" t="s">
        <v>17877</v>
      </c>
      <c r="G32" s="220">
        <v>5</v>
      </c>
      <c r="H32" s="220">
        <v>2</v>
      </c>
      <c r="I32" s="231">
        <v>1963</v>
      </c>
      <c r="J32" s="231">
        <v>1373.3</v>
      </c>
      <c r="K32" s="231">
        <v>1331.3999999999999</v>
      </c>
      <c r="L32" s="232">
        <v>126</v>
      </c>
      <c r="M32" s="220" t="s">
        <v>17100</v>
      </c>
      <c r="N32" s="220" t="s">
        <v>17746</v>
      </c>
      <c r="O32" s="223" t="s">
        <v>17747</v>
      </c>
      <c r="P32" s="228">
        <v>5799430.9400000004</v>
      </c>
      <c r="Q32" s="228"/>
      <c r="R32" s="228">
        <v>0</v>
      </c>
      <c r="S32" s="228">
        <v>0</v>
      </c>
      <c r="T32" s="228">
        <f t="shared" si="6"/>
        <v>5799430.9400000004</v>
      </c>
      <c r="U32" s="221">
        <f t="shared" si="2"/>
        <v>2954.371339786042</v>
      </c>
      <c r="V32" s="228">
        <v>3644.7054727457976</v>
      </c>
      <c r="W32" s="195"/>
      <c r="AL32" s="182"/>
      <c r="BU32" s="233"/>
      <c r="BV32" s="233"/>
      <c r="BW32" s="233"/>
      <c r="BX32" s="233"/>
      <c r="BY32" s="233"/>
      <c r="BZ32" s="234"/>
      <c r="CA32" s="234"/>
      <c r="CB32" s="234"/>
      <c r="CC32" s="235"/>
      <c r="CD32" s="233"/>
      <c r="CE32" s="233"/>
      <c r="CF32" s="233"/>
      <c r="CG32" s="236"/>
      <c r="CH32" s="236"/>
      <c r="CI32" s="236"/>
      <c r="CJ32" s="236"/>
      <c r="CK32" s="236"/>
      <c r="CL32" s="236"/>
      <c r="CM32" s="195">
        <f t="shared" si="3"/>
        <v>0</v>
      </c>
      <c r="CS32" s="182" t="s">
        <v>5903</v>
      </c>
      <c r="CT32" s="182">
        <v>1962</v>
      </c>
      <c r="CV32" s="182" t="s">
        <v>18015</v>
      </c>
      <c r="CW32" s="182">
        <v>4</v>
      </c>
      <c r="CX32" s="182" t="s">
        <v>17322</v>
      </c>
      <c r="CY32" s="182">
        <v>2843.6</v>
      </c>
      <c r="CZ32" s="182">
        <v>2001.7</v>
      </c>
      <c r="DA32" s="182">
        <v>1691.5</v>
      </c>
      <c r="DB32" s="182">
        <v>91</v>
      </c>
      <c r="DC32" s="182" t="s">
        <v>17100</v>
      </c>
      <c r="DD32" s="182" t="s">
        <v>17746</v>
      </c>
      <c r="DE32" s="182" t="s">
        <v>17781</v>
      </c>
    </row>
    <row r="33" spans="1:109" ht="35.25" x14ac:dyDescent="0.5">
      <c r="A33" s="182">
        <v>1</v>
      </c>
      <c r="B33" s="220">
        <f>SUBTOTAL(9,$A$16:A33)</f>
        <v>18</v>
      </c>
      <c r="C33" s="230" t="s">
        <v>90</v>
      </c>
      <c r="D33" s="220">
        <v>1980</v>
      </c>
      <c r="E33" s="220"/>
      <c r="F33" s="220" t="s">
        <v>17877</v>
      </c>
      <c r="G33" s="220">
        <v>5</v>
      </c>
      <c r="H33" s="220">
        <v>1</v>
      </c>
      <c r="I33" s="231">
        <v>807.5</v>
      </c>
      <c r="J33" s="231">
        <v>706.7</v>
      </c>
      <c r="K33" s="231">
        <v>706.7</v>
      </c>
      <c r="L33" s="232">
        <v>21</v>
      </c>
      <c r="M33" s="220" t="s">
        <v>17100</v>
      </c>
      <c r="N33" s="220" t="s">
        <v>17746</v>
      </c>
      <c r="O33" s="223" t="s">
        <v>17755</v>
      </c>
      <c r="P33" s="228">
        <v>2269371.7999999998</v>
      </c>
      <c r="Q33" s="228"/>
      <c r="R33" s="228">
        <v>0</v>
      </c>
      <c r="S33" s="228">
        <v>0</v>
      </c>
      <c r="T33" s="228">
        <f t="shared" si="6"/>
        <v>2269371.7999999998</v>
      </c>
      <c r="U33" s="221">
        <f t="shared" si="2"/>
        <v>2810.3675541795665</v>
      </c>
      <c r="V33" s="228">
        <v>3630.6886687306501</v>
      </c>
      <c r="W33" s="195"/>
      <c r="AL33" s="182"/>
      <c r="BU33" s="233"/>
      <c r="BV33" s="233"/>
      <c r="BW33" s="233"/>
      <c r="BX33" s="233"/>
      <c r="BY33" s="233"/>
      <c r="BZ33" s="234"/>
      <c r="CA33" s="234"/>
      <c r="CB33" s="234"/>
      <c r="CC33" s="235"/>
      <c r="CD33" s="233"/>
      <c r="CE33" s="233"/>
      <c r="CF33" s="233"/>
      <c r="CG33" s="236"/>
      <c r="CH33" s="236"/>
      <c r="CI33" s="236"/>
      <c r="CJ33" s="236"/>
      <c r="CK33" s="236"/>
      <c r="CL33" s="236"/>
      <c r="CM33" s="195">
        <f t="shared" si="3"/>
        <v>0</v>
      </c>
      <c r="CS33" s="182" t="s">
        <v>5917</v>
      </c>
      <c r="CT33" s="182">
        <v>1961</v>
      </c>
      <c r="CV33" s="182" t="s">
        <v>18015</v>
      </c>
      <c r="CW33" s="182">
        <v>5</v>
      </c>
      <c r="CX33" s="182" t="s">
        <v>17315</v>
      </c>
      <c r="CY33" s="182">
        <v>3742.2</v>
      </c>
      <c r="CZ33" s="182">
        <v>2832.1</v>
      </c>
      <c r="DA33" s="182">
        <v>2416.1999999999998</v>
      </c>
      <c r="DB33" s="182">
        <v>135</v>
      </c>
      <c r="DC33" s="182" t="s">
        <v>17100</v>
      </c>
      <c r="DD33" s="182" t="s">
        <v>17746</v>
      </c>
      <c r="DE33" s="182" t="s">
        <v>17781</v>
      </c>
    </row>
    <row r="34" spans="1:109" ht="35.25" x14ac:dyDescent="0.5">
      <c r="A34" s="182">
        <v>1</v>
      </c>
      <c r="B34" s="220">
        <f>SUBTOTAL(9,$A$16:A34)</f>
        <v>19</v>
      </c>
      <c r="C34" s="230" t="s">
        <v>91</v>
      </c>
      <c r="D34" s="220">
        <v>1959</v>
      </c>
      <c r="E34" s="220"/>
      <c r="F34" s="220" t="s">
        <v>17877</v>
      </c>
      <c r="G34" s="220">
        <v>4</v>
      </c>
      <c r="H34" s="220">
        <v>3</v>
      </c>
      <c r="I34" s="231">
        <v>3207</v>
      </c>
      <c r="J34" s="231">
        <v>1261.4000000000001</v>
      </c>
      <c r="K34" s="231">
        <v>1256.4000000000001</v>
      </c>
      <c r="L34" s="232">
        <v>82</v>
      </c>
      <c r="M34" s="220" t="s">
        <v>17100</v>
      </c>
      <c r="N34" s="220" t="s">
        <v>17746</v>
      </c>
      <c r="O34" s="223" t="s">
        <v>17756</v>
      </c>
      <c r="P34" s="228">
        <v>9662440.3399999999</v>
      </c>
      <c r="Q34" s="228"/>
      <c r="R34" s="228">
        <v>0</v>
      </c>
      <c r="S34" s="228">
        <v>0</v>
      </c>
      <c r="T34" s="228">
        <f t="shared" si="6"/>
        <v>9662440.3399999999</v>
      </c>
      <c r="U34" s="221">
        <f t="shared" si="2"/>
        <v>3012.9218397256004</v>
      </c>
      <c r="V34" s="228">
        <v>3716.9371902089179</v>
      </c>
      <c r="W34" s="195"/>
      <c r="AL34" s="182"/>
      <c r="BU34" s="233"/>
      <c r="BV34" s="233"/>
      <c r="BW34" s="233"/>
      <c r="BX34" s="233"/>
      <c r="BY34" s="233"/>
      <c r="BZ34" s="234"/>
      <c r="CA34" s="234"/>
      <c r="CB34" s="234"/>
      <c r="CC34" s="235"/>
      <c r="CD34" s="233"/>
      <c r="CE34" s="233"/>
      <c r="CF34" s="233"/>
      <c r="CG34" s="236"/>
      <c r="CH34" s="236"/>
      <c r="CI34" s="236"/>
      <c r="CJ34" s="236"/>
      <c r="CK34" s="236"/>
      <c r="CL34" s="236"/>
      <c r="CM34" s="195">
        <f t="shared" si="3"/>
        <v>0</v>
      </c>
      <c r="CS34" s="182" t="s">
        <v>6336</v>
      </c>
      <c r="CT34" s="182" t="s">
        <v>667</v>
      </c>
      <c r="CV34" s="182" t="s">
        <v>18013</v>
      </c>
      <c r="CW34" s="182" t="s">
        <v>17331</v>
      </c>
      <c r="CX34" s="182" t="s">
        <v>17315</v>
      </c>
      <c r="CY34" s="182">
        <v>4425.6000000000004</v>
      </c>
      <c r="CZ34" s="182">
        <v>3128.2</v>
      </c>
      <c r="DA34" s="182">
        <v>1799.3</v>
      </c>
      <c r="DB34" s="182">
        <v>135</v>
      </c>
      <c r="DC34" s="182" t="s">
        <v>17100</v>
      </c>
      <c r="DD34" s="182" t="s">
        <v>17746</v>
      </c>
      <c r="DE34" s="182" t="s">
        <v>17781</v>
      </c>
    </row>
    <row r="35" spans="1:109" ht="35.25" x14ac:dyDescent="0.5">
      <c r="A35" s="182">
        <v>1</v>
      </c>
      <c r="B35" s="220">
        <f>SUBTOTAL(9,$A$16:A35)</f>
        <v>20</v>
      </c>
      <c r="C35" s="230" t="s">
        <v>92</v>
      </c>
      <c r="D35" s="220">
        <v>1971</v>
      </c>
      <c r="E35" s="220">
        <v>2016</v>
      </c>
      <c r="F35" s="220" t="s">
        <v>17877</v>
      </c>
      <c r="G35" s="220">
        <v>9</v>
      </c>
      <c r="H35" s="220">
        <v>1</v>
      </c>
      <c r="I35" s="231">
        <v>2660.1</v>
      </c>
      <c r="J35" s="231">
        <v>2302</v>
      </c>
      <c r="K35" s="231">
        <v>2291.3000000000002</v>
      </c>
      <c r="L35" s="232">
        <v>80</v>
      </c>
      <c r="M35" s="220" t="s">
        <v>17100</v>
      </c>
      <c r="N35" s="220" t="s">
        <v>17746</v>
      </c>
      <c r="O35" s="223" t="s">
        <v>17757</v>
      </c>
      <c r="P35" s="228">
        <v>5829937.9000000004</v>
      </c>
      <c r="Q35" s="228"/>
      <c r="R35" s="228">
        <v>0</v>
      </c>
      <c r="S35" s="228">
        <v>0</v>
      </c>
      <c r="T35" s="228">
        <f t="shared" si="6"/>
        <v>5829937.9000000004</v>
      </c>
      <c r="U35" s="221">
        <f t="shared" si="2"/>
        <v>2191.6235855794898</v>
      </c>
      <c r="V35" s="228">
        <v>2831.3388782376601</v>
      </c>
      <c r="W35" s="195"/>
      <c r="AL35" s="182"/>
      <c r="BU35" s="233"/>
      <c r="BV35" s="233"/>
      <c r="BW35" s="233"/>
      <c r="BX35" s="233"/>
      <c r="BY35" s="233"/>
      <c r="BZ35" s="234"/>
      <c r="CA35" s="234"/>
      <c r="CB35" s="234"/>
      <c r="CC35" s="235"/>
      <c r="CD35" s="233"/>
      <c r="CE35" s="233"/>
      <c r="CF35" s="233"/>
      <c r="CG35" s="236"/>
      <c r="CH35" s="236"/>
      <c r="CI35" s="236"/>
      <c r="CJ35" s="236"/>
      <c r="CK35" s="236"/>
      <c r="CL35" s="236"/>
      <c r="CM35" s="195">
        <f t="shared" si="3"/>
        <v>0</v>
      </c>
      <c r="CS35" s="182" t="s">
        <v>6391</v>
      </c>
      <c r="CT35" s="182">
        <v>1960</v>
      </c>
      <c r="CV35" s="182" t="s">
        <v>18015</v>
      </c>
      <c r="CW35" s="182">
        <v>5</v>
      </c>
      <c r="CX35" s="182" t="s">
        <v>17322</v>
      </c>
      <c r="CY35" s="182">
        <v>5055.5</v>
      </c>
      <c r="CZ35" s="182">
        <v>4135.1000000000004</v>
      </c>
      <c r="DA35" s="182">
        <v>2288.9</v>
      </c>
      <c r="DB35" s="182">
        <v>135</v>
      </c>
      <c r="DC35" s="182" t="s">
        <v>17100</v>
      </c>
      <c r="DD35" s="182" t="s">
        <v>17746</v>
      </c>
      <c r="DE35" s="182" t="s">
        <v>17781</v>
      </c>
    </row>
    <row r="36" spans="1:109" ht="35.25" x14ac:dyDescent="0.5">
      <c r="A36" s="182">
        <v>1</v>
      </c>
      <c r="B36" s="220">
        <f>SUBTOTAL(9,$A$16:A36)</f>
        <v>21</v>
      </c>
      <c r="C36" s="230" t="s">
        <v>93</v>
      </c>
      <c r="D36" s="220">
        <v>1968</v>
      </c>
      <c r="E36" s="220"/>
      <c r="F36" s="220" t="s">
        <v>17877</v>
      </c>
      <c r="G36" s="220">
        <v>5</v>
      </c>
      <c r="H36" s="220">
        <v>5</v>
      </c>
      <c r="I36" s="231">
        <v>6284.9</v>
      </c>
      <c r="J36" s="231">
        <v>5186.3999999999996</v>
      </c>
      <c r="K36" s="231">
        <v>4875.8999999999996</v>
      </c>
      <c r="L36" s="232">
        <v>210</v>
      </c>
      <c r="M36" s="220" t="s">
        <v>17100</v>
      </c>
      <c r="N36" s="220" t="s">
        <v>17746</v>
      </c>
      <c r="O36" s="223" t="s">
        <v>17758</v>
      </c>
      <c r="P36" s="228">
        <v>8282424.5300000003</v>
      </c>
      <c r="Q36" s="228"/>
      <c r="R36" s="228">
        <v>0</v>
      </c>
      <c r="S36" s="228">
        <v>0</v>
      </c>
      <c r="T36" s="228">
        <f t="shared" si="6"/>
        <v>8282424.5300000003</v>
      </c>
      <c r="U36" s="221">
        <f t="shared" si="2"/>
        <v>1317.8291667329634</v>
      </c>
      <c r="V36" s="228">
        <v>2573.6835908288122</v>
      </c>
      <c r="W36" s="195"/>
      <c r="AL36" s="182"/>
      <c r="BU36" s="233"/>
      <c r="BV36" s="233"/>
      <c r="BW36" s="233"/>
      <c r="BX36" s="233"/>
      <c r="BY36" s="233"/>
      <c r="BZ36" s="234"/>
      <c r="CA36" s="234"/>
      <c r="CB36" s="234"/>
      <c r="CC36" s="235"/>
      <c r="CD36" s="233"/>
      <c r="CE36" s="233"/>
      <c r="CF36" s="233"/>
      <c r="CG36" s="236"/>
      <c r="CH36" s="236"/>
      <c r="CI36" s="236"/>
      <c r="CJ36" s="236"/>
      <c r="CK36" s="236"/>
      <c r="CL36" s="236"/>
      <c r="CM36" s="195">
        <f t="shared" si="3"/>
        <v>0</v>
      </c>
      <c r="CS36" s="182" t="s">
        <v>6513</v>
      </c>
      <c r="CT36" s="182" t="s">
        <v>1021</v>
      </c>
      <c r="CV36" s="182" t="s">
        <v>18013</v>
      </c>
      <c r="CW36" s="182" t="s">
        <v>17331</v>
      </c>
      <c r="CX36" s="182" t="s">
        <v>17331</v>
      </c>
      <c r="CY36" s="182">
        <v>4700.6000000000004</v>
      </c>
      <c r="CZ36" s="182">
        <v>3460</v>
      </c>
      <c r="DA36" s="182">
        <v>3460</v>
      </c>
      <c r="DB36" s="182">
        <v>148</v>
      </c>
      <c r="DC36" s="182" t="s">
        <v>17100</v>
      </c>
      <c r="DD36" s="182" t="s">
        <v>17746</v>
      </c>
      <c r="DE36" s="182" t="s">
        <v>17758</v>
      </c>
    </row>
    <row r="37" spans="1:109" ht="35.25" x14ac:dyDescent="0.5">
      <c r="A37" s="182">
        <v>1</v>
      </c>
      <c r="B37" s="220">
        <f>SUBTOTAL(9,$A$16:A37)</f>
        <v>22</v>
      </c>
      <c r="C37" s="230" t="s">
        <v>94</v>
      </c>
      <c r="D37" s="220">
        <v>1969</v>
      </c>
      <c r="E37" s="220"/>
      <c r="F37" s="220" t="s">
        <v>17877</v>
      </c>
      <c r="G37" s="220">
        <v>6</v>
      </c>
      <c r="H37" s="220">
        <v>1</v>
      </c>
      <c r="I37" s="231">
        <v>2218</v>
      </c>
      <c r="J37" s="231">
        <v>1608.6</v>
      </c>
      <c r="K37" s="231">
        <v>1608.6</v>
      </c>
      <c r="L37" s="232">
        <v>48</v>
      </c>
      <c r="M37" s="220" t="s">
        <v>17100</v>
      </c>
      <c r="N37" s="220" t="s">
        <v>17746</v>
      </c>
      <c r="O37" s="223" t="s">
        <v>17759</v>
      </c>
      <c r="P37" s="228">
        <v>5534137.0199999996</v>
      </c>
      <c r="Q37" s="228"/>
      <c r="R37" s="228">
        <v>0</v>
      </c>
      <c r="S37" s="228">
        <v>0</v>
      </c>
      <c r="T37" s="228">
        <f t="shared" si="6"/>
        <v>5534137.0199999996</v>
      </c>
      <c r="U37" s="221">
        <f t="shared" si="2"/>
        <v>2495.102353471596</v>
      </c>
      <c r="V37" s="228">
        <v>3223.4003823264202</v>
      </c>
      <c r="W37" s="195"/>
      <c r="AL37" s="182"/>
      <c r="BU37" s="233"/>
      <c r="BV37" s="233"/>
      <c r="BW37" s="233"/>
      <c r="BX37" s="233"/>
      <c r="BY37" s="233"/>
      <c r="BZ37" s="234"/>
      <c r="CA37" s="234"/>
      <c r="CB37" s="234"/>
      <c r="CC37" s="235"/>
      <c r="CD37" s="233"/>
      <c r="CE37" s="233"/>
      <c r="CF37" s="233"/>
      <c r="CG37" s="236"/>
      <c r="CH37" s="236"/>
      <c r="CI37" s="236"/>
      <c r="CJ37" s="236"/>
      <c r="CK37" s="236"/>
      <c r="CL37" s="236"/>
      <c r="CM37" s="195">
        <f t="shared" si="3"/>
        <v>0</v>
      </c>
      <c r="CS37" s="182" t="s">
        <v>1175</v>
      </c>
      <c r="CT37" s="182" t="s">
        <v>1199</v>
      </c>
      <c r="CV37" s="182" t="s">
        <v>18015</v>
      </c>
      <c r="CW37" s="182" t="s">
        <v>17042</v>
      </c>
      <c r="CX37" s="182" t="s">
        <v>17322</v>
      </c>
      <c r="CY37" s="182">
        <v>574.1</v>
      </c>
      <c r="CZ37" s="182">
        <v>444.8</v>
      </c>
      <c r="DA37" s="182">
        <v>444.8</v>
      </c>
      <c r="DB37" s="182">
        <v>19</v>
      </c>
      <c r="DC37" s="182" t="s">
        <v>17100</v>
      </c>
      <c r="DD37" s="182" t="s">
        <v>17746</v>
      </c>
      <c r="DE37" s="182" t="s">
        <v>18022</v>
      </c>
    </row>
    <row r="38" spans="1:109" ht="35.25" x14ac:dyDescent="0.5">
      <c r="A38" s="182">
        <v>1</v>
      </c>
      <c r="B38" s="220">
        <f>SUBTOTAL(9,$A$16:A38)</f>
        <v>23</v>
      </c>
      <c r="C38" s="230" t="s">
        <v>95</v>
      </c>
      <c r="D38" s="220">
        <v>1967</v>
      </c>
      <c r="E38" s="220"/>
      <c r="F38" s="220" t="s">
        <v>17877</v>
      </c>
      <c r="G38" s="220">
        <v>5</v>
      </c>
      <c r="H38" s="220">
        <v>4</v>
      </c>
      <c r="I38" s="231">
        <v>4287.8999999999996</v>
      </c>
      <c r="J38" s="231">
        <v>3747</v>
      </c>
      <c r="K38" s="231">
        <v>3644.8</v>
      </c>
      <c r="L38" s="232">
        <v>110</v>
      </c>
      <c r="M38" s="220" t="s">
        <v>17100</v>
      </c>
      <c r="N38" s="220" t="s">
        <v>17746</v>
      </c>
      <c r="O38" s="223" t="s">
        <v>17750</v>
      </c>
      <c r="P38" s="228">
        <v>9571478.5099999998</v>
      </c>
      <c r="Q38" s="228"/>
      <c r="R38" s="228">
        <v>0</v>
      </c>
      <c r="S38" s="228">
        <v>0</v>
      </c>
      <c r="T38" s="228">
        <f t="shared" si="6"/>
        <v>9571478.5099999998</v>
      </c>
      <c r="U38" s="221">
        <f t="shared" si="2"/>
        <v>2232.206560320903</v>
      </c>
      <c r="V38" s="228">
        <v>2753.7958254623481</v>
      </c>
      <c r="W38" s="195"/>
      <c r="AL38" s="182"/>
      <c r="BU38" s="233"/>
      <c r="BV38" s="233"/>
      <c r="BW38" s="233"/>
      <c r="BX38" s="233"/>
      <c r="BY38" s="233"/>
      <c r="BZ38" s="234"/>
      <c r="CA38" s="234"/>
      <c r="CB38" s="234"/>
      <c r="CC38" s="235"/>
      <c r="CD38" s="233"/>
      <c r="CE38" s="233"/>
      <c r="CF38" s="233"/>
      <c r="CG38" s="236"/>
      <c r="CH38" s="236"/>
      <c r="CI38" s="236"/>
      <c r="CJ38" s="236"/>
      <c r="CK38" s="236"/>
      <c r="CL38" s="236"/>
      <c r="CM38" s="195">
        <f t="shared" si="3"/>
        <v>0</v>
      </c>
      <c r="CS38" s="182" t="s">
        <v>7065</v>
      </c>
      <c r="CT38" s="182" t="s">
        <v>860</v>
      </c>
      <c r="CV38" s="182" t="s">
        <v>18015</v>
      </c>
      <c r="CW38" s="182" t="s">
        <v>17326</v>
      </c>
      <c r="CX38" s="182" t="s">
        <v>17040</v>
      </c>
      <c r="CY38" s="182">
        <v>2154.4</v>
      </c>
      <c r="CZ38" s="182">
        <v>1828.2</v>
      </c>
      <c r="DA38" s="182">
        <v>1783.4</v>
      </c>
      <c r="DB38" s="182">
        <v>76</v>
      </c>
      <c r="DC38" s="182" t="s">
        <v>17100</v>
      </c>
      <c r="DD38" s="182" t="s">
        <v>17746</v>
      </c>
      <c r="DE38" s="182" t="s">
        <v>18019</v>
      </c>
    </row>
    <row r="39" spans="1:109" ht="35.25" x14ac:dyDescent="0.5">
      <c r="A39" s="182">
        <v>1</v>
      </c>
      <c r="B39" s="220">
        <f>SUBTOTAL(9,$A$16:A39)</f>
        <v>24</v>
      </c>
      <c r="C39" s="230" t="s">
        <v>96</v>
      </c>
      <c r="D39" s="220">
        <v>1966</v>
      </c>
      <c r="E39" s="220"/>
      <c r="F39" s="220" t="s">
        <v>17877</v>
      </c>
      <c r="G39" s="220">
        <v>5</v>
      </c>
      <c r="H39" s="220">
        <v>2</v>
      </c>
      <c r="I39" s="231">
        <v>1728.5</v>
      </c>
      <c r="J39" s="231">
        <v>1025.7</v>
      </c>
      <c r="K39" s="231">
        <v>1025.7</v>
      </c>
      <c r="L39" s="232">
        <v>75</v>
      </c>
      <c r="M39" s="220" t="s">
        <v>17100</v>
      </c>
      <c r="N39" s="220" t="s">
        <v>17746</v>
      </c>
      <c r="O39" s="223" t="s">
        <v>17757</v>
      </c>
      <c r="P39" s="228">
        <v>5654383.71</v>
      </c>
      <c r="Q39" s="228"/>
      <c r="R39" s="228">
        <v>0</v>
      </c>
      <c r="S39" s="228">
        <v>0</v>
      </c>
      <c r="T39" s="228">
        <f t="shared" si="6"/>
        <v>5654383.71</v>
      </c>
      <c r="U39" s="221">
        <f t="shared" si="2"/>
        <v>3271.2662481920738</v>
      </c>
      <c r="V39" s="228">
        <v>4035.6477292450104</v>
      </c>
      <c r="W39" s="195"/>
      <c r="AL39" s="182"/>
      <c r="BU39" s="233"/>
      <c r="BV39" s="233"/>
      <c r="BW39" s="233"/>
      <c r="BX39" s="233"/>
      <c r="BY39" s="233"/>
      <c r="BZ39" s="234"/>
      <c r="CA39" s="234"/>
      <c r="CB39" s="234"/>
      <c r="CC39" s="235"/>
      <c r="CD39" s="233"/>
      <c r="CE39" s="233"/>
      <c r="CF39" s="233"/>
      <c r="CG39" s="236"/>
      <c r="CH39" s="236"/>
      <c r="CI39" s="236"/>
      <c r="CJ39" s="236"/>
      <c r="CK39" s="236"/>
      <c r="CL39" s="236"/>
      <c r="CM39" s="195">
        <f t="shared" si="3"/>
        <v>0</v>
      </c>
      <c r="CS39" s="182" t="s">
        <v>7117</v>
      </c>
      <c r="CT39" s="182" t="s">
        <v>931</v>
      </c>
      <c r="CV39" s="182" t="s">
        <v>18015</v>
      </c>
      <c r="CW39" s="182" t="s">
        <v>17331</v>
      </c>
      <c r="CX39" s="182" t="s">
        <v>17040</v>
      </c>
      <c r="CY39" s="182">
        <v>1129.8</v>
      </c>
      <c r="CZ39" s="182">
        <v>1033.3</v>
      </c>
      <c r="DA39" s="182">
        <v>841.7</v>
      </c>
      <c r="DB39" s="182">
        <v>42</v>
      </c>
      <c r="DC39" s="182" t="s">
        <v>17100</v>
      </c>
      <c r="DD39" s="182" t="s">
        <v>17746</v>
      </c>
      <c r="DE39" s="182" t="s">
        <v>18017</v>
      </c>
    </row>
    <row r="40" spans="1:109" ht="35.25" x14ac:dyDescent="0.5">
      <c r="A40" s="182">
        <v>1</v>
      </c>
      <c r="B40" s="220">
        <f>SUBTOTAL(9,$A$16:A40)</f>
        <v>25</v>
      </c>
      <c r="C40" s="230" t="s">
        <v>87</v>
      </c>
      <c r="D40" s="220">
        <v>1959</v>
      </c>
      <c r="E40" s="220"/>
      <c r="F40" s="220" t="s">
        <v>17877</v>
      </c>
      <c r="G40" s="220">
        <v>3</v>
      </c>
      <c r="H40" s="220">
        <v>1</v>
      </c>
      <c r="I40" s="231">
        <v>1830.4</v>
      </c>
      <c r="J40" s="231">
        <v>1026.8</v>
      </c>
      <c r="K40" s="231">
        <v>1008.0999999999999</v>
      </c>
      <c r="L40" s="232">
        <v>56</v>
      </c>
      <c r="M40" s="220" t="s">
        <v>17100</v>
      </c>
      <c r="N40" s="220" t="s">
        <v>17746</v>
      </c>
      <c r="O40" s="223" t="s">
        <v>17747</v>
      </c>
      <c r="P40" s="228">
        <v>7113050.8099999996</v>
      </c>
      <c r="Q40" s="228"/>
      <c r="R40" s="228">
        <v>0</v>
      </c>
      <c r="S40" s="228">
        <v>0</v>
      </c>
      <c r="T40" s="228">
        <f t="shared" si="6"/>
        <v>7113050.8099999996</v>
      </c>
      <c r="U40" s="221">
        <f t="shared" si="2"/>
        <v>3886.0635981206287</v>
      </c>
      <c r="V40" s="228">
        <v>4794.1019012237766</v>
      </c>
      <c r="W40" s="195"/>
      <c r="AL40" s="182"/>
      <c r="BU40" s="233"/>
      <c r="BV40" s="233"/>
      <c r="BW40" s="233"/>
      <c r="BX40" s="233"/>
      <c r="BY40" s="233"/>
      <c r="BZ40" s="234"/>
      <c r="CA40" s="234"/>
      <c r="CB40" s="234"/>
      <c r="CC40" s="235"/>
      <c r="CD40" s="233"/>
      <c r="CE40" s="233"/>
      <c r="CF40" s="233"/>
      <c r="CG40" s="236"/>
      <c r="CH40" s="236"/>
      <c r="CI40" s="236"/>
      <c r="CJ40" s="236"/>
      <c r="CK40" s="236"/>
      <c r="CL40" s="236"/>
      <c r="CM40" s="195">
        <f t="shared" si="3"/>
        <v>0</v>
      </c>
      <c r="CS40" s="182" t="s">
        <v>7157</v>
      </c>
      <c r="CT40" s="182" t="s">
        <v>811</v>
      </c>
      <c r="CV40" s="182" t="s">
        <v>18013</v>
      </c>
      <c r="CW40" s="182" t="s">
        <v>17331</v>
      </c>
      <c r="CX40" s="182" t="s">
        <v>17315</v>
      </c>
      <c r="CY40" s="182">
        <v>4027.5</v>
      </c>
      <c r="CZ40" s="182">
        <v>3037.2</v>
      </c>
      <c r="DA40" s="182">
        <v>3035.5</v>
      </c>
      <c r="DB40" s="182">
        <v>127</v>
      </c>
      <c r="DC40" s="182" t="s">
        <v>17100</v>
      </c>
      <c r="DD40" s="182" t="s">
        <v>17746</v>
      </c>
      <c r="DE40" s="182" t="s">
        <v>17753</v>
      </c>
    </row>
    <row r="41" spans="1:109" ht="35.25" x14ac:dyDescent="0.5">
      <c r="A41" s="182">
        <v>1</v>
      </c>
      <c r="B41" s="220">
        <f>SUBTOTAL(9,$A$16:A41)</f>
        <v>26</v>
      </c>
      <c r="C41" s="230" t="s">
        <v>99</v>
      </c>
      <c r="D41" s="220">
        <v>1956</v>
      </c>
      <c r="E41" s="220"/>
      <c r="F41" s="220" t="s">
        <v>17877</v>
      </c>
      <c r="G41" s="220">
        <v>2</v>
      </c>
      <c r="H41" s="220">
        <v>1</v>
      </c>
      <c r="I41" s="231">
        <v>450.8</v>
      </c>
      <c r="J41" s="231">
        <v>407.1</v>
      </c>
      <c r="K41" s="231">
        <v>407.1</v>
      </c>
      <c r="L41" s="232">
        <v>26</v>
      </c>
      <c r="M41" s="220" t="s">
        <v>17100</v>
      </c>
      <c r="N41" s="220" t="s">
        <v>17746</v>
      </c>
      <c r="O41" s="223" t="s">
        <v>17756</v>
      </c>
      <c r="P41" s="228">
        <v>5556046.5999999996</v>
      </c>
      <c r="Q41" s="228"/>
      <c r="R41" s="228">
        <v>0</v>
      </c>
      <c r="S41" s="228">
        <v>0</v>
      </c>
      <c r="T41" s="228">
        <f t="shared" si="6"/>
        <v>5556046.5999999996</v>
      </c>
      <c r="U41" s="221">
        <f t="shared" si="2"/>
        <v>12324.859361135757</v>
      </c>
      <c r="V41" s="228">
        <v>15204.751597160604</v>
      </c>
      <c r="W41" s="195"/>
      <c r="AL41" s="182"/>
      <c r="BU41" s="233"/>
      <c r="BV41" s="233"/>
      <c r="BW41" s="233"/>
      <c r="BX41" s="233"/>
      <c r="BY41" s="233"/>
      <c r="BZ41" s="234"/>
      <c r="CA41" s="234"/>
      <c r="CB41" s="234"/>
      <c r="CC41" s="235"/>
      <c r="CD41" s="233"/>
      <c r="CE41" s="233"/>
      <c r="CF41" s="233"/>
      <c r="CG41" s="236"/>
      <c r="CH41" s="236"/>
      <c r="CI41" s="236"/>
      <c r="CJ41" s="236"/>
      <c r="CK41" s="236"/>
      <c r="CL41" s="236"/>
      <c r="CM41" s="195">
        <f t="shared" si="3"/>
        <v>0</v>
      </c>
      <c r="CS41" s="182" t="s">
        <v>6944</v>
      </c>
      <c r="CT41" s="182">
        <v>1970</v>
      </c>
      <c r="CV41" s="182" t="s">
        <v>18015</v>
      </c>
      <c r="CW41" s="182">
        <v>5</v>
      </c>
      <c r="CX41" s="182" t="s">
        <v>17320</v>
      </c>
      <c r="CY41" s="182">
        <v>5849.4</v>
      </c>
      <c r="CZ41" s="182">
        <v>4434.8999999999996</v>
      </c>
      <c r="DA41" s="182">
        <v>4190</v>
      </c>
      <c r="DB41" s="182">
        <v>242</v>
      </c>
      <c r="DC41" s="182" t="s">
        <v>17100</v>
      </c>
      <c r="DD41" s="182" t="s">
        <v>17746</v>
      </c>
      <c r="DE41" s="182" t="s">
        <v>17781</v>
      </c>
    </row>
    <row r="42" spans="1:109" ht="35.25" x14ac:dyDescent="0.5">
      <c r="A42" s="182">
        <v>1</v>
      </c>
      <c r="B42" s="220">
        <f>SUBTOTAL(9,$A$16:A42)</f>
        <v>27</v>
      </c>
      <c r="C42" s="230" t="s">
        <v>100</v>
      </c>
      <c r="D42" s="220">
        <v>1967</v>
      </c>
      <c r="E42" s="220"/>
      <c r="F42" s="220" t="s">
        <v>17877</v>
      </c>
      <c r="G42" s="220">
        <v>2</v>
      </c>
      <c r="H42" s="220">
        <v>2</v>
      </c>
      <c r="I42" s="231">
        <v>383.1</v>
      </c>
      <c r="J42" s="231">
        <v>257.60000000000002</v>
      </c>
      <c r="K42" s="231">
        <v>147.40000000000003</v>
      </c>
      <c r="L42" s="232">
        <v>23</v>
      </c>
      <c r="M42" s="220" t="s">
        <v>17100</v>
      </c>
      <c r="N42" s="220" t="s">
        <v>17746</v>
      </c>
      <c r="O42" s="223" t="s">
        <v>17751</v>
      </c>
      <c r="P42" s="228">
        <v>3073034.63</v>
      </c>
      <c r="Q42" s="228"/>
      <c r="R42" s="228">
        <v>0</v>
      </c>
      <c r="S42" s="228">
        <v>0</v>
      </c>
      <c r="T42" s="228">
        <f t="shared" si="6"/>
        <v>3073034.63</v>
      </c>
      <c r="U42" s="221">
        <f t="shared" si="2"/>
        <v>8021.4947272252666</v>
      </c>
      <c r="V42" s="228">
        <v>9895.8398590446359</v>
      </c>
      <c r="W42" s="195"/>
      <c r="AL42" s="182"/>
      <c r="BU42" s="233"/>
      <c r="BV42" s="233"/>
      <c r="BW42" s="233"/>
      <c r="BX42" s="233"/>
      <c r="BY42" s="233"/>
      <c r="BZ42" s="234"/>
      <c r="CA42" s="234"/>
      <c r="CB42" s="234"/>
      <c r="CC42" s="235"/>
      <c r="CD42" s="233"/>
      <c r="CE42" s="233"/>
      <c r="CF42" s="233"/>
      <c r="CG42" s="236"/>
      <c r="CH42" s="236"/>
      <c r="CI42" s="236"/>
      <c r="CJ42" s="236"/>
      <c r="CK42" s="236"/>
      <c r="CL42" s="236"/>
      <c r="CM42" s="195">
        <f t="shared" si="3"/>
        <v>0</v>
      </c>
      <c r="CS42" s="182" t="s">
        <v>7562</v>
      </c>
      <c r="CT42" s="182">
        <v>1957</v>
      </c>
      <c r="CV42" s="182" t="s">
        <v>18015</v>
      </c>
      <c r="CW42" s="182">
        <v>3</v>
      </c>
      <c r="CX42" s="182" t="s">
        <v>17322</v>
      </c>
      <c r="CY42" s="182">
        <v>2341.1</v>
      </c>
      <c r="CZ42" s="182">
        <v>1935.59</v>
      </c>
      <c r="DA42" s="182">
        <v>1467.6</v>
      </c>
      <c r="DB42" s="182">
        <v>56</v>
      </c>
      <c r="DC42" s="182" t="s">
        <v>17100</v>
      </c>
      <c r="DD42" s="182" t="s">
        <v>17746</v>
      </c>
      <c r="DE42" s="182" t="s">
        <v>17785</v>
      </c>
    </row>
    <row r="43" spans="1:109" ht="35.25" x14ac:dyDescent="0.5">
      <c r="A43" s="182">
        <v>1</v>
      </c>
      <c r="B43" s="220">
        <f>SUBTOTAL(9,$A$16:A43)</f>
        <v>28</v>
      </c>
      <c r="C43" s="230" t="s">
        <v>101</v>
      </c>
      <c r="D43" s="220">
        <v>1974</v>
      </c>
      <c r="E43" s="220"/>
      <c r="F43" s="220" t="s">
        <v>17877</v>
      </c>
      <c r="G43" s="220">
        <v>5</v>
      </c>
      <c r="H43" s="220">
        <v>1</v>
      </c>
      <c r="I43" s="231">
        <v>5132</v>
      </c>
      <c r="J43" s="231">
        <v>4222.41</v>
      </c>
      <c r="K43" s="231">
        <v>3774.81</v>
      </c>
      <c r="L43" s="232">
        <v>229</v>
      </c>
      <c r="M43" s="220" t="s">
        <v>17100</v>
      </c>
      <c r="N43" s="220" t="s">
        <v>17746</v>
      </c>
      <c r="O43" s="223" t="s">
        <v>17747</v>
      </c>
      <c r="P43" s="228">
        <v>8975756.7400000002</v>
      </c>
      <c r="Q43" s="228"/>
      <c r="R43" s="228">
        <v>0</v>
      </c>
      <c r="S43" s="228">
        <v>0</v>
      </c>
      <c r="T43" s="228">
        <f t="shared" si="6"/>
        <v>8975756.7400000002</v>
      </c>
      <c r="U43" s="221">
        <f t="shared" si="2"/>
        <v>1748.9783203429463</v>
      </c>
      <c r="V43" s="228">
        <v>2259.4894251753703</v>
      </c>
      <c r="W43" s="195"/>
      <c r="AL43" s="182"/>
      <c r="BU43" s="233"/>
      <c r="BV43" s="233"/>
      <c r="BW43" s="233"/>
      <c r="BX43" s="233"/>
      <c r="BY43" s="233"/>
      <c r="BZ43" s="234"/>
      <c r="CA43" s="234"/>
      <c r="CB43" s="234"/>
      <c r="CC43" s="235"/>
      <c r="CD43" s="233"/>
      <c r="CE43" s="233"/>
      <c r="CF43" s="233"/>
      <c r="CG43" s="236"/>
      <c r="CH43" s="236"/>
      <c r="CI43" s="236"/>
      <c r="CJ43" s="236"/>
      <c r="CK43" s="236"/>
      <c r="CL43" s="236"/>
      <c r="CM43" s="195">
        <f t="shared" si="3"/>
        <v>0</v>
      </c>
      <c r="CS43" s="182" t="s">
        <v>7699</v>
      </c>
      <c r="CT43" s="182">
        <v>1981</v>
      </c>
      <c r="CV43" s="182" t="s">
        <v>18015</v>
      </c>
      <c r="CW43" s="182">
        <v>2</v>
      </c>
      <c r="CX43" s="182" t="s">
        <v>17322</v>
      </c>
      <c r="CY43" s="182">
        <v>940.2</v>
      </c>
      <c r="CZ43" s="182">
        <v>850.3</v>
      </c>
      <c r="DA43" s="182">
        <v>850.3</v>
      </c>
      <c r="DB43" s="182">
        <v>36</v>
      </c>
      <c r="DC43" s="182" t="s">
        <v>17100</v>
      </c>
      <c r="DD43" s="182" t="s">
        <v>17746</v>
      </c>
      <c r="DE43" s="182" t="s">
        <v>18061</v>
      </c>
    </row>
    <row r="44" spans="1:109" ht="35.25" x14ac:dyDescent="0.5">
      <c r="A44" s="182">
        <v>1</v>
      </c>
      <c r="B44" s="220">
        <f>SUBTOTAL(9,$A$16:A44)</f>
        <v>29</v>
      </c>
      <c r="C44" s="230" t="s">
        <v>102</v>
      </c>
      <c r="D44" s="220">
        <v>1984</v>
      </c>
      <c r="E44" s="220">
        <v>2015</v>
      </c>
      <c r="F44" s="220" t="s">
        <v>17877</v>
      </c>
      <c r="G44" s="220">
        <v>9</v>
      </c>
      <c r="H44" s="220">
        <v>1</v>
      </c>
      <c r="I44" s="231">
        <v>5895.5</v>
      </c>
      <c r="J44" s="231">
        <v>4961.3</v>
      </c>
      <c r="K44" s="231">
        <v>4765.6000000000004</v>
      </c>
      <c r="L44" s="232">
        <v>319</v>
      </c>
      <c r="M44" s="220" t="s">
        <v>17100</v>
      </c>
      <c r="N44" s="220" t="s">
        <v>17746</v>
      </c>
      <c r="O44" s="223" t="s">
        <v>17760</v>
      </c>
      <c r="P44" s="228">
        <v>9589269.6699999999</v>
      </c>
      <c r="Q44" s="228"/>
      <c r="R44" s="228">
        <v>0</v>
      </c>
      <c r="S44" s="228">
        <v>0</v>
      </c>
      <c r="T44" s="228">
        <f t="shared" si="6"/>
        <v>9589269.6699999999</v>
      </c>
      <c r="U44" s="221">
        <f t="shared" si="2"/>
        <v>1626.5405258247815</v>
      </c>
      <c r="V44" s="228">
        <v>2101.3131347638032</v>
      </c>
      <c r="W44" s="195"/>
      <c r="AL44" s="182"/>
      <c r="BU44" s="233"/>
      <c r="BV44" s="233"/>
      <c r="BW44" s="233"/>
      <c r="BX44" s="233"/>
      <c r="BY44" s="233"/>
      <c r="BZ44" s="234"/>
      <c r="CA44" s="234"/>
      <c r="CB44" s="234"/>
      <c r="CC44" s="235"/>
      <c r="CD44" s="233"/>
      <c r="CE44" s="233"/>
      <c r="CF44" s="233"/>
      <c r="CG44" s="236"/>
      <c r="CH44" s="236"/>
      <c r="CI44" s="236"/>
      <c r="CJ44" s="236"/>
      <c r="CK44" s="236"/>
      <c r="CL44" s="236"/>
      <c r="CM44" s="195">
        <f t="shared" si="3"/>
        <v>0</v>
      </c>
      <c r="CS44" s="182" t="s">
        <v>7744</v>
      </c>
      <c r="CT44" s="182" t="s">
        <v>783</v>
      </c>
      <c r="CV44" s="182" t="s">
        <v>18013</v>
      </c>
      <c r="CW44" s="182" t="s">
        <v>17331</v>
      </c>
      <c r="CX44" s="182" t="s">
        <v>17331</v>
      </c>
      <c r="CY44" s="182">
        <v>5067.1000000000004</v>
      </c>
      <c r="CZ44" s="182">
        <v>3815.6</v>
      </c>
      <c r="DA44" s="182">
        <v>3768.9</v>
      </c>
      <c r="DB44" s="182">
        <v>163</v>
      </c>
      <c r="DC44" s="182" t="s">
        <v>17100</v>
      </c>
      <c r="DD44" s="182" t="s">
        <v>17746</v>
      </c>
      <c r="DE44" s="182" t="s">
        <v>17753</v>
      </c>
    </row>
    <row r="45" spans="1:109" ht="35.25" x14ac:dyDescent="0.5">
      <c r="A45" s="182">
        <v>1</v>
      </c>
      <c r="B45" s="220">
        <f>SUBTOTAL(9,$A$16:A45)</f>
        <v>30</v>
      </c>
      <c r="C45" s="230" t="s">
        <v>104</v>
      </c>
      <c r="D45" s="220">
        <v>1989</v>
      </c>
      <c r="E45" s="220"/>
      <c r="F45" s="220" t="s">
        <v>17319</v>
      </c>
      <c r="G45" s="220">
        <v>5</v>
      </c>
      <c r="H45" s="220">
        <v>7</v>
      </c>
      <c r="I45" s="231">
        <v>7715.6</v>
      </c>
      <c r="J45" s="231">
        <v>5398.6</v>
      </c>
      <c r="K45" s="231">
        <v>5070.8</v>
      </c>
      <c r="L45" s="232">
        <v>255</v>
      </c>
      <c r="M45" s="220" t="s">
        <v>17100</v>
      </c>
      <c r="N45" s="220" t="s">
        <v>17746</v>
      </c>
      <c r="O45" s="223" t="s">
        <v>17750</v>
      </c>
      <c r="P45" s="228">
        <v>12990197.200000001</v>
      </c>
      <c r="Q45" s="228"/>
      <c r="R45" s="228">
        <v>0</v>
      </c>
      <c r="S45" s="228">
        <v>0</v>
      </c>
      <c r="T45" s="228">
        <f t="shared" si="6"/>
        <v>12990197.200000001</v>
      </c>
      <c r="U45" s="221">
        <f t="shared" si="2"/>
        <v>1683.6276115920991</v>
      </c>
      <c r="V45" s="228">
        <v>2175.0634299341591</v>
      </c>
      <c r="W45" s="195"/>
      <c r="AL45" s="182"/>
      <c r="BU45" s="233"/>
      <c r="BV45" s="233"/>
      <c r="BW45" s="233"/>
      <c r="BX45" s="233"/>
      <c r="BY45" s="233"/>
      <c r="BZ45" s="234"/>
      <c r="CA45" s="234"/>
      <c r="CB45" s="234"/>
      <c r="CC45" s="235"/>
      <c r="CD45" s="233"/>
      <c r="CE45" s="233"/>
      <c r="CF45" s="233"/>
      <c r="CG45" s="236"/>
      <c r="CH45" s="236"/>
      <c r="CI45" s="236"/>
      <c r="CJ45" s="236"/>
      <c r="CK45" s="236"/>
      <c r="CL45" s="236"/>
      <c r="CM45" s="195">
        <f t="shared" si="3"/>
        <v>0</v>
      </c>
      <c r="CS45" s="182" t="s">
        <v>5236</v>
      </c>
      <c r="CT45" s="182">
        <v>1994</v>
      </c>
      <c r="CV45" s="182" t="s">
        <v>18015</v>
      </c>
      <c r="CW45" s="182">
        <v>9</v>
      </c>
      <c r="CX45" s="182" t="s">
        <v>17320</v>
      </c>
      <c r="CY45" s="182">
        <v>11615.7</v>
      </c>
      <c r="CZ45" s="182">
        <v>9319.2999999999993</v>
      </c>
      <c r="DA45" s="182">
        <v>5667.8</v>
      </c>
      <c r="DB45" s="182">
        <v>441</v>
      </c>
      <c r="DC45" s="182" t="s">
        <v>17100</v>
      </c>
      <c r="DD45" s="182" t="s">
        <v>17746</v>
      </c>
      <c r="DE45" s="182" t="s">
        <v>18062</v>
      </c>
    </row>
    <row r="46" spans="1:109" ht="35.25" x14ac:dyDescent="0.5">
      <c r="A46" s="182">
        <v>1</v>
      </c>
      <c r="B46" s="220">
        <f>SUBTOTAL(9,$A$16:A46)</f>
        <v>31</v>
      </c>
      <c r="C46" s="230" t="s">
        <v>105</v>
      </c>
      <c r="D46" s="220">
        <v>1959</v>
      </c>
      <c r="E46" s="220"/>
      <c r="F46" s="220" t="s">
        <v>17877</v>
      </c>
      <c r="G46" s="220">
        <v>2</v>
      </c>
      <c r="H46" s="220">
        <v>2</v>
      </c>
      <c r="I46" s="231">
        <v>718.8</v>
      </c>
      <c r="J46" s="231">
        <v>656.3</v>
      </c>
      <c r="K46" s="231">
        <v>656.3</v>
      </c>
      <c r="L46" s="232">
        <v>31</v>
      </c>
      <c r="M46" s="220" t="s">
        <v>17100</v>
      </c>
      <c r="N46" s="220" t="s">
        <v>17746</v>
      </c>
      <c r="O46" s="223" t="s">
        <v>17761</v>
      </c>
      <c r="P46" s="228">
        <v>3490967.33</v>
      </c>
      <c r="Q46" s="228"/>
      <c r="R46" s="228">
        <v>0</v>
      </c>
      <c r="S46" s="228">
        <v>0</v>
      </c>
      <c r="T46" s="228">
        <f t="shared" si="6"/>
        <v>3490967.33</v>
      </c>
      <c r="U46" s="221">
        <f t="shared" si="2"/>
        <v>4856.6601697273236</v>
      </c>
      <c r="V46" s="228">
        <v>5991.4932387312192</v>
      </c>
      <c r="W46" s="195"/>
      <c r="AL46" s="182"/>
      <c r="BU46" s="233"/>
      <c r="BV46" s="233"/>
      <c r="BW46" s="233"/>
      <c r="BX46" s="233"/>
      <c r="BY46" s="233"/>
      <c r="BZ46" s="234"/>
      <c r="CA46" s="234"/>
      <c r="CB46" s="234"/>
      <c r="CC46" s="235"/>
      <c r="CD46" s="233"/>
      <c r="CE46" s="233"/>
      <c r="CF46" s="233"/>
      <c r="CG46" s="236"/>
      <c r="CH46" s="236"/>
      <c r="CI46" s="236"/>
      <c r="CJ46" s="236"/>
      <c r="CK46" s="236"/>
      <c r="CL46" s="236"/>
      <c r="CM46" s="195">
        <f t="shared" si="3"/>
        <v>0</v>
      </c>
      <c r="CS46" s="182" t="s">
        <v>5264</v>
      </c>
      <c r="CT46" s="182" t="s">
        <v>1021</v>
      </c>
      <c r="CV46" s="182" t="s">
        <v>18013</v>
      </c>
      <c r="CW46" s="182" t="s">
        <v>17326</v>
      </c>
      <c r="CX46" s="182" t="s">
        <v>17042</v>
      </c>
      <c r="CY46" s="182">
        <v>4990.2</v>
      </c>
      <c r="CZ46" s="182">
        <v>3973.4</v>
      </c>
      <c r="DA46" s="182">
        <v>3799.4</v>
      </c>
      <c r="DB46" s="182">
        <v>190</v>
      </c>
      <c r="DC46" s="182" t="s">
        <v>17100</v>
      </c>
      <c r="DD46" s="182" t="s">
        <v>17746</v>
      </c>
      <c r="DE46" s="182" t="s">
        <v>17753</v>
      </c>
    </row>
    <row r="47" spans="1:109" ht="35.25" x14ac:dyDescent="0.5">
      <c r="A47" s="182">
        <v>1</v>
      </c>
      <c r="B47" s="220">
        <f>SUBTOTAL(9,$A$16:A47)</f>
        <v>32</v>
      </c>
      <c r="C47" s="230" t="s">
        <v>106</v>
      </c>
      <c r="D47" s="220">
        <v>1977</v>
      </c>
      <c r="E47" s="220"/>
      <c r="F47" s="220" t="s">
        <v>17319</v>
      </c>
      <c r="G47" s="220">
        <v>5</v>
      </c>
      <c r="H47" s="220">
        <v>6</v>
      </c>
      <c r="I47" s="231">
        <v>5250.5</v>
      </c>
      <c r="J47" s="231">
        <v>4616</v>
      </c>
      <c r="K47" s="231">
        <v>4523.2</v>
      </c>
      <c r="L47" s="232">
        <v>236</v>
      </c>
      <c r="M47" s="220" t="s">
        <v>17100</v>
      </c>
      <c r="N47" s="220" t="s">
        <v>17746</v>
      </c>
      <c r="O47" s="223" t="s">
        <v>17748</v>
      </c>
      <c r="P47" s="228">
        <v>4855154.96</v>
      </c>
      <c r="Q47" s="228"/>
      <c r="R47" s="228">
        <v>0</v>
      </c>
      <c r="S47" s="228">
        <v>0</v>
      </c>
      <c r="T47" s="228">
        <f t="shared" si="6"/>
        <v>4855154.96</v>
      </c>
      <c r="U47" s="221">
        <f t="shared" si="2"/>
        <v>924.70335396628889</v>
      </c>
      <c r="V47" s="228">
        <v>1051.81</v>
      </c>
      <c r="W47" s="195"/>
      <c r="AL47" s="182"/>
      <c r="BU47" s="233"/>
      <c r="BV47" s="233"/>
      <c r="BW47" s="233"/>
      <c r="BX47" s="233"/>
      <c r="BY47" s="233"/>
      <c r="BZ47" s="234"/>
      <c r="CA47" s="234"/>
      <c r="CB47" s="234"/>
      <c r="CC47" s="235"/>
      <c r="CD47" s="233"/>
      <c r="CE47" s="233"/>
      <c r="CF47" s="233"/>
      <c r="CG47" s="236"/>
      <c r="CH47" s="236"/>
      <c r="CI47" s="236"/>
      <c r="CJ47" s="236"/>
      <c r="CK47" s="236"/>
      <c r="CL47" s="236"/>
      <c r="CM47" s="195">
        <f t="shared" si="3"/>
        <v>0</v>
      </c>
      <c r="CS47" s="182" t="s">
        <v>995</v>
      </c>
      <c r="CT47" s="182" t="s">
        <v>795</v>
      </c>
      <c r="CV47" s="182" t="s">
        <v>18015</v>
      </c>
      <c r="CW47" s="182">
        <v>5</v>
      </c>
      <c r="CX47" s="182" t="s">
        <v>17315</v>
      </c>
      <c r="CY47" s="182">
        <v>3436</v>
      </c>
      <c r="CZ47" s="182">
        <v>3129.7</v>
      </c>
      <c r="DA47" s="182">
        <v>2775.3</v>
      </c>
      <c r="DB47" s="182">
        <v>145</v>
      </c>
      <c r="DC47" s="182" t="s">
        <v>17100</v>
      </c>
      <c r="DD47" s="182" t="s">
        <v>17746</v>
      </c>
      <c r="DE47" s="182" t="s">
        <v>17753</v>
      </c>
    </row>
    <row r="48" spans="1:109" ht="35.25" x14ac:dyDescent="0.5">
      <c r="A48" s="182">
        <v>1</v>
      </c>
      <c r="B48" s="220">
        <f>SUBTOTAL(9,$A$16:A48)</f>
        <v>33</v>
      </c>
      <c r="C48" s="230" t="s">
        <v>7388</v>
      </c>
      <c r="D48" s="220">
        <v>1950</v>
      </c>
      <c r="E48" s="220"/>
      <c r="F48" s="220" t="s">
        <v>17877</v>
      </c>
      <c r="G48" s="220">
        <v>2</v>
      </c>
      <c r="H48" s="220" t="s">
        <v>17042</v>
      </c>
      <c r="I48" s="231">
        <v>814.1</v>
      </c>
      <c r="J48" s="231">
        <v>739.6</v>
      </c>
      <c r="K48" s="231">
        <v>739.6</v>
      </c>
      <c r="L48" s="232">
        <v>34</v>
      </c>
      <c r="M48" s="220" t="s">
        <v>17100</v>
      </c>
      <c r="N48" s="220" t="s">
        <v>17746</v>
      </c>
      <c r="O48" s="223" t="s">
        <v>17998</v>
      </c>
      <c r="P48" s="228">
        <v>7439625.3300000001</v>
      </c>
      <c r="Q48" s="228"/>
      <c r="R48" s="228">
        <v>0</v>
      </c>
      <c r="S48" s="228">
        <v>0</v>
      </c>
      <c r="T48" s="228">
        <f t="shared" si="6"/>
        <v>7439625.3300000001</v>
      </c>
      <c r="U48" s="221">
        <f t="shared" si="2"/>
        <v>9138.4661957990411</v>
      </c>
      <c r="V48" s="228">
        <v>9721.4088686893501</v>
      </c>
      <c r="W48" s="195"/>
      <c r="AL48" s="182"/>
      <c r="BU48" s="233"/>
      <c r="BV48" s="233"/>
      <c r="BW48" s="233"/>
      <c r="BX48" s="233"/>
      <c r="BY48" s="233"/>
      <c r="BZ48" s="234"/>
      <c r="CA48" s="234"/>
      <c r="CB48" s="234"/>
      <c r="CC48" s="235"/>
      <c r="CD48" s="233"/>
      <c r="CE48" s="233"/>
      <c r="CF48" s="233"/>
      <c r="CG48" s="236"/>
      <c r="CH48" s="236"/>
      <c r="CI48" s="236"/>
      <c r="CJ48" s="236"/>
      <c r="CK48" s="236"/>
      <c r="CL48" s="236"/>
      <c r="CM48" s="195">
        <f t="shared" si="3"/>
        <v>0</v>
      </c>
      <c r="CS48" s="182" t="s">
        <v>883</v>
      </c>
      <c r="CT48" s="182" t="s">
        <v>860</v>
      </c>
      <c r="CV48" s="182" t="s">
        <v>18015</v>
      </c>
      <c r="CW48" s="182" t="s">
        <v>17331</v>
      </c>
      <c r="CX48" s="182" t="s">
        <v>17315</v>
      </c>
      <c r="CY48" s="182">
        <v>3486.3</v>
      </c>
      <c r="CZ48" s="182">
        <v>3486.3</v>
      </c>
      <c r="DA48" s="182">
        <v>2123</v>
      </c>
      <c r="DB48" s="182">
        <v>136</v>
      </c>
      <c r="DC48" s="182" t="s">
        <v>17100</v>
      </c>
      <c r="DD48" s="182" t="s">
        <v>17746</v>
      </c>
      <c r="DE48" s="182" t="s">
        <v>18021</v>
      </c>
    </row>
    <row r="49" spans="1:109" ht="35.25" x14ac:dyDescent="0.5">
      <c r="A49" s="182">
        <v>1</v>
      </c>
      <c r="B49" s="220">
        <f>SUBTOTAL(9,$A$16:A49)</f>
        <v>34</v>
      </c>
      <c r="C49" s="230" t="s">
        <v>6057</v>
      </c>
      <c r="D49" s="220">
        <v>1962</v>
      </c>
      <c r="E49" s="220"/>
      <c r="F49" s="220" t="s">
        <v>17877</v>
      </c>
      <c r="G49" s="220">
        <v>5</v>
      </c>
      <c r="H49" s="220" t="s">
        <v>17315</v>
      </c>
      <c r="I49" s="231">
        <v>3393.1</v>
      </c>
      <c r="J49" s="231">
        <v>3313.4</v>
      </c>
      <c r="K49" s="231">
        <v>2812</v>
      </c>
      <c r="L49" s="232">
        <v>148</v>
      </c>
      <c r="M49" s="220" t="s">
        <v>17100</v>
      </c>
      <c r="N49" s="220" t="s">
        <v>17746</v>
      </c>
      <c r="O49" s="223" t="s">
        <v>17749</v>
      </c>
      <c r="P49" s="228">
        <v>3246985.8699999996</v>
      </c>
      <c r="Q49" s="228"/>
      <c r="R49" s="228">
        <v>0</v>
      </c>
      <c r="S49" s="228">
        <v>0</v>
      </c>
      <c r="T49" s="228">
        <f t="shared" si="6"/>
        <v>3246985.8699999996</v>
      </c>
      <c r="U49" s="221">
        <f t="shared" si="2"/>
        <v>956.93786507913114</v>
      </c>
      <c r="V49" s="228">
        <v>3256.5447142730841</v>
      </c>
      <c r="W49" s="195"/>
      <c r="AL49" s="182"/>
      <c r="BU49" s="233"/>
      <c r="BV49" s="233"/>
      <c r="BW49" s="233"/>
      <c r="BX49" s="233"/>
      <c r="BY49" s="233"/>
      <c r="BZ49" s="234"/>
      <c r="CA49" s="234"/>
      <c r="CB49" s="234"/>
      <c r="CC49" s="235"/>
      <c r="CD49" s="233"/>
      <c r="CE49" s="233"/>
      <c r="CF49" s="233"/>
      <c r="CG49" s="236"/>
      <c r="CH49" s="236"/>
      <c r="CI49" s="236"/>
      <c r="CJ49" s="236"/>
      <c r="CK49" s="236"/>
      <c r="CL49" s="236"/>
      <c r="CM49" s="195">
        <f t="shared" si="3"/>
        <v>0</v>
      </c>
      <c r="CS49" s="182" t="s">
        <v>1155</v>
      </c>
      <c r="CT49" s="182" t="s">
        <v>642</v>
      </c>
      <c r="CV49" s="182" t="s">
        <v>18015</v>
      </c>
      <c r="CW49" s="182" t="s">
        <v>17331</v>
      </c>
      <c r="CX49" s="182" t="s">
        <v>17322</v>
      </c>
      <c r="CY49" s="182">
        <v>2747.2</v>
      </c>
      <c r="CZ49" s="182">
        <v>2475.6</v>
      </c>
      <c r="DA49" s="182">
        <v>2231</v>
      </c>
      <c r="DB49" s="182">
        <v>146</v>
      </c>
      <c r="DC49" s="182" t="s">
        <v>17100</v>
      </c>
      <c r="DD49" s="182" t="s">
        <v>17746</v>
      </c>
      <c r="DE49" s="182" t="s">
        <v>17761</v>
      </c>
    </row>
    <row r="50" spans="1:109" ht="35.25" x14ac:dyDescent="0.5">
      <c r="A50" s="182">
        <v>1</v>
      </c>
      <c r="B50" s="220">
        <f>SUBTOTAL(9,$A$16:A50)</f>
        <v>35</v>
      </c>
      <c r="C50" s="230" t="s">
        <v>7621</v>
      </c>
      <c r="D50" s="220">
        <v>1968</v>
      </c>
      <c r="E50" s="220"/>
      <c r="F50" s="220" t="s">
        <v>17877</v>
      </c>
      <c r="G50" s="220" t="s">
        <v>17331</v>
      </c>
      <c r="H50" s="220" t="s">
        <v>17315</v>
      </c>
      <c r="I50" s="231">
        <v>3176.3</v>
      </c>
      <c r="J50" s="231">
        <v>3176.3</v>
      </c>
      <c r="K50" s="231">
        <v>3093.8</v>
      </c>
      <c r="L50" s="232">
        <v>143</v>
      </c>
      <c r="M50" s="220" t="s">
        <v>17100</v>
      </c>
      <c r="N50" s="220" t="s">
        <v>17746</v>
      </c>
      <c r="O50" s="223" t="s">
        <v>17999</v>
      </c>
      <c r="P50" s="228">
        <v>3331988.23</v>
      </c>
      <c r="Q50" s="228"/>
      <c r="R50" s="228">
        <v>0</v>
      </c>
      <c r="S50" s="228">
        <v>0</v>
      </c>
      <c r="T50" s="228">
        <f t="shared" si="6"/>
        <v>3331988.23</v>
      </c>
      <c r="U50" s="221">
        <f t="shared" si="2"/>
        <v>1049.0155936152125</v>
      </c>
      <c r="V50" s="228">
        <v>4095.7747693857632</v>
      </c>
      <c r="W50" s="195"/>
      <c r="AL50" s="182"/>
      <c r="BU50" s="233"/>
      <c r="BV50" s="233"/>
      <c r="BW50" s="233"/>
      <c r="BX50" s="233"/>
      <c r="BY50" s="233"/>
      <c r="BZ50" s="234"/>
      <c r="CA50" s="234"/>
      <c r="CB50" s="234"/>
      <c r="CC50" s="235"/>
      <c r="CD50" s="233"/>
      <c r="CE50" s="233"/>
      <c r="CF50" s="233"/>
      <c r="CG50" s="236"/>
      <c r="CH50" s="236"/>
      <c r="CI50" s="236"/>
      <c r="CJ50" s="236"/>
      <c r="CK50" s="236"/>
      <c r="CL50" s="236"/>
      <c r="CM50" s="195">
        <f t="shared" si="3"/>
        <v>0</v>
      </c>
      <c r="CS50" s="182" t="s">
        <v>4872</v>
      </c>
      <c r="CT50" s="182">
        <v>1969</v>
      </c>
      <c r="CV50" s="182" t="s">
        <v>18015</v>
      </c>
      <c r="CW50" s="182">
        <v>5</v>
      </c>
      <c r="CX50" s="182" t="s">
        <v>17315</v>
      </c>
      <c r="CY50" s="182">
        <v>3463.9</v>
      </c>
      <c r="CZ50" s="182">
        <v>3172.1</v>
      </c>
      <c r="DA50" s="182">
        <v>2927.7</v>
      </c>
      <c r="DB50" s="182">
        <v>132</v>
      </c>
      <c r="DC50" s="182" t="s">
        <v>17100</v>
      </c>
      <c r="DD50" s="182" t="s">
        <v>17746</v>
      </c>
      <c r="DE50" s="182" t="s">
        <v>17781</v>
      </c>
    </row>
    <row r="51" spans="1:109" ht="35.25" x14ac:dyDescent="0.5">
      <c r="A51" s="182">
        <v>1</v>
      </c>
      <c r="B51" s="220">
        <f>SUBTOTAL(9,$A$16:A51)</f>
        <v>36</v>
      </c>
      <c r="C51" s="230" t="s">
        <v>5741</v>
      </c>
      <c r="D51" s="220">
        <v>1960</v>
      </c>
      <c r="E51" s="220"/>
      <c r="F51" s="220" t="s">
        <v>17877</v>
      </c>
      <c r="G51" s="220">
        <v>5</v>
      </c>
      <c r="H51" s="220" t="s">
        <v>17322</v>
      </c>
      <c r="I51" s="231">
        <v>3202.4</v>
      </c>
      <c r="J51" s="231">
        <v>2438.9</v>
      </c>
      <c r="K51" s="231">
        <v>2438.9</v>
      </c>
      <c r="L51" s="232">
        <v>120</v>
      </c>
      <c r="M51" s="220" t="s">
        <v>17100</v>
      </c>
      <c r="N51" s="220" t="s">
        <v>17746</v>
      </c>
      <c r="O51" s="223" t="s">
        <v>17781</v>
      </c>
      <c r="P51" s="228">
        <v>5745375</v>
      </c>
      <c r="Q51" s="228"/>
      <c r="R51" s="228">
        <v>0</v>
      </c>
      <c r="S51" s="228">
        <v>0</v>
      </c>
      <c r="T51" s="228">
        <f t="shared" si="6"/>
        <v>5745375</v>
      </c>
      <c r="U51" s="221">
        <f t="shared" si="2"/>
        <v>1794.0841244066949</v>
      </c>
      <c r="V51" s="228">
        <v>5737.3264884461651</v>
      </c>
      <c r="W51" s="195"/>
      <c r="AL51" s="182"/>
      <c r="BU51" s="233"/>
      <c r="BV51" s="233"/>
      <c r="BW51" s="233"/>
      <c r="BX51" s="233"/>
      <c r="BY51" s="233"/>
      <c r="BZ51" s="234"/>
      <c r="CA51" s="234"/>
      <c r="CB51" s="234"/>
      <c r="CC51" s="235"/>
      <c r="CD51" s="233"/>
      <c r="CE51" s="233"/>
      <c r="CF51" s="233"/>
      <c r="CG51" s="236"/>
      <c r="CH51" s="236"/>
      <c r="CI51" s="236"/>
      <c r="CJ51" s="236"/>
      <c r="CK51" s="236"/>
      <c r="CL51" s="236"/>
      <c r="CM51" s="195">
        <f t="shared" si="3"/>
        <v>0</v>
      </c>
      <c r="CS51" s="182" t="s">
        <v>5517</v>
      </c>
      <c r="CT51" s="182">
        <v>1991</v>
      </c>
      <c r="CU51" s="182">
        <v>2016</v>
      </c>
      <c r="CV51" s="182" t="s">
        <v>17878</v>
      </c>
      <c r="CW51" s="182">
        <v>13</v>
      </c>
      <c r="CX51" s="182" t="s">
        <v>17040</v>
      </c>
      <c r="CY51" s="182">
        <v>4135.3</v>
      </c>
      <c r="CZ51" s="182">
        <v>3928.6</v>
      </c>
      <c r="DA51" s="182">
        <v>3680.79</v>
      </c>
      <c r="DB51" s="182">
        <v>204</v>
      </c>
      <c r="DC51" s="182" t="s">
        <v>17100</v>
      </c>
      <c r="DD51" s="182" t="s">
        <v>17746</v>
      </c>
      <c r="DE51" s="182" t="s">
        <v>17748</v>
      </c>
    </row>
    <row r="52" spans="1:109" ht="35.25" x14ac:dyDescent="0.5">
      <c r="A52" s="182">
        <v>1</v>
      </c>
      <c r="B52" s="220">
        <f>SUBTOTAL(9,$A$16:A52)</f>
        <v>37</v>
      </c>
      <c r="C52" s="230" t="s">
        <v>132</v>
      </c>
      <c r="D52" s="220">
        <v>1977</v>
      </c>
      <c r="E52" s="220">
        <v>2016</v>
      </c>
      <c r="F52" s="220" t="s">
        <v>17877</v>
      </c>
      <c r="G52" s="220">
        <v>9</v>
      </c>
      <c r="H52" s="220">
        <v>1</v>
      </c>
      <c r="I52" s="231">
        <v>6820.9</v>
      </c>
      <c r="J52" s="231">
        <v>3380.5</v>
      </c>
      <c r="K52" s="231">
        <v>2922.7</v>
      </c>
      <c r="L52" s="232">
        <v>215</v>
      </c>
      <c r="M52" s="220" t="s">
        <v>17100</v>
      </c>
      <c r="N52" s="220" t="s">
        <v>17746</v>
      </c>
      <c r="O52" s="223" t="s">
        <v>17747</v>
      </c>
      <c r="P52" s="228">
        <v>5164777.2</v>
      </c>
      <c r="Q52" s="228"/>
      <c r="R52" s="228">
        <v>0</v>
      </c>
      <c r="S52" s="228">
        <v>0</v>
      </c>
      <c r="T52" s="228">
        <f t="shared" si="6"/>
        <v>5164777.2</v>
      </c>
      <c r="U52" s="221">
        <f t="shared" si="2"/>
        <v>757.19878608394788</v>
      </c>
      <c r="V52" s="228">
        <v>978.21832895952161</v>
      </c>
      <c r="W52" s="195"/>
      <c r="AL52" s="182"/>
      <c r="BU52" s="233"/>
      <c r="BV52" s="233"/>
      <c r="BW52" s="233"/>
      <c r="BX52" s="233"/>
      <c r="BY52" s="233"/>
      <c r="BZ52" s="234"/>
      <c r="CA52" s="234"/>
      <c r="CB52" s="234"/>
      <c r="CC52" s="235"/>
      <c r="CD52" s="233"/>
      <c r="CE52" s="233"/>
      <c r="CF52" s="233"/>
      <c r="CG52" s="236"/>
      <c r="CH52" s="236"/>
      <c r="CI52" s="236"/>
      <c r="CJ52" s="236"/>
      <c r="CK52" s="236"/>
      <c r="CL52" s="236"/>
      <c r="CM52" s="195">
        <f t="shared" si="3"/>
        <v>0</v>
      </c>
      <c r="CS52" s="182" t="s">
        <v>5224</v>
      </c>
      <c r="CT52" s="182">
        <v>1963</v>
      </c>
      <c r="CV52" s="182" t="s">
        <v>18015</v>
      </c>
      <c r="CW52" s="182">
        <v>2</v>
      </c>
      <c r="CX52" s="182">
        <v>1</v>
      </c>
      <c r="CY52" s="182">
        <v>368</v>
      </c>
      <c r="CZ52" s="182">
        <v>239.5</v>
      </c>
      <c r="DA52" s="182">
        <v>185.4</v>
      </c>
      <c r="DB52" s="182">
        <v>20</v>
      </c>
      <c r="DC52" s="182" t="s">
        <v>17100</v>
      </c>
      <c r="DD52" s="182" t="s">
        <v>17746</v>
      </c>
      <c r="DE52" s="182" t="s">
        <v>18016</v>
      </c>
    </row>
    <row r="53" spans="1:109" ht="35.25" x14ac:dyDescent="0.5">
      <c r="A53" s="182">
        <v>1</v>
      </c>
      <c r="B53" s="220">
        <f>SUBTOTAL(9,$A$16:A53)</f>
        <v>38</v>
      </c>
      <c r="C53" s="230" t="s">
        <v>5333</v>
      </c>
      <c r="D53" s="220">
        <v>1986</v>
      </c>
      <c r="E53" s="220"/>
      <c r="F53" s="220" t="s">
        <v>17877</v>
      </c>
      <c r="G53" s="220">
        <v>5</v>
      </c>
      <c r="H53" s="220" t="s">
        <v>17320</v>
      </c>
      <c r="I53" s="231">
        <v>5760.4</v>
      </c>
      <c r="J53" s="231">
        <v>4094.2</v>
      </c>
      <c r="K53" s="231">
        <v>3478.1</v>
      </c>
      <c r="L53" s="232">
        <v>194</v>
      </c>
      <c r="M53" s="220" t="s">
        <v>17100</v>
      </c>
      <c r="N53" s="220" t="s">
        <v>17746</v>
      </c>
      <c r="O53" s="223" t="s">
        <v>17781</v>
      </c>
      <c r="P53" s="228">
        <v>13841781.459999999</v>
      </c>
      <c r="Q53" s="228"/>
      <c r="R53" s="228">
        <v>0</v>
      </c>
      <c r="S53" s="228">
        <v>0</v>
      </c>
      <c r="T53" s="228">
        <f t="shared" si="6"/>
        <v>13841781.459999999</v>
      </c>
      <c r="U53" s="221">
        <f t="shared" si="2"/>
        <v>2402.9201895701685</v>
      </c>
      <c r="V53" s="228">
        <v>2743.9663851468649</v>
      </c>
      <c r="W53" s="195"/>
      <c r="AL53" s="182"/>
      <c r="BU53" s="233"/>
      <c r="BV53" s="233"/>
      <c r="BW53" s="233"/>
      <c r="BX53" s="233"/>
      <c r="BY53" s="233"/>
      <c r="BZ53" s="234"/>
      <c r="CA53" s="234"/>
      <c r="CB53" s="234"/>
      <c r="CC53" s="235"/>
      <c r="CD53" s="233"/>
      <c r="CE53" s="233"/>
      <c r="CF53" s="233"/>
      <c r="CG53" s="236"/>
      <c r="CH53" s="236"/>
      <c r="CI53" s="236"/>
      <c r="CJ53" s="236"/>
      <c r="CK53" s="236"/>
      <c r="CL53" s="236"/>
      <c r="CM53" s="195">
        <f t="shared" si="3"/>
        <v>0</v>
      </c>
      <c r="CS53" s="182" t="s">
        <v>1140</v>
      </c>
      <c r="CT53" s="182">
        <v>1989</v>
      </c>
      <c r="CV53" s="182" t="s">
        <v>18015</v>
      </c>
      <c r="CW53" s="182">
        <v>9</v>
      </c>
      <c r="CX53" s="182">
        <v>1</v>
      </c>
      <c r="CY53" s="182">
        <v>3924.5</v>
      </c>
      <c r="CZ53" s="182">
        <v>1948.1</v>
      </c>
      <c r="DA53" s="182">
        <v>1858.3</v>
      </c>
      <c r="DB53" s="182">
        <v>90</v>
      </c>
      <c r="DC53" s="182" t="s">
        <v>17100</v>
      </c>
      <c r="DD53" s="182" t="s">
        <v>17746</v>
      </c>
      <c r="DE53" s="182" t="s">
        <v>17747</v>
      </c>
    </row>
    <row r="54" spans="1:109" ht="35.25" x14ac:dyDescent="0.5">
      <c r="A54" s="182">
        <v>1</v>
      </c>
      <c r="B54" s="220">
        <f>SUBTOTAL(9,$A$16:A54)</f>
        <v>39</v>
      </c>
      <c r="C54" s="230" t="s">
        <v>6709</v>
      </c>
      <c r="D54" s="220">
        <v>1972</v>
      </c>
      <c r="E54" s="220"/>
      <c r="F54" s="220" t="s">
        <v>17877</v>
      </c>
      <c r="G54" s="220">
        <v>9</v>
      </c>
      <c r="H54" s="220" t="s">
        <v>17040</v>
      </c>
      <c r="I54" s="231">
        <v>1896.4</v>
      </c>
      <c r="J54" s="231">
        <v>1896.4</v>
      </c>
      <c r="K54" s="231">
        <v>1859.1</v>
      </c>
      <c r="L54" s="232">
        <v>90</v>
      </c>
      <c r="M54" s="220" t="s">
        <v>17100</v>
      </c>
      <c r="N54" s="220" t="s">
        <v>17746</v>
      </c>
      <c r="O54" s="223" t="s">
        <v>17748</v>
      </c>
      <c r="P54" s="228">
        <v>2837048.69</v>
      </c>
      <c r="Q54" s="228"/>
      <c r="R54" s="228">
        <v>0</v>
      </c>
      <c r="S54" s="228">
        <v>0</v>
      </c>
      <c r="T54" s="228">
        <f t="shared" si="6"/>
        <v>2837048.69</v>
      </c>
      <c r="U54" s="221">
        <f t="shared" si="2"/>
        <v>1496.0180816283485</v>
      </c>
      <c r="V54" s="228">
        <v>10741.419939095127</v>
      </c>
      <c r="W54" s="195"/>
      <c r="AL54" s="182"/>
      <c r="BU54" s="233"/>
      <c r="BV54" s="233"/>
      <c r="BW54" s="233"/>
      <c r="BX54" s="233"/>
      <c r="BY54" s="233"/>
      <c r="BZ54" s="234"/>
      <c r="CA54" s="234"/>
      <c r="CB54" s="234"/>
      <c r="CC54" s="235"/>
      <c r="CD54" s="233"/>
      <c r="CE54" s="233"/>
      <c r="CF54" s="233"/>
      <c r="CG54" s="236"/>
      <c r="CH54" s="236"/>
      <c r="CI54" s="236"/>
      <c r="CJ54" s="236"/>
      <c r="CK54" s="236"/>
      <c r="CL54" s="236"/>
      <c r="CM54" s="195">
        <f t="shared" si="3"/>
        <v>0</v>
      </c>
      <c r="CS54" s="182" t="s">
        <v>6403</v>
      </c>
      <c r="CT54" s="182">
        <v>1963</v>
      </c>
      <c r="CV54" s="182" t="s">
        <v>18015</v>
      </c>
      <c r="CW54" s="182">
        <v>5</v>
      </c>
      <c r="CX54" s="182">
        <v>3</v>
      </c>
      <c r="CY54" s="182">
        <v>2516.1</v>
      </c>
      <c r="CZ54" s="182">
        <v>2179.8000000000002</v>
      </c>
      <c r="DA54" s="182">
        <v>2179.8000000000002</v>
      </c>
      <c r="DB54" s="182">
        <v>130</v>
      </c>
      <c r="DC54" s="182" t="s">
        <v>17100</v>
      </c>
      <c r="DD54" s="182" t="s">
        <v>17746</v>
      </c>
      <c r="DE54" s="182" t="s">
        <v>17761</v>
      </c>
    </row>
    <row r="55" spans="1:109" ht="35.25" x14ac:dyDescent="0.5">
      <c r="A55" s="182">
        <v>1</v>
      </c>
      <c r="B55" s="220">
        <f>SUBTOTAL(9,$A$16:A55)</f>
        <v>40</v>
      </c>
      <c r="C55" s="230" t="s">
        <v>1124</v>
      </c>
      <c r="D55" s="220" t="s">
        <v>805</v>
      </c>
      <c r="E55" s="220"/>
      <c r="F55" s="220" t="s">
        <v>17877</v>
      </c>
      <c r="G55" s="220" t="s">
        <v>17315</v>
      </c>
      <c r="H55" s="220" t="s">
        <v>17040</v>
      </c>
      <c r="I55" s="231">
        <v>946</v>
      </c>
      <c r="J55" s="231">
        <v>977.4</v>
      </c>
      <c r="K55" s="231">
        <v>688.5</v>
      </c>
      <c r="L55" s="232">
        <v>25</v>
      </c>
      <c r="M55" s="220" t="s">
        <v>17100</v>
      </c>
      <c r="N55" s="220" t="s">
        <v>17746</v>
      </c>
      <c r="O55" s="223" t="s">
        <v>17747</v>
      </c>
      <c r="P55" s="228">
        <v>4398540.45</v>
      </c>
      <c r="Q55" s="228"/>
      <c r="R55" s="228">
        <v>0</v>
      </c>
      <c r="S55" s="228">
        <v>0</v>
      </c>
      <c r="T55" s="228">
        <f t="shared" si="6"/>
        <v>4398540.45</v>
      </c>
      <c r="U55" s="221">
        <f t="shared" si="2"/>
        <v>4649.6199260042285</v>
      </c>
      <c r="V55" s="228">
        <v>9363.6881152219885</v>
      </c>
      <c r="W55" s="195"/>
      <c r="AL55" s="182"/>
      <c r="BU55" s="233"/>
      <c r="BV55" s="233"/>
      <c r="BW55" s="233"/>
      <c r="BX55" s="233"/>
      <c r="BY55" s="233"/>
      <c r="BZ55" s="234"/>
      <c r="CA55" s="234"/>
      <c r="CB55" s="234"/>
      <c r="CC55" s="235"/>
      <c r="CD55" s="233"/>
      <c r="CE55" s="233"/>
      <c r="CF55" s="233"/>
      <c r="CG55" s="236"/>
      <c r="CH55" s="236"/>
      <c r="CI55" s="236"/>
      <c r="CJ55" s="236"/>
      <c r="CK55" s="236"/>
      <c r="CL55" s="236"/>
      <c r="CM55" s="195">
        <f t="shared" si="3"/>
        <v>0</v>
      </c>
      <c r="CS55" s="182" t="s">
        <v>6987</v>
      </c>
      <c r="CT55" s="182">
        <v>1959</v>
      </c>
      <c r="CV55" s="182" t="s">
        <v>18015</v>
      </c>
      <c r="CW55" s="182">
        <v>2</v>
      </c>
      <c r="CX55" s="182">
        <v>1</v>
      </c>
      <c r="CY55" s="182">
        <v>373.3</v>
      </c>
      <c r="CZ55" s="182">
        <v>330.4</v>
      </c>
      <c r="DA55" s="182">
        <v>288.7</v>
      </c>
      <c r="DB55" s="182">
        <v>20</v>
      </c>
      <c r="DC55" s="182" t="s">
        <v>17100</v>
      </c>
      <c r="DD55" s="182" t="s">
        <v>17746</v>
      </c>
      <c r="DE55" s="182" t="s">
        <v>17747</v>
      </c>
    </row>
    <row r="56" spans="1:109" ht="35.25" x14ac:dyDescent="0.5">
      <c r="A56" s="182">
        <v>1</v>
      </c>
      <c r="B56" s="220">
        <f>SUBTOTAL(9,$A$16:A56)</f>
        <v>41</v>
      </c>
      <c r="C56" s="230" t="s">
        <v>4783</v>
      </c>
      <c r="D56" s="220">
        <v>1976</v>
      </c>
      <c r="E56" s="220"/>
      <c r="F56" s="220" t="s">
        <v>17877</v>
      </c>
      <c r="G56" s="220">
        <v>5</v>
      </c>
      <c r="H56" s="220">
        <v>1</v>
      </c>
      <c r="I56" s="231">
        <v>579.79999999999995</v>
      </c>
      <c r="J56" s="231">
        <v>348.4</v>
      </c>
      <c r="K56" s="231">
        <v>348.4</v>
      </c>
      <c r="L56" s="232">
        <v>37</v>
      </c>
      <c r="M56" s="220" t="s">
        <v>17100</v>
      </c>
      <c r="N56" s="220" t="s">
        <v>17746</v>
      </c>
      <c r="O56" s="223" t="s">
        <v>18016</v>
      </c>
      <c r="P56" s="228">
        <v>2723228.51</v>
      </c>
      <c r="Q56" s="228"/>
      <c r="R56" s="228">
        <v>0</v>
      </c>
      <c r="S56" s="228">
        <v>0</v>
      </c>
      <c r="T56" s="228">
        <f t="shared" si="6"/>
        <v>2723228.51</v>
      </c>
      <c r="U56" s="221">
        <f t="shared" si="2"/>
        <v>4696.8411693687476</v>
      </c>
      <c r="V56" s="228">
        <v>10879.131640565713</v>
      </c>
      <c r="W56" s="195"/>
      <c r="AL56" s="182"/>
      <c r="BU56" s="233"/>
      <c r="BV56" s="233"/>
      <c r="BW56" s="233"/>
      <c r="BX56" s="233"/>
      <c r="BY56" s="233"/>
      <c r="BZ56" s="234"/>
      <c r="CA56" s="234"/>
      <c r="CB56" s="234"/>
      <c r="CC56" s="235"/>
      <c r="CD56" s="233"/>
      <c r="CE56" s="233"/>
      <c r="CF56" s="233"/>
      <c r="CG56" s="236"/>
      <c r="CH56" s="236"/>
      <c r="CI56" s="236"/>
      <c r="CJ56" s="236"/>
      <c r="CK56" s="236"/>
      <c r="CL56" s="236"/>
      <c r="CM56" s="195">
        <f t="shared" si="3"/>
        <v>0</v>
      </c>
      <c r="CS56" s="182" t="s">
        <v>7749</v>
      </c>
      <c r="CT56" s="182">
        <v>1976</v>
      </c>
      <c r="CV56" s="182" t="s">
        <v>18013</v>
      </c>
      <c r="CW56" s="182">
        <v>5</v>
      </c>
      <c r="CX56" s="182">
        <v>6</v>
      </c>
      <c r="CY56" s="182">
        <v>4602</v>
      </c>
      <c r="CZ56" s="182">
        <v>4550.8999999999996</v>
      </c>
      <c r="DA56" s="182">
        <v>4397.8999999999996</v>
      </c>
      <c r="DB56" s="182">
        <v>225</v>
      </c>
      <c r="DC56" s="182" t="s">
        <v>17100</v>
      </c>
      <c r="DD56" s="182" t="s">
        <v>17746</v>
      </c>
      <c r="DE56" s="182" t="s">
        <v>17747</v>
      </c>
    </row>
    <row r="57" spans="1:109" ht="35.25" x14ac:dyDescent="0.5">
      <c r="A57" s="182">
        <v>1</v>
      </c>
      <c r="B57" s="220">
        <f>SUBTOTAL(9,$A$16:A57)</f>
        <v>42</v>
      </c>
      <c r="C57" s="230" t="s">
        <v>5455</v>
      </c>
      <c r="D57" s="220">
        <v>1956</v>
      </c>
      <c r="E57" s="220"/>
      <c r="F57" s="220" t="s">
        <v>17877</v>
      </c>
      <c r="G57" s="220">
        <v>3</v>
      </c>
      <c r="H57" s="220">
        <v>1</v>
      </c>
      <c r="I57" s="231">
        <v>1526.8</v>
      </c>
      <c r="J57" s="231">
        <v>781.9</v>
      </c>
      <c r="K57" s="231">
        <v>629.4</v>
      </c>
      <c r="L57" s="232">
        <v>107</v>
      </c>
      <c r="M57" s="220" t="s">
        <v>17100</v>
      </c>
      <c r="N57" s="220" t="s">
        <v>17746</v>
      </c>
      <c r="O57" s="223" t="s">
        <v>17747</v>
      </c>
      <c r="P57" s="228">
        <v>3175954.68</v>
      </c>
      <c r="Q57" s="228"/>
      <c r="R57" s="228">
        <v>0</v>
      </c>
      <c r="S57" s="228">
        <v>0</v>
      </c>
      <c r="T57" s="228">
        <f t="shared" si="6"/>
        <v>3175954.68</v>
      </c>
      <c r="U57" s="221">
        <f t="shared" si="2"/>
        <v>2080.1379879486508</v>
      </c>
      <c r="V57" s="228">
        <v>5313.4068880010482</v>
      </c>
      <c r="W57" s="195"/>
      <c r="AL57" s="182"/>
      <c r="BU57" s="233"/>
      <c r="BV57" s="233"/>
      <c r="BW57" s="233"/>
      <c r="BX57" s="233"/>
      <c r="BY57" s="233"/>
      <c r="BZ57" s="234"/>
      <c r="CA57" s="234"/>
      <c r="CB57" s="234"/>
      <c r="CC57" s="235"/>
      <c r="CD57" s="233"/>
      <c r="CE57" s="233"/>
      <c r="CF57" s="233"/>
      <c r="CG57" s="236"/>
      <c r="CH57" s="236"/>
      <c r="CI57" s="236"/>
      <c r="CJ57" s="236"/>
      <c r="CK57" s="236"/>
      <c r="CL57" s="236"/>
      <c r="CM57" s="195">
        <f t="shared" si="3"/>
        <v>0</v>
      </c>
      <c r="CS57" s="182" t="s">
        <v>4547</v>
      </c>
      <c r="CT57" s="182">
        <v>1976</v>
      </c>
      <c r="CV57" s="182" t="s">
        <v>18015</v>
      </c>
      <c r="CW57" s="182">
        <v>4</v>
      </c>
      <c r="CX57" s="182">
        <v>2</v>
      </c>
      <c r="CY57" s="182">
        <v>1667.6</v>
      </c>
      <c r="CZ57" s="182">
        <v>1233.5</v>
      </c>
      <c r="DA57" s="182">
        <v>1233.5</v>
      </c>
      <c r="DB57" s="182">
        <v>57</v>
      </c>
      <c r="DC57" s="182" t="s">
        <v>17100</v>
      </c>
      <c r="DD57" s="182" t="s">
        <v>17746</v>
      </c>
      <c r="DE57" s="182" t="s">
        <v>17747</v>
      </c>
    </row>
    <row r="58" spans="1:109" ht="35.25" x14ac:dyDescent="0.5">
      <c r="A58" s="182">
        <v>1</v>
      </c>
      <c r="B58" s="220">
        <f>SUBTOTAL(9,$A$16:A58)</f>
        <v>43</v>
      </c>
      <c r="C58" s="230" t="s">
        <v>5114</v>
      </c>
      <c r="D58" s="220">
        <v>1961</v>
      </c>
      <c r="E58" s="220"/>
      <c r="F58" s="220" t="s">
        <v>17877</v>
      </c>
      <c r="G58" s="220">
        <v>4</v>
      </c>
      <c r="H58" s="220">
        <v>2</v>
      </c>
      <c r="I58" s="231">
        <v>1356.2</v>
      </c>
      <c r="J58" s="231">
        <v>1151.0999999999999</v>
      </c>
      <c r="K58" s="231">
        <v>1151.0999999999999</v>
      </c>
      <c r="L58" s="232">
        <v>80</v>
      </c>
      <c r="M58" s="220" t="s">
        <v>17100</v>
      </c>
      <c r="N58" s="220" t="s">
        <v>17746</v>
      </c>
      <c r="O58" s="223" t="s">
        <v>18017</v>
      </c>
      <c r="P58" s="228">
        <v>9072360.7899999991</v>
      </c>
      <c r="Q58" s="228"/>
      <c r="R58" s="228">
        <v>0</v>
      </c>
      <c r="S58" s="228">
        <v>0</v>
      </c>
      <c r="T58" s="228">
        <f t="shared" si="6"/>
        <v>9072360.7899999991</v>
      </c>
      <c r="U58" s="221">
        <f t="shared" si="2"/>
        <v>6689.5448975077416</v>
      </c>
      <c r="V58" s="228">
        <v>7038.5565285356142</v>
      </c>
      <c r="W58" s="195"/>
      <c r="AL58" s="182"/>
      <c r="BU58" s="233"/>
      <c r="BV58" s="233"/>
      <c r="BW58" s="233"/>
      <c r="BX58" s="233"/>
      <c r="BY58" s="233"/>
      <c r="BZ58" s="234"/>
      <c r="CA58" s="234"/>
      <c r="CB58" s="234"/>
      <c r="CC58" s="235"/>
      <c r="CD58" s="233"/>
      <c r="CE58" s="233"/>
      <c r="CF58" s="233"/>
      <c r="CG58" s="236"/>
      <c r="CH58" s="236"/>
      <c r="CI58" s="236"/>
      <c r="CJ58" s="236"/>
      <c r="CK58" s="236"/>
      <c r="CL58" s="236"/>
      <c r="CM58" s="195">
        <f t="shared" si="3"/>
        <v>0</v>
      </c>
      <c r="CS58" s="182" t="s">
        <v>4946</v>
      </c>
      <c r="CT58" s="182">
        <v>1988</v>
      </c>
      <c r="CV58" s="182" t="s">
        <v>18015</v>
      </c>
      <c r="CW58" s="182">
        <v>9</v>
      </c>
      <c r="CX58" s="182">
        <v>1</v>
      </c>
      <c r="CY58" s="182">
        <v>2645.9</v>
      </c>
      <c r="CZ58" s="182">
        <v>1463.3</v>
      </c>
      <c r="DA58" s="182">
        <v>1128</v>
      </c>
      <c r="DB58" s="182">
        <v>110</v>
      </c>
      <c r="DC58" s="182" t="s">
        <v>17100</v>
      </c>
      <c r="DD58" s="182" t="s">
        <v>17746</v>
      </c>
      <c r="DE58" s="182" t="s">
        <v>18016</v>
      </c>
    </row>
    <row r="59" spans="1:109" ht="35.25" x14ac:dyDescent="0.5">
      <c r="A59" s="182">
        <v>1</v>
      </c>
      <c r="B59" s="220">
        <f>SUBTOTAL(9,$A$16:A59)</f>
        <v>44</v>
      </c>
      <c r="C59" s="230" t="s">
        <v>6370</v>
      </c>
      <c r="D59" s="220">
        <v>1961</v>
      </c>
      <c r="E59" s="220"/>
      <c r="F59" s="220" t="s">
        <v>17877</v>
      </c>
      <c r="G59" s="220">
        <v>2</v>
      </c>
      <c r="H59" s="220">
        <v>1</v>
      </c>
      <c r="I59" s="231">
        <v>276</v>
      </c>
      <c r="J59" s="231">
        <v>189.9</v>
      </c>
      <c r="K59" s="231">
        <v>189.9</v>
      </c>
      <c r="L59" s="232">
        <v>20</v>
      </c>
      <c r="M59" s="220" t="s">
        <v>17100</v>
      </c>
      <c r="N59" s="220" t="s">
        <v>17746</v>
      </c>
      <c r="O59" s="223" t="s">
        <v>18016</v>
      </c>
      <c r="P59" s="228">
        <v>2825700.5</v>
      </c>
      <c r="Q59" s="228"/>
      <c r="R59" s="228">
        <v>0</v>
      </c>
      <c r="S59" s="228">
        <v>0</v>
      </c>
      <c r="T59" s="228">
        <f t="shared" si="6"/>
        <v>2825700.5</v>
      </c>
      <c r="U59" s="221">
        <f t="shared" si="2"/>
        <v>10238.045289855072</v>
      </c>
      <c r="V59" s="228">
        <v>11973.406782608696</v>
      </c>
      <c r="W59" s="195"/>
      <c r="AL59" s="182"/>
      <c r="BU59" s="233"/>
      <c r="BV59" s="233"/>
      <c r="BW59" s="233"/>
      <c r="BX59" s="233"/>
      <c r="BY59" s="233"/>
      <c r="BZ59" s="234"/>
      <c r="CA59" s="234"/>
      <c r="CB59" s="234"/>
      <c r="CC59" s="235"/>
      <c r="CD59" s="233"/>
      <c r="CE59" s="233"/>
      <c r="CF59" s="233"/>
      <c r="CG59" s="236"/>
      <c r="CH59" s="236"/>
      <c r="CI59" s="236"/>
      <c r="CJ59" s="236"/>
      <c r="CK59" s="236"/>
      <c r="CL59" s="236"/>
      <c r="CM59" s="195">
        <f t="shared" si="3"/>
        <v>0</v>
      </c>
      <c r="CS59" s="182" t="s">
        <v>5295</v>
      </c>
      <c r="CT59" s="182">
        <v>1969</v>
      </c>
      <c r="CV59" s="182" t="s">
        <v>18015</v>
      </c>
      <c r="CW59" s="182">
        <v>5</v>
      </c>
      <c r="CX59" s="182">
        <v>6</v>
      </c>
      <c r="CY59" s="182">
        <v>4534.3</v>
      </c>
      <c r="CZ59" s="182">
        <v>4534.3</v>
      </c>
      <c r="DA59" s="182">
        <v>4452.3</v>
      </c>
      <c r="DB59" s="182">
        <v>250</v>
      </c>
      <c r="DC59" s="182" t="s">
        <v>17100</v>
      </c>
      <c r="DD59" s="182" t="s">
        <v>17746</v>
      </c>
      <c r="DE59" s="182" t="s">
        <v>17748</v>
      </c>
    </row>
    <row r="60" spans="1:109" ht="35.25" x14ac:dyDescent="0.5">
      <c r="A60" s="182">
        <v>1</v>
      </c>
      <c r="B60" s="220">
        <f>SUBTOTAL(9,$A$16:A60)</f>
        <v>45</v>
      </c>
      <c r="C60" s="230" t="s">
        <v>6705</v>
      </c>
      <c r="D60" s="220">
        <v>1973</v>
      </c>
      <c r="E60" s="220"/>
      <c r="F60" s="220" t="s">
        <v>17877</v>
      </c>
      <c r="G60" s="220">
        <v>9</v>
      </c>
      <c r="H60" s="220" t="s">
        <v>17040</v>
      </c>
      <c r="I60" s="231">
        <v>1958.4</v>
      </c>
      <c r="J60" s="231">
        <v>1958.4</v>
      </c>
      <c r="K60" s="231">
        <v>1941.8</v>
      </c>
      <c r="L60" s="232">
        <v>92</v>
      </c>
      <c r="M60" s="220" t="s">
        <v>17100</v>
      </c>
      <c r="N60" s="220" t="s">
        <v>17746</v>
      </c>
      <c r="O60" s="223" t="s">
        <v>17748</v>
      </c>
      <c r="P60" s="228">
        <v>1188282.05</v>
      </c>
      <c r="Q60" s="228"/>
      <c r="R60" s="228">
        <v>0</v>
      </c>
      <c r="S60" s="228">
        <v>0</v>
      </c>
      <c r="T60" s="228">
        <f t="shared" si="6"/>
        <v>1188282.05</v>
      </c>
      <c r="U60" s="221">
        <f t="shared" si="2"/>
        <v>606.76166768790847</v>
      </c>
      <c r="V60" s="228">
        <v>7753.2772202818614</v>
      </c>
      <c r="W60" s="195"/>
      <c r="AL60" s="182"/>
      <c r="BU60" s="233"/>
      <c r="BV60" s="233"/>
      <c r="BW60" s="233"/>
      <c r="BX60" s="233"/>
      <c r="BY60" s="233"/>
      <c r="BZ60" s="234"/>
      <c r="CA60" s="234"/>
      <c r="CB60" s="234"/>
      <c r="CC60" s="235"/>
      <c r="CD60" s="233"/>
      <c r="CE60" s="233"/>
      <c r="CF60" s="233"/>
      <c r="CG60" s="236"/>
      <c r="CH60" s="236"/>
      <c r="CI60" s="236"/>
      <c r="CJ60" s="236"/>
      <c r="CK60" s="236"/>
      <c r="CL60" s="236"/>
      <c r="CM60" s="195">
        <f t="shared" si="3"/>
        <v>0</v>
      </c>
      <c r="CS60" s="182" t="s">
        <v>1029</v>
      </c>
      <c r="CT60" s="182">
        <v>1980</v>
      </c>
      <c r="CV60" s="182" t="s">
        <v>18015</v>
      </c>
      <c r="CW60" s="182">
        <v>5</v>
      </c>
      <c r="CX60" s="182">
        <v>2</v>
      </c>
      <c r="CY60" s="182">
        <v>4698.3</v>
      </c>
      <c r="CZ60" s="182">
        <v>1951.7</v>
      </c>
      <c r="DA60" s="182">
        <v>1745</v>
      </c>
      <c r="DB60" s="182">
        <v>350</v>
      </c>
      <c r="DC60" s="182" t="s">
        <v>17100</v>
      </c>
      <c r="DD60" s="182" t="s">
        <v>17746</v>
      </c>
      <c r="DE60" s="182" t="s">
        <v>17747</v>
      </c>
    </row>
    <row r="61" spans="1:109" ht="35.25" x14ac:dyDescent="0.5">
      <c r="A61" s="182">
        <v>1</v>
      </c>
      <c r="B61" s="220">
        <f>SUBTOTAL(9,$A$16:A61)</f>
        <v>46</v>
      </c>
      <c r="C61" s="230" t="s">
        <v>5045</v>
      </c>
      <c r="D61" s="220">
        <v>1917</v>
      </c>
      <c r="E61" s="220"/>
      <c r="F61" s="220" t="s">
        <v>17877</v>
      </c>
      <c r="G61" s="220">
        <v>2</v>
      </c>
      <c r="H61" s="220" t="s">
        <v>17040</v>
      </c>
      <c r="I61" s="231">
        <v>397.2</v>
      </c>
      <c r="J61" s="231">
        <v>370.5</v>
      </c>
      <c r="K61" s="231">
        <v>370.5</v>
      </c>
      <c r="L61" s="232">
        <v>19</v>
      </c>
      <c r="M61" s="220" t="s">
        <v>17100</v>
      </c>
      <c r="N61" s="220" t="s">
        <v>17746</v>
      </c>
      <c r="O61" s="223" t="s">
        <v>18017</v>
      </c>
      <c r="P61" s="228">
        <v>3070288.64</v>
      </c>
      <c r="Q61" s="228"/>
      <c r="R61" s="228">
        <v>0</v>
      </c>
      <c r="S61" s="228">
        <v>0</v>
      </c>
      <c r="T61" s="228">
        <f t="shared" si="6"/>
        <v>3070288.64</v>
      </c>
      <c r="U61" s="221">
        <f t="shared" si="2"/>
        <v>7729.8304128902319</v>
      </c>
      <c r="V61" s="228">
        <v>9274.7598086606249</v>
      </c>
      <c r="W61" s="195"/>
      <c r="AL61" s="182"/>
      <c r="BU61" s="233"/>
      <c r="BV61" s="233"/>
      <c r="BW61" s="233"/>
      <c r="BX61" s="233"/>
      <c r="BY61" s="233"/>
      <c r="BZ61" s="234"/>
      <c r="CA61" s="234"/>
      <c r="CB61" s="234"/>
      <c r="CC61" s="235"/>
      <c r="CD61" s="233"/>
      <c r="CE61" s="233"/>
      <c r="CF61" s="233"/>
      <c r="CG61" s="236"/>
      <c r="CH61" s="236"/>
      <c r="CI61" s="236"/>
      <c r="CJ61" s="236"/>
      <c r="CK61" s="236"/>
      <c r="CL61" s="236"/>
      <c r="CM61" s="195">
        <f t="shared" si="3"/>
        <v>0</v>
      </c>
      <c r="CS61" s="182" t="s">
        <v>1191</v>
      </c>
      <c r="CT61" s="182">
        <v>1959</v>
      </c>
      <c r="CV61" s="182" t="s">
        <v>18015</v>
      </c>
      <c r="CW61" s="182">
        <v>3</v>
      </c>
      <c r="CX61" s="182">
        <v>1</v>
      </c>
      <c r="CY61" s="182">
        <v>2200.3000000000002</v>
      </c>
      <c r="CZ61" s="182">
        <v>839</v>
      </c>
      <c r="DA61" s="182">
        <v>718.6</v>
      </c>
      <c r="DB61" s="182">
        <v>135</v>
      </c>
      <c r="DC61" s="182" t="s">
        <v>17100</v>
      </c>
      <c r="DD61" s="182" t="s">
        <v>17746</v>
      </c>
      <c r="DE61" s="182" t="s">
        <v>17747</v>
      </c>
    </row>
    <row r="62" spans="1:109" ht="35.25" x14ac:dyDescent="0.5">
      <c r="A62" s="182">
        <v>1</v>
      </c>
      <c r="B62" s="220">
        <f>SUBTOTAL(9,$A$16:A62)</f>
        <v>47</v>
      </c>
      <c r="C62" s="230" t="s">
        <v>6156</v>
      </c>
      <c r="D62" s="220">
        <v>1955</v>
      </c>
      <c r="E62" s="220"/>
      <c r="F62" s="220" t="s">
        <v>17877</v>
      </c>
      <c r="G62" s="220">
        <v>2</v>
      </c>
      <c r="H62" s="220">
        <v>1</v>
      </c>
      <c r="I62" s="231">
        <v>574.4</v>
      </c>
      <c r="J62" s="231">
        <v>531.9</v>
      </c>
      <c r="K62" s="231">
        <v>531.9</v>
      </c>
      <c r="L62" s="232">
        <v>24</v>
      </c>
      <c r="M62" s="220" t="s">
        <v>17100</v>
      </c>
      <c r="N62" s="220" t="s">
        <v>17746</v>
      </c>
      <c r="O62" s="223" t="s">
        <v>17747</v>
      </c>
      <c r="P62" s="228">
        <v>3862402.64</v>
      </c>
      <c r="Q62" s="228"/>
      <c r="R62" s="228">
        <v>0</v>
      </c>
      <c r="S62" s="228">
        <v>0</v>
      </c>
      <c r="T62" s="228">
        <f t="shared" si="6"/>
        <v>3862402.64</v>
      </c>
      <c r="U62" s="221">
        <f t="shared" si="2"/>
        <v>6724.2385793871872</v>
      </c>
      <c r="V62" s="228">
        <v>6728.4495821727023</v>
      </c>
      <c r="W62" s="195"/>
      <c r="AL62" s="182"/>
      <c r="BU62" s="233"/>
      <c r="BV62" s="233"/>
      <c r="BW62" s="233"/>
      <c r="BX62" s="233"/>
      <c r="BY62" s="233"/>
      <c r="BZ62" s="234"/>
      <c r="CA62" s="234"/>
      <c r="CB62" s="234"/>
      <c r="CC62" s="235"/>
      <c r="CD62" s="233"/>
      <c r="CE62" s="233"/>
      <c r="CF62" s="233"/>
      <c r="CG62" s="236"/>
      <c r="CH62" s="236"/>
      <c r="CI62" s="236"/>
      <c r="CJ62" s="236"/>
      <c r="CK62" s="236"/>
      <c r="CL62" s="236"/>
      <c r="CM62" s="195">
        <f t="shared" si="3"/>
        <v>0</v>
      </c>
      <c r="CS62" s="182" t="s">
        <v>6731</v>
      </c>
      <c r="CT62" s="182">
        <v>1974</v>
      </c>
      <c r="CV62" s="182" t="s">
        <v>18013</v>
      </c>
      <c r="CW62" s="182">
        <v>9</v>
      </c>
      <c r="CX62" s="182">
        <v>4</v>
      </c>
      <c r="CY62" s="182">
        <v>7765.2</v>
      </c>
      <c r="CZ62" s="182">
        <v>7765.2</v>
      </c>
      <c r="DA62" s="182">
        <v>7643.8</v>
      </c>
      <c r="DB62" s="182">
        <v>360</v>
      </c>
      <c r="DC62" s="182" t="s">
        <v>17100</v>
      </c>
      <c r="DD62" s="182" t="s">
        <v>17746</v>
      </c>
      <c r="DE62" s="182" t="s">
        <v>17748</v>
      </c>
    </row>
    <row r="63" spans="1:109" ht="35.25" x14ac:dyDescent="0.5">
      <c r="A63" s="182">
        <v>1</v>
      </c>
      <c r="B63" s="220">
        <f>SUBTOTAL(9,$A$16:A63)</f>
        <v>48</v>
      </c>
      <c r="C63" s="230" t="s">
        <v>6401</v>
      </c>
      <c r="D63" s="220" t="s">
        <v>642</v>
      </c>
      <c r="E63" s="220"/>
      <c r="F63" s="220" t="s">
        <v>17877</v>
      </c>
      <c r="G63" s="220" t="s">
        <v>17331</v>
      </c>
      <c r="H63" s="220" t="s">
        <v>17322</v>
      </c>
      <c r="I63" s="231">
        <v>2923.9</v>
      </c>
      <c r="J63" s="231">
        <v>2704.4</v>
      </c>
      <c r="K63" s="231">
        <v>1930.7</v>
      </c>
      <c r="L63" s="232">
        <v>125</v>
      </c>
      <c r="M63" s="220" t="s">
        <v>17100</v>
      </c>
      <c r="N63" s="220" t="s">
        <v>17746</v>
      </c>
      <c r="O63" s="223" t="s">
        <v>18018</v>
      </c>
      <c r="P63" s="228">
        <v>7903595.2400000002</v>
      </c>
      <c r="Q63" s="228"/>
      <c r="R63" s="228">
        <v>0</v>
      </c>
      <c r="S63" s="228">
        <v>0</v>
      </c>
      <c r="T63" s="228">
        <f t="shared" si="6"/>
        <v>7903595.2400000002</v>
      </c>
      <c r="U63" s="221">
        <f t="shared" si="2"/>
        <v>2703.1003933103048</v>
      </c>
      <c r="V63" s="228">
        <v>5765.898348712336</v>
      </c>
      <c r="W63" s="195"/>
      <c r="AL63" s="182"/>
      <c r="BU63" s="233"/>
      <c r="BV63" s="233"/>
      <c r="BW63" s="233"/>
      <c r="BX63" s="233"/>
      <c r="BY63" s="233"/>
      <c r="BZ63" s="234"/>
      <c r="CA63" s="234"/>
      <c r="CB63" s="234"/>
      <c r="CC63" s="235"/>
      <c r="CD63" s="233"/>
      <c r="CE63" s="233"/>
      <c r="CF63" s="233"/>
      <c r="CG63" s="236"/>
      <c r="CH63" s="236"/>
      <c r="CI63" s="236"/>
      <c r="CJ63" s="236"/>
      <c r="CK63" s="236"/>
      <c r="CL63" s="236"/>
      <c r="CM63" s="195">
        <f t="shared" si="3"/>
        <v>0</v>
      </c>
      <c r="CS63" s="182" t="s">
        <v>4464</v>
      </c>
      <c r="CT63" s="182">
        <v>1980</v>
      </c>
      <c r="CV63" s="182" t="s">
        <v>18015</v>
      </c>
      <c r="CW63" s="182">
        <v>5</v>
      </c>
      <c r="CX63" s="182">
        <v>1</v>
      </c>
      <c r="CY63" s="182">
        <v>3667.4</v>
      </c>
      <c r="CZ63" s="182">
        <v>2482.3000000000002</v>
      </c>
      <c r="DA63" s="182">
        <v>2285.5</v>
      </c>
      <c r="DB63" s="182">
        <v>410</v>
      </c>
      <c r="DC63" s="182" t="s">
        <v>17100</v>
      </c>
      <c r="DD63" s="182" t="s">
        <v>17746</v>
      </c>
      <c r="DE63" s="182" t="s">
        <v>17747</v>
      </c>
    </row>
    <row r="64" spans="1:109" ht="35.25" x14ac:dyDescent="0.5">
      <c r="A64" s="182">
        <v>1</v>
      </c>
      <c r="B64" s="220">
        <f>SUBTOTAL(9,$A$16:A64)</f>
        <v>49</v>
      </c>
      <c r="C64" s="230" t="s">
        <v>6576</v>
      </c>
      <c r="D64" s="220">
        <v>1963</v>
      </c>
      <c r="E64" s="220"/>
      <c r="F64" s="220" t="s">
        <v>17877</v>
      </c>
      <c r="G64" s="220">
        <v>5</v>
      </c>
      <c r="H64" s="220" t="s">
        <v>17042</v>
      </c>
      <c r="I64" s="231">
        <v>1703.9</v>
      </c>
      <c r="J64" s="231">
        <v>1558.5</v>
      </c>
      <c r="K64" s="231">
        <v>1516.4</v>
      </c>
      <c r="L64" s="232">
        <v>68</v>
      </c>
      <c r="M64" s="220" t="s">
        <v>17100</v>
      </c>
      <c r="N64" s="220" t="s">
        <v>17746</v>
      </c>
      <c r="O64" s="223" t="s">
        <v>18017</v>
      </c>
      <c r="P64" s="228">
        <v>7668792.9500000002</v>
      </c>
      <c r="Q64" s="228"/>
      <c r="R64" s="228">
        <v>0</v>
      </c>
      <c r="S64" s="228">
        <v>0</v>
      </c>
      <c r="T64" s="228">
        <f t="shared" si="6"/>
        <v>7668792.9500000002</v>
      </c>
      <c r="U64" s="221">
        <f t="shared" si="2"/>
        <v>4500.7294735606547</v>
      </c>
      <c r="V64" s="228">
        <v>6851.5714460355648</v>
      </c>
      <c r="W64" s="195"/>
      <c r="AL64" s="182"/>
      <c r="BU64" s="233"/>
      <c r="BV64" s="233"/>
      <c r="BW64" s="233"/>
      <c r="BX64" s="233"/>
      <c r="BY64" s="233"/>
      <c r="BZ64" s="234"/>
      <c r="CA64" s="234"/>
      <c r="CB64" s="234"/>
      <c r="CC64" s="235"/>
      <c r="CD64" s="233"/>
      <c r="CE64" s="233"/>
      <c r="CF64" s="233"/>
      <c r="CG64" s="236"/>
      <c r="CH64" s="236"/>
      <c r="CI64" s="236"/>
      <c r="CJ64" s="236"/>
      <c r="CK64" s="236"/>
      <c r="CL64" s="236"/>
      <c r="CM64" s="195">
        <f t="shared" si="3"/>
        <v>0</v>
      </c>
      <c r="CS64" s="182" t="s">
        <v>5256</v>
      </c>
      <c r="CT64" s="182" t="s">
        <v>783</v>
      </c>
      <c r="CV64" s="182" t="s">
        <v>18013</v>
      </c>
      <c r="CW64" s="182" t="s">
        <v>17331</v>
      </c>
      <c r="CX64" s="182" t="s">
        <v>17315</v>
      </c>
      <c r="CY64" s="182">
        <v>4042.4</v>
      </c>
      <c r="CZ64" s="182">
        <v>3045.4</v>
      </c>
      <c r="DA64" s="182">
        <v>2978.7</v>
      </c>
      <c r="DB64" s="182">
        <v>118</v>
      </c>
      <c r="DC64" s="182" t="s">
        <v>17100</v>
      </c>
      <c r="DD64" s="182" t="s">
        <v>17746</v>
      </c>
      <c r="DE64" s="182" t="s">
        <v>17753</v>
      </c>
    </row>
    <row r="65" spans="1:109" ht="35.25" x14ac:dyDescent="0.5">
      <c r="A65" s="182">
        <v>1</v>
      </c>
      <c r="B65" s="220">
        <f>SUBTOTAL(9,$A$16:A65)</f>
        <v>50</v>
      </c>
      <c r="C65" s="230" t="s">
        <v>7125</v>
      </c>
      <c r="D65" s="220" t="s">
        <v>934</v>
      </c>
      <c r="E65" s="220"/>
      <c r="F65" s="220" t="s">
        <v>17877</v>
      </c>
      <c r="G65" s="220" t="s">
        <v>17331</v>
      </c>
      <c r="H65" s="220" t="s">
        <v>17322</v>
      </c>
      <c r="I65" s="231">
        <v>2600.9</v>
      </c>
      <c r="J65" s="231">
        <v>2217.3000000000002</v>
      </c>
      <c r="K65" s="231">
        <v>2214.6</v>
      </c>
      <c r="L65" s="232">
        <v>77</v>
      </c>
      <c r="M65" s="220" t="s">
        <v>17100</v>
      </c>
      <c r="N65" s="220" t="s">
        <v>17746</v>
      </c>
      <c r="O65" s="223" t="s">
        <v>17747</v>
      </c>
      <c r="P65" s="228">
        <v>5803876.71</v>
      </c>
      <c r="Q65" s="228"/>
      <c r="R65" s="228">
        <v>0</v>
      </c>
      <c r="S65" s="228">
        <v>0</v>
      </c>
      <c r="T65" s="228">
        <f t="shared" si="6"/>
        <v>5803876.71</v>
      </c>
      <c r="U65" s="221">
        <f t="shared" si="2"/>
        <v>2231.4878349801993</v>
      </c>
      <c r="V65" s="228">
        <v>5823.9854682994346</v>
      </c>
      <c r="W65" s="195"/>
      <c r="AL65" s="182"/>
      <c r="BU65" s="233"/>
      <c r="BV65" s="233"/>
      <c r="BW65" s="233"/>
      <c r="BX65" s="233"/>
      <c r="BY65" s="233"/>
      <c r="BZ65" s="234"/>
      <c r="CA65" s="234"/>
      <c r="CB65" s="234"/>
      <c r="CC65" s="235"/>
      <c r="CD65" s="233"/>
      <c r="CE65" s="233"/>
      <c r="CF65" s="233"/>
      <c r="CG65" s="236"/>
      <c r="CH65" s="236"/>
      <c r="CI65" s="236"/>
      <c r="CJ65" s="236"/>
      <c r="CK65" s="236"/>
      <c r="CL65" s="236"/>
      <c r="CM65" s="195">
        <f t="shared" si="3"/>
        <v>0</v>
      </c>
      <c r="CS65" s="182" t="s">
        <v>5329</v>
      </c>
      <c r="CT65" s="182">
        <v>1970</v>
      </c>
      <c r="CV65" s="182" t="s">
        <v>18020</v>
      </c>
      <c r="CW65" s="182" t="s">
        <v>17315</v>
      </c>
      <c r="CX65" s="182" t="s">
        <v>17040</v>
      </c>
      <c r="CY65" s="182">
        <v>1694.4</v>
      </c>
      <c r="CZ65" s="182">
        <v>1418.1</v>
      </c>
      <c r="DA65" s="182">
        <v>1418.1</v>
      </c>
      <c r="DB65" s="182">
        <v>111</v>
      </c>
      <c r="DC65" s="182" t="s">
        <v>17100</v>
      </c>
      <c r="DD65" s="182" t="s">
        <v>17746</v>
      </c>
      <c r="DE65" s="182" t="s">
        <v>17999</v>
      </c>
    </row>
    <row r="66" spans="1:109" ht="35.25" x14ac:dyDescent="0.5">
      <c r="A66" s="182">
        <v>1</v>
      </c>
      <c r="B66" s="220">
        <f>SUBTOTAL(9,$A$16:A66)</f>
        <v>51</v>
      </c>
      <c r="C66" s="230" t="s">
        <v>6138</v>
      </c>
      <c r="D66" s="220">
        <v>1969</v>
      </c>
      <c r="E66" s="220"/>
      <c r="F66" s="220" t="s">
        <v>17877</v>
      </c>
      <c r="G66" s="220">
        <v>5</v>
      </c>
      <c r="H66" s="220" t="s">
        <v>17315</v>
      </c>
      <c r="I66" s="231">
        <v>3567.4</v>
      </c>
      <c r="J66" s="231">
        <v>3567.4</v>
      </c>
      <c r="K66" s="231">
        <v>3567.4</v>
      </c>
      <c r="L66" s="232">
        <v>111</v>
      </c>
      <c r="M66" s="220" t="s">
        <v>17100</v>
      </c>
      <c r="N66" s="220" t="s">
        <v>17746</v>
      </c>
      <c r="O66" s="223" t="s">
        <v>17771</v>
      </c>
      <c r="P66" s="228">
        <v>11136973.770000001</v>
      </c>
      <c r="Q66" s="228"/>
      <c r="R66" s="228">
        <v>0</v>
      </c>
      <c r="S66" s="228">
        <v>0</v>
      </c>
      <c r="T66" s="228">
        <f t="shared" si="6"/>
        <v>11136973.770000001</v>
      </c>
      <c r="U66" s="221">
        <f t="shared" si="2"/>
        <v>3121.8741296182097</v>
      </c>
      <c r="V66" s="228">
        <v>3497.0101642652912</v>
      </c>
      <c r="W66" s="195"/>
      <c r="AL66" s="182"/>
      <c r="BU66" s="233"/>
      <c r="BV66" s="233"/>
      <c r="BW66" s="233"/>
      <c r="BX66" s="233"/>
      <c r="BY66" s="233"/>
      <c r="BZ66" s="234"/>
      <c r="CA66" s="234"/>
      <c r="CB66" s="234"/>
      <c r="CC66" s="235"/>
      <c r="CD66" s="233"/>
      <c r="CE66" s="233"/>
      <c r="CF66" s="233"/>
      <c r="CG66" s="236"/>
      <c r="CH66" s="236"/>
      <c r="CI66" s="236"/>
      <c r="CJ66" s="236"/>
      <c r="CK66" s="236"/>
      <c r="CL66" s="236"/>
      <c r="CM66" s="195">
        <f t="shared" si="3"/>
        <v>0</v>
      </c>
      <c r="CS66" s="182" t="s">
        <v>5768</v>
      </c>
      <c r="CT66" s="182">
        <v>1995</v>
      </c>
      <c r="CV66" s="182" t="s">
        <v>18015</v>
      </c>
      <c r="CW66" s="182">
        <v>9</v>
      </c>
      <c r="CX66" s="182" t="s">
        <v>17040</v>
      </c>
      <c r="CY66" s="182">
        <v>6176.6</v>
      </c>
      <c r="CZ66" s="182">
        <v>5017.5</v>
      </c>
      <c r="DA66" s="182">
        <v>4212.5</v>
      </c>
      <c r="DB66" s="182">
        <v>299</v>
      </c>
      <c r="DC66" s="182" t="s">
        <v>17100</v>
      </c>
      <c r="DD66" s="182" t="s">
        <v>17746</v>
      </c>
      <c r="DE66" s="182" t="s">
        <v>18021</v>
      </c>
    </row>
    <row r="67" spans="1:109" ht="35.25" x14ac:dyDescent="0.5">
      <c r="A67" s="182">
        <v>1</v>
      </c>
      <c r="B67" s="220">
        <f>SUBTOTAL(9,$A$16:A67)</f>
        <v>52</v>
      </c>
      <c r="C67" s="230" t="s">
        <v>5517</v>
      </c>
      <c r="D67" s="220">
        <v>1991</v>
      </c>
      <c r="E67" s="220">
        <v>2016</v>
      </c>
      <c r="F67" s="220" t="s">
        <v>17878</v>
      </c>
      <c r="G67" s="220">
        <v>13</v>
      </c>
      <c r="H67" s="220" t="s">
        <v>17040</v>
      </c>
      <c r="I67" s="231">
        <v>4135.3</v>
      </c>
      <c r="J67" s="231">
        <v>3928.6</v>
      </c>
      <c r="K67" s="231">
        <v>3680.79</v>
      </c>
      <c r="L67" s="232">
        <v>204</v>
      </c>
      <c r="M67" s="220" t="s">
        <v>17100</v>
      </c>
      <c r="N67" s="220" t="s">
        <v>17746</v>
      </c>
      <c r="O67" s="223" t="s">
        <v>17748</v>
      </c>
      <c r="P67" s="228">
        <v>16487929.07</v>
      </c>
      <c r="Q67" s="228"/>
      <c r="R67" s="228">
        <v>0</v>
      </c>
      <c r="S67" s="228">
        <v>0</v>
      </c>
      <c r="T67" s="228">
        <f t="shared" si="6"/>
        <v>16487929.07</v>
      </c>
      <c r="U67" s="221">
        <f t="shared" si="2"/>
        <v>3987.1180011123738</v>
      </c>
      <c r="V67" s="228">
        <v>9322.1308450414708</v>
      </c>
      <c r="W67" s="195"/>
      <c r="AL67" s="182"/>
      <c r="BU67" s="233"/>
      <c r="BV67" s="233"/>
      <c r="BW67" s="233"/>
      <c r="BX67" s="233"/>
      <c r="BY67" s="233"/>
      <c r="BZ67" s="234"/>
      <c r="CA67" s="234"/>
      <c r="CB67" s="234"/>
      <c r="CC67" s="235"/>
      <c r="CD67" s="233"/>
      <c r="CE67" s="233"/>
      <c r="CF67" s="233"/>
      <c r="CG67" s="236"/>
      <c r="CH67" s="236"/>
      <c r="CI67" s="236"/>
      <c r="CJ67" s="236"/>
      <c r="CK67" s="236"/>
      <c r="CL67" s="236"/>
      <c r="CM67" s="195">
        <f t="shared" si="3"/>
        <v>0</v>
      </c>
      <c r="CS67" s="182" t="s">
        <v>5776</v>
      </c>
      <c r="CT67" s="182">
        <v>1988</v>
      </c>
      <c r="CV67" s="182" t="s">
        <v>18015</v>
      </c>
      <c r="CW67" s="182">
        <v>5</v>
      </c>
      <c r="CX67" s="182" t="s">
        <v>17042</v>
      </c>
      <c r="CY67" s="182">
        <v>1410.8</v>
      </c>
      <c r="CZ67" s="182">
        <v>1242.3</v>
      </c>
      <c r="DA67" s="182">
        <v>1242.3</v>
      </c>
      <c r="DB67" s="182">
        <v>70</v>
      </c>
      <c r="DC67" s="182" t="s">
        <v>17100</v>
      </c>
      <c r="DD67" s="182" t="s">
        <v>17746</v>
      </c>
      <c r="DE67" s="182" t="s">
        <v>18021</v>
      </c>
    </row>
    <row r="68" spans="1:109" ht="35.25" x14ac:dyDescent="0.5">
      <c r="A68" s="182">
        <v>1</v>
      </c>
      <c r="B68" s="220">
        <f>SUBTOTAL(9,$A$16:A68)</f>
        <v>53</v>
      </c>
      <c r="C68" s="230" t="s">
        <v>1156</v>
      </c>
      <c r="D68" s="220" t="s">
        <v>645</v>
      </c>
      <c r="E68" s="220"/>
      <c r="F68" s="220" t="s">
        <v>17877</v>
      </c>
      <c r="G68" s="220" t="s">
        <v>17331</v>
      </c>
      <c r="H68" s="220" t="s">
        <v>17042</v>
      </c>
      <c r="I68" s="231">
        <v>2023.4</v>
      </c>
      <c r="J68" s="231">
        <v>1578.1</v>
      </c>
      <c r="K68" s="231">
        <v>1536.2</v>
      </c>
      <c r="L68" s="232">
        <v>72</v>
      </c>
      <c r="M68" s="220" t="s">
        <v>17100</v>
      </c>
      <c r="N68" s="220" t="s">
        <v>17746</v>
      </c>
      <c r="O68" s="223" t="s">
        <v>17747</v>
      </c>
      <c r="P68" s="228">
        <v>7620449.6799999997</v>
      </c>
      <c r="Q68" s="228"/>
      <c r="R68" s="228">
        <v>0</v>
      </c>
      <c r="S68" s="228">
        <v>0</v>
      </c>
      <c r="T68" s="228">
        <f t="shared" si="6"/>
        <v>7620449.6799999997</v>
      </c>
      <c r="U68" s="221">
        <f t="shared" si="2"/>
        <v>3766.1607591183156</v>
      </c>
      <c r="V68" s="228">
        <v>5796.6243056241965</v>
      </c>
      <c r="W68" s="195"/>
      <c r="AL68" s="182"/>
      <c r="BU68" s="233"/>
      <c r="BV68" s="233"/>
      <c r="BW68" s="233"/>
      <c r="BX68" s="233"/>
      <c r="BY68" s="233"/>
      <c r="BZ68" s="234"/>
      <c r="CA68" s="234"/>
      <c r="CB68" s="234"/>
      <c r="CC68" s="235"/>
      <c r="CD68" s="233"/>
      <c r="CE68" s="233"/>
      <c r="CF68" s="233"/>
      <c r="CG68" s="236"/>
      <c r="CH68" s="236"/>
      <c r="CI68" s="236"/>
      <c r="CJ68" s="236"/>
      <c r="CK68" s="236"/>
      <c r="CL68" s="236"/>
      <c r="CM68" s="195">
        <f t="shared" si="3"/>
        <v>0</v>
      </c>
      <c r="CS68" s="182" t="s">
        <v>6154</v>
      </c>
      <c r="CT68" s="182">
        <v>1959</v>
      </c>
      <c r="CV68" s="182" t="s">
        <v>18015</v>
      </c>
      <c r="CW68" s="182">
        <v>3</v>
      </c>
      <c r="CX68" s="182" t="s">
        <v>17322</v>
      </c>
      <c r="CY68" s="182">
        <v>1365.9</v>
      </c>
      <c r="CZ68" s="182">
        <v>1149.9000000000001</v>
      </c>
      <c r="DA68" s="182">
        <v>1149.9000000000001</v>
      </c>
      <c r="DB68" s="182">
        <v>40</v>
      </c>
      <c r="DC68" s="182" t="s">
        <v>17100</v>
      </c>
      <c r="DD68" s="182" t="s">
        <v>17746</v>
      </c>
      <c r="DE68" s="182" t="s">
        <v>18017</v>
      </c>
    </row>
    <row r="69" spans="1:109" ht="35.25" x14ac:dyDescent="0.5">
      <c r="A69" s="182">
        <v>1</v>
      </c>
      <c r="B69" s="220">
        <f>SUBTOTAL(9,$A$16:A69)</f>
        <v>54</v>
      </c>
      <c r="C69" s="230" t="s">
        <v>5461</v>
      </c>
      <c r="D69" s="220">
        <v>1958</v>
      </c>
      <c r="E69" s="220"/>
      <c r="F69" s="220" t="s">
        <v>17877</v>
      </c>
      <c r="G69" s="220">
        <v>3</v>
      </c>
      <c r="H69" s="220">
        <v>3</v>
      </c>
      <c r="I69" s="231">
        <v>1457.8</v>
      </c>
      <c r="J69" s="231">
        <v>1370.6</v>
      </c>
      <c r="K69" s="231">
        <v>1307.8</v>
      </c>
      <c r="L69" s="232">
        <v>67</v>
      </c>
      <c r="M69" s="220" t="s">
        <v>17100</v>
      </c>
      <c r="N69" s="220" t="s">
        <v>17746</v>
      </c>
      <c r="O69" s="223" t="s">
        <v>17747</v>
      </c>
      <c r="P69" s="228">
        <v>6647449.7400000002</v>
      </c>
      <c r="Q69" s="228"/>
      <c r="R69" s="228">
        <v>0</v>
      </c>
      <c r="S69" s="228">
        <v>0</v>
      </c>
      <c r="T69" s="228">
        <f t="shared" si="6"/>
        <v>6647449.7400000002</v>
      </c>
      <c r="U69" s="221">
        <f t="shared" si="2"/>
        <v>4559.9188777610098</v>
      </c>
      <c r="V69" s="228">
        <v>8221.8277576485125</v>
      </c>
      <c r="W69" s="195"/>
      <c r="AL69" s="182"/>
      <c r="BU69" s="233"/>
      <c r="BV69" s="233"/>
      <c r="BW69" s="233"/>
      <c r="BX69" s="233"/>
      <c r="BY69" s="233"/>
      <c r="BZ69" s="234"/>
      <c r="CA69" s="234"/>
      <c r="CB69" s="234"/>
      <c r="CC69" s="235"/>
      <c r="CD69" s="233"/>
      <c r="CE69" s="233"/>
      <c r="CF69" s="233"/>
      <c r="CG69" s="236"/>
      <c r="CH69" s="236"/>
      <c r="CI69" s="236"/>
      <c r="CJ69" s="236"/>
      <c r="CK69" s="236"/>
      <c r="CL69" s="236"/>
      <c r="CM69" s="195">
        <f t="shared" si="3"/>
        <v>0</v>
      </c>
      <c r="CS69" s="182" t="s">
        <v>6213</v>
      </c>
      <c r="CT69" s="182">
        <v>1987</v>
      </c>
      <c r="CV69" s="182" t="s">
        <v>18013</v>
      </c>
      <c r="CW69" s="182">
        <v>9</v>
      </c>
      <c r="CX69" s="182" t="s">
        <v>17331</v>
      </c>
      <c r="CY69" s="182">
        <v>10923.8</v>
      </c>
      <c r="CZ69" s="182">
        <v>9687.5</v>
      </c>
      <c r="DA69" s="182">
        <v>9446.6</v>
      </c>
      <c r="DB69" s="182">
        <v>489</v>
      </c>
      <c r="DC69" s="182" t="s">
        <v>17100</v>
      </c>
      <c r="DD69" s="182" t="s">
        <v>17746</v>
      </c>
      <c r="DE69" s="182" t="s">
        <v>17747</v>
      </c>
    </row>
    <row r="70" spans="1:109" ht="35.25" x14ac:dyDescent="0.5">
      <c r="A70" s="182">
        <v>1</v>
      </c>
      <c r="B70" s="220">
        <f>SUBTOTAL(9,$A$16:A70)</f>
        <v>55</v>
      </c>
      <c r="C70" s="230" t="s">
        <v>6403</v>
      </c>
      <c r="D70" s="220">
        <v>1963</v>
      </c>
      <c r="E70" s="220"/>
      <c r="F70" s="220" t="s">
        <v>17877</v>
      </c>
      <c r="G70" s="220">
        <v>5</v>
      </c>
      <c r="H70" s="220">
        <v>3</v>
      </c>
      <c r="I70" s="231">
        <v>2516.1</v>
      </c>
      <c r="J70" s="231">
        <v>2179.8000000000002</v>
      </c>
      <c r="K70" s="231">
        <v>2179.8000000000002</v>
      </c>
      <c r="L70" s="232">
        <v>130</v>
      </c>
      <c r="M70" s="220" t="s">
        <v>17100</v>
      </c>
      <c r="N70" s="220" t="s">
        <v>17746</v>
      </c>
      <c r="O70" s="223" t="s">
        <v>17761</v>
      </c>
      <c r="P70" s="228">
        <v>7471964.6399999997</v>
      </c>
      <c r="Q70" s="228"/>
      <c r="R70" s="228">
        <v>0</v>
      </c>
      <c r="S70" s="228">
        <v>0</v>
      </c>
      <c r="T70" s="228">
        <f t="shared" si="6"/>
        <v>7471964.6399999997</v>
      </c>
      <c r="U70" s="221">
        <f t="shared" si="2"/>
        <v>2969.6612376296648</v>
      </c>
      <c r="V70" s="228">
        <v>3612.1463415603516</v>
      </c>
      <c r="W70" s="195"/>
      <c r="AL70" s="182"/>
      <c r="BU70" s="233"/>
      <c r="BV70" s="233"/>
      <c r="BW70" s="233"/>
      <c r="BX70" s="233"/>
      <c r="BY70" s="233"/>
      <c r="BZ70" s="234"/>
      <c r="CA70" s="234"/>
      <c r="CB70" s="234"/>
      <c r="CC70" s="235"/>
      <c r="CD70" s="233"/>
      <c r="CE70" s="233"/>
      <c r="CF70" s="233"/>
      <c r="CG70" s="236"/>
      <c r="CH70" s="236"/>
      <c r="CI70" s="236"/>
      <c r="CJ70" s="236"/>
      <c r="CK70" s="236"/>
      <c r="CL70" s="236"/>
      <c r="CM70" s="195">
        <f t="shared" si="3"/>
        <v>0</v>
      </c>
      <c r="CS70" s="182" t="s">
        <v>6926</v>
      </c>
      <c r="CT70" s="182">
        <v>1985</v>
      </c>
      <c r="CV70" s="182" t="s">
        <v>18013</v>
      </c>
      <c r="CW70" s="182">
        <v>2</v>
      </c>
      <c r="CX70" s="182" t="s">
        <v>17042</v>
      </c>
      <c r="CY70" s="182">
        <v>626.1</v>
      </c>
      <c r="CZ70" s="182">
        <v>568.4</v>
      </c>
      <c r="DA70" s="182">
        <v>568.4</v>
      </c>
      <c r="DB70" s="182">
        <v>44</v>
      </c>
      <c r="DC70" s="182" t="s">
        <v>17100</v>
      </c>
      <c r="DD70" s="182" t="s">
        <v>17746</v>
      </c>
      <c r="DE70" s="182" t="s">
        <v>17747</v>
      </c>
    </row>
    <row r="71" spans="1:109" ht="35.25" x14ac:dyDescent="0.5">
      <c r="A71" s="182">
        <v>1</v>
      </c>
      <c r="B71" s="220">
        <f>SUBTOTAL(9,$A$16:A71)</f>
        <v>56</v>
      </c>
      <c r="C71" s="230" t="s">
        <v>6987</v>
      </c>
      <c r="D71" s="220">
        <v>1959</v>
      </c>
      <c r="E71" s="220"/>
      <c r="F71" s="220" t="s">
        <v>17877</v>
      </c>
      <c r="G71" s="220">
        <v>2</v>
      </c>
      <c r="H71" s="220">
        <v>1</v>
      </c>
      <c r="I71" s="231">
        <v>373.3</v>
      </c>
      <c r="J71" s="231">
        <v>330.4</v>
      </c>
      <c r="K71" s="231">
        <v>288.7</v>
      </c>
      <c r="L71" s="232">
        <v>20</v>
      </c>
      <c r="M71" s="220" t="s">
        <v>17100</v>
      </c>
      <c r="N71" s="220" t="s">
        <v>17746</v>
      </c>
      <c r="O71" s="223" t="s">
        <v>17747</v>
      </c>
      <c r="P71" s="228">
        <v>3314631.04</v>
      </c>
      <c r="Q71" s="228"/>
      <c r="R71" s="228">
        <v>0</v>
      </c>
      <c r="S71" s="228">
        <v>0</v>
      </c>
      <c r="T71" s="228">
        <f t="shared" si="6"/>
        <v>3314631.04</v>
      </c>
      <c r="U71" s="221">
        <f t="shared" si="2"/>
        <v>8879.2687918564152</v>
      </c>
      <c r="V71" s="228">
        <v>10653.931706402356</v>
      </c>
      <c r="W71" s="195"/>
      <c r="AL71" s="182"/>
      <c r="BU71" s="233"/>
      <c r="BV71" s="233"/>
      <c r="BW71" s="233"/>
      <c r="BX71" s="233"/>
      <c r="BY71" s="233"/>
      <c r="BZ71" s="234"/>
      <c r="CA71" s="234"/>
      <c r="CB71" s="234"/>
      <c r="CC71" s="235"/>
      <c r="CD71" s="233"/>
      <c r="CE71" s="233"/>
      <c r="CF71" s="233"/>
      <c r="CG71" s="236"/>
      <c r="CH71" s="236"/>
      <c r="CI71" s="236"/>
      <c r="CJ71" s="236"/>
      <c r="CK71" s="236"/>
      <c r="CL71" s="236"/>
      <c r="CM71" s="195">
        <f t="shared" si="3"/>
        <v>0</v>
      </c>
      <c r="CS71" s="182" t="s">
        <v>1296</v>
      </c>
      <c r="CT71" s="182" t="s">
        <v>642</v>
      </c>
      <c r="CV71" s="182" t="s">
        <v>18015</v>
      </c>
      <c r="CW71" s="182" t="s">
        <v>17315</v>
      </c>
      <c r="CX71" s="182" t="s">
        <v>17322</v>
      </c>
      <c r="CY71" s="182">
        <v>2170</v>
      </c>
      <c r="CZ71" s="182">
        <v>2000.7</v>
      </c>
      <c r="DA71" s="182">
        <v>2000.7</v>
      </c>
      <c r="DB71" s="182">
        <v>125</v>
      </c>
      <c r="DC71" s="182" t="s">
        <v>17100</v>
      </c>
      <c r="DD71" s="182" t="s">
        <v>17746</v>
      </c>
      <c r="DE71" s="182" t="s">
        <v>17761</v>
      </c>
    </row>
    <row r="72" spans="1:109" ht="35.25" x14ac:dyDescent="0.5">
      <c r="A72" s="182">
        <v>1</v>
      </c>
      <c r="B72" s="220">
        <f>SUBTOTAL(9,$A$16:A72)</f>
        <v>57</v>
      </c>
      <c r="C72" s="230" t="s">
        <v>5922</v>
      </c>
      <c r="D72" s="220">
        <v>1961</v>
      </c>
      <c r="E72" s="220"/>
      <c r="F72" s="220" t="s">
        <v>17877</v>
      </c>
      <c r="G72" s="220" t="s">
        <v>17331</v>
      </c>
      <c r="H72" s="220" t="s">
        <v>17322</v>
      </c>
      <c r="I72" s="231">
        <v>2946.9</v>
      </c>
      <c r="J72" s="231">
        <v>2565.1</v>
      </c>
      <c r="K72" s="231">
        <v>2131.1999999999998</v>
      </c>
      <c r="L72" s="232">
        <v>129</v>
      </c>
      <c r="M72" s="220" t="s">
        <v>17100</v>
      </c>
      <c r="N72" s="220" t="s">
        <v>17746</v>
      </c>
      <c r="O72" s="223" t="s">
        <v>18014</v>
      </c>
      <c r="P72" s="228">
        <v>6626238.5300000003</v>
      </c>
      <c r="Q72" s="228"/>
      <c r="R72" s="228">
        <v>0</v>
      </c>
      <c r="S72" s="228">
        <v>0</v>
      </c>
      <c r="T72" s="228">
        <f t="shared" si="6"/>
        <v>6626238.5300000003</v>
      </c>
      <c r="U72" s="221">
        <f t="shared" si="2"/>
        <v>2248.5454307916793</v>
      </c>
      <c r="V72" s="228">
        <v>3180.1520004072072</v>
      </c>
      <c r="W72" s="195"/>
      <c r="AL72" s="182"/>
      <c r="BU72" s="233"/>
      <c r="BV72" s="233"/>
      <c r="BW72" s="233"/>
      <c r="BX72" s="233"/>
      <c r="BY72" s="233"/>
      <c r="BZ72" s="234"/>
      <c r="CA72" s="234"/>
      <c r="CB72" s="234"/>
      <c r="CC72" s="235"/>
      <c r="CD72" s="233"/>
      <c r="CE72" s="233"/>
      <c r="CF72" s="233"/>
      <c r="CG72" s="236"/>
      <c r="CH72" s="236"/>
      <c r="CI72" s="236"/>
      <c r="CJ72" s="236"/>
      <c r="CK72" s="236"/>
      <c r="CL72" s="236"/>
      <c r="CM72" s="195">
        <f t="shared" si="3"/>
        <v>0</v>
      </c>
      <c r="CS72" s="182" t="s">
        <v>7168</v>
      </c>
      <c r="CT72" s="182">
        <v>1976</v>
      </c>
      <c r="CV72" s="182" t="s">
        <v>18015</v>
      </c>
      <c r="CW72" s="182">
        <v>5</v>
      </c>
      <c r="CX72" s="182" t="s">
        <v>17356</v>
      </c>
      <c r="CY72" s="182">
        <v>18701</v>
      </c>
      <c r="CZ72" s="182">
        <v>10438.450000000001</v>
      </c>
      <c r="DA72" s="182">
        <v>6661.1</v>
      </c>
      <c r="DB72" s="182">
        <v>448</v>
      </c>
      <c r="DC72" s="182" t="s">
        <v>17100</v>
      </c>
      <c r="DD72" s="182" t="s">
        <v>17746</v>
      </c>
      <c r="DE72" s="182" t="s">
        <v>18063</v>
      </c>
    </row>
    <row r="73" spans="1:109" ht="35.25" x14ac:dyDescent="0.5">
      <c r="A73" s="182">
        <v>1</v>
      </c>
      <c r="B73" s="220">
        <f>SUBTOTAL(9,$A$16:A73)</f>
        <v>58</v>
      </c>
      <c r="C73" s="230" t="s">
        <v>7204</v>
      </c>
      <c r="D73" s="220">
        <v>1994</v>
      </c>
      <c r="E73" s="220"/>
      <c r="F73" s="220" t="s">
        <v>17877</v>
      </c>
      <c r="G73" s="220">
        <v>4</v>
      </c>
      <c r="H73" s="220" t="s">
        <v>17322</v>
      </c>
      <c r="I73" s="231">
        <v>1861.8</v>
      </c>
      <c r="J73" s="231">
        <v>1644.3</v>
      </c>
      <c r="K73" s="231">
        <v>1644.3</v>
      </c>
      <c r="L73" s="232">
        <v>71</v>
      </c>
      <c r="M73" s="220" t="s">
        <v>17100</v>
      </c>
      <c r="N73" s="220" t="s">
        <v>17746</v>
      </c>
      <c r="O73" s="223" t="s">
        <v>18023</v>
      </c>
      <c r="P73" s="228">
        <v>5443036.5099999998</v>
      </c>
      <c r="Q73" s="228"/>
      <c r="R73" s="228">
        <v>0</v>
      </c>
      <c r="S73" s="228">
        <v>0</v>
      </c>
      <c r="T73" s="228">
        <f t="shared" si="6"/>
        <v>5443036.5099999998</v>
      </c>
      <c r="U73" s="221">
        <f t="shared" si="2"/>
        <v>2923.5344881297669</v>
      </c>
      <c r="V73" s="228">
        <v>4326.7394477387479</v>
      </c>
      <c r="W73" s="195"/>
      <c r="AL73" s="182"/>
      <c r="BU73" s="233"/>
      <c r="BV73" s="233"/>
      <c r="BW73" s="233"/>
      <c r="BX73" s="233"/>
      <c r="BY73" s="233"/>
      <c r="BZ73" s="234"/>
      <c r="CA73" s="234"/>
      <c r="CB73" s="234"/>
      <c r="CC73" s="235"/>
      <c r="CD73" s="233"/>
      <c r="CE73" s="233"/>
      <c r="CF73" s="233"/>
      <c r="CG73" s="236"/>
      <c r="CH73" s="236"/>
      <c r="CI73" s="236"/>
      <c r="CJ73" s="236"/>
      <c r="CK73" s="236"/>
      <c r="CL73" s="236"/>
      <c r="CM73" s="195">
        <f t="shared" si="3"/>
        <v>0</v>
      </c>
      <c r="CS73" s="182" t="s">
        <v>970</v>
      </c>
      <c r="CT73" s="182" t="s">
        <v>668</v>
      </c>
      <c r="CV73" s="182" t="s">
        <v>18015</v>
      </c>
      <c r="CW73" s="182" t="s">
        <v>17322</v>
      </c>
      <c r="CX73" s="182" t="s">
        <v>17042</v>
      </c>
      <c r="CY73" s="182">
        <v>944.2</v>
      </c>
      <c r="CZ73" s="182">
        <v>863.6</v>
      </c>
      <c r="DA73" s="182">
        <v>863.6</v>
      </c>
      <c r="DB73" s="182">
        <v>47</v>
      </c>
      <c r="DC73" s="182" t="s">
        <v>17100</v>
      </c>
      <c r="DD73" s="182" t="s">
        <v>17746</v>
      </c>
      <c r="DE73" s="182" t="s">
        <v>18017</v>
      </c>
    </row>
    <row r="74" spans="1:109" ht="35.25" x14ac:dyDescent="0.5">
      <c r="A74" s="182">
        <v>1</v>
      </c>
      <c r="B74" s="220">
        <f>SUBTOTAL(9,$A$16:A74)</f>
        <v>59</v>
      </c>
      <c r="C74" s="230" t="s">
        <v>4392</v>
      </c>
      <c r="D74" s="220">
        <v>1963</v>
      </c>
      <c r="E74" s="220"/>
      <c r="F74" s="220" t="s">
        <v>17877</v>
      </c>
      <c r="G74" s="220">
        <v>3</v>
      </c>
      <c r="H74" s="220">
        <v>2</v>
      </c>
      <c r="I74" s="231">
        <v>989</v>
      </c>
      <c r="J74" s="231">
        <v>918.9</v>
      </c>
      <c r="K74" s="231">
        <v>877.6</v>
      </c>
      <c r="L74" s="232">
        <v>60</v>
      </c>
      <c r="M74" s="220" t="s">
        <v>17100</v>
      </c>
      <c r="N74" s="220" t="s">
        <v>17746</v>
      </c>
      <c r="O74" s="223" t="s">
        <v>17755</v>
      </c>
      <c r="P74" s="228">
        <v>7714850.75</v>
      </c>
      <c r="Q74" s="228"/>
      <c r="R74" s="228">
        <v>0</v>
      </c>
      <c r="S74" s="228">
        <v>0</v>
      </c>
      <c r="T74" s="228">
        <f t="shared" si="6"/>
        <v>7714850.75</v>
      </c>
      <c r="U74" s="221">
        <f t="shared" si="2"/>
        <v>7800.6579878665316</v>
      </c>
      <c r="V74" s="228">
        <v>9302.04944388271</v>
      </c>
      <c r="W74" s="195"/>
      <c r="AL74" s="182"/>
      <c r="BU74" s="233"/>
      <c r="BV74" s="233"/>
      <c r="BW74" s="233"/>
      <c r="BX74" s="233"/>
      <c r="BY74" s="233"/>
      <c r="BZ74" s="234"/>
      <c r="CA74" s="234"/>
      <c r="CB74" s="234"/>
      <c r="CC74" s="235"/>
      <c r="CD74" s="233"/>
      <c r="CE74" s="233"/>
      <c r="CF74" s="233"/>
      <c r="CG74" s="236"/>
      <c r="CH74" s="236"/>
      <c r="CI74" s="236"/>
      <c r="CJ74" s="236"/>
      <c r="CK74" s="236"/>
      <c r="CL74" s="236"/>
      <c r="CM74" s="195">
        <f t="shared" si="3"/>
        <v>0</v>
      </c>
      <c r="CS74" s="182" t="s">
        <v>1042</v>
      </c>
      <c r="CT74" s="182">
        <v>1961</v>
      </c>
      <c r="CV74" s="182" t="s">
        <v>18015</v>
      </c>
      <c r="CW74" s="182">
        <v>4</v>
      </c>
      <c r="CX74" s="182" t="s">
        <v>17042</v>
      </c>
      <c r="CY74" s="182">
        <v>1116.9000000000001</v>
      </c>
      <c r="CZ74" s="182">
        <v>860.4</v>
      </c>
      <c r="DA74" s="182">
        <v>748.8</v>
      </c>
      <c r="DB74" s="182">
        <v>36</v>
      </c>
      <c r="DC74" s="182" t="s">
        <v>17100</v>
      </c>
      <c r="DD74" s="182" t="s">
        <v>17746</v>
      </c>
      <c r="DE74" s="182" t="s">
        <v>17785</v>
      </c>
    </row>
    <row r="75" spans="1:109" ht="35.25" x14ac:dyDescent="0.5">
      <c r="A75" s="182">
        <v>1</v>
      </c>
      <c r="B75" s="220">
        <f>SUBTOTAL(9,$A$16:A75)</f>
        <v>60</v>
      </c>
      <c r="C75" s="230" t="s">
        <v>5242</v>
      </c>
      <c r="D75" s="220">
        <v>1963</v>
      </c>
      <c r="E75" s="220"/>
      <c r="F75" s="220" t="s">
        <v>17877</v>
      </c>
      <c r="G75" s="220">
        <v>2</v>
      </c>
      <c r="H75" s="220">
        <v>2</v>
      </c>
      <c r="I75" s="231">
        <v>943</v>
      </c>
      <c r="J75" s="231">
        <v>515.70000000000005</v>
      </c>
      <c r="K75" s="231">
        <v>403.8</v>
      </c>
      <c r="L75" s="232">
        <v>47</v>
      </c>
      <c r="M75" s="220" t="s">
        <v>17100</v>
      </c>
      <c r="N75" s="220" t="s">
        <v>17746</v>
      </c>
      <c r="O75" s="223" t="s">
        <v>17751</v>
      </c>
      <c r="P75" s="228">
        <v>4755105.04</v>
      </c>
      <c r="Q75" s="228"/>
      <c r="R75" s="228">
        <v>0</v>
      </c>
      <c r="S75" s="228">
        <v>0</v>
      </c>
      <c r="T75" s="228">
        <f t="shared" si="6"/>
        <v>4755105.04</v>
      </c>
      <c r="U75" s="221">
        <f t="shared" si="2"/>
        <v>5042.5292046659597</v>
      </c>
      <c r="V75" s="228">
        <v>6153.6634782608699</v>
      </c>
      <c r="W75" s="195"/>
      <c r="AL75" s="182"/>
      <c r="BU75" s="233"/>
      <c r="BV75" s="233"/>
      <c r="BW75" s="233"/>
      <c r="BX75" s="233"/>
      <c r="BY75" s="233"/>
      <c r="BZ75" s="234"/>
      <c r="CA75" s="234"/>
      <c r="CB75" s="234"/>
      <c r="CC75" s="235"/>
      <c r="CD75" s="233"/>
      <c r="CE75" s="233"/>
      <c r="CF75" s="233"/>
      <c r="CG75" s="236"/>
      <c r="CH75" s="236"/>
      <c r="CI75" s="236"/>
      <c r="CJ75" s="236"/>
      <c r="CK75" s="236"/>
      <c r="CL75" s="236"/>
      <c r="CM75" s="195">
        <f t="shared" si="3"/>
        <v>0</v>
      </c>
      <c r="CS75" s="182" t="s">
        <v>1188</v>
      </c>
      <c r="CT75" s="182" t="s">
        <v>1011</v>
      </c>
      <c r="CV75" s="182" t="s">
        <v>17876</v>
      </c>
      <c r="CW75" s="182" t="s">
        <v>17042</v>
      </c>
      <c r="CX75" s="182" t="s">
        <v>17042</v>
      </c>
      <c r="CY75" s="182">
        <v>583.5</v>
      </c>
      <c r="CZ75" s="182">
        <v>558.1</v>
      </c>
      <c r="DA75" s="182">
        <v>558.1</v>
      </c>
      <c r="DB75" s="182">
        <v>39</v>
      </c>
      <c r="DC75" s="182" t="s">
        <v>17100</v>
      </c>
      <c r="DD75" s="182" t="s">
        <v>17746</v>
      </c>
      <c r="DE75" s="182" t="s">
        <v>18064</v>
      </c>
    </row>
    <row r="76" spans="1:109" ht="35.25" x14ac:dyDescent="0.5">
      <c r="A76" s="182">
        <v>1</v>
      </c>
      <c r="B76" s="220">
        <f>SUBTOTAL(9,$A$16:A76)</f>
        <v>61</v>
      </c>
      <c r="C76" s="230" t="s">
        <v>7272</v>
      </c>
      <c r="D76" s="220">
        <v>1961</v>
      </c>
      <c r="E76" s="220"/>
      <c r="F76" s="220" t="s">
        <v>17877</v>
      </c>
      <c r="G76" s="220">
        <v>2</v>
      </c>
      <c r="H76" s="220">
        <v>2</v>
      </c>
      <c r="I76" s="231">
        <v>1132.2</v>
      </c>
      <c r="J76" s="231">
        <v>634</v>
      </c>
      <c r="K76" s="231">
        <v>634</v>
      </c>
      <c r="L76" s="232">
        <v>42</v>
      </c>
      <c r="M76" s="220" t="s">
        <v>17100</v>
      </c>
      <c r="N76" s="220" t="s">
        <v>17746</v>
      </c>
      <c r="O76" s="223" t="s">
        <v>17776</v>
      </c>
      <c r="P76" s="228">
        <v>4718450.91</v>
      </c>
      <c r="Q76" s="228"/>
      <c r="R76" s="228">
        <v>0</v>
      </c>
      <c r="S76" s="228">
        <v>0</v>
      </c>
      <c r="T76" s="228">
        <f t="shared" si="6"/>
        <v>4718450.91</v>
      </c>
      <c r="U76" s="221">
        <f t="shared" si="2"/>
        <v>4167.5065447800744</v>
      </c>
      <c r="V76" s="228">
        <v>5080.6895513160216</v>
      </c>
      <c r="W76" s="195"/>
      <c r="AL76" s="182"/>
      <c r="BU76" s="233"/>
      <c r="BV76" s="233"/>
      <c r="BW76" s="233"/>
      <c r="BX76" s="233"/>
      <c r="BY76" s="233"/>
      <c r="BZ76" s="234"/>
      <c r="CA76" s="234"/>
      <c r="CB76" s="234"/>
      <c r="CC76" s="235"/>
      <c r="CD76" s="233"/>
      <c r="CE76" s="233"/>
      <c r="CF76" s="233"/>
      <c r="CG76" s="236"/>
      <c r="CH76" s="236"/>
      <c r="CI76" s="236"/>
      <c r="CJ76" s="236"/>
      <c r="CK76" s="236"/>
      <c r="CL76" s="236"/>
      <c r="CM76" s="195">
        <f t="shared" si="3"/>
        <v>0</v>
      </c>
      <c r="CS76" s="182" t="s">
        <v>6016</v>
      </c>
      <c r="CT76" s="182">
        <v>1959</v>
      </c>
      <c r="CV76" s="182" t="s">
        <v>18015</v>
      </c>
      <c r="CW76" s="182" t="s">
        <v>17322</v>
      </c>
      <c r="CX76" s="182" t="s">
        <v>17322</v>
      </c>
      <c r="CY76" s="182">
        <v>1764.5</v>
      </c>
      <c r="CZ76" s="182">
        <v>2310</v>
      </c>
      <c r="DA76" s="182">
        <v>1604.9</v>
      </c>
      <c r="DB76" s="182">
        <v>64</v>
      </c>
      <c r="DC76" s="182" t="s">
        <v>17100</v>
      </c>
      <c r="DD76" s="182" t="s">
        <v>17746</v>
      </c>
      <c r="DE76" s="182" t="s">
        <v>17998</v>
      </c>
    </row>
    <row r="77" spans="1:109" ht="35.25" x14ac:dyDescent="0.5">
      <c r="A77" s="182">
        <v>1</v>
      </c>
      <c r="B77" s="220">
        <f>SUBTOTAL(9,$A$16:A77)</f>
        <v>62</v>
      </c>
      <c r="C77" s="230" t="s">
        <v>4664</v>
      </c>
      <c r="D77" s="220">
        <v>1982</v>
      </c>
      <c r="E77" s="220"/>
      <c r="F77" s="220" t="s">
        <v>17319</v>
      </c>
      <c r="G77" s="220">
        <v>9</v>
      </c>
      <c r="H77" s="220">
        <v>3</v>
      </c>
      <c r="I77" s="231">
        <v>5811.9</v>
      </c>
      <c r="J77" s="231">
        <v>5761.5</v>
      </c>
      <c r="K77" s="231">
        <v>5761.5</v>
      </c>
      <c r="L77" s="232">
        <v>281</v>
      </c>
      <c r="M77" s="220" t="s">
        <v>17100</v>
      </c>
      <c r="N77" s="220" t="s">
        <v>17746</v>
      </c>
      <c r="O77" s="223" t="s">
        <v>18024</v>
      </c>
      <c r="P77" s="228">
        <v>18216669</v>
      </c>
      <c r="Q77" s="228"/>
      <c r="R77" s="228">
        <v>0</v>
      </c>
      <c r="S77" s="228">
        <v>0</v>
      </c>
      <c r="T77" s="228">
        <f t="shared" ref="T77:T124" si="7">P77-R77-S77</f>
        <v>18216669</v>
      </c>
      <c r="U77" s="221">
        <f t="shared" si="2"/>
        <v>3134.3741289423428</v>
      </c>
      <c r="V77" s="228">
        <v>5674.57</v>
      </c>
      <c r="W77" s="195"/>
      <c r="AL77" s="182"/>
      <c r="BU77" s="233"/>
      <c r="BV77" s="233"/>
      <c r="BW77" s="233"/>
      <c r="BX77" s="233"/>
      <c r="BY77" s="233"/>
      <c r="BZ77" s="234"/>
      <c r="CA77" s="234"/>
      <c r="CB77" s="234"/>
      <c r="CC77" s="235"/>
      <c r="CD77" s="233"/>
      <c r="CE77" s="233"/>
      <c r="CF77" s="233"/>
      <c r="CG77" s="236"/>
      <c r="CH77" s="236"/>
      <c r="CI77" s="236"/>
      <c r="CJ77" s="236"/>
      <c r="CK77" s="236"/>
      <c r="CL77" s="236"/>
      <c r="CM77" s="195">
        <f t="shared" si="3"/>
        <v>0</v>
      </c>
      <c r="CS77" s="182" t="s">
        <v>6034</v>
      </c>
      <c r="CT77" s="182">
        <v>1963</v>
      </c>
      <c r="CV77" s="182" t="s">
        <v>18015</v>
      </c>
      <c r="CW77" s="182">
        <v>4</v>
      </c>
      <c r="CX77" s="182" t="s">
        <v>17042</v>
      </c>
      <c r="CY77" s="182">
        <v>1438.7</v>
      </c>
      <c r="CZ77" s="182">
        <v>1260.7</v>
      </c>
      <c r="DA77" s="182">
        <v>1260.7</v>
      </c>
      <c r="DB77" s="182">
        <v>54</v>
      </c>
      <c r="DC77" s="182" t="s">
        <v>17100</v>
      </c>
      <c r="DD77" s="182" t="s">
        <v>18054</v>
      </c>
      <c r="DE77" s="182" t="s">
        <v>18065</v>
      </c>
    </row>
    <row r="78" spans="1:109" ht="35.25" x14ac:dyDescent="0.5">
      <c r="A78" s="182">
        <v>1</v>
      </c>
      <c r="B78" s="220">
        <f>SUBTOTAL(9,$A$16:A78)</f>
        <v>63</v>
      </c>
      <c r="C78" s="230" t="s">
        <v>6441</v>
      </c>
      <c r="D78" s="220">
        <v>1979</v>
      </c>
      <c r="E78" s="220"/>
      <c r="F78" s="220" t="s">
        <v>17319</v>
      </c>
      <c r="G78" s="220">
        <v>5</v>
      </c>
      <c r="H78" s="220">
        <v>4</v>
      </c>
      <c r="I78" s="231">
        <v>3063.8</v>
      </c>
      <c r="J78" s="231">
        <v>1955.6</v>
      </c>
      <c r="K78" s="231">
        <v>1955.6</v>
      </c>
      <c r="L78" s="232">
        <v>122</v>
      </c>
      <c r="M78" s="220" t="s">
        <v>17100</v>
      </c>
      <c r="N78" s="220" t="s">
        <v>17746</v>
      </c>
      <c r="O78" s="223" t="s">
        <v>18027</v>
      </c>
      <c r="P78" s="228">
        <v>11517047.220000001</v>
      </c>
      <c r="Q78" s="228"/>
      <c r="R78" s="228">
        <v>0</v>
      </c>
      <c r="S78" s="228">
        <v>0</v>
      </c>
      <c r="T78" s="228">
        <f t="shared" si="7"/>
        <v>11517047.220000001</v>
      </c>
      <c r="U78" s="221">
        <f t="shared" ref="U78:U98" si="8">P78/I78</f>
        <v>3759.0727919576998</v>
      </c>
      <c r="V78" s="228">
        <v>5674.57</v>
      </c>
      <c r="W78" s="195"/>
      <c r="AL78" s="182"/>
      <c r="BU78" s="233"/>
      <c r="BV78" s="233"/>
      <c r="BW78" s="233"/>
      <c r="BX78" s="233"/>
      <c r="BY78" s="233"/>
      <c r="BZ78" s="234"/>
      <c r="CA78" s="234"/>
      <c r="CB78" s="234"/>
      <c r="CC78" s="235"/>
      <c r="CD78" s="233"/>
      <c r="CE78" s="233"/>
      <c r="CF78" s="233"/>
      <c r="CG78" s="236"/>
      <c r="CH78" s="236"/>
      <c r="CI78" s="236"/>
      <c r="CJ78" s="236"/>
      <c r="CK78" s="236"/>
      <c r="CL78" s="236"/>
      <c r="CM78" s="195">
        <f t="shared" ref="CM78:CM169" si="9">P78-R78-S78-T78</f>
        <v>0</v>
      </c>
      <c r="CS78" s="182" t="s">
        <v>5250</v>
      </c>
      <c r="CT78" s="182">
        <v>1985</v>
      </c>
      <c r="CV78" s="182" t="s">
        <v>18015</v>
      </c>
      <c r="CW78" s="182">
        <v>7</v>
      </c>
      <c r="CX78" s="182" t="s">
        <v>17320</v>
      </c>
      <c r="CY78" s="182">
        <v>11373.5</v>
      </c>
      <c r="CZ78" s="182">
        <v>10283</v>
      </c>
      <c r="DA78" s="182">
        <v>9429.1</v>
      </c>
      <c r="DB78" s="182">
        <v>450</v>
      </c>
      <c r="DC78" s="182" t="s">
        <v>17100</v>
      </c>
      <c r="DD78" s="182" t="s">
        <v>17746</v>
      </c>
      <c r="DE78" s="182" t="s">
        <v>18014</v>
      </c>
    </row>
    <row r="79" spans="1:109" ht="35.25" x14ac:dyDescent="0.5">
      <c r="A79" s="182">
        <v>1</v>
      </c>
      <c r="B79" s="220">
        <f>SUBTOTAL(9,$A$16:A79)</f>
        <v>64</v>
      </c>
      <c r="C79" s="230" t="s">
        <v>7252</v>
      </c>
      <c r="D79" s="220">
        <v>1985</v>
      </c>
      <c r="E79" s="220"/>
      <c r="F79" s="220" t="s">
        <v>17319</v>
      </c>
      <c r="G79" s="220">
        <v>16</v>
      </c>
      <c r="H79" s="220">
        <v>1</v>
      </c>
      <c r="I79" s="231">
        <v>4729.8</v>
      </c>
      <c r="J79" s="231">
        <v>4661.5</v>
      </c>
      <c r="K79" s="231">
        <v>4661.5</v>
      </c>
      <c r="L79" s="232">
        <v>208</v>
      </c>
      <c r="M79" s="220" t="s">
        <v>17100</v>
      </c>
      <c r="N79" s="220" t="s">
        <v>17746</v>
      </c>
      <c r="O79" s="223" t="s">
        <v>18028</v>
      </c>
      <c r="P79" s="228">
        <v>28457838.239999998</v>
      </c>
      <c r="Q79" s="228"/>
      <c r="R79" s="228">
        <v>0</v>
      </c>
      <c r="S79" s="228">
        <v>0</v>
      </c>
      <c r="T79" s="228">
        <f t="shared" si="7"/>
        <v>28457838.239999998</v>
      </c>
      <c r="U79" s="221">
        <f t="shared" si="8"/>
        <v>6016.7106938982615</v>
      </c>
      <c r="V79" s="228">
        <v>8608.75</v>
      </c>
      <c r="W79" s="195"/>
      <c r="AL79" s="182"/>
      <c r="BU79" s="233"/>
      <c r="BV79" s="233"/>
      <c r="BW79" s="233"/>
      <c r="BX79" s="233"/>
      <c r="BY79" s="233"/>
      <c r="BZ79" s="234"/>
      <c r="CA79" s="234"/>
      <c r="CB79" s="234"/>
      <c r="CC79" s="235"/>
      <c r="CD79" s="233"/>
      <c r="CE79" s="233"/>
      <c r="CF79" s="233"/>
      <c r="CG79" s="236"/>
      <c r="CH79" s="236"/>
      <c r="CI79" s="236"/>
      <c r="CJ79" s="236"/>
      <c r="CK79" s="236"/>
      <c r="CL79" s="236"/>
      <c r="CM79" s="195">
        <f t="shared" si="9"/>
        <v>0</v>
      </c>
      <c r="CS79" s="182" t="s">
        <v>4626</v>
      </c>
      <c r="CT79" s="182">
        <v>1962</v>
      </c>
      <c r="CV79" s="182" t="s">
        <v>18015</v>
      </c>
      <c r="CW79" s="182">
        <v>2</v>
      </c>
      <c r="CX79" s="182" t="s">
        <v>17042</v>
      </c>
      <c r="CY79" s="182">
        <v>628.29999999999995</v>
      </c>
      <c r="CZ79" s="182">
        <v>628.29999999999995</v>
      </c>
      <c r="DA79" s="182">
        <v>628.29999999999995</v>
      </c>
      <c r="DB79" s="182">
        <v>38</v>
      </c>
      <c r="DC79" s="182" t="s">
        <v>17100</v>
      </c>
      <c r="DD79" s="182" t="s">
        <v>17769</v>
      </c>
      <c r="DE79" s="182" t="s">
        <v>18066</v>
      </c>
    </row>
    <row r="80" spans="1:109" ht="35.25" x14ac:dyDescent="0.5">
      <c r="A80" s="182">
        <v>1</v>
      </c>
      <c r="B80" s="220">
        <f>SUBTOTAL(9,$A$16:A80)</f>
        <v>65</v>
      </c>
      <c r="C80" s="230" t="s">
        <v>881</v>
      </c>
      <c r="D80" s="220">
        <v>1962</v>
      </c>
      <c r="E80" s="220"/>
      <c r="F80" s="220" t="s">
        <v>17877</v>
      </c>
      <c r="G80" s="220">
        <v>3</v>
      </c>
      <c r="H80" s="220" t="s">
        <v>17042</v>
      </c>
      <c r="I80" s="231">
        <v>970.2</v>
      </c>
      <c r="J80" s="231">
        <v>615</v>
      </c>
      <c r="K80" s="231">
        <v>615</v>
      </c>
      <c r="L80" s="232">
        <v>53</v>
      </c>
      <c r="M80" s="220" t="s">
        <v>17100</v>
      </c>
      <c r="N80" s="220" t="s">
        <v>17746</v>
      </c>
      <c r="O80" s="223" t="s">
        <v>18016</v>
      </c>
      <c r="P80" s="228">
        <v>3371551.03</v>
      </c>
      <c r="Q80" s="228"/>
      <c r="R80" s="228">
        <v>0</v>
      </c>
      <c r="S80" s="228">
        <v>0</v>
      </c>
      <c r="T80" s="228">
        <f t="shared" si="7"/>
        <v>3371551.03</v>
      </c>
      <c r="U80" s="221">
        <f t="shared" si="8"/>
        <v>3475.1092867450006</v>
      </c>
      <c r="V80" s="228">
        <v>4293.085013399299</v>
      </c>
      <c r="W80" s="195"/>
      <c r="AL80" s="182"/>
      <c r="BU80" s="233"/>
      <c r="BV80" s="233"/>
      <c r="BW80" s="233"/>
      <c r="BX80" s="233"/>
      <c r="BY80" s="233"/>
      <c r="BZ80" s="234"/>
      <c r="CA80" s="234"/>
      <c r="CB80" s="234"/>
      <c r="CC80" s="235"/>
      <c r="CD80" s="233"/>
      <c r="CE80" s="233"/>
      <c r="CF80" s="233"/>
      <c r="CG80" s="236"/>
      <c r="CH80" s="236"/>
      <c r="CI80" s="236"/>
      <c r="CJ80" s="236"/>
      <c r="CK80" s="236"/>
      <c r="CL80" s="236"/>
      <c r="CM80" s="195">
        <f t="shared" si="9"/>
        <v>0</v>
      </c>
      <c r="CS80" s="182" t="s">
        <v>5198</v>
      </c>
      <c r="CT80" s="182">
        <v>1964</v>
      </c>
      <c r="CV80" s="182" t="s">
        <v>18015</v>
      </c>
      <c r="CW80" s="182">
        <v>2</v>
      </c>
      <c r="CX80" s="182" t="s">
        <v>17042</v>
      </c>
      <c r="CY80" s="182">
        <v>669.2</v>
      </c>
      <c r="CZ80" s="182">
        <v>667</v>
      </c>
      <c r="DA80" s="182">
        <v>667</v>
      </c>
      <c r="DB80" s="182">
        <v>30</v>
      </c>
      <c r="DC80" s="182" t="s">
        <v>17100</v>
      </c>
      <c r="DD80" s="182" t="s">
        <v>17746</v>
      </c>
      <c r="DE80" s="182" t="s">
        <v>18066</v>
      </c>
    </row>
    <row r="81" spans="1:109" ht="35.25" x14ac:dyDescent="0.5">
      <c r="A81" s="182">
        <v>1</v>
      </c>
      <c r="B81" s="220">
        <f>SUBTOTAL(9,$A$16:A81)</f>
        <v>66</v>
      </c>
      <c r="C81" s="230" t="s">
        <v>5453</v>
      </c>
      <c r="D81" s="220" t="s">
        <v>703</v>
      </c>
      <c r="E81" s="220"/>
      <c r="F81" s="220" t="s">
        <v>17877</v>
      </c>
      <c r="G81" s="220" t="s">
        <v>17322</v>
      </c>
      <c r="H81" s="220" t="s">
        <v>17040</v>
      </c>
      <c r="I81" s="231">
        <v>1637</v>
      </c>
      <c r="J81" s="231">
        <v>1066.9000000000001</v>
      </c>
      <c r="K81" s="231">
        <v>768.5</v>
      </c>
      <c r="L81" s="232">
        <v>61</v>
      </c>
      <c r="M81" s="220" t="s">
        <v>17100</v>
      </c>
      <c r="N81" s="220" t="s">
        <v>17746</v>
      </c>
      <c r="O81" s="223" t="s">
        <v>17747</v>
      </c>
      <c r="P81" s="228">
        <v>6569950.1200000001</v>
      </c>
      <c r="Q81" s="228"/>
      <c r="R81" s="228">
        <v>0</v>
      </c>
      <c r="S81" s="228">
        <v>0</v>
      </c>
      <c r="T81" s="228">
        <f t="shared" si="7"/>
        <v>6569950.1200000001</v>
      </c>
      <c r="U81" s="221">
        <f t="shared" si="8"/>
        <v>4013.4087477092244</v>
      </c>
      <c r="V81" s="228">
        <v>4786.1528711056808</v>
      </c>
      <c r="W81" s="195"/>
      <c r="AL81" s="182"/>
      <c r="BU81" s="233"/>
      <c r="BV81" s="233"/>
      <c r="BW81" s="233"/>
      <c r="BX81" s="233"/>
      <c r="BY81" s="233"/>
      <c r="BZ81" s="234"/>
      <c r="CA81" s="234"/>
      <c r="CB81" s="234"/>
      <c r="CC81" s="235"/>
      <c r="CD81" s="233"/>
      <c r="CE81" s="233"/>
      <c r="CF81" s="233"/>
      <c r="CG81" s="236"/>
      <c r="CH81" s="236"/>
      <c r="CI81" s="236"/>
      <c r="CJ81" s="236"/>
      <c r="CK81" s="236"/>
      <c r="CL81" s="236"/>
      <c r="CM81" s="195">
        <f t="shared" si="9"/>
        <v>0</v>
      </c>
      <c r="CS81" s="182" t="s">
        <v>1256</v>
      </c>
      <c r="CT81" s="182">
        <v>1960</v>
      </c>
      <c r="CV81" s="182" t="s">
        <v>18015</v>
      </c>
      <c r="CW81" s="182">
        <v>2</v>
      </c>
      <c r="CX81" s="182" t="s">
        <v>17042</v>
      </c>
      <c r="CY81" s="182">
        <v>614.9</v>
      </c>
      <c r="CZ81" s="182">
        <v>438</v>
      </c>
      <c r="DA81" s="182">
        <v>438</v>
      </c>
      <c r="DB81" s="182">
        <v>34</v>
      </c>
      <c r="DC81" s="182" t="s">
        <v>17100</v>
      </c>
      <c r="DD81" s="182" t="s">
        <v>18067</v>
      </c>
      <c r="DE81" s="182" t="s">
        <v>18066</v>
      </c>
    </row>
    <row r="82" spans="1:109" ht="35.25" x14ac:dyDescent="0.5">
      <c r="A82" s="182">
        <v>1</v>
      </c>
      <c r="B82" s="220">
        <f>SUBTOTAL(9,$A$16:A82)</f>
        <v>67</v>
      </c>
      <c r="C82" s="230" t="s">
        <v>5917</v>
      </c>
      <c r="D82" s="220">
        <v>1961</v>
      </c>
      <c r="E82" s="220"/>
      <c r="F82" s="220" t="s">
        <v>17877</v>
      </c>
      <c r="G82" s="220">
        <v>5</v>
      </c>
      <c r="H82" s="220" t="s">
        <v>17315</v>
      </c>
      <c r="I82" s="231">
        <v>3742.2</v>
      </c>
      <c r="J82" s="231">
        <v>2832.1</v>
      </c>
      <c r="K82" s="231">
        <v>2416.1999999999998</v>
      </c>
      <c r="L82" s="232">
        <v>135</v>
      </c>
      <c r="M82" s="220" t="s">
        <v>17100</v>
      </c>
      <c r="N82" s="220" t="s">
        <v>17746</v>
      </c>
      <c r="O82" s="223" t="s">
        <v>17781</v>
      </c>
      <c r="P82" s="228">
        <v>9113370.4299999997</v>
      </c>
      <c r="Q82" s="228"/>
      <c r="R82" s="228">
        <v>0</v>
      </c>
      <c r="S82" s="228">
        <v>0</v>
      </c>
      <c r="T82" s="228">
        <f t="shared" si="7"/>
        <v>9113370.4299999997</v>
      </c>
      <c r="U82" s="221">
        <f t="shared" si="8"/>
        <v>2435.2975335364226</v>
      </c>
      <c r="V82" s="228">
        <v>2904.1230425952649</v>
      </c>
      <c r="W82" s="195"/>
      <c r="AL82" s="182"/>
      <c r="BU82" s="233"/>
      <c r="BV82" s="233"/>
      <c r="BW82" s="233"/>
      <c r="BX82" s="233"/>
      <c r="BY82" s="233"/>
      <c r="BZ82" s="234"/>
      <c r="CA82" s="234"/>
      <c r="CB82" s="234"/>
      <c r="CC82" s="235"/>
      <c r="CD82" s="233"/>
      <c r="CE82" s="233"/>
      <c r="CF82" s="233"/>
      <c r="CG82" s="236"/>
      <c r="CH82" s="236"/>
      <c r="CI82" s="236"/>
      <c r="CJ82" s="236"/>
      <c r="CK82" s="236"/>
      <c r="CL82" s="236"/>
      <c r="CM82" s="195">
        <f t="shared" si="9"/>
        <v>0</v>
      </c>
      <c r="CS82" s="182" t="s">
        <v>4723</v>
      </c>
      <c r="CT82" s="182">
        <v>1984</v>
      </c>
      <c r="CV82" s="182" t="s">
        <v>18015</v>
      </c>
      <c r="CW82" s="182">
        <v>12</v>
      </c>
      <c r="CX82" s="182" t="s">
        <v>17040</v>
      </c>
      <c r="CY82" s="182">
        <v>6206.9</v>
      </c>
      <c r="CZ82" s="182">
        <v>5104.59</v>
      </c>
      <c r="DA82" s="182">
        <v>5104.59</v>
      </c>
      <c r="DB82" s="182">
        <v>242</v>
      </c>
      <c r="DC82" s="182" t="s">
        <v>17100</v>
      </c>
      <c r="DD82" s="182" t="s">
        <v>17746</v>
      </c>
      <c r="DE82" s="182" t="s">
        <v>18021</v>
      </c>
    </row>
    <row r="83" spans="1:109" ht="35.25" x14ac:dyDescent="0.5">
      <c r="A83" s="182">
        <v>1</v>
      </c>
      <c r="B83" s="220">
        <f>SUBTOTAL(9,$A$16:A83)</f>
        <v>68</v>
      </c>
      <c r="C83" s="230" t="s">
        <v>6391</v>
      </c>
      <c r="D83" s="220">
        <v>1960</v>
      </c>
      <c r="E83" s="220"/>
      <c r="F83" s="220" t="s">
        <v>17877</v>
      </c>
      <c r="G83" s="220">
        <v>5</v>
      </c>
      <c r="H83" s="220" t="s">
        <v>17322</v>
      </c>
      <c r="I83" s="231">
        <v>5055.5</v>
      </c>
      <c r="J83" s="231">
        <v>4135.1000000000004</v>
      </c>
      <c r="K83" s="231">
        <v>2288.9</v>
      </c>
      <c r="L83" s="232">
        <v>135</v>
      </c>
      <c r="M83" s="220" t="s">
        <v>17100</v>
      </c>
      <c r="N83" s="220" t="s">
        <v>17746</v>
      </c>
      <c r="O83" s="223" t="s">
        <v>17781</v>
      </c>
      <c r="P83" s="228">
        <v>12267456.869999999</v>
      </c>
      <c r="Q83" s="228"/>
      <c r="R83" s="228">
        <v>0</v>
      </c>
      <c r="S83" s="228">
        <v>0</v>
      </c>
      <c r="T83" s="228">
        <f t="shared" si="7"/>
        <v>12267456.869999999</v>
      </c>
      <c r="U83" s="221">
        <f t="shared" si="8"/>
        <v>2426.5565957867666</v>
      </c>
      <c r="V83" s="228">
        <v>2893.5964256750076</v>
      </c>
      <c r="W83" s="195"/>
      <c r="AL83" s="182"/>
      <c r="BU83" s="233"/>
      <c r="BV83" s="233"/>
      <c r="BW83" s="233"/>
      <c r="BX83" s="233"/>
      <c r="BY83" s="233"/>
      <c r="BZ83" s="234"/>
      <c r="CA83" s="234"/>
      <c r="CB83" s="234"/>
      <c r="CC83" s="235"/>
      <c r="CD83" s="233"/>
      <c r="CE83" s="233"/>
      <c r="CF83" s="233"/>
      <c r="CG83" s="236"/>
      <c r="CH83" s="236"/>
      <c r="CI83" s="236"/>
      <c r="CJ83" s="236"/>
      <c r="CK83" s="236"/>
      <c r="CL83" s="236"/>
      <c r="CM83" s="195">
        <f t="shared" si="9"/>
        <v>0</v>
      </c>
      <c r="CS83" s="182" t="s">
        <v>5414</v>
      </c>
      <c r="CT83" s="182">
        <v>1997</v>
      </c>
      <c r="CV83" s="182" t="s">
        <v>18015</v>
      </c>
      <c r="CW83" s="182">
        <v>4</v>
      </c>
      <c r="CX83" s="182" t="s">
        <v>17322</v>
      </c>
      <c r="CY83" s="182">
        <v>2862.3</v>
      </c>
      <c r="CZ83" s="182">
        <v>2046.7</v>
      </c>
      <c r="DA83" s="182">
        <v>2046.7</v>
      </c>
      <c r="DB83" s="182">
        <v>95</v>
      </c>
      <c r="DC83" s="182" t="s">
        <v>17100</v>
      </c>
      <c r="DD83" s="182" t="s">
        <v>17746</v>
      </c>
      <c r="DE83" s="182" t="s">
        <v>18063</v>
      </c>
    </row>
    <row r="84" spans="1:109" ht="35.25" x14ac:dyDescent="0.5">
      <c r="A84" s="182">
        <v>1</v>
      </c>
      <c r="B84" s="220">
        <f>SUBTOTAL(9,$A$16:A84)</f>
        <v>69</v>
      </c>
      <c r="C84" s="230" t="s">
        <v>7562</v>
      </c>
      <c r="D84" s="220">
        <v>1957</v>
      </c>
      <c r="E84" s="220"/>
      <c r="F84" s="220" t="s">
        <v>17877</v>
      </c>
      <c r="G84" s="220">
        <v>3</v>
      </c>
      <c r="H84" s="220" t="s">
        <v>17322</v>
      </c>
      <c r="I84" s="231">
        <v>2341.1</v>
      </c>
      <c r="J84" s="231">
        <v>1935.59</v>
      </c>
      <c r="K84" s="231">
        <v>1467.6</v>
      </c>
      <c r="L84" s="232">
        <v>56</v>
      </c>
      <c r="M84" s="220" t="s">
        <v>17100</v>
      </c>
      <c r="N84" s="220" t="s">
        <v>17746</v>
      </c>
      <c r="O84" s="223" t="s">
        <v>17785</v>
      </c>
      <c r="P84" s="228">
        <v>13791931.980000002</v>
      </c>
      <c r="Q84" s="228"/>
      <c r="R84" s="228">
        <v>0</v>
      </c>
      <c r="S84" s="228">
        <v>0</v>
      </c>
      <c r="T84" s="228">
        <f t="shared" si="7"/>
        <v>13791931.980000002</v>
      </c>
      <c r="U84" s="221">
        <f t="shared" si="8"/>
        <v>5891.2186493528698</v>
      </c>
      <c r="V84" s="228">
        <v>7025.0228576310283</v>
      </c>
      <c r="W84" s="195"/>
      <c r="AL84" s="182"/>
      <c r="BU84" s="233"/>
      <c r="BV84" s="233"/>
      <c r="BW84" s="233"/>
      <c r="BX84" s="233"/>
      <c r="BY84" s="233"/>
      <c r="BZ84" s="234"/>
      <c r="CA84" s="234"/>
      <c r="CB84" s="234"/>
      <c r="CC84" s="235"/>
      <c r="CD84" s="233"/>
      <c r="CE84" s="233"/>
      <c r="CF84" s="233"/>
      <c r="CG84" s="236"/>
      <c r="CH84" s="236"/>
      <c r="CI84" s="236"/>
      <c r="CJ84" s="236"/>
      <c r="CK84" s="236"/>
      <c r="CL84" s="236"/>
      <c r="CM84" s="195">
        <f t="shared" si="9"/>
        <v>0</v>
      </c>
      <c r="CS84" s="182" t="s">
        <v>4392</v>
      </c>
      <c r="CT84" s="182">
        <v>1963</v>
      </c>
      <c r="CV84" s="182" t="s">
        <v>18015</v>
      </c>
      <c r="CW84" s="182">
        <v>3</v>
      </c>
      <c r="CX84" s="182">
        <v>2</v>
      </c>
      <c r="CY84" s="182">
        <v>989</v>
      </c>
      <c r="CZ84" s="182">
        <v>918.9</v>
      </c>
      <c r="DA84" s="182">
        <v>877.6</v>
      </c>
      <c r="DB84" s="182">
        <v>60</v>
      </c>
      <c r="DC84" s="182" t="s">
        <v>17100</v>
      </c>
      <c r="DD84" s="182" t="s">
        <v>17746</v>
      </c>
      <c r="DE84" s="182" t="s">
        <v>17755</v>
      </c>
    </row>
    <row r="85" spans="1:109" ht="35.25" x14ac:dyDescent="0.5">
      <c r="A85" s="182">
        <v>1</v>
      </c>
      <c r="B85" s="220">
        <f>SUBTOTAL(9,$A$16:A85)</f>
        <v>70</v>
      </c>
      <c r="C85" s="230" t="s">
        <v>995</v>
      </c>
      <c r="D85" s="220" t="s">
        <v>795</v>
      </c>
      <c r="E85" s="220"/>
      <c r="F85" s="220" t="s">
        <v>17877</v>
      </c>
      <c r="G85" s="220">
        <v>5</v>
      </c>
      <c r="H85" s="220" t="s">
        <v>17315</v>
      </c>
      <c r="I85" s="231">
        <v>3436</v>
      </c>
      <c r="J85" s="231">
        <v>3129.7</v>
      </c>
      <c r="K85" s="231">
        <v>2775.3</v>
      </c>
      <c r="L85" s="232">
        <v>145</v>
      </c>
      <c r="M85" s="220" t="s">
        <v>17100</v>
      </c>
      <c r="N85" s="220" t="s">
        <v>17746</v>
      </c>
      <c r="O85" s="223" t="s">
        <v>17753</v>
      </c>
      <c r="P85" s="228">
        <v>22871734</v>
      </c>
      <c r="Q85" s="228"/>
      <c r="R85" s="228">
        <v>0</v>
      </c>
      <c r="S85" s="228">
        <v>0</v>
      </c>
      <c r="T85" s="228">
        <f t="shared" si="7"/>
        <v>22871734</v>
      </c>
      <c r="U85" s="221">
        <f t="shared" si="8"/>
        <v>6656.5</v>
      </c>
      <c r="V85" s="228">
        <v>7663.67</v>
      </c>
      <c r="W85" s="195"/>
      <c r="AL85" s="182"/>
      <c r="BU85" s="233"/>
      <c r="BV85" s="233"/>
      <c r="BW85" s="233"/>
      <c r="BX85" s="233"/>
      <c r="BY85" s="233"/>
      <c r="BZ85" s="234"/>
      <c r="CA85" s="234"/>
      <c r="CB85" s="234"/>
      <c r="CC85" s="235"/>
      <c r="CD85" s="233"/>
      <c r="CE85" s="233"/>
      <c r="CF85" s="233"/>
      <c r="CG85" s="236"/>
      <c r="CH85" s="236"/>
      <c r="CI85" s="236"/>
      <c r="CJ85" s="236"/>
      <c r="CK85" s="236"/>
      <c r="CL85" s="236"/>
      <c r="CM85" s="195">
        <f t="shared" si="9"/>
        <v>0</v>
      </c>
      <c r="CS85" s="182" t="s">
        <v>4755</v>
      </c>
      <c r="CT85" s="182">
        <v>1982</v>
      </c>
      <c r="CV85" s="182" t="s">
        <v>18015</v>
      </c>
      <c r="CW85" s="182">
        <v>9</v>
      </c>
      <c r="CX85" s="182">
        <v>2</v>
      </c>
      <c r="CY85" s="182">
        <v>5753.7</v>
      </c>
      <c r="CZ85" s="182">
        <v>5112.3999999999996</v>
      </c>
      <c r="DA85" s="182">
        <v>5112.3999999999996</v>
      </c>
      <c r="DB85" s="182">
        <v>208</v>
      </c>
      <c r="DC85" s="182" t="s">
        <v>17100</v>
      </c>
      <c r="DD85" s="182" t="s">
        <v>17746</v>
      </c>
      <c r="DE85" s="182" t="s">
        <v>18068</v>
      </c>
    </row>
    <row r="86" spans="1:109" ht="35.25" x14ac:dyDescent="0.5">
      <c r="A86" s="182">
        <v>1</v>
      </c>
      <c r="B86" s="220">
        <f>SUBTOTAL(9,$A$16:A86)</f>
        <v>71</v>
      </c>
      <c r="C86" s="230" t="s">
        <v>1155</v>
      </c>
      <c r="D86" s="220" t="s">
        <v>642</v>
      </c>
      <c r="E86" s="220"/>
      <c r="F86" s="220" t="s">
        <v>17877</v>
      </c>
      <c r="G86" s="220" t="s">
        <v>17331</v>
      </c>
      <c r="H86" s="220" t="s">
        <v>17322</v>
      </c>
      <c r="I86" s="231">
        <v>2747.2</v>
      </c>
      <c r="J86" s="231">
        <v>2475.6</v>
      </c>
      <c r="K86" s="231">
        <v>2231</v>
      </c>
      <c r="L86" s="232">
        <v>146</v>
      </c>
      <c r="M86" s="220" t="s">
        <v>17100</v>
      </c>
      <c r="N86" s="220" t="s">
        <v>17746</v>
      </c>
      <c r="O86" s="223" t="s">
        <v>17761</v>
      </c>
      <c r="P86" s="228">
        <v>7606700.6799999997</v>
      </c>
      <c r="Q86" s="228"/>
      <c r="R86" s="228">
        <v>0</v>
      </c>
      <c r="S86" s="228">
        <v>0</v>
      </c>
      <c r="T86" s="228">
        <f t="shared" si="7"/>
        <v>7606700.6799999997</v>
      </c>
      <c r="U86" s="221">
        <f t="shared" si="8"/>
        <v>2768.8922102504371</v>
      </c>
      <c r="V86" s="228">
        <v>3302.0293779120557</v>
      </c>
      <c r="W86" s="195"/>
      <c r="AL86" s="182"/>
      <c r="BU86" s="233"/>
      <c r="BV86" s="233"/>
      <c r="BW86" s="233"/>
      <c r="BX86" s="233"/>
      <c r="BY86" s="233"/>
      <c r="BZ86" s="234"/>
      <c r="CA86" s="234"/>
      <c r="CB86" s="234"/>
      <c r="CC86" s="235"/>
      <c r="CD86" s="233"/>
      <c r="CE86" s="233"/>
      <c r="CF86" s="233"/>
      <c r="CG86" s="236"/>
      <c r="CH86" s="236"/>
      <c r="CI86" s="236"/>
      <c r="CJ86" s="236"/>
      <c r="CK86" s="236"/>
      <c r="CL86" s="236"/>
      <c r="CM86" s="195">
        <f t="shared" si="9"/>
        <v>0</v>
      </c>
      <c r="CS86" s="182" t="s">
        <v>5242</v>
      </c>
      <c r="CT86" s="182">
        <v>1963</v>
      </c>
      <c r="CV86" s="182" t="s">
        <v>18015</v>
      </c>
      <c r="CW86" s="182">
        <v>2</v>
      </c>
      <c r="CX86" s="182">
        <v>2</v>
      </c>
      <c r="CY86" s="182">
        <v>943</v>
      </c>
      <c r="CZ86" s="182">
        <v>515.70000000000005</v>
      </c>
      <c r="DA86" s="182">
        <v>403.8</v>
      </c>
      <c r="DB86" s="182">
        <v>47</v>
      </c>
      <c r="DC86" s="182" t="s">
        <v>17100</v>
      </c>
      <c r="DD86" s="182" t="s">
        <v>17746</v>
      </c>
      <c r="DE86" s="182" t="s">
        <v>17751</v>
      </c>
    </row>
    <row r="87" spans="1:109" ht="35.25" x14ac:dyDescent="0.5">
      <c r="A87" s="182">
        <v>1</v>
      </c>
      <c r="B87" s="220">
        <f>SUBTOTAL(9,$A$16:A87)</f>
        <v>72</v>
      </c>
      <c r="C87" s="230" t="s">
        <v>1191</v>
      </c>
      <c r="D87" s="220">
        <v>1959</v>
      </c>
      <c r="E87" s="220"/>
      <c r="F87" s="220" t="s">
        <v>17877</v>
      </c>
      <c r="G87" s="220">
        <v>3</v>
      </c>
      <c r="H87" s="220">
        <v>1</v>
      </c>
      <c r="I87" s="231">
        <v>2200.3000000000002</v>
      </c>
      <c r="J87" s="231">
        <v>839</v>
      </c>
      <c r="K87" s="231">
        <v>718.6</v>
      </c>
      <c r="L87" s="232">
        <v>135</v>
      </c>
      <c r="M87" s="220" t="s">
        <v>17100</v>
      </c>
      <c r="N87" s="220" t="s">
        <v>17746</v>
      </c>
      <c r="O87" s="223" t="s">
        <v>17747</v>
      </c>
      <c r="P87" s="228">
        <v>7290632.1600000001</v>
      </c>
      <c r="Q87" s="228"/>
      <c r="R87" s="228">
        <v>0</v>
      </c>
      <c r="S87" s="228">
        <v>0</v>
      </c>
      <c r="T87" s="228">
        <f t="shared" si="7"/>
        <v>7290632.1600000001</v>
      </c>
      <c r="U87" s="221">
        <f t="shared" si="8"/>
        <v>3313.4718720174519</v>
      </c>
      <c r="V87" s="228">
        <v>3951.3918102076987</v>
      </c>
      <c r="W87" s="195"/>
      <c r="AL87" s="182"/>
      <c r="BU87" s="233"/>
      <c r="BV87" s="233"/>
      <c r="BW87" s="233"/>
      <c r="BX87" s="233"/>
      <c r="BY87" s="233"/>
      <c r="BZ87" s="234"/>
      <c r="CA87" s="234"/>
      <c r="CB87" s="234"/>
      <c r="CC87" s="235"/>
      <c r="CD87" s="233"/>
      <c r="CE87" s="233"/>
      <c r="CF87" s="233"/>
      <c r="CG87" s="236"/>
      <c r="CH87" s="236"/>
      <c r="CI87" s="236"/>
      <c r="CJ87" s="236"/>
      <c r="CK87" s="236"/>
      <c r="CL87" s="236"/>
      <c r="CM87" s="195">
        <f t="shared" si="9"/>
        <v>0</v>
      </c>
      <c r="CS87" s="182" t="s">
        <v>7272</v>
      </c>
      <c r="CT87" s="182">
        <v>1961</v>
      </c>
      <c r="CV87" s="182" t="s">
        <v>18015</v>
      </c>
      <c r="CW87" s="182">
        <v>2</v>
      </c>
      <c r="CX87" s="182">
        <v>2</v>
      </c>
      <c r="CY87" s="182">
        <v>1132.2</v>
      </c>
      <c r="CZ87" s="182">
        <v>634</v>
      </c>
      <c r="DA87" s="182">
        <v>634</v>
      </c>
      <c r="DB87" s="182">
        <v>42</v>
      </c>
      <c r="DC87" s="182" t="s">
        <v>17100</v>
      </c>
      <c r="DD87" s="182" t="s">
        <v>17746</v>
      </c>
      <c r="DE87" s="182" t="s">
        <v>17776</v>
      </c>
    </row>
    <row r="88" spans="1:109" ht="35.25" x14ac:dyDescent="0.5">
      <c r="A88" s="182">
        <v>1</v>
      </c>
      <c r="B88" s="220">
        <f>SUBTOTAL(9,$A$16:A88)</f>
        <v>73</v>
      </c>
      <c r="C88" s="230" t="s">
        <v>5929</v>
      </c>
      <c r="D88" s="220">
        <v>1952</v>
      </c>
      <c r="E88" s="220"/>
      <c r="F88" s="220" t="s">
        <v>17877</v>
      </c>
      <c r="G88" s="220">
        <v>2</v>
      </c>
      <c r="H88" s="220">
        <v>2</v>
      </c>
      <c r="I88" s="231">
        <v>1055.3</v>
      </c>
      <c r="J88" s="231">
        <v>979.6</v>
      </c>
      <c r="K88" s="231">
        <v>979.6</v>
      </c>
      <c r="L88" s="232">
        <v>36</v>
      </c>
      <c r="M88" s="220" t="s">
        <v>17100</v>
      </c>
      <c r="N88" s="220" t="s">
        <v>17746</v>
      </c>
      <c r="O88" s="223" t="s">
        <v>18071</v>
      </c>
      <c r="P88" s="228">
        <v>200000</v>
      </c>
      <c r="Q88" s="228"/>
      <c r="R88" s="228">
        <v>0</v>
      </c>
      <c r="S88" s="228">
        <v>0</v>
      </c>
      <c r="T88" s="228">
        <f t="shared" si="7"/>
        <v>200000</v>
      </c>
      <c r="U88" s="221">
        <f t="shared" si="8"/>
        <v>189.51956789538519</v>
      </c>
      <c r="V88" s="228">
        <v>189.51956789538519</v>
      </c>
      <c r="W88" s="195"/>
      <c r="AL88" s="182"/>
      <c r="BU88" s="233"/>
      <c r="BV88" s="233"/>
      <c r="BW88" s="233"/>
      <c r="BX88" s="233"/>
      <c r="BY88" s="233"/>
      <c r="BZ88" s="234"/>
      <c r="CA88" s="234"/>
      <c r="CB88" s="234"/>
      <c r="CC88" s="235"/>
      <c r="CD88" s="233"/>
      <c r="CE88" s="233"/>
      <c r="CF88" s="233"/>
      <c r="CG88" s="236"/>
      <c r="CH88" s="236"/>
      <c r="CI88" s="236"/>
      <c r="CJ88" s="236"/>
      <c r="CK88" s="236"/>
      <c r="CL88" s="236"/>
      <c r="CM88" s="195">
        <f t="shared" si="9"/>
        <v>0</v>
      </c>
      <c r="CS88" s="182" t="s">
        <v>7066</v>
      </c>
      <c r="CT88" s="182">
        <v>1965</v>
      </c>
      <c r="CV88" s="182" t="s">
        <v>18059</v>
      </c>
      <c r="CW88" s="182">
        <v>5</v>
      </c>
      <c r="CX88" s="182">
        <v>4</v>
      </c>
      <c r="CY88" s="182">
        <v>2574.6</v>
      </c>
      <c r="CZ88" s="182">
        <v>2550.48</v>
      </c>
      <c r="DA88" s="182">
        <v>2550.48</v>
      </c>
      <c r="DB88" s="182">
        <v>123</v>
      </c>
      <c r="DC88" s="182" t="s">
        <v>17100</v>
      </c>
      <c r="DD88" s="182" t="s">
        <v>17746</v>
      </c>
      <c r="DE88" s="182" t="s">
        <v>18070</v>
      </c>
    </row>
    <row r="89" spans="1:109" ht="35.25" x14ac:dyDescent="0.5">
      <c r="A89" s="182">
        <v>1</v>
      </c>
      <c r="B89" s="220">
        <f>SUBTOTAL(9,$A$16:A89)</f>
        <v>74</v>
      </c>
      <c r="C89" s="230" t="s">
        <v>127</v>
      </c>
      <c r="D89" s="220">
        <v>1959</v>
      </c>
      <c r="E89" s="220"/>
      <c r="F89" s="220" t="s">
        <v>17877</v>
      </c>
      <c r="G89" s="220">
        <v>3</v>
      </c>
      <c r="H89" s="220">
        <v>3</v>
      </c>
      <c r="I89" s="231">
        <v>1707.7</v>
      </c>
      <c r="J89" s="231">
        <v>1158.7</v>
      </c>
      <c r="K89" s="231">
        <v>1158.7</v>
      </c>
      <c r="L89" s="232">
        <v>47</v>
      </c>
      <c r="M89" s="220" t="s">
        <v>17100</v>
      </c>
      <c r="N89" s="220" t="s">
        <v>17746</v>
      </c>
      <c r="O89" s="223" t="s">
        <v>18069</v>
      </c>
      <c r="P89" s="228">
        <v>153688.82</v>
      </c>
      <c r="Q89" s="228">
        <v>0</v>
      </c>
      <c r="R89" s="228">
        <v>0</v>
      </c>
      <c r="S89" s="228">
        <v>0</v>
      </c>
      <c r="T89" s="228">
        <f t="shared" si="7"/>
        <v>153688.82</v>
      </c>
      <c r="U89" s="221">
        <f t="shared" si="8"/>
        <v>89.997552263278095</v>
      </c>
      <c r="V89" s="228">
        <f>U89</f>
        <v>89.997552263278095</v>
      </c>
      <c r="W89" s="195"/>
      <c r="AL89" s="182"/>
      <c r="BU89" s="233"/>
      <c r="BV89" s="233"/>
      <c r="BW89" s="233"/>
      <c r="BX89" s="233"/>
      <c r="BY89" s="233"/>
      <c r="BZ89" s="234"/>
      <c r="CA89" s="234"/>
      <c r="CB89" s="234"/>
      <c r="CC89" s="235"/>
      <c r="CD89" s="233"/>
      <c r="CE89" s="233"/>
      <c r="CF89" s="233"/>
      <c r="CG89" s="236"/>
      <c r="CH89" s="236"/>
      <c r="CI89" s="236"/>
      <c r="CJ89" s="236"/>
      <c r="CK89" s="236"/>
      <c r="CL89" s="236"/>
      <c r="CM89" s="195">
        <f t="shared" si="9"/>
        <v>0</v>
      </c>
    </row>
    <row r="90" spans="1:109" ht="35.25" x14ac:dyDescent="0.5">
      <c r="A90" s="182">
        <v>1</v>
      </c>
      <c r="B90" s="220">
        <f>SUBTOTAL(9,$A$16:A90)</f>
        <v>75</v>
      </c>
      <c r="C90" s="230" t="s">
        <v>7066</v>
      </c>
      <c r="D90" s="220">
        <v>1965</v>
      </c>
      <c r="E90" s="220"/>
      <c r="F90" s="220" t="s">
        <v>17877</v>
      </c>
      <c r="G90" s="220">
        <v>5</v>
      </c>
      <c r="H90" s="220">
        <v>4</v>
      </c>
      <c r="I90" s="231">
        <v>2574.6</v>
      </c>
      <c r="J90" s="231">
        <v>2550.48</v>
      </c>
      <c r="K90" s="231">
        <v>2550.48</v>
      </c>
      <c r="L90" s="232">
        <v>123</v>
      </c>
      <c r="M90" s="220" t="s">
        <v>17100</v>
      </c>
      <c r="N90" s="220" t="s">
        <v>17746</v>
      </c>
      <c r="O90" s="223" t="s">
        <v>18070</v>
      </c>
      <c r="P90" s="228">
        <v>137346.6</v>
      </c>
      <c r="Q90" s="228">
        <v>0</v>
      </c>
      <c r="R90" s="228">
        <v>0</v>
      </c>
      <c r="S90" s="228">
        <v>0</v>
      </c>
      <c r="T90" s="228">
        <f t="shared" si="7"/>
        <v>137346.6</v>
      </c>
      <c r="U90" s="221">
        <f t="shared" si="8"/>
        <v>53.346772314145888</v>
      </c>
      <c r="V90" s="228">
        <f>U90</f>
        <v>53.346772314145888</v>
      </c>
      <c r="W90" s="195"/>
      <c r="AL90" s="182"/>
      <c r="BU90" s="233"/>
      <c r="BV90" s="233"/>
      <c r="BW90" s="233"/>
      <c r="BX90" s="233"/>
      <c r="BY90" s="233"/>
      <c r="BZ90" s="234"/>
      <c r="CA90" s="234"/>
      <c r="CB90" s="234"/>
      <c r="CC90" s="235"/>
      <c r="CD90" s="233"/>
      <c r="CE90" s="233"/>
      <c r="CF90" s="233"/>
      <c r="CG90" s="236"/>
      <c r="CH90" s="236"/>
      <c r="CI90" s="236"/>
      <c r="CJ90" s="236"/>
      <c r="CK90" s="236"/>
      <c r="CL90" s="236"/>
      <c r="CM90" s="195">
        <f t="shared" si="9"/>
        <v>0</v>
      </c>
    </row>
    <row r="91" spans="1:109" ht="35.25" x14ac:dyDescent="0.5">
      <c r="A91" s="182">
        <v>1</v>
      </c>
      <c r="B91" s="220">
        <f>SUBTOTAL(9,$A$16:A91)</f>
        <v>76</v>
      </c>
      <c r="C91" s="230" t="s">
        <v>4723</v>
      </c>
      <c r="D91" s="220">
        <v>1984</v>
      </c>
      <c r="E91" s="220"/>
      <c r="F91" s="220" t="s">
        <v>17877</v>
      </c>
      <c r="G91" s="220">
        <v>12</v>
      </c>
      <c r="H91" s="220" t="s">
        <v>17040</v>
      </c>
      <c r="I91" s="231">
        <v>6206.9</v>
      </c>
      <c r="J91" s="231">
        <v>5104.59</v>
      </c>
      <c r="K91" s="231">
        <v>5104.59</v>
      </c>
      <c r="L91" s="232">
        <v>242</v>
      </c>
      <c r="M91" s="220" t="s">
        <v>17100</v>
      </c>
      <c r="N91" s="220" t="s">
        <v>17746</v>
      </c>
      <c r="O91" s="223" t="s">
        <v>18021</v>
      </c>
      <c r="P91" s="228">
        <v>5945657.7400000002</v>
      </c>
      <c r="Q91" s="228">
        <v>0</v>
      </c>
      <c r="R91" s="228">
        <v>0</v>
      </c>
      <c r="S91" s="228">
        <v>0</v>
      </c>
      <c r="T91" s="228">
        <f t="shared" si="7"/>
        <v>5945657.7400000002</v>
      </c>
      <c r="U91" s="221">
        <f t="shared" si="8"/>
        <v>957.91099260500425</v>
      </c>
      <c r="V91" s="228">
        <v>1049.435950313361</v>
      </c>
      <c r="W91" s="195"/>
      <c r="AL91" s="182"/>
      <c r="BU91" s="233"/>
      <c r="BV91" s="233"/>
      <c r="BW91" s="233"/>
      <c r="BX91" s="233"/>
      <c r="BY91" s="233"/>
      <c r="BZ91" s="234"/>
      <c r="CA91" s="234"/>
      <c r="CB91" s="234"/>
      <c r="CC91" s="235"/>
      <c r="CD91" s="233"/>
      <c r="CE91" s="233"/>
      <c r="CF91" s="233"/>
      <c r="CG91" s="236"/>
      <c r="CH91" s="236"/>
      <c r="CI91" s="236"/>
      <c r="CJ91" s="236"/>
      <c r="CK91" s="236"/>
      <c r="CL91" s="236"/>
      <c r="CM91" s="195">
        <f t="shared" si="9"/>
        <v>0</v>
      </c>
    </row>
    <row r="92" spans="1:109" ht="35.25" x14ac:dyDescent="0.5">
      <c r="A92" s="182">
        <v>1</v>
      </c>
      <c r="B92" s="220">
        <f>SUBTOTAL(9,$A$16:A92)</f>
        <v>77</v>
      </c>
      <c r="C92" s="230" t="s">
        <v>5050</v>
      </c>
      <c r="D92" s="220">
        <v>1970</v>
      </c>
      <c r="E92" s="220"/>
      <c r="F92" s="220" t="s">
        <v>17877</v>
      </c>
      <c r="G92" s="220">
        <v>5</v>
      </c>
      <c r="H92" s="220" t="s">
        <v>17042</v>
      </c>
      <c r="I92" s="231">
        <v>2303.6999999999998</v>
      </c>
      <c r="J92" s="231">
        <v>1759</v>
      </c>
      <c r="K92" s="231">
        <v>1399.2</v>
      </c>
      <c r="L92" s="232">
        <v>77</v>
      </c>
      <c r="M92" s="220" t="s">
        <v>17100</v>
      </c>
      <c r="N92" s="220" t="s">
        <v>17746</v>
      </c>
      <c r="O92" s="223" t="s">
        <v>17747</v>
      </c>
      <c r="P92" s="228">
        <v>4726846.16</v>
      </c>
      <c r="Q92" s="228">
        <v>0</v>
      </c>
      <c r="R92" s="228">
        <v>0</v>
      </c>
      <c r="S92" s="228">
        <v>0</v>
      </c>
      <c r="T92" s="228">
        <f t="shared" si="7"/>
        <v>4726846.16</v>
      </c>
      <c r="U92" s="221">
        <f t="shared" si="8"/>
        <v>2051.8497026522555</v>
      </c>
      <c r="V92" s="228">
        <v>2978.3147458436429</v>
      </c>
      <c r="W92" s="195"/>
      <c r="AL92" s="182"/>
      <c r="BU92" s="233"/>
      <c r="BV92" s="233"/>
      <c r="BW92" s="233"/>
      <c r="BX92" s="233"/>
      <c r="BY92" s="233"/>
      <c r="BZ92" s="234"/>
      <c r="CA92" s="234"/>
      <c r="CB92" s="234"/>
      <c r="CC92" s="235"/>
      <c r="CD92" s="233"/>
      <c r="CE92" s="233"/>
      <c r="CF92" s="233"/>
      <c r="CG92" s="236"/>
      <c r="CH92" s="236"/>
      <c r="CI92" s="236"/>
      <c r="CJ92" s="236"/>
      <c r="CK92" s="236"/>
      <c r="CL92" s="236"/>
      <c r="CM92" s="195">
        <f t="shared" si="9"/>
        <v>0</v>
      </c>
    </row>
    <row r="93" spans="1:109" ht="35.25" x14ac:dyDescent="0.5">
      <c r="A93" s="182">
        <v>1</v>
      </c>
      <c r="B93" s="220">
        <f>SUBTOTAL(9,$A$16:A93)</f>
        <v>78</v>
      </c>
      <c r="C93" s="230" t="s">
        <v>5458</v>
      </c>
      <c r="D93" s="220">
        <v>1961</v>
      </c>
      <c r="E93" s="220"/>
      <c r="F93" s="220" t="s">
        <v>17877</v>
      </c>
      <c r="G93" s="220" t="s">
        <v>17315</v>
      </c>
      <c r="H93" s="220" t="s">
        <v>17042</v>
      </c>
      <c r="I93" s="231">
        <v>1478.4</v>
      </c>
      <c r="J93" s="231">
        <v>1363.8</v>
      </c>
      <c r="K93" s="231">
        <v>1044.5999999999999</v>
      </c>
      <c r="L93" s="232">
        <v>50</v>
      </c>
      <c r="M93" s="220" t="s">
        <v>17100</v>
      </c>
      <c r="N93" s="220" t="s">
        <v>17746</v>
      </c>
      <c r="O93" s="223" t="s">
        <v>17998</v>
      </c>
      <c r="P93" s="228">
        <v>5663918.7600000007</v>
      </c>
      <c r="Q93" s="228">
        <v>0</v>
      </c>
      <c r="R93" s="228">
        <v>0</v>
      </c>
      <c r="S93" s="228">
        <v>0</v>
      </c>
      <c r="T93" s="228">
        <v>5663918.7600000007</v>
      </c>
      <c r="U93" s="221">
        <f t="shared" si="8"/>
        <v>3831.1138798701299</v>
      </c>
      <c r="V93" s="228">
        <v>4897.9383658008655</v>
      </c>
      <c r="W93" s="195"/>
      <c r="AL93" s="182"/>
      <c r="BU93" s="233"/>
      <c r="BV93" s="233"/>
      <c r="BW93" s="233"/>
      <c r="BX93" s="233"/>
      <c r="BY93" s="233"/>
      <c r="BZ93" s="234"/>
      <c r="CA93" s="234"/>
      <c r="CB93" s="234"/>
      <c r="CC93" s="235"/>
      <c r="CD93" s="233"/>
      <c r="CE93" s="233"/>
      <c r="CF93" s="233"/>
      <c r="CG93" s="236"/>
      <c r="CH93" s="236"/>
      <c r="CI93" s="236"/>
      <c r="CJ93" s="236"/>
      <c r="CK93" s="236"/>
      <c r="CL93" s="236"/>
      <c r="CM93" s="195">
        <f t="shared" si="9"/>
        <v>0</v>
      </c>
    </row>
    <row r="94" spans="1:109" ht="35.25" x14ac:dyDescent="0.5">
      <c r="A94" s="182">
        <v>1</v>
      </c>
      <c r="B94" s="220">
        <f>SUBTOTAL(9,$A$16:A94)</f>
        <v>79</v>
      </c>
      <c r="C94" s="230" t="s">
        <v>1318</v>
      </c>
      <c r="D94" s="220" t="s">
        <v>672</v>
      </c>
      <c r="E94" s="220"/>
      <c r="F94" s="220" t="s">
        <v>18013</v>
      </c>
      <c r="G94" s="220" t="s">
        <v>17331</v>
      </c>
      <c r="H94" s="220" t="s">
        <v>17332</v>
      </c>
      <c r="I94" s="231">
        <v>8158.5</v>
      </c>
      <c r="J94" s="231">
        <v>6419.1</v>
      </c>
      <c r="K94" s="231">
        <v>6419.1</v>
      </c>
      <c r="L94" s="232">
        <v>324</v>
      </c>
      <c r="M94" s="220" t="s">
        <v>17100</v>
      </c>
      <c r="N94" s="220" t="s">
        <v>17746</v>
      </c>
      <c r="O94" s="223" t="s">
        <v>17747</v>
      </c>
      <c r="P94" s="228">
        <v>15284735.229999999</v>
      </c>
      <c r="Q94" s="228">
        <v>0</v>
      </c>
      <c r="R94" s="228">
        <v>0</v>
      </c>
      <c r="S94" s="228">
        <v>0</v>
      </c>
      <c r="T94" s="228">
        <f>P94-R94-S94</f>
        <v>15284735.229999999</v>
      </c>
      <c r="U94" s="221">
        <f t="shared" si="8"/>
        <v>1873.4737059508486</v>
      </c>
      <c r="V94" s="228">
        <v>2246.1645057302203</v>
      </c>
      <c r="W94" s="195"/>
      <c r="AL94" s="182"/>
      <c r="BU94" s="233"/>
      <c r="BV94" s="233"/>
      <c r="BW94" s="233"/>
      <c r="BX94" s="233"/>
      <c r="BY94" s="233"/>
      <c r="BZ94" s="234"/>
      <c r="CA94" s="234"/>
      <c r="CB94" s="234"/>
      <c r="CC94" s="235"/>
      <c r="CD94" s="233"/>
      <c r="CE94" s="233"/>
      <c r="CF94" s="233"/>
      <c r="CG94" s="236"/>
      <c r="CH94" s="236"/>
      <c r="CI94" s="236"/>
      <c r="CJ94" s="236"/>
      <c r="CK94" s="236"/>
      <c r="CL94" s="236"/>
      <c r="CM94" s="195">
        <f t="shared" si="9"/>
        <v>0</v>
      </c>
    </row>
    <row r="95" spans="1:109" ht="35.25" x14ac:dyDescent="0.5">
      <c r="A95" s="182">
        <v>1</v>
      </c>
      <c r="B95" s="220">
        <f>SUBTOTAL(9,$A$16:A95)</f>
        <v>80</v>
      </c>
      <c r="C95" s="230" t="s">
        <v>1379</v>
      </c>
      <c r="D95" s="220">
        <v>1970</v>
      </c>
      <c r="E95" s="220"/>
      <c r="F95" s="220" t="s">
        <v>17877</v>
      </c>
      <c r="G95" s="220">
        <v>2</v>
      </c>
      <c r="H95" s="220">
        <v>2</v>
      </c>
      <c r="I95" s="231">
        <v>788.5</v>
      </c>
      <c r="J95" s="231">
        <v>722.8</v>
      </c>
      <c r="K95" s="231">
        <v>722.8</v>
      </c>
      <c r="L95" s="232">
        <v>42</v>
      </c>
      <c r="M95" s="220" t="s">
        <v>17100</v>
      </c>
      <c r="N95" s="220" t="s">
        <v>17746</v>
      </c>
      <c r="O95" s="223" t="s">
        <v>18112</v>
      </c>
      <c r="P95" s="228">
        <v>200000</v>
      </c>
      <c r="Q95" s="228"/>
      <c r="R95" s="228">
        <v>0</v>
      </c>
      <c r="S95" s="228">
        <v>0</v>
      </c>
      <c r="T95" s="228">
        <f>P95-R95-S95</f>
        <v>200000</v>
      </c>
      <c r="U95" s="221">
        <f t="shared" si="8"/>
        <v>253.64616360177553</v>
      </c>
      <c r="V95" s="228">
        <f>U95</f>
        <v>253.64616360177553</v>
      </c>
      <c r="W95" s="195"/>
      <c r="AL95" s="182"/>
      <c r="BU95" s="237"/>
      <c r="BV95" s="237"/>
      <c r="BW95" s="237"/>
      <c r="BX95" s="237"/>
      <c r="BY95" s="237"/>
      <c r="BZ95" s="238"/>
      <c r="CA95" s="238"/>
      <c r="CB95" s="238"/>
      <c r="CC95" s="239"/>
      <c r="CD95" s="237"/>
      <c r="CE95" s="237"/>
      <c r="CF95" s="237"/>
      <c r="CG95" s="240"/>
      <c r="CH95" s="240"/>
      <c r="CI95" s="240"/>
      <c r="CJ95" s="240"/>
      <c r="CK95" s="240"/>
      <c r="CL95" s="240"/>
      <c r="CM95" s="195">
        <f t="shared" si="9"/>
        <v>0</v>
      </c>
    </row>
    <row r="96" spans="1:109" ht="35.25" x14ac:dyDescent="0.5">
      <c r="A96" s="182">
        <v>1</v>
      </c>
      <c r="B96" s="220">
        <f>SUBTOTAL(9,$A$16:A96)</f>
        <v>81</v>
      </c>
      <c r="C96" s="230" t="s">
        <v>6897</v>
      </c>
      <c r="D96" s="220">
        <v>1999</v>
      </c>
      <c r="E96" s="220"/>
      <c r="F96" s="220" t="s">
        <v>17319</v>
      </c>
      <c r="G96" s="220">
        <v>10</v>
      </c>
      <c r="H96" s="220">
        <v>3</v>
      </c>
      <c r="I96" s="231">
        <v>7576.1</v>
      </c>
      <c r="J96" s="231">
        <v>6473.7</v>
      </c>
      <c r="K96" s="231" t="s">
        <v>18025</v>
      </c>
      <c r="L96" s="232">
        <v>269</v>
      </c>
      <c r="M96" s="220" t="s">
        <v>17100</v>
      </c>
      <c r="N96" s="220" t="s">
        <v>17746</v>
      </c>
      <c r="O96" s="223" t="s">
        <v>18026</v>
      </c>
      <c r="P96" s="228">
        <v>3574900</v>
      </c>
      <c r="Q96" s="228">
        <v>0</v>
      </c>
      <c r="R96" s="228">
        <v>0</v>
      </c>
      <c r="S96" s="228">
        <v>0</v>
      </c>
      <c r="T96" s="228">
        <f t="shared" ref="T96:T98" si="10">P96-Q96-R96-S96</f>
        <v>3574900</v>
      </c>
      <c r="U96" s="221">
        <f t="shared" si="8"/>
        <v>471.86547168068</v>
      </c>
      <c r="V96" s="228">
        <v>5674.57</v>
      </c>
      <c r="W96" s="195"/>
      <c r="AL96" s="182"/>
      <c r="BU96" s="237"/>
      <c r="BV96" s="237"/>
      <c r="BW96" s="237"/>
      <c r="BX96" s="237"/>
      <c r="BY96" s="237"/>
      <c r="BZ96" s="238"/>
      <c r="CA96" s="238"/>
      <c r="CB96" s="238"/>
      <c r="CC96" s="239"/>
      <c r="CD96" s="237"/>
      <c r="CE96" s="237"/>
      <c r="CF96" s="237"/>
      <c r="CG96" s="240"/>
      <c r="CH96" s="240"/>
      <c r="CI96" s="240"/>
      <c r="CJ96" s="240"/>
      <c r="CK96" s="240"/>
      <c r="CL96" s="240"/>
      <c r="CM96" s="195"/>
    </row>
    <row r="97" spans="1:109" ht="35.25" x14ac:dyDescent="0.5">
      <c r="A97" s="182">
        <v>1</v>
      </c>
      <c r="B97" s="220">
        <f>SUBTOTAL(9,$A$16:A97)</f>
        <v>82</v>
      </c>
      <c r="C97" s="230" t="s">
        <v>7065</v>
      </c>
      <c r="D97" s="220">
        <v>1979</v>
      </c>
      <c r="E97" s="220"/>
      <c r="F97" s="220" t="s">
        <v>17319</v>
      </c>
      <c r="G97" s="220">
        <v>5</v>
      </c>
      <c r="H97" s="220">
        <v>4</v>
      </c>
      <c r="I97" s="231">
        <v>2154.4</v>
      </c>
      <c r="J97" s="231">
        <v>1955.6</v>
      </c>
      <c r="K97" s="231">
        <v>1955.6</v>
      </c>
      <c r="L97" s="232">
        <v>122</v>
      </c>
      <c r="M97" s="220" t="s">
        <v>17100</v>
      </c>
      <c r="N97" s="220" t="s">
        <v>17746</v>
      </c>
      <c r="O97" s="223" t="s">
        <v>18027</v>
      </c>
      <c r="P97" s="228">
        <v>3220415.93</v>
      </c>
      <c r="Q97" s="228">
        <v>0</v>
      </c>
      <c r="R97" s="228">
        <v>0</v>
      </c>
      <c r="S97" s="228">
        <v>0</v>
      </c>
      <c r="T97" s="228">
        <f t="shared" si="10"/>
        <v>3220415.93</v>
      </c>
      <c r="U97" s="221">
        <f t="shared" si="8"/>
        <v>1494.8087309691794</v>
      </c>
      <c r="V97" s="228">
        <v>1838.26</v>
      </c>
      <c r="W97" s="195"/>
      <c r="AL97" s="182"/>
      <c r="BU97" s="237"/>
      <c r="BV97" s="237"/>
      <c r="BW97" s="237"/>
      <c r="BX97" s="237"/>
      <c r="BY97" s="237"/>
      <c r="BZ97" s="238"/>
      <c r="CA97" s="238"/>
      <c r="CB97" s="238"/>
      <c r="CC97" s="239"/>
      <c r="CD97" s="237"/>
      <c r="CE97" s="237"/>
      <c r="CF97" s="237"/>
      <c r="CG97" s="240"/>
      <c r="CH97" s="240"/>
      <c r="CI97" s="240"/>
      <c r="CJ97" s="240"/>
      <c r="CK97" s="240"/>
      <c r="CL97" s="240"/>
      <c r="CM97" s="195"/>
    </row>
    <row r="98" spans="1:109" ht="35.25" x14ac:dyDescent="0.5">
      <c r="A98" s="182">
        <v>1</v>
      </c>
      <c r="B98" s="220">
        <f>SUBTOTAL(9,$A$16:A98)</f>
        <v>83</v>
      </c>
      <c r="C98" s="230" t="s">
        <v>7117</v>
      </c>
      <c r="D98" s="220" t="s">
        <v>931</v>
      </c>
      <c r="E98" s="220"/>
      <c r="F98" s="220" t="s">
        <v>17877</v>
      </c>
      <c r="G98" s="220" t="s">
        <v>17331</v>
      </c>
      <c r="H98" s="220" t="s">
        <v>17040</v>
      </c>
      <c r="I98" s="231">
        <v>1129.8</v>
      </c>
      <c r="J98" s="231">
        <v>1033.3</v>
      </c>
      <c r="K98" s="231">
        <v>841.7</v>
      </c>
      <c r="L98" s="232">
        <v>42</v>
      </c>
      <c r="M98" s="220" t="s">
        <v>17100</v>
      </c>
      <c r="N98" s="220" t="s">
        <v>17746</v>
      </c>
      <c r="O98" s="223" t="s">
        <v>18017</v>
      </c>
      <c r="P98" s="228">
        <v>2038219.55</v>
      </c>
      <c r="Q98" s="228">
        <v>0</v>
      </c>
      <c r="R98" s="228">
        <v>0</v>
      </c>
      <c r="S98" s="228">
        <v>0</v>
      </c>
      <c r="T98" s="228">
        <f t="shared" si="10"/>
        <v>2038219.55</v>
      </c>
      <c r="U98" s="221">
        <f t="shared" si="8"/>
        <v>1804.0534165339</v>
      </c>
      <c r="V98" s="228">
        <v>2258.1132943883872</v>
      </c>
      <c r="W98" s="195"/>
      <c r="AL98" s="182"/>
      <c r="BU98" s="237"/>
      <c r="BV98" s="237"/>
      <c r="BW98" s="237"/>
      <c r="BX98" s="237"/>
      <c r="BY98" s="237"/>
      <c r="BZ98" s="238"/>
      <c r="CA98" s="238"/>
      <c r="CB98" s="238"/>
      <c r="CC98" s="239"/>
      <c r="CD98" s="237"/>
      <c r="CE98" s="237"/>
      <c r="CF98" s="237"/>
      <c r="CG98" s="240"/>
      <c r="CH98" s="240"/>
      <c r="CI98" s="240"/>
      <c r="CJ98" s="240"/>
      <c r="CK98" s="240"/>
      <c r="CL98" s="240"/>
      <c r="CM98" s="195"/>
    </row>
    <row r="99" spans="1:109" ht="35.25" x14ac:dyDescent="0.5">
      <c r="B99" s="229" t="s">
        <v>570</v>
      </c>
      <c r="C99" s="229"/>
      <c r="D99" s="220" t="s">
        <v>17075</v>
      </c>
      <c r="E99" s="220" t="s">
        <v>17075</v>
      </c>
      <c r="F99" s="220" t="s">
        <v>17075</v>
      </c>
      <c r="G99" s="220" t="s">
        <v>17075</v>
      </c>
      <c r="H99" s="220" t="s">
        <v>17075</v>
      </c>
      <c r="I99" s="225">
        <f>SUM(I100:I112)</f>
        <v>33408.999999999993</v>
      </c>
      <c r="J99" s="225">
        <f t="shared" ref="J99:L99" si="11">SUM(J100:J112)</f>
        <v>28358.300000000003</v>
      </c>
      <c r="K99" s="225">
        <f t="shared" si="11"/>
        <v>26685</v>
      </c>
      <c r="L99" s="226">
        <f t="shared" si="11"/>
        <v>1560</v>
      </c>
      <c r="M99" s="220" t="s">
        <v>17075</v>
      </c>
      <c r="N99" s="220" t="s">
        <v>17075</v>
      </c>
      <c r="O99" s="223" t="s">
        <v>17075</v>
      </c>
      <c r="P99" s="227">
        <v>98847851.910000011</v>
      </c>
      <c r="Q99" s="227">
        <f t="shared" ref="Q99:T99" si="12">SUM(Q100:Q112)</f>
        <v>0</v>
      </c>
      <c r="R99" s="225">
        <f t="shared" si="12"/>
        <v>0</v>
      </c>
      <c r="S99" s="225">
        <f t="shared" si="12"/>
        <v>0</v>
      </c>
      <c r="T99" s="225">
        <f t="shared" si="12"/>
        <v>98847851.910000011</v>
      </c>
      <c r="U99" s="221">
        <f t="shared" ref="U99:U130" si="13">P99/I99</f>
        <v>2958.7192645694286</v>
      </c>
      <c r="V99" s="228">
        <f>MAX(V100:V112)</f>
        <v>13585.424792569658</v>
      </c>
      <c r="CM99" s="195">
        <f t="shared" si="9"/>
        <v>0</v>
      </c>
      <c r="CS99" s="182" t="s">
        <v>4664</v>
      </c>
      <c r="CT99" s="182">
        <v>1982</v>
      </c>
      <c r="CV99" s="182" t="s">
        <v>17319</v>
      </c>
      <c r="CW99" s="182">
        <v>9</v>
      </c>
      <c r="CX99" s="182">
        <v>3</v>
      </c>
      <c r="CY99" s="182">
        <v>5811.9</v>
      </c>
      <c r="CZ99" s="182">
        <v>5761.5</v>
      </c>
      <c r="DA99" s="182">
        <v>5761.5</v>
      </c>
      <c r="DB99" s="182">
        <v>281</v>
      </c>
      <c r="DC99" s="182" t="s">
        <v>17100</v>
      </c>
      <c r="DD99" s="182" t="s">
        <v>17746</v>
      </c>
      <c r="DE99" s="182" t="s">
        <v>18024</v>
      </c>
    </row>
    <row r="100" spans="1:109" ht="35.25" x14ac:dyDescent="0.5">
      <c r="A100" s="182">
        <v>1</v>
      </c>
      <c r="B100" s="220">
        <f>SUBTOTAL(9,$A$16:A100)</f>
        <v>84</v>
      </c>
      <c r="C100" s="230" t="s">
        <v>571</v>
      </c>
      <c r="D100" s="220">
        <v>1987</v>
      </c>
      <c r="E100" s="220"/>
      <c r="F100" s="220" t="s">
        <v>17877</v>
      </c>
      <c r="G100" s="220">
        <v>5</v>
      </c>
      <c r="H100" s="220" t="s">
        <v>17314</v>
      </c>
      <c r="I100" s="231">
        <v>6379.1</v>
      </c>
      <c r="J100" s="231">
        <v>5691.1</v>
      </c>
      <c r="K100" s="231">
        <v>5588.8</v>
      </c>
      <c r="L100" s="232">
        <v>278</v>
      </c>
      <c r="M100" s="220" t="s">
        <v>17100</v>
      </c>
      <c r="N100" s="220" t="s">
        <v>17746</v>
      </c>
      <c r="O100" s="223" t="s">
        <v>17813</v>
      </c>
      <c r="P100" s="228">
        <v>14604033.84</v>
      </c>
      <c r="Q100" s="228"/>
      <c r="R100" s="228">
        <v>0</v>
      </c>
      <c r="S100" s="228">
        <v>0</v>
      </c>
      <c r="T100" s="228">
        <f t="shared" si="7"/>
        <v>14604033.84</v>
      </c>
      <c r="U100" s="221">
        <f t="shared" si="13"/>
        <v>2289.3564672132429</v>
      </c>
      <c r="V100" s="228">
        <v>2570.5436472229626</v>
      </c>
      <c r="W100" s="195"/>
      <c r="AL100" s="182"/>
      <c r="BU100" s="233"/>
      <c r="BV100" s="233"/>
      <c r="BW100" s="233"/>
      <c r="BX100" s="233"/>
      <c r="BY100" s="233"/>
      <c r="BZ100" s="234"/>
      <c r="CA100" s="234"/>
      <c r="CB100" s="234"/>
      <c r="CC100" s="235"/>
      <c r="CD100" s="233"/>
      <c r="CE100" s="233"/>
      <c r="CF100" s="233"/>
      <c r="CG100" s="236"/>
      <c r="CH100" s="236"/>
      <c r="CI100" s="236"/>
      <c r="CJ100" s="236"/>
      <c r="CK100" s="236"/>
      <c r="CL100" s="236"/>
      <c r="CM100" s="195">
        <f t="shared" si="9"/>
        <v>0</v>
      </c>
      <c r="CS100" s="182" t="s">
        <v>6897</v>
      </c>
      <c r="CT100" s="182">
        <v>1999</v>
      </c>
      <c r="CV100" s="182" t="s">
        <v>17319</v>
      </c>
      <c r="CW100" s="182">
        <v>10</v>
      </c>
      <c r="CX100" s="182">
        <v>3</v>
      </c>
      <c r="CY100" s="182">
        <v>7576.1</v>
      </c>
      <c r="CZ100" s="182">
        <v>6473.7</v>
      </c>
      <c r="DA100" s="182" t="s">
        <v>18025</v>
      </c>
      <c r="DB100" s="182">
        <v>269</v>
      </c>
      <c r="DC100" s="182" t="s">
        <v>17100</v>
      </c>
      <c r="DD100" s="182" t="s">
        <v>17746</v>
      </c>
      <c r="DE100" s="182" t="s">
        <v>18026</v>
      </c>
    </row>
    <row r="101" spans="1:109" ht="35.25" x14ac:dyDescent="0.5">
      <c r="A101" s="182">
        <v>1</v>
      </c>
      <c r="B101" s="220">
        <f>SUBTOTAL(9,$A$16:A101)</f>
        <v>85</v>
      </c>
      <c r="C101" s="230" t="s">
        <v>572</v>
      </c>
      <c r="D101" s="220">
        <v>1969</v>
      </c>
      <c r="E101" s="220"/>
      <c r="F101" s="220" t="s">
        <v>17877</v>
      </c>
      <c r="G101" s="220">
        <v>5</v>
      </c>
      <c r="H101" s="220" t="s">
        <v>17315</v>
      </c>
      <c r="I101" s="231">
        <v>4014.8</v>
      </c>
      <c r="J101" s="231">
        <v>2541.6</v>
      </c>
      <c r="K101" s="231">
        <v>2421.6999999999998</v>
      </c>
      <c r="L101" s="232">
        <v>110</v>
      </c>
      <c r="M101" s="220" t="s">
        <v>17100</v>
      </c>
      <c r="N101" s="220" t="s">
        <v>17746</v>
      </c>
      <c r="O101" s="223" t="s">
        <v>17813</v>
      </c>
      <c r="P101" s="228">
        <v>11048027.58</v>
      </c>
      <c r="Q101" s="228"/>
      <c r="R101" s="228">
        <v>0</v>
      </c>
      <c r="S101" s="228">
        <v>0</v>
      </c>
      <c r="T101" s="228">
        <f t="shared" si="7"/>
        <v>11048027.58</v>
      </c>
      <c r="U101" s="221">
        <f t="shared" si="13"/>
        <v>2751.8251419746935</v>
      </c>
      <c r="V101" s="228">
        <v>3220.6250896682272</v>
      </c>
      <c r="W101" s="195"/>
      <c r="AL101" s="182"/>
      <c r="BU101" s="233"/>
      <c r="BV101" s="233"/>
      <c r="BW101" s="233"/>
      <c r="BX101" s="233"/>
      <c r="BY101" s="233"/>
      <c r="BZ101" s="234"/>
      <c r="CA101" s="234"/>
      <c r="CB101" s="234"/>
      <c r="CC101" s="235"/>
      <c r="CD101" s="233"/>
      <c r="CE101" s="233"/>
      <c r="CF101" s="233"/>
      <c r="CG101" s="236"/>
      <c r="CH101" s="236"/>
      <c r="CI101" s="236"/>
      <c r="CJ101" s="236"/>
      <c r="CK101" s="236"/>
      <c r="CL101" s="236"/>
      <c r="CM101" s="195">
        <f t="shared" si="9"/>
        <v>0</v>
      </c>
      <c r="CS101" s="182" t="s">
        <v>6441</v>
      </c>
      <c r="CT101" s="182">
        <v>1979</v>
      </c>
      <c r="CV101" s="182" t="s">
        <v>17319</v>
      </c>
      <c r="CW101" s="182">
        <v>5</v>
      </c>
      <c r="CX101" s="182">
        <v>4</v>
      </c>
      <c r="CY101" s="182">
        <v>3063.8</v>
      </c>
      <c r="CZ101" s="182">
        <v>1955.6</v>
      </c>
      <c r="DA101" s="182">
        <v>1955.6</v>
      </c>
      <c r="DB101" s="182">
        <v>122</v>
      </c>
      <c r="DC101" s="182" t="s">
        <v>17100</v>
      </c>
      <c r="DD101" s="182" t="s">
        <v>17746</v>
      </c>
      <c r="DE101" s="182" t="s">
        <v>18027</v>
      </c>
    </row>
    <row r="102" spans="1:109" ht="70.5" x14ac:dyDescent="0.5">
      <c r="A102" s="182">
        <v>1</v>
      </c>
      <c r="B102" s="220">
        <f>SUBTOTAL(9,$A$16:A102)</f>
        <v>86</v>
      </c>
      <c r="C102" s="230" t="s">
        <v>582</v>
      </c>
      <c r="D102" s="220">
        <v>1970</v>
      </c>
      <c r="E102" s="220"/>
      <c r="F102" s="220" t="s">
        <v>17877</v>
      </c>
      <c r="G102" s="220">
        <v>5</v>
      </c>
      <c r="H102" s="220" t="s">
        <v>17320</v>
      </c>
      <c r="I102" s="231">
        <v>3766.8</v>
      </c>
      <c r="J102" s="231">
        <v>2685.1</v>
      </c>
      <c r="K102" s="231">
        <v>2330.5</v>
      </c>
      <c r="L102" s="232">
        <v>250</v>
      </c>
      <c r="M102" s="220" t="s">
        <v>17100</v>
      </c>
      <c r="N102" s="220" t="s">
        <v>17746</v>
      </c>
      <c r="O102" s="223" t="s">
        <v>17814</v>
      </c>
      <c r="P102" s="228">
        <v>11496072.060000001</v>
      </c>
      <c r="Q102" s="228"/>
      <c r="R102" s="228">
        <v>0</v>
      </c>
      <c r="S102" s="228">
        <v>0</v>
      </c>
      <c r="T102" s="228">
        <f t="shared" si="7"/>
        <v>11496072.060000001</v>
      </c>
      <c r="U102" s="221">
        <f t="shared" si="13"/>
        <v>3051.9464956992674</v>
      </c>
      <c r="V102" s="228">
        <v>3486.3431586492511</v>
      </c>
      <c r="W102" s="195"/>
      <c r="AL102" s="182"/>
      <c r="BU102" s="233"/>
      <c r="BV102" s="233"/>
      <c r="BW102" s="233"/>
      <c r="BX102" s="233"/>
      <c r="BY102" s="233"/>
      <c r="BZ102" s="234"/>
      <c r="CA102" s="234"/>
      <c r="CB102" s="234"/>
      <c r="CC102" s="235"/>
      <c r="CD102" s="233"/>
      <c r="CE102" s="233"/>
      <c r="CF102" s="233"/>
      <c r="CG102" s="236"/>
      <c r="CH102" s="236"/>
      <c r="CI102" s="236"/>
      <c r="CJ102" s="236"/>
      <c r="CK102" s="236"/>
      <c r="CL102" s="236"/>
      <c r="CM102" s="195">
        <f t="shared" si="9"/>
        <v>0</v>
      </c>
      <c r="CS102" s="182" t="s">
        <v>7252</v>
      </c>
      <c r="CT102" s="182">
        <v>1985</v>
      </c>
      <c r="CV102" s="182" t="s">
        <v>17319</v>
      </c>
      <c r="CW102" s="182">
        <v>16</v>
      </c>
      <c r="CX102" s="182">
        <v>1</v>
      </c>
      <c r="CY102" s="182">
        <v>4729.8</v>
      </c>
      <c r="CZ102" s="182">
        <v>4661.5</v>
      </c>
      <c r="DA102" s="182">
        <v>4661.5</v>
      </c>
      <c r="DB102" s="182">
        <v>208</v>
      </c>
      <c r="DC102" s="182" t="s">
        <v>17100</v>
      </c>
      <c r="DD102" s="182" t="s">
        <v>17746</v>
      </c>
      <c r="DE102" s="182" t="s">
        <v>18028</v>
      </c>
    </row>
    <row r="103" spans="1:109" ht="70.5" x14ac:dyDescent="0.5">
      <c r="A103" s="182">
        <v>1</v>
      </c>
      <c r="B103" s="220">
        <f>SUBTOTAL(9,$A$16:A103)</f>
        <v>87</v>
      </c>
      <c r="C103" s="230" t="s">
        <v>573</v>
      </c>
      <c r="D103" s="220">
        <v>1973</v>
      </c>
      <c r="E103" s="220"/>
      <c r="F103" s="220" t="s">
        <v>17877</v>
      </c>
      <c r="G103" s="220">
        <v>5</v>
      </c>
      <c r="H103" s="220" t="s">
        <v>17320</v>
      </c>
      <c r="I103" s="231">
        <v>5161.8999999999996</v>
      </c>
      <c r="J103" s="231">
        <v>4665.3999999999996</v>
      </c>
      <c r="K103" s="231">
        <v>4402.5999999999995</v>
      </c>
      <c r="L103" s="232">
        <v>255</v>
      </c>
      <c r="M103" s="220" t="s">
        <v>17100</v>
      </c>
      <c r="N103" s="220" t="s">
        <v>17746</v>
      </c>
      <c r="O103" s="223" t="s">
        <v>17814</v>
      </c>
      <c r="P103" s="228">
        <v>10230442.17</v>
      </c>
      <c r="Q103" s="228"/>
      <c r="R103" s="228">
        <v>0</v>
      </c>
      <c r="S103" s="228">
        <v>0</v>
      </c>
      <c r="T103" s="228">
        <f t="shared" si="7"/>
        <v>10230442.17</v>
      </c>
      <c r="U103" s="221">
        <f t="shared" si="13"/>
        <v>1981.914056839536</v>
      </c>
      <c r="V103" s="228">
        <v>2258.1524768011777</v>
      </c>
      <c r="W103" s="195"/>
      <c r="AL103" s="182"/>
      <c r="BU103" s="233"/>
      <c r="BV103" s="233"/>
      <c r="BW103" s="233"/>
      <c r="BX103" s="233"/>
      <c r="BY103" s="233"/>
      <c r="BZ103" s="234"/>
      <c r="CA103" s="234"/>
      <c r="CB103" s="234"/>
      <c r="CC103" s="235"/>
      <c r="CD103" s="233"/>
      <c r="CE103" s="233"/>
      <c r="CF103" s="233"/>
      <c r="CG103" s="236"/>
      <c r="CH103" s="236"/>
      <c r="CI103" s="236"/>
      <c r="CJ103" s="236"/>
      <c r="CK103" s="236"/>
      <c r="CL103" s="236"/>
      <c r="CM103" s="195">
        <f t="shared" si="9"/>
        <v>0</v>
      </c>
      <c r="CS103" s="182" t="s">
        <v>5929</v>
      </c>
      <c r="CT103" s="182">
        <v>1952</v>
      </c>
      <c r="CV103" s="182" t="s">
        <v>18020</v>
      </c>
      <c r="CW103" s="182">
        <v>2</v>
      </c>
      <c r="CX103" s="182">
        <v>2</v>
      </c>
      <c r="CY103" s="182">
        <v>1055.3</v>
      </c>
      <c r="CZ103" s="182">
        <v>979.6</v>
      </c>
      <c r="DA103" s="182">
        <v>979.6</v>
      </c>
      <c r="DB103" s="182">
        <v>36</v>
      </c>
      <c r="DC103" s="182" t="s">
        <v>17100</v>
      </c>
      <c r="DD103" s="182" t="s">
        <v>17746</v>
      </c>
      <c r="DE103" s="182" t="s">
        <v>18071</v>
      </c>
    </row>
    <row r="104" spans="1:109" ht="35.25" x14ac:dyDescent="0.5">
      <c r="A104" s="182">
        <v>1</v>
      </c>
      <c r="B104" s="220">
        <f>SUBTOTAL(9,$A$16:A104)</f>
        <v>88</v>
      </c>
      <c r="C104" s="230" t="s">
        <v>584</v>
      </c>
      <c r="D104" s="220">
        <v>1969</v>
      </c>
      <c r="E104" s="220"/>
      <c r="F104" s="220" t="s">
        <v>17877</v>
      </c>
      <c r="G104" s="220">
        <v>2</v>
      </c>
      <c r="H104" s="220" t="s">
        <v>17322</v>
      </c>
      <c r="I104" s="231">
        <v>911.3</v>
      </c>
      <c r="J104" s="231">
        <v>824</v>
      </c>
      <c r="K104" s="231">
        <v>824</v>
      </c>
      <c r="L104" s="232">
        <v>32</v>
      </c>
      <c r="M104" s="220" t="s">
        <v>17100</v>
      </c>
      <c r="N104" s="220" t="s">
        <v>17769</v>
      </c>
      <c r="O104" s="223" t="s">
        <v>17316</v>
      </c>
      <c r="P104" s="228">
        <v>7928806.7800000003</v>
      </c>
      <c r="Q104" s="228"/>
      <c r="R104" s="228">
        <v>0</v>
      </c>
      <c r="S104" s="228">
        <v>0</v>
      </c>
      <c r="T104" s="228">
        <f t="shared" si="7"/>
        <v>7928806.7800000003</v>
      </c>
      <c r="U104" s="221">
        <f t="shared" si="13"/>
        <v>8700.5451333260189</v>
      </c>
      <c r="V104" s="228">
        <v>9629.2374849116659</v>
      </c>
      <c r="W104" s="195"/>
      <c r="AL104" s="182"/>
      <c r="BU104" s="233"/>
      <c r="BV104" s="233"/>
      <c r="BW104" s="233"/>
      <c r="BX104" s="233"/>
      <c r="BY104" s="233"/>
      <c r="BZ104" s="234"/>
      <c r="CA104" s="234"/>
      <c r="CB104" s="234"/>
      <c r="CC104" s="235"/>
      <c r="CD104" s="233"/>
      <c r="CE104" s="233"/>
      <c r="CF104" s="233"/>
      <c r="CG104" s="236"/>
      <c r="CH104" s="236"/>
      <c r="CI104" s="236"/>
      <c r="CJ104" s="236"/>
      <c r="CK104" s="236"/>
      <c r="CL104" s="236"/>
      <c r="CM104" s="195">
        <f t="shared" si="9"/>
        <v>0</v>
      </c>
      <c r="CS104" s="182" t="s">
        <v>9564</v>
      </c>
      <c r="CT104" s="182">
        <v>1962</v>
      </c>
      <c r="CV104" s="182" t="s">
        <v>18015</v>
      </c>
      <c r="CW104" s="182">
        <v>2</v>
      </c>
      <c r="CX104" s="182" t="s">
        <v>17042</v>
      </c>
      <c r="CY104" s="182">
        <v>784.2</v>
      </c>
      <c r="CZ104" s="182">
        <v>784.2</v>
      </c>
      <c r="DA104" s="182">
        <v>715.8</v>
      </c>
      <c r="DB104" s="182">
        <v>47</v>
      </c>
      <c r="DC104" s="182" t="s">
        <v>17100</v>
      </c>
      <c r="DD104" s="182" t="s">
        <v>17769</v>
      </c>
      <c r="DE104" s="182" t="s">
        <v>17316</v>
      </c>
    </row>
    <row r="105" spans="1:109" ht="70.5" x14ac:dyDescent="0.5">
      <c r="A105" s="182">
        <v>1</v>
      </c>
      <c r="B105" s="220">
        <f>SUBTOTAL(9,$A$16:A105)</f>
        <v>89</v>
      </c>
      <c r="C105" s="230" t="s">
        <v>576</v>
      </c>
      <c r="D105" s="220">
        <v>1986</v>
      </c>
      <c r="E105" s="220"/>
      <c r="F105" s="220" t="s">
        <v>17319</v>
      </c>
      <c r="G105" s="220">
        <v>5</v>
      </c>
      <c r="H105" s="220" t="s">
        <v>17322</v>
      </c>
      <c r="I105" s="231">
        <v>2422.1</v>
      </c>
      <c r="J105" s="231">
        <v>2358.1999999999998</v>
      </c>
      <c r="K105" s="231">
        <v>2304.8999999999996</v>
      </c>
      <c r="L105" s="232">
        <v>117</v>
      </c>
      <c r="M105" s="220" t="s">
        <v>17100</v>
      </c>
      <c r="N105" s="220" t="s">
        <v>17746</v>
      </c>
      <c r="O105" s="223" t="s">
        <v>17814</v>
      </c>
      <c r="P105" s="228">
        <v>6779801.1600000001</v>
      </c>
      <c r="Q105" s="228"/>
      <c r="R105" s="228">
        <v>0</v>
      </c>
      <c r="S105" s="228">
        <v>0</v>
      </c>
      <c r="T105" s="228">
        <f t="shared" si="7"/>
        <v>6779801.1600000001</v>
      </c>
      <c r="U105" s="221">
        <f t="shared" si="13"/>
        <v>2799.1417199950456</v>
      </c>
      <c r="V105" s="228">
        <v>3142.9425993972177</v>
      </c>
      <c r="W105" s="195"/>
      <c r="AL105" s="182"/>
      <c r="BU105" s="233"/>
      <c r="BV105" s="233"/>
      <c r="BW105" s="233"/>
      <c r="BX105" s="233"/>
      <c r="BY105" s="233"/>
      <c r="BZ105" s="234"/>
      <c r="CA105" s="234"/>
      <c r="CB105" s="234"/>
      <c r="CC105" s="235"/>
      <c r="CD105" s="233"/>
      <c r="CE105" s="233"/>
      <c r="CF105" s="233"/>
      <c r="CG105" s="236"/>
      <c r="CH105" s="236"/>
      <c r="CI105" s="236"/>
      <c r="CJ105" s="236"/>
      <c r="CK105" s="236"/>
      <c r="CL105" s="236"/>
      <c r="CM105" s="195">
        <f t="shared" si="9"/>
        <v>0</v>
      </c>
      <c r="CS105" s="182" t="s">
        <v>1690</v>
      </c>
      <c r="CT105" s="182">
        <v>1959</v>
      </c>
      <c r="CV105" s="182" t="s">
        <v>18015</v>
      </c>
      <c r="CW105" s="182">
        <v>2</v>
      </c>
      <c r="CX105" s="182" t="s">
        <v>17042</v>
      </c>
      <c r="CY105" s="182">
        <v>611</v>
      </c>
      <c r="CZ105" s="182">
        <v>564.20000000000005</v>
      </c>
      <c r="DA105" s="182">
        <v>492.1</v>
      </c>
      <c r="DB105" s="182">
        <v>36</v>
      </c>
      <c r="DC105" s="182" t="s">
        <v>17100</v>
      </c>
      <c r="DD105" s="182" t="s">
        <v>17746</v>
      </c>
      <c r="DE105" s="182" t="s">
        <v>18072</v>
      </c>
    </row>
    <row r="106" spans="1:109" ht="70.5" x14ac:dyDescent="0.5">
      <c r="A106" s="182">
        <v>1</v>
      </c>
      <c r="B106" s="220">
        <f>SUBTOTAL(9,$A$16:A106)</f>
        <v>90</v>
      </c>
      <c r="C106" s="230" t="s">
        <v>577</v>
      </c>
      <c r="D106" s="220">
        <v>1973</v>
      </c>
      <c r="E106" s="220"/>
      <c r="F106" s="220" t="s">
        <v>17877</v>
      </c>
      <c r="G106" s="220">
        <v>5</v>
      </c>
      <c r="H106" s="220" t="s">
        <v>17315</v>
      </c>
      <c r="I106" s="231">
        <v>4053.8</v>
      </c>
      <c r="J106" s="231">
        <v>3338.7</v>
      </c>
      <c r="K106" s="231">
        <v>3171.6</v>
      </c>
      <c r="L106" s="232">
        <v>177</v>
      </c>
      <c r="M106" s="220" t="s">
        <v>17100</v>
      </c>
      <c r="N106" s="220" t="s">
        <v>17746</v>
      </c>
      <c r="O106" s="223" t="s">
        <v>17814</v>
      </c>
      <c r="P106" s="228">
        <v>10717277.310000001</v>
      </c>
      <c r="Q106" s="228"/>
      <c r="R106" s="228">
        <v>0</v>
      </c>
      <c r="S106" s="228">
        <v>0</v>
      </c>
      <c r="T106" s="228">
        <f t="shared" si="7"/>
        <v>10717277.310000001</v>
      </c>
      <c r="U106" s="221">
        <f t="shared" si="13"/>
        <v>2643.7607454733829</v>
      </c>
      <c r="V106" s="228">
        <v>3020.0585845379642</v>
      </c>
      <c r="W106" s="195"/>
      <c r="AL106" s="182"/>
      <c r="BU106" s="233"/>
      <c r="BV106" s="233"/>
      <c r="BW106" s="233"/>
      <c r="BX106" s="233"/>
      <c r="BY106" s="233"/>
      <c r="BZ106" s="234"/>
      <c r="CA106" s="234"/>
      <c r="CB106" s="234"/>
      <c r="CC106" s="235"/>
      <c r="CD106" s="233"/>
      <c r="CE106" s="233"/>
      <c r="CF106" s="233"/>
      <c r="CG106" s="236"/>
      <c r="CH106" s="236"/>
      <c r="CI106" s="236"/>
      <c r="CJ106" s="236"/>
      <c r="CK106" s="236"/>
      <c r="CL106" s="236"/>
      <c r="CM106" s="195">
        <f t="shared" si="9"/>
        <v>0</v>
      </c>
      <c r="CS106" s="182" t="s">
        <v>9623</v>
      </c>
      <c r="CT106" s="182">
        <v>1960</v>
      </c>
      <c r="CV106" s="182" t="s">
        <v>18015</v>
      </c>
      <c r="CW106" s="182">
        <v>2</v>
      </c>
      <c r="CX106" s="182" t="s">
        <v>17042</v>
      </c>
      <c r="CY106" s="182">
        <v>549.79999999999995</v>
      </c>
      <c r="CZ106" s="182">
        <v>549.79999999999995</v>
      </c>
      <c r="DA106" s="182">
        <v>404</v>
      </c>
      <c r="DB106" s="182">
        <v>27</v>
      </c>
      <c r="DC106" s="182" t="s">
        <v>17100</v>
      </c>
      <c r="DD106" s="182" t="s">
        <v>17860</v>
      </c>
      <c r="DE106" s="182" t="s">
        <v>17316</v>
      </c>
    </row>
    <row r="107" spans="1:109" ht="35.25" x14ac:dyDescent="0.5">
      <c r="A107" s="182">
        <v>1</v>
      </c>
      <c r="B107" s="220">
        <f>SUBTOTAL(9,$A$16:A107)</f>
        <v>91</v>
      </c>
      <c r="C107" s="230" t="s">
        <v>9465</v>
      </c>
      <c r="D107" s="220">
        <v>1983</v>
      </c>
      <c r="E107" s="220"/>
      <c r="F107" s="220" t="s">
        <v>17877</v>
      </c>
      <c r="G107" s="220">
        <v>2</v>
      </c>
      <c r="H107" s="220">
        <v>2</v>
      </c>
      <c r="I107" s="231">
        <v>644.29999999999995</v>
      </c>
      <c r="J107" s="231">
        <v>582.4</v>
      </c>
      <c r="K107" s="231">
        <v>582.4</v>
      </c>
      <c r="L107" s="232">
        <v>42</v>
      </c>
      <c r="M107" s="220" t="s">
        <v>17100</v>
      </c>
      <c r="N107" s="220" t="s">
        <v>17769</v>
      </c>
      <c r="O107" s="223" t="s">
        <v>17316</v>
      </c>
      <c r="P107" s="228">
        <v>5286242.1500000004</v>
      </c>
      <c r="Q107" s="228"/>
      <c r="R107" s="228">
        <v>0</v>
      </c>
      <c r="S107" s="228">
        <v>0</v>
      </c>
      <c r="T107" s="228">
        <f t="shared" si="7"/>
        <v>5286242.1500000004</v>
      </c>
      <c r="U107" s="221">
        <f t="shared" si="13"/>
        <v>8204.628511562938</v>
      </c>
      <c r="V107" s="228">
        <v>9656.7531733664473</v>
      </c>
      <c r="W107" s="195"/>
      <c r="AL107" s="182"/>
      <c r="BU107" s="233"/>
      <c r="BV107" s="233"/>
      <c r="BW107" s="233"/>
      <c r="BX107" s="233"/>
      <c r="BY107" s="233"/>
      <c r="BZ107" s="234"/>
      <c r="CA107" s="234"/>
      <c r="CB107" s="234"/>
      <c r="CC107" s="235"/>
      <c r="CD107" s="233"/>
      <c r="CE107" s="233"/>
      <c r="CF107" s="233"/>
      <c r="CG107" s="236"/>
      <c r="CH107" s="236"/>
      <c r="CI107" s="236"/>
      <c r="CJ107" s="236"/>
      <c r="CK107" s="236"/>
      <c r="CL107" s="236"/>
      <c r="CM107" s="195">
        <f t="shared" si="9"/>
        <v>0</v>
      </c>
      <c r="CS107" s="182" t="s">
        <v>9733</v>
      </c>
      <c r="CT107" s="182">
        <v>1968</v>
      </c>
      <c r="CV107" s="182" t="s">
        <v>18015</v>
      </c>
      <c r="CW107" s="182">
        <v>5</v>
      </c>
      <c r="CX107" s="182" t="s">
        <v>17315</v>
      </c>
      <c r="CY107" s="182">
        <v>3425.4</v>
      </c>
      <c r="CZ107" s="182">
        <v>3385.7</v>
      </c>
      <c r="DA107" s="182">
        <v>2995.5</v>
      </c>
      <c r="DB107" s="182">
        <v>208</v>
      </c>
      <c r="DC107" s="182" t="s">
        <v>17100</v>
      </c>
      <c r="DD107" s="182" t="s">
        <v>17769</v>
      </c>
      <c r="DE107" s="182" t="s">
        <v>17316</v>
      </c>
    </row>
    <row r="108" spans="1:109" ht="35.25" x14ac:dyDescent="0.5">
      <c r="A108" s="182">
        <v>1</v>
      </c>
      <c r="B108" s="220">
        <f>SUBTOTAL(9,$A$16:A108)</f>
        <v>92</v>
      </c>
      <c r="C108" s="230" t="s">
        <v>9911</v>
      </c>
      <c r="D108" s="220">
        <v>1955</v>
      </c>
      <c r="E108" s="220"/>
      <c r="F108" s="220" t="s">
        <v>17877</v>
      </c>
      <c r="G108" s="220">
        <v>2</v>
      </c>
      <c r="H108" s="220" t="s">
        <v>17040</v>
      </c>
      <c r="I108" s="231">
        <v>388.3</v>
      </c>
      <c r="J108" s="231">
        <v>388.3</v>
      </c>
      <c r="K108" s="231">
        <v>388.3</v>
      </c>
      <c r="L108" s="232">
        <v>24</v>
      </c>
      <c r="M108" s="220" t="s">
        <v>17100</v>
      </c>
      <c r="N108" s="220" t="s">
        <v>17769</v>
      </c>
      <c r="O108" s="223" t="s">
        <v>17316</v>
      </c>
      <c r="P108" s="228">
        <v>1588305.5699999998</v>
      </c>
      <c r="Q108" s="228"/>
      <c r="R108" s="228">
        <v>0</v>
      </c>
      <c r="S108" s="228">
        <v>0</v>
      </c>
      <c r="T108" s="228">
        <f t="shared" si="7"/>
        <v>1588305.5699999998</v>
      </c>
      <c r="U108" s="221">
        <f t="shared" si="13"/>
        <v>4090.4083698171512</v>
      </c>
      <c r="V108" s="228">
        <v>9614.9960932268859</v>
      </c>
      <c r="W108" s="195"/>
      <c r="AL108" s="182"/>
      <c r="BU108" s="233"/>
      <c r="BV108" s="233"/>
      <c r="BW108" s="233"/>
      <c r="BX108" s="233"/>
      <c r="BY108" s="233"/>
      <c r="BZ108" s="234"/>
      <c r="CA108" s="234"/>
      <c r="CB108" s="234"/>
      <c r="CC108" s="235"/>
      <c r="CD108" s="233"/>
      <c r="CE108" s="233"/>
      <c r="CF108" s="233"/>
      <c r="CG108" s="236"/>
      <c r="CH108" s="236"/>
      <c r="CI108" s="236"/>
      <c r="CJ108" s="236"/>
      <c r="CK108" s="236"/>
      <c r="CL108" s="236"/>
      <c r="CM108" s="195">
        <f t="shared" si="9"/>
        <v>0</v>
      </c>
      <c r="CS108" s="182" t="s">
        <v>1725</v>
      </c>
      <c r="CT108" s="182">
        <v>1966</v>
      </c>
      <c r="CV108" s="182" t="s">
        <v>18015</v>
      </c>
      <c r="CW108" s="182">
        <v>5</v>
      </c>
      <c r="CX108" s="182" t="s">
        <v>17322</v>
      </c>
      <c r="CY108" s="182">
        <v>2708.5</v>
      </c>
      <c r="CZ108" s="182">
        <v>2523.1</v>
      </c>
      <c r="DA108" s="182">
        <v>2195.4</v>
      </c>
      <c r="DB108" s="182">
        <v>137</v>
      </c>
      <c r="DC108" s="182" t="s">
        <v>17100</v>
      </c>
      <c r="DD108" s="182" t="s">
        <v>17769</v>
      </c>
      <c r="DE108" s="182" t="s">
        <v>17316</v>
      </c>
    </row>
    <row r="109" spans="1:109" ht="35.25" x14ac:dyDescent="0.5">
      <c r="A109" s="182">
        <v>1</v>
      </c>
      <c r="B109" s="220">
        <f>SUBTOTAL(9,$A$16:A109)</f>
        <v>93</v>
      </c>
      <c r="C109" s="230" t="s">
        <v>1725</v>
      </c>
      <c r="D109" s="220">
        <v>1966</v>
      </c>
      <c r="E109" s="220"/>
      <c r="F109" s="220" t="s">
        <v>17877</v>
      </c>
      <c r="G109" s="220">
        <v>5</v>
      </c>
      <c r="H109" s="220" t="s">
        <v>17322</v>
      </c>
      <c r="I109" s="231">
        <v>2708.5</v>
      </c>
      <c r="J109" s="231">
        <v>2523.1</v>
      </c>
      <c r="K109" s="231">
        <v>2195.4</v>
      </c>
      <c r="L109" s="232">
        <v>137</v>
      </c>
      <c r="M109" s="220" t="s">
        <v>17100</v>
      </c>
      <c r="N109" s="220" t="s">
        <v>17769</v>
      </c>
      <c r="O109" s="223" t="s">
        <v>17316</v>
      </c>
      <c r="P109" s="228">
        <v>7004824.3799999999</v>
      </c>
      <c r="Q109" s="228"/>
      <c r="R109" s="228">
        <v>0</v>
      </c>
      <c r="S109" s="228">
        <v>0</v>
      </c>
      <c r="T109" s="228">
        <f t="shared" si="7"/>
        <v>7004824.3799999999</v>
      </c>
      <c r="U109" s="221">
        <f t="shared" si="13"/>
        <v>2586.2375410743953</v>
      </c>
      <c r="V109" s="228">
        <v>3224.9162857670294</v>
      </c>
      <c r="W109" s="195"/>
      <c r="AL109" s="182"/>
      <c r="BU109" s="233"/>
      <c r="BV109" s="233"/>
      <c r="BW109" s="233"/>
      <c r="BX109" s="233"/>
      <c r="BY109" s="233"/>
      <c r="BZ109" s="234"/>
      <c r="CA109" s="234"/>
      <c r="CB109" s="234"/>
      <c r="CC109" s="235"/>
      <c r="CD109" s="233"/>
      <c r="CE109" s="233"/>
      <c r="CF109" s="233"/>
      <c r="CG109" s="236"/>
      <c r="CH109" s="236"/>
      <c r="CI109" s="236"/>
      <c r="CJ109" s="236"/>
      <c r="CK109" s="236"/>
      <c r="CL109" s="236"/>
      <c r="CM109" s="195">
        <f t="shared" si="9"/>
        <v>0</v>
      </c>
      <c r="CS109" s="182" t="s">
        <v>9752</v>
      </c>
      <c r="CT109" s="182">
        <v>1964</v>
      </c>
      <c r="CU109" s="182">
        <v>2008</v>
      </c>
      <c r="CV109" s="182" t="s">
        <v>18015</v>
      </c>
      <c r="CW109" s="182">
        <v>4</v>
      </c>
      <c r="CX109" s="182" t="s">
        <v>17042</v>
      </c>
      <c r="CY109" s="182">
        <v>1368.5</v>
      </c>
      <c r="CZ109" s="182">
        <v>1271.5</v>
      </c>
      <c r="DA109" s="182">
        <v>1271.5</v>
      </c>
      <c r="DB109" s="182">
        <v>43</v>
      </c>
      <c r="DC109" s="182" t="s">
        <v>17100</v>
      </c>
      <c r="DD109" s="182" t="s">
        <v>18073</v>
      </c>
      <c r="DE109" s="182" t="s">
        <v>18074</v>
      </c>
    </row>
    <row r="110" spans="1:109" ht="35.25" x14ac:dyDescent="0.5">
      <c r="A110" s="182">
        <v>1</v>
      </c>
      <c r="B110" s="220">
        <f>SUBTOTAL(9,$A$16:A110)</f>
        <v>94</v>
      </c>
      <c r="C110" s="230" t="s">
        <v>1690</v>
      </c>
      <c r="D110" s="220">
        <v>1959</v>
      </c>
      <c r="E110" s="220"/>
      <c r="F110" s="220" t="s">
        <v>17877</v>
      </c>
      <c r="G110" s="220">
        <v>2</v>
      </c>
      <c r="H110" s="220" t="s">
        <v>17042</v>
      </c>
      <c r="I110" s="231">
        <v>611</v>
      </c>
      <c r="J110" s="231">
        <v>564.20000000000005</v>
      </c>
      <c r="K110" s="231">
        <v>492.1</v>
      </c>
      <c r="L110" s="232">
        <v>36</v>
      </c>
      <c r="M110" s="220" t="s">
        <v>17100</v>
      </c>
      <c r="N110" s="220" t="s">
        <v>17746</v>
      </c>
      <c r="O110" s="223" t="s">
        <v>18072</v>
      </c>
      <c r="P110" s="228">
        <v>4480463.1499999994</v>
      </c>
      <c r="Q110" s="228">
        <v>0</v>
      </c>
      <c r="R110" s="228">
        <v>0</v>
      </c>
      <c r="S110" s="228">
        <v>0</v>
      </c>
      <c r="T110" s="228">
        <f>P110-R110-S110</f>
        <v>4480463.1499999994</v>
      </c>
      <c r="U110" s="221">
        <f t="shared" si="13"/>
        <v>7333.0002454991809</v>
      </c>
      <c r="V110" s="228">
        <v>9719.0888379705411</v>
      </c>
      <c r="W110" s="195"/>
      <c r="AL110" s="182"/>
      <c r="BU110" s="233"/>
      <c r="BV110" s="233"/>
      <c r="BW110" s="233"/>
      <c r="BX110" s="233"/>
      <c r="BY110" s="233"/>
      <c r="BZ110" s="234"/>
      <c r="CA110" s="234"/>
      <c r="CB110" s="234"/>
      <c r="CC110" s="235"/>
      <c r="CD110" s="233"/>
      <c r="CE110" s="233"/>
      <c r="CF110" s="233"/>
      <c r="CG110" s="236"/>
      <c r="CH110" s="236"/>
      <c r="CI110" s="236"/>
      <c r="CJ110" s="236"/>
      <c r="CK110" s="236"/>
      <c r="CL110" s="236"/>
      <c r="CM110" s="195">
        <f t="shared" si="9"/>
        <v>0</v>
      </c>
    </row>
    <row r="111" spans="1:109" ht="70.5" x14ac:dyDescent="0.5">
      <c r="A111" s="182">
        <v>1</v>
      </c>
      <c r="B111" s="220">
        <f>SUBTOTAL(9,$A$16:A111)</f>
        <v>95</v>
      </c>
      <c r="C111" s="230" t="s">
        <v>9390</v>
      </c>
      <c r="D111" s="220">
        <v>1965</v>
      </c>
      <c r="E111" s="220"/>
      <c r="F111" s="220" t="s">
        <v>17877</v>
      </c>
      <c r="G111" s="220">
        <v>4</v>
      </c>
      <c r="H111" s="220" t="s">
        <v>17322</v>
      </c>
      <c r="I111" s="231">
        <v>2024.1</v>
      </c>
      <c r="J111" s="231">
        <v>1904.5</v>
      </c>
      <c r="K111" s="231">
        <v>1691</v>
      </c>
      <c r="L111" s="232">
        <v>86</v>
      </c>
      <c r="M111" s="220" t="s">
        <v>17100</v>
      </c>
      <c r="N111" s="220" t="s">
        <v>17746</v>
      </c>
      <c r="O111" s="223" t="s">
        <v>18075</v>
      </c>
      <c r="P111" s="228">
        <v>4371709.1999999993</v>
      </c>
      <c r="Q111" s="228">
        <v>0</v>
      </c>
      <c r="R111" s="228">
        <v>0</v>
      </c>
      <c r="S111" s="228">
        <v>0</v>
      </c>
      <c r="T111" s="228">
        <f>P111-R111-S111</f>
        <v>4371709.1999999993</v>
      </c>
      <c r="U111" s="221">
        <f t="shared" si="13"/>
        <v>2159.8286645916701</v>
      </c>
      <c r="V111" s="228">
        <v>2933.8290005434515</v>
      </c>
      <c r="W111" s="195"/>
      <c r="AL111" s="182"/>
      <c r="BU111" s="233"/>
      <c r="BV111" s="233"/>
      <c r="BW111" s="233"/>
      <c r="BX111" s="233"/>
      <c r="BY111" s="233"/>
      <c r="BZ111" s="234"/>
      <c r="CA111" s="234"/>
      <c r="CB111" s="234"/>
      <c r="CC111" s="235"/>
      <c r="CD111" s="233"/>
      <c r="CE111" s="233"/>
      <c r="CF111" s="233"/>
      <c r="CG111" s="236"/>
      <c r="CH111" s="236"/>
      <c r="CI111" s="236"/>
      <c r="CJ111" s="236"/>
      <c r="CK111" s="236"/>
      <c r="CL111" s="236"/>
      <c r="CM111" s="195">
        <f t="shared" si="9"/>
        <v>0</v>
      </c>
    </row>
    <row r="112" spans="1:109" ht="35.25" x14ac:dyDescent="0.5">
      <c r="A112" s="182">
        <v>1</v>
      </c>
      <c r="B112" s="220">
        <f>SUBTOTAL(9,$A$16:A112)</f>
        <v>96</v>
      </c>
      <c r="C112" s="230" t="s">
        <v>9822</v>
      </c>
      <c r="D112" s="220">
        <v>1887</v>
      </c>
      <c r="E112" s="220"/>
      <c r="F112" s="220" t="s">
        <v>17877</v>
      </c>
      <c r="G112" s="220">
        <v>2</v>
      </c>
      <c r="H112" s="220" t="s">
        <v>17042</v>
      </c>
      <c r="I112" s="231">
        <v>323</v>
      </c>
      <c r="J112" s="231">
        <v>291.7</v>
      </c>
      <c r="K112" s="231">
        <v>291.7</v>
      </c>
      <c r="L112" s="232">
        <v>16</v>
      </c>
      <c r="M112" s="220" t="s">
        <v>17100</v>
      </c>
      <c r="N112" s="220" t="s">
        <v>17769</v>
      </c>
      <c r="O112" s="223" t="s">
        <v>17316</v>
      </c>
      <c r="P112" s="228">
        <v>3311846.56</v>
      </c>
      <c r="Q112" s="228">
        <v>0</v>
      </c>
      <c r="R112" s="228">
        <v>0</v>
      </c>
      <c r="S112" s="228">
        <v>0</v>
      </c>
      <c r="T112" s="228">
        <f>P112-R112-S112</f>
        <v>3311846.56</v>
      </c>
      <c r="U112" s="221">
        <f t="shared" si="13"/>
        <v>10253.394922600619</v>
      </c>
      <c r="V112" s="228">
        <v>13585.424792569658</v>
      </c>
      <c r="W112" s="195"/>
      <c r="AL112" s="182"/>
      <c r="BU112" s="233"/>
      <c r="BV112" s="233"/>
      <c r="BW112" s="233"/>
      <c r="BX112" s="233"/>
      <c r="BY112" s="233"/>
      <c r="BZ112" s="234"/>
      <c r="CA112" s="234"/>
      <c r="CB112" s="234"/>
      <c r="CC112" s="235"/>
      <c r="CD112" s="233"/>
      <c r="CE112" s="233"/>
      <c r="CF112" s="233"/>
      <c r="CG112" s="236"/>
      <c r="CH112" s="236"/>
      <c r="CI112" s="236"/>
      <c r="CJ112" s="236"/>
      <c r="CK112" s="236"/>
      <c r="CL112" s="236"/>
      <c r="CM112" s="195">
        <f t="shared" si="9"/>
        <v>0</v>
      </c>
    </row>
    <row r="113" spans="1:109" ht="35.25" x14ac:dyDescent="0.5">
      <c r="B113" s="229" t="s">
        <v>381</v>
      </c>
      <c r="C113" s="229"/>
      <c r="D113" s="220" t="s">
        <v>17075</v>
      </c>
      <c r="E113" s="220" t="s">
        <v>17075</v>
      </c>
      <c r="F113" s="220" t="s">
        <v>17075</v>
      </c>
      <c r="G113" s="220" t="s">
        <v>17075</v>
      </c>
      <c r="H113" s="220" t="s">
        <v>17075</v>
      </c>
      <c r="I113" s="225">
        <f>SUM(I114:I157)</f>
        <v>59512.939999999995</v>
      </c>
      <c r="J113" s="225">
        <f t="shared" ref="J113:L113" si="14">SUM(J114:J157)</f>
        <v>46709.100000000006</v>
      </c>
      <c r="K113" s="225">
        <f t="shared" si="14"/>
        <v>43335.199999999997</v>
      </c>
      <c r="L113" s="226">
        <f t="shared" si="14"/>
        <v>1847</v>
      </c>
      <c r="M113" s="220" t="s">
        <v>17075</v>
      </c>
      <c r="N113" s="220" t="s">
        <v>17075</v>
      </c>
      <c r="O113" s="223" t="s">
        <v>17075</v>
      </c>
      <c r="P113" s="227">
        <f>SUM(P114:P157)</f>
        <v>190797026.01999995</v>
      </c>
      <c r="Q113" s="227">
        <f t="shared" ref="Q113:T113" si="15">SUM(Q114:Q157)</f>
        <v>0</v>
      </c>
      <c r="R113" s="227">
        <f t="shared" si="15"/>
        <v>0</v>
      </c>
      <c r="S113" s="227">
        <f t="shared" si="15"/>
        <v>0</v>
      </c>
      <c r="T113" s="227">
        <f t="shared" si="15"/>
        <v>190797026.01999995</v>
      </c>
      <c r="U113" s="221">
        <f t="shared" si="13"/>
        <v>3205.9754739053383</v>
      </c>
      <c r="V113" s="228">
        <f>MAX(V114:V157)</f>
        <v>15545.609510687937</v>
      </c>
      <c r="CM113" s="195">
        <f t="shared" si="9"/>
        <v>0</v>
      </c>
      <c r="CS113" s="182" t="s">
        <v>9768</v>
      </c>
      <c r="CT113" s="182">
        <v>1960</v>
      </c>
      <c r="CV113" s="182" t="s">
        <v>18015</v>
      </c>
      <c r="CW113" s="182">
        <v>2</v>
      </c>
      <c r="CX113" s="182" t="s">
        <v>17042</v>
      </c>
      <c r="CY113" s="182">
        <v>646.1</v>
      </c>
      <c r="CZ113" s="182">
        <v>646.1</v>
      </c>
      <c r="DA113" s="182">
        <v>646.1</v>
      </c>
      <c r="DB113" s="182">
        <v>42</v>
      </c>
      <c r="DC113" s="182" t="s">
        <v>17100</v>
      </c>
      <c r="DD113" s="182" t="s">
        <v>17769</v>
      </c>
      <c r="DE113" s="182" t="s">
        <v>17316</v>
      </c>
    </row>
    <row r="114" spans="1:109" ht="35.25" x14ac:dyDescent="0.5">
      <c r="A114" s="182">
        <v>1</v>
      </c>
      <c r="B114" s="220">
        <f>SUBTOTAL(9,$A$16:A114)</f>
        <v>97</v>
      </c>
      <c r="C114" s="230" t="s">
        <v>384</v>
      </c>
      <c r="D114" s="220">
        <v>1989</v>
      </c>
      <c r="E114" s="220"/>
      <c r="F114" s="220" t="s">
        <v>17877</v>
      </c>
      <c r="G114" s="220">
        <v>5</v>
      </c>
      <c r="H114" s="220" t="s">
        <v>17315</v>
      </c>
      <c r="I114" s="231">
        <v>3601.5</v>
      </c>
      <c r="J114" s="231">
        <v>2642.8</v>
      </c>
      <c r="K114" s="231">
        <v>2526</v>
      </c>
      <c r="L114" s="232">
        <v>88</v>
      </c>
      <c r="M114" s="220" t="s">
        <v>17100</v>
      </c>
      <c r="N114" s="220" t="s">
        <v>17746</v>
      </c>
      <c r="O114" s="223" t="s">
        <v>17787</v>
      </c>
      <c r="P114" s="228">
        <v>6527273.2800000003</v>
      </c>
      <c r="Q114" s="228"/>
      <c r="R114" s="228">
        <v>0</v>
      </c>
      <c r="S114" s="228">
        <v>0</v>
      </c>
      <c r="T114" s="228">
        <f t="shared" si="7"/>
        <v>6527273.2800000003</v>
      </c>
      <c r="U114" s="221">
        <f t="shared" si="13"/>
        <v>1812.3763098708871</v>
      </c>
      <c r="V114" s="228">
        <v>2054.7604831320282</v>
      </c>
      <c r="W114" s="195"/>
      <c r="AL114" s="182"/>
      <c r="BU114" s="233"/>
      <c r="BV114" s="233"/>
      <c r="BW114" s="233"/>
      <c r="BX114" s="233"/>
      <c r="BY114" s="233"/>
      <c r="BZ114" s="234"/>
      <c r="CA114" s="234"/>
      <c r="CB114" s="234"/>
      <c r="CC114" s="235"/>
      <c r="CD114" s="233"/>
      <c r="CE114" s="233"/>
      <c r="CF114" s="233"/>
      <c r="CG114" s="236"/>
      <c r="CH114" s="236"/>
      <c r="CI114" s="236"/>
      <c r="CJ114" s="236"/>
      <c r="CK114" s="236"/>
      <c r="CL114" s="236"/>
      <c r="CM114" s="195">
        <f t="shared" si="9"/>
        <v>0</v>
      </c>
      <c r="CS114" s="182" t="s">
        <v>9484</v>
      </c>
      <c r="CT114" s="182">
        <v>1962</v>
      </c>
      <c r="CV114" s="182" t="s">
        <v>18015</v>
      </c>
      <c r="CW114" s="182">
        <v>2</v>
      </c>
      <c r="CX114" s="182" t="s">
        <v>17042</v>
      </c>
      <c r="CY114" s="182">
        <v>540</v>
      </c>
      <c r="CZ114" s="182">
        <v>540</v>
      </c>
      <c r="DA114" s="182">
        <v>500</v>
      </c>
      <c r="DB114" s="182">
        <v>26</v>
      </c>
      <c r="DC114" s="182" t="s">
        <v>17100</v>
      </c>
      <c r="DD114" s="182" t="s">
        <v>17769</v>
      </c>
      <c r="DE114" s="182" t="s">
        <v>17316</v>
      </c>
    </row>
    <row r="115" spans="1:109" ht="35.25" x14ac:dyDescent="0.5">
      <c r="A115" s="182">
        <v>1</v>
      </c>
      <c r="B115" s="220">
        <f>SUBTOTAL(9,$A$16:A115)</f>
        <v>98</v>
      </c>
      <c r="C115" s="230" t="s">
        <v>386</v>
      </c>
      <c r="D115" s="220">
        <v>1968</v>
      </c>
      <c r="E115" s="220"/>
      <c r="F115" s="220" t="s">
        <v>17877</v>
      </c>
      <c r="G115" s="220">
        <v>5</v>
      </c>
      <c r="H115" s="220" t="s">
        <v>17042</v>
      </c>
      <c r="I115" s="231">
        <v>1976.4</v>
      </c>
      <c r="J115" s="231">
        <v>1594.6</v>
      </c>
      <c r="K115" s="231">
        <v>1594.5</v>
      </c>
      <c r="L115" s="232">
        <v>56</v>
      </c>
      <c r="M115" s="220" t="s">
        <v>17100</v>
      </c>
      <c r="N115" s="220" t="s">
        <v>17746</v>
      </c>
      <c r="O115" s="223" t="s">
        <v>17787</v>
      </c>
      <c r="P115" s="228">
        <v>4297056</v>
      </c>
      <c r="Q115" s="228"/>
      <c r="R115" s="228">
        <v>0</v>
      </c>
      <c r="S115" s="228">
        <v>0</v>
      </c>
      <c r="T115" s="228">
        <f t="shared" si="7"/>
        <v>4297056</v>
      </c>
      <c r="U115" s="221">
        <f t="shared" si="13"/>
        <v>2174.1833636915603</v>
      </c>
      <c r="V115" s="228">
        <v>2608.7284456587736</v>
      </c>
      <c r="W115" s="195"/>
      <c r="AL115" s="182"/>
      <c r="BU115" s="233"/>
      <c r="BV115" s="233"/>
      <c r="BW115" s="233"/>
      <c r="BX115" s="233"/>
      <c r="BY115" s="233"/>
      <c r="BZ115" s="234"/>
      <c r="CA115" s="234"/>
      <c r="CB115" s="234"/>
      <c r="CC115" s="235"/>
      <c r="CD115" s="233"/>
      <c r="CE115" s="233"/>
      <c r="CF115" s="233"/>
      <c r="CG115" s="236"/>
      <c r="CH115" s="236"/>
      <c r="CI115" s="236"/>
      <c r="CJ115" s="236"/>
      <c r="CK115" s="236"/>
      <c r="CL115" s="236"/>
      <c r="CM115" s="195">
        <f t="shared" si="9"/>
        <v>0</v>
      </c>
      <c r="CS115" s="182" t="s">
        <v>10016</v>
      </c>
      <c r="CT115" s="182">
        <v>1964</v>
      </c>
      <c r="CV115" s="182" t="s">
        <v>18015</v>
      </c>
      <c r="CW115" s="182">
        <v>2</v>
      </c>
      <c r="CX115" s="182" t="s">
        <v>17042</v>
      </c>
      <c r="CY115" s="182">
        <v>420</v>
      </c>
      <c r="CZ115" s="182">
        <v>380.1</v>
      </c>
      <c r="DA115" s="182">
        <v>337</v>
      </c>
      <c r="DB115" s="182">
        <v>21</v>
      </c>
      <c r="DC115" s="182" t="s">
        <v>17100</v>
      </c>
      <c r="DD115" s="182" t="s">
        <v>17769</v>
      </c>
      <c r="DE115" s="182" t="s">
        <v>17316</v>
      </c>
    </row>
    <row r="116" spans="1:109" ht="35.25" x14ac:dyDescent="0.5">
      <c r="A116" s="182">
        <v>1</v>
      </c>
      <c r="B116" s="220">
        <f>SUBTOTAL(9,$A$16:A116)</f>
        <v>99</v>
      </c>
      <c r="C116" s="230" t="s">
        <v>391</v>
      </c>
      <c r="D116" s="220">
        <v>1974</v>
      </c>
      <c r="E116" s="220"/>
      <c r="F116" s="220" t="s">
        <v>17877</v>
      </c>
      <c r="G116" s="220">
        <v>5</v>
      </c>
      <c r="H116" s="220" t="s">
        <v>17042</v>
      </c>
      <c r="I116" s="231">
        <v>2383.4</v>
      </c>
      <c r="J116" s="231">
        <v>1780.1</v>
      </c>
      <c r="K116" s="231">
        <v>1722.6999999999998</v>
      </c>
      <c r="L116" s="232">
        <v>75</v>
      </c>
      <c r="M116" s="220" t="s">
        <v>17100</v>
      </c>
      <c r="N116" s="220" t="s">
        <v>17746</v>
      </c>
      <c r="O116" s="223" t="s">
        <v>17787</v>
      </c>
      <c r="P116" s="228">
        <v>5308128</v>
      </c>
      <c r="Q116" s="228"/>
      <c r="R116" s="228">
        <v>0</v>
      </c>
      <c r="S116" s="228">
        <v>0</v>
      </c>
      <c r="T116" s="228">
        <f t="shared" si="7"/>
        <v>5308128</v>
      </c>
      <c r="U116" s="221">
        <f t="shared" si="13"/>
        <v>2227.1242762440211</v>
      </c>
      <c r="V116" s="228">
        <v>2672.2504405471177</v>
      </c>
      <c r="W116" s="195"/>
      <c r="AL116" s="182"/>
      <c r="BU116" s="233"/>
      <c r="BV116" s="233"/>
      <c r="BW116" s="233"/>
      <c r="BX116" s="233"/>
      <c r="BY116" s="233"/>
      <c r="BZ116" s="234"/>
      <c r="CA116" s="234"/>
      <c r="CB116" s="234"/>
      <c r="CC116" s="235"/>
      <c r="CD116" s="233"/>
      <c r="CE116" s="233"/>
      <c r="CF116" s="233"/>
      <c r="CG116" s="236"/>
      <c r="CH116" s="236"/>
      <c r="CI116" s="236"/>
      <c r="CJ116" s="236"/>
      <c r="CK116" s="236"/>
      <c r="CL116" s="236"/>
      <c r="CM116" s="195">
        <f t="shared" si="9"/>
        <v>0</v>
      </c>
      <c r="CS116" s="182" t="s">
        <v>9707</v>
      </c>
      <c r="CT116" s="182">
        <v>1976</v>
      </c>
      <c r="CV116" s="182" t="s">
        <v>18020</v>
      </c>
      <c r="CW116" s="182" t="s">
        <v>17331</v>
      </c>
      <c r="CX116" s="182" t="s">
        <v>17320</v>
      </c>
      <c r="CY116" s="182">
        <v>4908.2</v>
      </c>
      <c r="CZ116" s="182">
        <v>4507.3</v>
      </c>
      <c r="DA116" s="182">
        <v>4121.8</v>
      </c>
      <c r="DB116" s="182">
        <v>252</v>
      </c>
      <c r="DC116" s="182" t="s">
        <v>17100</v>
      </c>
      <c r="DD116" s="182" t="s">
        <v>17769</v>
      </c>
      <c r="DE116" s="182" t="s">
        <v>17316</v>
      </c>
    </row>
    <row r="117" spans="1:109" ht="35.25" x14ac:dyDescent="0.5">
      <c r="A117" s="182">
        <v>1</v>
      </c>
      <c r="B117" s="220">
        <f>SUBTOTAL(9,$A$16:A117)</f>
        <v>100</v>
      </c>
      <c r="C117" s="230" t="s">
        <v>400</v>
      </c>
      <c r="D117" s="220">
        <v>1966</v>
      </c>
      <c r="E117" s="220"/>
      <c r="F117" s="220" t="s">
        <v>17877</v>
      </c>
      <c r="G117" s="220">
        <v>5</v>
      </c>
      <c r="H117" s="220" t="s">
        <v>17320</v>
      </c>
      <c r="I117" s="231">
        <v>5692</v>
      </c>
      <c r="J117" s="231">
        <v>4539.7</v>
      </c>
      <c r="K117" s="231">
        <v>4143.7</v>
      </c>
      <c r="L117" s="232">
        <v>181</v>
      </c>
      <c r="M117" s="220" t="s">
        <v>17100</v>
      </c>
      <c r="N117" s="220" t="s">
        <v>17746</v>
      </c>
      <c r="O117" s="223" t="s">
        <v>17783</v>
      </c>
      <c r="P117" s="228">
        <v>13197219.200000001</v>
      </c>
      <c r="Q117" s="228"/>
      <c r="R117" s="228">
        <v>0</v>
      </c>
      <c r="S117" s="228">
        <v>0</v>
      </c>
      <c r="T117" s="228">
        <f t="shared" si="7"/>
        <v>13197219.200000001</v>
      </c>
      <c r="U117" s="221">
        <f t="shared" si="13"/>
        <v>2318.555727336613</v>
      </c>
      <c r="V117" s="228">
        <v>2628.6354884047787</v>
      </c>
      <c r="W117" s="195"/>
      <c r="AL117" s="182"/>
      <c r="BU117" s="233"/>
      <c r="BV117" s="233"/>
      <c r="BW117" s="233"/>
      <c r="BX117" s="233"/>
      <c r="BY117" s="233"/>
      <c r="BZ117" s="234"/>
      <c r="CA117" s="234"/>
      <c r="CB117" s="234"/>
      <c r="CC117" s="235"/>
      <c r="CD117" s="233"/>
      <c r="CE117" s="233"/>
      <c r="CF117" s="233"/>
      <c r="CG117" s="236"/>
      <c r="CH117" s="236"/>
      <c r="CI117" s="236"/>
      <c r="CJ117" s="236"/>
      <c r="CK117" s="236"/>
      <c r="CL117" s="236"/>
      <c r="CM117" s="195">
        <f t="shared" si="9"/>
        <v>0</v>
      </c>
      <c r="CS117" s="182" t="s">
        <v>9432</v>
      </c>
      <c r="CT117" s="182">
        <v>1959</v>
      </c>
      <c r="CV117" s="182" t="s">
        <v>18015</v>
      </c>
      <c r="CW117" s="182">
        <v>2</v>
      </c>
      <c r="CX117" s="182" t="s">
        <v>17042</v>
      </c>
      <c r="CY117" s="182">
        <v>692.3</v>
      </c>
      <c r="CZ117" s="182">
        <v>645.9</v>
      </c>
      <c r="DA117" s="182">
        <v>615.29999999999995</v>
      </c>
      <c r="DB117" s="182">
        <v>28</v>
      </c>
      <c r="DC117" s="182" t="s">
        <v>17100</v>
      </c>
      <c r="DD117" s="182" t="s">
        <v>17769</v>
      </c>
      <c r="DE117" s="182" t="s">
        <v>17316</v>
      </c>
    </row>
    <row r="118" spans="1:109" ht="35.25" x14ac:dyDescent="0.5">
      <c r="A118" s="182">
        <v>1</v>
      </c>
      <c r="B118" s="220">
        <f>SUBTOTAL(9,$A$16:A118)</f>
        <v>101</v>
      </c>
      <c r="C118" s="230" t="s">
        <v>434</v>
      </c>
      <c r="D118" s="220">
        <v>1962</v>
      </c>
      <c r="E118" s="220"/>
      <c r="F118" s="220" t="s">
        <v>17877</v>
      </c>
      <c r="G118" s="220">
        <v>5</v>
      </c>
      <c r="H118" s="220" t="s">
        <v>17042</v>
      </c>
      <c r="I118" s="231">
        <v>1601.3</v>
      </c>
      <c r="J118" s="231">
        <v>1511.3</v>
      </c>
      <c r="K118" s="231">
        <v>1511.3</v>
      </c>
      <c r="L118" s="232">
        <v>57</v>
      </c>
      <c r="M118" s="220" t="s">
        <v>17100</v>
      </c>
      <c r="N118" s="220" t="s">
        <v>17746</v>
      </c>
      <c r="O118" s="223" t="s">
        <v>17788</v>
      </c>
      <c r="P118" s="228">
        <v>9773696</v>
      </c>
      <c r="Q118" s="228"/>
      <c r="R118" s="228">
        <v>0</v>
      </c>
      <c r="S118" s="228">
        <v>0</v>
      </c>
      <c r="T118" s="228">
        <f t="shared" si="7"/>
        <v>9773696</v>
      </c>
      <c r="U118" s="221">
        <f t="shared" si="13"/>
        <v>6103.6008243302322</v>
      </c>
      <c r="V118" s="228">
        <v>7323.5024042965097</v>
      </c>
      <c r="W118" s="195"/>
      <c r="AL118" s="182"/>
      <c r="BU118" s="233"/>
      <c r="BV118" s="233"/>
      <c r="BW118" s="233"/>
      <c r="BX118" s="233"/>
      <c r="BY118" s="233"/>
      <c r="BZ118" s="234"/>
      <c r="CA118" s="234"/>
      <c r="CB118" s="234"/>
      <c r="CC118" s="235"/>
      <c r="CD118" s="233"/>
      <c r="CE118" s="233"/>
      <c r="CF118" s="233"/>
      <c r="CG118" s="236"/>
      <c r="CH118" s="236"/>
      <c r="CI118" s="236"/>
      <c r="CJ118" s="236"/>
      <c r="CK118" s="236"/>
      <c r="CL118" s="236"/>
      <c r="CM118" s="195">
        <f t="shared" si="9"/>
        <v>0</v>
      </c>
      <c r="CS118" s="182" t="s">
        <v>13704</v>
      </c>
      <c r="CT118" s="182">
        <v>1969</v>
      </c>
      <c r="CV118" s="182" t="s">
        <v>18015</v>
      </c>
      <c r="CW118" s="182">
        <v>5</v>
      </c>
      <c r="CX118" s="182" t="s">
        <v>17320</v>
      </c>
      <c r="CY118" s="182">
        <v>4890.1099999999997</v>
      </c>
      <c r="CZ118" s="182">
        <v>4490.3999999999996</v>
      </c>
      <c r="DA118" s="182">
        <v>4177.2300000000005</v>
      </c>
      <c r="DB118" s="182">
        <v>210</v>
      </c>
      <c r="DC118" s="182" t="s">
        <v>17100</v>
      </c>
      <c r="DD118" s="182" t="s">
        <v>17746</v>
      </c>
      <c r="DE118" s="182" t="s">
        <v>17801</v>
      </c>
    </row>
    <row r="119" spans="1:109" ht="35.25" x14ac:dyDescent="0.5">
      <c r="A119" s="182">
        <v>1</v>
      </c>
      <c r="B119" s="220">
        <f>SUBTOTAL(9,$A$16:A119)</f>
        <v>102</v>
      </c>
      <c r="C119" s="230" t="s">
        <v>402</v>
      </c>
      <c r="D119" s="220">
        <v>1959</v>
      </c>
      <c r="E119" s="220"/>
      <c r="F119" s="220" t="s">
        <v>17877</v>
      </c>
      <c r="G119" s="220">
        <v>2</v>
      </c>
      <c r="H119" s="220" t="s">
        <v>17040</v>
      </c>
      <c r="I119" s="231">
        <v>307.2</v>
      </c>
      <c r="J119" s="231">
        <v>284.10000000000002</v>
      </c>
      <c r="K119" s="231">
        <v>284.10000000000002</v>
      </c>
      <c r="L119" s="232">
        <v>15</v>
      </c>
      <c r="M119" s="220" t="s">
        <v>17100</v>
      </c>
      <c r="N119" s="220" t="s">
        <v>17746</v>
      </c>
      <c r="O119" s="223" t="s">
        <v>17790</v>
      </c>
      <c r="P119" s="228">
        <v>2546532.12</v>
      </c>
      <c r="Q119" s="228"/>
      <c r="R119" s="228">
        <v>0</v>
      </c>
      <c r="S119" s="228">
        <v>0</v>
      </c>
      <c r="T119" s="228">
        <f t="shared" si="7"/>
        <v>2546532.12</v>
      </c>
      <c r="U119" s="221">
        <f t="shared" si="13"/>
        <v>8289.4925781250004</v>
      </c>
      <c r="V119" s="228">
        <v>9801.5081054687507</v>
      </c>
      <c r="W119" s="195"/>
      <c r="AL119" s="182"/>
      <c r="BU119" s="233"/>
      <c r="BV119" s="233"/>
      <c r="BW119" s="233"/>
      <c r="BX119" s="233"/>
      <c r="BY119" s="233"/>
      <c r="BZ119" s="234"/>
      <c r="CA119" s="234"/>
      <c r="CB119" s="234"/>
      <c r="CC119" s="235"/>
      <c r="CD119" s="233"/>
      <c r="CE119" s="233"/>
      <c r="CF119" s="233"/>
      <c r="CG119" s="236"/>
      <c r="CH119" s="236"/>
      <c r="CI119" s="236"/>
      <c r="CJ119" s="236"/>
      <c r="CK119" s="236"/>
      <c r="CL119" s="236"/>
      <c r="CM119" s="195">
        <f t="shared" si="9"/>
        <v>0</v>
      </c>
      <c r="CS119" s="182" t="s">
        <v>13793</v>
      </c>
      <c r="CT119" s="182">
        <v>1980</v>
      </c>
      <c r="CV119" s="182" t="s">
        <v>18015</v>
      </c>
      <c r="CW119" s="182">
        <v>5</v>
      </c>
      <c r="CX119" s="182" t="s">
        <v>17042</v>
      </c>
      <c r="CY119" s="182">
        <v>1589.4</v>
      </c>
      <c r="CZ119" s="182">
        <v>1176.4000000000001</v>
      </c>
      <c r="DA119" s="182">
        <v>1117.8000000000002</v>
      </c>
      <c r="DB119" s="182">
        <v>61</v>
      </c>
      <c r="DC119" s="182" t="s">
        <v>17100</v>
      </c>
      <c r="DD119" s="182" t="s">
        <v>17746</v>
      </c>
      <c r="DE119" s="182" t="s">
        <v>17805</v>
      </c>
    </row>
    <row r="120" spans="1:109" ht="35.25" x14ac:dyDescent="0.5">
      <c r="A120" s="182">
        <v>1</v>
      </c>
      <c r="B120" s="220">
        <f>SUBTOTAL(9,$A$16:A120)</f>
        <v>103</v>
      </c>
      <c r="C120" s="230" t="s">
        <v>404</v>
      </c>
      <c r="D120" s="220">
        <v>1959</v>
      </c>
      <c r="E120" s="220"/>
      <c r="F120" s="220" t="s">
        <v>17877</v>
      </c>
      <c r="G120" s="220">
        <v>4</v>
      </c>
      <c r="H120" s="220" t="s">
        <v>17315</v>
      </c>
      <c r="I120" s="231">
        <v>4644.8999999999996</v>
      </c>
      <c r="J120" s="231">
        <v>3816.9</v>
      </c>
      <c r="K120" s="231">
        <v>3333.3</v>
      </c>
      <c r="L120" s="232">
        <v>124</v>
      </c>
      <c r="M120" s="220" t="s">
        <v>17100</v>
      </c>
      <c r="N120" s="220" t="s">
        <v>17746</v>
      </c>
      <c r="O120" s="223" t="s">
        <v>17789</v>
      </c>
      <c r="P120" s="228">
        <v>8418288</v>
      </c>
      <c r="Q120" s="228"/>
      <c r="R120" s="228">
        <v>0</v>
      </c>
      <c r="S120" s="228">
        <v>0</v>
      </c>
      <c r="T120" s="228">
        <f t="shared" si="7"/>
        <v>8418288</v>
      </c>
      <c r="U120" s="221">
        <f t="shared" si="13"/>
        <v>1812.3722792740427</v>
      </c>
      <c r="V120" s="228">
        <v>2142.9516243622038</v>
      </c>
      <c r="W120" s="195"/>
      <c r="AL120" s="182"/>
      <c r="BU120" s="233"/>
      <c r="BV120" s="233"/>
      <c r="BW120" s="233"/>
      <c r="BX120" s="233"/>
      <c r="BY120" s="233"/>
      <c r="BZ120" s="234"/>
      <c r="CA120" s="234"/>
      <c r="CB120" s="234"/>
      <c r="CC120" s="235"/>
      <c r="CD120" s="233"/>
      <c r="CE120" s="233"/>
      <c r="CF120" s="233"/>
      <c r="CG120" s="236"/>
      <c r="CH120" s="236"/>
      <c r="CI120" s="236"/>
      <c r="CJ120" s="236"/>
      <c r="CK120" s="236"/>
      <c r="CL120" s="236"/>
      <c r="CM120" s="195">
        <f t="shared" si="9"/>
        <v>0</v>
      </c>
      <c r="CS120" s="182" t="s">
        <v>2447</v>
      </c>
      <c r="CT120" s="182">
        <v>1963</v>
      </c>
      <c r="CV120" s="182" t="s">
        <v>18015</v>
      </c>
      <c r="CW120" s="182">
        <v>4</v>
      </c>
      <c r="CX120" s="182" t="s">
        <v>17322</v>
      </c>
      <c r="CY120" s="182">
        <v>2141.94</v>
      </c>
      <c r="CZ120" s="182">
        <v>1876.78</v>
      </c>
      <c r="DA120" s="182">
        <v>1544.6799999999998</v>
      </c>
      <c r="DB120" s="182">
        <v>77</v>
      </c>
      <c r="DC120" s="182" t="s">
        <v>17100</v>
      </c>
      <c r="DD120" s="182" t="s">
        <v>17746</v>
      </c>
      <c r="DE120" s="182" t="s">
        <v>17800</v>
      </c>
    </row>
    <row r="121" spans="1:109" ht="35.25" x14ac:dyDescent="0.5">
      <c r="A121" s="182">
        <v>1</v>
      </c>
      <c r="B121" s="220">
        <f>SUBTOTAL(9,$A$16:A121)</f>
        <v>104</v>
      </c>
      <c r="C121" s="230" t="s">
        <v>406</v>
      </c>
      <c r="D121" s="220">
        <v>1962</v>
      </c>
      <c r="E121" s="220"/>
      <c r="F121" s="220" t="s">
        <v>17877</v>
      </c>
      <c r="G121" s="220">
        <v>3</v>
      </c>
      <c r="H121" s="220" t="s">
        <v>17042</v>
      </c>
      <c r="I121" s="231">
        <v>1025.5</v>
      </c>
      <c r="J121" s="231">
        <v>952.8</v>
      </c>
      <c r="K121" s="231">
        <v>825.3</v>
      </c>
      <c r="L121" s="232">
        <v>46</v>
      </c>
      <c r="M121" s="220" t="s">
        <v>17100</v>
      </c>
      <c r="N121" s="220" t="s">
        <v>17746</v>
      </c>
      <c r="O121" s="223" t="s">
        <v>17790</v>
      </c>
      <c r="P121" s="228">
        <v>3560537.12</v>
      </c>
      <c r="Q121" s="228"/>
      <c r="R121" s="228">
        <v>0</v>
      </c>
      <c r="S121" s="228">
        <v>0</v>
      </c>
      <c r="T121" s="228">
        <f t="shared" si="7"/>
        <v>3560537.12</v>
      </c>
      <c r="U121" s="221">
        <f t="shared" si="13"/>
        <v>3472.0010921501707</v>
      </c>
      <c r="V121" s="228">
        <v>6084.23</v>
      </c>
      <c r="W121" s="195"/>
      <c r="AL121" s="182"/>
      <c r="BU121" s="233"/>
      <c r="BV121" s="233"/>
      <c r="BW121" s="233"/>
      <c r="BX121" s="233"/>
      <c r="BY121" s="233"/>
      <c r="BZ121" s="234"/>
      <c r="CA121" s="234"/>
      <c r="CB121" s="234"/>
      <c r="CC121" s="235"/>
      <c r="CD121" s="233"/>
      <c r="CE121" s="233"/>
      <c r="CF121" s="233"/>
      <c r="CG121" s="236"/>
      <c r="CH121" s="236"/>
      <c r="CI121" s="236"/>
      <c r="CJ121" s="236"/>
      <c r="CK121" s="236"/>
      <c r="CL121" s="236"/>
      <c r="CM121" s="195">
        <f t="shared" si="9"/>
        <v>0</v>
      </c>
      <c r="CS121" s="182" t="s">
        <v>14071</v>
      </c>
      <c r="CT121" s="182">
        <v>1968</v>
      </c>
      <c r="CV121" s="182" t="s">
        <v>18015</v>
      </c>
      <c r="CW121" s="182">
        <v>3</v>
      </c>
      <c r="CX121" s="182" t="s">
        <v>17042</v>
      </c>
      <c r="CY121" s="182">
        <v>1032.5</v>
      </c>
      <c r="CZ121" s="182">
        <v>644</v>
      </c>
      <c r="DA121" s="182">
        <v>445.9</v>
      </c>
      <c r="DB121" s="182">
        <v>83</v>
      </c>
      <c r="DC121" s="182" t="s">
        <v>17100</v>
      </c>
      <c r="DD121" s="182" t="s">
        <v>17746</v>
      </c>
      <c r="DE121" s="182" t="s">
        <v>17803</v>
      </c>
    </row>
    <row r="122" spans="1:109" ht="35.25" x14ac:dyDescent="0.5">
      <c r="A122" s="182">
        <v>1</v>
      </c>
      <c r="B122" s="220">
        <f>SUBTOTAL(9,$A$16:A122)</f>
        <v>105</v>
      </c>
      <c r="C122" s="230" t="s">
        <v>414</v>
      </c>
      <c r="D122" s="220">
        <v>1992</v>
      </c>
      <c r="E122" s="220"/>
      <c r="F122" s="220" t="s">
        <v>17877</v>
      </c>
      <c r="G122" s="220">
        <v>3</v>
      </c>
      <c r="H122" s="220" t="s">
        <v>17042</v>
      </c>
      <c r="I122" s="231">
        <v>1035.8</v>
      </c>
      <c r="J122" s="231">
        <v>636.5</v>
      </c>
      <c r="K122" s="231">
        <v>479.2</v>
      </c>
      <c r="L122" s="232">
        <v>35</v>
      </c>
      <c r="M122" s="220" t="s">
        <v>17100</v>
      </c>
      <c r="N122" s="220" t="s">
        <v>17769</v>
      </c>
      <c r="O122" s="223" t="s">
        <v>17316</v>
      </c>
      <c r="P122" s="228">
        <v>4547690.3999999994</v>
      </c>
      <c r="Q122" s="228"/>
      <c r="R122" s="228">
        <v>0</v>
      </c>
      <c r="S122" s="228">
        <v>0</v>
      </c>
      <c r="T122" s="228">
        <f t="shared" si="7"/>
        <v>4547690.3999999994</v>
      </c>
      <c r="U122" s="221">
        <f t="shared" si="13"/>
        <v>4390.510137092102</v>
      </c>
      <c r="V122" s="228">
        <v>4977.6896118941886</v>
      </c>
      <c r="W122" s="195"/>
      <c r="AL122" s="182"/>
      <c r="BU122" s="233"/>
      <c r="BV122" s="233"/>
      <c r="BW122" s="233"/>
      <c r="BX122" s="233"/>
      <c r="BY122" s="233"/>
      <c r="BZ122" s="234"/>
      <c r="CA122" s="234"/>
      <c r="CB122" s="234"/>
      <c r="CC122" s="235"/>
      <c r="CD122" s="233"/>
      <c r="CE122" s="233"/>
      <c r="CF122" s="233"/>
      <c r="CG122" s="236"/>
      <c r="CH122" s="236"/>
      <c r="CI122" s="236"/>
      <c r="CJ122" s="236"/>
      <c r="CK122" s="236"/>
      <c r="CL122" s="236"/>
      <c r="CM122" s="195">
        <f t="shared" si="9"/>
        <v>0</v>
      </c>
      <c r="CS122" s="182" t="s">
        <v>14125</v>
      </c>
      <c r="CT122" s="182">
        <v>1917</v>
      </c>
      <c r="CV122" s="182" t="s">
        <v>17876</v>
      </c>
      <c r="CW122" s="182">
        <v>2</v>
      </c>
      <c r="CX122" s="182" t="s">
        <v>17042</v>
      </c>
      <c r="CY122" s="182">
        <v>643.4</v>
      </c>
      <c r="CZ122" s="182">
        <v>615.9</v>
      </c>
      <c r="DA122" s="182">
        <v>423.09999999999997</v>
      </c>
      <c r="DB122" s="182">
        <v>21</v>
      </c>
      <c r="DC122" s="182" t="s">
        <v>17100</v>
      </c>
      <c r="DD122" s="182" t="s">
        <v>17746</v>
      </c>
      <c r="DE122" s="182" t="s">
        <v>17801</v>
      </c>
    </row>
    <row r="123" spans="1:109" ht="35.25" x14ac:dyDescent="0.5">
      <c r="A123" s="182">
        <v>1</v>
      </c>
      <c r="B123" s="220">
        <f>SUBTOTAL(9,$A$16:A123)</f>
        <v>106</v>
      </c>
      <c r="C123" s="230" t="s">
        <v>416</v>
      </c>
      <c r="D123" s="220">
        <v>1980</v>
      </c>
      <c r="E123" s="220"/>
      <c r="F123" s="220" t="s">
        <v>17877</v>
      </c>
      <c r="G123" s="220">
        <v>2</v>
      </c>
      <c r="H123" s="220" t="s">
        <v>17040</v>
      </c>
      <c r="I123" s="231">
        <v>408</v>
      </c>
      <c r="J123" s="231">
        <v>238.7</v>
      </c>
      <c r="K123" s="231">
        <v>238.7</v>
      </c>
      <c r="L123" s="232">
        <v>10</v>
      </c>
      <c r="M123" s="220" t="s">
        <v>17100</v>
      </c>
      <c r="N123" s="220" t="s">
        <v>17769</v>
      </c>
      <c r="O123" s="223" t="s">
        <v>17316</v>
      </c>
      <c r="P123" s="228">
        <v>2957385.5999999996</v>
      </c>
      <c r="Q123" s="228"/>
      <c r="R123" s="228">
        <v>0</v>
      </c>
      <c r="S123" s="228">
        <v>0</v>
      </c>
      <c r="T123" s="228">
        <f t="shared" si="7"/>
        <v>2957385.5999999996</v>
      </c>
      <c r="U123" s="221">
        <f t="shared" si="13"/>
        <v>7248.4941176470575</v>
      </c>
      <c r="V123" s="228">
        <v>8697.2208088235293</v>
      </c>
      <c r="W123" s="195"/>
      <c r="AL123" s="182"/>
      <c r="BU123" s="233"/>
      <c r="BV123" s="233"/>
      <c r="BW123" s="233"/>
      <c r="BX123" s="233"/>
      <c r="BY123" s="233"/>
      <c r="BZ123" s="234"/>
      <c r="CA123" s="234"/>
      <c r="CB123" s="234"/>
      <c r="CC123" s="235"/>
      <c r="CD123" s="233"/>
      <c r="CE123" s="233"/>
      <c r="CF123" s="233"/>
      <c r="CG123" s="236"/>
      <c r="CH123" s="236"/>
      <c r="CI123" s="236"/>
      <c r="CJ123" s="236"/>
      <c r="CK123" s="236"/>
      <c r="CL123" s="236"/>
      <c r="CM123" s="195">
        <f t="shared" si="9"/>
        <v>0</v>
      </c>
      <c r="CS123" s="182" t="s">
        <v>13458</v>
      </c>
      <c r="CT123" s="182">
        <v>1957</v>
      </c>
      <c r="CV123" s="182" t="s">
        <v>18015</v>
      </c>
      <c r="CW123" s="182">
        <v>3</v>
      </c>
      <c r="CX123" s="182">
        <v>4</v>
      </c>
      <c r="CY123" s="182">
        <v>3060.3</v>
      </c>
      <c r="CZ123" s="182">
        <v>2813.7</v>
      </c>
      <c r="DA123" s="182">
        <f>CZ123-123.8</f>
        <v>2689.8999999999996</v>
      </c>
      <c r="DB123" s="182">
        <v>100</v>
      </c>
      <c r="DC123" s="182" t="s">
        <v>17100</v>
      </c>
      <c r="DD123" s="182" t="s">
        <v>17746</v>
      </c>
      <c r="DE123" s="182" t="s">
        <v>17806</v>
      </c>
    </row>
    <row r="124" spans="1:109" ht="35.25" x14ac:dyDescent="0.5">
      <c r="A124" s="182">
        <v>1</v>
      </c>
      <c r="B124" s="220">
        <f>SUBTOTAL(9,$A$16:A124)</f>
        <v>107</v>
      </c>
      <c r="C124" s="230" t="s">
        <v>423</v>
      </c>
      <c r="D124" s="220">
        <v>1981</v>
      </c>
      <c r="E124" s="220"/>
      <c r="F124" s="220" t="s">
        <v>17319</v>
      </c>
      <c r="G124" s="220">
        <v>5</v>
      </c>
      <c r="H124" s="220" t="s">
        <v>17331</v>
      </c>
      <c r="I124" s="231">
        <v>4864.1000000000004</v>
      </c>
      <c r="J124" s="231">
        <v>3467.6</v>
      </c>
      <c r="K124" s="231">
        <v>3467.6</v>
      </c>
      <c r="L124" s="232">
        <v>143</v>
      </c>
      <c r="M124" s="220" t="s">
        <v>17100</v>
      </c>
      <c r="N124" s="220" t="s">
        <v>17746</v>
      </c>
      <c r="O124" s="223" t="s">
        <v>17796</v>
      </c>
      <c r="P124" s="228">
        <v>9541232.7999999989</v>
      </c>
      <c r="Q124" s="228"/>
      <c r="R124" s="228">
        <v>0</v>
      </c>
      <c r="S124" s="228">
        <v>0</v>
      </c>
      <c r="T124" s="228">
        <f t="shared" si="7"/>
        <v>9541232.7999999989</v>
      </c>
      <c r="U124" s="221">
        <f t="shared" si="13"/>
        <v>1961.5618099956823</v>
      </c>
      <c r="V124" s="228">
        <v>2223.8978022655783</v>
      </c>
      <c r="W124" s="195"/>
      <c r="AL124" s="182"/>
      <c r="BU124" s="233"/>
      <c r="BV124" s="233"/>
      <c r="BW124" s="233"/>
      <c r="BX124" s="233"/>
      <c r="BY124" s="233"/>
      <c r="BZ124" s="234"/>
      <c r="CA124" s="234"/>
      <c r="CB124" s="234"/>
      <c r="CC124" s="235"/>
      <c r="CD124" s="233"/>
      <c r="CE124" s="233"/>
      <c r="CF124" s="233"/>
      <c r="CG124" s="236"/>
      <c r="CH124" s="236"/>
      <c r="CI124" s="236"/>
      <c r="CJ124" s="236"/>
      <c r="CK124" s="236"/>
      <c r="CL124" s="236"/>
      <c r="CM124" s="195">
        <f t="shared" si="9"/>
        <v>0</v>
      </c>
      <c r="CS124" s="182" t="s">
        <v>2328</v>
      </c>
      <c r="CT124" s="182">
        <v>1985</v>
      </c>
      <c r="CV124" s="182" t="s">
        <v>18015</v>
      </c>
      <c r="CW124" s="182">
        <v>5</v>
      </c>
      <c r="CX124" s="182" t="s">
        <v>17320</v>
      </c>
      <c r="CY124" s="182">
        <v>4537.2</v>
      </c>
      <c r="CZ124" s="182">
        <v>4163</v>
      </c>
      <c r="DA124" s="182">
        <v>4163</v>
      </c>
      <c r="DB124" s="182">
        <v>198</v>
      </c>
      <c r="DC124" s="182" t="s">
        <v>17100</v>
      </c>
      <c r="DD124" s="182" t="s">
        <v>17746</v>
      </c>
      <c r="DE124" s="182" t="s">
        <v>17800</v>
      </c>
    </row>
    <row r="125" spans="1:109" ht="35.25" x14ac:dyDescent="0.5">
      <c r="A125" s="182">
        <v>1</v>
      </c>
      <c r="B125" s="220">
        <f>SUBTOTAL(9,$A$16:A125)</f>
        <v>108</v>
      </c>
      <c r="C125" s="230" t="s">
        <v>11203</v>
      </c>
      <c r="D125" s="220">
        <v>1937</v>
      </c>
      <c r="E125" s="220"/>
      <c r="F125" s="220" t="s">
        <v>17877</v>
      </c>
      <c r="G125" s="220" t="s">
        <v>17315</v>
      </c>
      <c r="H125" s="220" t="s">
        <v>17322</v>
      </c>
      <c r="I125" s="231">
        <v>1585.9</v>
      </c>
      <c r="J125" s="231">
        <v>1585.9</v>
      </c>
      <c r="K125" s="231">
        <v>1465.1</v>
      </c>
      <c r="L125" s="232">
        <v>36</v>
      </c>
      <c r="M125" s="220" t="s">
        <v>17100</v>
      </c>
      <c r="N125" s="220" t="s">
        <v>17769</v>
      </c>
      <c r="O125" s="223" t="s">
        <v>17316</v>
      </c>
      <c r="P125" s="228">
        <v>10185538.860000001</v>
      </c>
      <c r="Q125" s="228"/>
      <c r="R125" s="228">
        <v>0</v>
      </c>
      <c r="S125" s="228">
        <v>0</v>
      </c>
      <c r="T125" s="228">
        <f t="shared" ref="T125:T209" si="16">P125-R125-S125</f>
        <v>10185538.860000001</v>
      </c>
      <c r="U125" s="221">
        <f t="shared" si="13"/>
        <v>6422.5606028122838</v>
      </c>
      <c r="V125" s="228">
        <v>15545.609510687937</v>
      </c>
      <c r="W125" s="195"/>
      <c r="AL125" s="182"/>
      <c r="BU125" s="233"/>
      <c r="BV125" s="233"/>
      <c r="BW125" s="233"/>
      <c r="BX125" s="233"/>
      <c r="BY125" s="233"/>
      <c r="BZ125" s="234"/>
      <c r="CA125" s="234"/>
      <c r="CB125" s="234"/>
      <c r="CC125" s="235"/>
      <c r="CD125" s="233"/>
      <c r="CE125" s="233"/>
      <c r="CF125" s="233"/>
      <c r="CG125" s="236"/>
      <c r="CH125" s="236"/>
      <c r="CI125" s="236"/>
      <c r="CJ125" s="236"/>
      <c r="CK125" s="236"/>
      <c r="CL125" s="236"/>
      <c r="CM125" s="195">
        <f t="shared" si="9"/>
        <v>0</v>
      </c>
      <c r="CS125" s="182" t="s">
        <v>13432</v>
      </c>
      <c r="CT125" s="182">
        <v>1975</v>
      </c>
      <c r="CV125" s="182" t="s">
        <v>18015</v>
      </c>
      <c r="CW125" s="182">
        <v>5</v>
      </c>
      <c r="CX125" s="182" t="s">
        <v>17315</v>
      </c>
      <c r="CY125" s="182">
        <v>3325.2</v>
      </c>
      <c r="CZ125" s="182">
        <v>3325.2</v>
      </c>
      <c r="DA125" s="182">
        <v>3325.2</v>
      </c>
      <c r="DB125" s="182">
        <v>111</v>
      </c>
      <c r="DC125" s="182" t="s">
        <v>17100</v>
      </c>
      <c r="DD125" s="182" t="s">
        <v>17746</v>
      </c>
      <c r="DE125" s="182" t="s">
        <v>17802</v>
      </c>
    </row>
    <row r="126" spans="1:109" ht="35.25" x14ac:dyDescent="0.5">
      <c r="A126" s="182">
        <v>1</v>
      </c>
      <c r="B126" s="220">
        <f>SUBTOTAL(9,$A$16:A126)</f>
        <v>109</v>
      </c>
      <c r="C126" s="230" t="s">
        <v>18113</v>
      </c>
      <c r="D126" s="220">
        <v>1955</v>
      </c>
      <c r="E126" s="220"/>
      <c r="F126" s="220" t="s">
        <v>17877</v>
      </c>
      <c r="G126" s="220">
        <v>3</v>
      </c>
      <c r="H126" s="220" t="s">
        <v>17315</v>
      </c>
      <c r="I126" s="231">
        <v>2958.2</v>
      </c>
      <c r="J126" s="231">
        <v>2271</v>
      </c>
      <c r="K126" s="231">
        <v>1836.6</v>
      </c>
      <c r="L126" s="232">
        <v>72</v>
      </c>
      <c r="M126" s="220" t="s">
        <v>17100</v>
      </c>
      <c r="N126" s="220" t="s">
        <v>17746</v>
      </c>
      <c r="O126" s="223" t="s">
        <v>18029</v>
      </c>
      <c r="P126" s="228">
        <v>149372.4</v>
      </c>
      <c r="Q126" s="228"/>
      <c r="R126" s="228">
        <v>0</v>
      </c>
      <c r="S126" s="228">
        <v>0</v>
      </c>
      <c r="T126" s="228">
        <f t="shared" si="16"/>
        <v>149372.4</v>
      </c>
      <c r="U126" s="221">
        <f t="shared" si="13"/>
        <v>50.494354675140286</v>
      </c>
      <c r="V126" s="228">
        <v>50.494354675140286</v>
      </c>
      <c r="W126" s="195"/>
      <c r="AL126" s="182"/>
      <c r="BU126" s="233"/>
      <c r="BV126" s="233"/>
      <c r="BW126" s="233"/>
      <c r="BX126" s="233"/>
      <c r="BY126" s="233"/>
      <c r="BZ126" s="234"/>
      <c r="CA126" s="234"/>
      <c r="CB126" s="234"/>
      <c r="CC126" s="235"/>
      <c r="CD126" s="233"/>
      <c r="CE126" s="233"/>
      <c r="CF126" s="233"/>
      <c r="CG126" s="236"/>
      <c r="CH126" s="236"/>
      <c r="CI126" s="236"/>
      <c r="CJ126" s="236"/>
      <c r="CK126" s="236"/>
      <c r="CL126" s="236"/>
      <c r="CM126" s="195">
        <f t="shared" si="9"/>
        <v>0</v>
      </c>
      <c r="CS126" s="182" t="s">
        <v>13438</v>
      </c>
      <c r="CT126" s="182">
        <v>1967</v>
      </c>
      <c r="CV126" s="182" t="s">
        <v>18015</v>
      </c>
      <c r="CW126" s="182">
        <v>5</v>
      </c>
      <c r="CX126" s="182">
        <v>4</v>
      </c>
      <c r="CY126" s="182">
        <v>3656.6</v>
      </c>
      <c r="CZ126" s="182">
        <v>3333.6</v>
      </c>
      <c r="DA126" s="182">
        <v>3333.6</v>
      </c>
      <c r="DB126" s="182">
        <v>174</v>
      </c>
      <c r="DC126" s="182" t="s">
        <v>17100</v>
      </c>
      <c r="DD126" s="182" t="s">
        <v>17746</v>
      </c>
      <c r="DE126" s="182" t="s">
        <v>17802</v>
      </c>
    </row>
    <row r="127" spans="1:109" ht="35.25" x14ac:dyDescent="0.5">
      <c r="A127" s="182">
        <v>1</v>
      </c>
      <c r="B127" s="220">
        <f>SUBTOTAL(9,$A$16:A127)</f>
        <v>110</v>
      </c>
      <c r="C127" s="230" t="s">
        <v>11617</v>
      </c>
      <c r="D127" s="220">
        <v>1962</v>
      </c>
      <c r="E127" s="220"/>
      <c r="F127" s="220" t="s">
        <v>17877</v>
      </c>
      <c r="G127" s="220">
        <v>4</v>
      </c>
      <c r="H127" s="220" t="s">
        <v>17042</v>
      </c>
      <c r="I127" s="231">
        <v>1599.4</v>
      </c>
      <c r="J127" s="231">
        <v>1280.9000000000001</v>
      </c>
      <c r="K127" s="231">
        <v>975</v>
      </c>
      <c r="L127" s="232">
        <v>60</v>
      </c>
      <c r="M127" s="220" t="s">
        <v>17100</v>
      </c>
      <c r="N127" s="220" t="s">
        <v>17746</v>
      </c>
      <c r="O127" s="223" t="s">
        <v>17783</v>
      </c>
      <c r="P127" s="228">
        <v>5186133.25</v>
      </c>
      <c r="Q127" s="228"/>
      <c r="R127" s="228">
        <v>0</v>
      </c>
      <c r="S127" s="228">
        <v>0</v>
      </c>
      <c r="T127" s="228">
        <f t="shared" si="16"/>
        <v>5186133.25</v>
      </c>
      <c r="U127" s="221">
        <f t="shared" si="13"/>
        <v>3242.5492372139552</v>
      </c>
      <c r="V127" s="228">
        <v>3963.1817744154055</v>
      </c>
      <c r="W127" s="195"/>
      <c r="AL127" s="182"/>
      <c r="BU127" s="233"/>
      <c r="BV127" s="233"/>
      <c r="BW127" s="233"/>
      <c r="BX127" s="233"/>
      <c r="BY127" s="233"/>
      <c r="BZ127" s="234"/>
      <c r="CA127" s="234"/>
      <c r="CB127" s="234"/>
      <c r="CC127" s="235"/>
      <c r="CD127" s="233"/>
      <c r="CE127" s="233"/>
      <c r="CF127" s="233"/>
      <c r="CG127" s="236"/>
      <c r="CH127" s="236"/>
      <c r="CI127" s="236"/>
      <c r="CJ127" s="236"/>
      <c r="CK127" s="236"/>
      <c r="CL127" s="236"/>
      <c r="CM127" s="195">
        <f t="shared" si="9"/>
        <v>0</v>
      </c>
      <c r="CS127" s="182" t="s">
        <v>13578</v>
      </c>
      <c r="CT127" s="182">
        <v>1977</v>
      </c>
      <c r="CV127" s="182" t="s">
        <v>17319</v>
      </c>
      <c r="CW127" s="182">
        <v>5</v>
      </c>
      <c r="CX127" s="182">
        <v>6</v>
      </c>
      <c r="CY127" s="182">
        <v>4961.7</v>
      </c>
      <c r="CZ127" s="182">
        <v>4559</v>
      </c>
      <c r="DA127" s="182">
        <v>4559</v>
      </c>
      <c r="DB127" s="182">
        <v>234</v>
      </c>
      <c r="DC127" s="182" t="s">
        <v>17100</v>
      </c>
      <c r="DD127" s="182" t="s">
        <v>17746</v>
      </c>
      <c r="DE127" s="182" t="s">
        <v>17803</v>
      </c>
    </row>
    <row r="128" spans="1:109" ht="35.25" x14ac:dyDescent="0.5">
      <c r="A128" s="182">
        <v>1</v>
      </c>
      <c r="B128" s="220">
        <f>SUBTOTAL(9,$A$16:A128)</f>
        <v>111</v>
      </c>
      <c r="C128" s="230" t="s">
        <v>11611</v>
      </c>
      <c r="D128" s="220">
        <v>1937</v>
      </c>
      <c r="E128" s="220"/>
      <c r="F128" s="220" t="s">
        <v>17877</v>
      </c>
      <c r="G128" s="220" t="s">
        <v>17315</v>
      </c>
      <c r="H128" s="220" t="s">
        <v>17315</v>
      </c>
      <c r="I128" s="231">
        <v>2626</v>
      </c>
      <c r="J128" s="231">
        <v>2536</v>
      </c>
      <c r="K128" s="231">
        <v>2536</v>
      </c>
      <c r="L128" s="232">
        <v>96</v>
      </c>
      <c r="M128" s="220" t="s">
        <v>17100</v>
      </c>
      <c r="N128" s="220" t="s">
        <v>17746</v>
      </c>
      <c r="O128" s="223" t="s">
        <v>17851</v>
      </c>
      <c r="P128" s="228">
        <v>2537236.0500000003</v>
      </c>
      <c r="Q128" s="228"/>
      <c r="R128" s="228">
        <v>0</v>
      </c>
      <c r="S128" s="228">
        <v>0</v>
      </c>
      <c r="T128" s="228">
        <f t="shared" si="16"/>
        <v>2537236.0500000003</v>
      </c>
      <c r="U128" s="221">
        <f t="shared" si="13"/>
        <v>966.19803884234591</v>
      </c>
      <c r="V128" s="228">
        <v>6611.86</v>
      </c>
      <c r="W128" s="195"/>
      <c r="AL128" s="182"/>
      <c r="BU128" s="233"/>
      <c r="BV128" s="233"/>
      <c r="BW128" s="233"/>
      <c r="BX128" s="233"/>
      <c r="BY128" s="233"/>
      <c r="BZ128" s="234"/>
      <c r="CA128" s="234"/>
      <c r="CB128" s="234"/>
      <c r="CC128" s="235"/>
      <c r="CD128" s="233"/>
      <c r="CE128" s="233"/>
      <c r="CF128" s="233"/>
      <c r="CG128" s="236"/>
      <c r="CH128" s="236"/>
      <c r="CI128" s="236"/>
      <c r="CJ128" s="236"/>
      <c r="CK128" s="236"/>
      <c r="CL128" s="236"/>
      <c r="CM128" s="195">
        <f t="shared" si="9"/>
        <v>0</v>
      </c>
      <c r="CS128" s="182" t="s">
        <v>13843</v>
      </c>
      <c r="CT128" s="182">
        <v>1974</v>
      </c>
      <c r="CV128" s="182" t="s">
        <v>18015</v>
      </c>
      <c r="CW128" s="182">
        <v>5</v>
      </c>
      <c r="CX128" s="182" t="s">
        <v>17315</v>
      </c>
      <c r="CY128" s="182">
        <v>3647.3</v>
      </c>
      <c r="CZ128" s="182">
        <v>3647.3</v>
      </c>
      <c r="DA128" s="182">
        <v>2672.9</v>
      </c>
      <c r="DB128" s="182">
        <v>113</v>
      </c>
      <c r="DC128" s="182" t="s">
        <v>17100</v>
      </c>
      <c r="DD128" s="182" t="s">
        <v>17746</v>
      </c>
      <c r="DE128" s="182" t="s">
        <v>17804</v>
      </c>
    </row>
    <row r="129" spans="1:109" ht="35.25" x14ac:dyDescent="0.5">
      <c r="A129" s="182">
        <v>1</v>
      </c>
      <c r="B129" s="220">
        <f>SUBTOTAL(9,$A$16:A129)</f>
        <v>112</v>
      </c>
      <c r="C129" s="230" t="s">
        <v>2046</v>
      </c>
      <c r="D129" s="220">
        <v>1937</v>
      </c>
      <c r="E129" s="220"/>
      <c r="F129" s="220" t="s">
        <v>17877</v>
      </c>
      <c r="G129" s="220">
        <v>3</v>
      </c>
      <c r="H129" s="220" t="s">
        <v>17315</v>
      </c>
      <c r="I129" s="231">
        <v>2718</v>
      </c>
      <c r="J129" s="231">
        <v>2039</v>
      </c>
      <c r="K129" s="231">
        <v>2039</v>
      </c>
      <c r="L129" s="232">
        <v>62</v>
      </c>
      <c r="M129" s="220" t="s">
        <v>17100</v>
      </c>
      <c r="N129" s="220" t="s">
        <v>17746</v>
      </c>
      <c r="O129" s="223" t="s">
        <v>17783</v>
      </c>
      <c r="P129" s="228">
        <v>1731161.0999999999</v>
      </c>
      <c r="Q129" s="228"/>
      <c r="R129" s="228">
        <v>0</v>
      </c>
      <c r="S129" s="228">
        <v>0</v>
      </c>
      <c r="T129" s="228">
        <f t="shared" si="16"/>
        <v>1731161.0999999999</v>
      </c>
      <c r="U129" s="221">
        <f t="shared" si="13"/>
        <v>636.92461368653414</v>
      </c>
      <c r="V129" s="228">
        <v>1051.81</v>
      </c>
      <c r="W129" s="195"/>
      <c r="AL129" s="182"/>
      <c r="BU129" s="233"/>
      <c r="BV129" s="233"/>
      <c r="BW129" s="233"/>
      <c r="BX129" s="233"/>
      <c r="BY129" s="233"/>
      <c r="BZ129" s="234"/>
      <c r="CA129" s="234"/>
      <c r="CB129" s="234"/>
      <c r="CC129" s="235"/>
      <c r="CD129" s="233"/>
      <c r="CE129" s="233"/>
      <c r="CF129" s="233"/>
      <c r="CG129" s="236"/>
      <c r="CH129" s="236"/>
      <c r="CI129" s="236"/>
      <c r="CJ129" s="236"/>
      <c r="CK129" s="236"/>
      <c r="CL129" s="236"/>
      <c r="CM129" s="195">
        <f t="shared" si="9"/>
        <v>0</v>
      </c>
      <c r="CS129" s="182" t="s">
        <v>13890</v>
      </c>
      <c r="CT129" s="182">
        <v>1980</v>
      </c>
      <c r="CV129" s="182" t="s">
        <v>17319</v>
      </c>
      <c r="CW129" s="182">
        <v>5</v>
      </c>
      <c r="CX129" s="182">
        <v>5</v>
      </c>
      <c r="CY129" s="182">
        <v>5220.8</v>
      </c>
      <c r="CZ129" s="182">
        <v>3874.4</v>
      </c>
      <c r="DA129" s="182">
        <v>3874.4</v>
      </c>
      <c r="DB129" s="182">
        <v>195</v>
      </c>
      <c r="DC129" s="182" t="s">
        <v>17100</v>
      </c>
      <c r="DD129" s="182" t="s">
        <v>17746</v>
      </c>
      <c r="DE129" s="182" t="s">
        <v>17800</v>
      </c>
    </row>
    <row r="130" spans="1:109" ht="35.25" x14ac:dyDescent="0.5">
      <c r="A130" s="182">
        <v>1</v>
      </c>
      <c r="B130" s="220">
        <f>SUBTOTAL(9,$A$16:A130)</f>
        <v>113</v>
      </c>
      <c r="C130" s="230" t="s">
        <v>433</v>
      </c>
      <c r="D130" s="220">
        <v>1928</v>
      </c>
      <c r="E130" s="220"/>
      <c r="F130" s="220" t="s">
        <v>17876</v>
      </c>
      <c r="G130" s="220">
        <v>2</v>
      </c>
      <c r="H130" s="220" t="s">
        <v>17042</v>
      </c>
      <c r="I130" s="231">
        <v>401.7</v>
      </c>
      <c r="J130" s="231">
        <v>350.3</v>
      </c>
      <c r="K130" s="231">
        <v>298.90000000000003</v>
      </c>
      <c r="L130" s="232">
        <v>16</v>
      </c>
      <c r="M130" s="220" t="s">
        <v>17100</v>
      </c>
      <c r="N130" s="220" t="s">
        <v>17769</v>
      </c>
      <c r="O130" s="223" t="s">
        <v>17316</v>
      </c>
      <c r="P130" s="228">
        <v>2714704</v>
      </c>
      <c r="Q130" s="228">
        <v>0</v>
      </c>
      <c r="R130" s="228">
        <v>0</v>
      </c>
      <c r="S130" s="228">
        <v>0</v>
      </c>
      <c r="T130" s="228">
        <f>P130-R130-S130</f>
        <v>2714704</v>
      </c>
      <c r="U130" s="221">
        <f t="shared" si="13"/>
        <v>6758.0383370674635</v>
      </c>
      <c r="V130" s="228">
        <v>7131.4513318396812</v>
      </c>
      <c r="W130" s="236"/>
      <c r="X130" s="195"/>
      <c r="AL130" s="182"/>
      <c r="BV130" s="237"/>
      <c r="BW130" s="237"/>
      <c r="BX130" s="237"/>
      <c r="BY130" s="237"/>
      <c r="BZ130" s="237"/>
      <c r="CA130" s="238"/>
      <c r="CB130" s="238"/>
      <c r="CC130" s="238"/>
      <c r="CD130" s="239"/>
      <c r="CE130" s="237"/>
      <c r="CF130" s="237"/>
      <c r="CG130" s="237"/>
      <c r="CH130" s="240"/>
      <c r="CI130" s="240"/>
      <c r="CJ130" s="240"/>
      <c r="CK130" s="240"/>
      <c r="CL130" s="240"/>
      <c r="CM130" s="195">
        <f t="shared" si="9"/>
        <v>0</v>
      </c>
    </row>
    <row r="131" spans="1:109" ht="35.25" x14ac:dyDescent="0.5">
      <c r="A131" s="182">
        <v>1</v>
      </c>
      <c r="B131" s="220">
        <f>SUBTOTAL(9,$A$16:A131)</f>
        <v>114</v>
      </c>
      <c r="C131" s="230" t="s">
        <v>389</v>
      </c>
      <c r="D131" s="220">
        <v>1963</v>
      </c>
      <c r="E131" s="220"/>
      <c r="F131" s="220" t="s">
        <v>17877</v>
      </c>
      <c r="G131" s="220">
        <v>2</v>
      </c>
      <c r="H131" s="220" t="s">
        <v>17040</v>
      </c>
      <c r="I131" s="231">
        <v>419.1</v>
      </c>
      <c r="J131" s="231">
        <v>400</v>
      </c>
      <c r="K131" s="231">
        <v>400</v>
      </c>
      <c r="L131" s="232">
        <v>14</v>
      </c>
      <c r="M131" s="220" t="s">
        <v>17100</v>
      </c>
      <c r="N131" s="220" t="s">
        <v>17769</v>
      </c>
      <c r="O131" s="223" t="s">
        <v>17316</v>
      </c>
      <c r="P131" s="228">
        <v>3647924.8</v>
      </c>
      <c r="Q131" s="228"/>
      <c r="R131" s="228">
        <v>0</v>
      </c>
      <c r="S131" s="228">
        <v>0</v>
      </c>
      <c r="T131" s="228">
        <f>P131-R131-S131</f>
        <v>3647924.8</v>
      </c>
      <c r="U131" s="221">
        <f t="shared" ref="U131:U156" si="17">P131/I131</f>
        <v>8704.1870675256487</v>
      </c>
      <c r="V131" s="228">
        <v>10291.843474111189</v>
      </c>
      <c r="W131" s="195"/>
      <c r="AL131" s="182"/>
      <c r="BU131" s="233"/>
      <c r="BV131" s="233"/>
      <c r="BW131" s="233"/>
      <c r="BX131" s="233"/>
      <c r="BY131" s="233"/>
      <c r="BZ131" s="234"/>
      <c r="CA131" s="234"/>
      <c r="CB131" s="234"/>
      <c r="CC131" s="235"/>
      <c r="CD131" s="233"/>
      <c r="CE131" s="233"/>
      <c r="CF131" s="233"/>
      <c r="CG131" s="236"/>
      <c r="CH131" s="236"/>
      <c r="CI131" s="236"/>
      <c r="CJ131" s="236"/>
      <c r="CK131" s="236"/>
      <c r="CL131" s="236"/>
      <c r="CM131" s="195">
        <f t="shared" ref="CM131:CM156" si="18">P131-R131-S131-T131</f>
        <v>0</v>
      </c>
      <c r="CS131" s="182" t="s">
        <v>9822</v>
      </c>
      <c r="CT131" s="182">
        <v>1887</v>
      </c>
      <c r="CV131" s="182" t="s">
        <v>18077</v>
      </c>
      <c r="CW131" s="182">
        <v>2</v>
      </c>
      <c r="CX131" s="182" t="s">
        <v>17042</v>
      </c>
      <c r="CY131" s="182">
        <v>323</v>
      </c>
      <c r="CZ131" s="182">
        <v>291.7</v>
      </c>
      <c r="DA131" s="182">
        <v>291.7</v>
      </c>
      <c r="DB131" s="182">
        <v>16</v>
      </c>
      <c r="DC131" s="182" t="s">
        <v>17100</v>
      </c>
      <c r="DD131" s="182" t="s">
        <v>17769</v>
      </c>
      <c r="DE131" s="182" t="s">
        <v>17316</v>
      </c>
    </row>
    <row r="132" spans="1:109" ht="35.25" x14ac:dyDescent="0.5">
      <c r="A132" s="182">
        <v>1</v>
      </c>
      <c r="B132" s="220">
        <f>SUBTOTAL(9,$A$16:A132)</f>
        <v>115</v>
      </c>
      <c r="C132" s="230" t="s">
        <v>446</v>
      </c>
      <c r="D132" s="220">
        <v>1956</v>
      </c>
      <c r="E132" s="220"/>
      <c r="F132" s="220" t="s">
        <v>17877</v>
      </c>
      <c r="G132" s="220">
        <v>2</v>
      </c>
      <c r="H132" s="220" t="s">
        <v>17040</v>
      </c>
      <c r="I132" s="231">
        <v>443</v>
      </c>
      <c r="J132" s="231">
        <v>248.5</v>
      </c>
      <c r="K132" s="231">
        <v>202.1</v>
      </c>
      <c r="L132" s="232">
        <v>21</v>
      </c>
      <c r="M132" s="220" t="s">
        <v>17100</v>
      </c>
      <c r="N132" s="220" t="s">
        <v>17769</v>
      </c>
      <c r="O132" s="223" t="s">
        <v>17316</v>
      </c>
      <c r="P132" s="228">
        <v>3075344</v>
      </c>
      <c r="Q132" s="228"/>
      <c r="R132" s="228">
        <v>0</v>
      </c>
      <c r="S132" s="228">
        <v>0</v>
      </c>
      <c r="T132" s="228">
        <f>P132-R132-S132</f>
        <v>3075344</v>
      </c>
      <c r="U132" s="221">
        <f t="shared" si="17"/>
        <v>6942.0857787810382</v>
      </c>
      <c r="V132" s="228">
        <v>8329.571896162528</v>
      </c>
      <c r="W132" s="195"/>
      <c r="AL132" s="182"/>
      <c r="BU132" s="233"/>
      <c r="BV132" s="233"/>
      <c r="BW132" s="233"/>
      <c r="BX132" s="233"/>
      <c r="BY132" s="233"/>
      <c r="BZ132" s="234"/>
      <c r="CA132" s="234"/>
      <c r="CB132" s="234"/>
      <c r="CC132" s="235"/>
      <c r="CD132" s="233"/>
      <c r="CE132" s="233"/>
      <c r="CF132" s="233"/>
      <c r="CG132" s="236"/>
      <c r="CH132" s="236"/>
      <c r="CI132" s="236"/>
      <c r="CJ132" s="236"/>
      <c r="CK132" s="236"/>
      <c r="CL132" s="236"/>
      <c r="CM132" s="195">
        <f t="shared" si="18"/>
        <v>0</v>
      </c>
      <c r="CS132" s="182" t="s">
        <v>14292</v>
      </c>
      <c r="CT132" s="182">
        <v>1977</v>
      </c>
      <c r="CV132" s="182" t="s">
        <v>18015</v>
      </c>
      <c r="CW132" s="182">
        <v>9</v>
      </c>
      <c r="CX132" s="182" t="s">
        <v>17040</v>
      </c>
      <c r="CY132" s="182">
        <v>2576</v>
      </c>
      <c r="CZ132" s="182">
        <v>2271.29</v>
      </c>
      <c r="DA132" s="182">
        <v>2123.6999999999998</v>
      </c>
      <c r="DB132" s="182">
        <v>119</v>
      </c>
      <c r="DC132" s="182" t="s">
        <v>17100</v>
      </c>
      <c r="DD132" s="182" t="s">
        <v>17746</v>
      </c>
      <c r="DE132" s="182" t="s">
        <v>17806</v>
      </c>
    </row>
    <row r="133" spans="1:109" ht="35.25" x14ac:dyDescent="0.5">
      <c r="A133" s="182">
        <v>1</v>
      </c>
      <c r="B133" s="220">
        <f>SUBTOTAL(9,$A$16:A133)</f>
        <v>116</v>
      </c>
      <c r="C133" s="230" t="s">
        <v>383</v>
      </c>
      <c r="D133" s="220">
        <v>1940</v>
      </c>
      <c r="E133" s="220"/>
      <c r="F133" s="220" t="s">
        <v>17876</v>
      </c>
      <c r="G133" s="220">
        <v>2</v>
      </c>
      <c r="H133" s="220" t="s">
        <v>17042</v>
      </c>
      <c r="I133" s="231">
        <v>831.9</v>
      </c>
      <c r="J133" s="231">
        <v>562.20000000000005</v>
      </c>
      <c r="K133" s="231">
        <v>389.8</v>
      </c>
      <c r="L133" s="232">
        <v>18</v>
      </c>
      <c r="M133" s="220" t="s">
        <v>17100</v>
      </c>
      <c r="N133" s="220" t="s">
        <v>17769</v>
      </c>
      <c r="O133" s="223" t="s">
        <v>17316</v>
      </c>
      <c r="P133" s="228">
        <v>3597731.1999999997</v>
      </c>
      <c r="Q133" s="228"/>
      <c r="R133" s="228">
        <v>0</v>
      </c>
      <c r="S133" s="228">
        <v>0</v>
      </c>
      <c r="T133" s="228">
        <f t="shared" ref="T133:T155" si="19">P133-R133-S133</f>
        <v>3597731.1999999997</v>
      </c>
      <c r="U133" s="221">
        <f t="shared" si="17"/>
        <v>4324.7159514364703</v>
      </c>
      <c r="V133" s="228">
        <v>5189.0791321072238</v>
      </c>
      <c r="W133" s="195"/>
      <c r="AL133" s="182"/>
      <c r="BU133" s="233"/>
      <c r="BV133" s="233"/>
      <c r="BW133" s="233"/>
      <c r="BX133" s="233"/>
      <c r="BY133" s="233"/>
      <c r="BZ133" s="234"/>
      <c r="CA133" s="234"/>
      <c r="CB133" s="234"/>
      <c r="CC133" s="235"/>
      <c r="CD133" s="233"/>
      <c r="CE133" s="233"/>
      <c r="CF133" s="233"/>
      <c r="CG133" s="236"/>
      <c r="CH133" s="236"/>
      <c r="CI133" s="236"/>
      <c r="CJ133" s="236"/>
      <c r="CK133" s="236"/>
      <c r="CL133" s="236"/>
      <c r="CM133" s="195">
        <f t="shared" si="18"/>
        <v>0</v>
      </c>
      <c r="CS133" s="182" t="s">
        <v>9438</v>
      </c>
      <c r="CT133" s="182">
        <v>1960</v>
      </c>
      <c r="CV133" s="182" t="s">
        <v>18015</v>
      </c>
      <c r="CW133" s="182">
        <v>2</v>
      </c>
      <c r="CX133" s="182" t="s">
        <v>17042</v>
      </c>
      <c r="CY133" s="182">
        <v>591.29999999999995</v>
      </c>
      <c r="CZ133" s="182">
        <v>543.1</v>
      </c>
      <c r="DA133" s="182">
        <v>477.6</v>
      </c>
      <c r="DB133" s="182">
        <v>28</v>
      </c>
      <c r="DC133" s="182" t="s">
        <v>17100</v>
      </c>
      <c r="DD133" s="182" t="s">
        <v>17769</v>
      </c>
      <c r="DE133" s="182" t="s">
        <v>17316</v>
      </c>
    </row>
    <row r="134" spans="1:109" ht="35.25" x14ac:dyDescent="0.5">
      <c r="A134" s="182">
        <v>1</v>
      </c>
      <c r="B134" s="220">
        <f>SUBTOTAL(9,$A$16:A134)</f>
        <v>117</v>
      </c>
      <c r="C134" s="230" t="s">
        <v>387</v>
      </c>
      <c r="D134" s="220">
        <v>1959</v>
      </c>
      <c r="E134" s="220"/>
      <c r="F134" s="220" t="s">
        <v>17877</v>
      </c>
      <c r="G134" s="220">
        <v>2</v>
      </c>
      <c r="H134" s="220" t="s">
        <v>17040</v>
      </c>
      <c r="I134" s="231">
        <v>302.39999999999998</v>
      </c>
      <c r="J134" s="231">
        <v>280.10000000000002</v>
      </c>
      <c r="K134" s="231">
        <v>242.10000000000002</v>
      </c>
      <c r="L134" s="232">
        <v>12</v>
      </c>
      <c r="M134" s="220" t="s">
        <v>17100</v>
      </c>
      <c r="N134" s="220" t="s">
        <v>17769</v>
      </c>
      <c r="O134" s="223" t="s">
        <v>17316</v>
      </c>
      <c r="P134" s="228">
        <v>2274912</v>
      </c>
      <c r="Q134" s="228"/>
      <c r="R134" s="228">
        <v>0</v>
      </c>
      <c r="S134" s="228">
        <v>0</v>
      </c>
      <c r="T134" s="228">
        <f t="shared" si="19"/>
        <v>2274912</v>
      </c>
      <c r="U134" s="221">
        <f t="shared" si="17"/>
        <v>7522.8571428571431</v>
      </c>
      <c r="V134" s="228">
        <v>9026.4196428571431</v>
      </c>
      <c r="W134" s="195"/>
      <c r="AL134" s="182"/>
      <c r="BU134" s="233"/>
      <c r="BV134" s="233"/>
      <c r="BW134" s="233"/>
      <c r="BX134" s="233"/>
      <c r="BY134" s="233"/>
      <c r="BZ134" s="234"/>
      <c r="CA134" s="234"/>
      <c r="CB134" s="234"/>
      <c r="CC134" s="235"/>
      <c r="CD134" s="233"/>
      <c r="CE134" s="233"/>
      <c r="CF134" s="233"/>
      <c r="CG134" s="236"/>
      <c r="CH134" s="236"/>
      <c r="CI134" s="236"/>
      <c r="CJ134" s="236"/>
      <c r="CK134" s="236"/>
      <c r="CL134" s="236"/>
      <c r="CM134" s="195">
        <f t="shared" si="18"/>
        <v>0</v>
      </c>
      <c r="CS134" s="182" t="s">
        <v>9390</v>
      </c>
      <c r="CT134" s="182">
        <v>1965</v>
      </c>
      <c r="CV134" s="182" t="s">
        <v>18015</v>
      </c>
      <c r="CW134" s="182">
        <v>4</v>
      </c>
      <c r="CX134" s="182" t="s">
        <v>17322</v>
      </c>
      <c r="CY134" s="182">
        <v>2024.1</v>
      </c>
      <c r="CZ134" s="182">
        <v>1904.5</v>
      </c>
      <c r="DA134" s="182">
        <v>1691</v>
      </c>
      <c r="DB134" s="182">
        <v>86</v>
      </c>
      <c r="DC134" s="182" t="s">
        <v>17100</v>
      </c>
      <c r="DD134" s="182" t="s">
        <v>17746</v>
      </c>
      <c r="DE134" s="182" t="s">
        <v>18075</v>
      </c>
    </row>
    <row r="135" spans="1:109" ht="35.25" x14ac:dyDescent="0.5">
      <c r="A135" s="182">
        <v>1</v>
      </c>
      <c r="B135" s="220">
        <f>SUBTOTAL(9,$A$16:A135)</f>
        <v>118</v>
      </c>
      <c r="C135" s="230" t="s">
        <v>388</v>
      </c>
      <c r="D135" s="220">
        <v>1952</v>
      </c>
      <c r="E135" s="220"/>
      <c r="F135" s="220" t="s">
        <v>17876</v>
      </c>
      <c r="G135" s="220">
        <v>2</v>
      </c>
      <c r="H135" s="220" t="s">
        <v>17040</v>
      </c>
      <c r="I135" s="231">
        <v>416</v>
      </c>
      <c r="J135" s="231">
        <v>416</v>
      </c>
      <c r="K135" s="231">
        <v>416</v>
      </c>
      <c r="L135" s="232">
        <v>21</v>
      </c>
      <c r="M135" s="220" t="s">
        <v>17100</v>
      </c>
      <c r="N135" s="220" t="s">
        <v>17746</v>
      </c>
      <c r="O135" s="223" t="s">
        <v>17789</v>
      </c>
      <c r="P135" s="228">
        <v>2696192</v>
      </c>
      <c r="Q135" s="228"/>
      <c r="R135" s="228">
        <v>0</v>
      </c>
      <c r="S135" s="228">
        <v>0</v>
      </c>
      <c r="T135" s="228">
        <f t="shared" si="19"/>
        <v>2696192</v>
      </c>
      <c r="U135" s="221">
        <f t="shared" si="17"/>
        <v>6481.2307692307695</v>
      </c>
      <c r="V135" s="228">
        <v>7776.6076923076917</v>
      </c>
      <c r="W135" s="195"/>
      <c r="AL135" s="182"/>
      <c r="BU135" s="233"/>
      <c r="BV135" s="233"/>
      <c r="BW135" s="233"/>
      <c r="BX135" s="233"/>
      <c r="BY135" s="233"/>
      <c r="BZ135" s="234"/>
      <c r="CA135" s="234"/>
      <c r="CB135" s="234"/>
      <c r="CC135" s="235"/>
      <c r="CD135" s="233"/>
      <c r="CE135" s="233"/>
      <c r="CF135" s="233"/>
      <c r="CG135" s="236"/>
      <c r="CH135" s="236"/>
      <c r="CI135" s="236"/>
      <c r="CJ135" s="236"/>
      <c r="CK135" s="236"/>
      <c r="CL135" s="236"/>
      <c r="CM135" s="195">
        <f t="shared" si="18"/>
        <v>0</v>
      </c>
      <c r="CS135" s="182" t="s">
        <v>10017</v>
      </c>
      <c r="CT135" s="182">
        <v>1951</v>
      </c>
      <c r="CV135" s="182" t="s">
        <v>18076</v>
      </c>
      <c r="CW135" s="182">
        <v>2</v>
      </c>
      <c r="CX135" s="182" t="s">
        <v>17042</v>
      </c>
      <c r="CY135" s="182">
        <v>421.2</v>
      </c>
      <c r="CZ135" s="182">
        <v>379.5</v>
      </c>
      <c r="DA135" s="182">
        <v>379.5</v>
      </c>
      <c r="DB135" s="182">
        <v>21</v>
      </c>
      <c r="DC135" s="182" t="s">
        <v>17100</v>
      </c>
      <c r="DD135" s="182" t="s">
        <v>17769</v>
      </c>
      <c r="DE135" s="182" t="s">
        <v>17316</v>
      </c>
    </row>
    <row r="136" spans="1:109" ht="35.25" x14ac:dyDescent="0.5">
      <c r="A136" s="182">
        <v>1</v>
      </c>
      <c r="B136" s="220">
        <f>SUBTOTAL(9,$A$16:A136)</f>
        <v>119</v>
      </c>
      <c r="C136" s="230" t="s">
        <v>392</v>
      </c>
      <c r="D136" s="220">
        <v>1927</v>
      </c>
      <c r="E136" s="220"/>
      <c r="F136" s="220" t="s">
        <v>17876</v>
      </c>
      <c r="G136" s="220">
        <v>2</v>
      </c>
      <c r="H136" s="220" t="s">
        <v>17042</v>
      </c>
      <c r="I136" s="231">
        <v>640.4</v>
      </c>
      <c r="J136" s="231">
        <v>389</v>
      </c>
      <c r="K136" s="231">
        <v>318</v>
      </c>
      <c r="L136" s="232">
        <v>43</v>
      </c>
      <c r="M136" s="220" t="s">
        <v>17100</v>
      </c>
      <c r="N136" s="220" t="s">
        <v>17769</v>
      </c>
      <c r="O136" s="223" t="s">
        <v>17316</v>
      </c>
      <c r="P136" s="228">
        <v>2822576</v>
      </c>
      <c r="Q136" s="228"/>
      <c r="R136" s="228">
        <v>0</v>
      </c>
      <c r="S136" s="228">
        <v>0</v>
      </c>
      <c r="T136" s="228">
        <f t="shared" si="19"/>
        <v>2822576</v>
      </c>
      <c r="U136" s="221">
        <f t="shared" si="17"/>
        <v>4407.5202998126169</v>
      </c>
      <c r="V136" s="228">
        <v>5288.4332448469704</v>
      </c>
      <c r="W136" s="195"/>
      <c r="AL136" s="182"/>
      <c r="BU136" s="233"/>
      <c r="BV136" s="233"/>
      <c r="BW136" s="233"/>
      <c r="BX136" s="233"/>
      <c r="BY136" s="233"/>
      <c r="BZ136" s="234"/>
      <c r="CA136" s="234"/>
      <c r="CB136" s="234"/>
      <c r="CC136" s="235"/>
      <c r="CD136" s="233"/>
      <c r="CE136" s="233"/>
      <c r="CF136" s="233"/>
      <c r="CG136" s="236"/>
      <c r="CH136" s="236"/>
      <c r="CI136" s="236"/>
      <c r="CJ136" s="236"/>
      <c r="CK136" s="236"/>
      <c r="CL136" s="236"/>
      <c r="CM136" s="195">
        <f t="shared" si="18"/>
        <v>0</v>
      </c>
      <c r="CS136" s="182" t="s">
        <v>1722</v>
      </c>
      <c r="CT136" s="182">
        <v>1963</v>
      </c>
      <c r="CV136" s="182" t="s">
        <v>18015</v>
      </c>
      <c r="CW136" s="182">
        <v>4</v>
      </c>
      <c r="CX136" s="182" t="s">
        <v>17322</v>
      </c>
      <c r="CY136" s="182">
        <v>2171.1999999999998</v>
      </c>
      <c r="CZ136" s="182">
        <v>2025.5</v>
      </c>
      <c r="DA136" s="182">
        <v>2025.5</v>
      </c>
      <c r="DB136" s="182">
        <v>84</v>
      </c>
      <c r="DC136" s="182" t="s">
        <v>17100</v>
      </c>
      <c r="DD136" s="182" t="s">
        <v>17769</v>
      </c>
      <c r="DE136" s="182" t="s">
        <v>17316</v>
      </c>
    </row>
    <row r="137" spans="1:109" ht="35.25" x14ac:dyDescent="0.5">
      <c r="A137" s="182">
        <v>1</v>
      </c>
      <c r="B137" s="220">
        <f>SUBTOTAL(9,$A$16:A137)</f>
        <v>120</v>
      </c>
      <c r="C137" s="230" t="s">
        <v>397</v>
      </c>
      <c r="D137" s="220">
        <v>1959</v>
      </c>
      <c r="E137" s="220"/>
      <c r="F137" s="220" t="s">
        <v>17877</v>
      </c>
      <c r="G137" s="220">
        <v>2</v>
      </c>
      <c r="H137" s="220" t="s">
        <v>17040</v>
      </c>
      <c r="I137" s="231">
        <v>312</v>
      </c>
      <c r="J137" s="231">
        <v>289.3</v>
      </c>
      <c r="K137" s="231">
        <v>289.3</v>
      </c>
      <c r="L137" s="232">
        <v>10</v>
      </c>
      <c r="M137" s="220" t="s">
        <v>17100</v>
      </c>
      <c r="N137" s="220" t="s">
        <v>17769</v>
      </c>
      <c r="O137" s="223" t="s">
        <v>17316</v>
      </c>
      <c r="P137" s="228">
        <v>2525486.4</v>
      </c>
      <c r="Q137" s="228"/>
      <c r="R137" s="228">
        <v>0</v>
      </c>
      <c r="S137" s="228">
        <v>0</v>
      </c>
      <c r="T137" s="228">
        <f t="shared" si="19"/>
        <v>2525486.4</v>
      </c>
      <c r="U137" s="221">
        <f t="shared" si="17"/>
        <v>8094.5076923076922</v>
      </c>
      <c r="V137" s="228">
        <v>9570.9576923076911</v>
      </c>
      <c r="W137" s="195"/>
      <c r="AL137" s="182"/>
      <c r="BU137" s="233"/>
      <c r="BV137" s="233"/>
      <c r="BW137" s="233"/>
      <c r="BX137" s="233"/>
      <c r="BY137" s="233"/>
      <c r="BZ137" s="234"/>
      <c r="CA137" s="234"/>
      <c r="CB137" s="234"/>
      <c r="CC137" s="235"/>
      <c r="CD137" s="233"/>
      <c r="CE137" s="233"/>
      <c r="CF137" s="233"/>
      <c r="CG137" s="236"/>
      <c r="CH137" s="236"/>
      <c r="CI137" s="236"/>
      <c r="CJ137" s="236"/>
      <c r="CK137" s="236"/>
      <c r="CL137" s="236"/>
      <c r="CM137" s="195">
        <f t="shared" si="18"/>
        <v>0</v>
      </c>
      <c r="CS137" s="182" t="s">
        <v>9766</v>
      </c>
      <c r="CT137" s="182">
        <v>1961</v>
      </c>
      <c r="CU137" s="182" t="s">
        <v>18078</v>
      </c>
      <c r="CV137" s="182" t="s">
        <v>18015</v>
      </c>
      <c r="CW137" s="182">
        <v>2</v>
      </c>
      <c r="CX137" s="182">
        <v>2</v>
      </c>
      <c r="CY137" s="182">
        <v>624.79999999999995</v>
      </c>
      <c r="CZ137" s="182">
        <v>617.70000000000005</v>
      </c>
      <c r="DA137" s="182">
        <v>617.70000000000005</v>
      </c>
      <c r="DB137" s="182">
        <v>32</v>
      </c>
      <c r="DC137" s="182" t="s">
        <v>17100</v>
      </c>
      <c r="DD137" s="182" t="s">
        <v>17769</v>
      </c>
      <c r="DE137" s="182" t="s">
        <v>17316</v>
      </c>
    </row>
    <row r="138" spans="1:109" ht="35.25" x14ac:dyDescent="0.5">
      <c r="A138" s="182">
        <v>1</v>
      </c>
      <c r="B138" s="220">
        <f>SUBTOTAL(9,$A$16:A138)</f>
        <v>121</v>
      </c>
      <c r="C138" s="230" t="s">
        <v>398</v>
      </c>
      <c r="D138" s="220">
        <v>1959</v>
      </c>
      <c r="E138" s="220"/>
      <c r="F138" s="220" t="s">
        <v>17877</v>
      </c>
      <c r="G138" s="220">
        <v>2</v>
      </c>
      <c r="H138" s="220" t="s">
        <v>17040</v>
      </c>
      <c r="I138" s="231">
        <v>313.7</v>
      </c>
      <c r="J138" s="231">
        <v>290.8</v>
      </c>
      <c r="K138" s="231">
        <v>290.8</v>
      </c>
      <c r="L138" s="232">
        <v>14</v>
      </c>
      <c r="M138" s="220" t="s">
        <v>17100</v>
      </c>
      <c r="N138" s="220" t="s">
        <v>17746</v>
      </c>
      <c r="O138" s="223" t="s">
        <v>17790</v>
      </c>
      <c r="P138" s="228">
        <v>2123251.2000000002</v>
      </c>
      <c r="Q138" s="228"/>
      <c r="R138" s="228">
        <v>0</v>
      </c>
      <c r="S138" s="228">
        <v>0</v>
      </c>
      <c r="T138" s="228">
        <f t="shared" si="19"/>
        <v>2123251.2000000002</v>
      </c>
      <c r="U138" s="221">
        <f t="shared" si="17"/>
        <v>6768.4131335671036</v>
      </c>
      <c r="V138" s="228">
        <v>9281.1135798533633</v>
      </c>
      <c r="W138" s="195"/>
      <c r="AL138" s="182"/>
      <c r="BU138" s="233"/>
      <c r="BV138" s="233"/>
      <c r="BW138" s="233"/>
      <c r="BX138" s="233"/>
      <c r="BY138" s="233"/>
      <c r="BZ138" s="234"/>
      <c r="CA138" s="234"/>
      <c r="CB138" s="234"/>
      <c r="CC138" s="235"/>
      <c r="CD138" s="233"/>
      <c r="CE138" s="233"/>
      <c r="CF138" s="233"/>
      <c r="CG138" s="236"/>
      <c r="CH138" s="236"/>
      <c r="CI138" s="236"/>
      <c r="CJ138" s="236"/>
      <c r="CK138" s="236"/>
      <c r="CL138" s="236"/>
      <c r="CM138" s="195">
        <f t="shared" si="18"/>
        <v>0</v>
      </c>
      <c r="CS138" s="182" t="s">
        <v>9621</v>
      </c>
      <c r="CT138" s="182">
        <v>1977</v>
      </c>
      <c r="CU138" s="182">
        <v>2014</v>
      </c>
      <c r="CV138" s="182" t="s">
        <v>18015</v>
      </c>
      <c r="CW138" s="182">
        <v>5</v>
      </c>
      <c r="CX138" s="182" t="s">
        <v>17315</v>
      </c>
      <c r="CY138" s="182">
        <v>3912.3</v>
      </c>
      <c r="CZ138" s="182">
        <v>3639.1</v>
      </c>
      <c r="DA138" s="182">
        <v>2732.3</v>
      </c>
      <c r="DB138" s="182">
        <v>140</v>
      </c>
      <c r="DC138" s="182" t="s">
        <v>17100</v>
      </c>
      <c r="DD138" s="182" t="s">
        <v>17746</v>
      </c>
      <c r="DE138" s="182" t="s">
        <v>18079</v>
      </c>
    </row>
    <row r="139" spans="1:109" ht="35.25" x14ac:dyDescent="0.5">
      <c r="A139" s="182">
        <v>1</v>
      </c>
      <c r="B139" s="220">
        <f>SUBTOTAL(9,$A$16:A139)</f>
        <v>122</v>
      </c>
      <c r="C139" s="230" t="s">
        <v>399</v>
      </c>
      <c r="D139" s="220">
        <v>1961</v>
      </c>
      <c r="E139" s="220"/>
      <c r="F139" s="220" t="s">
        <v>17877</v>
      </c>
      <c r="G139" s="220">
        <v>2</v>
      </c>
      <c r="H139" s="220" t="s">
        <v>17040</v>
      </c>
      <c r="I139" s="231">
        <v>732</v>
      </c>
      <c r="J139" s="231">
        <v>444.7</v>
      </c>
      <c r="K139" s="231">
        <v>397.59999999999997</v>
      </c>
      <c r="L139" s="232">
        <v>21</v>
      </c>
      <c r="M139" s="220" t="s">
        <v>17100</v>
      </c>
      <c r="N139" s="220" t="s">
        <v>17769</v>
      </c>
      <c r="O139" s="223" t="s">
        <v>17316</v>
      </c>
      <c r="P139" s="228">
        <v>3580880</v>
      </c>
      <c r="Q139" s="228"/>
      <c r="R139" s="228">
        <v>0</v>
      </c>
      <c r="S139" s="228">
        <v>0</v>
      </c>
      <c r="T139" s="228">
        <f t="shared" si="19"/>
        <v>3580880</v>
      </c>
      <c r="U139" s="221">
        <f t="shared" si="17"/>
        <v>4891.9125683060111</v>
      </c>
      <c r="V139" s="228">
        <v>5869.6390027322404</v>
      </c>
      <c r="W139" s="195"/>
      <c r="AL139" s="182"/>
      <c r="BU139" s="233"/>
      <c r="BV139" s="233"/>
      <c r="BW139" s="233"/>
      <c r="BX139" s="233"/>
      <c r="BY139" s="233"/>
      <c r="BZ139" s="234"/>
      <c r="CA139" s="234"/>
      <c r="CB139" s="234"/>
      <c r="CC139" s="235"/>
      <c r="CD139" s="233"/>
      <c r="CE139" s="233"/>
      <c r="CF139" s="233"/>
      <c r="CG139" s="236"/>
      <c r="CH139" s="236"/>
      <c r="CI139" s="236"/>
      <c r="CJ139" s="236"/>
      <c r="CK139" s="236"/>
      <c r="CL139" s="236"/>
      <c r="CM139" s="195">
        <f t="shared" si="18"/>
        <v>0</v>
      </c>
      <c r="CS139" s="182" t="s">
        <v>9430</v>
      </c>
      <c r="CT139" s="182">
        <v>1959</v>
      </c>
      <c r="CV139" s="182" t="s">
        <v>18015</v>
      </c>
      <c r="CW139" s="182">
        <v>2</v>
      </c>
      <c r="CX139" s="182" t="s">
        <v>17042</v>
      </c>
      <c r="CY139" s="182">
        <v>679.1</v>
      </c>
      <c r="CZ139" s="182">
        <v>632.4</v>
      </c>
      <c r="DA139" s="182">
        <v>632.4</v>
      </c>
      <c r="DB139" s="182">
        <v>43</v>
      </c>
      <c r="DC139" s="182" t="s">
        <v>17100</v>
      </c>
      <c r="DD139" s="182" t="s">
        <v>17769</v>
      </c>
      <c r="DE139" s="182" t="s">
        <v>17316</v>
      </c>
    </row>
    <row r="140" spans="1:109" ht="35.25" x14ac:dyDescent="0.5">
      <c r="A140" s="182">
        <v>1</v>
      </c>
      <c r="B140" s="220">
        <f>SUBTOTAL(9,$A$16:A140)</f>
        <v>123</v>
      </c>
      <c r="C140" s="230" t="s">
        <v>409</v>
      </c>
      <c r="D140" s="220">
        <v>1927</v>
      </c>
      <c r="E140" s="220"/>
      <c r="F140" s="220" t="s">
        <v>17876</v>
      </c>
      <c r="G140" s="220">
        <v>2</v>
      </c>
      <c r="H140" s="220" t="s">
        <v>17042</v>
      </c>
      <c r="I140" s="231">
        <v>636.9</v>
      </c>
      <c r="J140" s="231">
        <v>386.9</v>
      </c>
      <c r="K140" s="231">
        <v>386.9</v>
      </c>
      <c r="L140" s="232">
        <v>40</v>
      </c>
      <c r="M140" s="220" t="s">
        <v>17100</v>
      </c>
      <c r="N140" s="220" t="s">
        <v>17769</v>
      </c>
      <c r="O140" s="223" t="s">
        <v>17316</v>
      </c>
      <c r="P140" s="228">
        <v>2637212.7999999998</v>
      </c>
      <c r="Q140" s="228"/>
      <c r="R140" s="228">
        <v>0</v>
      </c>
      <c r="S140" s="228">
        <v>0</v>
      </c>
      <c r="T140" s="228">
        <f t="shared" si="19"/>
        <v>2637212.7999999998</v>
      </c>
      <c r="U140" s="221">
        <f t="shared" si="17"/>
        <v>4140.7015230020406</v>
      </c>
      <c r="V140" s="228">
        <v>4968.2864970953051</v>
      </c>
      <c r="W140" s="195"/>
      <c r="AL140" s="182"/>
      <c r="BU140" s="233"/>
      <c r="BV140" s="233"/>
      <c r="BW140" s="233"/>
      <c r="BX140" s="233"/>
      <c r="BY140" s="233"/>
      <c r="BZ140" s="234"/>
      <c r="CA140" s="234"/>
      <c r="CB140" s="234"/>
      <c r="CC140" s="235"/>
      <c r="CD140" s="233"/>
      <c r="CE140" s="233"/>
      <c r="CF140" s="233"/>
      <c r="CG140" s="236"/>
      <c r="CH140" s="236"/>
      <c r="CI140" s="236"/>
      <c r="CJ140" s="236"/>
      <c r="CK140" s="236"/>
      <c r="CL140" s="236"/>
      <c r="CM140" s="195">
        <f t="shared" si="18"/>
        <v>0</v>
      </c>
      <c r="CS140" s="182" t="s">
        <v>13777</v>
      </c>
      <c r="CT140" s="182">
        <v>1961</v>
      </c>
      <c r="CV140" s="182" t="s">
        <v>18015</v>
      </c>
      <c r="CW140" s="182">
        <v>2</v>
      </c>
      <c r="CX140" s="182" t="s">
        <v>17042</v>
      </c>
      <c r="CY140" s="182">
        <v>824.04</v>
      </c>
      <c r="CZ140" s="182">
        <v>777.74</v>
      </c>
      <c r="DA140" s="182">
        <v>728.73</v>
      </c>
      <c r="DB140" s="182">
        <v>37</v>
      </c>
      <c r="DC140" s="182" t="s">
        <v>17100</v>
      </c>
      <c r="DD140" s="182" t="s">
        <v>17746</v>
      </c>
      <c r="DE140" s="182" t="s">
        <v>17805</v>
      </c>
    </row>
    <row r="141" spans="1:109" ht="35.25" x14ac:dyDescent="0.5">
      <c r="A141" s="182">
        <v>1</v>
      </c>
      <c r="B141" s="220">
        <f>SUBTOTAL(9,$A$16:A141)</f>
        <v>124</v>
      </c>
      <c r="C141" s="230" t="s">
        <v>410</v>
      </c>
      <c r="D141" s="220">
        <v>1959</v>
      </c>
      <c r="E141" s="220"/>
      <c r="F141" s="220" t="s">
        <v>17877</v>
      </c>
      <c r="G141" s="220">
        <v>2</v>
      </c>
      <c r="H141" s="220" t="s">
        <v>17040</v>
      </c>
      <c r="I141" s="231">
        <v>422.1</v>
      </c>
      <c r="J141" s="231">
        <v>422.1</v>
      </c>
      <c r="K141" s="231">
        <v>422.1</v>
      </c>
      <c r="L141" s="232">
        <v>21</v>
      </c>
      <c r="M141" s="220" t="s">
        <v>17100</v>
      </c>
      <c r="N141" s="220" t="s">
        <v>17769</v>
      </c>
      <c r="O141" s="223" t="s">
        <v>17316</v>
      </c>
      <c r="P141" s="228">
        <v>2831001.6000000001</v>
      </c>
      <c r="Q141" s="228"/>
      <c r="R141" s="228">
        <v>0</v>
      </c>
      <c r="S141" s="228">
        <v>0</v>
      </c>
      <c r="T141" s="228">
        <f t="shared" si="19"/>
        <v>2831001.6000000001</v>
      </c>
      <c r="U141" s="221">
        <f t="shared" si="17"/>
        <v>6706.9452736318408</v>
      </c>
      <c r="V141" s="228">
        <v>8047.4348258706468</v>
      </c>
      <c r="W141" s="195"/>
      <c r="AL141" s="182"/>
      <c r="BU141" s="233"/>
      <c r="BV141" s="233"/>
      <c r="BW141" s="233"/>
      <c r="BX141" s="233"/>
      <c r="BY141" s="233"/>
      <c r="BZ141" s="234"/>
      <c r="CA141" s="234"/>
      <c r="CB141" s="234"/>
      <c r="CC141" s="235"/>
      <c r="CD141" s="233"/>
      <c r="CE141" s="233"/>
      <c r="CF141" s="233"/>
      <c r="CG141" s="236"/>
      <c r="CH141" s="236"/>
      <c r="CI141" s="236"/>
      <c r="CJ141" s="236"/>
      <c r="CK141" s="236"/>
      <c r="CL141" s="236"/>
      <c r="CM141" s="195">
        <f t="shared" si="18"/>
        <v>0</v>
      </c>
      <c r="CS141" s="182" t="s">
        <v>14387</v>
      </c>
      <c r="CT141" s="182">
        <v>1963</v>
      </c>
      <c r="CV141" s="182" t="s">
        <v>18015</v>
      </c>
      <c r="CW141" s="182">
        <v>2</v>
      </c>
      <c r="CX141" s="182" t="s">
        <v>17042</v>
      </c>
      <c r="CY141" s="182">
        <v>444.9</v>
      </c>
      <c r="CZ141" s="182">
        <v>444.9</v>
      </c>
      <c r="DA141" s="182">
        <v>442.2</v>
      </c>
      <c r="DB141" s="182">
        <v>17</v>
      </c>
      <c r="DC141" s="182" t="s">
        <v>17100</v>
      </c>
      <c r="DD141" s="182" t="s">
        <v>17746</v>
      </c>
      <c r="DE141" s="182" t="s">
        <v>17804</v>
      </c>
    </row>
    <row r="142" spans="1:109" ht="35.25" x14ac:dyDescent="0.5">
      <c r="A142" s="182">
        <v>1</v>
      </c>
      <c r="B142" s="220">
        <f>SUBTOTAL(9,$A$16:A142)</f>
        <v>125</v>
      </c>
      <c r="C142" s="230" t="s">
        <v>436</v>
      </c>
      <c r="D142" s="220">
        <v>1943</v>
      </c>
      <c r="E142" s="220"/>
      <c r="F142" s="220" t="s">
        <v>17876</v>
      </c>
      <c r="G142" s="220">
        <v>2</v>
      </c>
      <c r="H142" s="220" t="s">
        <v>17042</v>
      </c>
      <c r="I142" s="231">
        <v>389.7</v>
      </c>
      <c r="J142" s="231">
        <v>368.31</v>
      </c>
      <c r="K142" s="231">
        <v>368.31</v>
      </c>
      <c r="L142" s="232">
        <v>9</v>
      </c>
      <c r="M142" s="220" t="s">
        <v>17100</v>
      </c>
      <c r="N142" s="220" t="s">
        <v>17769</v>
      </c>
      <c r="O142" s="223" t="s">
        <v>17316</v>
      </c>
      <c r="P142" s="228">
        <v>2738320</v>
      </c>
      <c r="Q142" s="228"/>
      <c r="R142" s="228">
        <v>0</v>
      </c>
      <c r="S142" s="228">
        <v>0</v>
      </c>
      <c r="T142" s="228">
        <f t="shared" si="19"/>
        <v>2738320</v>
      </c>
      <c r="U142" s="221">
        <f t="shared" si="17"/>
        <v>7026.7385168078008</v>
      </c>
      <c r="V142" s="228">
        <v>8431.1438285860913</v>
      </c>
      <c r="W142" s="195"/>
      <c r="AL142" s="182"/>
      <c r="BU142" s="233"/>
      <c r="BV142" s="233"/>
      <c r="BW142" s="233"/>
      <c r="BX142" s="233"/>
      <c r="BY142" s="233"/>
      <c r="BZ142" s="234"/>
      <c r="CA142" s="234"/>
      <c r="CB142" s="234"/>
      <c r="CC142" s="235"/>
      <c r="CD142" s="233"/>
      <c r="CE142" s="233"/>
      <c r="CF142" s="233"/>
      <c r="CG142" s="236"/>
      <c r="CH142" s="236"/>
      <c r="CI142" s="236"/>
      <c r="CJ142" s="236"/>
      <c r="CK142" s="236"/>
      <c r="CL142" s="236"/>
      <c r="CM142" s="195">
        <f t="shared" si="18"/>
        <v>0</v>
      </c>
      <c r="CS142" s="182" t="s">
        <v>14391</v>
      </c>
      <c r="CT142" s="182">
        <v>1969</v>
      </c>
      <c r="CV142" s="182" t="s">
        <v>18015</v>
      </c>
      <c r="CW142" s="182">
        <v>2</v>
      </c>
      <c r="CX142" s="182" t="s">
        <v>17042</v>
      </c>
      <c r="CY142" s="182">
        <v>589.1</v>
      </c>
      <c r="CZ142" s="182">
        <v>589.1</v>
      </c>
      <c r="DA142" s="182">
        <v>537.5</v>
      </c>
      <c r="DB142" s="182">
        <v>31</v>
      </c>
      <c r="DC142" s="182" t="s">
        <v>17100</v>
      </c>
      <c r="DD142" s="182" t="s">
        <v>17746</v>
      </c>
      <c r="DE142" s="182" t="s">
        <v>17804</v>
      </c>
    </row>
    <row r="143" spans="1:109" ht="35.25" x14ac:dyDescent="0.5">
      <c r="A143" s="182">
        <v>1</v>
      </c>
      <c r="B143" s="220">
        <f>SUBTOTAL(9,$A$16:A143)</f>
        <v>126</v>
      </c>
      <c r="C143" s="230" t="s">
        <v>437</v>
      </c>
      <c r="D143" s="220">
        <v>1948</v>
      </c>
      <c r="E143" s="220"/>
      <c r="F143" s="220" t="s">
        <v>17876</v>
      </c>
      <c r="G143" s="220">
        <v>2</v>
      </c>
      <c r="H143" s="220" t="s">
        <v>17042</v>
      </c>
      <c r="I143" s="231">
        <v>447.5</v>
      </c>
      <c r="J143" s="231">
        <v>368.08</v>
      </c>
      <c r="K143" s="231">
        <v>267.77999999999997</v>
      </c>
      <c r="L143" s="232">
        <v>7</v>
      </c>
      <c r="M143" s="220" t="s">
        <v>17100</v>
      </c>
      <c r="N143" s="220" t="s">
        <v>17769</v>
      </c>
      <c r="O143" s="223" t="s">
        <v>17316</v>
      </c>
      <c r="P143" s="228">
        <v>2738320</v>
      </c>
      <c r="Q143" s="228"/>
      <c r="R143" s="228">
        <v>0</v>
      </c>
      <c r="S143" s="228">
        <v>0</v>
      </c>
      <c r="T143" s="228">
        <f t="shared" si="19"/>
        <v>2738320</v>
      </c>
      <c r="U143" s="221">
        <f t="shared" si="17"/>
        <v>6119.1508379888264</v>
      </c>
      <c r="V143" s="228">
        <v>7342.1603351955309</v>
      </c>
      <c r="W143" s="195"/>
      <c r="AL143" s="182"/>
      <c r="BU143" s="233"/>
      <c r="BV143" s="233"/>
      <c r="BW143" s="233"/>
      <c r="BX143" s="233"/>
      <c r="BY143" s="233"/>
      <c r="BZ143" s="234"/>
      <c r="CA143" s="234"/>
      <c r="CB143" s="234"/>
      <c r="CC143" s="235"/>
      <c r="CD143" s="233"/>
      <c r="CE143" s="233"/>
      <c r="CF143" s="233"/>
      <c r="CG143" s="236"/>
      <c r="CH143" s="236"/>
      <c r="CI143" s="236"/>
      <c r="CJ143" s="236"/>
      <c r="CK143" s="236"/>
      <c r="CL143" s="236"/>
      <c r="CM143" s="195">
        <f t="shared" si="18"/>
        <v>0</v>
      </c>
      <c r="CS143" s="182" t="s">
        <v>14392</v>
      </c>
      <c r="CT143" s="182">
        <v>1966</v>
      </c>
      <c r="CV143" s="182" t="s">
        <v>18015</v>
      </c>
      <c r="CW143" s="182">
        <v>2</v>
      </c>
      <c r="CX143" s="182" t="s">
        <v>17042</v>
      </c>
      <c r="CY143" s="182">
        <v>719.9</v>
      </c>
      <c r="CZ143" s="182">
        <v>719.9</v>
      </c>
      <c r="DA143" s="182">
        <v>670.3</v>
      </c>
      <c r="DB143" s="182">
        <v>26</v>
      </c>
      <c r="DC143" s="182" t="s">
        <v>17100</v>
      </c>
      <c r="DD143" s="182" t="s">
        <v>17746</v>
      </c>
      <c r="DE143" s="182" t="s">
        <v>17804</v>
      </c>
    </row>
    <row r="144" spans="1:109" ht="35.25" x14ac:dyDescent="0.5">
      <c r="A144" s="182">
        <v>1</v>
      </c>
      <c r="B144" s="220">
        <f>SUBTOTAL(9,$A$16:A144)</f>
        <v>127</v>
      </c>
      <c r="C144" s="230" t="s">
        <v>405</v>
      </c>
      <c r="D144" s="220">
        <v>1961</v>
      </c>
      <c r="E144" s="220"/>
      <c r="F144" s="220" t="s">
        <v>17877</v>
      </c>
      <c r="G144" s="220">
        <v>2</v>
      </c>
      <c r="H144" s="220" t="s">
        <v>17042</v>
      </c>
      <c r="I144" s="231">
        <v>616.4</v>
      </c>
      <c r="J144" s="231">
        <v>571.4</v>
      </c>
      <c r="K144" s="231">
        <v>571.4</v>
      </c>
      <c r="L144" s="232">
        <v>28</v>
      </c>
      <c r="M144" s="220" t="s">
        <v>17100</v>
      </c>
      <c r="N144" s="220" t="s">
        <v>17746</v>
      </c>
      <c r="O144" s="223" t="s">
        <v>17789</v>
      </c>
      <c r="P144" s="228">
        <v>4819443.2</v>
      </c>
      <c r="Q144" s="228"/>
      <c r="R144" s="228">
        <v>0</v>
      </c>
      <c r="S144" s="228">
        <v>0</v>
      </c>
      <c r="T144" s="228">
        <f t="shared" si="19"/>
        <v>4819443.2</v>
      </c>
      <c r="U144" s="221">
        <f t="shared" si="17"/>
        <v>7818.6943543153802</v>
      </c>
      <c r="V144" s="228">
        <v>9381.3846203763806</v>
      </c>
      <c r="W144" s="195"/>
      <c r="AL144" s="182"/>
      <c r="BU144" s="233"/>
      <c r="BV144" s="233"/>
      <c r="BW144" s="233"/>
      <c r="BX144" s="233"/>
      <c r="BY144" s="233"/>
      <c r="BZ144" s="234"/>
      <c r="CA144" s="234"/>
      <c r="CB144" s="234"/>
      <c r="CC144" s="235"/>
      <c r="CD144" s="233"/>
      <c r="CE144" s="233"/>
      <c r="CF144" s="233"/>
      <c r="CG144" s="236"/>
      <c r="CH144" s="236"/>
      <c r="CI144" s="236"/>
      <c r="CJ144" s="236"/>
      <c r="CK144" s="236"/>
      <c r="CL144" s="236"/>
      <c r="CM144" s="195">
        <f t="shared" si="18"/>
        <v>0</v>
      </c>
      <c r="CS144" s="182" t="s">
        <v>13965</v>
      </c>
      <c r="CT144" s="182">
        <v>1958</v>
      </c>
      <c r="CV144" s="182" t="s">
        <v>18015</v>
      </c>
      <c r="CW144" s="182">
        <v>2</v>
      </c>
      <c r="CX144" s="182" t="s">
        <v>17042</v>
      </c>
      <c r="CY144" s="182">
        <v>717.8</v>
      </c>
      <c r="CZ144" s="182">
        <v>649.4</v>
      </c>
      <c r="DA144" s="182">
        <v>507.29999999999995</v>
      </c>
      <c r="DB144" s="182">
        <v>46</v>
      </c>
      <c r="DC144" s="182" t="s">
        <v>17100</v>
      </c>
      <c r="DD144" s="182" t="s">
        <v>17746</v>
      </c>
      <c r="DE144" s="182" t="s">
        <v>17805</v>
      </c>
    </row>
    <row r="145" spans="1:109" ht="35.25" x14ac:dyDescent="0.5">
      <c r="A145" s="182">
        <v>1</v>
      </c>
      <c r="B145" s="220">
        <f>SUBTOTAL(9,$A$16:A145)</f>
        <v>128</v>
      </c>
      <c r="C145" s="230" t="s">
        <v>412</v>
      </c>
      <c r="D145" s="220">
        <v>1941</v>
      </c>
      <c r="E145" s="220"/>
      <c r="F145" s="220" t="s">
        <v>17876</v>
      </c>
      <c r="G145" s="220">
        <v>2</v>
      </c>
      <c r="H145" s="220" t="s">
        <v>17042</v>
      </c>
      <c r="I145" s="231">
        <v>485</v>
      </c>
      <c r="J145" s="231">
        <v>433.6</v>
      </c>
      <c r="K145" s="231">
        <v>324.5</v>
      </c>
      <c r="L145" s="232">
        <v>22</v>
      </c>
      <c r="M145" s="220" t="s">
        <v>17100</v>
      </c>
      <c r="N145" s="220" t="s">
        <v>17769</v>
      </c>
      <c r="O145" s="223" t="s">
        <v>17316</v>
      </c>
      <c r="P145" s="228">
        <v>2881555.1999999997</v>
      </c>
      <c r="Q145" s="228"/>
      <c r="R145" s="228">
        <v>0</v>
      </c>
      <c r="S145" s="228">
        <v>0</v>
      </c>
      <c r="T145" s="228">
        <f t="shared" si="19"/>
        <v>2881555.1999999997</v>
      </c>
      <c r="U145" s="221">
        <f t="shared" si="17"/>
        <v>5941.3509278350512</v>
      </c>
      <c r="V145" s="228">
        <v>7128.8242886597945</v>
      </c>
      <c r="W145" s="195"/>
      <c r="AL145" s="182"/>
      <c r="BU145" s="233"/>
      <c r="BV145" s="233"/>
      <c r="BW145" s="233"/>
      <c r="BX145" s="233"/>
      <c r="BY145" s="233"/>
      <c r="BZ145" s="234"/>
      <c r="CA145" s="234"/>
      <c r="CB145" s="234"/>
      <c r="CC145" s="235"/>
      <c r="CD145" s="233"/>
      <c r="CE145" s="233"/>
      <c r="CF145" s="233"/>
      <c r="CG145" s="236"/>
      <c r="CH145" s="236"/>
      <c r="CI145" s="236"/>
      <c r="CJ145" s="236"/>
      <c r="CK145" s="236"/>
      <c r="CL145" s="236"/>
      <c r="CM145" s="195">
        <f t="shared" si="18"/>
        <v>0</v>
      </c>
      <c r="CS145" s="182" t="s">
        <v>14115</v>
      </c>
      <c r="CT145" s="182">
        <v>1969</v>
      </c>
      <c r="CV145" s="182" t="s">
        <v>18015</v>
      </c>
      <c r="CW145" s="182">
        <v>5</v>
      </c>
      <c r="CX145" s="182" t="s">
        <v>17320</v>
      </c>
      <c r="CY145" s="182">
        <v>5048.3</v>
      </c>
      <c r="CZ145" s="182">
        <v>4655.2</v>
      </c>
      <c r="DA145" s="182">
        <v>3957.13</v>
      </c>
      <c r="DB145" s="182">
        <v>217</v>
      </c>
      <c r="DC145" s="182" t="s">
        <v>17100</v>
      </c>
      <c r="DD145" s="182" t="s">
        <v>17746</v>
      </c>
      <c r="DE145" s="182" t="s">
        <v>17803</v>
      </c>
    </row>
    <row r="146" spans="1:109" ht="35.25" x14ac:dyDescent="0.5">
      <c r="A146" s="182">
        <v>1</v>
      </c>
      <c r="B146" s="220">
        <f>SUBTOTAL(9,$A$16:A146)</f>
        <v>129</v>
      </c>
      <c r="C146" s="230" t="s">
        <v>413</v>
      </c>
      <c r="D146" s="220">
        <v>1960</v>
      </c>
      <c r="E146" s="220"/>
      <c r="F146" s="220" t="s">
        <v>17877</v>
      </c>
      <c r="G146" s="220">
        <v>2</v>
      </c>
      <c r="H146" s="220" t="s">
        <v>17040</v>
      </c>
      <c r="I146" s="231">
        <v>311.3</v>
      </c>
      <c r="J146" s="231">
        <v>286.7</v>
      </c>
      <c r="K146" s="231">
        <v>247.3</v>
      </c>
      <c r="L146" s="232">
        <v>18</v>
      </c>
      <c r="M146" s="220" t="s">
        <v>17100</v>
      </c>
      <c r="N146" s="220" t="s">
        <v>17769</v>
      </c>
      <c r="O146" s="223" t="s">
        <v>17316</v>
      </c>
      <c r="P146" s="228">
        <v>2881555.1999999997</v>
      </c>
      <c r="Q146" s="228"/>
      <c r="R146" s="228">
        <v>0</v>
      </c>
      <c r="S146" s="228">
        <v>0</v>
      </c>
      <c r="T146" s="228">
        <f t="shared" si="19"/>
        <v>2881555.1999999997</v>
      </c>
      <c r="U146" s="221">
        <f t="shared" si="17"/>
        <v>9256.5216832637307</v>
      </c>
      <c r="V146" s="228">
        <v>11106.584580790235</v>
      </c>
      <c r="W146" s="195"/>
      <c r="AL146" s="182"/>
      <c r="BU146" s="233"/>
      <c r="BV146" s="233"/>
      <c r="BW146" s="233"/>
      <c r="BX146" s="233"/>
      <c r="BY146" s="233"/>
      <c r="BZ146" s="234"/>
      <c r="CA146" s="234"/>
      <c r="CB146" s="234"/>
      <c r="CC146" s="235"/>
      <c r="CD146" s="233"/>
      <c r="CE146" s="233"/>
      <c r="CF146" s="233"/>
      <c r="CG146" s="236"/>
      <c r="CH146" s="236"/>
      <c r="CI146" s="236"/>
      <c r="CJ146" s="236"/>
      <c r="CK146" s="236"/>
      <c r="CL146" s="236"/>
      <c r="CM146" s="195">
        <f t="shared" si="18"/>
        <v>0</v>
      </c>
      <c r="CS146" s="182" t="s">
        <v>14179</v>
      </c>
      <c r="CT146" s="182">
        <v>1943</v>
      </c>
      <c r="CV146" s="182" t="s">
        <v>18015</v>
      </c>
      <c r="CW146" s="182">
        <v>2</v>
      </c>
      <c r="CX146" s="182" t="s">
        <v>17040</v>
      </c>
      <c r="CY146" s="182">
        <v>722.9</v>
      </c>
      <c r="CZ146" s="182">
        <v>653.9</v>
      </c>
      <c r="DA146" s="182">
        <v>547.55999999999995</v>
      </c>
      <c r="DB146" s="182">
        <v>34</v>
      </c>
      <c r="DC146" s="182" t="s">
        <v>17100</v>
      </c>
      <c r="DD146" s="182" t="s">
        <v>17746</v>
      </c>
      <c r="DE146" s="182" t="s">
        <v>17805</v>
      </c>
    </row>
    <row r="147" spans="1:109" ht="35.25" x14ac:dyDescent="0.5">
      <c r="A147" s="182">
        <v>1</v>
      </c>
      <c r="B147" s="220">
        <f>SUBTOTAL(9,$A$16:A147)</f>
        <v>130</v>
      </c>
      <c r="C147" s="230" t="s">
        <v>442</v>
      </c>
      <c r="D147" s="220">
        <v>1954</v>
      </c>
      <c r="E147" s="220"/>
      <c r="F147" s="220" t="s">
        <v>17877</v>
      </c>
      <c r="G147" s="220">
        <v>2</v>
      </c>
      <c r="H147" s="220" t="s">
        <v>17042</v>
      </c>
      <c r="I147" s="231">
        <v>890.5</v>
      </c>
      <c r="J147" s="231">
        <v>829.3</v>
      </c>
      <c r="K147" s="231">
        <v>829.3</v>
      </c>
      <c r="L147" s="232">
        <v>22</v>
      </c>
      <c r="M147" s="220" t="s">
        <v>17100</v>
      </c>
      <c r="N147" s="220" t="s">
        <v>17769</v>
      </c>
      <c r="O147" s="223" t="s">
        <v>17316</v>
      </c>
      <c r="P147" s="228">
        <v>6993248</v>
      </c>
      <c r="Q147" s="228"/>
      <c r="R147" s="228">
        <v>0</v>
      </c>
      <c r="S147" s="228">
        <v>0</v>
      </c>
      <c r="T147" s="228">
        <f t="shared" si="19"/>
        <v>6993248</v>
      </c>
      <c r="U147" s="221">
        <f t="shared" si="17"/>
        <v>7853.1701291409317</v>
      </c>
      <c r="V147" s="228">
        <v>9422.7509264458167</v>
      </c>
      <c r="W147" s="195"/>
      <c r="AL147" s="182"/>
      <c r="BU147" s="233"/>
      <c r="BV147" s="233"/>
      <c r="BW147" s="233"/>
      <c r="BX147" s="233"/>
      <c r="BY147" s="233"/>
      <c r="BZ147" s="234"/>
      <c r="CA147" s="234"/>
      <c r="CB147" s="234"/>
      <c r="CC147" s="235"/>
      <c r="CD147" s="233"/>
      <c r="CE147" s="233"/>
      <c r="CF147" s="233"/>
      <c r="CG147" s="236"/>
      <c r="CH147" s="236"/>
      <c r="CI147" s="236"/>
      <c r="CJ147" s="236"/>
      <c r="CK147" s="236"/>
      <c r="CL147" s="236"/>
      <c r="CM147" s="195">
        <f t="shared" si="18"/>
        <v>0</v>
      </c>
      <c r="CS147" s="182" t="s">
        <v>14417</v>
      </c>
      <c r="CT147" s="182">
        <v>1975</v>
      </c>
      <c r="CV147" s="182" t="s">
        <v>18015</v>
      </c>
      <c r="CW147" s="182">
        <v>2</v>
      </c>
      <c r="CX147" s="182" t="s">
        <v>17042</v>
      </c>
      <c r="CY147" s="182">
        <v>817.4</v>
      </c>
      <c r="CZ147" s="182">
        <v>755.8</v>
      </c>
      <c r="DA147" s="182">
        <v>652</v>
      </c>
      <c r="DB147" s="182">
        <v>43</v>
      </c>
      <c r="DC147" s="182" t="s">
        <v>17100</v>
      </c>
      <c r="DD147" s="182" t="s">
        <v>17746</v>
      </c>
      <c r="DE147" s="182" t="s">
        <v>17806</v>
      </c>
    </row>
    <row r="148" spans="1:109" ht="35.25" x14ac:dyDescent="0.5">
      <c r="A148" s="182">
        <v>1</v>
      </c>
      <c r="B148" s="220">
        <f>SUBTOTAL(9,$A$16:A148)</f>
        <v>131</v>
      </c>
      <c r="C148" s="230" t="s">
        <v>407</v>
      </c>
      <c r="D148" s="220">
        <v>1950</v>
      </c>
      <c r="E148" s="220"/>
      <c r="F148" s="220" t="s">
        <v>17877</v>
      </c>
      <c r="G148" s="220">
        <v>2</v>
      </c>
      <c r="H148" s="220" t="s">
        <v>17040</v>
      </c>
      <c r="I148" s="231">
        <v>393.9</v>
      </c>
      <c r="J148" s="231">
        <v>362.4</v>
      </c>
      <c r="K148" s="231">
        <v>362.4</v>
      </c>
      <c r="L148" s="232">
        <v>11</v>
      </c>
      <c r="M148" s="220" t="s">
        <v>17100</v>
      </c>
      <c r="N148" s="220" t="s">
        <v>17769</v>
      </c>
      <c r="O148" s="223" t="s">
        <v>17316</v>
      </c>
      <c r="P148" s="228">
        <v>3016553.2</v>
      </c>
      <c r="Q148" s="228"/>
      <c r="R148" s="228">
        <v>0</v>
      </c>
      <c r="S148" s="228">
        <v>0</v>
      </c>
      <c r="T148" s="228">
        <f t="shared" si="19"/>
        <v>3016553.2</v>
      </c>
      <c r="U148" s="221">
        <f t="shared" si="17"/>
        <v>7658.170093932471</v>
      </c>
      <c r="V148" s="228">
        <v>9055.0314800710839</v>
      </c>
      <c r="W148" s="195"/>
      <c r="AL148" s="182"/>
      <c r="BU148" s="233"/>
      <c r="BV148" s="233"/>
      <c r="BW148" s="233"/>
      <c r="BX148" s="233"/>
      <c r="BY148" s="233"/>
      <c r="BZ148" s="234"/>
      <c r="CA148" s="234"/>
      <c r="CB148" s="234"/>
      <c r="CC148" s="235"/>
      <c r="CD148" s="233"/>
      <c r="CE148" s="233"/>
      <c r="CF148" s="233"/>
      <c r="CG148" s="236"/>
      <c r="CH148" s="236"/>
      <c r="CI148" s="236"/>
      <c r="CJ148" s="236"/>
      <c r="CK148" s="236"/>
      <c r="CL148" s="236"/>
      <c r="CM148" s="195">
        <f t="shared" si="18"/>
        <v>0</v>
      </c>
      <c r="CS148" s="182" t="s">
        <v>14268</v>
      </c>
      <c r="CT148" s="182">
        <v>1950</v>
      </c>
      <c r="CV148" s="182" t="s">
        <v>18015</v>
      </c>
      <c r="CW148" s="182">
        <v>2</v>
      </c>
      <c r="CX148" s="182" t="s">
        <v>17040</v>
      </c>
      <c r="CY148" s="182">
        <v>411.15</v>
      </c>
      <c r="CZ148" s="182">
        <v>411.15</v>
      </c>
      <c r="DA148" s="182">
        <v>369.45</v>
      </c>
      <c r="DB148" s="182">
        <v>18</v>
      </c>
      <c r="DC148" s="182" t="s">
        <v>17100</v>
      </c>
      <c r="DD148" s="182" t="s">
        <v>17746</v>
      </c>
      <c r="DE148" s="182" t="s">
        <v>17801</v>
      </c>
    </row>
    <row r="149" spans="1:109" ht="35.25" x14ac:dyDescent="0.5">
      <c r="A149" s="182">
        <v>1</v>
      </c>
      <c r="B149" s="220">
        <f>SUBTOTAL(9,$A$16:A149)</f>
        <v>132</v>
      </c>
      <c r="C149" s="230" t="s">
        <v>415</v>
      </c>
      <c r="D149" s="220">
        <v>1959</v>
      </c>
      <c r="E149" s="220"/>
      <c r="F149" s="220" t="s">
        <v>17877</v>
      </c>
      <c r="G149" s="220">
        <v>3</v>
      </c>
      <c r="H149" s="220" t="s">
        <v>17042</v>
      </c>
      <c r="I149" s="231">
        <v>1638.83</v>
      </c>
      <c r="J149" s="231">
        <v>1030.2</v>
      </c>
      <c r="K149" s="231">
        <v>913.80000000000007</v>
      </c>
      <c r="L149" s="232">
        <v>48</v>
      </c>
      <c r="M149" s="220" t="s">
        <v>17100</v>
      </c>
      <c r="N149" s="220" t="s">
        <v>17746</v>
      </c>
      <c r="O149" s="223" t="s">
        <v>17792</v>
      </c>
      <c r="P149" s="228">
        <v>4802592</v>
      </c>
      <c r="Q149" s="228"/>
      <c r="R149" s="228">
        <v>0</v>
      </c>
      <c r="S149" s="228">
        <v>0</v>
      </c>
      <c r="T149" s="228">
        <f t="shared" si="19"/>
        <v>4802592</v>
      </c>
      <c r="U149" s="221">
        <f t="shared" si="17"/>
        <v>2930.5004179811208</v>
      </c>
      <c r="V149" s="228">
        <v>3516.2074772856245</v>
      </c>
      <c r="W149" s="195"/>
      <c r="AL149" s="182"/>
      <c r="BU149" s="233"/>
      <c r="BV149" s="233"/>
      <c r="BW149" s="233"/>
      <c r="BX149" s="233"/>
      <c r="BY149" s="233"/>
      <c r="BZ149" s="234"/>
      <c r="CA149" s="234"/>
      <c r="CB149" s="234"/>
      <c r="CC149" s="235"/>
      <c r="CD149" s="233"/>
      <c r="CE149" s="233"/>
      <c r="CF149" s="233"/>
      <c r="CG149" s="236"/>
      <c r="CH149" s="236"/>
      <c r="CI149" s="236"/>
      <c r="CJ149" s="236"/>
      <c r="CK149" s="236"/>
      <c r="CL149" s="236"/>
      <c r="CM149" s="195">
        <f t="shared" si="18"/>
        <v>0</v>
      </c>
      <c r="CS149" s="182" t="s">
        <v>14317</v>
      </c>
      <c r="CT149" s="182">
        <v>1966</v>
      </c>
      <c r="CV149" s="182" t="s">
        <v>18015</v>
      </c>
      <c r="CW149" s="182">
        <v>2</v>
      </c>
      <c r="CX149" s="182" t="s">
        <v>17042</v>
      </c>
      <c r="CY149" s="182">
        <v>667.6</v>
      </c>
      <c r="CZ149" s="182">
        <v>667.6</v>
      </c>
      <c r="DA149" s="182">
        <v>586.70000000000005</v>
      </c>
      <c r="DB149" s="182">
        <v>39</v>
      </c>
      <c r="DC149" s="182" t="s">
        <v>17100</v>
      </c>
      <c r="DD149" s="182" t="s">
        <v>17746</v>
      </c>
      <c r="DE149" s="182" t="s">
        <v>17806</v>
      </c>
    </row>
    <row r="150" spans="1:109" ht="35.25" x14ac:dyDescent="0.5">
      <c r="A150" s="182">
        <v>1</v>
      </c>
      <c r="B150" s="220">
        <f>SUBTOTAL(9,$A$16:A150)</f>
        <v>133</v>
      </c>
      <c r="C150" s="230" t="s">
        <v>419</v>
      </c>
      <c r="D150" s="220">
        <v>1948</v>
      </c>
      <c r="E150" s="220"/>
      <c r="F150" s="220" t="s">
        <v>17323</v>
      </c>
      <c r="G150" s="220">
        <v>2</v>
      </c>
      <c r="H150" s="220" t="s">
        <v>17040</v>
      </c>
      <c r="I150" s="231">
        <v>294.39999999999998</v>
      </c>
      <c r="J150" s="231">
        <v>271.89999999999998</v>
      </c>
      <c r="K150" s="231">
        <v>234.7</v>
      </c>
      <c r="L150" s="232">
        <v>14</v>
      </c>
      <c r="M150" s="220" t="s">
        <v>17100</v>
      </c>
      <c r="N150" s="220" t="s">
        <v>17769</v>
      </c>
      <c r="O150" s="223" t="s">
        <v>17316</v>
      </c>
      <c r="P150" s="228">
        <v>2822576</v>
      </c>
      <c r="Q150" s="228"/>
      <c r="R150" s="228">
        <v>0</v>
      </c>
      <c r="S150" s="228">
        <v>0</v>
      </c>
      <c r="T150" s="228">
        <f t="shared" si="19"/>
        <v>2822576</v>
      </c>
      <c r="U150" s="221">
        <f t="shared" si="17"/>
        <v>9587.5543478260879</v>
      </c>
      <c r="V150" s="228">
        <v>11503.779381793478</v>
      </c>
      <c r="W150" s="195"/>
      <c r="AL150" s="182"/>
      <c r="BU150" s="233"/>
      <c r="BV150" s="233"/>
      <c r="BW150" s="233"/>
      <c r="BX150" s="233"/>
      <c r="BY150" s="233"/>
      <c r="BZ150" s="234"/>
      <c r="CA150" s="234"/>
      <c r="CB150" s="234"/>
      <c r="CC150" s="235"/>
      <c r="CD150" s="233"/>
      <c r="CE150" s="233"/>
      <c r="CF150" s="233"/>
      <c r="CG150" s="236"/>
      <c r="CH150" s="236"/>
      <c r="CI150" s="236"/>
      <c r="CJ150" s="236"/>
      <c r="CK150" s="236"/>
      <c r="CL150" s="236"/>
      <c r="CM150" s="195">
        <f t="shared" si="18"/>
        <v>0</v>
      </c>
      <c r="CS150" s="182" t="s">
        <v>14016</v>
      </c>
      <c r="CT150" s="182">
        <v>1994</v>
      </c>
      <c r="CV150" s="182" t="s">
        <v>18015</v>
      </c>
      <c r="CW150" s="182">
        <v>4</v>
      </c>
      <c r="CX150" s="182" t="s">
        <v>17040</v>
      </c>
      <c r="CY150" s="182">
        <v>935</v>
      </c>
      <c r="CZ150" s="182">
        <v>845.2</v>
      </c>
      <c r="DA150" s="182">
        <v>845.2</v>
      </c>
      <c r="DB150" s="182">
        <v>25</v>
      </c>
      <c r="DC150" s="182" t="s">
        <v>17100</v>
      </c>
      <c r="DD150" s="182" t="s">
        <v>17746</v>
      </c>
      <c r="DE150" s="182" t="s">
        <v>17806</v>
      </c>
    </row>
    <row r="151" spans="1:109" ht="35.25" x14ac:dyDescent="0.5">
      <c r="A151" s="182">
        <v>1</v>
      </c>
      <c r="B151" s="220">
        <f>SUBTOTAL(9,$A$16:A151)</f>
        <v>134</v>
      </c>
      <c r="C151" s="230" t="s">
        <v>448</v>
      </c>
      <c r="D151" s="220">
        <v>1928</v>
      </c>
      <c r="E151" s="220"/>
      <c r="F151" s="220" t="s">
        <v>17876</v>
      </c>
      <c r="G151" s="220">
        <v>2</v>
      </c>
      <c r="H151" s="220" t="s">
        <v>17042</v>
      </c>
      <c r="I151" s="231">
        <v>456.6</v>
      </c>
      <c r="J151" s="231">
        <v>404.9</v>
      </c>
      <c r="K151" s="231">
        <v>353.9</v>
      </c>
      <c r="L151" s="232">
        <v>23</v>
      </c>
      <c r="M151" s="220" t="s">
        <v>17100</v>
      </c>
      <c r="N151" s="220" t="s">
        <v>17769</v>
      </c>
      <c r="O151" s="223" t="s">
        <v>17316</v>
      </c>
      <c r="P151" s="228">
        <v>2822576</v>
      </c>
      <c r="Q151" s="228"/>
      <c r="R151" s="228">
        <v>0</v>
      </c>
      <c r="S151" s="228">
        <v>0</v>
      </c>
      <c r="T151" s="228">
        <f t="shared" si="19"/>
        <v>2822576</v>
      </c>
      <c r="U151" s="221">
        <f t="shared" si="17"/>
        <v>6181.7257993867715</v>
      </c>
      <c r="V151" s="228">
        <v>7417.2418966272444</v>
      </c>
      <c r="W151" s="195"/>
      <c r="AL151" s="182"/>
      <c r="BU151" s="233"/>
      <c r="BV151" s="233"/>
      <c r="BW151" s="233"/>
      <c r="BX151" s="233"/>
      <c r="BY151" s="233"/>
      <c r="BZ151" s="234"/>
      <c r="CA151" s="234"/>
      <c r="CB151" s="234"/>
      <c r="CC151" s="235"/>
      <c r="CD151" s="233"/>
      <c r="CE151" s="233"/>
      <c r="CF151" s="233"/>
      <c r="CG151" s="236"/>
      <c r="CH151" s="236"/>
      <c r="CI151" s="236"/>
      <c r="CJ151" s="236"/>
      <c r="CK151" s="236"/>
      <c r="CL151" s="236"/>
      <c r="CM151" s="195">
        <f t="shared" si="18"/>
        <v>0</v>
      </c>
      <c r="CS151" s="182" t="s">
        <v>14136</v>
      </c>
      <c r="CT151" s="182">
        <v>1973</v>
      </c>
      <c r="CV151" s="182" t="s">
        <v>18015</v>
      </c>
      <c r="CW151" s="182">
        <v>5</v>
      </c>
      <c r="CX151" s="182">
        <v>6</v>
      </c>
      <c r="CY151" s="182">
        <v>4885.2</v>
      </c>
      <c r="CZ151" s="182">
        <v>4486.7</v>
      </c>
      <c r="DA151" s="182">
        <v>4486.7</v>
      </c>
      <c r="DB151" s="182">
        <v>260</v>
      </c>
      <c r="DC151" s="182" t="s">
        <v>17100</v>
      </c>
      <c r="DD151" s="182" t="s">
        <v>17746</v>
      </c>
      <c r="DE151" s="182" t="s">
        <v>17801</v>
      </c>
    </row>
    <row r="152" spans="1:109" ht="35.25" x14ac:dyDescent="0.5">
      <c r="A152" s="182">
        <v>1</v>
      </c>
      <c r="B152" s="220">
        <f>SUBTOTAL(9,$A$16:A152)</f>
        <v>135</v>
      </c>
      <c r="C152" s="230" t="s">
        <v>421</v>
      </c>
      <c r="D152" s="220">
        <v>1928</v>
      </c>
      <c r="E152" s="220"/>
      <c r="F152" s="220" t="s">
        <v>17876</v>
      </c>
      <c r="G152" s="220">
        <v>2</v>
      </c>
      <c r="H152" s="220" t="s">
        <v>17042</v>
      </c>
      <c r="I152" s="231">
        <v>455.74</v>
      </c>
      <c r="J152" s="231">
        <v>404.3</v>
      </c>
      <c r="K152" s="231">
        <v>328.8</v>
      </c>
      <c r="L152" s="232">
        <v>21</v>
      </c>
      <c r="M152" s="220" t="s">
        <v>17100</v>
      </c>
      <c r="N152" s="220" t="s">
        <v>17769</v>
      </c>
      <c r="O152" s="223" t="s">
        <v>17316</v>
      </c>
      <c r="P152" s="228">
        <v>1603722.3800000001</v>
      </c>
      <c r="Q152" s="228"/>
      <c r="R152" s="228">
        <v>0</v>
      </c>
      <c r="S152" s="228">
        <v>0</v>
      </c>
      <c r="T152" s="228">
        <f t="shared" si="19"/>
        <v>1603722.3800000001</v>
      </c>
      <c r="U152" s="221">
        <f t="shared" si="17"/>
        <v>3518.9414578487736</v>
      </c>
      <c r="V152" s="228">
        <v>7334.9201079562899</v>
      </c>
      <c r="W152" s="195"/>
      <c r="AL152" s="182"/>
      <c r="BU152" s="233"/>
      <c r="BV152" s="233"/>
      <c r="BW152" s="233"/>
      <c r="BX152" s="233"/>
      <c r="BY152" s="233"/>
      <c r="BZ152" s="234"/>
      <c r="CA152" s="234"/>
      <c r="CB152" s="234"/>
      <c r="CC152" s="235"/>
      <c r="CD152" s="233"/>
      <c r="CE152" s="233"/>
      <c r="CF152" s="233"/>
      <c r="CG152" s="236"/>
      <c r="CH152" s="236"/>
      <c r="CI152" s="236"/>
      <c r="CJ152" s="236"/>
      <c r="CK152" s="236"/>
      <c r="CL152" s="236"/>
      <c r="CM152" s="195">
        <f t="shared" si="18"/>
        <v>0</v>
      </c>
      <c r="CS152" s="182" t="s">
        <v>2514</v>
      </c>
      <c r="CT152" s="182">
        <v>1980</v>
      </c>
      <c r="CV152" s="182" t="s">
        <v>18015</v>
      </c>
      <c r="CW152" s="182">
        <v>2</v>
      </c>
      <c r="CX152" s="182" t="s">
        <v>17322</v>
      </c>
      <c r="CY152" s="182">
        <v>968.5</v>
      </c>
      <c r="CZ152" s="182">
        <v>854.5</v>
      </c>
      <c r="DA152" s="182">
        <f>CZ152-94.7</f>
        <v>759.8</v>
      </c>
      <c r="DB152" s="182">
        <v>39</v>
      </c>
      <c r="DC152" s="182" t="s">
        <v>17100</v>
      </c>
      <c r="DD152" s="182" t="s">
        <v>17746</v>
      </c>
      <c r="DE152" s="182" t="s">
        <v>17806</v>
      </c>
    </row>
    <row r="153" spans="1:109" ht="35.25" x14ac:dyDescent="0.5">
      <c r="A153" s="182">
        <v>1</v>
      </c>
      <c r="B153" s="220">
        <f>SUBTOTAL(9,$A$16:A153)</f>
        <v>136</v>
      </c>
      <c r="C153" s="230" t="s">
        <v>422</v>
      </c>
      <c r="D153" s="220">
        <v>1891</v>
      </c>
      <c r="E153" s="220"/>
      <c r="F153" s="220" t="s">
        <v>17876</v>
      </c>
      <c r="G153" s="220">
        <v>2</v>
      </c>
      <c r="H153" s="220" t="s">
        <v>17040</v>
      </c>
      <c r="I153" s="231">
        <v>299.81</v>
      </c>
      <c r="J153" s="231">
        <v>229.81</v>
      </c>
      <c r="K153" s="231">
        <v>229.81</v>
      </c>
      <c r="L153" s="232">
        <v>11</v>
      </c>
      <c r="M153" s="220" t="s">
        <v>17100</v>
      </c>
      <c r="N153" s="220" t="s">
        <v>17769</v>
      </c>
      <c r="O153" s="223" t="s">
        <v>17316</v>
      </c>
      <c r="P153" s="228">
        <v>2055846.4000000001</v>
      </c>
      <c r="Q153" s="228"/>
      <c r="R153" s="228">
        <v>0</v>
      </c>
      <c r="S153" s="228">
        <v>0</v>
      </c>
      <c r="T153" s="228">
        <f t="shared" si="19"/>
        <v>2055846.4000000001</v>
      </c>
      <c r="U153" s="221">
        <f t="shared" si="17"/>
        <v>6857.1642039958642</v>
      </c>
      <c r="V153" s="228">
        <v>8227.6773956839334</v>
      </c>
      <c r="W153" s="195"/>
      <c r="AL153" s="182"/>
      <c r="BU153" s="233"/>
      <c r="BV153" s="233"/>
      <c r="BW153" s="233"/>
      <c r="BX153" s="233"/>
      <c r="BY153" s="233"/>
      <c r="BZ153" s="234"/>
      <c r="CA153" s="234"/>
      <c r="CB153" s="234"/>
      <c r="CC153" s="235"/>
      <c r="CD153" s="233"/>
      <c r="CE153" s="233"/>
      <c r="CF153" s="233"/>
      <c r="CG153" s="236"/>
      <c r="CH153" s="236"/>
      <c r="CI153" s="236"/>
      <c r="CJ153" s="236"/>
      <c r="CK153" s="236"/>
      <c r="CL153" s="236"/>
      <c r="CM153" s="195">
        <f t="shared" si="18"/>
        <v>0</v>
      </c>
      <c r="CS153" s="182" t="s">
        <v>14420</v>
      </c>
      <c r="CT153" s="182">
        <v>1981</v>
      </c>
      <c r="CV153" s="182" t="s">
        <v>18015</v>
      </c>
      <c r="CW153" s="182">
        <v>2</v>
      </c>
      <c r="CX153" s="182" t="s">
        <v>17322</v>
      </c>
      <c r="CY153" s="182">
        <v>955.1</v>
      </c>
      <c r="CZ153" s="182">
        <v>865.5</v>
      </c>
      <c r="DA153" s="182">
        <v>865.5</v>
      </c>
      <c r="DB153" s="182">
        <v>44</v>
      </c>
      <c r="DC153" s="182" t="s">
        <v>17100</v>
      </c>
      <c r="DD153" s="182" t="s">
        <v>17746</v>
      </c>
      <c r="DE153" s="182" t="s">
        <v>17806</v>
      </c>
    </row>
    <row r="154" spans="1:109" ht="35.25" x14ac:dyDescent="0.5">
      <c r="A154" s="182">
        <v>1</v>
      </c>
      <c r="B154" s="220">
        <f>SUBTOTAL(9,$A$16:A154)</f>
        <v>137</v>
      </c>
      <c r="C154" s="230" t="s">
        <v>425</v>
      </c>
      <c r="D154" s="220">
        <v>1938</v>
      </c>
      <c r="E154" s="220"/>
      <c r="F154" s="220" t="s">
        <v>17876</v>
      </c>
      <c r="G154" s="220">
        <v>2</v>
      </c>
      <c r="H154" s="220" t="s">
        <v>17040</v>
      </c>
      <c r="I154" s="231">
        <v>383.6</v>
      </c>
      <c r="J154" s="231">
        <v>383.6</v>
      </c>
      <c r="K154" s="231">
        <v>383.6</v>
      </c>
      <c r="L154" s="232">
        <v>19</v>
      </c>
      <c r="M154" s="220" t="s">
        <v>17100</v>
      </c>
      <c r="N154" s="220" t="s">
        <v>17746</v>
      </c>
      <c r="O154" s="223" t="s">
        <v>17789</v>
      </c>
      <c r="P154" s="228">
        <v>3201728</v>
      </c>
      <c r="Q154" s="228"/>
      <c r="R154" s="228">
        <v>0</v>
      </c>
      <c r="S154" s="228">
        <v>0</v>
      </c>
      <c r="T154" s="228">
        <f t="shared" si="19"/>
        <v>3201728</v>
      </c>
      <c r="U154" s="221">
        <f t="shared" si="17"/>
        <v>8346.5276329509907</v>
      </c>
      <c r="V154" s="228">
        <v>10014.713764337852</v>
      </c>
      <c r="W154" s="195"/>
      <c r="AL154" s="182"/>
      <c r="BU154" s="233"/>
      <c r="BV154" s="233"/>
      <c r="BW154" s="233"/>
      <c r="BX154" s="233"/>
      <c r="BY154" s="233"/>
      <c r="BZ154" s="234"/>
      <c r="CA154" s="234"/>
      <c r="CB154" s="234"/>
      <c r="CC154" s="235"/>
      <c r="CD154" s="233"/>
      <c r="CE154" s="233"/>
      <c r="CF154" s="233"/>
      <c r="CG154" s="236"/>
      <c r="CH154" s="236"/>
      <c r="CI154" s="236"/>
      <c r="CJ154" s="236"/>
      <c r="CK154" s="236"/>
      <c r="CL154" s="236"/>
      <c r="CM154" s="195">
        <f t="shared" si="18"/>
        <v>0</v>
      </c>
      <c r="CS154" s="182" t="s">
        <v>13361</v>
      </c>
      <c r="CT154" s="182">
        <v>1974</v>
      </c>
      <c r="CV154" s="182" t="s">
        <v>18013</v>
      </c>
      <c r="CW154" s="182">
        <v>5</v>
      </c>
      <c r="CX154" s="182" t="s">
        <v>17320</v>
      </c>
      <c r="CY154" s="182">
        <v>4987.2</v>
      </c>
      <c r="CZ154" s="182">
        <v>4580.7</v>
      </c>
      <c r="DA154" s="182">
        <v>4580.7</v>
      </c>
      <c r="DB154" s="182">
        <v>117</v>
      </c>
      <c r="DC154" s="182" t="s">
        <v>17100</v>
      </c>
      <c r="DD154" s="182" t="s">
        <v>17746</v>
      </c>
      <c r="DE154" s="182" t="s">
        <v>17801</v>
      </c>
    </row>
    <row r="155" spans="1:109" ht="35.25" x14ac:dyDescent="0.5">
      <c r="A155" s="182">
        <v>1</v>
      </c>
      <c r="B155" s="220">
        <f>SUBTOTAL(9,$A$16:A155)</f>
        <v>138</v>
      </c>
      <c r="C155" s="230" t="s">
        <v>427</v>
      </c>
      <c r="D155" s="220">
        <v>1916</v>
      </c>
      <c r="E155" s="220"/>
      <c r="F155" s="220" t="s">
        <v>17876</v>
      </c>
      <c r="G155" s="220">
        <v>2</v>
      </c>
      <c r="H155" s="220" t="s">
        <v>17040</v>
      </c>
      <c r="I155" s="231">
        <v>404.7</v>
      </c>
      <c r="J155" s="231">
        <v>356.1</v>
      </c>
      <c r="K155" s="231">
        <v>305.70000000000005</v>
      </c>
      <c r="L155" s="232">
        <v>13</v>
      </c>
      <c r="M155" s="220" t="s">
        <v>17100</v>
      </c>
      <c r="N155" s="220" t="s">
        <v>17746</v>
      </c>
      <c r="O155" s="223" t="s">
        <v>17783</v>
      </c>
      <c r="P155" s="228">
        <v>2864704</v>
      </c>
      <c r="Q155" s="228"/>
      <c r="R155" s="228">
        <v>0</v>
      </c>
      <c r="S155" s="228">
        <v>0</v>
      </c>
      <c r="T155" s="228">
        <f t="shared" si="19"/>
        <v>2864704</v>
      </c>
      <c r="U155" s="221">
        <f t="shared" si="17"/>
        <v>7078.5866073634797</v>
      </c>
      <c r="V155" s="228">
        <v>8493.3545836422054</v>
      </c>
      <c r="W155" s="195"/>
      <c r="AL155" s="182"/>
      <c r="BU155" s="233"/>
      <c r="BV155" s="233"/>
      <c r="BW155" s="233"/>
      <c r="BX155" s="233"/>
      <c r="BY155" s="233"/>
      <c r="BZ155" s="234"/>
      <c r="CA155" s="234"/>
      <c r="CB155" s="234"/>
      <c r="CC155" s="235"/>
      <c r="CD155" s="233"/>
      <c r="CE155" s="233"/>
      <c r="CF155" s="233"/>
      <c r="CG155" s="236"/>
      <c r="CH155" s="236"/>
      <c r="CI155" s="236"/>
      <c r="CJ155" s="236"/>
      <c r="CK155" s="236"/>
      <c r="CL155" s="236"/>
      <c r="CM155" s="195">
        <f t="shared" si="18"/>
        <v>0</v>
      </c>
      <c r="CS155" s="182" t="s">
        <v>13372</v>
      </c>
      <c r="CT155" s="182">
        <v>1988</v>
      </c>
      <c r="CV155" s="182" t="s">
        <v>18015</v>
      </c>
      <c r="CW155" s="182">
        <v>9</v>
      </c>
      <c r="CX155" s="182" t="s">
        <v>17322</v>
      </c>
      <c r="CY155" s="182">
        <v>7219.38</v>
      </c>
      <c r="CZ155" s="182">
        <v>5477.3</v>
      </c>
      <c r="DA155" s="182">
        <v>1142.98</v>
      </c>
      <c r="DB155" s="182">
        <v>245</v>
      </c>
      <c r="DC155" s="182" t="s">
        <v>17100</v>
      </c>
      <c r="DD155" s="182" t="s">
        <v>17746</v>
      </c>
      <c r="DE155" s="182" t="s">
        <v>17800</v>
      </c>
    </row>
    <row r="156" spans="1:109" ht="35.25" x14ac:dyDescent="0.5">
      <c r="A156" s="182">
        <v>1</v>
      </c>
      <c r="B156" s="220">
        <f>SUBTOTAL(9,$A$16:A156)</f>
        <v>139</v>
      </c>
      <c r="C156" s="230" t="s">
        <v>382</v>
      </c>
      <c r="D156" s="220">
        <v>1972</v>
      </c>
      <c r="E156" s="220"/>
      <c r="F156" s="220" t="s">
        <v>17877</v>
      </c>
      <c r="G156" s="220">
        <v>2</v>
      </c>
      <c r="H156" s="220" t="s">
        <v>17040</v>
      </c>
      <c r="I156" s="231">
        <v>321.3</v>
      </c>
      <c r="J156" s="231">
        <v>275.3</v>
      </c>
      <c r="K156" s="231">
        <v>275.3</v>
      </c>
      <c r="L156" s="232">
        <v>14</v>
      </c>
      <c r="M156" s="220" t="s">
        <v>17100</v>
      </c>
      <c r="N156" s="220" t="s">
        <v>17769</v>
      </c>
      <c r="O156" s="223" t="s">
        <v>17316</v>
      </c>
      <c r="P156" s="228">
        <v>2485552</v>
      </c>
      <c r="Q156" s="228"/>
      <c r="R156" s="228">
        <v>0</v>
      </c>
      <c r="S156" s="228">
        <v>0</v>
      </c>
      <c r="T156" s="228">
        <f>P156-R156-S156</f>
        <v>2485552</v>
      </c>
      <c r="U156" s="221">
        <f t="shared" si="17"/>
        <v>7735.9228135698722</v>
      </c>
      <c r="V156" s="228">
        <v>9282.0698723934001</v>
      </c>
      <c r="W156" s="195"/>
      <c r="AL156" s="182"/>
      <c r="BU156" s="233"/>
      <c r="BV156" s="233"/>
      <c r="BW156" s="233"/>
      <c r="BX156" s="233"/>
      <c r="BY156" s="233"/>
      <c r="BZ156" s="234"/>
      <c r="CA156" s="234"/>
      <c r="CB156" s="234"/>
      <c r="CC156" s="235"/>
      <c r="CD156" s="233"/>
      <c r="CE156" s="233"/>
      <c r="CF156" s="233"/>
      <c r="CG156" s="236"/>
      <c r="CH156" s="236"/>
      <c r="CI156" s="236"/>
      <c r="CJ156" s="236"/>
      <c r="CK156" s="236"/>
      <c r="CL156" s="236"/>
      <c r="CM156" s="195">
        <f t="shared" si="18"/>
        <v>0</v>
      </c>
      <c r="CS156" s="182" t="s">
        <v>9844</v>
      </c>
      <c r="CT156" s="182">
        <v>1961</v>
      </c>
      <c r="CV156" s="182" t="s">
        <v>18015</v>
      </c>
      <c r="CW156" s="182">
        <v>2</v>
      </c>
      <c r="CX156" s="182" t="s">
        <v>17042</v>
      </c>
      <c r="CY156" s="182">
        <v>579.4</v>
      </c>
      <c r="CZ156" s="182">
        <v>538.1</v>
      </c>
      <c r="DA156" s="182">
        <v>470.3</v>
      </c>
      <c r="DB156" s="182">
        <v>35</v>
      </c>
      <c r="DC156" s="182" t="s">
        <v>17100</v>
      </c>
      <c r="DD156" s="182" t="s">
        <v>17860</v>
      </c>
      <c r="DE156" s="182" t="s">
        <v>17316</v>
      </c>
    </row>
    <row r="157" spans="1:109" ht="35.25" x14ac:dyDescent="0.5">
      <c r="A157" s="182">
        <v>1</v>
      </c>
      <c r="B157" s="220">
        <f>SUBTOTAL(9,$A$16:A157)</f>
        <v>140</v>
      </c>
      <c r="C157" s="230" t="s">
        <v>2140</v>
      </c>
      <c r="D157" s="220">
        <v>1975</v>
      </c>
      <c r="E157" s="220"/>
      <c r="F157" s="220" t="s">
        <v>17877</v>
      </c>
      <c r="G157" s="220">
        <v>5</v>
      </c>
      <c r="H157" s="220" t="s">
        <v>17320</v>
      </c>
      <c r="I157" s="231">
        <v>6824.86</v>
      </c>
      <c r="J157" s="231">
        <v>4475.3999999999996</v>
      </c>
      <c r="K157" s="231">
        <v>4306.8999999999996</v>
      </c>
      <c r="L157" s="232">
        <v>160</v>
      </c>
      <c r="M157" s="220" t="s">
        <v>17100</v>
      </c>
      <c r="N157" s="220" t="s">
        <v>17746</v>
      </c>
      <c r="O157" s="223" t="s">
        <v>17851</v>
      </c>
      <c r="P157" s="228">
        <v>17077038.260000002</v>
      </c>
      <c r="Q157" s="228">
        <v>0</v>
      </c>
      <c r="R157" s="228">
        <v>0</v>
      </c>
      <c r="S157" s="228">
        <v>0</v>
      </c>
      <c r="T157" s="228">
        <f t="shared" ref="T157" si="20">P157-Q157-R157-S157</f>
        <v>17077038.260000002</v>
      </c>
      <c r="U157" s="221">
        <f t="shared" ref="U157" si="21">P157/I157</f>
        <v>2502.1814747848312</v>
      </c>
      <c r="V157" s="228">
        <v>3256.9388090012103</v>
      </c>
      <c r="W157" s="195"/>
      <c r="AL157" s="182"/>
      <c r="BU157" s="237"/>
      <c r="BV157" s="237"/>
      <c r="BW157" s="237"/>
      <c r="BX157" s="237"/>
      <c r="BY157" s="237"/>
      <c r="BZ157" s="238"/>
      <c r="CA157" s="238"/>
      <c r="CB157" s="238"/>
      <c r="CC157" s="239"/>
      <c r="CD157" s="237"/>
      <c r="CE157" s="237"/>
      <c r="CF157" s="237"/>
      <c r="CG157" s="240"/>
      <c r="CH157" s="240"/>
      <c r="CI157" s="240"/>
      <c r="CJ157" s="240"/>
      <c r="CK157" s="240"/>
      <c r="CL157" s="240"/>
      <c r="CM157" s="195"/>
    </row>
    <row r="158" spans="1:109" ht="35.25" x14ac:dyDescent="0.5">
      <c r="B158" s="229" t="s">
        <v>199</v>
      </c>
      <c r="C158" s="229"/>
      <c r="D158" s="220" t="s">
        <v>17075</v>
      </c>
      <c r="E158" s="220" t="s">
        <v>17075</v>
      </c>
      <c r="F158" s="220" t="s">
        <v>17075</v>
      </c>
      <c r="G158" s="220" t="s">
        <v>17075</v>
      </c>
      <c r="H158" s="220" t="s">
        <v>17075</v>
      </c>
      <c r="I158" s="225">
        <f>SUM(I159:I177)</f>
        <v>42597.399999999994</v>
      </c>
      <c r="J158" s="225">
        <f t="shared" ref="J158:L158" si="22">SUM(J159:J177)</f>
        <v>32846.44</v>
      </c>
      <c r="K158" s="225">
        <f t="shared" si="22"/>
        <v>30440.79800000001</v>
      </c>
      <c r="L158" s="226">
        <f t="shared" si="22"/>
        <v>1486</v>
      </c>
      <c r="M158" s="220" t="s">
        <v>17075</v>
      </c>
      <c r="N158" s="220" t="s">
        <v>17075</v>
      </c>
      <c r="O158" s="223" t="s">
        <v>17075</v>
      </c>
      <c r="P158" s="227">
        <f>SUM(P159:P177)</f>
        <v>150602349.22999999</v>
      </c>
      <c r="Q158" s="227">
        <f t="shared" ref="Q158:T158" si="23">SUM(Q159:Q177)</f>
        <v>0</v>
      </c>
      <c r="R158" s="227">
        <f t="shared" si="23"/>
        <v>0</v>
      </c>
      <c r="S158" s="227">
        <f t="shared" si="23"/>
        <v>0</v>
      </c>
      <c r="T158" s="227">
        <f t="shared" si="23"/>
        <v>150602349.22999999</v>
      </c>
      <c r="U158" s="221">
        <f t="shared" ref="U158:U209" si="24">P158/I158</f>
        <v>3535.4821944531827</v>
      </c>
      <c r="V158" s="228">
        <f>MAX(V159:V177)</f>
        <v>11478.041516496776</v>
      </c>
      <c r="CM158" s="195">
        <f t="shared" si="9"/>
        <v>0</v>
      </c>
      <c r="CS158" s="182" t="s">
        <v>13923</v>
      </c>
      <c r="CT158" s="182">
        <v>1960</v>
      </c>
      <c r="CV158" s="182" t="s">
        <v>18015</v>
      </c>
      <c r="CW158" s="182">
        <v>4</v>
      </c>
      <c r="CX158" s="182" t="s">
        <v>17042</v>
      </c>
      <c r="CY158" s="182">
        <v>1374.8</v>
      </c>
      <c r="CZ158" s="182">
        <v>1203.9000000000001</v>
      </c>
      <c r="DA158" s="182">
        <v>773.1</v>
      </c>
      <c r="DB158" s="182">
        <v>43</v>
      </c>
      <c r="DC158" s="182" t="s">
        <v>17100</v>
      </c>
      <c r="DD158" s="182" t="s">
        <v>17746</v>
      </c>
      <c r="DE158" s="182" t="s">
        <v>17801</v>
      </c>
    </row>
    <row r="159" spans="1:109" ht="35.25" x14ac:dyDescent="0.5">
      <c r="A159" s="182">
        <v>1</v>
      </c>
      <c r="B159" s="220">
        <f>SUBTOTAL(9,$A$16:A159)</f>
        <v>141</v>
      </c>
      <c r="C159" s="230" t="s">
        <v>190</v>
      </c>
      <c r="D159" s="220">
        <v>1960</v>
      </c>
      <c r="E159" s="220"/>
      <c r="F159" s="220" t="s">
        <v>17877</v>
      </c>
      <c r="G159" s="220">
        <v>2</v>
      </c>
      <c r="H159" s="220" t="s">
        <v>17040</v>
      </c>
      <c r="I159" s="231">
        <v>969.97</v>
      </c>
      <c r="J159" s="231">
        <v>550.42999999999995</v>
      </c>
      <c r="K159" s="231">
        <v>550.42999999999995</v>
      </c>
      <c r="L159" s="232">
        <v>16</v>
      </c>
      <c r="M159" s="220" t="s">
        <v>17100</v>
      </c>
      <c r="N159" s="220" t="s">
        <v>17746</v>
      </c>
      <c r="O159" s="223" t="s">
        <v>17801</v>
      </c>
      <c r="P159" s="228">
        <v>5072211.2</v>
      </c>
      <c r="Q159" s="228"/>
      <c r="R159" s="228">
        <v>0</v>
      </c>
      <c r="S159" s="228">
        <v>0</v>
      </c>
      <c r="T159" s="228">
        <f t="shared" si="16"/>
        <v>5072211.2</v>
      </c>
      <c r="U159" s="221">
        <f t="shared" si="24"/>
        <v>5229.2454405806366</v>
      </c>
      <c r="V159" s="228">
        <v>6274.3932080373615</v>
      </c>
      <c r="W159" s="195"/>
      <c r="AL159" s="182"/>
      <c r="BU159" s="233"/>
      <c r="BV159" s="233"/>
      <c r="BW159" s="233"/>
      <c r="BX159" s="233"/>
      <c r="BY159" s="233"/>
      <c r="BZ159" s="234"/>
      <c r="CA159" s="234"/>
      <c r="CB159" s="234"/>
      <c r="CC159" s="235"/>
      <c r="CD159" s="233"/>
      <c r="CE159" s="233"/>
      <c r="CF159" s="233"/>
      <c r="CG159" s="236"/>
      <c r="CH159" s="236"/>
      <c r="CI159" s="236"/>
      <c r="CJ159" s="236"/>
      <c r="CK159" s="236"/>
      <c r="CL159" s="236"/>
      <c r="CM159" s="195">
        <f t="shared" si="9"/>
        <v>0</v>
      </c>
      <c r="CS159" s="182" t="s">
        <v>13937</v>
      </c>
      <c r="CT159" s="182">
        <v>1950</v>
      </c>
      <c r="CV159" s="182" t="s">
        <v>18015</v>
      </c>
      <c r="CW159" s="182">
        <v>3</v>
      </c>
      <c r="CX159" s="182" t="s">
        <v>17042</v>
      </c>
      <c r="CY159" s="182">
        <v>786.1</v>
      </c>
      <c r="CZ159" s="182">
        <v>786.1</v>
      </c>
      <c r="DA159" s="182">
        <v>527.79999999999995</v>
      </c>
      <c r="DB159" s="182">
        <v>18</v>
      </c>
      <c r="DC159" s="182" t="s">
        <v>17100</v>
      </c>
      <c r="DD159" s="182" t="s">
        <v>17746</v>
      </c>
      <c r="DE159" s="182" t="s">
        <v>17804</v>
      </c>
    </row>
    <row r="160" spans="1:109" ht="35.25" x14ac:dyDescent="0.5">
      <c r="A160" s="182">
        <v>1</v>
      </c>
      <c r="B160" s="220">
        <f>SUBTOTAL(9,$A$16:A160)</f>
        <v>142</v>
      </c>
      <c r="C160" s="230" t="s">
        <v>191</v>
      </c>
      <c r="D160" s="220">
        <v>1964</v>
      </c>
      <c r="E160" s="220"/>
      <c r="F160" s="220" t="s">
        <v>17877</v>
      </c>
      <c r="G160" s="220">
        <v>4</v>
      </c>
      <c r="H160" s="220" t="s">
        <v>17322</v>
      </c>
      <c r="I160" s="231">
        <v>3980.6</v>
      </c>
      <c r="J160" s="231">
        <v>2394.8000000000002</v>
      </c>
      <c r="K160" s="231">
        <v>2058.5100000000002</v>
      </c>
      <c r="L160" s="232">
        <v>94</v>
      </c>
      <c r="M160" s="220" t="s">
        <v>17100</v>
      </c>
      <c r="N160" s="220" t="s">
        <v>17746</v>
      </c>
      <c r="O160" s="223" t="s">
        <v>17800</v>
      </c>
      <c r="P160" s="228">
        <v>8883110.0800000001</v>
      </c>
      <c r="Q160" s="228"/>
      <c r="R160" s="228">
        <v>0</v>
      </c>
      <c r="S160" s="228">
        <v>0</v>
      </c>
      <c r="T160" s="228">
        <f t="shared" si="16"/>
        <v>8883110.0800000001</v>
      </c>
      <c r="U160" s="221">
        <f t="shared" si="24"/>
        <v>2231.600783801437</v>
      </c>
      <c r="V160" s="228">
        <v>2677.621649248857</v>
      </c>
      <c r="W160" s="195"/>
      <c r="AL160" s="182"/>
      <c r="BU160" s="233"/>
      <c r="BV160" s="233"/>
      <c r="BW160" s="233"/>
      <c r="BX160" s="233"/>
      <c r="BY160" s="233"/>
      <c r="BZ160" s="234"/>
      <c r="CA160" s="234"/>
      <c r="CB160" s="234"/>
      <c r="CC160" s="235"/>
      <c r="CD160" s="233"/>
      <c r="CE160" s="233"/>
      <c r="CF160" s="233"/>
      <c r="CG160" s="236"/>
      <c r="CH160" s="236"/>
      <c r="CI160" s="236"/>
      <c r="CJ160" s="236"/>
      <c r="CK160" s="236"/>
      <c r="CL160" s="236"/>
      <c r="CM160" s="195">
        <f t="shared" si="9"/>
        <v>0</v>
      </c>
      <c r="CS160" s="182" t="s">
        <v>13945</v>
      </c>
      <c r="CT160" s="182">
        <v>1961</v>
      </c>
      <c r="CV160" s="182" t="s">
        <v>18015</v>
      </c>
      <c r="CW160" s="182">
        <v>4</v>
      </c>
      <c r="CX160" s="182">
        <v>4</v>
      </c>
      <c r="CY160" s="182">
        <v>2517.6</v>
      </c>
      <c r="CZ160" s="182">
        <v>2441.11</v>
      </c>
      <c r="DA160" s="182">
        <v>2441.11</v>
      </c>
      <c r="DB160" s="182">
        <v>108</v>
      </c>
      <c r="DC160" s="182" t="s">
        <v>17100</v>
      </c>
      <c r="DD160" s="182" t="s">
        <v>17746</v>
      </c>
      <c r="DE160" s="182" t="s">
        <v>17800</v>
      </c>
    </row>
    <row r="161" spans="1:109" ht="35.25" x14ac:dyDescent="0.5">
      <c r="A161" s="182">
        <v>1</v>
      </c>
      <c r="B161" s="220">
        <f>SUBTOTAL(9,$A$16:A161)</f>
        <v>143</v>
      </c>
      <c r="C161" s="230" t="s">
        <v>13877</v>
      </c>
      <c r="D161" s="220">
        <v>1967</v>
      </c>
      <c r="E161" s="220"/>
      <c r="F161" s="220" t="s">
        <v>17877</v>
      </c>
      <c r="G161" s="220">
        <v>2</v>
      </c>
      <c r="H161" s="220" t="s">
        <v>17042</v>
      </c>
      <c r="I161" s="231">
        <v>1351.94</v>
      </c>
      <c r="J161" s="231">
        <v>773.81</v>
      </c>
      <c r="K161" s="231">
        <v>563.05899999999997</v>
      </c>
      <c r="L161" s="232">
        <v>45</v>
      </c>
      <c r="M161" s="220" t="s">
        <v>17100</v>
      </c>
      <c r="N161" s="220" t="s">
        <v>17746</v>
      </c>
      <c r="O161" s="223" t="s">
        <v>17801</v>
      </c>
      <c r="P161" s="228">
        <v>5830515.2000000002</v>
      </c>
      <c r="Q161" s="228"/>
      <c r="R161" s="228">
        <v>0</v>
      </c>
      <c r="S161" s="228">
        <v>0</v>
      </c>
      <c r="T161" s="228">
        <f t="shared" si="16"/>
        <v>5830515.2000000002</v>
      </c>
      <c r="U161" s="221">
        <f t="shared" si="24"/>
        <v>4312.7026347323108</v>
      </c>
      <c r="V161" s="228">
        <v>5174.664763229137</v>
      </c>
      <c r="W161" s="195"/>
      <c r="AL161" s="182"/>
      <c r="BU161" s="233"/>
      <c r="BV161" s="233"/>
      <c r="BW161" s="233"/>
      <c r="BX161" s="233"/>
      <c r="BY161" s="233"/>
      <c r="BZ161" s="234"/>
      <c r="CA161" s="234"/>
      <c r="CB161" s="234"/>
      <c r="CC161" s="235"/>
      <c r="CD161" s="233"/>
      <c r="CE161" s="233"/>
      <c r="CF161" s="233"/>
      <c r="CG161" s="236"/>
      <c r="CH161" s="236"/>
      <c r="CI161" s="236"/>
      <c r="CJ161" s="236"/>
      <c r="CK161" s="236"/>
      <c r="CL161" s="236"/>
      <c r="CM161" s="195">
        <f t="shared" si="9"/>
        <v>0</v>
      </c>
      <c r="CS161" s="182" t="s">
        <v>14025</v>
      </c>
      <c r="CT161" s="182">
        <v>1971</v>
      </c>
      <c r="CV161" s="182" t="s">
        <v>18015</v>
      </c>
      <c r="CW161" s="182">
        <v>5</v>
      </c>
      <c r="CX161" s="182" t="s">
        <v>17320</v>
      </c>
      <c r="CY161" s="182">
        <v>5077.5</v>
      </c>
      <c r="CZ161" s="182">
        <v>4703.1000000000004</v>
      </c>
      <c r="DA161" s="182">
        <v>3712.4</v>
      </c>
      <c r="DB161" s="182">
        <v>180</v>
      </c>
      <c r="DC161" s="182" t="s">
        <v>17100</v>
      </c>
      <c r="DD161" s="182" t="s">
        <v>17746</v>
      </c>
      <c r="DE161" s="182" t="s">
        <v>17803</v>
      </c>
    </row>
    <row r="162" spans="1:109" ht="35.25" x14ac:dyDescent="0.5">
      <c r="A162" s="182">
        <v>1</v>
      </c>
      <c r="B162" s="220">
        <f>SUBTOTAL(9,$A$16:A162)</f>
        <v>144</v>
      </c>
      <c r="C162" s="230" t="s">
        <v>193</v>
      </c>
      <c r="D162" s="220">
        <v>1963</v>
      </c>
      <c r="E162" s="220"/>
      <c r="F162" s="220" t="s">
        <v>17877</v>
      </c>
      <c r="G162" s="220">
        <v>4</v>
      </c>
      <c r="H162" s="220" t="s">
        <v>17315</v>
      </c>
      <c r="I162" s="231">
        <v>4269.24</v>
      </c>
      <c r="J162" s="231">
        <v>2565.5</v>
      </c>
      <c r="K162" s="231">
        <v>2450.6999999999998</v>
      </c>
      <c r="L162" s="232">
        <v>117</v>
      </c>
      <c r="M162" s="220" t="s">
        <v>17100</v>
      </c>
      <c r="N162" s="220" t="s">
        <v>17746</v>
      </c>
      <c r="O162" s="223" t="s">
        <v>17801</v>
      </c>
      <c r="P162" s="228">
        <v>9697865.5999999996</v>
      </c>
      <c r="Q162" s="228"/>
      <c r="R162" s="228">
        <v>0</v>
      </c>
      <c r="S162" s="228">
        <v>0</v>
      </c>
      <c r="T162" s="228">
        <f t="shared" si="16"/>
        <v>9697865.5999999996</v>
      </c>
      <c r="U162" s="221">
        <f t="shared" si="24"/>
        <v>2271.5672110258502</v>
      </c>
      <c r="V162" s="228">
        <v>2725.5760018176538</v>
      </c>
      <c r="W162" s="195"/>
      <c r="AL162" s="182"/>
      <c r="BU162" s="233"/>
      <c r="BV162" s="233"/>
      <c r="BW162" s="233"/>
      <c r="BX162" s="233"/>
      <c r="BY162" s="233"/>
      <c r="BZ162" s="234"/>
      <c r="CA162" s="234"/>
      <c r="CB162" s="234"/>
      <c r="CC162" s="235"/>
      <c r="CD162" s="233"/>
      <c r="CE162" s="233"/>
      <c r="CF162" s="233"/>
      <c r="CG162" s="236"/>
      <c r="CH162" s="236"/>
      <c r="CI162" s="236"/>
      <c r="CJ162" s="236"/>
      <c r="CK162" s="236"/>
      <c r="CL162" s="236"/>
      <c r="CM162" s="195">
        <f t="shared" si="9"/>
        <v>0</v>
      </c>
      <c r="CS162" s="182" t="s">
        <v>14035</v>
      </c>
      <c r="CT162" s="182">
        <v>1968</v>
      </c>
      <c r="CV162" s="182" t="s">
        <v>18015</v>
      </c>
      <c r="CW162" s="182">
        <v>5</v>
      </c>
      <c r="CX162" s="182">
        <v>6</v>
      </c>
      <c r="CY162" s="182">
        <v>4930.09</v>
      </c>
      <c r="CZ162" s="182">
        <v>4536.6899999999996</v>
      </c>
      <c r="DA162" s="182">
        <v>4536.6899999999996</v>
      </c>
      <c r="DB162" s="182">
        <v>236</v>
      </c>
      <c r="DC162" s="182" t="s">
        <v>17100</v>
      </c>
      <c r="DD162" s="182" t="s">
        <v>17746</v>
      </c>
      <c r="DE162" s="182" t="s">
        <v>17803</v>
      </c>
    </row>
    <row r="163" spans="1:109" ht="35.25" x14ac:dyDescent="0.5">
      <c r="A163" s="182">
        <v>1</v>
      </c>
      <c r="B163" s="220">
        <f>SUBTOTAL(9,$A$16:A163)</f>
        <v>145</v>
      </c>
      <c r="C163" s="230" t="s">
        <v>194</v>
      </c>
      <c r="D163" s="220">
        <v>1962</v>
      </c>
      <c r="E163" s="220"/>
      <c r="F163" s="220" t="s">
        <v>17877</v>
      </c>
      <c r="G163" s="220">
        <v>4</v>
      </c>
      <c r="H163" s="220" t="s">
        <v>17042</v>
      </c>
      <c r="I163" s="231">
        <v>1764.53</v>
      </c>
      <c r="J163" s="231">
        <v>1245.7</v>
      </c>
      <c r="K163" s="231">
        <v>1245.7</v>
      </c>
      <c r="L163" s="232">
        <v>47</v>
      </c>
      <c r="M163" s="220" t="s">
        <v>17100</v>
      </c>
      <c r="N163" s="220" t="s">
        <v>17746</v>
      </c>
      <c r="O163" s="223" t="s">
        <v>17801</v>
      </c>
      <c r="P163" s="228">
        <v>4869996.8</v>
      </c>
      <c r="Q163" s="228"/>
      <c r="R163" s="228">
        <v>0</v>
      </c>
      <c r="S163" s="228">
        <v>0</v>
      </c>
      <c r="T163" s="228">
        <f t="shared" si="16"/>
        <v>4869996.8</v>
      </c>
      <c r="U163" s="221">
        <f t="shared" si="24"/>
        <v>2759.9399273460922</v>
      </c>
      <c r="V163" s="228">
        <v>3311.5577632570717</v>
      </c>
      <c r="W163" s="195"/>
      <c r="AL163" s="182"/>
      <c r="BU163" s="233"/>
      <c r="BV163" s="233"/>
      <c r="BW163" s="233"/>
      <c r="BX163" s="233"/>
      <c r="BY163" s="233"/>
      <c r="BZ163" s="234"/>
      <c r="CA163" s="234"/>
      <c r="CB163" s="234"/>
      <c r="CC163" s="235"/>
      <c r="CD163" s="233"/>
      <c r="CE163" s="233"/>
      <c r="CF163" s="233"/>
      <c r="CG163" s="236"/>
      <c r="CH163" s="236"/>
      <c r="CI163" s="236"/>
      <c r="CJ163" s="236"/>
      <c r="CK163" s="236"/>
      <c r="CL163" s="236"/>
      <c r="CM163" s="195">
        <f t="shared" si="9"/>
        <v>0</v>
      </c>
      <c r="CS163" s="182" t="s">
        <v>14291</v>
      </c>
      <c r="CT163" s="182">
        <v>1985</v>
      </c>
      <c r="CV163" s="182" t="s">
        <v>17319</v>
      </c>
      <c r="CW163" s="182">
        <v>5</v>
      </c>
      <c r="CX163" s="182">
        <v>5</v>
      </c>
      <c r="CY163" s="182">
        <v>4339.8</v>
      </c>
      <c r="CZ163" s="182">
        <v>3919.2</v>
      </c>
      <c r="DA163" s="182">
        <v>3919.2</v>
      </c>
      <c r="DB163" s="182">
        <v>143</v>
      </c>
      <c r="DC163" s="182" t="s">
        <v>17100</v>
      </c>
      <c r="DD163" s="182" t="s">
        <v>17746</v>
      </c>
      <c r="DE163" s="182" t="s">
        <v>17803</v>
      </c>
    </row>
    <row r="164" spans="1:109" ht="35.25" x14ac:dyDescent="0.5">
      <c r="A164" s="182">
        <v>1</v>
      </c>
      <c r="B164" s="220">
        <f>SUBTOTAL(9,$A$16:A164)</f>
        <v>146</v>
      </c>
      <c r="C164" s="230" t="s">
        <v>195</v>
      </c>
      <c r="D164" s="220">
        <v>1963</v>
      </c>
      <c r="E164" s="220"/>
      <c r="F164" s="220" t="s">
        <v>17877</v>
      </c>
      <c r="G164" s="220">
        <v>4</v>
      </c>
      <c r="H164" s="220" t="s">
        <v>17322</v>
      </c>
      <c r="I164" s="231">
        <v>2168.64</v>
      </c>
      <c r="J164" s="231">
        <v>2032.2</v>
      </c>
      <c r="K164" s="231">
        <v>2032.2</v>
      </c>
      <c r="L164" s="232">
        <v>66</v>
      </c>
      <c r="M164" s="220" t="s">
        <v>17100</v>
      </c>
      <c r="N164" s="220" t="s">
        <v>17746</v>
      </c>
      <c r="O164" s="223" t="s">
        <v>17804</v>
      </c>
      <c r="P164" s="228">
        <v>7709424</v>
      </c>
      <c r="Q164" s="228"/>
      <c r="R164" s="228">
        <v>0</v>
      </c>
      <c r="S164" s="228">
        <v>0</v>
      </c>
      <c r="T164" s="228">
        <f t="shared" si="16"/>
        <v>7709424</v>
      </c>
      <c r="U164" s="221">
        <f t="shared" si="24"/>
        <v>3554.9579459938027</v>
      </c>
      <c r="V164" s="228">
        <v>4265.4727617308545</v>
      </c>
      <c r="W164" s="195"/>
      <c r="AL164" s="182"/>
      <c r="BU164" s="233"/>
      <c r="BV164" s="233"/>
      <c r="BW164" s="233"/>
      <c r="BX164" s="233"/>
      <c r="BY164" s="233"/>
      <c r="BZ164" s="234"/>
      <c r="CA164" s="234"/>
      <c r="CB164" s="234"/>
      <c r="CC164" s="235"/>
      <c r="CD164" s="233"/>
      <c r="CE164" s="233"/>
      <c r="CF164" s="233"/>
      <c r="CG164" s="236"/>
      <c r="CH164" s="236"/>
      <c r="CI164" s="236"/>
      <c r="CJ164" s="236"/>
      <c r="CK164" s="236"/>
      <c r="CL164" s="236"/>
      <c r="CM164" s="195">
        <f t="shared" si="9"/>
        <v>0</v>
      </c>
      <c r="CS164" s="182" t="s">
        <v>14313</v>
      </c>
      <c r="CT164" s="182">
        <v>1972</v>
      </c>
      <c r="CV164" s="182" t="s">
        <v>18015</v>
      </c>
      <c r="CW164" s="182">
        <v>5</v>
      </c>
      <c r="CX164" s="182" t="s">
        <v>17314</v>
      </c>
      <c r="CY164" s="182">
        <v>6552.34</v>
      </c>
      <c r="CZ164" s="182">
        <v>6023.94</v>
      </c>
      <c r="DA164" s="182">
        <v>6023.94</v>
      </c>
      <c r="DB164" s="182">
        <v>307</v>
      </c>
      <c r="DC164" s="182" t="s">
        <v>17100</v>
      </c>
      <c r="DD164" s="182" t="s">
        <v>17746</v>
      </c>
      <c r="DE164" s="182" t="s">
        <v>17803</v>
      </c>
    </row>
    <row r="165" spans="1:109" ht="35.25" x14ac:dyDescent="0.5">
      <c r="A165" s="182">
        <v>1</v>
      </c>
      <c r="B165" s="220">
        <f>SUBTOTAL(9,$A$16:A165)</f>
        <v>147</v>
      </c>
      <c r="C165" s="230" t="s">
        <v>196</v>
      </c>
      <c r="D165" s="220">
        <v>1956</v>
      </c>
      <c r="E165" s="220"/>
      <c r="F165" s="220" t="s">
        <v>17877</v>
      </c>
      <c r="G165" s="220">
        <v>2</v>
      </c>
      <c r="H165" s="220" t="s">
        <v>17322</v>
      </c>
      <c r="I165" s="231">
        <v>2003</v>
      </c>
      <c r="J165" s="231">
        <v>1130.3</v>
      </c>
      <c r="K165" s="231">
        <v>879.5</v>
      </c>
      <c r="L165" s="232">
        <v>48</v>
      </c>
      <c r="M165" s="220" t="s">
        <v>17100</v>
      </c>
      <c r="N165" s="220" t="s">
        <v>17746</v>
      </c>
      <c r="O165" s="223" t="s">
        <v>17801</v>
      </c>
      <c r="P165" s="228">
        <v>6293923.2000000002</v>
      </c>
      <c r="Q165" s="228"/>
      <c r="R165" s="228">
        <v>0</v>
      </c>
      <c r="S165" s="228">
        <v>0</v>
      </c>
      <c r="T165" s="228">
        <f t="shared" si="16"/>
        <v>6293923.2000000002</v>
      </c>
      <c r="U165" s="221">
        <f t="shared" si="24"/>
        <v>3142.2482276585124</v>
      </c>
      <c r="V165" s="228">
        <v>3770.2764503245135</v>
      </c>
      <c r="W165" s="195"/>
      <c r="AL165" s="182"/>
      <c r="BU165" s="233"/>
      <c r="BV165" s="233"/>
      <c r="BW165" s="233"/>
      <c r="BX165" s="233"/>
      <c r="BY165" s="233"/>
      <c r="BZ165" s="234"/>
      <c r="CA165" s="234"/>
      <c r="CB165" s="234"/>
      <c r="CC165" s="235"/>
      <c r="CD165" s="233"/>
      <c r="CE165" s="233"/>
      <c r="CF165" s="233"/>
      <c r="CG165" s="236"/>
      <c r="CH165" s="236"/>
      <c r="CI165" s="236"/>
      <c r="CJ165" s="236"/>
      <c r="CK165" s="236"/>
      <c r="CL165" s="236"/>
      <c r="CM165" s="195">
        <f t="shared" si="9"/>
        <v>0</v>
      </c>
      <c r="CS165" s="182" t="s">
        <v>14038</v>
      </c>
      <c r="CT165" s="182">
        <v>1991</v>
      </c>
      <c r="CV165" s="182" t="s">
        <v>17319</v>
      </c>
      <c r="CW165" s="182">
        <v>5</v>
      </c>
      <c r="CX165" s="182">
        <v>4</v>
      </c>
      <c r="CY165" s="182">
        <v>2873.3</v>
      </c>
      <c r="CZ165" s="182">
        <v>2596.6</v>
      </c>
      <c r="DA165" s="182">
        <v>2596.6</v>
      </c>
      <c r="DB165" s="182">
        <v>134</v>
      </c>
      <c r="DC165" s="182" t="s">
        <v>17100</v>
      </c>
      <c r="DD165" s="182" t="s">
        <v>17746</v>
      </c>
      <c r="DE165" s="182" t="s">
        <v>18030</v>
      </c>
    </row>
    <row r="166" spans="1:109" ht="35.25" x14ac:dyDescent="0.5">
      <c r="A166" s="182">
        <v>1</v>
      </c>
      <c r="B166" s="220">
        <f>SUBTOTAL(9,$A$16:A166)</f>
        <v>148</v>
      </c>
      <c r="C166" s="230" t="s">
        <v>197</v>
      </c>
      <c r="D166" s="220">
        <v>1969</v>
      </c>
      <c r="E166" s="220"/>
      <c r="F166" s="220" t="s">
        <v>17877</v>
      </c>
      <c r="G166" s="220">
        <v>5</v>
      </c>
      <c r="H166" s="220" t="s">
        <v>17315</v>
      </c>
      <c r="I166" s="231">
        <v>4394.12</v>
      </c>
      <c r="J166" s="231">
        <v>3401.91</v>
      </c>
      <c r="K166" s="231">
        <v>3221.83</v>
      </c>
      <c r="L166" s="232">
        <v>115</v>
      </c>
      <c r="M166" s="220" t="s">
        <v>17100</v>
      </c>
      <c r="N166" s="220" t="s">
        <v>17746</v>
      </c>
      <c r="O166" s="223" t="s">
        <v>17800</v>
      </c>
      <c r="P166" s="228">
        <v>10312934.4</v>
      </c>
      <c r="Q166" s="228"/>
      <c r="R166" s="228">
        <v>0</v>
      </c>
      <c r="S166" s="228">
        <v>0</v>
      </c>
      <c r="T166" s="228">
        <f t="shared" si="16"/>
        <v>10312934.4</v>
      </c>
      <c r="U166" s="221">
        <f t="shared" si="24"/>
        <v>2346.98515288613</v>
      </c>
      <c r="V166" s="228">
        <v>2816.0674173668449</v>
      </c>
      <c r="W166" s="195"/>
      <c r="AL166" s="182"/>
      <c r="BU166" s="233"/>
      <c r="BV166" s="233"/>
      <c r="BW166" s="233"/>
      <c r="BX166" s="233"/>
      <c r="BY166" s="233"/>
      <c r="BZ166" s="234"/>
      <c r="CA166" s="234"/>
      <c r="CB166" s="234"/>
      <c r="CC166" s="235"/>
      <c r="CD166" s="233"/>
      <c r="CE166" s="233"/>
      <c r="CF166" s="233"/>
      <c r="CG166" s="236"/>
      <c r="CH166" s="236"/>
      <c r="CI166" s="236"/>
      <c r="CJ166" s="236"/>
      <c r="CK166" s="236"/>
      <c r="CL166" s="236"/>
      <c r="CM166" s="195">
        <f t="shared" si="9"/>
        <v>0</v>
      </c>
      <c r="CS166" s="182" t="s">
        <v>13565</v>
      </c>
      <c r="CT166" s="182">
        <v>1880</v>
      </c>
      <c r="CV166" s="182" t="s">
        <v>18015</v>
      </c>
      <c r="CW166" s="182">
        <v>2</v>
      </c>
      <c r="CX166" s="182" t="s">
        <v>17040</v>
      </c>
      <c r="CY166" s="182">
        <v>646.49</v>
      </c>
      <c r="CZ166" s="182">
        <v>646.49</v>
      </c>
      <c r="DA166" s="182">
        <v>646.49</v>
      </c>
      <c r="DB166" s="182">
        <v>37</v>
      </c>
      <c r="DC166" s="182" t="s">
        <v>17100</v>
      </c>
      <c r="DD166" s="182" t="s">
        <v>17769</v>
      </c>
      <c r="DE166" s="182" t="s">
        <v>17316</v>
      </c>
    </row>
    <row r="167" spans="1:109" ht="35.25" x14ac:dyDescent="0.5">
      <c r="A167" s="182">
        <v>1</v>
      </c>
      <c r="B167" s="220">
        <f>SUBTOTAL(9,$A$16:A167)</f>
        <v>149</v>
      </c>
      <c r="C167" s="230" t="s">
        <v>13771</v>
      </c>
      <c r="D167" s="220">
        <v>1981</v>
      </c>
      <c r="E167" s="220"/>
      <c r="F167" s="220" t="s">
        <v>17877</v>
      </c>
      <c r="G167" s="220">
        <v>5</v>
      </c>
      <c r="H167" s="220" t="s">
        <v>17315</v>
      </c>
      <c r="I167" s="231">
        <v>3102</v>
      </c>
      <c r="J167" s="231">
        <v>2280.8000000000002</v>
      </c>
      <c r="K167" s="231">
        <v>2027.8490000000002</v>
      </c>
      <c r="L167" s="232">
        <v>117</v>
      </c>
      <c r="M167" s="220" t="s">
        <v>17100</v>
      </c>
      <c r="N167" s="220" t="s">
        <v>17746</v>
      </c>
      <c r="O167" s="223" t="s">
        <v>17805</v>
      </c>
      <c r="P167" s="228">
        <v>6875289.5999999996</v>
      </c>
      <c r="Q167" s="228"/>
      <c r="R167" s="228">
        <v>0</v>
      </c>
      <c r="S167" s="228">
        <v>0</v>
      </c>
      <c r="T167" s="228">
        <f t="shared" si="16"/>
        <v>6875289.5999999996</v>
      </c>
      <c r="U167" s="221">
        <f t="shared" si="24"/>
        <v>2216.405415860735</v>
      </c>
      <c r="V167" s="228">
        <v>2659.3892456479693</v>
      </c>
      <c r="W167" s="195"/>
      <c r="AL167" s="182"/>
      <c r="BU167" s="233"/>
      <c r="BV167" s="233"/>
      <c r="BW167" s="233"/>
      <c r="BX167" s="233"/>
      <c r="BY167" s="233"/>
      <c r="BZ167" s="234"/>
      <c r="CA167" s="234"/>
      <c r="CB167" s="234"/>
      <c r="CC167" s="235"/>
      <c r="CD167" s="233"/>
      <c r="CE167" s="233"/>
      <c r="CF167" s="233"/>
      <c r="CG167" s="236"/>
      <c r="CH167" s="236"/>
      <c r="CI167" s="236"/>
      <c r="CJ167" s="236"/>
      <c r="CK167" s="236"/>
      <c r="CL167" s="236"/>
      <c r="CM167" s="195">
        <f t="shared" si="9"/>
        <v>0</v>
      </c>
      <c r="CS167" s="182" t="s">
        <v>2003</v>
      </c>
      <c r="CT167" s="182">
        <v>1961</v>
      </c>
      <c r="CV167" s="182" t="s">
        <v>18015</v>
      </c>
      <c r="CW167" s="182">
        <v>3</v>
      </c>
      <c r="CX167" s="182" t="s">
        <v>17042</v>
      </c>
      <c r="CY167" s="182">
        <v>1044</v>
      </c>
      <c r="CZ167" s="182">
        <v>968.1</v>
      </c>
      <c r="DA167" s="182">
        <v>968.1</v>
      </c>
      <c r="DB167" s="182">
        <v>40</v>
      </c>
      <c r="DC167" s="182" t="s">
        <v>17100</v>
      </c>
      <c r="DD167" s="182" t="s">
        <v>17746</v>
      </c>
      <c r="DE167" s="182" t="s">
        <v>18080</v>
      </c>
    </row>
    <row r="168" spans="1:109" ht="35.25" x14ac:dyDescent="0.5">
      <c r="A168" s="182">
        <v>1</v>
      </c>
      <c r="B168" s="220">
        <f>SUBTOTAL(9,$A$16:A168)</f>
        <v>150</v>
      </c>
      <c r="C168" s="230" t="s">
        <v>198</v>
      </c>
      <c r="D168" s="220">
        <v>1980</v>
      </c>
      <c r="E168" s="220"/>
      <c r="F168" s="220" t="s">
        <v>17877</v>
      </c>
      <c r="G168" s="220">
        <v>2</v>
      </c>
      <c r="H168" s="220" t="s">
        <v>17322</v>
      </c>
      <c r="I168" s="231">
        <v>955</v>
      </c>
      <c r="J168" s="231">
        <v>868.7</v>
      </c>
      <c r="K168" s="231">
        <v>868.7</v>
      </c>
      <c r="L168" s="232">
        <v>25</v>
      </c>
      <c r="M168" s="220" t="s">
        <v>17100</v>
      </c>
      <c r="N168" s="220" t="s">
        <v>17746</v>
      </c>
      <c r="O168" s="223" t="s">
        <v>17806</v>
      </c>
      <c r="P168" s="228">
        <v>5788942.3700000001</v>
      </c>
      <c r="Q168" s="228"/>
      <c r="R168" s="228">
        <v>0</v>
      </c>
      <c r="S168" s="228">
        <v>0</v>
      </c>
      <c r="T168" s="228">
        <f t="shared" si="16"/>
        <v>5788942.3700000001</v>
      </c>
      <c r="U168" s="221">
        <f t="shared" si="24"/>
        <v>6061.7197591623035</v>
      </c>
      <c r="V168" s="228">
        <v>6872.4040083769642</v>
      </c>
      <c r="W168" s="195"/>
      <c r="AL168" s="182"/>
      <c r="BU168" s="233"/>
      <c r="BV168" s="233"/>
      <c r="BW168" s="233"/>
      <c r="BX168" s="233"/>
      <c r="BY168" s="233"/>
      <c r="BZ168" s="234"/>
      <c r="CA168" s="234"/>
      <c r="CB168" s="234"/>
      <c r="CC168" s="235"/>
      <c r="CD168" s="233"/>
      <c r="CE168" s="233"/>
      <c r="CF168" s="233"/>
      <c r="CG168" s="236"/>
      <c r="CH168" s="236"/>
      <c r="CI168" s="236"/>
      <c r="CJ168" s="236"/>
      <c r="CK168" s="236"/>
      <c r="CL168" s="236"/>
      <c r="CM168" s="195">
        <f t="shared" si="9"/>
        <v>0</v>
      </c>
      <c r="CS168" s="182" t="s">
        <v>11275</v>
      </c>
      <c r="CT168" s="182">
        <v>1960</v>
      </c>
      <c r="CV168" s="182" t="s">
        <v>18015</v>
      </c>
      <c r="CW168" s="182">
        <v>2</v>
      </c>
      <c r="CX168" s="182" t="s">
        <v>17042</v>
      </c>
      <c r="CY168" s="182">
        <v>711.5</v>
      </c>
      <c r="CZ168" s="182">
        <v>515.1</v>
      </c>
      <c r="DA168" s="182">
        <v>515.1</v>
      </c>
      <c r="DB168" s="182">
        <v>13</v>
      </c>
      <c r="DC168" s="182" t="s">
        <v>17100</v>
      </c>
      <c r="DD168" s="182" t="s">
        <v>17769</v>
      </c>
      <c r="DE168" s="182" t="s">
        <v>17316</v>
      </c>
    </row>
    <row r="169" spans="1:109" ht="35.25" x14ac:dyDescent="0.5">
      <c r="A169" s="182">
        <v>1</v>
      </c>
      <c r="B169" s="220">
        <f>SUBTOTAL(9,$A$16:A169)</f>
        <v>151</v>
      </c>
      <c r="C169" s="230" t="s">
        <v>14428</v>
      </c>
      <c r="D169" s="220">
        <v>1967</v>
      </c>
      <c r="E169" s="220"/>
      <c r="F169" s="220" t="s">
        <v>17877</v>
      </c>
      <c r="G169" s="220">
        <v>2</v>
      </c>
      <c r="H169" s="220" t="s">
        <v>17042</v>
      </c>
      <c r="I169" s="231">
        <v>680.9</v>
      </c>
      <c r="J169" s="231">
        <v>632.29999999999995</v>
      </c>
      <c r="K169" s="231">
        <v>592.29999999999995</v>
      </c>
      <c r="L169" s="232">
        <v>34</v>
      </c>
      <c r="M169" s="220" t="s">
        <v>17100</v>
      </c>
      <c r="N169" s="220" t="s">
        <v>17746</v>
      </c>
      <c r="O169" s="223" t="s">
        <v>17806</v>
      </c>
      <c r="P169" s="228">
        <v>5864217.6000000006</v>
      </c>
      <c r="Q169" s="228"/>
      <c r="R169" s="228">
        <v>0</v>
      </c>
      <c r="S169" s="228">
        <v>0</v>
      </c>
      <c r="T169" s="228">
        <f t="shared" si="16"/>
        <v>5864217.6000000006</v>
      </c>
      <c r="U169" s="221">
        <f t="shared" si="24"/>
        <v>8612.4505801145551</v>
      </c>
      <c r="V169" s="228">
        <v>10333.785636657365</v>
      </c>
      <c r="W169" s="195"/>
      <c r="AL169" s="182"/>
      <c r="BU169" s="233"/>
      <c r="BV169" s="233"/>
      <c r="BW169" s="233"/>
      <c r="BX169" s="233"/>
      <c r="BY169" s="233"/>
      <c r="BZ169" s="234"/>
      <c r="CA169" s="234"/>
      <c r="CB169" s="234"/>
      <c r="CC169" s="235"/>
      <c r="CD169" s="233"/>
      <c r="CE169" s="233"/>
      <c r="CF169" s="233"/>
      <c r="CG169" s="236"/>
      <c r="CH169" s="236"/>
      <c r="CI169" s="236"/>
      <c r="CJ169" s="236"/>
      <c r="CK169" s="236"/>
      <c r="CL169" s="236"/>
      <c r="CM169" s="195">
        <f t="shared" si="9"/>
        <v>0</v>
      </c>
      <c r="CS169" s="182" t="s">
        <v>11615</v>
      </c>
      <c r="CT169" s="182">
        <v>1959</v>
      </c>
      <c r="CV169" s="182" t="s">
        <v>18015</v>
      </c>
      <c r="CW169" s="182">
        <v>4</v>
      </c>
      <c r="CX169" s="182" t="s">
        <v>17042</v>
      </c>
      <c r="CY169" s="182">
        <v>1406.5</v>
      </c>
      <c r="CZ169" s="182">
        <v>1307.5</v>
      </c>
      <c r="DA169" s="182">
        <v>809</v>
      </c>
      <c r="DB169" s="182">
        <v>67</v>
      </c>
      <c r="DC169" s="182" t="s">
        <v>17100</v>
      </c>
      <c r="DD169" s="182" t="s">
        <v>17746</v>
      </c>
      <c r="DE169" s="182" t="s">
        <v>17783</v>
      </c>
    </row>
    <row r="170" spans="1:109" ht="35.25" x14ac:dyDescent="0.5">
      <c r="A170" s="182">
        <v>1</v>
      </c>
      <c r="B170" s="220">
        <f>SUBTOTAL(9,$A$16:A170)</f>
        <v>152</v>
      </c>
      <c r="C170" s="230" t="s">
        <v>13565</v>
      </c>
      <c r="D170" s="220">
        <v>1880</v>
      </c>
      <c r="E170" s="220"/>
      <c r="F170" s="220" t="s">
        <v>17877</v>
      </c>
      <c r="G170" s="220">
        <v>2</v>
      </c>
      <c r="H170" s="220" t="s">
        <v>17040</v>
      </c>
      <c r="I170" s="231">
        <v>646.49</v>
      </c>
      <c r="J170" s="231">
        <v>646.49</v>
      </c>
      <c r="K170" s="231">
        <v>646.49</v>
      </c>
      <c r="L170" s="232">
        <v>37</v>
      </c>
      <c r="M170" s="220" t="s">
        <v>17100</v>
      </c>
      <c r="N170" s="220" t="s">
        <v>17769</v>
      </c>
      <c r="O170" s="223" t="s">
        <v>17316</v>
      </c>
      <c r="P170" s="228">
        <v>5890214.5099999998</v>
      </c>
      <c r="Q170" s="228"/>
      <c r="R170" s="228">
        <v>0</v>
      </c>
      <c r="S170" s="228">
        <v>0</v>
      </c>
      <c r="T170" s="228">
        <f t="shared" si="16"/>
        <v>5890214.5099999998</v>
      </c>
      <c r="U170" s="221">
        <f t="shared" si="24"/>
        <v>9111.0682454484977</v>
      </c>
      <c r="V170" s="228">
        <v>11478.041516496776</v>
      </c>
      <c r="W170" s="195"/>
      <c r="AL170" s="182"/>
      <c r="BU170" s="233"/>
      <c r="BV170" s="233"/>
      <c r="BW170" s="233"/>
      <c r="BX170" s="233"/>
      <c r="BY170" s="233"/>
      <c r="BZ170" s="234"/>
      <c r="CA170" s="234"/>
      <c r="CB170" s="234"/>
      <c r="CC170" s="235"/>
      <c r="CD170" s="233"/>
      <c r="CE170" s="233"/>
      <c r="CF170" s="233"/>
      <c r="CG170" s="236"/>
      <c r="CH170" s="236"/>
      <c r="CI170" s="236"/>
      <c r="CJ170" s="236"/>
      <c r="CK170" s="236"/>
      <c r="CL170" s="236"/>
      <c r="CM170" s="195">
        <f t="shared" ref="CM170:CM236" si="25">P170-R170-S170-T170</f>
        <v>0</v>
      </c>
      <c r="CS170" s="182" t="s">
        <v>12170</v>
      </c>
      <c r="CT170" s="182">
        <v>1955</v>
      </c>
      <c r="CV170" s="182" t="s">
        <v>17875</v>
      </c>
      <c r="CW170" s="182">
        <v>2</v>
      </c>
      <c r="CX170" s="182" t="s">
        <v>17042</v>
      </c>
      <c r="CY170" s="182">
        <v>685.7</v>
      </c>
      <c r="CZ170" s="182">
        <v>629.20000000000005</v>
      </c>
      <c r="DA170" s="182">
        <v>629.20000000000005</v>
      </c>
      <c r="DB170" s="182">
        <v>28</v>
      </c>
      <c r="DC170" s="182" t="s">
        <v>17100</v>
      </c>
      <c r="DD170" s="182" t="s">
        <v>17769</v>
      </c>
      <c r="DE170" s="182" t="s">
        <v>17316</v>
      </c>
    </row>
    <row r="171" spans="1:109" ht="35.25" x14ac:dyDescent="0.5">
      <c r="A171" s="182">
        <v>1</v>
      </c>
      <c r="B171" s="220">
        <f>SUBTOTAL(9,$A$16:A171)</f>
        <v>153</v>
      </c>
      <c r="C171" s="230" t="s">
        <v>14115</v>
      </c>
      <c r="D171" s="220">
        <v>1969</v>
      </c>
      <c r="E171" s="220"/>
      <c r="F171" s="220" t="s">
        <v>17877</v>
      </c>
      <c r="G171" s="220">
        <v>5</v>
      </c>
      <c r="H171" s="220" t="s">
        <v>17320</v>
      </c>
      <c r="I171" s="231">
        <v>5048.3</v>
      </c>
      <c r="J171" s="231">
        <v>4655.2</v>
      </c>
      <c r="K171" s="231">
        <v>3957.13</v>
      </c>
      <c r="L171" s="232">
        <v>217</v>
      </c>
      <c r="M171" s="220" t="s">
        <v>17100</v>
      </c>
      <c r="N171" s="220" t="s">
        <v>17746</v>
      </c>
      <c r="O171" s="223" t="s">
        <v>17803</v>
      </c>
      <c r="P171" s="228">
        <v>12315155.389999999</v>
      </c>
      <c r="Q171" s="228"/>
      <c r="R171" s="228">
        <v>0</v>
      </c>
      <c r="S171" s="228">
        <v>0</v>
      </c>
      <c r="T171" s="228">
        <f t="shared" si="16"/>
        <v>12315155.389999999</v>
      </c>
      <c r="U171" s="221">
        <f t="shared" si="24"/>
        <v>2439.4658380048727</v>
      </c>
      <c r="V171" s="228">
        <v>3005.8622882950694</v>
      </c>
      <c r="W171" s="195"/>
      <c r="AL171" s="182"/>
      <c r="BU171" s="233"/>
      <c r="BV171" s="233"/>
      <c r="BW171" s="233"/>
      <c r="BX171" s="233"/>
      <c r="BY171" s="233"/>
      <c r="BZ171" s="234"/>
      <c r="CA171" s="234"/>
      <c r="CB171" s="234"/>
      <c r="CC171" s="235"/>
      <c r="CD171" s="233"/>
      <c r="CE171" s="233"/>
      <c r="CF171" s="233"/>
      <c r="CG171" s="236"/>
      <c r="CH171" s="236"/>
      <c r="CI171" s="236"/>
      <c r="CJ171" s="236"/>
      <c r="CK171" s="236"/>
      <c r="CL171" s="236"/>
      <c r="CM171" s="195">
        <f t="shared" si="25"/>
        <v>0</v>
      </c>
      <c r="CS171" s="182" t="s">
        <v>12177</v>
      </c>
      <c r="CT171" s="182">
        <v>1958</v>
      </c>
      <c r="CV171" s="182" t="s">
        <v>18015</v>
      </c>
      <c r="CW171" s="182">
        <v>2</v>
      </c>
      <c r="CX171" s="182" t="s">
        <v>17042</v>
      </c>
      <c r="CY171" s="182">
        <v>446.8</v>
      </c>
      <c r="CZ171" s="182">
        <v>446.8</v>
      </c>
      <c r="DA171" s="182">
        <v>297.3</v>
      </c>
      <c r="DB171" s="182">
        <v>17</v>
      </c>
      <c r="DC171" s="182" t="s">
        <v>17100</v>
      </c>
      <c r="DD171" s="182" t="s">
        <v>17769</v>
      </c>
      <c r="DE171" s="182" t="s">
        <v>17316</v>
      </c>
    </row>
    <row r="172" spans="1:109" ht="35.25" x14ac:dyDescent="0.5">
      <c r="A172" s="182">
        <v>1</v>
      </c>
      <c r="B172" s="220">
        <f>SUBTOTAL(9,$A$16:A172)</f>
        <v>154</v>
      </c>
      <c r="C172" s="230" t="s">
        <v>14016</v>
      </c>
      <c r="D172" s="220">
        <v>1994</v>
      </c>
      <c r="E172" s="220"/>
      <c r="F172" s="220" t="s">
        <v>17877</v>
      </c>
      <c r="G172" s="220">
        <v>4</v>
      </c>
      <c r="H172" s="220" t="s">
        <v>17040</v>
      </c>
      <c r="I172" s="231">
        <v>935</v>
      </c>
      <c r="J172" s="231">
        <v>845.2</v>
      </c>
      <c r="K172" s="231">
        <v>845.2</v>
      </c>
      <c r="L172" s="232">
        <v>25</v>
      </c>
      <c r="M172" s="220" t="s">
        <v>17100</v>
      </c>
      <c r="N172" s="220" t="s">
        <v>17746</v>
      </c>
      <c r="O172" s="223" t="s">
        <v>17806</v>
      </c>
      <c r="P172" s="228">
        <v>2998883.4699999997</v>
      </c>
      <c r="Q172" s="228"/>
      <c r="R172" s="228">
        <v>0</v>
      </c>
      <c r="S172" s="228">
        <v>0</v>
      </c>
      <c r="T172" s="228">
        <f t="shared" si="16"/>
        <v>2998883.4699999997</v>
      </c>
      <c r="U172" s="221">
        <f t="shared" si="24"/>
        <v>3207.3619999999996</v>
      </c>
      <c r="V172" s="228">
        <v>3968.1492299465244</v>
      </c>
      <c r="W172" s="195"/>
      <c r="AL172" s="182"/>
      <c r="BU172" s="233"/>
      <c r="BV172" s="233"/>
      <c r="BW172" s="233"/>
      <c r="BX172" s="233"/>
      <c r="BY172" s="233"/>
      <c r="BZ172" s="234"/>
      <c r="CA172" s="234"/>
      <c r="CB172" s="234"/>
      <c r="CC172" s="235"/>
      <c r="CD172" s="233"/>
      <c r="CE172" s="233"/>
      <c r="CF172" s="233"/>
      <c r="CG172" s="236"/>
      <c r="CH172" s="236"/>
      <c r="CI172" s="236"/>
      <c r="CJ172" s="236"/>
      <c r="CK172" s="236"/>
      <c r="CL172" s="236"/>
      <c r="CM172" s="195">
        <f t="shared" si="25"/>
        <v>0</v>
      </c>
      <c r="CS172" s="182" t="s">
        <v>11210</v>
      </c>
      <c r="CT172" s="182">
        <v>1931</v>
      </c>
      <c r="CV172" s="182" t="s">
        <v>18015</v>
      </c>
      <c r="CW172" s="182">
        <v>4</v>
      </c>
      <c r="CX172" s="182" t="s">
        <v>17320</v>
      </c>
      <c r="CY172" s="182">
        <v>4408.1000000000004</v>
      </c>
      <c r="CZ172" s="182">
        <v>4408.1000000000004</v>
      </c>
      <c r="DA172" s="182">
        <v>2703.21</v>
      </c>
      <c r="DB172" s="182">
        <v>109</v>
      </c>
      <c r="DC172" s="182" t="s">
        <v>17100</v>
      </c>
      <c r="DD172" s="182" t="s">
        <v>17746</v>
      </c>
      <c r="DE172" s="182" t="s">
        <v>18081</v>
      </c>
    </row>
    <row r="173" spans="1:109" ht="35.25" x14ac:dyDescent="0.5">
      <c r="A173" s="182">
        <v>1</v>
      </c>
      <c r="B173" s="220">
        <f>SUBTOTAL(9,$A$16:A173)</f>
        <v>155</v>
      </c>
      <c r="C173" s="241" t="s">
        <v>13458</v>
      </c>
      <c r="D173" s="242">
        <v>1957</v>
      </c>
      <c r="E173" s="242"/>
      <c r="F173" s="220" t="s">
        <v>17877</v>
      </c>
      <c r="G173" s="242">
        <v>3</v>
      </c>
      <c r="H173" s="242">
        <v>4</v>
      </c>
      <c r="I173" s="243">
        <v>3060.3</v>
      </c>
      <c r="J173" s="243">
        <v>2813.7</v>
      </c>
      <c r="K173" s="243">
        <v>2689.8999999999996</v>
      </c>
      <c r="L173" s="244">
        <v>100</v>
      </c>
      <c r="M173" s="242" t="s">
        <v>17100</v>
      </c>
      <c r="N173" s="242" t="s">
        <v>17746</v>
      </c>
      <c r="O173" s="245" t="s">
        <v>17806</v>
      </c>
      <c r="P173" s="246">
        <v>25854256.839999996</v>
      </c>
      <c r="Q173" s="246">
        <v>0</v>
      </c>
      <c r="R173" s="246">
        <v>0</v>
      </c>
      <c r="S173" s="246">
        <v>0</v>
      </c>
      <c r="T173" s="228">
        <f>P173-R173-S173</f>
        <v>25854256.839999996</v>
      </c>
      <c r="U173" s="221">
        <f t="shared" si="24"/>
        <v>8448.2752802012856</v>
      </c>
      <c r="V173" s="246">
        <v>10660.538342646145</v>
      </c>
      <c r="W173" s="195"/>
      <c r="AL173" s="182"/>
      <c r="BU173" s="237"/>
      <c r="BV173" s="237"/>
      <c r="BW173" s="237"/>
      <c r="BX173" s="237"/>
      <c r="BY173" s="237"/>
      <c r="BZ173" s="238"/>
      <c r="CA173" s="238"/>
      <c r="CB173" s="238"/>
      <c r="CC173" s="239"/>
      <c r="CD173" s="237"/>
      <c r="CE173" s="237"/>
      <c r="CF173" s="237"/>
      <c r="CG173" s="240"/>
      <c r="CH173" s="240"/>
      <c r="CI173" s="240"/>
      <c r="CJ173" s="240"/>
      <c r="CK173" s="240"/>
      <c r="CL173" s="240"/>
      <c r="CM173" s="195">
        <f t="shared" si="25"/>
        <v>0</v>
      </c>
    </row>
    <row r="174" spans="1:109" ht="35.25" x14ac:dyDescent="0.5">
      <c r="A174" s="182">
        <v>1</v>
      </c>
      <c r="B174" s="220">
        <f>SUBTOTAL(9,$A$16:A174)</f>
        <v>156</v>
      </c>
      <c r="C174" s="241" t="s">
        <v>14071</v>
      </c>
      <c r="D174" s="242">
        <v>1968</v>
      </c>
      <c r="E174" s="242"/>
      <c r="F174" s="220" t="s">
        <v>17877</v>
      </c>
      <c r="G174" s="242">
        <v>3</v>
      </c>
      <c r="H174" s="242" t="s">
        <v>17042</v>
      </c>
      <c r="I174" s="243">
        <v>1032.5</v>
      </c>
      <c r="J174" s="243">
        <v>644</v>
      </c>
      <c r="K174" s="243">
        <v>445.9</v>
      </c>
      <c r="L174" s="244">
        <v>83</v>
      </c>
      <c r="M174" s="242" t="s">
        <v>17100</v>
      </c>
      <c r="N174" s="242" t="s">
        <v>17746</v>
      </c>
      <c r="O174" s="245" t="s">
        <v>17803</v>
      </c>
      <c r="P174" s="246">
        <v>4000331.6</v>
      </c>
      <c r="Q174" s="246">
        <v>0</v>
      </c>
      <c r="R174" s="246">
        <v>0</v>
      </c>
      <c r="S174" s="246">
        <v>0</v>
      </c>
      <c r="T174" s="228">
        <f>P174-R174-S174</f>
        <v>4000331.6</v>
      </c>
      <c r="U174" s="221">
        <f t="shared" si="24"/>
        <v>3874.4131719128331</v>
      </c>
      <c r="V174" s="246">
        <v>5078.5122711864406</v>
      </c>
      <c r="W174" s="195"/>
      <c r="AL174" s="182"/>
      <c r="BU174" s="237"/>
      <c r="BV174" s="237"/>
      <c r="BW174" s="237"/>
      <c r="BX174" s="237"/>
      <c r="BY174" s="237"/>
      <c r="BZ174" s="238"/>
      <c r="CA174" s="238"/>
      <c r="CB174" s="238"/>
      <c r="CC174" s="239"/>
      <c r="CD174" s="237"/>
      <c r="CE174" s="237"/>
      <c r="CF174" s="237"/>
      <c r="CG174" s="240"/>
      <c r="CH174" s="240"/>
      <c r="CI174" s="240"/>
      <c r="CJ174" s="240"/>
      <c r="CK174" s="240"/>
      <c r="CL174" s="240"/>
      <c r="CM174" s="195">
        <f>P174-R174-S174-T174</f>
        <v>0</v>
      </c>
    </row>
    <row r="175" spans="1:109" ht="35.25" x14ac:dyDescent="0.5">
      <c r="A175" s="182">
        <v>1</v>
      </c>
      <c r="B175" s="220">
        <f>SUBTOTAL(9,$A$16:A175)</f>
        <v>157</v>
      </c>
      <c r="C175" s="241" t="s">
        <v>14136</v>
      </c>
      <c r="D175" s="242">
        <v>1973</v>
      </c>
      <c r="E175" s="242"/>
      <c r="F175" s="220" t="s">
        <v>17877</v>
      </c>
      <c r="G175" s="242">
        <v>5</v>
      </c>
      <c r="H175" s="242">
        <v>6</v>
      </c>
      <c r="I175" s="243">
        <v>4885.2</v>
      </c>
      <c r="J175" s="243">
        <v>4486.7</v>
      </c>
      <c r="K175" s="243">
        <v>4486.7</v>
      </c>
      <c r="L175" s="244">
        <v>260</v>
      </c>
      <c r="M175" s="242" t="s">
        <v>17100</v>
      </c>
      <c r="N175" s="242" t="s">
        <v>17746</v>
      </c>
      <c r="O175" s="245" t="s">
        <v>17801</v>
      </c>
      <c r="P175" s="246">
        <v>13980731.74</v>
      </c>
      <c r="Q175" s="246">
        <v>0</v>
      </c>
      <c r="R175" s="246">
        <v>0</v>
      </c>
      <c r="S175" s="246">
        <v>0</v>
      </c>
      <c r="T175" s="228">
        <f>P175-R175-S175</f>
        <v>13980731.74</v>
      </c>
      <c r="U175" s="228">
        <v>2902.794307295505</v>
      </c>
      <c r="V175" s="221">
        <v>2933.3981822647997</v>
      </c>
      <c r="W175" s="195"/>
      <c r="AL175" s="182"/>
      <c r="BU175" s="237"/>
      <c r="BV175" s="237"/>
      <c r="BW175" s="237"/>
      <c r="BX175" s="237"/>
      <c r="BY175" s="237"/>
      <c r="BZ175" s="238"/>
      <c r="CA175" s="238"/>
      <c r="CB175" s="238"/>
      <c r="CC175" s="239"/>
      <c r="CD175" s="237"/>
      <c r="CE175" s="237"/>
      <c r="CF175" s="237"/>
      <c r="CG175" s="240"/>
      <c r="CH175" s="240"/>
      <c r="CI175" s="240"/>
      <c r="CJ175" s="240"/>
      <c r="CK175" s="240"/>
      <c r="CL175" s="240"/>
      <c r="CM175" s="195"/>
    </row>
    <row r="176" spans="1:109" ht="35.25" x14ac:dyDescent="0.5">
      <c r="A176" s="182">
        <v>1</v>
      </c>
      <c r="B176" s="220">
        <f>SUBTOTAL(9,$A$16:A176)</f>
        <v>158</v>
      </c>
      <c r="C176" s="230" t="s">
        <v>192</v>
      </c>
      <c r="D176" s="220">
        <v>1964</v>
      </c>
      <c r="E176" s="220"/>
      <c r="F176" s="220" t="s">
        <v>17877</v>
      </c>
      <c r="G176" s="220">
        <v>2</v>
      </c>
      <c r="H176" s="220" t="s">
        <v>17042</v>
      </c>
      <c r="I176" s="231">
        <v>970.78</v>
      </c>
      <c r="J176" s="231">
        <v>553.29999999999995</v>
      </c>
      <c r="K176" s="231">
        <v>553.29999999999995</v>
      </c>
      <c r="L176" s="232">
        <v>23</v>
      </c>
      <c r="M176" s="220" t="s">
        <v>17100</v>
      </c>
      <c r="N176" s="220" t="s">
        <v>17746</v>
      </c>
      <c r="O176" s="223" t="s">
        <v>17801</v>
      </c>
      <c r="P176" s="228">
        <v>5181744</v>
      </c>
      <c r="Q176" s="228"/>
      <c r="R176" s="228">
        <v>0</v>
      </c>
      <c r="S176" s="228">
        <v>0</v>
      </c>
      <c r="T176" s="228">
        <f>P176-R176-S176</f>
        <v>5181744</v>
      </c>
      <c r="U176" s="221">
        <f>P176/I176</f>
        <v>5337.7119429736913</v>
      </c>
      <c r="V176" s="228">
        <v>6404.5384639156136</v>
      </c>
      <c r="W176" s="195"/>
      <c r="AL176" s="182"/>
      <c r="BU176" s="233"/>
      <c r="BV176" s="233"/>
      <c r="BW176" s="233"/>
      <c r="BX176" s="233"/>
      <c r="BY176" s="233"/>
      <c r="BZ176" s="234"/>
      <c r="CA176" s="234"/>
      <c r="CB176" s="234"/>
      <c r="CC176" s="235"/>
      <c r="CD176" s="233"/>
      <c r="CE176" s="233"/>
      <c r="CF176" s="233"/>
      <c r="CG176" s="236"/>
      <c r="CH176" s="236"/>
      <c r="CI176" s="236"/>
      <c r="CJ176" s="236"/>
      <c r="CK176" s="236"/>
      <c r="CL176" s="236"/>
      <c r="CM176" s="195">
        <f>P176-R176-S176-T176</f>
        <v>0</v>
      </c>
      <c r="CS176" s="182" t="s">
        <v>13947</v>
      </c>
      <c r="CT176" s="182">
        <v>1974</v>
      </c>
      <c r="CV176" s="182" t="s">
        <v>18015</v>
      </c>
      <c r="CW176" s="182">
        <v>9</v>
      </c>
      <c r="CX176" s="182" t="s">
        <v>17042</v>
      </c>
      <c r="CY176" s="182">
        <v>5409.4</v>
      </c>
      <c r="CZ176" s="182">
        <v>5101.5</v>
      </c>
      <c r="DA176" s="182">
        <v>4227.7</v>
      </c>
      <c r="DB176" s="182">
        <v>198</v>
      </c>
      <c r="DC176" s="182" t="s">
        <v>17100</v>
      </c>
      <c r="DD176" s="182" t="s">
        <v>17746</v>
      </c>
      <c r="DE176" s="182" t="s">
        <v>17800</v>
      </c>
    </row>
    <row r="177" spans="1:109" ht="35.25" x14ac:dyDescent="0.5">
      <c r="A177" s="182">
        <v>1</v>
      </c>
      <c r="B177" s="220">
        <f>SUBTOTAL(9,$A$16:A177)</f>
        <v>159</v>
      </c>
      <c r="C177" s="230" t="s">
        <v>14055</v>
      </c>
      <c r="D177" s="220">
        <v>1846</v>
      </c>
      <c r="E177" s="220"/>
      <c r="F177" s="220" t="s">
        <v>17877</v>
      </c>
      <c r="G177" s="220">
        <v>2</v>
      </c>
      <c r="H177" s="220" t="s">
        <v>17040</v>
      </c>
      <c r="I177" s="231">
        <v>378.89</v>
      </c>
      <c r="J177" s="231">
        <v>325.39999999999998</v>
      </c>
      <c r="K177" s="231">
        <v>325.39999999999998</v>
      </c>
      <c r="L177" s="232">
        <v>17</v>
      </c>
      <c r="M177" s="220" t="s">
        <v>17100</v>
      </c>
      <c r="N177" s="220" t="s">
        <v>17769</v>
      </c>
      <c r="O177" s="223" t="s">
        <v>17316</v>
      </c>
      <c r="P177" s="228">
        <v>3182601.63</v>
      </c>
      <c r="Q177" s="228"/>
      <c r="R177" s="228">
        <v>0</v>
      </c>
      <c r="S177" s="228">
        <v>0</v>
      </c>
      <c r="T177" s="228">
        <f>P177-R177-S177</f>
        <v>3182601.63</v>
      </c>
      <c r="U177" s="221">
        <f>P177/I177</f>
        <v>8399.8037161181346</v>
      </c>
      <c r="V177" s="228">
        <v>9738.9752962601287</v>
      </c>
      <c r="W177" s="195"/>
      <c r="AL177" s="182"/>
      <c r="BU177" s="233"/>
      <c r="BV177" s="233"/>
      <c r="BW177" s="233"/>
      <c r="BX177" s="233"/>
      <c r="BY177" s="233"/>
      <c r="BZ177" s="234"/>
      <c r="CA177" s="234"/>
      <c r="CB177" s="234"/>
      <c r="CC177" s="235"/>
      <c r="CD177" s="233"/>
      <c r="CE177" s="233"/>
      <c r="CF177" s="233"/>
      <c r="CG177" s="236"/>
      <c r="CH177" s="236"/>
      <c r="CI177" s="236"/>
      <c r="CJ177" s="236"/>
      <c r="CK177" s="236"/>
      <c r="CL177" s="236"/>
      <c r="CM177" s="195">
        <f>P177-R177-S177-T177</f>
        <v>0</v>
      </c>
      <c r="CS177" s="182" t="s">
        <v>11976</v>
      </c>
      <c r="CT177" s="182">
        <v>1965</v>
      </c>
      <c r="CV177" s="182" t="s">
        <v>18015</v>
      </c>
      <c r="CW177" s="182">
        <v>5</v>
      </c>
      <c r="CX177" s="182" t="s">
        <v>17042</v>
      </c>
      <c r="CY177" s="182">
        <v>2042.45</v>
      </c>
      <c r="CZ177" s="182">
        <v>1565</v>
      </c>
      <c r="DA177" s="182">
        <v>1565</v>
      </c>
      <c r="DB177" s="182">
        <v>65</v>
      </c>
      <c r="DC177" s="182" t="s">
        <v>17100</v>
      </c>
      <c r="DD177" s="182" t="s">
        <v>17746</v>
      </c>
      <c r="DE177" s="182" t="s">
        <v>17792</v>
      </c>
    </row>
    <row r="178" spans="1:109" ht="35.25" x14ac:dyDescent="0.5">
      <c r="B178" s="229" t="s">
        <v>326</v>
      </c>
      <c r="C178" s="229"/>
      <c r="D178" s="220" t="s">
        <v>17075</v>
      </c>
      <c r="E178" s="220" t="s">
        <v>17075</v>
      </c>
      <c r="F178" s="220" t="s">
        <v>17075</v>
      </c>
      <c r="G178" s="220" t="s">
        <v>17075</v>
      </c>
      <c r="H178" s="220" t="s">
        <v>17075</v>
      </c>
      <c r="I178" s="225">
        <f>SUM(I179:I182)</f>
        <v>23589.8</v>
      </c>
      <c r="J178" s="225">
        <f t="shared" ref="J178:L178" si="26">SUM(J179:J182)</f>
        <v>19047.2</v>
      </c>
      <c r="K178" s="225">
        <f t="shared" si="26"/>
        <v>18537.099999999999</v>
      </c>
      <c r="L178" s="226">
        <f t="shared" si="26"/>
        <v>895</v>
      </c>
      <c r="M178" s="220" t="s">
        <v>17075</v>
      </c>
      <c r="N178" s="220" t="s">
        <v>17075</v>
      </c>
      <c r="O178" s="223" t="s">
        <v>17075</v>
      </c>
      <c r="P178" s="227">
        <v>62803696.749999993</v>
      </c>
      <c r="Q178" s="227"/>
      <c r="R178" s="225">
        <f t="shared" ref="R178" si="27">SUM(R179:R182)</f>
        <v>0</v>
      </c>
      <c r="S178" s="225">
        <f t="shared" ref="S178" si="28">SUM(S179:S182)</f>
        <v>0</v>
      </c>
      <c r="T178" s="225">
        <f t="shared" ref="T178" si="29">SUM(T179:T182)</f>
        <v>62803696.749999993</v>
      </c>
      <c r="U178" s="221">
        <f t="shared" si="24"/>
        <v>2662.3242566702556</v>
      </c>
      <c r="V178" s="228">
        <f>MAX(V179:V182)</f>
        <v>8312.1200000000008</v>
      </c>
      <c r="CM178" s="195">
        <f t="shared" si="25"/>
        <v>0</v>
      </c>
      <c r="CS178" s="247" t="s">
        <v>2046</v>
      </c>
      <c r="CT178" s="248">
        <v>1937</v>
      </c>
      <c r="CU178" s="248"/>
      <c r="CV178" s="248" t="s">
        <v>18015</v>
      </c>
      <c r="CW178" s="248">
        <v>3</v>
      </c>
      <c r="CX178" s="248" t="s">
        <v>17315</v>
      </c>
      <c r="CY178" s="249">
        <v>2718</v>
      </c>
      <c r="CZ178" s="249">
        <v>2039</v>
      </c>
      <c r="DA178" s="249">
        <v>2039</v>
      </c>
      <c r="DB178" s="250">
        <v>62</v>
      </c>
      <c r="DC178" s="248" t="s">
        <v>17100</v>
      </c>
      <c r="DD178" s="248" t="s">
        <v>17746</v>
      </c>
      <c r="DE178" s="251" t="s">
        <v>17783</v>
      </c>
    </row>
    <row r="179" spans="1:109" ht="35.25" x14ac:dyDescent="0.5">
      <c r="A179" s="182">
        <v>1</v>
      </c>
      <c r="B179" s="220">
        <f>SUBTOTAL(9,$A$16:A179)</f>
        <v>160</v>
      </c>
      <c r="C179" s="230" t="s">
        <v>2622</v>
      </c>
      <c r="D179" s="220">
        <v>1981</v>
      </c>
      <c r="E179" s="220">
        <v>2016</v>
      </c>
      <c r="F179" s="220" t="s">
        <v>18013</v>
      </c>
      <c r="G179" s="220">
        <v>5</v>
      </c>
      <c r="H179" s="220" t="s">
        <v>17331</v>
      </c>
      <c r="I179" s="231">
        <v>3982.4</v>
      </c>
      <c r="J179" s="231">
        <v>3501.5</v>
      </c>
      <c r="K179" s="231">
        <v>3375.6</v>
      </c>
      <c r="L179" s="232">
        <v>165</v>
      </c>
      <c r="M179" s="220" t="s">
        <v>17100</v>
      </c>
      <c r="N179" s="220" t="s">
        <v>17746</v>
      </c>
      <c r="O179" s="223" t="s">
        <v>17872</v>
      </c>
      <c r="P179" s="228">
        <v>29636300.269999996</v>
      </c>
      <c r="Q179" s="228"/>
      <c r="R179" s="228">
        <v>0</v>
      </c>
      <c r="S179" s="228">
        <v>0</v>
      </c>
      <c r="T179" s="228">
        <f t="shared" si="16"/>
        <v>29636300.269999996</v>
      </c>
      <c r="U179" s="221">
        <f t="shared" si="24"/>
        <v>7441.8190714142211</v>
      </c>
      <c r="V179" s="228">
        <v>8312.1200000000008</v>
      </c>
      <c r="W179" s="195"/>
      <c r="AL179" s="182"/>
      <c r="BU179" s="233"/>
      <c r="BV179" s="233"/>
      <c r="BW179" s="233"/>
      <c r="BX179" s="233"/>
      <c r="BY179" s="233"/>
      <c r="BZ179" s="234"/>
      <c r="CA179" s="234"/>
      <c r="CB179" s="234"/>
      <c r="CC179" s="235"/>
      <c r="CD179" s="233"/>
      <c r="CE179" s="233"/>
      <c r="CF179" s="233"/>
      <c r="CG179" s="236"/>
      <c r="CH179" s="236"/>
      <c r="CI179" s="236"/>
      <c r="CJ179" s="236"/>
      <c r="CK179" s="236"/>
      <c r="CL179" s="236"/>
      <c r="CM179" s="195">
        <f t="shared" si="25"/>
        <v>0</v>
      </c>
      <c r="CS179" s="182" t="s">
        <v>11809</v>
      </c>
      <c r="CT179" s="182">
        <v>1988</v>
      </c>
      <c r="CV179" s="182" t="s">
        <v>17319</v>
      </c>
      <c r="CW179" s="182">
        <v>9</v>
      </c>
      <c r="CX179" s="182">
        <v>2</v>
      </c>
      <c r="CY179" s="182">
        <v>4409.1000000000004</v>
      </c>
      <c r="CZ179" s="182">
        <v>3904.2</v>
      </c>
      <c r="DA179" s="182">
        <v>3904.2</v>
      </c>
      <c r="DB179" s="182">
        <v>164</v>
      </c>
      <c r="DC179" s="182" t="s">
        <v>17100</v>
      </c>
      <c r="DD179" s="182" t="s">
        <v>17746</v>
      </c>
      <c r="DE179" s="182" t="s">
        <v>18082</v>
      </c>
    </row>
    <row r="180" spans="1:109" ht="35.25" x14ac:dyDescent="0.5">
      <c r="A180" s="182">
        <v>1</v>
      </c>
      <c r="B180" s="220">
        <f>SUBTOTAL(9,$A$16:A180)</f>
        <v>161</v>
      </c>
      <c r="C180" s="230" t="s">
        <v>15162</v>
      </c>
      <c r="D180" s="220">
        <v>1975</v>
      </c>
      <c r="E180" s="220"/>
      <c r="F180" s="220" t="s">
        <v>17319</v>
      </c>
      <c r="G180" s="220" t="s">
        <v>17331</v>
      </c>
      <c r="H180" s="220" t="s">
        <v>17331</v>
      </c>
      <c r="I180" s="231">
        <v>5911.9</v>
      </c>
      <c r="J180" s="231">
        <v>3394.8</v>
      </c>
      <c r="K180" s="231">
        <v>3394.8</v>
      </c>
      <c r="L180" s="232">
        <v>170</v>
      </c>
      <c r="M180" s="220" t="s">
        <v>17100</v>
      </c>
      <c r="N180" s="220" t="s">
        <v>17746</v>
      </c>
      <c r="O180" s="223" t="s">
        <v>17872</v>
      </c>
      <c r="P180" s="228">
        <v>6613806.0499999998</v>
      </c>
      <c r="Q180" s="228"/>
      <c r="R180" s="228">
        <v>0</v>
      </c>
      <c r="S180" s="228">
        <v>0</v>
      </c>
      <c r="T180" s="228">
        <f t="shared" si="16"/>
        <v>6613806.0499999998</v>
      </c>
      <c r="U180" s="221">
        <f t="shared" si="24"/>
        <v>1118.7276594664997</v>
      </c>
      <c r="V180" s="228">
        <v>4326.6856962397878</v>
      </c>
      <c r="W180" s="195"/>
      <c r="AL180" s="182"/>
      <c r="BU180" s="233"/>
      <c r="BV180" s="233"/>
      <c r="BW180" s="233"/>
      <c r="BX180" s="233"/>
      <c r="BY180" s="233"/>
      <c r="BZ180" s="234"/>
      <c r="CA180" s="234"/>
      <c r="CB180" s="234"/>
      <c r="CC180" s="235"/>
      <c r="CD180" s="233"/>
      <c r="CE180" s="233"/>
      <c r="CF180" s="233"/>
      <c r="CG180" s="236"/>
      <c r="CH180" s="236"/>
      <c r="CI180" s="236"/>
      <c r="CJ180" s="236"/>
      <c r="CK180" s="236"/>
      <c r="CL180" s="236"/>
      <c r="CM180" s="195">
        <f t="shared" si="25"/>
        <v>0</v>
      </c>
      <c r="CS180" s="182" t="s">
        <v>11858</v>
      </c>
      <c r="CT180" s="182">
        <v>1989</v>
      </c>
      <c r="CV180" s="182" t="s">
        <v>18015</v>
      </c>
      <c r="CW180" s="182">
        <v>9</v>
      </c>
      <c r="CX180" s="182">
        <v>2</v>
      </c>
      <c r="CY180" s="182">
        <v>5092.8</v>
      </c>
      <c r="CZ180" s="182">
        <v>3984.1</v>
      </c>
      <c r="DA180" s="182">
        <v>3984.1</v>
      </c>
      <c r="DB180" s="182">
        <v>155</v>
      </c>
      <c r="DC180" s="182" t="s">
        <v>17100</v>
      </c>
      <c r="DD180" s="182" t="s">
        <v>17746</v>
      </c>
      <c r="DE180" s="182" t="s">
        <v>18083</v>
      </c>
    </row>
    <row r="181" spans="1:109" ht="35.25" x14ac:dyDescent="0.5">
      <c r="A181" s="182">
        <v>1</v>
      </c>
      <c r="B181" s="220">
        <f>SUBTOTAL(9,$A$16:A181)</f>
        <v>162</v>
      </c>
      <c r="C181" s="230" t="s">
        <v>320</v>
      </c>
      <c r="D181" s="220">
        <v>1999</v>
      </c>
      <c r="E181" s="220">
        <v>2016</v>
      </c>
      <c r="F181" s="220" t="s">
        <v>18013</v>
      </c>
      <c r="G181" s="220">
        <v>9</v>
      </c>
      <c r="H181" s="220" t="s">
        <v>17315</v>
      </c>
      <c r="I181" s="231">
        <v>9730.2999999999993</v>
      </c>
      <c r="J181" s="231">
        <v>8665.1</v>
      </c>
      <c r="K181" s="231">
        <v>8342.7000000000007</v>
      </c>
      <c r="L181" s="232">
        <v>382</v>
      </c>
      <c r="M181" s="220" t="s">
        <v>17100</v>
      </c>
      <c r="N181" s="220" t="s">
        <v>17746</v>
      </c>
      <c r="O181" s="223" t="s">
        <v>17872</v>
      </c>
      <c r="P181" s="228">
        <v>14912610.25</v>
      </c>
      <c r="Q181" s="228"/>
      <c r="R181" s="228">
        <v>0</v>
      </c>
      <c r="S181" s="228">
        <v>0</v>
      </c>
      <c r="T181" s="228">
        <f t="shared" si="16"/>
        <v>14912610.25</v>
      </c>
      <c r="U181" s="221">
        <f t="shared" si="24"/>
        <v>1532.5951152585224</v>
      </c>
      <c r="V181" s="228">
        <v>6338.5721370358569</v>
      </c>
      <c r="W181" s="195"/>
      <c r="AL181" s="182"/>
      <c r="BU181" s="233"/>
      <c r="BV181" s="233"/>
      <c r="BW181" s="233"/>
      <c r="BX181" s="233"/>
      <c r="BY181" s="233"/>
      <c r="BZ181" s="234"/>
      <c r="CA181" s="234"/>
      <c r="CB181" s="234"/>
      <c r="CC181" s="235"/>
      <c r="CD181" s="233"/>
      <c r="CE181" s="233"/>
      <c r="CF181" s="233"/>
      <c r="CG181" s="236"/>
      <c r="CH181" s="236"/>
      <c r="CI181" s="236"/>
      <c r="CJ181" s="236"/>
      <c r="CK181" s="236"/>
      <c r="CL181" s="236"/>
      <c r="CM181" s="195">
        <f t="shared" si="25"/>
        <v>0</v>
      </c>
      <c r="CS181" s="182" t="s">
        <v>12112</v>
      </c>
      <c r="CT181" s="182">
        <v>1960</v>
      </c>
      <c r="CV181" s="182" t="s">
        <v>18015</v>
      </c>
      <c r="CW181" s="182">
        <v>3</v>
      </c>
      <c r="CX181" s="182" t="s">
        <v>17042</v>
      </c>
      <c r="CY181" s="182">
        <v>1377.9</v>
      </c>
      <c r="CZ181" s="182">
        <v>966.6</v>
      </c>
      <c r="DA181" s="182">
        <v>764.1</v>
      </c>
      <c r="DB181" s="182">
        <v>28</v>
      </c>
      <c r="DC181" s="182" t="s">
        <v>17100</v>
      </c>
      <c r="DD181" s="182" t="s">
        <v>17769</v>
      </c>
      <c r="DE181" s="182" t="s">
        <v>17316</v>
      </c>
    </row>
    <row r="182" spans="1:109" ht="35.25" x14ac:dyDescent="0.5">
      <c r="A182" s="182">
        <v>1</v>
      </c>
      <c r="B182" s="220">
        <f>SUBTOTAL(9,$A$16:A182)</f>
        <v>163</v>
      </c>
      <c r="C182" s="230" t="s">
        <v>2626</v>
      </c>
      <c r="D182" s="220">
        <v>1981</v>
      </c>
      <c r="E182" s="220">
        <v>2015</v>
      </c>
      <c r="F182" s="220" t="s">
        <v>17319</v>
      </c>
      <c r="G182" s="220">
        <v>5</v>
      </c>
      <c r="H182" s="220" t="s">
        <v>17331</v>
      </c>
      <c r="I182" s="231">
        <v>3965.2</v>
      </c>
      <c r="J182" s="231">
        <v>3485.8</v>
      </c>
      <c r="K182" s="231">
        <v>3424</v>
      </c>
      <c r="L182" s="232">
        <v>178</v>
      </c>
      <c r="M182" s="220" t="s">
        <v>17100</v>
      </c>
      <c r="N182" s="220" t="s">
        <v>17746</v>
      </c>
      <c r="O182" s="223" t="s">
        <v>17873</v>
      </c>
      <c r="P182" s="228">
        <v>11640980.18</v>
      </c>
      <c r="Q182" s="228"/>
      <c r="R182" s="228">
        <v>0</v>
      </c>
      <c r="S182" s="228">
        <v>0</v>
      </c>
      <c r="T182" s="228">
        <f t="shared" si="16"/>
        <v>11640980.18</v>
      </c>
      <c r="U182" s="221">
        <f t="shared" si="24"/>
        <v>2935.7863865630989</v>
      </c>
      <c r="V182" s="228">
        <v>8312.1200000000008</v>
      </c>
      <c r="W182" s="195"/>
      <c r="AL182" s="182"/>
      <c r="BU182" s="233"/>
      <c r="BV182" s="233"/>
      <c r="BW182" s="233"/>
      <c r="BX182" s="233"/>
      <c r="BY182" s="233"/>
      <c r="BZ182" s="234"/>
      <c r="CA182" s="234"/>
      <c r="CB182" s="234"/>
      <c r="CC182" s="235"/>
      <c r="CD182" s="233"/>
      <c r="CE182" s="233"/>
      <c r="CF182" s="233"/>
      <c r="CG182" s="236"/>
      <c r="CH182" s="236"/>
      <c r="CI182" s="236"/>
      <c r="CJ182" s="236"/>
      <c r="CK182" s="236"/>
      <c r="CL182" s="236"/>
      <c r="CM182" s="195">
        <f t="shared" si="25"/>
        <v>0</v>
      </c>
      <c r="CS182" s="182" t="s">
        <v>12181</v>
      </c>
      <c r="CT182" s="182">
        <v>1989</v>
      </c>
      <c r="CV182" s="182" t="s">
        <v>17319</v>
      </c>
      <c r="CW182" s="182">
        <v>9</v>
      </c>
      <c r="CX182" s="182">
        <v>2</v>
      </c>
      <c r="CY182" s="182">
        <v>4433.1000000000004</v>
      </c>
      <c r="CZ182" s="182">
        <v>3943.6</v>
      </c>
      <c r="DA182" s="182">
        <v>3943.6</v>
      </c>
      <c r="DB182" s="182">
        <v>173</v>
      </c>
      <c r="DC182" s="182" t="s">
        <v>17100</v>
      </c>
      <c r="DD182" s="182" t="s">
        <v>17746</v>
      </c>
      <c r="DE182" s="182" t="s">
        <v>17794</v>
      </c>
    </row>
    <row r="183" spans="1:109" ht="35.25" x14ac:dyDescent="0.5">
      <c r="B183" s="229" t="s">
        <v>510</v>
      </c>
      <c r="C183" s="229"/>
      <c r="D183" s="220" t="s">
        <v>17075</v>
      </c>
      <c r="E183" s="220" t="s">
        <v>17075</v>
      </c>
      <c r="F183" s="220" t="s">
        <v>17075</v>
      </c>
      <c r="G183" s="220" t="s">
        <v>17075</v>
      </c>
      <c r="H183" s="220" t="s">
        <v>17075</v>
      </c>
      <c r="I183" s="225">
        <f>SUM(I184:I197)</f>
        <v>60112.750000000007</v>
      </c>
      <c r="J183" s="225">
        <f>SUM(J184:J197)</f>
        <v>50151.42</v>
      </c>
      <c r="K183" s="225">
        <f>SUM(K184:K197)</f>
        <v>44793.200000000004</v>
      </c>
      <c r="L183" s="226">
        <f>SUM(L184:L197)</f>
        <v>1941</v>
      </c>
      <c r="M183" s="220" t="s">
        <v>17075</v>
      </c>
      <c r="N183" s="220" t="s">
        <v>17075</v>
      </c>
      <c r="O183" s="223" t="s">
        <v>17075</v>
      </c>
      <c r="P183" s="227">
        <v>119471031.47000001</v>
      </c>
      <c r="Q183" s="227"/>
      <c r="R183" s="225">
        <f>SUM(R184:R197)</f>
        <v>0</v>
      </c>
      <c r="S183" s="225">
        <f>SUM(S184:S197)</f>
        <v>0</v>
      </c>
      <c r="T183" s="225">
        <f>SUM(T184:T197)</f>
        <v>119471031.47000001</v>
      </c>
      <c r="U183" s="221">
        <f t="shared" si="24"/>
        <v>1987.4491097146613</v>
      </c>
      <c r="V183" s="228">
        <f>MAX(V184:V197)</f>
        <v>10615.0695</v>
      </c>
      <c r="CM183" s="195">
        <f t="shared" si="25"/>
        <v>0</v>
      </c>
      <c r="CS183" s="182" t="s">
        <v>2022</v>
      </c>
      <c r="CT183" s="182">
        <v>1961</v>
      </c>
      <c r="CV183" s="182" t="s">
        <v>18015</v>
      </c>
      <c r="CW183" s="182">
        <v>2</v>
      </c>
      <c r="CX183" s="182" t="s">
        <v>17040</v>
      </c>
      <c r="CY183" s="182">
        <v>296.39999999999998</v>
      </c>
      <c r="CZ183" s="182">
        <v>275.5</v>
      </c>
      <c r="DA183" s="182">
        <v>275.5</v>
      </c>
      <c r="DB183" s="182">
        <v>8</v>
      </c>
      <c r="DC183" s="182" t="s">
        <v>17100</v>
      </c>
      <c r="DD183" s="182" t="s">
        <v>17746</v>
      </c>
      <c r="DE183" s="182" t="s">
        <v>18084</v>
      </c>
    </row>
    <row r="184" spans="1:109" ht="35.25" x14ac:dyDescent="0.5">
      <c r="A184" s="182">
        <v>1</v>
      </c>
      <c r="B184" s="220">
        <f>SUBTOTAL(9,$A$16:A184)</f>
        <v>164</v>
      </c>
      <c r="C184" s="230" t="s">
        <v>515</v>
      </c>
      <c r="D184" s="220">
        <v>1965</v>
      </c>
      <c r="E184" s="220"/>
      <c r="F184" s="220" t="s">
        <v>17319</v>
      </c>
      <c r="G184" s="220">
        <v>4</v>
      </c>
      <c r="H184" s="220" t="s">
        <v>17315</v>
      </c>
      <c r="I184" s="231">
        <v>3917.4</v>
      </c>
      <c r="J184" s="231">
        <v>2777.6</v>
      </c>
      <c r="K184" s="231">
        <v>2733</v>
      </c>
      <c r="L184" s="232">
        <v>118</v>
      </c>
      <c r="M184" s="220" t="s">
        <v>17100</v>
      </c>
      <c r="N184" s="220" t="s">
        <v>17746</v>
      </c>
      <c r="O184" s="223" t="s">
        <v>17819</v>
      </c>
      <c r="P184" s="228">
        <v>8695500</v>
      </c>
      <c r="Q184" s="228"/>
      <c r="R184" s="228">
        <v>0</v>
      </c>
      <c r="S184" s="228">
        <v>0</v>
      </c>
      <c r="T184" s="228">
        <f t="shared" si="16"/>
        <v>8695500</v>
      </c>
      <c r="U184" s="221">
        <f t="shared" si="24"/>
        <v>2219.7120539133098</v>
      </c>
      <c r="V184" s="228">
        <v>2640.0445627201716</v>
      </c>
      <c r="W184" s="195"/>
      <c r="AL184" s="182"/>
      <c r="BU184" s="233"/>
      <c r="BV184" s="233"/>
      <c r="BW184" s="233"/>
      <c r="BX184" s="233"/>
      <c r="BY184" s="233"/>
      <c r="BZ184" s="234"/>
      <c r="CA184" s="234"/>
      <c r="CB184" s="234"/>
      <c r="CC184" s="235"/>
      <c r="CD184" s="233"/>
      <c r="CE184" s="233"/>
      <c r="CF184" s="233"/>
      <c r="CG184" s="236"/>
      <c r="CH184" s="236"/>
      <c r="CI184" s="236"/>
      <c r="CJ184" s="236"/>
      <c r="CK184" s="236"/>
      <c r="CL184" s="236"/>
      <c r="CM184" s="195">
        <f t="shared" si="25"/>
        <v>0</v>
      </c>
      <c r="CS184" s="182" t="s">
        <v>2096</v>
      </c>
      <c r="CT184" s="182">
        <v>1962</v>
      </c>
      <c r="CV184" s="182" t="s">
        <v>18015</v>
      </c>
      <c r="CW184" s="182">
        <v>4</v>
      </c>
      <c r="CX184" s="182" t="s">
        <v>17322</v>
      </c>
      <c r="CY184" s="182">
        <v>2946.2</v>
      </c>
      <c r="CZ184" s="182">
        <v>1967.3</v>
      </c>
      <c r="DA184" s="182">
        <v>1810.2</v>
      </c>
      <c r="DB184" s="182">
        <v>95</v>
      </c>
      <c r="DC184" s="182" t="s">
        <v>17100</v>
      </c>
      <c r="DD184" s="182" t="s">
        <v>17746</v>
      </c>
      <c r="DE184" s="182" t="s">
        <v>17792</v>
      </c>
    </row>
    <row r="185" spans="1:109" ht="35.25" x14ac:dyDescent="0.5">
      <c r="A185" s="182">
        <v>1</v>
      </c>
      <c r="B185" s="220">
        <f>SUBTOTAL(9,$A$16:A185)</f>
        <v>165</v>
      </c>
      <c r="C185" s="230" t="s">
        <v>516</v>
      </c>
      <c r="D185" s="220">
        <v>1968</v>
      </c>
      <c r="E185" s="220"/>
      <c r="F185" s="220" t="s">
        <v>17319</v>
      </c>
      <c r="G185" s="220">
        <v>5</v>
      </c>
      <c r="H185" s="220" t="s">
        <v>17315</v>
      </c>
      <c r="I185" s="231">
        <v>2900.26</v>
      </c>
      <c r="J185" s="231">
        <v>2622.26</v>
      </c>
      <c r="K185" s="231">
        <v>2563.1600000000003</v>
      </c>
      <c r="L185" s="232">
        <v>108</v>
      </c>
      <c r="M185" s="220" t="s">
        <v>17100</v>
      </c>
      <c r="N185" s="220" t="s">
        <v>17746</v>
      </c>
      <c r="O185" s="223" t="s">
        <v>17820</v>
      </c>
      <c r="P185" s="228">
        <v>6060187.2000000002</v>
      </c>
      <c r="Q185" s="228"/>
      <c r="R185" s="228">
        <v>0</v>
      </c>
      <c r="S185" s="228">
        <v>0</v>
      </c>
      <c r="T185" s="228">
        <f t="shared" si="16"/>
        <v>6060187.2000000002</v>
      </c>
      <c r="U185" s="221">
        <f t="shared" si="24"/>
        <v>2089.5323867515326</v>
      </c>
      <c r="V185" s="228">
        <v>2370.3120409894286</v>
      </c>
      <c r="W185" s="195"/>
      <c r="AL185" s="182"/>
      <c r="BU185" s="233"/>
      <c r="BV185" s="233"/>
      <c r="BW185" s="233"/>
      <c r="BX185" s="233"/>
      <c r="BY185" s="233"/>
      <c r="BZ185" s="234"/>
      <c r="CA185" s="234"/>
      <c r="CB185" s="234"/>
      <c r="CC185" s="235"/>
      <c r="CD185" s="233"/>
      <c r="CE185" s="233"/>
      <c r="CF185" s="233"/>
      <c r="CG185" s="236"/>
      <c r="CH185" s="236"/>
      <c r="CI185" s="236"/>
      <c r="CJ185" s="236"/>
      <c r="CK185" s="236"/>
      <c r="CL185" s="236"/>
      <c r="CM185" s="195">
        <f t="shared" si="25"/>
        <v>0</v>
      </c>
      <c r="CS185" s="182" t="s">
        <v>11277</v>
      </c>
      <c r="CT185" s="182">
        <v>1959</v>
      </c>
      <c r="CV185" s="182" t="s">
        <v>17875</v>
      </c>
      <c r="CW185" s="182">
        <v>3</v>
      </c>
      <c r="CX185" s="182" t="s">
        <v>17042</v>
      </c>
      <c r="CY185" s="182">
        <v>1267.5</v>
      </c>
      <c r="CZ185" s="182">
        <v>1160</v>
      </c>
      <c r="DA185" s="182">
        <v>785.9</v>
      </c>
      <c r="DB185" s="182">
        <v>31</v>
      </c>
      <c r="DC185" s="182" t="s">
        <v>17100</v>
      </c>
      <c r="DD185" s="182" t="s">
        <v>17769</v>
      </c>
      <c r="DE185" s="182" t="s">
        <v>17316</v>
      </c>
    </row>
    <row r="186" spans="1:109" ht="35.25" x14ac:dyDescent="0.5">
      <c r="A186" s="182">
        <v>1</v>
      </c>
      <c r="B186" s="220">
        <f>SUBTOTAL(9,$A$16:A186)</f>
        <v>166</v>
      </c>
      <c r="C186" s="230" t="s">
        <v>3304</v>
      </c>
      <c r="D186" s="220">
        <v>1974</v>
      </c>
      <c r="E186" s="220"/>
      <c r="F186" s="220" t="s">
        <v>17877</v>
      </c>
      <c r="G186" s="220">
        <v>5</v>
      </c>
      <c r="H186" s="220" t="s">
        <v>17320</v>
      </c>
      <c r="I186" s="231">
        <v>4926.6000000000004</v>
      </c>
      <c r="J186" s="231">
        <v>4452</v>
      </c>
      <c r="K186" s="231">
        <v>4242.3</v>
      </c>
      <c r="L186" s="232">
        <v>180</v>
      </c>
      <c r="M186" s="220" t="s">
        <v>17100</v>
      </c>
      <c r="N186" s="220" t="s">
        <v>17746</v>
      </c>
      <c r="O186" s="223" t="s">
        <v>17818</v>
      </c>
      <c r="P186" s="228">
        <v>14906980</v>
      </c>
      <c r="Q186" s="228"/>
      <c r="R186" s="228">
        <v>0</v>
      </c>
      <c r="S186" s="228">
        <v>0</v>
      </c>
      <c r="T186" s="228">
        <f t="shared" si="16"/>
        <v>14906980</v>
      </c>
      <c r="U186" s="221">
        <f t="shared" si="24"/>
        <v>3025.8149636666258</v>
      </c>
      <c r="V186" s="228">
        <v>3294.7402265253922</v>
      </c>
      <c r="W186" s="195"/>
      <c r="AL186" s="182"/>
      <c r="BU186" s="233"/>
      <c r="BV186" s="233"/>
      <c r="BW186" s="233"/>
      <c r="BX186" s="233"/>
      <c r="BY186" s="233"/>
      <c r="BZ186" s="234"/>
      <c r="CA186" s="234"/>
      <c r="CB186" s="234"/>
      <c r="CC186" s="235"/>
      <c r="CD186" s="233"/>
      <c r="CE186" s="233"/>
      <c r="CF186" s="233"/>
      <c r="CG186" s="236"/>
      <c r="CH186" s="236"/>
      <c r="CI186" s="236"/>
      <c r="CJ186" s="236"/>
      <c r="CK186" s="236"/>
      <c r="CL186" s="236"/>
      <c r="CM186" s="195">
        <f t="shared" si="25"/>
        <v>0</v>
      </c>
      <c r="CS186" s="182" t="s">
        <v>12116</v>
      </c>
      <c r="CT186" s="182">
        <v>1966</v>
      </c>
      <c r="CV186" s="182" t="s">
        <v>18015</v>
      </c>
      <c r="CW186" s="182">
        <v>4</v>
      </c>
      <c r="CX186" s="182" t="s">
        <v>17315</v>
      </c>
      <c r="CY186" s="182">
        <v>3436.5</v>
      </c>
      <c r="CZ186" s="182">
        <v>2673</v>
      </c>
      <c r="DA186" s="182">
        <v>2483.9</v>
      </c>
      <c r="DB186" s="182">
        <v>109</v>
      </c>
      <c r="DC186" s="182" t="s">
        <v>17100</v>
      </c>
      <c r="DD186" s="182" t="s">
        <v>17746</v>
      </c>
      <c r="DE186" s="182" t="s">
        <v>17792</v>
      </c>
    </row>
    <row r="187" spans="1:109" ht="35.25" x14ac:dyDescent="0.5">
      <c r="A187" s="182">
        <v>1</v>
      </c>
      <c r="B187" s="220">
        <f>SUBTOTAL(9,$A$16:A187)</f>
        <v>167</v>
      </c>
      <c r="C187" s="230" t="s">
        <v>518</v>
      </c>
      <c r="D187" s="220">
        <v>1963</v>
      </c>
      <c r="E187" s="220"/>
      <c r="F187" s="220" t="s">
        <v>17877</v>
      </c>
      <c r="G187" s="220">
        <v>2</v>
      </c>
      <c r="H187" s="220">
        <v>1</v>
      </c>
      <c r="I187" s="231">
        <v>400</v>
      </c>
      <c r="J187" s="231">
        <v>372.62</v>
      </c>
      <c r="K187" s="231">
        <v>372.62</v>
      </c>
      <c r="L187" s="232">
        <v>18</v>
      </c>
      <c r="M187" s="220" t="s">
        <v>17100</v>
      </c>
      <c r="N187" s="220" t="s">
        <v>17769</v>
      </c>
      <c r="O187" s="223" t="s">
        <v>17316</v>
      </c>
      <c r="P187" s="228">
        <v>3538752</v>
      </c>
      <c r="Q187" s="228"/>
      <c r="R187" s="228">
        <v>0</v>
      </c>
      <c r="S187" s="228">
        <v>0</v>
      </c>
      <c r="T187" s="228">
        <f t="shared" si="16"/>
        <v>3538752</v>
      </c>
      <c r="U187" s="221">
        <f t="shared" si="24"/>
        <v>8846.8799999999992</v>
      </c>
      <c r="V187" s="228">
        <v>10615.0695</v>
      </c>
      <c r="W187" s="195"/>
      <c r="AL187" s="182"/>
      <c r="BU187" s="233"/>
      <c r="BV187" s="233"/>
      <c r="BW187" s="233"/>
      <c r="BX187" s="233"/>
      <c r="BY187" s="233"/>
      <c r="BZ187" s="234"/>
      <c r="CA187" s="234"/>
      <c r="CB187" s="234"/>
      <c r="CC187" s="235"/>
      <c r="CD187" s="233"/>
      <c r="CE187" s="233"/>
      <c r="CF187" s="233"/>
      <c r="CG187" s="236"/>
      <c r="CH187" s="236"/>
      <c r="CI187" s="236"/>
      <c r="CJ187" s="236"/>
      <c r="CK187" s="236"/>
      <c r="CL187" s="236"/>
      <c r="CM187" s="195">
        <f t="shared" si="25"/>
        <v>0</v>
      </c>
      <c r="CS187" s="182" t="s">
        <v>2633</v>
      </c>
      <c r="CT187" s="182">
        <v>1973</v>
      </c>
      <c r="CU187" s="182">
        <v>2017</v>
      </c>
      <c r="CV187" s="182" t="s">
        <v>17319</v>
      </c>
      <c r="CW187" s="182">
        <v>5</v>
      </c>
      <c r="CX187" s="182" t="s">
        <v>17331</v>
      </c>
      <c r="CY187" s="182">
        <v>3822.6</v>
      </c>
      <c r="CZ187" s="182">
        <v>3360.4</v>
      </c>
      <c r="DA187" s="182">
        <v>3360.4</v>
      </c>
      <c r="DB187" s="182">
        <v>155</v>
      </c>
      <c r="DC187" s="182" t="s">
        <v>17100</v>
      </c>
      <c r="DD187" s="182" t="s">
        <v>17746</v>
      </c>
      <c r="DE187" s="182" t="s">
        <v>17873</v>
      </c>
    </row>
    <row r="188" spans="1:109" ht="35.25" x14ac:dyDescent="0.5">
      <c r="A188" s="182">
        <v>1</v>
      </c>
      <c r="B188" s="220">
        <f>SUBTOTAL(9,$A$16:A188)</f>
        <v>168</v>
      </c>
      <c r="C188" s="230" t="s">
        <v>519</v>
      </c>
      <c r="D188" s="220">
        <v>1990</v>
      </c>
      <c r="E188" s="220"/>
      <c r="F188" s="220" t="s">
        <v>17319</v>
      </c>
      <c r="G188" s="220">
        <v>5</v>
      </c>
      <c r="H188" s="220" t="s">
        <v>17315</v>
      </c>
      <c r="I188" s="231">
        <v>4381.5</v>
      </c>
      <c r="J188" s="231">
        <v>3229.2</v>
      </c>
      <c r="K188" s="231">
        <v>3194.7</v>
      </c>
      <c r="L188" s="232">
        <v>112</v>
      </c>
      <c r="M188" s="220" t="s">
        <v>17100</v>
      </c>
      <c r="N188" s="220" t="s">
        <v>17746</v>
      </c>
      <c r="O188" s="223" t="s">
        <v>17821</v>
      </c>
      <c r="P188" s="228">
        <v>7427894.3200000003</v>
      </c>
      <c r="Q188" s="228"/>
      <c r="R188" s="228">
        <v>0</v>
      </c>
      <c r="S188" s="228">
        <v>0</v>
      </c>
      <c r="T188" s="228">
        <f t="shared" si="16"/>
        <v>7427894.3200000003</v>
      </c>
      <c r="U188" s="221">
        <f t="shared" si="24"/>
        <v>1695.2857058085131</v>
      </c>
      <c r="V188" s="228">
        <v>1922.0103777245238</v>
      </c>
      <c r="W188" s="195"/>
      <c r="AL188" s="182"/>
      <c r="BU188" s="233"/>
      <c r="BV188" s="233"/>
      <c r="BW188" s="233"/>
      <c r="BX188" s="233"/>
      <c r="BY188" s="233"/>
      <c r="BZ188" s="234"/>
      <c r="CA188" s="234"/>
      <c r="CB188" s="234"/>
      <c r="CC188" s="235"/>
      <c r="CD188" s="233"/>
      <c r="CE188" s="233"/>
      <c r="CF188" s="233"/>
      <c r="CG188" s="236"/>
      <c r="CH188" s="236"/>
      <c r="CI188" s="236"/>
      <c r="CJ188" s="236"/>
      <c r="CK188" s="236"/>
      <c r="CL188" s="236"/>
      <c r="CM188" s="195">
        <f t="shared" si="25"/>
        <v>0</v>
      </c>
      <c r="CS188" s="182" t="s">
        <v>15194</v>
      </c>
      <c r="CT188" s="182">
        <v>2004</v>
      </c>
      <c r="CV188" s="182" t="s">
        <v>17319</v>
      </c>
      <c r="CW188" s="182" t="s">
        <v>17331</v>
      </c>
      <c r="CX188" s="182" t="s">
        <v>17331</v>
      </c>
      <c r="CY188" s="182">
        <v>6988.9</v>
      </c>
      <c r="CZ188" s="182">
        <v>6308.3</v>
      </c>
      <c r="DA188" s="182">
        <v>6308.3</v>
      </c>
      <c r="DB188" s="182">
        <v>305</v>
      </c>
      <c r="DC188" s="182" t="s">
        <v>17100</v>
      </c>
      <c r="DD188" s="182" t="s">
        <v>17746</v>
      </c>
      <c r="DE188" s="182" t="s">
        <v>17872</v>
      </c>
    </row>
    <row r="189" spans="1:109" ht="35.25" x14ac:dyDescent="0.5">
      <c r="A189" s="182">
        <v>1</v>
      </c>
      <c r="B189" s="220">
        <f>SUBTOTAL(9,$A$16:A189)</f>
        <v>169</v>
      </c>
      <c r="C189" s="230" t="s">
        <v>520</v>
      </c>
      <c r="D189" s="220">
        <v>2005</v>
      </c>
      <c r="E189" s="220"/>
      <c r="F189" s="220" t="s">
        <v>17877</v>
      </c>
      <c r="G189" s="220">
        <v>3</v>
      </c>
      <c r="H189" s="220" t="s">
        <v>17322</v>
      </c>
      <c r="I189" s="231">
        <v>1468.2</v>
      </c>
      <c r="J189" s="231">
        <v>926.5</v>
      </c>
      <c r="K189" s="231">
        <v>898</v>
      </c>
      <c r="L189" s="232">
        <v>51</v>
      </c>
      <c r="M189" s="220" t="s">
        <v>17100</v>
      </c>
      <c r="N189" s="220" t="s">
        <v>17746</v>
      </c>
      <c r="O189" s="223" t="s">
        <v>17817</v>
      </c>
      <c r="P189" s="228">
        <v>5476640</v>
      </c>
      <c r="Q189" s="228"/>
      <c r="R189" s="228">
        <v>0</v>
      </c>
      <c r="S189" s="228">
        <v>0</v>
      </c>
      <c r="T189" s="228">
        <f t="shared" si="16"/>
        <v>5476640</v>
      </c>
      <c r="U189" s="221">
        <f t="shared" si="24"/>
        <v>3730.1730009535486</v>
      </c>
      <c r="V189" s="228">
        <v>4475.707328701812</v>
      </c>
      <c r="W189" s="195"/>
      <c r="AL189" s="182"/>
      <c r="BU189" s="233"/>
      <c r="BV189" s="233"/>
      <c r="BW189" s="233"/>
      <c r="BX189" s="233"/>
      <c r="BY189" s="233"/>
      <c r="BZ189" s="234"/>
      <c r="CA189" s="234"/>
      <c r="CB189" s="234"/>
      <c r="CC189" s="235"/>
      <c r="CD189" s="233"/>
      <c r="CE189" s="233"/>
      <c r="CF189" s="233"/>
      <c r="CG189" s="236"/>
      <c r="CH189" s="236"/>
      <c r="CI189" s="236"/>
      <c r="CJ189" s="236"/>
      <c r="CK189" s="236"/>
      <c r="CL189" s="236"/>
      <c r="CM189" s="195">
        <f t="shared" si="25"/>
        <v>0</v>
      </c>
      <c r="CS189" s="182" t="s">
        <v>2626</v>
      </c>
      <c r="CT189" s="182">
        <v>1981</v>
      </c>
      <c r="CU189" s="182">
        <v>2015</v>
      </c>
      <c r="CV189" s="182" t="s">
        <v>17319</v>
      </c>
      <c r="CW189" s="182">
        <v>5</v>
      </c>
      <c r="CX189" s="182" t="s">
        <v>17331</v>
      </c>
      <c r="CY189" s="182">
        <v>3965.2</v>
      </c>
      <c r="CZ189" s="182">
        <v>3485.8</v>
      </c>
      <c r="DA189" s="182">
        <v>3424</v>
      </c>
      <c r="DB189" s="182">
        <v>178</v>
      </c>
      <c r="DC189" s="182" t="s">
        <v>17100</v>
      </c>
      <c r="DD189" s="182" t="s">
        <v>17746</v>
      </c>
      <c r="DE189" s="182" t="s">
        <v>17873</v>
      </c>
    </row>
    <row r="190" spans="1:109" ht="35.25" x14ac:dyDescent="0.5">
      <c r="A190" s="182">
        <v>1</v>
      </c>
      <c r="B190" s="220">
        <f>SUBTOTAL(9,$A$16:A190)</f>
        <v>170</v>
      </c>
      <c r="C190" s="230" t="s">
        <v>521</v>
      </c>
      <c r="D190" s="220">
        <v>1968</v>
      </c>
      <c r="E190" s="220"/>
      <c r="F190" s="220" t="s">
        <v>17877</v>
      </c>
      <c r="G190" s="220">
        <v>5</v>
      </c>
      <c r="H190" s="220" t="s">
        <v>17042</v>
      </c>
      <c r="I190" s="231">
        <v>2458</v>
      </c>
      <c r="J190" s="231">
        <v>1892.3</v>
      </c>
      <c r="K190" s="231">
        <v>1241.6300000000001</v>
      </c>
      <c r="L190" s="232">
        <v>52</v>
      </c>
      <c r="M190" s="220" t="s">
        <v>17100</v>
      </c>
      <c r="N190" s="220" t="s">
        <v>17746</v>
      </c>
      <c r="O190" s="223" t="s">
        <v>17820</v>
      </c>
      <c r="P190" s="228">
        <v>6293923.2000000002</v>
      </c>
      <c r="Q190" s="228"/>
      <c r="R190" s="228">
        <v>0</v>
      </c>
      <c r="S190" s="228">
        <v>0</v>
      </c>
      <c r="T190" s="228">
        <f t="shared" si="16"/>
        <v>6293923.2000000002</v>
      </c>
      <c r="U190" s="221">
        <f t="shared" si="24"/>
        <v>2560.5871440195283</v>
      </c>
      <c r="V190" s="228">
        <v>3072.3611594792515</v>
      </c>
      <c r="W190" s="195"/>
      <c r="AL190" s="182"/>
      <c r="BU190" s="233"/>
      <c r="BV190" s="233"/>
      <c r="BW190" s="233"/>
      <c r="BX190" s="233"/>
      <c r="BY190" s="233"/>
      <c r="BZ190" s="234"/>
      <c r="CA190" s="234"/>
      <c r="CB190" s="234"/>
      <c r="CC190" s="235"/>
      <c r="CD190" s="233"/>
      <c r="CE190" s="233"/>
      <c r="CF190" s="233"/>
      <c r="CG190" s="236"/>
      <c r="CH190" s="236"/>
      <c r="CI190" s="236"/>
      <c r="CJ190" s="236"/>
      <c r="CK190" s="236"/>
      <c r="CL190" s="236"/>
      <c r="CM190" s="195">
        <f t="shared" si="25"/>
        <v>0</v>
      </c>
      <c r="CS190" s="182" t="s">
        <v>319</v>
      </c>
      <c r="CT190" s="182">
        <v>1995</v>
      </c>
      <c r="CU190" s="182">
        <v>2015</v>
      </c>
      <c r="CV190" s="182" t="s">
        <v>18013</v>
      </c>
      <c r="CW190" s="182">
        <v>9</v>
      </c>
      <c r="CX190" s="182" t="s">
        <v>17331</v>
      </c>
      <c r="CY190" s="182">
        <v>12180.7</v>
      </c>
      <c r="CZ190" s="182">
        <v>10849.3</v>
      </c>
      <c r="DA190" s="182">
        <v>10849.3</v>
      </c>
      <c r="DB190" s="182">
        <v>500</v>
      </c>
      <c r="DC190" s="182" t="s">
        <v>17100</v>
      </c>
      <c r="DD190" s="182" t="s">
        <v>17746</v>
      </c>
      <c r="DE190" s="182" t="s">
        <v>17872</v>
      </c>
    </row>
    <row r="191" spans="1:109" ht="35.25" x14ac:dyDescent="0.5">
      <c r="A191" s="182">
        <v>1</v>
      </c>
      <c r="B191" s="220">
        <f>SUBTOTAL(9,$A$16:A191)</f>
        <v>171</v>
      </c>
      <c r="C191" s="230" t="s">
        <v>523</v>
      </c>
      <c r="D191" s="220">
        <v>1973</v>
      </c>
      <c r="E191" s="220"/>
      <c r="F191" s="220" t="s">
        <v>17319</v>
      </c>
      <c r="G191" s="220">
        <v>5</v>
      </c>
      <c r="H191" s="220" t="s">
        <v>17331</v>
      </c>
      <c r="I191" s="231">
        <v>7134.5</v>
      </c>
      <c r="J191" s="231">
        <v>4410.8999999999996</v>
      </c>
      <c r="K191" s="231">
        <v>4268.5</v>
      </c>
      <c r="L191" s="232">
        <v>14</v>
      </c>
      <c r="M191" s="220" t="s">
        <v>17100</v>
      </c>
      <c r="N191" s="220" t="s">
        <v>17746</v>
      </c>
      <c r="O191" s="223" t="s">
        <v>17818</v>
      </c>
      <c r="P191" s="228">
        <v>10632055</v>
      </c>
      <c r="Q191" s="228"/>
      <c r="R191" s="228">
        <v>0</v>
      </c>
      <c r="S191" s="228">
        <v>0</v>
      </c>
      <c r="T191" s="228">
        <f t="shared" si="16"/>
        <v>10632055</v>
      </c>
      <c r="U191" s="221">
        <f t="shared" si="24"/>
        <v>1490.2312705865863</v>
      </c>
      <c r="V191" s="228">
        <v>1772.4267236246408</v>
      </c>
      <c r="W191" s="195"/>
      <c r="AL191" s="182"/>
      <c r="BU191" s="233"/>
      <c r="BV191" s="233"/>
      <c r="BW191" s="233"/>
      <c r="BX191" s="233"/>
      <c r="BY191" s="233"/>
      <c r="BZ191" s="234"/>
      <c r="CA191" s="234"/>
      <c r="CB191" s="234"/>
      <c r="CC191" s="235"/>
      <c r="CD191" s="233"/>
      <c r="CE191" s="233"/>
      <c r="CF191" s="233"/>
      <c r="CG191" s="236"/>
      <c r="CH191" s="236"/>
      <c r="CI191" s="236"/>
      <c r="CJ191" s="236"/>
      <c r="CK191" s="236"/>
      <c r="CL191" s="236"/>
      <c r="CM191" s="195">
        <f t="shared" si="25"/>
        <v>0</v>
      </c>
      <c r="CS191" s="182" t="s">
        <v>3043</v>
      </c>
      <c r="CT191" s="182">
        <v>1967</v>
      </c>
      <c r="CV191" s="182" t="s">
        <v>18015</v>
      </c>
      <c r="CW191" s="182">
        <v>5</v>
      </c>
      <c r="CX191" s="182" t="s">
        <v>17315</v>
      </c>
      <c r="CY191" s="182">
        <v>5264.54</v>
      </c>
      <c r="CZ191" s="182">
        <v>3236.74</v>
      </c>
      <c r="DA191" s="182">
        <v>2547.17</v>
      </c>
      <c r="DB191" s="182">
        <v>119</v>
      </c>
      <c r="DC191" s="182" t="s">
        <v>17100</v>
      </c>
      <c r="DD191" s="182" t="s">
        <v>17746</v>
      </c>
      <c r="DE191" s="182" t="s">
        <v>18085</v>
      </c>
    </row>
    <row r="192" spans="1:109" ht="35.25" x14ac:dyDescent="0.5">
      <c r="A192" s="182">
        <v>1</v>
      </c>
      <c r="B192" s="220">
        <f>SUBTOTAL(9,$A$16:A192)</f>
        <v>172</v>
      </c>
      <c r="C192" s="230" t="s">
        <v>3557</v>
      </c>
      <c r="D192" s="220">
        <v>1975</v>
      </c>
      <c r="E192" s="220"/>
      <c r="F192" s="220" t="s">
        <v>17877</v>
      </c>
      <c r="G192" s="220">
        <v>5</v>
      </c>
      <c r="H192" s="220" t="s">
        <v>17040</v>
      </c>
      <c r="I192" s="231">
        <v>2310.5</v>
      </c>
      <c r="J192" s="231">
        <v>1287.55</v>
      </c>
      <c r="K192" s="231">
        <v>830.8</v>
      </c>
      <c r="L192" s="232">
        <v>86</v>
      </c>
      <c r="M192" s="220" t="s">
        <v>17100</v>
      </c>
      <c r="N192" s="220" t="s">
        <v>17746</v>
      </c>
      <c r="O192" s="223" t="s">
        <v>17829</v>
      </c>
      <c r="P192" s="228">
        <v>7018078.2599999998</v>
      </c>
      <c r="Q192" s="228"/>
      <c r="R192" s="228">
        <v>0</v>
      </c>
      <c r="S192" s="228">
        <v>0</v>
      </c>
      <c r="T192" s="228">
        <f t="shared" si="16"/>
        <v>7018078.2599999998</v>
      </c>
      <c r="U192" s="221">
        <f t="shared" si="24"/>
        <v>3037.4716554858255</v>
      </c>
      <c r="V192" s="228">
        <v>7455.0765851547285</v>
      </c>
      <c r="W192" s="195"/>
      <c r="AL192" s="182"/>
      <c r="BU192" s="233"/>
      <c r="BV192" s="233"/>
      <c r="BW192" s="233"/>
      <c r="BX192" s="233"/>
      <c r="BY192" s="233"/>
      <c r="BZ192" s="234"/>
      <c r="CA192" s="234"/>
      <c r="CB192" s="234"/>
      <c r="CC192" s="235"/>
      <c r="CD192" s="233"/>
      <c r="CE192" s="233"/>
      <c r="CF192" s="233"/>
      <c r="CG192" s="236"/>
      <c r="CH192" s="236"/>
      <c r="CI192" s="236"/>
      <c r="CJ192" s="236"/>
      <c r="CK192" s="236"/>
      <c r="CL192" s="236"/>
      <c r="CM192" s="195">
        <f t="shared" si="25"/>
        <v>0</v>
      </c>
      <c r="CS192" s="182" t="s">
        <v>3052</v>
      </c>
      <c r="CT192" s="182">
        <v>1969</v>
      </c>
      <c r="CV192" s="182" t="s">
        <v>18015</v>
      </c>
      <c r="CW192" s="182">
        <v>5</v>
      </c>
      <c r="CX192" s="182" t="s">
        <v>17314</v>
      </c>
      <c r="CY192" s="182">
        <v>8212.5400000000009</v>
      </c>
      <c r="CZ192" s="182">
        <v>5998.64</v>
      </c>
      <c r="DA192" s="182">
        <v>5998.64</v>
      </c>
      <c r="DB192" s="182">
        <v>252</v>
      </c>
      <c r="DC192" s="182" t="s">
        <v>17100</v>
      </c>
      <c r="DD192" s="182" t="s">
        <v>17746</v>
      </c>
      <c r="DE192" s="182" t="s">
        <v>18085</v>
      </c>
    </row>
    <row r="193" spans="1:109" ht="35.25" x14ac:dyDescent="0.5">
      <c r="A193" s="182">
        <v>1</v>
      </c>
      <c r="B193" s="220">
        <f>SUBTOTAL(9,$A$16:A193)</f>
        <v>173</v>
      </c>
      <c r="C193" s="230" t="s">
        <v>3712</v>
      </c>
      <c r="D193" s="220">
        <v>1978</v>
      </c>
      <c r="E193" s="220"/>
      <c r="F193" s="220" t="s">
        <v>17877</v>
      </c>
      <c r="G193" s="220">
        <v>9</v>
      </c>
      <c r="H193" s="220" t="s">
        <v>17332</v>
      </c>
      <c r="I193" s="231">
        <v>12893.2</v>
      </c>
      <c r="J193" s="231">
        <v>12893.2</v>
      </c>
      <c r="K193" s="231">
        <v>12893.2</v>
      </c>
      <c r="L193" s="232">
        <v>493</v>
      </c>
      <c r="M193" s="220" t="s">
        <v>17100</v>
      </c>
      <c r="N193" s="220" t="s">
        <v>17746</v>
      </c>
      <c r="O193" s="223" t="s">
        <v>18031</v>
      </c>
      <c r="P193" s="228">
        <v>3399267.6599999997</v>
      </c>
      <c r="Q193" s="228"/>
      <c r="R193" s="228">
        <v>0</v>
      </c>
      <c r="S193" s="228">
        <v>0</v>
      </c>
      <c r="T193" s="228">
        <f t="shared" si="16"/>
        <v>3399267.6599999997</v>
      </c>
      <c r="U193" s="221">
        <f t="shared" si="24"/>
        <v>263.64809822231871</v>
      </c>
      <c r="V193" s="228">
        <v>648.45000000000005</v>
      </c>
      <c r="W193" s="195"/>
      <c r="AL193" s="182"/>
      <c r="BU193" s="233"/>
      <c r="BV193" s="233"/>
      <c r="BW193" s="233"/>
      <c r="BX193" s="233"/>
      <c r="BY193" s="233"/>
      <c r="BZ193" s="234"/>
      <c r="CA193" s="234"/>
      <c r="CB193" s="234"/>
      <c r="CC193" s="235"/>
      <c r="CD193" s="233"/>
      <c r="CE193" s="233"/>
      <c r="CF193" s="233"/>
      <c r="CG193" s="236"/>
      <c r="CH193" s="236"/>
      <c r="CI193" s="236"/>
      <c r="CJ193" s="236"/>
      <c r="CK193" s="236"/>
      <c r="CL193" s="236"/>
      <c r="CM193" s="195">
        <f t="shared" si="25"/>
        <v>0</v>
      </c>
      <c r="CS193" s="182" t="s">
        <v>727</v>
      </c>
      <c r="CT193" s="182">
        <v>1990</v>
      </c>
      <c r="CV193" s="182" t="s">
        <v>17319</v>
      </c>
      <c r="CW193" s="182">
        <v>2</v>
      </c>
      <c r="CX193" s="182" t="s">
        <v>17042</v>
      </c>
      <c r="CY193" s="182">
        <v>630.29999999999995</v>
      </c>
      <c r="CZ193" s="182">
        <v>568.70000000000005</v>
      </c>
      <c r="DA193" s="182">
        <v>568.70000000000005</v>
      </c>
      <c r="DB193" s="182">
        <v>25</v>
      </c>
      <c r="DC193" s="182" t="s">
        <v>17100</v>
      </c>
      <c r="DD193" s="182" t="s">
        <v>17746</v>
      </c>
      <c r="DE193" s="182" t="s">
        <v>17820</v>
      </c>
    </row>
    <row r="194" spans="1:109" ht="35.25" x14ac:dyDescent="0.5">
      <c r="A194" s="182">
        <v>1</v>
      </c>
      <c r="B194" s="220">
        <f>SUBTOTAL(9,$A$16:A194)</f>
        <v>174</v>
      </c>
      <c r="C194" s="230" t="s">
        <v>3577</v>
      </c>
      <c r="D194" s="220">
        <v>1982</v>
      </c>
      <c r="E194" s="220"/>
      <c r="F194" s="220" t="s">
        <v>17877</v>
      </c>
      <c r="G194" s="220">
        <v>9</v>
      </c>
      <c r="H194" s="220" t="s">
        <v>17315</v>
      </c>
      <c r="I194" s="231">
        <v>9363</v>
      </c>
      <c r="J194" s="231">
        <v>9363</v>
      </c>
      <c r="K194" s="231">
        <v>5631</v>
      </c>
      <c r="L194" s="232">
        <v>419</v>
      </c>
      <c r="M194" s="220" t="s">
        <v>17100</v>
      </c>
      <c r="N194" s="220" t="s">
        <v>17746</v>
      </c>
      <c r="O194" s="223" t="s">
        <v>18032</v>
      </c>
      <c r="P194" s="228">
        <v>18809755.130000003</v>
      </c>
      <c r="Q194" s="228"/>
      <c r="R194" s="228">
        <v>0</v>
      </c>
      <c r="S194" s="228">
        <v>0</v>
      </c>
      <c r="T194" s="228">
        <f t="shared" si="16"/>
        <v>18809755.130000003</v>
      </c>
      <c r="U194" s="221">
        <f t="shared" si="24"/>
        <v>2008.9453305564459</v>
      </c>
      <c r="V194" s="228">
        <v>2299.4107512549394</v>
      </c>
      <c r="W194" s="195"/>
      <c r="AL194" s="182"/>
      <c r="BU194" s="233"/>
      <c r="BV194" s="233"/>
      <c r="BW194" s="233"/>
      <c r="BX194" s="233"/>
      <c r="BY194" s="233"/>
      <c r="BZ194" s="234"/>
      <c r="CA194" s="234"/>
      <c r="CB194" s="234"/>
      <c r="CC194" s="235"/>
      <c r="CD194" s="233"/>
      <c r="CE194" s="233"/>
      <c r="CF194" s="233"/>
      <c r="CG194" s="236"/>
      <c r="CH194" s="236"/>
      <c r="CI194" s="236"/>
      <c r="CJ194" s="236"/>
      <c r="CK194" s="236"/>
      <c r="CL194" s="236"/>
      <c r="CM194" s="195">
        <f t="shared" si="25"/>
        <v>0</v>
      </c>
      <c r="CS194" s="182" t="s">
        <v>3236</v>
      </c>
      <c r="CT194" s="182">
        <v>1982</v>
      </c>
      <c r="CV194" s="182" t="s">
        <v>18015</v>
      </c>
      <c r="CW194" s="182">
        <v>9</v>
      </c>
      <c r="CX194" s="182" t="s">
        <v>17320</v>
      </c>
      <c r="CY194" s="182">
        <v>12113.01</v>
      </c>
      <c r="CZ194" s="182">
        <v>10694</v>
      </c>
      <c r="DA194" s="182">
        <v>10692.21</v>
      </c>
      <c r="DB194" s="182">
        <v>559</v>
      </c>
      <c r="DC194" s="182" t="s">
        <v>17100</v>
      </c>
      <c r="DD194" s="182" t="s">
        <v>17746</v>
      </c>
      <c r="DE194" s="182" t="s">
        <v>17820</v>
      </c>
    </row>
    <row r="195" spans="1:109" ht="35.25" x14ac:dyDescent="0.5">
      <c r="A195" s="182">
        <v>1</v>
      </c>
      <c r="B195" s="220">
        <f>SUBTOTAL(9,$A$16:A195)</f>
        <v>175</v>
      </c>
      <c r="C195" s="230" t="s">
        <v>646</v>
      </c>
      <c r="D195" s="220">
        <v>2001</v>
      </c>
      <c r="E195" s="220"/>
      <c r="F195" s="220" t="s">
        <v>18013</v>
      </c>
      <c r="G195" s="220" t="s">
        <v>17331</v>
      </c>
      <c r="H195" s="220" t="s">
        <v>17042</v>
      </c>
      <c r="I195" s="231">
        <v>4008</v>
      </c>
      <c r="J195" s="231">
        <v>2472.3000000000002</v>
      </c>
      <c r="K195" s="231">
        <v>2472.3000000000002</v>
      </c>
      <c r="L195" s="232">
        <v>92</v>
      </c>
      <c r="M195" s="220" t="s">
        <v>17100</v>
      </c>
      <c r="N195" s="220" t="s">
        <v>17746</v>
      </c>
      <c r="O195" s="223" t="s">
        <v>18033</v>
      </c>
      <c r="P195" s="228">
        <v>8453107.5500000007</v>
      </c>
      <c r="Q195" s="228"/>
      <c r="R195" s="228">
        <v>0</v>
      </c>
      <c r="S195" s="228">
        <v>0</v>
      </c>
      <c r="T195" s="228">
        <f t="shared" si="16"/>
        <v>8453107.5500000007</v>
      </c>
      <c r="U195" s="221">
        <f t="shared" si="24"/>
        <v>2109.0587699600801</v>
      </c>
      <c r="V195" s="228">
        <v>2590.4563198602796</v>
      </c>
      <c r="W195" s="195"/>
      <c r="AL195" s="182"/>
      <c r="BU195" s="233"/>
      <c r="BV195" s="233"/>
      <c r="BW195" s="233"/>
      <c r="BX195" s="233"/>
      <c r="BY195" s="233"/>
      <c r="BZ195" s="234"/>
      <c r="CA195" s="234"/>
      <c r="CB195" s="234"/>
      <c r="CC195" s="235"/>
      <c r="CD195" s="233"/>
      <c r="CE195" s="233"/>
      <c r="CF195" s="233"/>
      <c r="CG195" s="236"/>
      <c r="CH195" s="236"/>
      <c r="CI195" s="236"/>
      <c r="CJ195" s="236"/>
      <c r="CK195" s="236"/>
      <c r="CL195" s="236"/>
      <c r="CM195" s="195">
        <f t="shared" si="25"/>
        <v>0</v>
      </c>
      <c r="CS195" s="182" t="s">
        <v>3557</v>
      </c>
      <c r="CT195" s="182">
        <v>1975</v>
      </c>
      <c r="CV195" s="182" t="s">
        <v>18015</v>
      </c>
      <c r="CW195" s="182">
        <v>5</v>
      </c>
      <c r="CX195" s="182" t="s">
        <v>17040</v>
      </c>
      <c r="CY195" s="182">
        <v>2310.5</v>
      </c>
      <c r="CZ195" s="182">
        <v>1287.55</v>
      </c>
      <c r="DA195" s="182">
        <v>830.8</v>
      </c>
      <c r="DB195" s="182">
        <v>86</v>
      </c>
      <c r="DC195" s="182" t="s">
        <v>17100</v>
      </c>
      <c r="DD195" s="182" t="s">
        <v>17746</v>
      </c>
      <c r="DE195" s="182" t="s">
        <v>17829</v>
      </c>
    </row>
    <row r="196" spans="1:109" ht="35.25" x14ac:dyDescent="0.5">
      <c r="A196" s="182">
        <v>1</v>
      </c>
      <c r="B196" s="220">
        <f>SUBTOTAL(9,$A$16:A196)</f>
        <v>176</v>
      </c>
      <c r="C196" s="230" t="s">
        <v>17118</v>
      </c>
      <c r="D196" s="220">
        <v>1972</v>
      </c>
      <c r="E196" s="220"/>
      <c r="F196" s="220" t="s">
        <v>17877</v>
      </c>
      <c r="G196" s="220" t="s">
        <v>17331</v>
      </c>
      <c r="H196" s="220" t="s">
        <v>17315</v>
      </c>
      <c r="I196" s="231">
        <v>2806.29</v>
      </c>
      <c r="J196" s="231">
        <v>2806.29</v>
      </c>
      <c r="K196" s="231">
        <v>2806.29</v>
      </c>
      <c r="L196" s="232">
        <v>150</v>
      </c>
      <c r="M196" s="220" t="s">
        <v>17100</v>
      </c>
      <c r="N196" s="220" t="s">
        <v>17769</v>
      </c>
      <c r="O196" s="223" t="s">
        <v>17316</v>
      </c>
      <c r="P196" s="228">
        <v>9655445.5599999987</v>
      </c>
      <c r="Q196" s="228"/>
      <c r="R196" s="228">
        <v>0</v>
      </c>
      <c r="S196" s="228">
        <v>0</v>
      </c>
      <c r="T196" s="228">
        <f t="shared" si="16"/>
        <v>9655445.5599999987</v>
      </c>
      <c r="U196" s="221">
        <f t="shared" si="24"/>
        <v>3440.6442527322547</v>
      </c>
      <c r="V196" s="228">
        <v>3962.7226694318833</v>
      </c>
      <c r="W196" s="195"/>
      <c r="AL196" s="182"/>
      <c r="BU196" s="233"/>
      <c r="BV196" s="233"/>
      <c r="BW196" s="233"/>
      <c r="BX196" s="233"/>
      <c r="BY196" s="233"/>
      <c r="BZ196" s="234"/>
      <c r="CA196" s="234"/>
      <c r="CB196" s="234"/>
      <c r="CC196" s="235"/>
      <c r="CD196" s="233"/>
      <c r="CE196" s="233"/>
      <c r="CF196" s="233"/>
      <c r="CG196" s="236"/>
      <c r="CH196" s="236"/>
      <c r="CI196" s="236"/>
      <c r="CJ196" s="236"/>
      <c r="CK196" s="236"/>
      <c r="CL196" s="236"/>
      <c r="CM196" s="195">
        <f t="shared" si="25"/>
        <v>0</v>
      </c>
      <c r="CS196" s="182" t="s">
        <v>3577</v>
      </c>
      <c r="CT196" s="182">
        <v>1982</v>
      </c>
      <c r="CV196" s="182" t="s">
        <v>18015</v>
      </c>
      <c r="CW196" s="182">
        <v>9</v>
      </c>
      <c r="CX196" s="182" t="s">
        <v>17315</v>
      </c>
      <c r="CY196" s="182">
        <v>9363</v>
      </c>
      <c r="CZ196" s="182">
        <v>9363</v>
      </c>
      <c r="DA196" s="182">
        <v>5631</v>
      </c>
      <c r="DB196" s="182">
        <v>419</v>
      </c>
      <c r="DC196" s="182" t="s">
        <v>17100</v>
      </c>
      <c r="DD196" s="182" t="s">
        <v>17746</v>
      </c>
      <c r="DE196" s="182" t="s">
        <v>18032</v>
      </c>
    </row>
    <row r="197" spans="1:109" ht="35.25" x14ac:dyDescent="0.5">
      <c r="A197" s="182">
        <v>1</v>
      </c>
      <c r="B197" s="220">
        <f>SUBTOTAL(9,$A$16:A197)</f>
        <v>177</v>
      </c>
      <c r="C197" s="230" t="s">
        <v>18114</v>
      </c>
      <c r="D197" s="220">
        <v>1984</v>
      </c>
      <c r="E197" s="220"/>
      <c r="F197" s="220" t="s">
        <v>17877</v>
      </c>
      <c r="G197" s="220" t="s">
        <v>17042</v>
      </c>
      <c r="H197" s="220">
        <v>4</v>
      </c>
      <c r="I197" s="231">
        <v>1145.3</v>
      </c>
      <c r="J197" s="231">
        <v>645.70000000000005</v>
      </c>
      <c r="K197" s="231">
        <v>645.70000000000005</v>
      </c>
      <c r="L197" s="232">
        <v>48</v>
      </c>
      <c r="M197" s="220" t="s">
        <v>17100</v>
      </c>
      <c r="N197" s="220" t="s">
        <v>17769</v>
      </c>
      <c r="O197" s="223" t="s">
        <v>17316</v>
      </c>
      <c r="P197" s="228">
        <v>9103445.5899999999</v>
      </c>
      <c r="Q197" s="228"/>
      <c r="R197" s="228">
        <v>0</v>
      </c>
      <c r="S197" s="228">
        <v>0</v>
      </c>
      <c r="T197" s="228">
        <f t="shared" si="16"/>
        <v>9103445.5899999999</v>
      </c>
      <c r="U197" s="221">
        <f t="shared" si="24"/>
        <v>7948.5249192351348</v>
      </c>
      <c r="V197" s="228">
        <v>9683.2447655636079</v>
      </c>
      <c r="W197" s="195"/>
      <c r="AL197" s="182"/>
      <c r="BU197" s="233"/>
      <c r="BV197" s="233"/>
      <c r="BW197" s="233"/>
      <c r="BX197" s="233"/>
      <c r="BY197" s="233"/>
      <c r="BZ197" s="234"/>
      <c r="CA197" s="234"/>
      <c r="CB197" s="234"/>
      <c r="CC197" s="235"/>
      <c r="CD197" s="233"/>
      <c r="CE197" s="233"/>
      <c r="CF197" s="233"/>
      <c r="CG197" s="236"/>
      <c r="CH197" s="236"/>
      <c r="CI197" s="236"/>
      <c r="CJ197" s="236"/>
      <c r="CK197" s="236"/>
      <c r="CL197" s="236"/>
      <c r="CM197" s="195">
        <f t="shared" si="25"/>
        <v>0</v>
      </c>
      <c r="CS197" s="182" t="s">
        <v>3662</v>
      </c>
      <c r="CT197" s="182">
        <v>1966</v>
      </c>
      <c r="CV197" s="182" t="s">
        <v>18015</v>
      </c>
      <c r="CW197" s="182">
        <v>5</v>
      </c>
      <c r="CX197" s="182" t="s">
        <v>17315</v>
      </c>
      <c r="CY197" s="182">
        <v>3420.4</v>
      </c>
      <c r="CZ197" s="182">
        <v>3164.9</v>
      </c>
      <c r="DA197" s="182">
        <v>2916.6</v>
      </c>
      <c r="DB197" s="182">
        <v>75</v>
      </c>
      <c r="DC197" s="182" t="s">
        <v>17100</v>
      </c>
      <c r="DD197" s="182" t="s">
        <v>17746</v>
      </c>
      <c r="DE197" s="182" t="s">
        <v>18086</v>
      </c>
    </row>
    <row r="198" spans="1:109" ht="35.25" x14ac:dyDescent="0.5">
      <c r="B198" s="229" t="s">
        <v>535</v>
      </c>
      <c r="C198" s="229"/>
      <c r="D198" s="220" t="s">
        <v>17075</v>
      </c>
      <c r="E198" s="220" t="s">
        <v>17075</v>
      </c>
      <c r="F198" s="220" t="s">
        <v>17075</v>
      </c>
      <c r="G198" s="220" t="s">
        <v>17075</v>
      </c>
      <c r="H198" s="220" t="s">
        <v>17075</v>
      </c>
      <c r="I198" s="225">
        <f>SUM(I199:I204)</f>
        <v>21339.7</v>
      </c>
      <c r="J198" s="225">
        <f>SUM(J199:J204)</f>
        <v>13528.3</v>
      </c>
      <c r="K198" s="225">
        <f>SUM(K199:K204)</f>
        <v>12967.5</v>
      </c>
      <c r="L198" s="226">
        <f>SUM(L199:L204)</f>
        <v>588</v>
      </c>
      <c r="M198" s="220" t="s">
        <v>17075</v>
      </c>
      <c r="N198" s="220" t="s">
        <v>17075</v>
      </c>
      <c r="O198" s="223" t="s">
        <v>17075</v>
      </c>
      <c r="P198" s="227">
        <v>24585227.710000001</v>
      </c>
      <c r="Q198" s="227"/>
      <c r="R198" s="225">
        <f>SUM(R199:R204)</f>
        <v>0</v>
      </c>
      <c r="S198" s="225">
        <f>SUM(S199:S204)</f>
        <v>0</v>
      </c>
      <c r="T198" s="225">
        <f>SUM(T199:T204)</f>
        <v>24585227.710000001</v>
      </c>
      <c r="U198" s="221">
        <f t="shared" si="24"/>
        <v>1152.0887224281503</v>
      </c>
      <c r="V198" s="228">
        <f>MAX(V199:V204)</f>
        <v>6815.7027145065695</v>
      </c>
      <c r="CM198" s="195">
        <f t="shared" si="25"/>
        <v>0</v>
      </c>
      <c r="CS198" s="182" t="s">
        <v>3655</v>
      </c>
      <c r="CT198" s="182">
        <v>1972</v>
      </c>
      <c r="CV198" s="182" t="s">
        <v>18015</v>
      </c>
      <c r="CW198" s="182">
        <v>5</v>
      </c>
      <c r="CX198" s="182" t="s">
        <v>17315</v>
      </c>
      <c r="CY198" s="182">
        <v>3089.21</v>
      </c>
      <c r="CZ198" s="182">
        <v>2785.21</v>
      </c>
      <c r="DA198" s="182">
        <v>2785.21</v>
      </c>
      <c r="DB198" s="182">
        <v>208</v>
      </c>
      <c r="DC198" s="182" t="s">
        <v>17100</v>
      </c>
      <c r="DD198" s="182" t="s">
        <v>17746</v>
      </c>
      <c r="DE198" s="182" t="s">
        <v>17820</v>
      </c>
    </row>
    <row r="199" spans="1:109" ht="35.25" x14ac:dyDescent="0.5">
      <c r="A199" s="182">
        <v>1</v>
      </c>
      <c r="B199" s="220">
        <f>SUBTOTAL(9,$A$16:A199)</f>
        <v>178</v>
      </c>
      <c r="C199" s="230" t="s">
        <v>524</v>
      </c>
      <c r="D199" s="220">
        <v>1984</v>
      </c>
      <c r="E199" s="220"/>
      <c r="F199" s="220" t="s">
        <v>17319</v>
      </c>
      <c r="G199" s="220">
        <v>9</v>
      </c>
      <c r="H199" s="220">
        <v>2</v>
      </c>
      <c r="I199" s="231">
        <v>5594.5</v>
      </c>
      <c r="J199" s="231">
        <v>4096</v>
      </c>
      <c r="K199" s="231">
        <v>4096</v>
      </c>
      <c r="L199" s="232">
        <v>151</v>
      </c>
      <c r="M199" s="220" t="s">
        <v>17100</v>
      </c>
      <c r="N199" s="220" t="s">
        <v>17746</v>
      </c>
      <c r="O199" s="223" t="s">
        <v>17822</v>
      </c>
      <c r="P199" s="228">
        <v>5509839.0099999998</v>
      </c>
      <c r="Q199" s="228"/>
      <c r="R199" s="228">
        <v>0</v>
      </c>
      <c r="S199" s="228">
        <v>0</v>
      </c>
      <c r="T199" s="228">
        <f t="shared" si="16"/>
        <v>5509839.0099999998</v>
      </c>
      <c r="U199" s="221">
        <f t="shared" si="24"/>
        <v>984.86710340513002</v>
      </c>
      <c r="V199" s="228">
        <v>1116.5815820895523</v>
      </c>
      <c r="W199" s="195"/>
      <c r="AL199" s="182"/>
      <c r="BU199" s="233"/>
      <c r="BV199" s="233"/>
      <c r="BW199" s="233"/>
      <c r="BX199" s="233"/>
      <c r="BY199" s="233"/>
      <c r="BZ199" s="234"/>
      <c r="CA199" s="234"/>
      <c r="CB199" s="234"/>
      <c r="CC199" s="235"/>
      <c r="CD199" s="233"/>
      <c r="CE199" s="233"/>
      <c r="CF199" s="233"/>
      <c r="CG199" s="236"/>
      <c r="CH199" s="236"/>
      <c r="CI199" s="236"/>
      <c r="CJ199" s="236"/>
      <c r="CK199" s="236"/>
      <c r="CL199" s="236"/>
      <c r="CM199" s="195">
        <f t="shared" si="25"/>
        <v>0</v>
      </c>
      <c r="CS199" s="182" t="s">
        <v>646</v>
      </c>
      <c r="CT199" s="182">
        <v>2001</v>
      </c>
      <c r="CV199" s="182" t="s">
        <v>18013</v>
      </c>
      <c r="CW199" s="182" t="s">
        <v>17331</v>
      </c>
      <c r="CX199" s="182" t="s">
        <v>17042</v>
      </c>
      <c r="CY199" s="182">
        <v>4008</v>
      </c>
      <c r="CZ199" s="182">
        <v>2472.3000000000002</v>
      </c>
      <c r="DA199" s="182">
        <v>2472.3000000000002</v>
      </c>
      <c r="DB199" s="182">
        <v>92</v>
      </c>
      <c r="DC199" s="182" t="s">
        <v>17100</v>
      </c>
      <c r="DD199" s="182" t="s">
        <v>17746</v>
      </c>
      <c r="DE199" s="182" t="s">
        <v>18033</v>
      </c>
    </row>
    <row r="200" spans="1:109" ht="35.25" x14ac:dyDescent="0.5">
      <c r="A200" s="182">
        <v>1</v>
      </c>
      <c r="B200" s="220">
        <f>SUBTOTAL(9,$A$16:A200)</f>
        <v>179</v>
      </c>
      <c r="C200" s="230" t="s">
        <v>526</v>
      </c>
      <c r="D200" s="220">
        <v>1972</v>
      </c>
      <c r="E200" s="220"/>
      <c r="F200" s="220" t="s">
        <v>17877</v>
      </c>
      <c r="G200" s="220">
        <v>2</v>
      </c>
      <c r="H200" s="220">
        <v>2</v>
      </c>
      <c r="I200" s="231">
        <v>776.2</v>
      </c>
      <c r="J200" s="231">
        <v>717.9</v>
      </c>
      <c r="K200" s="231">
        <v>637.70000000000005</v>
      </c>
      <c r="L200" s="232">
        <v>48</v>
      </c>
      <c r="M200" s="220" t="s">
        <v>17100</v>
      </c>
      <c r="N200" s="220" t="s">
        <v>17746</v>
      </c>
      <c r="O200" s="223" t="s">
        <v>17822</v>
      </c>
      <c r="P200" s="228">
        <v>4409116.4800000004</v>
      </c>
      <c r="Q200" s="228"/>
      <c r="R200" s="228">
        <v>0</v>
      </c>
      <c r="S200" s="228">
        <v>0</v>
      </c>
      <c r="T200" s="228">
        <f t="shared" si="16"/>
        <v>4409116.4800000004</v>
      </c>
      <c r="U200" s="221">
        <f t="shared" si="24"/>
        <v>5680.3871167224943</v>
      </c>
      <c r="V200" s="228">
        <v>6815.7027145065695</v>
      </c>
      <c r="W200" s="195"/>
      <c r="AL200" s="182"/>
      <c r="BU200" s="233"/>
      <c r="BV200" s="233"/>
      <c r="BW200" s="233"/>
      <c r="BX200" s="233"/>
      <c r="BY200" s="233"/>
      <c r="BZ200" s="234"/>
      <c r="CA200" s="234"/>
      <c r="CB200" s="234"/>
      <c r="CC200" s="235"/>
      <c r="CD200" s="233"/>
      <c r="CE200" s="233"/>
      <c r="CF200" s="233"/>
      <c r="CG200" s="236"/>
      <c r="CH200" s="236"/>
      <c r="CI200" s="236"/>
      <c r="CJ200" s="236"/>
      <c r="CK200" s="236"/>
      <c r="CL200" s="236"/>
      <c r="CM200" s="195">
        <f t="shared" si="25"/>
        <v>0</v>
      </c>
      <c r="CS200" s="182" t="s">
        <v>2995</v>
      </c>
      <c r="CT200" s="182">
        <v>1963</v>
      </c>
      <c r="CV200" s="182" t="s">
        <v>18020</v>
      </c>
      <c r="CW200" s="182" t="s">
        <v>17042</v>
      </c>
      <c r="CX200" s="182" t="s">
        <v>17042</v>
      </c>
      <c r="CY200" s="182">
        <v>695.5</v>
      </c>
      <c r="CZ200" s="182">
        <v>647.5</v>
      </c>
      <c r="DA200" s="182">
        <v>647.5</v>
      </c>
      <c r="DB200" s="182">
        <v>31</v>
      </c>
      <c r="DC200" s="182" t="s">
        <v>17100</v>
      </c>
      <c r="DD200" s="182" t="s">
        <v>17769</v>
      </c>
      <c r="DE200" s="182" t="s">
        <v>17316</v>
      </c>
    </row>
    <row r="201" spans="1:109" ht="35.25" x14ac:dyDescent="0.5">
      <c r="A201" s="182">
        <v>1</v>
      </c>
      <c r="B201" s="220">
        <f>SUBTOTAL(9,$A$16:A201)</f>
        <v>180</v>
      </c>
      <c r="C201" s="230" t="s">
        <v>527</v>
      </c>
      <c r="D201" s="220">
        <v>1982</v>
      </c>
      <c r="E201" s="220"/>
      <c r="F201" s="220" t="s">
        <v>17319</v>
      </c>
      <c r="G201" s="220">
        <v>5</v>
      </c>
      <c r="H201" s="220">
        <v>4</v>
      </c>
      <c r="I201" s="231">
        <v>3798.1</v>
      </c>
      <c r="J201" s="231">
        <v>2692.4</v>
      </c>
      <c r="K201" s="231">
        <v>2469</v>
      </c>
      <c r="L201" s="232">
        <v>138</v>
      </c>
      <c r="M201" s="220" t="s">
        <v>17100</v>
      </c>
      <c r="N201" s="220" t="s">
        <v>17746</v>
      </c>
      <c r="O201" s="223" t="s">
        <v>17823</v>
      </c>
      <c r="P201" s="228">
        <v>302690.08999999997</v>
      </c>
      <c r="Q201" s="228"/>
      <c r="R201" s="228">
        <v>0</v>
      </c>
      <c r="S201" s="228">
        <v>0</v>
      </c>
      <c r="T201" s="228">
        <f t="shared" si="16"/>
        <v>302690.08999999997</v>
      </c>
      <c r="U201" s="221">
        <f t="shared" si="24"/>
        <v>79.695134409309915</v>
      </c>
      <c r="V201" s="228">
        <v>409.66</v>
      </c>
      <c r="W201" s="195"/>
      <c r="AL201" s="182"/>
      <c r="BU201" s="233"/>
      <c r="BV201" s="233"/>
      <c r="BW201" s="233"/>
      <c r="BX201" s="233"/>
      <c r="BY201" s="233"/>
      <c r="BZ201" s="234"/>
      <c r="CA201" s="234"/>
      <c r="CB201" s="234"/>
      <c r="CC201" s="235"/>
      <c r="CD201" s="233"/>
      <c r="CE201" s="233"/>
      <c r="CF201" s="233"/>
      <c r="CG201" s="236"/>
      <c r="CH201" s="236"/>
      <c r="CI201" s="236"/>
      <c r="CJ201" s="236"/>
      <c r="CK201" s="236"/>
      <c r="CL201" s="236"/>
      <c r="CM201" s="195">
        <f t="shared" si="25"/>
        <v>0</v>
      </c>
      <c r="CS201" s="182" t="s">
        <v>2974</v>
      </c>
      <c r="CT201" s="182">
        <v>1955</v>
      </c>
      <c r="CV201" s="182" t="s">
        <v>18020</v>
      </c>
      <c r="CW201" s="182" t="s">
        <v>17042</v>
      </c>
      <c r="CX201" s="182" t="s">
        <v>17040</v>
      </c>
      <c r="CY201" s="182">
        <v>349</v>
      </c>
      <c r="CZ201" s="182">
        <v>310.60000000000002</v>
      </c>
      <c r="DA201" s="182">
        <v>310.60000000000002</v>
      </c>
      <c r="DB201" s="182">
        <v>17</v>
      </c>
      <c r="DC201" s="182" t="s">
        <v>17100</v>
      </c>
      <c r="DD201" s="182" t="s">
        <v>17746</v>
      </c>
      <c r="DE201" s="182" t="s">
        <v>18087</v>
      </c>
    </row>
    <row r="202" spans="1:109" ht="35.25" x14ac:dyDescent="0.5">
      <c r="A202" s="182">
        <v>1</v>
      </c>
      <c r="B202" s="220">
        <f>SUBTOTAL(9,$A$16:A202)</f>
        <v>181</v>
      </c>
      <c r="C202" s="230" t="s">
        <v>17351</v>
      </c>
      <c r="D202" s="220">
        <v>1993</v>
      </c>
      <c r="E202" s="220"/>
      <c r="F202" s="220" t="s">
        <v>18013</v>
      </c>
      <c r="G202" s="220">
        <v>5</v>
      </c>
      <c r="H202" s="220" t="s">
        <v>17322</v>
      </c>
      <c r="I202" s="231">
        <v>5482.2</v>
      </c>
      <c r="J202" s="231">
        <v>3303.8</v>
      </c>
      <c r="K202" s="231">
        <v>3096.3</v>
      </c>
      <c r="L202" s="232">
        <v>147</v>
      </c>
      <c r="M202" s="220" t="s">
        <v>17100</v>
      </c>
      <c r="N202" s="220" t="s">
        <v>17746</v>
      </c>
      <c r="O202" s="223" t="s">
        <v>17822</v>
      </c>
      <c r="P202" s="228">
        <v>5641615.0599999996</v>
      </c>
      <c r="Q202" s="228"/>
      <c r="R202" s="228">
        <v>0</v>
      </c>
      <c r="S202" s="228">
        <v>0</v>
      </c>
      <c r="T202" s="228">
        <f t="shared" si="16"/>
        <v>5641615.0599999996</v>
      </c>
      <c r="U202" s="221">
        <f t="shared" si="24"/>
        <v>1029.0786654992521</v>
      </c>
      <c r="V202" s="228">
        <v>1892.261060650834</v>
      </c>
      <c r="W202" s="195"/>
      <c r="AL202" s="182"/>
      <c r="BU202" s="233"/>
      <c r="BV202" s="233"/>
      <c r="BW202" s="233"/>
      <c r="BX202" s="233"/>
      <c r="BY202" s="233"/>
      <c r="BZ202" s="234"/>
      <c r="CA202" s="234"/>
      <c r="CB202" s="234"/>
      <c r="CC202" s="235"/>
      <c r="CD202" s="233"/>
      <c r="CE202" s="233"/>
      <c r="CF202" s="233"/>
      <c r="CG202" s="236"/>
      <c r="CH202" s="236"/>
      <c r="CI202" s="236"/>
      <c r="CJ202" s="236"/>
      <c r="CK202" s="236"/>
      <c r="CL202" s="236"/>
      <c r="CM202" s="195">
        <f t="shared" si="25"/>
        <v>0</v>
      </c>
      <c r="CS202" s="182" t="s">
        <v>3134</v>
      </c>
      <c r="CT202" s="182">
        <v>1957</v>
      </c>
      <c r="CV202" s="182" t="s">
        <v>18020</v>
      </c>
      <c r="CW202" s="182" t="s">
        <v>17042</v>
      </c>
      <c r="CX202" s="182" t="s">
        <v>17042</v>
      </c>
      <c r="CY202" s="182">
        <v>832.6</v>
      </c>
      <c r="CZ202" s="182">
        <v>448</v>
      </c>
      <c r="DA202" s="182">
        <v>448</v>
      </c>
      <c r="DB202" s="182">
        <v>22</v>
      </c>
      <c r="DC202" s="182" t="s">
        <v>17100</v>
      </c>
      <c r="DD202" s="182" t="s">
        <v>17746</v>
      </c>
      <c r="DE202" s="182" t="s">
        <v>17829</v>
      </c>
    </row>
    <row r="203" spans="1:109" ht="35.25" x14ac:dyDescent="0.5">
      <c r="A203" s="182">
        <v>1</v>
      </c>
      <c r="B203" s="220">
        <f>SUBTOTAL(9,$A$16:A203)</f>
        <v>182</v>
      </c>
      <c r="C203" s="230" t="s">
        <v>17350</v>
      </c>
      <c r="D203" s="220">
        <v>1964</v>
      </c>
      <c r="E203" s="220"/>
      <c r="F203" s="220" t="s">
        <v>17877</v>
      </c>
      <c r="G203" s="220">
        <v>2</v>
      </c>
      <c r="H203" s="220" t="s">
        <v>17042</v>
      </c>
      <c r="I203" s="231">
        <v>669.7</v>
      </c>
      <c r="J203" s="231">
        <v>350.2</v>
      </c>
      <c r="K203" s="231">
        <v>300.5</v>
      </c>
      <c r="L203" s="232">
        <v>11</v>
      </c>
      <c r="M203" s="220" t="s">
        <v>17100</v>
      </c>
      <c r="N203" s="220" t="s">
        <v>17746</v>
      </c>
      <c r="O203" s="223" t="s">
        <v>17822</v>
      </c>
      <c r="P203" s="228">
        <v>1695754.02</v>
      </c>
      <c r="Q203" s="228"/>
      <c r="R203" s="228">
        <v>0</v>
      </c>
      <c r="S203" s="228">
        <v>0</v>
      </c>
      <c r="T203" s="228">
        <f t="shared" si="16"/>
        <v>1695754.02</v>
      </c>
      <c r="U203" s="221">
        <f t="shared" si="24"/>
        <v>2532.1099298193221</v>
      </c>
      <c r="V203" s="228">
        <v>5453.8347223532919</v>
      </c>
      <c r="W203" s="195"/>
      <c r="AL203" s="182"/>
      <c r="BU203" s="233"/>
      <c r="BV203" s="233"/>
      <c r="BW203" s="233"/>
      <c r="BX203" s="233"/>
      <c r="BY203" s="233"/>
      <c r="BZ203" s="234"/>
      <c r="CA203" s="234"/>
      <c r="CB203" s="234"/>
      <c r="CC203" s="235"/>
      <c r="CD203" s="233"/>
      <c r="CE203" s="233"/>
      <c r="CF203" s="233"/>
      <c r="CG203" s="236"/>
      <c r="CH203" s="236"/>
      <c r="CI203" s="236"/>
      <c r="CJ203" s="236"/>
      <c r="CK203" s="236"/>
      <c r="CL203" s="236"/>
      <c r="CM203" s="195">
        <f t="shared" si="25"/>
        <v>0</v>
      </c>
      <c r="CS203" s="182" t="s">
        <v>17118</v>
      </c>
      <c r="CT203" s="182">
        <v>1972</v>
      </c>
      <c r="CV203" s="182" t="s">
        <v>18015</v>
      </c>
      <c r="CW203" s="182" t="s">
        <v>17331</v>
      </c>
      <c r="CX203" s="182" t="s">
        <v>17315</v>
      </c>
      <c r="CY203" s="182">
        <v>2806.29</v>
      </c>
      <c r="CZ203" s="182">
        <v>2806.29</v>
      </c>
      <c r="DA203" s="182">
        <v>2806.29</v>
      </c>
      <c r="DB203" s="182">
        <v>150</v>
      </c>
      <c r="DC203" s="182" t="s">
        <v>17100</v>
      </c>
      <c r="DD203" s="182" t="s">
        <v>17769</v>
      </c>
      <c r="DE203" s="182" t="s">
        <v>17316</v>
      </c>
    </row>
    <row r="204" spans="1:109" ht="35.25" x14ac:dyDescent="0.5">
      <c r="A204" s="182">
        <v>1</v>
      </c>
      <c r="B204" s="220">
        <f>SUBTOTAL(9,$A$16:A204)</f>
        <v>183</v>
      </c>
      <c r="C204" s="230" t="s">
        <v>3872</v>
      </c>
      <c r="D204" s="220">
        <v>2002</v>
      </c>
      <c r="E204" s="220"/>
      <c r="F204" s="220" t="s">
        <v>17877</v>
      </c>
      <c r="G204" s="220">
        <v>5</v>
      </c>
      <c r="H204" s="220" t="s">
        <v>17322</v>
      </c>
      <c r="I204" s="231">
        <v>5019</v>
      </c>
      <c r="J204" s="231">
        <v>2368</v>
      </c>
      <c r="K204" s="231">
        <v>2368</v>
      </c>
      <c r="L204" s="232">
        <v>93</v>
      </c>
      <c r="M204" s="220" t="s">
        <v>17100</v>
      </c>
      <c r="N204" s="220" t="s">
        <v>17746</v>
      </c>
      <c r="O204" s="223" t="s">
        <v>17822</v>
      </c>
      <c r="P204" s="228">
        <v>7026213.0500000007</v>
      </c>
      <c r="Q204" s="228"/>
      <c r="R204" s="228">
        <v>0</v>
      </c>
      <c r="S204" s="228">
        <v>0</v>
      </c>
      <c r="T204" s="228">
        <f t="shared" si="16"/>
        <v>7026213.0500000007</v>
      </c>
      <c r="U204" s="221">
        <f t="shared" si="24"/>
        <v>1399.922902968719</v>
      </c>
      <c r="V204" s="228">
        <v>1882.8935126917713</v>
      </c>
      <c r="W204" s="195"/>
      <c r="AL204" s="182"/>
      <c r="BU204" s="233"/>
      <c r="BV204" s="233"/>
      <c r="BW204" s="233"/>
      <c r="BX204" s="233"/>
      <c r="BY204" s="233"/>
      <c r="BZ204" s="234"/>
      <c r="CA204" s="234"/>
      <c r="CB204" s="234"/>
      <c r="CC204" s="235"/>
      <c r="CD204" s="233"/>
      <c r="CE204" s="233"/>
      <c r="CF204" s="233"/>
      <c r="CG204" s="236"/>
      <c r="CH204" s="236"/>
      <c r="CI204" s="236"/>
      <c r="CJ204" s="236"/>
      <c r="CK204" s="236"/>
      <c r="CL204" s="236"/>
      <c r="CM204" s="195">
        <f t="shared" si="25"/>
        <v>0</v>
      </c>
      <c r="CS204" s="182" t="s">
        <v>3607</v>
      </c>
      <c r="CT204" s="182">
        <v>1984</v>
      </c>
      <c r="CV204" s="182" t="s">
        <v>18020</v>
      </c>
      <c r="CW204" s="182" t="s">
        <v>17042</v>
      </c>
      <c r="CX204" s="182">
        <v>4</v>
      </c>
      <c r="CY204" s="182">
        <v>1145.3</v>
      </c>
      <c r="CZ204" s="182">
        <v>645.70000000000005</v>
      </c>
      <c r="DA204" s="182">
        <v>645.70000000000005</v>
      </c>
      <c r="DB204" s="182">
        <v>48</v>
      </c>
      <c r="DC204" s="182" t="s">
        <v>17100</v>
      </c>
      <c r="DD204" s="182" t="s">
        <v>17769</v>
      </c>
      <c r="DE204" s="182" t="s">
        <v>17316</v>
      </c>
    </row>
    <row r="205" spans="1:109" ht="35.25" x14ac:dyDescent="0.5">
      <c r="B205" s="229" t="s">
        <v>536</v>
      </c>
      <c r="C205" s="229"/>
      <c r="D205" s="220" t="s">
        <v>17075</v>
      </c>
      <c r="E205" s="220" t="s">
        <v>17075</v>
      </c>
      <c r="F205" s="220" t="s">
        <v>17075</v>
      </c>
      <c r="G205" s="220" t="s">
        <v>17075</v>
      </c>
      <c r="H205" s="220" t="s">
        <v>17075</v>
      </c>
      <c r="I205" s="225">
        <f>SUM(I206:I210)</f>
        <v>10534.44</v>
      </c>
      <c r="J205" s="225">
        <f t="shared" ref="J205:L205" si="30">SUM(J206:J210)</f>
        <v>9653.0399999999991</v>
      </c>
      <c r="K205" s="225">
        <f t="shared" si="30"/>
        <v>5119.74</v>
      </c>
      <c r="L205" s="226">
        <f t="shared" si="30"/>
        <v>426</v>
      </c>
      <c r="M205" s="220" t="s">
        <v>17075</v>
      </c>
      <c r="N205" s="220" t="s">
        <v>17075</v>
      </c>
      <c r="O205" s="223" t="s">
        <v>17075</v>
      </c>
      <c r="P205" s="227">
        <f>SUM(P206:P210)</f>
        <v>23320175.170000002</v>
      </c>
      <c r="Q205" s="225">
        <f t="shared" ref="Q205:T205" si="31">SUM(Q206:Q210)</f>
        <v>0</v>
      </c>
      <c r="R205" s="225">
        <f t="shared" si="31"/>
        <v>0</v>
      </c>
      <c r="S205" s="225">
        <f t="shared" si="31"/>
        <v>0</v>
      </c>
      <c r="T205" s="225">
        <f t="shared" si="31"/>
        <v>23320175.170000002</v>
      </c>
      <c r="U205" s="221">
        <f t="shared" si="24"/>
        <v>2213.7081012374651</v>
      </c>
      <c r="V205" s="228">
        <f>MAX(V206:V209)</f>
        <v>8146.3959466351826</v>
      </c>
      <c r="CM205" s="195">
        <f t="shared" si="25"/>
        <v>0</v>
      </c>
      <c r="CS205" s="182" t="s">
        <v>17351</v>
      </c>
      <c r="CT205" s="182">
        <v>1993</v>
      </c>
      <c r="CV205" s="182" t="s">
        <v>18013</v>
      </c>
      <c r="CW205" s="182">
        <v>5</v>
      </c>
      <c r="CX205" s="182" t="s">
        <v>17322</v>
      </c>
      <c r="CY205" s="182">
        <v>5482.2</v>
      </c>
      <c r="CZ205" s="182">
        <v>3303.8</v>
      </c>
      <c r="DA205" s="182">
        <v>3096.3</v>
      </c>
      <c r="DB205" s="182">
        <v>147</v>
      </c>
      <c r="DC205" s="182" t="s">
        <v>17100</v>
      </c>
      <c r="DD205" s="182" t="s">
        <v>17746</v>
      </c>
      <c r="DE205" s="182" t="s">
        <v>17822</v>
      </c>
    </row>
    <row r="206" spans="1:109" ht="35.25" x14ac:dyDescent="0.5">
      <c r="A206" s="182">
        <v>1</v>
      </c>
      <c r="B206" s="220">
        <f>SUBTOTAL(9,$A$16:A206)</f>
        <v>184</v>
      </c>
      <c r="C206" s="230" t="s">
        <v>528</v>
      </c>
      <c r="D206" s="220">
        <v>1955</v>
      </c>
      <c r="E206" s="220"/>
      <c r="F206" s="220" t="s">
        <v>17877</v>
      </c>
      <c r="G206" s="220">
        <v>3</v>
      </c>
      <c r="H206" s="220" t="s">
        <v>17322</v>
      </c>
      <c r="I206" s="231">
        <v>2093.84</v>
      </c>
      <c r="J206" s="231">
        <v>1914.34</v>
      </c>
      <c r="K206" s="231">
        <v>1565.94</v>
      </c>
      <c r="L206" s="232">
        <v>80</v>
      </c>
      <c r="M206" s="220" t="s">
        <v>17100</v>
      </c>
      <c r="N206" s="220" t="s">
        <v>17769</v>
      </c>
      <c r="O206" s="223" t="s">
        <v>17316</v>
      </c>
      <c r="P206" s="228">
        <v>10197503.680000002</v>
      </c>
      <c r="Q206" s="228"/>
      <c r="R206" s="228">
        <v>0</v>
      </c>
      <c r="S206" s="228">
        <v>0</v>
      </c>
      <c r="T206" s="228">
        <f t="shared" si="16"/>
        <v>10197503.680000002</v>
      </c>
      <c r="U206" s="221">
        <f t="shared" si="24"/>
        <v>4870.2401711687617</v>
      </c>
      <c r="V206" s="228">
        <v>5843.6350327627697</v>
      </c>
      <c r="W206" s="195"/>
      <c r="AL206" s="182"/>
      <c r="BU206" s="233"/>
      <c r="BV206" s="233"/>
      <c r="BW206" s="233"/>
      <c r="BX206" s="233"/>
      <c r="BY206" s="233"/>
      <c r="BZ206" s="234"/>
      <c r="CA206" s="234"/>
      <c r="CB206" s="234"/>
      <c r="CC206" s="235"/>
      <c r="CD206" s="233"/>
      <c r="CE206" s="233"/>
      <c r="CF206" s="233"/>
      <c r="CG206" s="236"/>
      <c r="CH206" s="236"/>
      <c r="CI206" s="236"/>
      <c r="CJ206" s="236"/>
      <c r="CK206" s="236"/>
      <c r="CL206" s="236"/>
      <c r="CM206" s="195">
        <f t="shared" si="25"/>
        <v>0</v>
      </c>
      <c r="CS206" s="182" t="s">
        <v>17350</v>
      </c>
      <c r="CT206" s="182">
        <v>1964</v>
      </c>
      <c r="CV206" s="182" t="s">
        <v>18015</v>
      </c>
      <c r="CW206" s="182">
        <v>2</v>
      </c>
      <c r="CX206" s="182" t="s">
        <v>17042</v>
      </c>
      <c r="CY206" s="182">
        <v>669.7</v>
      </c>
      <c r="CZ206" s="182">
        <v>350.2</v>
      </c>
      <c r="DA206" s="182">
        <v>300.5</v>
      </c>
      <c r="DB206" s="182">
        <v>11</v>
      </c>
      <c r="DC206" s="182" t="s">
        <v>17100</v>
      </c>
      <c r="DD206" s="182" t="s">
        <v>17746</v>
      </c>
      <c r="DE206" s="182" t="s">
        <v>17822</v>
      </c>
    </row>
    <row r="207" spans="1:109" ht="35.25" x14ac:dyDescent="0.5">
      <c r="A207" s="182">
        <v>1</v>
      </c>
      <c r="B207" s="220">
        <f>SUBTOTAL(9,$A$16:A207)</f>
        <v>185</v>
      </c>
      <c r="C207" s="230" t="s">
        <v>3929</v>
      </c>
      <c r="D207" s="220">
        <v>1882</v>
      </c>
      <c r="E207" s="220"/>
      <c r="F207" s="220" t="s">
        <v>17877</v>
      </c>
      <c r="G207" s="220">
        <v>3</v>
      </c>
      <c r="H207" s="220" t="s">
        <v>17322</v>
      </c>
      <c r="I207" s="231">
        <v>3501.8</v>
      </c>
      <c r="J207" s="231">
        <v>2939.7</v>
      </c>
      <c r="K207" s="231">
        <v>1028.9000000000001</v>
      </c>
      <c r="L207" s="232">
        <v>88</v>
      </c>
      <c r="M207" s="220" t="s">
        <v>17100</v>
      </c>
      <c r="N207" s="220" t="s">
        <v>17746</v>
      </c>
      <c r="O207" s="223" t="s">
        <v>18034</v>
      </c>
      <c r="P207" s="228">
        <v>6770508.0099999998</v>
      </c>
      <c r="Q207" s="228"/>
      <c r="R207" s="228">
        <v>0</v>
      </c>
      <c r="S207" s="228">
        <v>0</v>
      </c>
      <c r="T207" s="228">
        <f t="shared" si="16"/>
        <v>6770508.0099999998</v>
      </c>
      <c r="U207" s="221">
        <f t="shared" si="24"/>
        <v>1933.4365212176592</v>
      </c>
      <c r="V207" s="228">
        <v>5674.57</v>
      </c>
      <c r="W207" s="195"/>
      <c r="AL207" s="182"/>
      <c r="BU207" s="233"/>
      <c r="BV207" s="233"/>
      <c r="BW207" s="233"/>
      <c r="BX207" s="233"/>
      <c r="BY207" s="233"/>
      <c r="BZ207" s="234"/>
      <c r="CA207" s="234"/>
      <c r="CB207" s="234"/>
      <c r="CC207" s="235"/>
      <c r="CD207" s="233"/>
      <c r="CE207" s="233"/>
      <c r="CF207" s="233"/>
      <c r="CG207" s="236"/>
      <c r="CH207" s="236"/>
      <c r="CI207" s="236"/>
      <c r="CJ207" s="236"/>
      <c r="CK207" s="236"/>
      <c r="CL207" s="236"/>
      <c r="CM207" s="195">
        <f t="shared" si="25"/>
        <v>0</v>
      </c>
      <c r="CS207" s="182" t="s">
        <v>754</v>
      </c>
      <c r="CT207" s="182">
        <v>1994</v>
      </c>
      <c r="CV207" s="182" t="s">
        <v>17319</v>
      </c>
      <c r="CW207" s="182" t="s">
        <v>17331</v>
      </c>
      <c r="CX207" s="182" t="s">
        <v>17322</v>
      </c>
      <c r="CY207" s="182">
        <v>5512.6</v>
      </c>
      <c r="CZ207" s="182">
        <v>3370.2</v>
      </c>
      <c r="DA207" s="182">
        <v>3370.2</v>
      </c>
      <c r="DB207" s="182">
        <v>137</v>
      </c>
      <c r="DC207" s="182" t="s">
        <v>17100</v>
      </c>
      <c r="DD207" s="182" t="s">
        <v>17746</v>
      </c>
      <c r="DE207" s="182" t="s">
        <v>17822</v>
      </c>
    </row>
    <row r="208" spans="1:109" ht="35.25" x14ac:dyDescent="0.5">
      <c r="A208" s="182">
        <v>1</v>
      </c>
      <c r="B208" s="220">
        <f>SUBTOTAL(9,$A$16:A208)</f>
        <v>186</v>
      </c>
      <c r="C208" s="230" t="s">
        <v>3955</v>
      </c>
      <c r="D208" s="220">
        <v>1977</v>
      </c>
      <c r="E208" s="220"/>
      <c r="F208" s="220" t="s">
        <v>17877</v>
      </c>
      <c r="G208" s="220">
        <v>5</v>
      </c>
      <c r="H208" s="220">
        <v>2</v>
      </c>
      <c r="I208" s="231">
        <v>4074.3</v>
      </c>
      <c r="J208" s="231">
        <v>4074.3</v>
      </c>
      <c r="K208" s="231">
        <v>1846.3</v>
      </c>
      <c r="L208" s="232">
        <v>209</v>
      </c>
      <c r="M208" s="220" t="s">
        <v>17100</v>
      </c>
      <c r="N208" s="220" t="s">
        <v>17746</v>
      </c>
      <c r="O208" s="223" t="s">
        <v>18035</v>
      </c>
      <c r="P208" s="228">
        <v>1260186.57</v>
      </c>
      <c r="Q208" s="228"/>
      <c r="R208" s="228">
        <v>0</v>
      </c>
      <c r="S208" s="228">
        <v>0</v>
      </c>
      <c r="T208" s="228">
        <f t="shared" si="16"/>
        <v>1260186.57</v>
      </c>
      <c r="U208" s="221">
        <f t="shared" si="24"/>
        <v>309.30136956041531</v>
      </c>
      <c r="V208" s="228">
        <v>527.63</v>
      </c>
      <c r="W208" s="195"/>
      <c r="AL208" s="182"/>
      <c r="BU208" s="233"/>
      <c r="BV208" s="233"/>
      <c r="BW208" s="233"/>
      <c r="BX208" s="233"/>
      <c r="BY208" s="233"/>
      <c r="BZ208" s="234"/>
      <c r="CA208" s="234"/>
      <c r="CB208" s="234"/>
      <c r="CC208" s="235"/>
      <c r="CD208" s="233"/>
      <c r="CE208" s="233"/>
      <c r="CF208" s="233"/>
      <c r="CG208" s="236"/>
      <c r="CH208" s="236"/>
      <c r="CI208" s="236"/>
      <c r="CJ208" s="236"/>
      <c r="CK208" s="236"/>
      <c r="CL208" s="236"/>
      <c r="CM208" s="195">
        <f t="shared" si="25"/>
        <v>0</v>
      </c>
      <c r="CS208" s="182" t="s">
        <v>3929</v>
      </c>
      <c r="CT208" s="182">
        <v>1882</v>
      </c>
      <c r="CV208" s="182" t="s">
        <v>18015</v>
      </c>
      <c r="CW208" s="182">
        <v>3</v>
      </c>
      <c r="CX208" s="182" t="s">
        <v>17322</v>
      </c>
      <c r="CY208" s="182">
        <v>3501.8</v>
      </c>
      <c r="CZ208" s="182">
        <v>2939.7</v>
      </c>
      <c r="DA208" s="182">
        <v>1028.9000000000001</v>
      </c>
      <c r="DB208" s="182">
        <v>88</v>
      </c>
      <c r="DC208" s="182" t="s">
        <v>17100</v>
      </c>
      <c r="DD208" s="182" t="s">
        <v>17746</v>
      </c>
      <c r="DE208" s="182" t="s">
        <v>18034</v>
      </c>
    </row>
    <row r="209" spans="1:109" ht="35.25" x14ac:dyDescent="0.5">
      <c r="A209" s="182">
        <v>1</v>
      </c>
      <c r="B209" s="220">
        <f>SUBTOTAL(9,$A$16:A209)</f>
        <v>187</v>
      </c>
      <c r="C209" s="230" t="s">
        <v>773</v>
      </c>
      <c r="D209" s="220">
        <v>1937</v>
      </c>
      <c r="E209" s="220"/>
      <c r="F209" s="220" t="s">
        <v>17876</v>
      </c>
      <c r="G209" s="220">
        <v>2</v>
      </c>
      <c r="H209" s="220" t="s">
        <v>17042</v>
      </c>
      <c r="I209" s="231">
        <v>423.5</v>
      </c>
      <c r="J209" s="231">
        <v>301.89999999999998</v>
      </c>
      <c r="K209" s="231">
        <v>301.89999999999998</v>
      </c>
      <c r="L209" s="232">
        <v>26</v>
      </c>
      <c r="M209" s="220" t="s">
        <v>17100</v>
      </c>
      <c r="N209" s="220" t="s">
        <v>17860</v>
      </c>
      <c r="O209" s="223" t="s">
        <v>17316</v>
      </c>
      <c r="P209" s="228">
        <v>2143016.91</v>
      </c>
      <c r="Q209" s="228"/>
      <c r="R209" s="228">
        <v>0</v>
      </c>
      <c r="S209" s="228">
        <v>0</v>
      </c>
      <c r="T209" s="228">
        <f t="shared" si="16"/>
        <v>2143016.91</v>
      </c>
      <c r="U209" s="221">
        <f t="shared" si="24"/>
        <v>5060.2524439197168</v>
      </c>
      <c r="V209" s="228">
        <v>8146.3959466351826</v>
      </c>
      <c r="W209" s="195"/>
      <c r="AL209" s="182"/>
      <c r="BU209" s="233"/>
      <c r="BV209" s="233"/>
      <c r="BW209" s="233"/>
      <c r="BX209" s="233"/>
      <c r="BY209" s="233"/>
      <c r="BZ209" s="234"/>
      <c r="CA209" s="234"/>
      <c r="CB209" s="234"/>
      <c r="CC209" s="235"/>
      <c r="CD209" s="233"/>
      <c r="CE209" s="233"/>
      <c r="CF209" s="233"/>
      <c r="CG209" s="236"/>
      <c r="CH209" s="236"/>
      <c r="CI209" s="236"/>
      <c r="CJ209" s="236"/>
      <c r="CK209" s="236"/>
      <c r="CL209" s="236"/>
      <c r="CM209" s="195">
        <f t="shared" si="25"/>
        <v>0</v>
      </c>
      <c r="CS209" s="182" t="s">
        <v>3968</v>
      </c>
      <c r="CT209" s="182">
        <v>1952</v>
      </c>
      <c r="CV209" s="182" t="s">
        <v>18015</v>
      </c>
      <c r="CW209" s="182" t="s">
        <v>17042</v>
      </c>
      <c r="CX209" s="182" t="s">
        <v>17042</v>
      </c>
      <c r="CY209" s="182">
        <v>1469.29</v>
      </c>
      <c r="CZ209" s="182">
        <v>832.5</v>
      </c>
      <c r="DA209" s="182">
        <v>832.5</v>
      </c>
      <c r="DB209" s="182">
        <v>36</v>
      </c>
      <c r="DC209" s="182" t="s">
        <v>17100</v>
      </c>
      <c r="DD209" s="182" t="s">
        <v>17746</v>
      </c>
      <c r="DE209" s="182" t="s">
        <v>18034</v>
      </c>
    </row>
    <row r="210" spans="1:109" ht="35.25" x14ac:dyDescent="0.5">
      <c r="A210" s="182">
        <v>1</v>
      </c>
      <c r="B210" s="220">
        <f>SUBTOTAL(9,$A$16:A210)</f>
        <v>188</v>
      </c>
      <c r="C210" s="230" t="s">
        <v>529</v>
      </c>
      <c r="D210" s="220">
        <v>1933</v>
      </c>
      <c r="E210" s="220"/>
      <c r="F210" s="220" t="s">
        <v>17876</v>
      </c>
      <c r="G210" s="220">
        <v>2</v>
      </c>
      <c r="H210" s="220" t="s">
        <v>17042</v>
      </c>
      <c r="I210" s="231">
        <v>441</v>
      </c>
      <c r="J210" s="231">
        <v>422.8</v>
      </c>
      <c r="K210" s="231">
        <v>376.7</v>
      </c>
      <c r="L210" s="232">
        <v>23</v>
      </c>
      <c r="M210" s="220" t="s">
        <v>17100</v>
      </c>
      <c r="N210" s="220" t="s">
        <v>17746</v>
      </c>
      <c r="O210" s="223" t="s">
        <v>17824</v>
      </c>
      <c r="P210" s="228">
        <v>2948960</v>
      </c>
      <c r="Q210" s="228"/>
      <c r="R210" s="228">
        <v>0</v>
      </c>
      <c r="S210" s="228">
        <v>0</v>
      </c>
      <c r="T210" s="228">
        <f>P210-R210-S210</f>
        <v>2948960</v>
      </c>
      <c r="U210" s="221">
        <f>P210/I210</f>
        <v>6686.9841269841272</v>
      </c>
      <c r="V210" s="228">
        <v>8023.4841269841272</v>
      </c>
      <c r="W210" s="195"/>
      <c r="AL210" s="182"/>
      <c r="BU210" s="233"/>
      <c r="BV210" s="233"/>
      <c r="BW210" s="233"/>
      <c r="BX210" s="233"/>
      <c r="BY210" s="233"/>
      <c r="BZ210" s="234"/>
      <c r="CA210" s="234"/>
      <c r="CB210" s="234"/>
      <c r="CC210" s="235"/>
      <c r="CD210" s="233"/>
      <c r="CE210" s="233"/>
      <c r="CF210" s="233"/>
      <c r="CG210" s="236"/>
      <c r="CH210" s="236"/>
      <c r="CI210" s="236"/>
      <c r="CJ210" s="236"/>
      <c r="CK210" s="236"/>
      <c r="CL210" s="236"/>
      <c r="CM210" s="195">
        <f>P210-R210-S210-T210</f>
        <v>0</v>
      </c>
      <c r="CS210" s="182" t="s">
        <v>3831</v>
      </c>
      <c r="CT210" s="182">
        <v>1964</v>
      </c>
      <c r="CV210" s="182" t="s">
        <v>18015</v>
      </c>
      <c r="CW210" s="182">
        <v>2</v>
      </c>
      <c r="CX210" s="182" t="s">
        <v>17042</v>
      </c>
      <c r="CY210" s="182">
        <v>680.2</v>
      </c>
      <c r="CZ210" s="182">
        <v>356</v>
      </c>
      <c r="DA210" s="182">
        <v>356</v>
      </c>
      <c r="DB210" s="182">
        <v>22</v>
      </c>
      <c r="DC210" s="182" t="s">
        <v>17100</v>
      </c>
      <c r="DD210" s="182" t="s">
        <v>17746</v>
      </c>
      <c r="DE210" s="182" t="s">
        <v>17822</v>
      </c>
    </row>
    <row r="211" spans="1:109" ht="35.25" x14ac:dyDescent="0.5">
      <c r="B211" s="229" t="s">
        <v>537</v>
      </c>
      <c r="C211" s="229"/>
      <c r="D211" s="220" t="s">
        <v>17075</v>
      </c>
      <c r="E211" s="220" t="s">
        <v>17075</v>
      </c>
      <c r="F211" s="220" t="s">
        <v>17075</v>
      </c>
      <c r="G211" s="220" t="s">
        <v>17075</v>
      </c>
      <c r="H211" s="220" t="s">
        <v>17075</v>
      </c>
      <c r="I211" s="225">
        <f>SUM(I212:I217)</f>
        <v>19574.940000000002</v>
      </c>
      <c r="J211" s="225">
        <f t="shared" ref="J211:L211" si="32">SUM(J212:J217)</f>
        <v>14175.919999999998</v>
      </c>
      <c r="K211" s="225">
        <f t="shared" si="32"/>
        <v>13377.289999999999</v>
      </c>
      <c r="L211" s="226">
        <f t="shared" si="32"/>
        <v>674</v>
      </c>
      <c r="M211" s="220" t="s">
        <v>17075</v>
      </c>
      <c r="N211" s="220" t="s">
        <v>17075</v>
      </c>
      <c r="O211" s="223" t="s">
        <v>17075</v>
      </c>
      <c r="P211" s="227">
        <v>32067911.869999997</v>
      </c>
      <c r="Q211" s="227"/>
      <c r="R211" s="225">
        <f t="shared" ref="R211" si="33">SUM(R212:R217)</f>
        <v>0</v>
      </c>
      <c r="S211" s="225">
        <f t="shared" ref="S211" si="34">SUM(S212:S217)</f>
        <v>0</v>
      </c>
      <c r="T211" s="225">
        <f t="shared" ref="T211" si="35">SUM(T212:T217)</f>
        <v>32067911.869999997</v>
      </c>
      <c r="U211" s="221">
        <f t="shared" ref="U211:U265" si="36">P211/I211</f>
        <v>1638.2125242784905</v>
      </c>
      <c r="V211" s="228">
        <f>MAX(V212:V217)</f>
        <v>7663.67</v>
      </c>
      <c r="CM211" s="195">
        <f t="shared" si="25"/>
        <v>0</v>
      </c>
      <c r="CS211" s="182" t="s">
        <v>3955</v>
      </c>
      <c r="CT211" s="182">
        <v>1977</v>
      </c>
      <c r="CV211" s="182" t="s">
        <v>18015</v>
      </c>
      <c r="CW211" s="182">
        <v>5</v>
      </c>
      <c r="CX211" s="182">
        <v>2</v>
      </c>
      <c r="CY211" s="182">
        <v>4074.3</v>
      </c>
      <c r="CZ211" s="182">
        <v>4074.3</v>
      </c>
      <c r="DA211" s="182">
        <v>1846.3</v>
      </c>
      <c r="DB211" s="182">
        <v>209</v>
      </c>
      <c r="DC211" s="182" t="s">
        <v>17100</v>
      </c>
      <c r="DD211" s="182" t="s">
        <v>17746</v>
      </c>
      <c r="DE211" s="182" t="s">
        <v>18035</v>
      </c>
    </row>
    <row r="212" spans="1:109" ht="70.5" x14ac:dyDescent="0.5">
      <c r="A212" s="182">
        <v>1</v>
      </c>
      <c r="B212" s="220">
        <f>SUBTOTAL(9,$A$16:A212)</f>
        <v>189</v>
      </c>
      <c r="C212" s="230" t="s">
        <v>530</v>
      </c>
      <c r="D212" s="220">
        <v>1965</v>
      </c>
      <c r="E212" s="220"/>
      <c r="F212" s="220" t="s">
        <v>17877</v>
      </c>
      <c r="G212" s="220">
        <v>4</v>
      </c>
      <c r="H212" s="220" t="s">
        <v>17322</v>
      </c>
      <c r="I212" s="231">
        <v>2685.45</v>
      </c>
      <c r="J212" s="231">
        <v>1980.26</v>
      </c>
      <c r="K212" s="231">
        <v>1866.2</v>
      </c>
      <c r="L212" s="232">
        <v>74</v>
      </c>
      <c r="M212" s="220" t="s">
        <v>17100</v>
      </c>
      <c r="N212" s="220" t="s">
        <v>17746</v>
      </c>
      <c r="O212" s="223" t="s">
        <v>17826</v>
      </c>
      <c r="P212" s="228">
        <v>7564503.6799999997</v>
      </c>
      <c r="Q212" s="228"/>
      <c r="R212" s="228">
        <v>0</v>
      </c>
      <c r="S212" s="228">
        <v>0</v>
      </c>
      <c r="T212" s="228">
        <f t="shared" ref="T212:T267" si="37">P212-R212-S212</f>
        <v>7564503.6799999997</v>
      </c>
      <c r="U212" s="221">
        <f t="shared" si="36"/>
        <v>2816.847708950083</v>
      </c>
      <c r="V212" s="228">
        <v>3379.8394689902993</v>
      </c>
      <c r="W212" s="195"/>
      <c r="AL212" s="182"/>
      <c r="BU212" s="233"/>
      <c r="BV212" s="233"/>
      <c r="BW212" s="233"/>
      <c r="BX212" s="233"/>
      <c r="BY212" s="233"/>
      <c r="BZ212" s="234"/>
      <c r="CA212" s="234"/>
      <c r="CB212" s="234"/>
      <c r="CC212" s="235"/>
      <c r="CD212" s="233"/>
      <c r="CE212" s="233"/>
      <c r="CF212" s="233"/>
      <c r="CG212" s="236"/>
      <c r="CH212" s="236"/>
      <c r="CI212" s="236"/>
      <c r="CJ212" s="236"/>
      <c r="CK212" s="236"/>
      <c r="CL212" s="236"/>
      <c r="CM212" s="195">
        <f t="shared" si="25"/>
        <v>0</v>
      </c>
      <c r="CS212" s="182" t="s">
        <v>4031</v>
      </c>
      <c r="CT212" s="182">
        <v>1972</v>
      </c>
      <c r="CV212" s="182" t="s">
        <v>18020</v>
      </c>
      <c r="CW212" s="182" t="s">
        <v>17042</v>
      </c>
      <c r="CX212" s="182" t="s">
        <v>17042</v>
      </c>
      <c r="CY212" s="182">
        <v>770.7</v>
      </c>
      <c r="CZ212" s="182">
        <v>710.1</v>
      </c>
      <c r="DA212" s="182">
        <v>710.1</v>
      </c>
      <c r="DB212" s="182">
        <v>29</v>
      </c>
      <c r="DC212" s="182" t="s">
        <v>17100</v>
      </c>
      <c r="DD212" s="182" t="s">
        <v>17746</v>
      </c>
      <c r="DE212" s="182" t="s">
        <v>18034</v>
      </c>
    </row>
    <row r="213" spans="1:109" ht="35.25" x14ac:dyDescent="0.5">
      <c r="A213" s="182">
        <v>1</v>
      </c>
      <c r="B213" s="220">
        <f>SUBTOTAL(9,$A$16:A213)</f>
        <v>190</v>
      </c>
      <c r="C213" s="230" t="s">
        <v>531</v>
      </c>
      <c r="D213" s="220">
        <v>1962</v>
      </c>
      <c r="E213" s="220"/>
      <c r="F213" s="220" t="s">
        <v>17877</v>
      </c>
      <c r="G213" s="220">
        <v>3</v>
      </c>
      <c r="H213" s="220" t="s">
        <v>17042</v>
      </c>
      <c r="I213" s="231">
        <v>1347.34</v>
      </c>
      <c r="J213" s="231">
        <v>927.1</v>
      </c>
      <c r="K213" s="231">
        <v>854.4</v>
      </c>
      <c r="L213" s="232">
        <v>40</v>
      </c>
      <c r="M213" s="220" t="s">
        <v>17100</v>
      </c>
      <c r="N213" s="220" t="s">
        <v>17746</v>
      </c>
      <c r="O213" s="223" t="s">
        <v>17825</v>
      </c>
      <c r="P213" s="228">
        <v>5016180.96</v>
      </c>
      <c r="Q213" s="228"/>
      <c r="R213" s="228">
        <v>0</v>
      </c>
      <c r="S213" s="228">
        <v>0</v>
      </c>
      <c r="T213" s="228">
        <f t="shared" si="37"/>
        <v>5016180.96</v>
      </c>
      <c r="U213" s="221">
        <f t="shared" si="36"/>
        <v>3723.0253388157407</v>
      </c>
      <c r="V213" s="228">
        <v>4467.1310927457071</v>
      </c>
      <c r="W213" s="195"/>
      <c r="AL213" s="182"/>
      <c r="BU213" s="233"/>
      <c r="BV213" s="233"/>
      <c r="BW213" s="233"/>
      <c r="BX213" s="233"/>
      <c r="BY213" s="233"/>
      <c r="BZ213" s="234"/>
      <c r="CA213" s="234"/>
      <c r="CB213" s="234"/>
      <c r="CC213" s="235"/>
      <c r="CD213" s="233"/>
      <c r="CE213" s="233"/>
      <c r="CF213" s="233"/>
      <c r="CG213" s="236"/>
      <c r="CH213" s="236"/>
      <c r="CI213" s="236"/>
      <c r="CJ213" s="236"/>
      <c r="CK213" s="236"/>
      <c r="CL213" s="236"/>
      <c r="CM213" s="195">
        <f t="shared" si="25"/>
        <v>0</v>
      </c>
      <c r="CS213" s="182" t="s">
        <v>3957</v>
      </c>
      <c r="CT213" s="182">
        <v>1990</v>
      </c>
      <c r="CV213" s="182" t="s">
        <v>17319</v>
      </c>
      <c r="CW213" s="182" t="s">
        <v>17331</v>
      </c>
      <c r="CX213" s="182" t="s">
        <v>17320</v>
      </c>
      <c r="CY213" s="182">
        <v>6660</v>
      </c>
      <c r="CZ213" s="182">
        <v>4728.7</v>
      </c>
      <c r="DA213" s="182">
        <v>4728.7</v>
      </c>
      <c r="DB213" s="182">
        <v>207</v>
      </c>
      <c r="DC213" s="182" t="s">
        <v>17100</v>
      </c>
      <c r="DD213" s="182" t="s">
        <v>17746</v>
      </c>
      <c r="DE213" s="182" t="s">
        <v>18034</v>
      </c>
    </row>
    <row r="214" spans="1:109" ht="70.5" x14ac:dyDescent="0.5">
      <c r="A214" s="182">
        <v>1</v>
      </c>
      <c r="B214" s="220">
        <f>SUBTOTAL(9,$A$16:A214)</f>
        <v>191</v>
      </c>
      <c r="C214" s="230" t="s">
        <v>532</v>
      </c>
      <c r="D214" s="220">
        <v>1962</v>
      </c>
      <c r="E214" s="220"/>
      <c r="F214" s="220" t="s">
        <v>17877</v>
      </c>
      <c r="G214" s="220">
        <v>3</v>
      </c>
      <c r="H214" s="220" t="s">
        <v>17042</v>
      </c>
      <c r="I214" s="231">
        <v>1392.88</v>
      </c>
      <c r="J214" s="231">
        <v>969.68</v>
      </c>
      <c r="K214" s="231">
        <v>819.3</v>
      </c>
      <c r="L214" s="232">
        <v>57</v>
      </c>
      <c r="M214" s="220" t="s">
        <v>17100</v>
      </c>
      <c r="N214" s="220" t="s">
        <v>17746</v>
      </c>
      <c r="O214" s="223" t="s">
        <v>17826</v>
      </c>
      <c r="P214" s="228">
        <v>4872018.9399999995</v>
      </c>
      <c r="Q214" s="228"/>
      <c r="R214" s="228">
        <v>0</v>
      </c>
      <c r="S214" s="228">
        <v>0</v>
      </c>
      <c r="T214" s="228">
        <f t="shared" si="37"/>
        <v>4872018.9399999995</v>
      </c>
      <c r="U214" s="221">
        <f t="shared" si="36"/>
        <v>3497.802351961403</v>
      </c>
      <c r="V214" s="228">
        <v>4196.8937177646312</v>
      </c>
      <c r="W214" s="195"/>
      <c r="AL214" s="182"/>
      <c r="BU214" s="233"/>
      <c r="BV214" s="233"/>
      <c r="BW214" s="233"/>
      <c r="BX214" s="233"/>
      <c r="BY214" s="233"/>
      <c r="BZ214" s="234"/>
      <c r="CA214" s="234"/>
      <c r="CB214" s="234"/>
      <c r="CC214" s="235"/>
      <c r="CD214" s="233"/>
      <c r="CE214" s="233"/>
      <c r="CF214" s="233"/>
      <c r="CG214" s="236"/>
      <c r="CH214" s="236"/>
      <c r="CI214" s="236"/>
      <c r="CJ214" s="236"/>
      <c r="CK214" s="236"/>
      <c r="CL214" s="236"/>
      <c r="CM214" s="195">
        <f t="shared" si="25"/>
        <v>0</v>
      </c>
      <c r="CS214" s="182" t="s">
        <v>765</v>
      </c>
      <c r="CT214" s="182">
        <v>1959</v>
      </c>
      <c r="CV214" s="182" t="s">
        <v>18020</v>
      </c>
      <c r="CW214" s="182" t="s">
        <v>17322</v>
      </c>
      <c r="CX214" s="182" t="s">
        <v>17322</v>
      </c>
      <c r="CY214" s="182">
        <v>1662.7</v>
      </c>
      <c r="CZ214" s="182">
        <v>1046.8</v>
      </c>
      <c r="DA214" s="182">
        <v>950.1</v>
      </c>
      <c r="DB214" s="182">
        <v>59</v>
      </c>
      <c r="DC214" s="182" t="s">
        <v>17100</v>
      </c>
      <c r="DD214" s="182" t="s">
        <v>17746</v>
      </c>
      <c r="DE214" s="182" t="s">
        <v>18034</v>
      </c>
    </row>
    <row r="215" spans="1:109" ht="35.25" x14ac:dyDescent="0.5">
      <c r="A215" s="182">
        <v>1</v>
      </c>
      <c r="B215" s="220">
        <f>SUBTOTAL(9,$A$16:A215)</f>
        <v>192</v>
      </c>
      <c r="C215" s="230" t="s">
        <v>533</v>
      </c>
      <c r="D215" s="220">
        <v>1967</v>
      </c>
      <c r="E215" s="220">
        <v>2016</v>
      </c>
      <c r="F215" s="220" t="s">
        <v>17877</v>
      </c>
      <c r="G215" s="220">
        <v>5</v>
      </c>
      <c r="H215" s="220" t="s">
        <v>17314</v>
      </c>
      <c r="I215" s="231">
        <v>7765.21</v>
      </c>
      <c r="J215" s="231">
        <v>6076.67</v>
      </c>
      <c r="K215" s="231">
        <v>5699.38</v>
      </c>
      <c r="L215" s="232">
        <v>260</v>
      </c>
      <c r="M215" s="220" t="s">
        <v>17100</v>
      </c>
      <c r="N215" s="220" t="s">
        <v>17746</v>
      </c>
      <c r="O215" s="223" t="s">
        <v>17825</v>
      </c>
      <c r="P215" s="228">
        <v>801202.7</v>
      </c>
      <c r="Q215" s="228"/>
      <c r="R215" s="228">
        <v>0</v>
      </c>
      <c r="S215" s="228">
        <v>0</v>
      </c>
      <c r="T215" s="228">
        <f t="shared" si="37"/>
        <v>801202.7</v>
      </c>
      <c r="U215" s="221">
        <f t="shared" si="36"/>
        <v>103.17849742634132</v>
      </c>
      <c r="V215" s="228">
        <v>494.01212587940313</v>
      </c>
      <c r="W215" s="195"/>
      <c r="AL215" s="182"/>
      <c r="BU215" s="233"/>
      <c r="BV215" s="233"/>
      <c r="BW215" s="233"/>
      <c r="BX215" s="233"/>
      <c r="BY215" s="233"/>
      <c r="BZ215" s="234"/>
      <c r="CA215" s="234"/>
      <c r="CB215" s="234"/>
      <c r="CC215" s="235"/>
      <c r="CD215" s="233"/>
      <c r="CE215" s="233"/>
      <c r="CF215" s="233"/>
      <c r="CG215" s="236"/>
      <c r="CH215" s="236"/>
      <c r="CI215" s="236"/>
      <c r="CJ215" s="236"/>
      <c r="CK215" s="236"/>
      <c r="CL215" s="236"/>
      <c r="CM215" s="195">
        <f t="shared" si="25"/>
        <v>0</v>
      </c>
      <c r="CS215" s="182" t="s">
        <v>829</v>
      </c>
      <c r="CT215" s="182">
        <v>1986</v>
      </c>
      <c r="CV215" s="182" t="s">
        <v>18015</v>
      </c>
      <c r="CW215" s="182">
        <v>5</v>
      </c>
      <c r="CX215" s="182" t="s">
        <v>17315</v>
      </c>
      <c r="CY215" s="182">
        <v>3732.9</v>
      </c>
      <c r="CZ215" s="182">
        <v>2826.7</v>
      </c>
      <c r="DA215" s="182">
        <v>2826.7</v>
      </c>
      <c r="DB215" s="182">
        <v>115</v>
      </c>
      <c r="DC215" s="182" t="s">
        <v>17100</v>
      </c>
      <c r="DD215" s="182" t="s">
        <v>17746</v>
      </c>
      <c r="DE215" s="182" t="s">
        <v>18038</v>
      </c>
    </row>
    <row r="216" spans="1:109" ht="35.25" x14ac:dyDescent="0.5">
      <c r="A216" s="182">
        <v>1</v>
      </c>
      <c r="B216" s="220">
        <f>SUBTOTAL(9,$A$16:A216)</f>
        <v>193</v>
      </c>
      <c r="C216" s="230" t="s">
        <v>4227</v>
      </c>
      <c r="D216" s="220">
        <v>1964</v>
      </c>
      <c r="E216" s="220"/>
      <c r="F216" s="220" t="s">
        <v>17877</v>
      </c>
      <c r="G216" s="220">
        <v>4</v>
      </c>
      <c r="H216" s="220" t="s">
        <v>17322</v>
      </c>
      <c r="I216" s="231">
        <v>2709.75</v>
      </c>
      <c r="J216" s="231">
        <v>2012.8</v>
      </c>
      <c r="K216" s="231">
        <v>1928.6</v>
      </c>
      <c r="L216" s="232">
        <v>73</v>
      </c>
      <c r="M216" s="220" t="s">
        <v>17100</v>
      </c>
      <c r="N216" s="220" t="s">
        <v>17746</v>
      </c>
      <c r="O216" s="223" t="s">
        <v>18036</v>
      </c>
      <c r="P216" s="228">
        <v>4348530.01</v>
      </c>
      <c r="Q216" s="228"/>
      <c r="R216" s="228">
        <v>0</v>
      </c>
      <c r="S216" s="228">
        <v>0</v>
      </c>
      <c r="T216" s="228">
        <f t="shared" si="37"/>
        <v>4348530.01</v>
      </c>
      <c r="U216" s="221">
        <f t="shared" si="36"/>
        <v>1604.7716615923978</v>
      </c>
      <c r="V216" s="228">
        <v>3218.7651157855894</v>
      </c>
      <c r="W216" s="195"/>
      <c r="AL216" s="182"/>
      <c r="BU216" s="233"/>
      <c r="BV216" s="233"/>
      <c r="BW216" s="233"/>
      <c r="BX216" s="233"/>
      <c r="BY216" s="233"/>
      <c r="BZ216" s="234"/>
      <c r="CA216" s="234"/>
      <c r="CB216" s="234"/>
      <c r="CC216" s="235"/>
      <c r="CD216" s="233"/>
      <c r="CE216" s="233"/>
      <c r="CF216" s="233"/>
      <c r="CG216" s="236"/>
      <c r="CH216" s="236"/>
      <c r="CI216" s="236"/>
      <c r="CJ216" s="236"/>
      <c r="CK216" s="236"/>
      <c r="CL216" s="236"/>
      <c r="CM216" s="195">
        <f t="shared" si="25"/>
        <v>0</v>
      </c>
      <c r="CS216" s="182" t="s">
        <v>4227</v>
      </c>
      <c r="CT216" s="182">
        <v>1964</v>
      </c>
      <c r="CV216" s="182" t="s">
        <v>18015</v>
      </c>
      <c r="CW216" s="182">
        <v>4</v>
      </c>
      <c r="CX216" s="182" t="s">
        <v>17322</v>
      </c>
      <c r="CY216" s="182">
        <v>2709.75</v>
      </c>
      <c r="CZ216" s="182">
        <v>2012.8</v>
      </c>
      <c r="DA216" s="182">
        <v>1928.6</v>
      </c>
      <c r="DB216" s="182">
        <v>73</v>
      </c>
      <c r="DC216" s="182" t="s">
        <v>17100</v>
      </c>
      <c r="DD216" s="182" t="s">
        <v>17746</v>
      </c>
      <c r="DE216" s="182" t="s">
        <v>18036</v>
      </c>
    </row>
    <row r="217" spans="1:109" ht="35.25" x14ac:dyDescent="0.5">
      <c r="A217" s="182">
        <v>1</v>
      </c>
      <c r="B217" s="220">
        <f>SUBTOTAL(9,$A$16:A217)</f>
        <v>194</v>
      </c>
      <c r="C217" s="230" t="s">
        <v>4267</v>
      </c>
      <c r="D217" s="220">
        <v>1965</v>
      </c>
      <c r="E217" s="220"/>
      <c r="F217" s="220" t="s">
        <v>17877</v>
      </c>
      <c r="G217" s="220">
        <v>4</v>
      </c>
      <c r="H217" s="220" t="s">
        <v>17322</v>
      </c>
      <c r="I217" s="231">
        <v>3674.31</v>
      </c>
      <c r="J217" s="231">
        <v>2209.41</v>
      </c>
      <c r="K217" s="231">
        <v>2209.41</v>
      </c>
      <c r="L217" s="232">
        <v>170</v>
      </c>
      <c r="M217" s="220" t="s">
        <v>17100</v>
      </c>
      <c r="N217" s="220" t="s">
        <v>17746</v>
      </c>
      <c r="O217" s="223" t="s">
        <v>18037</v>
      </c>
      <c r="P217" s="228">
        <v>9465475.5799999982</v>
      </c>
      <c r="Q217" s="228"/>
      <c r="R217" s="228">
        <v>0</v>
      </c>
      <c r="S217" s="228">
        <v>0</v>
      </c>
      <c r="T217" s="228">
        <f t="shared" si="37"/>
        <v>9465475.5799999982</v>
      </c>
      <c r="U217" s="221">
        <f t="shared" si="36"/>
        <v>2576.1232938973571</v>
      </c>
      <c r="V217" s="228">
        <v>7663.67</v>
      </c>
      <c r="W217" s="195"/>
      <c r="AL217" s="182"/>
      <c r="BU217" s="233"/>
      <c r="BV217" s="233"/>
      <c r="BW217" s="233"/>
      <c r="BX217" s="233"/>
      <c r="BY217" s="233"/>
      <c r="BZ217" s="234"/>
      <c r="CA217" s="234"/>
      <c r="CB217" s="234"/>
      <c r="CC217" s="235"/>
      <c r="CD217" s="233"/>
      <c r="CE217" s="233"/>
      <c r="CF217" s="233"/>
      <c r="CG217" s="236"/>
      <c r="CH217" s="236"/>
      <c r="CI217" s="236"/>
      <c r="CJ217" s="236"/>
      <c r="CK217" s="236"/>
      <c r="CL217" s="236"/>
      <c r="CM217" s="195">
        <f t="shared" si="25"/>
        <v>0</v>
      </c>
      <c r="CS217" s="182" t="s">
        <v>836</v>
      </c>
      <c r="CT217" s="182">
        <v>1962</v>
      </c>
      <c r="CV217" s="182" t="s">
        <v>18020</v>
      </c>
      <c r="CW217" s="182" t="s">
        <v>17322</v>
      </c>
      <c r="CX217" s="182" t="s">
        <v>17042</v>
      </c>
      <c r="CY217" s="182">
        <v>1356.51</v>
      </c>
      <c r="CZ217" s="182">
        <v>933.61</v>
      </c>
      <c r="DA217" s="182">
        <v>933.61</v>
      </c>
      <c r="DB217" s="182">
        <v>64</v>
      </c>
      <c r="DC217" s="182" t="s">
        <v>17100</v>
      </c>
      <c r="DD217" s="182" t="s">
        <v>17746</v>
      </c>
      <c r="DE217" s="182" t="s">
        <v>17825</v>
      </c>
    </row>
    <row r="218" spans="1:109" ht="35.25" x14ac:dyDescent="0.5">
      <c r="B218" s="229" t="s">
        <v>538</v>
      </c>
      <c r="C218" s="229"/>
      <c r="D218" s="220" t="s">
        <v>17075</v>
      </c>
      <c r="E218" s="220" t="s">
        <v>17075</v>
      </c>
      <c r="F218" s="220" t="s">
        <v>17075</v>
      </c>
      <c r="G218" s="220" t="s">
        <v>17075</v>
      </c>
      <c r="H218" s="220" t="s">
        <v>17075</v>
      </c>
      <c r="I218" s="225">
        <f>I219</f>
        <v>936.95</v>
      </c>
      <c r="J218" s="225">
        <f t="shared" ref="J218:L218" si="38">J219</f>
        <v>812.48</v>
      </c>
      <c r="K218" s="225">
        <f t="shared" si="38"/>
        <v>812.48</v>
      </c>
      <c r="L218" s="226">
        <f t="shared" si="38"/>
        <v>41</v>
      </c>
      <c r="M218" s="220" t="s">
        <v>17075</v>
      </c>
      <c r="N218" s="220" t="s">
        <v>17075</v>
      </c>
      <c r="O218" s="223" t="s">
        <v>17075</v>
      </c>
      <c r="P218" s="227">
        <v>7085425</v>
      </c>
      <c r="Q218" s="227"/>
      <c r="R218" s="225">
        <f t="shared" ref="R218" si="39">R219</f>
        <v>0</v>
      </c>
      <c r="S218" s="225">
        <f t="shared" ref="S218" si="40">S219</f>
        <v>0</v>
      </c>
      <c r="T218" s="225">
        <f t="shared" ref="T218" si="41">T219</f>
        <v>7085425</v>
      </c>
      <c r="U218" s="221">
        <f t="shared" si="36"/>
        <v>7562.2231709269436</v>
      </c>
      <c r="V218" s="228">
        <f>V219</f>
        <v>9074.2997918779001</v>
      </c>
      <c r="CM218" s="195">
        <f t="shared" si="25"/>
        <v>0</v>
      </c>
      <c r="CS218" s="182" t="s">
        <v>8687</v>
      </c>
      <c r="CT218" s="182">
        <v>1971</v>
      </c>
      <c r="CV218" s="182" t="s">
        <v>18015</v>
      </c>
      <c r="CW218" s="182">
        <v>2</v>
      </c>
      <c r="CX218" s="182">
        <v>2</v>
      </c>
      <c r="CY218" s="182">
        <v>783.5</v>
      </c>
      <c r="CZ218" s="182">
        <v>724.4</v>
      </c>
      <c r="DA218" s="182">
        <v>724.4</v>
      </c>
      <c r="DB218" s="182">
        <v>35</v>
      </c>
      <c r="DC218" s="182" t="s">
        <v>17100</v>
      </c>
      <c r="DD218" s="182" t="s">
        <v>17769</v>
      </c>
      <c r="DE218" s="182" t="s">
        <v>17316</v>
      </c>
    </row>
    <row r="219" spans="1:109" ht="35.25" x14ac:dyDescent="0.5">
      <c r="A219" s="182">
        <v>1</v>
      </c>
      <c r="B219" s="220">
        <f>SUBTOTAL(9,$A$16:A219)</f>
        <v>195</v>
      </c>
      <c r="C219" s="230" t="s">
        <v>534</v>
      </c>
      <c r="D219" s="220">
        <v>1976</v>
      </c>
      <c r="E219" s="220">
        <v>2012</v>
      </c>
      <c r="F219" s="220" t="s">
        <v>17877</v>
      </c>
      <c r="G219" s="220">
        <v>2</v>
      </c>
      <c r="H219" s="220" t="s">
        <v>17322</v>
      </c>
      <c r="I219" s="231">
        <v>936.95</v>
      </c>
      <c r="J219" s="231">
        <v>812.48</v>
      </c>
      <c r="K219" s="231">
        <v>812.48</v>
      </c>
      <c r="L219" s="232">
        <v>41</v>
      </c>
      <c r="M219" s="220" t="s">
        <v>17100</v>
      </c>
      <c r="N219" s="220" t="s">
        <v>17746</v>
      </c>
      <c r="O219" s="223" t="s">
        <v>17827</v>
      </c>
      <c r="P219" s="228">
        <v>7085425</v>
      </c>
      <c r="Q219" s="228"/>
      <c r="R219" s="228">
        <v>0</v>
      </c>
      <c r="S219" s="228">
        <v>0</v>
      </c>
      <c r="T219" s="228">
        <f t="shared" si="37"/>
        <v>7085425</v>
      </c>
      <c r="U219" s="221">
        <f t="shared" si="36"/>
        <v>7562.2231709269436</v>
      </c>
      <c r="V219" s="228">
        <v>9074.2997918779001</v>
      </c>
      <c r="W219" s="195"/>
      <c r="AL219" s="182"/>
      <c r="BU219" s="233"/>
      <c r="BV219" s="233"/>
      <c r="BW219" s="233"/>
      <c r="BX219" s="233"/>
      <c r="BY219" s="233"/>
      <c r="BZ219" s="234"/>
      <c r="CA219" s="234"/>
      <c r="CB219" s="234"/>
      <c r="CC219" s="235"/>
      <c r="CD219" s="233"/>
      <c r="CE219" s="233"/>
      <c r="CF219" s="233"/>
      <c r="CG219" s="236"/>
      <c r="CH219" s="236"/>
      <c r="CI219" s="236"/>
      <c r="CJ219" s="236"/>
      <c r="CK219" s="236"/>
      <c r="CL219" s="236"/>
      <c r="CM219" s="195">
        <f t="shared" si="25"/>
        <v>0</v>
      </c>
      <c r="CS219" s="182" t="s">
        <v>8816</v>
      </c>
      <c r="CT219" s="182">
        <v>1971</v>
      </c>
      <c r="CV219" s="182" t="s">
        <v>18015</v>
      </c>
      <c r="CW219" s="182">
        <v>3</v>
      </c>
      <c r="CX219" s="182" t="s">
        <v>17042</v>
      </c>
      <c r="CY219" s="182">
        <v>1082.2</v>
      </c>
      <c r="CZ219" s="182">
        <v>1018.1</v>
      </c>
      <c r="DA219" s="182">
        <v>114.5</v>
      </c>
      <c r="DB219" s="182">
        <v>44</v>
      </c>
      <c r="DC219" s="182" t="s">
        <v>17100</v>
      </c>
      <c r="DD219" s="182" t="s">
        <v>17769</v>
      </c>
      <c r="DE219" s="182" t="s">
        <v>17316</v>
      </c>
    </row>
    <row r="220" spans="1:109" ht="35.25" x14ac:dyDescent="0.5">
      <c r="B220" s="229" t="s">
        <v>460</v>
      </c>
      <c r="C220" s="229"/>
      <c r="D220" s="220" t="s">
        <v>17075</v>
      </c>
      <c r="E220" s="220" t="s">
        <v>17075</v>
      </c>
      <c r="F220" s="220" t="s">
        <v>17075</v>
      </c>
      <c r="G220" s="220" t="s">
        <v>17075</v>
      </c>
      <c r="H220" s="220" t="s">
        <v>17075</v>
      </c>
      <c r="I220" s="225">
        <f>SUM(I221:I228)</f>
        <v>10443.199999999999</v>
      </c>
      <c r="J220" s="225">
        <f t="shared" ref="J220:L220" si="42">SUM(J221:J228)</f>
        <v>8267.9</v>
      </c>
      <c r="K220" s="225">
        <f t="shared" si="42"/>
        <v>7954.7999999999993</v>
      </c>
      <c r="L220" s="226">
        <f t="shared" si="42"/>
        <v>393</v>
      </c>
      <c r="M220" s="220" t="s">
        <v>17075</v>
      </c>
      <c r="N220" s="220" t="s">
        <v>17075</v>
      </c>
      <c r="O220" s="223" t="s">
        <v>17075</v>
      </c>
      <c r="P220" s="227">
        <v>54023730.149999991</v>
      </c>
      <c r="Q220" s="227"/>
      <c r="R220" s="225">
        <f>SUM(R221:R228)</f>
        <v>0</v>
      </c>
      <c r="S220" s="225">
        <f t="shared" ref="S220:T220" si="43">SUM(S221:S228)</f>
        <v>0</v>
      </c>
      <c r="T220" s="225">
        <f t="shared" si="43"/>
        <v>54023730.149999991</v>
      </c>
      <c r="U220" s="221">
        <f t="shared" si="36"/>
        <v>5173.1011710969815</v>
      </c>
      <c r="V220" s="228">
        <f>MAX(V221:V228)</f>
        <v>17818.261614853196</v>
      </c>
      <c r="CM220" s="195">
        <f t="shared" si="25"/>
        <v>0</v>
      </c>
      <c r="CS220" s="182" t="s">
        <v>8966</v>
      </c>
      <c r="CT220" s="182">
        <v>1968</v>
      </c>
      <c r="CV220" s="182" t="s">
        <v>18015</v>
      </c>
      <c r="CW220" s="182">
        <v>2</v>
      </c>
      <c r="CX220" s="182" t="s">
        <v>17042</v>
      </c>
      <c r="CY220" s="182">
        <v>464.9</v>
      </c>
      <c r="CZ220" s="182">
        <v>408.7</v>
      </c>
      <c r="DA220" s="182">
        <v>160.9</v>
      </c>
      <c r="DB220" s="182">
        <v>28</v>
      </c>
      <c r="DC220" s="182" t="s">
        <v>17100</v>
      </c>
      <c r="DD220" s="182" t="s">
        <v>17769</v>
      </c>
      <c r="DE220" s="182" t="s">
        <v>17316</v>
      </c>
    </row>
    <row r="221" spans="1:109" ht="35.25" x14ac:dyDescent="0.5">
      <c r="A221" s="182">
        <v>1</v>
      </c>
      <c r="B221" s="220">
        <f>SUBTOTAL(9,$A$16:A221)</f>
        <v>196</v>
      </c>
      <c r="C221" s="230" t="s">
        <v>462</v>
      </c>
      <c r="D221" s="220">
        <v>1961</v>
      </c>
      <c r="E221" s="220"/>
      <c r="F221" s="220" t="s">
        <v>17877</v>
      </c>
      <c r="G221" s="220">
        <v>2</v>
      </c>
      <c r="H221" s="220">
        <v>1</v>
      </c>
      <c r="I221" s="231">
        <v>559.20000000000005</v>
      </c>
      <c r="J221" s="231">
        <v>346.1</v>
      </c>
      <c r="K221" s="231">
        <v>346.1</v>
      </c>
      <c r="L221" s="232">
        <v>19</v>
      </c>
      <c r="M221" s="220" t="s">
        <v>17100</v>
      </c>
      <c r="N221" s="220" t="s">
        <v>17746</v>
      </c>
      <c r="O221" s="223" t="s">
        <v>17840</v>
      </c>
      <c r="P221" s="228">
        <v>3082887</v>
      </c>
      <c r="Q221" s="228"/>
      <c r="R221" s="228">
        <v>0</v>
      </c>
      <c r="S221" s="228">
        <v>0</v>
      </c>
      <c r="T221" s="228">
        <f t="shared" si="37"/>
        <v>3082887</v>
      </c>
      <c r="U221" s="221">
        <f t="shared" si="36"/>
        <v>5513.0311158798277</v>
      </c>
      <c r="V221" s="228">
        <v>6675.0241416309009</v>
      </c>
      <c r="W221" s="195"/>
      <c r="AL221" s="182"/>
      <c r="BU221" s="233"/>
      <c r="BV221" s="233"/>
      <c r="BW221" s="233"/>
      <c r="BX221" s="233"/>
      <c r="BY221" s="233"/>
      <c r="BZ221" s="234"/>
      <c r="CA221" s="234"/>
      <c r="CB221" s="234"/>
      <c r="CC221" s="235"/>
      <c r="CD221" s="233"/>
      <c r="CE221" s="233"/>
      <c r="CF221" s="233"/>
      <c r="CG221" s="236"/>
      <c r="CH221" s="236"/>
      <c r="CI221" s="236"/>
      <c r="CJ221" s="236"/>
      <c r="CK221" s="236"/>
      <c r="CL221" s="236"/>
      <c r="CM221" s="195">
        <f t="shared" si="25"/>
        <v>0</v>
      </c>
      <c r="CS221" s="182" t="s">
        <v>8663</v>
      </c>
      <c r="CT221" s="182">
        <v>1962</v>
      </c>
      <c r="CV221" s="182" t="s">
        <v>18015</v>
      </c>
      <c r="CW221" s="182">
        <v>2</v>
      </c>
      <c r="CX221" s="182" t="s">
        <v>17042</v>
      </c>
      <c r="CY221" s="182">
        <v>520.79999999999995</v>
      </c>
      <c r="CZ221" s="182">
        <v>455.1</v>
      </c>
      <c r="DA221" s="182">
        <v>413.6</v>
      </c>
      <c r="DB221" s="182">
        <v>32</v>
      </c>
      <c r="DC221" s="182" t="s">
        <v>17100</v>
      </c>
      <c r="DD221" s="182" t="s">
        <v>17769</v>
      </c>
      <c r="DE221" s="182" t="s">
        <v>17316</v>
      </c>
    </row>
    <row r="222" spans="1:109" ht="35.25" x14ac:dyDescent="0.5">
      <c r="A222" s="182">
        <v>1</v>
      </c>
      <c r="B222" s="220">
        <f>SUBTOTAL(9,$A$16:A222)</f>
        <v>197</v>
      </c>
      <c r="C222" s="230" t="s">
        <v>463</v>
      </c>
      <c r="D222" s="220">
        <v>1953</v>
      </c>
      <c r="E222" s="220"/>
      <c r="F222" s="220" t="s">
        <v>17877</v>
      </c>
      <c r="G222" s="220">
        <v>2</v>
      </c>
      <c r="H222" s="220" t="s">
        <v>17314</v>
      </c>
      <c r="I222" s="231">
        <v>481.1</v>
      </c>
      <c r="J222" s="231">
        <v>355.4</v>
      </c>
      <c r="K222" s="231">
        <v>313.2</v>
      </c>
      <c r="L222" s="232">
        <v>17</v>
      </c>
      <c r="M222" s="220" t="s">
        <v>17100</v>
      </c>
      <c r="N222" s="220" t="s">
        <v>17746</v>
      </c>
      <c r="O222" s="223" t="s">
        <v>17840</v>
      </c>
      <c r="P222" s="228">
        <v>3496624</v>
      </c>
      <c r="Q222" s="228"/>
      <c r="R222" s="228">
        <v>0</v>
      </c>
      <c r="S222" s="228">
        <v>0</v>
      </c>
      <c r="T222" s="228">
        <f t="shared" si="37"/>
        <v>3496624</v>
      </c>
      <c r="U222" s="221">
        <f t="shared" si="36"/>
        <v>7267.9775514446055</v>
      </c>
      <c r="V222" s="228">
        <v>8720.5983163583442</v>
      </c>
      <c r="W222" s="195"/>
      <c r="AL222" s="182"/>
      <c r="BU222" s="233"/>
      <c r="BV222" s="233"/>
      <c r="BW222" s="233"/>
      <c r="BX222" s="233"/>
      <c r="BY222" s="233"/>
      <c r="BZ222" s="234"/>
      <c r="CA222" s="234"/>
      <c r="CB222" s="234"/>
      <c r="CC222" s="235"/>
      <c r="CD222" s="233"/>
      <c r="CE222" s="233"/>
      <c r="CF222" s="233"/>
      <c r="CG222" s="236"/>
      <c r="CH222" s="236"/>
      <c r="CI222" s="236"/>
      <c r="CJ222" s="236"/>
      <c r="CK222" s="236"/>
      <c r="CL222" s="236"/>
      <c r="CM222" s="195">
        <f t="shared" si="25"/>
        <v>0</v>
      </c>
      <c r="CS222" s="182" t="s">
        <v>8523</v>
      </c>
      <c r="CT222" s="182">
        <v>1984</v>
      </c>
      <c r="CV222" s="182" t="s">
        <v>17319</v>
      </c>
      <c r="CW222" s="182">
        <v>2</v>
      </c>
      <c r="CX222" s="182" t="s">
        <v>17042</v>
      </c>
      <c r="CY222" s="182">
        <v>618.29999999999995</v>
      </c>
      <c r="CZ222" s="182">
        <v>561.1</v>
      </c>
      <c r="DA222" s="182">
        <v>561.1</v>
      </c>
      <c r="DB222" s="182">
        <v>24</v>
      </c>
      <c r="DC222" s="182" t="s">
        <v>17100</v>
      </c>
      <c r="DD222" s="182" t="s">
        <v>17769</v>
      </c>
      <c r="DE222" s="182" t="s">
        <v>17316</v>
      </c>
    </row>
    <row r="223" spans="1:109" ht="35.25" x14ac:dyDescent="0.5">
      <c r="A223" s="182">
        <v>1</v>
      </c>
      <c r="B223" s="220">
        <f>SUBTOTAL(9,$A$16:A223)</f>
        <v>198</v>
      </c>
      <c r="C223" s="230" t="s">
        <v>464</v>
      </c>
      <c r="D223" s="220">
        <v>1984</v>
      </c>
      <c r="E223" s="220"/>
      <c r="F223" s="220" t="s">
        <v>17877</v>
      </c>
      <c r="G223" s="220">
        <v>2</v>
      </c>
      <c r="H223" s="220" t="s">
        <v>17042</v>
      </c>
      <c r="I223" s="231">
        <v>990</v>
      </c>
      <c r="J223" s="231">
        <v>575.9</v>
      </c>
      <c r="K223" s="231">
        <v>517.29999999999995</v>
      </c>
      <c r="L223" s="232">
        <v>29</v>
      </c>
      <c r="M223" s="220" t="s">
        <v>17100</v>
      </c>
      <c r="N223" s="220" t="s">
        <v>17746</v>
      </c>
      <c r="O223" s="223" t="s">
        <v>17841</v>
      </c>
      <c r="P223" s="228">
        <v>4012668</v>
      </c>
      <c r="Q223" s="228"/>
      <c r="R223" s="228">
        <v>0</v>
      </c>
      <c r="S223" s="228">
        <v>0</v>
      </c>
      <c r="T223" s="228">
        <f t="shared" si="37"/>
        <v>4012668</v>
      </c>
      <c r="U223" s="221">
        <f t="shared" si="36"/>
        <v>4053.2</v>
      </c>
      <c r="V223" s="228">
        <v>4595.2681818181818</v>
      </c>
      <c r="W223" s="195"/>
      <c r="AL223" s="182"/>
      <c r="BU223" s="233"/>
      <c r="BV223" s="233"/>
      <c r="BW223" s="233"/>
      <c r="BX223" s="233"/>
      <c r="BY223" s="233"/>
      <c r="BZ223" s="234"/>
      <c r="CA223" s="234"/>
      <c r="CB223" s="234"/>
      <c r="CC223" s="235"/>
      <c r="CD223" s="233"/>
      <c r="CE223" s="233"/>
      <c r="CF223" s="233"/>
      <c r="CG223" s="236"/>
      <c r="CH223" s="236"/>
      <c r="CI223" s="236"/>
      <c r="CJ223" s="236"/>
      <c r="CK223" s="236"/>
      <c r="CL223" s="236"/>
      <c r="CM223" s="195">
        <f t="shared" si="25"/>
        <v>0</v>
      </c>
      <c r="CS223" s="182" t="s">
        <v>1542</v>
      </c>
      <c r="CT223" s="182">
        <v>1990</v>
      </c>
      <c r="CV223" s="182" t="s">
        <v>18088</v>
      </c>
      <c r="CW223" s="182">
        <v>5</v>
      </c>
      <c r="CX223" s="182" t="s">
        <v>17315</v>
      </c>
      <c r="CY223" s="182">
        <v>3156.2</v>
      </c>
      <c r="CZ223" s="182">
        <v>2811.5</v>
      </c>
      <c r="DA223" s="182">
        <v>759.56</v>
      </c>
      <c r="DB223" s="182">
        <v>151</v>
      </c>
      <c r="DC223" s="182" t="s">
        <v>17100</v>
      </c>
      <c r="DD223" s="182" t="s">
        <v>17746</v>
      </c>
      <c r="DE223" s="182" t="s">
        <v>18040</v>
      </c>
    </row>
    <row r="224" spans="1:109" ht="35.25" x14ac:dyDescent="0.5">
      <c r="A224" s="182">
        <v>1</v>
      </c>
      <c r="B224" s="220">
        <f>SUBTOTAL(9,$A$16:A224)</f>
        <v>199</v>
      </c>
      <c r="C224" s="230" t="s">
        <v>466</v>
      </c>
      <c r="D224" s="220">
        <v>1975</v>
      </c>
      <c r="E224" s="220"/>
      <c r="F224" s="220" t="s">
        <v>17875</v>
      </c>
      <c r="G224" s="220">
        <v>5</v>
      </c>
      <c r="H224" s="220" t="s">
        <v>17315</v>
      </c>
      <c r="I224" s="231">
        <v>3009.1</v>
      </c>
      <c r="J224" s="231">
        <v>1705.2</v>
      </c>
      <c r="K224" s="231">
        <v>1652.8</v>
      </c>
      <c r="L224" s="232">
        <v>90</v>
      </c>
      <c r="M224" s="220" t="s">
        <v>17100</v>
      </c>
      <c r="N224" s="220" t="s">
        <v>17746</v>
      </c>
      <c r="O224" s="223" t="s">
        <v>17841</v>
      </c>
      <c r="P224" s="228">
        <v>6388272.25</v>
      </c>
      <c r="Q224" s="228"/>
      <c r="R224" s="228">
        <v>0</v>
      </c>
      <c r="S224" s="228">
        <v>0</v>
      </c>
      <c r="T224" s="228">
        <f t="shared" si="37"/>
        <v>6388272.25</v>
      </c>
      <c r="U224" s="221">
        <f t="shared" si="36"/>
        <v>2122.9843640955769</v>
      </c>
      <c r="V224" s="228">
        <v>2654.1411385464094</v>
      </c>
      <c r="W224" s="195"/>
      <c r="AL224" s="182"/>
      <c r="BU224" s="233"/>
      <c r="BV224" s="233"/>
      <c r="BW224" s="233"/>
      <c r="BX224" s="233"/>
      <c r="BY224" s="233"/>
      <c r="BZ224" s="234"/>
      <c r="CA224" s="234"/>
      <c r="CB224" s="234"/>
      <c r="CC224" s="235"/>
      <c r="CD224" s="233"/>
      <c r="CE224" s="233"/>
      <c r="CF224" s="233"/>
      <c r="CG224" s="236"/>
      <c r="CH224" s="236"/>
      <c r="CI224" s="236"/>
      <c r="CJ224" s="236"/>
      <c r="CK224" s="236"/>
      <c r="CL224" s="236"/>
      <c r="CM224" s="195">
        <f t="shared" si="25"/>
        <v>0</v>
      </c>
      <c r="CS224" s="182" t="s">
        <v>8173</v>
      </c>
      <c r="CT224" s="182">
        <v>1963</v>
      </c>
      <c r="CV224" s="182" t="s">
        <v>17876</v>
      </c>
      <c r="CW224" s="182">
        <v>2</v>
      </c>
      <c r="CX224" s="182" t="s">
        <v>17042</v>
      </c>
      <c r="CY224" s="182">
        <v>279.7</v>
      </c>
      <c r="CZ224" s="182">
        <v>175.8</v>
      </c>
      <c r="DA224" s="182">
        <v>175.8</v>
      </c>
      <c r="DB224" s="182">
        <v>24</v>
      </c>
      <c r="DC224" s="182" t="s">
        <v>17100</v>
      </c>
      <c r="DD224" s="182" t="s">
        <v>17769</v>
      </c>
      <c r="DE224" s="182" t="s">
        <v>17316</v>
      </c>
    </row>
    <row r="225" spans="1:109" ht="35.25" x14ac:dyDescent="0.5">
      <c r="A225" s="182">
        <v>1</v>
      </c>
      <c r="B225" s="220">
        <f>SUBTOTAL(9,$A$16:A225)</f>
        <v>200</v>
      </c>
      <c r="C225" s="230" t="s">
        <v>8999</v>
      </c>
      <c r="D225" s="220">
        <v>1981</v>
      </c>
      <c r="E225" s="220"/>
      <c r="F225" s="220" t="s">
        <v>17877</v>
      </c>
      <c r="G225" s="220">
        <v>2</v>
      </c>
      <c r="H225" s="220">
        <v>3</v>
      </c>
      <c r="I225" s="231">
        <v>985</v>
      </c>
      <c r="J225" s="231">
        <v>948.4</v>
      </c>
      <c r="K225" s="231">
        <v>948.4</v>
      </c>
      <c r="L225" s="232">
        <v>47</v>
      </c>
      <c r="M225" s="220" t="s">
        <v>17100</v>
      </c>
      <c r="N225" s="220" t="s">
        <v>17769</v>
      </c>
      <c r="O225" s="223" t="s">
        <v>17316</v>
      </c>
      <c r="P225" s="228">
        <v>7153463.7599999998</v>
      </c>
      <c r="Q225" s="228"/>
      <c r="R225" s="228">
        <v>0</v>
      </c>
      <c r="S225" s="228">
        <v>0</v>
      </c>
      <c r="T225" s="228">
        <f t="shared" si="37"/>
        <v>7153463.7599999998</v>
      </c>
      <c r="U225" s="221">
        <f t="shared" si="36"/>
        <v>7262.3997563451776</v>
      </c>
      <c r="V225" s="228">
        <v>7338.4333502538075</v>
      </c>
      <c r="W225" s="195"/>
      <c r="AL225" s="182"/>
      <c r="BU225" s="233"/>
      <c r="BV225" s="233"/>
      <c r="BW225" s="233"/>
      <c r="BX225" s="233"/>
      <c r="BY225" s="233"/>
      <c r="BZ225" s="234"/>
      <c r="CA225" s="234"/>
      <c r="CB225" s="234"/>
      <c r="CC225" s="235"/>
      <c r="CD225" s="233"/>
      <c r="CE225" s="233"/>
      <c r="CF225" s="233"/>
      <c r="CG225" s="236"/>
      <c r="CH225" s="236"/>
      <c r="CI225" s="236"/>
      <c r="CJ225" s="236"/>
      <c r="CK225" s="236"/>
      <c r="CL225" s="236"/>
      <c r="CM225" s="195">
        <f t="shared" si="25"/>
        <v>0</v>
      </c>
      <c r="CS225" s="182" t="s">
        <v>8365</v>
      </c>
      <c r="CT225" s="182">
        <v>1980</v>
      </c>
      <c r="CV225" s="182" t="s">
        <v>18015</v>
      </c>
      <c r="CW225" s="182">
        <v>2</v>
      </c>
      <c r="CX225" s="182">
        <v>3</v>
      </c>
      <c r="CY225" s="182">
        <v>845.5</v>
      </c>
      <c r="CZ225" s="182">
        <v>845.5</v>
      </c>
      <c r="DA225" s="182">
        <v>845.5</v>
      </c>
      <c r="DB225" s="182">
        <v>47</v>
      </c>
      <c r="DC225" s="182" t="s">
        <v>17100</v>
      </c>
      <c r="DD225" s="182" t="s">
        <v>17769</v>
      </c>
      <c r="DE225" s="182" t="s">
        <v>17316</v>
      </c>
    </row>
    <row r="226" spans="1:109" ht="35.25" x14ac:dyDescent="0.5">
      <c r="A226" s="182">
        <v>1</v>
      </c>
      <c r="B226" s="220">
        <f>SUBTOTAL(9,$A$16:A226)</f>
        <v>201</v>
      </c>
      <c r="C226" s="230" t="s">
        <v>8853</v>
      </c>
      <c r="D226" s="220">
        <v>1980</v>
      </c>
      <c r="E226" s="220"/>
      <c r="F226" s="220" t="s">
        <v>17877</v>
      </c>
      <c r="G226" s="220">
        <v>2</v>
      </c>
      <c r="H226" s="220" t="s">
        <v>17322</v>
      </c>
      <c r="I226" s="231">
        <v>939.9</v>
      </c>
      <c r="J226" s="231">
        <v>858</v>
      </c>
      <c r="K226" s="231">
        <v>830.3</v>
      </c>
      <c r="L226" s="232">
        <v>47</v>
      </c>
      <c r="M226" s="220" t="s">
        <v>17100</v>
      </c>
      <c r="N226" s="220" t="s">
        <v>17746</v>
      </c>
      <c r="O226" s="223" t="s">
        <v>18039</v>
      </c>
      <c r="P226" s="228">
        <v>7919561.5599999996</v>
      </c>
      <c r="Q226" s="228"/>
      <c r="R226" s="228">
        <v>0</v>
      </c>
      <c r="S226" s="228">
        <v>0</v>
      </c>
      <c r="T226" s="228">
        <f t="shared" si="37"/>
        <v>7919561.5599999996</v>
      </c>
      <c r="U226" s="221">
        <f t="shared" si="36"/>
        <v>8425.9618682838591</v>
      </c>
      <c r="V226" s="228">
        <v>8540.2856261304387</v>
      </c>
      <c r="W226" s="195"/>
      <c r="AL226" s="182"/>
      <c r="BU226" s="233"/>
      <c r="BV226" s="233"/>
      <c r="BW226" s="233"/>
      <c r="BX226" s="233"/>
      <c r="BY226" s="233"/>
      <c r="BZ226" s="234"/>
      <c r="CA226" s="234"/>
      <c r="CB226" s="234"/>
      <c r="CC226" s="235"/>
      <c r="CD226" s="233"/>
      <c r="CE226" s="233"/>
      <c r="CF226" s="233"/>
      <c r="CG226" s="236"/>
      <c r="CH226" s="236"/>
      <c r="CI226" s="236"/>
      <c r="CJ226" s="236"/>
      <c r="CK226" s="236"/>
      <c r="CL226" s="236"/>
      <c r="CM226" s="195">
        <f t="shared" si="25"/>
        <v>0</v>
      </c>
      <c r="CS226" s="182" t="s">
        <v>8069</v>
      </c>
      <c r="CT226" s="182">
        <v>1959</v>
      </c>
      <c r="CV226" s="182" t="s">
        <v>18020</v>
      </c>
      <c r="CW226" s="182" t="s">
        <v>17042</v>
      </c>
      <c r="CX226" s="182">
        <v>1</v>
      </c>
      <c r="CY226" s="182">
        <v>194.7</v>
      </c>
      <c r="CZ226" s="182">
        <v>194.7</v>
      </c>
      <c r="DA226" s="182">
        <v>194.7</v>
      </c>
      <c r="DB226" s="182">
        <v>21</v>
      </c>
      <c r="DC226" s="182" t="s">
        <v>17100</v>
      </c>
      <c r="DD226" s="182" t="s">
        <v>17769</v>
      </c>
      <c r="DE226" s="182" t="s">
        <v>17316</v>
      </c>
    </row>
    <row r="227" spans="1:109" ht="35.25" x14ac:dyDescent="0.5">
      <c r="A227" s="182">
        <v>1</v>
      </c>
      <c r="B227" s="220">
        <f>SUBTOTAL(9,$A$16:A227)</f>
        <v>202</v>
      </c>
      <c r="C227" s="230" t="s">
        <v>1460</v>
      </c>
      <c r="D227" s="220">
        <v>1993</v>
      </c>
      <c r="E227" s="220"/>
      <c r="F227" s="220" t="s">
        <v>18013</v>
      </c>
      <c r="G227" s="220">
        <v>5</v>
      </c>
      <c r="H227" s="220" t="s">
        <v>17322</v>
      </c>
      <c r="I227" s="231">
        <v>3247.3</v>
      </c>
      <c r="J227" s="231">
        <v>3247.3</v>
      </c>
      <c r="K227" s="231">
        <v>3245</v>
      </c>
      <c r="L227" s="232">
        <v>133</v>
      </c>
      <c r="M227" s="220" t="s">
        <v>17100</v>
      </c>
      <c r="N227" s="220" t="s">
        <v>17791</v>
      </c>
      <c r="O227" s="223" t="s">
        <v>18090</v>
      </c>
      <c r="P227" s="228">
        <v>21828199</v>
      </c>
      <c r="Q227" s="228"/>
      <c r="R227" s="228">
        <v>0</v>
      </c>
      <c r="S227" s="228">
        <v>0</v>
      </c>
      <c r="T227" s="228">
        <f t="shared" si="37"/>
        <v>21828199</v>
      </c>
      <c r="U227" s="221">
        <f t="shared" si="36"/>
        <v>6721.9533150617435</v>
      </c>
      <c r="V227" s="228">
        <v>7071.79406122009</v>
      </c>
      <c r="W227" s="195"/>
      <c r="AL227" s="182"/>
      <c r="BU227" s="233"/>
      <c r="BV227" s="233"/>
      <c r="BW227" s="233"/>
      <c r="BX227" s="233"/>
      <c r="BY227" s="233"/>
      <c r="BZ227" s="234"/>
      <c r="CA227" s="234"/>
      <c r="CB227" s="234"/>
      <c r="CC227" s="235"/>
      <c r="CD227" s="233"/>
      <c r="CE227" s="233"/>
      <c r="CF227" s="233"/>
      <c r="CG227" s="236"/>
      <c r="CH227" s="236"/>
      <c r="CI227" s="236"/>
      <c r="CJ227" s="236"/>
      <c r="CK227" s="236"/>
      <c r="CL227" s="236"/>
      <c r="CM227" s="195">
        <f t="shared" si="25"/>
        <v>0</v>
      </c>
      <c r="CS227" s="182" t="s">
        <v>8037</v>
      </c>
      <c r="CT227" s="182">
        <v>1972</v>
      </c>
      <c r="CV227" s="182" t="s">
        <v>18020</v>
      </c>
      <c r="CW227" s="182">
        <v>5</v>
      </c>
      <c r="CX227" s="182">
        <v>4</v>
      </c>
      <c r="CY227" s="182">
        <v>3712</v>
      </c>
      <c r="CZ227" s="182">
        <v>3452.5</v>
      </c>
      <c r="DA227" s="182">
        <v>3452.5</v>
      </c>
      <c r="DB227" s="182">
        <v>182</v>
      </c>
      <c r="DC227" s="182" t="s">
        <v>17100</v>
      </c>
      <c r="DD227" s="182" t="s">
        <v>17746</v>
      </c>
      <c r="DE227" s="182" t="s">
        <v>18039</v>
      </c>
    </row>
    <row r="228" spans="1:109" ht="35.25" x14ac:dyDescent="0.5">
      <c r="A228" s="182">
        <v>1</v>
      </c>
      <c r="B228" s="220">
        <f>SUBTOTAL(9,$A$16:A228)</f>
        <v>203</v>
      </c>
      <c r="C228" s="230" t="s">
        <v>8426</v>
      </c>
      <c r="D228" s="242">
        <v>1917</v>
      </c>
      <c r="E228" s="242"/>
      <c r="F228" s="220" t="s">
        <v>17877</v>
      </c>
      <c r="G228" s="242">
        <v>2</v>
      </c>
      <c r="H228" s="242" t="s">
        <v>17042</v>
      </c>
      <c r="I228" s="246">
        <v>231.6</v>
      </c>
      <c r="J228" s="246">
        <v>231.6</v>
      </c>
      <c r="K228" s="246">
        <v>101.7</v>
      </c>
      <c r="L228" s="244">
        <v>11</v>
      </c>
      <c r="M228" s="242" t="s">
        <v>17100</v>
      </c>
      <c r="N228" s="242" t="s">
        <v>17769</v>
      </c>
      <c r="O228" s="245" t="s">
        <v>17316</v>
      </c>
      <c r="P228" s="246">
        <v>142054.57999999999</v>
      </c>
      <c r="Q228" s="246">
        <v>0</v>
      </c>
      <c r="R228" s="246">
        <v>0</v>
      </c>
      <c r="S228" s="246">
        <v>0</v>
      </c>
      <c r="T228" s="228">
        <f>P228-R228-S228</f>
        <v>142054.57999999999</v>
      </c>
      <c r="U228" s="221">
        <f t="shared" si="36"/>
        <v>613.36174438687385</v>
      </c>
      <c r="V228" s="246">
        <v>17818.261614853196</v>
      </c>
      <c r="W228" s="236"/>
      <c r="X228" s="195"/>
      <c r="AL228" s="182"/>
      <c r="BV228" s="237"/>
      <c r="BW228" s="237"/>
      <c r="BX228" s="237"/>
      <c r="BY228" s="237"/>
      <c r="BZ228" s="237"/>
      <c r="CA228" s="238"/>
      <c r="CB228" s="238"/>
      <c r="CC228" s="238"/>
      <c r="CD228" s="239"/>
      <c r="CE228" s="237"/>
      <c r="CF228" s="237"/>
      <c r="CG228" s="237"/>
      <c r="CH228" s="240"/>
      <c r="CI228" s="240"/>
      <c r="CJ228" s="240"/>
      <c r="CK228" s="240"/>
      <c r="CL228" s="240"/>
      <c r="CM228" s="195">
        <f t="shared" si="25"/>
        <v>0</v>
      </c>
    </row>
    <row r="229" spans="1:109" ht="35.25" x14ac:dyDescent="0.5">
      <c r="B229" s="229" t="s">
        <v>467</v>
      </c>
      <c r="C229" s="229"/>
      <c r="D229" s="220" t="s">
        <v>17075</v>
      </c>
      <c r="E229" s="220" t="s">
        <v>17075</v>
      </c>
      <c r="F229" s="220" t="s">
        <v>17075</v>
      </c>
      <c r="G229" s="220" t="s">
        <v>17075</v>
      </c>
      <c r="H229" s="220" t="s">
        <v>17075</v>
      </c>
      <c r="I229" s="225">
        <f>I230</f>
        <v>871.3</v>
      </c>
      <c r="J229" s="225">
        <f t="shared" ref="J229:L229" si="44">J230</f>
        <v>505.5</v>
      </c>
      <c r="K229" s="225">
        <f t="shared" si="44"/>
        <v>273.2</v>
      </c>
      <c r="L229" s="226">
        <f t="shared" si="44"/>
        <v>31</v>
      </c>
      <c r="M229" s="220" t="s">
        <v>17075</v>
      </c>
      <c r="N229" s="220" t="s">
        <v>17075</v>
      </c>
      <c r="O229" s="223" t="s">
        <v>17075</v>
      </c>
      <c r="P229" s="227">
        <v>7229164.7999999998</v>
      </c>
      <c r="Q229" s="227"/>
      <c r="R229" s="225">
        <f t="shared" ref="R229" si="45">R230</f>
        <v>0</v>
      </c>
      <c r="S229" s="225">
        <f t="shared" ref="S229" si="46">S230</f>
        <v>0</v>
      </c>
      <c r="T229" s="225">
        <f t="shared" ref="T229" si="47">T230</f>
        <v>7229164.7999999998</v>
      </c>
      <c r="U229" s="221">
        <f t="shared" si="36"/>
        <v>8296.987030873408</v>
      </c>
      <c r="V229" s="228">
        <f>V230</f>
        <v>9955.2716859864577</v>
      </c>
      <c r="CM229" s="195">
        <f t="shared" si="25"/>
        <v>0</v>
      </c>
      <c r="CS229" s="247" t="s">
        <v>7981</v>
      </c>
      <c r="CT229" s="248">
        <v>1955</v>
      </c>
      <c r="CU229" s="248"/>
      <c r="CV229" s="248" t="s">
        <v>18015</v>
      </c>
      <c r="CW229" s="248">
        <v>2</v>
      </c>
      <c r="CX229" s="248" t="s">
        <v>17042</v>
      </c>
      <c r="CY229" s="252">
        <v>852.1</v>
      </c>
      <c r="CZ229" s="252">
        <v>560.6</v>
      </c>
      <c r="DA229" s="252">
        <v>560.6</v>
      </c>
      <c r="DB229" s="250">
        <v>31</v>
      </c>
      <c r="DC229" s="248" t="s">
        <v>17100</v>
      </c>
      <c r="DD229" s="248" t="s">
        <v>17746</v>
      </c>
      <c r="DE229" s="251" t="s">
        <v>18091</v>
      </c>
    </row>
    <row r="230" spans="1:109" ht="35.25" x14ac:dyDescent="0.5">
      <c r="A230" s="182">
        <v>1</v>
      </c>
      <c r="B230" s="220">
        <f>SUBTOTAL(9,$A$16:A230)</f>
        <v>204</v>
      </c>
      <c r="C230" s="253" t="s">
        <v>468</v>
      </c>
      <c r="D230" s="220">
        <v>1984</v>
      </c>
      <c r="E230" s="220"/>
      <c r="F230" s="220" t="s">
        <v>17877</v>
      </c>
      <c r="G230" s="220">
        <v>2</v>
      </c>
      <c r="H230" s="220" t="s">
        <v>17322</v>
      </c>
      <c r="I230" s="225">
        <v>871.3</v>
      </c>
      <c r="J230" s="225">
        <v>505.5</v>
      </c>
      <c r="K230" s="225">
        <v>273.2</v>
      </c>
      <c r="L230" s="226">
        <v>31</v>
      </c>
      <c r="M230" s="220" t="s">
        <v>17100</v>
      </c>
      <c r="N230" s="220" t="s">
        <v>17769</v>
      </c>
      <c r="O230" s="223" t="s">
        <v>17316</v>
      </c>
      <c r="P230" s="227">
        <v>7229164.7999999998</v>
      </c>
      <c r="Q230" s="227"/>
      <c r="R230" s="227">
        <v>0</v>
      </c>
      <c r="S230" s="227">
        <v>0</v>
      </c>
      <c r="T230" s="227">
        <f t="shared" si="37"/>
        <v>7229164.7999999998</v>
      </c>
      <c r="U230" s="221">
        <f t="shared" si="36"/>
        <v>8296.987030873408</v>
      </c>
      <c r="V230" s="228">
        <v>9955.2716859864577</v>
      </c>
      <c r="CM230" s="195">
        <f t="shared" si="25"/>
        <v>0</v>
      </c>
      <c r="CS230" s="247" t="s">
        <v>8294</v>
      </c>
      <c r="CT230" s="248">
        <v>1947</v>
      </c>
      <c r="CU230" s="248"/>
      <c r="CV230" s="248" t="s">
        <v>18015</v>
      </c>
      <c r="CW230" s="248">
        <v>2</v>
      </c>
      <c r="CX230" s="248" t="s">
        <v>17040</v>
      </c>
      <c r="CY230" s="249">
        <v>511.5</v>
      </c>
      <c r="CZ230" s="249">
        <v>511.5</v>
      </c>
      <c r="DA230" s="249">
        <f>CZ230</f>
        <v>511.5</v>
      </c>
      <c r="DB230" s="250">
        <v>31</v>
      </c>
      <c r="DC230" s="248" t="s">
        <v>17100</v>
      </c>
      <c r="DD230" s="248" t="s">
        <v>17769</v>
      </c>
      <c r="DE230" s="251" t="s">
        <v>17316</v>
      </c>
    </row>
    <row r="231" spans="1:109" ht="35.25" x14ac:dyDescent="0.5">
      <c r="B231" s="229" t="s">
        <v>469</v>
      </c>
      <c r="C231" s="229"/>
      <c r="D231" s="220" t="s">
        <v>17075</v>
      </c>
      <c r="E231" s="220" t="s">
        <v>17075</v>
      </c>
      <c r="F231" s="220" t="s">
        <v>17075</v>
      </c>
      <c r="G231" s="220" t="s">
        <v>17075</v>
      </c>
      <c r="H231" s="220" t="s">
        <v>17075</v>
      </c>
      <c r="I231" s="225">
        <f>I232</f>
        <v>739</v>
      </c>
      <c r="J231" s="225">
        <f t="shared" ref="J231:L231" si="48">J232</f>
        <v>547.5</v>
      </c>
      <c r="K231" s="225">
        <f t="shared" si="48"/>
        <v>547.5</v>
      </c>
      <c r="L231" s="226">
        <f t="shared" si="48"/>
        <v>30</v>
      </c>
      <c r="M231" s="220" t="s">
        <v>17075</v>
      </c>
      <c r="N231" s="220" t="s">
        <v>17075</v>
      </c>
      <c r="O231" s="223" t="s">
        <v>17075</v>
      </c>
      <c r="P231" s="227">
        <v>4458520</v>
      </c>
      <c r="Q231" s="227"/>
      <c r="R231" s="225">
        <f t="shared" ref="R231" si="49">R232</f>
        <v>0</v>
      </c>
      <c r="S231" s="225">
        <f t="shared" ref="S231" si="50">S232</f>
        <v>0</v>
      </c>
      <c r="T231" s="225">
        <f t="shared" ref="T231" si="51">T232</f>
        <v>4458520</v>
      </c>
      <c r="U231" s="221">
        <f t="shared" si="36"/>
        <v>6033.1799729364002</v>
      </c>
      <c r="V231" s="228">
        <f>V232</f>
        <v>6840.0473612990527</v>
      </c>
      <c r="CM231" s="195">
        <f t="shared" si="25"/>
        <v>0</v>
      </c>
      <c r="CS231" s="182" t="s">
        <v>8213</v>
      </c>
      <c r="CT231" s="182">
        <v>1940</v>
      </c>
      <c r="CV231" s="182" t="s">
        <v>18015</v>
      </c>
      <c r="CW231" s="182" t="s">
        <v>17315</v>
      </c>
      <c r="CX231" s="182">
        <v>3</v>
      </c>
      <c r="CY231" s="182">
        <v>2521.1999999999998</v>
      </c>
      <c r="CZ231" s="182">
        <v>2421.1999999999998</v>
      </c>
      <c r="DA231" s="182">
        <v>2421.1999999999998</v>
      </c>
      <c r="DB231" s="182">
        <v>94</v>
      </c>
      <c r="DC231" s="182" t="s">
        <v>17100</v>
      </c>
      <c r="DD231" s="182" t="s">
        <v>17791</v>
      </c>
      <c r="DE231" s="182" t="s">
        <v>18092</v>
      </c>
    </row>
    <row r="232" spans="1:109" ht="35.25" x14ac:dyDescent="0.5">
      <c r="A232" s="182">
        <v>1</v>
      </c>
      <c r="B232" s="220">
        <f>SUBTOTAL(9,$A$16:A232)</f>
        <v>205</v>
      </c>
      <c r="C232" s="230" t="s">
        <v>493</v>
      </c>
      <c r="D232" s="220">
        <v>1977</v>
      </c>
      <c r="E232" s="220"/>
      <c r="F232" s="220" t="s">
        <v>17877</v>
      </c>
      <c r="G232" s="220">
        <v>4</v>
      </c>
      <c r="H232" s="220" t="s">
        <v>17040</v>
      </c>
      <c r="I232" s="231">
        <v>739</v>
      </c>
      <c r="J232" s="231">
        <v>547.5</v>
      </c>
      <c r="K232" s="231">
        <v>547.5</v>
      </c>
      <c r="L232" s="232">
        <v>30</v>
      </c>
      <c r="M232" s="220" t="s">
        <v>17100</v>
      </c>
      <c r="N232" s="220" t="s">
        <v>17769</v>
      </c>
      <c r="O232" s="223" t="s">
        <v>17316</v>
      </c>
      <c r="P232" s="228">
        <v>4458520</v>
      </c>
      <c r="Q232" s="228"/>
      <c r="R232" s="228">
        <v>0</v>
      </c>
      <c r="S232" s="228">
        <v>0</v>
      </c>
      <c r="T232" s="228">
        <f t="shared" si="37"/>
        <v>4458520</v>
      </c>
      <c r="U232" s="221">
        <f t="shared" si="36"/>
        <v>6033.1799729364002</v>
      </c>
      <c r="V232" s="228">
        <v>6840.0473612990527</v>
      </c>
      <c r="W232" s="195"/>
      <c r="AL232" s="182"/>
      <c r="BU232" s="233"/>
      <c r="BV232" s="233"/>
      <c r="BW232" s="233"/>
      <c r="BX232" s="233"/>
      <c r="BY232" s="233"/>
      <c r="BZ232" s="234"/>
      <c r="CA232" s="234"/>
      <c r="CB232" s="234"/>
      <c r="CC232" s="235"/>
      <c r="CD232" s="233"/>
      <c r="CE232" s="233"/>
      <c r="CF232" s="233"/>
      <c r="CG232" s="236"/>
      <c r="CH232" s="236"/>
      <c r="CI232" s="236"/>
      <c r="CJ232" s="236"/>
      <c r="CK232" s="236"/>
      <c r="CL232" s="236"/>
      <c r="CM232" s="195">
        <f t="shared" si="25"/>
        <v>0</v>
      </c>
      <c r="CS232" s="182" t="s">
        <v>8331</v>
      </c>
      <c r="CT232" s="182">
        <v>1979</v>
      </c>
      <c r="CV232" s="182" t="s">
        <v>18015</v>
      </c>
      <c r="CW232" s="182">
        <v>2</v>
      </c>
      <c r="CX232" s="182" t="s">
        <v>17322</v>
      </c>
      <c r="CY232" s="182">
        <v>1052.4000000000001</v>
      </c>
      <c r="CZ232" s="182">
        <v>934.4</v>
      </c>
      <c r="DA232" s="182">
        <v>934.4</v>
      </c>
      <c r="DB232" s="182">
        <v>57</v>
      </c>
      <c r="DC232" s="182" t="s">
        <v>17100</v>
      </c>
      <c r="DD232" s="182" t="s">
        <v>18093</v>
      </c>
      <c r="DE232" s="182" t="s">
        <v>18094</v>
      </c>
    </row>
    <row r="233" spans="1:109" ht="35.25" x14ac:dyDescent="0.5">
      <c r="B233" s="229" t="s">
        <v>471</v>
      </c>
      <c r="C233" s="229"/>
      <c r="D233" s="220" t="s">
        <v>17075</v>
      </c>
      <c r="E233" s="220" t="s">
        <v>17075</v>
      </c>
      <c r="F233" s="220" t="s">
        <v>17075</v>
      </c>
      <c r="G233" s="220" t="s">
        <v>17075</v>
      </c>
      <c r="H233" s="220" t="s">
        <v>17075</v>
      </c>
      <c r="I233" s="225">
        <f>I234</f>
        <v>1070.8</v>
      </c>
      <c r="J233" s="225">
        <f t="shared" ref="J233:L233" si="52">J234</f>
        <v>1070.8</v>
      </c>
      <c r="K233" s="225">
        <f t="shared" si="52"/>
        <v>942</v>
      </c>
      <c r="L233" s="226">
        <f t="shared" si="52"/>
        <v>57</v>
      </c>
      <c r="M233" s="220" t="s">
        <v>17075</v>
      </c>
      <c r="N233" s="220" t="s">
        <v>17075</v>
      </c>
      <c r="O233" s="223" t="s">
        <v>17075</v>
      </c>
      <c r="P233" s="227">
        <v>10895411.23</v>
      </c>
      <c r="Q233" s="227"/>
      <c r="R233" s="225">
        <f t="shared" ref="R233" si="53">R234</f>
        <v>0</v>
      </c>
      <c r="S233" s="225">
        <f t="shared" ref="S233" si="54">S234</f>
        <v>0</v>
      </c>
      <c r="T233" s="225">
        <f t="shared" ref="T233" si="55">T234</f>
        <v>10895411.23</v>
      </c>
      <c r="U233" s="221">
        <f t="shared" si="36"/>
        <v>10175.019826298096</v>
      </c>
      <c r="V233" s="228">
        <f>V234</f>
        <v>11561.048524467687</v>
      </c>
      <c r="CM233" s="195">
        <f t="shared" si="25"/>
        <v>0</v>
      </c>
      <c r="CS233" s="182" t="s">
        <v>470</v>
      </c>
      <c r="CT233" s="182">
        <v>1979</v>
      </c>
      <c r="CV233" s="182" t="s">
        <v>18015</v>
      </c>
      <c r="CW233" s="182">
        <v>2</v>
      </c>
      <c r="CX233" s="182" t="s">
        <v>17322</v>
      </c>
      <c r="CY233" s="182">
        <v>1070.8</v>
      </c>
      <c r="CZ233" s="182">
        <v>1070.8</v>
      </c>
      <c r="DA233" s="182">
        <v>942</v>
      </c>
      <c r="DB233" s="182">
        <v>57</v>
      </c>
      <c r="DC233" s="182" t="s">
        <v>17100</v>
      </c>
      <c r="DD233" s="182" t="s">
        <v>17791</v>
      </c>
      <c r="DE233" s="182" t="s">
        <v>17842</v>
      </c>
    </row>
    <row r="234" spans="1:109" ht="35.25" x14ac:dyDescent="0.5">
      <c r="A234" s="182">
        <v>1</v>
      </c>
      <c r="B234" s="220">
        <f>SUBTOTAL(9,$A$16:A234)</f>
        <v>206</v>
      </c>
      <c r="C234" s="253" t="s">
        <v>470</v>
      </c>
      <c r="D234" s="220">
        <v>1979</v>
      </c>
      <c r="E234" s="220"/>
      <c r="F234" s="220" t="s">
        <v>17877</v>
      </c>
      <c r="G234" s="220">
        <v>2</v>
      </c>
      <c r="H234" s="220" t="s">
        <v>17322</v>
      </c>
      <c r="I234" s="225">
        <v>1070.8</v>
      </c>
      <c r="J234" s="225">
        <v>1070.8</v>
      </c>
      <c r="K234" s="225">
        <v>942</v>
      </c>
      <c r="L234" s="226">
        <v>57</v>
      </c>
      <c r="M234" s="220" t="s">
        <v>17100</v>
      </c>
      <c r="N234" s="220" t="s">
        <v>17791</v>
      </c>
      <c r="O234" s="223" t="s">
        <v>17842</v>
      </c>
      <c r="P234" s="227">
        <v>10895411.23</v>
      </c>
      <c r="Q234" s="227"/>
      <c r="R234" s="227">
        <v>0</v>
      </c>
      <c r="S234" s="227">
        <v>0</v>
      </c>
      <c r="T234" s="227">
        <f t="shared" si="37"/>
        <v>10895411.23</v>
      </c>
      <c r="U234" s="221">
        <f t="shared" si="36"/>
        <v>10175.019826298096</v>
      </c>
      <c r="V234" s="228">
        <v>11561.048524467687</v>
      </c>
      <c r="CM234" s="195">
        <f t="shared" si="25"/>
        <v>0</v>
      </c>
      <c r="CS234" s="254" t="s">
        <v>9103</v>
      </c>
      <c r="CT234" s="248">
        <v>1954</v>
      </c>
      <c r="CU234" s="248"/>
      <c r="CV234" s="251" t="s">
        <v>17875</v>
      </c>
      <c r="CW234" s="248">
        <v>2</v>
      </c>
      <c r="CX234" s="248" t="s">
        <v>17042</v>
      </c>
      <c r="CY234" s="249">
        <v>825.3</v>
      </c>
      <c r="CZ234" s="249">
        <v>751.4</v>
      </c>
      <c r="DA234" s="249">
        <v>638.6</v>
      </c>
      <c r="DB234" s="255">
        <v>32</v>
      </c>
      <c r="DC234" s="248" t="s">
        <v>17100</v>
      </c>
      <c r="DD234" s="248" t="s">
        <v>17746</v>
      </c>
      <c r="DE234" s="248" t="s">
        <v>18041</v>
      </c>
    </row>
    <row r="235" spans="1:109" ht="35.25" x14ac:dyDescent="0.5">
      <c r="B235" s="229" t="s">
        <v>472</v>
      </c>
      <c r="C235" s="229"/>
      <c r="D235" s="220" t="s">
        <v>17075</v>
      </c>
      <c r="E235" s="220" t="s">
        <v>17075</v>
      </c>
      <c r="F235" s="220" t="s">
        <v>17075</v>
      </c>
      <c r="G235" s="220" t="s">
        <v>17075</v>
      </c>
      <c r="H235" s="220" t="s">
        <v>17075</v>
      </c>
      <c r="I235" s="225">
        <f>I236+I237</f>
        <v>1412.3</v>
      </c>
      <c r="J235" s="225">
        <f t="shared" ref="J235:L235" si="56">J236+J237</f>
        <v>1265.3</v>
      </c>
      <c r="K235" s="225">
        <f t="shared" si="56"/>
        <v>1017.5</v>
      </c>
      <c r="L235" s="226">
        <f t="shared" si="56"/>
        <v>59</v>
      </c>
      <c r="M235" s="220" t="s">
        <v>17075</v>
      </c>
      <c r="N235" s="220" t="s">
        <v>17075</v>
      </c>
      <c r="O235" s="223" t="s">
        <v>17075</v>
      </c>
      <c r="P235" s="227">
        <v>10905332.949999999</v>
      </c>
      <c r="Q235" s="227"/>
      <c r="R235" s="225">
        <f>R236+R237</f>
        <v>0</v>
      </c>
      <c r="S235" s="225">
        <f t="shared" ref="S235:T235" si="57">S236+S237</f>
        <v>0</v>
      </c>
      <c r="T235" s="225">
        <f t="shared" si="57"/>
        <v>10905332.949999999</v>
      </c>
      <c r="U235" s="221">
        <f t="shared" si="36"/>
        <v>7721.6830347659843</v>
      </c>
      <c r="V235" s="228">
        <f>MAX(V236:V237)</f>
        <v>9499.5018971821901</v>
      </c>
      <c r="CM235" s="195">
        <f t="shared" si="25"/>
        <v>0</v>
      </c>
      <c r="CS235" s="182" t="s">
        <v>9178</v>
      </c>
      <c r="CT235" s="182">
        <v>1970</v>
      </c>
      <c r="CV235" s="182" t="s">
        <v>18015</v>
      </c>
      <c r="CW235" s="182">
        <v>5</v>
      </c>
      <c r="CX235" s="182" t="s">
        <v>17320</v>
      </c>
      <c r="CY235" s="182">
        <v>5003.8999999999996</v>
      </c>
      <c r="CZ235" s="182">
        <v>4809</v>
      </c>
      <c r="DA235" s="182">
        <v>4326.2</v>
      </c>
      <c r="DB235" s="182">
        <v>185</v>
      </c>
      <c r="DC235" s="182" t="s">
        <v>17100</v>
      </c>
      <c r="DD235" s="182" t="s">
        <v>17746</v>
      </c>
      <c r="DE235" s="182" t="s">
        <v>17834</v>
      </c>
    </row>
    <row r="236" spans="1:109" ht="45" x14ac:dyDescent="0.5">
      <c r="A236" s="182">
        <v>1</v>
      </c>
      <c r="B236" s="220">
        <f>SUBTOTAL(9,$A$16:A236)</f>
        <v>207</v>
      </c>
      <c r="C236" s="253" t="s">
        <v>473</v>
      </c>
      <c r="D236" s="220">
        <v>1981</v>
      </c>
      <c r="E236" s="220"/>
      <c r="F236" s="220" t="s">
        <v>17877</v>
      </c>
      <c r="G236" s="220">
        <v>2</v>
      </c>
      <c r="H236" s="220" t="s">
        <v>17322</v>
      </c>
      <c r="I236" s="225">
        <v>947.4</v>
      </c>
      <c r="J236" s="225">
        <v>856.6</v>
      </c>
      <c r="K236" s="225">
        <v>856.6</v>
      </c>
      <c r="L236" s="226">
        <v>31</v>
      </c>
      <c r="M236" s="220" t="s">
        <v>17100</v>
      </c>
      <c r="N236" s="220" t="s">
        <v>17769</v>
      </c>
      <c r="O236" s="223" t="s">
        <v>17316</v>
      </c>
      <c r="P236" s="227">
        <v>7590000</v>
      </c>
      <c r="Q236" s="227"/>
      <c r="R236" s="227">
        <v>0</v>
      </c>
      <c r="S236" s="227">
        <v>0</v>
      </c>
      <c r="T236" s="227">
        <f t="shared" si="37"/>
        <v>7590000</v>
      </c>
      <c r="U236" s="221">
        <f t="shared" si="36"/>
        <v>8011.3996200126667</v>
      </c>
      <c r="V236" s="228">
        <v>9017.4034198860045</v>
      </c>
      <c r="CM236" s="195">
        <f t="shared" si="25"/>
        <v>0</v>
      </c>
      <c r="CS236" s="247" t="s">
        <v>9080</v>
      </c>
      <c r="CT236" s="248">
        <v>1964</v>
      </c>
      <c r="CU236" s="248"/>
      <c r="CV236" s="248" t="s">
        <v>18015</v>
      </c>
      <c r="CW236" s="248">
        <v>2</v>
      </c>
      <c r="CX236" s="248" t="s">
        <v>17042</v>
      </c>
      <c r="CY236" s="249">
        <v>645.4</v>
      </c>
      <c r="CZ236" s="249">
        <v>597.4</v>
      </c>
      <c r="DA236" s="249">
        <v>596.20000000000005</v>
      </c>
      <c r="DB236" s="250">
        <v>42</v>
      </c>
      <c r="DC236" s="248" t="s">
        <v>17100</v>
      </c>
      <c r="DD236" s="248" t="s">
        <v>17746</v>
      </c>
      <c r="DE236" s="251" t="s">
        <v>17836</v>
      </c>
    </row>
    <row r="237" spans="1:109" ht="35.25" x14ac:dyDescent="0.5">
      <c r="A237" s="182">
        <v>1</v>
      </c>
      <c r="B237" s="220">
        <f>SUBTOTAL(9,$A$16:A237)</f>
        <v>208</v>
      </c>
      <c r="C237" s="256" t="s">
        <v>8966</v>
      </c>
      <c r="D237" s="242">
        <v>1968</v>
      </c>
      <c r="E237" s="242"/>
      <c r="F237" s="220" t="s">
        <v>17877</v>
      </c>
      <c r="G237" s="242">
        <v>2</v>
      </c>
      <c r="H237" s="242" t="s">
        <v>17042</v>
      </c>
      <c r="I237" s="243">
        <v>464.9</v>
      </c>
      <c r="J237" s="243">
        <v>408.7</v>
      </c>
      <c r="K237" s="243">
        <v>160.9</v>
      </c>
      <c r="L237" s="257">
        <v>28</v>
      </c>
      <c r="M237" s="242" t="s">
        <v>17100</v>
      </c>
      <c r="N237" s="242" t="s">
        <v>17769</v>
      </c>
      <c r="O237" s="242" t="s">
        <v>17316</v>
      </c>
      <c r="P237" s="243">
        <v>3315332.95</v>
      </c>
      <c r="Q237" s="246">
        <v>0</v>
      </c>
      <c r="R237" s="243">
        <v>0</v>
      </c>
      <c r="S237" s="243">
        <v>0</v>
      </c>
      <c r="T237" s="243">
        <f>P237-R237-S237</f>
        <v>3315332.95</v>
      </c>
      <c r="U237" s="221">
        <f t="shared" si="36"/>
        <v>7131.2818885781899</v>
      </c>
      <c r="V237" s="246">
        <v>9499.5018971821901</v>
      </c>
      <c r="CM237" s="195">
        <f t="shared" ref="CM237:CM297" si="58">P237-R237-S237-T237</f>
        <v>0</v>
      </c>
      <c r="CS237" s="247"/>
      <c r="CT237" s="248"/>
      <c r="CU237" s="248"/>
      <c r="CV237" s="248"/>
      <c r="CW237" s="248"/>
      <c r="CX237" s="248"/>
      <c r="CY237" s="249"/>
      <c r="CZ237" s="249"/>
      <c r="DA237" s="249"/>
      <c r="DB237" s="250"/>
      <c r="DC237" s="248"/>
      <c r="DD237" s="248"/>
      <c r="DE237" s="251"/>
    </row>
    <row r="238" spans="1:109" ht="35.25" x14ac:dyDescent="0.5">
      <c r="B238" s="229" t="s">
        <v>474</v>
      </c>
      <c r="C238" s="229"/>
      <c r="D238" s="220" t="s">
        <v>17075</v>
      </c>
      <c r="E238" s="220" t="s">
        <v>17075</v>
      </c>
      <c r="F238" s="220" t="s">
        <v>17075</v>
      </c>
      <c r="G238" s="220" t="s">
        <v>17075</v>
      </c>
      <c r="H238" s="220" t="s">
        <v>17075</v>
      </c>
      <c r="I238" s="225">
        <f>SUM(I239:I241)</f>
        <v>3114.7</v>
      </c>
      <c r="J238" s="225">
        <f t="shared" ref="J238:L238" si="59">SUM(J239:J241)</f>
        <v>2690.3</v>
      </c>
      <c r="K238" s="225">
        <f t="shared" si="59"/>
        <v>1067.5999999999999</v>
      </c>
      <c r="L238" s="226">
        <f t="shared" si="59"/>
        <v>149</v>
      </c>
      <c r="M238" s="220" t="s">
        <v>17075</v>
      </c>
      <c r="N238" s="220" t="s">
        <v>17075</v>
      </c>
      <c r="O238" s="223" t="s">
        <v>17075</v>
      </c>
      <c r="P238" s="227">
        <v>19046312.890000001</v>
      </c>
      <c r="Q238" s="227"/>
      <c r="R238" s="225">
        <f t="shared" ref="R238" si="60">SUM(R239:R241)</f>
        <v>0</v>
      </c>
      <c r="S238" s="225">
        <f t="shared" ref="S238" si="61">SUM(S239:S241)</f>
        <v>0</v>
      </c>
      <c r="T238" s="225">
        <f t="shared" ref="T238" si="62">SUM(T239:T241)</f>
        <v>19046312.890000001</v>
      </c>
      <c r="U238" s="221">
        <f t="shared" si="36"/>
        <v>6114.9750826724894</v>
      </c>
      <c r="V238" s="228">
        <f>MAX(V239:V241)</f>
        <v>7327.1010382544009</v>
      </c>
      <c r="CM238" s="195">
        <f t="shared" si="58"/>
        <v>0</v>
      </c>
      <c r="CS238" s="247" t="s">
        <v>9186</v>
      </c>
      <c r="CT238" s="248">
        <v>1963</v>
      </c>
      <c r="CU238" s="248"/>
      <c r="CV238" s="248" t="s">
        <v>18015</v>
      </c>
      <c r="CW238" s="248">
        <v>2</v>
      </c>
      <c r="CX238" s="248" t="s">
        <v>17040</v>
      </c>
      <c r="CY238" s="249">
        <v>336.7</v>
      </c>
      <c r="CZ238" s="249">
        <v>304.3</v>
      </c>
      <c r="DA238" s="249">
        <v>304.3</v>
      </c>
      <c r="DB238" s="250">
        <v>15</v>
      </c>
      <c r="DC238" s="248" t="s">
        <v>17100</v>
      </c>
      <c r="DD238" s="248" t="s">
        <v>17746</v>
      </c>
      <c r="DE238" s="251" t="s">
        <v>17834</v>
      </c>
    </row>
    <row r="239" spans="1:109" ht="35.25" x14ac:dyDescent="0.5">
      <c r="A239" s="182">
        <v>1</v>
      </c>
      <c r="B239" s="220">
        <f>SUBTOTAL(9,$A$16:A239)</f>
        <v>209</v>
      </c>
      <c r="C239" s="230" t="s">
        <v>475</v>
      </c>
      <c r="D239" s="220">
        <v>1983</v>
      </c>
      <c r="E239" s="220"/>
      <c r="F239" s="220" t="s">
        <v>17877</v>
      </c>
      <c r="G239" s="220">
        <v>3</v>
      </c>
      <c r="H239" s="220" t="s">
        <v>17040</v>
      </c>
      <c r="I239" s="231">
        <v>554.5</v>
      </c>
      <c r="J239" s="231">
        <v>334.9</v>
      </c>
      <c r="K239" s="231">
        <v>217.7</v>
      </c>
      <c r="L239" s="232">
        <v>28</v>
      </c>
      <c r="M239" s="220" t="s">
        <v>17100</v>
      </c>
      <c r="N239" s="220" t="s">
        <v>17769</v>
      </c>
      <c r="O239" s="223" t="s">
        <v>17316</v>
      </c>
      <c r="P239" s="228">
        <v>1705088.67</v>
      </c>
      <c r="Q239" s="228"/>
      <c r="R239" s="228">
        <v>0</v>
      </c>
      <c r="S239" s="228">
        <v>0</v>
      </c>
      <c r="T239" s="228">
        <f t="shared" si="37"/>
        <v>1705088.67</v>
      </c>
      <c r="U239" s="221">
        <f t="shared" si="36"/>
        <v>3075.0021100090171</v>
      </c>
      <c r="V239" s="228">
        <v>3689.5901321911633</v>
      </c>
      <c r="W239" s="195"/>
      <c r="AL239" s="182"/>
      <c r="BU239" s="233"/>
      <c r="BV239" s="233"/>
      <c r="BW239" s="233"/>
      <c r="BX239" s="233"/>
      <c r="BY239" s="233"/>
      <c r="BZ239" s="234"/>
      <c r="CA239" s="234"/>
      <c r="CB239" s="234"/>
      <c r="CC239" s="235"/>
      <c r="CD239" s="233"/>
      <c r="CE239" s="233"/>
      <c r="CF239" s="233"/>
      <c r="CG239" s="236"/>
      <c r="CH239" s="236"/>
      <c r="CI239" s="236"/>
      <c r="CJ239" s="236"/>
      <c r="CK239" s="236"/>
      <c r="CL239" s="236"/>
      <c r="CM239" s="195">
        <f t="shared" si="58"/>
        <v>0</v>
      </c>
      <c r="CS239" s="182" t="s">
        <v>9228</v>
      </c>
      <c r="CT239" s="182">
        <v>1972</v>
      </c>
      <c r="CV239" s="182" t="s">
        <v>18015</v>
      </c>
      <c r="CW239" s="182">
        <v>2</v>
      </c>
      <c r="CX239" s="182" t="s">
        <v>17322</v>
      </c>
      <c r="CY239" s="182">
        <v>899</v>
      </c>
      <c r="CZ239" s="182">
        <v>845</v>
      </c>
      <c r="DA239" s="182">
        <v>845</v>
      </c>
      <c r="DB239" s="182">
        <v>54</v>
      </c>
      <c r="DC239" s="182" t="s">
        <v>17100</v>
      </c>
      <c r="DD239" s="182" t="s">
        <v>17746</v>
      </c>
      <c r="DE239" s="182" t="s">
        <v>17834</v>
      </c>
    </row>
    <row r="240" spans="1:109" ht="35.25" x14ac:dyDescent="0.5">
      <c r="A240" s="182">
        <v>1</v>
      </c>
      <c r="B240" s="220">
        <f>SUBTOTAL(9,$A$16:A240)</f>
        <v>210</v>
      </c>
      <c r="C240" s="230" t="s">
        <v>476</v>
      </c>
      <c r="D240" s="220">
        <v>1985</v>
      </c>
      <c r="E240" s="220"/>
      <c r="F240" s="220" t="s">
        <v>17877</v>
      </c>
      <c r="G240" s="220">
        <v>2</v>
      </c>
      <c r="H240" s="220" t="s">
        <v>17042</v>
      </c>
      <c r="I240" s="231">
        <v>759.1</v>
      </c>
      <c r="J240" s="231">
        <v>704.9</v>
      </c>
      <c r="K240" s="231">
        <v>572.79999999999995</v>
      </c>
      <c r="L240" s="232">
        <v>34</v>
      </c>
      <c r="M240" s="220" t="s">
        <v>17100</v>
      </c>
      <c r="N240" s="220" t="s">
        <v>17769</v>
      </c>
      <c r="O240" s="223" t="s">
        <v>17316</v>
      </c>
      <c r="P240" s="228">
        <v>4144382.54</v>
      </c>
      <c r="Q240" s="228"/>
      <c r="R240" s="228">
        <v>0</v>
      </c>
      <c r="S240" s="228">
        <v>0</v>
      </c>
      <c r="T240" s="228">
        <f t="shared" si="37"/>
        <v>4144382.54</v>
      </c>
      <c r="U240" s="221">
        <f t="shared" si="36"/>
        <v>5459.6002371229088</v>
      </c>
      <c r="V240" s="228">
        <v>6571.3000893162962</v>
      </c>
      <c r="W240" s="195"/>
      <c r="AL240" s="182"/>
      <c r="BU240" s="233"/>
      <c r="BV240" s="233"/>
      <c r="BW240" s="233"/>
      <c r="BX240" s="233"/>
      <c r="BY240" s="233"/>
      <c r="BZ240" s="234"/>
      <c r="CA240" s="234"/>
      <c r="CB240" s="234"/>
      <c r="CC240" s="235"/>
      <c r="CD240" s="233"/>
      <c r="CE240" s="233"/>
      <c r="CF240" s="233"/>
      <c r="CG240" s="236"/>
      <c r="CH240" s="236"/>
      <c r="CI240" s="236"/>
      <c r="CJ240" s="236"/>
      <c r="CK240" s="236"/>
      <c r="CL240" s="236"/>
      <c r="CM240" s="195">
        <f t="shared" si="58"/>
        <v>0</v>
      </c>
      <c r="CS240" s="182" t="s">
        <v>9291</v>
      </c>
      <c r="CT240" s="182">
        <v>1977</v>
      </c>
      <c r="CV240" s="182" t="s">
        <v>18015</v>
      </c>
      <c r="CW240" s="182">
        <v>2</v>
      </c>
      <c r="CX240" s="182" t="s">
        <v>17040</v>
      </c>
      <c r="CY240" s="182">
        <v>396.2</v>
      </c>
      <c r="CZ240" s="182">
        <v>347.5</v>
      </c>
      <c r="DA240" s="182">
        <v>187.9</v>
      </c>
      <c r="DB240" s="182">
        <v>20</v>
      </c>
      <c r="DC240" s="182" t="s">
        <v>17100</v>
      </c>
      <c r="DD240" s="182" t="s">
        <v>17769</v>
      </c>
      <c r="DE240" s="182" t="s">
        <v>17316</v>
      </c>
    </row>
    <row r="241" spans="1:109" ht="35.25" x14ac:dyDescent="0.5">
      <c r="A241" s="182">
        <v>1</v>
      </c>
      <c r="B241" s="220">
        <f>SUBTOTAL(9,$A$16:A241)</f>
        <v>211</v>
      </c>
      <c r="C241" s="230" t="s">
        <v>8676</v>
      </c>
      <c r="D241" s="220">
        <v>1978</v>
      </c>
      <c r="E241" s="220"/>
      <c r="F241" s="220" t="s">
        <v>17877</v>
      </c>
      <c r="G241" s="220" t="s">
        <v>17322</v>
      </c>
      <c r="H241" s="220" t="s">
        <v>17322</v>
      </c>
      <c r="I241" s="231">
        <v>1801.1</v>
      </c>
      <c r="J241" s="231">
        <v>1650.5</v>
      </c>
      <c r="K241" s="231">
        <v>277.10000000000002</v>
      </c>
      <c r="L241" s="232">
        <v>87</v>
      </c>
      <c r="M241" s="220" t="s">
        <v>17100</v>
      </c>
      <c r="N241" s="220" t="s">
        <v>17746</v>
      </c>
      <c r="O241" s="223" t="s">
        <v>18040</v>
      </c>
      <c r="P241" s="228">
        <v>13196841.680000002</v>
      </c>
      <c r="Q241" s="228"/>
      <c r="R241" s="228">
        <v>0</v>
      </c>
      <c r="S241" s="228">
        <v>0</v>
      </c>
      <c r="T241" s="228">
        <f t="shared" si="37"/>
        <v>13196841.680000002</v>
      </c>
      <c r="U241" s="221">
        <f t="shared" si="36"/>
        <v>7327.1010382544009</v>
      </c>
      <c r="V241" s="228">
        <v>7327.1010382544009</v>
      </c>
      <c r="W241" s="195"/>
      <c r="AL241" s="182"/>
      <c r="BU241" s="233"/>
      <c r="BV241" s="233"/>
      <c r="BW241" s="233"/>
      <c r="BX241" s="233"/>
      <c r="BY241" s="233"/>
      <c r="BZ241" s="234"/>
      <c r="CA241" s="234"/>
      <c r="CB241" s="234"/>
      <c r="CC241" s="235"/>
      <c r="CD241" s="233"/>
      <c r="CE241" s="233"/>
      <c r="CF241" s="233"/>
      <c r="CG241" s="236"/>
      <c r="CH241" s="236"/>
      <c r="CI241" s="236"/>
      <c r="CJ241" s="236"/>
      <c r="CK241" s="236"/>
      <c r="CL241" s="236"/>
      <c r="CM241" s="195">
        <f t="shared" si="58"/>
        <v>0</v>
      </c>
      <c r="CS241" s="182" t="s">
        <v>9292</v>
      </c>
      <c r="CT241" s="182">
        <v>1969</v>
      </c>
      <c r="CV241" s="182" t="s">
        <v>18015</v>
      </c>
      <c r="CW241" s="182">
        <v>2</v>
      </c>
      <c r="CX241" s="182" t="s">
        <v>17040</v>
      </c>
      <c r="CY241" s="182">
        <v>384.6</v>
      </c>
      <c r="CZ241" s="182">
        <v>359.9</v>
      </c>
      <c r="DA241" s="182">
        <v>359.9</v>
      </c>
      <c r="DB241" s="182">
        <v>18</v>
      </c>
      <c r="DC241" s="182" t="s">
        <v>17100</v>
      </c>
      <c r="DD241" s="182" t="s">
        <v>17769</v>
      </c>
      <c r="DE241" s="182" t="s">
        <v>17316</v>
      </c>
    </row>
    <row r="242" spans="1:109" ht="35.25" x14ac:dyDescent="0.5">
      <c r="B242" s="229" t="s">
        <v>289</v>
      </c>
      <c r="C242" s="229"/>
      <c r="D242" s="220" t="s">
        <v>17075</v>
      </c>
      <c r="E242" s="220" t="s">
        <v>17075</v>
      </c>
      <c r="F242" s="220" t="s">
        <v>17075</v>
      </c>
      <c r="G242" s="220" t="s">
        <v>17075</v>
      </c>
      <c r="H242" s="220" t="s">
        <v>17075</v>
      </c>
      <c r="I242" s="225">
        <f>SUM(I243:I246)</f>
        <v>5042.9000000000005</v>
      </c>
      <c r="J242" s="225">
        <f t="shared" ref="J242:L242" si="63">SUM(J243:J246)</f>
        <v>4361.8999999999996</v>
      </c>
      <c r="K242" s="225">
        <f t="shared" si="63"/>
        <v>4151.2999999999993</v>
      </c>
      <c r="L242" s="226">
        <f t="shared" si="63"/>
        <v>185</v>
      </c>
      <c r="M242" s="220" t="s">
        <v>17075</v>
      </c>
      <c r="N242" s="220" t="s">
        <v>17075</v>
      </c>
      <c r="O242" s="223" t="s">
        <v>17075</v>
      </c>
      <c r="P242" s="227">
        <f>SUM(P243:P246)</f>
        <v>15378988.970000001</v>
      </c>
      <c r="Q242" s="227">
        <f t="shared" ref="Q242:T242" si="64">SUM(Q243:Q246)</f>
        <v>0</v>
      </c>
      <c r="R242" s="227">
        <f t="shared" si="64"/>
        <v>0</v>
      </c>
      <c r="S242" s="227">
        <f t="shared" si="64"/>
        <v>0</v>
      </c>
      <c r="T242" s="227">
        <f t="shared" si="64"/>
        <v>15378988.970000001</v>
      </c>
      <c r="U242" s="221">
        <f t="shared" si="36"/>
        <v>3049.6319518531004</v>
      </c>
      <c r="V242" s="228">
        <f>MAX(V243:V245)</f>
        <v>8746.2101781170477</v>
      </c>
      <c r="CM242" s="195">
        <f t="shared" si="58"/>
        <v>0</v>
      </c>
      <c r="CS242" s="254" t="s">
        <v>9319</v>
      </c>
      <c r="CT242" s="248">
        <v>1979</v>
      </c>
      <c r="CU242" s="248"/>
      <c r="CV242" s="251" t="s">
        <v>18013</v>
      </c>
      <c r="CW242" s="248">
        <v>3</v>
      </c>
      <c r="CX242" s="248" t="s">
        <v>17042</v>
      </c>
      <c r="CY242" s="249">
        <v>1011.8</v>
      </c>
      <c r="CZ242" s="249">
        <v>928.8</v>
      </c>
      <c r="DA242" s="249">
        <v>827.3</v>
      </c>
      <c r="DB242" s="255">
        <v>36</v>
      </c>
      <c r="DC242" s="248" t="s">
        <v>17100</v>
      </c>
      <c r="DD242" s="248" t="s">
        <v>17769</v>
      </c>
      <c r="DE242" s="248" t="s">
        <v>17316</v>
      </c>
    </row>
    <row r="243" spans="1:109" ht="35.25" x14ac:dyDescent="0.5">
      <c r="A243" s="182">
        <v>1</v>
      </c>
      <c r="B243" s="220">
        <f>SUBTOTAL(9,$A$16:A243)</f>
        <v>212</v>
      </c>
      <c r="C243" s="230" t="s">
        <v>291</v>
      </c>
      <c r="D243" s="220">
        <v>2010</v>
      </c>
      <c r="E243" s="220"/>
      <c r="F243" s="220" t="s">
        <v>17877</v>
      </c>
      <c r="G243" s="220">
        <v>3</v>
      </c>
      <c r="H243" s="220" t="s">
        <v>17315</v>
      </c>
      <c r="I243" s="231">
        <v>1431.3</v>
      </c>
      <c r="J243" s="231">
        <v>1394.3</v>
      </c>
      <c r="K243" s="231">
        <v>1360.3999999999999</v>
      </c>
      <c r="L243" s="232">
        <v>59</v>
      </c>
      <c r="M243" s="220" t="s">
        <v>17100</v>
      </c>
      <c r="N243" s="220" t="s">
        <v>17746</v>
      </c>
      <c r="O243" s="223" t="s">
        <v>17835</v>
      </c>
      <c r="P243" s="228">
        <v>6626324.1000000006</v>
      </c>
      <c r="Q243" s="228"/>
      <c r="R243" s="228">
        <v>0</v>
      </c>
      <c r="S243" s="228">
        <v>0</v>
      </c>
      <c r="T243" s="228">
        <f t="shared" si="37"/>
        <v>6626324.1000000006</v>
      </c>
      <c r="U243" s="221">
        <f t="shared" si="36"/>
        <v>4629.5843638650185</v>
      </c>
      <c r="V243" s="228">
        <v>5156.1522392230845</v>
      </c>
      <c r="W243" s="195"/>
      <c r="AL243" s="182"/>
      <c r="BU243" s="233"/>
      <c r="BV243" s="233"/>
      <c r="BW243" s="233"/>
      <c r="BX243" s="233"/>
      <c r="BY243" s="233"/>
      <c r="BZ243" s="234"/>
      <c r="CA243" s="234"/>
      <c r="CB243" s="234"/>
      <c r="CC243" s="235"/>
      <c r="CD243" s="233"/>
      <c r="CE243" s="233"/>
      <c r="CF243" s="233"/>
      <c r="CG243" s="236"/>
      <c r="CH243" s="236"/>
      <c r="CI243" s="236"/>
      <c r="CJ243" s="236"/>
      <c r="CK243" s="236"/>
      <c r="CL243" s="236"/>
      <c r="CM243" s="195">
        <f t="shared" si="58"/>
        <v>0</v>
      </c>
      <c r="CS243" s="182" t="s">
        <v>9311</v>
      </c>
      <c r="CT243" s="182">
        <v>1967</v>
      </c>
      <c r="CV243" s="182" t="s">
        <v>18015</v>
      </c>
      <c r="CW243" s="182">
        <v>2</v>
      </c>
      <c r="CX243" s="182" t="s">
        <v>17042</v>
      </c>
      <c r="CY243" s="182">
        <v>491.2</v>
      </c>
      <c r="CZ243" s="182">
        <v>435.7</v>
      </c>
      <c r="DA243" s="182">
        <v>435.7</v>
      </c>
      <c r="DB243" s="182">
        <v>32</v>
      </c>
      <c r="DC243" s="182" t="s">
        <v>17100</v>
      </c>
      <c r="DD243" s="182" t="s">
        <v>17769</v>
      </c>
      <c r="DE243" s="182" t="s">
        <v>17316</v>
      </c>
    </row>
    <row r="244" spans="1:109" ht="35.25" x14ac:dyDescent="0.5">
      <c r="A244" s="182">
        <v>1</v>
      </c>
      <c r="B244" s="220">
        <f>SUBTOTAL(9,$A$16:A244)</f>
        <v>213</v>
      </c>
      <c r="C244" s="230" t="s">
        <v>9125</v>
      </c>
      <c r="D244" s="220">
        <v>1958</v>
      </c>
      <c r="E244" s="220"/>
      <c r="F244" s="220" t="s">
        <v>17876</v>
      </c>
      <c r="G244" s="220">
        <v>2</v>
      </c>
      <c r="H244" s="220" t="s">
        <v>17040</v>
      </c>
      <c r="I244" s="231">
        <v>658</v>
      </c>
      <c r="J244" s="231">
        <v>250.1</v>
      </c>
      <c r="K244" s="231">
        <v>250.1</v>
      </c>
      <c r="L244" s="232">
        <v>21</v>
      </c>
      <c r="M244" s="220" t="s">
        <v>17100</v>
      </c>
      <c r="N244" s="220" t="s">
        <v>17746</v>
      </c>
      <c r="O244" s="223" t="s">
        <v>17834</v>
      </c>
      <c r="P244" s="228">
        <v>2054052.1</v>
      </c>
      <c r="Q244" s="228"/>
      <c r="R244" s="228">
        <v>0</v>
      </c>
      <c r="S244" s="228">
        <v>0</v>
      </c>
      <c r="T244" s="228">
        <f t="shared" si="37"/>
        <v>2054052.1</v>
      </c>
      <c r="U244" s="221">
        <f t="shared" si="36"/>
        <v>3121.6597264437692</v>
      </c>
      <c r="V244" s="228">
        <v>4763.8544939209723</v>
      </c>
      <c r="W244" s="195"/>
      <c r="AL244" s="182"/>
      <c r="BU244" s="233"/>
      <c r="BV244" s="233"/>
      <c r="BW244" s="233"/>
      <c r="BX244" s="233"/>
      <c r="BY244" s="233"/>
      <c r="BZ244" s="234"/>
      <c r="CA244" s="234"/>
      <c r="CB244" s="234"/>
      <c r="CC244" s="235"/>
      <c r="CD244" s="233"/>
      <c r="CE244" s="233"/>
      <c r="CF244" s="233"/>
      <c r="CG244" s="236"/>
      <c r="CH244" s="236"/>
      <c r="CI244" s="236"/>
      <c r="CJ244" s="236"/>
      <c r="CK244" s="236"/>
      <c r="CL244" s="236"/>
      <c r="CM244" s="195">
        <f t="shared" si="58"/>
        <v>0</v>
      </c>
      <c r="CS244" s="182" t="s">
        <v>10202</v>
      </c>
      <c r="CT244" s="182">
        <v>1977</v>
      </c>
      <c r="CV244" s="182" t="s">
        <v>18015</v>
      </c>
      <c r="CW244" s="182">
        <v>2</v>
      </c>
      <c r="CX244" s="182" t="s">
        <v>17042</v>
      </c>
      <c r="CY244" s="182">
        <v>594.20000000000005</v>
      </c>
      <c r="CZ244" s="182">
        <v>550.6</v>
      </c>
      <c r="DA244" s="182">
        <v>550.6</v>
      </c>
      <c r="DB244" s="182">
        <v>21</v>
      </c>
      <c r="DC244" s="182" t="s">
        <v>17100</v>
      </c>
      <c r="DD244" s="182" t="s">
        <v>17769</v>
      </c>
      <c r="DE244" s="182" t="s">
        <v>17316</v>
      </c>
    </row>
    <row r="245" spans="1:109" ht="35.25" x14ac:dyDescent="0.5">
      <c r="A245" s="182">
        <v>1</v>
      </c>
      <c r="B245" s="220">
        <f>SUBTOTAL(9,$A$16:A245)</f>
        <v>214</v>
      </c>
      <c r="C245" s="230" t="s">
        <v>9103</v>
      </c>
      <c r="D245" s="220">
        <v>1954</v>
      </c>
      <c r="E245" s="220"/>
      <c r="F245" s="220" t="s">
        <v>17875</v>
      </c>
      <c r="G245" s="220">
        <v>2</v>
      </c>
      <c r="H245" s="220" t="s">
        <v>17042</v>
      </c>
      <c r="I245" s="231">
        <v>825.3</v>
      </c>
      <c r="J245" s="231">
        <v>751.4</v>
      </c>
      <c r="K245" s="231">
        <v>638.6</v>
      </c>
      <c r="L245" s="232">
        <v>32</v>
      </c>
      <c r="M245" s="220" t="s">
        <v>17100</v>
      </c>
      <c r="N245" s="220" t="s">
        <v>17746</v>
      </c>
      <c r="O245" s="223" t="s">
        <v>18041</v>
      </c>
      <c r="P245" s="228">
        <v>6468612.7699999996</v>
      </c>
      <c r="Q245" s="228"/>
      <c r="R245" s="228">
        <v>0</v>
      </c>
      <c r="S245" s="228">
        <v>0</v>
      </c>
      <c r="T245" s="228">
        <f t="shared" si="37"/>
        <v>6468612.7699999996</v>
      </c>
      <c r="U245" s="221">
        <f t="shared" si="36"/>
        <v>7837.8926087483342</v>
      </c>
      <c r="V245" s="228">
        <v>8746.2101781170477</v>
      </c>
      <c r="W245" s="195"/>
      <c r="AL245" s="182"/>
      <c r="BU245" s="233"/>
      <c r="BV245" s="233"/>
      <c r="BW245" s="233"/>
      <c r="BX245" s="233"/>
      <c r="BY245" s="233"/>
      <c r="BZ245" s="234"/>
      <c r="CA245" s="234"/>
      <c r="CB245" s="234"/>
      <c r="CC245" s="235"/>
      <c r="CD245" s="233"/>
      <c r="CE245" s="233"/>
      <c r="CF245" s="233"/>
      <c r="CG245" s="236"/>
      <c r="CH245" s="236"/>
      <c r="CI245" s="236"/>
      <c r="CJ245" s="236"/>
      <c r="CK245" s="236"/>
      <c r="CL245" s="236"/>
      <c r="CM245" s="195">
        <f t="shared" si="58"/>
        <v>0</v>
      </c>
      <c r="CS245" s="182" t="s">
        <v>10057</v>
      </c>
      <c r="CT245" s="182">
        <v>1980</v>
      </c>
      <c r="CV245" s="182" t="s">
        <v>18015</v>
      </c>
      <c r="CW245" s="182">
        <v>2</v>
      </c>
      <c r="CX245" s="182">
        <v>1</v>
      </c>
      <c r="CY245" s="182">
        <v>467.8</v>
      </c>
      <c r="CZ245" s="182">
        <v>430.5</v>
      </c>
      <c r="DA245" s="182">
        <v>430.5</v>
      </c>
      <c r="DB245" s="182">
        <v>24</v>
      </c>
      <c r="DC245" s="182" t="s">
        <v>17100</v>
      </c>
      <c r="DD245" s="182" t="s">
        <v>17769</v>
      </c>
      <c r="DE245" s="182" t="s">
        <v>17316</v>
      </c>
    </row>
    <row r="246" spans="1:109" ht="35.25" x14ac:dyDescent="0.5">
      <c r="A246" s="182">
        <v>1</v>
      </c>
      <c r="B246" s="220">
        <f>SUBTOTAL(9,$A$16:A246)</f>
        <v>215</v>
      </c>
      <c r="C246" s="230" t="s">
        <v>290</v>
      </c>
      <c r="D246" s="220">
        <v>1986</v>
      </c>
      <c r="E246" s="220"/>
      <c r="F246" s="220" t="s">
        <v>17877</v>
      </c>
      <c r="G246" s="220">
        <v>2</v>
      </c>
      <c r="H246" s="220" t="s">
        <v>17331</v>
      </c>
      <c r="I246" s="231">
        <v>2128.3000000000002</v>
      </c>
      <c r="J246" s="231">
        <v>1966.1</v>
      </c>
      <c r="K246" s="231">
        <v>1902.1999999999998</v>
      </c>
      <c r="L246" s="232">
        <v>73</v>
      </c>
      <c r="M246" s="220" t="s">
        <v>17100</v>
      </c>
      <c r="N246" s="220" t="s">
        <v>17746</v>
      </c>
      <c r="O246" s="223" t="s">
        <v>17834</v>
      </c>
      <c r="P246" s="228">
        <v>230000</v>
      </c>
      <c r="Q246" s="228"/>
      <c r="R246" s="228">
        <v>0</v>
      </c>
      <c r="S246" s="228">
        <v>0</v>
      </c>
      <c r="T246" s="228">
        <f>P246-R246-S246</f>
        <v>230000</v>
      </c>
      <c r="U246" s="221">
        <f>P246/I246</f>
        <v>108.067471691021</v>
      </c>
      <c r="V246" s="228">
        <f>U246</f>
        <v>108.067471691021</v>
      </c>
      <c r="W246" s="195"/>
      <c r="AL246" s="182"/>
      <c r="BU246" s="233"/>
      <c r="BV246" s="233"/>
      <c r="BW246" s="233"/>
      <c r="BX246" s="233"/>
      <c r="BY246" s="233"/>
      <c r="BZ246" s="234"/>
      <c r="CA246" s="234"/>
      <c r="CB246" s="234"/>
      <c r="CC246" s="235"/>
      <c r="CD246" s="233"/>
      <c r="CE246" s="233"/>
      <c r="CF246" s="233"/>
      <c r="CG246" s="236"/>
      <c r="CH246" s="236"/>
      <c r="CI246" s="236"/>
      <c r="CJ246" s="236"/>
      <c r="CK246" s="236"/>
      <c r="CL246" s="236"/>
      <c r="CM246" s="195">
        <f>P246-R246-S246-T246</f>
        <v>0</v>
      </c>
      <c r="CS246" s="182" t="s">
        <v>1638</v>
      </c>
      <c r="CT246" s="182">
        <v>1981</v>
      </c>
      <c r="CV246" s="182" t="s">
        <v>17319</v>
      </c>
      <c r="CW246" s="182">
        <v>2</v>
      </c>
      <c r="CX246" s="182" t="s">
        <v>17315</v>
      </c>
      <c r="CY246" s="182">
        <v>1322.4</v>
      </c>
      <c r="CZ246" s="182">
        <v>1191.4000000000001</v>
      </c>
      <c r="DA246" s="182">
        <v>1136.8000000000002</v>
      </c>
      <c r="DB246" s="182">
        <v>36</v>
      </c>
      <c r="DC246" s="182" t="s">
        <v>17100</v>
      </c>
      <c r="DD246" s="182" t="s">
        <v>17769</v>
      </c>
      <c r="DE246" s="182" t="s">
        <v>17316</v>
      </c>
    </row>
    <row r="247" spans="1:109" ht="60" x14ac:dyDescent="0.5">
      <c r="B247" s="229" t="s">
        <v>292</v>
      </c>
      <c r="C247" s="229"/>
      <c r="D247" s="220" t="s">
        <v>17075</v>
      </c>
      <c r="E247" s="220" t="s">
        <v>17075</v>
      </c>
      <c r="F247" s="220" t="s">
        <v>17075</v>
      </c>
      <c r="G247" s="220" t="s">
        <v>17075</v>
      </c>
      <c r="H247" s="220" t="s">
        <v>17075</v>
      </c>
      <c r="I247" s="225">
        <f>SUM(I248:I248)</f>
        <v>1009.7</v>
      </c>
      <c r="J247" s="225">
        <f>SUM(J248:J248)</f>
        <v>926.3</v>
      </c>
      <c r="K247" s="225">
        <f>SUM(K248:K248)</f>
        <v>926.3</v>
      </c>
      <c r="L247" s="226">
        <f>SUM(L248:L248)</f>
        <v>34</v>
      </c>
      <c r="M247" s="220" t="s">
        <v>17075</v>
      </c>
      <c r="N247" s="220" t="s">
        <v>17075</v>
      </c>
      <c r="O247" s="223" t="s">
        <v>17075</v>
      </c>
      <c r="P247" s="227">
        <f>SUM(P248:P248)</f>
        <v>4106410.62</v>
      </c>
      <c r="Q247" s="227"/>
      <c r="R247" s="225">
        <f>SUM(R248:R248)</f>
        <v>0</v>
      </c>
      <c r="S247" s="225">
        <f>SUM(S248:S248)</f>
        <v>0</v>
      </c>
      <c r="T247" s="225">
        <f>SUM(T248:T248)</f>
        <v>4106410.62</v>
      </c>
      <c r="U247" s="221">
        <f t="shared" si="36"/>
        <v>4066.9610973556501</v>
      </c>
      <c r="V247" s="228">
        <f>MAX(V248:V248)</f>
        <v>4066.9610973556501</v>
      </c>
      <c r="CM247" s="195">
        <f t="shared" si="58"/>
        <v>0</v>
      </c>
      <c r="CS247" s="254" t="s">
        <v>1827</v>
      </c>
      <c r="CT247" s="248">
        <v>1968</v>
      </c>
      <c r="CU247" s="248"/>
      <c r="CV247" s="251" t="s">
        <v>18015</v>
      </c>
      <c r="CW247" s="248">
        <v>2</v>
      </c>
      <c r="CX247" s="248" t="s">
        <v>17042</v>
      </c>
      <c r="CY247" s="249">
        <v>886.1</v>
      </c>
      <c r="CZ247" s="249">
        <v>802.4</v>
      </c>
      <c r="DA247" s="249">
        <f>CZ247-58.9</f>
        <v>743.5</v>
      </c>
      <c r="DB247" s="255">
        <v>26</v>
      </c>
      <c r="DC247" s="248" t="s">
        <v>17100</v>
      </c>
      <c r="DD247" s="248" t="s">
        <v>17769</v>
      </c>
      <c r="DE247" s="248" t="s">
        <v>17316</v>
      </c>
    </row>
    <row r="248" spans="1:109" ht="35.25" x14ac:dyDescent="0.5">
      <c r="A248" s="182">
        <v>1</v>
      </c>
      <c r="B248" s="220">
        <f>SUBTOTAL(9,$A$16:A248)</f>
        <v>216</v>
      </c>
      <c r="C248" s="230" t="s">
        <v>300</v>
      </c>
      <c r="D248" s="220">
        <v>1980</v>
      </c>
      <c r="E248" s="220"/>
      <c r="F248" s="220" t="s">
        <v>17319</v>
      </c>
      <c r="G248" s="220">
        <v>3</v>
      </c>
      <c r="H248" s="220" t="s">
        <v>17042</v>
      </c>
      <c r="I248" s="231">
        <v>1009.7</v>
      </c>
      <c r="J248" s="231">
        <v>926.3</v>
      </c>
      <c r="K248" s="231">
        <v>926.3</v>
      </c>
      <c r="L248" s="232">
        <v>34</v>
      </c>
      <c r="M248" s="220" t="s">
        <v>17100</v>
      </c>
      <c r="N248" s="220" t="s">
        <v>17769</v>
      </c>
      <c r="O248" s="223" t="s">
        <v>17316</v>
      </c>
      <c r="P248" s="228">
        <v>4106410.62</v>
      </c>
      <c r="Q248" s="228"/>
      <c r="R248" s="228">
        <v>0</v>
      </c>
      <c r="S248" s="228">
        <v>0</v>
      </c>
      <c r="T248" s="228">
        <f t="shared" si="37"/>
        <v>4106410.62</v>
      </c>
      <c r="U248" s="221">
        <f t="shared" si="36"/>
        <v>4066.9610973556501</v>
      </c>
      <c r="V248" s="228">
        <v>4066.9610973556501</v>
      </c>
      <c r="W248" s="195"/>
      <c r="AL248" s="182"/>
      <c r="BU248" s="233"/>
      <c r="BV248" s="233"/>
      <c r="BW248" s="233"/>
      <c r="BX248" s="233"/>
      <c r="BY248" s="233"/>
      <c r="BZ248" s="234"/>
      <c r="CA248" s="234"/>
      <c r="CB248" s="234"/>
      <c r="CC248" s="235"/>
      <c r="CD248" s="233"/>
      <c r="CE248" s="233"/>
      <c r="CF248" s="233"/>
      <c r="CG248" s="236"/>
      <c r="CH248" s="236"/>
      <c r="CI248" s="236"/>
      <c r="CJ248" s="236"/>
      <c r="CK248" s="236"/>
      <c r="CL248" s="236"/>
      <c r="CM248" s="195">
        <f t="shared" si="58"/>
        <v>0</v>
      </c>
      <c r="CS248" s="182" t="s">
        <v>1829</v>
      </c>
      <c r="CT248" s="182">
        <v>1984</v>
      </c>
      <c r="CV248" s="182" t="s">
        <v>18013</v>
      </c>
      <c r="CW248" s="182">
        <v>2</v>
      </c>
      <c r="CX248" s="182" t="s">
        <v>17042</v>
      </c>
      <c r="CY248" s="182">
        <v>998.4</v>
      </c>
      <c r="CZ248" s="182">
        <v>805.1</v>
      </c>
      <c r="DA248" s="182">
        <v>805.1</v>
      </c>
      <c r="DB248" s="182">
        <v>19</v>
      </c>
      <c r="DC248" s="182" t="s">
        <v>17100</v>
      </c>
      <c r="DD248" s="182" t="s">
        <v>17769</v>
      </c>
      <c r="DE248" s="182" t="s">
        <v>17316</v>
      </c>
    </row>
    <row r="249" spans="1:109" ht="35.25" x14ac:dyDescent="0.5">
      <c r="B249" s="229" t="s">
        <v>327</v>
      </c>
      <c r="C249" s="229"/>
      <c r="D249" s="220" t="s">
        <v>17075</v>
      </c>
      <c r="E249" s="220" t="s">
        <v>17075</v>
      </c>
      <c r="F249" s="220" t="s">
        <v>17075</v>
      </c>
      <c r="G249" s="220" t="s">
        <v>17075</v>
      </c>
      <c r="H249" s="220" t="s">
        <v>17075</v>
      </c>
      <c r="I249" s="225">
        <f>I250</f>
        <v>786.9</v>
      </c>
      <c r="J249" s="225">
        <f t="shared" ref="J249:L249" si="65">J250</f>
        <v>731.1</v>
      </c>
      <c r="K249" s="225">
        <f t="shared" si="65"/>
        <v>580.20000000000005</v>
      </c>
      <c r="L249" s="226">
        <f t="shared" si="65"/>
        <v>30</v>
      </c>
      <c r="M249" s="220" t="s">
        <v>17075</v>
      </c>
      <c r="N249" s="220" t="s">
        <v>17075</v>
      </c>
      <c r="O249" s="223" t="s">
        <v>17075</v>
      </c>
      <c r="P249" s="227">
        <v>6066432</v>
      </c>
      <c r="Q249" s="227"/>
      <c r="R249" s="225">
        <f t="shared" ref="R249" si="66">R250</f>
        <v>0</v>
      </c>
      <c r="S249" s="225">
        <f t="shared" ref="S249" si="67">S250</f>
        <v>0</v>
      </c>
      <c r="T249" s="225">
        <f t="shared" ref="T249" si="68">T250</f>
        <v>6066432</v>
      </c>
      <c r="U249" s="221">
        <f t="shared" si="36"/>
        <v>7709.279451010294</v>
      </c>
      <c r="V249" s="228">
        <f>V250</f>
        <v>9250.1014105985505</v>
      </c>
      <c r="CM249" s="195">
        <f t="shared" si="58"/>
        <v>0</v>
      </c>
      <c r="CS249" s="182" t="s">
        <v>10475</v>
      </c>
      <c r="CT249" s="182">
        <v>1985</v>
      </c>
      <c r="CV249" s="182" t="s">
        <v>18015</v>
      </c>
      <c r="CW249" s="182">
        <v>5</v>
      </c>
      <c r="CX249" s="182" t="s">
        <v>17042</v>
      </c>
      <c r="CY249" s="182">
        <v>1568.1</v>
      </c>
      <c r="CZ249" s="182">
        <v>1442.7</v>
      </c>
      <c r="DA249" s="182">
        <v>1238.7</v>
      </c>
      <c r="DB249" s="182">
        <v>43</v>
      </c>
      <c r="DC249" s="182" t="s">
        <v>17100</v>
      </c>
      <c r="DD249" s="182" t="s">
        <v>17746</v>
      </c>
      <c r="DE249" s="182" t="s">
        <v>17869</v>
      </c>
    </row>
    <row r="250" spans="1:109" ht="35.25" x14ac:dyDescent="0.5">
      <c r="A250" s="182">
        <v>1</v>
      </c>
      <c r="B250" s="220">
        <f>SUBTOTAL(9,$A$16:A250)</f>
        <v>217</v>
      </c>
      <c r="C250" s="230" t="s">
        <v>330</v>
      </c>
      <c r="D250" s="220">
        <v>1969</v>
      </c>
      <c r="E250" s="220"/>
      <c r="F250" s="220" t="s">
        <v>17877</v>
      </c>
      <c r="G250" s="220">
        <v>2</v>
      </c>
      <c r="H250" s="220" t="s">
        <v>17042</v>
      </c>
      <c r="I250" s="231">
        <v>786.9</v>
      </c>
      <c r="J250" s="231">
        <v>731.1</v>
      </c>
      <c r="K250" s="231">
        <v>580.20000000000005</v>
      </c>
      <c r="L250" s="232">
        <v>30</v>
      </c>
      <c r="M250" s="220" t="s">
        <v>17100</v>
      </c>
      <c r="N250" s="220" t="s">
        <v>17746</v>
      </c>
      <c r="O250" s="223" t="s">
        <v>17867</v>
      </c>
      <c r="P250" s="228">
        <v>6066432</v>
      </c>
      <c r="Q250" s="228"/>
      <c r="R250" s="228">
        <v>0</v>
      </c>
      <c r="S250" s="228">
        <v>0</v>
      </c>
      <c r="T250" s="228">
        <f t="shared" si="37"/>
        <v>6066432</v>
      </c>
      <c r="U250" s="221">
        <f t="shared" si="36"/>
        <v>7709.279451010294</v>
      </c>
      <c r="V250" s="228">
        <v>9250.1014105985505</v>
      </c>
      <c r="W250" s="195"/>
      <c r="AL250" s="182"/>
      <c r="BU250" s="233"/>
      <c r="BV250" s="233"/>
      <c r="BW250" s="233"/>
      <c r="BX250" s="233"/>
      <c r="BY250" s="233"/>
      <c r="BZ250" s="234"/>
      <c r="CA250" s="234"/>
      <c r="CB250" s="234"/>
      <c r="CC250" s="235"/>
      <c r="CD250" s="233"/>
      <c r="CE250" s="233"/>
      <c r="CF250" s="233"/>
      <c r="CG250" s="236"/>
      <c r="CH250" s="236"/>
      <c r="CI250" s="236"/>
      <c r="CJ250" s="236"/>
      <c r="CK250" s="236"/>
      <c r="CL250" s="236"/>
      <c r="CM250" s="195">
        <f t="shared" si="58"/>
        <v>0</v>
      </c>
      <c r="CS250" s="182" t="s">
        <v>10407</v>
      </c>
      <c r="CT250" s="182">
        <v>1988</v>
      </c>
      <c r="CU250" s="182" t="s">
        <v>18078</v>
      </c>
      <c r="CV250" s="182" t="s">
        <v>18015</v>
      </c>
      <c r="CW250" s="182">
        <v>2</v>
      </c>
      <c r="CX250" s="182" t="s">
        <v>17040</v>
      </c>
      <c r="CY250" s="182">
        <v>615.9</v>
      </c>
      <c r="CZ250" s="182">
        <v>368</v>
      </c>
      <c r="DA250" s="182">
        <v>368</v>
      </c>
      <c r="DB250" s="182">
        <v>18</v>
      </c>
      <c r="DC250" s="182" t="s">
        <v>17100</v>
      </c>
      <c r="DD250" s="182" t="s">
        <v>17746</v>
      </c>
      <c r="DE250" s="182" t="s">
        <v>17869</v>
      </c>
    </row>
    <row r="251" spans="1:109" ht="35.25" x14ac:dyDescent="0.5">
      <c r="B251" s="229" t="s">
        <v>328</v>
      </c>
      <c r="C251" s="229"/>
      <c r="D251" s="220" t="s">
        <v>17075</v>
      </c>
      <c r="E251" s="220" t="s">
        <v>17075</v>
      </c>
      <c r="F251" s="220" t="s">
        <v>17075</v>
      </c>
      <c r="G251" s="220" t="s">
        <v>17075</v>
      </c>
      <c r="H251" s="220" t="s">
        <v>17075</v>
      </c>
      <c r="I251" s="225">
        <f>I252</f>
        <v>766.1</v>
      </c>
      <c r="J251" s="225">
        <f t="shared" ref="J251:L251" si="69">J252</f>
        <v>536.27</v>
      </c>
      <c r="K251" s="225">
        <f t="shared" si="69"/>
        <v>500.27</v>
      </c>
      <c r="L251" s="226">
        <f t="shared" si="69"/>
        <v>48</v>
      </c>
      <c r="M251" s="220" t="s">
        <v>17075</v>
      </c>
      <c r="N251" s="220" t="s">
        <v>17075</v>
      </c>
      <c r="O251" s="223" t="s">
        <v>17075</v>
      </c>
      <c r="P251" s="227">
        <v>794399.19000000006</v>
      </c>
      <c r="Q251" s="227"/>
      <c r="R251" s="225">
        <f t="shared" ref="R251" si="70">R252</f>
        <v>0</v>
      </c>
      <c r="S251" s="225">
        <f t="shared" ref="S251" si="71">S252</f>
        <v>0</v>
      </c>
      <c r="T251" s="225">
        <f t="shared" ref="T251" si="72">T252</f>
        <v>794399.19000000006</v>
      </c>
      <c r="U251" s="221">
        <f t="shared" si="36"/>
        <v>1036.9392899099334</v>
      </c>
      <c r="V251" s="228">
        <f>V252</f>
        <v>1989.1</v>
      </c>
      <c r="CM251" s="195">
        <f t="shared" si="58"/>
        <v>0</v>
      </c>
      <c r="CS251" s="247" t="s">
        <v>10472</v>
      </c>
      <c r="CT251" s="248">
        <v>1973</v>
      </c>
      <c r="CU251" s="248">
        <v>1973</v>
      </c>
      <c r="CV251" s="248" t="s">
        <v>17319</v>
      </c>
      <c r="CW251" s="248">
        <v>5</v>
      </c>
      <c r="CX251" s="248" t="s">
        <v>17314</v>
      </c>
      <c r="CY251" s="249">
        <v>7845.75</v>
      </c>
      <c r="CZ251" s="249">
        <v>6103.15</v>
      </c>
      <c r="DA251" s="249">
        <v>5920.85</v>
      </c>
      <c r="DB251" s="250">
        <v>252</v>
      </c>
      <c r="DC251" s="248" t="s">
        <v>17100</v>
      </c>
      <c r="DD251" s="248" t="s">
        <v>17746</v>
      </c>
      <c r="DE251" s="251" t="s">
        <v>17869</v>
      </c>
    </row>
    <row r="252" spans="1:109" ht="35.25" x14ac:dyDescent="0.5">
      <c r="A252" s="182">
        <v>1</v>
      </c>
      <c r="B252" s="220">
        <f>SUBTOTAL(9,$A$16:A252)</f>
        <v>218</v>
      </c>
      <c r="C252" s="230" t="s">
        <v>331</v>
      </c>
      <c r="D252" s="220">
        <v>1973</v>
      </c>
      <c r="E252" s="220"/>
      <c r="F252" s="220" t="s">
        <v>17319</v>
      </c>
      <c r="G252" s="220">
        <v>2</v>
      </c>
      <c r="H252" s="220" t="s">
        <v>17322</v>
      </c>
      <c r="I252" s="231">
        <v>766.1</v>
      </c>
      <c r="J252" s="231">
        <v>536.27</v>
      </c>
      <c r="K252" s="231">
        <v>500.27</v>
      </c>
      <c r="L252" s="232">
        <v>48</v>
      </c>
      <c r="M252" s="220" t="s">
        <v>17100</v>
      </c>
      <c r="N252" s="220" t="s">
        <v>17769</v>
      </c>
      <c r="O252" s="223" t="s">
        <v>17316</v>
      </c>
      <c r="P252" s="228">
        <v>794399.19000000006</v>
      </c>
      <c r="Q252" s="228"/>
      <c r="R252" s="228">
        <v>0</v>
      </c>
      <c r="S252" s="228">
        <v>0</v>
      </c>
      <c r="T252" s="228">
        <f t="shared" si="37"/>
        <v>794399.19000000006</v>
      </c>
      <c r="U252" s="221">
        <f t="shared" si="36"/>
        <v>1036.9392899099334</v>
      </c>
      <c r="V252" s="228">
        <v>1989.1</v>
      </c>
      <c r="W252" s="195"/>
      <c r="AL252" s="182"/>
      <c r="BU252" s="233"/>
      <c r="BV252" s="233"/>
      <c r="BW252" s="233"/>
      <c r="BX252" s="233"/>
      <c r="BY252" s="233"/>
      <c r="BZ252" s="234"/>
      <c r="CA252" s="234"/>
      <c r="CB252" s="234"/>
      <c r="CC252" s="235"/>
      <c r="CD252" s="233"/>
      <c r="CE252" s="233"/>
      <c r="CF252" s="233"/>
      <c r="CG252" s="236"/>
      <c r="CH252" s="236"/>
      <c r="CI252" s="236"/>
      <c r="CJ252" s="236"/>
      <c r="CK252" s="236"/>
      <c r="CL252" s="236"/>
      <c r="CM252" s="195">
        <f t="shared" si="58"/>
        <v>0</v>
      </c>
      <c r="CS252" s="182" t="s">
        <v>10425</v>
      </c>
      <c r="CT252" s="182">
        <v>1981</v>
      </c>
      <c r="CV252" s="182" t="s">
        <v>18015</v>
      </c>
      <c r="CW252" s="182">
        <v>2</v>
      </c>
      <c r="CX252" s="182">
        <v>3</v>
      </c>
      <c r="CY252" s="182">
        <v>963.2</v>
      </c>
      <c r="CZ252" s="182">
        <v>879.6</v>
      </c>
      <c r="DA252" s="182">
        <v>879.6</v>
      </c>
      <c r="DB252" s="182">
        <v>34</v>
      </c>
      <c r="DC252" s="182" t="s">
        <v>17100</v>
      </c>
      <c r="DD252" s="182" t="s">
        <v>17746</v>
      </c>
      <c r="DE252" s="182" t="s">
        <v>18095</v>
      </c>
    </row>
    <row r="253" spans="1:109" ht="35.25" x14ac:dyDescent="0.5">
      <c r="B253" s="229" t="s">
        <v>329</v>
      </c>
      <c r="C253" s="229"/>
      <c r="D253" s="220" t="s">
        <v>17075</v>
      </c>
      <c r="E253" s="220" t="s">
        <v>17075</v>
      </c>
      <c r="F253" s="220" t="s">
        <v>17075</v>
      </c>
      <c r="G253" s="220" t="s">
        <v>17075</v>
      </c>
      <c r="H253" s="220" t="s">
        <v>17075</v>
      </c>
      <c r="I253" s="225">
        <f>I254</f>
        <v>398</v>
      </c>
      <c r="J253" s="225">
        <f t="shared" ref="J253:L253" si="73">J254</f>
        <v>365.1</v>
      </c>
      <c r="K253" s="225">
        <f t="shared" si="73"/>
        <v>365.1</v>
      </c>
      <c r="L253" s="226">
        <f t="shared" si="73"/>
        <v>21</v>
      </c>
      <c r="M253" s="220" t="s">
        <v>17075</v>
      </c>
      <c r="N253" s="220" t="s">
        <v>17075</v>
      </c>
      <c r="O253" s="223" t="s">
        <v>17075</v>
      </c>
      <c r="P253" s="227">
        <v>1428981.76</v>
      </c>
      <c r="Q253" s="227"/>
      <c r="R253" s="225">
        <f t="shared" ref="R253:T253" si="74">R254</f>
        <v>0</v>
      </c>
      <c r="S253" s="225">
        <f t="shared" si="74"/>
        <v>0</v>
      </c>
      <c r="T253" s="225">
        <f t="shared" si="74"/>
        <v>1428981.76</v>
      </c>
      <c r="U253" s="221">
        <f t="shared" si="36"/>
        <v>3590.4064321608039</v>
      </c>
      <c r="V253" s="228">
        <f>V254</f>
        <v>4308.006190954774</v>
      </c>
      <c r="CM253" s="195">
        <f t="shared" si="58"/>
        <v>0</v>
      </c>
      <c r="CS253" s="182" t="s">
        <v>1902</v>
      </c>
      <c r="CT253" s="182">
        <v>1995</v>
      </c>
      <c r="CV253" s="182" t="s">
        <v>18015</v>
      </c>
      <c r="CW253" s="182">
        <v>2</v>
      </c>
      <c r="CX253" s="182" t="s">
        <v>17322</v>
      </c>
      <c r="CY253" s="182">
        <v>1069.5</v>
      </c>
      <c r="CZ253" s="182">
        <v>1035.2</v>
      </c>
      <c r="DA253" s="182">
        <v>1035.2</v>
      </c>
      <c r="DB253" s="182">
        <v>34</v>
      </c>
      <c r="DC253" s="182" t="s">
        <v>17100</v>
      </c>
      <c r="DD253" s="182" t="s">
        <v>17769</v>
      </c>
      <c r="DE253" s="182" t="s">
        <v>17316</v>
      </c>
    </row>
    <row r="254" spans="1:109" ht="35.25" x14ac:dyDescent="0.5">
      <c r="A254" s="182">
        <v>1</v>
      </c>
      <c r="B254" s="220">
        <f>SUBTOTAL(9,$A$16:A254)</f>
        <v>219</v>
      </c>
      <c r="C254" s="253" t="s">
        <v>332</v>
      </c>
      <c r="D254" s="220">
        <v>1979</v>
      </c>
      <c r="E254" s="220"/>
      <c r="F254" s="220" t="s">
        <v>17877</v>
      </c>
      <c r="G254" s="220">
        <v>2</v>
      </c>
      <c r="H254" s="220" t="s">
        <v>17040</v>
      </c>
      <c r="I254" s="225">
        <v>398</v>
      </c>
      <c r="J254" s="225">
        <v>365.1</v>
      </c>
      <c r="K254" s="225">
        <v>365.1</v>
      </c>
      <c r="L254" s="226">
        <v>21</v>
      </c>
      <c r="M254" s="220" t="s">
        <v>17100</v>
      </c>
      <c r="N254" s="220" t="s">
        <v>17769</v>
      </c>
      <c r="O254" s="223" t="s">
        <v>17316</v>
      </c>
      <c r="P254" s="227">
        <v>1428981.76</v>
      </c>
      <c r="Q254" s="227"/>
      <c r="R254" s="227">
        <v>0</v>
      </c>
      <c r="S254" s="227">
        <v>0</v>
      </c>
      <c r="T254" s="225">
        <f t="shared" si="37"/>
        <v>1428981.76</v>
      </c>
      <c r="U254" s="221">
        <f t="shared" si="36"/>
        <v>3590.4064321608039</v>
      </c>
      <c r="V254" s="228">
        <v>4308.006190954774</v>
      </c>
      <c r="CM254" s="195">
        <f t="shared" si="58"/>
        <v>0</v>
      </c>
      <c r="CS254" s="247" t="s">
        <v>10625</v>
      </c>
      <c r="CT254" s="248">
        <v>1970</v>
      </c>
      <c r="CU254" s="248"/>
      <c r="CV254" s="248" t="s">
        <v>18015</v>
      </c>
      <c r="CW254" s="248">
        <v>2</v>
      </c>
      <c r="CX254" s="248" t="s">
        <v>17042</v>
      </c>
      <c r="CY254" s="249">
        <v>550.20000000000005</v>
      </c>
      <c r="CZ254" s="249">
        <v>517.6</v>
      </c>
      <c r="DA254" s="249">
        <v>517.6</v>
      </c>
      <c r="DB254" s="250">
        <v>20</v>
      </c>
      <c r="DC254" s="248" t="s">
        <v>17100</v>
      </c>
      <c r="DD254" s="248" t="s">
        <v>17769</v>
      </c>
      <c r="DE254" s="251" t="s">
        <v>17316</v>
      </c>
    </row>
    <row r="255" spans="1:109" ht="35.25" x14ac:dyDescent="0.5">
      <c r="B255" s="229" t="s">
        <v>334</v>
      </c>
      <c r="C255" s="229"/>
      <c r="D255" s="220" t="s">
        <v>17075</v>
      </c>
      <c r="E255" s="220" t="s">
        <v>17075</v>
      </c>
      <c r="F255" s="220" t="s">
        <v>17075</v>
      </c>
      <c r="G255" s="220" t="s">
        <v>17075</v>
      </c>
      <c r="H255" s="220" t="s">
        <v>17075</v>
      </c>
      <c r="I255" s="225">
        <f>I256+I257</f>
        <v>1532.1</v>
      </c>
      <c r="J255" s="225">
        <f t="shared" ref="J255:L255" si="75">J256+J257</f>
        <v>1325.8000000000002</v>
      </c>
      <c r="K255" s="225">
        <f t="shared" si="75"/>
        <v>1325.8000000000002</v>
      </c>
      <c r="L255" s="226">
        <f t="shared" si="75"/>
        <v>39</v>
      </c>
      <c r="M255" s="220" t="s">
        <v>17075</v>
      </c>
      <c r="N255" s="220" t="s">
        <v>17075</v>
      </c>
      <c r="O255" s="223" t="s">
        <v>17075</v>
      </c>
      <c r="P255" s="227">
        <v>7369752.5899999999</v>
      </c>
      <c r="Q255" s="227">
        <f t="shared" ref="Q255" si="76">Q256+Q257</f>
        <v>0</v>
      </c>
      <c r="R255" s="225">
        <f t="shared" ref="R255" si="77">R256+R257</f>
        <v>0</v>
      </c>
      <c r="S255" s="225">
        <f t="shared" ref="S255" si="78">S256+S257</f>
        <v>0</v>
      </c>
      <c r="T255" s="225">
        <f t="shared" ref="T255" si="79">T256+T257</f>
        <v>7369752.5899999999</v>
      </c>
      <c r="U255" s="221">
        <f t="shared" si="36"/>
        <v>4810.2294824097644</v>
      </c>
      <c r="V255" s="228">
        <f>MAX(V256:V257)</f>
        <v>8126.3146149522199</v>
      </c>
      <c r="CM255" s="195">
        <f t="shared" si="58"/>
        <v>0</v>
      </c>
      <c r="CS255" s="182" t="s">
        <v>1891</v>
      </c>
      <c r="CT255" s="182">
        <v>1973</v>
      </c>
      <c r="CU255" s="182">
        <v>2006</v>
      </c>
      <c r="CV255" s="182" t="s">
        <v>18015</v>
      </c>
      <c r="CW255" s="182">
        <v>3</v>
      </c>
      <c r="CX255" s="182" t="s">
        <v>17042</v>
      </c>
      <c r="CY255" s="182">
        <v>1206.8</v>
      </c>
      <c r="CZ255" s="182">
        <v>1107.8</v>
      </c>
      <c r="DA255" s="182">
        <v>1107.8</v>
      </c>
      <c r="DB255" s="182">
        <v>30</v>
      </c>
      <c r="DC255" s="182" t="s">
        <v>17100</v>
      </c>
      <c r="DD255" s="182" t="s">
        <v>17746</v>
      </c>
      <c r="DE255" s="182" t="s">
        <v>17870</v>
      </c>
    </row>
    <row r="256" spans="1:109" ht="35.25" x14ac:dyDescent="0.5">
      <c r="A256" s="182">
        <v>1</v>
      </c>
      <c r="B256" s="220">
        <f>SUBTOTAL(9,$A$16:A256)</f>
        <v>220</v>
      </c>
      <c r="C256" s="253" t="s">
        <v>1830</v>
      </c>
      <c r="D256" s="220">
        <v>1982</v>
      </c>
      <c r="E256" s="220"/>
      <c r="F256" s="220" t="s">
        <v>17877</v>
      </c>
      <c r="G256" s="220">
        <v>2</v>
      </c>
      <c r="H256" s="220" t="s">
        <v>17042</v>
      </c>
      <c r="I256" s="225">
        <v>533.70000000000005</v>
      </c>
      <c r="J256" s="225">
        <v>520.70000000000005</v>
      </c>
      <c r="K256" s="225">
        <v>520.70000000000005</v>
      </c>
      <c r="L256" s="226">
        <v>20</v>
      </c>
      <c r="M256" s="220" t="s">
        <v>17100</v>
      </c>
      <c r="N256" s="220" t="s">
        <v>17769</v>
      </c>
      <c r="O256" s="223" t="s">
        <v>17316</v>
      </c>
      <c r="P256" s="225">
        <v>3516930.03</v>
      </c>
      <c r="Q256" s="227"/>
      <c r="R256" s="227">
        <v>0</v>
      </c>
      <c r="S256" s="227">
        <v>0</v>
      </c>
      <c r="T256" s="225">
        <f t="shared" si="37"/>
        <v>3516930.03</v>
      </c>
      <c r="U256" s="221">
        <f t="shared" si="36"/>
        <v>6589.7133783024165</v>
      </c>
      <c r="V256" s="228">
        <v>8126.3146149522199</v>
      </c>
      <c r="CM256" s="195">
        <f t="shared" si="58"/>
        <v>0</v>
      </c>
      <c r="CS256" s="247" t="s">
        <v>1889</v>
      </c>
      <c r="CT256" s="248">
        <v>1994</v>
      </c>
      <c r="CU256" s="248"/>
      <c r="CV256" s="248" t="s">
        <v>18020</v>
      </c>
      <c r="CW256" s="248" t="s">
        <v>17042</v>
      </c>
      <c r="CX256" s="248" t="s">
        <v>17315</v>
      </c>
      <c r="CY256" s="249">
        <v>1922</v>
      </c>
      <c r="CZ256" s="249">
        <v>1573.4</v>
      </c>
      <c r="DA256" s="249">
        <v>1573.4</v>
      </c>
      <c r="DB256" s="250">
        <v>41</v>
      </c>
      <c r="DC256" s="248" t="s">
        <v>17100</v>
      </c>
      <c r="DD256" s="248" t="s">
        <v>17746</v>
      </c>
      <c r="DE256" s="251" t="s">
        <v>18096</v>
      </c>
    </row>
    <row r="257" spans="1:109" ht="35.25" x14ac:dyDescent="0.5">
      <c r="A257" s="182">
        <v>1</v>
      </c>
      <c r="B257" s="220">
        <f>SUBTOTAL(9,$A$16:A257)</f>
        <v>221</v>
      </c>
      <c r="C257" s="256" t="s">
        <v>1829</v>
      </c>
      <c r="D257" s="242">
        <v>1984</v>
      </c>
      <c r="E257" s="242"/>
      <c r="F257" s="220" t="s">
        <v>18013</v>
      </c>
      <c r="G257" s="242">
        <v>2</v>
      </c>
      <c r="H257" s="242" t="s">
        <v>17042</v>
      </c>
      <c r="I257" s="243">
        <v>998.4</v>
      </c>
      <c r="J257" s="243">
        <v>805.1</v>
      </c>
      <c r="K257" s="243">
        <v>805.1</v>
      </c>
      <c r="L257" s="257">
        <v>19</v>
      </c>
      <c r="M257" s="242" t="s">
        <v>17100</v>
      </c>
      <c r="N257" s="242" t="s">
        <v>17769</v>
      </c>
      <c r="O257" s="242" t="s">
        <v>17316</v>
      </c>
      <c r="P257" s="243">
        <v>3852822.56</v>
      </c>
      <c r="Q257" s="246">
        <v>0</v>
      </c>
      <c r="R257" s="243">
        <v>0</v>
      </c>
      <c r="S257" s="243">
        <v>0</v>
      </c>
      <c r="T257" s="243">
        <f>P257-R257-S257</f>
        <v>3852822.56</v>
      </c>
      <c r="U257" s="221">
        <f t="shared" si="36"/>
        <v>3858.9969551282052</v>
      </c>
      <c r="V257" s="246">
        <v>5088.8625000000002</v>
      </c>
      <c r="CM257" s="195">
        <f t="shared" si="58"/>
        <v>0</v>
      </c>
      <c r="CS257" s="258"/>
      <c r="CT257" s="259"/>
      <c r="CU257" s="259"/>
      <c r="CV257" s="259"/>
      <c r="CW257" s="259"/>
      <c r="CX257" s="259"/>
      <c r="CY257" s="260"/>
      <c r="CZ257" s="260"/>
      <c r="DA257" s="260"/>
      <c r="DB257" s="261"/>
      <c r="DC257" s="259"/>
      <c r="DD257" s="259"/>
      <c r="DE257" s="262"/>
    </row>
    <row r="258" spans="1:109" ht="35.25" x14ac:dyDescent="0.5">
      <c r="B258" s="229" t="s">
        <v>356</v>
      </c>
      <c r="C258" s="229"/>
      <c r="D258" s="220" t="s">
        <v>17075</v>
      </c>
      <c r="E258" s="220" t="s">
        <v>17075</v>
      </c>
      <c r="F258" s="220" t="s">
        <v>17075</v>
      </c>
      <c r="G258" s="220" t="s">
        <v>17075</v>
      </c>
      <c r="H258" s="220" t="s">
        <v>17075</v>
      </c>
      <c r="I258" s="225">
        <f>I259</f>
        <v>3363.3</v>
      </c>
      <c r="J258" s="225">
        <f t="shared" ref="J258:L258" si="80">J259</f>
        <v>2581.1999999999998</v>
      </c>
      <c r="K258" s="225">
        <f t="shared" si="80"/>
        <v>2183.1999999999998</v>
      </c>
      <c r="L258" s="226">
        <f t="shared" si="80"/>
        <v>44</v>
      </c>
      <c r="M258" s="220" t="s">
        <v>17075</v>
      </c>
      <c r="N258" s="220" t="s">
        <v>17075</v>
      </c>
      <c r="O258" s="223" t="s">
        <v>17075</v>
      </c>
      <c r="P258" s="227">
        <v>7618035.8099999996</v>
      </c>
      <c r="Q258" s="227"/>
      <c r="R258" s="225">
        <f t="shared" ref="R258" si="81">R259</f>
        <v>0</v>
      </c>
      <c r="S258" s="225">
        <f t="shared" ref="S258" si="82">S259</f>
        <v>0</v>
      </c>
      <c r="T258" s="225">
        <f t="shared" ref="T258" si="83">T259</f>
        <v>7618035.8099999996</v>
      </c>
      <c r="U258" s="221">
        <f t="shared" si="36"/>
        <v>2265.0479618232089</v>
      </c>
      <c r="V258" s="228">
        <f>V259</f>
        <v>5674.57</v>
      </c>
      <c r="CM258" s="195">
        <f t="shared" si="58"/>
        <v>0</v>
      </c>
      <c r="CS258" s="182" t="s">
        <v>1892</v>
      </c>
      <c r="CT258" s="182">
        <v>1975</v>
      </c>
      <c r="CU258" s="182">
        <v>2015</v>
      </c>
      <c r="CV258" s="182" t="s">
        <v>18015</v>
      </c>
      <c r="CW258" s="182">
        <v>3</v>
      </c>
      <c r="CX258" s="182" t="s">
        <v>17042</v>
      </c>
      <c r="CY258" s="182">
        <v>3981.1</v>
      </c>
      <c r="CZ258" s="182">
        <v>2548.6</v>
      </c>
      <c r="DA258" s="182">
        <v>1279</v>
      </c>
      <c r="DB258" s="182">
        <v>138</v>
      </c>
      <c r="DC258" s="182" t="s">
        <v>17100</v>
      </c>
      <c r="DD258" s="182" t="s">
        <v>17746</v>
      </c>
      <c r="DE258" s="182" t="s">
        <v>18097</v>
      </c>
    </row>
    <row r="259" spans="1:109" ht="35.25" x14ac:dyDescent="0.5">
      <c r="A259" s="182">
        <v>1</v>
      </c>
      <c r="B259" s="220">
        <f>SUBTOTAL(9,$A$16:A259)</f>
        <v>222</v>
      </c>
      <c r="C259" s="230" t="s">
        <v>357</v>
      </c>
      <c r="D259" s="220">
        <v>1974</v>
      </c>
      <c r="E259" s="220"/>
      <c r="F259" s="220" t="s">
        <v>17877</v>
      </c>
      <c r="G259" s="220">
        <v>5</v>
      </c>
      <c r="H259" s="220" t="s">
        <v>17042</v>
      </c>
      <c r="I259" s="231">
        <v>3363.3</v>
      </c>
      <c r="J259" s="231">
        <v>2581.1999999999998</v>
      </c>
      <c r="K259" s="231">
        <v>2183.1999999999998</v>
      </c>
      <c r="L259" s="232">
        <v>44</v>
      </c>
      <c r="M259" s="220" t="s">
        <v>17100</v>
      </c>
      <c r="N259" s="220" t="s">
        <v>17769</v>
      </c>
      <c r="O259" s="223" t="s">
        <v>17316</v>
      </c>
      <c r="P259" s="228">
        <v>7618035.8099999996</v>
      </c>
      <c r="Q259" s="228"/>
      <c r="R259" s="228">
        <v>0</v>
      </c>
      <c r="S259" s="228">
        <v>0</v>
      </c>
      <c r="T259" s="228">
        <f t="shared" si="37"/>
        <v>7618035.8099999996</v>
      </c>
      <c r="U259" s="221">
        <f t="shared" si="36"/>
        <v>2265.0479618232089</v>
      </c>
      <c r="V259" s="228">
        <v>5674.57</v>
      </c>
      <c r="W259" s="195"/>
      <c r="AL259" s="182"/>
      <c r="BU259" s="233"/>
      <c r="BV259" s="233"/>
      <c r="BW259" s="233"/>
      <c r="BX259" s="233"/>
      <c r="BY259" s="233"/>
      <c r="BZ259" s="234"/>
      <c r="CA259" s="234"/>
      <c r="CB259" s="234"/>
      <c r="CC259" s="235"/>
      <c r="CD259" s="233"/>
      <c r="CE259" s="233"/>
      <c r="CF259" s="233"/>
      <c r="CG259" s="236"/>
      <c r="CH259" s="236"/>
      <c r="CI259" s="236"/>
      <c r="CJ259" s="236"/>
      <c r="CK259" s="236"/>
      <c r="CL259" s="236"/>
      <c r="CM259" s="195">
        <f t="shared" si="58"/>
        <v>0</v>
      </c>
      <c r="CS259" s="182" t="s">
        <v>10585</v>
      </c>
      <c r="CT259" s="182">
        <v>1987</v>
      </c>
      <c r="CV259" s="182" t="s">
        <v>18015</v>
      </c>
      <c r="CW259" s="182">
        <v>2</v>
      </c>
      <c r="CX259" s="182" t="s">
        <v>17042</v>
      </c>
      <c r="CY259" s="182">
        <v>667.4</v>
      </c>
      <c r="CZ259" s="182">
        <v>576.1</v>
      </c>
      <c r="DA259" s="182">
        <v>424.8</v>
      </c>
      <c r="DB259" s="182">
        <v>32</v>
      </c>
      <c r="DC259" s="182" t="s">
        <v>17100</v>
      </c>
      <c r="DD259" s="182" t="s">
        <v>17769</v>
      </c>
      <c r="DE259" s="182" t="s">
        <v>17316</v>
      </c>
    </row>
    <row r="260" spans="1:109" ht="35.25" x14ac:dyDescent="0.5">
      <c r="B260" s="229" t="s">
        <v>2955</v>
      </c>
      <c r="C260" s="229"/>
      <c r="D260" s="220" t="s">
        <v>17075</v>
      </c>
      <c r="E260" s="220" t="s">
        <v>17075</v>
      </c>
      <c r="F260" s="220" t="s">
        <v>17075</v>
      </c>
      <c r="G260" s="220" t="s">
        <v>17075</v>
      </c>
      <c r="H260" s="220" t="s">
        <v>17075</v>
      </c>
      <c r="I260" s="225">
        <f>SUM(I261:I265)</f>
        <v>19565.449999999997</v>
      </c>
      <c r="J260" s="225">
        <f>SUM(J261:J265)</f>
        <v>58751.199999999997</v>
      </c>
      <c r="K260" s="225">
        <f>SUM(K261:K265)</f>
        <v>57022.05</v>
      </c>
      <c r="L260" s="226">
        <f>SUM(L261:L265)</f>
        <v>714</v>
      </c>
      <c r="M260" s="220" t="s">
        <v>17075</v>
      </c>
      <c r="N260" s="220" t="s">
        <v>17075</v>
      </c>
      <c r="O260" s="223" t="s">
        <v>17075</v>
      </c>
      <c r="P260" s="227">
        <f>SUM(P261:P265)</f>
        <v>41565685.990000002</v>
      </c>
      <c r="Q260" s="227"/>
      <c r="R260" s="225">
        <f>SUM(R261:R265)</f>
        <v>0</v>
      </c>
      <c r="S260" s="225">
        <f>SUM(S261:S265)</f>
        <v>0</v>
      </c>
      <c r="T260" s="225">
        <f>SUM(T261:T265)</f>
        <v>41565685.990000002</v>
      </c>
      <c r="U260" s="221">
        <f t="shared" si="36"/>
        <v>2124.4431377760293</v>
      </c>
      <c r="V260" s="228">
        <f>MAX(V261:V265)</f>
        <v>11765.387499652406</v>
      </c>
      <c r="CM260" s="195">
        <f t="shared" si="58"/>
        <v>0</v>
      </c>
      <c r="CS260" s="182" t="s">
        <v>1990</v>
      </c>
      <c r="CT260" s="182">
        <v>1989</v>
      </c>
      <c r="CV260" s="182" t="s">
        <v>18015</v>
      </c>
      <c r="CW260" s="182">
        <v>2</v>
      </c>
      <c r="CX260" s="182" t="s">
        <v>17042</v>
      </c>
      <c r="CY260" s="182">
        <v>402</v>
      </c>
      <c r="CZ260" s="182">
        <v>338.77</v>
      </c>
      <c r="DA260" s="182">
        <v>338.77</v>
      </c>
      <c r="DB260" s="182">
        <v>29</v>
      </c>
      <c r="DC260" s="182" t="s">
        <v>17100</v>
      </c>
      <c r="DD260" s="182" t="s">
        <v>17769</v>
      </c>
      <c r="DE260" s="182" t="s">
        <v>17316</v>
      </c>
    </row>
    <row r="261" spans="1:109" ht="35.25" x14ac:dyDescent="0.5">
      <c r="A261" s="182">
        <v>1</v>
      </c>
      <c r="B261" s="220">
        <f>SUBTOTAL(9,$A$16:A261)</f>
        <v>223</v>
      </c>
      <c r="C261" s="230" t="s">
        <v>2951</v>
      </c>
      <c r="D261" s="220">
        <v>1971</v>
      </c>
      <c r="E261" s="220"/>
      <c r="F261" s="220" t="s">
        <v>17319</v>
      </c>
      <c r="G261" s="220">
        <v>5</v>
      </c>
      <c r="H261" s="220" t="s">
        <v>17331</v>
      </c>
      <c r="I261" s="231">
        <v>4815.57</v>
      </c>
      <c r="J261" s="231">
        <v>44878.67</v>
      </c>
      <c r="K261" s="231">
        <v>44563.46</v>
      </c>
      <c r="L261" s="232">
        <v>188</v>
      </c>
      <c r="M261" s="220" t="s">
        <v>17100</v>
      </c>
      <c r="N261" s="220" t="s">
        <v>17746</v>
      </c>
      <c r="O261" s="223" t="s">
        <v>17812</v>
      </c>
      <c r="P261" s="228">
        <v>10557499.289999999</v>
      </c>
      <c r="Q261" s="228"/>
      <c r="R261" s="228">
        <v>0</v>
      </c>
      <c r="S261" s="228">
        <v>0</v>
      </c>
      <c r="T261" s="228">
        <f t="shared" si="37"/>
        <v>10557499.289999999</v>
      </c>
      <c r="U261" s="221">
        <f t="shared" si="36"/>
        <v>2192.3675265856377</v>
      </c>
      <c r="V261" s="228">
        <v>2605.2993082854159</v>
      </c>
      <c r="W261" s="195"/>
      <c r="AL261" s="182"/>
      <c r="BU261" s="233"/>
      <c r="BV261" s="233"/>
      <c r="BW261" s="233"/>
      <c r="BX261" s="233"/>
      <c r="BY261" s="233"/>
      <c r="BZ261" s="234"/>
      <c r="CA261" s="234"/>
      <c r="CB261" s="234"/>
      <c r="CC261" s="235"/>
      <c r="CD261" s="233"/>
      <c r="CE261" s="233"/>
      <c r="CF261" s="233"/>
      <c r="CG261" s="236"/>
      <c r="CH261" s="236"/>
      <c r="CI261" s="236"/>
      <c r="CJ261" s="236"/>
      <c r="CK261" s="236"/>
      <c r="CL261" s="236"/>
      <c r="CM261" s="195">
        <f t="shared" si="58"/>
        <v>0</v>
      </c>
      <c r="CS261" s="182" t="s">
        <v>10949</v>
      </c>
      <c r="CT261" s="182">
        <v>1994</v>
      </c>
      <c r="CV261" s="182" t="s">
        <v>18015</v>
      </c>
      <c r="CW261" s="182">
        <v>4</v>
      </c>
      <c r="CX261" s="182" t="s">
        <v>17322</v>
      </c>
      <c r="CY261" s="182">
        <v>3731.88</v>
      </c>
      <c r="CZ261" s="182">
        <v>2769.88</v>
      </c>
      <c r="DA261" s="182">
        <v>2769.88</v>
      </c>
      <c r="DB261" s="182">
        <v>111</v>
      </c>
      <c r="DC261" s="182" t="s">
        <v>17100</v>
      </c>
      <c r="DD261" s="182" t="s">
        <v>17746</v>
      </c>
      <c r="DE261" s="182" t="s">
        <v>17811</v>
      </c>
    </row>
    <row r="262" spans="1:109" ht="35.25" x14ac:dyDescent="0.5">
      <c r="A262" s="182">
        <v>1</v>
      </c>
      <c r="B262" s="220">
        <f>SUBTOTAL(9,$A$16:A262)</f>
        <v>224</v>
      </c>
      <c r="C262" s="230" t="s">
        <v>1946</v>
      </c>
      <c r="D262" s="220">
        <v>1985</v>
      </c>
      <c r="E262" s="220"/>
      <c r="F262" s="220" t="s">
        <v>17319</v>
      </c>
      <c r="G262" s="220">
        <v>5</v>
      </c>
      <c r="H262" s="220" t="s">
        <v>17320</v>
      </c>
      <c r="I262" s="231">
        <v>5355</v>
      </c>
      <c r="J262" s="231">
        <v>4859.7</v>
      </c>
      <c r="K262" s="231">
        <v>4572.3</v>
      </c>
      <c r="L262" s="232">
        <v>187</v>
      </c>
      <c r="M262" s="220" t="s">
        <v>17100</v>
      </c>
      <c r="N262" s="220" t="s">
        <v>17746</v>
      </c>
      <c r="O262" s="223" t="s">
        <v>17812</v>
      </c>
      <c r="P262" s="228">
        <v>10354662.1</v>
      </c>
      <c r="Q262" s="228"/>
      <c r="R262" s="228">
        <v>0</v>
      </c>
      <c r="S262" s="228">
        <v>0</v>
      </c>
      <c r="T262" s="228">
        <f t="shared" si="37"/>
        <v>10354662.1</v>
      </c>
      <c r="U262" s="221">
        <f t="shared" si="36"/>
        <v>1933.6437161531278</v>
      </c>
      <c r="V262" s="228">
        <v>2298.6810054154994</v>
      </c>
      <c r="W262" s="195"/>
      <c r="AL262" s="182"/>
      <c r="BU262" s="233"/>
      <c r="BV262" s="233"/>
      <c r="BW262" s="233"/>
      <c r="BX262" s="233"/>
      <c r="BY262" s="233"/>
      <c r="BZ262" s="234"/>
      <c r="CA262" s="234"/>
      <c r="CB262" s="234"/>
      <c r="CC262" s="235"/>
      <c r="CD262" s="233"/>
      <c r="CE262" s="233"/>
      <c r="CF262" s="233"/>
      <c r="CG262" s="236"/>
      <c r="CH262" s="236"/>
      <c r="CI262" s="236"/>
      <c r="CJ262" s="236"/>
      <c r="CK262" s="236"/>
      <c r="CL262" s="236"/>
      <c r="CM262" s="195">
        <f t="shared" si="58"/>
        <v>0</v>
      </c>
      <c r="CS262" s="182" t="s">
        <v>17239</v>
      </c>
      <c r="CT262" s="182">
        <v>1992</v>
      </c>
      <c r="CV262" s="182" t="s">
        <v>18015</v>
      </c>
      <c r="CW262" s="182">
        <v>2</v>
      </c>
      <c r="CX262" s="182" t="s">
        <v>17322</v>
      </c>
      <c r="CY262" s="182">
        <v>1621.8</v>
      </c>
      <c r="CZ262" s="182">
        <v>965.3</v>
      </c>
      <c r="DA262" s="182">
        <v>915.9</v>
      </c>
      <c r="DB262" s="182">
        <v>39</v>
      </c>
      <c r="DC262" s="182" t="s">
        <v>17100</v>
      </c>
      <c r="DD262" s="182" t="s">
        <v>17746</v>
      </c>
      <c r="DE262" s="182" t="s">
        <v>17811</v>
      </c>
    </row>
    <row r="263" spans="1:109" ht="35.25" x14ac:dyDescent="0.5">
      <c r="A263" s="182">
        <v>1</v>
      </c>
      <c r="B263" s="220">
        <f>SUBTOTAL(9,$A$16:A263)</f>
        <v>225</v>
      </c>
      <c r="C263" s="230" t="s">
        <v>1958</v>
      </c>
      <c r="D263" s="220">
        <v>1972</v>
      </c>
      <c r="E263" s="220"/>
      <c r="F263" s="220" t="s">
        <v>17319</v>
      </c>
      <c r="G263" s="220">
        <v>5</v>
      </c>
      <c r="H263" s="220" t="s">
        <v>17315</v>
      </c>
      <c r="I263" s="231">
        <v>3786.98</v>
      </c>
      <c r="J263" s="231">
        <v>3515.43</v>
      </c>
      <c r="K263" s="231">
        <v>3338.49</v>
      </c>
      <c r="L263" s="232">
        <v>137</v>
      </c>
      <c r="M263" s="220" t="s">
        <v>17100</v>
      </c>
      <c r="N263" s="220" t="s">
        <v>17746</v>
      </c>
      <c r="O263" s="223" t="s">
        <v>17812</v>
      </c>
      <c r="P263" s="228">
        <v>6829631.9299999997</v>
      </c>
      <c r="Q263" s="228"/>
      <c r="R263" s="228">
        <v>0</v>
      </c>
      <c r="S263" s="228">
        <v>0</v>
      </c>
      <c r="T263" s="228">
        <f t="shared" si="37"/>
        <v>6829631.9299999997</v>
      </c>
      <c r="U263" s="221">
        <f t="shared" si="36"/>
        <v>1803.4507523145091</v>
      </c>
      <c r="V263" s="228">
        <v>2158.7171988233367</v>
      </c>
      <c r="W263" s="195"/>
      <c r="AL263" s="182"/>
      <c r="BU263" s="233"/>
      <c r="BV263" s="233"/>
      <c r="BW263" s="233"/>
      <c r="BX263" s="233"/>
      <c r="BY263" s="233"/>
      <c r="BZ263" s="234"/>
      <c r="CA263" s="234"/>
      <c r="CB263" s="234"/>
      <c r="CC263" s="235"/>
      <c r="CD263" s="233"/>
      <c r="CE263" s="233"/>
      <c r="CF263" s="233"/>
      <c r="CG263" s="236"/>
      <c r="CH263" s="236"/>
      <c r="CI263" s="236"/>
      <c r="CJ263" s="236"/>
      <c r="CK263" s="236"/>
      <c r="CL263" s="236"/>
      <c r="CM263" s="195">
        <f t="shared" si="58"/>
        <v>0</v>
      </c>
      <c r="CS263" s="182" t="s">
        <v>1956</v>
      </c>
      <c r="CT263" s="182">
        <v>1986</v>
      </c>
      <c r="CV263" s="182" t="s">
        <v>18015</v>
      </c>
      <c r="CW263" s="182">
        <v>2</v>
      </c>
      <c r="CX263" s="182" t="s">
        <v>17322</v>
      </c>
      <c r="CY263" s="182">
        <v>923.9</v>
      </c>
      <c r="CZ263" s="182">
        <v>841.9</v>
      </c>
      <c r="DA263" s="182">
        <v>646.1</v>
      </c>
      <c r="DB263" s="182">
        <v>45</v>
      </c>
      <c r="DC263" s="182" t="s">
        <v>17100</v>
      </c>
      <c r="DD263" s="182" t="s">
        <v>17746</v>
      </c>
      <c r="DE263" s="182" t="s">
        <v>17811</v>
      </c>
    </row>
    <row r="264" spans="1:109" ht="35.25" x14ac:dyDescent="0.5">
      <c r="A264" s="182">
        <v>1</v>
      </c>
      <c r="B264" s="220">
        <f>SUBTOTAL(9,$A$16:A264)</f>
        <v>226</v>
      </c>
      <c r="C264" s="230" t="s">
        <v>10995</v>
      </c>
      <c r="D264" s="220">
        <v>1978</v>
      </c>
      <c r="E264" s="220"/>
      <c r="F264" s="220" t="s">
        <v>17877</v>
      </c>
      <c r="G264" s="220">
        <v>3</v>
      </c>
      <c r="H264" s="220" t="s">
        <v>17322</v>
      </c>
      <c r="I264" s="231">
        <v>1582.3</v>
      </c>
      <c r="J264" s="231">
        <v>1471.8</v>
      </c>
      <c r="K264" s="231">
        <v>1471.8</v>
      </c>
      <c r="L264" s="232">
        <v>69</v>
      </c>
      <c r="M264" s="220" t="s">
        <v>17100</v>
      </c>
      <c r="N264" s="220" t="s">
        <v>17746</v>
      </c>
      <c r="O264" s="223" t="s">
        <v>17812</v>
      </c>
      <c r="P264" s="228">
        <v>6935199.7699999996</v>
      </c>
      <c r="Q264" s="228"/>
      <c r="R264" s="228">
        <v>0</v>
      </c>
      <c r="S264" s="228">
        <v>0</v>
      </c>
      <c r="T264" s="228">
        <f t="shared" si="37"/>
        <v>6935199.7699999996</v>
      </c>
      <c r="U264" s="221">
        <f t="shared" si="36"/>
        <v>4382.9866460216135</v>
      </c>
      <c r="V264" s="228">
        <v>11765.387499652406</v>
      </c>
      <c r="W264" s="195"/>
      <c r="AL264" s="182"/>
      <c r="BU264" s="233"/>
      <c r="BV264" s="233"/>
      <c r="BW264" s="233"/>
      <c r="BX264" s="233"/>
      <c r="BY264" s="233"/>
      <c r="BZ264" s="234"/>
      <c r="CA264" s="234"/>
      <c r="CB264" s="234"/>
      <c r="CC264" s="235"/>
      <c r="CD264" s="233"/>
      <c r="CE264" s="233"/>
      <c r="CF264" s="233"/>
      <c r="CG264" s="236"/>
      <c r="CH264" s="236"/>
      <c r="CI264" s="236"/>
      <c r="CJ264" s="236"/>
      <c r="CK264" s="236"/>
      <c r="CL264" s="236"/>
      <c r="CM264" s="195">
        <f t="shared" si="58"/>
        <v>0</v>
      </c>
      <c r="CS264" s="182" t="s">
        <v>10744</v>
      </c>
      <c r="CT264" s="182">
        <v>1992</v>
      </c>
      <c r="CV264" s="182" t="s">
        <v>18015</v>
      </c>
      <c r="CW264" s="182">
        <v>3</v>
      </c>
      <c r="CX264" s="182" t="s">
        <v>17042</v>
      </c>
      <c r="CY264" s="182">
        <v>1555.9</v>
      </c>
      <c r="CZ264" s="182">
        <v>1062.8</v>
      </c>
      <c r="DA264" s="182">
        <v>1019.8</v>
      </c>
      <c r="DB264" s="182">
        <v>50</v>
      </c>
      <c r="DC264" s="182" t="s">
        <v>17100</v>
      </c>
      <c r="DD264" s="182" t="s">
        <v>17746</v>
      </c>
      <c r="DE264" s="182" t="s">
        <v>17811</v>
      </c>
    </row>
    <row r="265" spans="1:109" ht="35.25" x14ac:dyDescent="0.5">
      <c r="A265" s="182">
        <v>1</v>
      </c>
      <c r="B265" s="220">
        <f>SUBTOTAL(9,$A$16:A265)</f>
        <v>227</v>
      </c>
      <c r="C265" s="230" t="s">
        <v>10857</v>
      </c>
      <c r="D265" s="220">
        <v>1979</v>
      </c>
      <c r="E265" s="220"/>
      <c r="F265" s="220" t="s">
        <v>17877</v>
      </c>
      <c r="G265" s="220">
        <v>5</v>
      </c>
      <c r="H265" s="220" t="s">
        <v>17315</v>
      </c>
      <c r="I265" s="231">
        <v>4025.6</v>
      </c>
      <c r="J265" s="231">
        <v>4025.6</v>
      </c>
      <c r="K265" s="231">
        <v>3076</v>
      </c>
      <c r="L265" s="232">
        <v>133</v>
      </c>
      <c r="M265" s="220" t="s">
        <v>17100</v>
      </c>
      <c r="N265" s="220" t="s">
        <v>17746</v>
      </c>
      <c r="O265" s="223" t="s">
        <v>17812</v>
      </c>
      <c r="P265" s="228">
        <v>6888692.8999999994</v>
      </c>
      <c r="Q265" s="228"/>
      <c r="R265" s="228">
        <v>0</v>
      </c>
      <c r="S265" s="228">
        <v>0</v>
      </c>
      <c r="T265" s="228">
        <f t="shared" si="37"/>
        <v>6888692.8999999994</v>
      </c>
      <c r="U265" s="221">
        <f t="shared" si="36"/>
        <v>1711.2214079888711</v>
      </c>
      <c r="V265" s="228">
        <v>1940.2497103537362</v>
      </c>
      <c r="W265" s="195"/>
      <c r="AL265" s="182"/>
      <c r="BU265" s="233"/>
      <c r="BV265" s="233"/>
      <c r="BW265" s="233"/>
      <c r="BX265" s="233"/>
      <c r="BY265" s="233"/>
      <c r="BZ265" s="234"/>
      <c r="CA265" s="234"/>
      <c r="CB265" s="234"/>
      <c r="CC265" s="235"/>
      <c r="CD265" s="233"/>
      <c r="CE265" s="233"/>
      <c r="CF265" s="233"/>
      <c r="CG265" s="236"/>
      <c r="CH265" s="236"/>
      <c r="CI265" s="236"/>
      <c r="CJ265" s="236"/>
      <c r="CK265" s="236"/>
      <c r="CL265" s="236"/>
      <c r="CM265" s="195">
        <f t="shared" si="58"/>
        <v>0</v>
      </c>
      <c r="CS265" s="182" t="s">
        <v>10856</v>
      </c>
      <c r="CT265" s="182">
        <v>1978</v>
      </c>
      <c r="CV265" s="182" t="s">
        <v>18098</v>
      </c>
      <c r="CW265" s="182">
        <v>5</v>
      </c>
      <c r="CX265" s="182" t="s">
        <v>17315</v>
      </c>
      <c r="CY265" s="182">
        <v>4027.2</v>
      </c>
      <c r="CZ265" s="182">
        <v>3079.4</v>
      </c>
      <c r="DA265" s="182">
        <v>3079.4</v>
      </c>
      <c r="DB265" s="182">
        <v>157</v>
      </c>
      <c r="DC265" s="182" t="s">
        <v>17100</v>
      </c>
      <c r="DD265" s="182" t="s">
        <v>17746</v>
      </c>
      <c r="DE265" s="182" t="s">
        <v>17812</v>
      </c>
    </row>
    <row r="266" spans="1:109" ht="35.25" x14ac:dyDescent="0.5">
      <c r="B266" s="229" t="s">
        <v>2965</v>
      </c>
      <c r="C266" s="229"/>
      <c r="D266" s="220" t="s">
        <v>17075</v>
      </c>
      <c r="E266" s="220" t="s">
        <v>17075</v>
      </c>
      <c r="F266" s="220" t="s">
        <v>17075</v>
      </c>
      <c r="G266" s="220" t="s">
        <v>17075</v>
      </c>
      <c r="H266" s="220" t="s">
        <v>17075</v>
      </c>
      <c r="I266" s="225">
        <f>I267</f>
        <v>460</v>
      </c>
      <c r="J266" s="225">
        <f t="shared" ref="J266:L266" si="84">J267</f>
        <v>262.7</v>
      </c>
      <c r="K266" s="225">
        <f t="shared" si="84"/>
        <v>262.7</v>
      </c>
      <c r="L266" s="226">
        <f t="shared" si="84"/>
        <v>17</v>
      </c>
      <c r="M266" s="220" t="s">
        <v>17075</v>
      </c>
      <c r="N266" s="220" t="s">
        <v>17075</v>
      </c>
      <c r="O266" s="223" t="s">
        <v>17075</v>
      </c>
      <c r="P266" s="227">
        <v>5279400</v>
      </c>
      <c r="Q266" s="227"/>
      <c r="R266" s="225">
        <f t="shared" ref="R266" si="85">R267</f>
        <v>0</v>
      </c>
      <c r="S266" s="225">
        <f t="shared" ref="S266" si="86">S267</f>
        <v>0</v>
      </c>
      <c r="T266" s="225">
        <f t="shared" ref="T266" si="87">T267</f>
        <v>5279400</v>
      </c>
      <c r="U266" s="221">
        <f t="shared" ref="U266:U320" si="88">P266/I266</f>
        <v>11476.95652173913</v>
      </c>
      <c r="V266" s="228">
        <f>V267</f>
        <v>14241.335478260869</v>
      </c>
      <c r="CM266" s="195">
        <f t="shared" si="58"/>
        <v>0</v>
      </c>
      <c r="CS266" s="182" t="s">
        <v>1932</v>
      </c>
      <c r="CT266" s="182">
        <v>1986</v>
      </c>
      <c r="CV266" s="182" t="s">
        <v>18015</v>
      </c>
      <c r="CW266" s="182">
        <v>5</v>
      </c>
      <c r="CX266" s="182" t="s">
        <v>17040</v>
      </c>
      <c r="CY266" s="182">
        <v>2851.99</v>
      </c>
      <c r="CZ266" s="182">
        <v>2360.59</v>
      </c>
      <c r="DA266" s="182">
        <v>2342</v>
      </c>
      <c r="DB266" s="182">
        <v>145</v>
      </c>
      <c r="DC266" s="182" t="s">
        <v>17100</v>
      </c>
      <c r="DD266" s="182" t="s">
        <v>17746</v>
      </c>
      <c r="DE266" s="182" t="s">
        <v>17812</v>
      </c>
    </row>
    <row r="267" spans="1:109" ht="35.25" x14ac:dyDescent="0.5">
      <c r="A267" s="182">
        <v>1</v>
      </c>
      <c r="B267" s="220">
        <f>SUBTOTAL(9,$A$16:A267)</f>
        <v>228</v>
      </c>
      <c r="C267" s="253" t="s">
        <v>2954</v>
      </c>
      <c r="D267" s="220">
        <v>1969</v>
      </c>
      <c r="E267" s="220"/>
      <c r="F267" s="220" t="s">
        <v>17877</v>
      </c>
      <c r="G267" s="220">
        <v>2</v>
      </c>
      <c r="H267" s="220" t="s">
        <v>17042</v>
      </c>
      <c r="I267" s="225">
        <v>460</v>
      </c>
      <c r="J267" s="225">
        <v>262.7</v>
      </c>
      <c r="K267" s="225">
        <v>262.7</v>
      </c>
      <c r="L267" s="226">
        <v>17</v>
      </c>
      <c r="M267" s="220" t="s">
        <v>17100</v>
      </c>
      <c r="N267" s="220" t="s">
        <v>17769</v>
      </c>
      <c r="O267" s="223" t="s">
        <v>17316</v>
      </c>
      <c r="P267" s="225">
        <v>5279400</v>
      </c>
      <c r="Q267" s="227"/>
      <c r="R267" s="227">
        <v>0</v>
      </c>
      <c r="S267" s="227">
        <v>0</v>
      </c>
      <c r="T267" s="225">
        <f t="shared" si="37"/>
        <v>5279400</v>
      </c>
      <c r="U267" s="221">
        <f t="shared" si="88"/>
        <v>11476.95652173913</v>
      </c>
      <c r="V267" s="228">
        <v>14241.335478260869</v>
      </c>
      <c r="CM267" s="195">
        <f t="shared" si="58"/>
        <v>0</v>
      </c>
      <c r="CS267" s="247" t="s">
        <v>2952</v>
      </c>
      <c r="CT267" s="248">
        <v>1970</v>
      </c>
      <c r="CU267" s="248"/>
      <c r="CV267" s="248" t="s">
        <v>18015</v>
      </c>
      <c r="CW267" s="248">
        <v>2</v>
      </c>
      <c r="CX267" s="248">
        <v>2</v>
      </c>
      <c r="CY267" s="249">
        <v>747.1</v>
      </c>
      <c r="CZ267" s="249">
        <v>747.1</v>
      </c>
      <c r="DA267" s="249">
        <v>747.1</v>
      </c>
      <c r="DB267" s="250">
        <v>16</v>
      </c>
      <c r="DC267" s="248" t="s">
        <v>17100</v>
      </c>
      <c r="DD267" s="248" t="s">
        <v>17769</v>
      </c>
      <c r="DE267" s="248" t="s">
        <v>17316</v>
      </c>
    </row>
    <row r="268" spans="1:109" ht="35.25" x14ac:dyDescent="0.5">
      <c r="B268" s="229" t="s">
        <v>2956</v>
      </c>
      <c r="C268" s="229"/>
      <c r="D268" s="220" t="s">
        <v>17075</v>
      </c>
      <c r="E268" s="220" t="s">
        <v>17075</v>
      </c>
      <c r="F268" s="220" t="s">
        <v>17075</v>
      </c>
      <c r="G268" s="220" t="s">
        <v>17075</v>
      </c>
      <c r="H268" s="220" t="s">
        <v>17075</v>
      </c>
      <c r="I268" s="225">
        <f>I269</f>
        <v>896.41</v>
      </c>
      <c r="J268" s="225">
        <f t="shared" ref="J268:L268" si="89">J269</f>
        <v>811.71</v>
      </c>
      <c r="K268" s="225">
        <f t="shared" si="89"/>
        <v>484.2</v>
      </c>
      <c r="L268" s="226">
        <f t="shared" si="89"/>
        <v>56</v>
      </c>
      <c r="M268" s="220" t="s">
        <v>17075</v>
      </c>
      <c r="N268" s="220" t="s">
        <v>17075</v>
      </c>
      <c r="O268" s="223" t="s">
        <v>17075</v>
      </c>
      <c r="P268" s="227">
        <v>6678438.4000000004</v>
      </c>
      <c r="Q268" s="227"/>
      <c r="R268" s="225">
        <f t="shared" ref="R268" si="90">R269</f>
        <v>0</v>
      </c>
      <c r="S268" s="225">
        <f t="shared" ref="S268" si="91">S269</f>
        <v>0</v>
      </c>
      <c r="T268" s="225">
        <f t="shared" ref="T268" si="92">T269</f>
        <v>6678438.4000000004</v>
      </c>
      <c r="U268" s="221">
        <f t="shared" si="88"/>
        <v>7450.2051516605134</v>
      </c>
      <c r="V268" s="228">
        <f>V269</f>
        <v>9180.1812340335346</v>
      </c>
      <c r="CM268" s="195">
        <f t="shared" si="58"/>
        <v>0</v>
      </c>
      <c r="CS268" s="182" t="s">
        <v>12395</v>
      </c>
      <c r="CT268" s="182">
        <v>1985</v>
      </c>
      <c r="CU268" s="182">
        <v>2009</v>
      </c>
      <c r="CV268" s="182" t="s">
        <v>18015</v>
      </c>
      <c r="CW268" s="182">
        <v>2</v>
      </c>
      <c r="CX268" s="182" t="s">
        <v>17042</v>
      </c>
      <c r="CY268" s="182">
        <v>958.4</v>
      </c>
      <c r="CZ268" s="182">
        <v>858.1</v>
      </c>
      <c r="DA268" s="182">
        <v>858.1</v>
      </c>
      <c r="DB268" s="182">
        <v>63</v>
      </c>
      <c r="DC268" s="182" t="s">
        <v>17100</v>
      </c>
      <c r="DD268" s="182" t="s">
        <v>17769</v>
      </c>
      <c r="DE268" s="182" t="s">
        <v>17316</v>
      </c>
    </row>
    <row r="269" spans="1:109" ht="35.25" x14ac:dyDescent="0.5">
      <c r="A269" s="182">
        <v>1</v>
      </c>
      <c r="B269" s="220">
        <f>SUBTOTAL(9,$A$16:A269)</f>
        <v>229</v>
      </c>
      <c r="C269" s="253" t="s">
        <v>1991</v>
      </c>
      <c r="D269" s="220">
        <v>1989</v>
      </c>
      <c r="E269" s="220"/>
      <c r="F269" s="220" t="s">
        <v>17877</v>
      </c>
      <c r="G269" s="220">
        <v>2</v>
      </c>
      <c r="H269" s="220" t="s">
        <v>17322</v>
      </c>
      <c r="I269" s="225">
        <v>896.41</v>
      </c>
      <c r="J269" s="225">
        <v>811.71</v>
      </c>
      <c r="K269" s="225">
        <v>484.2</v>
      </c>
      <c r="L269" s="226">
        <v>56</v>
      </c>
      <c r="M269" s="220" t="s">
        <v>17100</v>
      </c>
      <c r="N269" s="220" t="s">
        <v>17769</v>
      </c>
      <c r="O269" s="223" t="s">
        <v>17316</v>
      </c>
      <c r="P269" s="225">
        <v>6678438.4000000004</v>
      </c>
      <c r="Q269" s="227"/>
      <c r="R269" s="227">
        <v>0</v>
      </c>
      <c r="S269" s="227">
        <v>0</v>
      </c>
      <c r="T269" s="225">
        <f t="shared" ref="T269:T324" si="93">P269-R269-S269</f>
        <v>6678438.4000000004</v>
      </c>
      <c r="U269" s="221">
        <f t="shared" si="88"/>
        <v>7450.2051516605134</v>
      </c>
      <c r="V269" s="228">
        <v>9180.1812340335346</v>
      </c>
      <c r="CM269" s="195">
        <f t="shared" si="58"/>
        <v>0</v>
      </c>
      <c r="CS269" s="247" t="s">
        <v>12418</v>
      </c>
      <c r="CT269" s="248">
        <v>1969</v>
      </c>
      <c r="CU269" s="248"/>
      <c r="CV269" s="248" t="s">
        <v>18015</v>
      </c>
      <c r="CW269" s="248">
        <v>2</v>
      </c>
      <c r="CX269" s="248" t="s">
        <v>17040</v>
      </c>
      <c r="CY269" s="249">
        <v>396.8</v>
      </c>
      <c r="CZ269" s="249">
        <v>354.2</v>
      </c>
      <c r="DA269" s="249">
        <v>354.2</v>
      </c>
      <c r="DB269" s="250">
        <v>15</v>
      </c>
      <c r="DC269" s="248" t="s">
        <v>17100</v>
      </c>
      <c r="DD269" s="248" t="s">
        <v>17852</v>
      </c>
      <c r="DE269" s="251" t="s">
        <v>18042</v>
      </c>
    </row>
    <row r="270" spans="1:109" ht="35.25" x14ac:dyDescent="0.5">
      <c r="B270" s="229" t="s">
        <v>36</v>
      </c>
      <c r="C270" s="229"/>
      <c r="D270" s="220" t="s">
        <v>17075</v>
      </c>
      <c r="E270" s="220" t="s">
        <v>17075</v>
      </c>
      <c r="F270" s="220" t="s">
        <v>17075</v>
      </c>
      <c r="G270" s="220" t="s">
        <v>17075</v>
      </c>
      <c r="H270" s="220" t="s">
        <v>17075</v>
      </c>
      <c r="I270" s="225">
        <f>SUM(I271:I273)</f>
        <v>1991.4</v>
      </c>
      <c r="J270" s="225">
        <f t="shared" ref="J270:L270" si="94">SUM(J271:J273)</f>
        <v>1757.6999999999998</v>
      </c>
      <c r="K270" s="225">
        <f t="shared" si="94"/>
        <v>1715.9</v>
      </c>
      <c r="L270" s="226">
        <f t="shared" si="94"/>
        <v>72</v>
      </c>
      <c r="M270" s="220" t="s">
        <v>17075</v>
      </c>
      <c r="N270" s="220" t="s">
        <v>17075</v>
      </c>
      <c r="O270" s="223" t="s">
        <v>17075</v>
      </c>
      <c r="P270" s="227">
        <v>12309487.77</v>
      </c>
      <c r="Q270" s="227"/>
      <c r="R270" s="225">
        <f t="shared" ref="R270" si="95">SUM(R271:R273)</f>
        <v>0</v>
      </c>
      <c r="S270" s="225">
        <f t="shared" ref="S270" si="96">SUM(S271:S273)</f>
        <v>0</v>
      </c>
      <c r="T270" s="225">
        <f t="shared" ref="T270" si="97">SUM(T271:T273)</f>
        <v>12309487.77</v>
      </c>
      <c r="U270" s="221">
        <f t="shared" si="88"/>
        <v>6181.3235763784269</v>
      </c>
      <c r="V270" s="228">
        <f>MAX(V271:V273)</f>
        <v>8402.97882141019</v>
      </c>
      <c r="CM270" s="195">
        <f t="shared" si="58"/>
        <v>0</v>
      </c>
      <c r="CS270" s="182" t="s">
        <v>12386</v>
      </c>
      <c r="CT270" s="182">
        <v>1968</v>
      </c>
      <c r="CV270" s="182" t="s">
        <v>18015</v>
      </c>
      <c r="CW270" s="182">
        <v>2</v>
      </c>
      <c r="CX270" s="182" t="s">
        <v>17040</v>
      </c>
      <c r="CY270" s="182">
        <v>323</v>
      </c>
      <c r="CZ270" s="182">
        <v>293</v>
      </c>
      <c r="DA270" s="182">
        <v>114.7</v>
      </c>
      <c r="DB270" s="182">
        <v>17</v>
      </c>
      <c r="DC270" s="182" t="s">
        <v>17100</v>
      </c>
      <c r="DD270" s="182" t="s">
        <v>17852</v>
      </c>
      <c r="DE270" s="182" t="s">
        <v>18043</v>
      </c>
    </row>
    <row r="271" spans="1:109" ht="35.25" x14ac:dyDescent="0.5">
      <c r="A271" s="182">
        <v>1</v>
      </c>
      <c r="B271" s="220">
        <f>SUBTOTAL(9,$A$16:A271)</f>
        <v>230</v>
      </c>
      <c r="C271" s="263" t="s">
        <v>42</v>
      </c>
      <c r="D271" s="220">
        <v>1969</v>
      </c>
      <c r="E271" s="220"/>
      <c r="F271" s="220" t="s">
        <v>17877</v>
      </c>
      <c r="G271" s="220">
        <v>2</v>
      </c>
      <c r="H271" s="220" t="s">
        <v>17040</v>
      </c>
      <c r="I271" s="225">
        <v>388.6</v>
      </c>
      <c r="J271" s="225">
        <v>351.6</v>
      </c>
      <c r="K271" s="225">
        <v>351.6</v>
      </c>
      <c r="L271" s="226">
        <v>15</v>
      </c>
      <c r="M271" s="220" t="s">
        <v>17100</v>
      </c>
      <c r="N271" s="220" t="s">
        <v>17769</v>
      </c>
      <c r="O271" s="223" t="s">
        <v>17316</v>
      </c>
      <c r="P271" s="225">
        <v>2721468.8</v>
      </c>
      <c r="Q271" s="227"/>
      <c r="R271" s="227">
        <v>0</v>
      </c>
      <c r="S271" s="227">
        <v>0</v>
      </c>
      <c r="T271" s="225">
        <f t="shared" si="93"/>
        <v>2721468.8</v>
      </c>
      <c r="U271" s="221">
        <f t="shared" si="88"/>
        <v>7003.2650540401428</v>
      </c>
      <c r="V271" s="228">
        <v>8402.97882141019</v>
      </c>
      <c r="CM271" s="195">
        <f t="shared" si="58"/>
        <v>0</v>
      </c>
      <c r="CS271" s="247" t="s">
        <v>2157</v>
      </c>
      <c r="CT271" s="248">
        <v>1955</v>
      </c>
      <c r="CU271" s="248"/>
      <c r="CV271" s="248" t="s">
        <v>18015</v>
      </c>
      <c r="CW271" s="248">
        <v>2</v>
      </c>
      <c r="CX271" s="248" t="s">
        <v>17042</v>
      </c>
      <c r="CY271" s="249">
        <v>440.9</v>
      </c>
      <c r="CZ271" s="249">
        <v>395.2</v>
      </c>
      <c r="DA271" s="249">
        <v>395.2</v>
      </c>
      <c r="DB271" s="250">
        <v>23</v>
      </c>
      <c r="DC271" s="248" t="s">
        <v>17100</v>
      </c>
      <c r="DD271" s="248" t="s">
        <v>17852</v>
      </c>
      <c r="DE271" s="251" t="s">
        <v>18043</v>
      </c>
    </row>
    <row r="272" spans="1:109" ht="70.5" x14ac:dyDescent="0.5">
      <c r="A272" s="182">
        <v>1</v>
      </c>
      <c r="B272" s="220">
        <f>SUBTOTAL(9,$A$16:A272)</f>
        <v>231</v>
      </c>
      <c r="C272" s="263" t="s">
        <v>35</v>
      </c>
      <c r="D272" s="220">
        <v>1978</v>
      </c>
      <c r="E272" s="220"/>
      <c r="F272" s="220" t="s">
        <v>17877</v>
      </c>
      <c r="G272" s="220">
        <v>2</v>
      </c>
      <c r="H272" s="220" t="s">
        <v>17322</v>
      </c>
      <c r="I272" s="225">
        <v>988.2</v>
      </c>
      <c r="J272" s="225">
        <v>841</v>
      </c>
      <c r="K272" s="225">
        <v>799.2</v>
      </c>
      <c r="L272" s="226">
        <v>34</v>
      </c>
      <c r="M272" s="220" t="s">
        <v>17100</v>
      </c>
      <c r="N272" s="220" t="s">
        <v>17769</v>
      </c>
      <c r="O272" s="223" t="s">
        <v>17316</v>
      </c>
      <c r="P272" s="225">
        <v>5434512</v>
      </c>
      <c r="Q272" s="227"/>
      <c r="R272" s="227">
        <v>0</v>
      </c>
      <c r="S272" s="227">
        <v>0</v>
      </c>
      <c r="T272" s="225">
        <f t="shared" si="93"/>
        <v>5434512</v>
      </c>
      <c r="U272" s="221">
        <f t="shared" si="88"/>
        <v>5499.4049787492404</v>
      </c>
      <c r="V272" s="228">
        <v>6598.5484213721911</v>
      </c>
      <c r="CM272" s="195">
        <f t="shared" si="58"/>
        <v>0</v>
      </c>
      <c r="CS272" s="247" t="s">
        <v>12464</v>
      </c>
      <c r="CT272" s="248">
        <v>1955</v>
      </c>
      <c r="CU272" s="248">
        <v>2010</v>
      </c>
      <c r="CV272" s="248" t="s">
        <v>18015</v>
      </c>
      <c r="CW272" s="248">
        <v>2</v>
      </c>
      <c r="CX272" s="248" t="s">
        <v>17042</v>
      </c>
      <c r="CY272" s="249">
        <v>448.2</v>
      </c>
      <c r="CZ272" s="249">
        <v>401.4</v>
      </c>
      <c r="DA272" s="249">
        <v>358.5</v>
      </c>
      <c r="DB272" s="250">
        <v>21</v>
      </c>
      <c r="DC272" s="248" t="s">
        <v>17100</v>
      </c>
      <c r="DD272" s="248" t="s">
        <v>17852</v>
      </c>
      <c r="DE272" s="251" t="s">
        <v>18043</v>
      </c>
    </row>
    <row r="273" spans="1:109" ht="35.25" x14ac:dyDescent="0.5">
      <c r="A273" s="182">
        <v>1</v>
      </c>
      <c r="B273" s="220">
        <f>SUBTOTAL(9,$A$16:A273)</f>
        <v>232</v>
      </c>
      <c r="C273" s="256" t="s">
        <v>12406</v>
      </c>
      <c r="D273" s="220">
        <v>1961</v>
      </c>
      <c r="E273" s="220">
        <v>2009</v>
      </c>
      <c r="F273" s="220" t="s">
        <v>17877</v>
      </c>
      <c r="G273" s="220">
        <v>2</v>
      </c>
      <c r="H273" s="220" t="s">
        <v>17042</v>
      </c>
      <c r="I273" s="225">
        <v>614.6</v>
      </c>
      <c r="J273" s="225">
        <v>565.1</v>
      </c>
      <c r="K273" s="225">
        <v>565.1</v>
      </c>
      <c r="L273" s="226">
        <v>23</v>
      </c>
      <c r="M273" s="220" t="s">
        <v>17100</v>
      </c>
      <c r="N273" s="220" t="s">
        <v>17769</v>
      </c>
      <c r="O273" s="223" t="s">
        <v>17316</v>
      </c>
      <c r="P273" s="225">
        <v>4153506.9699999997</v>
      </c>
      <c r="Q273" s="227"/>
      <c r="R273" s="227">
        <v>0</v>
      </c>
      <c r="S273" s="227">
        <v>0</v>
      </c>
      <c r="T273" s="225">
        <f t="shared" si="93"/>
        <v>4153506.9699999997</v>
      </c>
      <c r="U273" s="221">
        <f t="shared" si="88"/>
        <v>6758.0653595834683</v>
      </c>
      <c r="V273" s="228">
        <v>6645.5576635209882</v>
      </c>
      <c r="CM273" s="195">
        <f t="shared" si="58"/>
        <v>0</v>
      </c>
      <c r="CS273" s="247" t="s">
        <v>12561</v>
      </c>
      <c r="CT273" s="248">
        <v>1968</v>
      </c>
      <c r="CU273" s="248">
        <v>2009</v>
      </c>
      <c r="CV273" s="248" t="s">
        <v>18015</v>
      </c>
      <c r="CW273" s="248">
        <v>2</v>
      </c>
      <c r="CX273" s="248" t="s">
        <v>17042</v>
      </c>
      <c r="CY273" s="249">
        <v>791.5</v>
      </c>
      <c r="CZ273" s="249">
        <v>725.1</v>
      </c>
      <c r="DA273" s="249">
        <v>725.1</v>
      </c>
      <c r="DB273" s="250">
        <v>42</v>
      </c>
      <c r="DC273" s="248" t="s">
        <v>17100</v>
      </c>
      <c r="DD273" s="248" t="s">
        <v>17769</v>
      </c>
      <c r="DE273" s="251" t="s">
        <v>17316</v>
      </c>
    </row>
    <row r="274" spans="1:109" ht="35.25" x14ac:dyDescent="0.5">
      <c r="B274" s="229" t="s">
        <v>38</v>
      </c>
      <c r="C274" s="229"/>
      <c r="D274" s="220" t="s">
        <v>17075</v>
      </c>
      <c r="E274" s="220" t="s">
        <v>17075</v>
      </c>
      <c r="F274" s="220" t="s">
        <v>17075</v>
      </c>
      <c r="G274" s="220" t="s">
        <v>17075</v>
      </c>
      <c r="H274" s="220" t="s">
        <v>17075</v>
      </c>
      <c r="I274" s="225">
        <f>SUM(I275:I277)</f>
        <v>1266.2</v>
      </c>
      <c r="J274" s="225">
        <f>SUM(J275:J277)</f>
        <v>1144.9000000000001</v>
      </c>
      <c r="K274" s="225">
        <f>SUM(K275:K277)</f>
        <v>922.5</v>
      </c>
      <c r="L274" s="226">
        <f>SUM(L275:L277)</f>
        <v>63</v>
      </c>
      <c r="M274" s="220" t="s">
        <v>17075</v>
      </c>
      <c r="N274" s="220" t="s">
        <v>17075</v>
      </c>
      <c r="O274" s="223" t="s">
        <v>17075</v>
      </c>
      <c r="P274" s="227">
        <v>8269398.5200000005</v>
      </c>
      <c r="Q274" s="227"/>
      <c r="R274" s="225">
        <f>SUM(R275:R277)</f>
        <v>0</v>
      </c>
      <c r="S274" s="225">
        <f>SUM(S275:S277)</f>
        <v>0</v>
      </c>
      <c r="T274" s="225">
        <f>SUM(T275:T277)</f>
        <v>8269398.5200000005</v>
      </c>
      <c r="U274" s="221">
        <f t="shared" si="88"/>
        <v>6530.8786289685677</v>
      </c>
      <c r="V274" s="228">
        <f>MAX(V275:V277)</f>
        <v>8242.1274164408314</v>
      </c>
      <c r="CM274" s="195">
        <f t="shared" si="58"/>
        <v>0</v>
      </c>
      <c r="CS274" s="182" t="s">
        <v>12843</v>
      </c>
      <c r="CT274" s="182">
        <v>1952</v>
      </c>
      <c r="CV274" s="182" t="s">
        <v>18015</v>
      </c>
      <c r="CW274" s="182">
        <v>2</v>
      </c>
      <c r="CX274" s="182" t="s">
        <v>17042</v>
      </c>
      <c r="CY274" s="182">
        <v>744</v>
      </c>
      <c r="CZ274" s="182">
        <v>669.9</v>
      </c>
      <c r="DA274" s="182">
        <v>617</v>
      </c>
      <c r="DB274" s="182">
        <v>23</v>
      </c>
      <c r="DC274" s="182" t="s">
        <v>17100</v>
      </c>
      <c r="DD274" s="182" t="s">
        <v>17769</v>
      </c>
      <c r="DE274" s="182" t="s">
        <v>17316</v>
      </c>
    </row>
    <row r="275" spans="1:109" ht="35.25" x14ac:dyDescent="0.5">
      <c r="A275" s="182">
        <v>1</v>
      </c>
      <c r="B275" s="220">
        <f>SUBTOTAL(9,$A$16:A275)</f>
        <v>233</v>
      </c>
      <c r="C275" s="230" t="s">
        <v>2166</v>
      </c>
      <c r="D275" s="220">
        <v>1961</v>
      </c>
      <c r="E275" s="220"/>
      <c r="F275" s="220" t="s">
        <v>17877</v>
      </c>
      <c r="G275" s="220">
        <v>2</v>
      </c>
      <c r="H275" s="220" t="s">
        <v>17040</v>
      </c>
      <c r="I275" s="231">
        <v>442.8</v>
      </c>
      <c r="J275" s="231">
        <v>393.5</v>
      </c>
      <c r="K275" s="231">
        <v>240.4</v>
      </c>
      <c r="L275" s="232">
        <v>21</v>
      </c>
      <c r="M275" s="220" t="s">
        <v>17100</v>
      </c>
      <c r="N275" s="220" t="s">
        <v>17852</v>
      </c>
      <c r="O275" s="223" t="s">
        <v>18042</v>
      </c>
      <c r="P275" s="228">
        <v>3710235.2</v>
      </c>
      <c r="Q275" s="228"/>
      <c r="R275" s="228">
        <v>0</v>
      </c>
      <c r="S275" s="228">
        <v>0</v>
      </c>
      <c r="T275" s="228">
        <f t="shared" si="93"/>
        <v>3710235.2</v>
      </c>
      <c r="U275" s="221">
        <f t="shared" si="88"/>
        <v>8379.0316169828366</v>
      </c>
      <c r="V275" s="228">
        <v>8242.1274164408314</v>
      </c>
      <c r="W275" s="195"/>
      <c r="AL275" s="182"/>
      <c r="BU275" s="233"/>
      <c r="BV275" s="233"/>
      <c r="BW275" s="233"/>
      <c r="BX275" s="233"/>
      <c r="BY275" s="233"/>
      <c r="BZ275" s="234"/>
      <c r="CA275" s="234"/>
      <c r="CB275" s="234"/>
      <c r="CC275" s="235"/>
      <c r="CD275" s="233"/>
      <c r="CE275" s="233"/>
      <c r="CF275" s="233"/>
      <c r="CG275" s="236"/>
      <c r="CH275" s="236"/>
      <c r="CI275" s="236"/>
      <c r="CJ275" s="236"/>
      <c r="CK275" s="236"/>
      <c r="CL275" s="236"/>
      <c r="CM275" s="195">
        <f t="shared" si="58"/>
        <v>0</v>
      </c>
      <c r="CS275" s="182" t="s">
        <v>12719</v>
      </c>
      <c r="CT275" s="182">
        <v>1951</v>
      </c>
      <c r="CV275" s="182" t="s">
        <v>18015</v>
      </c>
      <c r="CW275" s="182">
        <v>2</v>
      </c>
      <c r="CX275" s="182" t="s">
        <v>17042</v>
      </c>
      <c r="CY275" s="182">
        <v>404.2</v>
      </c>
      <c r="CZ275" s="182">
        <v>363.7</v>
      </c>
      <c r="DA275" s="182">
        <v>363.7</v>
      </c>
      <c r="DB275" s="182">
        <v>15</v>
      </c>
      <c r="DC275" s="182" t="s">
        <v>17100</v>
      </c>
      <c r="DD275" s="182" t="s">
        <v>17769</v>
      </c>
      <c r="DE275" s="182" t="s">
        <v>17316</v>
      </c>
    </row>
    <row r="276" spans="1:109" ht="35.25" x14ac:dyDescent="0.5">
      <c r="A276" s="182">
        <v>1</v>
      </c>
      <c r="B276" s="220">
        <f>SUBTOTAL(9,$A$16:A276)</f>
        <v>234</v>
      </c>
      <c r="C276" s="230" t="s">
        <v>12551</v>
      </c>
      <c r="D276" s="220">
        <v>1960</v>
      </c>
      <c r="E276" s="220"/>
      <c r="F276" s="220" t="s">
        <v>17877</v>
      </c>
      <c r="G276" s="220">
        <v>2</v>
      </c>
      <c r="H276" s="220" t="s">
        <v>17040</v>
      </c>
      <c r="I276" s="231">
        <v>442.6</v>
      </c>
      <c r="J276" s="231">
        <v>400.2</v>
      </c>
      <c r="K276" s="231">
        <v>353.8</v>
      </c>
      <c r="L276" s="232">
        <v>21</v>
      </c>
      <c r="M276" s="220" t="s">
        <v>17100</v>
      </c>
      <c r="N276" s="220" t="s">
        <v>17852</v>
      </c>
      <c r="O276" s="223" t="s">
        <v>18042</v>
      </c>
      <c r="P276" s="228">
        <v>2213138.7799999998</v>
      </c>
      <c r="Q276" s="228"/>
      <c r="R276" s="228">
        <v>0</v>
      </c>
      <c r="S276" s="228">
        <v>0</v>
      </c>
      <c r="T276" s="228">
        <f t="shared" si="93"/>
        <v>2213138.7799999998</v>
      </c>
      <c r="U276" s="221">
        <f t="shared" si="88"/>
        <v>5000.3135562584721</v>
      </c>
      <c r="V276" s="228">
        <v>5938.755987347492</v>
      </c>
      <c r="W276" s="195"/>
      <c r="AL276" s="182"/>
      <c r="BU276" s="233"/>
      <c r="BV276" s="233"/>
      <c r="BW276" s="233"/>
      <c r="BX276" s="233"/>
      <c r="BY276" s="233"/>
      <c r="BZ276" s="234"/>
      <c r="CA276" s="234"/>
      <c r="CB276" s="234"/>
      <c r="CC276" s="235"/>
      <c r="CD276" s="233"/>
      <c r="CE276" s="233"/>
      <c r="CF276" s="233"/>
      <c r="CG276" s="236"/>
      <c r="CH276" s="236"/>
      <c r="CI276" s="236"/>
      <c r="CJ276" s="236"/>
      <c r="CK276" s="236"/>
      <c r="CL276" s="236"/>
      <c r="CM276" s="195">
        <f t="shared" si="58"/>
        <v>0</v>
      </c>
      <c r="CS276" s="182" t="s">
        <v>12717</v>
      </c>
      <c r="CT276" s="182">
        <v>1988</v>
      </c>
      <c r="CV276" s="182" t="s">
        <v>17319</v>
      </c>
      <c r="CW276" s="182">
        <v>4</v>
      </c>
      <c r="CX276" s="182">
        <v>2</v>
      </c>
      <c r="CY276" s="182">
        <v>1116</v>
      </c>
      <c r="CZ276" s="182">
        <v>1000</v>
      </c>
      <c r="DA276" s="182">
        <v>1000</v>
      </c>
      <c r="DB276" s="182">
        <v>53</v>
      </c>
      <c r="DC276" s="182" t="s">
        <v>17100</v>
      </c>
      <c r="DD276" s="182" t="s">
        <v>17746</v>
      </c>
      <c r="DE276" s="182" t="s">
        <v>18046</v>
      </c>
    </row>
    <row r="277" spans="1:109" ht="35.25" x14ac:dyDescent="0.5">
      <c r="A277" s="182">
        <v>1</v>
      </c>
      <c r="B277" s="220">
        <f>SUBTOTAL(9,$A$16:A277)</f>
        <v>235</v>
      </c>
      <c r="C277" s="230" t="s">
        <v>12543</v>
      </c>
      <c r="D277" s="220">
        <v>1968</v>
      </c>
      <c r="E277" s="220"/>
      <c r="F277" s="220" t="s">
        <v>17877</v>
      </c>
      <c r="G277" s="220">
        <v>2</v>
      </c>
      <c r="H277" s="220" t="s">
        <v>17040</v>
      </c>
      <c r="I277" s="231">
        <v>380.8</v>
      </c>
      <c r="J277" s="231">
        <v>351.2</v>
      </c>
      <c r="K277" s="231">
        <v>328.3</v>
      </c>
      <c r="L277" s="232">
        <v>21</v>
      </c>
      <c r="M277" s="220" t="s">
        <v>17100</v>
      </c>
      <c r="N277" s="220" t="s">
        <v>17852</v>
      </c>
      <c r="O277" s="223" t="s">
        <v>18042</v>
      </c>
      <c r="P277" s="228">
        <v>2346024.54</v>
      </c>
      <c r="Q277" s="228"/>
      <c r="R277" s="228">
        <v>0</v>
      </c>
      <c r="S277" s="228">
        <v>0</v>
      </c>
      <c r="T277" s="228">
        <f t="shared" si="93"/>
        <v>2346024.54</v>
      </c>
      <c r="U277" s="221">
        <f t="shared" si="88"/>
        <v>6160.7787289915968</v>
      </c>
      <c r="V277" s="228">
        <v>7513.1669380252106</v>
      </c>
      <c r="W277" s="195"/>
      <c r="AL277" s="182"/>
      <c r="BU277" s="233"/>
      <c r="BV277" s="233"/>
      <c r="BW277" s="233"/>
      <c r="BX277" s="233"/>
      <c r="BY277" s="233"/>
      <c r="BZ277" s="234"/>
      <c r="CA277" s="234"/>
      <c r="CB277" s="234"/>
      <c r="CC277" s="235"/>
      <c r="CD277" s="233"/>
      <c r="CE277" s="233"/>
      <c r="CF277" s="233"/>
      <c r="CG277" s="236"/>
      <c r="CH277" s="236"/>
      <c r="CI277" s="236"/>
      <c r="CJ277" s="236"/>
      <c r="CK277" s="236"/>
      <c r="CL277" s="236"/>
      <c r="CM277" s="195">
        <f t="shared" si="58"/>
        <v>0</v>
      </c>
      <c r="CS277" s="182" t="s">
        <v>12727</v>
      </c>
      <c r="CT277" s="182">
        <v>1989</v>
      </c>
      <c r="CV277" s="182" t="s">
        <v>17319</v>
      </c>
      <c r="CW277" s="182">
        <v>4</v>
      </c>
      <c r="CX277" s="182">
        <v>2</v>
      </c>
      <c r="CY277" s="182">
        <v>1248.7</v>
      </c>
      <c r="CZ277" s="182">
        <v>1134.5999999999999</v>
      </c>
      <c r="DA277" s="182">
        <v>1134.5999999999999</v>
      </c>
      <c r="DB277" s="182">
        <v>55</v>
      </c>
      <c r="DC277" s="182" t="s">
        <v>17100</v>
      </c>
      <c r="DD277" s="182" t="s">
        <v>17746</v>
      </c>
      <c r="DE277" s="182" t="s">
        <v>18047</v>
      </c>
    </row>
    <row r="278" spans="1:109" ht="35.25" x14ac:dyDescent="0.5">
      <c r="B278" s="229" t="s">
        <v>40</v>
      </c>
      <c r="C278" s="229"/>
      <c r="D278" s="220" t="s">
        <v>17075</v>
      </c>
      <c r="E278" s="220" t="s">
        <v>17075</v>
      </c>
      <c r="F278" s="220" t="s">
        <v>17075</v>
      </c>
      <c r="G278" s="220" t="s">
        <v>17075</v>
      </c>
      <c r="H278" s="220" t="s">
        <v>17075</v>
      </c>
      <c r="I278" s="225">
        <f>SUM(I279:I281)</f>
        <v>2439.6999999999998</v>
      </c>
      <c r="J278" s="225">
        <f t="shared" ref="J278:L278" si="98">SUM(J279:J281)</f>
        <v>2119.1</v>
      </c>
      <c r="K278" s="225">
        <f t="shared" si="98"/>
        <v>1821.2</v>
      </c>
      <c r="L278" s="226">
        <f t="shared" si="98"/>
        <v>105</v>
      </c>
      <c r="M278" s="220" t="s">
        <v>17075</v>
      </c>
      <c r="N278" s="220" t="s">
        <v>17075</v>
      </c>
      <c r="O278" s="223" t="s">
        <v>17075</v>
      </c>
      <c r="P278" s="227">
        <f>SUM(P279:P281)</f>
        <v>11868737.219999999</v>
      </c>
      <c r="Q278" s="225">
        <f t="shared" ref="Q278:T278" si="99">SUM(Q279:Q281)</f>
        <v>0</v>
      </c>
      <c r="R278" s="225">
        <f t="shared" si="99"/>
        <v>0</v>
      </c>
      <c r="S278" s="225">
        <f t="shared" si="99"/>
        <v>0</v>
      </c>
      <c r="T278" s="225">
        <f t="shared" si="99"/>
        <v>11868737.219999999</v>
      </c>
      <c r="U278" s="221">
        <f t="shared" si="88"/>
        <v>4864.8347009878262</v>
      </c>
      <c r="V278" s="228">
        <f>MAX(V279:V281)</f>
        <v>9727.8068235294122</v>
      </c>
      <c r="CM278" s="195">
        <f t="shared" si="58"/>
        <v>0</v>
      </c>
      <c r="CS278" s="182" t="s">
        <v>2233</v>
      </c>
      <c r="CT278" s="182">
        <v>1988</v>
      </c>
      <c r="CV278" s="182" t="s">
        <v>17319</v>
      </c>
      <c r="CW278" s="182">
        <v>5</v>
      </c>
      <c r="CX278" s="182">
        <v>4</v>
      </c>
      <c r="CY278" s="182">
        <v>3212.4</v>
      </c>
      <c r="CZ278" s="182">
        <v>2844.7</v>
      </c>
      <c r="DA278" s="182">
        <f>CZ278</f>
        <v>2844.7</v>
      </c>
      <c r="DB278" s="182">
        <v>125</v>
      </c>
      <c r="DC278" s="182" t="s">
        <v>17100</v>
      </c>
      <c r="DD278" s="182" t="s">
        <v>17746</v>
      </c>
      <c r="DE278" s="182" t="s">
        <v>18047</v>
      </c>
    </row>
    <row r="279" spans="1:109" ht="35.25" x14ac:dyDescent="0.5">
      <c r="A279" s="182">
        <v>1</v>
      </c>
      <c r="B279" s="220">
        <f>SUBTOTAL(9,$A$16:A279)</f>
        <v>236</v>
      </c>
      <c r="C279" s="230" t="s">
        <v>41</v>
      </c>
      <c r="D279" s="220">
        <v>1964</v>
      </c>
      <c r="E279" s="220"/>
      <c r="F279" s="220" t="s">
        <v>17877</v>
      </c>
      <c r="G279" s="220">
        <v>3</v>
      </c>
      <c r="H279" s="220" t="s">
        <v>17322</v>
      </c>
      <c r="I279" s="231">
        <v>1773.2</v>
      </c>
      <c r="J279" s="231">
        <v>1510.6</v>
      </c>
      <c r="K279" s="231">
        <v>1391</v>
      </c>
      <c r="L279" s="232">
        <v>68</v>
      </c>
      <c r="M279" s="220" t="s">
        <v>17100</v>
      </c>
      <c r="N279" s="220" t="s">
        <v>17852</v>
      </c>
      <c r="O279" s="223" t="s">
        <v>17853</v>
      </c>
      <c r="P279" s="228">
        <v>7133112.96</v>
      </c>
      <c r="Q279" s="228"/>
      <c r="R279" s="228">
        <v>0</v>
      </c>
      <c r="S279" s="228">
        <v>0</v>
      </c>
      <c r="T279" s="228">
        <f t="shared" si="93"/>
        <v>7133112.96</v>
      </c>
      <c r="U279" s="221">
        <f t="shared" si="88"/>
        <v>4022.7345815474846</v>
      </c>
      <c r="V279" s="228">
        <v>4826.7419884953761</v>
      </c>
      <c r="W279" s="195"/>
      <c r="AL279" s="182"/>
      <c r="BU279" s="233"/>
      <c r="BV279" s="233"/>
      <c r="BW279" s="233"/>
      <c r="BX279" s="233"/>
      <c r="BY279" s="233"/>
      <c r="BZ279" s="234"/>
      <c r="CA279" s="234"/>
      <c r="CB279" s="234"/>
      <c r="CC279" s="235"/>
      <c r="CD279" s="233"/>
      <c r="CE279" s="233"/>
      <c r="CF279" s="233"/>
      <c r="CG279" s="236"/>
      <c r="CH279" s="236"/>
      <c r="CI279" s="236"/>
      <c r="CJ279" s="236"/>
      <c r="CK279" s="236"/>
      <c r="CL279" s="236"/>
      <c r="CM279" s="195">
        <f t="shared" si="58"/>
        <v>0</v>
      </c>
      <c r="CS279" s="182" t="s">
        <v>13129</v>
      </c>
      <c r="CT279" s="182">
        <v>1967</v>
      </c>
      <c r="CV279" s="182" t="s">
        <v>18015</v>
      </c>
      <c r="CW279" s="182">
        <v>2</v>
      </c>
      <c r="CX279" s="182" t="s">
        <v>17042</v>
      </c>
      <c r="CY279" s="182">
        <v>609</v>
      </c>
      <c r="CZ279" s="182">
        <v>579</v>
      </c>
      <c r="DA279" s="182">
        <v>387.6</v>
      </c>
      <c r="DB279" s="182">
        <v>32</v>
      </c>
      <c r="DC279" s="182" t="s">
        <v>17100</v>
      </c>
      <c r="DD279" s="182" t="s">
        <v>17769</v>
      </c>
      <c r="DE279" s="182" t="s">
        <v>17316</v>
      </c>
    </row>
    <row r="280" spans="1:109" ht="35.25" x14ac:dyDescent="0.5">
      <c r="A280" s="182">
        <v>1</v>
      </c>
      <c r="B280" s="220">
        <f>SUBTOTAL(9,$A$16:A280)</f>
        <v>237</v>
      </c>
      <c r="C280" s="230" t="s">
        <v>12386</v>
      </c>
      <c r="D280" s="220">
        <v>1968</v>
      </c>
      <c r="E280" s="220"/>
      <c r="F280" s="220" t="s">
        <v>17877</v>
      </c>
      <c r="G280" s="220">
        <v>2</v>
      </c>
      <c r="H280" s="220" t="s">
        <v>17040</v>
      </c>
      <c r="I280" s="231">
        <v>323</v>
      </c>
      <c r="J280" s="231">
        <v>293</v>
      </c>
      <c r="K280" s="231">
        <v>114.7</v>
      </c>
      <c r="L280" s="232">
        <v>17</v>
      </c>
      <c r="M280" s="220" t="s">
        <v>17100</v>
      </c>
      <c r="N280" s="220" t="s">
        <v>17852</v>
      </c>
      <c r="O280" s="223" t="s">
        <v>18043</v>
      </c>
      <c r="P280" s="228">
        <v>2736364.89</v>
      </c>
      <c r="Q280" s="228"/>
      <c r="R280" s="228">
        <v>0</v>
      </c>
      <c r="S280" s="228">
        <v>0</v>
      </c>
      <c r="T280" s="228">
        <f t="shared" si="93"/>
        <v>2736364.89</v>
      </c>
      <c r="U280" s="221">
        <f t="shared" si="88"/>
        <v>8471.7179256965956</v>
      </c>
      <c r="V280" s="228">
        <v>9727.8068235294122</v>
      </c>
      <c r="W280" s="195"/>
      <c r="AL280" s="182"/>
      <c r="BU280" s="233"/>
      <c r="BV280" s="233"/>
      <c r="BW280" s="233"/>
      <c r="BX280" s="233"/>
      <c r="BY280" s="233"/>
      <c r="BZ280" s="234"/>
      <c r="CA280" s="234"/>
      <c r="CB280" s="234"/>
      <c r="CC280" s="235"/>
      <c r="CD280" s="233"/>
      <c r="CE280" s="233"/>
      <c r="CF280" s="233"/>
      <c r="CG280" s="236"/>
      <c r="CH280" s="236"/>
      <c r="CI280" s="236"/>
      <c r="CJ280" s="236"/>
      <c r="CK280" s="236"/>
      <c r="CL280" s="236"/>
      <c r="CM280" s="195">
        <f t="shared" si="58"/>
        <v>0</v>
      </c>
      <c r="CS280" s="182" t="s">
        <v>13192</v>
      </c>
      <c r="CT280" s="182">
        <v>1971</v>
      </c>
      <c r="CV280" s="182" t="s">
        <v>18015</v>
      </c>
      <c r="CW280" s="182">
        <v>2</v>
      </c>
      <c r="CX280" s="182" t="s">
        <v>17040</v>
      </c>
      <c r="CY280" s="182">
        <v>772.9</v>
      </c>
      <c r="CZ280" s="182">
        <v>728.9</v>
      </c>
      <c r="DA280" s="182">
        <v>650.20000000000005</v>
      </c>
      <c r="DB280" s="182">
        <v>30</v>
      </c>
      <c r="DC280" s="182" t="s">
        <v>17100</v>
      </c>
      <c r="DD280" s="182" t="s">
        <v>17769</v>
      </c>
      <c r="DE280" s="182" t="s">
        <v>17316</v>
      </c>
    </row>
    <row r="281" spans="1:109" ht="35.25" x14ac:dyDescent="0.5">
      <c r="A281" s="182">
        <v>1</v>
      </c>
      <c r="B281" s="220">
        <f>SUBTOTAL(9,$A$16:A281)</f>
        <v>238</v>
      </c>
      <c r="C281" s="230" t="s">
        <v>12387</v>
      </c>
      <c r="D281" s="264">
        <v>1970</v>
      </c>
      <c r="E281" s="264"/>
      <c r="F281" s="220" t="s">
        <v>17877</v>
      </c>
      <c r="G281" s="264">
        <v>2</v>
      </c>
      <c r="H281" s="264" t="s">
        <v>17040</v>
      </c>
      <c r="I281" s="265">
        <v>343.5</v>
      </c>
      <c r="J281" s="265">
        <v>315.5</v>
      </c>
      <c r="K281" s="265">
        <v>315.5</v>
      </c>
      <c r="L281" s="266">
        <v>20</v>
      </c>
      <c r="M281" s="264" t="s">
        <v>17100</v>
      </c>
      <c r="N281" s="264" t="s">
        <v>17852</v>
      </c>
      <c r="O281" s="267" t="s">
        <v>18043</v>
      </c>
      <c r="P281" s="228">
        <v>1999259.3699999999</v>
      </c>
      <c r="Q281" s="228"/>
      <c r="R281" s="228">
        <v>0</v>
      </c>
      <c r="S281" s="228">
        <v>0</v>
      </c>
      <c r="T281" s="228">
        <f t="shared" si="93"/>
        <v>1999259.3699999999</v>
      </c>
      <c r="U281" s="221">
        <f t="shared" si="88"/>
        <v>5820.2601746724886</v>
      </c>
      <c r="V281" s="228">
        <v>7122.3312372634655</v>
      </c>
      <c r="W281" s="195"/>
      <c r="AL281" s="182"/>
      <c r="BU281" s="237"/>
      <c r="BV281" s="237"/>
      <c r="BW281" s="237"/>
      <c r="BX281" s="237"/>
      <c r="BY281" s="237"/>
      <c r="BZ281" s="238"/>
      <c r="CA281" s="238"/>
      <c r="CB281" s="238"/>
      <c r="CC281" s="239"/>
      <c r="CD281" s="237"/>
      <c r="CE281" s="237"/>
      <c r="CF281" s="237"/>
      <c r="CG281" s="240"/>
      <c r="CH281" s="240"/>
      <c r="CI281" s="240"/>
      <c r="CJ281" s="240"/>
      <c r="CK281" s="240"/>
      <c r="CL281" s="240"/>
      <c r="CM281" s="195">
        <f t="shared" si="58"/>
        <v>0</v>
      </c>
    </row>
    <row r="282" spans="1:109" ht="35.25" x14ac:dyDescent="0.5">
      <c r="B282" s="218" t="s">
        <v>18004</v>
      </c>
      <c r="C282" s="263"/>
      <c r="D282" s="220" t="s">
        <v>17075</v>
      </c>
      <c r="E282" s="220" t="s">
        <v>17075</v>
      </c>
      <c r="F282" s="220" t="s">
        <v>17075</v>
      </c>
      <c r="G282" s="220" t="s">
        <v>17075</v>
      </c>
      <c r="H282" s="220" t="s">
        <v>17075</v>
      </c>
      <c r="I282" s="225">
        <f>I283</f>
        <v>362.7</v>
      </c>
      <c r="J282" s="225">
        <f t="shared" ref="J282:L282" si="100">J283</f>
        <v>327.3</v>
      </c>
      <c r="K282" s="225">
        <f t="shared" si="100"/>
        <v>327.3</v>
      </c>
      <c r="L282" s="226">
        <f t="shared" si="100"/>
        <v>21</v>
      </c>
      <c r="M282" s="220" t="s">
        <v>17075</v>
      </c>
      <c r="N282" s="220" t="s">
        <v>17075</v>
      </c>
      <c r="O282" s="223" t="s">
        <v>17075</v>
      </c>
      <c r="P282" s="227">
        <v>2425889.1399999997</v>
      </c>
      <c r="Q282" s="227"/>
      <c r="R282" s="225">
        <f t="shared" ref="R282" si="101">R283</f>
        <v>0</v>
      </c>
      <c r="S282" s="225">
        <f t="shared" ref="S282" si="102">S283</f>
        <v>0</v>
      </c>
      <c r="T282" s="225">
        <f t="shared" ref="T282" si="103">T283</f>
        <v>2425889.1399999997</v>
      </c>
      <c r="U282" s="221">
        <f t="shared" si="88"/>
        <v>6688.4178108629712</v>
      </c>
      <c r="V282" s="228">
        <f>V283</f>
        <v>9622.6431508133446</v>
      </c>
      <c r="CM282" s="195">
        <f t="shared" si="58"/>
        <v>0</v>
      </c>
      <c r="CS282" s="247" t="s">
        <v>13237</v>
      </c>
      <c r="CT282" s="248">
        <v>1979</v>
      </c>
      <c r="CU282" s="248"/>
      <c r="CV282" s="248" t="s">
        <v>18015</v>
      </c>
      <c r="CW282" s="248">
        <v>2</v>
      </c>
      <c r="CX282" s="248">
        <v>3</v>
      </c>
      <c r="CY282" s="252">
        <v>1432</v>
      </c>
      <c r="CZ282" s="252">
        <v>822.7</v>
      </c>
      <c r="DA282" s="252">
        <v>822.7</v>
      </c>
      <c r="DB282" s="250">
        <v>34</v>
      </c>
      <c r="DC282" s="248" t="s">
        <v>17100</v>
      </c>
      <c r="DD282" s="248" t="s">
        <v>17769</v>
      </c>
      <c r="DE282" s="251" t="s">
        <v>17316</v>
      </c>
    </row>
    <row r="283" spans="1:109" ht="35.25" x14ac:dyDescent="0.5">
      <c r="A283" s="182">
        <v>1</v>
      </c>
      <c r="B283" s="220">
        <f>SUBTOTAL(9,$A$16:A283)</f>
        <v>239</v>
      </c>
      <c r="C283" s="218" t="s">
        <v>2155</v>
      </c>
      <c r="D283" s="220">
        <v>1966</v>
      </c>
      <c r="E283" s="220"/>
      <c r="F283" s="220" t="s">
        <v>17877</v>
      </c>
      <c r="G283" s="220" t="s">
        <v>17042</v>
      </c>
      <c r="H283" s="220" t="s">
        <v>17040</v>
      </c>
      <c r="I283" s="225">
        <v>362.7</v>
      </c>
      <c r="J283" s="225">
        <v>327.3</v>
      </c>
      <c r="K283" s="225">
        <v>327.3</v>
      </c>
      <c r="L283" s="226">
        <v>21</v>
      </c>
      <c r="M283" s="220" t="s">
        <v>17100</v>
      </c>
      <c r="N283" s="220" t="s">
        <v>17746</v>
      </c>
      <c r="O283" s="223" t="s">
        <v>18044</v>
      </c>
      <c r="P283" s="227">
        <v>2425889.1399999997</v>
      </c>
      <c r="Q283" s="227"/>
      <c r="R283" s="227">
        <v>0</v>
      </c>
      <c r="S283" s="227">
        <v>0</v>
      </c>
      <c r="T283" s="227">
        <f t="shared" si="93"/>
        <v>2425889.1399999997</v>
      </c>
      <c r="U283" s="221">
        <f t="shared" si="88"/>
        <v>6688.4178108629712</v>
      </c>
      <c r="V283" s="228">
        <v>9622.6431508133446</v>
      </c>
      <c r="CM283" s="195">
        <f t="shared" si="58"/>
        <v>0</v>
      </c>
      <c r="CS283" s="247" t="s">
        <v>13156</v>
      </c>
      <c r="CT283" s="248">
        <v>1975</v>
      </c>
      <c r="CU283" s="248"/>
      <c r="CV283" s="248" t="s">
        <v>18015</v>
      </c>
      <c r="CW283" s="248">
        <v>2</v>
      </c>
      <c r="CX283" s="248" t="s">
        <v>17042</v>
      </c>
      <c r="CY283" s="249">
        <v>1244.4000000000001</v>
      </c>
      <c r="CZ283" s="249">
        <v>727.8</v>
      </c>
      <c r="DA283" s="249">
        <v>584.79999999999995</v>
      </c>
      <c r="DB283" s="250">
        <v>34</v>
      </c>
      <c r="DC283" s="248" t="s">
        <v>17100</v>
      </c>
      <c r="DD283" s="248" t="s">
        <v>17769</v>
      </c>
      <c r="DE283" s="251" t="s">
        <v>17316</v>
      </c>
    </row>
    <row r="284" spans="1:109" ht="35.25" x14ac:dyDescent="0.5">
      <c r="B284" s="229" t="s">
        <v>45</v>
      </c>
      <c r="C284" s="229"/>
      <c r="D284" s="220" t="s">
        <v>17075</v>
      </c>
      <c r="E284" s="220" t="s">
        <v>17075</v>
      </c>
      <c r="F284" s="220" t="s">
        <v>17075</v>
      </c>
      <c r="G284" s="220" t="s">
        <v>17075</v>
      </c>
      <c r="H284" s="220" t="s">
        <v>17075</v>
      </c>
      <c r="I284" s="225">
        <f>I285</f>
        <v>1217.2</v>
      </c>
      <c r="J284" s="225">
        <f t="shared" ref="J284:L284" si="104">J285</f>
        <v>862.2</v>
      </c>
      <c r="K284" s="225">
        <f t="shared" si="104"/>
        <v>862.2</v>
      </c>
      <c r="L284" s="226">
        <f t="shared" si="104"/>
        <v>47</v>
      </c>
      <c r="M284" s="220" t="s">
        <v>17075</v>
      </c>
      <c r="N284" s="220" t="s">
        <v>17075</v>
      </c>
      <c r="O284" s="223" t="s">
        <v>17075</v>
      </c>
      <c r="P284" s="227">
        <v>2383045.9500000002</v>
      </c>
      <c r="Q284" s="227"/>
      <c r="R284" s="225">
        <f t="shared" ref="R284" si="105">R285</f>
        <v>0</v>
      </c>
      <c r="S284" s="225">
        <f t="shared" ref="S284" si="106">S285</f>
        <v>0</v>
      </c>
      <c r="T284" s="225">
        <f t="shared" ref="T284" si="107">T285</f>
        <v>2383045.9500000002</v>
      </c>
      <c r="U284" s="221">
        <f t="shared" si="88"/>
        <v>1957.8096861649688</v>
      </c>
      <c r="V284" s="228">
        <f>V285</f>
        <v>2325.5711468945119</v>
      </c>
      <c r="CM284" s="195">
        <f t="shared" si="58"/>
        <v>0</v>
      </c>
      <c r="CS284" s="182" t="s">
        <v>2314</v>
      </c>
      <c r="CT284" s="182">
        <v>1987</v>
      </c>
      <c r="CV284" s="182" t="s">
        <v>18015</v>
      </c>
      <c r="CW284" s="182">
        <v>2</v>
      </c>
      <c r="CX284" s="182" t="s">
        <v>17322</v>
      </c>
      <c r="CY284" s="182">
        <v>976.3</v>
      </c>
      <c r="CZ284" s="182">
        <v>976.3</v>
      </c>
      <c r="DA284" s="182">
        <v>880.1</v>
      </c>
      <c r="DB284" s="182">
        <v>36</v>
      </c>
      <c r="DC284" s="182" t="s">
        <v>17100</v>
      </c>
      <c r="DD284" s="182" t="s">
        <v>17769</v>
      </c>
      <c r="DE284" s="182" t="s">
        <v>17316</v>
      </c>
    </row>
    <row r="285" spans="1:109" ht="35.25" x14ac:dyDescent="0.5">
      <c r="A285" s="182">
        <v>1</v>
      </c>
      <c r="B285" s="220">
        <f>SUBTOTAL(9,$A$16:A285)</f>
        <v>240</v>
      </c>
      <c r="C285" s="230" t="s">
        <v>2167</v>
      </c>
      <c r="D285" s="220">
        <v>1980</v>
      </c>
      <c r="E285" s="220"/>
      <c r="F285" s="220" t="s">
        <v>17877</v>
      </c>
      <c r="G285" s="220">
        <v>2</v>
      </c>
      <c r="H285" s="220" t="s">
        <v>17322</v>
      </c>
      <c r="I285" s="231">
        <v>1217.2</v>
      </c>
      <c r="J285" s="231">
        <v>862.2</v>
      </c>
      <c r="K285" s="231">
        <v>862.2</v>
      </c>
      <c r="L285" s="232">
        <v>47</v>
      </c>
      <c r="M285" s="220" t="s">
        <v>17100</v>
      </c>
      <c r="N285" s="220" t="s">
        <v>17791</v>
      </c>
      <c r="O285" s="223" t="s">
        <v>18045</v>
      </c>
      <c r="P285" s="228">
        <v>2383045.9500000002</v>
      </c>
      <c r="Q285" s="228"/>
      <c r="R285" s="228">
        <v>0</v>
      </c>
      <c r="S285" s="228">
        <v>0</v>
      </c>
      <c r="T285" s="228">
        <f t="shared" si="93"/>
        <v>2383045.9500000002</v>
      </c>
      <c r="U285" s="221">
        <f t="shared" si="88"/>
        <v>1957.8096861649688</v>
      </c>
      <c r="V285" s="228">
        <v>2325.5711468945119</v>
      </c>
      <c r="W285" s="195"/>
      <c r="AL285" s="182"/>
      <c r="BU285" s="233"/>
      <c r="BV285" s="233"/>
      <c r="BW285" s="233"/>
      <c r="BX285" s="233"/>
      <c r="BY285" s="233"/>
      <c r="BZ285" s="234"/>
      <c r="CA285" s="234"/>
      <c r="CB285" s="234"/>
      <c r="CC285" s="235"/>
      <c r="CD285" s="233"/>
      <c r="CE285" s="233"/>
      <c r="CF285" s="233"/>
      <c r="CG285" s="236"/>
      <c r="CH285" s="236"/>
      <c r="CI285" s="236"/>
      <c r="CJ285" s="236"/>
      <c r="CK285" s="236"/>
      <c r="CL285" s="236"/>
      <c r="CM285" s="195">
        <f t="shared" si="58"/>
        <v>0</v>
      </c>
      <c r="CS285" s="182" t="s">
        <v>14363</v>
      </c>
      <c r="CT285" s="182">
        <v>1968</v>
      </c>
      <c r="CV285" s="182" t="s">
        <v>18015</v>
      </c>
      <c r="CW285" s="182">
        <v>2</v>
      </c>
      <c r="CX285" s="182" t="s">
        <v>17042</v>
      </c>
      <c r="CY285" s="182">
        <v>781.7</v>
      </c>
      <c r="CZ285" s="182">
        <v>781.7</v>
      </c>
      <c r="DA285" s="182">
        <v>505.6</v>
      </c>
      <c r="DB285" s="182">
        <v>40</v>
      </c>
      <c r="DC285" s="182" t="s">
        <v>17100</v>
      </c>
      <c r="DD285" s="182" t="s">
        <v>17746</v>
      </c>
      <c r="DE285" s="182" t="s">
        <v>18099</v>
      </c>
    </row>
    <row r="286" spans="1:109" ht="35.25" x14ac:dyDescent="0.5">
      <c r="B286" s="229" t="s">
        <v>343</v>
      </c>
      <c r="C286" s="229"/>
      <c r="D286" s="220" t="s">
        <v>17075</v>
      </c>
      <c r="E286" s="220" t="s">
        <v>17075</v>
      </c>
      <c r="F286" s="220" t="s">
        <v>17075</v>
      </c>
      <c r="G286" s="220" t="s">
        <v>17075</v>
      </c>
      <c r="H286" s="220" t="s">
        <v>17075</v>
      </c>
      <c r="I286" s="225">
        <f>SUM(I287:I290)</f>
        <v>6052.4</v>
      </c>
      <c r="J286" s="225">
        <f>SUM(J287:J290)</f>
        <v>5414.7999999999993</v>
      </c>
      <c r="K286" s="225">
        <f>SUM(K287:K290)</f>
        <v>5232.2999999999993</v>
      </c>
      <c r="L286" s="226">
        <f>SUM(L287:L290)</f>
        <v>238</v>
      </c>
      <c r="M286" s="220" t="s">
        <v>17075</v>
      </c>
      <c r="N286" s="220" t="s">
        <v>17075</v>
      </c>
      <c r="O286" s="223" t="s">
        <v>17075</v>
      </c>
      <c r="P286" s="227">
        <f>SUM(P287:P290)</f>
        <v>33495895.170000002</v>
      </c>
      <c r="Q286" s="227"/>
      <c r="R286" s="225">
        <f>SUM(R287:R290)</f>
        <v>0</v>
      </c>
      <c r="S286" s="225">
        <f>SUM(S287:S290)</f>
        <v>0</v>
      </c>
      <c r="T286" s="225">
        <f>SUM(T287:T290)</f>
        <v>33495895.170000002</v>
      </c>
      <c r="U286" s="221">
        <f t="shared" si="88"/>
        <v>5534.3161671403086</v>
      </c>
      <c r="V286" s="228">
        <f>MAX(V287:V290)</f>
        <v>11342.597000080083</v>
      </c>
      <c r="CM286" s="195">
        <f t="shared" si="58"/>
        <v>0</v>
      </c>
      <c r="CS286" s="247" t="s">
        <v>2587</v>
      </c>
      <c r="CT286" s="248">
        <v>1972</v>
      </c>
      <c r="CU286" s="248"/>
      <c r="CV286" s="248" t="s">
        <v>18015</v>
      </c>
      <c r="CW286" s="248">
        <v>2</v>
      </c>
      <c r="CX286" s="248" t="s">
        <v>17322</v>
      </c>
      <c r="CY286" s="249">
        <v>1015.6</v>
      </c>
      <c r="CZ286" s="249">
        <v>497.5</v>
      </c>
      <c r="DA286" s="249">
        <v>497.5</v>
      </c>
      <c r="DB286" s="250">
        <v>45</v>
      </c>
      <c r="DC286" s="248" t="s">
        <v>17100</v>
      </c>
      <c r="DD286" s="248" t="s">
        <v>17769</v>
      </c>
      <c r="DE286" s="251" t="s">
        <v>17316</v>
      </c>
    </row>
    <row r="287" spans="1:109" ht="35.25" x14ac:dyDescent="0.5">
      <c r="A287" s="182">
        <v>1</v>
      </c>
      <c r="B287" s="220">
        <f>SUBTOTAL(9,$A$16:A287)</f>
        <v>241</v>
      </c>
      <c r="C287" s="230" t="s">
        <v>12669</v>
      </c>
      <c r="D287" s="220">
        <v>1929</v>
      </c>
      <c r="E287" s="220"/>
      <c r="F287" s="220" t="s">
        <v>17877</v>
      </c>
      <c r="G287" s="220" t="s">
        <v>17042</v>
      </c>
      <c r="H287" s="220" t="s">
        <v>17040</v>
      </c>
      <c r="I287" s="231">
        <v>475.3</v>
      </c>
      <c r="J287" s="231">
        <v>435.5</v>
      </c>
      <c r="K287" s="231">
        <v>253</v>
      </c>
      <c r="L287" s="232">
        <v>5</v>
      </c>
      <c r="M287" s="220" t="s">
        <v>17100</v>
      </c>
      <c r="N287" s="220" t="s">
        <v>17769</v>
      </c>
      <c r="O287" s="223" t="s">
        <v>17316</v>
      </c>
      <c r="P287" s="228">
        <v>2660218.3199999998</v>
      </c>
      <c r="Q287" s="228"/>
      <c r="R287" s="228">
        <v>0</v>
      </c>
      <c r="S287" s="228">
        <v>0</v>
      </c>
      <c r="T287" s="228">
        <f t="shared" si="93"/>
        <v>2660218.3199999998</v>
      </c>
      <c r="U287" s="221">
        <f t="shared" si="88"/>
        <v>5596.9247212286973</v>
      </c>
      <c r="V287" s="228">
        <v>5671.6224984220489</v>
      </c>
      <c r="W287" s="195"/>
      <c r="AL287" s="182"/>
      <c r="BU287" s="233"/>
      <c r="BV287" s="233"/>
      <c r="BW287" s="233"/>
      <c r="BX287" s="233"/>
      <c r="BY287" s="233"/>
      <c r="BZ287" s="234"/>
      <c r="CA287" s="234"/>
      <c r="CB287" s="234"/>
      <c r="CC287" s="235"/>
      <c r="CD287" s="233"/>
      <c r="CE287" s="233"/>
      <c r="CF287" s="233"/>
      <c r="CG287" s="236"/>
      <c r="CH287" s="236"/>
      <c r="CI287" s="236"/>
      <c r="CJ287" s="236"/>
      <c r="CK287" s="236"/>
      <c r="CL287" s="236"/>
      <c r="CM287" s="195">
        <f t="shared" si="58"/>
        <v>0</v>
      </c>
      <c r="CS287" s="182" t="s">
        <v>14617</v>
      </c>
      <c r="CT287" s="182">
        <v>1989</v>
      </c>
      <c r="CV287" s="182" t="s">
        <v>18015</v>
      </c>
      <c r="CW287" s="182">
        <v>5</v>
      </c>
      <c r="CX287" s="182" t="s">
        <v>17320</v>
      </c>
      <c r="CY287" s="182">
        <v>5889.36</v>
      </c>
      <c r="CZ287" s="182">
        <v>4270.6000000000004</v>
      </c>
      <c r="DA287" s="182">
        <v>4123.1000000000004</v>
      </c>
      <c r="DB287" s="182">
        <v>193</v>
      </c>
      <c r="DC287" s="182" t="s">
        <v>17100</v>
      </c>
      <c r="DD287" s="182" t="s">
        <v>17746</v>
      </c>
      <c r="DE287" s="182" t="s">
        <v>18048</v>
      </c>
    </row>
    <row r="288" spans="1:109" ht="70.5" x14ac:dyDescent="0.5">
      <c r="A288" s="182">
        <v>1</v>
      </c>
      <c r="B288" s="220">
        <f>SUBTOTAL(9,$A$16:A288)</f>
        <v>242</v>
      </c>
      <c r="C288" s="230" t="s">
        <v>12717</v>
      </c>
      <c r="D288" s="220">
        <v>1988</v>
      </c>
      <c r="E288" s="220"/>
      <c r="F288" s="220" t="s">
        <v>17319</v>
      </c>
      <c r="G288" s="220">
        <v>4</v>
      </c>
      <c r="H288" s="220">
        <v>2</v>
      </c>
      <c r="I288" s="231">
        <v>1116</v>
      </c>
      <c r="J288" s="231">
        <v>1000</v>
      </c>
      <c r="K288" s="231">
        <v>1000</v>
      </c>
      <c r="L288" s="232">
        <v>53</v>
      </c>
      <c r="M288" s="220" t="s">
        <v>17100</v>
      </c>
      <c r="N288" s="220" t="s">
        <v>17746</v>
      </c>
      <c r="O288" s="223" t="s">
        <v>18046</v>
      </c>
      <c r="P288" s="228">
        <v>3574900</v>
      </c>
      <c r="Q288" s="228"/>
      <c r="R288" s="228">
        <v>0</v>
      </c>
      <c r="S288" s="228">
        <v>0</v>
      </c>
      <c r="T288" s="228">
        <f t="shared" si="93"/>
        <v>3574900</v>
      </c>
      <c r="U288" s="221">
        <f t="shared" si="88"/>
        <v>3203.3154121863799</v>
      </c>
      <c r="V288" s="228">
        <v>5674.57</v>
      </c>
      <c r="W288" s="195"/>
      <c r="AL288" s="182"/>
      <c r="BU288" s="233"/>
      <c r="BV288" s="233"/>
      <c r="BW288" s="233"/>
      <c r="BX288" s="233"/>
      <c r="BY288" s="233"/>
      <c r="BZ288" s="234"/>
      <c r="CA288" s="234"/>
      <c r="CB288" s="234"/>
      <c r="CC288" s="235"/>
      <c r="CD288" s="233"/>
      <c r="CE288" s="233"/>
      <c r="CF288" s="233"/>
      <c r="CG288" s="236"/>
      <c r="CH288" s="236"/>
      <c r="CI288" s="236"/>
      <c r="CJ288" s="236"/>
      <c r="CK288" s="236"/>
      <c r="CL288" s="236"/>
      <c r="CM288" s="195">
        <f t="shared" si="58"/>
        <v>0</v>
      </c>
      <c r="CS288" s="182" t="s">
        <v>14724</v>
      </c>
      <c r="CT288" s="182">
        <v>1968</v>
      </c>
      <c r="CV288" s="182" t="s">
        <v>18015</v>
      </c>
      <c r="CW288" s="182">
        <v>2</v>
      </c>
      <c r="CX288" s="182" t="s">
        <v>17042</v>
      </c>
      <c r="CY288" s="182">
        <v>822.2</v>
      </c>
      <c r="CZ288" s="182">
        <v>760.8</v>
      </c>
      <c r="DA288" s="182">
        <v>760.8</v>
      </c>
      <c r="DB288" s="182">
        <v>36</v>
      </c>
      <c r="DC288" s="182" t="s">
        <v>17100</v>
      </c>
      <c r="DD288" s="182" t="s">
        <v>17746</v>
      </c>
      <c r="DE288" s="182" t="s">
        <v>17857</v>
      </c>
    </row>
    <row r="289" spans="1:109" ht="35.25" x14ac:dyDescent="0.5">
      <c r="A289" s="182">
        <v>1</v>
      </c>
      <c r="B289" s="220">
        <f>SUBTOTAL(9,$A$16:A289)</f>
        <v>243</v>
      </c>
      <c r="C289" s="230" t="s">
        <v>12727</v>
      </c>
      <c r="D289" s="220">
        <v>1989</v>
      </c>
      <c r="E289" s="220"/>
      <c r="F289" s="220" t="s">
        <v>17319</v>
      </c>
      <c r="G289" s="220">
        <v>4</v>
      </c>
      <c r="H289" s="220">
        <v>2</v>
      </c>
      <c r="I289" s="231">
        <v>1248.7</v>
      </c>
      <c r="J289" s="231">
        <v>1134.5999999999999</v>
      </c>
      <c r="K289" s="231">
        <v>1134.5999999999999</v>
      </c>
      <c r="L289" s="232">
        <v>55</v>
      </c>
      <c r="M289" s="220" t="s">
        <v>17100</v>
      </c>
      <c r="N289" s="220" t="s">
        <v>17746</v>
      </c>
      <c r="O289" s="223" t="s">
        <v>18047</v>
      </c>
      <c r="P289" s="228">
        <v>11155800.050000001</v>
      </c>
      <c r="Q289" s="228"/>
      <c r="R289" s="228">
        <v>0</v>
      </c>
      <c r="S289" s="228">
        <v>0</v>
      </c>
      <c r="T289" s="228">
        <f t="shared" si="93"/>
        <v>11155800.050000001</v>
      </c>
      <c r="U289" s="221">
        <f t="shared" si="88"/>
        <v>8933.9313285817261</v>
      </c>
      <c r="V289" s="228">
        <v>11342.597000080083</v>
      </c>
      <c r="W289" s="195"/>
      <c r="AL289" s="182"/>
      <c r="BU289" s="233"/>
      <c r="BV289" s="233"/>
      <c r="BW289" s="233"/>
      <c r="BX289" s="233"/>
      <c r="BY289" s="233"/>
      <c r="BZ289" s="234"/>
      <c r="CA289" s="234"/>
      <c r="CB289" s="234"/>
      <c r="CC289" s="235"/>
      <c r="CD289" s="233"/>
      <c r="CE289" s="233"/>
      <c r="CF289" s="233"/>
      <c r="CG289" s="236"/>
      <c r="CH289" s="236"/>
      <c r="CI289" s="236"/>
      <c r="CJ289" s="236"/>
      <c r="CK289" s="236"/>
      <c r="CL289" s="236"/>
      <c r="CM289" s="195">
        <f t="shared" si="58"/>
        <v>0</v>
      </c>
      <c r="CS289" s="182" t="s">
        <v>14938</v>
      </c>
      <c r="CT289" s="182">
        <v>1977</v>
      </c>
      <c r="CV289" s="182" t="s">
        <v>18015</v>
      </c>
      <c r="CW289" s="182">
        <v>3</v>
      </c>
      <c r="CX289" s="182" t="s">
        <v>17042</v>
      </c>
      <c r="CY289" s="182">
        <v>850.1</v>
      </c>
      <c r="CZ289" s="182">
        <v>850.1</v>
      </c>
      <c r="DA289" s="182">
        <v>745</v>
      </c>
      <c r="DB289" s="182">
        <v>38</v>
      </c>
      <c r="DC289" s="182" t="s">
        <v>17100</v>
      </c>
      <c r="DD289" s="182" t="s">
        <v>17769</v>
      </c>
      <c r="DE289" s="182" t="s">
        <v>17316</v>
      </c>
    </row>
    <row r="290" spans="1:109" ht="35.25" x14ac:dyDescent="0.5">
      <c r="A290" s="182">
        <v>1</v>
      </c>
      <c r="B290" s="220">
        <f>SUBTOTAL(9,$A$16:A290)</f>
        <v>244</v>
      </c>
      <c r="C290" s="230" t="s">
        <v>2233</v>
      </c>
      <c r="D290" s="220">
        <v>1988</v>
      </c>
      <c r="E290" s="220"/>
      <c r="F290" s="220" t="s">
        <v>17319</v>
      </c>
      <c r="G290" s="220">
        <v>5</v>
      </c>
      <c r="H290" s="220">
        <v>4</v>
      </c>
      <c r="I290" s="231">
        <v>3212.4</v>
      </c>
      <c r="J290" s="231">
        <v>2844.7</v>
      </c>
      <c r="K290" s="231">
        <v>2844.7</v>
      </c>
      <c r="L290" s="232">
        <v>125</v>
      </c>
      <c r="M290" s="220" t="s">
        <v>17100</v>
      </c>
      <c r="N290" s="220" t="s">
        <v>17746</v>
      </c>
      <c r="O290" s="223" t="s">
        <v>18047</v>
      </c>
      <c r="P290" s="228">
        <v>16104976.799999999</v>
      </c>
      <c r="Q290" s="228"/>
      <c r="R290" s="228">
        <v>0</v>
      </c>
      <c r="S290" s="228">
        <v>0</v>
      </c>
      <c r="T290" s="228">
        <f t="shared" si="93"/>
        <v>16104976.799999999</v>
      </c>
      <c r="U290" s="221">
        <f t="shared" si="88"/>
        <v>5013.3784086664173</v>
      </c>
      <c r="V290" s="228">
        <v>9230.7388145934492</v>
      </c>
      <c r="W290" s="195"/>
      <c r="AL290" s="182"/>
      <c r="BU290" s="233"/>
      <c r="BV290" s="233"/>
      <c r="BW290" s="233"/>
      <c r="BX290" s="233"/>
      <c r="BY290" s="233"/>
      <c r="BZ290" s="234"/>
      <c r="CA290" s="234"/>
      <c r="CB290" s="234"/>
      <c r="CC290" s="235"/>
      <c r="CD290" s="233"/>
      <c r="CE290" s="233"/>
      <c r="CF290" s="233"/>
      <c r="CG290" s="236"/>
      <c r="CH290" s="236"/>
      <c r="CI290" s="236"/>
      <c r="CJ290" s="236"/>
      <c r="CK290" s="236"/>
      <c r="CL290" s="236"/>
      <c r="CM290" s="195">
        <f t="shared" si="58"/>
        <v>0</v>
      </c>
      <c r="CS290" s="182" t="s">
        <v>2598</v>
      </c>
      <c r="CT290" s="182">
        <v>1980</v>
      </c>
      <c r="CV290" s="182" t="s">
        <v>18015</v>
      </c>
      <c r="CW290" s="182">
        <v>2</v>
      </c>
      <c r="CX290" s="182" t="s">
        <v>17322</v>
      </c>
      <c r="CY290" s="182">
        <v>970</v>
      </c>
      <c r="CZ290" s="182">
        <v>970</v>
      </c>
      <c r="DA290" s="182">
        <v>826.90000000000009</v>
      </c>
      <c r="DB290" s="182">
        <v>68</v>
      </c>
      <c r="DC290" s="182" t="s">
        <v>17100</v>
      </c>
      <c r="DD290" s="182" t="s">
        <v>17769</v>
      </c>
      <c r="DE290" s="182" t="s">
        <v>17316</v>
      </c>
    </row>
    <row r="291" spans="1:109" ht="35.25" x14ac:dyDescent="0.5">
      <c r="B291" s="229" t="s">
        <v>344</v>
      </c>
      <c r="C291" s="229"/>
      <c r="D291" s="220" t="s">
        <v>17075</v>
      </c>
      <c r="E291" s="220" t="s">
        <v>17075</v>
      </c>
      <c r="F291" s="220" t="s">
        <v>17075</v>
      </c>
      <c r="G291" s="220" t="s">
        <v>17075</v>
      </c>
      <c r="H291" s="220" t="s">
        <v>17075</v>
      </c>
      <c r="I291" s="225">
        <f>I292</f>
        <v>312.7</v>
      </c>
      <c r="J291" s="225">
        <f t="shared" ref="J291:L291" si="108">J292</f>
        <v>300.7</v>
      </c>
      <c r="K291" s="225">
        <f t="shared" si="108"/>
        <v>263.89999999999998</v>
      </c>
      <c r="L291" s="226">
        <f t="shared" si="108"/>
        <v>11</v>
      </c>
      <c r="M291" s="220" t="s">
        <v>17075</v>
      </c>
      <c r="N291" s="220" t="s">
        <v>17075</v>
      </c>
      <c r="O291" s="223" t="s">
        <v>17075</v>
      </c>
      <c r="P291" s="227">
        <v>2969018.4899999998</v>
      </c>
      <c r="Q291" s="227"/>
      <c r="R291" s="225">
        <f t="shared" ref="R291" si="109">R292</f>
        <v>0</v>
      </c>
      <c r="S291" s="225">
        <f t="shared" ref="S291" si="110">S292</f>
        <v>0</v>
      </c>
      <c r="T291" s="225">
        <f t="shared" ref="T291" si="111">T292</f>
        <v>2969018.4899999998</v>
      </c>
      <c r="U291" s="221">
        <f t="shared" si="88"/>
        <v>9494.7825071953939</v>
      </c>
      <c r="V291" s="228">
        <f>V292</f>
        <v>9925.309018228334</v>
      </c>
      <c r="CM291" s="195">
        <f t="shared" si="58"/>
        <v>0</v>
      </c>
      <c r="CS291" s="182" t="s">
        <v>14954</v>
      </c>
      <c r="CT291" s="182">
        <v>1969</v>
      </c>
      <c r="CV291" s="182" t="s">
        <v>18015</v>
      </c>
      <c r="CW291" s="182">
        <v>2</v>
      </c>
      <c r="CX291" s="182" t="s">
        <v>17042</v>
      </c>
      <c r="CY291" s="182">
        <v>730.6</v>
      </c>
      <c r="CZ291" s="182">
        <v>700.68</v>
      </c>
      <c r="DA291" s="182">
        <v>496.82</v>
      </c>
      <c r="DB291" s="182">
        <v>34</v>
      </c>
      <c r="DC291" s="182" t="s">
        <v>17100</v>
      </c>
      <c r="DD291" s="182" t="s">
        <v>17769</v>
      </c>
      <c r="DE291" s="182" t="s">
        <v>17316</v>
      </c>
    </row>
    <row r="292" spans="1:109" ht="35.25" x14ac:dyDescent="0.5">
      <c r="A292" s="182">
        <v>1</v>
      </c>
      <c r="B292" s="220">
        <f>SUBTOTAL(9,$A$16:A292)</f>
        <v>245</v>
      </c>
      <c r="C292" s="253" t="s">
        <v>345</v>
      </c>
      <c r="D292" s="220">
        <v>1962</v>
      </c>
      <c r="E292" s="220"/>
      <c r="F292" s="220" t="s">
        <v>17876</v>
      </c>
      <c r="G292" s="220">
        <v>2</v>
      </c>
      <c r="H292" s="220" t="s">
        <v>17040</v>
      </c>
      <c r="I292" s="225">
        <v>312.7</v>
      </c>
      <c r="J292" s="225">
        <v>300.7</v>
      </c>
      <c r="K292" s="225">
        <v>263.89999999999998</v>
      </c>
      <c r="L292" s="226">
        <v>11</v>
      </c>
      <c r="M292" s="220" t="s">
        <v>17100</v>
      </c>
      <c r="N292" s="220" t="s">
        <v>17769</v>
      </c>
      <c r="O292" s="223" t="s">
        <v>17316</v>
      </c>
      <c r="P292" s="227">
        <v>2969018.4899999998</v>
      </c>
      <c r="Q292" s="227"/>
      <c r="R292" s="227">
        <v>0</v>
      </c>
      <c r="S292" s="227">
        <v>0</v>
      </c>
      <c r="T292" s="227">
        <f t="shared" si="93"/>
        <v>2969018.4899999998</v>
      </c>
      <c r="U292" s="221">
        <f t="shared" si="88"/>
        <v>9494.7825071953939</v>
      </c>
      <c r="V292" s="228">
        <v>9925.309018228334</v>
      </c>
      <c r="CM292" s="195">
        <f t="shared" si="58"/>
        <v>0</v>
      </c>
      <c r="CS292" s="247" t="s">
        <v>15065</v>
      </c>
      <c r="CT292" s="248">
        <v>1967</v>
      </c>
      <c r="CU292" s="248"/>
      <c r="CV292" s="248" t="s">
        <v>18015</v>
      </c>
      <c r="CW292" s="248">
        <v>2</v>
      </c>
      <c r="CX292" s="248" t="s">
        <v>17042</v>
      </c>
      <c r="CY292" s="252">
        <v>698.8</v>
      </c>
      <c r="CZ292" s="252">
        <v>696.8</v>
      </c>
      <c r="DA292" s="252">
        <v>696.8</v>
      </c>
      <c r="DB292" s="250">
        <v>28</v>
      </c>
      <c r="DC292" s="248" t="s">
        <v>17100</v>
      </c>
      <c r="DD292" s="248" t="s">
        <v>17769</v>
      </c>
      <c r="DE292" s="251" t="s">
        <v>17316</v>
      </c>
    </row>
    <row r="293" spans="1:109" ht="35.25" x14ac:dyDescent="0.5">
      <c r="B293" s="229" t="s">
        <v>346</v>
      </c>
      <c r="C293" s="229"/>
      <c r="D293" s="220" t="s">
        <v>17075</v>
      </c>
      <c r="E293" s="220" t="s">
        <v>17075</v>
      </c>
      <c r="F293" s="220" t="s">
        <v>17075</v>
      </c>
      <c r="G293" s="220" t="s">
        <v>17075</v>
      </c>
      <c r="H293" s="220" t="s">
        <v>17075</v>
      </c>
      <c r="I293" s="225">
        <f>I294</f>
        <v>800.4</v>
      </c>
      <c r="J293" s="225">
        <f t="shared" ref="J293:L293" si="112">J294</f>
        <v>740.4</v>
      </c>
      <c r="K293" s="225">
        <f t="shared" si="112"/>
        <v>740.4</v>
      </c>
      <c r="L293" s="226">
        <f t="shared" si="112"/>
        <v>32</v>
      </c>
      <c r="M293" s="220" t="s">
        <v>17075</v>
      </c>
      <c r="N293" s="220" t="s">
        <v>17075</v>
      </c>
      <c r="O293" s="223" t="s">
        <v>17075</v>
      </c>
      <c r="P293" s="227">
        <v>5947708.0499999998</v>
      </c>
      <c r="Q293" s="227"/>
      <c r="R293" s="225">
        <f t="shared" ref="R293" si="113">R294</f>
        <v>0</v>
      </c>
      <c r="S293" s="225">
        <f t="shared" ref="S293" si="114">S294</f>
        <v>0</v>
      </c>
      <c r="T293" s="225">
        <f t="shared" ref="T293" si="115">T294</f>
        <v>5947708.0499999998</v>
      </c>
      <c r="U293" s="221">
        <f t="shared" si="88"/>
        <v>7430.919602698651</v>
      </c>
      <c r="V293" s="228">
        <f>V294</f>
        <v>7767.8633808095947</v>
      </c>
      <c r="CM293" s="195">
        <f t="shared" si="58"/>
        <v>0</v>
      </c>
      <c r="CS293" s="182" t="s">
        <v>2531</v>
      </c>
      <c r="CT293" s="182">
        <v>1974</v>
      </c>
      <c r="CV293" s="182" t="s">
        <v>18015</v>
      </c>
      <c r="CW293" s="182">
        <v>5</v>
      </c>
      <c r="CX293" s="182" t="s">
        <v>17320</v>
      </c>
      <c r="CY293" s="182">
        <v>5979.1</v>
      </c>
      <c r="CZ293" s="182">
        <v>4563.9399999999996</v>
      </c>
      <c r="DA293" s="182">
        <v>4563.9399999999996</v>
      </c>
      <c r="DB293" s="182">
        <v>217</v>
      </c>
      <c r="DC293" s="182" t="s">
        <v>17100</v>
      </c>
      <c r="DD293" s="182" t="s">
        <v>17746</v>
      </c>
      <c r="DE293" s="182" t="s">
        <v>18100</v>
      </c>
    </row>
    <row r="294" spans="1:109" ht="35.25" x14ac:dyDescent="0.5">
      <c r="A294" s="182">
        <v>1</v>
      </c>
      <c r="B294" s="220">
        <f>SUBTOTAL(9,$A$16:A294)</f>
        <v>246</v>
      </c>
      <c r="C294" s="230" t="s">
        <v>347</v>
      </c>
      <c r="D294" s="220">
        <v>1974</v>
      </c>
      <c r="E294" s="220"/>
      <c r="F294" s="220" t="s">
        <v>17877</v>
      </c>
      <c r="G294" s="220">
        <v>2</v>
      </c>
      <c r="H294" s="220" t="s">
        <v>17042</v>
      </c>
      <c r="I294" s="231">
        <v>800.4</v>
      </c>
      <c r="J294" s="231">
        <v>740.4</v>
      </c>
      <c r="K294" s="231">
        <v>740.4</v>
      </c>
      <c r="L294" s="232">
        <v>32</v>
      </c>
      <c r="M294" s="220" t="s">
        <v>17100</v>
      </c>
      <c r="N294" s="220" t="s">
        <v>17769</v>
      </c>
      <c r="O294" s="223" t="s">
        <v>17316</v>
      </c>
      <c r="P294" s="228">
        <v>5947708.0499999998</v>
      </c>
      <c r="Q294" s="228"/>
      <c r="R294" s="228">
        <v>0</v>
      </c>
      <c r="S294" s="228">
        <v>0</v>
      </c>
      <c r="T294" s="228">
        <f t="shared" si="93"/>
        <v>5947708.0499999998</v>
      </c>
      <c r="U294" s="221">
        <f t="shared" si="88"/>
        <v>7430.919602698651</v>
      </c>
      <c r="V294" s="228">
        <v>7767.8633808095947</v>
      </c>
      <c r="W294" s="195"/>
      <c r="AL294" s="182"/>
      <c r="BU294" s="233"/>
      <c r="BV294" s="233"/>
      <c r="BW294" s="233"/>
      <c r="BX294" s="233"/>
      <c r="BY294" s="233"/>
      <c r="BZ294" s="234"/>
      <c r="CA294" s="234"/>
      <c r="CB294" s="234"/>
      <c r="CC294" s="235"/>
      <c r="CD294" s="233"/>
      <c r="CE294" s="233"/>
      <c r="CF294" s="233"/>
      <c r="CG294" s="236"/>
      <c r="CH294" s="236"/>
      <c r="CI294" s="236"/>
      <c r="CJ294" s="236"/>
      <c r="CK294" s="236"/>
      <c r="CL294" s="236"/>
      <c r="CM294" s="195">
        <f t="shared" si="58"/>
        <v>0</v>
      </c>
      <c r="CS294" s="182" t="s">
        <v>2645</v>
      </c>
      <c r="CT294" s="182">
        <v>1994</v>
      </c>
      <c r="CV294" s="182" t="s">
        <v>18015</v>
      </c>
      <c r="CW294" s="182">
        <v>2</v>
      </c>
      <c r="CX294" s="182" t="s">
        <v>17322</v>
      </c>
      <c r="CY294" s="182">
        <v>1046.8</v>
      </c>
      <c r="CZ294" s="182">
        <v>929.5</v>
      </c>
      <c r="DA294" s="182">
        <v>929.5</v>
      </c>
      <c r="DB294" s="182">
        <v>44</v>
      </c>
      <c r="DC294" s="182" t="s">
        <v>17100</v>
      </c>
      <c r="DD294" s="182" t="s">
        <v>17746</v>
      </c>
      <c r="DE294" s="182" t="s">
        <v>17798</v>
      </c>
    </row>
    <row r="295" spans="1:109" ht="35.25" x14ac:dyDescent="0.5">
      <c r="B295" s="229" t="s">
        <v>372</v>
      </c>
      <c r="C295" s="229"/>
      <c r="D295" s="220" t="s">
        <v>17075</v>
      </c>
      <c r="E295" s="220" t="s">
        <v>17075</v>
      </c>
      <c r="F295" s="220" t="s">
        <v>17075</v>
      </c>
      <c r="G295" s="220" t="s">
        <v>17075</v>
      </c>
      <c r="H295" s="220" t="s">
        <v>17075</v>
      </c>
      <c r="I295" s="225">
        <f>I296</f>
        <v>592.5</v>
      </c>
      <c r="J295" s="225">
        <f t="shared" ref="J295:L295" si="116">J296</f>
        <v>543.20000000000005</v>
      </c>
      <c r="K295" s="225">
        <f t="shared" si="116"/>
        <v>543.20000000000005</v>
      </c>
      <c r="L295" s="226">
        <f t="shared" si="116"/>
        <v>32</v>
      </c>
      <c r="M295" s="220" t="s">
        <v>17075</v>
      </c>
      <c r="N295" s="220" t="s">
        <v>17075</v>
      </c>
      <c r="O295" s="223" t="s">
        <v>17075</v>
      </c>
      <c r="P295" s="227">
        <v>4280222.84</v>
      </c>
      <c r="Q295" s="227"/>
      <c r="R295" s="225">
        <f t="shared" ref="R295" si="117">R296</f>
        <v>0</v>
      </c>
      <c r="S295" s="225">
        <f t="shared" ref="S295" si="118">S296</f>
        <v>0</v>
      </c>
      <c r="T295" s="225">
        <f t="shared" ref="T295" si="119">T296</f>
        <v>4280222.84</v>
      </c>
      <c r="U295" s="221">
        <f t="shared" si="88"/>
        <v>7224.0047932489451</v>
      </c>
      <c r="V295" s="228">
        <f>V296</f>
        <v>8667.8003713080161</v>
      </c>
      <c r="CM295" s="195">
        <f t="shared" si="58"/>
        <v>0</v>
      </c>
      <c r="CS295" s="247" t="s">
        <v>15290</v>
      </c>
      <c r="CT295" s="248">
        <v>1987</v>
      </c>
      <c r="CU295" s="248"/>
      <c r="CV295" s="248" t="s">
        <v>18015</v>
      </c>
      <c r="CW295" s="248">
        <v>2</v>
      </c>
      <c r="CX295" s="248" t="s">
        <v>17042</v>
      </c>
      <c r="CY295" s="249">
        <v>621.6</v>
      </c>
      <c r="CZ295" s="249">
        <v>502.6</v>
      </c>
      <c r="DA295" s="249">
        <v>339.2</v>
      </c>
      <c r="DB295" s="250">
        <v>25</v>
      </c>
      <c r="DC295" s="248" t="s">
        <v>17100</v>
      </c>
      <c r="DD295" s="248" t="s">
        <v>17769</v>
      </c>
      <c r="DE295" s="251" t="s">
        <v>17316</v>
      </c>
    </row>
    <row r="296" spans="1:109" ht="35.25" x14ac:dyDescent="0.5">
      <c r="A296" s="182">
        <v>1</v>
      </c>
      <c r="B296" s="220">
        <f>SUBTOTAL(9,$A$16:A296)</f>
        <v>247</v>
      </c>
      <c r="C296" s="230" t="s">
        <v>374</v>
      </c>
      <c r="D296" s="220">
        <v>1985</v>
      </c>
      <c r="E296" s="220"/>
      <c r="F296" s="220" t="s">
        <v>17877</v>
      </c>
      <c r="G296" s="220">
        <v>2</v>
      </c>
      <c r="H296" s="220" t="s">
        <v>17042</v>
      </c>
      <c r="I296" s="231">
        <v>592.5</v>
      </c>
      <c r="J296" s="231">
        <v>543.20000000000005</v>
      </c>
      <c r="K296" s="231">
        <v>543.20000000000005</v>
      </c>
      <c r="L296" s="232">
        <v>32</v>
      </c>
      <c r="M296" s="220" t="s">
        <v>17100</v>
      </c>
      <c r="N296" s="220" t="s">
        <v>17769</v>
      </c>
      <c r="O296" s="223" t="s">
        <v>17316</v>
      </c>
      <c r="P296" s="228">
        <v>4280222.84</v>
      </c>
      <c r="Q296" s="228"/>
      <c r="R296" s="228">
        <v>0</v>
      </c>
      <c r="S296" s="228">
        <v>0</v>
      </c>
      <c r="T296" s="228">
        <f t="shared" si="93"/>
        <v>4280222.84</v>
      </c>
      <c r="U296" s="221">
        <f t="shared" si="88"/>
        <v>7224.0047932489451</v>
      </c>
      <c r="V296" s="228">
        <v>8667.8003713080161</v>
      </c>
      <c r="W296" s="195"/>
      <c r="AL296" s="182"/>
      <c r="BU296" s="233"/>
      <c r="BV296" s="233"/>
      <c r="BW296" s="233"/>
      <c r="BX296" s="233"/>
      <c r="BY296" s="233"/>
      <c r="BZ296" s="234"/>
      <c r="CA296" s="234"/>
      <c r="CB296" s="234"/>
      <c r="CC296" s="235"/>
      <c r="CD296" s="233"/>
      <c r="CE296" s="233"/>
      <c r="CF296" s="233"/>
      <c r="CG296" s="236"/>
      <c r="CH296" s="236"/>
      <c r="CI296" s="236"/>
      <c r="CJ296" s="236"/>
      <c r="CK296" s="236"/>
      <c r="CL296" s="236"/>
      <c r="CM296" s="195">
        <f t="shared" si="58"/>
        <v>0</v>
      </c>
      <c r="CS296" s="182" t="s">
        <v>15543</v>
      </c>
      <c r="CT296" s="182">
        <v>1968</v>
      </c>
      <c r="CV296" s="182" t="s">
        <v>18015</v>
      </c>
      <c r="CW296" s="182">
        <v>2</v>
      </c>
      <c r="CX296" s="182" t="s">
        <v>17040</v>
      </c>
      <c r="CY296" s="182">
        <v>545.34</v>
      </c>
      <c r="CZ296" s="182">
        <v>316.54000000000002</v>
      </c>
      <c r="DA296" s="182">
        <v>204.04</v>
      </c>
      <c r="DB296" s="182">
        <v>21</v>
      </c>
      <c r="DC296" s="182" t="s">
        <v>17100</v>
      </c>
      <c r="DD296" s="182" t="s">
        <v>17746</v>
      </c>
      <c r="DE296" s="182" t="s">
        <v>18053</v>
      </c>
    </row>
    <row r="297" spans="1:109" ht="35.25" x14ac:dyDescent="0.5">
      <c r="B297" s="229" t="s">
        <v>373</v>
      </c>
      <c r="C297" s="229"/>
      <c r="D297" s="220" t="s">
        <v>17075</v>
      </c>
      <c r="E297" s="220" t="s">
        <v>17075</v>
      </c>
      <c r="F297" s="220" t="s">
        <v>17075</v>
      </c>
      <c r="G297" s="220" t="s">
        <v>17075</v>
      </c>
      <c r="H297" s="220" t="s">
        <v>17075</v>
      </c>
      <c r="I297" s="225">
        <f>SUM(I298:I299)</f>
        <v>4538.8999999999996</v>
      </c>
      <c r="J297" s="225">
        <f>SUM(J298:J299)</f>
        <v>4112.7</v>
      </c>
      <c r="K297" s="225">
        <f>SUM(K298:K299)</f>
        <v>3781.8890000000001</v>
      </c>
      <c r="L297" s="226">
        <f>SUM(L298:L299)</f>
        <v>150</v>
      </c>
      <c r="M297" s="220" t="s">
        <v>17075</v>
      </c>
      <c r="N297" s="220" t="s">
        <v>17075</v>
      </c>
      <c r="O297" s="223" t="s">
        <v>17075</v>
      </c>
      <c r="P297" s="227">
        <v>12813178.6</v>
      </c>
      <c r="Q297" s="227"/>
      <c r="R297" s="225">
        <f>SUM(R298:R299)</f>
        <v>0</v>
      </c>
      <c r="S297" s="225">
        <f>SUM(S298:S299)</f>
        <v>0</v>
      </c>
      <c r="T297" s="225">
        <f>SUM(T298:T299)</f>
        <v>12813178.6</v>
      </c>
      <c r="U297" s="221">
        <f t="shared" si="88"/>
        <v>2822.9700147612857</v>
      </c>
      <c r="V297" s="228">
        <f>MAX(V298:V299)</f>
        <v>7960.7952720921212</v>
      </c>
      <c r="CM297" s="195">
        <f t="shared" si="58"/>
        <v>0</v>
      </c>
      <c r="CS297" s="182" t="s">
        <v>15555</v>
      </c>
      <c r="CT297" s="182">
        <v>1967</v>
      </c>
      <c r="CV297" s="182" t="s">
        <v>18015</v>
      </c>
      <c r="CW297" s="182">
        <v>2</v>
      </c>
      <c r="CX297" s="182">
        <v>2</v>
      </c>
      <c r="CY297" s="182">
        <v>716.98</v>
      </c>
      <c r="CZ297" s="182">
        <v>650</v>
      </c>
      <c r="DA297" s="182">
        <v>650</v>
      </c>
      <c r="DB297" s="182">
        <v>42</v>
      </c>
      <c r="DC297" s="182" t="s">
        <v>17100</v>
      </c>
      <c r="DD297" s="182" t="s">
        <v>17746</v>
      </c>
      <c r="DE297" s="182" t="s">
        <v>17865</v>
      </c>
    </row>
    <row r="298" spans="1:109" ht="35.25" x14ac:dyDescent="0.5">
      <c r="A298" s="182">
        <v>1</v>
      </c>
      <c r="B298" s="220">
        <f>SUBTOTAL(9,$A$16:A298)</f>
        <v>248</v>
      </c>
      <c r="C298" s="230" t="s">
        <v>375</v>
      </c>
      <c r="D298" s="220">
        <v>1978</v>
      </c>
      <c r="E298" s="220"/>
      <c r="F298" s="220" t="s">
        <v>17877</v>
      </c>
      <c r="G298" s="220">
        <v>5</v>
      </c>
      <c r="H298" s="220" t="s">
        <v>17315</v>
      </c>
      <c r="I298" s="231">
        <v>3766</v>
      </c>
      <c r="J298" s="231">
        <v>3383.8</v>
      </c>
      <c r="K298" s="231">
        <v>3131.6890000000003</v>
      </c>
      <c r="L298" s="232">
        <v>120</v>
      </c>
      <c r="M298" s="220" t="s">
        <v>17100</v>
      </c>
      <c r="N298" s="220" t="s">
        <v>17746</v>
      </c>
      <c r="O298" s="223" t="s">
        <v>17799</v>
      </c>
      <c r="P298" s="228">
        <v>8846880</v>
      </c>
      <c r="Q298" s="228"/>
      <c r="R298" s="228">
        <v>0</v>
      </c>
      <c r="S298" s="228">
        <v>0</v>
      </c>
      <c r="T298" s="228">
        <f t="shared" si="93"/>
        <v>8846880</v>
      </c>
      <c r="U298" s="221">
        <f t="shared" si="88"/>
        <v>2349.1449814126395</v>
      </c>
      <c r="V298" s="228">
        <v>2818.6589219330854</v>
      </c>
      <c r="W298" s="195"/>
      <c r="AL298" s="182"/>
      <c r="BU298" s="233"/>
      <c r="BV298" s="233"/>
      <c r="BW298" s="233"/>
      <c r="BX298" s="233"/>
      <c r="BY298" s="233"/>
      <c r="BZ298" s="234"/>
      <c r="CA298" s="234"/>
      <c r="CB298" s="234"/>
      <c r="CC298" s="235"/>
      <c r="CD298" s="233"/>
      <c r="CE298" s="233"/>
      <c r="CF298" s="233"/>
      <c r="CG298" s="236"/>
      <c r="CH298" s="236"/>
      <c r="CI298" s="236"/>
      <c r="CJ298" s="236"/>
      <c r="CK298" s="236"/>
      <c r="CL298" s="236"/>
      <c r="CM298" s="195">
        <f t="shared" ref="CM298:CM361" si="120">P298-R298-S298-T298</f>
        <v>0</v>
      </c>
      <c r="CS298" s="182" t="s">
        <v>15557</v>
      </c>
      <c r="CT298" s="182">
        <v>1968</v>
      </c>
      <c r="CV298" s="182" t="s">
        <v>18015</v>
      </c>
      <c r="CW298" s="182">
        <v>2</v>
      </c>
      <c r="CX298" s="182">
        <v>2</v>
      </c>
      <c r="CY298" s="182">
        <v>711.07</v>
      </c>
      <c r="CZ298" s="182">
        <v>650</v>
      </c>
      <c r="DA298" s="182">
        <v>650</v>
      </c>
      <c r="DB298" s="182">
        <v>44</v>
      </c>
      <c r="DC298" s="182" t="s">
        <v>17100</v>
      </c>
      <c r="DD298" s="182" t="s">
        <v>17746</v>
      </c>
      <c r="DE298" s="182" t="s">
        <v>17865</v>
      </c>
    </row>
    <row r="299" spans="1:109" ht="35.25" x14ac:dyDescent="0.5">
      <c r="A299" s="182">
        <v>1</v>
      </c>
      <c r="B299" s="220">
        <f>SUBTOTAL(9,$A$16:A299)</f>
        <v>249</v>
      </c>
      <c r="C299" s="230" t="s">
        <v>13192</v>
      </c>
      <c r="D299" s="220">
        <v>1971</v>
      </c>
      <c r="E299" s="220"/>
      <c r="F299" s="220" t="s">
        <v>17877</v>
      </c>
      <c r="G299" s="220">
        <v>2</v>
      </c>
      <c r="H299" s="220" t="s">
        <v>17040</v>
      </c>
      <c r="I299" s="231">
        <v>772.9</v>
      </c>
      <c r="J299" s="231">
        <v>728.9</v>
      </c>
      <c r="K299" s="231">
        <v>650.20000000000005</v>
      </c>
      <c r="L299" s="232">
        <v>30</v>
      </c>
      <c r="M299" s="220" t="s">
        <v>17100</v>
      </c>
      <c r="N299" s="220" t="s">
        <v>17769</v>
      </c>
      <c r="O299" s="223" t="s">
        <v>17316</v>
      </c>
      <c r="P299" s="228">
        <v>3966298.6</v>
      </c>
      <c r="Q299" s="228"/>
      <c r="R299" s="228">
        <v>0</v>
      </c>
      <c r="S299" s="228">
        <v>0</v>
      </c>
      <c r="T299" s="228">
        <f t="shared" si="93"/>
        <v>3966298.6</v>
      </c>
      <c r="U299" s="221">
        <f t="shared" si="88"/>
        <v>5131.7099236641225</v>
      </c>
      <c r="V299" s="228">
        <v>7960.7952720921212</v>
      </c>
      <c r="W299" s="195"/>
      <c r="AL299" s="182"/>
      <c r="BU299" s="233"/>
      <c r="BV299" s="233"/>
      <c r="BW299" s="233"/>
      <c r="BX299" s="233"/>
      <c r="BY299" s="233"/>
      <c r="BZ299" s="234"/>
      <c r="CA299" s="234"/>
      <c r="CB299" s="234"/>
      <c r="CC299" s="235"/>
      <c r="CD299" s="233"/>
      <c r="CE299" s="233"/>
      <c r="CF299" s="233"/>
      <c r="CG299" s="236"/>
      <c r="CH299" s="236"/>
      <c r="CI299" s="236"/>
      <c r="CJ299" s="236"/>
      <c r="CK299" s="236"/>
      <c r="CL299" s="236"/>
      <c r="CM299" s="195">
        <f t="shared" si="120"/>
        <v>0</v>
      </c>
      <c r="CS299" s="182" t="s">
        <v>15559</v>
      </c>
      <c r="CT299" s="182">
        <v>1971</v>
      </c>
      <c r="CV299" s="182" t="s">
        <v>18015</v>
      </c>
      <c r="CW299" s="182">
        <v>2</v>
      </c>
      <c r="CX299" s="182">
        <v>2</v>
      </c>
      <c r="CY299" s="182">
        <v>710.96</v>
      </c>
      <c r="CZ299" s="182">
        <v>650</v>
      </c>
      <c r="DA299" s="182">
        <v>650</v>
      </c>
      <c r="DB299" s="182">
        <v>42</v>
      </c>
      <c r="DC299" s="182" t="s">
        <v>17100</v>
      </c>
      <c r="DD299" s="182" t="s">
        <v>17746</v>
      </c>
      <c r="DE299" s="182" t="s">
        <v>17865</v>
      </c>
    </row>
    <row r="300" spans="1:109" ht="35.25" x14ac:dyDescent="0.5">
      <c r="B300" s="229" t="s">
        <v>18005</v>
      </c>
      <c r="C300" s="229"/>
      <c r="D300" s="220" t="s">
        <v>17075</v>
      </c>
      <c r="E300" s="220" t="s">
        <v>17075</v>
      </c>
      <c r="F300" s="220" t="s">
        <v>17075</v>
      </c>
      <c r="G300" s="220" t="s">
        <v>17075</v>
      </c>
      <c r="H300" s="220" t="s">
        <v>17075</v>
      </c>
      <c r="I300" s="225">
        <f>I301</f>
        <v>976.3</v>
      </c>
      <c r="J300" s="225">
        <f t="shared" ref="J300:L300" si="121">J301</f>
        <v>976.3</v>
      </c>
      <c r="K300" s="225">
        <f t="shared" si="121"/>
        <v>880.1</v>
      </c>
      <c r="L300" s="226">
        <f t="shared" si="121"/>
        <v>36</v>
      </c>
      <c r="M300" s="220" t="s">
        <v>17075</v>
      </c>
      <c r="N300" s="220" t="s">
        <v>17075</v>
      </c>
      <c r="O300" s="223" t="s">
        <v>17075</v>
      </c>
      <c r="P300" s="227">
        <v>6053981.6200000001</v>
      </c>
      <c r="Q300" s="227"/>
      <c r="R300" s="225">
        <f t="shared" ref="R300" si="122">R301</f>
        <v>0</v>
      </c>
      <c r="S300" s="225">
        <f t="shared" ref="S300" si="123">S301</f>
        <v>0</v>
      </c>
      <c r="T300" s="225">
        <f t="shared" ref="T300" si="124">T301</f>
        <v>6053981.6200000001</v>
      </c>
      <c r="U300" s="221">
        <f t="shared" si="88"/>
        <v>6200.943992625218</v>
      </c>
      <c r="V300" s="228">
        <f>V301</f>
        <v>8776.9010386151822</v>
      </c>
      <c r="CM300" s="195">
        <f t="shared" si="120"/>
        <v>0</v>
      </c>
      <c r="CS300" s="182" t="s">
        <v>15560</v>
      </c>
      <c r="CT300" s="182">
        <v>1974</v>
      </c>
      <c r="CV300" s="182" t="s">
        <v>18015</v>
      </c>
      <c r="CW300" s="182">
        <v>2</v>
      </c>
      <c r="CX300" s="182">
        <v>2</v>
      </c>
      <c r="CY300" s="182">
        <v>725.15</v>
      </c>
      <c r="CZ300" s="182">
        <v>650</v>
      </c>
      <c r="DA300" s="182">
        <v>650</v>
      </c>
      <c r="DB300" s="182">
        <v>42</v>
      </c>
      <c r="DC300" s="182" t="s">
        <v>17100</v>
      </c>
      <c r="DD300" s="182" t="s">
        <v>17746</v>
      </c>
      <c r="DE300" s="182" t="s">
        <v>17865</v>
      </c>
    </row>
    <row r="301" spans="1:109" ht="35.25" x14ac:dyDescent="0.5">
      <c r="A301" s="182">
        <v>1</v>
      </c>
      <c r="B301" s="220">
        <f>SUBTOTAL(9,$A$16:A301)</f>
        <v>250</v>
      </c>
      <c r="C301" s="230" t="s">
        <v>2314</v>
      </c>
      <c r="D301" s="220">
        <v>1987</v>
      </c>
      <c r="E301" s="220"/>
      <c r="F301" s="220" t="s">
        <v>17877</v>
      </c>
      <c r="G301" s="220">
        <v>2</v>
      </c>
      <c r="H301" s="220" t="s">
        <v>17322</v>
      </c>
      <c r="I301" s="231">
        <v>976.3</v>
      </c>
      <c r="J301" s="231">
        <v>976.3</v>
      </c>
      <c r="K301" s="231">
        <v>880.1</v>
      </c>
      <c r="L301" s="232">
        <v>36</v>
      </c>
      <c r="M301" s="220" t="s">
        <v>17100</v>
      </c>
      <c r="N301" s="220" t="s">
        <v>17769</v>
      </c>
      <c r="O301" s="223" t="s">
        <v>17316</v>
      </c>
      <c r="P301" s="228">
        <v>6053981.6200000001</v>
      </c>
      <c r="Q301" s="228"/>
      <c r="R301" s="228">
        <v>0</v>
      </c>
      <c r="S301" s="228">
        <v>0</v>
      </c>
      <c r="T301" s="228">
        <f t="shared" si="93"/>
        <v>6053981.6200000001</v>
      </c>
      <c r="U301" s="221">
        <f t="shared" si="88"/>
        <v>6200.943992625218</v>
      </c>
      <c r="V301" s="228">
        <v>8776.9010386151822</v>
      </c>
      <c r="W301" s="195"/>
      <c r="AL301" s="182"/>
      <c r="BU301" s="233"/>
      <c r="BV301" s="233"/>
      <c r="BW301" s="233"/>
      <c r="BX301" s="233"/>
      <c r="BY301" s="233"/>
      <c r="BZ301" s="234"/>
      <c r="CA301" s="234"/>
      <c r="CB301" s="234"/>
      <c r="CC301" s="235"/>
      <c r="CD301" s="233"/>
      <c r="CE301" s="233"/>
      <c r="CF301" s="233"/>
      <c r="CG301" s="236"/>
      <c r="CH301" s="236"/>
      <c r="CI301" s="236"/>
      <c r="CJ301" s="236"/>
      <c r="CK301" s="236"/>
      <c r="CL301" s="236"/>
      <c r="CM301" s="195">
        <f t="shared" si="120"/>
        <v>0</v>
      </c>
      <c r="CS301" s="182" t="s">
        <v>15561</v>
      </c>
      <c r="CT301" s="182">
        <v>1976</v>
      </c>
      <c r="CV301" s="182" t="s">
        <v>18015</v>
      </c>
      <c r="CW301" s="182">
        <v>2</v>
      </c>
      <c r="CX301" s="182">
        <v>2</v>
      </c>
      <c r="CY301" s="182">
        <v>745</v>
      </c>
      <c r="CZ301" s="182">
        <v>660</v>
      </c>
      <c r="DA301" s="182">
        <v>660</v>
      </c>
      <c r="DB301" s="182">
        <v>42</v>
      </c>
      <c r="DC301" s="182" t="s">
        <v>17100</v>
      </c>
      <c r="DD301" s="182" t="s">
        <v>17746</v>
      </c>
      <c r="DE301" s="182" t="s">
        <v>17865</v>
      </c>
    </row>
    <row r="302" spans="1:109" ht="35.25" x14ac:dyDescent="0.5">
      <c r="B302" s="229" t="s">
        <v>219</v>
      </c>
      <c r="C302" s="229"/>
      <c r="D302" s="220" t="s">
        <v>17075</v>
      </c>
      <c r="E302" s="220" t="s">
        <v>17075</v>
      </c>
      <c r="F302" s="220" t="s">
        <v>17075</v>
      </c>
      <c r="G302" s="220" t="s">
        <v>17075</v>
      </c>
      <c r="H302" s="220" t="s">
        <v>17075</v>
      </c>
      <c r="I302" s="225">
        <f>SUM(I303:I304)</f>
        <v>1393.3000000000002</v>
      </c>
      <c r="J302" s="225">
        <f t="shared" ref="J302:L302" si="125">SUM(J303:J304)</f>
        <v>844</v>
      </c>
      <c r="K302" s="225">
        <f t="shared" si="125"/>
        <v>801.90000000000009</v>
      </c>
      <c r="L302" s="226">
        <f t="shared" si="125"/>
        <v>66</v>
      </c>
      <c r="M302" s="220" t="s">
        <v>17075</v>
      </c>
      <c r="N302" s="220" t="s">
        <v>17075</v>
      </c>
      <c r="O302" s="223" t="s">
        <v>17075</v>
      </c>
      <c r="P302" s="227">
        <v>9689234.3399999999</v>
      </c>
      <c r="Q302" s="227"/>
      <c r="R302" s="225">
        <f t="shared" ref="R302" si="126">SUM(R303:R304)</f>
        <v>0</v>
      </c>
      <c r="S302" s="225">
        <f t="shared" ref="S302" si="127">SUM(S303:S304)</f>
        <v>2731503.68</v>
      </c>
      <c r="T302" s="225">
        <f t="shared" ref="T302" si="128">SUM(T303:T304)</f>
        <v>6957730.6600000001</v>
      </c>
      <c r="U302" s="221">
        <f t="shared" si="88"/>
        <v>6954.1623053183084</v>
      </c>
      <c r="V302" s="228">
        <f>MAX(V303:V304)</f>
        <v>9011.7926088943041</v>
      </c>
      <c r="CM302" s="195">
        <f t="shared" si="120"/>
        <v>0</v>
      </c>
      <c r="CS302" s="182" t="s">
        <v>15562</v>
      </c>
      <c r="CT302" s="182">
        <v>1982</v>
      </c>
      <c r="CV302" s="182" t="s">
        <v>18015</v>
      </c>
      <c r="CW302" s="182">
        <v>2</v>
      </c>
      <c r="CX302" s="182">
        <v>3</v>
      </c>
      <c r="CY302" s="182">
        <v>851.7</v>
      </c>
      <c r="CZ302" s="182">
        <v>770</v>
      </c>
      <c r="DA302" s="182">
        <v>770</v>
      </c>
      <c r="DB302" s="182">
        <v>47</v>
      </c>
      <c r="DC302" s="182" t="s">
        <v>17100</v>
      </c>
      <c r="DD302" s="182" t="s">
        <v>17746</v>
      </c>
      <c r="DE302" s="182" t="s">
        <v>17865</v>
      </c>
    </row>
    <row r="303" spans="1:109" ht="35.25" x14ac:dyDescent="0.5">
      <c r="A303" s="182">
        <v>1</v>
      </c>
      <c r="B303" s="220">
        <f>SUBTOTAL(9,$A$16:A303)</f>
        <v>251</v>
      </c>
      <c r="C303" s="230" t="s">
        <v>227</v>
      </c>
      <c r="D303" s="220">
        <v>1967</v>
      </c>
      <c r="E303" s="220"/>
      <c r="F303" s="220" t="s">
        <v>17877</v>
      </c>
      <c r="G303" s="220">
        <v>2</v>
      </c>
      <c r="H303" s="220" t="s">
        <v>17042</v>
      </c>
      <c r="I303" s="231">
        <v>656.6</v>
      </c>
      <c r="J303" s="231">
        <v>393.2</v>
      </c>
      <c r="K303" s="231">
        <v>354.3</v>
      </c>
      <c r="L303" s="232">
        <v>25</v>
      </c>
      <c r="M303" s="220" t="s">
        <v>17100</v>
      </c>
      <c r="N303" s="220" t="s">
        <v>17769</v>
      </c>
      <c r="O303" s="223" t="s">
        <v>17316</v>
      </c>
      <c r="P303" s="228">
        <v>4931503.68</v>
      </c>
      <c r="Q303" s="228"/>
      <c r="R303" s="228">
        <v>0</v>
      </c>
      <c r="S303" s="228">
        <v>2731503.68</v>
      </c>
      <c r="T303" s="228">
        <f t="shared" si="93"/>
        <v>2199999.9999999995</v>
      </c>
      <c r="U303" s="221">
        <f t="shared" si="88"/>
        <v>7510.6665854401454</v>
      </c>
      <c r="V303" s="228">
        <v>9011.7926088943041</v>
      </c>
      <c r="W303" s="195"/>
      <c r="AL303" s="182"/>
      <c r="BU303" s="233"/>
      <c r="BV303" s="233"/>
      <c r="BW303" s="233"/>
      <c r="BX303" s="233"/>
      <c r="BY303" s="233"/>
      <c r="BZ303" s="234"/>
      <c r="CA303" s="234"/>
      <c r="CB303" s="234"/>
      <c r="CC303" s="235"/>
      <c r="CD303" s="233"/>
      <c r="CE303" s="233"/>
      <c r="CF303" s="233"/>
      <c r="CG303" s="236"/>
      <c r="CH303" s="236"/>
      <c r="CI303" s="236"/>
      <c r="CJ303" s="236"/>
      <c r="CK303" s="236"/>
      <c r="CL303" s="236"/>
      <c r="CM303" s="195">
        <f t="shared" si="120"/>
        <v>0</v>
      </c>
      <c r="CS303" s="182" t="s">
        <v>15563</v>
      </c>
      <c r="CT303" s="182">
        <v>1983</v>
      </c>
      <c r="CV303" s="182" t="s">
        <v>18015</v>
      </c>
      <c r="CW303" s="182">
        <v>2</v>
      </c>
      <c r="CX303" s="182">
        <v>3</v>
      </c>
      <c r="CY303" s="182">
        <v>867.3</v>
      </c>
      <c r="CZ303" s="182">
        <v>775</v>
      </c>
      <c r="DA303" s="182">
        <v>775</v>
      </c>
      <c r="DB303" s="182">
        <v>47</v>
      </c>
      <c r="DC303" s="182" t="s">
        <v>17100</v>
      </c>
      <c r="DD303" s="182" t="s">
        <v>17746</v>
      </c>
      <c r="DE303" s="182" t="s">
        <v>17865</v>
      </c>
    </row>
    <row r="304" spans="1:109" ht="35.25" x14ac:dyDescent="0.5">
      <c r="A304" s="182">
        <v>1</v>
      </c>
      <c r="B304" s="220">
        <f>SUBTOTAL(9,$A$16:A304)</f>
        <v>252</v>
      </c>
      <c r="C304" s="230" t="s">
        <v>14721</v>
      </c>
      <c r="D304" s="220">
        <v>1978</v>
      </c>
      <c r="E304" s="220"/>
      <c r="F304" s="220" t="s">
        <v>17877</v>
      </c>
      <c r="G304" s="220">
        <v>2</v>
      </c>
      <c r="H304" s="220" t="s">
        <v>17042</v>
      </c>
      <c r="I304" s="231">
        <v>736.7</v>
      </c>
      <c r="J304" s="231">
        <v>450.8</v>
      </c>
      <c r="K304" s="231">
        <v>447.6</v>
      </c>
      <c r="L304" s="232">
        <v>41</v>
      </c>
      <c r="M304" s="220" t="s">
        <v>17100</v>
      </c>
      <c r="N304" s="220" t="s">
        <v>17769</v>
      </c>
      <c r="O304" s="223" t="s">
        <v>17316</v>
      </c>
      <c r="P304" s="228">
        <v>4757730.66</v>
      </c>
      <c r="Q304" s="228"/>
      <c r="R304" s="228">
        <v>0</v>
      </c>
      <c r="S304" s="228">
        <v>0</v>
      </c>
      <c r="T304" s="228">
        <f t="shared" si="93"/>
        <v>4757730.66</v>
      </c>
      <c r="U304" s="221">
        <f t="shared" si="88"/>
        <v>6458.1656848106422</v>
      </c>
      <c r="V304" s="228">
        <v>8901.7138563865883</v>
      </c>
      <c r="W304" s="195"/>
      <c r="AL304" s="182"/>
      <c r="BU304" s="233"/>
      <c r="BV304" s="233"/>
      <c r="BW304" s="233"/>
      <c r="BX304" s="233"/>
      <c r="BY304" s="233"/>
      <c r="BZ304" s="234"/>
      <c r="CA304" s="234"/>
      <c r="CB304" s="234"/>
      <c r="CC304" s="235"/>
      <c r="CD304" s="233"/>
      <c r="CE304" s="233"/>
      <c r="CF304" s="233"/>
      <c r="CG304" s="236"/>
      <c r="CH304" s="236"/>
      <c r="CI304" s="236"/>
      <c r="CJ304" s="236"/>
      <c r="CK304" s="236"/>
      <c r="CL304" s="236"/>
      <c r="CM304" s="195">
        <f t="shared" si="120"/>
        <v>0</v>
      </c>
      <c r="CS304" s="182" t="s">
        <v>15566</v>
      </c>
      <c r="CT304" s="182">
        <v>1982</v>
      </c>
      <c r="CV304" s="182" t="s">
        <v>18015</v>
      </c>
      <c r="CW304" s="182">
        <v>2</v>
      </c>
      <c r="CX304" s="182">
        <v>3</v>
      </c>
      <c r="CY304" s="182">
        <v>862.9</v>
      </c>
      <c r="CZ304" s="182">
        <v>755</v>
      </c>
      <c r="DA304" s="182">
        <v>755</v>
      </c>
      <c r="DB304" s="182">
        <v>47</v>
      </c>
      <c r="DC304" s="182" t="s">
        <v>17100</v>
      </c>
      <c r="DD304" s="182" t="s">
        <v>17746</v>
      </c>
      <c r="DE304" s="182" t="s">
        <v>17865</v>
      </c>
    </row>
    <row r="305" spans="1:109" ht="35.25" x14ac:dyDescent="0.5">
      <c r="B305" s="229" t="s">
        <v>220</v>
      </c>
      <c r="C305" s="229"/>
      <c r="D305" s="220" t="s">
        <v>17075</v>
      </c>
      <c r="E305" s="220" t="s">
        <v>17075</v>
      </c>
      <c r="F305" s="220" t="s">
        <v>17075</v>
      </c>
      <c r="G305" s="220" t="s">
        <v>17075</v>
      </c>
      <c r="H305" s="220" t="s">
        <v>17075</v>
      </c>
      <c r="I305" s="225">
        <f>SUM(I306:I309)</f>
        <v>11199.1</v>
      </c>
      <c r="J305" s="225">
        <f>SUM(J306:J309)</f>
        <v>9852.7999999999993</v>
      </c>
      <c r="K305" s="225">
        <f>SUM(K306:K309)</f>
        <v>9460.52</v>
      </c>
      <c r="L305" s="226">
        <f>SUM(L306:L309)</f>
        <v>429</v>
      </c>
      <c r="M305" s="220" t="s">
        <v>17075</v>
      </c>
      <c r="N305" s="220" t="s">
        <v>17075</v>
      </c>
      <c r="O305" s="223" t="s">
        <v>17075</v>
      </c>
      <c r="P305" s="227">
        <f>SUM(P306:P309)</f>
        <v>42770350.480000004</v>
      </c>
      <c r="Q305" s="227">
        <f t="shared" ref="Q305:T305" si="129">SUM(Q306:Q309)</f>
        <v>0</v>
      </c>
      <c r="R305" s="225">
        <f t="shared" si="129"/>
        <v>0</v>
      </c>
      <c r="S305" s="225">
        <f t="shared" si="129"/>
        <v>0</v>
      </c>
      <c r="T305" s="225">
        <f t="shared" si="129"/>
        <v>42770350.480000004</v>
      </c>
      <c r="U305" s="221">
        <f t="shared" si="88"/>
        <v>3819.0881838719183</v>
      </c>
      <c r="V305" s="228">
        <f>MAX(V306:V309)</f>
        <v>8312.1200000000008</v>
      </c>
      <c r="CM305" s="195">
        <f t="shared" si="120"/>
        <v>0</v>
      </c>
      <c r="CS305" s="182" t="s">
        <v>15824</v>
      </c>
      <c r="CT305" s="182">
        <v>1978</v>
      </c>
      <c r="CV305" s="182" t="s">
        <v>18015</v>
      </c>
      <c r="CW305" s="182">
        <v>2</v>
      </c>
      <c r="CX305" s="182" t="s">
        <v>17042</v>
      </c>
      <c r="CY305" s="182">
        <v>1219.74</v>
      </c>
      <c r="CZ305" s="182">
        <v>712.8</v>
      </c>
      <c r="DA305" s="182">
        <v>712.8</v>
      </c>
      <c r="DB305" s="182">
        <v>45</v>
      </c>
      <c r="DC305" s="182" t="s">
        <v>17100</v>
      </c>
      <c r="DD305" s="182" t="s">
        <v>17746</v>
      </c>
      <c r="DE305" s="182" t="s">
        <v>18053</v>
      </c>
    </row>
    <row r="306" spans="1:109" ht="35.25" x14ac:dyDescent="0.5">
      <c r="A306" s="182">
        <v>1</v>
      </c>
      <c r="B306" s="220">
        <f>SUBTOTAL(9,$A$16:A306)</f>
        <v>253</v>
      </c>
      <c r="C306" s="230" t="s">
        <v>225</v>
      </c>
      <c r="D306" s="220">
        <v>1966</v>
      </c>
      <c r="E306" s="220">
        <v>2015</v>
      </c>
      <c r="F306" s="220" t="s">
        <v>17877</v>
      </c>
      <c r="G306" s="220">
        <v>4</v>
      </c>
      <c r="H306" s="220" t="s">
        <v>17315</v>
      </c>
      <c r="I306" s="231">
        <v>3399.7</v>
      </c>
      <c r="J306" s="231">
        <v>2469.1</v>
      </c>
      <c r="K306" s="231">
        <v>2469.1</v>
      </c>
      <c r="L306" s="232">
        <v>95</v>
      </c>
      <c r="M306" s="220" t="s">
        <v>17100</v>
      </c>
      <c r="N306" s="220" t="s">
        <v>17746</v>
      </c>
      <c r="O306" s="223" t="s">
        <v>17855</v>
      </c>
      <c r="P306" s="228">
        <v>10321360</v>
      </c>
      <c r="Q306" s="228"/>
      <c r="R306" s="228">
        <v>0</v>
      </c>
      <c r="S306" s="228">
        <v>0</v>
      </c>
      <c r="T306" s="228">
        <f t="shared" si="93"/>
        <v>10321360</v>
      </c>
      <c r="U306" s="221">
        <f t="shared" si="88"/>
        <v>3035.9619966467631</v>
      </c>
      <c r="V306" s="228">
        <v>3642.7472276965618</v>
      </c>
      <c r="W306" s="195"/>
      <c r="AL306" s="182"/>
      <c r="BU306" s="233"/>
      <c r="BV306" s="233"/>
      <c r="BW306" s="233"/>
      <c r="BX306" s="233"/>
      <c r="BY306" s="233"/>
      <c r="BZ306" s="234"/>
      <c r="CA306" s="234"/>
      <c r="CB306" s="234"/>
      <c r="CC306" s="235"/>
      <c r="CD306" s="233"/>
      <c r="CE306" s="233"/>
      <c r="CF306" s="233"/>
      <c r="CG306" s="236"/>
      <c r="CH306" s="236"/>
      <c r="CI306" s="236"/>
      <c r="CJ306" s="236"/>
      <c r="CK306" s="236"/>
      <c r="CL306" s="236"/>
      <c r="CM306" s="195">
        <f t="shared" si="120"/>
        <v>0</v>
      </c>
      <c r="CS306" s="182" t="s">
        <v>2748</v>
      </c>
      <c r="CT306" s="182">
        <v>1989</v>
      </c>
      <c r="CV306" s="182" t="s">
        <v>18015</v>
      </c>
      <c r="CW306" s="182">
        <v>2</v>
      </c>
      <c r="CX306" s="182" t="s">
        <v>17322</v>
      </c>
      <c r="CY306" s="182">
        <v>1421.2</v>
      </c>
      <c r="CZ306" s="182">
        <v>871.8</v>
      </c>
      <c r="DA306" s="182">
        <v>731.1</v>
      </c>
      <c r="DB306" s="182">
        <v>47</v>
      </c>
      <c r="DC306" s="182" t="s">
        <v>17100</v>
      </c>
      <c r="DD306" s="182" t="s">
        <v>17746</v>
      </c>
      <c r="DE306" s="182" t="s">
        <v>18053</v>
      </c>
    </row>
    <row r="307" spans="1:109" ht="35.25" x14ac:dyDescent="0.5">
      <c r="A307" s="182">
        <v>1</v>
      </c>
      <c r="B307" s="220">
        <f>SUBTOTAL(9,$A$16:A307)</f>
        <v>254</v>
      </c>
      <c r="C307" s="230" t="s">
        <v>226</v>
      </c>
      <c r="D307" s="220">
        <v>1962</v>
      </c>
      <c r="E307" s="220"/>
      <c r="F307" s="220" t="s">
        <v>17877</v>
      </c>
      <c r="G307" s="220">
        <v>3</v>
      </c>
      <c r="H307" s="220" t="s">
        <v>17042</v>
      </c>
      <c r="I307" s="231">
        <v>959.9</v>
      </c>
      <c r="J307" s="231">
        <v>812.8</v>
      </c>
      <c r="K307" s="231">
        <v>767</v>
      </c>
      <c r="L307" s="232">
        <v>40</v>
      </c>
      <c r="M307" s="220" t="s">
        <v>17100</v>
      </c>
      <c r="N307" s="220" t="s">
        <v>17746</v>
      </c>
      <c r="O307" s="223" t="s">
        <v>17855</v>
      </c>
      <c r="P307" s="228">
        <v>5185956.8000000007</v>
      </c>
      <c r="Q307" s="228"/>
      <c r="R307" s="228">
        <v>0</v>
      </c>
      <c r="S307" s="228">
        <v>0</v>
      </c>
      <c r="T307" s="228">
        <f t="shared" si="93"/>
        <v>5185956.8000000007</v>
      </c>
      <c r="U307" s="221">
        <f t="shared" si="88"/>
        <v>5402.6011042816972</v>
      </c>
      <c r="V307" s="228">
        <v>6482.3967548702994</v>
      </c>
      <c r="W307" s="195"/>
      <c r="AL307" s="182"/>
      <c r="BU307" s="233"/>
      <c r="BV307" s="233"/>
      <c r="BW307" s="233"/>
      <c r="BX307" s="233"/>
      <c r="BY307" s="233"/>
      <c r="BZ307" s="234"/>
      <c r="CA307" s="234"/>
      <c r="CB307" s="234"/>
      <c r="CC307" s="235"/>
      <c r="CD307" s="233"/>
      <c r="CE307" s="233"/>
      <c r="CF307" s="233"/>
      <c r="CG307" s="236"/>
      <c r="CH307" s="236"/>
      <c r="CI307" s="236"/>
      <c r="CJ307" s="236"/>
      <c r="CK307" s="236"/>
      <c r="CL307" s="236"/>
      <c r="CM307" s="195">
        <f t="shared" si="120"/>
        <v>0</v>
      </c>
      <c r="CS307" s="182" t="s">
        <v>15825</v>
      </c>
      <c r="CT307" s="182">
        <v>1974</v>
      </c>
      <c r="CV307" s="182" t="s">
        <v>18015</v>
      </c>
      <c r="CW307" s="182">
        <v>2</v>
      </c>
      <c r="CX307" s="182" t="s">
        <v>17040</v>
      </c>
      <c r="CY307" s="182">
        <v>1367.9</v>
      </c>
      <c r="CZ307" s="182">
        <v>926.7</v>
      </c>
      <c r="DA307" s="182">
        <v>324.89999999999998</v>
      </c>
      <c r="DB307" s="182">
        <v>78</v>
      </c>
      <c r="DC307" s="182" t="s">
        <v>17100</v>
      </c>
      <c r="DD307" s="182" t="s">
        <v>17746</v>
      </c>
      <c r="DE307" s="182" t="s">
        <v>18053</v>
      </c>
    </row>
    <row r="308" spans="1:109" ht="35.25" x14ac:dyDescent="0.5">
      <c r="A308" s="182">
        <v>1</v>
      </c>
      <c r="B308" s="220">
        <f>SUBTOTAL(9,$A$16:A308)</f>
        <v>255</v>
      </c>
      <c r="C308" s="230" t="s">
        <v>14776</v>
      </c>
      <c r="D308" s="220">
        <v>1967</v>
      </c>
      <c r="E308" s="220"/>
      <c r="F308" s="220" t="s">
        <v>17877</v>
      </c>
      <c r="G308" s="220">
        <v>4</v>
      </c>
      <c r="H308" s="220" t="s">
        <v>17315</v>
      </c>
      <c r="I308" s="231">
        <v>2500.9</v>
      </c>
      <c r="J308" s="231">
        <v>2416.3000000000002</v>
      </c>
      <c r="K308" s="231">
        <v>2307.9</v>
      </c>
      <c r="L308" s="232">
        <v>117</v>
      </c>
      <c r="M308" s="220" t="s">
        <v>17100</v>
      </c>
      <c r="N308" s="220" t="s">
        <v>17746</v>
      </c>
      <c r="O308" s="223" t="s">
        <v>17855</v>
      </c>
      <c r="P308" s="228">
        <v>17894660.609999999</v>
      </c>
      <c r="Q308" s="228"/>
      <c r="R308" s="228">
        <v>0</v>
      </c>
      <c r="S308" s="228">
        <v>0</v>
      </c>
      <c r="T308" s="228">
        <f t="shared" si="93"/>
        <v>17894660.609999999</v>
      </c>
      <c r="U308" s="221">
        <f t="shared" si="88"/>
        <v>7155.2883401975287</v>
      </c>
      <c r="V308" s="228">
        <v>8312.1200000000008</v>
      </c>
      <c r="W308" s="195"/>
      <c r="AL308" s="182"/>
      <c r="BU308" s="233"/>
      <c r="BV308" s="233"/>
      <c r="BW308" s="233"/>
      <c r="BX308" s="233"/>
      <c r="BY308" s="233"/>
      <c r="BZ308" s="234"/>
      <c r="CA308" s="234"/>
      <c r="CB308" s="234"/>
      <c r="CC308" s="235"/>
      <c r="CD308" s="233"/>
      <c r="CE308" s="233"/>
      <c r="CF308" s="233"/>
      <c r="CG308" s="236"/>
      <c r="CH308" s="236"/>
      <c r="CI308" s="236"/>
      <c r="CJ308" s="236"/>
      <c r="CK308" s="236"/>
      <c r="CL308" s="236"/>
      <c r="CM308" s="195">
        <f t="shared" si="120"/>
        <v>0</v>
      </c>
      <c r="CS308" s="182" t="s">
        <v>15819</v>
      </c>
      <c r="CT308" s="182">
        <v>1986</v>
      </c>
      <c r="CV308" s="182" t="s">
        <v>18015</v>
      </c>
      <c r="CW308" s="182">
        <v>5</v>
      </c>
      <c r="CX308" s="182" t="s">
        <v>17315</v>
      </c>
      <c r="CY308" s="182">
        <v>2959.8</v>
      </c>
      <c r="CZ308" s="182">
        <v>2959.8</v>
      </c>
      <c r="DA308" s="182">
        <f>CZ308-113.1</f>
        <v>2846.7000000000003</v>
      </c>
      <c r="DB308" s="182">
        <v>127</v>
      </c>
      <c r="DC308" s="182" t="s">
        <v>17100</v>
      </c>
      <c r="DD308" s="182" t="s">
        <v>17746</v>
      </c>
      <c r="DE308" s="182" t="s">
        <v>18052</v>
      </c>
    </row>
    <row r="309" spans="1:109" ht="35.25" x14ac:dyDescent="0.5">
      <c r="A309" s="182">
        <v>1</v>
      </c>
      <c r="B309" s="220">
        <f>SUBTOTAL(9,$A$16:A309)</f>
        <v>256</v>
      </c>
      <c r="C309" s="230" t="s">
        <v>14868</v>
      </c>
      <c r="D309" s="220">
        <v>1977</v>
      </c>
      <c r="E309" s="220"/>
      <c r="F309" s="220" t="s">
        <v>17877</v>
      </c>
      <c r="G309" s="220">
        <v>5</v>
      </c>
      <c r="H309" s="220" t="s">
        <v>17320</v>
      </c>
      <c r="I309" s="231">
        <v>4338.6000000000004</v>
      </c>
      <c r="J309" s="231">
        <v>4154.6000000000004</v>
      </c>
      <c r="K309" s="231">
        <v>3916.52</v>
      </c>
      <c r="L309" s="232">
        <v>177</v>
      </c>
      <c r="M309" s="220" t="s">
        <v>17100</v>
      </c>
      <c r="N309" s="220" t="s">
        <v>17746</v>
      </c>
      <c r="O309" s="223" t="s">
        <v>17855</v>
      </c>
      <c r="P309" s="228">
        <v>9368373.0700000003</v>
      </c>
      <c r="Q309" s="228"/>
      <c r="R309" s="228">
        <v>0</v>
      </c>
      <c r="S309" s="228">
        <v>0</v>
      </c>
      <c r="T309" s="228">
        <f t="shared" si="93"/>
        <v>9368373.0700000003</v>
      </c>
      <c r="U309" s="221">
        <f t="shared" si="88"/>
        <v>2159.307857373346</v>
      </c>
      <c r="V309" s="228">
        <v>2441.0654321670581</v>
      </c>
      <c r="W309" s="195"/>
      <c r="AL309" s="182"/>
      <c r="BU309" s="233"/>
      <c r="BV309" s="233"/>
      <c r="BW309" s="233"/>
      <c r="BX309" s="233"/>
      <c r="BY309" s="233"/>
      <c r="BZ309" s="234"/>
      <c r="CA309" s="234"/>
      <c r="CB309" s="234"/>
      <c r="CC309" s="235"/>
      <c r="CD309" s="233"/>
      <c r="CE309" s="233"/>
      <c r="CF309" s="233"/>
      <c r="CG309" s="236"/>
      <c r="CH309" s="236"/>
      <c r="CI309" s="236"/>
      <c r="CJ309" s="236"/>
      <c r="CK309" s="236"/>
      <c r="CL309" s="236"/>
      <c r="CM309" s="195">
        <f t="shared" si="120"/>
        <v>0</v>
      </c>
      <c r="CS309" s="182" t="s">
        <v>15762</v>
      </c>
      <c r="CT309" s="182">
        <v>1970</v>
      </c>
      <c r="CV309" s="182" t="s">
        <v>18020</v>
      </c>
      <c r="CW309" s="182" t="s">
        <v>17315</v>
      </c>
      <c r="CX309" s="182" t="s">
        <v>17040</v>
      </c>
      <c r="CY309" s="182">
        <v>607.6</v>
      </c>
      <c r="CZ309" s="182">
        <v>607.6</v>
      </c>
      <c r="DA309" s="182">
        <v>607.6</v>
      </c>
      <c r="DB309" s="182">
        <v>25</v>
      </c>
      <c r="DC309" s="182" t="s">
        <v>17100</v>
      </c>
      <c r="DD309" s="182" t="s">
        <v>17746</v>
      </c>
      <c r="DE309" s="182" t="s">
        <v>18052</v>
      </c>
    </row>
    <row r="310" spans="1:109" ht="35.25" x14ac:dyDescent="0.5">
      <c r="B310" s="229" t="s">
        <v>221</v>
      </c>
      <c r="C310" s="229"/>
      <c r="D310" s="220" t="s">
        <v>17075</v>
      </c>
      <c r="E310" s="220" t="s">
        <v>17075</v>
      </c>
      <c r="F310" s="220" t="s">
        <v>17075</v>
      </c>
      <c r="G310" s="220" t="s">
        <v>17075</v>
      </c>
      <c r="H310" s="220" t="s">
        <v>17075</v>
      </c>
      <c r="I310" s="225">
        <f>SUM(I311:I312)</f>
        <v>8841.48</v>
      </c>
      <c r="J310" s="225">
        <f t="shared" ref="J310:L310" si="130">SUM(J311:J312)</f>
        <v>6679.16</v>
      </c>
      <c r="K310" s="225">
        <f t="shared" si="130"/>
        <v>6054.94</v>
      </c>
      <c r="L310" s="226">
        <f t="shared" si="130"/>
        <v>259</v>
      </c>
      <c r="M310" s="220" t="s">
        <v>17075</v>
      </c>
      <c r="N310" s="220" t="s">
        <v>17075</v>
      </c>
      <c r="O310" s="223" t="s">
        <v>17075</v>
      </c>
      <c r="P310" s="227">
        <v>20542836.440000001</v>
      </c>
      <c r="Q310" s="227"/>
      <c r="R310" s="225">
        <f t="shared" ref="R310" si="131">SUM(R311:R312)</f>
        <v>0</v>
      </c>
      <c r="S310" s="225">
        <f t="shared" ref="S310" si="132">SUM(S311:S312)</f>
        <v>0</v>
      </c>
      <c r="T310" s="225">
        <f t="shared" ref="T310" si="133">SUM(T311:T312)</f>
        <v>20542836.440000001</v>
      </c>
      <c r="U310" s="221">
        <f t="shared" si="88"/>
        <v>2323.4612802381503</v>
      </c>
      <c r="V310" s="228">
        <f>MAX(V311:V312)</f>
        <v>8185.3990102119005</v>
      </c>
      <c r="CM310" s="195">
        <f t="shared" si="120"/>
        <v>0</v>
      </c>
      <c r="CS310" s="182" t="s">
        <v>15770</v>
      </c>
      <c r="CT310" s="182">
        <v>1983</v>
      </c>
      <c r="CV310" s="182" t="s">
        <v>18015</v>
      </c>
      <c r="CW310" s="182">
        <v>3</v>
      </c>
      <c r="CX310" s="182" t="s">
        <v>17042</v>
      </c>
      <c r="CY310" s="182">
        <v>1387.1</v>
      </c>
      <c r="CZ310" s="182">
        <v>1285.0999999999999</v>
      </c>
      <c r="DA310" s="182">
        <v>1285.0999999999999</v>
      </c>
      <c r="DB310" s="182">
        <v>58</v>
      </c>
      <c r="DC310" s="182" t="s">
        <v>17100</v>
      </c>
      <c r="DD310" s="182" t="s">
        <v>17746</v>
      </c>
      <c r="DE310" s="182" t="s">
        <v>18052</v>
      </c>
    </row>
    <row r="311" spans="1:109" ht="35.25" x14ac:dyDescent="0.5">
      <c r="A311" s="182">
        <v>1</v>
      </c>
      <c r="B311" s="220">
        <f>SUBTOTAL(9,$A$16:A311)</f>
        <v>257</v>
      </c>
      <c r="C311" s="230" t="s">
        <v>228</v>
      </c>
      <c r="D311" s="220">
        <v>1989</v>
      </c>
      <c r="E311" s="220"/>
      <c r="F311" s="220" t="s">
        <v>17877</v>
      </c>
      <c r="G311" s="220">
        <v>5</v>
      </c>
      <c r="H311" s="220" t="s">
        <v>17326</v>
      </c>
      <c r="I311" s="231">
        <v>8045.35</v>
      </c>
      <c r="J311" s="231">
        <v>5975.15</v>
      </c>
      <c r="K311" s="231">
        <v>5580.75</v>
      </c>
      <c r="L311" s="232">
        <v>248</v>
      </c>
      <c r="M311" s="220" t="s">
        <v>17100</v>
      </c>
      <c r="N311" s="220" t="s">
        <v>17746</v>
      </c>
      <c r="O311" s="223" t="s">
        <v>17856</v>
      </c>
      <c r="P311" s="228">
        <v>16384247.07</v>
      </c>
      <c r="Q311" s="228"/>
      <c r="R311" s="228">
        <v>0</v>
      </c>
      <c r="S311" s="228">
        <v>0</v>
      </c>
      <c r="T311" s="228">
        <f t="shared" si="93"/>
        <v>16384247.07</v>
      </c>
      <c r="U311" s="221">
        <f t="shared" si="88"/>
        <v>2036.4865506161943</v>
      </c>
      <c r="V311" s="228">
        <v>2443.5116585605347</v>
      </c>
      <c r="W311" s="195"/>
      <c r="AL311" s="182"/>
      <c r="BU311" s="233"/>
      <c r="BV311" s="233"/>
      <c r="BW311" s="233"/>
      <c r="BX311" s="233"/>
      <c r="BY311" s="233"/>
      <c r="BZ311" s="234"/>
      <c r="CA311" s="234"/>
      <c r="CB311" s="234"/>
      <c r="CC311" s="235"/>
      <c r="CD311" s="233"/>
      <c r="CE311" s="233"/>
      <c r="CF311" s="233"/>
      <c r="CG311" s="236"/>
      <c r="CH311" s="236"/>
      <c r="CI311" s="236"/>
      <c r="CJ311" s="236"/>
      <c r="CK311" s="236"/>
      <c r="CL311" s="236"/>
      <c r="CM311" s="195">
        <f t="shared" si="120"/>
        <v>0</v>
      </c>
      <c r="CS311" s="182" t="s">
        <v>15777</v>
      </c>
      <c r="CT311" s="182">
        <v>1970</v>
      </c>
      <c r="CV311" s="182" t="s">
        <v>18015</v>
      </c>
      <c r="CW311" s="182" t="s">
        <v>17315</v>
      </c>
      <c r="CX311" s="182" t="s">
        <v>17322</v>
      </c>
      <c r="CY311" s="182">
        <v>2208.39</v>
      </c>
      <c r="CZ311" s="182">
        <v>2171</v>
      </c>
      <c r="DA311" s="182">
        <v>446.69</v>
      </c>
      <c r="DB311" s="182">
        <v>73</v>
      </c>
      <c r="DC311" s="182" t="s">
        <v>17100</v>
      </c>
      <c r="DD311" s="182" t="s">
        <v>17746</v>
      </c>
      <c r="DE311" s="182" t="s">
        <v>18052</v>
      </c>
    </row>
    <row r="312" spans="1:109" ht="35.25" x14ac:dyDescent="0.5">
      <c r="A312" s="182">
        <v>1</v>
      </c>
      <c r="B312" s="220">
        <f>SUBTOTAL(9,$A$16:A312)</f>
        <v>258</v>
      </c>
      <c r="C312" s="230" t="s">
        <v>14608</v>
      </c>
      <c r="D312" s="220">
        <v>1958</v>
      </c>
      <c r="E312" s="220"/>
      <c r="F312" s="220" t="s">
        <v>17877</v>
      </c>
      <c r="G312" s="220">
        <v>2</v>
      </c>
      <c r="H312" s="220" t="s">
        <v>17042</v>
      </c>
      <c r="I312" s="231">
        <v>796.13</v>
      </c>
      <c r="J312" s="231">
        <v>704.01</v>
      </c>
      <c r="K312" s="231">
        <v>474.19</v>
      </c>
      <c r="L312" s="232">
        <v>11</v>
      </c>
      <c r="M312" s="220" t="s">
        <v>17100</v>
      </c>
      <c r="N312" s="220" t="s">
        <v>17746</v>
      </c>
      <c r="O312" s="223" t="s">
        <v>18048</v>
      </c>
      <c r="P312" s="228">
        <v>4158589.37</v>
      </c>
      <c r="Q312" s="228"/>
      <c r="R312" s="228">
        <v>0</v>
      </c>
      <c r="S312" s="228">
        <v>0</v>
      </c>
      <c r="T312" s="228">
        <f t="shared" si="93"/>
        <v>4158589.37</v>
      </c>
      <c r="U312" s="221">
        <f t="shared" si="88"/>
        <v>5223.5054199691003</v>
      </c>
      <c r="V312" s="228">
        <v>8185.3990102119005</v>
      </c>
      <c r="W312" s="195"/>
      <c r="AL312" s="182"/>
      <c r="BU312" s="233"/>
      <c r="BV312" s="233"/>
      <c r="BW312" s="233"/>
      <c r="BX312" s="233"/>
      <c r="BY312" s="233"/>
      <c r="BZ312" s="234"/>
      <c r="CA312" s="234"/>
      <c r="CB312" s="234"/>
      <c r="CC312" s="235"/>
      <c r="CD312" s="233"/>
      <c r="CE312" s="233"/>
      <c r="CF312" s="233"/>
      <c r="CG312" s="236"/>
      <c r="CH312" s="236"/>
      <c r="CI312" s="236"/>
      <c r="CJ312" s="236"/>
      <c r="CK312" s="236"/>
      <c r="CL312" s="236"/>
      <c r="CM312" s="195">
        <f t="shared" si="120"/>
        <v>0</v>
      </c>
      <c r="CS312" s="182" t="s">
        <v>2721</v>
      </c>
      <c r="CT312" s="182">
        <v>1988</v>
      </c>
      <c r="CV312" s="182" t="s">
        <v>18015</v>
      </c>
      <c r="CW312" s="182">
        <v>5</v>
      </c>
      <c r="CX312" s="182" t="s">
        <v>17320</v>
      </c>
      <c r="CY312" s="182">
        <v>6118.54</v>
      </c>
      <c r="CZ312" s="182">
        <v>4395.5</v>
      </c>
      <c r="DA312" s="182">
        <v>202.8</v>
      </c>
      <c r="DB312" s="182">
        <v>234</v>
      </c>
      <c r="DC312" s="182" t="s">
        <v>17100</v>
      </c>
      <c r="DD312" s="182" t="s">
        <v>17746</v>
      </c>
      <c r="DE312" s="182" t="s">
        <v>18101</v>
      </c>
    </row>
    <row r="313" spans="1:109" ht="35.25" x14ac:dyDescent="0.5">
      <c r="B313" s="229" t="s">
        <v>222</v>
      </c>
      <c r="C313" s="229"/>
      <c r="D313" s="220" t="s">
        <v>17075</v>
      </c>
      <c r="E313" s="220" t="s">
        <v>17075</v>
      </c>
      <c r="F313" s="220" t="s">
        <v>17075</v>
      </c>
      <c r="G313" s="220" t="s">
        <v>17075</v>
      </c>
      <c r="H313" s="220" t="s">
        <v>17075</v>
      </c>
      <c r="I313" s="225">
        <f>SUM(I314:I318)</f>
        <v>8737.0499999999993</v>
      </c>
      <c r="J313" s="225">
        <f>SUM(J314:J318)</f>
        <v>7867.35</v>
      </c>
      <c r="K313" s="225">
        <f>SUM(K314:K318)</f>
        <v>7214.32</v>
      </c>
      <c r="L313" s="226">
        <f>SUM(L314:L318)</f>
        <v>356</v>
      </c>
      <c r="M313" s="220" t="s">
        <v>17075</v>
      </c>
      <c r="N313" s="220" t="s">
        <v>17075</v>
      </c>
      <c r="O313" s="223" t="s">
        <v>17075</v>
      </c>
      <c r="P313" s="227">
        <v>33697992.899999999</v>
      </c>
      <c r="Q313" s="227"/>
      <c r="R313" s="225">
        <f>SUM(R314:R318)</f>
        <v>0</v>
      </c>
      <c r="S313" s="225">
        <f>SUM(S314:S318)</f>
        <v>0</v>
      </c>
      <c r="T313" s="225">
        <f>SUM(T314:T318)</f>
        <v>33697992.899999999</v>
      </c>
      <c r="U313" s="221">
        <f t="shared" si="88"/>
        <v>3856.9074115405087</v>
      </c>
      <c r="V313" s="228">
        <f>MAX(V314:V318)</f>
        <v>9386.1846332737023</v>
      </c>
      <c r="CM313" s="195">
        <f t="shared" si="120"/>
        <v>0</v>
      </c>
      <c r="CS313" s="182" t="s">
        <v>2730</v>
      </c>
      <c r="CT313" s="182">
        <v>1989</v>
      </c>
      <c r="CV313" s="182" t="s">
        <v>18015</v>
      </c>
      <c r="CW313" s="182">
        <v>2</v>
      </c>
      <c r="CX313" s="182" t="s">
        <v>17322</v>
      </c>
      <c r="CY313" s="182">
        <v>3128.3</v>
      </c>
      <c r="CZ313" s="182">
        <v>1425.72</v>
      </c>
      <c r="DA313" s="182">
        <v>1279.82</v>
      </c>
      <c r="DB313" s="182">
        <v>73</v>
      </c>
      <c r="DC313" s="182" t="s">
        <v>17100</v>
      </c>
      <c r="DD313" s="182" t="s">
        <v>17746</v>
      </c>
      <c r="DE313" s="182" t="s">
        <v>17863</v>
      </c>
    </row>
    <row r="314" spans="1:109" ht="35.25" x14ac:dyDescent="0.5">
      <c r="A314" s="182">
        <v>1</v>
      </c>
      <c r="B314" s="220">
        <f>SUBTOTAL(9,$A$16:A314)</f>
        <v>259</v>
      </c>
      <c r="C314" s="230" t="s">
        <v>229</v>
      </c>
      <c r="D314" s="220">
        <v>1966</v>
      </c>
      <c r="E314" s="220"/>
      <c r="F314" s="220" t="s">
        <v>17877</v>
      </c>
      <c r="G314" s="220">
        <v>2</v>
      </c>
      <c r="H314" s="220" t="s">
        <v>17042</v>
      </c>
      <c r="I314" s="231">
        <v>792.4</v>
      </c>
      <c r="J314" s="231">
        <v>730.5</v>
      </c>
      <c r="K314" s="231">
        <v>730.5</v>
      </c>
      <c r="L314" s="232">
        <v>27</v>
      </c>
      <c r="M314" s="220" t="s">
        <v>17100</v>
      </c>
      <c r="N314" s="220" t="s">
        <v>17769</v>
      </c>
      <c r="O314" s="223" t="s">
        <v>17316</v>
      </c>
      <c r="P314" s="228">
        <v>5552470.4000000004</v>
      </c>
      <c r="Q314" s="228"/>
      <c r="R314" s="228">
        <v>0</v>
      </c>
      <c r="S314" s="228">
        <v>0</v>
      </c>
      <c r="T314" s="228">
        <f t="shared" si="93"/>
        <v>5552470.4000000004</v>
      </c>
      <c r="U314" s="221">
        <f t="shared" si="88"/>
        <v>7007.1559818273608</v>
      </c>
      <c r="V314" s="228">
        <v>8407.6474129227663</v>
      </c>
      <c r="W314" s="195"/>
      <c r="AL314" s="182"/>
      <c r="BU314" s="233"/>
      <c r="BV314" s="233"/>
      <c r="BW314" s="233"/>
      <c r="BX314" s="233"/>
      <c r="BY314" s="233"/>
      <c r="BZ314" s="234"/>
      <c r="CA314" s="234"/>
      <c r="CB314" s="234"/>
      <c r="CC314" s="235"/>
      <c r="CD314" s="233"/>
      <c r="CE314" s="233"/>
      <c r="CF314" s="233"/>
      <c r="CG314" s="236"/>
      <c r="CH314" s="236"/>
      <c r="CI314" s="236"/>
      <c r="CJ314" s="236"/>
      <c r="CK314" s="236"/>
      <c r="CL314" s="236"/>
      <c r="CM314" s="195">
        <f t="shared" si="120"/>
        <v>0</v>
      </c>
      <c r="CS314" s="182" t="s">
        <v>15659</v>
      </c>
      <c r="CT314" s="182">
        <v>1984</v>
      </c>
      <c r="CV314" s="182" t="s">
        <v>18020</v>
      </c>
      <c r="CW314" s="182" t="s">
        <v>17322</v>
      </c>
      <c r="CX314" s="182" t="s">
        <v>17322</v>
      </c>
      <c r="CY314" s="182">
        <v>2064</v>
      </c>
      <c r="CZ314" s="182">
        <v>2063.8000000000002</v>
      </c>
      <c r="DA314" s="182">
        <v>2063.8000000000002</v>
      </c>
      <c r="DB314" s="182">
        <v>80</v>
      </c>
      <c r="DC314" s="182" t="s">
        <v>17100</v>
      </c>
      <c r="DD314" s="182" t="s">
        <v>17746</v>
      </c>
      <c r="DE314" s="182" t="s">
        <v>17861</v>
      </c>
    </row>
    <row r="315" spans="1:109" ht="35.25" x14ac:dyDescent="0.5">
      <c r="A315" s="182">
        <v>1</v>
      </c>
      <c r="B315" s="220">
        <f>SUBTOTAL(9,$A$16:A315)</f>
        <v>260</v>
      </c>
      <c r="C315" s="230" t="s">
        <v>230</v>
      </c>
      <c r="D315" s="220">
        <v>1959</v>
      </c>
      <c r="E315" s="220"/>
      <c r="F315" s="220" t="s">
        <v>17877</v>
      </c>
      <c r="G315" s="220">
        <v>2</v>
      </c>
      <c r="H315" s="220" t="s">
        <v>17042</v>
      </c>
      <c r="I315" s="231">
        <v>559</v>
      </c>
      <c r="J315" s="231">
        <v>391</v>
      </c>
      <c r="K315" s="231">
        <v>391</v>
      </c>
      <c r="L315" s="232">
        <v>23</v>
      </c>
      <c r="M315" s="220" t="s">
        <v>17100</v>
      </c>
      <c r="N315" s="220" t="s">
        <v>17769</v>
      </c>
      <c r="O315" s="223" t="s">
        <v>17316</v>
      </c>
      <c r="P315" s="228">
        <v>4372886.4000000004</v>
      </c>
      <c r="Q315" s="228"/>
      <c r="R315" s="228">
        <v>0</v>
      </c>
      <c r="S315" s="228">
        <v>0</v>
      </c>
      <c r="T315" s="228">
        <f t="shared" si="93"/>
        <v>4372886.4000000004</v>
      </c>
      <c r="U315" s="221">
        <f t="shared" si="88"/>
        <v>7822.6948121645801</v>
      </c>
      <c r="V315" s="228">
        <v>9386.1846332737023</v>
      </c>
      <c r="W315" s="195"/>
      <c r="AL315" s="182"/>
      <c r="BU315" s="233"/>
      <c r="BV315" s="233"/>
      <c r="BW315" s="233"/>
      <c r="BX315" s="233"/>
      <c r="BY315" s="233"/>
      <c r="BZ315" s="234"/>
      <c r="CA315" s="234"/>
      <c r="CB315" s="234"/>
      <c r="CC315" s="235"/>
      <c r="CD315" s="233"/>
      <c r="CE315" s="233"/>
      <c r="CF315" s="233"/>
      <c r="CG315" s="236"/>
      <c r="CH315" s="236"/>
      <c r="CI315" s="236"/>
      <c r="CJ315" s="236"/>
      <c r="CK315" s="236"/>
      <c r="CL315" s="236"/>
      <c r="CM315" s="195">
        <f t="shared" si="120"/>
        <v>0</v>
      </c>
      <c r="CS315" s="182" t="s">
        <v>2694</v>
      </c>
      <c r="CT315" s="182">
        <v>1989</v>
      </c>
      <c r="CV315" s="182" t="s">
        <v>18015</v>
      </c>
      <c r="CW315" s="182">
        <v>2</v>
      </c>
      <c r="CX315" s="182">
        <v>1</v>
      </c>
      <c r="CY315" s="182">
        <v>413.48</v>
      </c>
      <c r="CZ315" s="182">
        <v>413.48</v>
      </c>
      <c r="DA315" s="182">
        <v>380.7</v>
      </c>
      <c r="DB315" s="182">
        <v>19</v>
      </c>
      <c r="DC315" s="182" t="s">
        <v>17100</v>
      </c>
      <c r="DD315" s="182" t="s">
        <v>17746</v>
      </c>
      <c r="DE315" s="182" t="s">
        <v>18102</v>
      </c>
    </row>
    <row r="316" spans="1:109" ht="35.25" x14ac:dyDescent="0.5">
      <c r="A316" s="182">
        <v>1</v>
      </c>
      <c r="B316" s="220">
        <f>SUBTOTAL(9,$A$16:A316)</f>
        <v>261</v>
      </c>
      <c r="C316" s="230" t="s">
        <v>231</v>
      </c>
      <c r="D316" s="220">
        <v>1963</v>
      </c>
      <c r="E316" s="220"/>
      <c r="F316" s="220" t="s">
        <v>17877</v>
      </c>
      <c r="G316" s="220">
        <v>2</v>
      </c>
      <c r="H316" s="220" t="s">
        <v>17042</v>
      </c>
      <c r="I316" s="231">
        <v>634.70000000000005</v>
      </c>
      <c r="J316" s="231">
        <v>637.70000000000005</v>
      </c>
      <c r="K316" s="231">
        <v>607.70000000000005</v>
      </c>
      <c r="L316" s="232">
        <v>26</v>
      </c>
      <c r="M316" s="220" t="s">
        <v>17100</v>
      </c>
      <c r="N316" s="220" t="s">
        <v>17769</v>
      </c>
      <c r="O316" s="223" t="s">
        <v>17316</v>
      </c>
      <c r="P316" s="228">
        <v>4878422.3999999994</v>
      </c>
      <c r="Q316" s="228"/>
      <c r="R316" s="228">
        <v>0</v>
      </c>
      <c r="S316" s="228">
        <v>0</v>
      </c>
      <c r="T316" s="228">
        <f t="shared" si="93"/>
        <v>4878422.3999999994</v>
      </c>
      <c r="U316" s="221">
        <f t="shared" si="88"/>
        <v>7686.1862297148245</v>
      </c>
      <c r="V316" s="228">
        <v>9222.3926421931628</v>
      </c>
      <c r="W316" s="195"/>
      <c r="AL316" s="182"/>
      <c r="BU316" s="233"/>
      <c r="BV316" s="233"/>
      <c r="BW316" s="233"/>
      <c r="BX316" s="233"/>
      <c r="BY316" s="233"/>
      <c r="BZ316" s="234"/>
      <c r="CA316" s="234"/>
      <c r="CB316" s="234"/>
      <c r="CC316" s="235"/>
      <c r="CD316" s="233"/>
      <c r="CE316" s="233"/>
      <c r="CF316" s="233"/>
      <c r="CG316" s="236"/>
      <c r="CH316" s="236"/>
      <c r="CI316" s="236"/>
      <c r="CJ316" s="236"/>
      <c r="CK316" s="236"/>
      <c r="CL316" s="236"/>
      <c r="CM316" s="195">
        <f t="shared" si="120"/>
        <v>0</v>
      </c>
      <c r="CS316" s="182" t="s">
        <v>15446</v>
      </c>
      <c r="CT316" s="182">
        <v>1956</v>
      </c>
      <c r="CV316" s="182" t="s">
        <v>18015</v>
      </c>
      <c r="CW316" s="182">
        <v>2</v>
      </c>
      <c r="CX316" s="182">
        <v>2</v>
      </c>
      <c r="CY316" s="182">
        <v>586.9</v>
      </c>
      <c r="CZ316" s="182">
        <v>537.87</v>
      </c>
      <c r="DA316" s="182">
        <v>537.87</v>
      </c>
      <c r="DB316" s="182">
        <v>34</v>
      </c>
      <c r="DC316" s="182" t="s">
        <v>17100</v>
      </c>
      <c r="DD316" s="182" t="s">
        <v>17769</v>
      </c>
      <c r="DE316" s="182" t="s">
        <v>17316</v>
      </c>
    </row>
    <row r="317" spans="1:109" ht="35.25" x14ac:dyDescent="0.5">
      <c r="A317" s="182">
        <v>1</v>
      </c>
      <c r="B317" s="220">
        <f>SUBTOTAL(9,$A$16:A317)</f>
        <v>262</v>
      </c>
      <c r="C317" s="230" t="s">
        <v>2601</v>
      </c>
      <c r="D317" s="220">
        <v>1981</v>
      </c>
      <c r="E317" s="220"/>
      <c r="F317" s="220" t="s">
        <v>17877</v>
      </c>
      <c r="G317" s="220">
        <v>5</v>
      </c>
      <c r="H317" s="220" t="s">
        <v>17315</v>
      </c>
      <c r="I317" s="231">
        <v>3351.1</v>
      </c>
      <c r="J317" s="231">
        <v>2708.3</v>
      </c>
      <c r="K317" s="231">
        <v>2708.3</v>
      </c>
      <c r="L317" s="232">
        <v>114</v>
      </c>
      <c r="M317" s="220" t="s">
        <v>17100</v>
      </c>
      <c r="N317" s="220" t="s">
        <v>17769</v>
      </c>
      <c r="O317" s="223" t="s">
        <v>17316</v>
      </c>
      <c r="P317" s="228">
        <v>9259734</v>
      </c>
      <c r="Q317" s="228"/>
      <c r="R317" s="228">
        <v>0</v>
      </c>
      <c r="S317" s="228">
        <v>0</v>
      </c>
      <c r="T317" s="228">
        <f t="shared" si="93"/>
        <v>9259734</v>
      </c>
      <c r="U317" s="221">
        <f t="shared" si="88"/>
        <v>2763.1923845901347</v>
      </c>
      <c r="V317" s="228">
        <v>3315.4604189669067</v>
      </c>
      <c r="W317" s="195"/>
      <c r="AL317" s="182"/>
      <c r="BU317" s="233"/>
      <c r="BV317" s="233"/>
      <c r="BW317" s="233"/>
      <c r="BX317" s="233"/>
      <c r="BY317" s="233"/>
      <c r="BZ317" s="234"/>
      <c r="CA317" s="234"/>
      <c r="CB317" s="234"/>
      <c r="CC317" s="235"/>
      <c r="CD317" s="233"/>
      <c r="CE317" s="233"/>
      <c r="CF317" s="233"/>
      <c r="CG317" s="236"/>
      <c r="CH317" s="236"/>
      <c r="CI317" s="236"/>
      <c r="CJ317" s="236"/>
      <c r="CK317" s="236"/>
      <c r="CL317" s="236"/>
      <c r="CM317" s="195">
        <f t="shared" si="120"/>
        <v>0</v>
      </c>
      <c r="CS317" s="182" t="s">
        <v>2754</v>
      </c>
      <c r="CT317" s="182">
        <v>1985</v>
      </c>
      <c r="CV317" s="182" t="s">
        <v>18015</v>
      </c>
      <c r="CW317" s="182">
        <v>3</v>
      </c>
      <c r="CX317" s="182" t="s">
        <v>17322</v>
      </c>
      <c r="CY317" s="182">
        <v>1652.3</v>
      </c>
      <c r="CZ317" s="182">
        <v>1505</v>
      </c>
      <c r="DA317" s="182">
        <v>1350.8</v>
      </c>
      <c r="DB317" s="182">
        <v>25</v>
      </c>
      <c r="DC317" s="182" t="s">
        <v>17100</v>
      </c>
      <c r="DD317" s="182" t="s">
        <v>17746</v>
      </c>
      <c r="DE317" s="182" t="s">
        <v>17848</v>
      </c>
    </row>
    <row r="318" spans="1:109" ht="35.25" x14ac:dyDescent="0.5">
      <c r="A318" s="182">
        <v>1</v>
      </c>
      <c r="B318" s="220">
        <f>SUBTOTAL(9,$A$16:A318)</f>
        <v>263</v>
      </c>
      <c r="C318" s="230" t="s">
        <v>15004</v>
      </c>
      <c r="D318" s="220">
        <v>1974</v>
      </c>
      <c r="E318" s="220"/>
      <c r="F318" s="220" t="s">
        <v>18013</v>
      </c>
      <c r="G318" s="220">
        <v>5</v>
      </c>
      <c r="H318" s="220" t="s">
        <v>17331</v>
      </c>
      <c r="I318" s="231">
        <v>3399.85</v>
      </c>
      <c r="J318" s="231">
        <v>3399.85</v>
      </c>
      <c r="K318" s="231">
        <v>2776.82</v>
      </c>
      <c r="L318" s="232">
        <v>166</v>
      </c>
      <c r="M318" s="220" t="s">
        <v>17100</v>
      </c>
      <c r="N318" s="220" t="s">
        <v>17746</v>
      </c>
      <c r="O318" s="223" t="s">
        <v>18049</v>
      </c>
      <c r="P318" s="228">
        <v>9634479.6999999993</v>
      </c>
      <c r="Q318" s="228"/>
      <c r="R318" s="228">
        <v>0</v>
      </c>
      <c r="S318" s="228">
        <v>0</v>
      </c>
      <c r="T318" s="228">
        <f t="shared" si="93"/>
        <v>9634479.6999999993</v>
      </c>
      <c r="U318" s="221">
        <f t="shared" si="88"/>
        <v>2833.7955203906054</v>
      </c>
      <c r="V318" s="228">
        <v>7042.255409356294</v>
      </c>
      <c r="W318" s="195"/>
      <c r="AL318" s="182"/>
      <c r="BU318" s="233"/>
      <c r="BV318" s="233"/>
      <c r="BW318" s="233"/>
      <c r="BX318" s="233"/>
      <c r="BY318" s="233"/>
      <c r="BZ318" s="234"/>
      <c r="CA318" s="234"/>
      <c r="CB318" s="234"/>
      <c r="CC318" s="235"/>
      <c r="CD318" s="233"/>
      <c r="CE318" s="233"/>
      <c r="CF318" s="233"/>
      <c r="CG318" s="236"/>
      <c r="CH318" s="236"/>
      <c r="CI318" s="236"/>
      <c r="CJ318" s="236"/>
      <c r="CK318" s="236"/>
      <c r="CL318" s="236"/>
      <c r="CM318" s="195">
        <f t="shared" si="120"/>
        <v>0</v>
      </c>
      <c r="CS318" s="182" t="s">
        <v>15927</v>
      </c>
      <c r="CT318" s="182">
        <v>1972</v>
      </c>
      <c r="CV318" s="182" t="s">
        <v>18015</v>
      </c>
      <c r="CW318" s="182">
        <v>5</v>
      </c>
      <c r="CX318" s="182" t="s">
        <v>17315</v>
      </c>
      <c r="CY318" s="182">
        <v>3448.9</v>
      </c>
      <c r="CZ318" s="182">
        <v>2523.1999999999998</v>
      </c>
      <c r="DA318" s="182">
        <v>2523.1999999999998</v>
      </c>
      <c r="DB318" s="182">
        <v>105</v>
      </c>
      <c r="DC318" s="182" t="s">
        <v>17100</v>
      </c>
      <c r="DD318" s="182" t="s">
        <v>17746</v>
      </c>
      <c r="DE318" s="182" t="s">
        <v>18057</v>
      </c>
    </row>
    <row r="319" spans="1:109" ht="35.25" x14ac:dyDescent="0.5">
      <c r="B319" s="229" t="s">
        <v>223</v>
      </c>
      <c r="C319" s="229"/>
      <c r="D319" s="220" t="s">
        <v>17075</v>
      </c>
      <c r="E319" s="220" t="s">
        <v>17075</v>
      </c>
      <c r="F319" s="220" t="s">
        <v>17075</v>
      </c>
      <c r="G319" s="220" t="s">
        <v>17075</v>
      </c>
      <c r="H319" s="220" t="s">
        <v>17075</v>
      </c>
      <c r="I319" s="225">
        <f>I320+I321</f>
        <v>1408.6</v>
      </c>
      <c r="J319" s="225">
        <f t="shared" ref="J319:L319" si="134">J320+J321</f>
        <v>1301.0999999999999</v>
      </c>
      <c r="K319" s="225">
        <f t="shared" si="134"/>
        <v>893</v>
      </c>
      <c r="L319" s="226">
        <f t="shared" si="134"/>
        <v>63</v>
      </c>
      <c r="M319" s="220" t="s">
        <v>17075</v>
      </c>
      <c r="N319" s="220" t="s">
        <v>17075</v>
      </c>
      <c r="O319" s="223" t="s">
        <v>17075</v>
      </c>
      <c r="P319" s="227">
        <f>P320+P321</f>
        <v>9425700.5800000001</v>
      </c>
      <c r="Q319" s="225">
        <f t="shared" ref="Q319:S319" si="135">Q320+Q321</f>
        <v>0</v>
      </c>
      <c r="R319" s="225">
        <f t="shared" si="135"/>
        <v>0</v>
      </c>
      <c r="S319" s="225">
        <f t="shared" si="135"/>
        <v>2574607.71</v>
      </c>
      <c r="T319" s="225">
        <f>T320+T321</f>
        <v>6851092.870000001</v>
      </c>
      <c r="U319" s="221">
        <f t="shared" si="88"/>
        <v>6691.5381087604719</v>
      </c>
      <c r="V319" s="228">
        <f>MAX(V320:V321)</f>
        <v>8489.0699950779326</v>
      </c>
      <c r="CM319" s="195">
        <f t="shared" si="120"/>
        <v>0</v>
      </c>
      <c r="CS319" s="182" t="s">
        <v>16066</v>
      </c>
      <c r="CT319" s="182">
        <v>1969</v>
      </c>
      <c r="CV319" s="182" t="s">
        <v>18015</v>
      </c>
      <c r="CW319" s="182">
        <v>2</v>
      </c>
      <c r="CX319" s="182" t="s">
        <v>17042</v>
      </c>
      <c r="CY319" s="182">
        <v>680.2</v>
      </c>
      <c r="CZ319" s="182">
        <v>680.2</v>
      </c>
      <c r="DA319" s="182">
        <v>617.70000000000005</v>
      </c>
      <c r="DB319" s="182">
        <v>33</v>
      </c>
      <c r="DC319" s="182" t="s">
        <v>17100</v>
      </c>
      <c r="DD319" s="182" t="s">
        <v>17746</v>
      </c>
      <c r="DE319" s="182" t="s">
        <v>17849</v>
      </c>
    </row>
    <row r="320" spans="1:109" ht="35.25" x14ac:dyDescent="0.5">
      <c r="A320" s="182">
        <v>1</v>
      </c>
      <c r="B320" s="220">
        <f>SUBTOTAL(9,$A$16:A320)</f>
        <v>264</v>
      </c>
      <c r="C320" s="230" t="s">
        <v>233</v>
      </c>
      <c r="D320" s="220">
        <v>1972</v>
      </c>
      <c r="E320" s="220"/>
      <c r="F320" s="220" t="s">
        <v>17877</v>
      </c>
      <c r="G320" s="220">
        <v>2</v>
      </c>
      <c r="H320" s="220" t="s">
        <v>17042</v>
      </c>
      <c r="I320" s="231">
        <v>799.1</v>
      </c>
      <c r="J320" s="231">
        <v>736.7</v>
      </c>
      <c r="K320" s="231">
        <v>691</v>
      </c>
      <c r="L320" s="232">
        <v>45</v>
      </c>
      <c r="M320" s="220" t="s">
        <v>17100</v>
      </c>
      <c r="N320" s="220" t="s">
        <v>17746</v>
      </c>
      <c r="O320" s="223" t="s">
        <v>17857</v>
      </c>
      <c r="P320" s="228">
        <v>5019129.92</v>
      </c>
      <c r="Q320" s="228"/>
      <c r="R320" s="228">
        <v>0</v>
      </c>
      <c r="S320" s="228">
        <v>2082463.39</v>
      </c>
      <c r="T320" s="228">
        <f t="shared" si="93"/>
        <v>2936666.5300000003</v>
      </c>
      <c r="U320" s="221">
        <f t="shared" si="88"/>
        <v>6280.9785008134149</v>
      </c>
      <c r="V320" s="228">
        <v>7536.3318270554373</v>
      </c>
      <c r="W320" s="195"/>
      <c r="AL320" s="182"/>
      <c r="BU320" s="233"/>
      <c r="BV320" s="233"/>
      <c r="BW320" s="233"/>
      <c r="BX320" s="233"/>
      <c r="BY320" s="233"/>
      <c r="BZ320" s="234"/>
      <c r="CA320" s="234"/>
      <c r="CB320" s="234"/>
      <c r="CC320" s="235"/>
      <c r="CD320" s="233"/>
      <c r="CE320" s="233"/>
      <c r="CF320" s="233"/>
      <c r="CG320" s="236"/>
      <c r="CH320" s="236"/>
      <c r="CI320" s="236"/>
      <c r="CJ320" s="236"/>
      <c r="CK320" s="236"/>
      <c r="CL320" s="236"/>
      <c r="CM320" s="195">
        <f t="shared" si="120"/>
        <v>0</v>
      </c>
      <c r="CS320" s="182" t="s">
        <v>16108</v>
      </c>
      <c r="CT320" s="182">
        <v>1966</v>
      </c>
      <c r="CV320" s="182" t="s">
        <v>18015</v>
      </c>
      <c r="CW320" s="182">
        <v>2</v>
      </c>
      <c r="CX320" s="182" t="s">
        <v>17040</v>
      </c>
      <c r="CY320" s="182">
        <v>342.5</v>
      </c>
      <c r="CZ320" s="182">
        <v>308.7</v>
      </c>
      <c r="DA320" s="182">
        <v>273.8</v>
      </c>
      <c r="DB320" s="182">
        <v>7</v>
      </c>
      <c r="DC320" s="182" t="s">
        <v>17100</v>
      </c>
      <c r="DD320" s="182" t="s">
        <v>17746</v>
      </c>
      <c r="DE320" s="182" t="s">
        <v>17848</v>
      </c>
    </row>
    <row r="321" spans="1:109" ht="35.25" x14ac:dyDescent="0.5">
      <c r="A321" s="182">
        <v>1</v>
      </c>
      <c r="B321" s="220">
        <f>SUBTOTAL(9,$A$16:A321)</f>
        <v>265</v>
      </c>
      <c r="C321" s="230" t="s">
        <v>14508</v>
      </c>
      <c r="D321" s="220">
        <v>1917</v>
      </c>
      <c r="E321" s="220"/>
      <c r="F321" s="220" t="s">
        <v>17877</v>
      </c>
      <c r="G321" s="220">
        <v>2</v>
      </c>
      <c r="H321" s="220" t="s">
        <v>17040</v>
      </c>
      <c r="I321" s="231">
        <v>609.5</v>
      </c>
      <c r="J321" s="231">
        <v>564.4</v>
      </c>
      <c r="K321" s="231">
        <v>202</v>
      </c>
      <c r="L321" s="232">
        <v>18</v>
      </c>
      <c r="M321" s="220" t="s">
        <v>17100</v>
      </c>
      <c r="N321" s="220" t="s">
        <v>17769</v>
      </c>
      <c r="O321" s="223" t="s">
        <v>17316</v>
      </c>
      <c r="P321" s="228">
        <v>4406570.66</v>
      </c>
      <c r="Q321" s="228"/>
      <c r="R321" s="228">
        <v>0</v>
      </c>
      <c r="S321" s="228">
        <v>492144.32</v>
      </c>
      <c r="T321" s="228">
        <f>P321-R321-S321</f>
        <v>3914426.3400000003</v>
      </c>
      <c r="U321" s="221">
        <f>P321/I321</f>
        <v>7229.812403609516</v>
      </c>
      <c r="V321" s="228">
        <v>8489.0699950779326</v>
      </c>
      <c r="W321" s="195"/>
      <c r="AL321" s="182"/>
      <c r="BU321" s="233"/>
      <c r="BV321" s="233"/>
      <c r="BW321" s="233"/>
      <c r="BX321" s="233"/>
      <c r="BY321" s="233"/>
      <c r="BZ321" s="234"/>
      <c r="CA321" s="234"/>
      <c r="CB321" s="234"/>
      <c r="CC321" s="235"/>
      <c r="CD321" s="233"/>
      <c r="CE321" s="233"/>
      <c r="CF321" s="233"/>
      <c r="CG321" s="236"/>
      <c r="CH321" s="236"/>
      <c r="CI321" s="236"/>
      <c r="CJ321" s="236"/>
      <c r="CK321" s="236"/>
      <c r="CL321" s="236"/>
      <c r="CM321" s="195">
        <f>P321-R321-S321-T321</f>
        <v>0</v>
      </c>
      <c r="CS321" s="182" t="s">
        <v>16098</v>
      </c>
      <c r="CT321" s="182">
        <v>1970</v>
      </c>
      <c r="CV321" s="182" t="s">
        <v>18015</v>
      </c>
      <c r="CW321" s="182">
        <v>2</v>
      </c>
      <c r="CX321" s="182" t="s">
        <v>17042</v>
      </c>
      <c r="CY321" s="182">
        <v>303.89999999999998</v>
      </c>
      <c r="CZ321" s="182">
        <v>303.8</v>
      </c>
      <c r="DA321" s="182">
        <v>272.3</v>
      </c>
      <c r="DB321" s="182">
        <v>8</v>
      </c>
      <c r="DC321" s="182" t="s">
        <v>17100</v>
      </c>
      <c r="DD321" s="182" t="s">
        <v>17746</v>
      </c>
      <c r="DE321" s="182" t="s">
        <v>17848</v>
      </c>
    </row>
    <row r="322" spans="1:109" ht="35.25" x14ac:dyDescent="0.5">
      <c r="B322" s="229" t="s">
        <v>224</v>
      </c>
      <c r="C322" s="229"/>
      <c r="D322" s="220" t="s">
        <v>17075</v>
      </c>
      <c r="E322" s="220" t="s">
        <v>17075</v>
      </c>
      <c r="F322" s="220" t="s">
        <v>17075</v>
      </c>
      <c r="G322" s="220" t="s">
        <v>17075</v>
      </c>
      <c r="H322" s="220" t="s">
        <v>17075</v>
      </c>
      <c r="I322" s="225">
        <f>SUM(I323:I324)</f>
        <v>1490.21</v>
      </c>
      <c r="J322" s="225">
        <f t="shared" ref="J322:L322" si="136">SUM(J323:J324)</f>
        <v>1016.25</v>
      </c>
      <c r="K322" s="225">
        <f t="shared" si="136"/>
        <v>1016.25</v>
      </c>
      <c r="L322" s="226">
        <f t="shared" si="136"/>
        <v>56</v>
      </c>
      <c r="M322" s="220" t="s">
        <v>17075</v>
      </c>
      <c r="N322" s="220" t="s">
        <v>17075</v>
      </c>
      <c r="O322" s="223" t="s">
        <v>17075</v>
      </c>
      <c r="P322" s="227">
        <v>11802243.449999999</v>
      </c>
      <c r="Q322" s="227"/>
      <c r="R322" s="225">
        <f t="shared" ref="R322" si="137">SUM(R323:R324)</f>
        <v>0</v>
      </c>
      <c r="S322" s="225">
        <f t="shared" ref="S322" si="138">SUM(S323:S324)</f>
        <v>0</v>
      </c>
      <c r="T322" s="225">
        <f t="shared" ref="T322" si="139">SUM(T323:T324)</f>
        <v>11802243.449999999</v>
      </c>
      <c r="U322" s="221">
        <f t="shared" ref="U322:U390" si="140">P322/I322</f>
        <v>7919.8525375618192</v>
      </c>
      <c r="V322" s="228">
        <f>MAX(V323:V324)</f>
        <v>10949.115147417946</v>
      </c>
      <c r="CM322" s="195">
        <f t="shared" si="120"/>
        <v>0</v>
      </c>
      <c r="CS322" s="182" t="s">
        <v>16236</v>
      </c>
      <c r="CT322" s="182" t="s">
        <v>1021</v>
      </c>
      <c r="CV322" s="182" t="s">
        <v>18015</v>
      </c>
      <c r="CW322" s="182" t="s">
        <v>17042</v>
      </c>
      <c r="CX322" s="182" t="s">
        <v>17042</v>
      </c>
      <c r="CY322" s="182">
        <v>945.6</v>
      </c>
      <c r="CZ322" s="182">
        <v>572.29999999999995</v>
      </c>
      <c r="DA322" s="182">
        <v>513.5</v>
      </c>
      <c r="DB322" s="182">
        <v>21</v>
      </c>
      <c r="DC322" s="182" t="s">
        <v>17100</v>
      </c>
      <c r="DD322" s="182" t="s">
        <v>17769</v>
      </c>
      <c r="DE322" s="182" t="s">
        <v>17316</v>
      </c>
    </row>
    <row r="323" spans="1:109" ht="35.25" x14ac:dyDescent="0.5">
      <c r="A323" s="182">
        <v>1</v>
      </c>
      <c r="B323" s="220">
        <f>SUBTOTAL(9,$A$16:A323)</f>
        <v>266</v>
      </c>
      <c r="C323" s="263" t="s">
        <v>234</v>
      </c>
      <c r="D323" s="220">
        <v>1966</v>
      </c>
      <c r="E323" s="220"/>
      <c r="F323" s="220" t="s">
        <v>17877</v>
      </c>
      <c r="G323" s="220">
        <v>2</v>
      </c>
      <c r="H323" s="220" t="s">
        <v>17042</v>
      </c>
      <c r="I323" s="225">
        <v>724.81</v>
      </c>
      <c r="J323" s="225">
        <v>519.75</v>
      </c>
      <c r="K323" s="225">
        <v>519.75</v>
      </c>
      <c r="L323" s="226">
        <v>28</v>
      </c>
      <c r="M323" s="220" t="s">
        <v>17100</v>
      </c>
      <c r="N323" s="220" t="s">
        <v>17769</v>
      </c>
      <c r="O323" s="223" t="s">
        <v>17316</v>
      </c>
      <c r="P323" s="227">
        <v>6614096</v>
      </c>
      <c r="Q323" s="227"/>
      <c r="R323" s="227">
        <v>0</v>
      </c>
      <c r="S323" s="227">
        <v>0</v>
      </c>
      <c r="T323" s="227">
        <f t="shared" si="93"/>
        <v>6614096</v>
      </c>
      <c r="U323" s="221">
        <f t="shared" si="140"/>
        <v>9125.2824878243955</v>
      </c>
      <c r="V323" s="228">
        <v>10949.115147417946</v>
      </c>
      <c r="CM323" s="195">
        <f t="shared" si="120"/>
        <v>0</v>
      </c>
      <c r="CS323" s="254" t="s">
        <v>16317</v>
      </c>
      <c r="CT323" s="248" t="s">
        <v>818</v>
      </c>
      <c r="CU323" s="248"/>
      <c r="CV323" s="251" t="s">
        <v>17319</v>
      </c>
      <c r="CW323" s="248" t="s">
        <v>17322</v>
      </c>
      <c r="CX323" s="248" t="s">
        <v>17040</v>
      </c>
      <c r="CY323" s="249">
        <v>533.70000000000005</v>
      </c>
      <c r="CZ323" s="249">
        <v>492.1</v>
      </c>
      <c r="DA323" s="249">
        <v>488.8</v>
      </c>
      <c r="DB323" s="255">
        <v>13</v>
      </c>
      <c r="DC323" s="248" t="s">
        <v>17100</v>
      </c>
      <c r="DD323" s="248" t="s">
        <v>17769</v>
      </c>
      <c r="DE323" s="248" t="s">
        <v>17316</v>
      </c>
    </row>
    <row r="324" spans="1:109" ht="35.25" x14ac:dyDescent="0.5">
      <c r="A324" s="182">
        <v>1</v>
      </c>
      <c r="B324" s="220">
        <f>SUBTOTAL(9,$A$16:A324)</f>
        <v>267</v>
      </c>
      <c r="C324" s="263" t="s">
        <v>14900</v>
      </c>
      <c r="D324" s="220">
        <v>1972</v>
      </c>
      <c r="E324" s="220"/>
      <c r="F324" s="220" t="s">
        <v>17877</v>
      </c>
      <c r="G324" s="220">
        <v>2</v>
      </c>
      <c r="H324" s="220">
        <v>2</v>
      </c>
      <c r="I324" s="225">
        <v>765.4</v>
      </c>
      <c r="J324" s="225">
        <v>496.5</v>
      </c>
      <c r="K324" s="225">
        <v>496.5</v>
      </c>
      <c r="L324" s="226">
        <v>28</v>
      </c>
      <c r="M324" s="220" t="s">
        <v>17100</v>
      </c>
      <c r="N324" s="220" t="s">
        <v>17746</v>
      </c>
      <c r="O324" s="223" t="s">
        <v>18002</v>
      </c>
      <c r="P324" s="227">
        <v>5188147.4499999993</v>
      </c>
      <c r="Q324" s="227"/>
      <c r="R324" s="227">
        <v>0</v>
      </c>
      <c r="S324" s="227">
        <v>0</v>
      </c>
      <c r="T324" s="227">
        <f t="shared" si="93"/>
        <v>5188147.4499999993</v>
      </c>
      <c r="U324" s="221">
        <f t="shared" si="140"/>
        <v>6778.3478573295006</v>
      </c>
      <c r="V324" s="228">
        <v>10134.685663705251</v>
      </c>
      <c r="CM324" s="195">
        <f t="shared" si="120"/>
        <v>0</v>
      </c>
      <c r="CS324" s="254" t="s">
        <v>16335</v>
      </c>
      <c r="CT324" s="248">
        <v>1971</v>
      </c>
      <c r="CU324" s="248"/>
      <c r="CV324" s="251" t="s">
        <v>17319</v>
      </c>
      <c r="CW324" s="248" t="s">
        <v>17322</v>
      </c>
      <c r="CX324" s="248" t="s">
        <v>17040</v>
      </c>
      <c r="CY324" s="249">
        <v>530.29999999999995</v>
      </c>
      <c r="CZ324" s="249">
        <v>489.7</v>
      </c>
      <c r="DA324" s="249">
        <v>489.7</v>
      </c>
      <c r="DB324" s="255">
        <v>31</v>
      </c>
      <c r="DC324" s="248" t="s">
        <v>17100</v>
      </c>
      <c r="DD324" s="248" t="s">
        <v>17769</v>
      </c>
      <c r="DE324" s="248" t="s">
        <v>17316</v>
      </c>
    </row>
    <row r="325" spans="1:109" ht="35.25" x14ac:dyDescent="0.5">
      <c r="B325" s="229" t="s">
        <v>235</v>
      </c>
      <c r="C325" s="263"/>
      <c r="D325" s="220" t="s">
        <v>17075</v>
      </c>
      <c r="E325" s="220" t="s">
        <v>17075</v>
      </c>
      <c r="F325" s="220" t="s">
        <v>17075</v>
      </c>
      <c r="G325" s="220" t="s">
        <v>17075</v>
      </c>
      <c r="H325" s="220" t="s">
        <v>17075</v>
      </c>
      <c r="I325" s="225">
        <f>SUM(I326:I327)</f>
        <v>11414.84</v>
      </c>
      <c r="J325" s="225">
        <f>SUM(J326:J327)</f>
        <v>10462.44</v>
      </c>
      <c r="K325" s="225">
        <f>SUM(K326:K327)</f>
        <v>7048.6900000000005</v>
      </c>
      <c r="L325" s="226">
        <f>SUM(L326:L327)</f>
        <v>420</v>
      </c>
      <c r="M325" s="220" t="s">
        <v>17075</v>
      </c>
      <c r="N325" s="220" t="s">
        <v>17075</v>
      </c>
      <c r="O325" s="223" t="s">
        <v>17075</v>
      </c>
      <c r="P325" s="227">
        <v>17386976.800000001</v>
      </c>
      <c r="Q325" s="227"/>
      <c r="R325" s="225">
        <f>SUM(R326:R327)</f>
        <v>0</v>
      </c>
      <c r="S325" s="225">
        <f>SUM(S326:S327)</f>
        <v>0</v>
      </c>
      <c r="T325" s="225">
        <f>SUM(T326:T327)</f>
        <v>17386976.800000001</v>
      </c>
      <c r="U325" s="221">
        <f t="shared" si="140"/>
        <v>1523.1905834860586</v>
      </c>
      <c r="V325" s="228">
        <f>MAX(V326:V327)</f>
        <v>2416.1975013579577</v>
      </c>
      <c r="CM325" s="195">
        <f t="shared" si="120"/>
        <v>0</v>
      </c>
      <c r="CS325" s="247" t="s">
        <v>16273</v>
      </c>
      <c r="CT325" s="248" t="s">
        <v>950</v>
      </c>
      <c r="CU325" s="248"/>
      <c r="CV325" s="248" t="s">
        <v>18015</v>
      </c>
      <c r="CW325" s="248" t="s">
        <v>17042</v>
      </c>
      <c r="CX325" s="248" t="s">
        <v>17040</v>
      </c>
      <c r="CY325" s="249">
        <v>377.4</v>
      </c>
      <c r="CZ325" s="249">
        <v>377.4</v>
      </c>
      <c r="DA325" s="249">
        <v>278.10000000000002</v>
      </c>
      <c r="DB325" s="250">
        <v>31</v>
      </c>
      <c r="DC325" s="248" t="s">
        <v>17100</v>
      </c>
      <c r="DD325" s="248" t="s">
        <v>17769</v>
      </c>
      <c r="DE325" s="251" t="s">
        <v>17316</v>
      </c>
    </row>
    <row r="326" spans="1:109" ht="35.25" x14ac:dyDescent="0.5">
      <c r="A326" s="182">
        <v>1</v>
      </c>
      <c r="B326" s="220">
        <f>SUBTOTAL(9,$A$16:A326)</f>
        <v>268</v>
      </c>
      <c r="C326" s="230" t="s">
        <v>14487</v>
      </c>
      <c r="D326" s="220">
        <v>1971</v>
      </c>
      <c r="E326" s="220"/>
      <c r="F326" s="220" t="s">
        <v>17877</v>
      </c>
      <c r="G326" s="220">
        <v>5</v>
      </c>
      <c r="H326" s="220" t="s">
        <v>17320</v>
      </c>
      <c r="I326" s="231">
        <v>5891.84</v>
      </c>
      <c r="J326" s="231">
        <v>5891.84</v>
      </c>
      <c r="K326" s="231">
        <v>4081.34</v>
      </c>
      <c r="L326" s="232">
        <v>212</v>
      </c>
      <c r="M326" s="220" t="s">
        <v>17100</v>
      </c>
      <c r="N326" s="220" t="s">
        <v>17746</v>
      </c>
      <c r="O326" s="223" t="s">
        <v>18001</v>
      </c>
      <c r="P326" s="228">
        <v>5368221.67</v>
      </c>
      <c r="Q326" s="228"/>
      <c r="R326" s="228">
        <v>0</v>
      </c>
      <c r="S326" s="228">
        <v>0</v>
      </c>
      <c r="T326" s="228">
        <f t="shared" ref="T326:T391" si="141">P326-R326-S326</f>
        <v>5368221.67</v>
      </c>
      <c r="U326" s="221">
        <f t="shared" si="140"/>
        <v>911.12821631273084</v>
      </c>
      <c r="V326" s="228">
        <v>2283.8135947344126</v>
      </c>
      <c r="W326" s="195"/>
      <c r="AL326" s="182"/>
      <c r="BU326" s="233"/>
      <c r="BV326" s="233"/>
      <c r="BW326" s="233"/>
      <c r="BX326" s="233"/>
      <c r="BY326" s="233"/>
      <c r="BZ326" s="234"/>
      <c r="CA326" s="234"/>
      <c r="CB326" s="234"/>
      <c r="CC326" s="235"/>
      <c r="CD326" s="233"/>
      <c r="CE326" s="233"/>
      <c r="CF326" s="233"/>
      <c r="CG326" s="236"/>
      <c r="CH326" s="236"/>
      <c r="CI326" s="236"/>
      <c r="CJ326" s="236"/>
      <c r="CK326" s="236"/>
      <c r="CL326" s="236"/>
      <c r="CM326" s="195">
        <f t="shared" si="120"/>
        <v>0</v>
      </c>
      <c r="CS326" s="182" t="s">
        <v>16473</v>
      </c>
      <c r="CT326" s="182">
        <v>1982</v>
      </c>
      <c r="CV326" s="182" t="s">
        <v>17319</v>
      </c>
      <c r="CW326" s="182">
        <v>3</v>
      </c>
      <c r="CX326" s="182" t="s">
        <v>17322</v>
      </c>
      <c r="CY326" s="182">
        <v>1492</v>
      </c>
      <c r="CZ326" s="182">
        <v>1369.9</v>
      </c>
      <c r="DA326" s="182">
        <v>1369.9</v>
      </c>
      <c r="DB326" s="182">
        <v>70</v>
      </c>
      <c r="DC326" s="182" t="s">
        <v>17100</v>
      </c>
      <c r="DD326" s="182" t="s">
        <v>17769</v>
      </c>
      <c r="DE326" s="182" t="s">
        <v>17316</v>
      </c>
    </row>
    <row r="327" spans="1:109" ht="35.25" x14ac:dyDescent="0.5">
      <c r="A327" s="182">
        <v>1</v>
      </c>
      <c r="B327" s="220">
        <f>SUBTOTAL(9,$A$16:A327)</f>
        <v>269</v>
      </c>
      <c r="C327" s="230" t="s">
        <v>14501</v>
      </c>
      <c r="D327" s="220">
        <v>1979</v>
      </c>
      <c r="E327" s="220"/>
      <c r="F327" s="220" t="s">
        <v>17877</v>
      </c>
      <c r="G327" s="220">
        <v>5</v>
      </c>
      <c r="H327" s="220" t="s">
        <v>17320</v>
      </c>
      <c r="I327" s="231">
        <v>5523</v>
      </c>
      <c r="J327" s="231">
        <v>4570.6000000000004</v>
      </c>
      <c r="K327" s="231">
        <v>2967.3500000000004</v>
      </c>
      <c r="L327" s="232">
        <v>208</v>
      </c>
      <c r="M327" s="220" t="s">
        <v>17100</v>
      </c>
      <c r="N327" s="220" t="s">
        <v>17746</v>
      </c>
      <c r="O327" s="223" t="s">
        <v>18050</v>
      </c>
      <c r="P327" s="228">
        <v>12018755.130000001</v>
      </c>
      <c r="Q327" s="228"/>
      <c r="R327" s="228">
        <v>0</v>
      </c>
      <c r="S327" s="228">
        <v>0</v>
      </c>
      <c r="T327" s="228">
        <f t="shared" si="141"/>
        <v>12018755.130000001</v>
      </c>
      <c r="U327" s="221">
        <f t="shared" si="140"/>
        <v>2176.1280336773493</v>
      </c>
      <c r="V327" s="228">
        <v>2416.1975013579577</v>
      </c>
      <c r="W327" s="195"/>
      <c r="AL327" s="182"/>
      <c r="BU327" s="233"/>
      <c r="BV327" s="233"/>
      <c r="BW327" s="233"/>
      <c r="BX327" s="233"/>
      <c r="BY327" s="233"/>
      <c r="BZ327" s="234"/>
      <c r="CA327" s="234"/>
      <c r="CB327" s="234"/>
      <c r="CC327" s="235"/>
      <c r="CD327" s="233"/>
      <c r="CE327" s="233"/>
      <c r="CF327" s="233"/>
      <c r="CG327" s="236"/>
      <c r="CH327" s="236"/>
      <c r="CI327" s="236"/>
      <c r="CJ327" s="236"/>
      <c r="CK327" s="236"/>
      <c r="CL327" s="236"/>
      <c r="CM327" s="195">
        <f t="shared" si="120"/>
        <v>0</v>
      </c>
      <c r="CS327" s="182" t="s">
        <v>16423</v>
      </c>
      <c r="CT327" s="182">
        <v>1979</v>
      </c>
      <c r="CV327" s="182" t="s">
        <v>18015</v>
      </c>
      <c r="CW327" s="182">
        <v>3</v>
      </c>
      <c r="CX327" s="182">
        <v>1</v>
      </c>
      <c r="CY327" s="182">
        <v>618.9</v>
      </c>
      <c r="CZ327" s="182">
        <v>562.20000000000005</v>
      </c>
      <c r="DA327" s="182">
        <v>562.20000000000005</v>
      </c>
      <c r="DB327" s="182">
        <v>31</v>
      </c>
      <c r="DC327" s="182" t="s">
        <v>17100</v>
      </c>
      <c r="DD327" s="182" t="s">
        <v>17769</v>
      </c>
      <c r="DE327" s="182" t="s">
        <v>17316</v>
      </c>
    </row>
    <row r="328" spans="1:109" ht="35.25" x14ac:dyDescent="0.5">
      <c r="B328" s="229" t="s">
        <v>18006</v>
      </c>
      <c r="C328" s="229"/>
      <c r="D328" s="220" t="s">
        <v>17075</v>
      </c>
      <c r="E328" s="220" t="s">
        <v>17075</v>
      </c>
      <c r="F328" s="220" t="s">
        <v>17075</v>
      </c>
      <c r="G328" s="220" t="s">
        <v>17075</v>
      </c>
      <c r="H328" s="220" t="s">
        <v>17075</v>
      </c>
      <c r="I328" s="225">
        <f>I329</f>
        <v>780.3</v>
      </c>
      <c r="J328" s="225">
        <f t="shared" ref="J328:L328" si="142">J329</f>
        <v>720.3</v>
      </c>
      <c r="K328" s="225">
        <f t="shared" si="142"/>
        <v>720.3</v>
      </c>
      <c r="L328" s="226">
        <f t="shared" si="142"/>
        <v>40</v>
      </c>
      <c r="M328" s="220" t="s">
        <v>17075</v>
      </c>
      <c r="N328" s="220" t="s">
        <v>17075</v>
      </c>
      <c r="O328" s="223" t="s">
        <v>17075</v>
      </c>
      <c r="P328" s="227">
        <v>5310148.74</v>
      </c>
      <c r="Q328" s="227"/>
      <c r="R328" s="225">
        <f t="shared" ref="R328" si="143">R329</f>
        <v>0</v>
      </c>
      <c r="S328" s="225">
        <f t="shared" ref="S328" si="144">S329</f>
        <v>0</v>
      </c>
      <c r="T328" s="225">
        <f t="shared" ref="T328" si="145">T329</f>
        <v>5310148.74</v>
      </c>
      <c r="U328" s="221">
        <f t="shared" si="140"/>
        <v>6805.2655901576327</v>
      </c>
      <c r="V328" s="228">
        <f>V329</f>
        <v>8335.9095296680771</v>
      </c>
      <c r="CM328" s="195">
        <f t="shared" si="120"/>
        <v>0</v>
      </c>
      <c r="CS328" s="182" t="s">
        <v>16446</v>
      </c>
      <c r="CT328" s="182">
        <v>1982</v>
      </c>
      <c r="CV328" s="182" t="s">
        <v>18015</v>
      </c>
      <c r="CW328" s="182">
        <v>2</v>
      </c>
      <c r="CX328" s="182">
        <v>3</v>
      </c>
      <c r="CY328" s="182">
        <v>1047.5</v>
      </c>
      <c r="CZ328" s="182">
        <v>853.4</v>
      </c>
      <c r="DA328" s="182">
        <v>853.4</v>
      </c>
      <c r="DB328" s="182">
        <v>55</v>
      </c>
      <c r="DC328" s="182" t="s">
        <v>17100</v>
      </c>
      <c r="DD328" s="182" t="s">
        <v>17769</v>
      </c>
      <c r="DE328" s="182" t="s">
        <v>17316</v>
      </c>
    </row>
    <row r="329" spans="1:109" ht="35.25" x14ac:dyDescent="0.5">
      <c r="A329" s="182">
        <v>1</v>
      </c>
      <c r="B329" s="220">
        <f>SUBTOTAL(9,$A$16:A329)</f>
        <v>270</v>
      </c>
      <c r="C329" s="230" t="s">
        <v>14585</v>
      </c>
      <c r="D329" s="220">
        <v>1961</v>
      </c>
      <c r="E329" s="220"/>
      <c r="F329" s="220" t="s">
        <v>17877</v>
      </c>
      <c r="G329" s="220">
        <v>2</v>
      </c>
      <c r="H329" s="220" t="s">
        <v>17042</v>
      </c>
      <c r="I329" s="231">
        <v>780.3</v>
      </c>
      <c r="J329" s="231">
        <v>720.3</v>
      </c>
      <c r="K329" s="231">
        <v>720.3</v>
      </c>
      <c r="L329" s="232">
        <v>40</v>
      </c>
      <c r="M329" s="220" t="s">
        <v>17100</v>
      </c>
      <c r="N329" s="220" t="s">
        <v>17746</v>
      </c>
      <c r="O329" s="223" t="s">
        <v>18051</v>
      </c>
      <c r="P329" s="228">
        <v>5310148.74</v>
      </c>
      <c r="Q329" s="228"/>
      <c r="R329" s="228">
        <v>0</v>
      </c>
      <c r="S329" s="228">
        <v>0</v>
      </c>
      <c r="T329" s="228">
        <f t="shared" si="141"/>
        <v>5310148.74</v>
      </c>
      <c r="U329" s="221">
        <f t="shared" si="140"/>
        <v>6805.2655901576327</v>
      </c>
      <c r="V329" s="228">
        <v>8335.9095296680771</v>
      </c>
      <c r="W329" s="195"/>
      <c r="AL329" s="182"/>
      <c r="BU329" s="233"/>
      <c r="BV329" s="233"/>
      <c r="BW329" s="233"/>
      <c r="BX329" s="233"/>
      <c r="BY329" s="233"/>
      <c r="BZ329" s="234"/>
      <c r="CA329" s="234"/>
      <c r="CB329" s="234"/>
      <c r="CC329" s="235"/>
      <c r="CD329" s="233"/>
      <c r="CE329" s="233"/>
      <c r="CF329" s="233"/>
      <c r="CG329" s="236"/>
      <c r="CH329" s="236"/>
      <c r="CI329" s="236"/>
      <c r="CJ329" s="236"/>
      <c r="CK329" s="236"/>
      <c r="CL329" s="236"/>
      <c r="CM329" s="195">
        <f t="shared" si="120"/>
        <v>0</v>
      </c>
      <c r="CS329" s="182" t="s">
        <v>16552</v>
      </c>
      <c r="CT329" s="182" t="s">
        <v>624</v>
      </c>
      <c r="CV329" s="182" t="s">
        <v>18015</v>
      </c>
      <c r="CW329" s="182" t="s">
        <v>17042</v>
      </c>
      <c r="CX329" s="182" t="s">
        <v>17042</v>
      </c>
      <c r="CY329" s="182">
        <v>626</v>
      </c>
      <c r="CZ329" s="182">
        <v>626</v>
      </c>
      <c r="DA329" s="182">
        <v>423.7</v>
      </c>
      <c r="DB329" s="182">
        <v>31</v>
      </c>
      <c r="DC329" s="182" t="s">
        <v>17100</v>
      </c>
      <c r="DD329" s="182" t="s">
        <v>17746</v>
      </c>
      <c r="DE329" s="182" t="s">
        <v>18103</v>
      </c>
    </row>
    <row r="330" spans="1:109" ht="35.25" x14ac:dyDescent="0.5">
      <c r="B330" s="229" t="s">
        <v>365</v>
      </c>
      <c r="C330" s="229"/>
      <c r="D330" s="220" t="s">
        <v>17075</v>
      </c>
      <c r="E330" s="220" t="s">
        <v>17075</v>
      </c>
      <c r="F330" s="220" t="s">
        <v>17075</v>
      </c>
      <c r="G330" s="220" t="s">
        <v>17075</v>
      </c>
      <c r="H330" s="220" t="s">
        <v>17075</v>
      </c>
      <c r="I330" s="225">
        <f>I331</f>
        <v>911.2</v>
      </c>
      <c r="J330" s="225">
        <f t="shared" ref="J330:K330" si="146">J331</f>
        <v>827</v>
      </c>
      <c r="K330" s="225">
        <f t="shared" si="146"/>
        <v>785.6</v>
      </c>
      <c r="L330" s="226">
        <f>L331</f>
        <v>30</v>
      </c>
      <c r="M330" s="220" t="s">
        <v>17075</v>
      </c>
      <c r="N330" s="220" t="s">
        <v>17075</v>
      </c>
      <c r="O330" s="223" t="s">
        <v>17075</v>
      </c>
      <c r="P330" s="227">
        <v>8814680.0299999993</v>
      </c>
      <c r="Q330" s="227"/>
      <c r="R330" s="225">
        <f>R331</f>
        <v>0</v>
      </c>
      <c r="S330" s="225">
        <f t="shared" ref="S330:T330" si="147">S331</f>
        <v>0</v>
      </c>
      <c r="T330" s="225">
        <f t="shared" si="147"/>
        <v>8814680.0299999993</v>
      </c>
      <c r="U330" s="221">
        <f t="shared" si="140"/>
        <v>9673.7050373134316</v>
      </c>
      <c r="V330" s="228">
        <f>V331</f>
        <v>10540.068590869183</v>
      </c>
      <c r="CM330" s="195">
        <f t="shared" si="120"/>
        <v>0</v>
      </c>
      <c r="CS330" s="182" t="s">
        <v>16656</v>
      </c>
      <c r="CT330" s="182">
        <v>1977</v>
      </c>
      <c r="CV330" s="182" t="s">
        <v>18015</v>
      </c>
      <c r="CW330" s="182">
        <v>3</v>
      </c>
      <c r="CX330" s="182" t="s">
        <v>17322</v>
      </c>
      <c r="CY330" s="182">
        <v>1967.4</v>
      </c>
      <c r="CZ330" s="182">
        <v>1817.2</v>
      </c>
      <c r="DA330" s="182">
        <v>1817.2</v>
      </c>
      <c r="DB330" s="182">
        <v>61</v>
      </c>
      <c r="DC330" s="182" t="s">
        <v>17100</v>
      </c>
      <c r="DD330" s="182" t="s">
        <v>17746</v>
      </c>
      <c r="DE330" s="182" t="s">
        <v>18058</v>
      </c>
    </row>
    <row r="331" spans="1:109" ht="35.25" x14ac:dyDescent="0.5">
      <c r="A331" s="182">
        <v>1</v>
      </c>
      <c r="B331" s="220">
        <f>SUBTOTAL(9,$A$16:A331)</f>
        <v>271</v>
      </c>
      <c r="C331" s="230" t="s">
        <v>366</v>
      </c>
      <c r="D331" s="220">
        <v>1976</v>
      </c>
      <c r="E331" s="220"/>
      <c r="F331" s="220" t="s">
        <v>17877</v>
      </c>
      <c r="G331" s="220">
        <v>2</v>
      </c>
      <c r="H331" s="220" t="s">
        <v>17322</v>
      </c>
      <c r="I331" s="231">
        <v>911.2</v>
      </c>
      <c r="J331" s="231">
        <v>827</v>
      </c>
      <c r="K331" s="231">
        <v>785.6</v>
      </c>
      <c r="L331" s="232">
        <v>30</v>
      </c>
      <c r="M331" s="220" t="s">
        <v>17100</v>
      </c>
      <c r="N331" s="220" t="s">
        <v>17746</v>
      </c>
      <c r="O331" s="223" t="s">
        <v>17798</v>
      </c>
      <c r="P331" s="228">
        <v>8814680.0299999993</v>
      </c>
      <c r="Q331" s="228"/>
      <c r="R331" s="228">
        <v>0</v>
      </c>
      <c r="S331" s="228">
        <v>0</v>
      </c>
      <c r="T331" s="228">
        <f t="shared" si="141"/>
        <v>8814680.0299999993</v>
      </c>
      <c r="U331" s="221">
        <f t="shared" si="140"/>
        <v>9673.7050373134316</v>
      </c>
      <c r="V331" s="228">
        <v>10540.068590869183</v>
      </c>
      <c r="W331" s="195"/>
      <c r="AL331" s="182"/>
      <c r="BU331" s="233"/>
      <c r="BV331" s="233"/>
      <c r="BW331" s="233"/>
      <c r="BX331" s="233"/>
      <c r="BY331" s="233"/>
      <c r="BZ331" s="234"/>
      <c r="CA331" s="234"/>
      <c r="CB331" s="234"/>
      <c r="CC331" s="235"/>
      <c r="CD331" s="233"/>
      <c r="CE331" s="233"/>
      <c r="CF331" s="233"/>
      <c r="CG331" s="236"/>
      <c r="CH331" s="236"/>
      <c r="CI331" s="236"/>
      <c r="CJ331" s="236"/>
      <c r="CK331" s="236"/>
      <c r="CL331" s="236"/>
      <c r="CM331" s="195">
        <f t="shared" si="120"/>
        <v>0</v>
      </c>
      <c r="CS331" s="182" t="s">
        <v>16671</v>
      </c>
      <c r="CT331" s="182">
        <v>1989</v>
      </c>
      <c r="CV331" s="182" t="s">
        <v>18015</v>
      </c>
      <c r="CW331" s="182">
        <v>3</v>
      </c>
      <c r="CX331" s="182" t="s">
        <v>17042</v>
      </c>
      <c r="CY331" s="182">
        <v>1426.9</v>
      </c>
      <c r="CZ331" s="182">
        <v>1319.7</v>
      </c>
      <c r="DA331" s="182">
        <v>1318.5</v>
      </c>
      <c r="DB331" s="182">
        <v>59</v>
      </c>
      <c r="DC331" s="182" t="s">
        <v>17100</v>
      </c>
      <c r="DD331" s="182" t="s">
        <v>17746</v>
      </c>
      <c r="DE331" s="182" t="s">
        <v>18058</v>
      </c>
    </row>
    <row r="332" spans="1:109" ht="35.25" x14ac:dyDescent="0.5">
      <c r="B332" s="229" t="s">
        <v>18060</v>
      </c>
      <c r="C332" s="229"/>
      <c r="D332" s="220" t="s">
        <v>17075</v>
      </c>
      <c r="E332" s="220" t="s">
        <v>17075</v>
      </c>
      <c r="F332" s="220" t="s">
        <v>17075</v>
      </c>
      <c r="G332" s="220" t="s">
        <v>17075</v>
      </c>
      <c r="H332" s="220" t="s">
        <v>17075</v>
      </c>
      <c r="I332" s="225">
        <f>I333</f>
        <v>621.6</v>
      </c>
      <c r="J332" s="225">
        <f t="shared" ref="J332:L332" si="148">J333</f>
        <v>502.6</v>
      </c>
      <c r="K332" s="225">
        <f t="shared" si="148"/>
        <v>339.2</v>
      </c>
      <c r="L332" s="226">
        <f t="shared" si="148"/>
        <v>25</v>
      </c>
      <c r="M332" s="220" t="s">
        <v>17075</v>
      </c>
      <c r="N332" s="220" t="s">
        <v>17075</v>
      </c>
      <c r="O332" s="223" t="s">
        <v>17075</v>
      </c>
      <c r="P332" s="227">
        <v>3793574.26</v>
      </c>
      <c r="Q332" s="227"/>
      <c r="R332" s="225">
        <f t="shared" ref="R332" si="149">R333</f>
        <v>0</v>
      </c>
      <c r="S332" s="225">
        <f t="shared" ref="S332" si="150">S333</f>
        <v>0</v>
      </c>
      <c r="T332" s="225">
        <f t="shared" ref="T332" si="151">T333</f>
        <v>3793574.26</v>
      </c>
      <c r="U332" s="221">
        <f t="shared" si="140"/>
        <v>6102.9186936936931</v>
      </c>
      <c r="V332" s="228">
        <f>V333</f>
        <v>8961.3643661518654</v>
      </c>
      <c r="CM332" s="195">
        <f t="shared" si="120"/>
        <v>0</v>
      </c>
      <c r="CS332" s="182" t="s">
        <v>16704</v>
      </c>
      <c r="CT332" s="182">
        <v>1972</v>
      </c>
      <c r="CV332" s="182" t="s">
        <v>18015</v>
      </c>
      <c r="CW332" s="182">
        <v>3</v>
      </c>
      <c r="CX332" s="182" t="s">
        <v>17322</v>
      </c>
      <c r="CY332" s="182">
        <v>1583.1</v>
      </c>
      <c r="CZ332" s="182">
        <v>1476.8</v>
      </c>
      <c r="DA332" s="182">
        <v>1476.8</v>
      </c>
      <c r="DB332" s="182">
        <v>60</v>
      </c>
      <c r="DC332" s="182" t="s">
        <v>17100</v>
      </c>
      <c r="DD332" s="182" t="s">
        <v>17746</v>
      </c>
      <c r="DE332" s="182" t="s">
        <v>18058</v>
      </c>
    </row>
    <row r="333" spans="1:109" ht="35.25" x14ac:dyDescent="0.5">
      <c r="A333" s="182">
        <v>1</v>
      </c>
      <c r="B333" s="220">
        <f>SUBTOTAL(9,$A$16:A333)</f>
        <v>272</v>
      </c>
      <c r="C333" s="253" t="s">
        <v>15290</v>
      </c>
      <c r="D333" s="220">
        <v>1987</v>
      </c>
      <c r="E333" s="220"/>
      <c r="F333" s="220" t="s">
        <v>17877</v>
      </c>
      <c r="G333" s="220">
        <v>2</v>
      </c>
      <c r="H333" s="220" t="s">
        <v>17042</v>
      </c>
      <c r="I333" s="225">
        <v>621.6</v>
      </c>
      <c r="J333" s="225">
        <v>502.6</v>
      </c>
      <c r="K333" s="225">
        <v>339.2</v>
      </c>
      <c r="L333" s="226">
        <v>25</v>
      </c>
      <c r="M333" s="220" t="s">
        <v>17100</v>
      </c>
      <c r="N333" s="220" t="s">
        <v>17769</v>
      </c>
      <c r="O333" s="223" t="s">
        <v>17316</v>
      </c>
      <c r="P333" s="227">
        <v>3793574.26</v>
      </c>
      <c r="Q333" s="227"/>
      <c r="R333" s="227">
        <v>0</v>
      </c>
      <c r="S333" s="227">
        <v>0</v>
      </c>
      <c r="T333" s="227">
        <f t="shared" si="141"/>
        <v>3793574.26</v>
      </c>
      <c r="U333" s="221">
        <f t="shared" si="140"/>
        <v>6102.9186936936931</v>
      </c>
      <c r="V333" s="228">
        <v>8961.3643661518654</v>
      </c>
      <c r="CM333" s="195">
        <f t="shared" si="120"/>
        <v>0</v>
      </c>
      <c r="CS333" s="247" t="s">
        <v>16633</v>
      </c>
      <c r="CT333" s="248">
        <v>1938</v>
      </c>
      <c r="CU333" s="248"/>
      <c r="CV333" s="248" t="s">
        <v>18015</v>
      </c>
      <c r="CW333" s="248">
        <v>3</v>
      </c>
      <c r="CX333" s="248" t="s">
        <v>17315</v>
      </c>
      <c r="CY333" s="249">
        <v>1645.1</v>
      </c>
      <c r="CZ333" s="249">
        <v>1444.2</v>
      </c>
      <c r="DA333" s="249">
        <v>1029.4000000000001</v>
      </c>
      <c r="DB333" s="250">
        <v>58</v>
      </c>
      <c r="DC333" s="248" t="s">
        <v>17100</v>
      </c>
      <c r="DD333" s="248" t="s">
        <v>17769</v>
      </c>
      <c r="DE333" s="251" t="s">
        <v>17316</v>
      </c>
    </row>
    <row r="334" spans="1:109" ht="35.25" x14ac:dyDescent="0.5">
      <c r="B334" s="229" t="s">
        <v>257</v>
      </c>
      <c r="C334" s="229"/>
      <c r="D334" s="220" t="s">
        <v>17075</v>
      </c>
      <c r="E334" s="220" t="s">
        <v>17075</v>
      </c>
      <c r="F334" s="220" t="s">
        <v>17075</v>
      </c>
      <c r="G334" s="220" t="s">
        <v>17075</v>
      </c>
      <c r="H334" s="220" t="s">
        <v>17075</v>
      </c>
      <c r="I334" s="225">
        <f>I335</f>
        <v>971.34</v>
      </c>
      <c r="J334" s="225">
        <f t="shared" ref="J334:L334" si="152">J335</f>
        <v>879.22</v>
      </c>
      <c r="K334" s="225">
        <f t="shared" si="152"/>
        <v>879.22</v>
      </c>
      <c r="L334" s="226">
        <f t="shared" si="152"/>
        <v>45</v>
      </c>
      <c r="M334" s="220" t="s">
        <v>17075</v>
      </c>
      <c r="N334" s="220" t="s">
        <v>17075</v>
      </c>
      <c r="O334" s="223" t="s">
        <v>17075</v>
      </c>
      <c r="P334" s="227">
        <v>6588819.2000000002</v>
      </c>
      <c r="Q334" s="227"/>
      <c r="R334" s="225">
        <f t="shared" ref="R334" si="153">R335</f>
        <v>0</v>
      </c>
      <c r="S334" s="225">
        <f t="shared" ref="S334" si="154">S335</f>
        <v>0</v>
      </c>
      <c r="T334" s="225">
        <f t="shared" ref="T334" si="155">T335</f>
        <v>6588819.2000000002</v>
      </c>
      <c r="U334" s="221">
        <f t="shared" si="140"/>
        <v>6783.226470648794</v>
      </c>
      <c r="V334" s="228">
        <f>V335</f>
        <v>8138.9620318323141</v>
      </c>
      <c r="CM334" s="195">
        <f t="shared" si="120"/>
        <v>0</v>
      </c>
      <c r="CS334" s="182" t="s">
        <v>16727</v>
      </c>
      <c r="CT334" s="182">
        <v>1969</v>
      </c>
      <c r="CV334" s="182" t="s">
        <v>18015</v>
      </c>
      <c r="CW334" s="182">
        <v>2</v>
      </c>
      <c r="CX334" s="182">
        <v>3</v>
      </c>
      <c r="CY334" s="182">
        <v>940.9</v>
      </c>
      <c r="CZ334" s="182">
        <v>898.8</v>
      </c>
      <c r="DA334" s="182">
        <v>898.8</v>
      </c>
      <c r="DB334" s="182">
        <v>57</v>
      </c>
      <c r="DC334" s="182" t="s">
        <v>17100</v>
      </c>
      <c r="DD334" s="182" t="s">
        <v>17746</v>
      </c>
      <c r="DE334" s="182" t="s">
        <v>18104</v>
      </c>
    </row>
    <row r="335" spans="1:109" ht="35.25" x14ac:dyDescent="0.5">
      <c r="A335" s="182">
        <v>1</v>
      </c>
      <c r="B335" s="220">
        <f>SUBTOTAL(9,$A$16:A335)</f>
        <v>273</v>
      </c>
      <c r="C335" s="230" t="s">
        <v>258</v>
      </c>
      <c r="D335" s="220">
        <v>1980</v>
      </c>
      <c r="E335" s="220"/>
      <c r="F335" s="220" t="s">
        <v>17877</v>
      </c>
      <c r="G335" s="220">
        <v>2</v>
      </c>
      <c r="H335" s="220" t="s">
        <v>17322</v>
      </c>
      <c r="I335" s="231">
        <v>971.34</v>
      </c>
      <c r="J335" s="231">
        <v>879.22</v>
      </c>
      <c r="K335" s="231">
        <v>879.22</v>
      </c>
      <c r="L335" s="232">
        <v>45</v>
      </c>
      <c r="M335" s="220" t="s">
        <v>17100</v>
      </c>
      <c r="N335" s="220" t="s">
        <v>17746</v>
      </c>
      <c r="O335" s="223" t="s">
        <v>17861</v>
      </c>
      <c r="P335" s="228">
        <v>6588819.2000000002</v>
      </c>
      <c r="Q335" s="228"/>
      <c r="R335" s="228">
        <v>0</v>
      </c>
      <c r="S335" s="228">
        <v>0</v>
      </c>
      <c r="T335" s="228">
        <f t="shared" si="141"/>
        <v>6588819.2000000002</v>
      </c>
      <c r="U335" s="221">
        <f t="shared" si="140"/>
        <v>6783.226470648794</v>
      </c>
      <c r="V335" s="228">
        <v>8138.9620318323141</v>
      </c>
      <c r="W335" s="195"/>
      <c r="AL335" s="182"/>
      <c r="BU335" s="233"/>
      <c r="BV335" s="233"/>
      <c r="BW335" s="233"/>
      <c r="BX335" s="233"/>
      <c r="BY335" s="233"/>
      <c r="BZ335" s="234"/>
      <c r="CA335" s="234"/>
      <c r="CB335" s="234"/>
      <c r="CC335" s="235"/>
      <c r="CD335" s="233"/>
      <c r="CE335" s="233"/>
      <c r="CF335" s="233"/>
      <c r="CG335" s="236"/>
      <c r="CH335" s="236"/>
      <c r="CI335" s="236"/>
      <c r="CJ335" s="236"/>
      <c r="CK335" s="236"/>
      <c r="CL335" s="236"/>
      <c r="CM335" s="195">
        <f t="shared" si="120"/>
        <v>0</v>
      </c>
      <c r="CS335" s="182" t="s">
        <v>16918</v>
      </c>
      <c r="CT335" s="182">
        <v>1974</v>
      </c>
      <c r="CV335" s="182" t="s">
        <v>18015</v>
      </c>
      <c r="CW335" s="182">
        <v>2</v>
      </c>
      <c r="CX335" s="182" t="s">
        <v>17042</v>
      </c>
      <c r="CY335" s="182">
        <v>775.2</v>
      </c>
      <c r="CZ335" s="182">
        <v>715.9</v>
      </c>
      <c r="DA335" s="182">
        <v>715.9</v>
      </c>
      <c r="DB335" s="182">
        <v>35</v>
      </c>
      <c r="DC335" s="182" t="s">
        <v>17100</v>
      </c>
      <c r="DD335" s="182" t="s">
        <v>17769</v>
      </c>
      <c r="DE335" s="182" t="s">
        <v>17316</v>
      </c>
    </row>
    <row r="336" spans="1:109" ht="35.25" x14ac:dyDescent="0.5">
      <c r="B336" s="229" t="s">
        <v>259</v>
      </c>
      <c r="C336" s="229"/>
      <c r="D336" s="220" t="s">
        <v>17075</v>
      </c>
      <c r="E336" s="220" t="s">
        <v>17075</v>
      </c>
      <c r="F336" s="220" t="s">
        <v>17075</v>
      </c>
      <c r="G336" s="220" t="s">
        <v>17075</v>
      </c>
      <c r="H336" s="220" t="s">
        <v>17075</v>
      </c>
      <c r="I336" s="225">
        <f>I337</f>
        <v>687</v>
      </c>
      <c r="J336" s="225">
        <f t="shared" ref="J336:L336" si="156">J337</f>
        <v>640.6</v>
      </c>
      <c r="K336" s="225">
        <f t="shared" si="156"/>
        <v>610.80000000000007</v>
      </c>
      <c r="L336" s="226">
        <f t="shared" si="156"/>
        <v>21</v>
      </c>
      <c r="M336" s="220" t="s">
        <v>17075</v>
      </c>
      <c r="N336" s="220" t="s">
        <v>17075</v>
      </c>
      <c r="O336" s="223" t="s">
        <v>17075</v>
      </c>
      <c r="P336" s="227">
        <v>5667056.2000000002</v>
      </c>
      <c r="Q336" s="227"/>
      <c r="R336" s="225">
        <f t="shared" ref="R336" si="157">R337</f>
        <v>0</v>
      </c>
      <c r="S336" s="225">
        <f t="shared" ref="S336" si="158">S337</f>
        <v>0</v>
      </c>
      <c r="T336" s="225">
        <f t="shared" ref="T336" si="159">T337</f>
        <v>5667056.2000000002</v>
      </c>
      <c r="U336" s="221">
        <f t="shared" si="140"/>
        <v>8248.9901018922865</v>
      </c>
      <c r="V336" s="228">
        <f>V337</f>
        <v>9897.6859301310051</v>
      </c>
      <c r="CM336" s="195">
        <f t="shared" si="120"/>
        <v>0</v>
      </c>
      <c r="CS336" s="182" t="s">
        <v>2931</v>
      </c>
      <c r="CT336" s="182">
        <v>1978</v>
      </c>
      <c r="CV336" s="182" t="s">
        <v>18013</v>
      </c>
      <c r="CW336" s="182">
        <v>3</v>
      </c>
      <c r="CX336" s="182" t="s">
        <v>17042</v>
      </c>
      <c r="CY336" s="182">
        <v>1015.3</v>
      </c>
      <c r="CZ336" s="182">
        <v>929.3</v>
      </c>
      <c r="DA336" s="182">
        <v>929.3</v>
      </c>
      <c r="DB336" s="182">
        <v>37</v>
      </c>
      <c r="DC336" s="182" t="s">
        <v>17100</v>
      </c>
      <c r="DD336" s="182" t="s">
        <v>17746</v>
      </c>
      <c r="DE336" s="182" t="s">
        <v>18058</v>
      </c>
    </row>
    <row r="337" spans="1:109" ht="35.25" x14ac:dyDescent="0.5">
      <c r="A337" s="182">
        <v>1</v>
      </c>
      <c r="B337" s="220">
        <f>SUBTOTAL(9,$A$16:A337)</f>
        <v>274</v>
      </c>
      <c r="C337" s="230" t="s">
        <v>260</v>
      </c>
      <c r="D337" s="220">
        <v>1965</v>
      </c>
      <c r="E337" s="220">
        <v>2016</v>
      </c>
      <c r="F337" s="220" t="s">
        <v>17877</v>
      </c>
      <c r="G337" s="220">
        <v>2</v>
      </c>
      <c r="H337" s="220" t="s">
        <v>17042</v>
      </c>
      <c r="I337" s="231">
        <v>687</v>
      </c>
      <c r="J337" s="231">
        <v>640.6</v>
      </c>
      <c r="K337" s="231">
        <v>610.80000000000007</v>
      </c>
      <c r="L337" s="232">
        <v>21</v>
      </c>
      <c r="M337" s="220" t="s">
        <v>17100</v>
      </c>
      <c r="N337" s="220" t="s">
        <v>17769</v>
      </c>
      <c r="O337" s="223" t="s">
        <v>17316</v>
      </c>
      <c r="P337" s="228">
        <v>5667056.2000000002</v>
      </c>
      <c r="Q337" s="228"/>
      <c r="R337" s="228">
        <v>0</v>
      </c>
      <c r="S337" s="228">
        <v>0</v>
      </c>
      <c r="T337" s="228">
        <f t="shared" si="141"/>
        <v>5667056.2000000002</v>
      </c>
      <c r="U337" s="221">
        <f t="shared" si="140"/>
        <v>8248.9901018922865</v>
      </c>
      <c r="V337" s="228">
        <v>9897.6859301310051</v>
      </c>
      <c r="W337" s="195"/>
      <c r="AL337" s="182"/>
      <c r="BU337" s="233"/>
      <c r="BV337" s="233"/>
      <c r="BW337" s="233"/>
      <c r="BX337" s="233"/>
      <c r="BY337" s="233"/>
      <c r="BZ337" s="234"/>
      <c r="CA337" s="234"/>
      <c r="CB337" s="234"/>
      <c r="CC337" s="235"/>
      <c r="CD337" s="233"/>
      <c r="CE337" s="233"/>
      <c r="CF337" s="233"/>
      <c r="CG337" s="236"/>
      <c r="CH337" s="236"/>
      <c r="CI337" s="236"/>
      <c r="CJ337" s="236"/>
      <c r="CK337" s="236"/>
      <c r="CL337" s="236"/>
      <c r="CM337" s="195">
        <f t="shared" si="120"/>
        <v>0</v>
      </c>
      <c r="CS337" s="182" t="s">
        <v>70</v>
      </c>
      <c r="CT337" s="182">
        <v>1955</v>
      </c>
      <c r="CV337" s="182" t="s">
        <v>17877</v>
      </c>
      <c r="CW337" s="182">
        <v>3</v>
      </c>
      <c r="CX337" s="182">
        <v>3</v>
      </c>
      <c r="CY337" s="182">
        <v>1403.96</v>
      </c>
      <c r="CZ337" s="182">
        <v>1268.56</v>
      </c>
      <c r="DA337" s="182">
        <v>1268.56</v>
      </c>
      <c r="DB337" s="182">
        <v>52</v>
      </c>
      <c r="DC337" s="182" t="s">
        <v>17100</v>
      </c>
      <c r="DD337" s="182" t="s">
        <v>17746</v>
      </c>
      <c r="DE337" s="182" t="s">
        <v>17747</v>
      </c>
    </row>
    <row r="338" spans="1:109" ht="35.25" x14ac:dyDescent="0.5">
      <c r="B338" s="229" t="s">
        <v>261</v>
      </c>
      <c r="C338" s="229"/>
      <c r="D338" s="220" t="s">
        <v>17075</v>
      </c>
      <c r="E338" s="220" t="s">
        <v>17075</v>
      </c>
      <c r="F338" s="220" t="s">
        <v>17075</v>
      </c>
      <c r="G338" s="220" t="s">
        <v>17075</v>
      </c>
      <c r="H338" s="220" t="s">
        <v>17075</v>
      </c>
      <c r="I338" s="225">
        <f>SUM(I339:I341)</f>
        <v>3742.79</v>
      </c>
      <c r="J338" s="225">
        <f t="shared" ref="J338:L338" si="160">SUM(J339:J341)</f>
        <v>3619.2</v>
      </c>
      <c r="K338" s="225">
        <f t="shared" si="160"/>
        <v>1856.89</v>
      </c>
      <c r="L338" s="226">
        <f t="shared" si="160"/>
        <v>138</v>
      </c>
      <c r="M338" s="220" t="s">
        <v>17075</v>
      </c>
      <c r="N338" s="220" t="s">
        <v>17075</v>
      </c>
      <c r="O338" s="223" t="s">
        <v>17075</v>
      </c>
      <c r="P338" s="227">
        <v>18347382.370000001</v>
      </c>
      <c r="Q338" s="227"/>
      <c r="R338" s="225">
        <f t="shared" ref="R338" si="161">SUM(R339:R341)</f>
        <v>0</v>
      </c>
      <c r="S338" s="225">
        <f t="shared" ref="S338" si="162">SUM(S339:S341)</f>
        <v>0</v>
      </c>
      <c r="T338" s="225">
        <f t="shared" ref="T338" si="163">SUM(T339:T341)</f>
        <v>18347382.370000001</v>
      </c>
      <c r="U338" s="221">
        <f t="shared" si="140"/>
        <v>4902.060326654715</v>
      </c>
      <c r="V338" s="228">
        <f>MAX(V339:V341)</f>
        <v>11233.12017911092</v>
      </c>
      <c r="CM338" s="195">
        <f t="shared" si="120"/>
        <v>0</v>
      </c>
      <c r="CS338" s="182" t="s">
        <v>73</v>
      </c>
      <c r="CT338" s="182">
        <v>1995</v>
      </c>
      <c r="CU338" s="182">
        <v>2020</v>
      </c>
      <c r="CV338" s="182" t="s">
        <v>17319</v>
      </c>
      <c r="CW338" s="182">
        <v>9</v>
      </c>
      <c r="CX338" s="182">
        <v>1</v>
      </c>
      <c r="CY338" s="182">
        <v>3212.7</v>
      </c>
      <c r="CZ338" s="182">
        <v>2297.9</v>
      </c>
      <c r="DA338" s="182">
        <v>2297.9</v>
      </c>
      <c r="DB338" s="182">
        <v>116</v>
      </c>
      <c r="DC338" s="182" t="s">
        <v>17100</v>
      </c>
      <c r="DD338" s="182" t="s">
        <v>17746</v>
      </c>
      <c r="DE338" s="182" t="s">
        <v>17748</v>
      </c>
    </row>
    <row r="339" spans="1:109" ht="35.25" x14ac:dyDescent="0.5">
      <c r="A339" s="182">
        <v>1</v>
      </c>
      <c r="B339" s="220">
        <f>SUBTOTAL(9,$A$16:A339)</f>
        <v>275</v>
      </c>
      <c r="C339" s="230" t="s">
        <v>262</v>
      </c>
      <c r="D339" s="220">
        <v>1978</v>
      </c>
      <c r="E339" s="220"/>
      <c r="F339" s="220" t="s">
        <v>17877</v>
      </c>
      <c r="G339" s="220">
        <v>2</v>
      </c>
      <c r="H339" s="220" t="s">
        <v>17322</v>
      </c>
      <c r="I339" s="231">
        <v>926.8</v>
      </c>
      <c r="J339" s="231">
        <v>840.6</v>
      </c>
      <c r="K339" s="231">
        <v>802.6</v>
      </c>
      <c r="L339" s="232">
        <v>40</v>
      </c>
      <c r="M339" s="220" t="s">
        <v>17100</v>
      </c>
      <c r="N339" s="220" t="s">
        <v>17746</v>
      </c>
      <c r="O339" s="223" t="s">
        <v>17862</v>
      </c>
      <c r="P339" s="228">
        <v>8676261.5999999996</v>
      </c>
      <c r="Q339" s="228"/>
      <c r="R339" s="228">
        <v>0</v>
      </c>
      <c r="S339" s="228">
        <v>0</v>
      </c>
      <c r="T339" s="228">
        <f t="shared" si="141"/>
        <v>8676261.5999999996</v>
      </c>
      <c r="U339" s="221">
        <f t="shared" si="140"/>
        <v>9361.5252481657317</v>
      </c>
      <c r="V339" s="228">
        <v>11233.12017911092</v>
      </c>
      <c r="W339" s="195"/>
      <c r="AL339" s="182"/>
      <c r="BU339" s="233"/>
      <c r="BV339" s="233"/>
      <c r="BW339" s="233"/>
      <c r="BX339" s="233"/>
      <c r="BY339" s="233"/>
      <c r="BZ339" s="234"/>
      <c r="CA339" s="234"/>
      <c r="CB339" s="234"/>
      <c r="CC339" s="235"/>
      <c r="CD339" s="233"/>
      <c r="CE339" s="233"/>
      <c r="CF339" s="233"/>
      <c r="CG339" s="236"/>
      <c r="CH339" s="236"/>
      <c r="CI339" s="236"/>
      <c r="CJ339" s="236"/>
      <c r="CK339" s="236"/>
      <c r="CL339" s="236"/>
      <c r="CM339" s="195">
        <f t="shared" si="120"/>
        <v>0</v>
      </c>
      <c r="CS339" s="182" t="s">
        <v>74</v>
      </c>
      <c r="CT339" s="182">
        <v>1980</v>
      </c>
      <c r="CV339" s="182" t="s">
        <v>17877</v>
      </c>
      <c r="CW339" s="182">
        <v>9</v>
      </c>
      <c r="CX339" s="182">
        <v>1</v>
      </c>
      <c r="CY339" s="182">
        <v>6572.6</v>
      </c>
      <c r="CZ339" s="182">
        <v>5523.2</v>
      </c>
      <c r="DA339" s="182">
        <v>5142.3999999999996</v>
      </c>
      <c r="DB339" s="182">
        <v>231</v>
      </c>
      <c r="DC339" s="182" t="s">
        <v>17100</v>
      </c>
      <c r="DD339" s="182" t="s">
        <v>17746</v>
      </c>
      <c r="DE339" s="182" t="s">
        <v>17747</v>
      </c>
    </row>
    <row r="340" spans="1:109" ht="35.25" x14ac:dyDescent="0.5">
      <c r="A340" s="182">
        <v>1</v>
      </c>
      <c r="B340" s="220">
        <f>SUBTOTAL(9,$A$16:A340)</f>
        <v>276</v>
      </c>
      <c r="C340" s="230" t="s">
        <v>15762</v>
      </c>
      <c r="D340" s="220">
        <v>1970</v>
      </c>
      <c r="E340" s="220"/>
      <c r="F340" s="220" t="s">
        <v>17877</v>
      </c>
      <c r="G340" s="220" t="s">
        <v>17315</v>
      </c>
      <c r="H340" s="220" t="s">
        <v>17040</v>
      </c>
      <c r="I340" s="231">
        <v>607.6</v>
      </c>
      <c r="J340" s="231">
        <v>607.6</v>
      </c>
      <c r="K340" s="231">
        <v>607.6</v>
      </c>
      <c r="L340" s="232">
        <v>25</v>
      </c>
      <c r="M340" s="220" t="s">
        <v>17100</v>
      </c>
      <c r="N340" s="220" t="s">
        <v>17746</v>
      </c>
      <c r="O340" s="223" t="s">
        <v>18052</v>
      </c>
      <c r="P340" s="228">
        <v>2597088.2200000002</v>
      </c>
      <c r="Q340" s="228"/>
      <c r="R340" s="228">
        <v>0</v>
      </c>
      <c r="S340" s="228">
        <v>0</v>
      </c>
      <c r="T340" s="228">
        <f t="shared" si="141"/>
        <v>2597088.2200000002</v>
      </c>
      <c r="U340" s="221">
        <f t="shared" si="140"/>
        <v>4274.3387425938117</v>
      </c>
      <c r="V340" s="228">
        <v>4274.3387425938117</v>
      </c>
      <c r="W340" s="195"/>
      <c r="AL340" s="182"/>
      <c r="BU340" s="233"/>
      <c r="BV340" s="233"/>
      <c r="BW340" s="233"/>
      <c r="BX340" s="233"/>
      <c r="BY340" s="233"/>
      <c r="BZ340" s="234"/>
      <c r="CA340" s="234"/>
      <c r="CB340" s="234"/>
      <c r="CC340" s="235"/>
      <c r="CD340" s="233"/>
      <c r="CE340" s="233"/>
      <c r="CF340" s="233"/>
      <c r="CG340" s="236"/>
      <c r="CH340" s="236"/>
      <c r="CI340" s="236"/>
      <c r="CJ340" s="236"/>
      <c r="CK340" s="236"/>
      <c r="CL340" s="236"/>
      <c r="CM340" s="195">
        <f t="shared" si="120"/>
        <v>0</v>
      </c>
      <c r="CS340" s="182" t="s">
        <v>75</v>
      </c>
      <c r="CT340" s="182">
        <v>1929</v>
      </c>
      <c r="CV340" s="182" t="s">
        <v>17877</v>
      </c>
      <c r="CW340" s="182">
        <v>3</v>
      </c>
      <c r="CX340" s="182">
        <v>1</v>
      </c>
      <c r="CY340" s="182">
        <v>566.5</v>
      </c>
      <c r="CZ340" s="182">
        <v>515.5</v>
      </c>
      <c r="DA340" s="182">
        <v>515.5</v>
      </c>
      <c r="DB340" s="182">
        <v>13</v>
      </c>
      <c r="DC340" s="182" t="s">
        <v>17100</v>
      </c>
      <c r="DD340" s="182" t="s">
        <v>17746</v>
      </c>
      <c r="DE340" s="182" t="s">
        <v>17749</v>
      </c>
    </row>
    <row r="341" spans="1:109" ht="35.25" x14ac:dyDescent="0.5">
      <c r="A341" s="182">
        <v>1</v>
      </c>
      <c r="B341" s="220">
        <f>SUBTOTAL(9,$A$16:A341)</f>
        <v>277</v>
      </c>
      <c r="C341" s="230" t="s">
        <v>15777</v>
      </c>
      <c r="D341" s="220">
        <v>1970</v>
      </c>
      <c r="E341" s="220"/>
      <c r="F341" s="220" t="s">
        <v>17877</v>
      </c>
      <c r="G341" s="220" t="s">
        <v>17315</v>
      </c>
      <c r="H341" s="220" t="s">
        <v>17322</v>
      </c>
      <c r="I341" s="231">
        <v>2208.39</v>
      </c>
      <c r="J341" s="231">
        <v>2171</v>
      </c>
      <c r="K341" s="231">
        <v>446.69</v>
      </c>
      <c r="L341" s="232">
        <v>73</v>
      </c>
      <c r="M341" s="220" t="s">
        <v>17100</v>
      </c>
      <c r="N341" s="220" t="s">
        <v>17746</v>
      </c>
      <c r="O341" s="223" t="s">
        <v>18052</v>
      </c>
      <c r="P341" s="228">
        <v>7074032.5499999998</v>
      </c>
      <c r="Q341" s="228"/>
      <c r="R341" s="228">
        <v>0</v>
      </c>
      <c r="S341" s="228">
        <v>0</v>
      </c>
      <c r="T341" s="228">
        <f t="shared" si="141"/>
        <v>7074032.5499999998</v>
      </c>
      <c r="U341" s="221">
        <f t="shared" si="140"/>
        <v>3203.2532976512302</v>
      </c>
      <c r="V341" s="228">
        <v>3791.8000882996212</v>
      </c>
      <c r="W341" s="195"/>
      <c r="AL341" s="182"/>
      <c r="BU341" s="233"/>
      <c r="BV341" s="233"/>
      <c r="BW341" s="233"/>
      <c r="BX341" s="233"/>
      <c r="BY341" s="233"/>
      <c r="BZ341" s="234"/>
      <c r="CA341" s="234"/>
      <c r="CB341" s="234"/>
      <c r="CC341" s="235"/>
      <c r="CD341" s="233"/>
      <c r="CE341" s="233"/>
      <c r="CF341" s="233"/>
      <c r="CG341" s="236"/>
      <c r="CH341" s="236"/>
      <c r="CI341" s="236"/>
      <c r="CJ341" s="236"/>
      <c r="CK341" s="236"/>
      <c r="CL341" s="236"/>
      <c r="CM341" s="195">
        <f t="shared" si="120"/>
        <v>0</v>
      </c>
      <c r="CS341" s="182" t="s">
        <v>107</v>
      </c>
      <c r="CT341" s="182">
        <v>1928</v>
      </c>
      <c r="CV341" s="182" t="s">
        <v>17877</v>
      </c>
      <c r="CW341" s="182">
        <v>3</v>
      </c>
      <c r="CX341" s="182">
        <v>2</v>
      </c>
      <c r="CY341" s="182">
        <v>806.4</v>
      </c>
      <c r="CZ341" s="182">
        <v>737.4</v>
      </c>
      <c r="DA341" s="182">
        <v>737.4</v>
      </c>
      <c r="DB341" s="182">
        <v>33</v>
      </c>
      <c r="DC341" s="182" t="s">
        <v>17100</v>
      </c>
      <c r="DD341" s="182" t="s">
        <v>17746</v>
      </c>
      <c r="DE341" s="182" t="s">
        <v>17749</v>
      </c>
    </row>
    <row r="342" spans="1:109" ht="35.25" x14ac:dyDescent="0.5">
      <c r="B342" s="229" t="s">
        <v>263</v>
      </c>
      <c r="C342" s="229"/>
      <c r="D342" s="220" t="s">
        <v>17075</v>
      </c>
      <c r="E342" s="220" t="s">
        <v>17075</v>
      </c>
      <c r="F342" s="220" t="s">
        <v>17075</v>
      </c>
      <c r="G342" s="220" t="s">
        <v>17075</v>
      </c>
      <c r="H342" s="220" t="s">
        <v>17075</v>
      </c>
      <c r="I342" s="225">
        <f>SUM(I343:I348)</f>
        <v>11043.66</v>
      </c>
      <c r="J342" s="225">
        <f>SUM(J343:J348)</f>
        <v>8226.1</v>
      </c>
      <c r="K342" s="225">
        <f>SUM(K343:K348)</f>
        <v>7412.49</v>
      </c>
      <c r="L342" s="226">
        <f>SUM(L343:L348)</f>
        <v>528</v>
      </c>
      <c r="M342" s="220" t="s">
        <v>17075</v>
      </c>
      <c r="N342" s="220" t="s">
        <v>17075</v>
      </c>
      <c r="O342" s="223" t="s">
        <v>17075</v>
      </c>
      <c r="P342" s="227">
        <f>SUM(P343:P348)</f>
        <v>34184580.829999998</v>
      </c>
      <c r="Q342" s="227"/>
      <c r="R342" s="225">
        <f>SUM(R343:R348)</f>
        <v>0</v>
      </c>
      <c r="S342" s="225">
        <f>SUM(S343:S348)</f>
        <v>0</v>
      </c>
      <c r="T342" s="225">
        <f>SUM(T343:T348)</f>
        <v>34184580.829999998</v>
      </c>
      <c r="U342" s="221">
        <f t="shared" si="140"/>
        <v>3095.4032295452776</v>
      </c>
      <c r="V342" s="228">
        <f>MAX(V343:V348)</f>
        <v>9124.1787003610116</v>
      </c>
      <c r="CM342" s="195">
        <f t="shared" si="120"/>
        <v>0</v>
      </c>
      <c r="CS342" s="182" t="s">
        <v>76</v>
      </c>
      <c r="CT342" s="182">
        <v>1986</v>
      </c>
      <c r="CV342" s="182" t="s">
        <v>17319</v>
      </c>
      <c r="CW342" s="182">
        <v>9</v>
      </c>
      <c r="CX342" s="182">
        <v>3</v>
      </c>
      <c r="CY342" s="182">
        <v>7314.4</v>
      </c>
      <c r="CZ342" s="182">
        <v>5758.7</v>
      </c>
      <c r="DA342" s="182">
        <v>5724.8</v>
      </c>
      <c r="DB342" s="182">
        <v>290</v>
      </c>
      <c r="DC342" s="182" t="s">
        <v>17100</v>
      </c>
      <c r="DD342" s="182" t="s">
        <v>17746</v>
      </c>
      <c r="DE342" s="182" t="s">
        <v>17750</v>
      </c>
    </row>
    <row r="343" spans="1:109" ht="35.25" x14ac:dyDescent="0.5">
      <c r="A343" s="182">
        <v>1</v>
      </c>
      <c r="B343" s="220">
        <f>SUBTOTAL(9,$A$16:A343)</f>
        <v>278</v>
      </c>
      <c r="C343" s="230" t="s">
        <v>264</v>
      </c>
      <c r="D343" s="220">
        <v>1979</v>
      </c>
      <c r="E343" s="220"/>
      <c r="F343" s="220" t="s">
        <v>17877</v>
      </c>
      <c r="G343" s="220">
        <v>3</v>
      </c>
      <c r="H343" s="220" t="s">
        <v>17322</v>
      </c>
      <c r="I343" s="231">
        <v>1304.8</v>
      </c>
      <c r="J343" s="231">
        <v>1304.8</v>
      </c>
      <c r="K343" s="231">
        <v>1195.7</v>
      </c>
      <c r="L343" s="232">
        <v>76</v>
      </c>
      <c r="M343" s="220" t="s">
        <v>17100</v>
      </c>
      <c r="N343" s="220" t="s">
        <v>17746</v>
      </c>
      <c r="O343" s="223" t="s">
        <v>17863</v>
      </c>
      <c r="P343" s="228">
        <v>6304033.9199999999</v>
      </c>
      <c r="Q343" s="228"/>
      <c r="R343" s="228">
        <v>0</v>
      </c>
      <c r="S343" s="228">
        <v>0</v>
      </c>
      <c r="T343" s="228">
        <f t="shared" si="141"/>
        <v>6304033.9199999999</v>
      </c>
      <c r="U343" s="221">
        <f t="shared" si="140"/>
        <v>4831.4177805027593</v>
      </c>
      <c r="V343" s="228">
        <v>5797.0533706315155</v>
      </c>
      <c r="W343" s="195"/>
      <c r="AL343" s="182"/>
      <c r="BU343" s="233"/>
      <c r="BV343" s="233"/>
      <c r="BW343" s="233"/>
      <c r="BX343" s="233"/>
      <c r="BY343" s="233"/>
      <c r="BZ343" s="234"/>
      <c r="CA343" s="234"/>
      <c r="CB343" s="234"/>
      <c r="CC343" s="235"/>
      <c r="CD343" s="233"/>
      <c r="CE343" s="233"/>
      <c r="CF343" s="233"/>
      <c r="CG343" s="236"/>
      <c r="CH343" s="236"/>
      <c r="CI343" s="236"/>
      <c r="CJ343" s="236"/>
      <c r="CK343" s="236"/>
      <c r="CL343" s="236"/>
      <c r="CM343" s="195">
        <f t="shared" si="120"/>
        <v>0</v>
      </c>
      <c r="CS343" s="182" t="s">
        <v>456</v>
      </c>
      <c r="CT343" s="182">
        <v>1986</v>
      </c>
      <c r="CV343" s="182" t="s">
        <v>17319</v>
      </c>
      <c r="CW343" s="182">
        <v>9</v>
      </c>
      <c r="CX343" s="182">
        <v>2</v>
      </c>
      <c r="CY343" s="182">
        <v>4949.3</v>
      </c>
      <c r="CZ343" s="182">
        <v>3829.8</v>
      </c>
      <c r="DA343" s="182">
        <v>3472.7000000000003</v>
      </c>
      <c r="DB343" s="182">
        <v>197</v>
      </c>
      <c r="DC343" s="182" t="s">
        <v>17100</v>
      </c>
      <c r="DD343" s="182" t="s">
        <v>17746</v>
      </c>
      <c r="DE343" s="182" t="s">
        <v>17750</v>
      </c>
    </row>
    <row r="344" spans="1:109" ht="35.25" x14ac:dyDescent="0.5">
      <c r="A344" s="182">
        <v>1</v>
      </c>
      <c r="B344" s="220">
        <f>SUBTOTAL(9,$A$16:A344)</f>
        <v>279</v>
      </c>
      <c r="C344" s="230" t="s">
        <v>265</v>
      </c>
      <c r="D344" s="220">
        <v>1966</v>
      </c>
      <c r="E344" s="220"/>
      <c r="F344" s="220" t="s">
        <v>17319</v>
      </c>
      <c r="G344" s="220">
        <v>3</v>
      </c>
      <c r="H344" s="220">
        <v>3</v>
      </c>
      <c r="I344" s="231">
        <v>2156.8000000000002</v>
      </c>
      <c r="J344" s="231">
        <v>1513.3</v>
      </c>
      <c r="K344" s="231">
        <v>1091.3</v>
      </c>
      <c r="L344" s="232">
        <v>61</v>
      </c>
      <c r="M344" s="220" t="s">
        <v>17100</v>
      </c>
      <c r="N344" s="220" t="s">
        <v>17746</v>
      </c>
      <c r="O344" s="223" t="s">
        <v>17864</v>
      </c>
      <c r="P344" s="228">
        <v>9942208</v>
      </c>
      <c r="Q344" s="228"/>
      <c r="R344" s="228">
        <v>0</v>
      </c>
      <c r="S344" s="228">
        <v>0</v>
      </c>
      <c r="T344" s="228">
        <f t="shared" si="141"/>
        <v>9942208</v>
      </c>
      <c r="U344" s="221">
        <f t="shared" si="140"/>
        <v>4609.7032640949546</v>
      </c>
      <c r="V344" s="228">
        <v>5531.0256862017795</v>
      </c>
      <c r="W344" s="195"/>
      <c r="AL344" s="182"/>
      <c r="BU344" s="233"/>
      <c r="BV344" s="233"/>
      <c r="BW344" s="233"/>
      <c r="BX344" s="233"/>
      <c r="BY344" s="233"/>
      <c r="BZ344" s="234"/>
      <c r="CA344" s="234"/>
      <c r="CB344" s="234"/>
      <c r="CC344" s="235"/>
      <c r="CD344" s="233"/>
      <c r="CE344" s="233"/>
      <c r="CF344" s="233"/>
      <c r="CG344" s="236"/>
      <c r="CH344" s="236"/>
      <c r="CI344" s="236"/>
      <c r="CJ344" s="236"/>
      <c r="CK344" s="236"/>
      <c r="CL344" s="236"/>
      <c r="CM344" s="195">
        <f t="shared" si="120"/>
        <v>0</v>
      </c>
      <c r="CS344" s="182" t="s">
        <v>77</v>
      </c>
      <c r="CT344" s="182">
        <v>1971</v>
      </c>
      <c r="CV344" s="182" t="s">
        <v>17877</v>
      </c>
      <c r="CW344" s="182">
        <v>9</v>
      </c>
      <c r="CX344" s="182">
        <v>1</v>
      </c>
      <c r="CY344" s="182">
        <v>1925.1</v>
      </c>
      <c r="CZ344" s="182">
        <v>1168</v>
      </c>
      <c r="DA344" s="182">
        <v>1086.8</v>
      </c>
      <c r="DB344" s="182">
        <v>88</v>
      </c>
      <c r="DC344" s="182" t="s">
        <v>17100</v>
      </c>
      <c r="DD344" s="182" t="s">
        <v>17746</v>
      </c>
      <c r="DE344" s="182" t="s">
        <v>17751</v>
      </c>
    </row>
    <row r="345" spans="1:109" ht="35.25" x14ac:dyDescent="0.5">
      <c r="A345" s="182">
        <v>1</v>
      </c>
      <c r="B345" s="220">
        <f>SUBTOTAL(9,$A$16:A345)</f>
        <v>280</v>
      </c>
      <c r="C345" s="230" t="s">
        <v>15671</v>
      </c>
      <c r="D345" s="220">
        <v>1958</v>
      </c>
      <c r="E345" s="220"/>
      <c r="F345" s="220" t="s">
        <v>17877</v>
      </c>
      <c r="G345" s="220">
        <v>2</v>
      </c>
      <c r="H345" s="220" t="s">
        <v>17042</v>
      </c>
      <c r="I345" s="231">
        <v>554</v>
      </c>
      <c r="J345" s="231">
        <v>554</v>
      </c>
      <c r="K345" s="231">
        <v>521.69000000000005</v>
      </c>
      <c r="L345" s="232">
        <v>30</v>
      </c>
      <c r="M345" s="220" t="s">
        <v>17100</v>
      </c>
      <c r="N345" s="220" t="s">
        <v>17746</v>
      </c>
      <c r="O345" s="223" t="s">
        <v>17861</v>
      </c>
      <c r="P345" s="228">
        <v>2209743.4200000004</v>
      </c>
      <c r="Q345" s="228"/>
      <c r="R345" s="228">
        <v>0</v>
      </c>
      <c r="S345" s="228">
        <v>0</v>
      </c>
      <c r="T345" s="228">
        <f t="shared" si="141"/>
        <v>2209743.4200000004</v>
      </c>
      <c r="U345" s="221">
        <f t="shared" si="140"/>
        <v>3988.7065342960295</v>
      </c>
      <c r="V345" s="228">
        <v>9124.1787003610116</v>
      </c>
      <c r="W345" s="195"/>
      <c r="AL345" s="182"/>
      <c r="BU345" s="233"/>
      <c r="BV345" s="233"/>
      <c r="BW345" s="233"/>
      <c r="BX345" s="233"/>
      <c r="BY345" s="233"/>
      <c r="BZ345" s="234"/>
      <c r="CA345" s="234"/>
      <c r="CB345" s="234"/>
      <c r="CC345" s="235"/>
      <c r="CD345" s="233"/>
      <c r="CE345" s="233"/>
      <c r="CF345" s="233"/>
      <c r="CG345" s="236"/>
      <c r="CH345" s="236"/>
      <c r="CI345" s="236"/>
      <c r="CJ345" s="236"/>
      <c r="CK345" s="236"/>
      <c r="CL345" s="236"/>
      <c r="CM345" s="195">
        <f t="shared" si="120"/>
        <v>0</v>
      </c>
      <c r="CS345" s="182" t="s">
        <v>79</v>
      </c>
      <c r="CT345" s="182">
        <v>1995</v>
      </c>
      <c r="CU345" s="182">
        <v>2020</v>
      </c>
      <c r="CV345" s="182" t="s">
        <v>17877</v>
      </c>
      <c r="CW345" s="182">
        <v>9</v>
      </c>
      <c r="CX345" s="182">
        <v>1</v>
      </c>
      <c r="CY345" s="182">
        <v>5292.9</v>
      </c>
      <c r="CZ345" s="182">
        <v>4362.41</v>
      </c>
      <c r="DA345" s="182">
        <v>4297.01</v>
      </c>
      <c r="DB345" s="182">
        <v>203</v>
      </c>
      <c r="DC345" s="182" t="s">
        <v>17100</v>
      </c>
      <c r="DD345" s="182" t="s">
        <v>17746</v>
      </c>
      <c r="DE345" s="182" t="s">
        <v>17752</v>
      </c>
    </row>
    <row r="346" spans="1:109" ht="35.25" x14ac:dyDescent="0.5">
      <c r="A346" s="182">
        <v>1</v>
      </c>
      <c r="B346" s="220">
        <f>SUBTOTAL(9,$A$16:A346)</f>
        <v>281</v>
      </c>
      <c r="C346" s="230" t="s">
        <v>15717</v>
      </c>
      <c r="D346" s="220">
        <v>1964</v>
      </c>
      <c r="E346" s="220"/>
      <c r="F346" s="220" t="s">
        <v>17877</v>
      </c>
      <c r="G346" s="220">
        <v>2</v>
      </c>
      <c r="H346" s="220" t="s">
        <v>17315</v>
      </c>
      <c r="I346" s="231">
        <v>768.3</v>
      </c>
      <c r="J346" s="231">
        <v>297</v>
      </c>
      <c r="K346" s="231">
        <v>253.5</v>
      </c>
      <c r="L346" s="232">
        <v>80</v>
      </c>
      <c r="M346" s="220" t="s">
        <v>17100</v>
      </c>
      <c r="N346" s="220" t="s">
        <v>17746</v>
      </c>
      <c r="O346" s="223" t="s">
        <v>17861</v>
      </c>
      <c r="P346" s="228">
        <v>408560</v>
      </c>
      <c r="Q346" s="228"/>
      <c r="R346" s="228">
        <v>0</v>
      </c>
      <c r="S346" s="228">
        <v>0</v>
      </c>
      <c r="T346" s="228">
        <f t="shared" si="141"/>
        <v>408560</v>
      </c>
      <c r="U346" s="221">
        <f t="shared" si="140"/>
        <v>531.7714434465704</v>
      </c>
      <c r="V346" s="228">
        <v>531.7714434465704</v>
      </c>
      <c r="W346" s="195"/>
      <c r="AL346" s="182"/>
      <c r="BU346" s="233"/>
      <c r="BV346" s="233"/>
      <c r="BW346" s="233"/>
      <c r="BX346" s="233"/>
      <c r="BY346" s="233"/>
      <c r="BZ346" s="234"/>
      <c r="CA346" s="234"/>
      <c r="CB346" s="234"/>
      <c r="CC346" s="235"/>
      <c r="CD346" s="233"/>
      <c r="CE346" s="233"/>
      <c r="CF346" s="233"/>
      <c r="CG346" s="236"/>
      <c r="CH346" s="236"/>
      <c r="CI346" s="236"/>
      <c r="CJ346" s="236"/>
      <c r="CK346" s="236"/>
      <c r="CL346" s="236"/>
      <c r="CM346" s="195">
        <f t="shared" si="120"/>
        <v>0</v>
      </c>
      <c r="CS346" s="182" t="s">
        <v>80</v>
      </c>
      <c r="CT346" s="182">
        <v>1975</v>
      </c>
      <c r="CV346" s="182" t="s">
        <v>17319</v>
      </c>
      <c r="CW346" s="182">
        <v>5</v>
      </c>
      <c r="CX346" s="182">
        <v>4</v>
      </c>
      <c r="CY346" s="182">
        <v>4069</v>
      </c>
      <c r="CZ346" s="182">
        <v>3065.2</v>
      </c>
      <c r="DA346" s="182">
        <v>2932.1</v>
      </c>
      <c r="DB346" s="182">
        <v>127</v>
      </c>
      <c r="DC346" s="182" t="s">
        <v>17100</v>
      </c>
      <c r="DD346" s="182" t="s">
        <v>17746</v>
      </c>
      <c r="DE346" s="182" t="s">
        <v>17753</v>
      </c>
    </row>
    <row r="347" spans="1:109" ht="35.25" x14ac:dyDescent="0.5">
      <c r="A347" s="182">
        <v>1</v>
      </c>
      <c r="B347" s="220">
        <f>SUBTOTAL(9,$A$16:A347)</f>
        <v>282</v>
      </c>
      <c r="C347" s="230" t="s">
        <v>15730</v>
      </c>
      <c r="D347" s="220">
        <v>1973</v>
      </c>
      <c r="E347" s="220"/>
      <c r="F347" s="220" t="s">
        <v>17877</v>
      </c>
      <c r="G347" s="220">
        <v>5</v>
      </c>
      <c r="H347" s="220" t="s">
        <v>17322</v>
      </c>
      <c r="I347" s="231">
        <v>3131.46</v>
      </c>
      <c r="J347" s="231">
        <v>3131.28</v>
      </c>
      <c r="K347" s="231">
        <v>3070.48</v>
      </c>
      <c r="L347" s="232">
        <v>208</v>
      </c>
      <c r="M347" s="220" t="s">
        <v>17100</v>
      </c>
      <c r="N347" s="220" t="s">
        <v>17746</v>
      </c>
      <c r="O347" s="223" t="s">
        <v>17866</v>
      </c>
      <c r="P347" s="228">
        <v>6018249.8999999994</v>
      </c>
      <c r="Q347" s="228"/>
      <c r="R347" s="228">
        <v>0</v>
      </c>
      <c r="S347" s="228">
        <v>0</v>
      </c>
      <c r="T347" s="228">
        <f t="shared" si="141"/>
        <v>6018249.8999999994</v>
      </c>
      <c r="U347" s="221">
        <f t="shared" si="140"/>
        <v>1921.8670843632042</v>
      </c>
      <c r="V347" s="228">
        <v>3092.8024691358028</v>
      </c>
      <c r="W347" s="195"/>
      <c r="AL347" s="182"/>
      <c r="BU347" s="233"/>
      <c r="BV347" s="233"/>
      <c r="BW347" s="233"/>
      <c r="BX347" s="233"/>
      <c r="BY347" s="233"/>
      <c r="BZ347" s="234"/>
      <c r="CA347" s="234"/>
      <c r="CB347" s="234"/>
      <c r="CC347" s="235"/>
      <c r="CD347" s="233"/>
      <c r="CE347" s="233"/>
      <c r="CF347" s="233"/>
      <c r="CG347" s="236"/>
      <c r="CH347" s="236"/>
      <c r="CI347" s="236"/>
      <c r="CJ347" s="236"/>
      <c r="CK347" s="236"/>
      <c r="CL347" s="236"/>
      <c r="CM347" s="195">
        <f t="shared" si="120"/>
        <v>0</v>
      </c>
      <c r="CS347" s="182" t="s">
        <v>81</v>
      </c>
      <c r="CT347" s="182">
        <v>1962</v>
      </c>
      <c r="CV347" s="182" t="s">
        <v>17877</v>
      </c>
      <c r="CW347" s="182">
        <v>4</v>
      </c>
      <c r="CX347" s="182">
        <v>3</v>
      </c>
      <c r="CY347" s="182">
        <v>2925.1</v>
      </c>
      <c r="CZ347" s="182">
        <v>2043.7</v>
      </c>
      <c r="DA347" s="182">
        <v>1834</v>
      </c>
      <c r="DB347" s="182">
        <v>99</v>
      </c>
      <c r="DC347" s="182" t="s">
        <v>17100</v>
      </c>
      <c r="DD347" s="182" t="s">
        <v>17746</v>
      </c>
      <c r="DE347" s="182" t="s">
        <v>17750</v>
      </c>
    </row>
    <row r="348" spans="1:109" ht="35.25" x14ac:dyDescent="0.5">
      <c r="A348" s="182">
        <v>1</v>
      </c>
      <c r="B348" s="220">
        <f>SUBTOTAL(9,$A$16:A348)</f>
        <v>283</v>
      </c>
      <c r="C348" s="230" t="s">
        <v>2730</v>
      </c>
      <c r="D348" s="220">
        <v>1989</v>
      </c>
      <c r="E348" s="220"/>
      <c r="F348" s="220" t="s">
        <v>17877</v>
      </c>
      <c r="G348" s="220">
        <v>2</v>
      </c>
      <c r="H348" s="220" t="s">
        <v>17322</v>
      </c>
      <c r="I348" s="231">
        <v>3128.3</v>
      </c>
      <c r="J348" s="231">
        <v>1425.72</v>
      </c>
      <c r="K348" s="231">
        <v>1279.82</v>
      </c>
      <c r="L348" s="232">
        <v>73</v>
      </c>
      <c r="M348" s="220" t="s">
        <v>17100</v>
      </c>
      <c r="N348" s="220" t="s">
        <v>17746</v>
      </c>
      <c r="O348" s="223" t="s">
        <v>17863</v>
      </c>
      <c r="P348" s="228">
        <v>9301785.5899999999</v>
      </c>
      <c r="Q348" s="228"/>
      <c r="R348" s="228">
        <v>0</v>
      </c>
      <c r="S348" s="228">
        <v>0</v>
      </c>
      <c r="T348" s="228">
        <f t="shared" si="141"/>
        <v>9301785.5899999999</v>
      </c>
      <c r="U348" s="221">
        <f t="shared" si="140"/>
        <v>2973.4314451938749</v>
      </c>
      <c r="V348" s="228">
        <v>2973.4314451938749</v>
      </c>
      <c r="W348" s="195"/>
      <c r="AL348" s="182"/>
      <c r="BU348" s="233"/>
      <c r="BV348" s="233"/>
      <c r="BW348" s="233"/>
      <c r="BX348" s="233"/>
      <c r="BY348" s="233"/>
      <c r="BZ348" s="234"/>
      <c r="CA348" s="234"/>
      <c r="CB348" s="234"/>
      <c r="CC348" s="235"/>
      <c r="CD348" s="233"/>
      <c r="CE348" s="233"/>
      <c r="CF348" s="233"/>
      <c r="CG348" s="236"/>
      <c r="CH348" s="236"/>
      <c r="CI348" s="236"/>
      <c r="CJ348" s="236"/>
      <c r="CK348" s="236"/>
      <c r="CL348" s="236"/>
      <c r="CM348" s="195">
        <f t="shared" si="120"/>
        <v>0</v>
      </c>
      <c r="CS348" s="182" t="s">
        <v>82</v>
      </c>
      <c r="CT348" s="182">
        <v>1980</v>
      </c>
      <c r="CV348" s="182" t="s">
        <v>17877</v>
      </c>
      <c r="CW348" s="182">
        <v>4</v>
      </c>
      <c r="CX348" s="182">
        <v>1</v>
      </c>
      <c r="CY348" s="182">
        <v>872.4</v>
      </c>
      <c r="CZ348" s="182">
        <v>769.6</v>
      </c>
      <c r="DA348" s="182">
        <v>769.6</v>
      </c>
      <c r="DB348" s="182">
        <v>42</v>
      </c>
      <c r="DC348" s="182" t="s">
        <v>17100</v>
      </c>
      <c r="DD348" s="182" t="s">
        <v>17746</v>
      </c>
      <c r="DE348" s="182" t="s">
        <v>17754</v>
      </c>
    </row>
    <row r="349" spans="1:109" ht="35.25" x14ac:dyDescent="0.5">
      <c r="B349" s="229" t="s">
        <v>269</v>
      </c>
      <c r="C349" s="229"/>
      <c r="D349" s="220" t="s">
        <v>17075</v>
      </c>
      <c r="E349" s="220" t="s">
        <v>17075</v>
      </c>
      <c r="F349" s="220" t="s">
        <v>17075</v>
      </c>
      <c r="G349" s="220" t="s">
        <v>17075</v>
      </c>
      <c r="H349" s="220" t="s">
        <v>17075</v>
      </c>
      <c r="I349" s="225">
        <f>SUM(I350:I359)</f>
        <v>7450.8</v>
      </c>
      <c r="J349" s="225">
        <f t="shared" ref="J349:L349" si="164">SUM(J350:J359)</f>
        <v>6526.54</v>
      </c>
      <c r="K349" s="225">
        <f t="shared" si="164"/>
        <v>6414.04</v>
      </c>
      <c r="L349" s="226">
        <f t="shared" si="164"/>
        <v>425</v>
      </c>
      <c r="M349" s="220" t="s">
        <v>17075</v>
      </c>
      <c r="N349" s="220" t="s">
        <v>17075</v>
      </c>
      <c r="O349" s="223" t="s">
        <v>17075</v>
      </c>
      <c r="P349" s="227">
        <f>SUM(P350:P359)</f>
        <v>4853120.3899999997</v>
      </c>
      <c r="Q349" s="227">
        <f t="shared" ref="Q349:T349" si="165">SUM(Q350:Q359)</f>
        <v>0</v>
      </c>
      <c r="R349" s="225">
        <f t="shared" si="165"/>
        <v>0</v>
      </c>
      <c r="S349" s="225">
        <f t="shared" si="165"/>
        <v>1124456.75</v>
      </c>
      <c r="T349" s="225">
        <f t="shared" si="165"/>
        <v>3728663.6399999997</v>
      </c>
      <c r="U349" s="221">
        <f t="shared" si="140"/>
        <v>651.35561147796204</v>
      </c>
      <c r="V349" s="228">
        <f>MAX(V350:V359)</f>
        <v>1051.81</v>
      </c>
      <c r="CM349" s="195">
        <f t="shared" si="120"/>
        <v>0</v>
      </c>
      <c r="CS349" s="182" t="s">
        <v>84</v>
      </c>
      <c r="CT349" s="182">
        <v>1980</v>
      </c>
      <c r="CV349" s="182" t="s">
        <v>17877</v>
      </c>
      <c r="CW349" s="182">
        <v>4</v>
      </c>
      <c r="CX349" s="182">
        <v>1</v>
      </c>
      <c r="CY349" s="182">
        <v>894.7</v>
      </c>
      <c r="CZ349" s="182">
        <v>790.9</v>
      </c>
      <c r="DA349" s="182">
        <v>731</v>
      </c>
      <c r="DB349" s="182">
        <v>39</v>
      </c>
      <c r="DC349" s="182" t="s">
        <v>17100</v>
      </c>
      <c r="DD349" s="182" t="s">
        <v>17746</v>
      </c>
      <c r="DE349" s="182" t="s">
        <v>17754</v>
      </c>
    </row>
    <row r="350" spans="1:109" ht="35.25" x14ac:dyDescent="0.5">
      <c r="A350" s="182">
        <v>1</v>
      </c>
      <c r="B350" s="220">
        <f>SUBTOTAL(9,$A$16:A350)</f>
        <v>284</v>
      </c>
      <c r="C350" s="230" t="s">
        <v>15543</v>
      </c>
      <c r="D350" s="220">
        <v>1968</v>
      </c>
      <c r="E350" s="220"/>
      <c r="F350" s="220" t="s">
        <v>17877</v>
      </c>
      <c r="G350" s="220">
        <v>2</v>
      </c>
      <c r="H350" s="220" t="s">
        <v>17040</v>
      </c>
      <c r="I350" s="231">
        <v>545.34</v>
      </c>
      <c r="J350" s="231">
        <v>316.54000000000002</v>
      </c>
      <c r="K350" s="231">
        <v>204.04</v>
      </c>
      <c r="L350" s="232">
        <v>21</v>
      </c>
      <c r="M350" s="220" t="s">
        <v>17100</v>
      </c>
      <c r="N350" s="220" t="s">
        <v>17746</v>
      </c>
      <c r="O350" s="223" t="s">
        <v>18053</v>
      </c>
      <c r="P350" s="228">
        <v>375274.83999999997</v>
      </c>
      <c r="Q350" s="228"/>
      <c r="R350" s="228">
        <v>0</v>
      </c>
      <c r="S350" s="228">
        <v>0</v>
      </c>
      <c r="T350" s="228">
        <f t="shared" si="141"/>
        <v>375274.83999999997</v>
      </c>
      <c r="U350" s="221">
        <f t="shared" si="140"/>
        <v>688.14838449407694</v>
      </c>
      <c r="V350" s="228">
        <v>1051.81</v>
      </c>
      <c r="W350" s="195"/>
      <c r="AL350" s="182"/>
      <c r="BU350" s="233"/>
      <c r="BV350" s="233"/>
      <c r="BW350" s="233"/>
      <c r="BX350" s="233"/>
      <c r="BY350" s="233"/>
      <c r="BZ350" s="234"/>
      <c r="CA350" s="234"/>
      <c r="CB350" s="234"/>
      <c r="CC350" s="235"/>
      <c r="CD350" s="233"/>
      <c r="CE350" s="233"/>
      <c r="CF350" s="233"/>
      <c r="CG350" s="236"/>
      <c r="CH350" s="236"/>
      <c r="CI350" s="236"/>
      <c r="CJ350" s="236"/>
      <c r="CK350" s="236"/>
      <c r="CL350" s="236"/>
      <c r="CM350" s="195">
        <f t="shared" si="120"/>
        <v>0</v>
      </c>
      <c r="CS350" s="182" t="s">
        <v>85</v>
      </c>
      <c r="CT350" s="182">
        <v>1974</v>
      </c>
      <c r="CV350" s="182" t="s">
        <v>17877</v>
      </c>
      <c r="CW350" s="182">
        <v>2</v>
      </c>
      <c r="CX350" s="182">
        <v>3</v>
      </c>
      <c r="CY350" s="182">
        <v>936.7</v>
      </c>
      <c r="CZ350" s="182">
        <v>895.7</v>
      </c>
      <c r="DA350" s="182">
        <v>895.7</v>
      </c>
      <c r="DB350" s="182">
        <v>51</v>
      </c>
      <c r="DC350" s="182" t="s">
        <v>17100</v>
      </c>
      <c r="DD350" s="182" t="s">
        <v>17746</v>
      </c>
      <c r="DE350" s="182" t="s">
        <v>17754</v>
      </c>
    </row>
    <row r="351" spans="1:109" ht="35.25" x14ac:dyDescent="0.5">
      <c r="A351" s="182">
        <v>1</v>
      </c>
      <c r="B351" s="220">
        <f>SUBTOTAL(9,$A$16:A351)</f>
        <v>285</v>
      </c>
      <c r="C351" s="241" t="s">
        <v>15555</v>
      </c>
      <c r="D351" s="242">
        <v>1967</v>
      </c>
      <c r="E351" s="242"/>
      <c r="F351" s="220" t="s">
        <v>17877</v>
      </c>
      <c r="G351" s="242">
        <v>2</v>
      </c>
      <c r="H351" s="242">
        <v>2</v>
      </c>
      <c r="I351" s="243">
        <v>716.98</v>
      </c>
      <c r="J351" s="243">
        <v>650</v>
      </c>
      <c r="K351" s="243">
        <v>650</v>
      </c>
      <c r="L351" s="244">
        <v>42</v>
      </c>
      <c r="M351" s="242" t="s">
        <v>17100</v>
      </c>
      <c r="N351" s="242" t="s">
        <v>17746</v>
      </c>
      <c r="O351" s="245" t="s">
        <v>17865</v>
      </c>
      <c r="P351" s="246">
        <v>464925.68</v>
      </c>
      <c r="Q351" s="246">
        <v>0</v>
      </c>
      <c r="R351" s="246">
        <v>0</v>
      </c>
      <c r="S351" s="246">
        <v>116750.08</v>
      </c>
      <c r="T351" s="246">
        <f t="shared" si="141"/>
        <v>348175.6</v>
      </c>
      <c r="U351" s="221">
        <f t="shared" si="140"/>
        <v>648.44999860526093</v>
      </c>
      <c r="V351" s="246">
        <v>648.45000000000005</v>
      </c>
      <c r="W351" s="195"/>
      <c r="AL351" s="182"/>
      <c r="BU351" s="237"/>
      <c r="BV351" s="237"/>
      <c r="BW351" s="237"/>
      <c r="BX351" s="237"/>
      <c r="BY351" s="237"/>
      <c r="BZ351" s="238"/>
      <c r="CA351" s="238"/>
      <c r="CB351" s="238"/>
      <c r="CC351" s="239"/>
      <c r="CD351" s="237"/>
      <c r="CE351" s="237"/>
      <c r="CF351" s="237"/>
      <c r="CG351" s="240"/>
      <c r="CH351" s="240"/>
      <c r="CI351" s="240"/>
      <c r="CJ351" s="240"/>
      <c r="CK351" s="240"/>
      <c r="CL351" s="240"/>
      <c r="CM351" s="195">
        <f t="shared" si="120"/>
        <v>0</v>
      </c>
    </row>
    <row r="352" spans="1:109" ht="35.25" x14ac:dyDescent="0.5">
      <c r="A352" s="182">
        <v>1</v>
      </c>
      <c r="B352" s="220">
        <f>SUBTOTAL(9,$A$16:A352)</f>
        <v>286</v>
      </c>
      <c r="C352" s="241" t="s">
        <v>15557</v>
      </c>
      <c r="D352" s="242">
        <v>1968</v>
      </c>
      <c r="E352" s="242"/>
      <c r="F352" s="220" t="s">
        <v>17877</v>
      </c>
      <c r="G352" s="242">
        <v>2</v>
      </c>
      <c r="H352" s="242">
        <v>2</v>
      </c>
      <c r="I352" s="243">
        <v>711.07</v>
      </c>
      <c r="J352" s="243">
        <v>650</v>
      </c>
      <c r="K352" s="243">
        <v>650</v>
      </c>
      <c r="L352" s="244">
        <v>44</v>
      </c>
      <c r="M352" s="242" t="s">
        <v>17100</v>
      </c>
      <c r="N352" s="242" t="s">
        <v>17746</v>
      </c>
      <c r="O352" s="245" t="s">
        <v>17865</v>
      </c>
      <c r="P352" s="246">
        <v>461093.33999999997</v>
      </c>
      <c r="Q352" s="246">
        <v>0</v>
      </c>
      <c r="R352" s="246">
        <v>0</v>
      </c>
      <c r="S352" s="246">
        <v>115787.72</v>
      </c>
      <c r="T352" s="246">
        <f t="shared" si="141"/>
        <v>345305.62</v>
      </c>
      <c r="U352" s="221">
        <f t="shared" si="140"/>
        <v>648.44999789050291</v>
      </c>
      <c r="V352" s="246">
        <v>648.45000000000005</v>
      </c>
      <c r="W352" s="195"/>
      <c r="AL352" s="182"/>
      <c r="BU352" s="237"/>
      <c r="BV352" s="237"/>
      <c r="BW352" s="237"/>
      <c r="BX352" s="237"/>
      <c r="BY352" s="237"/>
      <c r="BZ352" s="238"/>
      <c r="CA352" s="238"/>
      <c r="CB352" s="238"/>
      <c r="CC352" s="239"/>
      <c r="CD352" s="237"/>
      <c r="CE352" s="237"/>
      <c r="CF352" s="237"/>
      <c r="CG352" s="240"/>
      <c r="CH352" s="240"/>
      <c r="CI352" s="240"/>
      <c r="CJ352" s="240"/>
      <c r="CK352" s="240"/>
      <c r="CL352" s="240"/>
      <c r="CM352" s="195">
        <f t="shared" si="120"/>
        <v>0</v>
      </c>
    </row>
    <row r="353" spans="1:109" ht="35.25" x14ac:dyDescent="0.5">
      <c r="A353" s="182">
        <v>1</v>
      </c>
      <c r="B353" s="220">
        <f>SUBTOTAL(9,$A$16:A353)</f>
        <v>287</v>
      </c>
      <c r="C353" s="241" t="s">
        <v>15558</v>
      </c>
      <c r="D353" s="242">
        <v>1971</v>
      </c>
      <c r="E353" s="242"/>
      <c r="F353" s="220" t="s">
        <v>17877</v>
      </c>
      <c r="G353" s="242">
        <v>2</v>
      </c>
      <c r="H353" s="242">
        <v>2</v>
      </c>
      <c r="I353" s="243">
        <v>714.4</v>
      </c>
      <c r="J353" s="243">
        <v>650</v>
      </c>
      <c r="K353" s="243">
        <v>650</v>
      </c>
      <c r="L353" s="244">
        <v>51</v>
      </c>
      <c r="M353" s="242" t="s">
        <v>17100</v>
      </c>
      <c r="N353" s="242" t="s">
        <v>17746</v>
      </c>
      <c r="O353" s="245" t="s">
        <v>17865</v>
      </c>
      <c r="P353" s="246">
        <v>463252.68000000005</v>
      </c>
      <c r="Q353" s="246">
        <v>0</v>
      </c>
      <c r="R353" s="246">
        <v>0</v>
      </c>
      <c r="S353" s="246">
        <v>116329.96</v>
      </c>
      <c r="T353" s="246">
        <f t="shared" si="141"/>
        <v>346922.72000000003</v>
      </c>
      <c r="U353" s="221">
        <f t="shared" si="140"/>
        <v>648.45000000000005</v>
      </c>
      <c r="V353" s="246">
        <v>648.45000000000005</v>
      </c>
      <c r="W353" s="195"/>
      <c r="AL353" s="182"/>
      <c r="BU353" s="237"/>
      <c r="BV353" s="237"/>
      <c r="BW353" s="237"/>
      <c r="BX353" s="237"/>
      <c r="BY353" s="237"/>
      <c r="BZ353" s="238"/>
      <c r="CA353" s="238"/>
      <c r="CB353" s="238"/>
      <c r="CC353" s="239"/>
      <c r="CD353" s="237"/>
      <c r="CE353" s="237"/>
      <c r="CF353" s="237"/>
      <c r="CG353" s="240"/>
      <c r="CH353" s="240"/>
      <c r="CI353" s="240"/>
      <c r="CJ353" s="240"/>
      <c r="CK353" s="240"/>
      <c r="CL353" s="240"/>
      <c r="CM353" s="195">
        <f t="shared" si="120"/>
        <v>0</v>
      </c>
    </row>
    <row r="354" spans="1:109" ht="35.25" x14ac:dyDescent="0.5">
      <c r="A354" s="182">
        <v>1</v>
      </c>
      <c r="B354" s="220">
        <f>SUBTOTAL(9,$A$16:A354)</f>
        <v>288</v>
      </c>
      <c r="C354" s="241" t="s">
        <v>15559</v>
      </c>
      <c r="D354" s="242">
        <v>1971</v>
      </c>
      <c r="E354" s="242"/>
      <c r="F354" s="220" t="s">
        <v>17877</v>
      </c>
      <c r="G354" s="242">
        <v>2</v>
      </c>
      <c r="H354" s="242">
        <v>2</v>
      </c>
      <c r="I354" s="243">
        <v>710.96</v>
      </c>
      <c r="J354" s="243">
        <v>650</v>
      </c>
      <c r="K354" s="243">
        <v>650</v>
      </c>
      <c r="L354" s="244">
        <v>42</v>
      </c>
      <c r="M354" s="242" t="s">
        <v>17100</v>
      </c>
      <c r="N354" s="242" t="s">
        <v>17746</v>
      </c>
      <c r="O354" s="245" t="s">
        <v>17865</v>
      </c>
      <c r="P354" s="246">
        <v>461022.00999999995</v>
      </c>
      <c r="Q354" s="246">
        <v>0</v>
      </c>
      <c r="R354" s="246">
        <v>0</v>
      </c>
      <c r="S354" s="246">
        <v>115769.81</v>
      </c>
      <c r="T354" s="246">
        <f t="shared" si="141"/>
        <v>345252.19999999995</v>
      </c>
      <c r="U354" s="221">
        <f t="shared" si="140"/>
        <v>648.44999718690212</v>
      </c>
      <c r="V354" s="246">
        <v>648.45000000000005</v>
      </c>
      <c r="W354" s="195"/>
      <c r="AL354" s="182"/>
      <c r="BU354" s="237"/>
      <c r="BV354" s="237"/>
      <c r="BW354" s="237"/>
      <c r="BX354" s="237"/>
      <c r="BY354" s="237"/>
      <c r="BZ354" s="238"/>
      <c r="CA354" s="238"/>
      <c r="CB354" s="238"/>
      <c r="CC354" s="239"/>
      <c r="CD354" s="237"/>
      <c r="CE354" s="237"/>
      <c r="CF354" s="237"/>
      <c r="CG354" s="240"/>
      <c r="CH354" s="240"/>
      <c r="CI354" s="240"/>
      <c r="CJ354" s="240"/>
      <c r="CK354" s="240"/>
      <c r="CL354" s="240"/>
      <c r="CM354" s="195">
        <f t="shared" si="120"/>
        <v>0</v>
      </c>
    </row>
    <row r="355" spans="1:109" ht="35.25" x14ac:dyDescent="0.5">
      <c r="A355" s="182">
        <v>1</v>
      </c>
      <c r="B355" s="220">
        <f>SUBTOTAL(9,$A$16:A355)</f>
        <v>289</v>
      </c>
      <c r="C355" s="241" t="s">
        <v>15560</v>
      </c>
      <c r="D355" s="242">
        <v>1974</v>
      </c>
      <c r="E355" s="242"/>
      <c r="F355" s="220" t="s">
        <v>17877</v>
      </c>
      <c r="G355" s="242">
        <v>2</v>
      </c>
      <c r="H355" s="242">
        <v>2</v>
      </c>
      <c r="I355" s="243">
        <v>725.15</v>
      </c>
      <c r="J355" s="243">
        <v>650</v>
      </c>
      <c r="K355" s="243">
        <v>650</v>
      </c>
      <c r="L355" s="244">
        <v>42</v>
      </c>
      <c r="M355" s="242" t="s">
        <v>17100</v>
      </c>
      <c r="N355" s="242" t="s">
        <v>17746</v>
      </c>
      <c r="O355" s="245" t="s">
        <v>17865</v>
      </c>
      <c r="P355" s="246">
        <v>470223.52</v>
      </c>
      <c r="Q355" s="246">
        <v>0</v>
      </c>
      <c r="R355" s="246">
        <v>0</v>
      </c>
      <c r="S355" s="246">
        <v>118080.45</v>
      </c>
      <c r="T355" s="246">
        <f t="shared" si="141"/>
        <v>352143.07</v>
      </c>
      <c r="U355" s="221">
        <f t="shared" si="140"/>
        <v>648.45000344756261</v>
      </c>
      <c r="V355" s="246">
        <v>648.45000000000005</v>
      </c>
      <c r="W355" s="195"/>
      <c r="AL355" s="182"/>
      <c r="BU355" s="237"/>
      <c r="BV355" s="237"/>
      <c r="BW355" s="237"/>
      <c r="BX355" s="237"/>
      <c r="BY355" s="237"/>
      <c r="BZ355" s="238"/>
      <c r="CA355" s="238"/>
      <c r="CB355" s="238"/>
      <c r="CC355" s="239"/>
      <c r="CD355" s="237"/>
      <c r="CE355" s="237"/>
      <c r="CF355" s="237"/>
      <c r="CG355" s="240"/>
      <c r="CH355" s="240"/>
      <c r="CI355" s="240"/>
      <c r="CJ355" s="240"/>
      <c r="CK355" s="240"/>
      <c r="CL355" s="240"/>
      <c r="CM355" s="195">
        <f t="shared" si="120"/>
        <v>0</v>
      </c>
    </row>
    <row r="356" spans="1:109" ht="35.25" x14ac:dyDescent="0.5">
      <c r="A356" s="182">
        <v>1</v>
      </c>
      <c r="B356" s="220">
        <f>SUBTOTAL(9,$A$16:A356)</f>
        <v>290</v>
      </c>
      <c r="C356" s="241" t="s">
        <v>15561</v>
      </c>
      <c r="D356" s="242">
        <v>1976</v>
      </c>
      <c r="E356" s="242"/>
      <c r="F356" s="220" t="s">
        <v>17877</v>
      </c>
      <c r="G356" s="242">
        <v>2</v>
      </c>
      <c r="H356" s="242">
        <v>2</v>
      </c>
      <c r="I356" s="243">
        <v>745</v>
      </c>
      <c r="J356" s="243">
        <v>660</v>
      </c>
      <c r="K356" s="243">
        <v>660</v>
      </c>
      <c r="L356" s="244">
        <v>42</v>
      </c>
      <c r="M356" s="242" t="s">
        <v>17100</v>
      </c>
      <c r="N356" s="242" t="s">
        <v>17746</v>
      </c>
      <c r="O356" s="245" t="s">
        <v>17865</v>
      </c>
      <c r="P356" s="246">
        <v>483095.25</v>
      </c>
      <c r="Q356" s="246">
        <v>0</v>
      </c>
      <c r="R356" s="246">
        <v>0</v>
      </c>
      <c r="S356" s="246">
        <v>121312.74</v>
      </c>
      <c r="T356" s="246">
        <f t="shared" si="141"/>
        <v>361782.51</v>
      </c>
      <c r="U356" s="221">
        <f t="shared" si="140"/>
        <v>648.45000000000005</v>
      </c>
      <c r="V356" s="246">
        <v>648.45000000000005</v>
      </c>
      <c r="W356" s="195"/>
      <c r="AL356" s="182"/>
      <c r="BU356" s="237"/>
      <c r="BV356" s="237"/>
      <c r="BW356" s="237"/>
      <c r="BX356" s="237"/>
      <c r="BY356" s="237"/>
      <c r="BZ356" s="238"/>
      <c r="CA356" s="238"/>
      <c r="CB356" s="238"/>
      <c r="CC356" s="239"/>
      <c r="CD356" s="237"/>
      <c r="CE356" s="237"/>
      <c r="CF356" s="237"/>
      <c r="CG356" s="240"/>
      <c r="CH356" s="240"/>
      <c r="CI356" s="240"/>
      <c r="CJ356" s="240"/>
      <c r="CK356" s="240"/>
      <c r="CL356" s="240"/>
      <c r="CM356" s="195">
        <f t="shared" si="120"/>
        <v>0</v>
      </c>
    </row>
    <row r="357" spans="1:109" ht="35.25" x14ac:dyDescent="0.5">
      <c r="A357" s="182">
        <v>1</v>
      </c>
      <c r="B357" s="220">
        <f>SUBTOTAL(9,$A$16:A357)</f>
        <v>291</v>
      </c>
      <c r="C357" s="241" t="s">
        <v>15562</v>
      </c>
      <c r="D357" s="242">
        <v>1982</v>
      </c>
      <c r="E357" s="242"/>
      <c r="F357" s="220" t="s">
        <v>17877</v>
      </c>
      <c r="G357" s="242">
        <v>2</v>
      </c>
      <c r="H357" s="242">
        <v>3</v>
      </c>
      <c r="I357" s="243">
        <v>851.7</v>
      </c>
      <c r="J357" s="243">
        <v>770</v>
      </c>
      <c r="K357" s="243">
        <v>770</v>
      </c>
      <c r="L357" s="244">
        <v>47</v>
      </c>
      <c r="M357" s="242" t="s">
        <v>17100</v>
      </c>
      <c r="N357" s="242" t="s">
        <v>17746</v>
      </c>
      <c r="O357" s="245" t="s">
        <v>17865</v>
      </c>
      <c r="P357" s="246">
        <v>552284.87</v>
      </c>
      <c r="Q357" s="246">
        <v>0</v>
      </c>
      <c r="R357" s="246">
        <v>0</v>
      </c>
      <c r="S357" s="246">
        <v>138687.32999999999</v>
      </c>
      <c r="T357" s="246">
        <f t="shared" si="141"/>
        <v>413597.54000000004</v>
      </c>
      <c r="U357" s="221">
        <f t="shared" si="140"/>
        <v>648.45000587061168</v>
      </c>
      <c r="V357" s="246">
        <v>648.45000000000005</v>
      </c>
      <c r="W357" s="195"/>
      <c r="AL357" s="182"/>
      <c r="BU357" s="237"/>
      <c r="BV357" s="237"/>
      <c r="BW357" s="237"/>
      <c r="BX357" s="237"/>
      <c r="BY357" s="237"/>
      <c r="BZ357" s="238"/>
      <c r="CA357" s="238"/>
      <c r="CB357" s="238"/>
      <c r="CC357" s="239"/>
      <c r="CD357" s="237"/>
      <c r="CE357" s="237"/>
      <c r="CF357" s="237"/>
      <c r="CG357" s="240"/>
      <c r="CH357" s="240"/>
      <c r="CI357" s="240"/>
      <c r="CJ357" s="240"/>
      <c r="CK357" s="240"/>
      <c r="CL357" s="240"/>
      <c r="CM357" s="195">
        <f t="shared" si="120"/>
        <v>0</v>
      </c>
    </row>
    <row r="358" spans="1:109" ht="35.25" x14ac:dyDescent="0.5">
      <c r="A358" s="182">
        <v>1</v>
      </c>
      <c r="B358" s="220">
        <f>SUBTOTAL(9,$A$16:A358)</f>
        <v>292</v>
      </c>
      <c r="C358" s="241" t="s">
        <v>15563</v>
      </c>
      <c r="D358" s="242">
        <v>1983</v>
      </c>
      <c r="E358" s="242"/>
      <c r="F358" s="220" t="s">
        <v>17877</v>
      </c>
      <c r="G358" s="242">
        <v>2</v>
      </c>
      <c r="H358" s="242">
        <v>3</v>
      </c>
      <c r="I358" s="243">
        <v>867.3</v>
      </c>
      <c r="J358" s="243">
        <v>775</v>
      </c>
      <c r="K358" s="243">
        <v>775</v>
      </c>
      <c r="L358" s="244">
        <v>47</v>
      </c>
      <c r="M358" s="242" t="s">
        <v>17100</v>
      </c>
      <c r="N358" s="242" t="s">
        <v>17746</v>
      </c>
      <c r="O358" s="245" t="s">
        <v>17865</v>
      </c>
      <c r="P358" s="246">
        <v>562400.68999999994</v>
      </c>
      <c r="Q358" s="246">
        <v>0</v>
      </c>
      <c r="R358" s="246">
        <v>0</v>
      </c>
      <c r="S358" s="246">
        <v>141227.57</v>
      </c>
      <c r="T358" s="246">
        <f t="shared" si="141"/>
        <v>421173.11999999994</v>
      </c>
      <c r="U358" s="221">
        <f t="shared" si="140"/>
        <v>648.45000576501786</v>
      </c>
      <c r="V358" s="246">
        <v>648.45000000000005</v>
      </c>
      <c r="W358" s="195"/>
      <c r="AL358" s="182"/>
      <c r="BU358" s="237"/>
      <c r="BV358" s="237"/>
      <c r="BW358" s="237"/>
      <c r="BX358" s="237"/>
      <c r="BY358" s="237"/>
      <c r="BZ358" s="238"/>
      <c r="CA358" s="238"/>
      <c r="CB358" s="238"/>
      <c r="CC358" s="239"/>
      <c r="CD358" s="237"/>
      <c r="CE358" s="237"/>
      <c r="CF358" s="237"/>
      <c r="CG358" s="240"/>
      <c r="CH358" s="240"/>
      <c r="CI358" s="240"/>
      <c r="CJ358" s="240"/>
      <c r="CK358" s="240"/>
      <c r="CL358" s="240"/>
      <c r="CM358" s="195">
        <f t="shared" si="120"/>
        <v>0</v>
      </c>
    </row>
    <row r="359" spans="1:109" ht="35.25" x14ac:dyDescent="0.5">
      <c r="A359" s="182">
        <v>1</v>
      </c>
      <c r="B359" s="220">
        <f>SUBTOTAL(9,$A$16:A359)</f>
        <v>293</v>
      </c>
      <c r="C359" s="241" t="s">
        <v>15566</v>
      </c>
      <c r="D359" s="242">
        <v>1982</v>
      </c>
      <c r="E359" s="242"/>
      <c r="F359" s="220" t="s">
        <v>17877</v>
      </c>
      <c r="G359" s="242">
        <v>2</v>
      </c>
      <c r="H359" s="242">
        <v>3</v>
      </c>
      <c r="I359" s="243">
        <v>862.9</v>
      </c>
      <c r="J359" s="243">
        <v>755</v>
      </c>
      <c r="K359" s="243">
        <v>755</v>
      </c>
      <c r="L359" s="244">
        <v>47</v>
      </c>
      <c r="M359" s="242" t="s">
        <v>17100</v>
      </c>
      <c r="N359" s="242" t="s">
        <v>17746</v>
      </c>
      <c r="O359" s="245" t="s">
        <v>17865</v>
      </c>
      <c r="P359" s="246">
        <v>559547.50999999989</v>
      </c>
      <c r="Q359" s="246">
        <v>0</v>
      </c>
      <c r="R359" s="246">
        <v>0</v>
      </c>
      <c r="S359" s="246">
        <v>140511.09</v>
      </c>
      <c r="T359" s="246">
        <f>P359-R359-S359</f>
        <v>419036.41999999993</v>
      </c>
      <c r="U359" s="221">
        <f t="shared" si="140"/>
        <v>648.4500057944141</v>
      </c>
      <c r="V359" s="246">
        <v>648.45000000000005</v>
      </c>
      <c r="W359" s="195"/>
      <c r="AL359" s="182"/>
      <c r="BU359" s="237"/>
      <c r="BV359" s="237"/>
      <c r="BW359" s="237"/>
      <c r="BX359" s="237"/>
      <c r="BY359" s="237"/>
      <c r="BZ359" s="238"/>
      <c r="CA359" s="238"/>
      <c r="CB359" s="238"/>
      <c r="CC359" s="239"/>
      <c r="CD359" s="237"/>
      <c r="CE359" s="237"/>
      <c r="CF359" s="237"/>
      <c r="CG359" s="240"/>
      <c r="CH359" s="240"/>
      <c r="CI359" s="240"/>
      <c r="CJ359" s="240"/>
      <c r="CK359" s="240"/>
      <c r="CL359" s="240"/>
      <c r="CM359" s="195">
        <f t="shared" si="120"/>
        <v>0</v>
      </c>
    </row>
    <row r="360" spans="1:109" ht="35.25" x14ac:dyDescent="0.5">
      <c r="B360" s="229" t="s">
        <v>266</v>
      </c>
      <c r="C360" s="229"/>
      <c r="D360" s="220" t="s">
        <v>17075</v>
      </c>
      <c r="E360" s="220" t="s">
        <v>17075</v>
      </c>
      <c r="F360" s="220" t="s">
        <v>17075</v>
      </c>
      <c r="G360" s="220" t="s">
        <v>17075</v>
      </c>
      <c r="H360" s="220" t="s">
        <v>17075</v>
      </c>
      <c r="I360" s="225">
        <f>SUM(I361:I363)</f>
        <v>10329.530000000001</v>
      </c>
      <c r="J360" s="225">
        <f>SUM(J361:J363)</f>
        <v>7245</v>
      </c>
      <c r="K360" s="225">
        <f>SUM(K361:K363)</f>
        <v>6626.5400000000009</v>
      </c>
      <c r="L360" s="226">
        <f>SUM(L361:L363)</f>
        <v>435</v>
      </c>
      <c r="M360" s="220" t="s">
        <v>17075</v>
      </c>
      <c r="N360" s="220" t="s">
        <v>17075</v>
      </c>
      <c r="O360" s="223" t="s">
        <v>17075</v>
      </c>
      <c r="P360" s="227">
        <v>18235848.82</v>
      </c>
      <c r="Q360" s="227"/>
      <c r="R360" s="225">
        <f>SUM(R361:R363)</f>
        <v>0</v>
      </c>
      <c r="S360" s="225">
        <f>SUM(S361:S363)</f>
        <v>0</v>
      </c>
      <c r="T360" s="225">
        <f>SUM(T361:T363)</f>
        <v>18235848.82</v>
      </c>
      <c r="U360" s="221">
        <f t="shared" si="140"/>
        <v>1765.4093477631604</v>
      </c>
      <c r="V360" s="228">
        <f>MAX(V361:V363)</f>
        <v>9134.0013158706424</v>
      </c>
      <c r="CM360" s="195">
        <f t="shared" si="120"/>
        <v>0</v>
      </c>
      <c r="CS360" s="182" t="s">
        <v>86</v>
      </c>
      <c r="CT360" s="182">
        <v>1990</v>
      </c>
      <c r="CU360" s="182">
        <v>2014</v>
      </c>
      <c r="CV360" s="182" t="s">
        <v>17319</v>
      </c>
      <c r="CW360" s="182">
        <v>9</v>
      </c>
      <c r="CX360" s="182">
        <v>2</v>
      </c>
      <c r="CY360" s="182">
        <v>4384</v>
      </c>
      <c r="CZ360" s="182">
        <v>3943.7</v>
      </c>
      <c r="DA360" s="182">
        <v>3648.6</v>
      </c>
      <c r="DB360" s="182">
        <v>182</v>
      </c>
      <c r="DC360" s="182" t="s">
        <v>17100</v>
      </c>
      <c r="DD360" s="182" t="s">
        <v>17746</v>
      </c>
      <c r="DE360" s="182" t="s">
        <v>17748</v>
      </c>
    </row>
    <row r="361" spans="1:109" ht="35.25" x14ac:dyDescent="0.5">
      <c r="A361" s="182">
        <v>1</v>
      </c>
      <c r="B361" s="220">
        <f>SUBTOTAL(9,$A$16:A361)</f>
        <v>294</v>
      </c>
      <c r="C361" s="230" t="s">
        <v>268</v>
      </c>
      <c r="D361" s="220">
        <v>1985</v>
      </c>
      <c r="E361" s="220"/>
      <c r="F361" s="220" t="s">
        <v>17319</v>
      </c>
      <c r="G361" s="220">
        <v>5</v>
      </c>
      <c r="H361" s="220" t="s">
        <v>17331</v>
      </c>
      <c r="I361" s="231">
        <v>5424.3</v>
      </c>
      <c r="J361" s="231">
        <v>3937.3</v>
      </c>
      <c r="K361" s="231">
        <v>3726.1000000000004</v>
      </c>
      <c r="L361" s="232">
        <v>176</v>
      </c>
      <c r="M361" s="220" t="s">
        <v>17100</v>
      </c>
      <c r="N361" s="220" t="s">
        <v>17746</v>
      </c>
      <c r="O361" s="223" t="s">
        <v>17863</v>
      </c>
      <c r="P361" s="228">
        <v>9389643.120000001</v>
      </c>
      <c r="Q361" s="228"/>
      <c r="R361" s="228">
        <v>0</v>
      </c>
      <c r="S361" s="228">
        <v>0</v>
      </c>
      <c r="T361" s="228">
        <f t="shared" si="141"/>
        <v>9389643.120000001</v>
      </c>
      <c r="U361" s="221">
        <f t="shared" si="140"/>
        <v>1731.0331508213042</v>
      </c>
      <c r="V361" s="228">
        <v>1962.53862618218</v>
      </c>
      <c r="W361" s="195"/>
      <c r="AL361" s="182"/>
      <c r="BU361" s="233"/>
      <c r="BV361" s="233"/>
      <c r="BW361" s="233"/>
      <c r="BX361" s="233"/>
      <c r="BY361" s="233"/>
      <c r="BZ361" s="234"/>
      <c r="CA361" s="234"/>
      <c r="CB361" s="234"/>
      <c r="CC361" s="235"/>
      <c r="CD361" s="233"/>
      <c r="CE361" s="233"/>
      <c r="CF361" s="233"/>
      <c r="CG361" s="236"/>
      <c r="CH361" s="236"/>
      <c r="CI361" s="236"/>
      <c r="CJ361" s="236"/>
      <c r="CK361" s="236"/>
      <c r="CL361" s="236"/>
      <c r="CM361" s="195">
        <f t="shared" si="120"/>
        <v>0</v>
      </c>
      <c r="CS361" s="182" t="s">
        <v>89</v>
      </c>
      <c r="CT361" s="182">
        <v>1968</v>
      </c>
      <c r="CV361" s="182" t="s">
        <v>17877</v>
      </c>
      <c r="CW361" s="182">
        <v>5</v>
      </c>
      <c r="CX361" s="182">
        <v>2</v>
      </c>
      <c r="CY361" s="182">
        <v>1963</v>
      </c>
      <c r="CZ361" s="182">
        <v>1373.3</v>
      </c>
      <c r="DA361" s="182">
        <v>1331.3999999999999</v>
      </c>
      <c r="DB361" s="182">
        <v>126</v>
      </c>
      <c r="DC361" s="182" t="s">
        <v>17100</v>
      </c>
      <c r="DD361" s="182" t="s">
        <v>17746</v>
      </c>
      <c r="DE361" s="182" t="s">
        <v>17747</v>
      </c>
    </row>
    <row r="362" spans="1:109" ht="35.25" x14ac:dyDescent="0.5">
      <c r="A362" s="182">
        <v>1</v>
      </c>
      <c r="B362" s="220">
        <f>SUBTOTAL(9,$A$16:A362)</f>
        <v>295</v>
      </c>
      <c r="C362" s="230" t="s">
        <v>15396</v>
      </c>
      <c r="D362" s="220">
        <v>1971</v>
      </c>
      <c r="E362" s="220"/>
      <c r="F362" s="220" t="s">
        <v>17877</v>
      </c>
      <c r="G362" s="220">
        <v>5</v>
      </c>
      <c r="H362" s="220" t="s">
        <v>17322</v>
      </c>
      <c r="I362" s="231">
        <v>3186.9</v>
      </c>
      <c r="J362" s="231">
        <v>1676</v>
      </c>
      <c r="K362" s="231">
        <v>1676</v>
      </c>
      <c r="L362" s="232">
        <v>174</v>
      </c>
      <c r="M362" s="220" t="s">
        <v>17100</v>
      </c>
      <c r="N362" s="220" t="s">
        <v>18054</v>
      </c>
      <c r="O362" s="223" t="s">
        <v>18055</v>
      </c>
      <c r="P362" s="228">
        <v>4445789.16</v>
      </c>
      <c r="Q362" s="228"/>
      <c r="R362" s="228">
        <v>0</v>
      </c>
      <c r="S362" s="228">
        <v>0</v>
      </c>
      <c r="T362" s="228">
        <f t="shared" si="141"/>
        <v>4445789.16</v>
      </c>
      <c r="U362" s="221">
        <f t="shared" si="140"/>
        <v>1395.0199755248047</v>
      </c>
      <c r="V362" s="228">
        <v>1815.9050704446327</v>
      </c>
      <c r="W362" s="195"/>
      <c r="AL362" s="182"/>
      <c r="BU362" s="233"/>
      <c r="BV362" s="233"/>
      <c r="BW362" s="233"/>
      <c r="BX362" s="233"/>
      <c r="BY362" s="233"/>
      <c r="BZ362" s="234"/>
      <c r="CA362" s="234"/>
      <c r="CB362" s="234"/>
      <c r="CC362" s="235"/>
      <c r="CD362" s="233"/>
      <c r="CE362" s="233"/>
      <c r="CF362" s="233"/>
      <c r="CG362" s="236"/>
      <c r="CH362" s="236"/>
      <c r="CI362" s="236"/>
      <c r="CJ362" s="236"/>
      <c r="CK362" s="236"/>
      <c r="CL362" s="236"/>
      <c r="CM362" s="195">
        <f t="shared" ref="CM362:CM426" si="166">P362-R362-S362-T362</f>
        <v>0</v>
      </c>
      <c r="CS362" s="182" t="s">
        <v>90</v>
      </c>
      <c r="CT362" s="182">
        <v>1980</v>
      </c>
      <c r="CV362" s="182" t="s">
        <v>17877</v>
      </c>
      <c r="CW362" s="182">
        <v>5</v>
      </c>
      <c r="CX362" s="182">
        <v>1</v>
      </c>
      <c r="CY362" s="182">
        <v>807.5</v>
      </c>
      <c r="CZ362" s="182">
        <v>706.7</v>
      </c>
      <c r="DA362" s="182">
        <v>706.7</v>
      </c>
      <c r="DB362" s="182">
        <v>21</v>
      </c>
      <c r="DC362" s="182" t="s">
        <v>17100</v>
      </c>
      <c r="DD362" s="182" t="s">
        <v>17746</v>
      </c>
      <c r="DE362" s="182" t="s">
        <v>17755</v>
      </c>
    </row>
    <row r="363" spans="1:109" ht="35.25" x14ac:dyDescent="0.5">
      <c r="A363" s="182">
        <v>1</v>
      </c>
      <c r="B363" s="220">
        <f>SUBTOTAL(9,$A$16:A363)</f>
        <v>296</v>
      </c>
      <c r="C363" s="230" t="s">
        <v>15518</v>
      </c>
      <c r="D363" s="220">
        <v>1928</v>
      </c>
      <c r="E363" s="220"/>
      <c r="F363" s="220" t="s">
        <v>17877</v>
      </c>
      <c r="G363" s="220">
        <v>3</v>
      </c>
      <c r="H363" s="220" t="s">
        <v>17315</v>
      </c>
      <c r="I363" s="231">
        <v>1718.33</v>
      </c>
      <c r="J363" s="231">
        <v>1631.7</v>
      </c>
      <c r="K363" s="231">
        <v>1224.44</v>
      </c>
      <c r="L363" s="232">
        <v>85</v>
      </c>
      <c r="M363" s="220" t="s">
        <v>17100</v>
      </c>
      <c r="N363" s="220" t="s">
        <v>17746</v>
      </c>
      <c r="O363" s="223" t="s">
        <v>18056</v>
      </c>
      <c r="P363" s="228">
        <v>4400416.54</v>
      </c>
      <c r="Q363" s="228"/>
      <c r="R363" s="228">
        <v>0</v>
      </c>
      <c r="S363" s="228">
        <v>0</v>
      </c>
      <c r="T363" s="228">
        <f t="shared" si="141"/>
        <v>4400416.54</v>
      </c>
      <c r="U363" s="221">
        <f t="shared" si="140"/>
        <v>2560.8681335948277</v>
      </c>
      <c r="V363" s="228">
        <v>9134.0013158706424</v>
      </c>
      <c r="W363" s="195"/>
      <c r="AL363" s="182"/>
      <c r="BU363" s="233"/>
      <c r="BV363" s="233"/>
      <c r="BW363" s="233"/>
      <c r="BX363" s="233"/>
      <c r="BY363" s="233"/>
      <c r="BZ363" s="234"/>
      <c r="CA363" s="234"/>
      <c r="CB363" s="234"/>
      <c r="CC363" s="235"/>
      <c r="CD363" s="233"/>
      <c r="CE363" s="233"/>
      <c r="CF363" s="233"/>
      <c r="CG363" s="236"/>
      <c r="CH363" s="236"/>
      <c r="CI363" s="236"/>
      <c r="CJ363" s="236"/>
      <c r="CK363" s="236"/>
      <c r="CL363" s="236"/>
      <c r="CM363" s="195">
        <f t="shared" si="166"/>
        <v>0</v>
      </c>
      <c r="CS363" s="182" t="s">
        <v>91</v>
      </c>
      <c r="CT363" s="182">
        <v>1959</v>
      </c>
      <c r="CV363" s="182" t="s">
        <v>17877</v>
      </c>
      <c r="CW363" s="182">
        <v>4</v>
      </c>
      <c r="CX363" s="182">
        <v>3</v>
      </c>
      <c r="CY363" s="182">
        <v>3207</v>
      </c>
      <c r="CZ363" s="182">
        <v>1261.4000000000001</v>
      </c>
      <c r="DA363" s="182">
        <v>1256.4000000000001</v>
      </c>
      <c r="DB363" s="182">
        <v>82</v>
      </c>
      <c r="DC363" s="182" t="s">
        <v>17100</v>
      </c>
      <c r="DD363" s="182" t="s">
        <v>17746</v>
      </c>
      <c r="DE363" s="182" t="s">
        <v>17756</v>
      </c>
    </row>
    <row r="364" spans="1:109" ht="35.25" x14ac:dyDescent="0.5">
      <c r="B364" s="229" t="s">
        <v>271</v>
      </c>
      <c r="C364" s="229"/>
      <c r="D364" s="220" t="s">
        <v>17075</v>
      </c>
      <c r="E364" s="220" t="s">
        <v>17075</v>
      </c>
      <c r="F364" s="220" t="s">
        <v>17075</v>
      </c>
      <c r="G364" s="220" t="s">
        <v>17075</v>
      </c>
      <c r="H364" s="220" t="s">
        <v>17075</v>
      </c>
      <c r="I364" s="225">
        <f>I365</f>
        <v>1421.2</v>
      </c>
      <c r="J364" s="225">
        <f t="shared" ref="J364:L364" si="167">J365</f>
        <v>871.8</v>
      </c>
      <c r="K364" s="225">
        <f t="shared" si="167"/>
        <v>731.1</v>
      </c>
      <c r="L364" s="226">
        <f t="shared" si="167"/>
        <v>47</v>
      </c>
      <c r="M364" s="220" t="s">
        <v>17075</v>
      </c>
      <c r="N364" s="220" t="s">
        <v>17075</v>
      </c>
      <c r="O364" s="223" t="s">
        <v>17075</v>
      </c>
      <c r="P364" s="227">
        <v>8800830.6999999993</v>
      </c>
      <c r="Q364" s="227"/>
      <c r="R364" s="225">
        <f t="shared" ref="R364" si="168">R365</f>
        <v>0</v>
      </c>
      <c r="S364" s="225">
        <f t="shared" ref="S364" si="169">S365</f>
        <v>0</v>
      </c>
      <c r="T364" s="225">
        <f t="shared" ref="T364" si="170">T365</f>
        <v>8800830.6999999993</v>
      </c>
      <c r="U364" s="221">
        <f t="shared" si="140"/>
        <v>6192.5349704475084</v>
      </c>
      <c r="V364" s="228">
        <f>V365</f>
        <v>6268.3862538699686</v>
      </c>
      <c r="CM364" s="195">
        <f t="shared" si="166"/>
        <v>0</v>
      </c>
      <c r="CS364" s="182" t="s">
        <v>92</v>
      </c>
      <c r="CT364" s="182">
        <v>1971</v>
      </c>
      <c r="CU364" s="182">
        <v>2016</v>
      </c>
      <c r="CV364" s="182" t="s">
        <v>17877</v>
      </c>
      <c r="CW364" s="182">
        <v>9</v>
      </c>
      <c r="CX364" s="182">
        <v>1</v>
      </c>
      <c r="CY364" s="182">
        <v>2660.1</v>
      </c>
      <c r="CZ364" s="182">
        <v>2302</v>
      </c>
      <c r="DA364" s="182">
        <v>2291.3000000000002</v>
      </c>
      <c r="DB364" s="182">
        <v>80</v>
      </c>
      <c r="DC364" s="182" t="s">
        <v>17100</v>
      </c>
      <c r="DD364" s="182" t="s">
        <v>17746</v>
      </c>
      <c r="DE364" s="182" t="s">
        <v>17757</v>
      </c>
    </row>
    <row r="365" spans="1:109" ht="35.25" x14ac:dyDescent="0.5">
      <c r="A365" s="182">
        <v>1</v>
      </c>
      <c r="B365" s="220">
        <f>SUBTOTAL(9,$A$16:A365)</f>
        <v>297</v>
      </c>
      <c r="C365" s="256" t="s">
        <v>2748</v>
      </c>
      <c r="D365" s="220">
        <v>1989</v>
      </c>
      <c r="E365" s="220"/>
      <c r="F365" s="220" t="s">
        <v>17877</v>
      </c>
      <c r="G365" s="220">
        <v>2</v>
      </c>
      <c r="H365" s="220" t="s">
        <v>17322</v>
      </c>
      <c r="I365" s="225">
        <v>1421.2</v>
      </c>
      <c r="J365" s="225">
        <v>871.8</v>
      </c>
      <c r="K365" s="225">
        <v>731.1</v>
      </c>
      <c r="L365" s="226">
        <v>47</v>
      </c>
      <c r="M365" s="220" t="s">
        <v>17100</v>
      </c>
      <c r="N365" s="220" t="s">
        <v>17746</v>
      </c>
      <c r="O365" s="223" t="s">
        <v>18053</v>
      </c>
      <c r="P365" s="227">
        <v>8800830.6999999993</v>
      </c>
      <c r="Q365" s="227"/>
      <c r="R365" s="227">
        <v>0</v>
      </c>
      <c r="S365" s="227">
        <v>0</v>
      </c>
      <c r="T365" s="227">
        <f t="shared" si="141"/>
        <v>8800830.6999999993</v>
      </c>
      <c r="U365" s="221">
        <f t="shared" si="140"/>
        <v>6192.5349704475084</v>
      </c>
      <c r="V365" s="228">
        <v>6268.3862538699686</v>
      </c>
      <c r="CM365" s="195">
        <f t="shared" si="166"/>
        <v>0</v>
      </c>
      <c r="CS365" s="247" t="s">
        <v>93</v>
      </c>
      <c r="CT365" s="248">
        <v>1968</v>
      </c>
      <c r="CU365" s="248"/>
      <c r="CV365" s="248" t="s">
        <v>17877</v>
      </c>
      <c r="CW365" s="248">
        <v>5</v>
      </c>
      <c r="CX365" s="248">
        <v>5</v>
      </c>
      <c r="CY365" s="252">
        <v>6284.9</v>
      </c>
      <c r="CZ365" s="252">
        <v>5186.3999999999996</v>
      </c>
      <c r="DA365" s="252">
        <v>4875.8999999999996</v>
      </c>
      <c r="DB365" s="250">
        <v>210</v>
      </c>
      <c r="DC365" s="248" t="s">
        <v>17100</v>
      </c>
      <c r="DD365" s="248" t="s">
        <v>17746</v>
      </c>
      <c r="DE365" s="251" t="s">
        <v>17758</v>
      </c>
    </row>
    <row r="366" spans="1:109" ht="35.25" x14ac:dyDescent="0.5">
      <c r="B366" s="229" t="s">
        <v>52</v>
      </c>
      <c r="C366" s="229"/>
      <c r="D366" s="220" t="s">
        <v>17075</v>
      </c>
      <c r="E366" s="220" t="s">
        <v>17075</v>
      </c>
      <c r="F366" s="220" t="s">
        <v>17075</v>
      </c>
      <c r="G366" s="220" t="s">
        <v>17075</v>
      </c>
      <c r="H366" s="220" t="s">
        <v>17075</v>
      </c>
      <c r="I366" s="225">
        <f>SUM(I367:I371)</f>
        <v>8802.18</v>
      </c>
      <c r="J366" s="225">
        <f t="shared" ref="J366:K366" si="171">SUM(J367:J371)</f>
        <v>6911.5999999999995</v>
      </c>
      <c r="K366" s="225">
        <f t="shared" si="171"/>
        <v>6648.2</v>
      </c>
      <c r="L366" s="226">
        <f>SUM(L367:L371)</f>
        <v>291</v>
      </c>
      <c r="M366" s="220" t="s">
        <v>17075</v>
      </c>
      <c r="N366" s="220" t="s">
        <v>17075</v>
      </c>
      <c r="O366" s="223" t="s">
        <v>17075</v>
      </c>
      <c r="P366" s="227">
        <v>34494538.579999998</v>
      </c>
      <c r="Q366" s="227"/>
      <c r="R366" s="225">
        <f>SUM(R367:R371)</f>
        <v>0</v>
      </c>
      <c r="S366" s="225">
        <f t="shared" ref="S366:T366" si="172">SUM(S367:S371)</f>
        <v>0</v>
      </c>
      <c r="T366" s="225">
        <f t="shared" si="172"/>
        <v>34494538.579999998</v>
      </c>
      <c r="U366" s="221">
        <f t="shared" si="140"/>
        <v>3918.8631202724778</v>
      </c>
      <c r="V366" s="228">
        <f>MAX(V367:V371)</f>
        <v>11348.196829940494</v>
      </c>
      <c r="CM366" s="195">
        <f t="shared" si="166"/>
        <v>0</v>
      </c>
      <c r="CS366" s="182" t="s">
        <v>94</v>
      </c>
      <c r="CT366" s="182">
        <v>1969</v>
      </c>
      <c r="CV366" s="182" t="s">
        <v>17877</v>
      </c>
      <c r="CW366" s="182">
        <v>6</v>
      </c>
      <c r="CX366" s="182">
        <v>1</v>
      </c>
      <c r="CY366" s="182">
        <v>2218</v>
      </c>
      <c r="CZ366" s="182">
        <v>1608.6</v>
      </c>
      <c r="DA366" s="182">
        <v>1608.6</v>
      </c>
      <c r="DB366" s="182">
        <v>48</v>
      </c>
      <c r="DC366" s="182" t="s">
        <v>17100</v>
      </c>
      <c r="DD366" s="182" t="s">
        <v>17746</v>
      </c>
      <c r="DE366" s="182" t="s">
        <v>17759</v>
      </c>
    </row>
    <row r="367" spans="1:109" ht="35.25" x14ac:dyDescent="0.5">
      <c r="A367" s="182">
        <v>1</v>
      </c>
      <c r="B367" s="220">
        <f>SUBTOTAL(9,$A$16:A367)</f>
        <v>298</v>
      </c>
      <c r="C367" s="230" t="s">
        <v>57</v>
      </c>
      <c r="D367" s="220">
        <v>1962</v>
      </c>
      <c r="E367" s="220"/>
      <c r="F367" s="220" t="s">
        <v>17877</v>
      </c>
      <c r="G367" s="220">
        <v>2</v>
      </c>
      <c r="H367" s="220" t="s">
        <v>17042</v>
      </c>
      <c r="I367" s="231">
        <v>632</v>
      </c>
      <c r="J367" s="231">
        <v>632</v>
      </c>
      <c r="K367" s="231">
        <v>492.8</v>
      </c>
      <c r="L367" s="232">
        <v>34</v>
      </c>
      <c r="M367" s="220" t="s">
        <v>17100</v>
      </c>
      <c r="N367" s="220" t="s">
        <v>17746</v>
      </c>
      <c r="O367" s="223" t="s">
        <v>17846</v>
      </c>
      <c r="P367" s="228">
        <v>4688937.4700000007</v>
      </c>
      <c r="Q367" s="228"/>
      <c r="R367" s="228">
        <v>0</v>
      </c>
      <c r="S367" s="228">
        <v>0</v>
      </c>
      <c r="T367" s="228">
        <f t="shared" si="141"/>
        <v>4688937.4700000007</v>
      </c>
      <c r="U367" s="221">
        <f t="shared" si="140"/>
        <v>7419.2048575949375</v>
      </c>
      <c r="V367" s="228">
        <v>8701.9255696202526</v>
      </c>
      <c r="W367" s="195"/>
      <c r="AL367" s="182"/>
      <c r="BU367" s="233"/>
      <c r="BV367" s="233"/>
      <c r="BW367" s="233"/>
      <c r="BX367" s="233"/>
      <c r="BY367" s="233"/>
      <c r="BZ367" s="234"/>
      <c r="CA367" s="234"/>
      <c r="CB367" s="234"/>
      <c r="CC367" s="235"/>
      <c r="CD367" s="233"/>
      <c r="CE367" s="233"/>
      <c r="CF367" s="233"/>
      <c r="CG367" s="236"/>
      <c r="CH367" s="236"/>
      <c r="CI367" s="236"/>
      <c r="CJ367" s="236"/>
      <c r="CK367" s="236"/>
      <c r="CL367" s="236"/>
      <c r="CM367" s="195">
        <f t="shared" si="166"/>
        <v>0</v>
      </c>
      <c r="CS367" s="182" t="s">
        <v>95</v>
      </c>
      <c r="CT367" s="182">
        <v>1967</v>
      </c>
      <c r="CV367" s="182" t="s">
        <v>17877</v>
      </c>
      <c r="CW367" s="182">
        <v>5</v>
      </c>
      <c r="CX367" s="182">
        <v>4</v>
      </c>
      <c r="CY367" s="182">
        <v>4287.8999999999996</v>
      </c>
      <c r="CZ367" s="182">
        <v>3747</v>
      </c>
      <c r="DA367" s="182">
        <v>3644.8</v>
      </c>
      <c r="DB367" s="182">
        <v>110</v>
      </c>
      <c r="DC367" s="182" t="s">
        <v>17100</v>
      </c>
      <c r="DD367" s="182" t="s">
        <v>17746</v>
      </c>
      <c r="DE367" s="182" t="s">
        <v>17750</v>
      </c>
    </row>
    <row r="368" spans="1:109" ht="35.25" x14ac:dyDescent="0.5">
      <c r="A368" s="182">
        <v>1</v>
      </c>
      <c r="B368" s="220">
        <f>SUBTOTAL(9,$A$16:A368)</f>
        <v>299</v>
      </c>
      <c r="C368" s="230" t="s">
        <v>15941</v>
      </c>
      <c r="D368" s="220">
        <v>1917</v>
      </c>
      <c r="E368" s="220"/>
      <c r="F368" s="220" t="s">
        <v>17877</v>
      </c>
      <c r="G368" s="220">
        <v>2</v>
      </c>
      <c r="H368" s="220" t="s">
        <v>17040</v>
      </c>
      <c r="I368" s="231">
        <v>319.3</v>
      </c>
      <c r="J368" s="231">
        <v>205.2</v>
      </c>
      <c r="K368" s="231">
        <v>152.19999999999999</v>
      </c>
      <c r="L368" s="232">
        <v>14</v>
      </c>
      <c r="M368" s="220" t="s">
        <v>17100</v>
      </c>
      <c r="N368" s="220" t="s">
        <v>17769</v>
      </c>
      <c r="O368" s="223" t="s">
        <v>17316</v>
      </c>
      <c r="P368" s="228">
        <v>2100539.54</v>
      </c>
      <c r="Q368" s="228"/>
      <c r="R368" s="228">
        <v>0</v>
      </c>
      <c r="S368" s="228">
        <v>0</v>
      </c>
      <c r="T368" s="228">
        <f t="shared" si="141"/>
        <v>2100539.54</v>
      </c>
      <c r="U368" s="221">
        <f t="shared" si="140"/>
        <v>6578.5766990291258</v>
      </c>
      <c r="V368" s="228">
        <v>11348.196829940494</v>
      </c>
      <c r="W368" s="195"/>
      <c r="AL368" s="182"/>
      <c r="BU368" s="233"/>
      <c r="BV368" s="233"/>
      <c r="BW368" s="233"/>
      <c r="BX368" s="233"/>
      <c r="BY368" s="233"/>
      <c r="BZ368" s="234"/>
      <c r="CA368" s="234"/>
      <c r="CB368" s="234"/>
      <c r="CC368" s="235"/>
      <c r="CD368" s="233"/>
      <c r="CE368" s="233"/>
      <c r="CF368" s="233"/>
      <c r="CG368" s="236"/>
      <c r="CH368" s="236"/>
      <c r="CI368" s="236"/>
      <c r="CJ368" s="236"/>
      <c r="CK368" s="236"/>
      <c r="CL368" s="236"/>
      <c r="CM368" s="195">
        <f t="shared" si="166"/>
        <v>0</v>
      </c>
      <c r="CS368" s="182" t="s">
        <v>96</v>
      </c>
      <c r="CT368" s="182">
        <v>1966</v>
      </c>
      <c r="CV368" s="182" t="s">
        <v>17877</v>
      </c>
      <c r="CW368" s="182">
        <v>5</v>
      </c>
      <c r="CX368" s="182">
        <v>2</v>
      </c>
      <c r="CY368" s="182">
        <v>1728.5</v>
      </c>
      <c r="CZ368" s="182">
        <v>1025.7</v>
      </c>
      <c r="DA368" s="182">
        <v>1025.7</v>
      </c>
      <c r="DB368" s="182">
        <v>75</v>
      </c>
      <c r="DC368" s="182" t="s">
        <v>17100</v>
      </c>
      <c r="DD368" s="182" t="s">
        <v>17746</v>
      </c>
      <c r="DE368" s="182" t="s">
        <v>17757</v>
      </c>
    </row>
    <row r="369" spans="1:109" ht="35.25" x14ac:dyDescent="0.5">
      <c r="A369" s="182">
        <v>1</v>
      </c>
      <c r="B369" s="220">
        <f>SUBTOTAL(9,$A$16:A369)</f>
        <v>300</v>
      </c>
      <c r="C369" s="230" t="s">
        <v>15946</v>
      </c>
      <c r="D369" s="220">
        <v>1967</v>
      </c>
      <c r="E369" s="220"/>
      <c r="F369" s="220" t="s">
        <v>17877</v>
      </c>
      <c r="G369" s="220">
        <v>2</v>
      </c>
      <c r="H369" s="220" t="s">
        <v>17322</v>
      </c>
      <c r="I369" s="231">
        <v>987</v>
      </c>
      <c r="J369" s="231">
        <v>987</v>
      </c>
      <c r="K369" s="231">
        <v>915.8</v>
      </c>
      <c r="L369" s="232">
        <v>20</v>
      </c>
      <c r="M369" s="220" t="s">
        <v>17100</v>
      </c>
      <c r="N369" s="220" t="s">
        <v>17746</v>
      </c>
      <c r="O369" s="223" t="s">
        <v>17848</v>
      </c>
      <c r="P369" s="228">
        <v>7615696.4900000002</v>
      </c>
      <c r="Q369" s="228"/>
      <c r="R369" s="228">
        <v>0</v>
      </c>
      <c r="S369" s="228">
        <v>0</v>
      </c>
      <c r="T369" s="228">
        <f t="shared" si="141"/>
        <v>7615696.4900000002</v>
      </c>
      <c r="U369" s="221">
        <f t="shared" si="140"/>
        <v>7716.0045491388046</v>
      </c>
      <c r="V369" s="228">
        <v>9324.9956798378917</v>
      </c>
      <c r="W369" s="195"/>
      <c r="AL369" s="182"/>
      <c r="BU369" s="233"/>
      <c r="BV369" s="233"/>
      <c r="BW369" s="233"/>
      <c r="BX369" s="233"/>
      <c r="BY369" s="233"/>
      <c r="BZ369" s="234"/>
      <c r="CA369" s="234"/>
      <c r="CB369" s="234"/>
      <c r="CC369" s="235"/>
      <c r="CD369" s="233"/>
      <c r="CE369" s="233"/>
      <c r="CF369" s="233"/>
      <c r="CG369" s="236"/>
      <c r="CH369" s="236"/>
      <c r="CI369" s="236"/>
      <c r="CJ369" s="236"/>
      <c r="CK369" s="236"/>
      <c r="CL369" s="236"/>
      <c r="CM369" s="195">
        <f t="shared" si="166"/>
        <v>0</v>
      </c>
      <c r="CS369" s="182" t="s">
        <v>87</v>
      </c>
      <c r="CT369" s="182">
        <v>1959</v>
      </c>
      <c r="CV369" s="182" t="s">
        <v>17877</v>
      </c>
      <c r="CW369" s="182">
        <v>3</v>
      </c>
      <c r="CX369" s="182">
        <v>1</v>
      </c>
      <c r="CY369" s="182">
        <v>1830.4</v>
      </c>
      <c r="CZ369" s="182">
        <v>1026.8</v>
      </c>
      <c r="DA369" s="182">
        <v>1008.0999999999999</v>
      </c>
      <c r="DB369" s="182">
        <v>56</v>
      </c>
      <c r="DC369" s="182" t="s">
        <v>17100</v>
      </c>
      <c r="DD369" s="182" t="s">
        <v>17746</v>
      </c>
      <c r="DE369" s="182" t="s">
        <v>17747</v>
      </c>
    </row>
    <row r="370" spans="1:109" ht="35.25" x14ac:dyDescent="0.5">
      <c r="A370" s="182">
        <v>1</v>
      </c>
      <c r="B370" s="220">
        <f>SUBTOTAL(9,$A$16:A370)</f>
        <v>301</v>
      </c>
      <c r="C370" s="230" t="s">
        <v>15922</v>
      </c>
      <c r="D370" s="220">
        <v>1971</v>
      </c>
      <c r="E370" s="220"/>
      <c r="F370" s="220" t="s">
        <v>17877</v>
      </c>
      <c r="G370" s="220">
        <v>5</v>
      </c>
      <c r="H370" s="220" t="s">
        <v>17315</v>
      </c>
      <c r="I370" s="231">
        <v>3414.98</v>
      </c>
      <c r="J370" s="231">
        <v>2564.1999999999998</v>
      </c>
      <c r="K370" s="231">
        <v>2564.1999999999998</v>
      </c>
      <c r="L370" s="232">
        <v>118</v>
      </c>
      <c r="M370" s="220" t="s">
        <v>17100</v>
      </c>
      <c r="N370" s="220" t="s">
        <v>17746</v>
      </c>
      <c r="O370" s="223" t="s">
        <v>18057</v>
      </c>
      <c r="P370" s="228">
        <v>9861598.209999999</v>
      </c>
      <c r="Q370" s="228"/>
      <c r="R370" s="228">
        <v>0</v>
      </c>
      <c r="S370" s="228">
        <v>0</v>
      </c>
      <c r="T370" s="228">
        <f t="shared" si="141"/>
        <v>9861598.209999999</v>
      </c>
      <c r="U370" s="221">
        <f t="shared" si="140"/>
        <v>2887.7469882693308</v>
      </c>
      <c r="V370" s="228">
        <v>3115.4889680173824</v>
      </c>
      <c r="W370" s="195"/>
      <c r="AL370" s="182"/>
      <c r="BU370" s="233"/>
      <c r="BV370" s="233"/>
      <c r="BW370" s="233"/>
      <c r="BX370" s="233"/>
      <c r="BY370" s="233"/>
      <c r="BZ370" s="234"/>
      <c r="CA370" s="234"/>
      <c r="CB370" s="234"/>
      <c r="CC370" s="235"/>
      <c r="CD370" s="233"/>
      <c r="CE370" s="233"/>
      <c r="CF370" s="233"/>
      <c r="CG370" s="236"/>
      <c r="CH370" s="236"/>
      <c r="CI370" s="236"/>
      <c r="CJ370" s="236"/>
      <c r="CK370" s="236"/>
      <c r="CL370" s="236"/>
      <c r="CM370" s="195">
        <f t="shared" si="166"/>
        <v>0</v>
      </c>
      <c r="CS370" s="182" t="s">
        <v>97</v>
      </c>
      <c r="CT370" s="182">
        <v>1997</v>
      </c>
      <c r="CV370" s="182" t="s">
        <v>17877</v>
      </c>
      <c r="CW370" s="182">
        <v>9</v>
      </c>
      <c r="CX370" s="182">
        <v>2</v>
      </c>
      <c r="CY370" s="182">
        <v>5737.8</v>
      </c>
      <c r="CZ370" s="182">
        <v>4816.5</v>
      </c>
      <c r="DA370" s="182">
        <v>4816.5</v>
      </c>
      <c r="DB370" s="182">
        <v>109</v>
      </c>
      <c r="DC370" s="182" t="s">
        <v>17100</v>
      </c>
      <c r="DD370" s="182" t="s">
        <v>17746</v>
      </c>
      <c r="DE370" s="182" t="s">
        <v>17752</v>
      </c>
    </row>
    <row r="371" spans="1:109" ht="35.25" x14ac:dyDescent="0.5">
      <c r="A371" s="182">
        <v>1</v>
      </c>
      <c r="B371" s="220">
        <f>SUBTOTAL(9,$A$16:A371)</f>
        <v>302</v>
      </c>
      <c r="C371" s="230" t="s">
        <v>15927</v>
      </c>
      <c r="D371" s="220">
        <v>1972</v>
      </c>
      <c r="E371" s="220"/>
      <c r="F371" s="220" t="s">
        <v>17877</v>
      </c>
      <c r="G371" s="220">
        <v>5</v>
      </c>
      <c r="H371" s="220" t="s">
        <v>17315</v>
      </c>
      <c r="I371" s="231">
        <v>3448.9</v>
      </c>
      <c r="J371" s="231">
        <v>2523.1999999999998</v>
      </c>
      <c r="K371" s="231">
        <v>2523.1999999999998</v>
      </c>
      <c r="L371" s="232">
        <v>105</v>
      </c>
      <c r="M371" s="220" t="s">
        <v>17100</v>
      </c>
      <c r="N371" s="220" t="s">
        <v>17746</v>
      </c>
      <c r="O371" s="223" t="s">
        <v>18057</v>
      </c>
      <c r="P371" s="228">
        <v>10227766.869999999</v>
      </c>
      <c r="Q371" s="228"/>
      <c r="R371" s="228">
        <v>0</v>
      </c>
      <c r="S371" s="228">
        <v>0</v>
      </c>
      <c r="T371" s="228">
        <f t="shared" si="141"/>
        <v>10227766.869999999</v>
      </c>
      <c r="U371" s="221">
        <f t="shared" si="140"/>
        <v>2965.5156339702512</v>
      </c>
      <c r="V371" s="228">
        <v>3040.7167038765983</v>
      </c>
      <c r="W371" s="195"/>
      <c r="AL371" s="182"/>
      <c r="BU371" s="233"/>
      <c r="BV371" s="233"/>
      <c r="BW371" s="233"/>
      <c r="BX371" s="233"/>
      <c r="BY371" s="233"/>
      <c r="BZ371" s="234"/>
      <c r="CA371" s="234"/>
      <c r="CB371" s="234"/>
      <c r="CC371" s="235"/>
      <c r="CD371" s="233"/>
      <c r="CE371" s="233"/>
      <c r="CF371" s="233"/>
      <c r="CG371" s="236"/>
      <c r="CH371" s="236"/>
      <c r="CI371" s="236"/>
      <c r="CJ371" s="236"/>
      <c r="CK371" s="236"/>
      <c r="CL371" s="236"/>
      <c r="CM371" s="195">
        <f t="shared" si="166"/>
        <v>0</v>
      </c>
      <c r="CS371" s="182" t="s">
        <v>98</v>
      </c>
      <c r="CT371" s="182">
        <v>1999</v>
      </c>
      <c r="CU371" s="182">
        <v>2021</v>
      </c>
      <c r="CV371" s="182" t="s">
        <v>17877</v>
      </c>
      <c r="CW371" s="182">
        <v>9</v>
      </c>
      <c r="CX371" s="182">
        <v>3</v>
      </c>
      <c r="CY371" s="182">
        <v>6810.7</v>
      </c>
      <c r="CZ371" s="182">
        <v>6388.4</v>
      </c>
      <c r="DA371" s="182">
        <v>6295.2999999999993</v>
      </c>
      <c r="DB371" s="182">
        <v>302</v>
      </c>
      <c r="DC371" s="182" t="s">
        <v>17100</v>
      </c>
      <c r="DD371" s="182" t="s">
        <v>17746</v>
      </c>
      <c r="DE371" s="182" t="s">
        <v>17752</v>
      </c>
    </row>
    <row r="372" spans="1:109" ht="35.25" x14ac:dyDescent="0.5">
      <c r="B372" s="229" t="s">
        <v>53</v>
      </c>
      <c r="C372" s="229"/>
      <c r="D372" s="220" t="s">
        <v>17075</v>
      </c>
      <c r="E372" s="220" t="s">
        <v>17075</v>
      </c>
      <c r="F372" s="220" t="s">
        <v>17075</v>
      </c>
      <c r="G372" s="220" t="s">
        <v>17075</v>
      </c>
      <c r="H372" s="220" t="s">
        <v>17075</v>
      </c>
      <c r="I372" s="225">
        <f>I373</f>
        <v>4666.6000000000004</v>
      </c>
      <c r="J372" s="225">
        <f t="shared" ref="J372:L372" si="173">J373</f>
        <v>3535</v>
      </c>
      <c r="K372" s="225">
        <f t="shared" si="173"/>
        <v>3316.8</v>
      </c>
      <c r="L372" s="226">
        <f t="shared" si="173"/>
        <v>131</v>
      </c>
      <c r="M372" s="220" t="s">
        <v>17075</v>
      </c>
      <c r="N372" s="220" t="s">
        <v>17075</v>
      </c>
      <c r="O372" s="223" t="s">
        <v>17075</v>
      </c>
      <c r="P372" s="227">
        <v>8578192.4800000004</v>
      </c>
      <c r="Q372" s="227"/>
      <c r="R372" s="225">
        <f t="shared" ref="R372" si="174">R373</f>
        <v>0</v>
      </c>
      <c r="S372" s="225">
        <f t="shared" ref="S372" si="175">S373</f>
        <v>0</v>
      </c>
      <c r="T372" s="225">
        <f t="shared" ref="T372" si="176">T373</f>
        <v>8578192.4800000004</v>
      </c>
      <c r="U372" s="221">
        <f t="shared" si="140"/>
        <v>1838.2103630051859</v>
      </c>
      <c r="V372" s="228">
        <f>V373</f>
        <v>2084.0495392791322</v>
      </c>
      <c r="CM372" s="195">
        <f t="shared" si="166"/>
        <v>0</v>
      </c>
      <c r="CS372" s="247" t="s">
        <v>99</v>
      </c>
      <c r="CT372" s="248">
        <v>1956</v>
      </c>
      <c r="CU372" s="248"/>
      <c r="CV372" s="248" t="s">
        <v>17877</v>
      </c>
      <c r="CW372" s="248">
        <v>2</v>
      </c>
      <c r="CX372" s="248">
        <v>1</v>
      </c>
      <c r="CY372" s="252">
        <v>450.8</v>
      </c>
      <c r="CZ372" s="252">
        <v>407.1</v>
      </c>
      <c r="DA372" s="252">
        <v>407.1</v>
      </c>
      <c r="DB372" s="250">
        <v>26</v>
      </c>
      <c r="DC372" s="248" t="s">
        <v>17100</v>
      </c>
      <c r="DD372" s="248" t="s">
        <v>17746</v>
      </c>
      <c r="DE372" s="251" t="s">
        <v>17756</v>
      </c>
    </row>
    <row r="373" spans="1:109" ht="35.25" x14ac:dyDescent="0.5">
      <c r="A373" s="182">
        <v>1</v>
      </c>
      <c r="B373" s="220">
        <f>SUBTOTAL(9,$A$16:A373)</f>
        <v>303</v>
      </c>
      <c r="C373" s="230" t="s">
        <v>58</v>
      </c>
      <c r="D373" s="220">
        <v>1972</v>
      </c>
      <c r="E373" s="220"/>
      <c r="F373" s="220" t="s">
        <v>17319</v>
      </c>
      <c r="G373" s="220">
        <v>5</v>
      </c>
      <c r="H373" s="220" t="s">
        <v>17315</v>
      </c>
      <c r="I373" s="231">
        <v>4666.6000000000004</v>
      </c>
      <c r="J373" s="231">
        <v>3535</v>
      </c>
      <c r="K373" s="231">
        <v>3316.8</v>
      </c>
      <c r="L373" s="232">
        <v>131</v>
      </c>
      <c r="M373" s="220" t="s">
        <v>17100</v>
      </c>
      <c r="N373" s="220" t="s">
        <v>17746</v>
      </c>
      <c r="O373" s="223" t="s">
        <v>17847</v>
      </c>
      <c r="P373" s="228">
        <v>8578192.4800000004</v>
      </c>
      <c r="Q373" s="228"/>
      <c r="R373" s="228">
        <v>0</v>
      </c>
      <c r="S373" s="228">
        <v>0</v>
      </c>
      <c r="T373" s="228">
        <f t="shared" si="141"/>
        <v>8578192.4800000004</v>
      </c>
      <c r="U373" s="221">
        <f t="shared" si="140"/>
        <v>1838.2103630051859</v>
      </c>
      <c r="V373" s="228">
        <v>2084.0495392791322</v>
      </c>
      <c r="W373" s="195"/>
      <c r="AL373" s="182"/>
      <c r="BU373" s="233"/>
      <c r="BV373" s="233"/>
      <c r="BW373" s="233"/>
      <c r="BX373" s="233"/>
      <c r="BY373" s="233"/>
      <c r="BZ373" s="234"/>
      <c r="CA373" s="234"/>
      <c r="CB373" s="234"/>
      <c r="CC373" s="235"/>
      <c r="CD373" s="233"/>
      <c r="CE373" s="233"/>
      <c r="CF373" s="233"/>
      <c r="CG373" s="236"/>
      <c r="CH373" s="236"/>
      <c r="CI373" s="236"/>
      <c r="CJ373" s="236"/>
      <c r="CK373" s="236"/>
      <c r="CL373" s="236"/>
      <c r="CM373" s="195">
        <f t="shared" si="166"/>
        <v>0</v>
      </c>
      <c r="CS373" s="182" t="s">
        <v>100</v>
      </c>
      <c r="CT373" s="182">
        <v>1967</v>
      </c>
      <c r="CV373" s="182" t="s">
        <v>17877</v>
      </c>
      <c r="CW373" s="182">
        <v>2</v>
      </c>
      <c r="CX373" s="182">
        <v>2</v>
      </c>
      <c r="CY373" s="182">
        <v>383.1</v>
      </c>
      <c r="CZ373" s="182">
        <v>257.60000000000002</v>
      </c>
      <c r="DA373" s="182">
        <v>147.40000000000003</v>
      </c>
      <c r="DB373" s="182">
        <v>23</v>
      </c>
      <c r="DC373" s="182" t="s">
        <v>17100</v>
      </c>
      <c r="DD373" s="182" t="s">
        <v>17746</v>
      </c>
      <c r="DE373" s="182" t="s">
        <v>17751</v>
      </c>
    </row>
    <row r="374" spans="1:109" ht="35.25" x14ac:dyDescent="0.5">
      <c r="B374" s="229" t="s">
        <v>54</v>
      </c>
      <c r="C374" s="229"/>
      <c r="D374" s="220" t="s">
        <v>17075</v>
      </c>
      <c r="E374" s="220" t="s">
        <v>17075</v>
      </c>
      <c r="F374" s="220" t="s">
        <v>17075</v>
      </c>
      <c r="G374" s="220" t="s">
        <v>17075</v>
      </c>
      <c r="H374" s="220" t="s">
        <v>17075</v>
      </c>
      <c r="I374" s="225">
        <f>I375</f>
        <v>1918.63</v>
      </c>
      <c r="J374" s="225">
        <f t="shared" ref="J374:L374" si="177">J375</f>
        <v>981.6</v>
      </c>
      <c r="K374" s="225">
        <f t="shared" si="177"/>
        <v>981.6</v>
      </c>
      <c r="L374" s="226">
        <f t="shared" si="177"/>
        <v>31</v>
      </c>
      <c r="M374" s="220" t="s">
        <v>17075</v>
      </c>
      <c r="N374" s="220" t="s">
        <v>17075</v>
      </c>
      <c r="O374" s="223" t="s">
        <v>17075</v>
      </c>
      <c r="P374" s="227">
        <v>10731103.199999999</v>
      </c>
      <c r="Q374" s="227"/>
      <c r="R374" s="225">
        <f t="shared" ref="R374" si="178">R375</f>
        <v>0</v>
      </c>
      <c r="S374" s="225">
        <f t="shared" ref="S374" si="179">S375</f>
        <v>0</v>
      </c>
      <c r="T374" s="225">
        <f t="shared" ref="T374" si="180">T375</f>
        <v>10731103.199999999</v>
      </c>
      <c r="U374" s="221">
        <f t="shared" si="140"/>
        <v>5593.107165008365</v>
      </c>
      <c r="V374" s="228">
        <f>V375</f>
        <v>6560.1181832870334</v>
      </c>
      <c r="CM374" s="195">
        <f t="shared" si="166"/>
        <v>0</v>
      </c>
      <c r="CS374" s="182" t="s">
        <v>101</v>
      </c>
      <c r="CT374" s="182">
        <v>1974</v>
      </c>
      <c r="CV374" s="182" t="s">
        <v>17877</v>
      </c>
      <c r="CW374" s="182">
        <v>5</v>
      </c>
      <c r="CX374" s="182">
        <v>1</v>
      </c>
      <c r="CY374" s="182">
        <v>5132</v>
      </c>
      <c r="CZ374" s="182">
        <v>4222.41</v>
      </c>
      <c r="DA374" s="182">
        <v>3774.81</v>
      </c>
      <c r="DB374" s="182">
        <v>229</v>
      </c>
      <c r="DC374" s="182" t="s">
        <v>17100</v>
      </c>
      <c r="DD374" s="182" t="s">
        <v>17746</v>
      </c>
      <c r="DE374" s="182" t="s">
        <v>17747</v>
      </c>
    </row>
    <row r="375" spans="1:109" ht="35.25" x14ac:dyDescent="0.5">
      <c r="A375" s="182">
        <v>1</v>
      </c>
      <c r="B375" s="220">
        <f>SUBTOTAL(9,$A$16:A375)</f>
        <v>304</v>
      </c>
      <c r="C375" s="230" t="s">
        <v>59</v>
      </c>
      <c r="D375" s="220">
        <v>1978</v>
      </c>
      <c r="E375" s="220"/>
      <c r="F375" s="220" t="s">
        <v>17877</v>
      </c>
      <c r="G375" s="220">
        <v>2</v>
      </c>
      <c r="H375" s="220" t="s">
        <v>17315</v>
      </c>
      <c r="I375" s="231">
        <v>1918.63</v>
      </c>
      <c r="J375" s="231">
        <v>981.6</v>
      </c>
      <c r="K375" s="231">
        <v>981.6</v>
      </c>
      <c r="L375" s="232">
        <v>31</v>
      </c>
      <c r="M375" s="220" t="s">
        <v>17100</v>
      </c>
      <c r="N375" s="220" t="s">
        <v>17746</v>
      </c>
      <c r="O375" s="223" t="s">
        <v>17848</v>
      </c>
      <c r="P375" s="228">
        <v>10731103.199999999</v>
      </c>
      <c r="Q375" s="228"/>
      <c r="R375" s="228">
        <v>0</v>
      </c>
      <c r="S375" s="228">
        <v>0</v>
      </c>
      <c r="T375" s="228">
        <f t="shared" si="141"/>
        <v>10731103.199999999</v>
      </c>
      <c r="U375" s="221">
        <f t="shared" si="140"/>
        <v>5593.107165008365</v>
      </c>
      <c r="V375" s="228">
        <v>6560.1181832870334</v>
      </c>
      <c r="W375" s="195"/>
      <c r="AL375" s="182"/>
      <c r="BU375" s="233"/>
      <c r="BV375" s="233"/>
      <c r="BW375" s="233"/>
      <c r="BX375" s="233"/>
      <c r="BY375" s="233"/>
      <c r="BZ375" s="234"/>
      <c r="CA375" s="234"/>
      <c r="CB375" s="234"/>
      <c r="CC375" s="235"/>
      <c r="CD375" s="233"/>
      <c r="CE375" s="233"/>
      <c r="CF375" s="233"/>
      <c r="CG375" s="236"/>
      <c r="CH375" s="236"/>
      <c r="CI375" s="236"/>
      <c r="CJ375" s="236"/>
      <c r="CK375" s="236"/>
      <c r="CL375" s="236"/>
      <c r="CM375" s="195">
        <f t="shared" si="166"/>
        <v>0</v>
      </c>
      <c r="CS375" s="182" t="s">
        <v>102</v>
      </c>
      <c r="CT375" s="182">
        <v>1984</v>
      </c>
      <c r="CU375" s="182">
        <v>2015</v>
      </c>
      <c r="CV375" s="182" t="s">
        <v>17877</v>
      </c>
      <c r="CW375" s="182">
        <v>9</v>
      </c>
      <c r="CX375" s="182">
        <v>1</v>
      </c>
      <c r="CY375" s="182">
        <v>5895.5</v>
      </c>
      <c r="CZ375" s="182">
        <v>4961.3</v>
      </c>
      <c r="DA375" s="182">
        <v>4765.6000000000004</v>
      </c>
      <c r="DB375" s="182">
        <v>319</v>
      </c>
      <c r="DC375" s="182" t="s">
        <v>17100</v>
      </c>
      <c r="DD375" s="182" t="s">
        <v>17746</v>
      </c>
      <c r="DE375" s="182" t="s">
        <v>17760</v>
      </c>
    </row>
    <row r="376" spans="1:109" ht="35.25" x14ac:dyDescent="0.5">
      <c r="B376" s="229" t="s">
        <v>494</v>
      </c>
      <c r="C376" s="229"/>
      <c r="D376" s="220" t="s">
        <v>17075</v>
      </c>
      <c r="E376" s="220" t="s">
        <v>17075</v>
      </c>
      <c r="F376" s="220" t="s">
        <v>17075</v>
      </c>
      <c r="G376" s="220" t="s">
        <v>17075</v>
      </c>
      <c r="H376" s="220" t="s">
        <v>17075</v>
      </c>
      <c r="I376" s="225">
        <f>SUM(I377:I380)</f>
        <v>2158.5</v>
      </c>
      <c r="J376" s="225">
        <f t="shared" ref="J376:L376" si="181">SUM(J377:J380)</f>
        <v>1732.6</v>
      </c>
      <c r="K376" s="225">
        <f t="shared" si="181"/>
        <v>1548.3000000000002</v>
      </c>
      <c r="L376" s="226">
        <f t="shared" si="181"/>
        <v>92</v>
      </c>
      <c r="M376" s="220" t="s">
        <v>17075</v>
      </c>
      <c r="N376" s="220" t="s">
        <v>17075</v>
      </c>
      <c r="O376" s="223" t="s">
        <v>17075</v>
      </c>
      <c r="P376" s="227">
        <f>SUM(P377:P380)</f>
        <v>14463585.310000002</v>
      </c>
      <c r="Q376" s="227">
        <f t="shared" ref="Q376:T376" si="182">SUM(Q377:Q380)</f>
        <v>0</v>
      </c>
      <c r="R376" s="225">
        <f t="shared" si="182"/>
        <v>0</v>
      </c>
      <c r="S376" s="225">
        <f t="shared" si="182"/>
        <v>0</v>
      </c>
      <c r="T376" s="225">
        <f t="shared" si="182"/>
        <v>14463585.310000002</v>
      </c>
      <c r="U376" s="221">
        <f t="shared" si="140"/>
        <v>6700.7576140838555</v>
      </c>
      <c r="V376" s="228">
        <f>MAX(V377:V380)</f>
        <v>13661.60810810811</v>
      </c>
      <c r="CM376" s="195">
        <f t="shared" si="166"/>
        <v>0</v>
      </c>
      <c r="CS376" s="182" t="s">
        <v>103</v>
      </c>
      <c r="CT376" s="182">
        <v>1998</v>
      </c>
      <c r="CU376" s="182">
        <v>2021</v>
      </c>
      <c r="CV376" s="182" t="s">
        <v>17877</v>
      </c>
      <c r="CW376" s="182">
        <v>10</v>
      </c>
      <c r="CX376" s="182">
        <v>2</v>
      </c>
      <c r="CY376" s="182">
        <v>5794.4</v>
      </c>
      <c r="CZ376" s="182">
        <v>5110.3999999999996</v>
      </c>
      <c r="DA376" s="182">
        <v>5110.3999999999996</v>
      </c>
      <c r="DB376" s="182">
        <v>258</v>
      </c>
      <c r="DC376" s="182" t="s">
        <v>17100</v>
      </c>
      <c r="DD376" s="182" t="s">
        <v>17746</v>
      </c>
      <c r="DE376" s="182" t="s">
        <v>17757</v>
      </c>
    </row>
    <row r="377" spans="1:109" ht="35.25" x14ac:dyDescent="0.5">
      <c r="A377" s="182">
        <v>1</v>
      </c>
      <c r="B377" s="220">
        <f>SUBTOTAL(9,$A$16:A377)</f>
        <v>305</v>
      </c>
      <c r="C377" s="230" t="s">
        <v>496</v>
      </c>
      <c r="D377" s="220">
        <v>1979</v>
      </c>
      <c r="E377" s="220"/>
      <c r="F377" s="220" t="s">
        <v>17877</v>
      </c>
      <c r="G377" s="220">
        <v>2</v>
      </c>
      <c r="H377" s="220" t="s">
        <v>17040</v>
      </c>
      <c r="I377" s="231">
        <v>956.3</v>
      </c>
      <c r="J377" s="231">
        <v>573.6</v>
      </c>
      <c r="K377" s="231">
        <v>573.6</v>
      </c>
      <c r="L377" s="232">
        <v>17</v>
      </c>
      <c r="M377" s="220" t="s">
        <v>17100</v>
      </c>
      <c r="N377" s="220" t="s">
        <v>17769</v>
      </c>
      <c r="O377" s="223" t="s">
        <v>17316</v>
      </c>
      <c r="P377" s="228">
        <v>5244549.24</v>
      </c>
      <c r="Q377" s="228"/>
      <c r="R377" s="228">
        <v>0</v>
      </c>
      <c r="S377" s="228">
        <v>0</v>
      </c>
      <c r="T377" s="228">
        <f t="shared" si="141"/>
        <v>5244549.24</v>
      </c>
      <c r="U377" s="221">
        <f t="shared" si="140"/>
        <v>5484.209181219283</v>
      </c>
      <c r="V377" s="228">
        <v>6808.0894698316433</v>
      </c>
      <c r="W377" s="195"/>
      <c r="AL377" s="182"/>
      <c r="BU377" s="233"/>
      <c r="BV377" s="233"/>
      <c r="BW377" s="233"/>
      <c r="BX377" s="233"/>
      <c r="BY377" s="233"/>
      <c r="BZ377" s="234"/>
      <c r="CA377" s="234"/>
      <c r="CB377" s="234"/>
      <c r="CC377" s="235"/>
      <c r="CD377" s="233"/>
      <c r="CE377" s="233"/>
      <c r="CF377" s="233"/>
      <c r="CG377" s="236"/>
      <c r="CH377" s="236"/>
      <c r="CI377" s="236"/>
      <c r="CJ377" s="236"/>
      <c r="CK377" s="236"/>
      <c r="CL377" s="236"/>
      <c r="CM377" s="195">
        <f t="shared" si="166"/>
        <v>0</v>
      </c>
      <c r="CS377" s="182" t="s">
        <v>105</v>
      </c>
      <c r="CT377" s="182">
        <v>1959</v>
      </c>
      <c r="CV377" s="182" t="s">
        <v>17877</v>
      </c>
      <c r="CW377" s="182">
        <v>2</v>
      </c>
      <c r="CX377" s="182">
        <v>2</v>
      </c>
      <c r="CY377" s="182">
        <v>718.8</v>
      </c>
      <c r="CZ377" s="182">
        <v>656.3</v>
      </c>
      <c r="DA377" s="182">
        <v>656.3</v>
      </c>
      <c r="DB377" s="182">
        <v>31</v>
      </c>
      <c r="DC377" s="182" t="s">
        <v>17100</v>
      </c>
      <c r="DD377" s="182" t="s">
        <v>17746</v>
      </c>
      <c r="DE377" s="182" t="s">
        <v>17761</v>
      </c>
    </row>
    <row r="378" spans="1:109" ht="35.25" x14ac:dyDescent="0.5">
      <c r="A378" s="182">
        <v>1</v>
      </c>
      <c r="B378" s="220">
        <f>SUBTOTAL(9,$A$16:A378)</f>
        <v>306</v>
      </c>
      <c r="C378" s="230" t="s">
        <v>16273</v>
      </c>
      <c r="D378" s="220" t="s">
        <v>950</v>
      </c>
      <c r="E378" s="220"/>
      <c r="F378" s="220" t="s">
        <v>17877</v>
      </c>
      <c r="G378" s="220" t="s">
        <v>17042</v>
      </c>
      <c r="H378" s="220" t="s">
        <v>17040</v>
      </c>
      <c r="I378" s="231">
        <v>377.4</v>
      </c>
      <c r="J378" s="231">
        <v>377.4</v>
      </c>
      <c r="K378" s="231">
        <v>278.10000000000002</v>
      </c>
      <c r="L378" s="232">
        <v>31</v>
      </c>
      <c r="M378" s="220" t="s">
        <v>17100</v>
      </c>
      <c r="N378" s="220" t="s">
        <v>17769</v>
      </c>
      <c r="O378" s="223" t="s">
        <v>17316</v>
      </c>
      <c r="P378" s="228">
        <v>4129277.1100000003</v>
      </c>
      <c r="Q378" s="228"/>
      <c r="R378" s="228">
        <v>0</v>
      </c>
      <c r="S378" s="228">
        <v>0</v>
      </c>
      <c r="T378" s="228">
        <f t="shared" si="141"/>
        <v>4129277.1100000003</v>
      </c>
      <c r="U378" s="221">
        <f t="shared" si="140"/>
        <v>10941.380789613144</v>
      </c>
      <c r="V378" s="228">
        <v>13661.60810810811</v>
      </c>
      <c r="W378" s="195"/>
      <c r="AL378" s="182"/>
      <c r="BU378" s="233"/>
      <c r="BV378" s="233"/>
      <c r="BW378" s="233"/>
      <c r="BX378" s="233"/>
      <c r="BY378" s="233"/>
      <c r="BZ378" s="234"/>
      <c r="CA378" s="234"/>
      <c r="CB378" s="234"/>
      <c r="CC378" s="235"/>
      <c r="CD378" s="233"/>
      <c r="CE378" s="233"/>
      <c r="CF378" s="233"/>
      <c r="CG378" s="236"/>
      <c r="CH378" s="236"/>
      <c r="CI378" s="236"/>
      <c r="CJ378" s="236"/>
      <c r="CK378" s="236"/>
      <c r="CL378" s="236"/>
      <c r="CM378" s="195">
        <f t="shared" si="166"/>
        <v>0</v>
      </c>
      <c r="CS378" s="182" t="s">
        <v>7388</v>
      </c>
      <c r="CT378" s="182">
        <v>1950</v>
      </c>
      <c r="CV378" s="182" t="s">
        <v>17877</v>
      </c>
      <c r="CW378" s="182">
        <v>2</v>
      </c>
      <c r="CX378" s="182" t="s">
        <v>17042</v>
      </c>
      <c r="CY378" s="182">
        <v>814.1</v>
      </c>
      <c r="CZ378" s="182">
        <v>739.6</v>
      </c>
      <c r="DA378" s="182">
        <v>739.6</v>
      </c>
      <c r="DB378" s="182">
        <v>34</v>
      </c>
      <c r="DC378" s="182" t="s">
        <v>17100</v>
      </c>
      <c r="DD378" s="182" t="s">
        <v>17746</v>
      </c>
      <c r="DE378" s="182" t="s">
        <v>17998</v>
      </c>
    </row>
    <row r="379" spans="1:109" ht="35.25" x14ac:dyDescent="0.5">
      <c r="A379" s="182">
        <v>1</v>
      </c>
      <c r="B379" s="220">
        <f>SUBTOTAL(9,$A$16:A379)</f>
        <v>307</v>
      </c>
      <c r="C379" s="230" t="s">
        <v>495</v>
      </c>
      <c r="D379" s="220">
        <v>1917</v>
      </c>
      <c r="E379" s="220"/>
      <c r="F379" s="220" t="s">
        <v>17877</v>
      </c>
      <c r="G379" s="220">
        <v>2</v>
      </c>
      <c r="H379" s="220" t="s">
        <v>17040</v>
      </c>
      <c r="I379" s="231">
        <v>459.8</v>
      </c>
      <c r="J379" s="231">
        <v>453.6</v>
      </c>
      <c r="K379" s="231">
        <v>387.40000000000003</v>
      </c>
      <c r="L379" s="232">
        <v>23</v>
      </c>
      <c r="M379" s="220" t="s">
        <v>17100</v>
      </c>
      <c r="N379" s="220" t="s">
        <v>17769</v>
      </c>
      <c r="O379" s="223" t="s">
        <v>17316</v>
      </c>
      <c r="P379" s="228">
        <v>3257484</v>
      </c>
      <c r="Q379" s="228"/>
      <c r="R379" s="228">
        <v>0</v>
      </c>
      <c r="S379" s="228">
        <v>0</v>
      </c>
      <c r="T379" s="228">
        <f>P379-R379-S379</f>
        <v>3257484</v>
      </c>
      <c r="U379" s="221">
        <f t="shared" ref="U379:U380" si="183">P379/I379</f>
        <v>7084.5672031317963</v>
      </c>
      <c r="V379" s="228">
        <v>8794.7716398434095</v>
      </c>
      <c r="W379" s="195"/>
      <c r="AL379" s="182"/>
      <c r="BU379" s="233"/>
      <c r="BV379" s="233"/>
      <c r="BW379" s="233"/>
      <c r="BX379" s="233"/>
      <c r="BY379" s="233"/>
      <c r="BZ379" s="234"/>
      <c r="CA379" s="234"/>
      <c r="CB379" s="234"/>
      <c r="CC379" s="235"/>
      <c r="CD379" s="233"/>
      <c r="CE379" s="233"/>
      <c r="CF379" s="233"/>
      <c r="CG379" s="236"/>
      <c r="CH379" s="236"/>
      <c r="CI379" s="236"/>
      <c r="CJ379" s="236"/>
      <c r="CK379" s="236"/>
      <c r="CL379" s="236"/>
      <c r="CM379" s="195">
        <f>P379-R379-S379-T379</f>
        <v>0</v>
      </c>
      <c r="CS379" s="182" t="s">
        <v>104</v>
      </c>
      <c r="CT379" s="182">
        <v>1989</v>
      </c>
      <c r="CV379" s="182" t="s">
        <v>17319</v>
      </c>
      <c r="CW379" s="182">
        <v>5</v>
      </c>
      <c r="CX379" s="182">
        <v>7</v>
      </c>
      <c r="CY379" s="182">
        <v>7715.6</v>
      </c>
      <c r="CZ379" s="182">
        <v>5398.6</v>
      </c>
      <c r="DA379" s="182">
        <v>5070.8</v>
      </c>
      <c r="DB379" s="182">
        <v>255</v>
      </c>
      <c r="DC379" s="182" t="s">
        <v>17100</v>
      </c>
      <c r="DD379" s="182" t="s">
        <v>17746</v>
      </c>
      <c r="DE379" s="182" t="s">
        <v>17750</v>
      </c>
    </row>
    <row r="380" spans="1:109" ht="35.25" x14ac:dyDescent="0.5">
      <c r="A380" s="182">
        <v>1</v>
      </c>
      <c r="B380" s="220">
        <f>SUBTOTAL(9,$A$16:A380)</f>
        <v>308</v>
      </c>
      <c r="C380" s="230" t="s">
        <v>16277</v>
      </c>
      <c r="D380" s="220" t="s">
        <v>950</v>
      </c>
      <c r="E380" s="220"/>
      <c r="F380" s="220" t="s">
        <v>17877</v>
      </c>
      <c r="G380" s="220" t="s">
        <v>17042</v>
      </c>
      <c r="H380" s="220" t="s">
        <v>17040</v>
      </c>
      <c r="I380" s="231">
        <v>365</v>
      </c>
      <c r="J380" s="231">
        <v>328</v>
      </c>
      <c r="K380" s="231">
        <v>309.2</v>
      </c>
      <c r="L380" s="232">
        <v>21</v>
      </c>
      <c r="M380" s="220" t="s">
        <v>17100</v>
      </c>
      <c r="N380" s="220" t="s">
        <v>17769</v>
      </c>
      <c r="O380" s="223" t="s">
        <v>17316</v>
      </c>
      <c r="P380" s="228">
        <v>1832274.96</v>
      </c>
      <c r="Q380" s="228"/>
      <c r="R380" s="228">
        <v>0</v>
      </c>
      <c r="S380" s="228">
        <v>0</v>
      </c>
      <c r="T380" s="228">
        <f>P380-R380-S380</f>
        <v>1832274.96</v>
      </c>
      <c r="U380" s="221">
        <f t="shared" si="183"/>
        <v>5019.931397260274</v>
      </c>
      <c r="V380" s="228">
        <v>8364.6470684931519</v>
      </c>
      <c r="W380" s="195"/>
      <c r="AL380" s="182"/>
      <c r="BU380" s="233"/>
      <c r="BV380" s="233"/>
      <c r="BW380" s="233"/>
      <c r="BX380" s="233"/>
      <c r="BY380" s="233"/>
      <c r="BZ380" s="234"/>
      <c r="CA380" s="234"/>
      <c r="CB380" s="234"/>
      <c r="CC380" s="235"/>
      <c r="CD380" s="233"/>
      <c r="CE380" s="233"/>
      <c r="CF380" s="233"/>
      <c r="CG380" s="236"/>
      <c r="CH380" s="236"/>
      <c r="CI380" s="236"/>
      <c r="CJ380" s="236"/>
      <c r="CK380" s="236"/>
      <c r="CL380" s="236"/>
      <c r="CM380" s="195">
        <f>P380-R380-S380-T380</f>
        <v>0</v>
      </c>
      <c r="CS380" s="182" t="s">
        <v>106</v>
      </c>
      <c r="CT380" s="182">
        <v>1977</v>
      </c>
      <c r="CV380" s="182" t="s">
        <v>17319</v>
      </c>
      <c r="CW380" s="182">
        <v>5</v>
      </c>
      <c r="CX380" s="182">
        <v>6</v>
      </c>
      <c r="CY380" s="182">
        <v>5250.5</v>
      </c>
      <c r="CZ380" s="182">
        <v>4616</v>
      </c>
      <c r="DA380" s="182">
        <v>4523.2</v>
      </c>
      <c r="DB380" s="182">
        <v>236</v>
      </c>
      <c r="DC380" s="182" t="s">
        <v>17100</v>
      </c>
      <c r="DD380" s="182" t="s">
        <v>17746</v>
      </c>
      <c r="DE380" s="182" t="s">
        <v>17748</v>
      </c>
    </row>
    <row r="381" spans="1:109" ht="35.25" x14ac:dyDescent="0.5">
      <c r="B381" s="229" t="s">
        <v>499</v>
      </c>
      <c r="C381" s="229"/>
      <c r="D381" s="220" t="s">
        <v>17075</v>
      </c>
      <c r="E381" s="220" t="s">
        <v>17075</v>
      </c>
      <c r="F381" s="220" t="s">
        <v>17075</v>
      </c>
      <c r="G381" s="220" t="s">
        <v>17075</v>
      </c>
      <c r="H381" s="220" t="s">
        <v>17075</v>
      </c>
      <c r="I381" s="225">
        <f>I382</f>
        <v>659.7</v>
      </c>
      <c r="J381" s="225">
        <f t="shared" ref="J381:L381" si="184">J382</f>
        <v>611.70000000000005</v>
      </c>
      <c r="K381" s="225">
        <f t="shared" si="184"/>
        <v>611.70000000000005</v>
      </c>
      <c r="L381" s="226">
        <f t="shared" si="184"/>
        <v>25</v>
      </c>
      <c r="M381" s="220" t="s">
        <v>17075</v>
      </c>
      <c r="N381" s="220" t="s">
        <v>17075</v>
      </c>
      <c r="O381" s="223" t="s">
        <v>17075</v>
      </c>
      <c r="P381" s="227">
        <v>4641914.7</v>
      </c>
      <c r="Q381" s="227"/>
      <c r="R381" s="225">
        <f t="shared" ref="R381" si="185">R382</f>
        <v>0</v>
      </c>
      <c r="S381" s="225">
        <f t="shared" ref="S381" si="186">S382</f>
        <v>0</v>
      </c>
      <c r="T381" s="225">
        <f t="shared" ref="T381" si="187">T382</f>
        <v>4641914.7</v>
      </c>
      <c r="U381" s="221">
        <f t="shared" si="140"/>
        <v>7036.4024556616641</v>
      </c>
      <c r="V381" s="228">
        <f>V382</f>
        <v>8734.9799909049561</v>
      </c>
      <c r="CM381" s="195">
        <f t="shared" si="166"/>
        <v>0</v>
      </c>
      <c r="CS381" s="182" t="s">
        <v>6057</v>
      </c>
      <c r="CT381" s="182">
        <v>1962</v>
      </c>
      <c r="CV381" s="182" t="s">
        <v>17877</v>
      </c>
      <c r="CW381" s="182">
        <v>5</v>
      </c>
      <c r="CX381" s="182" t="s">
        <v>17315</v>
      </c>
      <c r="CY381" s="182">
        <v>3393.1</v>
      </c>
      <c r="CZ381" s="182">
        <v>3313.4</v>
      </c>
      <c r="DA381" s="182">
        <v>2812</v>
      </c>
      <c r="DB381" s="182">
        <v>148</v>
      </c>
      <c r="DC381" s="182" t="s">
        <v>17100</v>
      </c>
      <c r="DD381" s="182" t="s">
        <v>17746</v>
      </c>
      <c r="DE381" s="182" t="s">
        <v>17749</v>
      </c>
    </row>
    <row r="382" spans="1:109" ht="35.25" x14ac:dyDescent="0.5">
      <c r="A382" s="182">
        <v>1</v>
      </c>
      <c r="B382" s="220">
        <f>SUBTOTAL(9,$A$16:A382)</f>
        <v>309</v>
      </c>
      <c r="C382" s="230" t="s">
        <v>498</v>
      </c>
      <c r="D382" s="220">
        <v>1964</v>
      </c>
      <c r="E382" s="220"/>
      <c r="F382" s="220" t="s">
        <v>17877</v>
      </c>
      <c r="G382" s="220">
        <v>2</v>
      </c>
      <c r="H382" s="220" t="s">
        <v>17042</v>
      </c>
      <c r="I382" s="231">
        <v>659.7</v>
      </c>
      <c r="J382" s="231">
        <v>611.70000000000005</v>
      </c>
      <c r="K382" s="231">
        <v>611.70000000000005</v>
      </c>
      <c r="L382" s="232">
        <v>25</v>
      </c>
      <c r="M382" s="220" t="s">
        <v>17100</v>
      </c>
      <c r="N382" s="220" t="s">
        <v>17769</v>
      </c>
      <c r="O382" s="223" t="s">
        <v>17316</v>
      </c>
      <c r="P382" s="228">
        <v>4641914.7</v>
      </c>
      <c r="Q382" s="228"/>
      <c r="R382" s="228">
        <v>0</v>
      </c>
      <c r="S382" s="228">
        <v>0</v>
      </c>
      <c r="T382" s="228">
        <f t="shared" si="141"/>
        <v>4641914.7</v>
      </c>
      <c r="U382" s="221">
        <f t="shared" si="140"/>
        <v>7036.4024556616641</v>
      </c>
      <c r="V382" s="228">
        <v>8734.9799909049561</v>
      </c>
      <c r="W382" s="195"/>
      <c r="AL382" s="182"/>
      <c r="BU382" s="233"/>
      <c r="BV382" s="233"/>
      <c r="BW382" s="233"/>
      <c r="BX382" s="233"/>
      <c r="BY382" s="233"/>
      <c r="BZ382" s="234"/>
      <c r="CA382" s="234"/>
      <c r="CB382" s="234"/>
      <c r="CC382" s="235"/>
      <c r="CD382" s="233"/>
      <c r="CE382" s="233"/>
      <c r="CF382" s="233"/>
      <c r="CG382" s="236"/>
      <c r="CH382" s="236"/>
      <c r="CI382" s="236"/>
      <c r="CJ382" s="236"/>
      <c r="CK382" s="236"/>
      <c r="CL382" s="236"/>
      <c r="CM382" s="195">
        <f t="shared" si="166"/>
        <v>0</v>
      </c>
      <c r="CS382" s="182" t="s">
        <v>7621</v>
      </c>
      <c r="CT382" s="182">
        <v>1968</v>
      </c>
      <c r="CV382" s="182" t="s">
        <v>17877</v>
      </c>
      <c r="CW382" s="182" t="s">
        <v>17331</v>
      </c>
      <c r="CX382" s="182" t="s">
        <v>17315</v>
      </c>
      <c r="CY382" s="182">
        <v>3176.3</v>
      </c>
      <c r="CZ382" s="182">
        <v>3176.3</v>
      </c>
      <c r="DA382" s="182">
        <v>3093.8</v>
      </c>
      <c r="DB382" s="182">
        <v>143</v>
      </c>
      <c r="DC382" s="182" t="s">
        <v>17100</v>
      </c>
      <c r="DD382" s="182" t="s">
        <v>17746</v>
      </c>
      <c r="DE382" s="182" t="s">
        <v>17999</v>
      </c>
    </row>
    <row r="383" spans="1:109" ht="35.25" x14ac:dyDescent="0.5">
      <c r="B383" s="229" t="s">
        <v>500</v>
      </c>
      <c r="C383" s="229"/>
      <c r="D383" s="220" t="s">
        <v>17075</v>
      </c>
      <c r="E383" s="220" t="s">
        <v>17075</v>
      </c>
      <c r="F383" s="220" t="s">
        <v>17075</v>
      </c>
      <c r="G383" s="220" t="s">
        <v>17075</v>
      </c>
      <c r="H383" s="220" t="s">
        <v>17075</v>
      </c>
      <c r="I383" s="225">
        <f>I384</f>
        <v>816.8</v>
      </c>
      <c r="J383" s="225">
        <f t="shared" ref="J383:L383" si="188">J384</f>
        <v>762</v>
      </c>
      <c r="K383" s="225">
        <f t="shared" si="188"/>
        <v>762</v>
      </c>
      <c r="L383" s="226">
        <f t="shared" si="188"/>
        <v>42</v>
      </c>
      <c r="M383" s="220" t="s">
        <v>17075</v>
      </c>
      <c r="N383" s="220" t="s">
        <v>17075</v>
      </c>
      <c r="O383" s="223" t="s">
        <v>17075</v>
      </c>
      <c r="P383" s="227">
        <v>5080000</v>
      </c>
      <c r="Q383" s="227"/>
      <c r="R383" s="225">
        <f t="shared" ref="R383:T383" si="189">R384</f>
        <v>0</v>
      </c>
      <c r="S383" s="225">
        <f t="shared" si="189"/>
        <v>0</v>
      </c>
      <c r="T383" s="225">
        <f t="shared" si="189"/>
        <v>5080000</v>
      </c>
      <c r="U383" s="221">
        <f t="shared" si="140"/>
        <v>6219.392752203722</v>
      </c>
      <c r="V383" s="228">
        <f>V384</f>
        <v>6372.4519451518127</v>
      </c>
      <c r="CM383" s="195">
        <f t="shared" si="166"/>
        <v>0</v>
      </c>
      <c r="CS383" s="182" t="s">
        <v>5741</v>
      </c>
      <c r="CT383" s="182">
        <v>1960</v>
      </c>
      <c r="CV383" s="182" t="s">
        <v>17877</v>
      </c>
      <c r="CW383" s="182">
        <v>5</v>
      </c>
      <c r="CX383" s="182" t="s">
        <v>17322</v>
      </c>
      <c r="CY383" s="182">
        <v>3202.4</v>
      </c>
      <c r="CZ383" s="182">
        <v>2438.9</v>
      </c>
      <c r="DA383" s="182">
        <v>2438.9</v>
      </c>
      <c r="DB383" s="182">
        <v>120</v>
      </c>
      <c r="DC383" s="182" t="s">
        <v>17100</v>
      </c>
      <c r="DD383" s="182" t="s">
        <v>17746</v>
      </c>
      <c r="DE383" s="182" t="s">
        <v>17781</v>
      </c>
    </row>
    <row r="384" spans="1:109" ht="35.25" x14ac:dyDescent="0.5">
      <c r="A384" s="182">
        <v>1</v>
      </c>
      <c r="B384" s="220">
        <f>SUBTOTAL(9,$A$16:A384)</f>
        <v>310</v>
      </c>
      <c r="C384" s="230" t="s">
        <v>501</v>
      </c>
      <c r="D384" s="220">
        <v>1974</v>
      </c>
      <c r="E384" s="220"/>
      <c r="F384" s="220" t="s">
        <v>17877</v>
      </c>
      <c r="G384" s="220">
        <v>2</v>
      </c>
      <c r="H384" s="220" t="s">
        <v>17042</v>
      </c>
      <c r="I384" s="231">
        <v>816.8</v>
      </c>
      <c r="J384" s="231">
        <v>762</v>
      </c>
      <c r="K384" s="231">
        <v>762</v>
      </c>
      <c r="L384" s="232">
        <v>42</v>
      </c>
      <c r="M384" s="220" t="s">
        <v>17100</v>
      </c>
      <c r="N384" s="220" t="s">
        <v>17746</v>
      </c>
      <c r="O384" s="223" t="s">
        <v>17838</v>
      </c>
      <c r="P384" s="228">
        <v>5080000</v>
      </c>
      <c r="Q384" s="228"/>
      <c r="R384" s="228">
        <v>0</v>
      </c>
      <c r="S384" s="228">
        <v>0</v>
      </c>
      <c r="T384" s="228">
        <f t="shared" si="141"/>
        <v>5080000</v>
      </c>
      <c r="U384" s="221">
        <f t="shared" si="140"/>
        <v>6219.392752203722</v>
      </c>
      <c r="V384" s="228">
        <v>6372.4519451518127</v>
      </c>
      <c r="W384" s="195"/>
      <c r="AL384" s="182"/>
      <c r="BU384" s="233"/>
      <c r="BV384" s="233"/>
      <c r="BW384" s="233"/>
      <c r="BX384" s="233"/>
      <c r="BY384" s="233"/>
      <c r="BZ384" s="234"/>
      <c r="CA384" s="234"/>
      <c r="CB384" s="234"/>
      <c r="CC384" s="235"/>
      <c r="CD384" s="233"/>
      <c r="CE384" s="233"/>
      <c r="CF384" s="233"/>
      <c r="CG384" s="236"/>
      <c r="CH384" s="236"/>
      <c r="CI384" s="236"/>
      <c r="CJ384" s="236"/>
      <c r="CK384" s="236"/>
      <c r="CL384" s="236"/>
      <c r="CM384" s="195">
        <f t="shared" si="166"/>
        <v>0</v>
      </c>
      <c r="CS384" s="182" t="s">
        <v>132</v>
      </c>
      <c r="CT384" s="182">
        <v>1977</v>
      </c>
      <c r="CU384" s="182">
        <v>2016</v>
      </c>
      <c r="CV384" s="182" t="s">
        <v>17877</v>
      </c>
      <c r="CW384" s="182">
        <v>9</v>
      </c>
      <c r="CX384" s="182">
        <v>1</v>
      </c>
      <c r="CY384" s="182">
        <v>6820.9</v>
      </c>
      <c r="CZ384" s="182">
        <v>3380.5</v>
      </c>
      <c r="DA384" s="182">
        <v>2922.7</v>
      </c>
      <c r="DB384" s="182">
        <v>215</v>
      </c>
      <c r="DC384" s="182" t="s">
        <v>17100</v>
      </c>
      <c r="DD384" s="182" t="s">
        <v>17746</v>
      </c>
      <c r="DE384" s="182" t="s">
        <v>17747</v>
      </c>
    </row>
    <row r="385" spans="1:109" ht="35.25" x14ac:dyDescent="0.5">
      <c r="B385" s="229" t="s">
        <v>503</v>
      </c>
      <c r="C385" s="229"/>
      <c r="D385" s="220" t="s">
        <v>17075</v>
      </c>
      <c r="E385" s="220" t="s">
        <v>17075</v>
      </c>
      <c r="F385" s="220" t="s">
        <v>17075</v>
      </c>
      <c r="G385" s="220" t="s">
        <v>17075</v>
      </c>
      <c r="H385" s="220" t="s">
        <v>17075</v>
      </c>
      <c r="I385" s="225">
        <f>I386</f>
        <v>1199.9000000000001</v>
      </c>
      <c r="J385" s="225">
        <f t="shared" ref="J385:L385" si="190">J386</f>
        <v>715.9</v>
      </c>
      <c r="K385" s="225">
        <f t="shared" si="190"/>
        <v>715.9</v>
      </c>
      <c r="L385" s="226">
        <f t="shared" si="190"/>
        <v>41</v>
      </c>
      <c r="M385" s="220" t="s">
        <v>17075</v>
      </c>
      <c r="N385" s="220" t="s">
        <v>17075</v>
      </c>
      <c r="O385" s="223" t="s">
        <v>17075</v>
      </c>
      <c r="P385" s="227">
        <v>5397325.2400000002</v>
      </c>
      <c r="Q385" s="227"/>
      <c r="R385" s="225">
        <f t="shared" ref="R385" si="191">R386</f>
        <v>0</v>
      </c>
      <c r="S385" s="225">
        <f t="shared" ref="S385" si="192">S386</f>
        <v>0</v>
      </c>
      <c r="T385" s="225">
        <f t="shared" ref="T385" si="193">T386</f>
        <v>5397325.2400000002</v>
      </c>
      <c r="U385" s="221">
        <f t="shared" si="140"/>
        <v>4498.1458788232349</v>
      </c>
      <c r="V385" s="228">
        <f>V386</f>
        <v>5583.9918896574709</v>
      </c>
      <c r="CM385" s="195">
        <f t="shared" si="166"/>
        <v>0</v>
      </c>
      <c r="CS385" s="182" t="s">
        <v>4869</v>
      </c>
      <c r="CT385" s="182">
        <v>1986</v>
      </c>
      <c r="CV385" s="182" t="s">
        <v>18013</v>
      </c>
      <c r="CW385" s="182">
        <v>9</v>
      </c>
      <c r="CX385" s="182" t="s">
        <v>17042</v>
      </c>
      <c r="CY385" s="182">
        <v>4308.3999999999996</v>
      </c>
      <c r="CZ385" s="182">
        <v>3920.4</v>
      </c>
      <c r="DA385" s="182">
        <v>3608.2</v>
      </c>
      <c r="DB385" s="182">
        <v>108</v>
      </c>
      <c r="DC385" s="182" t="s">
        <v>17100</v>
      </c>
      <c r="DD385" s="182" t="s">
        <v>17746</v>
      </c>
      <c r="DE385" s="182" t="s">
        <v>18014</v>
      </c>
    </row>
    <row r="386" spans="1:109" ht="35.25" x14ac:dyDescent="0.5">
      <c r="A386" s="182">
        <v>1</v>
      </c>
      <c r="B386" s="220">
        <f>SUBTOTAL(9,$A$16:A386)</f>
        <v>311</v>
      </c>
      <c r="C386" s="230" t="s">
        <v>502</v>
      </c>
      <c r="D386" s="220">
        <v>1981</v>
      </c>
      <c r="E386" s="220"/>
      <c r="F386" s="220" t="s">
        <v>17877</v>
      </c>
      <c r="G386" s="220">
        <v>2</v>
      </c>
      <c r="H386" s="220" t="s">
        <v>17042</v>
      </c>
      <c r="I386" s="231">
        <v>1199.9000000000001</v>
      </c>
      <c r="J386" s="231">
        <v>715.9</v>
      </c>
      <c r="K386" s="231">
        <v>715.9</v>
      </c>
      <c r="L386" s="232">
        <v>41</v>
      </c>
      <c r="M386" s="220" t="s">
        <v>17100</v>
      </c>
      <c r="N386" s="220" t="s">
        <v>17769</v>
      </c>
      <c r="O386" s="223" t="s">
        <v>17316</v>
      </c>
      <c r="P386" s="228">
        <v>5397325.2400000002</v>
      </c>
      <c r="Q386" s="228"/>
      <c r="R386" s="228">
        <v>0</v>
      </c>
      <c r="S386" s="228">
        <v>0</v>
      </c>
      <c r="T386" s="228">
        <f t="shared" si="141"/>
        <v>5397325.2400000002</v>
      </c>
      <c r="U386" s="221">
        <f t="shared" si="140"/>
        <v>4498.1458788232349</v>
      </c>
      <c r="V386" s="228">
        <v>5583.9918896574709</v>
      </c>
      <c r="W386" s="195"/>
      <c r="AL386" s="182"/>
      <c r="BU386" s="233"/>
      <c r="BV386" s="233"/>
      <c r="BW386" s="233"/>
      <c r="BX386" s="233"/>
      <c r="BY386" s="233"/>
      <c r="BZ386" s="234"/>
      <c r="CA386" s="234"/>
      <c r="CB386" s="234"/>
      <c r="CC386" s="235"/>
      <c r="CD386" s="233"/>
      <c r="CE386" s="233"/>
      <c r="CF386" s="233"/>
      <c r="CG386" s="236"/>
      <c r="CH386" s="236"/>
      <c r="CI386" s="236"/>
      <c r="CJ386" s="236"/>
      <c r="CK386" s="236"/>
      <c r="CL386" s="236"/>
      <c r="CM386" s="195">
        <f t="shared" si="166"/>
        <v>0</v>
      </c>
      <c r="CS386" s="182" t="s">
        <v>5333</v>
      </c>
      <c r="CT386" s="182">
        <v>1986</v>
      </c>
      <c r="CV386" s="182" t="s">
        <v>18015</v>
      </c>
      <c r="CW386" s="182">
        <v>5</v>
      </c>
      <c r="CX386" s="182" t="s">
        <v>17320</v>
      </c>
      <c r="CY386" s="182">
        <v>5760.4</v>
      </c>
      <c r="CZ386" s="182">
        <v>4094.2</v>
      </c>
      <c r="DA386" s="182">
        <v>3478.1</v>
      </c>
      <c r="DB386" s="182">
        <v>194</v>
      </c>
      <c r="DC386" s="182" t="s">
        <v>17100</v>
      </c>
      <c r="DD386" s="182" t="s">
        <v>17746</v>
      </c>
      <c r="DE386" s="182" t="s">
        <v>17781</v>
      </c>
    </row>
    <row r="387" spans="1:109" ht="35.25" x14ac:dyDescent="0.5">
      <c r="B387" s="229" t="s">
        <v>305</v>
      </c>
      <c r="C387" s="229"/>
      <c r="D387" s="220" t="s">
        <v>17075</v>
      </c>
      <c r="E387" s="220" t="s">
        <v>17075</v>
      </c>
      <c r="F387" s="220" t="s">
        <v>17075</v>
      </c>
      <c r="G387" s="220" t="s">
        <v>17075</v>
      </c>
      <c r="H387" s="220" t="s">
        <v>17075</v>
      </c>
      <c r="I387" s="225">
        <f>SUM(I388:I389)</f>
        <v>4989.7</v>
      </c>
      <c r="J387" s="225">
        <f>SUM(J388:J389)</f>
        <v>4375.5</v>
      </c>
      <c r="K387" s="225">
        <f>SUM(K388:K389)</f>
        <v>4375.5</v>
      </c>
      <c r="L387" s="226">
        <f>SUM(L388:L389)</f>
        <v>176</v>
      </c>
      <c r="M387" s="220" t="s">
        <v>17075</v>
      </c>
      <c r="N387" s="220" t="s">
        <v>17075</v>
      </c>
      <c r="O387" s="223" t="s">
        <v>17075</v>
      </c>
      <c r="P387" s="227">
        <f>SUM(P388:P389)</f>
        <v>17376189.66</v>
      </c>
      <c r="Q387" s="227"/>
      <c r="R387" s="225">
        <f>SUM(R388:R389)</f>
        <v>0</v>
      </c>
      <c r="S387" s="225">
        <f>SUM(S388:S389)</f>
        <v>0</v>
      </c>
      <c r="T387" s="225">
        <f>SUM(T388:T389)</f>
        <v>17376189.66</v>
      </c>
      <c r="U387" s="221">
        <f t="shared" si="140"/>
        <v>3482.4117001022105</v>
      </c>
      <c r="V387" s="228">
        <f>MAX(V388:V389)</f>
        <v>8485.4604135096961</v>
      </c>
      <c r="CM387" s="195">
        <f t="shared" si="166"/>
        <v>0</v>
      </c>
      <c r="CS387" s="182" t="s">
        <v>6709</v>
      </c>
      <c r="CT387" s="182">
        <v>1972</v>
      </c>
      <c r="CV387" s="182" t="s">
        <v>18015</v>
      </c>
      <c r="CW387" s="182">
        <v>9</v>
      </c>
      <c r="CX387" s="182" t="s">
        <v>17040</v>
      </c>
      <c r="CY387" s="182">
        <v>1896.4</v>
      </c>
      <c r="CZ387" s="182">
        <v>1896.4</v>
      </c>
      <c r="DA387" s="182">
        <v>1859.1</v>
      </c>
      <c r="DB387" s="182">
        <v>90</v>
      </c>
      <c r="DC387" s="182" t="s">
        <v>17100</v>
      </c>
      <c r="DD387" s="182" t="s">
        <v>17746</v>
      </c>
      <c r="DE387" s="182" t="s">
        <v>17748</v>
      </c>
    </row>
    <row r="388" spans="1:109" ht="35.25" x14ac:dyDescent="0.5">
      <c r="A388" s="182">
        <v>1</v>
      </c>
      <c r="B388" s="220">
        <f>SUBTOTAL(9,$A$16:A388)</f>
        <v>312</v>
      </c>
      <c r="C388" s="230" t="s">
        <v>304</v>
      </c>
      <c r="D388" s="220">
        <v>1997</v>
      </c>
      <c r="E388" s="220">
        <v>2015</v>
      </c>
      <c r="F388" s="220" t="s">
        <v>17877</v>
      </c>
      <c r="G388" s="220">
        <v>5</v>
      </c>
      <c r="H388" s="220" t="s">
        <v>17320</v>
      </c>
      <c r="I388" s="231">
        <v>4211</v>
      </c>
      <c r="J388" s="231">
        <v>3971.3</v>
      </c>
      <c r="K388" s="231">
        <v>3971.3</v>
      </c>
      <c r="L388" s="232">
        <v>160</v>
      </c>
      <c r="M388" s="220" t="s">
        <v>17100</v>
      </c>
      <c r="N388" s="220" t="s">
        <v>17746</v>
      </c>
      <c r="O388" s="223" t="s">
        <v>17874</v>
      </c>
      <c r="P388" s="228">
        <v>12201178.33</v>
      </c>
      <c r="Q388" s="228"/>
      <c r="R388" s="228">
        <v>0</v>
      </c>
      <c r="S388" s="228">
        <v>0</v>
      </c>
      <c r="T388" s="228">
        <f t="shared" si="141"/>
        <v>12201178.33</v>
      </c>
      <c r="U388" s="221">
        <f t="shared" si="140"/>
        <v>2897.453889812396</v>
      </c>
      <c r="V388" s="228">
        <v>3699.5673687960102</v>
      </c>
      <c r="W388" s="195"/>
      <c r="AL388" s="182"/>
      <c r="BU388" s="233"/>
      <c r="BV388" s="233"/>
      <c r="BW388" s="233"/>
      <c r="BX388" s="233"/>
      <c r="BY388" s="233"/>
      <c r="BZ388" s="234"/>
      <c r="CA388" s="234"/>
      <c r="CB388" s="234"/>
      <c r="CC388" s="235"/>
      <c r="CD388" s="233"/>
      <c r="CE388" s="233"/>
      <c r="CF388" s="233"/>
      <c r="CG388" s="236"/>
      <c r="CH388" s="236"/>
      <c r="CI388" s="236"/>
      <c r="CJ388" s="236"/>
      <c r="CK388" s="236"/>
      <c r="CL388" s="236"/>
      <c r="CM388" s="195">
        <f t="shared" si="166"/>
        <v>0</v>
      </c>
      <c r="CS388" s="182" t="s">
        <v>1124</v>
      </c>
      <c r="CT388" s="182" t="s">
        <v>805</v>
      </c>
      <c r="CV388" s="182" t="s">
        <v>18015</v>
      </c>
      <c r="CW388" s="182" t="s">
        <v>17315</v>
      </c>
      <c r="CX388" s="182" t="s">
        <v>17040</v>
      </c>
      <c r="CY388" s="182">
        <v>946</v>
      </c>
      <c r="CZ388" s="182">
        <v>977.4</v>
      </c>
      <c r="DA388" s="182">
        <v>688.5</v>
      </c>
      <c r="DB388" s="182">
        <v>25</v>
      </c>
      <c r="DC388" s="182" t="s">
        <v>17100</v>
      </c>
      <c r="DD388" s="182" t="s">
        <v>17746</v>
      </c>
      <c r="DE388" s="182" t="s">
        <v>17747</v>
      </c>
    </row>
    <row r="389" spans="1:109" ht="35.25" x14ac:dyDescent="0.5">
      <c r="A389" s="182">
        <v>1</v>
      </c>
      <c r="B389" s="220">
        <f>SUBTOTAL(9,$A$16:A389)</f>
        <v>313</v>
      </c>
      <c r="C389" s="230" t="s">
        <v>306</v>
      </c>
      <c r="D389" s="220">
        <v>1966</v>
      </c>
      <c r="E389" s="220"/>
      <c r="F389" s="220" t="s">
        <v>17877</v>
      </c>
      <c r="G389" s="220">
        <v>2</v>
      </c>
      <c r="H389" s="220" t="s">
        <v>17040</v>
      </c>
      <c r="I389" s="231">
        <v>778.7</v>
      </c>
      <c r="J389" s="231">
        <v>404.2</v>
      </c>
      <c r="K389" s="231">
        <v>404.2</v>
      </c>
      <c r="L389" s="232">
        <v>16</v>
      </c>
      <c r="M389" s="220" t="s">
        <v>17100</v>
      </c>
      <c r="N389" s="220" t="s">
        <v>17769</v>
      </c>
      <c r="O389" s="223" t="s">
        <v>17316</v>
      </c>
      <c r="P389" s="228">
        <v>5175011.33</v>
      </c>
      <c r="Q389" s="228"/>
      <c r="R389" s="228">
        <v>0</v>
      </c>
      <c r="S389" s="228">
        <v>0</v>
      </c>
      <c r="T389" s="228">
        <f t="shared" si="141"/>
        <v>5175011.33</v>
      </c>
      <c r="U389" s="221">
        <f t="shared" si="140"/>
        <v>6645.7060870681898</v>
      </c>
      <c r="V389" s="228">
        <v>8485.4604135096961</v>
      </c>
      <c r="W389" s="195"/>
      <c r="AL389" s="182"/>
      <c r="BU389" s="233"/>
      <c r="BV389" s="233"/>
      <c r="BW389" s="233"/>
      <c r="BX389" s="233"/>
      <c r="BY389" s="233"/>
      <c r="BZ389" s="234"/>
      <c r="CA389" s="234"/>
      <c r="CB389" s="234"/>
      <c r="CC389" s="235"/>
      <c r="CD389" s="233"/>
      <c r="CE389" s="233"/>
      <c r="CF389" s="233"/>
      <c r="CG389" s="236"/>
      <c r="CH389" s="236"/>
      <c r="CI389" s="236"/>
      <c r="CJ389" s="236"/>
      <c r="CK389" s="236"/>
      <c r="CL389" s="236"/>
      <c r="CM389" s="195">
        <f t="shared" si="166"/>
        <v>0</v>
      </c>
      <c r="CS389" s="182" t="s">
        <v>4783</v>
      </c>
      <c r="CT389" s="182">
        <v>1976</v>
      </c>
      <c r="CV389" s="182" t="s">
        <v>18015</v>
      </c>
      <c r="CW389" s="182">
        <v>5</v>
      </c>
      <c r="CX389" s="182">
        <v>1</v>
      </c>
      <c r="CY389" s="182">
        <v>579.79999999999995</v>
      </c>
      <c r="CZ389" s="182">
        <v>348.4</v>
      </c>
      <c r="DA389" s="182">
        <v>348.4</v>
      </c>
      <c r="DB389" s="182">
        <v>37</v>
      </c>
      <c r="DC389" s="182" t="s">
        <v>17100</v>
      </c>
      <c r="DD389" s="182" t="s">
        <v>17746</v>
      </c>
      <c r="DE389" s="182" t="s">
        <v>18016</v>
      </c>
    </row>
    <row r="390" spans="1:109" ht="35.25" x14ac:dyDescent="0.5">
      <c r="B390" s="229" t="s">
        <v>18003</v>
      </c>
      <c r="C390" s="229"/>
      <c r="D390" s="220" t="s">
        <v>17075</v>
      </c>
      <c r="E390" s="220" t="s">
        <v>17075</v>
      </c>
      <c r="F390" s="220" t="s">
        <v>17075</v>
      </c>
      <c r="G390" s="220" t="s">
        <v>17075</v>
      </c>
      <c r="H390" s="220" t="s">
        <v>17075</v>
      </c>
      <c r="I390" s="225">
        <f>I391</f>
        <v>212.1</v>
      </c>
      <c r="J390" s="225">
        <f t="shared" ref="J390:L390" si="194">J391</f>
        <v>212.1</v>
      </c>
      <c r="K390" s="225">
        <f t="shared" si="194"/>
        <v>187.1</v>
      </c>
      <c r="L390" s="226">
        <f t="shared" si="194"/>
        <v>7</v>
      </c>
      <c r="M390" s="220" t="s">
        <v>17075</v>
      </c>
      <c r="N390" s="220" t="s">
        <v>17075</v>
      </c>
      <c r="O390" s="223" t="s">
        <v>17075</v>
      </c>
      <c r="P390" s="227">
        <v>496575.67</v>
      </c>
      <c r="Q390" s="227"/>
      <c r="R390" s="225">
        <f t="shared" ref="R390" si="195">R391</f>
        <v>0</v>
      </c>
      <c r="S390" s="225">
        <f t="shared" ref="S390" si="196">S391</f>
        <v>0</v>
      </c>
      <c r="T390" s="225">
        <f t="shared" ref="T390" si="197">T391</f>
        <v>496575.67</v>
      </c>
      <c r="U390" s="221">
        <f t="shared" si="140"/>
        <v>2341.2337105139086</v>
      </c>
      <c r="V390" s="228">
        <f>V391</f>
        <v>2768.88</v>
      </c>
      <c r="CM390" s="195">
        <f t="shared" si="166"/>
        <v>0</v>
      </c>
      <c r="CS390" s="182" t="s">
        <v>5114</v>
      </c>
      <c r="CT390" s="182">
        <v>1961</v>
      </c>
      <c r="CV390" s="182" t="s">
        <v>18015</v>
      </c>
      <c r="CW390" s="182">
        <v>4</v>
      </c>
      <c r="CX390" s="182">
        <v>2</v>
      </c>
      <c r="CY390" s="182">
        <v>1356.2</v>
      </c>
      <c r="CZ390" s="182">
        <v>1151.0999999999999</v>
      </c>
      <c r="DA390" s="182">
        <v>1151.0999999999999</v>
      </c>
      <c r="DB390" s="182">
        <v>80</v>
      </c>
      <c r="DC390" s="182" t="s">
        <v>17100</v>
      </c>
      <c r="DD390" s="182" t="s">
        <v>17746</v>
      </c>
      <c r="DE390" s="182" t="s">
        <v>18017</v>
      </c>
    </row>
    <row r="391" spans="1:109" ht="35.25" x14ac:dyDescent="0.5">
      <c r="A391" s="182">
        <v>1</v>
      </c>
      <c r="B391" s="220">
        <f>SUBTOTAL(9,$A$16:A391)</f>
        <v>314</v>
      </c>
      <c r="C391" s="230" t="s">
        <v>16944</v>
      </c>
      <c r="D391" s="220">
        <v>1962</v>
      </c>
      <c r="E391" s="220"/>
      <c r="F391" s="220" t="s">
        <v>17877</v>
      </c>
      <c r="G391" s="220">
        <v>2</v>
      </c>
      <c r="H391" s="220" t="s">
        <v>17040</v>
      </c>
      <c r="I391" s="231">
        <v>212.1</v>
      </c>
      <c r="J391" s="231">
        <v>212.1</v>
      </c>
      <c r="K391" s="231">
        <v>187.1</v>
      </c>
      <c r="L391" s="232">
        <v>7</v>
      </c>
      <c r="M391" s="220" t="s">
        <v>17100</v>
      </c>
      <c r="N391" s="220" t="s">
        <v>17769</v>
      </c>
      <c r="O391" s="223" t="s">
        <v>17316</v>
      </c>
      <c r="P391" s="228">
        <v>496575.67</v>
      </c>
      <c r="Q391" s="228"/>
      <c r="R391" s="228">
        <v>0</v>
      </c>
      <c r="S391" s="228">
        <v>0</v>
      </c>
      <c r="T391" s="228">
        <f t="shared" si="141"/>
        <v>496575.67</v>
      </c>
      <c r="U391" s="221">
        <f t="shared" ref="U391" si="198">P391/I391</f>
        <v>2341.2337105139086</v>
      </c>
      <c r="V391" s="228">
        <v>2768.88</v>
      </c>
      <c r="W391" s="195"/>
      <c r="AL391" s="182"/>
      <c r="BU391" s="233"/>
      <c r="BV391" s="233"/>
      <c r="BW391" s="233"/>
      <c r="BX391" s="233"/>
      <c r="BY391" s="233"/>
      <c r="BZ391" s="234"/>
      <c r="CA391" s="234"/>
      <c r="CB391" s="234"/>
      <c r="CC391" s="235"/>
      <c r="CD391" s="233"/>
      <c r="CE391" s="233"/>
      <c r="CF391" s="233"/>
      <c r="CG391" s="236"/>
      <c r="CH391" s="236"/>
      <c r="CI391" s="236"/>
      <c r="CJ391" s="236"/>
      <c r="CK391" s="236"/>
      <c r="CL391" s="236"/>
      <c r="CM391" s="195">
        <f t="shared" si="166"/>
        <v>0</v>
      </c>
      <c r="CS391" s="182" t="s">
        <v>6370</v>
      </c>
      <c r="CT391" s="182">
        <v>1961</v>
      </c>
      <c r="CV391" s="182" t="s">
        <v>18015</v>
      </c>
      <c r="CW391" s="182">
        <v>2</v>
      </c>
      <c r="CX391" s="182">
        <v>1</v>
      </c>
      <c r="CY391" s="182">
        <v>276</v>
      </c>
      <c r="CZ391" s="182">
        <v>189.9</v>
      </c>
      <c r="DA391" s="182">
        <v>189.9</v>
      </c>
      <c r="DB391" s="182">
        <v>20</v>
      </c>
      <c r="DC391" s="182" t="s">
        <v>17100</v>
      </c>
      <c r="DD391" s="182" t="s">
        <v>17746</v>
      </c>
      <c r="DE391" s="182" t="s">
        <v>18016</v>
      </c>
    </row>
    <row r="392" spans="1:109" ht="35.25" x14ac:dyDescent="0.5">
      <c r="B392" s="229" t="s">
        <v>17894</v>
      </c>
      <c r="C392" s="230"/>
      <c r="D392" s="220" t="s">
        <v>17075</v>
      </c>
      <c r="E392" s="220" t="s">
        <v>17075</v>
      </c>
      <c r="F392" s="220" t="s">
        <v>17075</v>
      </c>
      <c r="G392" s="220" t="s">
        <v>17075</v>
      </c>
      <c r="H392" s="220" t="s">
        <v>17075</v>
      </c>
      <c r="I392" s="231">
        <f>I393+I435+I442+I457+I468+I481+I485+I488+I500+I491+I502+I504+I506+I508+I510+I512+I518+I520+I522+I524+I526+I532+I534+I536+I540+I542+I545+I550+I553+I555+I557+I559+I561+I564+I566+I569+I571+I574+I576+I578+I580+I583+I586+I589+I591+I593+I595+I597+I599+I601+I604</f>
        <v>309581.00000000006</v>
      </c>
      <c r="J392" s="231">
        <f t="shared" ref="J392:L392" si="199">J393+J435+J442+J457+J468+J481+J485+J488+J500+J491+J502+J504+J506+J508+J510+J512+J518+J520+J522+J524+J526+J532+J534+J536+J540+J542+J545+J550+J553+J555+J557+J559+J561+J564+J566+J569+J571+J574+J576+J578+J580+J583+J586+J589+J591+J593+J595+J597+J599+J601+J604</f>
        <v>250020.53000000012</v>
      </c>
      <c r="K392" s="231">
        <f t="shared" si="199"/>
        <v>236521.99100000007</v>
      </c>
      <c r="L392" s="232">
        <f t="shared" si="199"/>
        <v>11175</v>
      </c>
      <c r="M392" s="220" t="s">
        <v>17075</v>
      </c>
      <c r="N392" s="220" t="s">
        <v>17075</v>
      </c>
      <c r="O392" s="223" t="s">
        <v>17075</v>
      </c>
      <c r="P392" s="268">
        <f>P393+P435+P442+P457+P468+P481+P485+P488+P500+P491+P502+P504+P506+P508+P510+P512+P518+P520+P522+P524+P526+P532+P534+P536+P540+P542+P545+P550+P553+P555+P557+P559+P561+P564+P566+P569+P571+P574+P576+P578+P580+P583+P586+P589+P591+P593+P595+P597+P599+P601+P604</f>
        <v>991744990.53999996</v>
      </c>
      <c r="Q392" s="231">
        <f t="shared" ref="Q392:T392" si="200">Q393+Q435+Q442+Q457+Q468+Q481+Q485+Q488+Q500+Q491+Q502+Q504+Q506+Q508+Q510+Q512+Q518+Q520+Q522+Q524+Q526+Q532+Q534+Q536+Q540+Q542+Q545+Q550+Q553+Q555+Q557+Q559+Q561+Q564+Q566+Q569+Q571+Q574+Q576+Q578+Q580+Q583+Q586+Q589+Q591+Q593+Q595+Q597+Q599+Q601+Q604</f>
        <v>0</v>
      </c>
      <c r="R392" s="231">
        <f t="shared" si="200"/>
        <v>0</v>
      </c>
      <c r="S392" s="231">
        <f t="shared" si="200"/>
        <v>2194979.21</v>
      </c>
      <c r="T392" s="231">
        <f t="shared" si="200"/>
        <v>989550011.32999992</v>
      </c>
      <c r="U392" s="221">
        <f t="shared" ref="U392:U434" si="201">P392/I392</f>
        <v>3203.5072906283003</v>
      </c>
      <c r="V392" s="228">
        <f>MAX(V393:V606)</f>
        <v>34016.762128892115</v>
      </c>
      <c r="W392" s="195"/>
      <c r="AL392" s="182"/>
      <c r="BU392" s="233"/>
      <c r="BV392" s="233"/>
      <c r="BW392" s="233"/>
      <c r="BX392" s="233"/>
      <c r="BY392" s="233"/>
      <c r="BZ392" s="234"/>
      <c r="CA392" s="234"/>
      <c r="CB392" s="234"/>
      <c r="CC392" s="235"/>
      <c r="CD392" s="233"/>
      <c r="CE392" s="233"/>
      <c r="CF392" s="233"/>
      <c r="CG392" s="236"/>
      <c r="CH392" s="236"/>
      <c r="CI392" s="236"/>
      <c r="CJ392" s="236"/>
      <c r="CK392" s="236"/>
      <c r="CL392" s="236"/>
      <c r="CM392" s="195">
        <f t="shared" si="166"/>
        <v>0</v>
      </c>
      <c r="CQ392" s="182" t="e">
        <f t="shared" ref="CQ392:CQ423" si="202">VLOOKUP(C392,CR:CS,2,FALSE)</f>
        <v>#N/A</v>
      </c>
      <c r="CR392" s="182" t="s">
        <v>428</v>
      </c>
      <c r="CS392" s="182">
        <v>0</v>
      </c>
    </row>
    <row r="393" spans="1:109" ht="35.25" x14ac:dyDescent="0.5">
      <c r="B393" s="229" t="s">
        <v>71</v>
      </c>
      <c r="C393" s="269"/>
      <c r="D393" s="220" t="s">
        <v>17075</v>
      </c>
      <c r="E393" s="220" t="s">
        <v>17075</v>
      </c>
      <c r="F393" s="220" t="s">
        <v>17075</v>
      </c>
      <c r="G393" s="220" t="s">
        <v>17075</v>
      </c>
      <c r="H393" s="220" t="s">
        <v>17075</v>
      </c>
      <c r="I393" s="225">
        <f>SUM(I394:I434)</f>
        <v>109769.47000000002</v>
      </c>
      <c r="J393" s="225">
        <f t="shared" ref="J393:L393" si="203">SUM(J394:J434)</f>
        <v>89413</v>
      </c>
      <c r="K393" s="225">
        <f t="shared" si="203"/>
        <v>84782.290000000008</v>
      </c>
      <c r="L393" s="232">
        <f t="shared" si="203"/>
        <v>4326</v>
      </c>
      <c r="M393" s="220" t="s">
        <v>17075</v>
      </c>
      <c r="N393" s="220" t="s">
        <v>17075</v>
      </c>
      <c r="O393" s="223" t="s">
        <v>17075</v>
      </c>
      <c r="P393" s="227">
        <v>239297169.66</v>
      </c>
      <c r="Q393" s="227"/>
      <c r="R393" s="225">
        <f>SUM(R394:R433)</f>
        <v>0</v>
      </c>
      <c r="S393" s="225">
        <f>SUM(S394:S433)</f>
        <v>0</v>
      </c>
      <c r="T393" s="225">
        <f>SUM(T394:T434)</f>
        <v>239297169.66</v>
      </c>
      <c r="U393" s="221">
        <f t="shared" si="201"/>
        <v>2179.9974952962784</v>
      </c>
      <c r="V393" s="228">
        <f>MAX(V394:V434)</f>
        <v>9695.6599666110196</v>
      </c>
      <c r="W393" s="195">
        <f t="shared" ref="W393:W424" si="204">V393-U393</f>
        <v>7515.6624713147412</v>
      </c>
      <c r="Y393" s="182" t="s">
        <v>3117</v>
      </c>
      <c r="Z393" s="182">
        <v>2019</v>
      </c>
      <c r="AA393" s="182">
        <v>5420.5</v>
      </c>
      <c r="AB393" s="182">
        <v>136</v>
      </c>
      <c r="AC393" s="182">
        <v>10</v>
      </c>
      <c r="AD393" s="182">
        <v>4531.7</v>
      </c>
      <c r="AF393" s="182" t="s">
        <v>3116</v>
      </c>
      <c r="AG393" s="182" t="s">
        <v>17312</v>
      </c>
      <c r="AH393" s="182" t="s">
        <v>2993</v>
      </c>
      <c r="AI393" s="182" t="s">
        <v>17042</v>
      </c>
      <c r="AL393" s="182" t="e">
        <f t="shared" ref="AL393:AL424" si="205">VLOOKUP(C393,AM:AN,2,FALSE)</f>
        <v>#N/A</v>
      </c>
      <c r="AV393" s="182" t="e">
        <f t="shared" ref="AV393:AV424" si="206">VLOOKUP(C393,AY:BB,2,FALSE)</f>
        <v>#N/A</v>
      </c>
      <c r="AW393" s="182" t="e">
        <f t="shared" ref="AW393:AW424" si="207">VLOOKUP(C393,AY:BA,3,FALSE)</f>
        <v>#N/A</v>
      </c>
      <c r="AY393" s="182" t="s">
        <v>136</v>
      </c>
      <c r="AZ393" s="182">
        <v>790</v>
      </c>
      <c r="BA393" s="182" t="s">
        <v>17062</v>
      </c>
      <c r="BD393" s="182" t="e">
        <f t="shared" ref="BD393:BD424" si="208">VLOOKUP(C393,BE:BF,2,FALSE)</f>
        <v>#N/A</v>
      </c>
      <c r="BJ393" s="182" t="e">
        <f t="shared" ref="BJ393:BJ424" si="209">VLOOKUP(C393,BL:BM,2,FALSE)</f>
        <v>#N/A</v>
      </c>
      <c r="BU393" s="233" t="s">
        <v>17075</v>
      </c>
      <c r="BV393" s="233" t="s">
        <v>17075</v>
      </c>
      <c r="BW393" s="233" t="s">
        <v>17075</v>
      </c>
      <c r="BX393" s="233" t="s">
        <v>17075</v>
      </c>
      <c r="BY393" s="233" t="s">
        <v>17075</v>
      </c>
      <c r="BZ393" s="234" t="e">
        <f>SUM(BZ394:BZ433)</f>
        <v>#N/A</v>
      </c>
      <c r="CA393" s="234" t="e">
        <f>SUM(CA394:CA433)</f>
        <v>#N/A</v>
      </c>
      <c r="CB393" s="234" t="e">
        <f>SUM(CB394:CB433)</f>
        <v>#N/A</v>
      </c>
      <c r="CC393" s="235">
        <f>SUM(CC394:CC433)</f>
        <v>4157</v>
      </c>
      <c r="CD393" s="233" t="s">
        <v>17075</v>
      </c>
      <c r="CE393" s="233" t="s">
        <v>17075</v>
      </c>
      <c r="CF393" s="233" t="s">
        <v>17075</v>
      </c>
      <c r="CG393" s="234">
        <f>SUM(CG394:CG433)</f>
        <v>230297936.65699998</v>
      </c>
      <c r="CH393" s="234">
        <f>SUM(CH394:CH433)</f>
        <v>0</v>
      </c>
      <c r="CI393" s="234">
        <f>SUM(CI394:CI433)</f>
        <v>0</v>
      </c>
      <c r="CJ393" s="234">
        <f>SUM(CJ394:CJ433)</f>
        <v>230297936.65699998</v>
      </c>
      <c r="CK393" s="236" t="e">
        <f t="shared" ref="CK393:CK424" si="210">CG393/BZ393</f>
        <v>#N/A</v>
      </c>
      <c r="CL393" s="236" t="e">
        <f>MAX(CL394:CL433)</f>
        <v>#N/A</v>
      </c>
      <c r="CM393" s="195">
        <f t="shared" si="166"/>
        <v>0</v>
      </c>
      <c r="CQ393" s="182" t="e">
        <f t="shared" si="202"/>
        <v>#N/A</v>
      </c>
      <c r="CR393" s="182" t="s">
        <v>382</v>
      </c>
      <c r="CS393" s="182">
        <v>0</v>
      </c>
    </row>
    <row r="394" spans="1:109" ht="35.25" x14ac:dyDescent="0.5">
      <c r="A394" s="182">
        <v>1</v>
      </c>
      <c r="B394" s="220">
        <f>SUBTOTAL(9,$A$394:A394)</f>
        <v>1</v>
      </c>
      <c r="C394" s="230" t="s">
        <v>108</v>
      </c>
      <c r="D394" s="220">
        <v>1959</v>
      </c>
      <c r="E394" s="220"/>
      <c r="F394" s="220" t="s">
        <v>17877</v>
      </c>
      <c r="G394" s="220">
        <v>2</v>
      </c>
      <c r="H394" s="220">
        <v>1</v>
      </c>
      <c r="I394" s="231">
        <v>294.2</v>
      </c>
      <c r="J394" s="231">
        <v>267.60000000000002</v>
      </c>
      <c r="K394" s="231">
        <f t="shared" ref="K394:K434" si="211">VLOOKUP(C394,CY:CZ,2,FALSE)</f>
        <v>232.10000000000002</v>
      </c>
      <c r="L394" s="232">
        <v>19</v>
      </c>
      <c r="M394" s="220" t="s">
        <v>17100</v>
      </c>
      <c r="N394" s="220" t="s">
        <v>17746</v>
      </c>
      <c r="O394" s="223" t="s">
        <v>17747</v>
      </c>
      <c r="P394" s="228">
        <v>2065079.27</v>
      </c>
      <c r="Q394" s="228"/>
      <c r="R394" s="228">
        <v>0</v>
      </c>
      <c r="S394" s="228">
        <v>0</v>
      </c>
      <c r="T394" s="228">
        <f t="shared" ref="T394:T433" si="212">P394-R394-S394</f>
        <v>2065079.27</v>
      </c>
      <c r="U394" s="221">
        <f t="shared" si="201"/>
        <v>7019.3041128484028</v>
      </c>
      <c r="V394" s="228">
        <v>7217.0333106730122</v>
      </c>
      <c r="W394" s="195">
        <f t="shared" si="204"/>
        <v>197.7291978246094</v>
      </c>
      <c r="Y394" s="182" t="s">
        <v>616</v>
      </c>
      <c r="Z394" s="182">
        <v>1988</v>
      </c>
      <c r="AA394" s="182">
        <v>3360.2</v>
      </c>
      <c r="AB394" s="182">
        <v>107</v>
      </c>
      <c r="AC394" s="182">
        <v>5</v>
      </c>
      <c r="AD394" s="182">
        <v>3360.2</v>
      </c>
      <c r="AF394" s="182" t="s">
        <v>3117</v>
      </c>
      <c r="AG394" s="182" t="s">
        <v>17312</v>
      </c>
      <c r="AH394" s="182" t="s">
        <v>2993</v>
      </c>
      <c r="AI394" s="182" t="s">
        <v>17042</v>
      </c>
      <c r="AL394" s="182" t="e">
        <f t="shared" si="205"/>
        <v>#N/A</v>
      </c>
      <c r="AV394" s="182" t="e">
        <f t="shared" si="206"/>
        <v>#N/A</v>
      </c>
      <c r="AW394" s="182" t="e">
        <f t="shared" si="207"/>
        <v>#N/A</v>
      </c>
      <c r="AY394" s="182" t="s">
        <v>134</v>
      </c>
      <c r="AZ394" s="182">
        <v>400</v>
      </c>
      <c r="BA394" s="182" t="s">
        <v>17063</v>
      </c>
      <c r="BD394" s="182" t="e">
        <f t="shared" si="208"/>
        <v>#N/A</v>
      </c>
      <c r="BJ394" s="182" t="e">
        <f t="shared" si="209"/>
        <v>#N/A</v>
      </c>
      <c r="BU394" s="233" t="e">
        <f t="shared" ref="BU394:BU434" si="213">VLOOKUP(BT394,CO:CS,2,FALSE)</f>
        <v>#N/A</v>
      </c>
      <c r="BV394" s="233"/>
      <c r="BW394" s="233" t="s">
        <v>17877</v>
      </c>
      <c r="BX394" s="233">
        <v>2</v>
      </c>
      <c r="BY394" s="233">
        <v>1</v>
      </c>
      <c r="BZ394" s="234" t="e">
        <f t="shared" ref="BZ394:BZ402" si="214">VLOOKUP(BT394,CO:CS,3,FALSE)</f>
        <v>#N/A</v>
      </c>
      <c r="CA394" s="234" t="e">
        <f t="shared" ref="CA394:CA402" si="215">VLOOKUP(BT394,CO:CT,6,FALSE)</f>
        <v>#N/A</v>
      </c>
      <c r="CB394" s="234" t="e">
        <f>CA394</f>
        <v>#N/A</v>
      </c>
      <c r="CC394" s="235">
        <v>19</v>
      </c>
      <c r="CD394" s="233" t="s">
        <v>17100</v>
      </c>
      <c r="CE394" s="233" t="s">
        <v>17746</v>
      </c>
      <c r="CF394" s="233" t="s">
        <v>17747</v>
      </c>
      <c r="CG394" s="236">
        <v>2065079.2679999999</v>
      </c>
      <c r="CH394" s="236">
        <v>0</v>
      </c>
      <c r="CI394" s="236">
        <v>0</v>
      </c>
      <c r="CJ394" s="236">
        <f t="shared" ref="CJ394:CJ433" si="216">CG394-CH394-CI394</f>
        <v>2065079.2679999999</v>
      </c>
      <c r="CK394" s="236" t="e">
        <f t="shared" si="210"/>
        <v>#N/A</v>
      </c>
      <c r="CL394" s="236" t="e">
        <f t="shared" ref="CL394:CL395" si="217">DL394*8425.6/BZ394</f>
        <v>#N/A</v>
      </c>
      <c r="CM394" s="195">
        <f t="shared" si="166"/>
        <v>0</v>
      </c>
      <c r="CQ394" s="182" t="e">
        <f t="shared" si="202"/>
        <v>#N/A</v>
      </c>
      <c r="CR394" s="182" t="s">
        <v>383</v>
      </c>
      <c r="CS394" s="182">
        <v>0</v>
      </c>
      <c r="CY394" s="182" t="s">
        <v>108</v>
      </c>
      <c r="CZ394" s="182">
        <v>232.10000000000002</v>
      </c>
    </row>
    <row r="395" spans="1:109" ht="35.25" x14ac:dyDescent="0.5">
      <c r="A395" s="182">
        <v>1</v>
      </c>
      <c r="B395" s="220">
        <f>SUBTOTAL(9,$A$394:A395)</f>
        <v>2</v>
      </c>
      <c r="C395" s="230" t="s">
        <v>109</v>
      </c>
      <c r="D395" s="220">
        <v>1990</v>
      </c>
      <c r="E395" s="220">
        <v>2018</v>
      </c>
      <c r="F395" s="220" t="s">
        <v>17877</v>
      </c>
      <c r="G395" s="220">
        <v>7</v>
      </c>
      <c r="H395" s="220">
        <v>4</v>
      </c>
      <c r="I395" s="231">
        <v>6095</v>
      </c>
      <c r="J395" s="231">
        <v>4966.1000000000004</v>
      </c>
      <c r="K395" s="231">
        <f t="shared" si="211"/>
        <v>4966.1000000000004</v>
      </c>
      <c r="L395" s="232">
        <v>194</v>
      </c>
      <c r="M395" s="220" t="s">
        <v>17100</v>
      </c>
      <c r="N395" s="220" t="s">
        <v>17746</v>
      </c>
      <c r="O395" s="223" t="s">
        <v>17762</v>
      </c>
      <c r="P395" s="228">
        <v>11071119.41</v>
      </c>
      <c r="Q395" s="228"/>
      <c r="R395" s="228">
        <v>0</v>
      </c>
      <c r="S395" s="228">
        <v>0</v>
      </c>
      <c r="T395" s="228">
        <f t="shared" si="212"/>
        <v>11071119.41</v>
      </c>
      <c r="U395" s="221">
        <f t="shared" si="201"/>
        <v>1816.4264823625924</v>
      </c>
      <c r="V395" s="228">
        <v>1867.5940278917144</v>
      </c>
      <c r="W395" s="195">
        <f t="shared" si="204"/>
        <v>51.167545529121981</v>
      </c>
      <c r="Y395" s="182" t="s">
        <v>3121</v>
      </c>
      <c r="Z395" s="182">
        <v>1954</v>
      </c>
      <c r="AA395" s="182">
        <v>712.3</v>
      </c>
      <c r="AB395" s="182">
        <v>25</v>
      </c>
      <c r="AC395" s="182">
        <v>2</v>
      </c>
      <c r="AD395" s="182">
        <v>380.6</v>
      </c>
      <c r="AF395" s="182" t="s">
        <v>3118</v>
      </c>
      <c r="AG395" s="182" t="s">
        <v>2993</v>
      </c>
      <c r="AH395" s="182" t="s">
        <v>2993</v>
      </c>
      <c r="AI395" s="182" t="s">
        <v>17042</v>
      </c>
      <c r="AL395" s="190">
        <f t="shared" si="205"/>
        <v>2018</v>
      </c>
      <c r="AV395" s="182" t="e">
        <f t="shared" si="206"/>
        <v>#N/A</v>
      </c>
      <c r="AW395" s="182" t="e">
        <f t="shared" si="207"/>
        <v>#N/A</v>
      </c>
      <c r="AY395" s="182" t="s">
        <v>135</v>
      </c>
      <c r="AZ395" s="182">
        <v>400</v>
      </c>
      <c r="BA395" s="182" t="s">
        <v>17063</v>
      </c>
      <c r="BD395" s="182" t="e">
        <f t="shared" si="208"/>
        <v>#N/A</v>
      </c>
      <c r="BJ395" s="182" t="e">
        <f t="shared" si="209"/>
        <v>#N/A</v>
      </c>
      <c r="BU395" s="233" t="e">
        <f t="shared" si="213"/>
        <v>#N/A</v>
      </c>
      <c r="BV395" s="233">
        <v>2018</v>
      </c>
      <c r="BW395" s="233" t="s">
        <v>17877</v>
      </c>
      <c r="BX395" s="233">
        <v>7</v>
      </c>
      <c r="BY395" s="233">
        <v>4</v>
      </c>
      <c r="BZ395" s="234" t="e">
        <f t="shared" si="214"/>
        <v>#N/A</v>
      </c>
      <c r="CA395" s="234" t="e">
        <f t="shared" si="215"/>
        <v>#N/A</v>
      </c>
      <c r="CB395" s="234" t="e">
        <f t="shared" ref="CB395:CB433" si="218">CA395</f>
        <v>#N/A</v>
      </c>
      <c r="CC395" s="235">
        <v>194</v>
      </c>
      <c r="CD395" s="233" t="s">
        <v>17100</v>
      </c>
      <c r="CE395" s="233" t="s">
        <v>17746</v>
      </c>
      <c r="CF395" s="233" t="s">
        <v>17762</v>
      </c>
      <c r="CG395" s="236">
        <v>11071119.409</v>
      </c>
      <c r="CH395" s="236">
        <v>0</v>
      </c>
      <c r="CI395" s="236">
        <v>0</v>
      </c>
      <c r="CJ395" s="236">
        <f t="shared" si="216"/>
        <v>11071119.409</v>
      </c>
      <c r="CK395" s="236" t="e">
        <f t="shared" si="210"/>
        <v>#N/A</v>
      </c>
      <c r="CL395" s="236" t="e">
        <f t="shared" si="217"/>
        <v>#N/A</v>
      </c>
      <c r="CM395" s="195">
        <f t="shared" si="166"/>
        <v>0</v>
      </c>
      <c r="CQ395" s="182" t="e">
        <f t="shared" si="202"/>
        <v>#N/A</v>
      </c>
      <c r="CR395" s="182" t="s">
        <v>384</v>
      </c>
      <c r="CS395" s="182">
        <v>116.8</v>
      </c>
      <c r="CY395" s="182" t="s">
        <v>109</v>
      </c>
      <c r="CZ395" s="182">
        <v>4966.1000000000004</v>
      </c>
    </row>
    <row r="396" spans="1:109" ht="35.25" x14ac:dyDescent="0.5">
      <c r="A396" s="182">
        <v>1</v>
      </c>
      <c r="B396" s="220">
        <f>SUBTOTAL(9,$A$394:A396)</f>
        <v>3</v>
      </c>
      <c r="C396" s="230" t="s">
        <v>110</v>
      </c>
      <c r="D396" s="220">
        <v>1959</v>
      </c>
      <c r="E396" s="220"/>
      <c r="F396" s="220" t="s">
        <v>17877</v>
      </c>
      <c r="G396" s="220">
        <v>2</v>
      </c>
      <c r="H396" s="220">
        <v>1</v>
      </c>
      <c r="I396" s="231">
        <v>299.5</v>
      </c>
      <c r="J396" s="231">
        <v>272.60000000000002</v>
      </c>
      <c r="K396" s="231">
        <f t="shared" si="211"/>
        <v>235.20000000000002</v>
      </c>
      <c r="L396" s="232">
        <v>15</v>
      </c>
      <c r="M396" s="220" t="s">
        <v>17100</v>
      </c>
      <c r="N396" s="220" t="s">
        <v>17746</v>
      </c>
      <c r="O396" s="223" t="s">
        <v>17763</v>
      </c>
      <c r="P396" s="228">
        <v>2170696.7599999998</v>
      </c>
      <c r="Q396" s="228"/>
      <c r="R396" s="228">
        <v>0</v>
      </c>
      <c r="S396" s="228">
        <v>0</v>
      </c>
      <c r="T396" s="228">
        <f t="shared" si="212"/>
        <v>2170696.7599999998</v>
      </c>
      <c r="U396" s="221">
        <f t="shared" si="201"/>
        <v>7247.7354257095149</v>
      </c>
      <c r="V396" s="228">
        <v>9695.6599666110196</v>
      </c>
      <c r="W396" s="195">
        <f t="shared" si="204"/>
        <v>2447.9245409015048</v>
      </c>
      <c r="Y396" s="182" t="s">
        <v>3123</v>
      </c>
      <c r="Z396" s="182">
        <v>1957</v>
      </c>
      <c r="AA396" s="182">
        <v>821.4</v>
      </c>
      <c r="AB396" s="182">
        <v>17</v>
      </c>
      <c r="AC396" s="182">
        <v>2</v>
      </c>
      <c r="AD396" s="182">
        <v>442.9</v>
      </c>
      <c r="AF396" s="182" t="s">
        <v>3119</v>
      </c>
      <c r="AG396" s="182" t="s">
        <v>2993</v>
      </c>
      <c r="AH396" s="182" t="s">
        <v>2993</v>
      </c>
      <c r="AI396" s="182" t="s">
        <v>17322</v>
      </c>
      <c r="AL396" s="182" t="e">
        <f t="shared" si="205"/>
        <v>#N/A</v>
      </c>
      <c r="AV396" s="182" t="e">
        <f t="shared" si="206"/>
        <v>#N/A</v>
      </c>
      <c r="AW396" s="182" t="e">
        <f t="shared" si="207"/>
        <v>#N/A</v>
      </c>
      <c r="AY396" s="182" t="s">
        <v>133</v>
      </c>
      <c r="AZ396" s="182">
        <v>1445</v>
      </c>
      <c r="BA396" s="182" t="s">
        <v>17062</v>
      </c>
      <c r="BD396" s="182" t="e">
        <f t="shared" si="208"/>
        <v>#N/A</v>
      </c>
      <c r="BJ396" s="182" t="e">
        <f t="shared" si="209"/>
        <v>#N/A</v>
      </c>
      <c r="BU396" s="233" t="e">
        <f t="shared" si="213"/>
        <v>#N/A</v>
      </c>
      <c r="BV396" s="233"/>
      <c r="BW396" s="233" t="s">
        <v>17877</v>
      </c>
      <c r="BX396" s="233">
        <v>2</v>
      </c>
      <c r="BY396" s="233">
        <v>1</v>
      </c>
      <c r="BZ396" s="234" t="e">
        <f t="shared" si="214"/>
        <v>#N/A</v>
      </c>
      <c r="CA396" s="234" t="e">
        <f t="shared" si="215"/>
        <v>#N/A</v>
      </c>
      <c r="CB396" s="234" t="e">
        <f t="shared" si="218"/>
        <v>#N/A</v>
      </c>
      <c r="CC396" s="235">
        <v>15</v>
      </c>
      <c r="CD396" s="233" t="s">
        <v>17100</v>
      </c>
      <c r="CE396" s="233" t="s">
        <v>17746</v>
      </c>
      <c r="CF396" s="233" t="s">
        <v>17763</v>
      </c>
      <c r="CG396" s="236">
        <v>1040151.68</v>
      </c>
      <c r="CH396" s="236">
        <v>0</v>
      </c>
      <c r="CI396" s="236">
        <v>0</v>
      </c>
      <c r="CJ396" s="236">
        <f t="shared" si="216"/>
        <v>1040151.68</v>
      </c>
      <c r="CK396" s="236" t="e">
        <f t="shared" si="210"/>
        <v>#N/A</v>
      </c>
      <c r="CL396" s="236" t="e">
        <f>DZ396*7048.18/BZ396</f>
        <v>#N/A</v>
      </c>
      <c r="CM396" s="195">
        <f t="shared" si="166"/>
        <v>0</v>
      </c>
      <c r="CQ396" s="182" t="e">
        <f t="shared" si="202"/>
        <v>#N/A</v>
      </c>
      <c r="CR396" s="182" t="s">
        <v>385</v>
      </c>
      <c r="CS396" s="182">
        <v>63.7</v>
      </c>
      <c r="CY396" s="182" t="s">
        <v>110</v>
      </c>
      <c r="CZ396" s="182">
        <v>235.20000000000002</v>
      </c>
    </row>
    <row r="397" spans="1:109" ht="35.25" x14ac:dyDescent="0.5">
      <c r="A397" s="182">
        <v>1</v>
      </c>
      <c r="B397" s="220">
        <f>SUBTOTAL(9,$A$394:A397)</f>
        <v>4</v>
      </c>
      <c r="C397" s="230" t="s">
        <v>111</v>
      </c>
      <c r="D397" s="220">
        <v>1947</v>
      </c>
      <c r="E397" s="220"/>
      <c r="F397" s="220" t="s">
        <v>17877</v>
      </c>
      <c r="G397" s="220">
        <v>4</v>
      </c>
      <c r="H397" s="220">
        <v>6</v>
      </c>
      <c r="I397" s="231">
        <v>3055.3</v>
      </c>
      <c r="J397" s="231">
        <v>2696.7</v>
      </c>
      <c r="K397" s="231">
        <f t="shared" si="211"/>
        <v>2599.75</v>
      </c>
      <c r="L397" s="232">
        <v>108</v>
      </c>
      <c r="M397" s="220" t="s">
        <v>17100</v>
      </c>
      <c r="N397" s="220" t="s">
        <v>17746</v>
      </c>
      <c r="O397" s="223" t="s">
        <v>17747</v>
      </c>
      <c r="P397" s="228">
        <v>8129200.9299999997</v>
      </c>
      <c r="Q397" s="228"/>
      <c r="R397" s="228">
        <v>0</v>
      </c>
      <c r="S397" s="228">
        <v>0</v>
      </c>
      <c r="T397" s="228">
        <f t="shared" si="212"/>
        <v>8129200.9299999997</v>
      </c>
      <c r="U397" s="221">
        <f t="shared" si="201"/>
        <v>2660.6882892023696</v>
      </c>
      <c r="V397" s="228">
        <v>2735.6381370078225</v>
      </c>
      <c r="W397" s="195">
        <f t="shared" si="204"/>
        <v>74.949847805452919</v>
      </c>
      <c r="Y397" s="182" t="s">
        <v>3125</v>
      </c>
      <c r="Z397" s="182">
        <v>1954</v>
      </c>
      <c r="AA397" s="182">
        <v>373.5</v>
      </c>
      <c r="AB397" s="182">
        <v>21</v>
      </c>
      <c r="AC397" s="182">
        <v>2</v>
      </c>
      <c r="AD397" s="182">
        <v>258.39999999999998</v>
      </c>
      <c r="AF397" s="182" t="s">
        <v>616</v>
      </c>
      <c r="AG397" s="182" t="s">
        <v>17312</v>
      </c>
      <c r="AH397" s="182" t="s">
        <v>2993</v>
      </c>
      <c r="AI397" s="182" t="s">
        <v>17315</v>
      </c>
      <c r="AL397" s="182" t="e">
        <f t="shared" si="205"/>
        <v>#N/A</v>
      </c>
      <c r="AV397" s="182" t="e">
        <f t="shared" si="206"/>
        <v>#N/A</v>
      </c>
      <c r="AW397" s="182" t="e">
        <f t="shared" si="207"/>
        <v>#N/A</v>
      </c>
      <c r="AY397" s="182" t="s">
        <v>132</v>
      </c>
      <c r="AZ397" s="182">
        <v>660</v>
      </c>
      <c r="BA397" s="182" t="s">
        <v>17063</v>
      </c>
      <c r="BD397" s="182" t="e">
        <f t="shared" si="208"/>
        <v>#N/A</v>
      </c>
      <c r="BJ397" s="182" t="e">
        <f t="shared" si="209"/>
        <v>#N/A</v>
      </c>
      <c r="BU397" s="233" t="e">
        <f t="shared" si="213"/>
        <v>#N/A</v>
      </c>
      <c r="BV397" s="233"/>
      <c r="BW397" s="233" t="s">
        <v>17877</v>
      </c>
      <c r="BX397" s="233">
        <v>4</v>
      </c>
      <c r="BY397" s="233">
        <v>6</v>
      </c>
      <c r="BZ397" s="234" t="e">
        <f t="shared" si="214"/>
        <v>#N/A</v>
      </c>
      <c r="CA397" s="234" t="e">
        <f t="shared" si="215"/>
        <v>#N/A</v>
      </c>
      <c r="CB397" s="234" t="e">
        <f t="shared" si="218"/>
        <v>#N/A</v>
      </c>
      <c r="CC397" s="235">
        <v>108</v>
      </c>
      <c r="CD397" s="233" t="s">
        <v>17100</v>
      </c>
      <c r="CE397" s="233" t="s">
        <v>17746</v>
      </c>
      <c r="CF397" s="233" t="s">
        <v>17747</v>
      </c>
      <c r="CG397" s="236">
        <v>8129200.9299999997</v>
      </c>
      <c r="CH397" s="236">
        <v>0</v>
      </c>
      <c r="CI397" s="236">
        <v>0</v>
      </c>
      <c r="CJ397" s="236">
        <f t="shared" si="216"/>
        <v>8129200.9299999997</v>
      </c>
      <c r="CK397" s="236" t="e">
        <f t="shared" si="210"/>
        <v>#N/A</v>
      </c>
      <c r="CL397" s="236" t="e">
        <f t="shared" ref="CL397:CL402" si="219">DL397*8425.6/BZ397</f>
        <v>#N/A</v>
      </c>
      <c r="CM397" s="195">
        <f t="shared" si="166"/>
        <v>0</v>
      </c>
      <c r="CQ397" s="182" t="e">
        <f t="shared" si="202"/>
        <v>#N/A</v>
      </c>
      <c r="CR397" s="182" t="s">
        <v>386</v>
      </c>
      <c r="CS397" s="182">
        <v>0</v>
      </c>
      <c r="CY397" s="182" t="s">
        <v>111</v>
      </c>
      <c r="CZ397" s="182">
        <v>2599.75</v>
      </c>
    </row>
    <row r="398" spans="1:109" ht="35.25" x14ac:dyDescent="0.5">
      <c r="A398" s="182">
        <v>1</v>
      </c>
      <c r="B398" s="220">
        <f>SUBTOTAL(9,$A$394:A398)</f>
        <v>5</v>
      </c>
      <c r="C398" s="230" t="s">
        <v>112</v>
      </c>
      <c r="D398" s="220">
        <v>1949</v>
      </c>
      <c r="E398" s="220"/>
      <c r="F398" s="220" t="s">
        <v>17877</v>
      </c>
      <c r="G398" s="220">
        <v>2</v>
      </c>
      <c r="H398" s="220">
        <v>2</v>
      </c>
      <c r="I398" s="231">
        <v>959.8</v>
      </c>
      <c r="J398" s="231">
        <v>875.4</v>
      </c>
      <c r="K398" s="231">
        <f t="shared" si="211"/>
        <v>766.27</v>
      </c>
      <c r="L398" s="232">
        <v>41</v>
      </c>
      <c r="M398" s="220" t="s">
        <v>17100</v>
      </c>
      <c r="N398" s="220" t="s">
        <v>17746</v>
      </c>
      <c r="O398" s="223" t="s">
        <v>17747</v>
      </c>
      <c r="P398" s="228">
        <v>4646428.3500000006</v>
      </c>
      <c r="Q398" s="228"/>
      <c r="R398" s="228">
        <v>0</v>
      </c>
      <c r="S398" s="228">
        <v>0</v>
      </c>
      <c r="T398" s="228">
        <f t="shared" si="212"/>
        <v>4646428.3500000006</v>
      </c>
      <c r="U398" s="221">
        <f t="shared" si="201"/>
        <v>4841.0380808501777</v>
      </c>
      <c r="V398" s="228">
        <v>4977.4069597832886</v>
      </c>
      <c r="W398" s="195">
        <f t="shared" si="204"/>
        <v>136.36887893311086</v>
      </c>
      <c r="Y398" s="182" t="s">
        <v>3126</v>
      </c>
      <c r="Z398" s="182">
        <v>1957</v>
      </c>
      <c r="AA398" s="182">
        <v>914.1</v>
      </c>
      <c r="AB398" s="182">
        <v>24</v>
      </c>
      <c r="AC398" s="182">
        <v>2</v>
      </c>
      <c r="AD398" s="182">
        <v>457</v>
      </c>
      <c r="AF398" s="182" t="s">
        <v>3121</v>
      </c>
      <c r="AG398" s="182" t="s">
        <v>17312</v>
      </c>
      <c r="AH398" s="182" t="s">
        <v>2993</v>
      </c>
      <c r="AI398" s="182" t="s">
        <v>17042</v>
      </c>
      <c r="AL398" s="182" t="e">
        <f t="shared" si="205"/>
        <v>#N/A</v>
      </c>
      <c r="AV398" s="182" t="e">
        <f t="shared" si="206"/>
        <v>#N/A</v>
      </c>
      <c r="AW398" s="182" t="e">
        <f t="shared" si="207"/>
        <v>#N/A</v>
      </c>
      <c r="AY398" s="182" t="s">
        <v>131</v>
      </c>
      <c r="AZ398" s="182">
        <v>633.6</v>
      </c>
      <c r="BA398" s="182" t="s">
        <v>17063</v>
      </c>
      <c r="BD398" s="182" t="e">
        <f t="shared" si="208"/>
        <v>#N/A</v>
      </c>
      <c r="BJ398" s="182" t="e">
        <f t="shared" si="209"/>
        <v>#N/A</v>
      </c>
      <c r="BU398" s="233" t="e">
        <f t="shared" si="213"/>
        <v>#N/A</v>
      </c>
      <c r="BV398" s="233"/>
      <c r="BW398" s="233" t="s">
        <v>17877</v>
      </c>
      <c r="BX398" s="233">
        <v>2</v>
      </c>
      <c r="BY398" s="233">
        <v>2</v>
      </c>
      <c r="BZ398" s="234" t="e">
        <f t="shared" si="214"/>
        <v>#N/A</v>
      </c>
      <c r="CA398" s="234" t="e">
        <f t="shared" si="215"/>
        <v>#N/A</v>
      </c>
      <c r="CB398" s="234" t="e">
        <f t="shared" si="218"/>
        <v>#N/A</v>
      </c>
      <c r="CC398" s="235">
        <v>41</v>
      </c>
      <c r="CD398" s="233" t="s">
        <v>17100</v>
      </c>
      <c r="CE398" s="233" t="s">
        <v>17746</v>
      </c>
      <c r="CF398" s="233" t="s">
        <v>17747</v>
      </c>
      <c r="CG398" s="236">
        <v>4646428.3499999996</v>
      </c>
      <c r="CH398" s="236">
        <v>0</v>
      </c>
      <c r="CI398" s="236">
        <v>0</v>
      </c>
      <c r="CJ398" s="236">
        <f t="shared" si="216"/>
        <v>4646428.3499999996</v>
      </c>
      <c r="CK398" s="236" t="e">
        <f t="shared" si="210"/>
        <v>#N/A</v>
      </c>
      <c r="CL398" s="236" t="e">
        <f t="shared" si="219"/>
        <v>#N/A</v>
      </c>
      <c r="CM398" s="195">
        <f t="shared" si="166"/>
        <v>0</v>
      </c>
      <c r="CQ398" s="182" t="e">
        <f t="shared" si="202"/>
        <v>#N/A</v>
      </c>
      <c r="CR398" s="182" t="s">
        <v>387</v>
      </c>
      <c r="CS398" s="182">
        <v>38</v>
      </c>
      <c r="CY398" s="182" t="s">
        <v>112</v>
      </c>
      <c r="CZ398" s="182">
        <v>766.27</v>
      </c>
    </row>
    <row r="399" spans="1:109" ht="35.25" x14ac:dyDescent="0.5">
      <c r="A399" s="182">
        <v>1</v>
      </c>
      <c r="B399" s="220">
        <f>SUBTOTAL(9,$A$394:A399)</f>
        <v>6</v>
      </c>
      <c r="C399" s="230" t="s">
        <v>113</v>
      </c>
      <c r="D399" s="220">
        <v>1959</v>
      </c>
      <c r="E399" s="220"/>
      <c r="F399" s="220" t="s">
        <v>17877</v>
      </c>
      <c r="G399" s="220">
        <v>2</v>
      </c>
      <c r="H399" s="220">
        <v>2</v>
      </c>
      <c r="I399" s="231">
        <v>546.79999999999995</v>
      </c>
      <c r="J399" s="231">
        <v>362.7</v>
      </c>
      <c r="K399" s="231">
        <f t="shared" si="211"/>
        <v>362.7</v>
      </c>
      <c r="L399" s="232">
        <v>21</v>
      </c>
      <c r="M399" s="220" t="s">
        <v>17100</v>
      </c>
      <c r="N399" s="220" t="s">
        <v>17746</v>
      </c>
      <c r="O399" s="223" t="s">
        <v>17751</v>
      </c>
      <c r="P399" s="228">
        <v>4572675.5200000005</v>
      </c>
      <c r="Q399" s="228"/>
      <c r="R399" s="228">
        <v>0</v>
      </c>
      <c r="S399" s="228">
        <v>0</v>
      </c>
      <c r="T399" s="228">
        <f t="shared" si="212"/>
        <v>4572675.5200000005</v>
      </c>
      <c r="U399" s="221">
        <f t="shared" si="201"/>
        <v>8362.6106803218736</v>
      </c>
      <c r="V399" s="228">
        <v>8598.1799561082662</v>
      </c>
      <c r="W399" s="195">
        <f t="shared" si="204"/>
        <v>235.56927578639261</v>
      </c>
      <c r="Y399" s="182" t="s">
        <v>3129</v>
      </c>
      <c r="Z399" s="182">
        <v>1972</v>
      </c>
      <c r="AA399" s="182">
        <v>4313</v>
      </c>
      <c r="AB399" s="182">
        <v>154</v>
      </c>
      <c r="AC399" s="182">
        <v>5</v>
      </c>
      <c r="AD399" s="182">
        <v>3327.3</v>
      </c>
      <c r="AF399" s="182" t="s">
        <v>3123</v>
      </c>
      <c r="AG399" s="182" t="s">
        <v>17312</v>
      </c>
      <c r="AH399" s="182" t="s">
        <v>17318</v>
      </c>
      <c r="AI399" s="182" t="s">
        <v>17042</v>
      </c>
      <c r="AL399" s="182" t="e">
        <f t="shared" si="205"/>
        <v>#N/A</v>
      </c>
      <c r="AV399" s="182" t="e">
        <f t="shared" si="206"/>
        <v>#N/A</v>
      </c>
      <c r="AW399" s="182" t="e">
        <f t="shared" si="207"/>
        <v>#N/A</v>
      </c>
      <c r="AY399" s="182" t="s">
        <v>130</v>
      </c>
      <c r="AZ399" s="182">
        <v>287</v>
      </c>
      <c r="BA399" s="182" t="s">
        <v>17063</v>
      </c>
      <c r="BD399" s="182" t="e">
        <f t="shared" si="208"/>
        <v>#N/A</v>
      </c>
      <c r="BJ399" s="182" t="e">
        <f t="shared" si="209"/>
        <v>#N/A</v>
      </c>
      <c r="BU399" s="233" t="e">
        <f t="shared" si="213"/>
        <v>#N/A</v>
      </c>
      <c r="BV399" s="233"/>
      <c r="BW399" s="233" t="s">
        <v>17877</v>
      </c>
      <c r="BX399" s="233">
        <v>2</v>
      </c>
      <c r="BY399" s="233">
        <v>2</v>
      </c>
      <c r="BZ399" s="234" t="e">
        <f t="shared" si="214"/>
        <v>#N/A</v>
      </c>
      <c r="CA399" s="234" t="e">
        <f t="shared" si="215"/>
        <v>#N/A</v>
      </c>
      <c r="CB399" s="234" t="e">
        <f t="shared" si="218"/>
        <v>#N/A</v>
      </c>
      <c r="CC399" s="235">
        <v>21</v>
      </c>
      <c r="CD399" s="233" t="s">
        <v>17100</v>
      </c>
      <c r="CE399" s="233" t="s">
        <v>17746</v>
      </c>
      <c r="CF399" s="233" t="s">
        <v>17751</v>
      </c>
      <c r="CG399" s="236">
        <v>4572675.5199999996</v>
      </c>
      <c r="CH399" s="236">
        <v>0</v>
      </c>
      <c r="CI399" s="236">
        <v>0</v>
      </c>
      <c r="CJ399" s="236">
        <f t="shared" si="216"/>
        <v>4572675.5199999996</v>
      </c>
      <c r="CK399" s="236" t="e">
        <f t="shared" si="210"/>
        <v>#N/A</v>
      </c>
      <c r="CL399" s="236" t="e">
        <f t="shared" si="219"/>
        <v>#N/A</v>
      </c>
      <c r="CM399" s="195">
        <f t="shared" si="166"/>
        <v>0</v>
      </c>
      <c r="CQ399" s="182" t="e">
        <f t="shared" si="202"/>
        <v>#N/A</v>
      </c>
      <c r="CR399" s="182" t="s">
        <v>429</v>
      </c>
      <c r="CS399" s="182">
        <v>0</v>
      </c>
      <c r="CY399" s="182" t="s">
        <v>113</v>
      </c>
      <c r="CZ399" s="182">
        <v>362.7</v>
      </c>
    </row>
    <row r="400" spans="1:109" ht="35.25" x14ac:dyDescent="0.5">
      <c r="A400" s="182">
        <v>1</v>
      </c>
      <c r="B400" s="220">
        <f>SUBTOTAL(9,$A$394:A400)</f>
        <v>7</v>
      </c>
      <c r="C400" s="230" t="s">
        <v>115</v>
      </c>
      <c r="D400" s="220">
        <v>1962</v>
      </c>
      <c r="E400" s="220"/>
      <c r="F400" s="220" t="s">
        <v>17877</v>
      </c>
      <c r="G400" s="220">
        <v>3</v>
      </c>
      <c r="H400" s="220">
        <v>2</v>
      </c>
      <c r="I400" s="231">
        <v>969.7</v>
      </c>
      <c r="J400" s="231">
        <v>622.5</v>
      </c>
      <c r="K400" s="231">
        <f t="shared" si="211"/>
        <v>577.6</v>
      </c>
      <c r="L400" s="232">
        <v>39</v>
      </c>
      <c r="M400" s="220" t="s">
        <v>17100</v>
      </c>
      <c r="N400" s="220" t="s">
        <v>17746</v>
      </c>
      <c r="O400" s="223" t="s">
        <v>17751</v>
      </c>
      <c r="P400" s="228">
        <v>3376240.7100000004</v>
      </c>
      <c r="Q400" s="228"/>
      <c r="R400" s="228">
        <v>0</v>
      </c>
      <c r="S400" s="228">
        <v>0</v>
      </c>
      <c r="T400" s="228">
        <f t="shared" si="212"/>
        <v>3376240.7100000004</v>
      </c>
      <c r="U400" s="221">
        <f t="shared" si="201"/>
        <v>3481.737351758276</v>
      </c>
      <c r="V400" s="228">
        <v>3579.815613076209</v>
      </c>
      <c r="W400" s="195">
        <f t="shared" si="204"/>
        <v>98.078261317933084</v>
      </c>
      <c r="Y400" s="182" t="s">
        <v>3131</v>
      </c>
      <c r="Z400" s="182">
        <v>1957</v>
      </c>
      <c r="AA400" s="182">
        <v>816.3</v>
      </c>
      <c r="AB400" s="182">
        <v>21</v>
      </c>
      <c r="AC400" s="182">
        <v>2</v>
      </c>
      <c r="AD400" s="182">
        <v>440.9</v>
      </c>
      <c r="AF400" s="182" t="s">
        <v>3125</v>
      </c>
      <c r="AG400" s="182" t="s">
        <v>17312</v>
      </c>
      <c r="AH400" s="182" t="s">
        <v>2993</v>
      </c>
      <c r="AI400" s="182" t="s">
        <v>17042</v>
      </c>
      <c r="AL400" s="182" t="e">
        <f t="shared" si="205"/>
        <v>#N/A</v>
      </c>
      <c r="AV400" s="182" t="e">
        <f t="shared" si="206"/>
        <v>#N/A</v>
      </c>
      <c r="AW400" s="182" t="e">
        <f t="shared" si="207"/>
        <v>#N/A</v>
      </c>
      <c r="AY400" s="182" t="s">
        <v>129</v>
      </c>
      <c r="AZ400" s="182">
        <v>750</v>
      </c>
      <c r="BA400" s="182" t="s">
        <v>17062</v>
      </c>
      <c r="BD400" s="182" t="e">
        <f t="shared" si="208"/>
        <v>#N/A</v>
      </c>
      <c r="BJ400" s="182" t="e">
        <f t="shared" si="209"/>
        <v>#N/A</v>
      </c>
      <c r="BU400" s="233" t="e">
        <f t="shared" si="213"/>
        <v>#N/A</v>
      </c>
      <c r="BV400" s="233"/>
      <c r="BW400" s="233" t="s">
        <v>17877</v>
      </c>
      <c r="BX400" s="233">
        <v>3</v>
      </c>
      <c r="BY400" s="233">
        <v>2</v>
      </c>
      <c r="BZ400" s="234" t="e">
        <f t="shared" si="214"/>
        <v>#N/A</v>
      </c>
      <c r="CA400" s="234" t="e">
        <f t="shared" si="215"/>
        <v>#N/A</v>
      </c>
      <c r="CB400" s="234" t="e">
        <f t="shared" si="218"/>
        <v>#N/A</v>
      </c>
      <c r="CC400" s="235">
        <v>39</v>
      </c>
      <c r="CD400" s="233" t="s">
        <v>17100</v>
      </c>
      <c r="CE400" s="233" t="s">
        <v>17746</v>
      </c>
      <c r="CF400" s="233" t="s">
        <v>17751</v>
      </c>
      <c r="CG400" s="236">
        <v>3376240.71</v>
      </c>
      <c r="CH400" s="236">
        <v>0</v>
      </c>
      <c r="CI400" s="236">
        <v>0</v>
      </c>
      <c r="CJ400" s="236">
        <f t="shared" si="216"/>
        <v>3376240.71</v>
      </c>
      <c r="CK400" s="236" t="e">
        <f t="shared" si="210"/>
        <v>#N/A</v>
      </c>
      <c r="CL400" s="236" t="e">
        <f t="shared" si="219"/>
        <v>#N/A</v>
      </c>
      <c r="CM400" s="195">
        <f t="shared" si="166"/>
        <v>0</v>
      </c>
      <c r="CQ400" s="182" t="e">
        <f t="shared" si="202"/>
        <v>#N/A</v>
      </c>
      <c r="CR400" s="182" t="s">
        <v>430</v>
      </c>
      <c r="CS400" s="182">
        <v>44.9</v>
      </c>
      <c r="CY400" s="182" t="s">
        <v>115</v>
      </c>
      <c r="CZ400" s="182">
        <v>577.6</v>
      </c>
    </row>
    <row r="401" spans="1:104" ht="35.25" x14ac:dyDescent="0.5">
      <c r="A401" s="182">
        <v>1</v>
      </c>
      <c r="B401" s="220">
        <f>SUBTOTAL(9,$A$394:A401)</f>
        <v>8</v>
      </c>
      <c r="C401" s="230" t="s">
        <v>114</v>
      </c>
      <c r="D401" s="220">
        <v>1949</v>
      </c>
      <c r="E401" s="220"/>
      <c r="F401" s="220" t="s">
        <v>17877</v>
      </c>
      <c r="G401" s="220">
        <v>2</v>
      </c>
      <c r="H401" s="220">
        <v>2</v>
      </c>
      <c r="I401" s="231">
        <v>872</v>
      </c>
      <c r="J401" s="231">
        <v>538.1</v>
      </c>
      <c r="K401" s="231">
        <f t="shared" si="211"/>
        <v>397.1</v>
      </c>
      <c r="L401" s="232">
        <v>34</v>
      </c>
      <c r="M401" s="220" t="s">
        <v>17100</v>
      </c>
      <c r="N401" s="220" t="s">
        <v>17746</v>
      </c>
      <c r="O401" s="223" t="s">
        <v>17751</v>
      </c>
      <c r="P401" s="228">
        <v>4646428.3500000006</v>
      </c>
      <c r="Q401" s="228"/>
      <c r="R401" s="228">
        <v>0</v>
      </c>
      <c r="S401" s="228">
        <v>0</v>
      </c>
      <c r="T401" s="228">
        <f t="shared" si="212"/>
        <v>4646428.3500000006</v>
      </c>
      <c r="U401" s="221">
        <f t="shared" si="201"/>
        <v>5328.4728784403678</v>
      </c>
      <c r="V401" s="228">
        <v>5478.57247706422</v>
      </c>
      <c r="W401" s="195">
        <f t="shared" si="204"/>
        <v>150.09959862385222</v>
      </c>
      <c r="Y401" s="182" t="s">
        <v>3134</v>
      </c>
      <c r="Z401" s="182">
        <v>1957</v>
      </c>
      <c r="AA401" s="182">
        <v>832.6</v>
      </c>
      <c r="AB401" s="182">
        <v>22</v>
      </c>
      <c r="AC401" s="182">
        <v>2</v>
      </c>
      <c r="AD401" s="182">
        <v>448</v>
      </c>
      <c r="AF401" s="182" t="s">
        <v>3126</v>
      </c>
      <c r="AG401" s="182" t="s">
        <v>17312</v>
      </c>
      <c r="AH401" s="182" t="s">
        <v>17324</v>
      </c>
      <c r="AI401" s="182" t="s">
        <v>17042</v>
      </c>
      <c r="AL401" s="182" t="e">
        <f t="shared" si="205"/>
        <v>#N/A</v>
      </c>
      <c r="AV401" s="182" t="e">
        <f t="shared" si="206"/>
        <v>#N/A</v>
      </c>
      <c r="AW401" s="182" t="e">
        <f t="shared" si="207"/>
        <v>#N/A</v>
      </c>
      <c r="AY401" s="182" t="s">
        <v>128</v>
      </c>
      <c r="AZ401" s="182">
        <v>970</v>
      </c>
      <c r="BA401" s="182" t="s">
        <v>17062</v>
      </c>
      <c r="BD401" s="182" t="e">
        <f t="shared" si="208"/>
        <v>#N/A</v>
      </c>
      <c r="BJ401" s="182" t="e">
        <f t="shared" si="209"/>
        <v>#N/A</v>
      </c>
      <c r="BU401" s="233" t="e">
        <f t="shared" si="213"/>
        <v>#N/A</v>
      </c>
      <c r="BV401" s="233"/>
      <c r="BW401" s="233" t="s">
        <v>17877</v>
      </c>
      <c r="BX401" s="233">
        <v>2</v>
      </c>
      <c r="BY401" s="233">
        <v>2</v>
      </c>
      <c r="BZ401" s="234" t="e">
        <f t="shared" si="214"/>
        <v>#N/A</v>
      </c>
      <c r="CA401" s="234" t="e">
        <f t="shared" si="215"/>
        <v>#N/A</v>
      </c>
      <c r="CB401" s="234" t="e">
        <f t="shared" si="218"/>
        <v>#N/A</v>
      </c>
      <c r="CC401" s="235">
        <v>34</v>
      </c>
      <c r="CD401" s="233" t="s">
        <v>17100</v>
      </c>
      <c r="CE401" s="233" t="s">
        <v>17746</v>
      </c>
      <c r="CF401" s="233" t="s">
        <v>17751</v>
      </c>
      <c r="CG401" s="236">
        <v>4646428.3499999996</v>
      </c>
      <c r="CH401" s="236">
        <v>0</v>
      </c>
      <c r="CI401" s="236">
        <v>0</v>
      </c>
      <c r="CJ401" s="236">
        <f t="shared" si="216"/>
        <v>4646428.3499999996</v>
      </c>
      <c r="CK401" s="236" t="e">
        <f t="shared" si="210"/>
        <v>#N/A</v>
      </c>
      <c r="CL401" s="236" t="e">
        <f t="shared" si="219"/>
        <v>#N/A</v>
      </c>
      <c r="CM401" s="195">
        <f t="shared" si="166"/>
        <v>0</v>
      </c>
      <c r="CQ401" s="182" t="e">
        <f t="shared" si="202"/>
        <v>#N/A</v>
      </c>
      <c r="CR401" s="182" t="s">
        <v>388</v>
      </c>
      <c r="CS401" s="182">
        <v>0</v>
      </c>
      <c r="CY401" s="182" t="s">
        <v>114</v>
      </c>
      <c r="CZ401" s="182">
        <v>397.1</v>
      </c>
    </row>
    <row r="402" spans="1:104" ht="35.25" x14ac:dyDescent="0.5">
      <c r="A402" s="182">
        <v>1</v>
      </c>
      <c r="B402" s="220">
        <f>SUBTOTAL(9,$A$394:A402)</f>
        <v>9</v>
      </c>
      <c r="C402" s="230" t="s">
        <v>116</v>
      </c>
      <c r="D402" s="220">
        <v>1949</v>
      </c>
      <c r="E402" s="220"/>
      <c r="F402" s="220" t="s">
        <v>17877</v>
      </c>
      <c r="G402" s="220">
        <v>2</v>
      </c>
      <c r="H402" s="220">
        <v>1</v>
      </c>
      <c r="I402" s="231">
        <v>560.4</v>
      </c>
      <c r="J402" s="231">
        <v>516.70000000000005</v>
      </c>
      <c r="K402" s="231">
        <f t="shared" si="211"/>
        <v>516.70000000000005</v>
      </c>
      <c r="L402" s="232">
        <v>24</v>
      </c>
      <c r="M402" s="220" t="s">
        <v>17100</v>
      </c>
      <c r="N402" s="220" t="s">
        <v>17746</v>
      </c>
      <c r="O402" s="223" t="s">
        <v>17747</v>
      </c>
      <c r="P402" s="228">
        <v>2745244.27</v>
      </c>
      <c r="Q402" s="228"/>
      <c r="R402" s="228">
        <v>0</v>
      </c>
      <c r="S402" s="228">
        <v>0</v>
      </c>
      <c r="T402" s="228">
        <f t="shared" si="212"/>
        <v>2745244.27</v>
      </c>
      <c r="U402" s="221">
        <f t="shared" si="201"/>
        <v>4898.7228229835837</v>
      </c>
      <c r="V402" s="228">
        <v>5036.7166309778731</v>
      </c>
      <c r="W402" s="195">
        <f t="shared" si="204"/>
        <v>137.99380799428945</v>
      </c>
      <c r="Y402" s="182" t="s">
        <v>3137</v>
      </c>
      <c r="Z402" s="182">
        <v>1958</v>
      </c>
      <c r="AA402" s="182">
        <v>190.5</v>
      </c>
      <c r="AB402" s="182">
        <v>21</v>
      </c>
      <c r="AC402" s="182">
        <v>2</v>
      </c>
      <c r="AD402" s="182">
        <v>190.5</v>
      </c>
      <c r="AF402" s="182" t="s">
        <v>3129</v>
      </c>
      <c r="AG402" s="182" t="s">
        <v>17312</v>
      </c>
      <c r="AH402" s="182" t="s">
        <v>2993</v>
      </c>
      <c r="AI402" s="182" t="s">
        <v>17315</v>
      </c>
      <c r="AL402" s="182" t="e">
        <f t="shared" si="205"/>
        <v>#N/A</v>
      </c>
      <c r="AV402" s="182" t="e">
        <f t="shared" si="206"/>
        <v>#N/A</v>
      </c>
      <c r="AW402" s="182" t="e">
        <f t="shared" si="207"/>
        <v>#N/A</v>
      </c>
      <c r="AY402" s="182" t="s">
        <v>127</v>
      </c>
      <c r="AZ402" s="182">
        <v>877</v>
      </c>
      <c r="BA402" s="182" t="s">
        <v>17062</v>
      </c>
      <c r="BD402" s="182" t="e">
        <f t="shared" si="208"/>
        <v>#N/A</v>
      </c>
      <c r="BJ402" s="182" t="e">
        <f t="shared" si="209"/>
        <v>#N/A</v>
      </c>
      <c r="BU402" s="233" t="e">
        <f t="shared" si="213"/>
        <v>#N/A</v>
      </c>
      <c r="BV402" s="233"/>
      <c r="BW402" s="233" t="s">
        <v>17877</v>
      </c>
      <c r="BX402" s="233">
        <v>2</v>
      </c>
      <c r="BY402" s="233">
        <v>1</v>
      </c>
      <c r="BZ402" s="234" t="e">
        <f t="shared" si="214"/>
        <v>#N/A</v>
      </c>
      <c r="CA402" s="234" t="e">
        <f t="shared" si="215"/>
        <v>#N/A</v>
      </c>
      <c r="CB402" s="234" t="e">
        <f t="shared" si="218"/>
        <v>#N/A</v>
      </c>
      <c r="CC402" s="235">
        <v>24</v>
      </c>
      <c r="CD402" s="233" t="s">
        <v>17100</v>
      </c>
      <c r="CE402" s="233" t="s">
        <v>17746</v>
      </c>
      <c r="CF402" s="233" t="s">
        <v>17747</v>
      </c>
      <c r="CG402" s="236">
        <v>2745244.27</v>
      </c>
      <c r="CH402" s="236">
        <v>0</v>
      </c>
      <c r="CI402" s="236">
        <v>0</v>
      </c>
      <c r="CJ402" s="236">
        <f t="shared" si="216"/>
        <v>2745244.27</v>
      </c>
      <c r="CK402" s="236" t="e">
        <f t="shared" si="210"/>
        <v>#N/A</v>
      </c>
      <c r="CL402" s="236" t="e">
        <f t="shared" si="219"/>
        <v>#N/A</v>
      </c>
      <c r="CM402" s="195">
        <f t="shared" si="166"/>
        <v>0</v>
      </c>
      <c r="CQ402" s="182" t="e">
        <f t="shared" si="202"/>
        <v>#N/A</v>
      </c>
      <c r="CR402" s="182" t="s">
        <v>389</v>
      </c>
      <c r="CS402" s="182">
        <v>0</v>
      </c>
      <c r="CY402" s="182" t="s">
        <v>116</v>
      </c>
      <c r="CZ402" s="182">
        <v>516.70000000000005</v>
      </c>
    </row>
    <row r="403" spans="1:104" ht="35.25" x14ac:dyDescent="0.5">
      <c r="A403" s="182">
        <v>1</v>
      </c>
      <c r="B403" s="220">
        <f>SUBTOTAL(9,$A$394:A403)</f>
        <v>10</v>
      </c>
      <c r="C403" s="230" t="s">
        <v>117</v>
      </c>
      <c r="D403" s="220">
        <v>1992</v>
      </c>
      <c r="E403" s="220">
        <v>2019</v>
      </c>
      <c r="F403" s="220" t="s">
        <v>17319</v>
      </c>
      <c r="G403" s="220">
        <v>10</v>
      </c>
      <c r="H403" s="220">
        <v>1</v>
      </c>
      <c r="I403" s="231">
        <v>3072.17</v>
      </c>
      <c r="J403" s="231">
        <v>2437.1</v>
      </c>
      <c r="K403" s="231">
        <f t="shared" si="211"/>
        <v>2383.9</v>
      </c>
      <c r="L403" s="232">
        <v>108</v>
      </c>
      <c r="M403" s="220" t="s">
        <v>17100</v>
      </c>
      <c r="N403" s="220" t="s">
        <v>17746</v>
      </c>
      <c r="O403" s="223" t="s">
        <v>17748</v>
      </c>
      <c r="P403" s="228">
        <v>3012176.12</v>
      </c>
      <c r="Q403" s="228"/>
      <c r="R403" s="228">
        <v>0</v>
      </c>
      <c r="S403" s="228">
        <v>0</v>
      </c>
      <c r="T403" s="228">
        <f t="shared" si="212"/>
        <v>3012176.12</v>
      </c>
      <c r="U403" s="221">
        <f t="shared" si="201"/>
        <v>980.47182284834503</v>
      </c>
      <c r="V403" s="228">
        <v>980.47182024432243</v>
      </c>
      <c r="W403" s="195">
        <f t="shared" si="204"/>
        <v>-2.6040225975521025E-6</v>
      </c>
      <c r="Y403" s="182" t="s">
        <v>3140</v>
      </c>
      <c r="Z403" s="182">
        <v>2019</v>
      </c>
      <c r="AA403" s="182">
        <v>4384.7</v>
      </c>
      <c r="AB403" s="182">
        <v>45</v>
      </c>
      <c r="AC403" s="182">
        <v>10</v>
      </c>
      <c r="AD403" s="182">
        <v>4017.2</v>
      </c>
      <c r="AF403" s="182" t="s">
        <v>3131</v>
      </c>
      <c r="AG403" s="182" t="s">
        <v>17312</v>
      </c>
      <c r="AH403" s="182" t="s">
        <v>17318</v>
      </c>
      <c r="AI403" s="182" t="s">
        <v>17042</v>
      </c>
      <c r="AL403" s="190">
        <f t="shared" si="205"/>
        <v>2019</v>
      </c>
      <c r="AV403" s="182" t="e">
        <f t="shared" si="206"/>
        <v>#N/A</v>
      </c>
      <c r="AW403" s="182" t="e">
        <f t="shared" si="207"/>
        <v>#N/A</v>
      </c>
      <c r="AY403" s="182" t="s">
        <v>126</v>
      </c>
      <c r="AZ403" s="182">
        <v>520</v>
      </c>
      <c r="BA403" s="182" t="s">
        <v>17062</v>
      </c>
      <c r="BD403" s="182" t="e">
        <f t="shared" si="208"/>
        <v>#N/A</v>
      </c>
      <c r="BJ403" s="182" t="e">
        <f t="shared" si="209"/>
        <v>#N/A</v>
      </c>
      <c r="BU403" s="233" t="e">
        <f t="shared" si="213"/>
        <v>#N/A</v>
      </c>
      <c r="BV403" s="233">
        <v>2019</v>
      </c>
      <c r="BW403" s="233" t="e">
        <f>VLOOKUP(BT403,CV:CY,2,FALSE)</f>
        <v>#N/A</v>
      </c>
      <c r="BX403" s="233">
        <v>10</v>
      </c>
      <c r="BY403" s="233">
        <v>1</v>
      </c>
      <c r="BZ403" s="234">
        <v>3072.17</v>
      </c>
      <c r="CA403" s="234">
        <v>2437.1</v>
      </c>
      <c r="CB403" s="234">
        <f t="shared" si="218"/>
        <v>2437.1</v>
      </c>
      <c r="CC403" s="235">
        <v>108</v>
      </c>
      <c r="CD403" s="233" t="s">
        <v>17100</v>
      </c>
      <c r="CE403" s="233" t="s">
        <v>17746</v>
      </c>
      <c r="CF403" s="233" t="s">
        <v>17748</v>
      </c>
      <c r="CG403" s="236">
        <v>3012176.12</v>
      </c>
      <c r="CH403" s="236">
        <v>0</v>
      </c>
      <c r="CI403" s="236">
        <v>0</v>
      </c>
      <c r="CJ403" s="236">
        <f t="shared" si="216"/>
        <v>3012176.12</v>
      </c>
      <c r="CK403" s="236">
        <f t="shared" si="210"/>
        <v>980.47182284834503</v>
      </c>
      <c r="CL403" s="236">
        <f>DL403*8917.04/BZ403</f>
        <v>0</v>
      </c>
      <c r="CM403" s="195">
        <f t="shared" si="166"/>
        <v>0</v>
      </c>
      <c r="CQ403" s="182" t="e">
        <f t="shared" si="202"/>
        <v>#N/A</v>
      </c>
      <c r="CR403" s="182" t="s">
        <v>390</v>
      </c>
      <c r="CS403" s="182">
        <v>0</v>
      </c>
      <c r="CY403" s="182" t="s">
        <v>117</v>
      </c>
      <c r="CZ403" s="182">
        <v>2383.9</v>
      </c>
    </row>
    <row r="404" spans="1:104" ht="35.25" x14ac:dyDescent="0.5">
      <c r="A404" s="182">
        <v>1</v>
      </c>
      <c r="B404" s="220">
        <f>SUBTOTAL(9,$A$394:A404)</f>
        <v>11</v>
      </c>
      <c r="C404" s="230" t="s">
        <v>118</v>
      </c>
      <c r="D404" s="220">
        <v>1959</v>
      </c>
      <c r="E404" s="220"/>
      <c r="F404" s="220" t="s">
        <v>17877</v>
      </c>
      <c r="G404" s="220">
        <v>2</v>
      </c>
      <c r="H404" s="220">
        <v>2</v>
      </c>
      <c r="I404" s="231">
        <v>503</v>
      </c>
      <c r="J404" s="231">
        <v>478.4</v>
      </c>
      <c r="K404" s="231">
        <f t="shared" si="211"/>
        <v>410.5</v>
      </c>
      <c r="L404" s="232">
        <v>21</v>
      </c>
      <c r="M404" s="220" t="s">
        <v>17100</v>
      </c>
      <c r="N404" s="220" t="s">
        <v>17746</v>
      </c>
      <c r="O404" s="223" t="s">
        <v>17764</v>
      </c>
      <c r="P404" s="228">
        <v>3933484.32</v>
      </c>
      <c r="Q404" s="228"/>
      <c r="R404" s="228">
        <v>0</v>
      </c>
      <c r="S404" s="228">
        <v>0</v>
      </c>
      <c r="T404" s="228">
        <f t="shared" si="212"/>
        <v>3933484.32</v>
      </c>
      <c r="U404" s="221">
        <f t="shared" si="201"/>
        <v>7820.0483499005959</v>
      </c>
      <c r="V404" s="228">
        <v>8040.3339960238573</v>
      </c>
      <c r="W404" s="195">
        <f t="shared" si="204"/>
        <v>220.28564612326136</v>
      </c>
      <c r="Y404" s="182" t="s">
        <v>3142</v>
      </c>
      <c r="Z404" s="182">
        <v>2019</v>
      </c>
      <c r="AA404" s="182">
        <v>4382</v>
      </c>
      <c r="AB404" s="182">
        <v>54</v>
      </c>
      <c r="AC404" s="182">
        <v>10</v>
      </c>
      <c r="AD404" s="182">
        <v>4382</v>
      </c>
      <c r="AF404" s="182" t="s">
        <v>3134</v>
      </c>
      <c r="AG404" s="182" t="s">
        <v>17312</v>
      </c>
      <c r="AH404" s="182" t="s">
        <v>2993</v>
      </c>
      <c r="AI404" s="182" t="s">
        <v>17042</v>
      </c>
      <c r="AL404" s="182" t="e">
        <f t="shared" si="205"/>
        <v>#N/A</v>
      </c>
      <c r="AV404" s="182" t="e">
        <f t="shared" si="206"/>
        <v>#N/A</v>
      </c>
      <c r="AW404" s="182" t="e">
        <f t="shared" si="207"/>
        <v>#N/A</v>
      </c>
      <c r="AY404" s="182" t="s">
        <v>125</v>
      </c>
      <c r="AZ404" s="182">
        <v>396</v>
      </c>
      <c r="BA404" s="182" t="s">
        <v>17062</v>
      </c>
      <c r="BD404" s="182" t="e">
        <f t="shared" si="208"/>
        <v>#N/A</v>
      </c>
      <c r="BJ404" s="182" t="e">
        <f t="shared" si="209"/>
        <v>#N/A</v>
      </c>
      <c r="BU404" s="233" t="e">
        <f t="shared" si="213"/>
        <v>#N/A</v>
      </c>
      <c r="BV404" s="233"/>
      <c r="BW404" s="233" t="s">
        <v>17877</v>
      </c>
      <c r="BX404" s="233">
        <v>2</v>
      </c>
      <c r="BY404" s="233">
        <v>2</v>
      </c>
      <c r="BZ404" s="234" t="e">
        <f>VLOOKUP(BT404,CO:CS,3,FALSE)</f>
        <v>#N/A</v>
      </c>
      <c r="CA404" s="234" t="e">
        <f>VLOOKUP(BT404,CO:CT,6,FALSE)</f>
        <v>#N/A</v>
      </c>
      <c r="CB404" s="234" t="e">
        <f t="shared" si="218"/>
        <v>#N/A</v>
      </c>
      <c r="CC404" s="235">
        <v>21</v>
      </c>
      <c r="CD404" s="233" t="s">
        <v>17100</v>
      </c>
      <c r="CE404" s="233" t="s">
        <v>17746</v>
      </c>
      <c r="CF404" s="233" t="s">
        <v>17764</v>
      </c>
      <c r="CG404" s="236">
        <v>3933484.32</v>
      </c>
      <c r="CH404" s="236">
        <v>0</v>
      </c>
      <c r="CI404" s="236">
        <v>0</v>
      </c>
      <c r="CJ404" s="236">
        <f t="shared" si="216"/>
        <v>3933484.32</v>
      </c>
      <c r="CK404" s="236" t="e">
        <f t="shared" si="210"/>
        <v>#N/A</v>
      </c>
      <c r="CL404" s="236" t="e">
        <f t="shared" ref="CL404:CL405" si="220">DL404*8425.6/BZ404</f>
        <v>#N/A</v>
      </c>
      <c r="CM404" s="195">
        <f t="shared" si="166"/>
        <v>0</v>
      </c>
      <c r="CQ404" s="182" t="e">
        <f t="shared" si="202"/>
        <v>#N/A</v>
      </c>
      <c r="CR404" s="182" t="s">
        <v>11379</v>
      </c>
      <c r="CS404" s="182">
        <v>251.4</v>
      </c>
      <c r="CY404" s="182" t="s">
        <v>118</v>
      </c>
      <c r="CZ404" s="182">
        <v>410.5</v>
      </c>
    </row>
    <row r="405" spans="1:104" ht="35.25" x14ac:dyDescent="0.5">
      <c r="A405" s="182">
        <v>1</v>
      </c>
      <c r="B405" s="220">
        <f>SUBTOTAL(9,$A$394:A405)</f>
        <v>12</v>
      </c>
      <c r="C405" s="230" t="s">
        <v>119</v>
      </c>
      <c r="D405" s="220">
        <v>1967</v>
      </c>
      <c r="E405" s="220"/>
      <c r="F405" s="220" t="s">
        <v>17877</v>
      </c>
      <c r="G405" s="220">
        <v>5</v>
      </c>
      <c r="H405" s="220">
        <v>4</v>
      </c>
      <c r="I405" s="231">
        <v>4050.1</v>
      </c>
      <c r="J405" s="231">
        <v>3149.2</v>
      </c>
      <c r="K405" s="231">
        <f t="shared" si="211"/>
        <v>3106.7999999999997</v>
      </c>
      <c r="L405" s="232">
        <v>153</v>
      </c>
      <c r="M405" s="220" t="s">
        <v>17100</v>
      </c>
      <c r="N405" s="220" t="s">
        <v>17746</v>
      </c>
      <c r="O405" s="223" t="s">
        <v>17747</v>
      </c>
      <c r="P405" s="228">
        <v>8112811.4100000001</v>
      </c>
      <c r="Q405" s="228"/>
      <c r="R405" s="228">
        <v>0</v>
      </c>
      <c r="S405" s="228">
        <v>0</v>
      </c>
      <c r="T405" s="228">
        <f t="shared" si="212"/>
        <v>8112811.4100000001</v>
      </c>
      <c r="U405" s="221">
        <f t="shared" si="201"/>
        <v>2003.1138515098394</v>
      </c>
      <c r="V405" s="228">
        <v>2059.5402582652282</v>
      </c>
      <c r="W405" s="195">
        <f t="shared" si="204"/>
        <v>56.426406755388825</v>
      </c>
      <c r="Y405" s="182" t="s">
        <v>3149</v>
      </c>
      <c r="Z405" s="182">
        <v>2009</v>
      </c>
      <c r="AA405" s="182">
        <v>2778.9</v>
      </c>
      <c r="AB405" s="182">
        <v>57</v>
      </c>
      <c r="AC405" s="182">
        <v>10</v>
      </c>
      <c r="AD405" s="182">
        <v>2778.9</v>
      </c>
      <c r="AF405" s="182" t="s">
        <v>3137</v>
      </c>
      <c r="AG405" s="182" t="s">
        <v>17325</v>
      </c>
      <c r="AH405" s="182" t="s">
        <v>2993</v>
      </c>
      <c r="AI405" s="182" t="s">
        <v>17040</v>
      </c>
      <c r="AL405" s="182" t="e">
        <f t="shared" si="205"/>
        <v>#N/A</v>
      </c>
      <c r="AV405" s="182" t="e">
        <f t="shared" si="206"/>
        <v>#N/A</v>
      </c>
      <c r="AW405" s="182" t="e">
        <f t="shared" si="207"/>
        <v>#N/A</v>
      </c>
      <c r="AY405" s="182" t="s">
        <v>123</v>
      </c>
      <c r="AZ405" s="182">
        <v>1523</v>
      </c>
      <c r="BA405" s="182" t="s">
        <v>17062</v>
      </c>
      <c r="BD405" s="182" t="e">
        <f t="shared" si="208"/>
        <v>#N/A</v>
      </c>
      <c r="BJ405" s="182" t="e">
        <f t="shared" si="209"/>
        <v>#N/A</v>
      </c>
      <c r="BU405" s="233" t="e">
        <f t="shared" si="213"/>
        <v>#N/A</v>
      </c>
      <c r="BV405" s="233"/>
      <c r="BW405" s="233" t="s">
        <v>17877</v>
      </c>
      <c r="BX405" s="233">
        <v>5</v>
      </c>
      <c r="BY405" s="233">
        <v>4</v>
      </c>
      <c r="BZ405" s="234" t="e">
        <f>VLOOKUP(BT405,CO:CS,3,FALSE)</f>
        <v>#N/A</v>
      </c>
      <c r="CA405" s="234" t="e">
        <f>VLOOKUP(BT405,CO:CT,6,FALSE)</f>
        <v>#N/A</v>
      </c>
      <c r="CB405" s="234" t="e">
        <f t="shared" si="218"/>
        <v>#N/A</v>
      </c>
      <c r="CC405" s="235">
        <v>153</v>
      </c>
      <c r="CD405" s="233" t="s">
        <v>17100</v>
      </c>
      <c r="CE405" s="233" t="s">
        <v>17746</v>
      </c>
      <c r="CF405" s="233" t="s">
        <v>17747</v>
      </c>
      <c r="CG405" s="236">
        <v>8112811.4100000001</v>
      </c>
      <c r="CH405" s="236">
        <v>0</v>
      </c>
      <c r="CI405" s="236">
        <v>0</v>
      </c>
      <c r="CJ405" s="236">
        <f t="shared" si="216"/>
        <v>8112811.4100000001</v>
      </c>
      <c r="CK405" s="236" t="e">
        <f t="shared" si="210"/>
        <v>#N/A</v>
      </c>
      <c r="CL405" s="236" t="e">
        <f t="shared" si="220"/>
        <v>#N/A</v>
      </c>
      <c r="CM405" s="195">
        <f t="shared" si="166"/>
        <v>0</v>
      </c>
      <c r="CQ405" s="182" t="e">
        <f t="shared" si="202"/>
        <v>#N/A</v>
      </c>
      <c r="CR405" s="182" t="s">
        <v>391</v>
      </c>
      <c r="CS405" s="182">
        <v>57.4</v>
      </c>
      <c r="CY405" s="182" t="s">
        <v>119</v>
      </c>
      <c r="CZ405" s="182">
        <v>3106.7999999999997</v>
      </c>
    </row>
    <row r="406" spans="1:104" ht="35.25" x14ac:dyDescent="0.5">
      <c r="A406" s="182">
        <v>1</v>
      </c>
      <c r="B406" s="220">
        <f>SUBTOTAL(9,$A$394:A406)</f>
        <v>13</v>
      </c>
      <c r="C406" s="230" t="s">
        <v>120</v>
      </c>
      <c r="D406" s="220">
        <v>1978</v>
      </c>
      <c r="E406" s="220">
        <v>2015</v>
      </c>
      <c r="F406" s="220" t="s">
        <v>17319</v>
      </c>
      <c r="G406" s="220">
        <v>9</v>
      </c>
      <c r="H406" s="220">
        <v>2</v>
      </c>
      <c r="I406" s="231">
        <v>4490.7</v>
      </c>
      <c r="J406" s="231">
        <v>3947.2</v>
      </c>
      <c r="K406" s="231">
        <f t="shared" si="211"/>
        <v>3894.2</v>
      </c>
      <c r="L406" s="232">
        <v>170</v>
      </c>
      <c r="M406" s="220" t="s">
        <v>17100</v>
      </c>
      <c r="N406" s="220" t="s">
        <v>17746</v>
      </c>
      <c r="O406" s="223" t="s">
        <v>17747</v>
      </c>
      <c r="P406" s="228">
        <v>5008268.8</v>
      </c>
      <c r="Q406" s="228"/>
      <c r="R406" s="228">
        <v>0</v>
      </c>
      <c r="S406" s="228">
        <v>0</v>
      </c>
      <c r="T406" s="228">
        <f t="shared" si="212"/>
        <v>5008268.8</v>
      </c>
      <c r="U406" s="221">
        <f t="shared" si="201"/>
        <v>1115.253479413009</v>
      </c>
      <c r="V406" s="228">
        <v>1270.8276215289377</v>
      </c>
      <c r="W406" s="195">
        <f t="shared" si="204"/>
        <v>155.57414211592868</v>
      </c>
      <c r="Y406" s="182" t="s">
        <v>3143</v>
      </c>
      <c r="Z406" s="182">
        <v>1986</v>
      </c>
      <c r="AA406" s="182">
        <v>4469.8999999999996</v>
      </c>
      <c r="AB406" s="182">
        <v>117</v>
      </c>
      <c r="AC406" s="182">
        <v>5</v>
      </c>
      <c r="AD406" s="182">
        <v>3241.3</v>
      </c>
      <c r="AF406" s="182" t="s">
        <v>3139</v>
      </c>
      <c r="AG406" s="182" t="s">
        <v>2993</v>
      </c>
      <c r="AH406" s="182" t="s">
        <v>2993</v>
      </c>
      <c r="AI406" s="182" t="s">
        <v>17040</v>
      </c>
      <c r="AL406" s="190">
        <f t="shared" si="205"/>
        <v>2015</v>
      </c>
      <c r="AV406" s="182" t="e">
        <f t="shared" si="206"/>
        <v>#N/A</v>
      </c>
      <c r="AW406" s="182" t="e">
        <f t="shared" si="207"/>
        <v>#N/A</v>
      </c>
      <c r="AY406" s="182" t="s">
        <v>150</v>
      </c>
      <c r="AZ406" s="182">
        <v>256</v>
      </c>
      <c r="BA406" s="182" t="s">
        <v>17062</v>
      </c>
      <c r="BD406" s="182" t="e">
        <f t="shared" si="208"/>
        <v>#N/A</v>
      </c>
      <c r="BJ406" s="182" t="e">
        <f t="shared" si="209"/>
        <v>#N/A</v>
      </c>
      <c r="BU406" s="233" t="e">
        <f t="shared" si="213"/>
        <v>#N/A</v>
      </c>
      <c r="BV406" s="233">
        <v>2015</v>
      </c>
      <c r="BW406" s="233" t="e">
        <f>VLOOKUP(BT406,CV:CY,2,FALSE)</f>
        <v>#N/A</v>
      </c>
      <c r="BX406" s="233">
        <v>9</v>
      </c>
      <c r="BY406" s="233">
        <v>2</v>
      </c>
      <c r="BZ406" s="234" t="e">
        <f>VLOOKUP(BT406,CO:CS,3,FALSE)</f>
        <v>#N/A</v>
      </c>
      <c r="CA406" s="234" t="e">
        <f>VLOOKUP(BT406,CO:CT,6,FALSE)</f>
        <v>#N/A</v>
      </c>
      <c r="CB406" s="234" t="e">
        <f t="shared" si="218"/>
        <v>#N/A</v>
      </c>
      <c r="CC406" s="235">
        <v>170</v>
      </c>
      <c r="CD406" s="233" t="s">
        <v>17100</v>
      </c>
      <c r="CE406" s="233" t="s">
        <v>17746</v>
      </c>
      <c r="CF406" s="233" t="s">
        <v>17747</v>
      </c>
      <c r="CG406" s="236">
        <v>5008268.8</v>
      </c>
      <c r="CH406" s="236">
        <v>0</v>
      </c>
      <c r="CI406" s="236">
        <v>0</v>
      </c>
      <c r="CJ406" s="236">
        <f t="shared" si="216"/>
        <v>5008268.8</v>
      </c>
      <c r="CK406" s="236" t="e">
        <f t="shared" si="210"/>
        <v>#N/A</v>
      </c>
      <c r="CL406" s="236" t="e">
        <f>DL406*8917.04/BZ406</f>
        <v>#N/A</v>
      </c>
      <c r="CM406" s="195">
        <f t="shared" si="166"/>
        <v>0</v>
      </c>
      <c r="CQ406" s="182" t="e">
        <f t="shared" si="202"/>
        <v>#N/A</v>
      </c>
      <c r="CR406" s="182" t="s">
        <v>392</v>
      </c>
      <c r="CS406" s="182">
        <v>71</v>
      </c>
      <c r="CY406" s="182" t="s">
        <v>120</v>
      </c>
      <c r="CZ406" s="182">
        <v>3894.2</v>
      </c>
    </row>
    <row r="407" spans="1:104" ht="35.25" x14ac:dyDescent="0.5">
      <c r="A407" s="182">
        <v>1</v>
      </c>
      <c r="B407" s="220">
        <f>SUBTOTAL(9,$A$394:A407)</f>
        <v>14</v>
      </c>
      <c r="C407" s="230" t="s">
        <v>121</v>
      </c>
      <c r="D407" s="220">
        <v>1956</v>
      </c>
      <c r="E407" s="220"/>
      <c r="F407" s="220" t="s">
        <v>17877</v>
      </c>
      <c r="G407" s="220">
        <v>3</v>
      </c>
      <c r="H407" s="220">
        <v>4</v>
      </c>
      <c r="I407" s="231">
        <v>3640.1</v>
      </c>
      <c r="J407" s="231">
        <v>2570.6</v>
      </c>
      <c r="K407" s="231">
        <f t="shared" si="211"/>
        <v>2512.2999999999997</v>
      </c>
      <c r="L407" s="232">
        <v>62</v>
      </c>
      <c r="M407" s="220" t="s">
        <v>17100</v>
      </c>
      <c r="N407" s="220" t="s">
        <v>17746</v>
      </c>
      <c r="O407" s="223" t="s">
        <v>17747</v>
      </c>
      <c r="P407" s="228">
        <v>9874684.5999999996</v>
      </c>
      <c r="Q407" s="228"/>
      <c r="R407" s="228">
        <v>0</v>
      </c>
      <c r="S407" s="228">
        <v>0</v>
      </c>
      <c r="T407" s="228">
        <f t="shared" si="212"/>
        <v>9874684.5999999996</v>
      </c>
      <c r="U407" s="221">
        <f t="shared" si="201"/>
        <v>2712.7509134364441</v>
      </c>
      <c r="V407" s="228">
        <v>2789.1673305678414</v>
      </c>
      <c r="W407" s="195">
        <f t="shared" si="204"/>
        <v>76.416417131397338</v>
      </c>
      <c r="Y407" s="182" t="s">
        <v>539</v>
      </c>
      <c r="Z407" s="182">
        <v>1987</v>
      </c>
      <c r="AA407" s="182">
        <v>1318.1</v>
      </c>
      <c r="AB407" s="182">
        <v>41</v>
      </c>
      <c r="AC407" s="182">
        <v>5</v>
      </c>
      <c r="AD407" s="182">
        <v>758.3</v>
      </c>
      <c r="AF407" s="182" t="s">
        <v>3140</v>
      </c>
      <c r="AG407" s="182" t="s">
        <v>2993</v>
      </c>
      <c r="AH407" s="182" t="s">
        <v>2993</v>
      </c>
      <c r="AI407" s="182" t="s">
        <v>17040</v>
      </c>
      <c r="AL407" s="182" t="e">
        <f t="shared" si="205"/>
        <v>#N/A</v>
      </c>
      <c r="AV407" s="182" t="e">
        <f t="shared" si="206"/>
        <v>#N/A</v>
      </c>
      <c r="AW407" s="182" t="e">
        <f t="shared" si="207"/>
        <v>#N/A</v>
      </c>
      <c r="AY407" s="182" t="s">
        <v>151</v>
      </c>
      <c r="AZ407" s="182">
        <v>492</v>
      </c>
      <c r="BA407" s="182" t="s">
        <v>17062</v>
      </c>
      <c r="BD407" s="182" t="e">
        <f t="shared" si="208"/>
        <v>#N/A</v>
      </c>
      <c r="BJ407" s="182" t="e">
        <f t="shared" si="209"/>
        <v>#N/A</v>
      </c>
      <c r="BU407" s="233" t="e">
        <f t="shared" si="213"/>
        <v>#N/A</v>
      </c>
      <c r="BV407" s="233"/>
      <c r="BW407" s="233" t="s">
        <v>17877</v>
      </c>
      <c r="BX407" s="233">
        <v>3</v>
      </c>
      <c r="BY407" s="233">
        <v>4</v>
      </c>
      <c r="BZ407" s="234" t="e">
        <f>VLOOKUP(BT407,CO:CS,3,FALSE)</f>
        <v>#N/A</v>
      </c>
      <c r="CA407" s="234" t="e">
        <f>VLOOKUP(BT407,CO:CT,6,FALSE)</f>
        <v>#N/A</v>
      </c>
      <c r="CB407" s="234" t="e">
        <f t="shared" si="218"/>
        <v>#N/A</v>
      </c>
      <c r="CC407" s="235">
        <v>62</v>
      </c>
      <c r="CD407" s="233" t="s">
        <v>17100</v>
      </c>
      <c r="CE407" s="233" t="s">
        <v>17746</v>
      </c>
      <c r="CF407" s="233" t="s">
        <v>17747</v>
      </c>
      <c r="CG407" s="236">
        <v>9874684.5999999996</v>
      </c>
      <c r="CH407" s="236">
        <v>0</v>
      </c>
      <c r="CI407" s="236">
        <v>0</v>
      </c>
      <c r="CJ407" s="236">
        <f t="shared" si="216"/>
        <v>9874684.5999999996</v>
      </c>
      <c r="CK407" s="236" t="e">
        <f t="shared" si="210"/>
        <v>#N/A</v>
      </c>
      <c r="CL407" s="236" t="e">
        <f>DL407*8425.6/BZ407</f>
        <v>#N/A</v>
      </c>
      <c r="CM407" s="195">
        <f t="shared" si="166"/>
        <v>0</v>
      </c>
      <c r="CQ407" s="182" t="e">
        <f t="shared" si="202"/>
        <v>#N/A</v>
      </c>
      <c r="CR407" s="182" t="s">
        <v>431</v>
      </c>
      <c r="CS407" s="182">
        <v>223.1</v>
      </c>
      <c r="CY407" s="182" t="s">
        <v>121</v>
      </c>
      <c r="CZ407" s="182">
        <v>2512.2999999999997</v>
      </c>
    </row>
    <row r="408" spans="1:104" ht="35.25" x14ac:dyDescent="0.5">
      <c r="A408" s="182">
        <v>1</v>
      </c>
      <c r="B408" s="220">
        <f>SUBTOTAL(9,$A$394:A408)</f>
        <v>15</v>
      </c>
      <c r="C408" s="230" t="s">
        <v>122</v>
      </c>
      <c r="D408" s="220">
        <v>1990</v>
      </c>
      <c r="E408" s="220"/>
      <c r="F408" s="220" t="s">
        <v>17877</v>
      </c>
      <c r="G408" s="220">
        <v>9</v>
      </c>
      <c r="H408" s="220">
        <v>1</v>
      </c>
      <c r="I408" s="231">
        <v>3709.1</v>
      </c>
      <c r="J408" s="231">
        <v>2261.6</v>
      </c>
      <c r="K408" s="231">
        <f t="shared" si="211"/>
        <v>2182</v>
      </c>
      <c r="L408" s="232">
        <v>211</v>
      </c>
      <c r="M408" s="220" t="s">
        <v>17100</v>
      </c>
      <c r="N408" s="220" t="s">
        <v>17746</v>
      </c>
      <c r="O408" s="223" t="s">
        <v>17747</v>
      </c>
      <c r="P408" s="228">
        <v>4640474.0600000005</v>
      </c>
      <c r="Q408" s="228"/>
      <c r="R408" s="228">
        <v>0</v>
      </c>
      <c r="S408" s="228">
        <v>0</v>
      </c>
      <c r="T408" s="228">
        <f t="shared" si="212"/>
        <v>4640474.0600000005</v>
      </c>
      <c r="U408" s="221">
        <f t="shared" si="201"/>
        <v>1251.1051360168237</v>
      </c>
      <c r="V408" s="228">
        <v>1425.630131298698</v>
      </c>
      <c r="W408" s="195">
        <f t="shared" si="204"/>
        <v>174.52499528187423</v>
      </c>
      <c r="Y408" s="182" t="s">
        <v>3147</v>
      </c>
      <c r="Z408" s="182">
        <v>2007</v>
      </c>
      <c r="AA408" s="182">
        <v>3433.8</v>
      </c>
      <c r="AB408" s="182">
        <v>71</v>
      </c>
      <c r="AC408" s="182">
        <v>10</v>
      </c>
      <c r="AD408" s="182">
        <v>2063.3000000000002</v>
      </c>
      <c r="AF408" s="182" t="s">
        <v>3141</v>
      </c>
      <c r="AG408" s="182" t="s">
        <v>2993</v>
      </c>
      <c r="AH408" s="182" t="s">
        <v>2993</v>
      </c>
      <c r="AI408" s="182" t="s">
        <v>17040</v>
      </c>
      <c r="AL408" s="182" t="e">
        <f t="shared" si="205"/>
        <v>#N/A</v>
      </c>
      <c r="AV408" s="182" t="e">
        <f t="shared" si="206"/>
        <v>#N/A</v>
      </c>
      <c r="AW408" s="182" t="e">
        <f t="shared" si="207"/>
        <v>#N/A</v>
      </c>
      <c r="AY408" s="182" t="s">
        <v>288</v>
      </c>
      <c r="AZ408" s="182">
        <v>402</v>
      </c>
      <c r="BA408" s="182" t="s">
        <v>17062</v>
      </c>
      <c r="BD408" s="182" t="e">
        <f t="shared" si="208"/>
        <v>#N/A</v>
      </c>
      <c r="BJ408" s="182" t="e">
        <f t="shared" si="209"/>
        <v>#N/A</v>
      </c>
      <c r="BU408" s="233" t="e">
        <f t="shared" si="213"/>
        <v>#N/A</v>
      </c>
      <c r="BV408" s="233"/>
      <c r="BW408" s="233" t="s">
        <v>17877</v>
      </c>
      <c r="BX408" s="233">
        <v>9</v>
      </c>
      <c r="BY408" s="233">
        <v>1</v>
      </c>
      <c r="BZ408" s="234" t="e">
        <f>VLOOKUP(BT408,CO:CS,3,FALSE)</f>
        <v>#N/A</v>
      </c>
      <c r="CA408" s="234" t="e">
        <f>VLOOKUP(BT408,CO:CT,6,FALSE)</f>
        <v>#N/A</v>
      </c>
      <c r="CB408" s="234" t="e">
        <f t="shared" si="218"/>
        <v>#N/A</v>
      </c>
      <c r="CC408" s="235">
        <v>211</v>
      </c>
      <c r="CD408" s="233" t="s">
        <v>17100</v>
      </c>
      <c r="CE408" s="233" t="s">
        <v>17746</v>
      </c>
      <c r="CF408" s="233" t="s">
        <v>17747</v>
      </c>
      <c r="CG408" s="236">
        <v>4640474.0599999996</v>
      </c>
      <c r="CH408" s="236">
        <v>0</v>
      </c>
      <c r="CI408" s="236">
        <v>0</v>
      </c>
      <c r="CJ408" s="236">
        <f t="shared" si="216"/>
        <v>4640474.0599999996</v>
      </c>
      <c r="CK408" s="236" t="e">
        <f t="shared" si="210"/>
        <v>#N/A</v>
      </c>
      <c r="CL408" s="236" t="e">
        <f t="shared" ref="CL408:CL409" si="221">DL408*8917.04/BZ408</f>
        <v>#N/A</v>
      </c>
      <c r="CM408" s="195">
        <f t="shared" si="166"/>
        <v>0</v>
      </c>
      <c r="CQ408" s="182" t="e">
        <f t="shared" si="202"/>
        <v>#N/A</v>
      </c>
      <c r="CR408" s="182" t="s">
        <v>449</v>
      </c>
      <c r="CS408" s="182">
        <v>51.1</v>
      </c>
      <c r="CY408" s="182" t="s">
        <v>122</v>
      </c>
      <c r="CZ408" s="182">
        <v>2182</v>
      </c>
    </row>
    <row r="409" spans="1:104" ht="35.25" x14ac:dyDescent="0.5">
      <c r="A409" s="182">
        <v>1</v>
      </c>
      <c r="B409" s="220">
        <f>SUBTOTAL(9,$A$394:A409)</f>
        <v>16</v>
      </c>
      <c r="C409" s="230" t="s">
        <v>149</v>
      </c>
      <c r="D409" s="220">
        <v>1984</v>
      </c>
      <c r="E409" s="220"/>
      <c r="F409" s="220" t="s">
        <v>17319</v>
      </c>
      <c r="G409" s="220">
        <v>9</v>
      </c>
      <c r="H409" s="220">
        <v>5</v>
      </c>
      <c r="I409" s="231">
        <v>9873</v>
      </c>
      <c r="J409" s="231">
        <v>9703</v>
      </c>
      <c r="K409" s="231">
        <f t="shared" si="211"/>
        <v>9126.7000000000007</v>
      </c>
      <c r="L409" s="232">
        <v>454</v>
      </c>
      <c r="M409" s="220" t="s">
        <v>17100</v>
      </c>
      <c r="N409" s="220" t="s">
        <v>17746</v>
      </c>
      <c r="O409" s="223" t="s">
        <v>17748</v>
      </c>
      <c r="P409" s="228">
        <v>9703520.8000000007</v>
      </c>
      <c r="Q409" s="228"/>
      <c r="R409" s="228">
        <v>0</v>
      </c>
      <c r="S409" s="228">
        <v>0</v>
      </c>
      <c r="T409" s="228">
        <f t="shared" si="212"/>
        <v>9703520.8000000007</v>
      </c>
      <c r="U409" s="221">
        <f t="shared" si="201"/>
        <v>982.83407272358966</v>
      </c>
      <c r="V409" s="228">
        <v>1119.9361490934875</v>
      </c>
      <c r="W409" s="195">
        <f t="shared" si="204"/>
        <v>137.10207636989787</v>
      </c>
      <c r="Y409" s="182" t="s">
        <v>3151</v>
      </c>
      <c r="Z409" s="182">
        <v>1980</v>
      </c>
      <c r="AA409" s="182">
        <v>8310.48</v>
      </c>
      <c r="AB409" s="182">
        <v>234</v>
      </c>
      <c r="AC409" s="182">
        <v>5</v>
      </c>
      <c r="AD409" s="182">
        <v>6063</v>
      </c>
      <c r="AF409" s="182" t="s">
        <v>3142</v>
      </c>
      <c r="AG409" s="182" t="s">
        <v>2993</v>
      </c>
      <c r="AH409" s="182" t="s">
        <v>2993</v>
      </c>
      <c r="AI409" s="182" t="s">
        <v>2993</v>
      </c>
      <c r="AL409" s="182" t="e">
        <f t="shared" si="205"/>
        <v>#N/A</v>
      </c>
      <c r="AV409" s="182" t="e">
        <f t="shared" si="206"/>
        <v>#N/A</v>
      </c>
      <c r="AW409" s="182" t="e">
        <f t="shared" si="207"/>
        <v>#N/A</v>
      </c>
      <c r="AY409" s="182" t="s">
        <v>154</v>
      </c>
      <c r="AZ409" s="182">
        <v>450</v>
      </c>
      <c r="BA409" s="182" t="s">
        <v>17062</v>
      </c>
      <c r="BD409" s="182" t="e">
        <f t="shared" si="208"/>
        <v>#N/A</v>
      </c>
      <c r="BJ409" s="182" t="e">
        <f t="shared" si="209"/>
        <v>#N/A</v>
      </c>
      <c r="BU409" s="233" t="e">
        <f t="shared" si="213"/>
        <v>#N/A</v>
      </c>
      <c r="BV409" s="233"/>
      <c r="BW409" s="233" t="e">
        <f>VLOOKUP(BT409,CV:CY,2,FALSE)</f>
        <v>#N/A</v>
      </c>
      <c r="BX409" s="233">
        <v>9</v>
      </c>
      <c r="BY409" s="233">
        <v>5</v>
      </c>
      <c r="BZ409" s="234">
        <v>9873</v>
      </c>
      <c r="CA409" s="234">
        <v>9703</v>
      </c>
      <c r="CB409" s="234">
        <f t="shared" si="218"/>
        <v>9703</v>
      </c>
      <c r="CC409" s="235">
        <v>454</v>
      </c>
      <c r="CD409" s="233" t="s">
        <v>17100</v>
      </c>
      <c r="CE409" s="233" t="s">
        <v>17746</v>
      </c>
      <c r="CF409" s="233" t="s">
        <v>17748</v>
      </c>
      <c r="CG409" s="236">
        <v>9703520.8000000007</v>
      </c>
      <c r="CH409" s="236">
        <v>0</v>
      </c>
      <c r="CI409" s="236">
        <v>0</v>
      </c>
      <c r="CJ409" s="236">
        <f t="shared" si="216"/>
        <v>9703520.8000000007</v>
      </c>
      <c r="CK409" s="236">
        <f t="shared" si="210"/>
        <v>982.83407272358966</v>
      </c>
      <c r="CL409" s="236">
        <f t="shared" si="221"/>
        <v>0</v>
      </c>
      <c r="CM409" s="195">
        <f t="shared" si="166"/>
        <v>0</v>
      </c>
      <c r="CQ409" s="182" t="e">
        <f t="shared" si="202"/>
        <v>#N/A</v>
      </c>
      <c r="CR409" s="182" t="s">
        <v>393</v>
      </c>
      <c r="CS409" s="182">
        <v>117.2</v>
      </c>
      <c r="CY409" s="182" t="s">
        <v>149</v>
      </c>
      <c r="CZ409" s="182">
        <v>9126.7000000000007</v>
      </c>
    </row>
    <row r="410" spans="1:104" ht="35.25" x14ac:dyDescent="0.5">
      <c r="A410" s="182">
        <v>1</v>
      </c>
      <c r="B410" s="220">
        <f>SUBTOTAL(9,$A$394:A410)</f>
        <v>17</v>
      </c>
      <c r="C410" s="230" t="s">
        <v>148</v>
      </c>
      <c r="D410" s="220">
        <v>1983</v>
      </c>
      <c r="E410" s="220"/>
      <c r="F410" s="220" t="s">
        <v>17319</v>
      </c>
      <c r="G410" s="220">
        <v>2</v>
      </c>
      <c r="H410" s="220">
        <v>2</v>
      </c>
      <c r="I410" s="231">
        <v>609.6</v>
      </c>
      <c r="J410" s="231">
        <v>553.5</v>
      </c>
      <c r="K410" s="231">
        <f t="shared" si="211"/>
        <v>495.5</v>
      </c>
      <c r="L410" s="232">
        <v>41</v>
      </c>
      <c r="M410" s="220" t="s">
        <v>17100</v>
      </c>
      <c r="N410" s="220" t="s">
        <v>17746</v>
      </c>
      <c r="O410" s="223" t="s">
        <v>17765</v>
      </c>
      <c r="P410" s="228">
        <v>4072795.2199999997</v>
      </c>
      <c r="Q410" s="228"/>
      <c r="R410" s="228">
        <v>0</v>
      </c>
      <c r="S410" s="228">
        <v>0</v>
      </c>
      <c r="T410" s="228">
        <f t="shared" si="212"/>
        <v>4072795.2199999997</v>
      </c>
      <c r="U410" s="221">
        <f t="shared" si="201"/>
        <v>6681.0945209973743</v>
      </c>
      <c r="V410" s="228">
        <v>6869.2965879265093</v>
      </c>
      <c r="W410" s="195">
        <f t="shared" si="204"/>
        <v>188.20206692913507</v>
      </c>
      <c r="Y410" s="182" t="s">
        <v>635</v>
      </c>
      <c r="Z410" s="182">
        <v>1963</v>
      </c>
      <c r="AA410" s="182">
        <v>1898.9</v>
      </c>
      <c r="AB410" s="182">
        <v>45</v>
      </c>
      <c r="AC410" s="182">
        <v>3</v>
      </c>
      <c r="AD410" s="182">
        <v>943.2</v>
      </c>
      <c r="AF410" s="182" t="s">
        <v>3143</v>
      </c>
      <c r="AG410" s="182" t="s">
        <v>17312</v>
      </c>
      <c r="AH410" s="182" t="s">
        <v>2993</v>
      </c>
      <c r="AI410" s="182" t="s">
        <v>17315</v>
      </c>
      <c r="AL410" s="182" t="e">
        <f t="shared" si="205"/>
        <v>#N/A</v>
      </c>
      <c r="AV410" s="182" t="e">
        <f t="shared" si="206"/>
        <v>#N/A</v>
      </c>
      <c r="AW410" s="182" t="e">
        <f t="shared" si="207"/>
        <v>#N/A</v>
      </c>
      <c r="AY410" s="182" t="s">
        <v>155</v>
      </c>
      <c r="AZ410" s="182">
        <v>1228</v>
      </c>
      <c r="BA410" s="182" t="s">
        <v>17062</v>
      </c>
      <c r="BD410" s="182" t="e">
        <f t="shared" si="208"/>
        <v>#N/A</v>
      </c>
      <c r="BJ410" s="182" t="e">
        <f t="shared" si="209"/>
        <v>#N/A</v>
      </c>
      <c r="BU410" s="233" t="e">
        <f t="shared" si="213"/>
        <v>#N/A</v>
      </c>
      <c r="BV410" s="233"/>
      <c r="BW410" s="233" t="e">
        <f>VLOOKUP(BT410,CV:CY,2,FALSE)</f>
        <v>#N/A</v>
      </c>
      <c r="BX410" s="233">
        <v>4</v>
      </c>
      <c r="BY410" s="233">
        <v>1</v>
      </c>
      <c r="BZ410" s="234" t="e">
        <f t="shared" ref="BZ410:BZ421" si="222">VLOOKUP(BT410,CO:CS,3,FALSE)</f>
        <v>#N/A</v>
      </c>
      <c r="CA410" s="234" t="e">
        <f t="shared" ref="CA410:CA421" si="223">VLOOKUP(BT410,CO:CT,6,FALSE)</f>
        <v>#N/A</v>
      </c>
      <c r="CB410" s="234" t="e">
        <f t="shared" si="218"/>
        <v>#N/A</v>
      </c>
      <c r="CC410" s="235">
        <v>41</v>
      </c>
      <c r="CD410" s="233" t="s">
        <v>17100</v>
      </c>
      <c r="CE410" s="233" t="s">
        <v>17746</v>
      </c>
      <c r="CF410" s="233" t="s">
        <v>17765</v>
      </c>
      <c r="CG410" s="236">
        <v>4072795.22</v>
      </c>
      <c r="CH410" s="236">
        <v>0</v>
      </c>
      <c r="CI410" s="236">
        <v>0</v>
      </c>
      <c r="CJ410" s="236">
        <f t="shared" si="216"/>
        <v>4072795.22</v>
      </c>
      <c r="CK410" s="236" t="e">
        <f t="shared" si="210"/>
        <v>#N/A</v>
      </c>
      <c r="CL410" s="236" t="e">
        <f t="shared" ref="CL410:CL413" si="224">DL410*8425.6/BZ410</f>
        <v>#N/A</v>
      </c>
      <c r="CM410" s="195">
        <f t="shared" si="166"/>
        <v>0</v>
      </c>
      <c r="CQ410" s="182" t="e">
        <f t="shared" si="202"/>
        <v>#N/A</v>
      </c>
      <c r="CR410" s="182" t="s">
        <v>450</v>
      </c>
      <c r="CS410" s="182">
        <v>94.1</v>
      </c>
      <c r="CY410" s="182" t="s">
        <v>148</v>
      </c>
      <c r="CZ410" s="182">
        <v>495.5</v>
      </c>
    </row>
    <row r="411" spans="1:104" ht="35.25" x14ac:dyDescent="0.5">
      <c r="A411" s="182">
        <v>1</v>
      </c>
      <c r="B411" s="220">
        <f>SUBTOTAL(9,$A$394:A411)</f>
        <v>18</v>
      </c>
      <c r="C411" s="230" t="s">
        <v>147</v>
      </c>
      <c r="D411" s="220">
        <v>1983</v>
      </c>
      <c r="E411" s="220"/>
      <c r="F411" s="220" t="s">
        <v>17319</v>
      </c>
      <c r="G411" s="220">
        <v>2</v>
      </c>
      <c r="H411" s="220">
        <v>2</v>
      </c>
      <c r="I411" s="231">
        <v>608.4</v>
      </c>
      <c r="J411" s="231">
        <v>552.5</v>
      </c>
      <c r="K411" s="231">
        <f t="shared" si="211"/>
        <v>330.6</v>
      </c>
      <c r="L411" s="232">
        <v>47</v>
      </c>
      <c r="M411" s="220" t="s">
        <v>17100</v>
      </c>
      <c r="N411" s="220" t="s">
        <v>17746</v>
      </c>
      <c r="O411" s="223" t="s">
        <v>17765</v>
      </c>
      <c r="P411" s="228">
        <v>4012973.48</v>
      </c>
      <c r="Q411" s="228"/>
      <c r="R411" s="228">
        <v>0</v>
      </c>
      <c r="S411" s="228">
        <v>0</v>
      </c>
      <c r="T411" s="228">
        <f t="shared" si="212"/>
        <v>4012973.48</v>
      </c>
      <c r="U411" s="221">
        <f t="shared" si="201"/>
        <v>6595.945890861276</v>
      </c>
      <c r="V411" s="228">
        <v>6781.7493754109146</v>
      </c>
      <c r="W411" s="195">
        <f t="shared" si="204"/>
        <v>185.8034845496386</v>
      </c>
      <c r="Y411" s="182" t="s">
        <v>3154</v>
      </c>
      <c r="Z411" s="182">
        <v>1979</v>
      </c>
      <c r="AA411" s="182">
        <v>3952.3</v>
      </c>
      <c r="AB411" s="182">
        <v>94</v>
      </c>
      <c r="AC411" s="182">
        <v>5</v>
      </c>
      <c r="AD411" s="182">
        <v>2859.1</v>
      </c>
      <c r="AF411" s="182" t="s">
        <v>539</v>
      </c>
      <c r="AG411" s="182" t="s">
        <v>17312</v>
      </c>
      <c r="AH411" s="182" t="s">
        <v>2993</v>
      </c>
      <c r="AI411" s="182" t="s">
        <v>17042</v>
      </c>
      <c r="AL411" s="182" t="e">
        <f t="shared" si="205"/>
        <v>#N/A</v>
      </c>
      <c r="AV411" s="182" t="e">
        <f t="shared" si="206"/>
        <v>#N/A</v>
      </c>
      <c r="AW411" s="182" t="e">
        <f t="shared" si="207"/>
        <v>#N/A</v>
      </c>
      <c r="AY411" s="182" t="s">
        <v>156</v>
      </c>
      <c r="AZ411" s="182">
        <v>690.4</v>
      </c>
      <c r="BA411" s="182" t="s">
        <v>17062</v>
      </c>
      <c r="BD411" s="182" t="e">
        <f t="shared" si="208"/>
        <v>#N/A</v>
      </c>
      <c r="BJ411" s="182" t="e">
        <f t="shared" si="209"/>
        <v>#N/A</v>
      </c>
      <c r="BU411" s="233" t="e">
        <f t="shared" si="213"/>
        <v>#N/A</v>
      </c>
      <c r="BV411" s="233"/>
      <c r="BW411" s="233" t="e">
        <f>VLOOKUP(BT411,CV:CY,2,FALSE)</f>
        <v>#N/A</v>
      </c>
      <c r="BX411" s="233">
        <v>4</v>
      </c>
      <c r="BY411" s="233">
        <v>1</v>
      </c>
      <c r="BZ411" s="234" t="e">
        <f t="shared" si="222"/>
        <v>#N/A</v>
      </c>
      <c r="CA411" s="234" t="e">
        <f t="shared" si="223"/>
        <v>#N/A</v>
      </c>
      <c r="CB411" s="234" t="e">
        <f t="shared" si="218"/>
        <v>#N/A</v>
      </c>
      <c r="CC411" s="235">
        <v>47</v>
      </c>
      <c r="CD411" s="233" t="s">
        <v>17100</v>
      </c>
      <c r="CE411" s="233" t="s">
        <v>17746</v>
      </c>
      <c r="CF411" s="233" t="s">
        <v>17765</v>
      </c>
      <c r="CG411" s="236">
        <v>4012973.48</v>
      </c>
      <c r="CH411" s="236">
        <v>0</v>
      </c>
      <c r="CI411" s="236">
        <v>0</v>
      </c>
      <c r="CJ411" s="236">
        <f t="shared" si="216"/>
        <v>4012973.48</v>
      </c>
      <c r="CK411" s="236" t="e">
        <f t="shared" si="210"/>
        <v>#N/A</v>
      </c>
      <c r="CL411" s="236" t="e">
        <f t="shared" si="224"/>
        <v>#N/A</v>
      </c>
      <c r="CM411" s="195">
        <f t="shared" si="166"/>
        <v>0</v>
      </c>
      <c r="CQ411" s="182" t="e">
        <f t="shared" si="202"/>
        <v>#N/A</v>
      </c>
      <c r="CR411" s="182" t="s">
        <v>394</v>
      </c>
      <c r="CS411" s="182">
        <v>0</v>
      </c>
      <c r="CY411" s="182" t="s">
        <v>147</v>
      </c>
      <c r="CZ411" s="182">
        <v>330.6</v>
      </c>
    </row>
    <row r="412" spans="1:104" ht="35.25" x14ac:dyDescent="0.5">
      <c r="A412" s="182">
        <v>1</v>
      </c>
      <c r="B412" s="220">
        <f>SUBTOTAL(9,$A$394:A412)</f>
        <v>19</v>
      </c>
      <c r="C412" s="230" t="s">
        <v>146</v>
      </c>
      <c r="D412" s="220">
        <v>1978</v>
      </c>
      <c r="E412" s="220"/>
      <c r="F412" s="220" t="s">
        <v>17877</v>
      </c>
      <c r="G412" s="220">
        <v>3</v>
      </c>
      <c r="H412" s="220">
        <v>2</v>
      </c>
      <c r="I412" s="231">
        <v>923.2</v>
      </c>
      <c r="J412" s="231">
        <v>850</v>
      </c>
      <c r="K412" s="231">
        <f t="shared" si="211"/>
        <v>850</v>
      </c>
      <c r="L412" s="232">
        <v>59</v>
      </c>
      <c r="M412" s="220" t="s">
        <v>17100</v>
      </c>
      <c r="N412" s="220" t="s">
        <v>17746</v>
      </c>
      <c r="O412" s="223" t="s">
        <v>17765</v>
      </c>
      <c r="P412" s="228">
        <v>4671012.63</v>
      </c>
      <c r="Q412" s="228"/>
      <c r="R412" s="228">
        <v>0</v>
      </c>
      <c r="S412" s="228">
        <v>0</v>
      </c>
      <c r="T412" s="228">
        <f t="shared" si="212"/>
        <v>4671012.63</v>
      </c>
      <c r="U412" s="221">
        <f t="shared" si="201"/>
        <v>5059.5890706239161</v>
      </c>
      <c r="V412" s="228">
        <v>5202.1143847487001</v>
      </c>
      <c r="W412" s="195">
        <f t="shared" si="204"/>
        <v>142.52531412478402</v>
      </c>
      <c r="Y412" s="182" t="s">
        <v>3155</v>
      </c>
      <c r="Z412" s="182">
        <v>1960</v>
      </c>
      <c r="AA412" s="182">
        <v>281.10000000000002</v>
      </c>
      <c r="AB412" s="182">
        <v>26</v>
      </c>
      <c r="AC412" s="182">
        <v>2</v>
      </c>
      <c r="AD412" s="182">
        <v>281.10000000000002</v>
      </c>
      <c r="AF412" s="182" t="s">
        <v>3147</v>
      </c>
      <c r="AG412" s="182" t="s">
        <v>17312</v>
      </c>
      <c r="AH412" s="182" t="s">
        <v>2993</v>
      </c>
      <c r="AI412" s="182" t="s">
        <v>17040</v>
      </c>
      <c r="AL412" s="182" t="e">
        <f t="shared" si="205"/>
        <v>#N/A</v>
      </c>
      <c r="AV412" s="182" t="e">
        <f t="shared" si="206"/>
        <v>#N/A</v>
      </c>
      <c r="AW412" s="182" t="e">
        <f t="shared" si="207"/>
        <v>#N/A</v>
      </c>
      <c r="AY412" s="182" t="s">
        <v>157</v>
      </c>
      <c r="AZ412" s="182">
        <v>1020</v>
      </c>
      <c r="BA412" s="182" t="s">
        <v>17062</v>
      </c>
      <c r="BD412" s="182" t="e">
        <f t="shared" si="208"/>
        <v>#N/A</v>
      </c>
      <c r="BJ412" s="182" t="e">
        <f t="shared" si="209"/>
        <v>#N/A</v>
      </c>
      <c r="BU412" s="233" t="e">
        <f t="shared" si="213"/>
        <v>#N/A</v>
      </c>
      <c r="BV412" s="233"/>
      <c r="BW412" s="233" t="s">
        <v>17877</v>
      </c>
      <c r="BX412" s="233">
        <v>3</v>
      </c>
      <c r="BY412" s="233">
        <v>2</v>
      </c>
      <c r="BZ412" s="234" t="e">
        <f t="shared" si="222"/>
        <v>#N/A</v>
      </c>
      <c r="CA412" s="234" t="e">
        <f t="shared" si="223"/>
        <v>#N/A</v>
      </c>
      <c r="CB412" s="234" t="e">
        <f t="shared" si="218"/>
        <v>#N/A</v>
      </c>
      <c r="CC412" s="235">
        <v>59</v>
      </c>
      <c r="CD412" s="233" t="s">
        <v>17100</v>
      </c>
      <c r="CE412" s="233" t="s">
        <v>17746</v>
      </c>
      <c r="CF412" s="233" t="s">
        <v>17765</v>
      </c>
      <c r="CG412" s="236">
        <v>4671012.63</v>
      </c>
      <c r="CH412" s="236">
        <v>0</v>
      </c>
      <c r="CI412" s="236">
        <v>0</v>
      </c>
      <c r="CJ412" s="236">
        <f t="shared" si="216"/>
        <v>4671012.63</v>
      </c>
      <c r="CK412" s="236" t="e">
        <f t="shared" si="210"/>
        <v>#N/A</v>
      </c>
      <c r="CL412" s="236" t="e">
        <f t="shared" si="224"/>
        <v>#N/A</v>
      </c>
      <c r="CM412" s="195">
        <f t="shared" si="166"/>
        <v>0</v>
      </c>
      <c r="CQ412" s="182" t="e">
        <f t="shared" si="202"/>
        <v>#N/A</v>
      </c>
      <c r="CR412" s="182" t="s">
        <v>395</v>
      </c>
      <c r="CS412" s="182">
        <v>0</v>
      </c>
      <c r="CY412" s="182" t="s">
        <v>146</v>
      </c>
      <c r="CZ412" s="182">
        <v>850</v>
      </c>
    </row>
    <row r="413" spans="1:104" ht="35.25" x14ac:dyDescent="0.5">
      <c r="A413" s="182">
        <v>1</v>
      </c>
      <c r="B413" s="220">
        <f>SUBTOTAL(9,$A$394:A413)</f>
        <v>20</v>
      </c>
      <c r="C413" s="230" t="s">
        <v>145</v>
      </c>
      <c r="D413" s="220">
        <v>1989</v>
      </c>
      <c r="E413" s="220"/>
      <c r="F413" s="220" t="s">
        <v>17319</v>
      </c>
      <c r="G413" s="220">
        <v>4</v>
      </c>
      <c r="H413" s="220">
        <v>4</v>
      </c>
      <c r="I413" s="231">
        <v>2551.1</v>
      </c>
      <c r="J413" s="231">
        <v>2310.1</v>
      </c>
      <c r="K413" s="231">
        <f t="shared" si="211"/>
        <v>2198.4</v>
      </c>
      <c r="L413" s="232">
        <v>137</v>
      </c>
      <c r="M413" s="220" t="s">
        <v>17100</v>
      </c>
      <c r="N413" s="220" t="s">
        <v>17746</v>
      </c>
      <c r="O413" s="223" t="s">
        <v>17765</v>
      </c>
      <c r="P413" s="228">
        <v>8243927.5499999998</v>
      </c>
      <c r="Q413" s="228"/>
      <c r="R413" s="228">
        <v>0</v>
      </c>
      <c r="S413" s="228">
        <v>0</v>
      </c>
      <c r="T413" s="228">
        <f t="shared" si="212"/>
        <v>8243927.5499999998</v>
      </c>
      <c r="U413" s="221">
        <f t="shared" si="201"/>
        <v>3231.5187762141823</v>
      </c>
      <c r="V413" s="228">
        <v>3322.5485476853123</v>
      </c>
      <c r="W413" s="195">
        <f t="shared" si="204"/>
        <v>91.029771471130061</v>
      </c>
      <c r="Y413" s="182" t="s">
        <v>17107</v>
      </c>
      <c r="Z413" s="182">
        <v>1989</v>
      </c>
      <c r="AA413" s="182">
        <v>6915.9</v>
      </c>
      <c r="AB413" s="182">
        <v>173</v>
      </c>
      <c r="AC413" s="182">
        <v>9</v>
      </c>
      <c r="AD413" s="182">
        <v>5178.59</v>
      </c>
      <c r="AF413" s="182" t="s">
        <v>3149</v>
      </c>
      <c r="AG413" s="182" t="s">
        <v>17312</v>
      </c>
      <c r="AH413" s="182" t="s">
        <v>2993</v>
      </c>
      <c r="AI413" s="182" t="s">
        <v>17040</v>
      </c>
      <c r="AL413" s="182" t="e">
        <f t="shared" si="205"/>
        <v>#N/A</v>
      </c>
      <c r="AV413" s="182" t="e">
        <f t="shared" si="206"/>
        <v>#N/A</v>
      </c>
      <c r="AW413" s="182" t="e">
        <f t="shared" si="207"/>
        <v>#N/A</v>
      </c>
      <c r="AY413" s="182" t="s">
        <v>158</v>
      </c>
      <c r="AZ413" s="182">
        <v>1150</v>
      </c>
      <c r="BA413" s="182" t="s">
        <v>17067</v>
      </c>
      <c r="BD413" s="182" t="e">
        <f t="shared" si="208"/>
        <v>#N/A</v>
      </c>
      <c r="BJ413" s="182" t="e">
        <f t="shared" si="209"/>
        <v>#N/A</v>
      </c>
      <c r="BU413" s="233" t="e">
        <f t="shared" si="213"/>
        <v>#N/A</v>
      </c>
      <c r="BV413" s="233"/>
      <c r="BW413" s="233" t="e">
        <f>VLOOKUP(BT413,CV:CY,2,FALSE)</f>
        <v>#N/A</v>
      </c>
      <c r="BX413" s="233">
        <v>4</v>
      </c>
      <c r="BY413" s="233">
        <v>4</v>
      </c>
      <c r="BZ413" s="234" t="e">
        <f t="shared" si="222"/>
        <v>#N/A</v>
      </c>
      <c r="CA413" s="234" t="e">
        <f t="shared" si="223"/>
        <v>#N/A</v>
      </c>
      <c r="CB413" s="234" t="e">
        <f t="shared" si="218"/>
        <v>#N/A</v>
      </c>
      <c r="CC413" s="235">
        <v>137</v>
      </c>
      <c r="CD413" s="233" t="s">
        <v>17100</v>
      </c>
      <c r="CE413" s="233" t="s">
        <v>17746</v>
      </c>
      <c r="CF413" s="233" t="s">
        <v>17765</v>
      </c>
      <c r="CG413" s="236">
        <v>8243927.5499999998</v>
      </c>
      <c r="CH413" s="236">
        <v>0</v>
      </c>
      <c r="CI413" s="236">
        <v>0</v>
      </c>
      <c r="CJ413" s="236">
        <f t="shared" si="216"/>
        <v>8243927.5499999998</v>
      </c>
      <c r="CK413" s="236" t="e">
        <f t="shared" si="210"/>
        <v>#N/A</v>
      </c>
      <c r="CL413" s="236" t="e">
        <f t="shared" si="224"/>
        <v>#N/A</v>
      </c>
      <c r="CM413" s="195">
        <f t="shared" si="166"/>
        <v>0</v>
      </c>
      <c r="CQ413" s="182" t="e">
        <f t="shared" si="202"/>
        <v>#N/A</v>
      </c>
      <c r="CR413" s="182" t="s">
        <v>396</v>
      </c>
      <c r="CS413" s="182">
        <v>376.2</v>
      </c>
      <c r="CY413" s="182" t="s">
        <v>145</v>
      </c>
      <c r="CZ413" s="182">
        <v>2198.4</v>
      </c>
    </row>
    <row r="414" spans="1:104" ht="35.25" x14ac:dyDescent="0.5">
      <c r="A414" s="182">
        <v>1</v>
      </c>
      <c r="B414" s="220">
        <f>SUBTOTAL(9,$A$394:A414)</f>
        <v>21</v>
      </c>
      <c r="C414" s="230" t="s">
        <v>143</v>
      </c>
      <c r="D414" s="220">
        <v>1978</v>
      </c>
      <c r="E414" s="220"/>
      <c r="F414" s="220" t="s">
        <v>17319</v>
      </c>
      <c r="G414" s="220">
        <v>5</v>
      </c>
      <c r="H414" s="220">
        <v>6</v>
      </c>
      <c r="I414" s="231">
        <v>4898.2</v>
      </c>
      <c r="J414" s="231">
        <v>4562</v>
      </c>
      <c r="K414" s="231">
        <f t="shared" si="211"/>
        <v>4326.37</v>
      </c>
      <c r="L414" s="232">
        <v>221</v>
      </c>
      <c r="M414" s="220" t="s">
        <v>17100</v>
      </c>
      <c r="N414" s="220" t="s">
        <v>17746</v>
      </c>
      <c r="O414" s="223" t="s">
        <v>17759</v>
      </c>
      <c r="P414" s="228">
        <v>14085756</v>
      </c>
      <c r="Q414" s="228"/>
      <c r="R414" s="228">
        <v>0</v>
      </c>
      <c r="S414" s="228">
        <v>0</v>
      </c>
      <c r="T414" s="228">
        <f t="shared" si="212"/>
        <v>14085756</v>
      </c>
      <c r="U414" s="221">
        <f t="shared" si="201"/>
        <v>2875.7004613939816</v>
      </c>
      <c r="V414" s="228">
        <v>3276.8510881548327</v>
      </c>
      <c r="W414" s="195">
        <f t="shared" si="204"/>
        <v>401.15062676085108</v>
      </c>
      <c r="Y414" s="182" t="s">
        <v>3156</v>
      </c>
      <c r="Z414" s="182">
        <v>1956</v>
      </c>
      <c r="AA414" s="182">
        <v>904</v>
      </c>
      <c r="AB414" s="182">
        <v>10</v>
      </c>
      <c r="AC414" s="182">
        <v>2</v>
      </c>
      <c r="AD414" s="182">
        <v>434.2</v>
      </c>
      <c r="AF414" s="182" t="s">
        <v>3151</v>
      </c>
      <c r="AG414" s="182" t="s">
        <v>17312</v>
      </c>
      <c r="AH414" s="182" t="s">
        <v>2993</v>
      </c>
      <c r="AI414" s="182" t="s">
        <v>17326</v>
      </c>
      <c r="AL414" s="182" t="e">
        <f t="shared" si="205"/>
        <v>#N/A</v>
      </c>
      <c r="AV414" s="182" t="e">
        <f t="shared" si="206"/>
        <v>#N/A</v>
      </c>
      <c r="AW414" s="182" t="e">
        <f t="shared" si="207"/>
        <v>#N/A</v>
      </c>
      <c r="AY414" s="182" t="s">
        <v>159</v>
      </c>
      <c r="AZ414" s="182">
        <v>1461.2</v>
      </c>
      <c r="BA414" s="182" t="s">
        <v>17062</v>
      </c>
      <c r="BD414" s="182" t="e">
        <f t="shared" si="208"/>
        <v>#N/A</v>
      </c>
      <c r="BJ414" s="182" t="e">
        <f t="shared" si="209"/>
        <v>#N/A</v>
      </c>
      <c r="BU414" s="233" t="e">
        <f t="shared" si="213"/>
        <v>#N/A</v>
      </c>
      <c r="BV414" s="233"/>
      <c r="BW414" s="233" t="e">
        <f>VLOOKUP(BT414,CV:CY,2,FALSE)</f>
        <v>#N/A</v>
      </c>
      <c r="BX414" s="233">
        <v>5</v>
      </c>
      <c r="BY414" s="233">
        <v>6</v>
      </c>
      <c r="BZ414" s="234" t="e">
        <f t="shared" si="222"/>
        <v>#N/A</v>
      </c>
      <c r="CA414" s="234" t="e">
        <f t="shared" si="223"/>
        <v>#N/A</v>
      </c>
      <c r="CB414" s="234" t="e">
        <f t="shared" si="218"/>
        <v>#N/A</v>
      </c>
      <c r="CC414" s="235">
        <v>221</v>
      </c>
      <c r="CD414" s="233" t="s">
        <v>17100</v>
      </c>
      <c r="CE414" s="233" t="s">
        <v>17746</v>
      </c>
      <c r="CF414" s="233" t="s">
        <v>17759</v>
      </c>
      <c r="CG414" s="236">
        <v>14085756</v>
      </c>
      <c r="CH414" s="236">
        <v>0</v>
      </c>
      <c r="CI414" s="236">
        <v>0</v>
      </c>
      <c r="CJ414" s="236">
        <f t="shared" si="216"/>
        <v>14085756</v>
      </c>
      <c r="CK414" s="236" t="e">
        <f t="shared" si="210"/>
        <v>#N/A</v>
      </c>
      <c r="CL414" s="236" t="e">
        <f>DL414*8917.04/BZ414</f>
        <v>#N/A</v>
      </c>
      <c r="CM414" s="195">
        <f t="shared" si="166"/>
        <v>0</v>
      </c>
      <c r="CQ414" s="182" t="e">
        <f t="shared" si="202"/>
        <v>#N/A</v>
      </c>
      <c r="CR414" s="182" t="s">
        <v>397</v>
      </c>
      <c r="CS414" s="182">
        <v>0</v>
      </c>
      <c r="CY414" s="182" t="s">
        <v>143</v>
      </c>
      <c r="CZ414" s="182">
        <v>4326.37</v>
      </c>
    </row>
    <row r="415" spans="1:104" ht="35.25" x14ac:dyDescent="0.5">
      <c r="A415" s="182">
        <v>1</v>
      </c>
      <c r="B415" s="220">
        <f>SUBTOTAL(9,$A$394:A415)</f>
        <v>22</v>
      </c>
      <c r="C415" s="230" t="s">
        <v>142</v>
      </c>
      <c r="D415" s="220">
        <v>1963</v>
      </c>
      <c r="E415" s="220"/>
      <c r="F415" s="220" t="s">
        <v>17877</v>
      </c>
      <c r="G415" s="220">
        <v>2</v>
      </c>
      <c r="H415" s="220">
        <v>2</v>
      </c>
      <c r="I415" s="231">
        <v>1033.2</v>
      </c>
      <c r="J415" s="231">
        <v>656.8</v>
      </c>
      <c r="K415" s="231">
        <f t="shared" si="211"/>
        <v>615.09999999999991</v>
      </c>
      <c r="L415" s="232">
        <v>41</v>
      </c>
      <c r="M415" s="220" t="s">
        <v>17100</v>
      </c>
      <c r="N415" s="220" t="s">
        <v>17746</v>
      </c>
      <c r="O415" s="223" t="s">
        <v>17766</v>
      </c>
      <c r="P415" s="228">
        <v>4826713.05</v>
      </c>
      <c r="Q415" s="228"/>
      <c r="R415" s="228">
        <v>0</v>
      </c>
      <c r="S415" s="228">
        <v>0</v>
      </c>
      <c r="T415" s="228">
        <f t="shared" si="212"/>
        <v>4826713.05</v>
      </c>
      <c r="U415" s="221">
        <f t="shared" si="201"/>
        <v>4671.6154181184666</v>
      </c>
      <c r="V415" s="228">
        <v>4803.2117692605498</v>
      </c>
      <c r="W415" s="195">
        <f t="shared" si="204"/>
        <v>131.59635114208322</v>
      </c>
      <c r="Y415" s="182" t="s">
        <v>3160</v>
      </c>
      <c r="Z415" s="182">
        <v>1934</v>
      </c>
      <c r="AA415" s="182">
        <v>469.5</v>
      </c>
      <c r="AB415" s="182">
        <v>16</v>
      </c>
      <c r="AC415" s="182">
        <v>2</v>
      </c>
      <c r="AD415" s="182">
        <v>469.5</v>
      </c>
      <c r="AF415" s="182" t="s">
        <v>635</v>
      </c>
      <c r="AG415" s="182" t="s">
        <v>17312</v>
      </c>
      <c r="AH415" s="182" t="s">
        <v>2993</v>
      </c>
      <c r="AI415" s="182" t="s">
        <v>17042</v>
      </c>
      <c r="AL415" s="182" t="e">
        <f t="shared" si="205"/>
        <v>#N/A</v>
      </c>
      <c r="AV415" s="182" t="e">
        <f t="shared" si="206"/>
        <v>#N/A</v>
      </c>
      <c r="AW415" s="182" t="e">
        <f t="shared" si="207"/>
        <v>#N/A</v>
      </c>
      <c r="AY415" s="182" t="s">
        <v>160</v>
      </c>
      <c r="AZ415" s="182">
        <v>580.70000000000005</v>
      </c>
      <c r="BA415" s="182" t="s">
        <v>17062</v>
      </c>
      <c r="BD415" s="182" t="e">
        <f t="shared" si="208"/>
        <v>#N/A</v>
      </c>
      <c r="BJ415" s="182" t="e">
        <f t="shared" si="209"/>
        <v>#N/A</v>
      </c>
      <c r="BU415" s="233" t="e">
        <f t="shared" si="213"/>
        <v>#N/A</v>
      </c>
      <c r="BV415" s="233"/>
      <c r="BW415" s="233" t="s">
        <v>17877</v>
      </c>
      <c r="BX415" s="233">
        <v>2</v>
      </c>
      <c r="BY415" s="233">
        <v>2</v>
      </c>
      <c r="BZ415" s="234" t="e">
        <f t="shared" si="222"/>
        <v>#N/A</v>
      </c>
      <c r="CA415" s="234" t="e">
        <f t="shared" si="223"/>
        <v>#N/A</v>
      </c>
      <c r="CB415" s="234" t="e">
        <f t="shared" si="218"/>
        <v>#N/A</v>
      </c>
      <c r="CC415" s="235">
        <v>41</v>
      </c>
      <c r="CD415" s="233" t="s">
        <v>17100</v>
      </c>
      <c r="CE415" s="233" t="s">
        <v>17746</v>
      </c>
      <c r="CF415" s="233" t="s">
        <v>17766</v>
      </c>
      <c r="CG415" s="236">
        <v>4826713.05</v>
      </c>
      <c r="CH415" s="236">
        <v>0</v>
      </c>
      <c r="CI415" s="236">
        <v>0</v>
      </c>
      <c r="CJ415" s="236">
        <f t="shared" si="216"/>
        <v>4826713.05</v>
      </c>
      <c r="CK415" s="236" t="e">
        <f t="shared" si="210"/>
        <v>#N/A</v>
      </c>
      <c r="CL415" s="236" t="e">
        <f t="shared" ref="CL415:CL416" si="225">DL415*8425.6/BZ415</f>
        <v>#N/A</v>
      </c>
      <c r="CM415" s="195">
        <f t="shared" si="166"/>
        <v>0</v>
      </c>
      <c r="CQ415" s="182" t="e">
        <f t="shared" si="202"/>
        <v>#N/A</v>
      </c>
      <c r="CR415" s="182" t="s">
        <v>11521</v>
      </c>
      <c r="CS415" s="182">
        <v>0</v>
      </c>
      <c r="CY415" s="182" t="s">
        <v>142</v>
      </c>
      <c r="CZ415" s="182">
        <v>615.09999999999991</v>
      </c>
    </row>
    <row r="416" spans="1:104" ht="35.25" x14ac:dyDescent="0.5">
      <c r="A416" s="182">
        <v>1</v>
      </c>
      <c r="B416" s="220">
        <f>SUBTOTAL(9,$A$394:A416)</f>
        <v>23</v>
      </c>
      <c r="C416" s="230" t="s">
        <v>141</v>
      </c>
      <c r="D416" s="220">
        <v>1956</v>
      </c>
      <c r="E416" s="220"/>
      <c r="F416" s="220" t="s">
        <v>17877</v>
      </c>
      <c r="G416" s="220">
        <v>2</v>
      </c>
      <c r="H416" s="220">
        <v>1</v>
      </c>
      <c r="I416" s="231">
        <v>880.7</v>
      </c>
      <c r="J416" s="231">
        <v>566.6</v>
      </c>
      <c r="K416" s="231">
        <f t="shared" si="211"/>
        <v>498.1</v>
      </c>
      <c r="L416" s="232">
        <v>18</v>
      </c>
      <c r="M416" s="220" t="s">
        <v>17100</v>
      </c>
      <c r="N416" s="220" t="s">
        <v>17746</v>
      </c>
      <c r="O416" s="223" t="s">
        <v>17747</v>
      </c>
      <c r="P416" s="228">
        <v>6219822.0800000001</v>
      </c>
      <c r="Q416" s="228"/>
      <c r="R416" s="228">
        <v>0</v>
      </c>
      <c r="S416" s="228">
        <v>0</v>
      </c>
      <c r="T416" s="228">
        <f t="shared" si="212"/>
        <v>6219822.0800000001</v>
      </c>
      <c r="U416" s="221">
        <f t="shared" si="201"/>
        <v>7062.3618485295783</v>
      </c>
      <c r="V416" s="228">
        <v>7261.3039627568978</v>
      </c>
      <c r="W416" s="195">
        <f t="shared" si="204"/>
        <v>198.94211422731951</v>
      </c>
      <c r="Y416" s="182" t="s">
        <v>17108</v>
      </c>
      <c r="Z416" s="182">
        <v>1936</v>
      </c>
      <c r="AA416" s="182">
        <v>518.6</v>
      </c>
      <c r="AB416" s="182">
        <v>21</v>
      </c>
      <c r="AC416" s="182">
        <v>2</v>
      </c>
      <c r="AD416" s="182">
        <v>468.3</v>
      </c>
      <c r="AF416" s="182" t="s">
        <v>3154</v>
      </c>
      <c r="AG416" s="182" t="s">
        <v>17312</v>
      </c>
      <c r="AH416" s="182" t="s">
        <v>2993</v>
      </c>
      <c r="AI416" s="182" t="s">
        <v>17315</v>
      </c>
      <c r="AL416" s="182" t="e">
        <f t="shared" si="205"/>
        <v>#N/A</v>
      </c>
      <c r="AV416" s="182" t="e">
        <f t="shared" si="206"/>
        <v>#N/A</v>
      </c>
      <c r="AW416" s="182" t="e">
        <f t="shared" si="207"/>
        <v>#N/A</v>
      </c>
      <c r="AY416" s="182" t="s">
        <v>161</v>
      </c>
      <c r="AZ416" s="182">
        <v>1160</v>
      </c>
      <c r="BA416" s="182" t="s">
        <v>17062</v>
      </c>
      <c r="BD416" s="182" t="e">
        <f t="shared" si="208"/>
        <v>#N/A</v>
      </c>
      <c r="BJ416" s="182" t="e">
        <f t="shared" si="209"/>
        <v>#N/A</v>
      </c>
      <c r="BU416" s="233" t="e">
        <f t="shared" si="213"/>
        <v>#N/A</v>
      </c>
      <c r="BV416" s="233"/>
      <c r="BW416" s="233" t="s">
        <v>17877</v>
      </c>
      <c r="BX416" s="233">
        <v>2</v>
      </c>
      <c r="BY416" s="233">
        <v>1</v>
      </c>
      <c r="BZ416" s="234" t="e">
        <f t="shared" si="222"/>
        <v>#N/A</v>
      </c>
      <c r="CA416" s="234" t="e">
        <f t="shared" si="223"/>
        <v>#N/A</v>
      </c>
      <c r="CB416" s="234" t="e">
        <f t="shared" si="218"/>
        <v>#N/A</v>
      </c>
      <c r="CC416" s="235">
        <v>18</v>
      </c>
      <c r="CD416" s="233" t="s">
        <v>17100</v>
      </c>
      <c r="CE416" s="233" t="s">
        <v>17746</v>
      </c>
      <c r="CF416" s="233" t="s">
        <v>17747</v>
      </c>
      <c r="CG416" s="236">
        <v>6219822.0800000001</v>
      </c>
      <c r="CH416" s="236">
        <v>0</v>
      </c>
      <c r="CI416" s="236">
        <v>0</v>
      </c>
      <c r="CJ416" s="236">
        <f t="shared" si="216"/>
        <v>6219822.0800000001</v>
      </c>
      <c r="CK416" s="236" t="e">
        <f t="shared" si="210"/>
        <v>#N/A</v>
      </c>
      <c r="CL416" s="236" t="e">
        <f t="shared" si="225"/>
        <v>#N/A</v>
      </c>
      <c r="CM416" s="195">
        <f t="shared" si="166"/>
        <v>0</v>
      </c>
      <c r="CQ416" s="182" t="e">
        <f t="shared" si="202"/>
        <v>#N/A</v>
      </c>
      <c r="CR416" s="182" t="s">
        <v>398</v>
      </c>
      <c r="CS416" s="182">
        <v>0</v>
      </c>
      <c r="CY416" s="182" t="s">
        <v>141</v>
      </c>
      <c r="CZ416" s="182">
        <v>498.1</v>
      </c>
    </row>
    <row r="417" spans="1:104" ht="35.25" x14ac:dyDescent="0.5">
      <c r="A417" s="182">
        <v>1</v>
      </c>
      <c r="B417" s="220">
        <f>SUBTOTAL(9,$A$394:A417)</f>
        <v>24</v>
      </c>
      <c r="C417" s="230" t="s">
        <v>140</v>
      </c>
      <c r="D417" s="220">
        <v>1984</v>
      </c>
      <c r="E417" s="220"/>
      <c r="F417" s="220" t="s">
        <v>17877</v>
      </c>
      <c r="G417" s="220">
        <v>9</v>
      </c>
      <c r="H417" s="220">
        <v>1</v>
      </c>
      <c r="I417" s="231">
        <v>4926.6000000000004</v>
      </c>
      <c r="J417" s="231">
        <v>2282.4</v>
      </c>
      <c r="K417" s="231">
        <f t="shared" si="211"/>
        <v>2168.8000000000002</v>
      </c>
      <c r="L417" s="232">
        <v>183</v>
      </c>
      <c r="M417" s="220" t="s">
        <v>17100</v>
      </c>
      <c r="N417" s="220" t="s">
        <v>17746</v>
      </c>
      <c r="O417" s="223" t="s">
        <v>17747</v>
      </c>
      <c r="P417" s="228">
        <v>5086523</v>
      </c>
      <c r="Q417" s="228"/>
      <c r="R417" s="228">
        <v>0</v>
      </c>
      <c r="S417" s="228">
        <v>0</v>
      </c>
      <c r="T417" s="228">
        <f t="shared" si="212"/>
        <v>5086523</v>
      </c>
      <c r="U417" s="221">
        <f t="shared" si="201"/>
        <v>1032.461129379288</v>
      </c>
      <c r="V417" s="228">
        <v>1176.4860146957335</v>
      </c>
      <c r="W417" s="195">
        <f t="shared" si="204"/>
        <v>144.02488531644553</v>
      </c>
      <c r="Y417" s="182" t="s">
        <v>3161</v>
      </c>
      <c r="Z417" s="182">
        <v>1932</v>
      </c>
      <c r="AA417" s="182">
        <v>487.8</v>
      </c>
      <c r="AB417" s="182">
        <v>26</v>
      </c>
      <c r="AC417" s="182">
        <v>2</v>
      </c>
      <c r="AD417" s="182">
        <v>487.8</v>
      </c>
      <c r="AF417" s="182" t="s">
        <v>3155</v>
      </c>
      <c r="AG417" s="182" t="s">
        <v>2993</v>
      </c>
      <c r="AH417" s="182" t="s">
        <v>2993</v>
      </c>
      <c r="AI417" s="182" t="s">
        <v>2993</v>
      </c>
      <c r="AL417" s="182" t="e">
        <f t="shared" si="205"/>
        <v>#N/A</v>
      </c>
      <c r="AV417" s="182" t="e">
        <f t="shared" si="206"/>
        <v>#N/A</v>
      </c>
      <c r="AW417" s="182" t="e">
        <f t="shared" si="207"/>
        <v>#N/A</v>
      </c>
      <c r="AY417" s="182" t="s">
        <v>5393</v>
      </c>
      <c r="AZ417" s="182">
        <v>495</v>
      </c>
      <c r="BA417" s="182" t="s">
        <v>17062</v>
      </c>
      <c r="BD417" s="182" t="e">
        <f t="shared" si="208"/>
        <v>#N/A</v>
      </c>
      <c r="BJ417" s="182" t="e">
        <f t="shared" si="209"/>
        <v>#N/A</v>
      </c>
      <c r="BU417" s="233" t="e">
        <f t="shared" si="213"/>
        <v>#N/A</v>
      </c>
      <c r="BV417" s="233"/>
      <c r="BW417" s="233" t="s">
        <v>17877</v>
      </c>
      <c r="BX417" s="233">
        <v>9</v>
      </c>
      <c r="BY417" s="233">
        <v>1</v>
      </c>
      <c r="BZ417" s="234" t="e">
        <f t="shared" si="222"/>
        <v>#N/A</v>
      </c>
      <c r="CA417" s="234" t="e">
        <f t="shared" si="223"/>
        <v>#N/A</v>
      </c>
      <c r="CB417" s="234" t="e">
        <f t="shared" si="218"/>
        <v>#N/A</v>
      </c>
      <c r="CC417" s="235">
        <v>183</v>
      </c>
      <c r="CD417" s="233" t="s">
        <v>17100</v>
      </c>
      <c r="CE417" s="233" t="s">
        <v>17746</v>
      </c>
      <c r="CF417" s="233" t="s">
        <v>17747</v>
      </c>
      <c r="CG417" s="236">
        <v>5086523</v>
      </c>
      <c r="CH417" s="236">
        <v>0</v>
      </c>
      <c r="CI417" s="236">
        <v>0</v>
      </c>
      <c r="CJ417" s="236">
        <f t="shared" si="216"/>
        <v>5086523</v>
      </c>
      <c r="CK417" s="236" t="e">
        <f t="shared" si="210"/>
        <v>#N/A</v>
      </c>
      <c r="CL417" s="236" t="e">
        <f t="shared" ref="CL417:CL419" si="226">DL417*8917.04/BZ417</f>
        <v>#N/A</v>
      </c>
      <c r="CM417" s="195">
        <f t="shared" si="166"/>
        <v>0</v>
      </c>
      <c r="CQ417" s="182" t="e">
        <f t="shared" si="202"/>
        <v>#N/A</v>
      </c>
      <c r="CR417" s="182" t="s">
        <v>432</v>
      </c>
      <c r="CS417" s="182">
        <v>109.1</v>
      </c>
      <c r="CY417" s="182" t="s">
        <v>140</v>
      </c>
      <c r="CZ417" s="182">
        <v>2168.8000000000002</v>
      </c>
    </row>
    <row r="418" spans="1:104" ht="35.25" x14ac:dyDescent="0.5">
      <c r="A418" s="182">
        <v>1</v>
      </c>
      <c r="B418" s="220">
        <f>SUBTOTAL(9,$A$394:A418)</f>
        <v>25</v>
      </c>
      <c r="C418" s="230" t="s">
        <v>139</v>
      </c>
      <c r="D418" s="220">
        <v>1988</v>
      </c>
      <c r="E418" s="220"/>
      <c r="F418" s="220" t="s">
        <v>17319</v>
      </c>
      <c r="G418" s="220">
        <v>10</v>
      </c>
      <c r="H418" s="220">
        <v>3</v>
      </c>
      <c r="I418" s="231">
        <v>8076</v>
      </c>
      <c r="J418" s="231">
        <v>6287.5</v>
      </c>
      <c r="K418" s="231">
        <f t="shared" si="211"/>
        <v>5711.2</v>
      </c>
      <c r="L418" s="232">
        <v>331</v>
      </c>
      <c r="M418" s="220" t="s">
        <v>17100</v>
      </c>
      <c r="N418" s="220" t="s">
        <v>17746</v>
      </c>
      <c r="O418" s="223" t="s">
        <v>17767</v>
      </c>
      <c r="P418" s="228">
        <v>6072525.9199999999</v>
      </c>
      <c r="Q418" s="228"/>
      <c r="R418" s="228">
        <v>0</v>
      </c>
      <c r="S418" s="228">
        <v>0</v>
      </c>
      <c r="T418" s="228">
        <f t="shared" si="212"/>
        <v>6072525.9199999999</v>
      </c>
      <c r="U418" s="221">
        <f t="shared" si="201"/>
        <v>751.92247647350177</v>
      </c>
      <c r="V418" s="228">
        <v>856.81315502724135</v>
      </c>
      <c r="W418" s="195">
        <f t="shared" si="204"/>
        <v>104.89067855373958</v>
      </c>
      <c r="Y418" s="182" t="s">
        <v>3163</v>
      </c>
      <c r="Z418" s="182">
        <v>1934</v>
      </c>
      <c r="AA418" s="182">
        <v>519.45000000000005</v>
      </c>
      <c r="AB418" s="182">
        <v>17</v>
      </c>
      <c r="AC418" s="182">
        <v>2</v>
      </c>
      <c r="AD418" s="182">
        <v>476.6</v>
      </c>
      <c r="AF418" s="182" t="s">
        <v>17107</v>
      </c>
      <c r="AG418" s="182" t="s">
        <v>17312</v>
      </c>
      <c r="AH418" s="182" t="s">
        <v>2993</v>
      </c>
      <c r="AI418" s="182" t="s">
        <v>17042</v>
      </c>
      <c r="AL418" s="182" t="e">
        <f t="shared" si="205"/>
        <v>#N/A</v>
      </c>
      <c r="AV418" s="182" t="e">
        <f t="shared" si="206"/>
        <v>#N/A</v>
      </c>
      <c r="AW418" s="182" t="e">
        <f t="shared" si="207"/>
        <v>#N/A</v>
      </c>
      <c r="AY418" s="182" t="s">
        <v>162</v>
      </c>
      <c r="AZ418" s="182">
        <v>337.6</v>
      </c>
      <c r="BA418" s="182" t="s">
        <v>17062</v>
      </c>
      <c r="BD418" s="182" t="e">
        <f t="shared" si="208"/>
        <v>#N/A</v>
      </c>
      <c r="BJ418" s="182" t="e">
        <f t="shared" si="209"/>
        <v>#N/A</v>
      </c>
      <c r="BU418" s="233" t="e">
        <f t="shared" si="213"/>
        <v>#N/A</v>
      </c>
      <c r="BV418" s="233"/>
      <c r="BW418" s="233" t="e">
        <f>VLOOKUP(BT418,CV:CY,2,FALSE)</f>
        <v>#N/A</v>
      </c>
      <c r="BX418" s="233">
        <v>10</v>
      </c>
      <c r="BY418" s="233">
        <v>3</v>
      </c>
      <c r="BZ418" s="234" t="e">
        <f t="shared" si="222"/>
        <v>#N/A</v>
      </c>
      <c r="CA418" s="234" t="e">
        <f t="shared" si="223"/>
        <v>#N/A</v>
      </c>
      <c r="CB418" s="234" t="e">
        <f t="shared" si="218"/>
        <v>#N/A</v>
      </c>
      <c r="CC418" s="235">
        <v>331</v>
      </c>
      <c r="CD418" s="233" t="s">
        <v>17100</v>
      </c>
      <c r="CE418" s="233" t="s">
        <v>17746</v>
      </c>
      <c r="CF418" s="233" t="s">
        <v>17767</v>
      </c>
      <c r="CG418" s="236">
        <v>6072525.9199999999</v>
      </c>
      <c r="CH418" s="236">
        <v>0</v>
      </c>
      <c r="CI418" s="236">
        <v>0</v>
      </c>
      <c r="CJ418" s="236">
        <f t="shared" si="216"/>
        <v>6072525.9199999999</v>
      </c>
      <c r="CK418" s="236" t="e">
        <f t="shared" si="210"/>
        <v>#N/A</v>
      </c>
      <c r="CL418" s="236" t="e">
        <f t="shared" si="226"/>
        <v>#N/A</v>
      </c>
      <c r="CM418" s="195">
        <f t="shared" si="166"/>
        <v>0</v>
      </c>
      <c r="CQ418" s="182" t="e">
        <f t="shared" si="202"/>
        <v>#N/A</v>
      </c>
      <c r="CR418" s="182" t="s">
        <v>399</v>
      </c>
      <c r="CS418" s="182">
        <v>47.1</v>
      </c>
      <c r="CY418" s="182" t="s">
        <v>139</v>
      </c>
      <c r="CZ418" s="182">
        <v>5711.2</v>
      </c>
    </row>
    <row r="419" spans="1:104" ht="35.25" x14ac:dyDescent="0.5">
      <c r="A419" s="182">
        <v>1</v>
      </c>
      <c r="B419" s="220">
        <f>SUBTOTAL(9,$A$394:A419)</f>
        <v>26</v>
      </c>
      <c r="C419" s="230" t="s">
        <v>138</v>
      </c>
      <c r="D419" s="220">
        <v>1975</v>
      </c>
      <c r="E419" s="220"/>
      <c r="F419" s="220" t="s">
        <v>17319</v>
      </c>
      <c r="G419" s="220">
        <v>5</v>
      </c>
      <c r="H419" s="220">
        <v>4</v>
      </c>
      <c r="I419" s="231">
        <v>3347.6</v>
      </c>
      <c r="J419" s="231">
        <v>3069</v>
      </c>
      <c r="K419" s="231">
        <f t="shared" si="211"/>
        <v>2979.8</v>
      </c>
      <c r="L419" s="232">
        <v>151</v>
      </c>
      <c r="M419" s="220" t="s">
        <v>17100</v>
      </c>
      <c r="N419" s="220" t="s">
        <v>17746</v>
      </c>
      <c r="O419" s="223" t="s">
        <v>17768</v>
      </c>
      <c r="P419" s="228">
        <v>6258770.9199999999</v>
      </c>
      <c r="Q419" s="228"/>
      <c r="R419" s="228">
        <v>0</v>
      </c>
      <c r="S419" s="228">
        <v>0</v>
      </c>
      <c r="T419" s="228">
        <f t="shared" si="212"/>
        <v>6258770.9199999999</v>
      </c>
      <c r="U419" s="221">
        <f t="shared" si="201"/>
        <v>1869.6292627554069</v>
      </c>
      <c r="V419" s="228">
        <v>2130.4363101923768</v>
      </c>
      <c r="W419" s="195">
        <f t="shared" si="204"/>
        <v>260.80704743696992</v>
      </c>
      <c r="Y419" s="182" t="s">
        <v>3164</v>
      </c>
      <c r="Z419" s="182">
        <v>1930</v>
      </c>
      <c r="AA419" s="182">
        <v>473.2</v>
      </c>
      <c r="AB419" s="182">
        <v>21</v>
      </c>
      <c r="AC419" s="182">
        <v>2</v>
      </c>
      <c r="AD419" s="182">
        <v>318.7</v>
      </c>
      <c r="AF419" s="182" t="s">
        <v>3156</v>
      </c>
      <c r="AG419" s="182" t="s">
        <v>17312</v>
      </c>
      <c r="AH419" s="182" t="s">
        <v>2993</v>
      </c>
      <c r="AI419" s="182" t="s">
        <v>17040</v>
      </c>
      <c r="AL419" s="182" t="e">
        <f t="shared" si="205"/>
        <v>#N/A</v>
      </c>
      <c r="AV419" s="182" t="e">
        <f t="shared" si="206"/>
        <v>#N/A</v>
      </c>
      <c r="AW419" s="182" t="e">
        <f t="shared" si="207"/>
        <v>#N/A</v>
      </c>
      <c r="AY419" s="182" t="s">
        <v>163</v>
      </c>
      <c r="AZ419" s="182">
        <v>333</v>
      </c>
      <c r="BA419" s="182" t="s">
        <v>17062</v>
      </c>
      <c r="BD419" s="182" t="e">
        <f t="shared" si="208"/>
        <v>#N/A</v>
      </c>
      <c r="BJ419" s="182" t="e">
        <f t="shared" si="209"/>
        <v>#N/A</v>
      </c>
      <c r="BU419" s="233" t="e">
        <f t="shared" si="213"/>
        <v>#N/A</v>
      </c>
      <c r="BV419" s="233"/>
      <c r="BW419" s="233" t="e">
        <f>VLOOKUP(BT419,CV:CY,2,FALSE)</f>
        <v>#N/A</v>
      </c>
      <c r="BX419" s="233">
        <v>5</v>
      </c>
      <c r="BY419" s="233">
        <v>4</v>
      </c>
      <c r="BZ419" s="234" t="e">
        <f t="shared" si="222"/>
        <v>#N/A</v>
      </c>
      <c r="CA419" s="234" t="e">
        <f t="shared" si="223"/>
        <v>#N/A</v>
      </c>
      <c r="CB419" s="234" t="e">
        <f t="shared" si="218"/>
        <v>#N/A</v>
      </c>
      <c r="CC419" s="235">
        <v>151</v>
      </c>
      <c r="CD419" s="233" t="s">
        <v>17100</v>
      </c>
      <c r="CE419" s="233" t="s">
        <v>17746</v>
      </c>
      <c r="CF419" s="233" t="s">
        <v>17768</v>
      </c>
      <c r="CG419" s="236">
        <v>6258770.9199999999</v>
      </c>
      <c r="CH419" s="236">
        <v>0</v>
      </c>
      <c r="CI419" s="236">
        <v>0</v>
      </c>
      <c r="CJ419" s="236">
        <f t="shared" si="216"/>
        <v>6258770.9199999999</v>
      </c>
      <c r="CK419" s="236" t="e">
        <f t="shared" si="210"/>
        <v>#N/A</v>
      </c>
      <c r="CL419" s="236" t="e">
        <f t="shared" si="226"/>
        <v>#N/A</v>
      </c>
      <c r="CM419" s="195">
        <f t="shared" si="166"/>
        <v>0</v>
      </c>
      <c r="CQ419" s="182" t="e">
        <f t="shared" si="202"/>
        <v>#N/A</v>
      </c>
      <c r="CR419" s="182" t="s">
        <v>400</v>
      </c>
      <c r="CS419" s="182">
        <v>396</v>
      </c>
      <c r="CY419" s="182" t="s">
        <v>138</v>
      </c>
      <c r="CZ419" s="182">
        <v>2979.8</v>
      </c>
    </row>
    <row r="420" spans="1:104" ht="35.25" x14ac:dyDescent="0.5">
      <c r="A420" s="182">
        <v>1</v>
      </c>
      <c r="B420" s="220">
        <f>SUBTOTAL(9,$A$394:A420)</f>
        <v>27</v>
      </c>
      <c r="C420" s="230" t="s">
        <v>137</v>
      </c>
      <c r="D420" s="220">
        <v>1979</v>
      </c>
      <c r="E420" s="220"/>
      <c r="F420" s="220" t="s">
        <v>17319</v>
      </c>
      <c r="G420" s="220">
        <v>2</v>
      </c>
      <c r="H420" s="220">
        <v>2</v>
      </c>
      <c r="I420" s="231">
        <v>629</v>
      </c>
      <c r="J420" s="231">
        <v>618.6</v>
      </c>
      <c r="K420" s="231">
        <f t="shared" si="211"/>
        <v>571.30000000000007</v>
      </c>
      <c r="L420" s="232">
        <v>25</v>
      </c>
      <c r="M420" s="220" t="s">
        <v>17100</v>
      </c>
      <c r="N420" s="220" t="s">
        <v>17769</v>
      </c>
      <c r="O420" s="223" t="s">
        <v>17770</v>
      </c>
      <c r="P420" s="228">
        <v>4662817.87</v>
      </c>
      <c r="Q420" s="228"/>
      <c r="R420" s="228">
        <v>0</v>
      </c>
      <c r="S420" s="228">
        <v>0</v>
      </c>
      <c r="T420" s="228">
        <f t="shared" si="212"/>
        <v>4662817.87</v>
      </c>
      <c r="U420" s="221">
        <f t="shared" si="201"/>
        <v>7413.0649761526238</v>
      </c>
      <c r="V420" s="228">
        <v>7621.8861685214633</v>
      </c>
      <c r="W420" s="195">
        <f t="shared" si="204"/>
        <v>208.82119236883955</v>
      </c>
      <c r="Y420" s="182" t="s">
        <v>3167</v>
      </c>
      <c r="Z420" s="182">
        <v>1960</v>
      </c>
      <c r="AA420" s="182">
        <v>308.60000000000002</v>
      </c>
      <c r="AB420" s="182">
        <v>3</v>
      </c>
      <c r="AC420" s="182">
        <v>2</v>
      </c>
      <c r="AD420" s="182">
        <v>308.60000000000002</v>
      </c>
      <c r="AF420" s="182" t="s">
        <v>3160</v>
      </c>
      <c r="AG420" s="182" t="s">
        <v>17327</v>
      </c>
      <c r="AH420" s="182" t="s">
        <v>2993</v>
      </c>
      <c r="AI420" s="182" t="s">
        <v>2993</v>
      </c>
      <c r="AL420" s="182" t="e">
        <f t="shared" si="205"/>
        <v>#N/A</v>
      </c>
      <c r="AV420" s="182" t="e">
        <f t="shared" si="206"/>
        <v>#N/A</v>
      </c>
      <c r="AW420" s="182" t="e">
        <f t="shared" si="207"/>
        <v>#N/A</v>
      </c>
      <c r="AY420" s="182" t="s">
        <v>164</v>
      </c>
      <c r="AZ420" s="182">
        <v>304</v>
      </c>
      <c r="BA420" s="182" t="s">
        <v>17062</v>
      </c>
      <c r="BD420" s="182" t="e">
        <f t="shared" si="208"/>
        <v>#N/A</v>
      </c>
      <c r="BJ420" s="182" t="e">
        <f t="shared" si="209"/>
        <v>#N/A</v>
      </c>
      <c r="BU420" s="233" t="e">
        <f t="shared" si="213"/>
        <v>#N/A</v>
      </c>
      <c r="BV420" s="233"/>
      <c r="BW420" s="233" t="e">
        <f>VLOOKUP(BT420,CV:CY,2,FALSE)</f>
        <v>#N/A</v>
      </c>
      <c r="BX420" s="233">
        <v>2</v>
      </c>
      <c r="BY420" s="233">
        <v>2</v>
      </c>
      <c r="BZ420" s="234" t="e">
        <f t="shared" si="222"/>
        <v>#N/A</v>
      </c>
      <c r="CA420" s="234" t="e">
        <f t="shared" si="223"/>
        <v>#N/A</v>
      </c>
      <c r="CB420" s="234" t="e">
        <f t="shared" si="218"/>
        <v>#N/A</v>
      </c>
      <c r="CC420" s="235">
        <v>25</v>
      </c>
      <c r="CD420" s="233" t="s">
        <v>17100</v>
      </c>
      <c r="CE420" s="233" t="s">
        <v>17769</v>
      </c>
      <c r="CF420" s="233" t="s">
        <v>17770</v>
      </c>
      <c r="CG420" s="236">
        <v>4662817.87</v>
      </c>
      <c r="CH420" s="236">
        <v>0</v>
      </c>
      <c r="CI420" s="236">
        <v>0</v>
      </c>
      <c r="CJ420" s="236">
        <f t="shared" si="216"/>
        <v>4662817.87</v>
      </c>
      <c r="CK420" s="236" t="e">
        <f t="shared" si="210"/>
        <v>#N/A</v>
      </c>
      <c r="CL420" s="236" t="e">
        <f t="shared" ref="CL420:CL421" si="227">DL420*8425.6/BZ420</f>
        <v>#N/A</v>
      </c>
      <c r="CM420" s="195">
        <f t="shared" si="166"/>
        <v>0</v>
      </c>
      <c r="CQ420" s="182" t="e">
        <f t="shared" si="202"/>
        <v>#N/A</v>
      </c>
      <c r="CR420" s="182" t="s">
        <v>401</v>
      </c>
      <c r="CS420" s="182">
        <v>0</v>
      </c>
      <c r="CY420" s="182" t="s">
        <v>137</v>
      </c>
      <c r="CZ420" s="182">
        <v>571.30000000000007</v>
      </c>
    </row>
    <row r="421" spans="1:104" ht="35.25" x14ac:dyDescent="0.5">
      <c r="A421" s="182">
        <v>1</v>
      </c>
      <c r="B421" s="220">
        <f>SUBTOTAL(9,$A$394:A421)</f>
        <v>28</v>
      </c>
      <c r="C421" s="230" t="s">
        <v>136</v>
      </c>
      <c r="D421" s="220">
        <v>1971</v>
      </c>
      <c r="E421" s="220"/>
      <c r="F421" s="220" t="s">
        <v>17877</v>
      </c>
      <c r="G421" s="220">
        <v>2</v>
      </c>
      <c r="H421" s="220">
        <v>3</v>
      </c>
      <c r="I421" s="231">
        <v>941.4</v>
      </c>
      <c r="J421" s="231">
        <v>901.7</v>
      </c>
      <c r="K421" s="231">
        <f t="shared" si="211"/>
        <v>855.30000000000007</v>
      </c>
      <c r="L421" s="232">
        <v>50</v>
      </c>
      <c r="M421" s="220" t="s">
        <v>17100</v>
      </c>
      <c r="N421" s="220" t="s">
        <v>17746</v>
      </c>
      <c r="O421" s="223" t="s">
        <v>17747</v>
      </c>
      <c r="P421" s="228">
        <v>6473859.6100000003</v>
      </c>
      <c r="Q421" s="228"/>
      <c r="R421" s="228">
        <v>0</v>
      </c>
      <c r="S421" s="228">
        <v>0</v>
      </c>
      <c r="T421" s="228">
        <f t="shared" si="212"/>
        <v>6473859.6100000003</v>
      </c>
      <c r="U421" s="221">
        <f t="shared" si="201"/>
        <v>6876.8425855109417</v>
      </c>
      <c r="V421" s="228">
        <v>7070.5587422987046</v>
      </c>
      <c r="W421" s="195">
        <f t="shared" si="204"/>
        <v>193.71615678776288</v>
      </c>
      <c r="Y421" s="182" t="s">
        <v>3168</v>
      </c>
      <c r="Z421" s="182">
        <v>1961</v>
      </c>
      <c r="AA421" s="182">
        <v>300.3</v>
      </c>
      <c r="AB421" s="182">
        <v>19</v>
      </c>
      <c r="AC421" s="182">
        <v>2</v>
      </c>
      <c r="AD421" s="182">
        <v>277.7</v>
      </c>
      <c r="AF421" s="182" t="s">
        <v>3161</v>
      </c>
      <c r="AG421" s="182" t="s">
        <v>2993</v>
      </c>
      <c r="AH421" s="182" t="s">
        <v>2993</v>
      </c>
      <c r="AI421" s="182" t="s">
        <v>17322</v>
      </c>
      <c r="AL421" s="182" t="e">
        <f t="shared" si="205"/>
        <v>#N/A</v>
      </c>
      <c r="AV421" s="182">
        <f t="shared" si="206"/>
        <v>790</v>
      </c>
      <c r="AW421" s="182" t="str">
        <f t="shared" si="207"/>
        <v>скатная</v>
      </c>
      <c r="AY421" s="182" t="s">
        <v>165</v>
      </c>
      <c r="AZ421" s="182">
        <v>1006</v>
      </c>
      <c r="BA421" s="182" t="s">
        <v>17062</v>
      </c>
      <c r="BD421" s="182" t="e">
        <f t="shared" si="208"/>
        <v>#N/A</v>
      </c>
      <c r="BJ421" s="182" t="e">
        <f t="shared" si="209"/>
        <v>#N/A</v>
      </c>
      <c r="BU421" s="233" t="e">
        <f t="shared" si="213"/>
        <v>#N/A</v>
      </c>
      <c r="BV421" s="233"/>
      <c r="BW421" s="233" t="s">
        <v>17877</v>
      </c>
      <c r="BX421" s="233">
        <v>2</v>
      </c>
      <c r="BY421" s="233">
        <v>3</v>
      </c>
      <c r="BZ421" s="234" t="e">
        <f t="shared" si="222"/>
        <v>#N/A</v>
      </c>
      <c r="CA421" s="234" t="e">
        <f t="shared" si="223"/>
        <v>#N/A</v>
      </c>
      <c r="CB421" s="234" t="e">
        <f t="shared" si="218"/>
        <v>#N/A</v>
      </c>
      <c r="CC421" s="235">
        <v>50</v>
      </c>
      <c r="CD421" s="233" t="s">
        <v>17100</v>
      </c>
      <c r="CE421" s="233" t="s">
        <v>17746</v>
      </c>
      <c r="CF421" s="233" t="s">
        <v>17747</v>
      </c>
      <c r="CG421" s="236">
        <v>6473859.6100000003</v>
      </c>
      <c r="CH421" s="236">
        <v>0</v>
      </c>
      <c r="CI421" s="236">
        <v>0</v>
      </c>
      <c r="CJ421" s="236">
        <f t="shared" si="216"/>
        <v>6473859.6100000003</v>
      </c>
      <c r="CK421" s="236" t="e">
        <f t="shared" si="210"/>
        <v>#N/A</v>
      </c>
      <c r="CL421" s="236" t="e">
        <f t="shared" si="227"/>
        <v>#N/A</v>
      </c>
      <c r="CM421" s="195">
        <f t="shared" si="166"/>
        <v>0</v>
      </c>
      <c r="CQ421" s="182" t="e">
        <f t="shared" si="202"/>
        <v>#N/A</v>
      </c>
      <c r="CR421" s="182" t="s">
        <v>433</v>
      </c>
      <c r="CS421" s="182">
        <v>51.4</v>
      </c>
      <c r="CY421" s="182" t="s">
        <v>136</v>
      </c>
      <c r="CZ421" s="182">
        <v>855.30000000000007</v>
      </c>
    </row>
    <row r="422" spans="1:104" ht="35.25" x14ac:dyDescent="0.5">
      <c r="A422" s="182">
        <v>1</v>
      </c>
      <c r="B422" s="220">
        <f>SUBTOTAL(9,$A$394:A422)</f>
        <v>29</v>
      </c>
      <c r="C422" s="230" t="s">
        <v>134</v>
      </c>
      <c r="D422" s="220">
        <v>1980</v>
      </c>
      <c r="E422" s="220"/>
      <c r="F422" s="220" t="s">
        <v>17877</v>
      </c>
      <c r="G422" s="220">
        <v>9</v>
      </c>
      <c r="H422" s="220">
        <v>1</v>
      </c>
      <c r="I422" s="231">
        <v>3430.6</v>
      </c>
      <c r="J422" s="231">
        <v>3068.4</v>
      </c>
      <c r="K422" s="231">
        <f t="shared" si="211"/>
        <v>3007.7000000000003</v>
      </c>
      <c r="L422" s="232">
        <v>88</v>
      </c>
      <c r="M422" s="220" t="s">
        <v>17100</v>
      </c>
      <c r="N422" s="220" t="s">
        <v>17746</v>
      </c>
      <c r="O422" s="223" t="s">
        <v>17748</v>
      </c>
      <c r="P422" s="228">
        <v>3130168</v>
      </c>
      <c r="Q422" s="228"/>
      <c r="R422" s="228">
        <v>0</v>
      </c>
      <c r="S422" s="228">
        <v>0</v>
      </c>
      <c r="T422" s="228">
        <f t="shared" si="212"/>
        <v>3130168</v>
      </c>
      <c r="U422" s="221">
        <f t="shared" si="201"/>
        <v>912.42581472628694</v>
      </c>
      <c r="V422" s="228">
        <v>1039.7061738471407</v>
      </c>
      <c r="W422" s="195">
        <f t="shared" si="204"/>
        <v>127.28035912085375</v>
      </c>
      <c r="Y422" s="182" t="s">
        <v>3169</v>
      </c>
      <c r="Z422" s="182">
        <v>1959</v>
      </c>
      <c r="AA422" s="182">
        <v>447.9</v>
      </c>
      <c r="AB422" s="182">
        <v>31</v>
      </c>
      <c r="AC422" s="182">
        <v>2</v>
      </c>
      <c r="AD422" s="182">
        <v>447.9</v>
      </c>
      <c r="AF422" s="182" t="s">
        <v>3163</v>
      </c>
      <c r="AG422" s="182" t="s">
        <v>2993</v>
      </c>
      <c r="AH422" s="182" t="s">
        <v>2993</v>
      </c>
      <c r="AI422" s="182" t="s">
        <v>17042</v>
      </c>
      <c r="AL422" s="182" t="e">
        <f t="shared" si="205"/>
        <v>#N/A</v>
      </c>
      <c r="AV422" s="182">
        <f t="shared" si="206"/>
        <v>400</v>
      </c>
      <c r="AW422" s="182" t="str">
        <f t="shared" si="207"/>
        <v>плоская</v>
      </c>
      <c r="AY422" s="182" t="s">
        <v>166</v>
      </c>
      <c r="AZ422" s="182">
        <v>380</v>
      </c>
      <c r="BA422" s="182" t="s">
        <v>17063</v>
      </c>
      <c r="BD422" s="182" t="e">
        <f t="shared" si="208"/>
        <v>#N/A</v>
      </c>
      <c r="BJ422" s="182" t="e">
        <f t="shared" si="209"/>
        <v>#N/A</v>
      </c>
      <c r="BU422" s="233" t="e">
        <f t="shared" si="213"/>
        <v>#N/A</v>
      </c>
      <c r="BV422" s="233"/>
      <c r="BW422" s="233" t="s">
        <v>17877</v>
      </c>
      <c r="BX422" s="233">
        <v>9</v>
      </c>
      <c r="BY422" s="233">
        <v>1</v>
      </c>
      <c r="BZ422" s="234">
        <v>3430.6</v>
      </c>
      <c r="CA422" s="234">
        <v>3068.4</v>
      </c>
      <c r="CB422" s="234">
        <f t="shared" si="218"/>
        <v>3068.4</v>
      </c>
      <c r="CC422" s="235">
        <v>88</v>
      </c>
      <c r="CD422" s="233" t="s">
        <v>17100</v>
      </c>
      <c r="CE422" s="233" t="s">
        <v>17746</v>
      </c>
      <c r="CF422" s="233" t="s">
        <v>17748</v>
      </c>
      <c r="CG422" s="236">
        <v>3130168</v>
      </c>
      <c r="CH422" s="236">
        <v>0</v>
      </c>
      <c r="CI422" s="236">
        <v>0</v>
      </c>
      <c r="CJ422" s="236">
        <f t="shared" si="216"/>
        <v>3130168</v>
      </c>
      <c r="CK422" s="236">
        <f t="shared" si="210"/>
        <v>912.42581472628694</v>
      </c>
      <c r="CL422" s="236">
        <f t="shared" ref="CL422:CL423" si="228">DL422*8917.04/BZ422</f>
        <v>0</v>
      </c>
      <c r="CM422" s="195">
        <f t="shared" si="166"/>
        <v>0</v>
      </c>
      <c r="CQ422" s="182" t="e">
        <f t="shared" si="202"/>
        <v>#N/A</v>
      </c>
      <c r="CR422" s="182" t="s">
        <v>434</v>
      </c>
      <c r="CS422" s="182">
        <v>0</v>
      </c>
      <c r="CY422" s="182" t="s">
        <v>134</v>
      </c>
      <c r="CZ422" s="182">
        <v>3007.7000000000003</v>
      </c>
    </row>
    <row r="423" spans="1:104" ht="35.25" x14ac:dyDescent="0.5">
      <c r="A423" s="182">
        <v>1</v>
      </c>
      <c r="B423" s="220">
        <f>SUBTOTAL(9,$A$394:A423)</f>
        <v>30</v>
      </c>
      <c r="C423" s="230" t="s">
        <v>135</v>
      </c>
      <c r="D423" s="220">
        <v>1980</v>
      </c>
      <c r="E423" s="220"/>
      <c r="F423" s="220" t="s">
        <v>17877</v>
      </c>
      <c r="G423" s="220">
        <v>9</v>
      </c>
      <c r="H423" s="220">
        <v>1</v>
      </c>
      <c r="I423" s="231">
        <v>3933.8</v>
      </c>
      <c r="J423" s="231">
        <v>2618.5</v>
      </c>
      <c r="K423" s="231">
        <f t="shared" si="211"/>
        <v>2578.4</v>
      </c>
      <c r="L423" s="232">
        <v>87</v>
      </c>
      <c r="M423" s="220" t="s">
        <v>17100</v>
      </c>
      <c r="N423" s="220" t="s">
        <v>17746</v>
      </c>
      <c r="O423" s="223" t="s">
        <v>17748</v>
      </c>
      <c r="P423" s="228">
        <v>3130168</v>
      </c>
      <c r="Q423" s="228"/>
      <c r="R423" s="228">
        <v>0</v>
      </c>
      <c r="S423" s="228">
        <v>0</v>
      </c>
      <c r="T423" s="228">
        <f t="shared" si="212"/>
        <v>3130168</v>
      </c>
      <c r="U423" s="221">
        <f t="shared" si="201"/>
        <v>795.71101733692615</v>
      </c>
      <c r="V423" s="228">
        <v>906.71005134983989</v>
      </c>
      <c r="W423" s="195">
        <f t="shared" si="204"/>
        <v>110.99903401291374</v>
      </c>
      <c r="Y423" s="182" t="s">
        <v>3170</v>
      </c>
      <c r="Z423" s="182">
        <v>1962</v>
      </c>
      <c r="AA423" s="182">
        <v>312.8</v>
      </c>
      <c r="AB423" s="182">
        <v>16</v>
      </c>
      <c r="AC423" s="182">
        <v>2</v>
      </c>
      <c r="AD423" s="182">
        <v>312.60000000000002</v>
      </c>
      <c r="AF423" s="182" t="s">
        <v>3164</v>
      </c>
      <c r="AG423" s="182" t="s">
        <v>17327</v>
      </c>
      <c r="AH423" s="182" t="s">
        <v>2993</v>
      </c>
      <c r="AI423" s="182" t="s">
        <v>2993</v>
      </c>
      <c r="AL423" s="182" t="e">
        <f t="shared" si="205"/>
        <v>#N/A</v>
      </c>
      <c r="AV423" s="182">
        <f t="shared" si="206"/>
        <v>400</v>
      </c>
      <c r="AW423" s="182" t="str">
        <f t="shared" si="207"/>
        <v>плоская</v>
      </c>
      <c r="AY423" s="182" t="s">
        <v>171</v>
      </c>
      <c r="AZ423" s="182">
        <v>594</v>
      </c>
      <c r="BA423" s="182" t="s">
        <v>17063</v>
      </c>
      <c r="BD423" s="182" t="e">
        <f t="shared" si="208"/>
        <v>#N/A</v>
      </c>
      <c r="BJ423" s="182" t="e">
        <f t="shared" si="209"/>
        <v>#N/A</v>
      </c>
      <c r="BU423" s="233" t="e">
        <f t="shared" si="213"/>
        <v>#N/A</v>
      </c>
      <c r="BV423" s="233"/>
      <c r="BW423" s="233" t="s">
        <v>17877</v>
      </c>
      <c r="BX423" s="233">
        <v>9</v>
      </c>
      <c r="BY423" s="233">
        <v>1</v>
      </c>
      <c r="BZ423" s="234">
        <v>3933.8</v>
      </c>
      <c r="CA423" s="234">
        <v>2618.5</v>
      </c>
      <c r="CB423" s="234">
        <f t="shared" si="218"/>
        <v>2618.5</v>
      </c>
      <c r="CC423" s="235">
        <v>87</v>
      </c>
      <c r="CD423" s="233" t="s">
        <v>17100</v>
      </c>
      <c r="CE423" s="233" t="s">
        <v>17746</v>
      </c>
      <c r="CF423" s="233" t="s">
        <v>17748</v>
      </c>
      <c r="CG423" s="236">
        <v>3130168</v>
      </c>
      <c r="CH423" s="236">
        <v>0</v>
      </c>
      <c r="CI423" s="236">
        <v>0</v>
      </c>
      <c r="CJ423" s="236">
        <f t="shared" si="216"/>
        <v>3130168</v>
      </c>
      <c r="CK423" s="236">
        <f t="shared" si="210"/>
        <v>795.71101733692615</v>
      </c>
      <c r="CL423" s="236">
        <f t="shared" si="228"/>
        <v>0</v>
      </c>
      <c r="CM423" s="195">
        <f t="shared" si="166"/>
        <v>0</v>
      </c>
      <c r="CQ423" s="182" t="e">
        <f t="shared" si="202"/>
        <v>#N/A</v>
      </c>
      <c r="CR423" s="182" t="s">
        <v>409</v>
      </c>
      <c r="CS423" s="182">
        <v>0</v>
      </c>
      <c r="CY423" s="182" t="s">
        <v>135</v>
      </c>
      <c r="CZ423" s="182">
        <v>2578.4</v>
      </c>
    </row>
    <row r="424" spans="1:104" ht="35.25" x14ac:dyDescent="0.5">
      <c r="A424" s="182">
        <v>1</v>
      </c>
      <c r="B424" s="220">
        <f>SUBTOTAL(9,$A$394:A424)</f>
        <v>31</v>
      </c>
      <c r="C424" s="230" t="s">
        <v>133</v>
      </c>
      <c r="D424" s="220">
        <v>1972</v>
      </c>
      <c r="E424" s="220"/>
      <c r="F424" s="220" t="s">
        <v>17877</v>
      </c>
      <c r="G424" s="220">
        <v>5</v>
      </c>
      <c r="H424" s="220">
        <v>6</v>
      </c>
      <c r="I424" s="231">
        <v>5084.1000000000004</v>
      </c>
      <c r="J424" s="231">
        <v>4631.8999999999996</v>
      </c>
      <c r="K424" s="231">
        <f t="shared" si="211"/>
        <v>4193.7</v>
      </c>
      <c r="L424" s="232">
        <v>157</v>
      </c>
      <c r="M424" s="220" t="s">
        <v>17100</v>
      </c>
      <c r="N424" s="220" t="s">
        <v>17746</v>
      </c>
      <c r="O424" s="223" t="s">
        <v>17771</v>
      </c>
      <c r="P424" s="228">
        <v>10710881.68</v>
      </c>
      <c r="Q424" s="228"/>
      <c r="R424" s="228">
        <v>0</v>
      </c>
      <c r="S424" s="228">
        <v>0</v>
      </c>
      <c r="T424" s="228">
        <f t="shared" si="212"/>
        <v>10710881.68</v>
      </c>
      <c r="U424" s="221">
        <f t="shared" si="201"/>
        <v>2106.7409531677185</v>
      </c>
      <c r="V424" s="228">
        <v>2394.7192226746129</v>
      </c>
      <c r="W424" s="195">
        <f t="shared" si="204"/>
        <v>287.97826950689432</v>
      </c>
      <c r="Y424" s="182" t="s">
        <v>637</v>
      </c>
      <c r="Z424" s="182">
        <v>1962</v>
      </c>
      <c r="AA424" s="182">
        <v>918.7</v>
      </c>
      <c r="AB424" s="182">
        <v>15</v>
      </c>
      <c r="AC424" s="182">
        <v>2</v>
      </c>
      <c r="AD424" s="182">
        <v>311.7</v>
      </c>
      <c r="AF424" s="182" t="s">
        <v>3166</v>
      </c>
      <c r="AG424" s="182" t="s">
        <v>2993</v>
      </c>
      <c r="AH424" s="182" t="s">
        <v>2993</v>
      </c>
      <c r="AI424" s="182" t="s">
        <v>17040</v>
      </c>
      <c r="AL424" s="182" t="e">
        <f t="shared" si="205"/>
        <v>#N/A</v>
      </c>
      <c r="AV424" s="182">
        <f t="shared" si="206"/>
        <v>1445</v>
      </c>
      <c r="AW424" s="182" t="str">
        <f t="shared" si="207"/>
        <v>скатная</v>
      </c>
      <c r="AY424" s="182" t="s">
        <v>172</v>
      </c>
      <c r="AZ424" s="182">
        <v>1385.2</v>
      </c>
      <c r="BA424" s="182" t="s">
        <v>17062</v>
      </c>
      <c r="BD424" s="182" t="e">
        <f t="shared" si="208"/>
        <v>#N/A</v>
      </c>
      <c r="BJ424" s="182" t="e">
        <f t="shared" si="209"/>
        <v>#N/A</v>
      </c>
      <c r="BU424" s="233" t="e">
        <f t="shared" si="213"/>
        <v>#N/A</v>
      </c>
      <c r="BV424" s="233"/>
      <c r="BW424" s="233" t="s">
        <v>17877</v>
      </c>
      <c r="BX424" s="233">
        <v>5</v>
      </c>
      <c r="BY424" s="233">
        <v>6</v>
      </c>
      <c r="BZ424" s="234" t="e">
        <f>VLOOKUP(BT424,CO:CS,3,FALSE)</f>
        <v>#N/A</v>
      </c>
      <c r="CA424" s="234" t="e">
        <f>VLOOKUP(BT424,CO:CT,6,FALSE)</f>
        <v>#N/A</v>
      </c>
      <c r="CB424" s="234" t="e">
        <f t="shared" si="218"/>
        <v>#N/A</v>
      </c>
      <c r="CC424" s="235">
        <v>157</v>
      </c>
      <c r="CD424" s="233" t="s">
        <v>17100</v>
      </c>
      <c r="CE424" s="233" t="s">
        <v>17746</v>
      </c>
      <c r="CF424" s="233" t="s">
        <v>17771</v>
      </c>
      <c r="CG424" s="236">
        <v>11841426.76</v>
      </c>
      <c r="CH424" s="236">
        <v>0</v>
      </c>
      <c r="CI424" s="236">
        <v>0</v>
      </c>
      <c r="CJ424" s="236">
        <f t="shared" si="216"/>
        <v>11841426.76</v>
      </c>
      <c r="CK424" s="236" t="e">
        <f t="shared" si="210"/>
        <v>#N/A</v>
      </c>
      <c r="CL424" s="236" t="e">
        <f>DL424*8425.6/BZ424</f>
        <v>#N/A</v>
      </c>
      <c r="CM424" s="195">
        <f t="shared" si="166"/>
        <v>0</v>
      </c>
      <c r="CQ424" s="182" t="e">
        <f t="shared" ref="CQ424:CQ455" si="229">VLOOKUP(C424,CR:CS,2,FALSE)</f>
        <v>#N/A</v>
      </c>
      <c r="CR424" s="182" t="s">
        <v>451</v>
      </c>
      <c r="CS424" s="182">
        <v>46.7</v>
      </c>
      <c r="CY424" s="182" t="s">
        <v>133</v>
      </c>
      <c r="CZ424" s="182">
        <v>4193.7</v>
      </c>
    </row>
    <row r="425" spans="1:104" ht="35.25" x14ac:dyDescent="0.5">
      <c r="A425" s="182">
        <v>1</v>
      </c>
      <c r="B425" s="220">
        <f>SUBTOTAL(9,$A$394:A425)</f>
        <v>32</v>
      </c>
      <c r="C425" s="230" t="s">
        <v>131</v>
      </c>
      <c r="D425" s="220">
        <v>1979</v>
      </c>
      <c r="E425" s="220"/>
      <c r="F425" s="220" t="s">
        <v>17877</v>
      </c>
      <c r="G425" s="220">
        <v>5</v>
      </c>
      <c r="H425" s="220">
        <v>2</v>
      </c>
      <c r="I425" s="231">
        <v>2141.1</v>
      </c>
      <c r="J425" s="231">
        <v>1922.3</v>
      </c>
      <c r="K425" s="231">
        <f t="shared" si="211"/>
        <v>1922.3</v>
      </c>
      <c r="L425" s="232">
        <v>50</v>
      </c>
      <c r="M425" s="220" t="s">
        <v>17100</v>
      </c>
      <c r="N425" s="220" t="s">
        <v>17746</v>
      </c>
      <c r="O425" s="223" t="s">
        <v>17768</v>
      </c>
      <c r="P425" s="228">
        <v>4958186.1100000003</v>
      </c>
      <c r="Q425" s="228"/>
      <c r="R425" s="228">
        <v>0</v>
      </c>
      <c r="S425" s="228">
        <v>0</v>
      </c>
      <c r="T425" s="228">
        <f t="shared" si="212"/>
        <v>4958186.1100000003</v>
      </c>
      <c r="U425" s="221">
        <f t="shared" si="201"/>
        <v>2315.7190743075989</v>
      </c>
      <c r="V425" s="228">
        <v>2638.7541656158055</v>
      </c>
      <c r="W425" s="195">
        <f t="shared" ref="W425:W454" si="230">V425-U425</f>
        <v>323.03509130820657</v>
      </c>
      <c r="Y425" s="182" t="s">
        <v>3175</v>
      </c>
      <c r="Z425" s="182">
        <v>2016</v>
      </c>
      <c r="AA425" s="182">
        <v>2484.5</v>
      </c>
      <c r="AB425" s="182">
        <v>54</v>
      </c>
      <c r="AC425" s="182">
        <v>4</v>
      </c>
      <c r="AD425" s="182">
        <v>2484.5</v>
      </c>
      <c r="AF425" s="182" t="s">
        <v>3168</v>
      </c>
      <c r="AG425" s="182" t="s">
        <v>2993</v>
      </c>
      <c r="AH425" s="182" t="s">
        <v>2993</v>
      </c>
      <c r="AI425" s="182" t="s">
        <v>2993</v>
      </c>
      <c r="AL425" s="182" t="e">
        <f t="shared" ref="AL425:AL456" si="231">VLOOKUP(C425,AM:AN,2,FALSE)</f>
        <v>#N/A</v>
      </c>
      <c r="AV425" s="182">
        <f t="shared" ref="AV425:AV456" si="232">VLOOKUP(C425,AY:BB,2,FALSE)</f>
        <v>633.6</v>
      </c>
      <c r="AW425" s="182" t="str">
        <f t="shared" ref="AW425:AW456" si="233">VLOOKUP(C425,AY:BA,3,FALSE)</f>
        <v>плоская</v>
      </c>
      <c r="AY425" s="182" t="s">
        <v>174</v>
      </c>
      <c r="AZ425" s="182">
        <v>1660</v>
      </c>
      <c r="BA425" s="182" t="s">
        <v>17063</v>
      </c>
      <c r="BD425" s="182" t="e">
        <f t="shared" ref="BD425:BD456" si="234">VLOOKUP(C425,BE:BF,2,FALSE)</f>
        <v>#N/A</v>
      </c>
      <c r="BJ425" s="182" t="e">
        <f t="shared" ref="BJ425:BJ456" si="235">VLOOKUP(C425,BL:BM,2,FALSE)</f>
        <v>#N/A</v>
      </c>
      <c r="BU425" s="233" t="e">
        <f t="shared" si="213"/>
        <v>#N/A</v>
      </c>
      <c r="BV425" s="233"/>
      <c r="BW425" s="233" t="s">
        <v>17877</v>
      </c>
      <c r="BX425" s="233">
        <v>5</v>
      </c>
      <c r="BY425" s="233">
        <v>2</v>
      </c>
      <c r="BZ425" s="234" t="e">
        <f>VLOOKUP(BT425,CO:CS,3,FALSE)</f>
        <v>#N/A</v>
      </c>
      <c r="CA425" s="234" t="e">
        <f>VLOOKUP(BT425,CO:CT,6,FALSE)</f>
        <v>#N/A</v>
      </c>
      <c r="CB425" s="234" t="e">
        <f t="shared" si="218"/>
        <v>#N/A</v>
      </c>
      <c r="CC425" s="235">
        <v>50</v>
      </c>
      <c r="CD425" s="233" t="s">
        <v>17100</v>
      </c>
      <c r="CE425" s="233" t="s">
        <v>17746</v>
      </c>
      <c r="CF425" s="233" t="s">
        <v>17768</v>
      </c>
      <c r="CG425" s="236">
        <v>4958186.1100000003</v>
      </c>
      <c r="CH425" s="236">
        <v>0</v>
      </c>
      <c r="CI425" s="236">
        <v>0</v>
      </c>
      <c r="CJ425" s="236">
        <f t="shared" si="216"/>
        <v>4958186.1100000003</v>
      </c>
      <c r="CK425" s="236" t="e">
        <f t="shared" ref="CK425:CK454" si="236">CG425/BZ425</f>
        <v>#N/A</v>
      </c>
      <c r="CL425" s="236" t="e">
        <f t="shared" ref="CL425:CL426" si="237">DL425*8917.04/BZ425</f>
        <v>#N/A</v>
      </c>
      <c r="CM425" s="195">
        <f t="shared" si="166"/>
        <v>0</v>
      </c>
      <c r="CQ425" s="182" t="e">
        <f t="shared" si="229"/>
        <v>#N/A</v>
      </c>
      <c r="CR425" s="182" t="s">
        <v>410</v>
      </c>
      <c r="CS425" s="182">
        <v>0</v>
      </c>
      <c r="CY425" s="182" t="s">
        <v>131</v>
      </c>
      <c r="CZ425" s="182">
        <v>1922.3</v>
      </c>
    </row>
    <row r="426" spans="1:104" ht="35.25" x14ac:dyDescent="0.5">
      <c r="A426" s="182">
        <v>1</v>
      </c>
      <c r="B426" s="220">
        <f>SUBTOTAL(9,$A$394:A426)</f>
        <v>33</v>
      </c>
      <c r="C426" s="230" t="s">
        <v>130</v>
      </c>
      <c r="D426" s="220">
        <v>1978</v>
      </c>
      <c r="E426" s="220"/>
      <c r="F426" s="220" t="s">
        <v>17877</v>
      </c>
      <c r="G426" s="220">
        <v>5</v>
      </c>
      <c r="H426" s="220">
        <v>1</v>
      </c>
      <c r="I426" s="231">
        <v>1216.7</v>
      </c>
      <c r="J426" s="231">
        <v>971</v>
      </c>
      <c r="K426" s="231">
        <f t="shared" si="211"/>
        <v>971</v>
      </c>
      <c r="L426" s="232">
        <v>41</v>
      </c>
      <c r="M426" s="220" t="s">
        <v>17100</v>
      </c>
      <c r="N426" s="220" t="s">
        <v>17746</v>
      </c>
      <c r="O426" s="223" t="s">
        <v>17765</v>
      </c>
      <c r="P426" s="228">
        <v>2245895.54</v>
      </c>
      <c r="Q426" s="228"/>
      <c r="R426" s="228">
        <v>0</v>
      </c>
      <c r="S426" s="228">
        <v>0</v>
      </c>
      <c r="T426" s="228">
        <f t="shared" si="212"/>
        <v>2245895.54</v>
      </c>
      <c r="U426" s="221">
        <f t="shared" si="201"/>
        <v>1845.8909673707569</v>
      </c>
      <c r="V426" s="228">
        <v>2103.3866031067646</v>
      </c>
      <c r="W426" s="195">
        <f t="shared" si="230"/>
        <v>257.49563573600767</v>
      </c>
      <c r="Y426" s="182" t="s">
        <v>3176</v>
      </c>
      <c r="Z426" s="182">
        <v>2016</v>
      </c>
      <c r="AA426" s="182">
        <v>630.9</v>
      </c>
      <c r="AB426" s="182">
        <v>18</v>
      </c>
      <c r="AC426" s="182">
        <v>3</v>
      </c>
      <c r="AD426" s="182">
        <v>630.9</v>
      </c>
      <c r="AF426" s="182" t="s">
        <v>3169</v>
      </c>
      <c r="AG426" s="182" t="s">
        <v>2993</v>
      </c>
      <c r="AH426" s="182" t="s">
        <v>2993</v>
      </c>
      <c r="AI426" s="182" t="s">
        <v>2993</v>
      </c>
      <c r="AL426" s="182" t="e">
        <f t="shared" si="231"/>
        <v>#N/A</v>
      </c>
      <c r="AV426" s="182">
        <f t="shared" si="232"/>
        <v>287</v>
      </c>
      <c r="AW426" s="182" t="str">
        <f t="shared" si="233"/>
        <v>плоская</v>
      </c>
      <c r="AY426" s="182" t="s">
        <v>176</v>
      </c>
      <c r="AZ426" s="182">
        <v>815</v>
      </c>
      <c r="BA426" s="182" t="s">
        <v>17063</v>
      </c>
      <c r="BD426" s="182" t="e">
        <f t="shared" si="234"/>
        <v>#N/A</v>
      </c>
      <c r="BJ426" s="182" t="e">
        <f t="shared" si="235"/>
        <v>#N/A</v>
      </c>
      <c r="BU426" s="233" t="e">
        <f t="shared" si="213"/>
        <v>#N/A</v>
      </c>
      <c r="BV426" s="233"/>
      <c r="BW426" s="233" t="s">
        <v>17877</v>
      </c>
      <c r="BX426" s="233">
        <v>5</v>
      </c>
      <c r="BY426" s="233">
        <v>1</v>
      </c>
      <c r="BZ426" s="234">
        <v>1216.7</v>
      </c>
      <c r="CA426" s="234">
        <v>971</v>
      </c>
      <c r="CB426" s="234">
        <f t="shared" si="218"/>
        <v>971</v>
      </c>
      <c r="CC426" s="235">
        <v>41</v>
      </c>
      <c r="CD426" s="233" t="s">
        <v>17100</v>
      </c>
      <c r="CE426" s="233" t="s">
        <v>17746</v>
      </c>
      <c r="CF426" s="233" t="s">
        <v>17765</v>
      </c>
      <c r="CG426" s="236">
        <v>2245895.54</v>
      </c>
      <c r="CH426" s="236">
        <v>0</v>
      </c>
      <c r="CI426" s="236">
        <v>0</v>
      </c>
      <c r="CJ426" s="236">
        <f t="shared" si="216"/>
        <v>2245895.54</v>
      </c>
      <c r="CK426" s="236">
        <f t="shared" si="236"/>
        <v>1845.8909673707569</v>
      </c>
      <c r="CL426" s="236">
        <f t="shared" si="237"/>
        <v>0</v>
      </c>
      <c r="CM426" s="195">
        <f t="shared" si="166"/>
        <v>0</v>
      </c>
      <c r="CQ426" s="182" t="e">
        <f t="shared" si="229"/>
        <v>#N/A</v>
      </c>
      <c r="CR426" s="182" t="s">
        <v>452</v>
      </c>
      <c r="CS426" s="182">
        <v>509.4</v>
      </c>
      <c r="CY426" s="182" t="s">
        <v>130</v>
      </c>
      <c r="CZ426" s="182">
        <v>971</v>
      </c>
    </row>
    <row r="427" spans="1:104" ht="35.25" x14ac:dyDescent="0.5">
      <c r="A427" s="182">
        <v>1</v>
      </c>
      <c r="B427" s="220">
        <f>SUBTOTAL(9,$A$394:A427)</f>
        <v>34</v>
      </c>
      <c r="C427" s="230" t="s">
        <v>129</v>
      </c>
      <c r="D427" s="220">
        <v>1980</v>
      </c>
      <c r="E427" s="220"/>
      <c r="F427" s="220" t="s">
        <v>17877</v>
      </c>
      <c r="G427" s="220">
        <v>5</v>
      </c>
      <c r="H427" s="220">
        <v>2</v>
      </c>
      <c r="I427" s="231">
        <v>2024.6</v>
      </c>
      <c r="J427" s="231">
        <v>1813</v>
      </c>
      <c r="K427" s="231">
        <f t="shared" si="211"/>
        <v>1728.9</v>
      </c>
      <c r="L427" s="232">
        <v>87</v>
      </c>
      <c r="M427" s="220" t="s">
        <v>17100</v>
      </c>
      <c r="N427" s="220" t="s">
        <v>17746</v>
      </c>
      <c r="O427" s="223" t="s">
        <v>17755</v>
      </c>
      <c r="P427" s="228">
        <v>6146069.25</v>
      </c>
      <c r="Q427" s="228"/>
      <c r="R427" s="228">
        <v>0</v>
      </c>
      <c r="S427" s="228">
        <v>0</v>
      </c>
      <c r="T427" s="228">
        <f t="shared" si="212"/>
        <v>6146069.25</v>
      </c>
      <c r="U427" s="221">
        <f t="shared" si="201"/>
        <v>3035.6955694952089</v>
      </c>
      <c r="V427" s="228">
        <v>3121.2091277289342</v>
      </c>
      <c r="W427" s="195">
        <f t="shared" si="230"/>
        <v>85.513558233725234</v>
      </c>
      <c r="Y427" s="182" t="s">
        <v>3177</v>
      </c>
      <c r="Z427" s="182">
        <v>1957</v>
      </c>
      <c r="AA427" s="182">
        <v>470.3</v>
      </c>
      <c r="AB427" s="182">
        <v>8</v>
      </c>
      <c r="AC427" s="182">
        <v>2</v>
      </c>
      <c r="AD427" s="182">
        <v>452.4</v>
      </c>
      <c r="AF427" s="182" t="s">
        <v>3170</v>
      </c>
      <c r="AG427" s="182" t="s">
        <v>2993</v>
      </c>
      <c r="AH427" s="182" t="s">
        <v>2993</v>
      </c>
      <c r="AI427" s="182" t="s">
        <v>2993</v>
      </c>
      <c r="AL427" s="182" t="e">
        <f t="shared" si="231"/>
        <v>#N/A</v>
      </c>
      <c r="AV427" s="182">
        <f t="shared" si="232"/>
        <v>750</v>
      </c>
      <c r="AW427" s="182" t="str">
        <f t="shared" si="233"/>
        <v>скатная</v>
      </c>
      <c r="AY427" s="182" t="s">
        <v>177</v>
      </c>
      <c r="AZ427" s="182">
        <v>571</v>
      </c>
      <c r="BA427" s="182" t="s">
        <v>17063</v>
      </c>
      <c r="BD427" s="182" t="e">
        <f t="shared" si="234"/>
        <v>#N/A</v>
      </c>
      <c r="BJ427" s="182" t="e">
        <f t="shared" si="235"/>
        <v>#N/A</v>
      </c>
      <c r="BU427" s="233" t="e">
        <f t="shared" si="213"/>
        <v>#N/A</v>
      </c>
      <c r="BV427" s="233"/>
      <c r="BW427" s="233" t="s">
        <v>17877</v>
      </c>
      <c r="BX427" s="233">
        <v>5</v>
      </c>
      <c r="BY427" s="233">
        <v>2</v>
      </c>
      <c r="BZ427" s="234">
        <v>2024.6</v>
      </c>
      <c r="CA427" s="234">
        <v>1813</v>
      </c>
      <c r="CB427" s="234">
        <f t="shared" si="218"/>
        <v>1813</v>
      </c>
      <c r="CC427" s="235">
        <v>87</v>
      </c>
      <c r="CD427" s="233" t="s">
        <v>17100</v>
      </c>
      <c r="CE427" s="233" t="s">
        <v>17746</v>
      </c>
      <c r="CF427" s="233" t="s">
        <v>17755</v>
      </c>
      <c r="CG427" s="236">
        <v>6146069.25</v>
      </c>
      <c r="CH427" s="236">
        <v>0</v>
      </c>
      <c r="CI427" s="236">
        <v>0</v>
      </c>
      <c r="CJ427" s="236">
        <f t="shared" si="216"/>
        <v>6146069.25</v>
      </c>
      <c r="CK427" s="236">
        <f t="shared" si="236"/>
        <v>3035.6955694952089</v>
      </c>
      <c r="CL427" s="236">
        <f t="shared" ref="CL427:CL431" si="238">DL427*8425.6/BZ427</f>
        <v>0</v>
      </c>
      <c r="CM427" s="195">
        <f t="shared" ref="CM427:CM465" si="239">P427-R427-S427-T427</f>
        <v>0</v>
      </c>
      <c r="CQ427" s="182" t="e">
        <f t="shared" si="229"/>
        <v>#N/A</v>
      </c>
      <c r="CR427" s="182" t="s">
        <v>436</v>
      </c>
      <c r="CS427" s="182">
        <v>0</v>
      </c>
      <c r="CY427" s="182" t="s">
        <v>129</v>
      </c>
      <c r="CZ427" s="182">
        <v>1728.9</v>
      </c>
    </row>
    <row r="428" spans="1:104" ht="35.25" x14ac:dyDescent="0.5">
      <c r="A428" s="182">
        <v>1</v>
      </c>
      <c r="B428" s="220">
        <f>SUBTOTAL(9,$A$394:A428)</f>
        <v>35</v>
      </c>
      <c r="C428" s="230" t="s">
        <v>128</v>
      </c>
      <c r="D428" s="220">
        <v>1960</v>
      </c>
      <c r="E428" s="220"/>
      <c r="F428" s="220" t="s">
        <v>17877</v>
      </c>
      <c r="G428" s="220">
        <v>4</v>
      </c>
      <c r="H428" s="220">
        <v>3</v>
      </c>
      <c r="I428" s="231">
        <v>2203.4</v>
      </c>
      <c r="J428" s="231">
        <v>1995.8</v>
      </c>
      <c r="K428" s="231">
        <f t="shared" si="211"/>
        <v>1995.8</v>
      </c>
      <c r="L428" s="232">
        <v>99</v>
      </c>
      <c r="M428" s="220" t="s">
        <v>17100</v>
      </c>
      <c r="N428" s="220" t="s">
        <v>17746</v>
      </c>
      <c r="O428" s="223" t="s">
        <v>17772</v>
      </c>
      <c r="P428" s="228">
        <v>7948916.2299999995</v>
      </c>
      <c r="Q428" s="228"/>
      <c r="R428" s="228">
        <v>0</v>
      </c>
      <c r="S428" s="228">
        <v>0</v>
      </c>
      <c r="T428" s="228">
        <f t="shared" si="212"/>
        <v>7948916.2299999995</v>
      </c>
      <c r="U428" s="221">
        <f t="shared" si="201"/>
        <v>3607.5684079150401</v>
      </c>
      <c r="V428" s="228">
        <v>3709.191249886539</v>
      </c>
      <c r="W428" s="195">
        <f t="shared" si="230"/>
        <v>101.62284197149893</v>
      </c>
      <c r="Y428" s="182" t="s">
        <v>3179</v>
      </c>
      <c r="Z428" s="182">
        <v>1959</v>
      </c>
      <c r="AA428" s="182">
        <v>729.2</v>
      </c>
      <c r="AB428" s="182">
        <v>83</v>
      </c>
      <c r="AC428" s="182">
        <v>2</v>
      </c>
      <c r="AD428" s="182">
        <v>729.2</v>
      </c>
      <c r="AF428" s="182" t="s">
        <v>637</v>
      </c>
      <c r="AG428" s="182" t="s">
        <v>17312</v>
      </c>
      <c r="AH428" s="182" t="s">
        <v>2993</v>
      </c>
      <c r="AI428" s="182" t="s">
        <v>17040</v>
      </c>
      <c r="AL428" s="182" t="e">
        <f t="shared" si="231"/>
        <v>#N/A</v>
      </c>
      <c r="AV428" s="182">
        <f t="shared" si="232"/>
        <v>970</v>
      </c>
      <c r="AW428" s="182" t="str">
        <f t="shared" si="233"/>
        <v>скатная</v>
      </c>
      <c r="AY428" s="182" t="s">
        <v>178</v>
      </c>
      <c r="AZ428" s="182">
        <v>422</v>
      </c>
      <c r="BA428" s="182" t="s">
        <v>17062</v>
      </c>
      <c r="BD428" s="182" t="e">
        <f t="shared" si="234"/>
        <v>#N/A</v>
      </c>
      <c r="BJ428" s="182" t="e">
        <f t="shared" si="235"/>
        <v>#N/A</v>
      </c>
      <c r="BU428" s="233" t="e">
        <f t="shared" si="213"/>
        <v>#N/A</v>
      </c>
      <c r="BV428" s="233"/>
      <c r="BW428" s="233" t="s">
        <v>17877</v>
      </c>
      <c r="BX428" s="233">
        <v>4</v>
      </c>
      <c r="BY428" s="233">
        <v>3</v>
      </c>
      <c r="BZ428" s="234" t="e">
        <f t="shared" ref="BZ428:BZ434" si="240">VLOOKUP(BT428,CO:CS,3,FALSE)</f>
        <v>#N/A</v>
      </c>
      <c r="CA428" s="234" t="e">
        <f t="shared" ref="CA428:CA434" si="241">VLOOKUP(BT428,CO:CT,6,FALSE)</f>
        <v>#N/A</v>
      </c>
      <c r="CB428" s="234" t="e">
        <f t="shared" si="218"/>
        <v>#N/A</v>
      </c>
      <c r="CC428" s="235">
        <v>99</v>
      </c>
      <c r="CD428" s="233" t="s">
        <v>17100</v>
      </c>
      <c r="CE428" s="233" t="s">
        <v>17746</v>
      </c>
      <c r="CF428" s="233" t="s">
        <v>17772</v>
      </c>
      <c r="CG428" s="236">
        <v>7948916.2300000004</v>
      </c>
      <c r="CH428" s="236">
        <v>0</v>
      </c>
      <c r="CI428" s="236">
        <v>0</v>
      </c>
      <c r="CJ428" s="236">
        <f t="shared" si="216"/>
        <v>7948916.2300000004</v>
      </c>
      <c r="CK428" s="236" t="e">
        <f t="shared" si="236"/>
        <v>#N/A</v>
      </c>
      <c r="CL428" s="236" t="e">
        <f t="shared" si="238"/>
        <v>#N/A</v>
      </c>
      <c r="CM428" s="195">
        <f t="shared" si="239"/>
        <v>0</v>
      </c>
      <c r="CQ428" s="182" t="e">
        <f t="shared" si="229"/>
        <v>#N/A</v>
      </c>
      <c r="CR428" s="182" t="s">
        <v>437</v>
      </c>
      <c r="CS428" s="182">
        <v>100.3</v>
      </c>
      <c r="CY428" s="182" t="s">
        <v>128</v>
      </c>
      <c r="CZ428" s="182">
        <v>1995.8</v>
      </c>
    </row>
    <row r="429" spans="1:104" ht="35.25" x14ac:dyDescent="0.5">
      <c r="A429" s="182">
        <v>1</v>
      </c>
      <c r="B429" s="220">
        <f>SUBTOTAL(9,$A$394:A429)</f>
        <v>36</v>
      </c>
      <c r="C429" s="230" t="s">
        <v>127</v>
      </c>
      <c r="D429" s="220">
        <v>1959</v>
      </c>
      <c r="E429" s="220"/>
      <c r="F429" s="220" t="s">
        <v>17877</v>
      </c>
      <c r="G429" s="220">
        <v>3</v>
      </c>
      <c r="H429" s="220">
        <v>3</v>
      </c>
      <c r="I429" s="231">
        <v>1912.1</v>
      </c>
      <c r="J429" s="231">
        <v>1707.7</v>
      </c>
      <c r="K429" s="231">
        <f t="shared" si="211"/>
        <v>1707.7</v>
      </c>
      <c r="L429" s="232">
        <v>47</v>
      </c>
      <c r="M429" s="220" t="s">
        <v>17100</v>
      </c>
      <c r="N429" s="220" t="s">
        <v>17746</v>
      </c>
      <c r="O429" s="223" t="s">
        <v>17758</v>
      </c>
      <c r="P429" s="228">
        <v>7186803.6399999997</v>
      </c>
      <c r="Q429" s="228"/>
      <c r="R429" s="228">
        <v>0</v>
      </c>
      <c r="S429" s="228">
        <v>0</v>
      </c>
      <c r="T429" s="228">
        <f t="shared" si="212"/>
        <v>7186803.6399999997</v>
      </c>
      <c r="U429" s="221">
        <f t="shared" si="201"/>
        <v>3758.5919355682236</v>
      </c>
      <c r="V429" s="228">
        <v>3864.469013126929</v>
      </c>
      <c r="W429" s="195">
        <f t="shared" si="230"/>
        <v>105.87707755870542</v>
      </c>
      <c r="Y429" s="182" t="s">
        <v>17109</v>
      </c>
      <c r="Z429" s="182">
        <v>1967</v>
      </c>
      <c r="AA429" s="182">
        <v>685.8</v>
      </c>
      <c r="AB429" s="182">
        <v>42</v>
      </c>
      <c r="AC429" s="182">
        <v>2</v>
      </c>
      <c r="AD429" s="182">
        <v>624.5</v>
      </c>
      <c r="AF429" s="182" t="s">
        <v>3173</v>
      </c>
      <c r="AG429" s="182" t="s">
        <v>17312</v>
      </c>
      <c r="AH429" s="182" t="s">
        <v>17318</v>
      </c>
      <c r="AI429" s="182" t="s">
        <v>17042</v>
      </c>
      <c r="AL429" s="182" t="e">
        <f t="shared" si="231"/>
        <v>#N/A</v>
      </c>
      <c r="AV429" s="182">
        <f t="shared" si="232"/>
        <v>877</v>
      </c>
      <c r="AW429" s="182" t="str">
        <f t="shared" si="233"/>
        <v>скатная</v>
      </c>
      <c r="AY429" s="182" t="s">
        <v>181</v>
      </c>
      <c r="AZ429" s="182">
        <v>1405</v>
      </c>
      <c r="BA429" s="182" t="s">
        <v>17062</v>
      </c>
      <c r="BD429" s="182" t="e">
        <f t="shared" si="234"/>
        <v>#N/A</v>
      </c>
      <c r="BJ429" s="182" t="e">
        <f t="shared" si="235"/>
        <v>#N/A</v>
      </c>
      <c r="BU429" s="233" t="e">
        <f t="shared" si="213"/>
        <v>#N/A</v>
      </c>
      <c r="BV429" s="233"/>
      <c r="BW429" s="233" t="s">
        <v>17877</v>
      </c>
      <c r="BX429" s="233">
        <v>3</v>
      </c>
      <c r="BY429" s="233">
        <v>3</v>
      </c>
      <c r="BZ429" s="234" t="e">
        <f t="shared" si="240"/>
        <v>#N/A</v>
      </c>
      <c r="CA429" s="234" t="e">
        <f t="shared" si="241"/>
        <v>#N/A</v>
      </c>
      <c r="CB429" s="234" t="e">
        <f t="shared" si="218"/>
        <v>#N/A</v>
      </c>
      <c r="CC429" s="235">
        <v>47</v>
      </c>
      <c r="CD429" s="233" t="s">
        <v>17100</v>
      </c>
      <c r="CE429" s="233" t="s">
        <v>17746</v>
      </c>
      <c r="CF429" s="233" t="s">
        <v>17758</v>
      </c>
      <c r="CG429" s="236">
        <v>7186803.6399999997</v>
      </c>
      <c r="CH429" s="236">
        <v>0</v>
      </c>
      <c r="CI429" s="236">
        <v>0</v>
      </c>
      <c r="CJ429" s="236">
        <f t="shared" si="216"/>
        <v>7186803.6399999997</v>
      </c>
      <c r="CK429" s="236" t="e">
        <f t="shared" si="236"/>
        <v>#N/A</v>
      </c>
      <c r="CL429" s="236" t="e">
        <f t="shared" si="238"/>
        <v>#N/A</v>
      </c>
      <c r="CM429" s="195">
        <f t="shared" si="239"/>
        <v>0</v>
      </c>
      <c r="CQ429" s="182" t="e">
        <f t="shared" si="229"/>
        <v>#N/A</v>
      </c>
      <c r="CR429" s="182" t="s">
        <v>454</v>
      </c>
      <c r="CS429" s="182">
        <v>0</v>
      </c>
      <c r="CY429" s="182" t="s">
        <v>127</v>
      </c>
      <c r="CZ429" s="182">
        <v>1707.7</v>
      </c>
    </row>
    <row r="430" spans="1:104" ht="35.25" x14ac:dyDescent="0.5">
      <c r="A430" s="182">
        <v>1</v>
      </c>
      <c r="B430" s="220">
        <f>SUBTOTAL(9,$A$394:A430)</f>
        <v>37</v>
      </c>
      <c r="C430" s="230" t="s">
        <v>126</v>
      </c>
      <c r="D430" s="220">
        <v>1959</v>
      </c>
      <c r="E430" s="220"/>
      <c r="F430" s="220" t="s">
        <v>17877</v>
      </c>
      <c r="G430" s="220">
        <v>2</v>
      </c>
      <c r="H430" s="220">
        <v>2</v>
      </c>
      <c r="I430" s="231">
        <v>568.6</v>
      </c>
      <c r="J430" s="231">
        <v>504.6</v>
      </c>
      <c r="K430" s="231">
        <f t="shared" si="211"/>
        <v>504.6</v>
      </c>
      <c r="L430" s="232">
        <v>19</v>
      </c>
      <c r="M430" s="220" t="s">
        <v>17100</v>
      </c>
      <c r="N430" s="220" t="s">
        <v>17746</v>
      </c>
      <c r="O430" s="223" t="s">
        <v>17764</v>
      </c>
      <c r="P430" s="228">
        <v>4261274.68</v>
      </c>
      <c r="Q430" s="228"/>
      <c r="R430" s="228">
        <v>0</v>
      </c>
      <c r="S430" s="228">
        <v>0</v>
      </c>
      <c r="T430" s="228">
        <f t="shared" si="212"/>
        <v>4261274.68</v>
      </c>
      <c r="U430" s="221">
        <f t="shared" si="201"/>
        <v>7494.3276116778043</v>
      </c>
      <c r="V430" s="228">
        <v>7705.4379176925777</v>
      </c>
      <c r="W430" s="195">
        <f t="shared" si="230"/>
        <v>211.11030601477341</v>
      </c>
      <c r="Y430" s="182" t="s">
        <v>3181</v>
      </c>
      <c r="Z430" s="182">
        <v>1964</v>
      </c>
      <c r="AA430" s="182">
        <v>400</v>
      </c>
      <c r="AB430" s="182">
        <v>3</v>
      </c>
      <c r="AC430" s="182">
        <v>2</v>
      </c>
      <c r="AD430" s="182">
        <v>400</v>
      </c>
      <c r="AF430" s="182" t="s">
        <v>3175</v>
      </c>
      <c r="AG430" s="182" t="s">
        <v>2993</v>
      </c>
      <c r="AH430" s="182" t="s">
        <v>2993</v>
      </c>
      <c r="AI430" s="182" t="s">
        <v>2993</v>
      </c>
      <c r="AL430" s="182" t="e">
        <f t="shared" si="231"/>
        <v>#N/A</v>
      </c>
      <c r="AV430" s="182">
        <f t="shared" si="232"/>
        <v>520</v>
      </c>
      <c r="AW430" s="182" t="str">
        <f t="shared" si="233"/>
        <v>скатная</v>
      </c>
      <c r="AY430" s="182" t="s">
        <v>183</v>
      </c>
      <c r="AZ430" s="182">
        <v>900</v>
      </c>
      <c r="BA430" s="182" t="s">
        <v>17062</v>
      </c>
      <c r="BD430" s="182" t="e">
        <f t="shared" si="234"/>
        <v>#N/A</v>
      </c>
      <c r="BJ430" s="182" t="e">
        <f t="shared" si="235"/>
        <v>#N/A</v>
      </c>
      <c r="BU430" s="233" t="e">
        <f t="shared" si="213"/>
        <v>#N/A</v>
      </c>
      <c r="BV430" s="233"/>
      <c r="BW430" s="233" t="s">
        <v>17877</v>
      </c>
      <c r="BX430" s="233">
        <v>2</v>
      </c>
      <c r="BY430" s="233">
        <v>2</v>
      </c>
      <c r="BZ430" s="234" t="e">
        <f t="shared" si="240"/>
        <v>#N/A</v>
      </c>
      <c r="CA430" s="234" t="e">
        <f t="shared" si="241"/>
        <v>#N/A</v>
      </c>
      <c r="CB430" s="234" t="e">
        <f t="shared" si="218"/>
        <v>#N/A</v>
      </c>
      <c r="CC430" s="235">
        <v>19</v>
      </c>
      <c r="CD430" s="233" t="s">
        <v>17100</v>
      </c>
      <c r="CE430" s="233" t="s">
        <v>17746</v>
      </c>
      <c r="CF430" s="233" t="s">
        <v>17764</v>
      </c>
      <c r="CG430" s="236">
        <v>4261274.68</v>
      </c>
      <c r="CH430" s="236">
        <v>0</v>
      </c>
      <c r="CI430" s="236">
        <v>0</v>
      </c>
      <c r="CJ430" s="236">
        <f t="shared" si="216"/>
        <v>4261274.68</v>
      </c>
      <c r="CK430" s="236" t="e">
        <f t="shared" si="236"/>
        <v>#N/A</v>
      </c>
      <c r="CL430" s="236" t="e">
        <f t="shared" si="238"/>
        <v>#N/A</v>
      </c>
      <c r="CM430" s="195">
        <f t="shared" si="239"/>
        <v>0</v>
      </c>
      <c r="CQ430" s="182" t="e">
        <f t="shared" si="229"/>
        <v>#N/A</v>
      </c>
      <c r="CR430" s="182" t="s">
        <v>403</v>
      </c>
      <c r="CS430" s="182">
        <v>137.76</v>
      </c>
      <c r="CY430" s="182" t="s">
        <v>126</v>
      </c>
      <c r="CZ430" s="182">
        <v>504.6</v>
      </c>
    </row>
    <row r="431" spans="1:104" ht="35.25" x14ac:dyDescent="0.5">
      <c r="A431" s="182">
        <v>1</v>
      </c>
      <c r="B431" s="220">
        <f>SUBTOTAL(9,$A$394:A431)</f>
        <v>38</v>
      </c>
      <c r="C431" s="230" t="s">
        <v>125</v>
      </c>
      <c r="D431" s="220">
        <v>1967</v>
      </c>
      <c r="E431" s="220"/>
      <c r="F431" s="220" t="s">
        <v>17877</v>
      </c>
      <c r="G431" s="220">
        <v>2</v>
      </c>
      <c r="H431" s="220">
        <v>1</v>
      </c>
      <c r="I431" s="231">
        <v>360.2</v>
      </c>
      <c r="J431" s="231">
        <v>233.9</v>
      </c>
      <c r="K431" s="231">
        <f t="shared" si="211"/>
        <v>233.9</v>
      </c>
      <c r="L431" s="232">
        <v>10</v>
      </c>
      <c r="M431" s="220" t="s">
        <v>17100</v>
      </c>
      <c r="N431" s="220" t="s">
        <v>17746</v>
      </c>
      <c r="O431" s="223" t="s">
        <v>17773</v>
      </c>
      <c r="P431" s="228">
        <v>3245124.56</v>
      </c>
      <c r="Q431" s="228"/>
      <c r="R431" s="228">
        <v>0</v>
      </c>
      <c r="S431" s="228">
        <v>0</v>
      </c>
      <c r="T431" s="228">
        <f t="shared" si="212"/>
        <v>3245124.56</v>
      </c>
      <c r="U431" s="221">
        <f t="shared" si="201"/>
        <v>9009.2297612437542</v>
      </c>
      <c r="V431" s="228">
        <v>9263.0138811771249</v>
      </c>
      <c r="W431" s="195">
        <f t="shared" si="230"/>
        <v>253.78411993337068</v>
      </c>
      <c r="Y431" s="182" t="s">
        <v>3182</v>
      </c>
      <c r="Z431" s="182">
        <v>1965</v>
      </c>
      <c r="AA431" s="182">
        <v>344.9</v>
      </c>
      <c r="AB431" s="182">
        <v>21</v>
      </c>
      <c r="AC431" s="182">
        <v>2</v>
      </c>
      <c r="AD431" s="182">
        <v>311.89999999999998</v>
      </c>
      <c r="AF431" s="182" t="s">
        <v>3176</v>
      </c>
      <c r="AG431" s="182" t="s">
        <v>2993</v>
      </c>
      <c r="AH431" s="182" t="s">
        <v>2993</v>
      </c>
      <c r="AI431" s="182" t="s">
        <v>2993</v>
      </c>
      <c r="AL431" s="182" t="e">
        <f t="shared" si="231"/>
        <v>#N/A</v>
      </c>
      <c r="AV431" s="182">
        <f t="shared" si="232"/>
        <v>396</v>
      </c>
      <c r="AW431" s="182" t="str">
        <f t="shared" si="233"/>
        <v>скатная</v>
      </c>
      <c r="AY431" s="182" t="s">
        <v>184</v>
      </c>
      <c r="AZ431" s="182">
        <v>706</v>
      </c>
      <c r="BA431" s="182" t="s">
        <v>17062</v>
      </c>
      <c r="BD431" s="182" t="e">
        <f t="shared" si="234"/>
        <v>#N/A</v>
      </c>
      <c r="BJ431" s="182" t="e">
        <f t="shared" si="235"/>
        <v>#N/A</v>
      </c>
      <c r="BU431" s="233" t="e">
        <f t="shared" si="213"/>
        <v>#N/A</v>
      </c>
      <c r="BV431" s="233"/>
      <c r="BW431" s="233" t="s">
        <v>17877</v>
      </c>
      <c r="BX431" s="233">
        <v>2</v>
      </c>
      <c r="BY431" s="233">
        <v>1</v>
      </c>
      <c r="BZ431" s="234" t="e">
        <f t="shared" si="240"/>
        <v>#N/A</v>
      </c>
      <c r="CA431" s="234" t="e">
        <f t="shared" si="241"/>
        <v>#N/A</v>
      </c>
      <c r="CB431" s="234" t="e">
        <f t="shared" si="218"/>
        <v>#N/A</v>
      </c>
      <c r="CC431" s="235">
        <v>10</v>
      </c>
      <c r="CD431" s="233" t="s">
        <v>17100</v>
      </c>
      <c r="CE431" s="233" t="s">
        <v>17746</v>
      </c>
      <c r="CF431" s="233" t="s">
        <v>17773</v>
      </c>
      <c r="CG431" s="236">
        <v>3245124.56</v>
      </c>
      <c r="CH431" s="236">
        <v>0</v>
      </c>
      <c r="CI431" s="236">
        <v>0</v>
      </c>
      <c r="CJ431" s="236">
        <f t="shared" si="216"/>
        <v>3245124.56</v>
      </c>
      <c r="CK431" s="236" t="e">
        <f t="shared" si="236"/>
        <v>#N/A</v>
      </c>
      <c r="CL431" s="236" t="e">
        <f t="shared" si="238"/>
        <v>#N/A</v>
      </c>
      <c r="CM431" s="195">
        <f t="shared" si="239"/>
        <v>0</v>
      </c>
      <c r="CQ431" s="182" t="e">
        <f t="shared" si="229"/>
        <v>#N/A</v>
      </c>
      <c r="CR431" s="182" t="s">
        <v>438</v>
      </c>
      <c r="CS431" s="182">
        <v>0</v>
      </c>
      <c r="CY431" s="182" t="s">
        <v>125</v>
      </c>
      <c r="CZ431" s="182">
        <v>233.9</v>
      </c>
    </row>
    <row r="432" spans="1:104" ht="35.25" x14ac:dyDescent="0.5">
      <c r="A432" s="182">
        <v>1</v>
      </c>
      <c r="B432" s="220">
        <f>SUBTOTAL(9,$A$394:A432)</f>
        <v>39</v>
      </c>
      <c r="C432" s="230" t="s">
        <v>124</v>
      </c>
      <c r="D432" s="220">
        <v>1977</v>
      </c>
      <c r="E432" s="220">
        <v>2017</v>
      </c>
      <c r="F432" s="220" t="s">
        <v>17877</v>
      </c>
      <c r="G432" s="220">
        <v>9</v>
      </c>
      <c r="H432" s="220">
        <v>1</v>
      </c>
      <c r="I432" s="231">
        <v>4198.5</v>
      </c>
      <c r="J432" s="231">
        <v>3899.7</v>
      </c>
      <c r="K432" s="231">
        <f t="shared" si="211"/>
        <v>3703.5</v>
      </c>
      <c r="L432" s="232">
        <v>277</v>
      </c>
      <c r="M432" s="220" t="s">
        <v>17100</v>
      </c>
      <c r="N432" s="220" t="s">
        <v>17746</v>
      </c>
      <c r="O432" s="223" t="s">
        <v>17748</v>
      </c>
      <c r="P432" s="228">
        <v>2457800</v>
      </c>
      <c r="Q432" s="228"/>
      <c r="R432" s="228">
        <v>0</v>
      </c>
      <c r="S432" s="228">
        <v>0</v>
      </c>
      <c r="T432" s="228">
        <f t="shared" si="212"/>
        <v>2457800</v>
      </c>
      <c r="U432" s="221">
        <f t="shared" si="201"/>
        <v>585.39954745742523</v>
      </c>
      <c r="V432" s="228">
        <v>585.39954745742523</v>
      </c>
      <c r="W432" s="195">
        <f t="shared" si="230"/>
        <v>0</v>
      </c>
      <c r="Y432" s="182" t="s">
        <v>3183</v>
      </c>
      <c r="Z432" s="182">
        <v>1969</v>
      </c>
      <c r="AA432" s="182">
        <v>516.29999999999995</v>
      </c>
      <c r="AB432" s="182">
        <v>21</v>
      </c>
      <c r="AC432" s="182">
        <v>2</v>
      </c>
      <c r="AD432" s="182">
        <v>465.5</v>
      </c>
      <c r="AF432" s="182" t="s">
        <v>3177</v>
      </c>
      <c r="AG432" s="182" t="s">
        <v>17312</v>
      </c>
      <c r="AH432" s="182" t="s">
        <v>2993</v>
      </c>
      <c r="AI432" s="182" t="s">
        <v>2993</v>
      </c>
      <c r="AL432" s="190">
        <f t="shared" si="231"/>
        <v>2017</v>
      </c>
      <c r="AV432" s="182" t="e">
        <f t="shared" si="232"/>
        <v>#N/A</v>
      </c>
      <c r="AW432" s="182" t="e">
        <f t="shared" si="233"/>
        <v>#N/A</v>
      </c>
      <c r="AY432" s="182" t="s">
        <v>190</v>
      </c>
      <c r="AZ432" s="182">
        <v>602</v>
      </c>
      <c r="BA432" s="182" t="s">
        <v>2975</v>
      </c>
      <c r="BD432" s="182" t="e">
        <f t="shared" si="234"/>
        <v>#N/A</v>
      </c>
      <c r="BJ432" s="182" t="e">
        <f t="shared" si="235"/>
        <v>#N/A</v>
      </c>
      <c r="BU432" s="233" t="e">
        <f t="shared" si="213"/>
        <v>#N/A</v>
      </c>
      <c r="BV432" s="233">
        <v>2017</v>
      </c>
      <c r="BW432" s="233" t="s">
        <v>17877</v>
      </c>
      <c r="BX432" s="233">
        <v>9</v>
      </c>
      <c r="BY432" s="233">
        <v>1</v>
      </c>
      <c r="BZ432" s="234" t="e">
        <f t="shared" si="240"/>
        <v>#N/A</v>
      </c>
      <c r="CA432" s="234" t="e">
        <f t="shared" si="241"/>
        <v>#N/A</v>
      </c>
      <c r="CB432" s="234" t="e">
        <f t="shared" si="218"/>
        <v>#N/A</v>
      </c>
      <c r="CC432" s="235">
        <v>277</v>
      </c>
      <c r="CD432" s="233" t="s">
        <v>17100</v>
      </c>
      <c r="CE432" s="233" t="s">
        <v>17746</v>
      </c>
      <c r="CF432" s="233" t="s">
        <v>17748</v>
      </c>
      <c r="CG432" s="236">
        <v>2457800</v>
      </c>
      <c r="CH432" s="236">
        <v>0</v>
      </c>
      <c r="CI432" s="236">
        <v>0</v>
      </c>
      <c r="CJ432" s="236">
        <f t="shared" si="216"/>
        <v>2457800</v>
      </c>
      <c r="CK432" s="236" t="e">
        <f t="shared" si="236"/>
        <v>#N/A</v>
      </c>
      <c r="CL432" s="236" t="e">
        <f>DT432*2457800/BZ432</f>
        <v>#N/A</v>
      </c>
      <c r="CM432" s="195">
        <f t="shared" si="239"/>
        <v>0</v>
      </c>
      <c r="CQ432" s="182" t="e">
        <f t="shared" si="229"/>
        <v>#N/A</v>
      </c>
      <c r="CR432" s="182" t="s">
        <v>411</v>
      </c>
      <c r="CS432" s="182">
        <v>47.9</v>
      </c>
      <c r="CY432" s="182" t="s">
        <v>124</v>
      </c>
      <c r="CZ432" s="182">
        <v>3703.5</v>
      </c>
    </row>
    <row r="433" spans="1:104" ht="35.25" x14ac:dyDescent="0.5">
      <c r="A433" s="182">
        <v>1</v>
      </c>
      <c r="B433" s="220">
        <f>SUBTOTAL(9,$A$394:A433)</f>
        <v>40</v>
      </c>
      <c r="C433" s="230" t="s">
        <v>123</v>
      </c>
      <c r="D433" s="220">
        <v>1976</v>
      </c>
      <c r="E433" s="220"/>
      <c r="F433" s="220" t="s">
        <v>17877</v>
      </c>
      <c r="G433" s="220">
        <v>5</v>
      </c>
      <c r="H433" s="220">
        <v>6</v>
      </c>
      <c r="I433" s="231">
        <v>5909.8</v>
      </c>
      <c r="J433" s="231">
        <v>4538.5</v>
      </c>
      <c r="K433" s="231">
        <f t="shared" si="211"/>
        <v>4163.1000000000004</v>
      </c>
      <c r="L433" s="232">
        <v>217</v>
      </c>
      <c r="M433" s="220" t="s">
        <v>17100</v>
      </c>
      <c r="N433" s="220" t="s">
        <v>17746</v>
      </c>
      <c r="O433" s="223" t="s">
        <v>17774</v>
      </c>
      <c r="P433" s="228">
        <v>12480617.960000001</v>
      </c>
      <c r="Q433" s="228"/>
      <c r="R433" s="228">
        <v>0</v>
      </c>
      <c r="S433" s="228">
        <v>0</v>
      </c>
      <c r="T433" s="228">
        <f t="shared" si="212"/>
        <v>12480617.960000001</v>
      </c>
      <c r="U433" s="221">
        <f t="shared" si="201"/>
        <v>2111.8511557074689</v>
      </c>
      <c r="V433" s="228">
        <v>2171.340620663982</v>
      </c>
      <c r="W433" s="195">
        <f t="shared" si="230"/>
        <v>59.489464956513075</v>
      </c>
      <c r="Y433" s="182" t="s">
        <v>3184</v>
      </c>
      <c r="Z433" s="182">
        <v>1972</v>
      </c>
      <c r="AA433" s="182">
        <v>391.9</v>
      </c>
      <c r="AB433" s="182">
        <v>21</v>
      </c>
      <c r="AC433" s="182">
        <v>2</v>
      </c>
      <c r="AD433" s="182">
        <v>358</v>
      </c>
      <c r="AF433" s="182" t="s">
        <v>3179</v>
      </c>
      <c r="AG433" s="182" t="s">
        <v>2993</v>
      </c>
      <c r="AH433" s="182" t="s">
        <v>2993</v>
      </c>
      <c r="AI433" s="182" t="s">
        <v>2993</v>
      </c>
      <c r="AL433" s="182" t="e">
        <f t="shared" si="231"/>
        <v>#N/A</v>
      </c>
      <c r="AV433" s="182">
        <f t="shared" si="232"/>
        <v>1523</v>
      </c>
      <c r="AW433" s="182" t="str">
        <f t="shared" si="233"/>
        <v>скатная</v>
      </c>
      <c r="AY433" s="182" t="s">
        <v>191</v>
      </c>
      <c r="AZ433" s="182">
        <v>1054.3</v>
      </c>
      <c r="BA433" s="182" t="s">
        <v>2975</v>
      </c>
      <c r="BD433" s="182" t="e">
        <f t="shared" si="234"/>
        <v>#N/A</v>
      </c>
      <c r="BJ433" s="182" t="e">
        <f t="shared" si="235"/>
        <v>#N/A</v>
      </c>
      <c r="BU433" s="233" t="e">
        <f t="shared" si="213"/>
        <v>#N/A</v>
      </c>
      <c r="BV433" s="233"/>
      <c r="BW433" s="233" t="s">
        <v>17877</v>
      </c>
      <c r="BX433" s="233">
        <v>5</v>
      </c>
      <c r="BY433" s="233">
        <v>6</v>
      </c>
      <c r="BZ433" s="234" t="e">
        <f t="shared" si="240"/>
        <v>#N/A</v>
      </c>
      <c r="CA433" s="234" t="e">
        <f t="shared" si="241"/>
        <v>#N/A</v>
      </c>
      <c r="CB433" s="234" t="e">
        <f t="shared" si="218"/>
        <v>#N/A</v>
      </c>
      <c r="CC433" s="235">
        <v>217</v>
      </c>
      <c r="CD433" s="233" t="s">
        <v>17100</v>
      </c>
      <c r="CE433" s="233" t="s">
        <v>17746</v>
      </c>
      <c r="CF433" s="233" t="s">
        <v>17774</v>
      </c>
      <c r="CG433" s="236">
        <v>12480617.960000001</v>
      </c>
      <c r="CH433" s="236">
        <v>0</v>
      </c>
      <c r="CI433" s="236">
        <v>0</v>
      </c>
      <c r="CJ433" s="236">
        <f t="shared" si="216"/>
        <v>12480617.960000001</v>
      </c>
      <c r="CK433" s="236" t="e">
        <f t="shared" si="236"/>
        <v>#N/A</v>
      </c>
      <c r="CL433" s="236" t="e">
        <f>DL433*8425.6/BZ433</f>
        <v>#N/A</v>
      </c>
      <c r="CM433" s="195">
        <f t="shared" si="239"/>
        <v>0</v>
      </c>
      <c r="CQ433" s="182" t="e">
        <f t="shared" si="229"/>
        <v>#N/A</v>
      </c>
      <c r="CR433" s="182" t="s">
        <v>404</v>
      </c>
      <c r="CS433" s="182">
        <v>483.6</v>
      </c>
      <c r="CY433" s="182" t="s">
        <v>123</v>
      </c>
      <c r="CZ433" s="182">
        <v>4163.1000000000004</v>
      </c>
    </row>
    <row r="434" spans="1:104" ht="35.25" x14ac:dyDescent="0.5">
      <c r="A434" s="182">
        <v>1</v>
      </c>
      <c r="B434" s="220">
        <f>SUBTOTAL(9,$A$394:A434)</f>
        <v>41</v>
      </c>
      <c r="C434" s="270" t="s">
        <v>72</v>
      </c>
      <c r="D434" s="220">
        <v>1980</v>
      </c>
      <c r="E434" s="220">
        <v>2010</v>
      </c>
      <c r="F434" s="220" t="s">
        <v>17877</v>
      </c>
      <c r="G434" s="220">
        <v>5</v>
      </c>
      <c r="H434" s="220">
        <v>1</v>
      </c>
      <c r="I434" s="231">
        <v>4370.1000000000004</v>
      </c>
      <c r="J434" s="231">
        <v>2631.5</v>
      </c>
      <c r="K434" s="231">
        <f t="shared" si="211"/>
        <v>2201.3000000000002</v>
      </c>
      <c r="L434" s="232">
        <v>169</v>
      </c>
      <c r="M434" s="220" t="s">
        <v>17100</v>
      </c>
      <c r="N434" s="220" t="s">
        <v>17746</v>
      </c>
      <c r="O434" s="223" t="s">
        <v>17747</v>
      </c>
      <c r="P434" s="228">
        <v>8999233</v>
      </c>
      <c r="Q434" s="228"/>
      <c r="R434" s="228">
        <v>0</v>
      </c>
      <c r="S434" s="228">
        <v>0</v>
      </c>
      <c r="T434" s="228">
        <f>P434-R434-S434</f>
        <v>8999233</v>
      </c>
      <c r="U434" s="221">
        <f t="shared" si="201"/>
        <v>2059.27392965836</v>
      </c>
      <c r="V434" s="228">
        <v>2346.5357772133361</v>
      </c>
      <c r="W434" s="195">
        <f>V434-U434</f>
        <v>287.26184755497616</v>
      </c>
      <c r="Y434" s="182" t="s">
        <v>3061</v>
      </c>
      <c r="Z434" s="182">
        <v>2007</v>
      </c>
      <c r="AA434" s="182">
        <v>6434.6</v>
      </c>
      <c r="AB434" s="182">
        <v>148</v>
      </c>
      <c r="AC434" s="182">
        <v>9</v>
      </c>
      <c r="AD434" s="182">
        <v>6434.6</v>
      </c>
      <c r="AF434" s="182" t="s">
        <v>3061</v>
      </c>
      <c r="AG434" s="182" t="s">
        <v>17312</v>
      </c>
      <c r="AH434" s="182" t="s">
        <v>17035</v>
      </c>
      <c r="AI434" s="182" t="s">
        <v>17322</v>
      </c>
      <c r="AL434" s="182" t="e">
        <f t="shared" si="231"/>
        <v>#N/A</v>
      </c>
      <c r="AM434" s="182" t="s">
        <v>417</v>
      </c>
      <c r="AN434" s="182">
        <v>2016</v>
      </c>
      <c r="AV434" s="182" t="e">
        <f t="shared" si="232"/>
        <v>#N/A</v>
      </c>
      <c r="AW434" s="182" t="e">
        <f t="shared" si="233"/>
        <v>#N/A</v>
      </c>
      <c r="AY434" s="182" t="s">
        <v>95</v>
      </c>
      <c r="AZ434" s="182">
        <v>1168</v>
      </c>
      <c r="BA434" s="182" t="s">
        <v>17062</v>
      </c>
      <c r="BD434" s="182" t="e">
        <f t="shared" si="234"/>
        <v>#N/A</v>
      </c>
      <c r="BJ434" s="182" t="e">
        <f t="shared" si="235"/>
        <v>#N/A</v>
      </c>
      <c r="BU434" s="233" t="e">
        <f t="shared" si="213"/>
        <v>#N/A</v>
      </c>
      <c r="BV434" s="233">
        <v>2010</v>
      </c>
      <c r="BW434" s="233" t="s">
        <v>17877</v>
      </c>
      <c r="BX434" s="233">
        <v>5</v>
      </c>
      <c r="BY434" s="233">
        <v>1</v>
      </c>
      <c r="BZ434" s="234" t="e">
        <f t="shared" si="240"/>
        <v>#N/A</v>
      </c>
      <c r="CA434" s="234" t="e">
        <f t="shared" si="241"/>
        <v>#N/A</v>
      </c>
      <c r="CB434" s="234" t="e">
        <f>CA434</f>
        <v>#N/A</v>
      </c>
      <c r="CC434" s="235">
        <v>169</v>
      </c>
      <c r="CD434" s="233" t="s">
        <v>17100</v>
      </c>
      <c r="CE434" s="233" t="s">
        <v>17746</v>
      </c>
      <c r="CF434" s="233" t="s">
        <v>17747</v>
      </c>
      <c r="CG434" s="236">
        <v>8999233</v>
      </c>
      <c r="CH434" s="236">
        <v>0</v>
      </c>
      <c r="CI434" s="236">
        <v>0</v>
      </c>
      <c r="CJ434" s="236">
        <f>CG434-CH434-CI434</f>
        <v>8999233</v>
      </c>
      <c r="CK434" s="236" t="e">
        <f>CG434/BZ434</f>
        <v>#N/A</v>
      </c>
      <c r="CL434" s="236" t="e">
        <f>DL434*8917.04/BZ434</f>
        <v>#N/A</v>
      </c>
      <c r="CM434" s="195">
        <f t="shared" si="239"/>
        <v>0</v>
      </c>
      <c r="CQ434" s="182" t="e">
        <f t="shared" si="229"/>
        <v>#N/A</v>
      </c>
      <c r="CR434" s="182" t="s">
        <v>515</v>
      </c>
      <c r="CS434" s="182">
        <v>44.6</v>
      </c>
      <c r="CY434" s="182" t="s">
        <v>72</v>
      </c>
      <c r="CZ434" s="182">
        <v>2201.3000000000002</v>
      </c>
    </row>
    <row r="435" spans="1:104" ht="35.25" x14ac:dyDescent="0.5">
      <c r="B435" s="229" t="s">
        <v>570</v>
      </c>
      <c r="C435" s="269"/>
      <c r="D435" s="220" t="s">
        <v>17075</v>
      </c>
      <c r="E435" s="220" t="s">
        <v>17075</v>
      </c>
      <c r="F435" s="220" t="s">
        <v>17075</v>
      </c>
      <c r="G435" s="220" t="s">
        <v>17075</v>
      </c>
      <c r="H435" s="220" t="s">
        <v>17075</v>
      </c>
      <c r="I435" s="225">
        <f>SUM(I436:I441)</f>
        <v>6738.11</v>
      </c>
      <c r="J435" s="225">
        <f>SUM(J436:J441)</f>
        <v>6137.5</v>
      </c>
      <c r="K435" s="225">
        <f>SUM(K436:K441)</f>
        <v>5668.2</v>
      </c>
      <c r="L435" s="226">
        <f>SUM(L436:L441)</f>
        <v>344</v>
      </c>
      <c r="M435" s="220" t="s">
        <v>17075</v>
      </c>
      <c r="N435" s="220" t="s">
        <v>17075</v>
      </c>
      <c r="O435" s="223" t="s">
        <v>17075</v>
      </c>
      <c r="P435" s="227">
        <v>40206115.280000001</v>
      </c>
      <c r="Q435" s="227"/>
      <c r="R435" s="225">
        <f>SUM(R436:R441)</f>
        <v>0</v>
      </c>
      <c r="S435" s="225">
        <f>SUM(S436:S441)</f>
        <v>0</v>
      </c>
      <c r="T435" s="225">
        <f>SUM(T436:T441)</f>
        <v>40206115.280000001</v>
      </c>
      <c r="U435" s="221">
        <f t="shared" ref="U435:U501" si="242">P435/I435</f>
        <v>5966.9722340537637</v>
      </c>
      <c r="V435" s="228">
        <f>MAX(V436:V441)</f>
        <v>13986.482675504671</v>
      </c>
      <c r="W435" s="195">
        <f t="shared" si="230"/>
        <v>8019.5104414509069</v>
      </c>
      <c r="Y435" s="182" t="s">
        <v>3925</v>
      </c>
      <c r="Z435" s="182">
        <v>1981</v>
      </c>
      <c r="AA435" s="182">
        <v>5954.8</v>
      </c>
      <c r="AB435" s="182">
        <v>160</v>
      </c>
      <c r="AC435" s="182">
        <v>5</v>
      </c>
      <c r="AD435" s="182">
        <v>4219.8</v>
      </c>
      <c r="AF435" s="182" t="s">
        <v>3912</v>
      </c>
      <c r="AG435" s="182" t="s">
        <v>17312</v>
      </c>
      <c r="AH435" s="182" t="s">
        <v>2993</v>
      </c>
      <c r="AI435" s="182" t="s">
        <v>17042</v>
      </c>
      <c r="AL435" s="182" t="e">
        <f t="shared" si="231"/>
        <v>#N/A</v>
      </c>
      <c r="AV435" s="182" t="e">
        <f t="shared" si="232"/>
        <v>#N/A</v>
      </c>
      <c r="AW435" s="182" t="e">
        <f t="shared" si="233"/>
        <v>#N/A</v>
      </c>
      <c r="BD435" s="182" t="e">
        <f t="shared" si="234"/>
        <v>#N/A</v>
      </c>
      <c r="BJ435" s="182" t="e">
        <f t="shared" si="235"/>
        <v>#N/A</v>
      </c>
      <c r="BU435" s="233" t="s">
        <v>17075</v>
      </c>
      <c r="BV435" s="233" t="s">
        <v>17075</v>
      </c>
      <c r="BW435" s="233" t="s">
        <v>17075</v>
      </c>
      <c r="BX435" s="233" t="s">
        <v>17075</v>
      </c>
      <c r="BY435" s="233" t="s">
        <v>17075</v>
      </c>
      <c r="BZ435" s="234">
        <f>SUM(BZ436:BZ441)</f>
        <v>6738.11</v>
      </c>
      <c r="CA435" s="234">
        <f>SUM(CA436:CA441)</f>
        <v>6137.5</v>
      </c>
      <c r="CB435" s="234">
        <f>SUM(CB436:CB441)</f>
        <v>6044.0999999999995</v>
      </c>
      <c r="CC435" s="235">
        <f>SUM(CC436:CC441)</f>
        <v>344</v>
      </c>
      <c r="CD435" s="233" t="s">
        <v>17075</v>
      </c>
      <c r="CE435" s="233" t="s">
        <v>17075</v>
      </c>
      <c r="CF435" s="233" t="s">
        <v>17075</v>
      </c>
      <c r="CG435" s="234">
        <f>SUM(CG436:CG441)</f>
        <v>32433203.809999999</v>
      </c>
      <c r="CH435" s="234">
        <f>SUM(CH436:CH441)</f>
        <v>0</v>
      </c>
      <c r="CI435" s="234">
        <f>SUM(CI436:CI441)</f>
        <v>0</v>
      </c>
      <c r="CJ435" s="234">
        <f>SUM(CJ436:CJ441)</f>
        <v>32433203.809999999</v>
      </c>
      <c r="CK435" s="236">
        <f t="shared" si="236"/>
        <v>4813.3977940401683</v>
      </c>
      <c r="CL435" s="236">
        <f>MAX(CL436:CL441)</f>
        <v>0</v>
      </c>
      <c r="CM435" s="195">
        <f t="shared" si="239"/>
        <v>0</v>
      </c>
      <c r="CQ435" s="182" t="e">
        <f t="shared" si="229"/>
        <v>#N/A</v>
      </c>
      <c r="CR435" s="182" t="s">
        <v>405</v>
      </c>
      <c r="CS435" s="182">
        <v>0</v>
      </c>
      <c r="CY435" s="182" t="s">
        <v>579</v>
      </c>
      <c r="CZ435" s="182">
        <v>1048.0999999999999</v>
      </c>
    </row>
    <row r="436" spans="1:104" ht="70.5" x14ac:dyDescent="0.5">
      <c r="A436" s="182">
        <v>1</v>
      </c>
      <c r="B436" s="220">
        <f>SUBTOTAL(9,$A$394:A436)</f>
        <v>42</v>
      </c>
      <c r="C436" s="230" t="s">
        <v>579</v>
      </c>
      <c r="D436" s="220">
        <v>1962</v>
      </c>
      <c r="E436" s="220"/>
      <c r="F436" s="220" t="s">
        <v>17877</v>
      </c>
      <c r="G436" s="220">
        <v>3</v>
      </c>
      <c r="H436" s="220" t="s">
        <v>17042</v>
      </c>
      <c r="I436" s="231">
        <v>1335.81</v>
      </c>
      <c r="J436" s="231">
        <v>1182.0999999999999</v>
      </c>
      <c r="K436" s="231">
        <f t="shared" ref="K436:K441" si="243">VLOOKUP(C436,CY:CZ,2,FALSE)</f>
        <v>1048.0999999999999</v>
      </c>
      <c r="L436" s="232">
        <v>91</v>
      </c>
      <c r="M436" s="220" t="s">
        <v>17100</v>
      </c>
      <c r="N436" s="220" t="s">
        <v>17746</v>
      </c>
      <c r="O436" s="223" t="s">
        <v>17815</v>
      </c>
      <c r="P436" s="228">
        <v>7550514.9199999999</v>
      </c>
      <c r="Q436" s="228"/>
      <c r="R436" s="228">
        <v>0</v>
      </c>
      <c r="S436" s="228">
        <v>0</v>
      </c>
      <c r="T436" s="228">
        <f t="shared" ref="T436:T441" si="244">P436-R436-S436</f>
        <v>7550514.9199999999</v>
      </c>
      <c r="U436" s="221">
        <f t="shared" si="242"/>
        <v>5652.3868813678591</v>
      </c>
      <c r="V436" s="228">
        <v>5035.3187841085182</v>
      </c>
      <c r="W436" s="195">
        <f t="shared" si="230"/>
        <v>-617.0680972593409</v>
      </c>
      <c r="Y436" s="182" t="s">
        <v>760</v>
      </c>
      <c r="Z436" s="182">
        <v>1998</v>
      </c>
      <c r="AA436" s="182">
        <v>8675.4</v>
      </c>
      <c r="AB436" s="182">
        <v>314</v>
      </c>
      <c r="AC436" s="182">
        <v>5</v>
      </c>
      <c r="AD436" s="182">
        <v>7931.3</v>
      </c>
      <c r="AF436" s="182" t="s">
        <v>3915</v>
      </c>
      <c r="AG436" s="182" t="s">
        <v>17312</v>
      </c>
      <c r="AH436" s="182" t="s">
        <v>17347</v>
      </c>
      <c r="AI436" s="182" t="s">
        <v>17042</v>
      </c>
      <c r="AL436" s="182" t="e">
        <f t="shared" si="231"/>
        <v>#N/A</v>
      </c>
      <c r="AV436" s="182">
        <f t="shared" si="232"/>
        <v>695.5</v>
      </c>
      <c r="AW436" s="182" t="str">
        <f t="shared" si="233"/>
        <v>Скатная деревянная</v>
      </c>
      <c r="BD436" s="182" t="e">
        <f t="shared" si="234"/>
        <v>#N/A</v>
      </c>
      <c r="BJ436" s="182" t="e">
        <f t="shared" si="235"/>
        <v>#N/A</v>
      </c>
      <c r="BU436" s="233" t="e">
        <f t="shared" ref="BU436:BU441" si="245">VLOOKUP(BT436,CO:CS,2,FALSE)</f>
        <v>#N/A</v>
      </c>
      <c r="BV436" s="233"/>
      <c r="BW436" s="233" t="s">
        <v>17877</v>
      </c>
      <c r="BX436" s="233" t="e">
        <f t="shared" ref="BX436:BX441" si="246">VLOOKUP(BT436,CO:CS,5,FALSE)</f>
        <v>#N/A</v>
      </c>
      <c r="BY436" s="233" t="e">
        <f t="shared" ref="BY436:BY441" si="247">VLOOKUP(BT436,CV:CY,4,FALSE)</f>
        <v>#N/A</v>
      </c>
      <c r="BZ436" s="234">
        <v>1335.81</v>
      </c>
      <c r="CA436" s="234">
        <v>1182.0999999999999</v>
      </c>
      <c r="CB436" s="234">
        <v>1182.0999999999999</v>
      </c>
      <c r="CC436" s="235">
        <v>91</v>
      </c>
      <c r="CD436" s="233" t="s">
        <v>17100</v>
      </c>
      <c r="CE436" s="233" t="s">
        <v>17746</v>
      </c>
      <c r="CF436" s="233" t="s">
        <v>17815</v>
      </c>
      <c r="CG436" s="236">
        <v>6171095</v>
      </c>
      <c r="CH436" s="236">
        <v>0</v>
      </c>
      <c r="CI436" s="236">
        <v>0</v>
      </c>
      <c r="CJ436" s="236">
        <f t="shared" ref="CJ436:CJ441" si="248">CG436-CH436-CI436</f>
        <v>6171095</v>
      </c>
      <c r="CK436" s="236">
        <f t="shared" si="236"/>
        <v>4619.7400827962065</v>
      </c>
      <c r="CL436" s="236">
        <f t="shared" ref="CL436:CL440" si="249">DL436*9671.07/BZ436</f>
        <v>0</v>
      </c>
      <c r="CM436" s="195">
        <f t="shared" si="239"/>
        <v>0</v>
      </c>
      <c r="CQ436" s="182" t="e">
        <f t="shared" si="229"/>
        <v>#N/A</v>
      </c>
      <c r="CR436" s="182" t="s">
        <v>406</v>
      </c>
      <c r="CS436" s="182">
        <v>127.5</v>
      </c>
      <c r="CY436" s="182" t="s">
        <v>9734</v>
      </c>
      <c r="CZ436" s="182">
        <v>736.3</v>
      </c>
    </row>
    <row r="437" spans="1:104" ht="70.5" x14ac:dyDescent="0.5">
      <c r="A437" s="182">
        <v>1</v>
      </c>
      <c r="B437" s="220">
        <f>SUBTOTAL(9,$A$394:A437)</f>
        <v>43</v>
      </c>
      <c r="C437" s="230" t="s">
        <v>9734</v>
      </c>
      <c r="D437" s="220">
        <v>1962</v>
      </c>
      <c r="E437" s="220"/>
      <c r="F437" s="220" t="s">
        <v>17877</v>
      </c>
      <c r="G437" s="220">
        <v>2</v>
      </c>
      <c r="H437" s="220" t="s">
        <v>17042</v>
      </c>
      <c r="I437" s="231">
        <v>898.9</v>
      </c>
      <c r="J437" s="231">
        <v>785.3</v>
      </c>
      <c r="K437" s="231">
        <f t="shared" si="243"/>
        <v>736.3</v>
      </c>
      <c r="L437" s="232">
        <v>46</v>
      </c>
      <c r="M437" s="220" t="s">
        <v>17100</v>
      </c>
      <c r="N437" s="220" t="s">
        <v>17746</v>
      </c>
      <c r="O437" s="223" t="s">
        <v>17815</v>
      </c>
      <c r="P437" s="228">
        <v>7393099.4400000004</v>
      </c>
      <c r="Q437" s="228"/>
      <c r="R437" s="228">
        <v>0</v>
      </c>
      <c r="S437" s="228">
        <v>0</v>
      </c>
      <c r="T437" s="228">
        <f t="shared" si="244"/>
        <v>7393099.4400000004</v>
      </c>
      <c r="U437" s="221">
        <f t="shared" si="242"/>
        <v>8224.6072310601849</v>
      </c>
      <c r="V437" s="228">
        <v>7326.7311936811657</v>
      </c>
      <c r="W437" s="195">
        <f t="shared" si="230"/>
        <v>-897.87603737901918</v>
      </c>
      <c r="Y437" s="182" t="s">
        <v>17157</v>
      </c>
      <c r="Z437" s="182">
        <v>1985</v>
      </c>
      <c r="AA437" s="182">
        <v>6969</v>
      </c>
      <c r="AB437" s="182">
        <v>165</v>
      </c>
      <c r="AC437" s="182">
        <v>5</v>
      </c>
      <c r="AD437" s="182">
        <v>4241.8999999999996</v>
      </c>
      <c r="AF437" s="182" t="s">
        <v>3916</v>
      </c>
      <c r="AG437" s="182" t="s">
        <v>17312</v>
      </c>
      <c r="AH437" s="182" t="s">
        <v>2993</v>
      </c>
      <c r="AI437" s="182" t="s">
        <v>17322</v>
      </c>
      <c r="AL437" s="182" t="e">
        <f t="shared" si="231"/>
        <v>#N/A</v>
      </c>
      <c r="AV437" s="182">
        <f t="shared" si="232"/>
        <v>681</v>
      </c>
      <c r="AW437" s="182" t="str">
        <f t="shared" si="233"/>
        <v>Скатная деревянная</v>
      </c>
      <c r="BD437" s="182" t="e">
        <f t="shared" si="234"/>
        <v>#N/A</v>
      </c>
      <c r="BJ437" s="182" t="e">
        <f t="shared" si="235"/>
        <v>#N/A</v>
      </c>
      <c r="BU437" s="233" t="e">
        <f t="shared" si="245"/>
        <v>#N/A</v>
      </c>
      <c r="BV437" s="233"/>
      <c r="BW437" s="233" t="s">
        <v>17877</v>
      </c>
      <c r="BX437" s="233" t="e">
        <f t="shared" si="246"/>
        <v>#N/A</v>
      </c>
      <c r="BY437" s="233" t="e">
        <f t="shared" si="247"/>
        <v>#N/A</v>
      </c>
      <c r="BZ437" s="234">
        <v>898.9</v>
      </c>
      <c r="CA437" s="234">
        <v>785.3</v>
      </c>
      <c r="CB437" s="234">
        <v>785.3</v>
      </c>
      <c r="CC437" s="235">
        <v>46</v>
      </c>
      <c r="CD437" s="233" t="s">
        <v>17100</v>
      </c>
      <c r="CE437" s="233" t="s">
        <v>17746</v>
      </c>
      <c r="CF437" s="233" t="s">
        <v>17815</v>
      </c>
      <c r="CG437" s="236">
        <v>6042438.0899999999</v>
      </c>
      <c r="CH437" s="236">
        <v>0</v>
      </c>
      <c r="CI437" s="236">
        <v>0</v>
      </c>
      <c r="CJ437" s="236">
        <f t="shared" si="248"/>
        <v>6042438.0899999999</v>
      </c>
      <c r="CK437" s="236">
        <f t="shared" si="236"/>
        <v>6722.0359216820561</v>
      </c>
      <c r="CL437" s="236">
        <f t="shared" si="249"/>
        <v>0</v>
      </c>
      <c r="CM437" s="195">
        <f t="shared" si="239"/>
        <v>0</v>
      </c>
      <c r="CQ437" s="182" t="e">
        <f t="shared" si="229"/>
        <v>#N/A</v>
      </c>
      <c r="CR437" s="182" t="s">
        <v>412</v>
      </c>
      <c r="CS437" s="182">
        <v>109.1</v>
      </c>
      <c r="CY437" s="182" t="s">
        <v>580</v>
      </c>
      <c r="CZ437" s="182">
        <v>2990.7999999999997</v>
      </c>
    </row>
    <row r="438" spans="1:104" ht="35.25" x14ac:dyDescent="0.5">
      <c r="A438" s="182">
        <v>1</v>
      </c>
      <c r="B438" s="220">
        <f>SUBTOTAL(9,$A$394:A438)</f>
        <v>44</v>
      </c>
      <c r="C438" s="230" t="s">
        <v>580</v>
      </c>
      <c r="D438" s="220">
        <v>1966</v>
      </c>
      <c r="E438" s="220"/>
      <c r="F438" s="220" t="s">
        <v>17877</v>
      </c>
      <c r="G438" s="220">
        <v>5</v>
      </c>
      <c r="H438" s="220" t="s">
        <v>17315</v>
      </c>
      <c r="I438" s="231">
        <v>3441.8</v>
      </c>
      <c r="J438" s="231">
        <v>3191.7</v>
      </c>
      <c r="K438" s="231">
        <f t="shared" si="243"/>
        <v>2990.7999999999997</v>
      </c>
      <c r="L438" s="232">
        <v>150</v>
      </c>
      <c r="M438" s="220" t="s">
        <v>17100</v>
      </c>
      <c r="N438" s="220" t="s">
        <v>17746</v>
      </c>
      <c r="O438" s="223" t="s">
        <v>17813</v>
      </c>
      <c r="P438" s="228">
        <v>12766938.24</v>
      </c>
      <c r="Q438" s="228"/>
      <c r="R438" s="228">
        <v>0</v>
      </c>
      <c r="S438" s="228">
        <v>0</v>
      </c>
      <c r="T438" s="228">
        <f t="shared" si="244"/>
        <v>12766938.24</v>
      </c>
      <c r="U438" s="221">
        <f t="shared" si="242"/>
        <v>3709.3783020512519</v>
      </c>
      <c r="V438" s="228">
        <v>3304.4274275088615</v>
      </c>
      <c r="W438" s="195">
        <f t="shared" si="230"/>
        <v>-404.95087454239047</v>
      </c>
      <c r="Y438" s="182" t="s">
        <v>3929</v>
      </c>
      <c r="Z438" s="182">
        <v>1882</v>
      </c>
      <c r="AA438" s="182">
        <v>3501.8</v>
      </c>
      <c r="AB438" s="182">
        <v>88</v>
      </c>
      <c r="AC438" s="182">
        <v>3</v>
      </c>
      <c r="AD438" s="182">
        <v>2939.7</v>
      </c>
      <c r="AF438" s="182" t="s">
        <v>3918</v>
      </c>
      <c r="AG438" s="182" t="s">
        <v>17312</v>
      </c>
      <c r="AH438" s="182" t="s">
        <v>2993</v>
      </c>
      <c r="AI438" s="182" t="s">
        <v>17042</v>
      </c>
      <c r="AL438" s="182" t="e">
        <f t="shared" si="231"/>
        <v>#N/A</v>
      </c>
      <c r="AV438" s="182">
        <f t="shared" si="232"/>
        <v>1176</v>
      </c>
      <c r="AW438" s="182" t="str">
        <f t="shared" si="233"/>
        <v>Скатная деревянная</v>
      </c>
      <c r="BD438" s="182" t="e">
        <f t="shared" si="234"/>
        <v>#N/A</v>
      </c>
      <c r="BJ438" s="182" t="e">
        <f t="shared" si="235"/>
        <v>#N/A</v>
      </c>
      <c r="BU438" s="233" t="e">
        <f t="shared" si="245"/>
        <v>#N/A</v>
      </c>
      <c r="BV438" s="233"/>
      <c r="BW438" s="233" t="s">
        <v>17877</v>
      </c>
      <c r="BX438" s="233" t="e">
        <f t="shared" si="246"/>
        <v>#N/A</v>
      </c>
      <c r="BY438" s="233" t="e">
        <f t="shared" si="247"/>
        <v>#N/A</v>
      </c>
      <c r="BZ438" s="234">
        <v>3441.8</v>
      </c>
      <c r="CA438" s="234">
        <v>3191.7</v>
      </c>
      <c r="CB438" s="234">
        <v>3191.7</v>
      </c>
      <c r="CC438" s="235">
        <v>150</v>
      </c>
      <c r="CD438" s="233" t="s">
        <v>17100</v>
      </c>
      <c r="CE438" s="233" t="s">
        <v>17746</v>
      </c>
      <c r="CF438" s="233" t="s">
        <v>17813</v>
      </c>
      <c r="CG438" s="236">
        <v>10158311.52</v>
      </c>
      <c r="CH438" s="236">
        <v>0</v>
      </c>
      <c r="CI438" s="236">
        <v>0</v>
      </c>
      <c r="CJ438" s="236">
        <f t="shared" si="248"/>
        <v>10158311.52</v>
      </c>
      <c r="CK438" s="236">
        <f t="shared" si="236"/>
        <v>2951.4531698529836</v>
      </c>
      <c r="CL438" s="236">
        <f t="shared" si="249"/>
        <v>0</v>
      </c>
      <c r="CM438" s="195">
        <f t="shared" si="239"/>
        <v>0</v>
      </c>
      <c r="CQ438" s="182" t="e">
        <f t="shared" si="229"/>
        <v>#N/A</v>
      </c>
      <c r="CR438" s="182" t="s">
        <v>440</v>
      </c>
      <c r="CS438" s="182">
        <v>0</v>
      </c>
      <c r="CY438" s="182" t="s">
        <v>581</v>
      </c>
      <c r="CZ438" s="182">
        <v>347.3</v>
      </c>
    </row>
    <row r="439" spans="1:104" ht="35.25" x14ac:dyDescent="0.5">
      <c r="A439" s="182">
        <v>1</v>
      </c>
      <c r="B439" s="220">
        <f>SUBTOTAL(9,$A$394:A439)</f>
        <v>45</v>
      </c>
      <c r="C439" s="230" t="s">
        <v>581</v>
      </c>
      <c r="D439" s="220">
        <v>1956</v>
      </c>
      <c r="E439" s="220"/>
      <c r="F439" s="220" t="s">
        <v>17877</v>
      </c>
      <c r="G439" s="220">
        <v>2</v>
      </c>
      <c r="H439" s="220" t="s">
        <v>17042</v>
      </c>
      <c r="I439" s="231">
        <v>433.2</v>
      </c>
      <c r="J439" s="231">
        <v>390.5</v>
      </c>
      <c r="K439" s="231">
        <f t="shared" si="243"/>
        <v>347.3</v>
      </c>
      <c r="L439" s="232">
        <v>21</v>
      </c>
      <c r="M439" s="220" t="s">
        <v>17100</v>
      </c>
      <c r="N439" s="220" t="s">
        <v>17769</v>
      </c>
      <c r="O439" s="223" t="s">
        <v>17316</v>
      </c>
      <c r="P439" s="228">
        <v>4547273.58</v>
      </c>
      <c r="Q439" s="228"/>
      <c r="R439" s="228">
        <v>0</v>
      </c>
      <c r="S439" s="228">
        <v>0</v>
      </c>
      <c r="T439" s="228">
        <f t="shared" si="244"/>
        <v>4547273.58</v>
      </c>
      <c r="U439" s="221">
        <f t="shared" si="242"/>
        <v>10496.938088642659</v>
      </c>
      <c r="V439" s="228">
        <v>8818.2655817174509</v>
      </c>
      <c r="W439" s="195">
        <f t="shared" si="230"/>
        <v>-1678.6725069252079</v>
      </c>
      <c r="Y439" s="182" t="s">
        <v>17158</v>
      </c>
      <c r="Z439" s="182">
        <v>1882</v>
      </c>
      <c r="AA439" s="182">
        <v>3453.2</v>
      </c>
      <c r="AB439" s="182">
        <v>128</v>
      </c>
      <c r="AC439" s="182">
        <v>4</v>
      </c>
      <c r="AD439" s="182">
        <v>3230.8</v>
      </c>
      <c r="AF439" s="182" t="s">
        <v>759</v>
      </c>
      <c r="AG439" s="182" t="s">
        <v>17312</v>
      </c>
      <c r="AH439" s="182" t="s">
        <v>2993</v>
      </c>
      <c r="AI439" s="182" t="s">
        <v>17322</v>
      </c>
      <c r="AL439" s="182" t="e">
        <f t="shared" si="231"/>
        <v>#N/A</v>
      </c>
      <c r="AV439" s="182" t="e">
        <f t="shared" si="232"/>
        <v>#N/A</v>
      </c>
      <c r="AW439" s="182" t="e">
        <f t="shared" si="233"/>
        <v>#N/A</v>
      </c>
      <c r="BD439" s="182" t="e">
        <f t="shared" si="234"/>
        <v>#N/A</v>
      </c>
      <c r="BJ439" s="182" t="e">
        <f t="shared" si="235"/>
        <v>#N/A</v>
      </c>
      <c r="BU439" s="233" t="e">
        <f t="shared" si="245"/>
        <v>#N/A</v>
      </c>
      <c r="BV439" s="233"/>
      <c r="BW439" s="233" t="s">
        <v>17877</v>
      </c>
      <c r="BX439" s="233" t="e">
        <f t="shared" si="246"/>
        <v>#N/A</v>
      </c>
      <c r="BY439" s="233" t="e">
        <f t="shared" si="247"/>
        <v>#N/A</v>
      </c>
      <c r="BZ439" s="234">
        <v>433.2</v>
      </c>
      <c r="CA439" s="234">
        <v>390.5</v>
      </c>
      <c r="CB439" s="234">
        <v>390.5</v>
      </c>
      <c r="CC439" s="235">
        <v>21</v>
      </c>
      <c r="CD439" s="233" t="s">
        <v>17100</v>
      </c>
      <c r="CE439" s="233" t="s">
        <v>17769</v>
      </c>
      <c r="CF439" s="233" t="s">
        <v>17316</v>
      </c>
      <c r="CG439" s="236">
        <v>3541588.1999999997</v>
      </c>
      <c r="CH439" s="236">
        <v>0</v>
      </c>
      <c r="CI439" s="236">
        <v>0</v>
      </c>
      <c r="CJ439" s="236">
        <f t="shared" si="248"/>
        <v>3541588.1999999997</v>
      </c>
      <c r="CK439" s="236">
        <f t="shared" si="236"/>
        <v>8175.4113573407194</v>
      </c>
      <c r="CL439" s="236">
        <f t="shared" si="249"/>
        <v>0</v>
      </c>
      <c r="CM439" s="195">
        <f t="shared" si="239"/>
        <v>0</v>
      </c>
      <c r="CQ439" s="182" t="e">
        <f t="shared" si="229"/>
        <v>#N/A</v>
      </c>
      <c r="CR439" s="182" t="s">
        <v>441</v>
      </c>
      <c r="CS439" s="182">
        <v>0</v>
      </c>
      <c r="CY439" s="182" t="s">
        <v>587</v>
      </c>
      <c r="CZ439" s="182">
        <v>270.40000000000003</v>
      </c>
    </row>
    <row r="440" spans="1:104" ht="35.25" x14ac:dyDescent="0.5">
      <c r="A440" s="182">
        <v>1</v>
      </c>
      <c r="B440" s="220">
        <f>SUBTOTAL(9,$A$394:A440)</f>
        <v>46</v>
      </c>
      <c r="C440" s="230" t="s">
        <v>587</v>
      </c>
      <c r="D440" s="220">
        <v>1964</v>
      </c>
      <c r="E440" s="220"/>
      <c r="F440" s="220" t="s">
        <v>17877</v>
      </c>
      <c r="G440" s="220">
        <v>2</v>
      </c>
      <c r="H440" s="220" t="s">
        <v>17042</v>
      </c>
      <c r="I440" s="231">
        <v>331.9</v>
      </c>
      <c r="J440" s="231">
        <v>312.60000000000002</v>
      </c>
      <c r="K440" s="231">
        <f t="shared" si="243"/>
        <v>270.40000000000003</v>
      </c>
      <c r="L440" s="232">
        <v>21</v>
      </c>
      <c r="M440" s="220" t="s">
        <v>17100</v>
      </c>
      <c r="N440" s="220" t="s">
        <v>17769</v>
      </c>
      <c r="O440" s="223" t="s">
        <v>17316</v>
      </c>
      <c r="P440" s="228">
        <v>5210995.2</v>
      </c>
      <c r="Q440" s="228"/>
      <c r="R440" s="228">
        <v>0</v>
      </c>
      <c r="S440" s="228">
        <v>0</v>
      </c>
      <c r="T440" s="228">
        <f t="shared" si="244"/>
        <v>5210995.2</v>
      </c>
      <c r="U440" s="221">
        <f t="shared" si="242"/>
        <v>15700.497740283219</v>
      </c>
      <c r="V440" s="228">
        <v>13986.482675504671</v>
      </c>
      <c r="W440" s="195">
        <f t="shared" si="230"/>
        <v>-1714.0150647785485</v>
      </c>
      <c r="Y440" s="182" t="s">
        <v>17159</v>
      </c>
      <c r="Z440" s="182">
        <v>1969</v>
      </c>
      <c r="AA440" s="182">
        <v>3060.3</v>
      </c>
      <c r="AB440" s="182">
        <v>130</v>
      </c>
      <c r="AC440" s="182">
        <v>5</v>
      </c>
      <c r="AD440" s="182">
        <v>2087</v>
      </c>
      <c r="AF440" s="182" t="s">
        <v>17155</v>
      </c>
      <c r="AG440" s="182" t="s">
        <v>17312</v>
      </c>
      <c r="AH440" s="182" t="s">
        <v>2993</v>
      </c>
      <c r="AI440" s="182" t="s">
        <v>17322</v>
      </c>
      <c r="AL440" s="182" t="e">
        <f t="shared" si="231"/>
        <v>#N/A</v>
      </c>
      <c r="AV440" s="182" t="e">
        <f t="shared" si="232"/>
        <v>#N/A</v>
      </c>
      <c r="AW440" s="182" t="e">
        <f t="shared" si="233"/>
        <v>#N/A</v>
      </c>
      <c r="BD440" s="182" t="e">
        <f t="shared" si="234"/>
        <v>#N/A</v>
      </c>
      <c r="BJ440" s="182" t="e">
        <f t="shared" si="235"/>
        <v>#N/A</v>
      </c>
      <c r="BU440" s="233" t="e">
        <f t="shared" si="245"/>
        <v>#N/A</v>
      </c>
      <c r="BV440" s="233"/>
      <c r="BW440" s="233" t="s">
        <v>17877</v>
      </c>
      <c r="BX440" s="233" t="e">
        <f t="shared" si="246"/>
        <v>#N/A</v>
      </c>
      <c r="BY440" s="233" t="e">
        <f t="shared" si="247"/>
        <v>#N/A</v>
      </c>
      <c r="BZ440" s="234">
        <v>331.9</v>
      </c>
      <c r="CA440" s="234">
        <v>312.60000000000002</v>
      </c>
      <c r="CB440" s="234">
        <v>219.2</v>
      </c>
      <c r="CC440" s="235">
        <v>21</v>
      </c>
      <c r="CD440" s="233" t="s">
        <v>17100</v>
      </c>
      <c r="CE440" s="233" t="s">
        <v>17769</v>
      </c>
      <c r="CF440" s="233" t="s">
        <v>17316</v>
      </c>
      <c r="CG440" s="236">
        <v>4258987.2</v>
      </c>
      <c r="CH440" s="236">
        <v>0</v>
      </c>
      <c r="CI440" s="236">
        <v>0</v>
      </c>
      <c r="CJ440" s="236">
        <f t="shared" si="248"/>
        <v>4258987.2</v>
      </c>
      <c r="CK440" s="236">
        <f t="shared" si="236"/>
        <v>12832.139801144926</v>
      </c>
      <c r="CL440" s="236">
        <f t="shared" si="249"/>
        <v>0</v>
      </c>
      <c r="CM440" s="195">
        <f t="shared" si="239"/>
        <v>0</v>
      </c>
      <c r="CQ440" s="182" t="e">
        <f t="shared" si="229"/>
        <v>#N/A</v>
      </c>
      <c r="CR440" s="182" t="s">
        <v>413</v>
      </c>
      <c r="CS440" s="182">
        <v>0</v>
      </c>
      <c r="CY440" s="182" t="s">
        <v>9590</v>
      </c>
      <c r="CZ440" s="182">
        <v>275.3</v>
      </c>
    </row>
    <row r="441" spans="1:104" ht="35.25" x14ac:dyDescent="0.5">
      <c r="A441" s="182">
        <v>1</v>
      </c>
      <c r="B441" s="220">
        <f>SUBTOTAL(9,$A$394:A441)</f>
        <v>47</v>
      </c>
      <c r="C441" s="230" t="s">
        <v>9590</v>
      </c>
      <c r="D441" s="220">
        <v>1958</v>
      </c>
      <c r="E441" s="220"/>
      <c r="F441" s="220" t="s">
        <v>17877</v>
      </c>
      <c r="G441" s="220">
        <v>2</v>
      </c>
      <c r="H441" s="220" t="s">
        <v>17040</v>
      </c>
      <c r="I441" s="231">
        <v>296.5</v>
      </c>
      <c r="J441" s="231">
        <v>275.3</v>
      </c>
      <c r="K441" s="231">
        <f t="shared" si="243"/>
        <v>275.3</v>
      </c>
      <c r="L441" s="232">
        <v>15</v>
      </c>
      <c r="M441" s="220" t="s">
        <v>17100</v>
      </c>
      <c r="N441" s="220" t="s">
        <v>17769</v>
      </c>
      <c r="O441" s="223" t="s">
        <v>17316</v>
      </c>
      <c r="P441" s="228">
        <v>2737293.9</v>
      </c>
      <c r="Q441" s="228"/>
      <c r="R441" s="228">
        <v>0</v>
      </c>
      <c r="S441" s="228">
        <v>0</v>
      </c>
      <c r="T441" s="228">
        <f t="shared" si="244"/>
        <v>2737293.9</v>
      </c>
      <c r="U441" s="221">
        <f t="shared" si="242"/>
        <v>9232.0198988195607</v>
      </c>
      <c r="V441" s="228">
        <v>7844.5173693085999</v>
      </c>
      <c r="W441" s="195">
        <f t="shared" si="230"/>
        <v>-1387.5025295109608</v>
      </c>
      <c r="Y441" s="182" t="s">
        <v>761</v>
      </c>
      <c r="Z441" s="182">
        <v>1970</v>
      </c>
      <c r="AA441" s="182">
        <v>1669.86</v>
      </c>
      <c r="AB441" s="182">
        <v>33</v>
      </c>
      <c r="AC441" s="182">
        <v>2</v>
      </c>
      <c r="AD441" s="182">
        <v>922.9</v>
      </c>
      <c r="AF441" s="182" t="s">
        <v>17156</v>
      </c>
      <c r="AG441" s="182" t="s">
        <v>17312</v>
      </c>
      <c r="AH441" s="182" t="s">
        <v>2993</v>
      </c>
      <c r="AI441" s="182" t="s">
        <v>17315</v>
      </c>
      <c r="AL441" s="182" t="e">
        <f t="shared" si="231"/>
        <v>#N/A</v>
      </c>
      <c r="AV441" s="182" t="e">
        <f t="shared" si="232"/>
        <v>#N/A</v>
      </c>
      <c r="AW441" s="182" t="e">
        <f t="shared" si="233"/>
        <v>#N/A</v>
      </c>
      <c r="BD441" s="182" t="e">
        <f t="shared" si="234"/>
        <v>#N/A</v>
      </c>
      <c r="BJ441" s="182">
        <f t="shared" si="235"/>
        <v>330</v>
      </c>
      <c r="BU441" s="233" t="e">
        <f t="shared" si="245"/>
        <v>#N/A</v>
      </c>
      <c r="BV441" s="233"/>
      <c r="BW441" s="233" t="s">
        <v>17877</v>
      </c>
      <c r="BX441" s="233" t="e">
        <f t="shared" si="246"/>
        <v>#N/A</v>
      </c>
      <c r="BY441" s="233" t="e">
        <f t="shared" si="247"/>
        <v>#N/A</v>
      </c>
      <c r="BZ441" s="234">
        <v>296.5</v>
      </c>
      <c r="CA441" s="234">
        <v>275.3</v>
      </c>
      <c r="CB441" s="234">
        <v>275.3</v>
      </c>
      <c r="CC441" s="235">
        <v>15</v>
      </c>
      <c r="CD441" s="233" t="s">
        <v>17100</v>
      </c>
      <c r="CE441" s="233" t="s">
        <v>17769</v>
      </c>
      <c r="CF441" s="233" t="s">
        <v>17316</v>
      </c>
      <c r="CG441" s="236">
        <v>2260783.7999999998</v>
      </c>
      <c r="CH441" s="236">
        <v>0</v>
      </c>
      <c r="CI441" s="236">
        <v>0</v>
      </c>
      <c r="CJ441" s="236">
        <f t="shared" si="248"/>
        <v>2260783.7999999998</v>
      </c>
      <c r="CK441" s="236">
        <f t="shared" si="236"/>
        <v>7624.9032040472166</v>
      </c>
      <c r="CL441" s="236">
        <f>DZ441*7048.18/BZ441</f>
        <v>0</v>
      </c>
      <c r="CM441" s="195">
        <f t="shared" si="239"/>
        <v>0</v>
      </c>
      <c r="CQ441" s="182" t="e">
        <f t="shared" si="229"/>
        <v>#N/A</v>
      </c>
      <c r="CR441" s="182" t="s">
        <v>414</v>
      </c>
      <c r="CS441" s="182">
        <v>157.30000000000001</v>
      </c>
      <c r="CY441" s="182" t="s">
        <v>428</v>
      </c>
      <c r="CZ441" s="182">
        <v>310.89999999999998</v>
      </c>
    </row>
    <row r="442" spans="1:104" ht="35.25" x14ac:dyDescent="0.5">
      <c r="B442" s="229" t="s">
        <v>381</v>
      </c>
      <c r="C442" s="269"/>
      <c r="D442" s="220" t="s">
        <v>17075</v>
      </c>
      <c r="E442" s="220" t="s">
        <v>17075</v>
      </c>
      <c r="F442" s="220" t="s">
        <v>17075</v>
      </c>
      <c r="G442" s="220" t="s">
        <v>17075</v>
      </c>
      <c r="H442" s="220" t="s">
        <v>17075</v>
      </c>
      <c r="I442" s="225">
        <f>SUM(I443:I456)</f>
        <v>13311.699999999999</v>
      </c>
      <c r="J442" s="225">
        <f>SUM(J443:J456)</f>
        <v>11056.66</v>
      </c>
      <c r="K442" s="225">
        <f>SUM(K443:K456)</f>
        <v>9771.86</v>
      </c>
      <c r="L442" s="226">
        <f>SUM(L443:L456)</f>
        <v>458</v>
      </c>
      <c r="M442" s="220" t="s">
        <v>17075</v>
      </c>
      <c r="N442" s="220" t="s">
        <v>17075</v>
      </c>
      <c r="O442" s="223" t="s">
        <v>17075</v>
      </c>
      <c r="P442" s="227">
        <f>SUM(P443:P456)</f>
        <v>72162129.74000001</v>
      </c>
      <c r="Q442" s="225">
        <f>SUM(Q443:Q456)</f>
        <v>0</v>
      </c>
      <c r="R442" s="225">
        <f>SUM(R443:R456)</f>
        <v>0</v>
      </c>
      <c r="S442" s="225">
        <f>SUM(S443:S456)</f>
        <v>0</v>
      </c>
      <c r="T442" s="225">
        <f>SUM(T443:T456)</f>
        <v>72162129.74000001</v>
      </c>
      <c r="U442" s="221">
        <f t="shared" si="242"/>
        <v>5420.9552303612627</v>
      </c>
      <c r="V442" s="228">
        <f>MAX(V443:V456)</f>
        <v>10317.061224489797</v>
      </c>
      <c r="W442" s="195">
        <f t="shared" si="230"/>
        <v>4896.1059941285339</v>
      </c>
      <c r="Y442" s="182" t="s">
        <v>3663</v>
      </c>
      <c r="Z442" s="182">
        <v>1968</v>
      </c>
      <c r="AA442" s="182">
        <v>4378.91</v>
      </c>
      <c r="AB442" s="182">
        <v>147</v>
      </c>
      <c r="AC442" s="182">
        <v>5</v>
      </c>
      <c r="AD442" s="182">
        <v>3228.89</v>
      </c>
      <c r="AF442" s="182" t="s">
        <v>3648</v>
      </c>
      <c r="AG442" s="182" t="s">
        <v>17312</v>
      </c>
      <c r="AH442" s="182" t="s">
        <v>2993</v>
      </c>
      <c r="AI442" s="182" t="s">
        <v>17315</v>
      </c>
      <c r="AL442" s="182" t="e">
        <f t="shared" si="231"/>
        <v>#N/A</v>
      </c>
      <c r="AV442" s="182" t="e">
        <f t="shared" si="232"/>
        <v>#N/A</v>
      </c>
      <c r="AW442" s="182" t="e">
        <f t="shared" si="233"/>
        <v>#N/A</v>
      </c>
      <c r="BD442" s="182" t="e">
        <f t="shared" si="234"/>
        <v>#N/A</v>
      </c>
      <c r="BJ442" s="182" t="e">
        <f t="shared" si="235"/>
        <v>#N/A</v>
      </c>
      <c r="BU442" s="233" t="s">
        <v>17075</v>
      </c>
      <c r="BV442" s="233" t="s">
        <v>17075</v>
      </c>
      <c r="BW442" s="233" t="s">
        <v>17075</v>
      </c>
      <c r="BX442" s="233" t="s">
        <v>17075</v>
      </c>
      <c r="BY442" s="233" t="s">
        <v>17075</v>
      </c>
      <c r="BZ442" s="234">
        <f>SUM(BZ443:BZ456)</f>
        <v>13311.699999999999</v>
      </c>
      <c r="CA442" s="234">
        <f>SUM(CA443:CA456)</f>
        <v>11056.66</v>
      </c>
      <c r="CB442" s="234">
        <f>SUM(CB443:CB456)</f>
        <v>9816.76</v>
      </c>
      <c r="CC442" s="235">
        <f>SUM(CC443:CC456)</f>
        <v>458</v>
      </c>
      <c r="CD442" s="233" t="s">
        <v>17075</v>
      </c>
      <c r="CE442" s="233" t="s">
        <v>17075</v>
      </c>
      <c r="CF442" s="233" t="s">
        <v>17075</v>
      </c>
      <c r="CG442" s="234">
        <f>SUM(CG443:CG456)</f>
        <v>72162129.74000001</v>
      </c>
      <c r="CH442" s="234">
        <f>SUM(CH443:CH456)</f>
        <v>0</v>
      </c>
      <c r="CI442" s="234">
        <f>SUM(CI443:CI456)</f>
        <v>0</v>
      </c>
      <c r="CJ442" s="234">
        <f>SUM(CJ443:CJ456)</f>
        <v>72162129.74000001</v>
      </c>
      <c r="CK442" s="236">
        <f t="shared" si="236"/>
        <v>5420.9552303612627</v>
      </c>
      <c r="CL442" s="236">
        <f>MAX(CL443:CL456)</f>
        <v>4407.51</v>
      </c>
      <c r="CM442" s="195">
        <f t="shared" si="239"/>
        <v>0</v>
      </c>
      <c r="CQ442" s="182" t="e">
        <f t="shared" si="229"/>
        <v>#N/A</v>
      </c>
      <c r="CR442" s="182" t="s">
        <v>407</v>
      </c>
      <c r="CS442" s="182">
        <v>0</v>
      </c>
      <c r="CY442" s="182" t="s">
        <v>429</v>
      </c>
      <c r="CZ442" s="182">
        <v>1282.0999999999999</v>
      </c>
    </row>
    <row r="443" spans="1:104" ht="35.25" x14ac:dyDescent="0.5">
      <c r="A443" s="182">
        <v>1</v>
      </c>
      <c r="B443" s="220">
        <f>SUBTOTAL(9,$A$394:A443)</f>
        <v>48</v>
      </c>
      <c r="C443" s="230" t="s">
        <v>428</v>
      </c>
      <c r="D443" s="220">
        <v>1963</v>
      </c>
      <c r="E443" s="220"/>
      <c r="F443" s="220" t="s">
        <v>17877</v>
      </c>
      <c r="G443" s="220">
        <v>2</v>
      </c>
      <c r="H443" s="220" t="s">
        <v>17042</v>
      </c>
      <c r="I443" s="231">
        <v>310.89999999999998</v>
      </c>
      <c r="J443" s="231">
        <v>310.89999999999998</v>
      </c>
      <c r="K443" s="231">
        <f t="shared" ref="K443:K456" si="250">VLOOKUP(C443,CY:CZ,2,FALSE)</f>
        <v>310.89999999999998</v>
      </c>
      <c r="L443" s="232">
        <v>19</v>
      </c>
      <c r="M443" s="220" t="s">
        <v>17100</v>
      </c>
      <c r="N443" s="220" t="s">
        <v>17769</v>
      </c>
      <c r="O443" s="223" t="s">
        <v>17316</v>
      </c>
      <c r="P443" s="228">
        <v>2822576</v>
      </c>
      <c r="Q443" s="228"/>
      <c r="R443" s="228">
        <v>0</v>
      </c>
      <c r="S443" s="228">
        <v>0</v>
      </c>
      <c r="T443" s="228">
        <f t="shared" ref="T443:T456" si="251">P443-R443-S443</f>
        <v>2822576</v>
      </c>
      <c r="U443" s="221">
        <f t="shared" si="242"/>
        <v>9078.7262785461571</v>
      </c>
      <c r="V443" s="228">
        <v>9078.7262785461571</v>
      </c>
      <c r="W443" s="195">
        <f t="shared" si="230"/>
        <v>0</v>
      </c>
      <c r="Y443" s="182" t="s">
        <v>3662</v>
      </c>
      <c r="Z443" s="182">
        <v>1966</v>
      </c>
      <c r="AA443" s="182">
        <v>3420.4</v>
      </c>
      <c r="AB443" s="182">
        <v>75</v>
      </c>
      <c r="AC443" s="182">
        <v>5</v>
      </c>
      <c r="AD443" s="182">
        <v>3162.1</v>
      </c>
      <c r="AF443" s="182" t="s">
        <v>3649</v>
      </c>
      <c r="AG443" s="182" t="s">
        <v>17312</v>
      </c>
      <c r="AH443" s="182" t="s">
        <v>2993</v>
      </c>
      <c r="AI443" s="182" t="s">
        <v>17314</v>
      </c>
      <c r="AL443" s="182" t="e">
        <f t="shared" si="231"/>
        <v>#N/A</v>
      </c>
      <c r="AV443" s="182">
        <f t="shared" si="232"/>
        <v>335</v>
      </c>
      <c r="AW443" s="182" t="str">
        <f t="shared" si="233"/>
        <v>Скатная деревянная</v>
      </c>
      <c r="BD443" s="182" t="e">
        <f t="shared" si="234"/>
        <v>#N/A</v>
      </c>
      <c r="BJ443" s="182" t="e">
        <f t="shared" si="235"/>
        <v>#N/A</v>
      </c>
      <c r="BU443" s="233" t="e">
        <f t="shared" ref="BU443:BU456" si="252">VLOOKUP(BT443,CO:CS,2,FALSE)</f>
        <v>#N/A</v>
      </c>
      <c r="BV443" s="233"/>
      <c r="BW443" s="233" t="s">
        <v>17877</v>
      </c>
      <c r="BX443" s="233" t="e">
        <f t="shared" ref="BX443:BX456" si="253">VLOOKUP(BT443,CO:CS,5,FALSE)</f>
        <v>#N/A</v>
      </c>
      <c r="BY443" s="233" t="e">
        <f t="shared" ref="BY443:BY456" si="254">VLOOKUP(BT443,CV:CY,4,FALSE)</f>
        <v>#N/A</v>
      </c>
      <c r="BZ443" s="234">
        <v>310.89999999999998</v>
      </c>
      <c r="CA443" s="234">
        <v>310.89999999999998</v>
      </c>
      <c r="CB443" s="234">
        <v>310.89999999999998</v>
      </c>
      <c r="CC443" s="235">
        <v>19</v>
      </c>
      <c r="CD443" s="233" t="s">
        <v>17100</v>
      </c>
      <c r="CE443" s="233" t="s">
        <v>17769</v>
      </c>
      <c r="CF443" s="233" t="s">
        <v>17316</v>
      </c>
      <c r="CG443" s="236">
        <v>2822576</v>
      </c>
      <c r="CH443" s="236">
        <v>0</v>
      </c>
      <c r="CI443" s="236">
        <v>0</v>
      </c>
      <c r="CJ443" s="236">
        <f t="shared" ref="CJ443:CJ456" si="255">CG443-CH443-CI443</f>
        <v>2822576</v>
      </c>
      <c r="CK443" s="236">
        <f t="shared" si="236"/>
        <v>9078.7262785461571</v>
      </c>
      <c r="CL443" s="236">
        <f t="shared" ref="CL443:CL445" si="256">DL443*8425.6/BZ443</f>
        <v>0</v>
      </c>
      <c r="CM443" s="195">
        <f t="shared" si="239"/>
        <v>0</v>
      </c>
      <c r="CQ443" s="182">
        <f t="shared" si="229"/>
        <v>0</v>
      </c>
      <c r="CR443" s="182" t="s">
        <v>455</v>
      </c>
      <c r="CS443" s="182">
        <v>0</v>
      </c>
      <c r="CY443" s="182" t="s">
        <v>430</v>
      </c>
      <c r="CZ443" s="182">
        <v>393.8</v>
      </c>
    </row>
    <row r="444" spans="1:104" ht="35.25" x14ac:dyDescent="0.5">
      <c r="A444" s="182">
        <v>1</v>
      </c>
      <c r="B444" s="220">
        <f>SUBTOTAL(9,$A$394:A444)</f>
        <v>49</v>
      </c>
      <c r="C444" s="230" t="s">
        <v>429</v>
      </c>
      <c r="D444" s="220">
        <v>1961</v>
      </c>
      <c r="E444" s="220"/>
      <c r="F444" s="220" t="s">
        <v>17877</v>
      </c>
      <c r="G444" s="220">
        <v>4</v>
      </c>
      <c r="H444" s="220" t="s">
        <v>17042</v>
      </c>
      <c r="I444" s="231">
        <v>2017.9</v>
      </c>
      <c r="J444" s="231">
        <v>1282.0999999999999</v>
      </c>
      <c r="K444" s="231">
        <f t="shared" si="250"/>
        <v>1282.0999999999999</v>
      </c>
      <c r="L444" s="232">
        <v>43</v>
      </c>
      <c r="M444" s="220" t="s">
        <v>17100</v>
      </c>
      <c r="N444" s="220" t="s">
        <v>17746</v>
      </c>
      <c r="O444" s="223" t="s">
        <v>17792</v>
      </c>
      <c r="P444" s="228">
        <v>4802592</v>
      </c>
      <c r="Q444" s="228"/>
      <c r="R444" s="228">
        <v>0</v>
      </c>
      <c r="S444" s="228">
        <v>0</v>
      </c>
      <c r="T444" s="228">
        <f t="shared" si="251"/>
        <v>4802592</v>
      </c>
      <c r="U444" s="221">
        <f t="shared" si="242"/>
        <v>2379.9950443530402</v>
      </c>
      <c r="V444" s="228">
        <v>2379.9950443530402</v>
      </c>
      <c r="W444" s="195">
        <f t="shared" si="230"/>
        <v>0</v>
      </c>
      <c r="Y444" s="182" t="s">
        <v>3667</v>
      </c>
      <c r="Z444" s="182">
        <v>1974</v>
      </c>
      <c r="AA444" s="182">
        <v>13035.3</v>
      </c>
      <c r="AB444" s="182">
        <v>562</v>
      </c>
      <c r="AC444" s="182">
        <v>9</v>
      </c>
      <c r="AD444" s="182">
        <v>11178.9</v>
      </c>
      <c r="AF444" s="182" t="s">
        <v>3651</v>
      </c>
      <c r="AG444" s="182" t="s">
        <v>17312</v>
      </c>
      <c r="AH444" s="182" t="s">
        <v>2993</v>
      </c>
      <c r="AI444" s="182" t="s">
        <v>17315</v>
      </c>
      <c r="AL444" s="182" t="e">
        <f t="shared" si="231"/>
        <v>#N/A</v>
      </c>
      <c r="AV444" s="182">
        <f t="shared" si="232"/>
        <v>570</v>
      </c>
      <c r="AW444" s="182" t="str">
        <f t="shared" si="233"/>
        <v>Скатная деревянная</v>
      </c>
      <c r="BD444" s="182" t="e">
        <f t="shared" si="234"/>
        <v>#N/A</v>
      </c>
      <c r="BJ444" s="182" t="e">
        <f t="shared" si="235"/>
        <v>#N/A</v>
      </c>
      <c r="BU444" s="233" t="e">
        <f t="shared" si="252"/>
        <v>#N/A</v>
      </c>
      <c r="BV444" s="233"/>
      <c r="BW444" s="233" t="s">
        <v>17877</v>
      </c>
      <c r="BX444" s="233" t="e">
        <f t="shared" si="253"/>
        <v>#N/A</v>
      </c>
      <c r="BY444" s="233" t="e">
        <f t="shared" si="254"/>
        <v>#N/A</v>
      </c>
      <c r="BZ444" s="234">
        <v>2017.9</v>
      </c>
      <c r="CA444" s="234">
        <v>1282.0999999999999</v>
      </c>
      <c r="CB444" s="234">
        <v>1282.0999999999999</v>
      </c>
      <c r="CC444" s="235">
        <v>43</v>
      </c>
      <c r="CD444" s="233" t="s">
        <v>17100</v>
      </c>
      <c r="CE444" s="233" t="s">
        <v>17746</v>
      </c>
      <c r="CF444" s="233" t="s">
        <v>17792</v>
      </c>
      <c r="CG444" s="236">
        <v>4802592</v>
      </c>
      <c r="CH444" s="236">
        <v>0</v>
      </c>
      <c r="CI444" s="236">
        <v>0</v>
      </c>
      <c r="CJ444" s="236">
        <f t="shared" si="255"/>
        <v>4802592</v>
      </c>
      <c r="CK444" s="236">
        <f t="shared" si="236"/>
        <v>2379.9950443530402</v>
      </c>
      <c r="CL444" s="236">
        <f t="shared" si="256"/>
        <v>0</v>
      </c>
      <c r="CM444" s="195">
        <f t="shared" si="239"/>
        <v>0</v>
      </c>
      <c r="CQ444" s="182">
        <f t="shared" si="229"/>
        <v>0</v>
      </c>
      <c r="CR444" s="182" t="s">
        <v>442</v>
      </c>
      <c r="CS444" s="182">
        <v>0</v>
      </c>
      <c r="CY444" s="182" t="s">
        <v>390</v>
      </c>
      <c r="CZ444" s="182">
        <v>2964.7</v>
      </c>
    </row>
    <row r="445" spans="1:104" ht="35.25" x14ac:dyDescent="0.5">
      <c r="A445" s="182">
        <v>1</v>
      </c>
      <c r="B445" s="220">
        <f>SUBTOTAL(9,$A$394:A445)</f>
        <v>50</v>
      </c>
      <c r="C445" s="230" t="s">
        <v>430</v>
      </c>
      <c r="D445" s="220">
        <v>1945</v>
      </c>
      <c r="E445" s="220"/>
      <c r="F445" s="220" t="s">
        <v>17876</v>
      </c>
      <c r="G445" s="220">
        <v>2</v>
      </c>
      <c r="H445" s="220" t="s">
        <v>17042</v>
      </c>
      <c r="I445" s="231">
        <v>518.70000000000005</v>
      </c>
      <c r="J445" s="231">
        <v>438.7</v>
      </c>
      <c r="K445" s="231">
        <f t="shared" si="250"/>
        <v>393.8</v>
      </c>
      <c r="L445" s="232">
        <v>13</v>
      </c>
      <c r="M445" s="220" t="s">
        <v>17100</v>
      </c>
      <c r="N445" s="220" t="s">
        <v>17746</v>
      </c>
      <c r="O445" s="223" t="s">
        <v>17789</v>
      </c>
      <c r="P445" s="228">
        <v>3656710.4</v>
      </c>
      <c r="Q445" s="228"/>
      <c r="R445" s="228">
        <v>0</v>
      </c>
      <c r="S445" s="228">
        <v>0</v>
      </c>
      <c r="T445" s="228">
        <f t="shared" si="251"/>
        <v>3656710.4</v>
      </c>
      <c r="U445" s="221">
        <f t="shared" si="242"/>
        <v>7049.7597840755725</v>
      </c>
      <c r="V445" s="228">
        <v>7049.7597840755734</v>
      </c>
      <c r="W445" s="195">
        <f t="shared" si="230"/>
        <v>0</v>
      </c>
      <c r="Y445" s="182" t="s">
        <v>3665</v>
      </c>
      <c r="Z445" s="182">
        <v>1970</v>
      </c>
      <c r="AA445" s="182">
        <v>2825.52</v>
      </c>
      <c r="AB445" s="182">
        <v>107</v>
      </c>
      <c r="AC445" s="182">
        <v>5</v>
      </c>
      <c r="AD445" s="182">
        <v>2825.52</v>
      </c>
      <c r="AF445" s="182" t="s">
        <v>3655</v>
      </c>
      <c r="AG445" s="182" t="s">
        <v>17312</v>
      </c>
      <c r="AH445" s="182" t="s">
        <v>2993</v>
      </c>
      <c r="AI445" s="182" t="s">
        <v>17315</v>
      </c>
      <c r="AL445" s="182" t="e">
        <f t="shared" si="231"/>
        <v>#N/A</v>
      </c>
      <c r="AV445" s="182">
        <f t="shared" si="232"/>
        <v>434</v>
      </c>
      <c r="AW445" s="182" t="str">
        <f t="shared" si="233"/>
        <v>Скатная деревянная</v>
      </c>
      <c r="BD445" s="182" t="e">
        <f t="shared" si="234"/>
        <v>#N/A</v>
      </c>
      <c r="BJ445" s="182" t="e">
        <f t="shared" si="235"/>
        <v>#N/A</v>
      </c>
      <c r="BU445" s="233" t="e">
        <f t="shared" si="252"/>
        <v>#N/A</v>
      </c>
      <c r="BV445" s="233"/>
      <c r="BW445" s="233" t="s">
        <v>17876</v>
      </c>
      <c r="BX445" s="233" t="e">
        <f t="shared" si="253"/>
        <v>#N/A</v>
      </c>
      <c r="BY445" s="233" t="e">
        <f t="shared" si="254"/>
        <v>#N/A</v>
      </c>
      <c r="BZ445" s="234">
        <v>518.70000000000005</v>
      </c>
      <c r="CA445" s="234">
        <v>438.7</v>
      </c>
      <c r="CB445" s="234">
        <v>438.7</v>
      </c>
      <c r="CC445" s="235">
        <v>13</v>
      </c>
      <c r="CD445" s="233" t="s">
        <v>17100</v>
      </c>
      <c r="CE445" s="233" t="s">
        <v>17746</v>
      </c>
      <c r="CF445" s="233" t="s">
        <v>17789</v>
      </c>
      <c r="CG445" s="236">
        <v>3656710.4</v>
      </c>
      <c r="CH445" s="236">
        <v>0</v>
      </c>
      <c r="CI445" s="236">
        <v>0</v>
      </c>
      <c r="CJ445" s="236">
        <f t="shared" si="255"/>
        <v>3656710.4</v>
      </c>
      <c r="CK445" s="236">
        <f t="shared" si="236"/>
        <v>7049.7597840755725</v>
      </c>
      <c r="CL445" s="236">
        <f t="shared" si="256"/>
        <v>0</v>
      </c>
      <c r="CM445" s="195">
        <f t="shared" si="239"/>
        <v>0</v>
      </c>
      <c r="CQ445" s="182">
        <f t="shared" si="229"/>
        <v>44.9</v>
      </c>
      <c r="CR445" s="182" t="s">
        <v>408</v>
      </c>
      <c r="CS445" s="182">
        <v>125.8</v>
      </c>
      <c r="CY445" s="182" t="s">
        <v>431</v>
      </c>
      <c r="CZ445" s="182">
        <v>23291.100000000002</v>
      </c>
    </row>
    <row r="446" spans="1:104" ht="35.25" x14ac:dyDescent="0.5">
      <c r="A446" s="182">
        <v>1</v>
      </c>
      <c r="B446" s="220">
        <f>SUBTOTAL(9,$A$394:A446)</f>
        <v>51</v>
      </c>
      <c r="C446" s="230" t="s">
        <v>390</v>
      </c>
      <c r="D446" s="220">
        <v>1989</v>
      </c>
      <c r="E446" s="220">
        <v>2020</v>
      </c>
      <c r="F446" s="220" t="s">
        <v>17319</v>
      </c>
      <c r="G446" s="220">
        <v>9</v>
      </c>
      <c r="H446" s="220" t="s">
        <v>17341</v>
      </c>
      <c r="I446" s="231">
        <v>3998.2</v>
      </c>
      <c r="J446" s="231">
        <v>3506.6</v>
      </c>
      <c r="K446" s="231">
        <f t="shared" si="250"/>
        <v>2964.7</v>
      </c>
      <c r="L446" s="232">
        <v>157</v>
      </c>
      <c r="M446" s="220" t="s">
        <v>17100</v>
      </c>
      <c r="N446" s="220" t="s">
        <v>17746</v>
      </c>
      <c r="O446" s="223" t="s">
        <v>17793</v>
      </c>
      <c r="P446" s="228">
        <v>28530720</v>
      </c>
      <c r="Q446" s="228"/>
      <c r="R446" s="228">
        <v>0</v>
      </c>
      <c r="S446" s="228">
        <v>0</v>
      </c>
      <c r="T446" s="228">
        <f t="shared" si="251"/>
        <v>28530720</v>
      </c>
      <c r="U446" s="221">
        <f t="shared" si="242"/>
        <v>7135.8911510179587</v>
      </c>
      <c r="V446" s="228">
        <v>7376.719523785704</v>
      </c>
      <c r="W446" s="195">
        <f t="shared" si="230"/>
        <v>240.82837276774535</v>
      </c>
      <c r="Y446" s="182" t="s">
        <v>3666</v>
      </c>
      <c r="Z446" s="182">
        <v>1971</v>
      </c>
      <c r="AA446" s="182">
        <v>3181.17</v>
      </c>
      <c r="AB446" s="182">
        <v>208</v>
      </c>
      <c r="AC446" s="182">
        <v>5</v>
      </c>
      <c r="AD446" s="182">
        <v>3181.17</v>
      </c>
      <c r="AF446" s="182" t="s">
        <v>3657</v>
      </c>
      <c r="AG446" s="182" t="s">
        <v>17312</v>
      </c>
      <c r="AH446" s="182" t="s">
        <v>2993</v>
      </c>
      <c r="AI446" s="182" t="s">
        <v>17314</v>
      </c>
      <c r="AL446" s="190" t="e">
        <f t="shared" si="231"/>
        <v>#N/A</v>
      </c>
      <c r="AV446" s="182" t="e">
        <f t="shared" si="232"/>
        <v>#N/A</v>
      </c>
      <c r="AW446" s="182" t="e">
        <f t="shared" si="233"/>
        <v>#N/A</v>
      </c>
      <c r="BD446" s="182">
        <f t="shared" si="234"/>
        <v>12</v>
      </c>
      <c r="BJ446" s="182" t="e">
        <f t="shared" si="235"/>
        <v>#N/A</v>
      </c>
      <c r="BU446" s="233" t="e">
        <f t="shared" si="252"/>
        <v>#N/A</v>
      </c>
      <c r="BV446" s="233">
        <v>2020</v>
      </c>
      <c r="BW446" s="233" t="e">
        <f>VLOOKUP(BT446,CV:CY,2,FALSE)</f>
        <v>#N/A</v>
      </c>
      <c r="BX446" s="233" t="e">
        <f t="shared" si="253"/>
        <v>#N/A</v>
      </c>
      <c r="BY446" s="233" t="e">
        <f t="shared" si="254"/>
        <v>#N/A</v>
      </c>
      <c r="BZ446" s="234">
        <v>3998.2</v>
      </c>
      <c r="CA446" s="234">
        <v>3506.6</v>
      </c>
      <c r="CB446" s="234">
        <v>2964.7</v>
      </c>
      <c r="CC446" s="235">
        <v>157</v>
      </c>
      <c r="CD446" s="233" t="s">
        <v>17100</v>
      </c>
      <c r="CE446" s="233" t="s">
        <v>17746</v>
      </c>
      <c r="CF446" s="233" t="s">
        <v>17793</v>
      </c>
      <c r="CG446" s="236">
        <v>28530720</v>
      </c>
      <c r="CH446" s="236">
        <v>0</v>
      </c>
      <c r="CI446" s="236">
        <v>0</v>
      </c>
      <c r="CJ446" s="236">
        <f t="shared" si="255"/>
        <v>28530720</v>
      </c>
      <c r="CK446" s="236">
        <f t="shared" si="236"/>
        <v>7135.8911510179587</v>
      </c>
      <c r="CL446" s="236">
        <f>DT446*2457800/BZ446</f>
        <v>0</v>
      </c>
      <c r="CM446" s="195">
        <f t="shared" si="239"/>
        <v>0</v>
      </c>
      <c r="CQ446" s="182">
        <f t="shared" si="229"/>
        <v>0</v>
      </c>
      <c r="CR446" s="182" t="s">
        <v>415</v>
      </c>
      <c r="CS446" s="182">
        <v>116.4</v>
      </c>
      <c r="CY446" s="182" t="s">
        <v>432</v>
      </c>
      <c r="CZ446" s="182">
        <v>300.15999999999997</v>
      </c>
    </row>
    <row r="447" spans="1:104" ht="35.25" x14ac:dyDescent="0.5">
      <c r="A447" s="182">
        <v>1</v>
      </c>
      <c r="B447" s="220">
        <f>SUBTOTAL(9,$A$394:A447)</f>
        <v>52</v>
      </c>
      <c r="C447" s="230" t="s">
        <v>432</v>
      </c>
      <c r="D447" s="220">
        <v>1941</v>
      </c>
      <c r="E447" s="220"/>
      <c r="F447" s="220" t="s">
        <v>17876</v>
      </c>
      <c r="G447" s="220">
        <v>2</v>
      </c>
      <c r="H447" s="220" t="s">
        <v>17042</v>
      </c>
      <c r="I447" s="231">
        <v>489.1</v>
      </c>
      <c r="J447" s="231">
        <v>409.26</v>
      </c>
      <c r="K447" s="231">
        <f t="shared" si="250"/>
        <v>300.15999999999997</v>
      </c>
      <c r="L447" s="232">
        <v>22</v>
      </c>
      <c r="M447" s="220" t="s">
        <v>17100</v>
      </c>
      <c r="N447" s="220" t="s">
        <v>17769</v>
      </c>
      <c r="O447" s="223" t="s">
        <v>17316</v>
      </c>
      <c r="P447" s="228">
        <v>1828889.34</v>
      </c>
      <c r="Q447" s="228"/>
      <c r="R447" s="228">
        <v>0</v>
      </c>
      <c r="S447" s="228">
        <v>0</v>
      </c>
      <c r="T447" s="228">
        <f t="shared" si="251"/>
        <v>1828889.34</v>
      </c>
      <c r="U447" s="221">
        <f t="shared" si="242"/>
        <v>3739.2953179308934</v>
      </c>
      <c r="V447" s="228">
        <v>4407.51</v>
      </c>
      <c r="W447" s="195">
        <f t="shared" si="230"/>
        <v>668.21468206910686</v>
      </c>
      <c r="Y447" s="182" t="s">
        <v>545</v>
      </c>
      <c r="Z447" s="182">
        <v>1964</v>
      </c>
      <c r="AA447" s="182">
        <v>5095.7</v>
      </c>
      <c r="AB447" s="182">
        <v>120</v>
      </c>
      <c r="AC447" s="182">
        <v>5</v>
      </c>
      <c r="AD447" s="182">
        <v>3134.55</v>
      </c>
      <c r="AF447" s="182" t="s">
        <v>3661</v>
      </c>
      <c r="AG447" s="182" t="s">
        <v>17312</v>
      </c>
      <c r="AH447" s="182" t="s">
        <v>2993</v>
      </c>
      <c r="AI447" s="182" t="s">
        <v>17314</v>
      </c>
      <c r="AL447" s="182" t="e">
        <f t="shared" si="231"/>
        <v>#N/A</v>
      </c>
      <c r="AV447" s="182" t="e">
        <f t="shared" si="232"/>
        <v>#N/A</v>
      </c>
      <c r="AW447" s="182" t="e">
        <f t="shared" si="233"/>
        <v>#N/A</v>
      </c>
      <c r="BD447" s="182" t="e">
        <f t="shared" si="234"/>
        <v>#N/A</v>
      </c>
      <c r="BJ447" s="182" t="e">
        <f t="shared" si="235"/>
        <v>#N/A</v>
      </c>
      <c r="BU447" s="233" t="e">
        <f t="shared" si="252"/>
        <v>#N/A</v>
      </c>
      <c r="BV447" s="233"/>
      <c r="BW447" s="233" t="s">
        <v>17876</v>
      </c>
      <c r="BX447" s="233" t="e">
        <f t="shared" si="253"/>
        <v>#N/A</v>
      </c>
      <c r="BY447" s="233" t="e">
        <f t="shared" si="254"/>
        <v>#N/A</v>
      </c>
      <c r="BZ447" s="234">
        <v>489.1</v>
      </c>
      <c r="CA447" s="234">
        <v>409.26</v>
      </c>
      <c r="CB447" s="234">
        <v>300.16000000000003</v>
      </c>
      <c r="CC447" s="235">
        <v>22</v>
      </c>
      <c r="CD447" s="233" t="s">
        <v>17100</v>
      </c>
      <c r="CE447" s="233" t="s">
        <v>17769</v>
      </c>
      <c r="CF447" s="233" t="s">
        <v>17316</v>
      </c>
      <c r="CG447" s="236">
        <v>1828889.34</v>
      </c>
      <c r="CH447" s="236">
        <v>0</v>
      </c>
      <c r="CI447" s="236">
        <v>0</v>
      </c>
      <c r="CJ447" s="236">
        <f t="shared" si="255"/>
        <v>1828889.34</v>
      </c>
      <c r="CK447" s="236">
        <f t="shared" si="236"/>
        <v>3739.2953179308934</v>
      </c>
      <c r="CL447" s="236">
        <v>4407.51</v>
      </c>
      <c r="CM447" s="195">
        <f t="shared" si="239"/>
        <v>0</v>
      </c>
      <c r="CQ447" s="182">
        <f t="shared" si="229"/>
        <v>109.1</v>
      </c>
      <c r="CR447" s="182" t="s">
        <v>416</v>
      </c>
      <c r="CS447" s="182">
        <v>0</v>
      </c>
      <c r="CY447" s="182" t="s">
        <v>438</v>
      </c>
      <c r="CZ447" s="182">
        <v>385.6</v>
      </c>
    </row>
    <row r="448" spans="1:104" ht="35.25" x14ac:dyDescent="0.5">
      <c r="A448" s="182">
        <v>1</v>
      </c>
      <c r="B448" s="220">
        <f>SUBTOTAL(9,$A$394:A448)</f>
        <v>53</v>
      </c>
      <c r="C448" s="230" t="s">
        <v>438</v>
      </c>
      <c r="D448" s="220">
        <v>1927</v>
      </c>
      <c r="E448" s="220"/>
      <c r="F448" s="220" t="s">
        <v>17876</v>
      </c>
      <c r="G448" s="220">
        <v>2</v>
      </c>
      <c r="H448" s="220" t="s">
        <v>17042</v>
      </c>
      <c r="I448" s="231">
        <v>450</v>
      </c>
      <c r="J448" s="231">
        <v>385.6</v>
      </c>
      <c r="K448" s="231">
        <f t="shared" si="250"/>
        <v>385.6</v>
      </c>
      <c r="L448" s="232">
        <v>21</v>
      </c>
      <c r="M448" s="220" t="s">
        <v>17100</v>
      </c>
      <c r="N448" s="220" t="s">
        <v>17769</v>
      </c>
      <c r="O448" s="223" t="s">
        <v>17316</v>
      </c>
      <c r="P448" s="228">
        <v>4634080</v>
      </c>
      <c r="Q448" s="228"/>
      <c r="R448" s="228">
        <v>0</v>
      </c>
      <c r="S448" s="228">
        <v>0</v>
      </c>
      <c r="T448" s="228">
        <f t="shared" si="251"/>
        <v>4634080</v>
      </c>
      <c r="U448" s="221">
        <f t="shared" si="242"/>
        <v>10297.955555555556</v>
      </c>
      <c r="V448" s="228">
        <v>10297.955555555556</v>
      </c>
      <c r="W448" s="195">
        <f t="shared" si="230"/>
        <v>0</v>
      </c>
      <c r="Y448" s="182" t="s">
        <v>3668</v>
      </c>
      <c r="Z448" s="182">
        <v>1963</v>
      </c>
      <c r="AA448" s="182">
        <v>2259.9</v>
      </c>
      <c r="AB448" s="182">
        <v>76</v>
      </c>
      <c r="AC448" s="182">
        <v>4</v>
      </c>
      <c r="AD448" s="182">
        <v>2045.1</v>
      </c>
      <c r="AF448" s="182" t="s">
        <v>547</v>
      </c>
      <c r="AG448" s="182" t="s">
        <v>17312</v>
      </c>
      <c r="AH448" s="182" t="s">
        <v>2993</v>
      </c>
      <c r="AI448" s="182" t="s">
        <v>17315</v>
      </c>
      <c r="AL448" s="182" t="e">
        <f t="shared" si="231"/>
        <v>#N/A</v>
      </c>
      <c r="AV448" s="182">
        <f t="shared" si="232"/>
        <v>550</v>
      </c>
      <c r="AW448" s="182" t="str">
        <f t="shared" si="233"/>
        <v>Скатная деревянная</v>
      </c>
      <c r="BD448" s="182" t="e">
        <f t="shared" si="234"/>
        <v>#N/A</v>
      </c>
      <c r="BJ448" s="182" t="e">
        <f t="shared" si="235"/>
        <v>#N/A</v>
      </c>
      <c r="BU448" s="233" t="e">
        <f t="shared" si="252"/>
        <v>#N/A</v>
      </c>
      <c r="BV448" s="233"/>
      <c r="BW448" s="233" t="s">
        <v>17876</v>
      </c>
      <c r="BX448" s="233" t="e">
        <f t="shared" si="253"/>
        <v>#N/A</v>
      </c>
      <c r="BY448" s="233" t="e">
        <f t="shared" si="254"/>
        <v>#N/A</v>
      </c>
      <c r="BZ448" s="234">
        <v>450</v>
      </c>
      <c r="CA448" s="234">
        <v>385.6</v>
      </c>
      <c r="CB448" s="234">
        <v>385.6</v>
      </c>
      <c r="CC448" s="235">
        <v>21</v>
      </c>
      <c r="CD448" s="233" t="s">
        <v>17100</v>
      </c>
      <c r="CE448" s="233" t="s">
        <v>17769</v>
      </c>
      <c r="CF448" s="233" t="s">
        <v>17316</v>
      </c>
      <c r="CG448" s="236">
        <v>4634080</v>
      </c>
      <c r="CH448" s="236">
        <v>0</v>
      </c>
      <c r="CI448" s="236">
        <v>0</v>
      </c>
      <c r="CJ448" s="236">
        <f t="shared" si="255"/>
        <v>4634080</v>
      </c>
      <c r="CK448" s="236">
        <f t="shared" si="236"/>
        <v>10297.955555555556</v>
      </c>
      <c r="CL448" s="236">
        <f t="shared" ref="CL448:CL455" si="257">DL448*8425.6/BZ448</f>
        <v>0</v>
      </c>
      <c r="CM448" s="195">
        <f t="shared" si="239"/>
        <v>0</v>
      </c>
      <c r="CQ448" s="182">
        <f t="shared" si="229"/>
        <v>0</v>
      </c>
      <c r="CR448" s="182" t="s">
        <v>447</v>
      </c>
      <c r="CS448" s="182">
        <v>0</v>
      </c>
      <c r="CY448" s="182" t="s">
        <v>439</v>
      </c>
      <c r="CZ448" s="182">
        <v>281.60000000000002</v>
      </c>
    </row>
    <row r="449" spans="1:104" ht="35.25" x14ac:dyDescent="0.5">
      <c r="A449" s="182">
        <v>1</v>
      </c>
      <c r="B449" s="220">
        <f>SUBTOTAL(9,$A$394:A449)</f>
        <v>54</v>
      </c>
      <c r="C449" s="230" t="s">
        <v>439</v>
      </c>
      <c r="D449" s="220">
        <v>1958</v>
      </c>
      <c r="E449" s="220"/>
      <c r="F449" s="220" t="s">
        <v>17877</v>
      </c>
      <c r="G449" s="220">
        <v>2</v>
      </c>
      <c r="H449" s="220" t="s">
        <v>17040</v>
      </c>
      <c r="I449" s="231">
        <v>479.6</v>
      </c>
      <c r="J449" s="231">
        <v>281.60000000000002</v>
      </c>
      <c r="K449" s="231">
        <f t="shared" si="250"/>
        <v>281.60000000000002</v>
      </c>
      <c r="L449" s="232">
        <v>15</v>
      </c>
      <c r="M449" s="220" t="s">
        <v>17100</v>
      </c>
      <c r="N449" s="220" t="s">
        <v>17746</v>
      </c>
      <c r="O449" s="223" t="s">
        <v>17789</v>
      </c>
      <c r="P449" s="228">
        <v>2274912</v>
      </c>
      <c r="Q449" s="228"/>
      <c r="R449" s="228">
        <v>0</v>
      </c>
      <c r="S449" s="228">
        <v>0</v>
      </c>
      <c r="T449" s="228">
        <f t="shared" si="251"/>
        <v>2274912</v>
      </c>
      <c r="U449" s="221">
        <f t="shared" si="242"/>
        <v>4743.3527939949954</v>
      </c>
      <c r="V449" s="228">
        <v>4743.3527939949954</v>
      </c>
      <c r="W449" s="195">
        <f t="shared" si="230"/>
        <v>0</v>
      </c>
      <c r="Y449" s="182" t="s">
        <v>3671</v>
      </c>
      <c r="Z449" s="182">
        <v>1965</v>
      </c>
      <c r="AA449" s="182">
        <v>3227</v>
      </c>
      <c r="AB449" s="182">
        <v>208</v>
      </c>
      <c r="AC449" s="182">
        <v>5</v>
      </c>
      <c r="AD449" s="182">
        <v>3227</v>
      </c>
      <c r="AF449" s="182" t="s">
        <v>3662</v>
      </c>
      <c r="AG449" s="182" t="s">
        <v>17312</v>
      </c>
      <c r="AH449" s="182" t="s">
        <v>2993</v>
      </c>
      <c r="AI449" s="182" t="s">
        <v>17315</v>
      </c>
      <c r="AL449" s="182" t="e">
        <f t="shared" si="231"/>
        <v>#N/A</v>
      </c>
      <c r="AV449" s="182">
        <f t="shared" si="232"/>
        <v>270</v>
      </c>
      <c r="AW449" s="182" t="str">
        <f t="shared" si="233"/>
        <v>Скатная деревянная</v>
      </c>
      <c r="BD449" s="182" t="e">
        <f t="shared" si="234"/>
        <v>#N/A</v>
      </c>
      <c r="BJ449" s="182" t="e">
        <f t="shared" si="235"/>
        <v>#N/A</v>
      </c>
      <c r="BU449" s="233" t="e">
        <f t="shared" si="252"/>
        <v>#N/A</v>
      </c>
      <c r="BV449" s="233"/>
      <c r="BW449" s="233" t="s">
        <v>17877</v>
      </c>
      <c r="BX449" s="233" t="e">
        <f t="shared" si="253"/>
        <v>#N/A</v>
      </c>
      <c r="BY449" s="233" t="e">
        <f t="shared" si="254"/>
        <v>#N/A</v>
      </c>
      <c r="BZ449" s="234">
        <v>479.6</v>
      </c>
      <c r="CA449" s="234">
        <v>281.60000000000002</v>
      </c>
      <c r="CB449" s="234">
        <v>281.60000000000002</v>
      </c>
      <c r="CC449" s="235">
        <v>15</v>
      </c>
      <c r="CD449" s="233" t="s">
        <v>17100</v>
      </c>
      <c r="CE449" s="233" t="s">
        <v>17746</v>
      </c>
      <c r="CF449" s="233" t="s">
        <v>17789</v>
      </c>
      <c r="CG449" s="236">
        <v>2274912</v>
      </c>
      <c r="CH449" s="236">
        <v>0</v>
      </c>
      <c r="CI449" s="236">
        <v>0</v>
      </c>
      <c r="CJ449" s="236">
        <f t="shared" si="255"/>
        <v>2274912</v>
      </c>
      <c r="CK449" s="236">
        <f t="shared" si="236"/>
        <v>4743.3527939949954</v>
      </c>
      <c r="CL449" s="236">
        <f t="shared" si="257"/>
        <v>0</v>
      </c>
      <c r="CM449" s="195">
        <f t="shared" si="239"/>
        <v>0</v>
      </c>
      <c r="CQ449" s="182" t="e">
        <f t="shared" si="229"/>
        <v>#N/A</v>
      </c>
      <c r="CR449" s="182" t="s">
        <v>417</v>
      </c>
      <c r="CS449" s="182">
        <v>229.3</v>
      </c>
      <c r="CY449" s="182" t="s">
        <v>440</v>
      </c>
      <c r="CZ449" s="182">
        <v>317.89999999999998</v>
      </c>
    </row>
    <row r="450" spans="1:104" ht="35.25" x14ac:dyDescent="0.5">
      <c r="A450" s="182">
        <v>1</v>
      </c>
      <c r="B450" s="220">
        <f>SUBTOTAL(9,$A$394:A450)</f>
        <v>55</v>
      </c>
      <c r="C450" s="230" t="s">
        <v>440</v>
      </c>
      <c r="D450" s="220">
        <v>1917</v>
      </c>
      <c r="E450" s="220"/>
      <c r="F450" s="220" t="s">
        <v>17877</v>
      </c>
      <c r="G450" s="220">
        <v>2</v>
      </c>
      <c r="H450" s="220" t="s">
        <v>17040</v>
      </c>
      <c r="I450" s="231">
        <v>363</v>
      </c>
      <c r="J450" s="231">
        <v>317.89999999999998</v>
      </c>
      <c r="K450" s="231">
        <f t="shared" si="250"/>
        <v>317.89999999999998</v>
      </c>
      <c r="L450" s="232">
        <v>12</v>
      </c>
      <c r="M450" s="220" t="s">
        <v>17100</v>
      </c>
      <c r="N450" s="220" t="s">
        <v>17769</v>
      </c>
      <c r="O450" s="223" t="s">
        <v>17316</v>
      </c>
      <c r="P450" s="228">
        <v>2510828.8000000003</v>
      </c>
      <c r="Q450" s="228"/>
      <c r="R450" s="228">
        <v>0</v>
      </c>
      <c r="S450" s="228">
        <v>0</v>
      </c>
      <c r="T450" s="228">
        <f t="shared" si="251"/>
        <v>2510828.8000000003</v>
      </c>
      <c r="U450" s="221">
        <f t="shared" si="242"/>
        <v>6916.8837465564748</v>
      </c>
      <c r="V450" s="228">
        <v>6916.8837465564748</v>
      </c>
      <c r="W450" s="195">
        <f t="shared" si="230"/>
        <v>0</v>
      </c>
      <c r="Y450" s="182" t="s">
        <v>3672</v>
      </c>
      <c r="Z450" s="182">
        <v>1963</v>
      </c>
      <c r="AA450" s="182">
        <v>2101</v>
      </c>
      <c r="AB450" s="182">
        <v>76</v>
      </c>
      <c r="AC450" s="182">
        <v>4</v>
      </c>
      <c r="AD450" s="182">
        <v>1958.7</v>
      </c>
      <c r="AF450" s="182" t="s">
        <v>3663</v>
      </c>
      <c r="AG450" s="182" t="s">
        <v>17312</v>
      </c>
      <c r="AH450" s="182" t="s">
        <v>2993</v>
      </c>
      <c r="AI450" s="182" t="s">
        <v>17315</v>
      </c>
      <c r="AL450" s="182" t="e">
        <f t="shared" si="231"/>
        <v>#N/A</v>
      </c>
      <c r="AV450" s="182">
        <f t="shared" si="232"/>
        <v>298</v>
      </c>
      <c r="AW450" s="182" t="str">
        <f t="shared" si="233"/>
        <v>Скатная деревянная</v>
      </c>
      <c r="BD450" s="182" t="e">
        <f t="shared" si="234"/>
        <v>#N/A</v>
      </c>
      <c r="BJ450" s="182" t="e">
        <f t="shared" si="235"/>
        <v>#N/A</v>
      </c>
      <c r="BU450" s="233" t="e">
        <f t="shared" si="252"/>
        <v>#N/A</v>
      </c>
      <c r="BV450" s="233"/>
      <c r="BW450" s="233" t="s">
        <v>17877</v>
      </c>
      <c r="BX450" s="233" t="e">
        <f t="shared" si="253"/>
        <v>#N/A</v>
      </c>
      <c r="BY450" s="233" t="e">
        <f t="shared" si="254"/>
        <v>#N/A</v>
      </c>
      <c r="BZ450" s="234">
        <v>363</v>
      </c>
      <c r="CA450" s="234">
        <v>317.89999999999998</v>
      </c>
      <c r="CB450" s="234">
        <v>317.89999999999998</v>
      </c>
      <c r="CC450" s="235">
        <v>12</v>
      </c>
      <c r="CD450" s="233" t="s">
        <v>17100</v>
      </c>
      <c r="CE450" s="233" t="s">
        <v>17769</v>
      </c>
      <c r="CF450" s="233" t="s">
        <v>17316</v>
      </c>
      <c r="CG450" s="236">
        <v>2510828.8000000003</v>
      </c>
      <c r="CH450" s="236">
        <v>0</v>
      </c>
      <c r="CI450" s="236">
        <v>0</v>
      </c>
      <c r="CJ450" s="236">
        <f t="shared" si="255"/>
        <v>2510828.8000000003</v>
      </c>
      <c r="CK450" s="236">
        <f t="shared" si="236"/>
        <v>6916.8837465564748</v>
      </c>
      <c r="CL450" s="236">
        <f t="shared" si="257"/>
        <v>0</v>
      </c>
      <c r="CM450" s="195">
        <f t="shared" si="239"/>
        <v>0</v>
      </c>
      <c r="CQ450" s="182">
        <f t="shared" si="229"/>
        <v>0</v>
      </c>
      <c r="CR450" s="182" t="s">
        <v>419</v>
      </c>
      <c r="CS450" s="182">
        <v>0</v>
      </c>
      <c r="CY450" s="182" t="s">
        <v>441</v>
      </c>
      <c r="CZ450" s="182">
        <v>657.6</v>
      </c>
    </row>
    <row r="451" spans="1:104" ht="35.25" x14ac:dyDescent="0.5">
      <c r="A451" s="182">
        <v>1</v>
      </c>
      <c r="B451" s="220">
        <f>SUBTOTAL(9,$A$394:A451)</f>
        <v>56</v>
      </c>
      <c r="C451" s="230" t="s">
        <v>441</v>
      </c>
      <c r="D451" s="220">
        <v>1959</v>
      </c>
      <c r="E451" s="220"/>
      <c r="F451" s="220" t="s">
        <v>17877</v>
      </c>
      <c r="G451" s="220">
        <v>3</v>
      </c>
      <c r="H451" s="220" t="s">
        <v>17040</v>
      </c>
      <c r="I451" s="231">
        <v>680.1</v>
      </c>
      <c r="J451" s="231">
        <v>657.6</v>
      </c>
      <c r="K451" s="231">
        <f t="shared" si="250"/>
        <v>657.6</v>
      </c>
      <c r="L451" s="232">
        <v>32</v>
      </c>
      <c r="M451" s="220" t="s">
        <v>17100</v>
      </c>
      <c r="N451" s="220" t="s">
        <v>17769</v>
      </c>
      <c r="O451" s="223" t="s">
        <v>17316</v>
      </c>
      <c r="P451" s="228">
        <v>4549824</v>
      </c>
      <c r="Q451" s="228"/>
      <c r="R451" s="228">
        <v>0</v>
      </c>
      <c r="S451" s="228">
        <v>0</v>
      </c>
      <c r="T451" s="228">
        <f t="shared" si="251"/>
        <v>4549824</v>
      </c>
      <c r="U451" s="221">
        <f t="shared" si="242"/>
        <v>6689.9338332598145</v>
      </c>
      <c r="V451" s="228">
        <v>6689.9338332598145</v>
      </c>
      <c r="W451" s="195">
        <f t="shared" si="230"/>
        <v>0</v>
      </c>
      <c r="Y451" s="182" t="s">
        <v>546</v>
      </c>
      <c r="Z451" s="182">
        <v>1966</v>
      </c>
      <c r="AA451" s="182">
        <v>4152</v>
      </c>
      <c r="AB451" s="182">
        <v>105</v>
      </c>
      <c r="AC451" s="182">
        <v>5</v>
      </c>
      <c r="AD451" s="182">
        <v>3895.8</v>
      </c>
      <c r="AF451" s="182" t="s">
        <v>3665</v>
      </c>
      <c r="AG451" s="182" t="s">
        <v>17312</v>
      </c>
      <c r="AH451" s="182" t="s">
        <v>2993</v>
      </c>
      <c r="AI451" s="182" t="s">
        <v>17315</v>
      </c>
      <c r="AL451" s="182" t="e">
        <f t="shared" si="231"/>
        <v>#N/A</v>
      </c>
      <c r="AV451" s="182">
        <f t="shared" si="232"/>
        <v>540</v>
      </c>
      <c r="AW451" s="182" t="str">
        <f t="shared" si="233"/>
        <v>Скатная деревянная</v>
      </c>
      <c r="BD451" s="182" t="e">
        <f t="shared" si="234"/>
        <v>#N/A</v>
      </c>
      <c r="BJ451" s="182" t="e">
        <f t="shared" si="235"/>
        <v>#N/A</v>
      </c>
      <c r="BU451" s="233" t="e">
        <f t="shared" si="252"/>
        <v>#N/A</v>
      </c>
      <c r="BV451" s="233"/>
      <c r="BW451" s="233" t="s">
        <v>17877</v>
      </c>
      <c r="BX451" s="233" t="e">
        <f t="shared" si="253"/>
        <v>#N/A</v>
      </c>
      <c r="BY451" s="233" t="e">
        <f t="shared" si="254"/>
        <v>#N/A</v>
      </c>
      <c r="BZ451" s="234">
        <v>680.1</v>
      </c>
      <c r="CA451" s="234">
        <v>657.6</v>
      </c>
      <c r="CB451" s="234">
        <v>657.6</v>
      </c>
      <c r="CC451" s="235">
        <v>32</v>
      </c>
      <c r="CD451" s="233" t="s">
        <v>17100</v>
      </c>
      <c r="CE451" s="233" t="s">
        <v>17769</v>
      </c>
      <c r="CF451" s="233" t="s">
        <v>17316</v>
      </c>
      <c r="CG451" s="236">
        <v>4549824</v>
      </c>
      <c r="CH451" s="236">
        <v>0</v>
      </c>
      <c r="CI451" s="236">
        <v>0</v>
      </c>
      <c r="CJ451" s="236">
        <f t="shared" si="255"/>
        <v>4549824</v>
      </c>
      <c r="CK451" s="236">
        <f t="shared" si="236"/>
        <v>6689.9338332598145</v>
      </c>
      <c r="CL451" s="236">
        <f t="shared" si="257"/>
        <v>0</v>
      </c>
      <c r="CM451" s="195">
        <f t="shared" si="239"/>
        <v>0</v>
      </c>
      <c r="CQ451" s="182">
        <f t="shared" si="229"/>
        <v>0</v>
      </c>
      <c r="CR451" s="182" t="s">
        <v>12182</v>
      </c>
      <c r="CS451" s="182">
        <v>320</v>
      </c>
      <c r="CY451" s="182" t="s">
        <v>455</v>
      </c>
      <c r="CZ451" s="182">
        <v>456.5</v>
      </c>
    </row>
    <row r="452" spans="1:104" ht="35.25" x14ac:dyDescent="0.5">
      <c r="A452" s="182">
        <v>1</v>
      </c>
      <c r="B452" s="220">
        <f>SUBTOTAL(9,$A$394:A452)</f>
        <v>57</v>
      </c>
      <c r="C452" s="230" t="s">
        <v>455</v>
      </c>
      <c r="D452" s="220">
        <v>1958</v>
      </c>
      <c r="E452" s="220"/>
      <c r="F452" s="220" t="s">
        <v>17877</v>
      </c>
      <c r="G452" s="220">
        <v>2</v>
      </c>
      <c r="H452" s="220" t="s">
        <v>17042</v>
      </c>
      <c r="I452" s="231">
        <v>506</v>
      </c>
      <c r="J452" s="231">
        <v>456.5</v>
      </c>
      <c r="K452" s="231">
        <f t="shared" si="250"/>
        <v>456.5</v>
      </c>
      <c r="L452" s="232">
        <v>17</v>
      </c>
      <c r="M452" s="220" t="s">
        <v>17100</v>
      </c>
      <c r="N452" s="220" t="s">
        <v>17769</v>
      </c>
      <c r="O452" s="223" t="s">
        <v>17316</v>
      </c>
      <c r="P452" s="228">
        <v>3243856</v>
      </c>
      <c r="Q452" s="228"/>
      <c r="R452" s="228">
        <v>0</v>
      </c>
      <c r="S452" s="228">
        <v>0</v>
      </c>
      <c r="T452" s="228">
        <f t="shared" si="251"/>
        <v>3243856</v>
      </c>
      <c r="U452" s="221">
        <f t="shared" si="242"/>
        <v>6410.782608695652</v>
      </c>
      <c r="V452" s="228">
        <v>6410.782608695652</v>
      </c>
      <c r="W452" s="195">
        <f t="shared" si="230"/>
        <v>0</v>
      </c>
      <c r="Y452" s="182" t="s">
        <v>3676</v>
      </c>
      <c r="Z452" s="182">
        <v>1965</v>
      </c>
      <c r="AA452" s="182">
        <v>3338.69</v>
      </c>
      <c r="AB452" s="182">
        <v>100</v>
      </c>
      <c r="AC452" s="182">
        <v>5</v>
      </c>
      <c r="AD452" s="182">
        <v>2462.8000000000002</v>
      </c>
      <c r="AF452" s="182" t="s">
        <v>3666</v>
      </c>
      <c r="AG452" s="182" t="s">
        <v>17312</v>
      </c>
      <c r="AH452" s="182" t="s">
        <v>2993</v>
      </c>
      <c r="AI452" s="182" t="s">
        <v>17315</v>
      </c>
      <c r="AL452" s="182" t="e">
        <f t="shared" si="231"/>
        <v>#N/A</v>
      </c>
      <c r="AV452" s="182">
        <f t="shared" si="232"/>
        <v>385</v>
      </c>
      <c r="AW452" s="182" t="str">
        <f t="shared" si="233"/>
        <v>Скатная деревянная</v>
      </c>
      <c r="BD452" s="182" t="e">
        <f t="shared" si="234"/>
        <v>#N/A</v>
      </c>
      <c r="BJ452" s="182" t="e">
        <f t="shared" si="235"/>
        <v>#N/A</v>
      </c>
      <c r="BU452" s="233" t="e">
        <f t="shared" si="252"/>
        <v>#N/A</v>
      </c>
      <c r="BV452" s="233"/>
      <c r="BW452" s="233" t="s">
        <v>17877</v>
      </c>
      <c r="BX452" s="233" t="e">
        <f t="shared" si="253"/>
        <v>#N/A</v>
      </c>
      <c r="BY452" s="233" t="e">
        <f t="shared" si="254"/>
        <v>#N/A</v>
      </c>
      <c r="BZ452" s="234">
        <v>506</v>
      </c>
      <c r="CA452" s="234">
        <v>456.5</v>
      </c>
      <c r="CB452" s="234">
        <v>456.5</v>
      </c>
      <c r="CC452" s="235">
        <v>17</v>
      </c>
      <c r="CD452" s="233" t="s">
        <v>17100</v>
      </c>
      <c r="CE452" s="233" t="s">
        <v>17769</v>
      </c>
      <c r="CF452" s="233" t="s">
        <v>17316</v>
      </c>
      <c r="CG452" s="236">
        <v>3243856</v>
      </c>
      <c r="CH452" s="236">
        <v>0</v>
      </c>
      <c r="CI452" s="236">
        <v>0</v>
      </c>
      <c r="CJ452" s="236">
        <f t="shared" si="255"/>
        <v>3243856</v>
      </c>
      <c r="CK452" s="236">
        <f t="shared" si="236"/>
        <v>6410.782608695652</v>
      </c>
      <c r="CL452" s="236">
        <f t="shared" si="257"/>
        <v>0</v>
      </c>
      <c r="CM452" s="195">
        <f t="shared" si="239"/>
        <v>0</v>
      </c>
      <c r="CQ452" s="182">
        <f t="shared" si="229"/>
        <v>0</v>
      </c>
      <c r="CR452" s="182" t="s">
        <v>420</v>
      </c>
      <c r="CS452" s="182">
        <v>0</v>
      </c>
      <c r="CY452" s="182" t="s">
        <v>447</v>
      </c>
      <c r="CZ452" s="182">
        <v>1674.2</v>
      </c>
    </row>
    <row r="453" spans="1:104" ht="35.25" x14ac:dyDescent="0.5">
      <c r="A453" s="182">
        <v>1</v>
      </c>
      <c r="B453" s="220">
        <f>SUBTOTAL(9,$A$394:A453)</f>
        <v>58</v>
      </c>
      <c r="C453" s="230" t="s">
        <v>447</v>
      </c>
      <c r="D453" s="220">
        <v>1971</v>
      </c>
      <c r="E453" s="220"/>
      <c r="F453" s="220" t="s">
        <v>17877</v>
      </c>
      <c r="G453" s="220">
        <v>5</v>
      </c>
      <c r="H453" s="220" t="s">
        <v>17042</v>
      </c>
      <c r="I453" s="231">
        <v>2484.4</v>
      </c>
      <c r="J453" s="231">
        <v>2185.6</v>
      </c>
      <c r="K453" s="231">
        <f t="shared" si="250"/>
        <v>1674.2</v>
      </c>
      <c r="L453" s="232">
        <v>49</v>
      </c>
      <c r="M453" s="220" t="s">
        <v>17100</v>
      </c>
      <c r="N453" s="220" t="s">
        <v>17746</v>
      </c>
      <c r="O453" s="223" t="s">
        <v>17796</v>
      </c>
      <c r="P453" s="228">
        <v>5122764.7999999998</v>
      </c>
      <c r="Q453" s="228"/>
      <c r="R453" s="228">
        <v>0</v>
      </c>
      <c r="S453" s="228">
        <v>0</v>
      </c>
      <c r="T453" s="228">
        <f t="shared" si="251"/>
        <v>5122764.7999999998</v>
      </c>
      <c r="U453" s="221">
        <f t="shared" si="242"/>
        <v>2061.9726292062469</v>
      </c>
      <c r="V453" s="228">
        <v>2061.9726292062469</v>
      </c>
      <c r="W453" s="195">
        <f t="shared" si="230"/>
        <v>0</v>
      </c>
      <c r="Y453" s="182" t="s">
        <v>3679</v>
      </c>
      <c r="Z453" s="182">
        <v>1986</v>
      </c>
      <c r="AA453" s="182">
        <v>3183.4</v>
      </c>
      <c r="AB453" s="182">
        <v>151</v>
      </c>
      <c r="AC453" s="182">
        <v>4</v>
      </c>
      <c r="AD453" s="182">
        <v>2503.4</v>
      </c>
      <c r="AF453" s="182" t="s">
        <v>17119</v>
      </c>
      <c r="AG453" s="182" t="s">
        <v>17319</v>
      </c>
      <c r="AH453" s="182" t="s">
        <v>17345</v>
      </c>
      <c r="AI453" s="182" t="s">
        <v>17322</v>
      </c>
      <c r="AL453" s="182" t="e">
        <f t="shared" si="231"/>
        <v>#N/A</v>
      </c>
      <c r="AV453" s="182" t="e">
        <f t="shared" si="232"/>
        <v>#N/A</v>
      </c>
      <c r="AW453" s="182" t="e">
        <f t="shared" si="233"/>
        <v>#N/A</v>
      </c>
      <c r="BD453" s="182" t="e">
        <f t="shared" si="234"/>
        <v>#N/A</v>
      </c>
      <c r="BJ453" s="182" t="e">
        <f t="shared" si="235"/>
        <v>#N/A</v>
      </c>
      <c r="BU453" s="233" t="e">
        <f t="shared" si="252"/>
        <v>#N/A</v>
      </c>
      <c r="BV453" s="233"/>
      <c r="BW453" s="233" t="s">
        <v>17877</v>
      </c>
      <c r="BX453" s="233" t="e">
        <f t="shared" si="253"/>
        <v>#N/A</v>
      </c>
      <c r="BY453" s="233" t="e">
        <f t="shared" si="254"/>
        <v>#N/A</v>
      </c>
      <c r="BZ453" s="234">
        <v>2484.4</v>
      </c>
      <c r="CA453" s="234">
        <v>2185.6</v>
      </c>
      <c r="CB453" s="234">
        <v>1674.2</v>
      </c>
      <c r="CC453" s="235">
        <v>49</v>
      </c>
      <c r="CD453" s="233" t="s">
        <v>17100</v>
      </c>
      <c r="CE453" s="233" t="s">
        <v>17746</v>
      </c>
      <c r="CF453" s="233" t="s">
        <v>17796</v>
      </c>
      <c r="CG453" s="236">
        <v>5122764.7999999998</v>
      </c>
      <c r="CH453" s="236">
        <v>0</v>
      </c>
      <c r="CI453" s="236">
        <v>0</v>
      </c>
      <c r="CJ453" s="236">
        <f t="shared" si="255"/>
        <v>5122764.7999999998</v>
      </c>
      <c r="CK453" s="236">
        <f t="shared" si="236"/>
        <v>2061.9726292062469</v>
      </c>
      <c r="CL453" s="236">
        <f t="shared" si="257"/>
        <v>0</v>
      </c>
      <c r="CM453" s="195">
        <f t="shared" si="239"/>
        <v>0</v>
      </c>
      <c r="CQ453" s="182">
        <f t="shared" si="229"/>
        <v>0</v>
      </c>
      <c r="CR453" s="182" t="s">
        <v>420</v>
      </c>
      <c r="CS453" s="182">
        <v>0</v>
      </c>
      <c r="CY453" s="182" t="s">
        <v>443</v>
      </c>
      <c r="CZ453" s="182">
        <v>206.39999999999998</v>
      </c>
    </row>
    <row r="454" spans="1:104" ht="35.25" x14ac:dyDescent="0.5">
      <c r="A454" s="182">
        <v>1</v>
      </c>
      <c r="B454" s="220">
        <f>SUBTOTAL(9,$A$394:A454)</f>
        <v>59</v>
      </c>
      <c r="C454" s="230" t="s">
        <v>443</v>
      </c>
      <c r="D454" s="220">
        <v>1958</v>
      </c>
      <c r="E454" s="220"/>
      <c r="F454" s="220" t="s">
        <v>17877</v>
      </c>
      <c r="G454" s="220">
        <v>2</v>
      </c>
      <c r="H454" s="220" t="s">
        <v>17040</v>
      </c>
      <c r="I454" s="231">
        <v>283.89999999999998</v>
      </c>
      <c r="J454" s="231">
        <v>283.89999999999998</v>
      </c>
      <c r="K454" s="231">
        <f t="shared" si="250"/>
        <v>206.39999999999998</v>
      </c>
      <c r="L454" s="232">
        <v>16</v>
      </c>
      <c r="M454" s="220" t="s">
        <v>17100</v>
      </c>
      <c r="N454" s="220" t="s">
        <v>17769</v>
      </c>
      <c r="O454" s="223" t="s">
        <v>17316</v>
      </c>
      <c r="P454" s="228">
        <v>2274912</v>
      </c>
      <c r="Q454" s="228"/>
      <c r="R454" s="228">
        <v>0</v>
      </c>
      <c r="S454" s="228">
        <v>0</v>
      </c>
      <c r="T454" s="228">
        <f t="shared" si="251"/>
        <v>2274912</v>
      </c>
      <c r="U454" s="221">
        <f t="shared" si="242"/>
        <v>8013.0750264177532</v>
      </c>
      <c r="V454" s="228">
        <v>8013.0750264177532</v>
      </c>
      <c r="W454" s="195">
        <f t="shared" si="230"/>
        <v>0</v>
      </c>
      <c r="Y454" s="182" t="s">
        <v>3683</v>
      </c>
      <c r="Z454" s="182">
        <v>1967</v>
      </c>
      <c r="AA454" s="182">
        <v>4545.8</v>
      </c>
      <c r="AB454" s="182">
        <v>105</v>
      </c>
      <c r="AC454" s="182">
        <v>5</v>
      </c>
      <c r="AD454" s="182">
        <v>2742.34</v>
      </c>
      <c r="AF454" s="182" t="s">
        <v>3667</v>
      </c>
      <c r="AG454" s="182" t="s">
        <v>17319</v>
      </c>
      <c r="AH454" s="182" t="s">
        <v>2993</v>
      </c>
      <c r="AI454" s="182" t="s">
        <v>17320</v>
      </c>
      <c r="AL454" s="182" t="e">
        <f t="shared" si="231"/>
        <v>#N/A</v>
      </c>
      <c r="AV454" s="182" t="e">
        <f t="shared" si="232"/>
        <v>#N/A</v>
      </c>
      <c r="AW454" s="182" t="e">
        <f t="shared" si="233"/>
        <v>#N/A</v>
      </c>
      <c r="BD454" s="182" t="e">
        <f t="shared" si="234"/>
        <v>#N/A</v>
      </c>
      <c r="BJ454" s="182" t="e">
        <f t="shared" si="235"/>
        <v>#N/A</v>
      </c>
      <c r="BU454" s="233" t="e">
        <f t="shared" si="252"/>
        <v>#N/A</v>
      </c>
      <c r="BV454" s="233"/>
      <c r="BW454" s="233" t="s">
        <v>17877</v>
      </c>
      <c r="BX454" s="233" t="e">
        <f t="shared" si="253"/>
        <v>#N/A</v>
      </c>
      <c r="BY454" s="233" t="e">
        <f t="shared" si="254"/>
        <v>#N/A</v>
      </c>
      <c r="BZ454" s="234">
        <v>283.89999999999998</v>
      </c>
      <c r="CA454" s="234">
        <v>283.89999999999998</v>
      </c>
      <c r="CB454" s="234">
        <v>206.4</v>
      </c>
      <c r="CC454" s="235">
        <v>16</v>
      </c>
      <c r="CD454" s="233" t="s">
        <v>17100</v>
      </c>
      <c r="CE454" s="233" t="s">
        <v>17769</v>
      </c>
      <c r="CF454" s="233" t="s">
        <v>17316</v>
      </c>
      <c r="CG454" s="236">
        <v>2274912</v>
      </c>
      <c r="CH454" s="236">
        <v>0</v>
      </c>
      <c r="CI454" s="236">
        <v>0</v>
      </c>
      <c r="CJ454" s="236">
        <f t="shared" si="255"/>
        <v>2274912</v>
      </c>
      <c r="CK454" s="236">
        <f t="shared" si="236"/>
        <v>8013.0750264177532</v>
      </c>
      <c r="CL454" s="236">
        <f t="shared" si="257"/>
        <v>0</v>
      </c>
      <c r="CM454" s="195">
        <f t="shared" si="239"/>
        <v>0</v>
      </c>
      <c r="CQ454" s="182">
        <f t="shared" si="229"/>
        <v>77.5</v>
      </c>
      <c r="CR454" s="182" t="s">
        <v>448</v>
      </c>
      <c r="CS454" s="182">
        <v>51</v>
      </c>
      <c r="CY454" s="182" t="s">
        <v>444</v>
      </c>
      <c r="CZ454" s="182">
        <v>272.5</v>
      </c>
    </row>
    <row r="455" spans="1:104" ht="35.25" x14ac:dyDescent="0.5">
      <c r="A455" s="182">
        <v>1</v>
      </c>
      <c r="B455" s="220">
        <f>SUBTOTAL(9,$A$394:A455)</f>
        <v>60</v>
      </c>
      <c r="C455" s="230" t="s">
        <v>444</v>
      </c>
      <c r="D455" s="220">
        <v>1961</v>
      </c>
      <c r="E455" s="220"/>
      <c r="F455" s="220" t="s">
        <v>17877</v>
      </c>
      <c r="G455" s="220">
        <v>2</v>
      </c>
      <c r="H455" s="220" t="s">
        <v>17042</v>
      </c>
      <c r="I455" s="231">
        <v>294</v>
      </c>
      <c r="J455" s="231">
        <v>272.5</v>
      </c>
      <c r="K455" s="231">
        <f t="shared" si="250"/>
        <v>272.5</v>
      </c>
      <c r="L455" s="232">
        <v>21</v>
      </c>
      <c r="M455" s="220" t="s">
        <v>17100</v>
      </c>
      <c r="N455" s="220" t="s">
        <v>17769</v>
      </c>
      <c r="O455" s="223" t="s">
        <v>17316</v>
      </c>
      <c r="P455" s="228">
        <v>3033216</v>
      </c>
      <c r="Q455" s="228"/>
      <c r="R455" s="228">
        <v>0</v>
      </c>
      <c r="S455" s="228">
        <v>0</v>
      </c>
      <c r="T455" s="228">
        <f t="shared" si="251"/>
        <v>3033216</v>
      </c>
      <c r="U455" s="221">
        <f t="shared" si="242"/>
        <v>10317.061224489797</v>
      </c>
      <c r="V455" s="228">
        <v>10317.061224489797</v>
      </c>
      <c r="W455" s="195">
        <f t="shared" ref="W455:W488" si="258">V455-U455</f>
        <v>0</v>
      </c>
      <c r="Y455" s="182" t="s">
        <v>3682</v>
      </c>
      <c r="Z455" s="182">
        <v>1967</v>
      </c>
      <c r="AA455" s="182">
        <v>2906.96</v>
      </c>
      <c r="AB455" s="182">
        <v>122</v>
      </c>
      <c r="AC455" s="182">
        <v>5</v>
      </c>
      <c r="AD455" s="182">
        <v>2618.8000000000002</v>
      </c>
      <c r="AF455" s="182" t="s">
        <v>3668</v>
      </c>
      <c r="AG455" s="182" t="s">
        <v>17312</v>
      </c>
      <c r="AH455" s="182" t="s">
        <v>2993</v>
      </c>
      <c r="AI455" s="182" t="s">
        <v>17322</v>
      </c>
      <c r="AL455" s="182" t="e">
        <f t="shared" si="231"/>
        <v>#N/A</v>
      </c>
      <c r="AV455" s="182" t="e">
        <f t="shared" si="232"/>
        <v>#N/A</v>
      </c>
      <c r="AW455" s="182" t="e">
        <f t="shared" si="233"/>
        <v>#N/A</v>
      </c>
      <c r="BD455" s="182" t="e">
        <f t="shared" si="234"/>
        <v>#N/A</v>
      </c>
      <c r="BJ455" s="182" t="e">
        <f t="shared" si="235"/>
        <v>#N/A</v>
      </c>
      <c r="BU455" s="233" t="e">
        <f t="shared" si="252"/>
        <v>#N/A</v>
      </c>
      <c r="BV455" s="233"/>
      <c r="BW455" s="233" t="s">
        <v>17877</v>
      </c>
      <c r="BX455" s="233" t="e">
        <f t="shared" si="253"/>
        <v>#N/A</v>
      </c>
      <c r="BY455" s="233" t="e">
        <f t="shared" si="254"/>
        <v>#N/A</v>
      </c>
      <c r="BZ455" s="234">
        <v>294</v>
      </c>
      <c r="CA455" s="234">
        <v>272.5</v>
      </c>
      <c r="CB455" s="234">
        <v>272.5</v>
      </c>
      <c r="CC455" s="235">
        <v>21</v>
      </c>
      <c r="CD455" s="233" t="s">
        <v>17100</v>
      </c>
      <c r="CE455" s="233" t="s">
        <v>17769</v>
      </c>
      <c r="CF455" s="233" t="s">
        <v>17316</v>
      </c>
      <c r="CG455" s="236">
        <v>3033216</v>
      </c>
      <c r="CH455" s="236">
        <v>0</v>
      </c>
      <c r="CI455" s="236">
        <v>0</v>
      </c>
      <c r="CJ455" s="236">
        <f t="shared" si="255"/>
        <v>3033216</v>
      </c>
      <c r="CK455" s="236">
        <f t="shared" ref="CK455:CK488" si="259">CG455/BZ455</f>
        <v>10317.061224489797</v>
      </c>
      <c r="CL455" s="236">
        <f t="shared" si="257"/>
        <v>0</v>
      </c>
      <c r="CM455" s="195">
        <f t="shared" si="239"/>
        <v>0</v>
      </c>
      <c r="CQ455" s="182">
        <f t="shared" si="229"/>
        <v>0</v>
      </c>
      <c r="CR455" s="182" t="s">
        <v>421</v>
      </c>
      <c r="CS455" s="182">
        <v>75.5</v>
      </c>
      <c r="CY455" s="182" t="s">
        <v>445</v>
      </c>
      <c r="CZ455" s="182">
        <v>267.89999999999998</v>
      </c>
    </row>
    <row r="456" spans="1:104" ht="35.25" x14ac:dyDescent="0.5">
      <c r="A456" s="182">
        <v>1</v>
      </c>
      <c r="B456" s="220">
        <f>SUBTOTAL(9,$A$394:A456)</f>
        <v>61</v>
      </c>
      <c r="C456" s="230" t="s">
        <v>445</v>
      </c>
      <c r="D456" s="220">
        <v>1962</v>
      </c>
      <c r="E456" s="220"/>
      <c r="F456" s="220" t="s">
        <v>17877</v>
      </c>
      <c r="G456" s="220">
        <v>2</v>
      </c>
      <c r="H456" s="220" t="s">
        <v>17040</v>
      </c>
      <c r="I456" s="231">
        <v>435.9</v>
      </c>
      <c r="J456" s="231">
        <v>267.89999999999998</v>
      </c>
      <c r="K456" s="231">
        <f t="shared" si="250"/>
        <v>267.89999999999998</v>
      </c>
      <c r="L456" s="232">
        <v>21</v>
      </c>
      <c r="M456" s="220" t="s">
        <v>17100</v>
      </c>
      <c r="N456" s="220" t="s">
        <v>17769</v>
      </c>
      <c r="O456" s="223" t="s">
        <v>17316</v>
      </c>
      <c r="P456" s="228">
        <v>2876248.4</v>
      </c>
      <c r="Q456" s="228"/>
      <c r="R456" s="228">
        <v>0</v>
      </c>
      <c r="S456" s="228">
        <v>0</v>
      </c>
      <c r="T456" s="228">
        <f t="shared" si="251"/>
        <v>2876248.4</v>
      </c>
      <c r="U456" s="221">
        <f t="shared" si="242"/>
        <v>6598.4133975682498</v>
      </c>
      <c r="V456" s="228">
        <v>6629.3961917871084</v>
      </c>
      <c r="W456" s="195">
        <f t="shared" si="258"/>
        <v>30.982794218858544</v>
      </c>
      <c r="Y456" s="182" t="s">
        <v>3687</v>
      </c>
      <c r="Z456" s="182">
        <v>1969</v>
      </c>
      <c r="AA456" s="182">
        <v>3659.03</v>
      </c>
      <c r="AB456" s="182">
        <v>91</v>
      </c>
      <c r="AC456" s="182">
        <v>5</v>
      </c>
      <c r="AD456" s="182">
        <v>3395.28</v>
      </c>
      <c r="AF456" s="182" t="s">
        <v>3671</v>
      </c>
      <c r="AG456" s="182" t="s">
        <v>2993</v>
      </c>
      <c r="AH456" s="182" t="s">
        <v>2993</v>
      </c>
      <c r="AI456" s="182" t="s">
        <v>17315</v>
      </c>
      <c r="AL456" s="182" t="e">
        <f t="shared" si="231"/>
        <v>#N/A</v>
      </c>
      <c r="AV456" s="182" t="e">
        <f t="shared" si="232"/>
        <v>#N/A</v>
      </c>
      <c r="AW456" s="182" t="e">
        <f t="shared" si="233"/>
        <v>#N/A</v>
      </c>
      <c r="BD456" s="182" t="e">
        <f t="shared" si="234"/>
        <v>#N/A</v>
      </c>
      <c r="BJ456" s="182" t="e">
        <f t="shared" si="235"/>
        <v>#N/A</v>
      </c>
      <c r="BU456" s="233" t="e">
        <f t="shared" si="252"/>
        <v>#N/A</v>
      </c>
      <c r="BV456" s="233"/>
      <c r="BW456" s="233" t="s">
        <v>17877</v>
      </c>
      <c r="BX456" s="233" t="e">
        <f t="shared" si="253"/>
        <v>#N/A</v>
      </c>
      <c r="BY456" s="233" t="e">
        <f t="shared" si="254"/>
        <v>#N/A</v>
      </c>
      <c r="BZ456" s="234">
        <v>435.9</v>
      </c>
      <c r="CA456" s="234">
        <v>267.89999999999998</v>
      </c>
      <c r="CB456" s="234">
        <v>267.89999999999998</v>
      </c>
      <c r="CC456" s="235">
        <v>21</v>
      </c>
      <c r="CD456" s="233" t="s">
        <v>17100</v>
      </c>
      <c r="CE456" s="233" t="s">
        <v>17769</v>
      </c>
      <c r="CF456" s="233" t="s">
        <v>17316</v>
      </c>
      <c r="CG456" s="236">
        <v>2876248.4</v>
      </c>
      <c r="CH456" s="236">
        <v>0</v>
      </c>
      <c r="CI456" s="236">
        <v>0</v>
      </c>
      <c r="CJ456" s="236">
        <f t="shared" si="255"/>
        <v>2876248.4</v>
      </c>
      <c r="CK456" s="236">
        <f t="shared" si="259"/>
        <v>6598.4133975682498</v>
      </c>
      <c r="CL456" s="236">
        <f>DZ456*7048.18/BZ456</f>
        <v>0</v>
      </c>
      <c r="CM456" s="195">
        <f t="shared" si="239"/>
        <v>0</v>
      </c>
      <c r="CQ456" s="182">
        <f t="shared" ref="CQ456:CQ487" si="260">VLOOKUP(C456,CR:CS,2,FALSE)</f>
        <v>0</v>
      </c>
      <c r="CR456" s="182" t="s">
        <v>443</v>
      </c>
      <c r="CS456" s="182">
        <v>77.5</v>
      </c>
      <c r="CY456" s="182" t="s">
        <v>200</v>
      </c>
      <c r="CZ456" s="182">
        <v>451.20000000000005</v>
      </c>
    </row>
    <row r="457" spans="1:104" ht="35.25" x14ac:dyDescent="0.5">
      <c r="B457" s="229" t="s">
        <v>199</v>
      </c>
      <c r="C457" s="269"/>
      <c r="D457" s="220" t="s">
        <v>17075</v>
      </c>
      <c r="E457" s="220" t="s">
        <v>17075</v>
      </c>
      <c r="F457" s="220" t="s">
        <v>17075</v>
      </c>
      <c r="G457" s="220" t="s">
        <v>17075</v>
      </c>
      <c r="H457" s="220" t="s">
        <v>17075</v>
      </c>
      <c r="I457" s="225">
        <f>SUM(I458:I467)</f>
        <v>19523.48</v>
      </c>
      <c r="J457" s="225">
        <f>SUM(J458:J467)</f>
        <v>13133.36</v>
      </c>
      <c r="K457" s="225">
        <f>SUM(K458:K467)</f>
        <v>12176.261</v>
      </c>
      <c r="L457" s="226">
        <f>SUM(L458:L467)</f>
        <v>549</v>
      </c>
      <c r="M457" s="220" t="s">
        <v>17075</v>
      </c>
      <c r="N457" s="220" t="s">
        <v>17075</v>
      </c>
      <c r="O457" s="223" t="s">
        <v>17075</v>
      </c>
      <c r="P457" s="227">
        <f>SUM(P458:P467)</f>
        <v>68139941.349999994</v>
      </c>
      <c r="Q457" s="227">
        <f t="shared" ref="Q457:T457" si="261">SUM(Q458:Q467)</f>
        <v>0</v>
      </c>
      <c r="R457" s="225">
        <f t="shared" si="261"/>
        <v>0</v>
      </c>
      <c r="S457" s="225">
        <f t="shared" si="261"/>
        <v>0</v>
      </c>
      <c r="T457" s="225">
        <f t="shared" si="261"/>
        <v>68139941.349999994</v>
      </c>
      <c r="U457" s="221">
        <f t="shared" si="242"/>
        <v>3490.1534639316351</v>
      </c>
      <c r="V457" s="228">
        <f>MAX(V458:V467)</f>
        <v>8578.3362304445</v>
      </c>
      <c r="W457" s="195">
        <f t="shared" si="258"/>
        <v>5088.1827665128649</v>
      </c>
      <c r="Y457" s="182" t="s">
        <v>3266</v>
      </c>
      <c r="Z457" s="182">
        <v>2009</v>
      </c>
      <c r="AA457" s="182">
        <v>5490</v>
      </c>
      <c r="AB457" s="182">
        <v>98</v>
      </c>
      <c r="AC457" s="182">
        <v>10</v>
      </c>
      <c r="AD457" s="182">
        <v>4959.8999999999996</v>
      </c>
      <c r="AF457" s="182" t="s">
        <v>3259</v>
      </c>
      <c r="AG457" s="182" t="s">
        <v>2993</v>
      </c>
      <c r="AH457" s="182" t="s">
        <v>2993</v>
      </c>
      <c r="AI457" s="182" t="s">
        <v>2993</v>
      </c>
      <c r="AL457" s="182" t="e">
        <f t="shared" ref="AL457:AL488" si="262">VLOOKUP(C457,AM:AN,2,FALSE)</f>
        <v>#N/A</v>
      </c>
      <c r="AV457" s="182" t="e">
        <f t="shared" ref="AV457:AV479" si="263">VLOOKUP(C457,AY:BB,2,FALSE)</f>
        <v>#N/A</v>
      </c>
      <c r="AW457" s="182" t="e">
        <f t="shared" ref="AW457:AW479" si="264">VLOOKUP(C457,AY:BA,3,FALSE)</f>
        <v>#N/A</v>
      </c>
      <c r="AY457" s="182" t="s">
        <v>264</v>
      </c>
      <c r="AZ457" s="182">
        <v>748.2</v>
      </c>
      <c r="BA457" s="182" t="s">
        <v>2975</v>
      </c>
      <c r="BD457" s="182" t="e">
        <f t="shared" ref="BD457:BD488" si="265">VLOOKUP(C457,BE:BF,2,FALSE)</f>
        <v>#N/A</v>
      </c>
      <c r="BJ457" s="182" t="e">
        <f t="shared" ref="BJ457:BJ479" si="266">VLOOKUP(C457,BL:BM,2,FALSE)</f>
        <v>#N/A</v>
      </c>
      <c r="BU457" s="233" t="s">
        <v>17075</v>
      </c>
      <c r="BV457" s="233" t="s">
        <v>17075</v>
      </c>
      <c r="BW457" s="233" t="s">
        <v>17075</v>
      </c>
      <c r="BX457" s="233" t="s">
        <v>17075</v>
      </c>
      <c r="BY457" s="233" t="s">
        <v>17075</v>
      </c>
      <c r="BZ457" s="234">
        <f>SUM(BZ458:BZ467)</f>
        <v>19523.48</v>
      </c>
      <c r="CA457" s="234">
        <f t="shared" ref="CA457" si="267">SUM(CA458:CA467)</f>
        <v>13133.36</v>
      </c>
      <c r="CB457" s="234">
        <f t="shared" ref="CB457" si="268">SUM(CB458:CB467)</f>
        <v>11752.29</v>
      </c>
      <c r="CC457" s="235">
        <f t="shared" ref="CC457" si="269">SUM(CC458:CC467)</f>
        <v>549</v>
      </c>
      <c r="CD457" s="233" t="s">
        <v>17075</v>
      </c>
      <c r="CE457" s="233" t="s">
        <v>17075</v>
      </c>
      <c r="CF457" s="233" t="s">
        <v>17075</v>
      </c>
      <c r="CG457" s="234">
        <f t="shared" ref="CG457" si="270">SUM(CG458:CG467)</f>
        <v>68139941.349999994</v>
      </c>
      <c r="CH457" s="234">
        <f t="shared" ref="CH457" si="271">SUM(CH458:CH467)</f>
        <v>0</v>
      </c>
      <c r="CI457" s="234">
        <f t="shared" ref="CI457" si="272">SUM(CI458:CI467)</f>
        <v>0</v>
      </c>
      <c r="CJ457" s="234">
        <f t="shared" ref="CJ457" si="273">SUM(CJ458:CJ467)</f>
        <v>68139941.349999994</v>
      </c>
      <c r="CK457" s="236">
        <f t="shared" si="259"/>
        <v>3490.1534639316351</v>
      </c>
      <c r="CL457" s="236">
        <f>MAX(CL458:CL467)</f>
        <v>0</v>
      </c>
      <c r="CM457" s="195">
        <f t="shared" si="239"/>
        <v>0</v>
      </c>
      <c r="CQ457" s="182" t="e">
        <f t="shared" si="260"/>
        <v>#N/A</v>
      </c>
      <c r="CR457" s="182" t="s">
        <v>444</v>
      </c>
      <c r="CS457" s="182">
        <v>0</v>
      </c>
      <c r="CY457" s="182" t="s">
        <v>201</v>
      </c>
      <c r="CZ457" s="182">
        <v>1020.058</v>
      </c>
    </row>
    <row r="458" spans="1:104" ht="35.25" x14ac:dyDescent="0.5">
      <c r="A458" s="182">
        <v>1</v>
      </c>
      <c r="B458" s="220">
        <f>SUBTOTAL(9,$A$394:A458)</f>
        <v>62</v>
      </c>
      <c r="C458" s="230" t="s">
        <v>200</v>
      </c>
      <c r="D458" s="220">
        <v>1955</v>
      </c>
      <c r="E458" s="220"/>
      <c r="F458" s="220" t="s">
        <v>17878</v>
      </c>
      <c r="G458" s="220">
        <v>2</v>
      </c>
      <c r="H458" s="220" t="s">
        <v>17042</v>
      </c>
      <c r="I458" s="231">
        <v>946.32</v>
      </c>
      <c r="J458" s="231">
        <v>538.1</v>
      </c>
      <c r="K458" s="231">
        <f t="shared" ref="K458:K467" si="274">VLOOKUP(C458,CY:CZ,2,FALSE)</f>
        <v>451.20000000000005</v>
      </c>
      <c r="L458" s="232">
        <v>30</v>
      </c>
      <c r="M458" s="220" t="s">
        <v>17100</v>
      </c>
      <c r="N458" s="220" t="s">
        <v>17746</v>
      </c>
      <c r="O458" s="223" t="s">
        <v>17801</v>
      </c>
      <c r="P458" s="228">
        <v>4602107.2299999995</v>
      </c>
      <c r="Q458" s="228"/>
      <c r="R458" s="228">
        <v>0</v>
      </c>
      <c r="S458" s="228">
        <v>0</v>
      </c>
      <c r="T458" s="228">
        <f t="shared" ref="T458:T467" si="275">P458-R458-S458</f>
        <v>4602107.2299999995</v>
      </c>
      <c r="U458" s="221">
        <f t="shared" si="242"/>
        <v>4863.1617528954257</v>
      </c>
      <c r="V458" s="228">
        <v>4946.3161298503674</v>
      </c>
      <c r="W458" s="195">
        <f t="shared" si="258"/>
        <v>83.154376954941654</v>
      </c>
      <c r="Y458" s="182" t="s">
        <v>3271</v>
      </c>
      <c r="Z458" s="182">
        <v>2000</v>
      </c>
      <c r="AA458" s="182">
        <v>4170.7</v>
      </c>
      <c r="AB458" s="182">
        <v>234</v>
      </c>
      <c r="AC458" s="182">
        <v>6</v>
      </c>
      <c r="AD458" s="182">
        <v>4170.7</v>
      </c>
      <c r="AF458" s="182" t="s">
        <v>3260</v>
      </c>
      <c r="AG458" s="182" t="s">
        <v>17312</v>
      </c>
      <c r="AH458" s="182" t="s">
        <v>2993</v>
      </c>
      <c r="AI458" s="182" t="s">
        <v>17315</v>
      </c>
      <c r="AL458" s="182" t="e">
        <f t="shared" si="262"/>
        <v>#N/A</v>
      </c>
      <c r="AV458" s="182">
        <f t="shared" si="263"/>
        <v>484</v>
      </c>
      <c r="AW458" s="182" t="str">
        <f t="shared" si="264"/>
        <v>Скатная деревянная</v>
      </c>
      <c r="AY458" s="182" t="s">
        <v>265</v>
      </c>
      <c r="AZ458" s="182">
        <v>1180</v>
      </c>
      <c r="BA458" s="182" t="s">
        <v>2975</v>
      </c>
      <c r="BD458" s="182" t="e">
        <f t="shared" si="265"/>
        <v>#N/A</v>
      </c>
      <c r="BJ458" s="182" t="e">
        <f t="shared" si="266"/>
        <v>#N/A</v>
      </c>
      <c r="BU458" s="233" t="e">
        <f t="shared" ref="BU458:BU467" si="276">VLOOKUP(BT458,CO:CS,2,FALSE)</f>
        <v>#N/A</v>
      </c>
      <c r="BV458" s="233"/>
      <c r="BW458" s="233" t="s">
        <v>17878</v>
      </c>
      <c r="BX458" s="233" t="e">
        <f t="shared" ref="BX458:BX467" si="277">VLOOKUP(BT458,CO:CS,5,FALSE)</f>
        <v>#N/A</v>
      </c>
      <c r="BY458" s="233" t="e">
        <f t="shared" ref="BY458:BY467" si="278">VLOOKUP(BT458,CV:CY,4,FALSE)</f>
        <v>#N/A</v>
      </c>
      <c r="BZ458" s="234">
        <v>946.32</v>
      </c>
      <c r="CA458" s="234">
        <v>538.1</v>
      </c>
      <c r="CB458" s="234">
        <v>451.2</v>
      </c>
      <c r="CC458" s="235">
        <v>30</v>
      </c>
      <c r="CD458" s="233" t="s">
        <v>17100</v>
      </c>
      <c r="CE458" s="233" t="s">
        <v>17746</v>
      </c>
      <c r="CF458" s="233" t="s">
        <v>17801</v>
      </c>
      <c r="CG458" s="236">
        <v>4602107.2299999995</v>
      </c>
      <c r="CH458" s="236">
        <v>0</v>
      </c>
      <c r="CI458" s="236">
        <v>0</v>
      </c>
      <c r="CJ458" s="236">
        <f t="shared" ref="CJ458:CJ467" si="279">CG458-CH458-CI458</f>
        <v>4602107.2299999995</v>
      </c>
      <c r="CK458" s="236">
        <f t="shared" si="259"/>
        <v>4863.1617528954257</v>
      </c>
      <c r="CL458" s="236">
        <f>DL458*9671.07/BZ458</f>
        <v>0</v>
      </c>
      <c r="CM458" s="195">
        <f t="shared" si="239"/>
        <v>0</v>
      </c>
      <c r="CQ458" s="182">
        <f t="shared" si="260"/>
        <v>86.9</v>
      </c>
      <c r="CR458" s="182" t="s">
        <v>422</v>
      </c>
      <c r="CS458" s="182">
        <v>0</v>
      </c>
      <c r="CY458" s="182" t="s">
        <v>202</v>
      </c>
      <c r="CZ458" s="182">
        <v>1915.9</v>
      </c>
    </row>
    <row r="459" spans="1:104" ht="35.25" x14ac:dyDescent="0.5">
      <c r="A459" s="182">
        <v>1</v>
      </c>
      <c r="B459" s="220">
        <f>SUBTOTAL(9,$A$394:A459)</f>
        <v>63</v>
      </c>
      <c r="C459" s="230" t="s">
        <v>201</v>
      </c>
      <c r="D459" s="220">
        <v>1962</v>
      </c>
      <c r="E459" s="220"/>
      <c r="F459" s="220" t="s">
        <v>17877</v>
      </c>
      <c r="G459" s="220">
        <v>3</v>
      </c>
      <c r="H459" s="220" t="s">
        <v>17042</v>
      </c>
      <c r="I459" s="231">
        <v>2239.81</v>
      </c>
      <c r="J459" s="231">
        <v>1173.2</v>
      </c>
      <c r="K459" s="231">
        <f t="shared" si="274"/>
        <v>1020.058</v>
      </c>
      <c r="L459" s="232">
        <v>86</v>
      </c>
      <c r="M459" s="220" t="s">
        <v>17100</v>
      </c>
      <c r="N459" s="220" t="s">
        <v>17746</v>
      </c>
      <c r="O459" s="223" t="s">
        <v>17801</v>
      </c>
      <c r="P459" s="228">
        <v>5956899.2000000002</v>
      </c>
      <c r="Q459" s="228"/>
      <c r="R459" s="228">
        <v>0</v>
      </c>
      <c r="S459" s="228">
        <v>0</v>
      </c>
      <c r="T459" s="228">
        <f t="shared" si="275"/>
        <v>5956899.2000000002</v>
      </c>
      <c r="U459" s="221">
        <f t="shared" si="242"/>
        <v>2659.5555873042804</v>
      </c>
      <c r="V459" s="228">
        <v>2659.5555873042804</v>
      </c>
      <c r="W459" s="195">
        <f t="shared" si="258"/>
        <v>0</v>
      </c>
      <c r="Y459" s="182" t="s">
        <v>3268</v>
      </c>
      <c r="Z459" s="182">
        <v>1992</v>
      </c>
      <c r="AA459" s="182">
        <v>3771</v>
      </c>
      <c r="AB459" s="182">
        <v>226</v>
      </c>
      <c r="AC459" s="182">
        <v>9</v>
      </c>
      <c r="AD459" s="182">
        <v>3771</v>
      </c>
      <c r="AF459" s="182" t="s">
        <v>3262</v>
      </c>
      <c r="AG459" s="182" t="s">
        <v>2993</v>
      </c>
      <c r="AH459" s="182" t="s">
        <v>2993</v>
      </c>
      <c r="AI459" s="182" t="s">
        <v>2993</v>
      </c>
      <c r="AL459" s="182" t="e">
        <f t="shared" si="262"/>
        <v>#N/A</v>
      </c>
      <c r="AV459" s="182">
        <f t="shared" si="263"/>
        <v>707</v>
      </c>
      <c r="AW459" s="182" t="str">
        <f t="shared" si="264"/>
        <v>Скатная деревянная</v>
      </c>
      <c r="AY459" s="182" t="s">
        <v>267</v>
      </c>
      <c r="AZ459" s="182">
        <v>285</v>
      </c>
      <c r="BA459" s="182" t="s">
        <v>2975</v>
      </c>
      <c r="BD459" s="182" t="e">
        <f t="shared" si="265"/>
        <v>#N/A</v>
      </c>
      <c r="BJ459" s="182" t="e">
        <f t="shared" si="266"/>
        <v>#N/A</v>
      </c>
      <c r="BU459" s="233" t="e">
        <f t="shared" si="276"/>
        <v>#N/A</v>
      </c>
      <c r="BV459" s="233"/>
      <c r="BW459" s="233" t="s">
        <v>17877</v>
      </c>
      <c r="BX459" s="233" t="e">
        <f t="shared" si="277"/>
        <v>#N/A</v>
      </c>
      <c r="BY459" s="233" t="e">
        <f t="shared" si="278"/>
        <v>#N/A</v>
      </c>
      <c r="BZ459" s="234">
        <v>2239.81</v>
      </c>
      <c r="CA459" s="234">
        <v>1173.2</v>
      </c>
      <c r="CB459" s="234">
        <v>995.52</v>
      </c>
      <c r="CC459" s="235">
        <v>86</v>
      </c>
      <c r="CD459" s="233" t="s">
        <v>17100</v>
      </c>
      <c r="CE459" s="233" t="s">
        <v>17746</v>
      </c>
      <c r="CF459" s="233" t="s">
        <v>17801</v>
      </c>
      <c r="CG459" s="236">
        <v>5956899.2000000002</v>
      </c>
      <c r="CH459" s="236">
        <v>0</v>
      </c>
      <c r="CI459" s="236">
        <v>0</v>
      </c>
      <c r="CJ459" s="236">
        <f t="shared" si="279"/>
        <v>5956899.2000000002</v>
      </c>
      <c r="CK459" s="236">
        <f t="shared" si="259"/>
        <v>2659.5555873042804</v>
      </c>
      <c r="CL459" s="236">
        <f t="shared" ref="CL459:CL462" si="280">DL459*8425.6/BZ459</f>
        <v>0</v>
      </c>
      <c r="CM459" s="195">
        <f t="shared" si="239"/>
        <v>0</v>
      </c>
      <c r="CQ459" s="182">
        <f t="shared" si="260"/>
        <v>153.142</v>
      </c>
      <c r="CR459" s="182" t="s">
        <v>424</v>
      </c>
      <c r="CS459" s="182">
        <v>87.9</v>
      </c>
      <c r="CY459" s="182" t="s">
        <v>203</v>
      </c>
      <c r="CZ459" s="182">
        <v>441.07</v>
      </c>
    </row>
    <row r="460" spans="1:104" ht="35.25" x14ac:dyDescent="0.5">
      <c r="A460" s="182">
        <v>1</v>
      </c>
      <c r="B460" s="220">
        <f>SUBTOTAL(9,$A$394:A460)</f>
        <v>64</v>
      </c>
      <c r="C460" s="230" t="s">
        <v>202</v>
      </c>
      <c r="D460" s="220">
        <v>1959</v>
      </c>
      <c r="E460" s="220">
        <v>2009</v>
      </c>
      <c r="F460" s="220" t="s">
        <v>17877</v>
      </c>
      <c r="G460" s="220">
        <v>3</v>
      </c>
      <c r="H460" s="220" t="s">
        <v>17315</v>
      </c>
      <c r="I460" s="231">
        <v>2101</v>
      </c>
      <c r="J460" s="231">
        <v>1915.9</v>
      </c>
      <c r="K460" s="231">
        <f t="shared" si="274"/>
        <v>1915.9</v>
      </c>
      <c r="L460" s="232">
        <v>64</v>
      </c>
      <c r="M460" s="220" t="s">
        <v>17100</v>
      </c>
      <c r="N460" s="220" t="s">
        <v>17746</v>
      </c>
      <c r="O460" s="223" t="s">
        <v>17805</v>
      </c>
      <c r="P460" s="228">
        <v>7835808</v>
      </c>
      <c r="Q460" s="228"/>
      <c r="R460" s="228">
        <v>0</v>
      </c>
      <c r="S460" s="228">
        <v>0</v>
      </c>
      <c r="T460" s="228">
        <f t="shared" si="275"/>
        <v>7835808</v>
      </c>
      <c r="U460" s="221">
        <f t="shared" si="242"/>
        <v>3729.5611613517372</v>
      </c>
      <c r="V460" s="228">
        <v>3729.5611613517372</v>
      </c>
      <c r="W460" s="195">
        <f t="shared" si="258"/>
        <v>0</v>
      </c>
      <c r="Y460" s="182" t="s">
        <v>3269</v>
      </c>
      <c r="Z460" s="182">
        <v>1992</v>
      </c>
      <c r="AA460" s="182">
        <v>4829.8</v>
      </c>
      <c r="AB460" s="182">
        <v>184</v>
      </c>
      <c r="AC460" s="182">
        <v>9</v>
      </c>
      <c r="AD460" s="182">
        <v>4295.2299999999996</v>
      </c>
      <c r="AF460" s="182" t="s">
        <v>3263</v>
      </c>
      <c r="AG460" s="182" t="s">
        <v>17312</v>
      </c>
      <c r="AH460" s="182" t="s">
        <v>2993</v>
      </c>
      <c r="AI460" s="182" t="s">
        <v>17320</v>
      </c>
      <c r="AL460" s="182" t="e">
        <f t="shared" si="262"/>
        <v>#N/A</v>
      </c>
      <c r="AV460" s="182">
        <f t="shared" si="263"/>
        <v>930</v>
      </c>
      <c r="AW460" s="182" t="str">
        <f t="shared" si="264"/>
        <v>Скатная деревянная</v>
      </c>
      <c r="AY460" s="182" t="s">
        <v>268</v>
      </c>
      <c r="AZ460" s="182">
        <v>1053</v>
      </c>
      <c r="BA460" s="182" t="s">
        <v>3053</v>
      </c>
      <c r="BD460" s="182" t="e">
        <f t="shared" si="265"/>
        <v>#N/A</v>
      </c>
      <c r="BJ460" s="182" t="e">
        <f t="shared" si="266"/>
        <v>#N/A</v>
      </c>
      <c r="BU460" s="233" t="e">
        <f t="shared" si="276"/>
        <v>#N/A</v>
      </c>
      <c r="BV460" s="233">
        <v>2009</v>
      </c>
      <c r="BW460" s="233" t="s">
        <v>17877</v>
      </c>
      <c r="BX460" s="233" t="e">
        <f t="shared" si="277"/>
        <v>#N/A</v>
      </c>
      <c r="BY460" s="233" t="e">
        <f t="shared" si="278"/>
        <v>#N/A</v>
      </c>
      <c r="BZ460" s="234">
        <v>2101</v>
      </c>
      <c r="CA460" s="234">
        <v>1915.9</v>
      </c>
      <c r="CB460" s="234">
        <v>1915.9</v>
      </c>
      <c r="CC460" s="235">
        <v>64</v>
      </c>
      <c r="CD460" s="233" t="s">
        <v>17100</v>
      </c>
      <c r="CE460" s="233" t="s">
        <v>17746</v>
      </c>
      <c r="CF460" s="233" t="s">
        <v>17805</v>
      </c>
      <c r="CG460" s="236">
        <v>7835808</v>
      </c>
      <c r="CH460" s="236">
        <v>0</v>
      </c>
      <c r="CI460" s="236">
        <v>0</v>
      </c>
      <c r="CJ460" s="236">
        <f t="shared" si="279"/>
        <v>7835808</v>
      </c>
      <c r="CK460" s="236">
        <f t="shared" si="259"/>
        <v>3729.5611613517372</v>
      </c>
      <c r="CL460" s="236">
        <f t="shared" si="280"/>
        <v>0</v>
      </c>
      <c r="CM460" s="195">
        <f t="shared" si="239"/>
        <v>0</v>
      </c>
      <c r="CQ460" s="182">
        <f t="shared" si="260"/>
        <v>0</v>
      </c>
      <c r="CR460" s="182" t="s">
        <v>423</v>
      </c>
      <c r="CS460" s="182">
        <v>0</v>
      </c>
      <c r="CY460" s="182" t="s">
        <v>204</v>
      </c>
      <c r="CZ460" s="182">
        <v>973.43399999999997</v>
      </c>
    </row>
    <row r="461" spans="1:104" ht="35.25" x14ac:dyDescent="0.5">
      <c r="A461" s="182">
        <v>1</v>
      </c>
      <c r="B461" s="220">
        <f>SUBTOTAL(9,$A$394:A461)</f>
        <v>65</v>
      </c>
      <c r="C461" s="230" t="s">
        <v>203</v>
      </c>
      <c r="D461" s="220">
        <v>1954</v>
      </c>
      <c r="E461" s="220"/>
      <c r="F461" s="220" t="s">
        <v>17877</v>
      </c>
      <c r="G461" s="220">
        <v>2</v>
      </c>
      <c r="H461" s="220" t="s">
        <v>17040</v>
      </c>
      <c r="I461" s="231">
        <v>805.4</v>
      </c>
      <c r="J461" s="231">
        <v>618.63</v>
      </c>
      <c r="K461" s="231">
        <f t="shared" si="274"/>
        <v>441.07</v>
      </c>
      <c r="L461" s="232">
        <v>18</v>
      </c>
      <c r="M461" s="220" t="s">
        <v>17100</v>
      </c>
      <c r="N461" s="220" t="s">
        <v>17746</v>
      </c>
      <c r="O461" s="223" t="s">
        <v>17804</v>
      </c>
      <c r="P461" s="228">
        <v>6908992</v>
      </c>
      <c r="Q461" s="228"/>
      <c r="R461" s="228">
        <v>0</v>
      </c>
      <c r="S461" s="228">
        <v>0</v>
      </c>
      <c r="T461" s="228">
        <f t="shared" si="275"/>
        <v>6908992</v>
      </c>
      <c r="U461" s="221">
        <f t="shared" si="242"/>
        <v>8578.3362304445</v>
      </c>
      <c r="V461" s="228">
        <v>8578.3362304445</v>
      </c>
      <c r="W461" s="195">
        <f t="shared" si="258"/>
        <v>0</v>
      </c>
      <c r="Y461" s="182" t="s">
        <v>3279</v>
      </c>
      <c r="Z461" s="182">
        <v>2012</v>
      </c>
      <c r="AA461" s="182">
        <v>5636.1</v>
      </c>
      <c r="AB461" s="182">
        <v>84</v>
      </c>
      <c r="AC461" s="182">
        <v>10</v>
      </c>
      <c r="AD461" s="182">
        <v>4373.8</v>
      </c>
      <c r="AF461" s="182" t="s">
        <v>3265</v>
      </c>
      <c r="AG461" s="182" t="s">
        <v>17319</v>
      </c>
      <c r="AH461" s="182" t="s">
        <v>2993</v>
      </c>
      <c r="AI461" s="182" t="s">
        <v>17315</v>
      </c>
      <c r="AL461" s="182" t="e">
        <f t="shared" si="262"/>
        <v>#N/A</v>
      </c>
      <c r="AV461" s="182">
        <f t="shared" si="263"/>
        <v>820</v>
      </c>
      <c r="AW461" s="182" t="str">
        <f t="shared" si="264"/>
        <v>Скатная деревянная</v>
      </c>
      <c r="AY461" s="182" t="s">
        <v>273</v>
      </c>
      <c r="AZ461" s="182">
        <v>398</v>
      </c>
      <c r="BA461" s="182" t="s">
        <v>2975</v>
      </c>
      <c r="BD461" s="182" t="e">
        <f t="shared" si="265"/>
        <v>#N/A</v>
      </c>
      <c r="BJ461" s="182" t="e">
        <f t="shared" si="266"/>
        <v>#N/A</v>
      </c>
      <c r="BU461" s="233" t="e">
        <f t="shared" si="276"/>
        <v>#N/A</v>
      </c>
      <c r="BV461" s="233"/>
      <c r="BW461" s="233" t="s">
        <v>17877</v>
      </c>
      <c r="BX461" s="233" t="e">
        <f t="shared" si="277"/>
        <v>#N/A</v>
      </c>
      <c r="BY461" s="233" t="e">
        <f t="shared" si="278"/>
        <v>#N/A</v>
      </c>
      <c r="BZ461" s="234">
        <v>805.4</v>
      </c>
      <c r="CA461" s="234">
        <v>618.63</v>
      </c>
      <c r="CB461" s="234">
        <v>251.43</v>
      </c>
      <c r="CC461" s="235">
        <v>18</v>
      </c>
      <c r="CD461" s="233" t="s">
        <v>17100</v>
      </c>
      <c r="CE461" s="233" t="s">
        <v>17746</v>
      </c>
      <c r="CF461" s="233" t="s">
        <v>17804</v>
      </c>
      <c r="CG461" s="236">
        <v>6908992</v>
      </c>
      <c r="CH461" s="236">
        <v>0</v>
      </c>
      <c r="CI461" s="236">
        <v>0</v>
      </c>
      <c r="CJ461" s="236">
        <f t="shared" si="279"/>
        <v>6908992</v>
      </c>
      <c r="CK461" s="236">
        <f t="shared" si="259"/>
        <v>8578.3362304445</v>
      </c>
      <c r="CL461" s="236">
        <f t="shared" si="280"/>
        <v>0</v>
      </c>
      <c r="CM461" s="195">
        <f t="shared" si="239"/>
        <v>0</v>
      </c>
      <c r="CQ461" s="182">
        <f t="shared" si="260"/>
        <v>177.56</v>
      </c>
      <c r="CR461" s="182" t="s">
        <v>425</v>
      </c>
      <c r="CS461" s="182">
        <v>0</v>
      </c>
      <c r="CY461" s="182" t="s">
        <v>205</v>
      </c>
      <c r="CZ461" s="182">
        <v>1248.6400000000001</v>
      </c>
    </row>
    <row r="462" spans="1:104" ht="35.25" x14ac:dyDescent="0.5">
      <c r="A462" s="182">
        <v>1</v>
      </c>
      <c r="B462" s="220">
        <f>SUBTOTAL(9,$A$394:A462)</f>
        <v>66</v>
      </c>
      <c r="C462" s="230" t="s">
        <v>204</v>
      </c>
      <c r="D462" s="220">
        <v>1960</v>
      </c>
      <c r="E462" s="220">
        <v>2017</v>
      </c>
      <c r="F462" s="220" t="s">
        <v>17877</v>
      </c>
      <c r="G462" s="220">
        <v>3</v>
      </c>
      <c r="H462" s="220" t="s">
        <v>17042</v>
      </c>
      <c r="I462" s="231">
        <v>2224.69</v>
      </c>
      <c r="J462" s="231">
        <v>1206.0999999999999</v>
      </c>
      <c r="K462" s="231">
        <f t="shared" si="274"/>
        <v>973.43399999999997</v>
      </c>
      <c r="L462" s="232">
        <v>76</v>
      </c>
      <c r="M462" s="220" t="s">
        <v>17100</v>
      </c>
      <c r="N462" s="220" t="s">
        <v>17746</v>
      </c>
      <c r="O462" s="223" t="s">
        <v>17801</v>
      </c>
      <c r="P462" s="228">
        <v>6167539.2000000002</v>
      </c>
      <c r="Q462" s="228"/>
      <c r="R462" s="228">
        <v>0</v>
      </c>
      <c r="S462" s="228">
        <v>0</v>
      </c>
      <c r="T462" s="228">
        <f t="shared" si="275"/>
        <v>6167539.2000000002</v>
      </c>
      <c r="U462" s="221">
        <f t="shared" si="242"/>
        <v>2772.3139853193029</v>
      </c>
      <c r="V462" s="228">
        <v>2772.3139853193029</v>
      </c>
      <c r="W462" s="195">
        <f t="shared" si="258"/>
        <v>0</v>
      </c>
      <c r="Y462" s="182" t="s">
        <v>3272</v>
      </c>
      <c r="Z462" s="182">
        <v>2013</v>
      </c>
      <c r="AA462" s="182">
        <v>3224.6</v>
      </c>
      <c r="AB462" s="182">
        <v>66</v>
      </c>
      <c r="AC462" s="182">
        <v>10</v>
      </c>
      <c r="AD462" s="182">
        <v>2156.8000000000002</v>
      </c>
      <c r="AF462" s="182" t="s">
        <v>3266</v>
      </c>
      <c r="AG462" s="182" t="s">
        <v>17312</v>
      </c>
      <c r="AH462" s="182" t="s">
        <v>2993</v>
      </c>
      <c r="AI462" s="182" t="s">
        <v>17042</v>
      </c>
      <c r="AL462" s="190">
        <f t="shared" si="262"/>
        <v>2017</v>
      </c>
      <c r="AV462" s="182">
        <f t="shared" si="263"/>
        <v>732</v>
      </c>
      <c r="AW462" s="182" t="str">
        <f t="shared" si="264"/>
        <v>Скатная деревянная</v>
      </c>
      <c r="AY462" s="182" t="s">
        <v>272</v>
      </c>
      <c r="AZ462" s="182">
        <v>398</v>
      </c>
      <c r="BA462" s="182" t="s">
        <v>2975</v>
      </c>
      <c r="BD462" s="182" t="e">
        <f t="shared" si="265"/>
        <v>#N/A</v>
      </c>
      <c r="BJ462" s="182" t="e">
        <f t="shared" si="266"/>
        <v>#N/A</v>
      </c>
      <c r="BU462" s="233" t="e">
        <f t="shared" si="276"/>
        <v>#N/A</v>
      </c>
      <c r="BV462" s="233">
        <v>2017</v>
      </c>
      <c r="BW462" s="233" t="s">
        <v>17877</v>
      </c>
      <c r="BX462" s="233" t="e">
        <f t="shared" si="277"/>
        <v>#N/A</v>
      </c>
      <c r="BY462" s="233" t="e">
        <f t="shared" si="278"/>
        <v>#N/A</v>
      </c>
      <c r="BZ462" s="234">
        <v>2224.69</v>
      </c>
      <c r="CA462" s="234">
        <v>1206.0999999999999</v>
      </c>
      <c r="CB462" s="234">
        <v>986.82</v>
      </c>
      <c r="CC462" s="235">
        <v>76</v>
      </c>
      <c r="CD462" s="233" t="s">
        <v>17100</v>
      </c>
      <c r="CE462" s="233" t="s">
        <v>17746</v>
      </c>
      <c r="CF462" s="233" t="s">
        <v>17801</v>
      </c>
      <c r="CG462" s="236">
        <v>6167539.2000000002</v>
      </c>
      <c r="CH462" s="236">
        <v>0</v>
      </c>
      <c r="CI462" s="236">
        <v>0</v>
      </c>
      <c r="CJ462" s="236">
        <f t="shared" si="279"/>
        <v>6167539.2000000002</v>
      </c>
      <c r="CK462" s="236">
        <f t="shared" si="259"/>
        <v>2772.3139853193029</v>
      </c>
      <c r="CL462" s="236">
        <f t="shared" si="280"/>
        <v>0</v>
      </c>
      <c r="CM462" s="195">
        <f t="shared" si="239"/>
        <v>0</v>
      </c>
      <c r="CQ462" s="182">
        <f t="shared" si="260"/>
        <v>232.666</v>
      </c>
      <c r="CR462" s="182" t="s">
        <v>426</v>
      </c>
      <c r="CS462" s="182">
        <v>129.4</v>
      </c>
      <c r="CY462" s="182" t="s">
        <v>206</v>
      </c>
      <c r="CZ462" s="182">
        <v>2409.7999999999997</v>
      </c>
    </row>
    <row r="463" spans="1:104" ht="35.25" x14ac:dyDescent="0.5">
      <c r="A463" s="182">
        <v>1</v>
      </c>
      <c r="B463" s="220">
        <f>SUBTOTAL(9,$A$394:A463)</f>
        <v>67</v>
      </c>
      <c r="C463" s="230" t="s">
        <v>205</v>
      </c>
      <c r="D463" s="220">
        <v>1955</v>
      </c>
      <c r="E463" s="220"/>
      <c r="F463" s="220" t="s">
        <v>17877</v>
      </c>
      <c r="G463" s="220">
        <v>2</v>
      </c>
      <c r="H463" s="220" t="s">
        <v>17322</v>
      </c>
      <c r="I463" s="231">
        <v>1499.6</v>
      </c>
      <c r="J463" s="231">
        <v>1384.9</v>
      </c>
      <c r="K463" s="231">
        <f t="shared" si="274"/>
        <v>1248.6400000000001</v>
      </c>
      <c r="L463" s="232">
        <v>46</v>
      </c>
      <c r="M463" s="220" t="s">
        <v>17100</v>
      </c>
      <c r="N463" s="220" t="s">
        <v>17769</v>
      </c>
      <c r="O463" s="223" t="s">
        <v>17316</v>
      </c>
      <c r="P463" s="228">
        <v>7400589</v>
      </c>
      <c r="Q463" s="228"/>
      <c r="R463" s="228">
        <v>0</v>
      </c>
      <c r="S463" s="228">
        <v>0</v>
      </c>
      <c r="T463" s="228">
        <f t="shared" si="275"/>
        <v>7400589</v>
      </c>
      <c r="U463" s="221">
        <f t="shared" si="242"/>
        <v>4935.0420112029879</v>
      </c>
      <c r="V463" s="228">
        <v>4935.0420112029879</v>
      </c>
      <c r="W463" s="195">
        <f t="shared" si="258"/>
        <v>0</v>
      </c>
      <c r="Y463" s="182" t="s">
        <v>3275</v>
      </c>
      <c r="Z463" s="182">
        <v>2015</v>
      </c>
      <c r="AA463" s="182">
        <v>5198.6000000000004</v>
      </c>
      <c r="AB463" s="182">
        <v>101</v>
      </c>
      <c r="AC463" s="182">
        <v>10</v>
      </c>
      <c r="AD463" s="182">
        <v>3904.3</v>
      </c>
      <c r="AF463" s="182" t="s">
        <v>3268</v>
      </c>
      <c r="AG463" s="182" t="s">
        <v>2993</v>
      </c>
      <c r="AH463" s="182" t="s">
        <v>2993</v>
      </c>
      <c r="AI463" s="182" t="s">
        <v>17040</v>
      </c>
      <c r="AL463" s="182" t="e">
        <f t="shared" si="262"/>
        <v>#N/A</v>
      </c>
      <c r="AV463" s="182" t="e">
        <f t="shared" si="263"/>
        <v>#N/A</v>
      </c>
      <c r="AW463" s="182" t="e">
        <f t="shared" si="264"/>
        <v>#N/A</v>
      </c>
      <c r="AY463" s="182" t="s">
        <v>274</v>
      </c>
      <c r="AZ463" s="182">
        <v>762</v>
      </c>
      <c r="BA463" s="182" t="s">
        <v>2975</v>
      </c>
      <c r="BD463" s="182" t="e">
        <f t="shared" si="265"/>
        <v>#N/A</v>
      </c>
      <c r="BJ463" s="182">
        <f t="shared" si="266"/>
        <v>1050</v>
      </c>
      <c r="BU463" s="233" t="e">
        <f t="shared" si="276"/>
        <v>#N/A</v>
      </c>
      <c r="BV463" s="233"/>
      <c r="BW463" s="233" t="s">
        <v>17877</v>
      </c>
      <c r="BX463" s="233" t="e">
        <f t="shared" si="277"/>
        <v>#N/A</v>
      </c>
      <c r="BY463" s="233" t="e">
        <f t="shared" si="278"/>
        <v>#N/A</v>
      </c>
      <c r="BZ463" s="234">
        <v>1499.6</v>
      </c>
      <c r="CA463" s="234">
        <v>1384.9</v>
      </c>
      <c r="CB463" s="234">
        <v>1384.9</v>
      </c>
      <c r="CC463" s="235">
        <v>46</v>
      </c>
      <c r="CD463" s="233" t="s">
        <v>17100</v>
      </c>
      <c r="CE463" s="233" t="s">
        <v>17769</v>
      </c>
      <c r="CF463" s="233" t="s">
        <v>17316</v>
      </c>
      <c r="CG463" s="236">
        <v>7400589</v>
      </c>
      <c r="CH463" s="236">
        <v>0</v>
      </c>
      <c r="CI463" s="236">
        <v>0</v>
      </c>
      <c r="CJ463" s="236">
        <f t="shared" si="279"/>
        <v>7400589</v>
      </c>
      <c r="CK463" s="236">
        <f t="shared" si="259"/>
        <v>4935.0420112029879</v>
      </c>
      <c r="CL463" s="236">
        <f>DZ463*7048.18/BZ463</f>
        <v>0</v>
      </c>
      <c r="CM463" s="195">
        <f t="shared" si="239"/>
        <v>0</v>
      </c>
      <c r="CQ463" s="182">
        <f t="shared" si="260"/>
        <v>136.26</v>
      </c>
      <c r="CR463" s="182" t="s">
        <v>445</v>
      </c>
      <c r="CS463" s="182">
        <v>0</v>
      </c>
      <c r="CY463" s="182" t="s">
        <v>207</v>
      </c>
      <c r="CZ463" s="182">
        <v>530.6</v>
      </c>
    </row>
    <row r="464" spans="1:104" ht="35.25" x14ac:dyDescent="0.5">
      <c r="A464" s="182">
        <v>1</v>
      </c>
      <c r="B464" s="220">
        <f>SUBTOTAL(9,$A$394:A464)</f>
        <v>68</v>
      </c>
      <c r="C464" s="230" t="s">
        <v>206</v>
      </c>
      <c r="D464" s="220">
        <v>1963</v>
      </c>
      <c r="E464" s="220"/>
      <c r="F464" s="220" t="s">
        <v>17877</v>
      </c>
      <c r="G464" s="220">
        <v>4</v>
      </c>
      <c r="H464" s="220" t="s">
        <v>17315</v>
      </c>
      <c r="I464" s="231">
        <v>4150.18</v>
      </c>
      <c r="J464" s="231">
        <v>2492.6</v>
      </c>
      <c r="K464" s="231">
        <f t="shared" si="274"/>
        <v>2409.7999999999997</v>
      </c>
      <c r="L464" s="232">
        <v>92</v>
      </c>
      <c r="M464" s="220" t="s">
        <v>17100</v>
      </c>
      <c r="N464" s="220" t="s">
        <v>17746</v>
      </c>
      <c r="O464" s="223" t="s">
        <v>17801</v>
      </c>
      <c r="P464" s="228">
        <v>9529353.6000000015</v>
      </c>
      <c r="Q464" s="228"/>
      <c r="R464" s="228">
        <v>0</v>
      </c>
      <c r="S464" s="228">
        <v>0</v>
      </c>
      <c r="T464" s="228">
        <f t="shared" si="275"/>
        <v>9529353.6000000015</v>
      </c>
      <c r="U464" s="221">
        <f t="shared" si="242"/>
        <v>2296.1301919434823</v>
      </c>
      <c r="V464" s="228">
        <v>2296.1301919434818</v>
      </c>
      <c r="W464" s="195">
        <f t="shared" si="258"/>
        <v>0</v>
      </c>
      <c r="Y464" s="182" t="s">
        <v>3278</v>
      </c>
      <c r="Z464" s="182">
        <v>2019</v>
      </c>
      <c r="AA464" s="182">
        <v>1140.7</v>
      </c>
      <c r="AB464" s="182">
        <v>13</v>
      </c>
      <c r="AC464" s="182">
        <v>3</v>
      </c>
      <c r="AD464" s="182">
        <v>724.4</v>
      </c>
      <c r="AF464" s="182" t="s">
        <v>3269</v>
      </c>
      <c r="AG464" s="182" t="s">
        <v>17319</v>
      </c>
      <c r="AH464" s="182" t="s">
        <v>2993</v>
      </c>
      <c r="AI464" s="182" t="s">
        <v>17040</v>
      </c>
      <c r="AL464" s="182" t="e">
        <f t="shared" si="262"/>
        <v>#N/A</v>
      </c>
      <c r="AV464" s="182">
        <f t="shared" si="263"/>
        <v>1131</v>
      </c>
      <c r="AW464" s="182" t="str">
        <f t="shared" si="264"/>
        <v>Скатная деревянная</v>
      </c>
      <c r="AY464" s="182" t="s">
        <v>275</v>
      </c>
      <c r="AZ464" s="182">
        <v>679</v>
      </c>
      <c r="BA464" s="182" t="s">
        <v>2975</v>
      </c>
      <c r="BD464" s="182" t="e">
        <f t="shared" si="265"/>
        <v>#N/A</v>
      </c>
      <c r="BJ464" s="182" t="e">
        <f t="shared" si="266"/>
        <v>#N/A</v>
      </c>
      <c r="BU464" s="233" t="e">
        <f t="shared" si="276"/>
        <v>#N/A</v>
      </c>
      <c r="BV464" s="233"/>
      <c r="BW464" s="233" t="s">
        <v>17877</v>
      </c>
      <c r="BX464" s="233" t="e">
        <f t="shared" si="277"/>
        <v>#N/A</v>
      </c>
      <c r="BY464" s="233" t="e">
        <f t="shared" si="278"/>
        <v>#N/A</v>
      </c>
      <c r="BZ464" s="234">
        <v>4150.18</v>
      </c>
      <c r="CA464" s="234">
        <v>2492.6</v>
      </c>
      <c r="CB464" s="234">
        <v>2409.8000000000002</v>
      </c>
      <c r="CC464" s="235">
        <v>92</v>
      </c>
      <c r="CD464" s="233" t="s">
        <v>17100</v>
      </c>
      <c r="CE464" s="233" t="s">
        <v>17746</v>
      </c>
      <c r="CF464" s="233" t="s">
        <v>17801</v>
      </c>
      <c r="CG464" s="236">
        <v>9529353.6000000015</v>
      </c>
      <c r="CH464" s="236">
        <v>0</v>
      </c>
      <c r="CI464" s="236">
        <v>0</v>
      </c>
      <c r="CJ464" s="236">
        <f t="shared" si="279"/>
        <v>9529353.6000000015</v>
      </c>
      <c r="CK464" s="236">
        <f t="shared" si="259"/>
        <v>2296.1301919434823</v>
      </c>
      <c r="CL464" s="236">
        <f t="shared" ref="CL464:CL467" si="281">DL464*8425.6/BZ464</f>
        <v>0</v>
      </c>
      <c r="CM464" s="195">
        <f t="shared" si="239"/>
        <v>0</v>
      </c>
      <c r="CQ464" s="182">
        <f t="shared" si="260"/>
        <v>82.8</v>
      </c>
      <c r="CR464" s="182" t="s">
        <v>427</v>
      </c>
      <c r="CS464" s="182">
        <v>50.4</v>
      </c>
      <c r="CY464" s="182" t="s">
        <v>208</v>
      </c>
      <c r="CZ464" s="182">
        <v>2482.239</v>
      </c>
    </row>
    <row r="465" spans="1:109" ht="35.25" x14ac:dyDescent="0.5">
      <c r="A465" s="182">
        <v>1</v>
      </c>
      <c r="B465" s="220">
        <f>SUBTOTAL(9,$A$394:A465)</f>
        <v>69</v>
      </c>
      <c r="C465" s="230" t="s">
        <v>207</v>
      </c>
      <c r="D465" s="220">
        <v>1957</v>
      </c>
      <c r="E465" s="220">
        <v>2019</v>
      </c>
      <c r="F465" s="220" t="s">
        <v>17877</v>
      </c>
      <c r="G465" s="220">
        <v>2</v>
      </c>
      <c r="H465" s="220" t="s">
        <v>17042</v>
      </c>
      <c r="I465" s="231">
        <v>574.1</v>
      </c>
      <c r="J465" s="231">
        <v>530.6</v>
      </c>
      <c r="K465" s="231">
        <f t="shared" si="274"/>
        <v>530.6</v>
      </c>
      <c r="L465" s="232">
        <v>20</v>
      </c>
      <c r="M465" s="220" t="s">
        <v>17100</v>
      </c>
      <c r="N465" s="220" t="s">
        <v>17746</v>
      </c>
      <c r="O465" s="223" t="s">
        <v>17806</v>
      </c>
      <c r="P465" s="228">
        <v>4044288</v>
      </c>
      <c r="Q465" s="228"/>
      <c r="R465" s="228">
        <v>0</v>
      </c>
      <c r="S465" s="228">
        <v>0</v>
      </c>
      <c r="T465" s="228">
        <f t="shared" si="275"/>
        <v>4044288</v>
      </c>
      <c r="U465" s="221">
        <f t="shared" si="242"/>
        <v>7044.570632294025</v>
      </c>
      <c r="V465" s="228">
        <v>7044.570632294025</v>
      </c>
      <c r="W465" s="195">
        <f t="shared" si="258"/>
        <v>0</v>
      </c>
      <c r="Y465" s="182" t="s">
        <v>3282</v>
      </c>
      <c r="Z465" s="182">
        <v>1982</v>
      </c>
      <c r="AA465" s="182">
        <v>21538.65</v>
      </c>
      <c r="AB465" s="182">
        <v>657</v>
      </c>
      <c r="AC465" s="182">
        <v>9</v>
      </c>
      <c r="AD465" s="182">
        <v>16504.8</v>
      </c>
      <c r="AF465" s="182" t="s">
        <v>3271</v>
      </c>
      <c r="AG465" s="182" t="s">
        <v>17312</v>
      </c>
      <c r="AH465" s="182" t="s">
        <v>2993</v>
      </c>
      <c r="AI465" s="182" t="s">
        <v>17042</v>
      </c>
      <c r="AL465" s="190" t="e">
        <f t="shared" si="262"/>
        <v>#N/A</v>
      </c>
      <c r="AV465" s="182">
        <f t="shared" si="263"/>
        <v>480</v>
      </c>
      <c r="AW465" s="182" t="str">
        <f t="shared" si="264"/>
        <v>Скатная деревянная</v>
      </c>
      <c r="AY465" s="182" t="s">
        <v>276</v>
      </c>
      <c r="AZ465" s="182">
        <v>366.8</v>
      </c>
      <c r="BA465" s="182" t="s">
        <v>2975</v>
      </c>
      <c r="BD465" s="182" t="e">
        <f t="shared" si="265"/>
        <v>#N/A</v>
      </c>
      <c r="BJ465" s="182" t="e">
        <f t="shared" si="266"/>
        <v>#N/A</v>
      </c>
      <c r="BU465" s="233" t="e">
        <f t="shared" si="276"/>
        <v>#N/A</v>
      </c>
      <c r="BV465" s="233">
        <v>2019</v>
      </c>
      <c r="BW465" s="233" t="s">
        <v>17877</v>
      </c>
      <c r="BX465" s="233" t="e">
        <f t="shared" si="277"/>
        <v>#N/A</v>
      </c>
      <c r="BY465" s="233" t="e">
        <f t="shared" si="278"/>
        <v>#N/A</v>
      </c>
      <c r="BZ465" s="234">
        <v>574.1</v>
      </c>
      <c r="CA465" s="234">
        <v>530.6</v>
      </c>
      <c r="CB465" s="234">
        <v>530.6</v>
      </c>
      <c r="CC465" s="235">
        <v>20</v>
      </c>
      <c r="CD465" s="233" t="s">
        <v>17100</v>
      </c>
      <c r="CE465" s="233" t="s">
        <v>17746</v>
      </c>
      <c r="CF465" s="233" t="s">
        <v>17806</v>
      </c>
      <c r="CG465" s="236">
        <v>4044288</v>
      </c>
      <c r="CH465" s="236">
        <v>0</v>
      </c>
      <c r="CI465" s="236">
        <v>0</v>
      </c>
      <c r="CJ465" s="236">
        <f t="shared" si="279"/>
        <v>4044288</v>
      </c>
      <c r="CK465" s="236">
        <f t="shared" si="259"/>
        <v>7044.570632294025</v>
      </c>
      <c r="CL465" s="236">
        <f t="shared" si="281"/>
        <v>0</v>
      </c>
      <c r="CM465" s="195">
        <f t="shared" si="239"/>
        <v>0</v>
      </c>
      <c r="CQ465" s="182">
        <f t="shared" si="260"/>
        <v>0</v>
      </c>
      <c r="CR465" s="182" t="s">
        <v>12388</v>
      </c>
      <c r="CS465" s="182">
        <v>166</v>
      </c>
      <c r="CY465" s="182" t="s">
        <v>209</v>
      </c>
      <c r="CZ465" s="182">
        <v>703.32</v>
      </c>
    </row>
    <row r="466" spans="1:109" ht="35.25" x14ac:dyDescent="0.5">
      <c r="A466" s="182">
        <v>1</v>
      </c>
      <c r="B466" s="220">
        <f>SUBTOTAL(9,$A$394:A466)</f>
        <v>70</v>
      </c>
      <c r="C466" s="230" t="s">
        <v>208</v>
      </c>
      <c r="D466" s="220">
        <v>1963</v>
      </c>
      <c r="E466" s="220"/>
      <c r="F466" s="220" t="s">
        <v>17877</v>
      </c>
      <c r="G466" s="220">
        <v>4</v>
      </c>
      <c r="H466" s="220" t="s">
        <v>17315</v>
      </c>
      <c r="I466" s="231">
        <v>3432.61</v>
      </c>
      <c r="J466" s="231">
        <v>2570.0100000000002</v>
      </c>
      <c r="K466" s="231">
        <f t="shared" si="274"/>
        <v>2482.239</v>
      </c>
      <c r="L466" s="232">
        <v>86</v>
      </c>
      <c r="M466" s="220" t="s">
        <v>17100</v>
      </c>
      <c r="N466" s="220" t="s">
        <v>17746</v>
      </c>
      <c r="O466" s="223" t="s">
        <v>17800</v>
      </c>
      <c r="P466" s="228">
        <v>9290909.120000001</v>
      </c>
      <c r="Q466" s="228"/>
      <c r="R466" s="228">
        <v>0</v>
      </c>
      <c r="S466" s="228">
        <v>0</v>
      </c>
      <c r="T466" s="228">
        <f t="shared" si="275"/>
        <v>9290909.120000001</v>
      </c>
      <c r="U466" s="221">
        <f t="shared" si="242"/>
        <v>2706.6602730866603</v>
      </c>
      <c r="V466" s="228">
        <v>2706.6602730866603</v>
      </c>
      <c r="W466" s="195">
        <f t="shared" si="258"/>
        <v>0</v>
      </c>
      <c r="Y466" s="182" t="s">
        <v>3286</v>
      </c>
      <c r="Z466" s="182">
        <v>1992</v>
      </c>
      <c r="AA466" s="182">
        <v>6996.8</v>
      </c>
      <c r="AB466" s="182">
        <v>294</v>
      </c>
      <c r="AC466" s="182">
        <v>9</v>
      </c>
      <c r="AD466" s="182">
        <v>6996.8</v>
      </c>
      <c r="AF466" s="182" t="s">
        <v>3272</v>
      </c>
      <c r="AG466" s="182" t="s">
        <v>17312</v>
      </c>
      <c r="AH466" s="182" t="s">
        <v>2993</v>
      </c>
      <c r="AI466" s="182" t="s">
        <v>17040</v>
      </c>
      <c r="AL466" s="182" t="e">
        <f t="shared" si="262"/>
        <v>#N/A</v>
      </c>
      <c r="AV466" s="182">
        <f t="shared" si="263"/>
        <v>1102.7</v>
      </c>
      <c r="AW466" s="182" t="str">
        <f t="shared" si="264"/>
        <v>Скатная деревянная</v>
      </c>
      <c r="AY466" s="182" t="s">
        <v>277</v>
      </c>
      <c r="AZ466" s="182">
        <v>771.7</v>
      </c>
      <c r="BA466" s="182" t="s">
        <v>2975</v>
      </c>
      <c r="BD466" s="182" t="e">
        <f t="shared" si="265"/>
        <v>#N/A</v>
      </c>
      <c r="BJ466" s="182" t="e">
        <f t="shared" si="266"/>
        <v>#N/A</v>
      </c>
      <c r="BU466" s="233" t="e">
        <f t="shared" si="276"/>
        <v>#N/A</v>
      </c>
      <c r="BV466" s="233"/>
      <c r="BW466" s="233" t="s">
        <v>17877</v>
      </c>
      <c r="BX466" s="233" t="e">
        <f t="shared" si="277"/>
        <v>#N/A</v>
      </c>
      <c r="BY466" s="233" t="e">
        <f t="shared" si="278"/>
        <v>#N/A</v>
      </c>
      <c r="BZ466" s="234">
        <v>3432.61</v>
      </c>
      <c r="CA466" s="234">
        <v>2570.0100000000002</v>
      </c>
      <c r="CB466" s="234">
        <v>2122.8000000000002</v>
      </c>
      <c r="CC466" s="235">
        <v>86</v>
      </c>
      <c r="CD466" s="233" t="s">
        <v>17100</v>
      </c>
      <c r="CE466" s="233" t="s">
        <v>17746</v>
      </c>
      <c r="CF466" s="233" t="s">
        <v>17800</v>
      </c>
      <c r="CG466" s="236">
        <v>9290909.120000001</v>
      </c>
      <c r="CH466" s="236">
        <v>0</v>
      </c>
      <c r="CI466" s="236">
        <v>0</v>
      </c>
      <c r="CJ466" s="236">
        <f t="shared" si="279"/>
        <v>9290909.120000001</v>
      </c>
      <c r="CK466" s="236">
        <f t="shared" si="259"/>
        <v>2706.6602730866603</v>
      </c>
      <c r="CL466" s="236">
        <f t="shared" si="281"/>
        <v>0</v>
      </c>
      <c r="CM466" s="195">
        <f t="shared" ref="CM466:CM526" si="282">P466-R466-S466-T466</f>
        <v>0</v>
      </c>
      <c r="CQ466" s="182">
        <f t="shared" si="260"/>
        <v>87.771000000000001</v>
      </c>
      <c r="CR466" s="182" t="s">
        <v>43</v>
      </c>
      <c r="CS466" s="182">
        <v>94.5</v>
      </c>
      <c r="CY466" s="182" t="s">
        <v>539</v>
      </c>
      <c r="CZ466" s="182">
        <v>758.3</v>
      </c>
    </row>
    <row r="467" spans="1:109" ht="35.25" x14ac:dyDescent="0.5">
      <c r="A467" s="182">
        <v>1</v>
      </c>
      <c r="B467" s="220">
        <f>SUBTOTAL(9,$A$394:A467)</f>
        <v>71</v>
      </c>
      <c r="C467" s="230" t="s">
        <v>209</v>
      </c>
      <c r="D467" s="220">
        <v>1959</v>
      </c>
      <c r="E467" s="220"/>
      <c r="F467" s="220" t="s">
        <v>17877</v>
      </c>
      <c r="G467" s="220">
        <v>2</v>
      </c>
      <c r="H467" s="220" t="s">
        <v>17040</v>
      </c>
      <c r="I467" s="231">
        <v>1549.77</v>
      </c>
      <c r="J467" s="231">
        <v>703.32</v>
      </c>
      <c r="K467" s="231">
        <f t="shared" si="274"/>
        <v>703.32</v>
      </c>
      <c r="L467" s="232">
        <v>31</v>
      </c>
      <c r="M467" s="220" t="s">
        <v>17100</v>
      </c>
      <c r="N467" s="220" t="s">
        <v>17746</v>
      </c>
      <c r="O467" s="223" t="s">
        <v>17801</v>
      </c>
      <c r="P467" s="228">
        <v>6403456</v>
      </c>
      <c r="Q467" s="228"/>
      <c r="R467" s="228">
        <v>0</v>
      </c>
      <c r="S467" s="228">
        <v>0</v>
      </c>
      <c r="T467" s="228">
        <f t="shared" si="275"/>
        <v>6403456</v>
      </c>
      <c r="U467" s="221">
        <f t="shared" si="242"/>
        <v>4131.8750524271345</v>
      </c>
      <c r="V467" s="228">
        <v>4131.8750524271345</v>
      </c>
      <c r="W467" s="195">
        <f t="shared" si="258"/>
        <v>0</v>
      </c>
      <c r="Y467" s="182" t="s">
        <v>3284</v>
      </c>
      <c r="Z467" s="182">
        <v>1987</v>
      </c>
      <c r="AA467" s="182">
        <v>4328.3</v>
      </c>
      <c r="AB467" s="182">
        <v>151</v>
      </c>
      <c r="AC467" s="182">
        <v>5</v>
      </c>
      <c r="AD467" s="182">
        <v>3152.8</v>
      </c>
      <c r="AF467" s="182" t="s">
        <v>3275</v>
      </c>
      <c r="AG467" s="182" t="s">
        <v>17312</v>
      </c>
      <c r="AH467" s="182" t="s">
        <v>2993</v>
      </c>
      <c r="AI467" s="182" t="s">
        <v>17040</v>
      </c>
      <c r="AL467" s="182" t="e">
        <f t="shared" si="262"/>
        <v>#N/A</v>
      </c>
      <c r="AV467" s="182">
        <f t="shared" si="263"/>
        <v>760</v>
      </c>
      <c r="AW467" s="182" t="str">
        <f t="shared" si="264"/>
        <v>Скатная деревянная</v>
      </c>
      <c r="AY467" s="182" t="s">
        <v>278</v>
      </c>
      <c r="AZ467" s="182">
        <v>781.45</v>
      </c>
      <c r="BA467" s="182" t="s">
        <v>2975</v>
      </c>
      <c r="BD467" s="182" t="e">
        <f t="shared" si="265"/>
        <v>#N/A</v>
      </c>
      <c r="BJ467" s="182" t="e">
        <f t="shared" si="266"/>
        <v>#N/A</v>
      </c>
      <c r="BU467" s="233" t="e">
        <f t="shared" si="276"/>
        <v>#N/A</v>
      </c>
      <c r="BV467" s="233"/>
      <c r="BW467" s="233" t="s">
        <v>17877</v>
      </c>
      <c r="BX467" s="233" t="e">
        <f t="shared" si="277"/>
        <v>#N/A</v>
      </c>
      <c r="BY467" s="233" t="e">
        <f t="shared" si="278"/>
        <v>#N/A</v>
      </c>
      <c r="BZ467" s="234">
        <v>1549.77</v>
      </c>
      <c r="CA467" s="234">
        <v>703.32</v>
      </c>
      <c r="CB467" s="234">
        <v>703.32</v>
      </c>
      <c r="CC467" s="235">
        <v>31</v>
      </c>
      <c r="CD467" s="233" t="s">
        <v>17100</v>
      </c>
      <c r="CE467" s="233" t="s">
        <v>17746</v>
      </c>
      <c r="CF467" s="233" t="s">
        <v>17801</v>
      </c>
      <c r="CG467" s="236">
        <v>6403456</v>
      </c>
      <c r="CH467" s="236">
        <v>0</v>
      </c>
      <c r="CI467" s="236">
        <v>0</v>
      </c>
      <c r="CJ467" s="236">
        <f t="shared" si="279"/>
        <v>6403456</v>
      </c>
      <c r="CK467" s="236">
        <f t="shared" si="259"/>
        <v>4131.8750524271345</v>
      </c>
      <c r="CL467" s="236">
        <f t="shared" si="281"/>
        <v>0</v>
      </c>
      <c r="CM467" s="195">
        <f t="shared" si="282"/>
        <v>0</v>
      </c>
      <c r="CQ467" s="182">
        <f t="shared" si="260"/>
        <v>0</v>
      </c>
      <c r="CR467" s="182" t="s">
        <v>42</v>
      </c>
      <c r="CS467" s="182">
        <v>0</v>
      </c>
      <c r="CY467" s="182" t="s">
        <v>540</v>
      </c>
      <c r="CZ467" s="182">
        <v>2770.4</v>
      </c>
    </row>
    <row r="468" spans="1:109" ht="35.25" x14ac:dyDescent="0.5">
      <c r="B468" s="229" t="s">
        <v>510</v>
      </c>
      <c r="C468" s="269"/>
      <c r="D468" s="220" t="s">
        <v>17075</v>
      </c>
      <c r="E468" s="220" t="s">
        <v>17075</v>
      </c>
      <c r="F468" s="220" t="s">
        <v>17075</v>
      </c>
      <c r="G468" s="220" t="s">
        <v>17075</v>
      </c>
      <c r="H468" s="220" t="s">
        <v>17075</v>
      </c>
      <c r="I468" s="225">
        <f>SUM(I469:I480)</f>
        <v>36039.199999999997</v>
      </c>
      <c r="J468" s="225">
        <f t="shared" ref="J468:L468" si="283">SUM(J469:J480)</f>
        <v>28554.55</v>
      </c>
      <c r="K468" s="225">
        <f t="shared" si="283"/>
        <v>27775</v>
      </c>
      <c r="L468" s="226">
        <f t="shared" si="283"/>
        <v>1252</v>
      </c>
      <c r="M468" s="220" t="s">
        <v>17075</v>
      </c>
      <c r="N468" s="220" t="s">
        <v>17075</v>
      </c>
      <c r="O468" s="223" t="s">
        <v>17075</v>
      </c>
      <c r="P468" s="227">
        <v>85772652.090000004</v>
      </c>
      <c r="Q468" s="227">
        <f t="shared" ref="Q468" si="284">SUM(Q469:Q480)</f>
        <v>0</v>
      </c>
      <c r="R468" s="225">
        <f t="shared" ref="R468" si="285">SUM(R469:R480)</f>
        <v>0</v>
      </c>
      <c r="S468" s="225">
        <f t="shared" ref="S468" si="286">SUM(S469:S480)</f>
        <v>0</v>
      </c>
      <c r="T468" s="225">
        <f t="shared" ref="T468" si="287">SUM(T469:T480)</f>
        <v>85772652.090000004</v>
      </c>
      <c r="U468" s="221">
        <f t="shared" si="242"/>
        <v>2379.9821330662171</v>
      </c>
      <c r="V468" s="228">
        <f>MAX(V469:V480)</f>
        <v>6454.0617532114602</v>
      </c>
      <c r="W468" s="195">
        <f t="shared" si="258"/>
        <v>4074.0796201452431</v>
      </c>
      <c r="Y468" s="182" t="s">
        <v>17133</v>
      </c>
      <c r="Z468" s="182">
        <v>1987</v>
      </c>
      <c r="AA468" s="182">
        <v>5866.7</v>
      </c>
      <c r="AB468" s="182">
        <v>170</v>
      </c>
      <c r="AC468" s="182">
        <v>5</v>
      </c>
      <c r="AD468" s="182">
        <v>4009.7</v>
      </c>
      <c r="AF468" s="182" t="s">
        <v>3845</v>
      </c>
      <c r="AG468" s="182" t="s">
        <v>17312</v>
      </c>
      <c r="AH468" s="182" t="s">
        <v>2993</v>
      </c>
      <c r="AI468" s="182" t="s">
        <v>17315</v>
      </c>
      <c r="AL468" s="182" t="e">
        <f t="shared" si="262"/>
        <v>#N/A</v>
      </c>
      <c r="AV468" s="182" t="e">
        <f t="shared" si="263"/>
        <v>#N/A</v>
      </c>
      <c r="AW468" s="182" t="e">
        <f t="shared" si="264"/>
        <v>#N/A</v>
      </c>
      <c r="BD468" s="182" t="e">
        <f t="shared" si="265"/>
        <v>#N/A</v>
      </c>
      <c r="BJ468" s="182" t="e">
        <f t="shared" si="266"/>
        <v>#N/A</v>
      </c>
      <c r="BU468" s="233" t="s">
        <v>17075</v>
      </c>
      <c r="BV468" s="233" t="s">
        <v>17075</v>
      </c>
      <c r="BW468" s="233" t="s">
        <v>17075</v>
      </c>
      <c r="BX468" s="233" t="s">
        <v>17075</v>
      </c>
      <c r="BY468" s="233" t="s">
        <v>17075</v>
      </c>
      <c r="BZ468" s="234" t="e">
        <f>SUM(BZ469:BZ479)</f>
        <v>#N/A</v>
      </c>
      <c r="CA468" s="234" t="e">
        <f t="shared" ref="CA468" si="288">SUM(CA469:CA479)</f>
        <v>#N/A</v>
      </c>
      <c r="CB468" s="234">
        <f t="shared" ref="CB468" si="289">SUM(CB469:CB479)</f>
        <v>27720.219999999998</v>
      </c>
      <c r="CC468" s="235">
        <f t="shared" ref="CC468" si="290">SUM(CC469:CC479)</f>
        <v>1208</v>
      </c>
      <c r="CD468" s="233" t="s">
        <v>17075</v>
      </c>
      <c r="CE468" s="233" t="s">
        <v>17075</v>
      </c>
      <c r="CF468" s="233" t="s">
        <v>17075</v>
      </c>
      <c r="CG468" s="234">
        <f t="shared" ref="CG468" si="291">SUM(CG469:CG479)</f>
        <v>79537708.090000004</v>
      </c>
      <c r="CH468" s="234">
        <f t="shared" ref="CH468" si="292">SUM(CH469:CH479)</f>
        <v>0</v>
      </c>
      <c r="CI468" s="234">
        <f t="shared" ref="CI468" si="293">SUM(CI469:CI479)</f>
        <v>0</v>
      </c>
      <c r="CJ468" s="234">
        <f t="shared" ref="CJ468" si="294">SUM(CJ469:CJ479)</f>
        <v>79537708.090000004</v>
      </c>
      <c r="CK468" s="236" t="e">
        <f t="shared" si="259"/>
        <v>#N/A</v>
      </c>
      <c r="CL468" s="236" t="e">
        <f>MAX(CL469:CL479)</f>
        <v>#N/A</v>
      </c>
      <c r="CM468" s="195">
        <f t="shared" si="282"/>
        <v>0</v>
      </c>
      <c r="CQ468" s="182" t="e">
        <f t="shared" si="260"/>
        <v>#N/A</v>
      </c>
      <c r="CR468" s="182" t="s">
        <v>49</v>
      </c>
      <c r="CS468" s="182">
        <v>70</v>
      </c>
      <c r="CY468" s="182" t="s">
        <v>541</v>
      </c>
      <c r="CZ468" s="182">
        <v>2627.6000000000004</v>
      </c>
    </row>
    <row r="469" spans="1:109" ht="35.25" x14ac:dyDescent="0.5">
      <c r="A469" s="182">
        <v>1</v>
      </c>
      <c r="B469" s="220">
        <f>SUBTOTAL(9,$A$394:A469)</f>
        <v>72</v>
      </c>
      <c r="C469" s="230" t="s">
        <v>539</v>
      </c>
      <c r="D469" s="220">
        <v>1987</v>
      </c>
      <c r="E469" s="220"/>
      <c r="F469" s="220" t="s">
        <v>17877</v>
      </c>
      <c r="G469" s="220">
        <v>5</v>
      </c>
      <c r="H469" s="220" t="s">
        <v>17042</v>
      </c>
      <c r="I469" s="231">
        <v>1318.1</v>
      </c>
      <c r="J469" s="231">
        <v>758.3</v>
      </c>
      <c r="K469" s="231">
        <f t="shared" ref="K469:K479" si="295">VLOOKUP(C469,CY:CZ,2,FALSE)</f>
        <v>758.3</v>
      </c>
      <c r="L469" s="232">
        <v>20</v>
      </c>
      <c r="M469" s="220" t="s">
        <v>17100</v>
      </c>
      <c r="N469" s="220" t="s">
        <v>17746</v>
      </c>
      <c r="O469" s="223" t="s">
        <v>17828</v>
      </c>
      <c r="P469" s="228">
        <v>3307048</v>
      </c>
      <c r="Q469" s="228"/>
      <c r="R469" s="228">
        <v>0</v>
      </c>
      <c r="S469" s="228">
        <v>0</v>
      </c>
      <c r="T469" s="228">
        <f t="shared" ref="T469:T479" si="296">P469-R469-S469</f>
        <v>3307048</v>
      </c>
      <c r="U469" s="221">
        <f t="shared" si="242"/>
        <v>2508.9507624611183</v>
      </c>
      <c r="V469" s="228">
        <v>2655.2903421591686</v>
      </c>
      <c r="W469" s="195">
        <f t="shared" si="258"/>
        <v>146.33957969805033</v>
      </c>
      <c r="Y469" s="182" t="s">
        <v>17134</v>
      </c>
      <c r="Z469" s="182">
        <v>1988</v>
      </c>
      <c r="AA469" s="182">
        <v>6940.9</v>
      </c>
      <c r="AB469" s="182">
        <v>229</v>
      </c>
      <c r="AC469" s="182">
        <v>5</v>
      </c>
      <c r="AD469" s="182">
        <v>4745.8</v>
      </c>
      <c r="AF469" s="182" t="s">
        <v>3846</v>
      </c>
      <c r="AG469" s="182" t="s">
        <v>17312</v>
      </c>
      <c r="AH469" s="182" t="s">
        <v>2993</v>
      </c>
      <c r="AI469" s="182" t="s">
        <v>17320</v>
      </c>
      <c r="AL469" s="182" t="e">
        <f t="shared" si="262"/>
        <v>#N/A</v>
      </c>
      <c r="AV469" s="182" t="e">
        <f t="shared" si="263"/>
        <v>#N/A</v>
      </c>
      <c r="AW469" s="182" t="e">
        <f t="shared" si="264"/>
        <v>#N/A</v>
      </c>
      <c r="BD469" s="182" t="e">
        <f t="shared" si="265"/>
        <v>#N/A</v>
      </c>
      <c r="BJ469" s="182" t="e">
        <f t="shared" si="266"/>
        <v>#N/A</v>
      </c>
      <c r="BU469" s="233" t="e">
        <f t="shared" ref="BU469:BU479" si="297">VLOOKUP(BT469,CO:CS,2,FALSE)</f>
        <v>#N/A</v>
      </c>
      <c r="BV469" s="233"/>
      <c r="BW469" s="233" t="s">
        <v>17877</v>
      </c>
      <c r="BX469" s="233" t="e">
        <f t="shared" ref="BX469:BX479" si="298">VLOOKUP(BT469,CO:CS,5,FALSE)</f>
        <v>#N/A</v>
      </c>
      <c r="BY469" s="233" t="e">
        <f t="shared" ref="BY469:BY479" si="299">VLOOKUP(BT469,CV:CY,4,FALSE)</f>
        <v>#N/A</v>
      </c>
      <c r="BZ469" s="234" t="e">
        <f>VLOOKUP(BT469,CO:CS,3,FALSE)</f>
        <v>#N/A</v>
      </c>
      <c r="CA469" s="234" t="e">
        <f>VLOOKUP(BT469,CO:CT,6,FALSE)</f>
        <v>#N/A</v>
      </c>
      <c r="CB469" s="234">
        <v>758.3</v>
      </c>
      <c r="CC469" s="235">
        <v>20</v>
      </c>
      <c r="CD469" s="233" t="s">
        <v>17100</v>
      </c>
      <c r="CE469" s="233" t="s">
        <v>17746</v>
      </c>
      <c r="CF469" s="233" t="s">
        <v>17828</v>
      </c>
      <c r="CG469" s="236">
        <v>3307048</v>
      </c>
      <c r="CH469" s="236">
        <v>0</v>
      </c>
      <c r="CI469" s="236">
        <v>0</v>
      </c>
      <c r="CJ469" s="236">
        <f t="shared" ref="CJ469:CJ479" si="300">CG469-CH469-CI469</f>
        <v>3307048</v>
      </c>
      <c r="CK469" s="236" t="e">
        <f t="shared" si="259"/>
        <v>#N/A</v>
      </c>
      <c r="CL469" s="236" t="e">
        <f t="shared" ref="CL469:CL470" si="301">DL469*8917.04/BZ469</f>
        <v>#N/A</v>
      </c>
      <c r="CM469" s="195">
        <f t="shared" si="282"/>
        <v>0</v>
      </c>
      <c r="CQ469" s="182" t="e">
        <f t="shared" si="260"/>
        <v>#N/A</v>
      </c>
      <c r="CR469" s="182" t="s">
        <v>35</v>
      </c>
      <c r="CS469" s="182">
        <v>41.8</v>
      </c>
      <c r="CY469" s="182" t="s">
        <v>542</v>
      </c>
      <c r="CZ469" s="182">
        <v>1408.31</v>
      </c>
    </row>
    <row r="470" spans="1:109" ht="35.25" x14ac:dyDescent="0.5">
      <c r="A470" s="182">
        <v>1</v>
      </c>
      <c r="B470" s="220">
        <f>SUBTOTAL(9,$A$394:A470)</f>
        <v>73</v>
      </c>
      <c r="C470" s="230" t="s">
        <v>540</v>
      </c>
      <c r="D470" s="220">
        <v>1978</v>
      </c>
      <c r="E470" s="220"/>
      <c r="F470" s="220" t="s">
        <v>17877</v>
      </c>
      <c r="G470" s="220">
        <v>5</v>
      </c>
      <c r="H470" s="220" t="s">
        <v>17315</v>
      </c>
      <c r="I470" s="231">
        <v>3003.4</v>
      </c>
      <c r="J470" s="231">
        <v>2770.4</v>
      </c>
      <c r="K470" s="231">
        <f t="shared" si="295"/>
        <v>2770.4</v>
      </c>
      <c r="L470" s="232">
        <v>94</v>
      </c>
      <c r="M470" s="220" t="s">
        <v>17100</v>
      </c>
      <c r="N470" s="220" t="s">
        <v>17746</v>
      </c>
      <c r="O470" s="223" t="s">
        <v>17820</v>
      </c>
      <c r="P470" s="228">
        <v>7664354.4000000004</v>
      </c>
      <c r="Q470" s="228"/>
      <c r="R470" s="228">
        <v>0</v>
      </c>
      <c r="S470" s="228">
        <v>0</v>
      </c>
      <c r="T470" s="228">
        <f t="shared" si="296"/>
        <v>7664354.4000000004</v>
      </c>
      <c r="U470" s="221">
        <f t="shared" si="242"/>
        <v>2551.8926549910102</v>
      </c>
      <c r="V470" s="228">
        <v>2553.3243657188518</v>
      </c>
      <c r="W470" s="195">
        <f t="shared" si="258"/>
        <v>1.4317107278416188</v>
      </c>
      <c r="Y470" s="182" t="s">
        <v>17135</v>
      </c>
      <c r="Z470" s="182">
        <v>1988</v>
      </c>
      <c r="AA470" s="182">
        <v>5726</v>
      </c>
      <c r="AB470" s="182">
        <v>160</v>
      </c>
      <c r="AC470" s="182">
        <v>5</v>
      </c>
      <c r="AD470" s="182">
        <v>3987.8</v>
      </c>
      <c r="AF470" s="182" t="s">
        <v>753</v>
      </c>
      <c r="AG470" s="182" t="s">
        <v>17319</v>
      </c>
      <c r="AH470" s="182" t="s">
        <v>2993</v>
      </c>
      <c r="AI470" s="182" t="s">
        <v>17042</v>
      </c>
      <c r="AL470" s="182" t="e">
        <f t="shared" si="262"/>
        <v>#N/A</v>
      </c>
      <c r="AV470" s="182" t="e">
        <f t="shared" si="263"/>
        <v>#N/A</v>
      </c>
      <c r="AW470" s="182" t="e">
        <f t="shared" si="264"/>
        <v>#N/A</v>
      </c>
      <c r="BD470" s="182" t="e">
        <f t="shared" si="265"/>
        <v>#N/A</v>
      </c>
      <c r="BJ470" s="182" t="e">
        <f t="shared" si="266"/>
        <v>#N/A</v>
      </c>
      <c r="BU470" s="233" t="e">
        <f t="shared" si="297"/>
        <v>#N/A</v>
      </c>
      <c r="BV470" s="233"/>
      <c r="BW470" s="233" t="s">
        <v>17877</v>
      </c>
      <c r="BX470" s="233" t="e">
        <f t="shared" si="298"/>
        <v>#N/A</v>
      </c>
      <c r="BY470" s="233" t="e">
        <f t="shared" si="299"/>
        <v>#N/A</v>
      </c>
      <c r="BZ470" s="234" t="e">
        <f>VLOOKUP(BT470,CO:CS,3,FALSE)</f>
        <v>#N/A</v>
      </c>
      <c r="CA470" s="234" t="e">
        <f>VLOOKUP(BT470,CO:CT,6,FALSE)</f>
        <v>#N/A</v>
      </c>
      <c r="CB470" s="234">
        <v>2770.4</v>
      </c>
      <c r="CC470" s="235">
        <v>94</v>
      </c>
      <c r="CD470" s="233" t="s">
        <v>17100</v>
      </c>
      <c r="CE470" s="233" t="s">
        <v>17746</v>
      </c>
      <c r="CF470" s="233" t="s">
        <v>17820</v>
      </c>
      <c r="CG470" s="236">
        <v>7664354.4000000004</v>
      </c>
      <c r="CH470" s="236">
        <v>0</v>
      </c>
      <c r="CI470" s="236">
        <v>0</v>
      </c>
      <c r="CJ470" s="236">
        <f t="shared" si="300"/>
        <v>7664354.4000000004</v>
      </c>
      <c r="CK470" s="236" t="e">
        <f t="shared" si="259"/>
        <v>#N/A</v>
      </c>
      <c r="CL470" s="236" t="e">
        <f t="shared" si="301"/>
        <v>#N/A</v>
      </c>
      <c r="CM470" s="195">
        <f t="shared" si="282"/>
        <v>0</v>
      </c>
      <c r="CQ470" s="182" t="e">
        <f t="shared" si="260"/>
        <v>#N/A</v>
      </c>
      <c r="CR470" s="182" t="s">
        <v>50</v>
      </c>
      <c r="CS470" s="182">
        <v>121</v>
      </c>
      <c r="CY470" s="182" t="s">
        <v>3435</v>
      </c>
      <c r="CZ470" s="182">
        <v>1483.47</v>
      </c>
    </row>
    <row r="471" spans="1:109" ht="35.25" x14ac:dyDescent="0.5">
      <c r="A471" s="182">
        <v>1</v>
      </c>
      <c r="B471" s="220">
        <f>SUBTOTAL(9,$A$394:A471)</f>
        <v>74</v>
      </c>
      <c r="C471" s="230" t="s">
        <v>541</v>
      </c>
      <c r="D471" s="220">
        <v>1990</v>
      </c>
      <c r="E471" s="220"/>
      <c r="F471" s="220" t="s">
        <v>17877</v>
      </c>
      <c r="G471" s="220">
        <v>5</v>
      </c>
      <c r="H471" s="220" t="s">
        <v>17315</v>
      </c>
      <c r="I471" s="231">
        <v>3703.7</v>
      </c>
      <c r="J471" s="231">
        <v>2710.3</v>
      </c>
      <c r="K471" s="231">
        <f t="shared" si="295"/>
        <v>2627.6000000000004</v>
      </c>
      <c r="L471" s="232">
        <v>119</v>
      </c>
      <c r="M471" s="220" t="s">
        <v>17100</v>
      </c>
      <c r="N471" s="220" t="s">
        <v>17746</v>
      </c>
      <c r="O471" s="223" t="s">
        <v>17819</v>
      </c>
      <c r="P471" s="228">
        <v>7697188.9300000006</v>
      </c>
      <c r="Q471" s="228"/>
      <c r="R471" s="228">
        <v>0</v>
      </c>
      <c r="S471" s="228">
        <v>0</v>
      </c>
      <c r="T471" s="228">
        <f t="shared" si="296"/>
        <v>7697188.9300000006</v>
      </c>
      <c r="U471" s="221">
        <f t="shared" si="242"/>
        <v>2078.2430893430897</v>
      </c>
      <c r="V471" s="228">
        <v>2078.2430893430897</v>
      </c>
      <c r="W471" s="195">
        <f t="shared" si="258"/>
        <v>0</v>
      </c>
      <c r="Y471" s="182" t="s">
        <v>17136</v>
      </c>
      <c r="Z471" s="182">
        <v>1989</v>
      </c>
      <c r="AA471" s="182">
        <v>4795.3999999999996</v>
      </c>
      <c r="AB471" s="182">
        <v>149</v>
      </c>
      <c r="AC471" s="182">
        <v>5</v>
      </c>
      <c r="AD471" s="182">
        <v>3268.9</v>
      </c>
      <c r="AF471" s="182" t="s">
        <v>3850</v>
      </c>
      <c r="AG471" s="182" t="s">
        <v>17319</v>
      </c>
      <c r="AH471" s="182" t="s">
        <v>2993</v>
      </c>
      <c r="AI471" s="182" t="s">
        <v>17042</v>
      </c>
      <c r="AL471" s="182" t="e">
        <f t="shared" si="262"/>
        <v>#N/A</v>
      </c>
      <c r="AV471" s="182" t="e">
        <f t="shared" si="263"/>
        <v>#N/A</v>
      </c>
      <c r="AW471" s="182" t="e">
        <f t="shared" si="264"/>
        <v>#N/A</v>
      </c>
      <c r="BD471" s="182" t="e">
        <f t="shared" si="265"/>
        <v>#N/A</v>
      </c>
      <c r="BJ471" s="182" t="e">
        <f t="shared" si="266"/>
        <v>#N/A</v>
      </c>
      <c r="BU471" s="233" t="e">
        <f t="shared" si="297"/>
        <v>#N/A</v>
      </c>
      <c r="BV471" s="233"/>
      <c r="BW471" s="233" t="s">
        <v>17877</v>
      </c>
      <c r="BX471" s="233" t="e">
        <f t="shared" si="298"/>
        <v>#N/A</v>
      </c>
      <c r="BY471" s="233" t="e">
        <f t="shared" si="299"/>
        <v>#N/A</v>
      </c>
      <c r="BZ471" s="234" t="e">
        <f>VLOOKUP(BT471,CO:CS,3,FALSE)</f>
        <v>#N/A</v>
      </c>
      <c r="CA471" s="234">
        <v>2710.3</v>
      </c>
      <c r="CB471" s="234">
        <v>2710.3</v>
      </c>
      <c r="CC471" s="235">
        <v>119</v>
      </c>
      <c r="CD471" s="233" t="s">
        <v>17100</v>
      </c>
      <c r="CE471" s="233" t="s">
        <v>17746</v>
      </c>
      <c r="CF471" s="233" t="s">
        <v>17819</v>
      </c>
      <c r="CG471" s="236">
        <v>7697188.9300000006</v>
      </c>
      <c r="CH471" s="236">
        <v>0</v>
      </c>
      <c r="CI471" s="236">
        <v>0</v>
      </c>
      <c r="CJ471" s="236">
        <f t="shared" si="300"/>
        <v>7697188.9300000006</v>
      </c>
      <c r="CK471" s="236" t="e">
        <f t="shared" si="259"/>
        <v>#N/A</v>
      </c>
      <c r="CL471" s="236" t="e">
        <f>CK471</f>
        <v>#N/A</v>
      </c>
      <c r="CM471" s="195">
        <f t="shared" si="282"/>
        <v>0</v>
      </c>
      <c r="CQ471" s="182" t="e">
        <f t="shared" si="260"/>
        <v>#N/A</v>
      </c>
      <c r="CR471" s="182" t="s">
        <v>41</v>
      </c>
      <c r="CS471" s="182">
        <v>119.6</v>
      </c>
      <c r="CY471" s="182" t="s">
        <v>543</v>
      </c>
      <c r="CZ471" s="182">
        <v>1352.95</v>
      </c>
    </row>
    <row r="472" spans="1:109" ht="35.25" x14ac:dyDescent="0.5">
      <c r="A472" s="182">
        <v>1</v>
      </c>
      <c r="B472" s="220">
        <f>SUBTOTAL(9,$A$394:A472)</f>
        <v>75</v>
      </c>
      <c r="C472" s="230" t="s">
        <v>542</v>
      </c>
      <c r="D472" s="220">
        <v>1965</v>
      </c>
      <c r="E472" s="220">
        <v>2010</v>
      </c>
      <c r="F472" s="220" t="s">
        <v>17877</v>
      </c>
      <c r="G472" s="220">
        <v>5</v>
      </c>
      <c r="H472" s="220" t="s">
        <v>17042</v>
      </c>
      <c r="I472" s="231">
        <v>2680.85</v>
      </c>
      <c r="J472" s="231">
        <v>1438.75</v>
      </c>
      <c r="K472" s="231">
        <f t="shared" si="295"/>
        <v>1408.31</v>
      </c>
      <c r="L472" s="232">
        <v>59</v>
      </c>
      <c r="M472" s="220" t="s">
        <v>17100</v>
      </c>
      <c r="N472" s="220" t="s">
        <v>17746</v>
      </c>
      <c r="O472" s="223" t="s">
        <v>17821</v>
      </c>
      <c r="P472" s="228">
        <v>4549824</v>
      </c>
      <c r="Q472" s="228"/>
      <c r="R472" s="228">
        <v>0</v>
      </c>
      <c r="S472" s="228">
        <v>0</v>
      </c>
      <c r="T472" s="228">
        <f t="shared" si="296"/>
        <v>4549824</v>
      </c>
      <c r="U472" s="221">
        <f t="shared" si="242"/>
        <v>1697.1572449036687</v>
      </c>
      <c r="V472" s="228">
        <v>1697.1572449036687</v>
      </c>
      <c r="W472" s="195">
        <f t="shared" si="258"/>
        <v>0</v>
      </c>
      <c r="Y472" s="182" t="s">
        <v>17137</v>
      </c>
      <c r="Z472" s="182">
        <v>1990</v>
      </c>
      <c r="AA472" s="182">
        <v>5879.3</v>
      </c>
      <c r="AB472" s="182">
        <v>177</v>
      </c>
      <c r="AC472" s="182">
        <v>5</v>
      </c>
      <c r="AD472" s="182">
        <v>3950.4</v>
      </c>
      <c r="AF472" s="182" t="s">
        <v>526</v>
      </c>
      <c r="AG472" s="182" t="s">
        <v>17312</v>
      </c>
      <c r="AH472" s="182" t="s">
        <v>2993</v>
      </c>
      <c r="AI472" s="182" t="s">
        <v>17042</v>
      </c>
      <c r="AL472" s="182" t="e">
        <f t="shared" si="262"/>
        <v>#N/A</v>
      </c>
      <c r="AV472" s="182" t="e">
        <f t="shared" si="263"/>
        <v>#N/A</v>
      </c>
      <c r="AW472" s="182" t="e">
        <f t="shared" si="264"/>
        <v>#N/A</v>
      </c>
      <c r="BD472" s="182" t="e">
        <f t="shared" si="265"/>
        <v>#N/A</v>
      </c>
      <c r="BJ472" s="182" t="e">
        <f t="shared" si="266"/>
        <v>#N/A</v>
      </c>
      <c r="BU472" s="233" t="e">
        <f t="shared" si="297"/>
        <v>#N/A</v>
      </c>
      <c r="BV472" s="233">
        <v>2010</v>
      </c>
      <c r="BW472" s="233" t="s">
        <v>17877</v>
      </c>
      <c r="BX472" s="233" t="e">
        <f t="shared" si="298"/>
        <v>#N/A</v>
      </c>
      <c r="BY472" s="233" t="e">
        <f t="shared" si="299"/>
        <v>#N/A</v>
      </c>
      <c r="BZ472" s="234" t="e">
        <f>VLOOKUP(BT472,CO:CS,3,FALSE)</f>
        <v>#N/A</v>
      </c>
      <c r="CA472" s="234">
        <v>1438.75</v>
      </c>
      <c r="CB472" s="234">
        <v>1438.75</v>
      </c>
      <c r="CC472" s="235">
        <v>59</v>
      </c>
      <c r="CD472" s="233" t="s">
        <v>17100</v>
      </c>
      <c r="CE472" s="233" t="s">
        <v>17746</v>
      </c>
      <c r="CF472" s="233" t="s">
        <v>17821</v>
      </c>
      <c r="CG472" s="236">
        <v>4549824</v>
      </c>
      <c r="CH472" s="236">
        <v>0</v>
      </c>
      <c r="CI472" s="236">
        <v>0</v>
      </c>
      <c r="CJ472" s="236">
        <f t="shared" si="300"/>
        <v>4549824</v>
      </c>
      <c r="CK472" s="236" t="e">
        <f t="shared" si="259"/>
        <v>#N/A</v>
      </c>
      <c r="CL472" s="236" t="e">
        <f t="shared" ref="CL472:CL474" si="302">DL472*8425.6/BZ472</f>
        <v>#N/A</v>
      </c>
      <c r="CM472" s="195">
        <f t="shared" si="282"/>
        <v>0</v>
      </c>
      <c r="CQ472" s="182" t="e">
        <f t="shared" si="260"/>
        <v>#N/A</v>
      </c>
      <c r="CR472" s="182" t="s">
        <v>47</v>
      </c>
      <c r="CS472" s="182">
        <v>75.400000000000006</v>
      </c>
      <c r="CY472" s="182" t="s">
        <v>544</v>
      </c>
      <c r="CZ472" s="182">
        <v>4297.2</v>
      </c>
    </row>
    <row r="473" spans="1:109" ht="35.25" x14ac:dyDescent="0.5">
      <c r="A473" s="182">
        <v>1</v>
      </c>
      <c r="B473" s="220">
        <f>SUBTOTAL(9,$A$394:A473)</f>
        <v>76</v>
      </c>
      <c r="C473" s="230" t="s">
        <v>3435</v>
      </c>
      <c r="D473" s="220">
        <v>1964</v>
      </c>
      <c r="E473" s="220"/>
      <c r="F473" s="220" t="s">
        <v>17877</v>
      </c>
      <c r="G473" s="220">
        <v>5</v>
      </c>
      <c r="H473" s="220" t="s">
        <v>17042</v>
      </c>
      <c r="I473" s="231">
        <v>1701.07</v>
      </c>
      <c r="J473" s="231">
        <v>1568.27</v>
      </c>
      <c r="K473" s="231">
        <f t="shared" si="295"/>
        <v>1483.47</v>
      </c>
      <c r="L473" s="232">
        <v>83</v>
      </c>
      <c r="M473" s="220" t="s">
        <v>17100</v>
      </c>
      <c r="N473" s="220" t="s">
        <v>17746</v>
      </c>
      <c r="O473" s="223" t="s">
        <v>17829</v>
      </c>
      <c r="P473" s="228">
        <v>5235667.84</v>
      </c>
      <c r="Q473" s="228"/>
      <c r="R473" s="228">
        <v>0</v>
      </c>
      <c r="S473" s="228">
        <v>0</v>
      </c>
      <c r="T473" s="228">
        <f t="shared" si="296"/>
        <v>5235667.84</v>
      </c>
      <c r="U473" s="221">
        <f t="shared" si="242"/>
        <v>3077.8673658344455</v>
      </c>
      <c r="V473" s="228">
        <v>3077.8673658344455</v>
      </c>
      <c r="W473" s="195">
        <f t="shared" si="258"/>
        <v>0</v>
      </c>
      <c r="Y473" s="182" t="s">
        <v>17138</v>
      </c>
      <c r="Z473" s="182">
        <v>1996</v>
      </c>
      <c r="AA473" s="182">
        <v>5480.6</v>
      </c>
      <c r="AB473" s="182">
        <v>131</v>
      </c>
      <c r="AC473" s="182">
        <v>5</v>
      </c>
      <c r="AD473" s="182">
        <v>3332.4</v>
      </c>
      <c r="AF473" s="182" t="s">
        <v>3851</v>
      </c>
      <c r="AG473" s="182" t="s">
        <v>17319</v>
      </c>
      <c r="AH473" s="182" t="s">
        <v>2993</v>
      </c>
      <c r="AI473" s="182" t="s">
        <v>17042</v>
      </c>
      <c r="AL473" s="182" t="e">
        <f t="shared" si="262"/>
        <v>#N/A</v>
      </c>
      <c r="AV473" s="182" t="e">
        <f t="shared" si="263"/>
        <v>#N/A</v>
      </c>
      <c r="AW473" s="182" t="e">
        <f t="shared" si="264"/>
        <v>#N/A</v>
      </c>
      <c r="BD473" s="182" t="e">
        <f t="shared" si="265"/>
        <v>#N/A</v>
      </c>
      <c r="BJ473" s="182" t="e">
        <f t="shared" si="266"/>
        <v>#N/A</v>
      </c>
      <c r="BU473" s="233" t="e">
        <f t="shared" si="297"/>
        <v>#N/A</v>
      </c>
      <c r="BV473" s="233"/>
      <c r="BW473" s="233" t="s">
        <v>17877</v>
      </c>
      <c r="BX473" s="233" t="e">
        <f t="shared" si="298"/>
        <v>#N/A</v>
      </c>
      <c r="BY473" s="233" t="e">
        <f t="shared" si="299"/>
        <v>#N/A</v>
      </c>
      <c r="BZ473" s="234">
        <v>1701.07</v>
      </c>
      <c r="CA473" s="234" t="e">
        <f>VLOOKUP(BT473,CO:CT,6,FALSE)</f>
        <v>#N/A</v>
      </c>
      <c r="CB473" s="234">
        <v>1568.27</v>
      </c>
      <c r="CC473" s="235">
        <v>83</v>
      </c>
      <c r="CD473" s="233" t="s">
        <v>17100</v>
      </c>
      <c r="CE473" s="233" t="s">
        <v>17746</v>
      </c>
      <c r="CF473" s="233" t="s">
        <v>17829</v>
      </c>
      <c r="CG473" s="236">
        <v>5235667.84</v>
      </c>
      <c r="CH473" s="236">
        <v>0</v>
      </c>
      <c r="CI473" s="236">
        <v>0</v>
      </c>
      <c r="CJ473" s="236">
        <f t="shared" si="300"/>
        <v>5235667.84</v>
      </c>
      <c r="CK473" s="236">
        <f t="shared" si="259"/>
        <v>3077.8673658344455</v>
      </c>
      <c r="CL473" s="236">
        <f t="shared" si="302"/>
        <v>0</v>
      </c>
      <c r="CM473" s="195">
        <f t="shared" si="282"/>
        <v>0</v>
      </c>
      <c r="CQ473" s="182" t="e">
        <f t="shared" si="260"/>
        <v>#N/A</v>
      </c>
      <c r="CR473" s="182" t="s">
        <v>39</v>
      </c>
      <c r="CS473" s="182">
        <v>179.8</v>
      </c>
      <c r="CY473" s="182" t="s">
        <v>545</v>
      </c>
      <c r="CZ473" s="182">
        <v>2811.32</v>
      </c>
    </row>
    <row r="474" spans="1:109" ht="35.25" x14ac:dyDescent="0.5">
      <c r="A474" s="182">
        <v>1</v>
      </c>
      <c r="B474" s="220">
        <f>SUBTOTAL(9,$A$394:A474)</f>
        <v>77</v>
      </c>
      <c r="C474" s="230" t="s">
        <v>543</v>
      </c>
      <c r="D474" s="220">
        <v>1962</v>
      </c>
      <c r="E474" s="220">
        <v>2010</v>
      </c>
      <c r="F474" s="220" t="s">
        <v>17877</v>
      </c>
      <c r="G474" s="220">
        <v>5</v>
      </c>
      <c r="H474" s="220" t="s">
        <v>17042</v>
      </c>
      <c r="I474" s="231">
        <v>2498.58</v>
      </c>
      <c r="J474" s="231">
        <v>1437.25</v>
      </c>
      <c r="K474" s="231">
        <f t="shared" si="295"/>
        <v>1352.95</v>
      </c>
      <c r="L474" s="232">
        <v>52</v>
      </c>
      <c r="M474" s="220" t="s">
        <v>17100</v>
      </c>
      <c r="N474" s="220" t="s">
        <v>17746</v>
      </c>
      <c r="O474" s="223" t="s">
        <v>17821</v>
      </c>
      <c r="P474" s="228">
        <v>4465568</v>
      </c>
      <c r="Q474" s="228"/>
      <c r="R474" s="228">
        <v>0</v>
      </c>
      <c r="S474" s="228">
        <v>0</v>
      </c>
      <c r="T474" s="228">
        <f t="shared" si="296"/>
        <v>4465568</v>
      </c>
      <c r="U474" s="221">
        <f t="shared" si="242"/>
        <v>1787.2423536568772</v>
      </c>
      <c r="V474" s="228">
        <v>1787.2423536568772</v>
      </c>
      <c r="W474" s="195">
        <f t="shared" si="258"/>
        <v>0</v>
      </c>
      <c r="Y474" s="182" t="s">
        <v>17139</v>
      </c>
      <c r="Z474" s="182">
        <v>2002</v>
      </c>
      <c r="AA474" s="182">
        <v>5019</v>
      </c>
      <c r="AB474" s="182">
        <v>93</v>
      </c>
      <c r="AC474" s="182">
        <v>5</v>
      </c>
      <c r="AD474" s="182">
        <v>2368</v>
      </c>
      <c r="AF474" s="182" t="s">
        <v>3853</v>
      </c>
      <c r="AG474" s="182" t="s">
        <v>17312</v>
      </c>
      <c r="AH474" s="182" t="s">
        <v>2993</v>
      </c>
      <c r="AI474" s="182" t="s">
        <v>17322</v>
      </c>
      <c r="AL474" s="182" t="e">
        <f t="shared" si="262"/>
        <v>#N/A</v>
      </c>
      <c r="AV474" s="182">
        <f t="shared" si="263"/>
        <v>530</v>
      </c>
      <c r="AW474" s="182" t="str">
        <f t="shared" si="264"/>
        <v>Скатная деревянная</v>
      </c>
      <c r="BD474" s="182" t="e">
        <f t="shared" si="265"/>
        <v>#N/A</v>
      </c>
      <c r="BJ474" s="182" t="e">
        <f t="shared" si="266"/>
        <v>#N/A</v>
      </c>
      <c r="BU474" s="233" t="e">
        <f t="shared" si="297"/>
        <v>#N/A</v>
      </c>
      <c r="BV474" s="233">
        <v>2010</v>
      </c>
      <c r="BW474" s="233" t="s">
        <v>17877</v>
      </c>
      <c r="BX474" s="233" t="e">
        <f t="shared" si="298"/>
        <v>#N/A</v>
      </c>
      <c r="BY474" s="233" t="e">
        <f t="shared" si="299"/>
        <v>#N/A</v>
      </c>
      <c r="BZ474" s="234" t="e">
        <f>VLOOKUP(BT474,CO:CS,3,FALSE)</f>
        <v>#N/A</v>
      </c>
      <c r="CA474" s="234">
        <v>1437.25</v>
      </c>
      <c r="CB474" s="234">
        <v>1437.25</v>
      </c>
      <c r="CC474" s="235">
        <v>52</v>
      </c>
      <c r="CD474" s="233" t="s">
        <v>17100</v>
      </c>
      <c r="CE474" s="233" t="s">
        <v>17746</v>
      </c>
      <c r="CF474" s="233" t="s">
        <v>17821</v>
      </c>
      <c r="CG474" s="236">
        <v>4465568</v>
      </c>
      <c r="CH474" s="236">
        <v>0</v>
      </c>
      <c r="CI474" s="236">
        <v>0</v>
      </c>
      <c r="CJ474" s="236">
        <f t="shared" si="300"/>
        <v>4465568</v>
      </c>
      <c r="CK474" s="236" t="e">
        <f t="shared" si="259"/>
        <v>#N/A</v>
      </c>
      <c r="CL474" s="236" t="e">
        <f t="shared" si="302"/>
        <v>#N/A</v>
      </c>
      <c r="CM474" s="195">
        <f t="shared" si="282"/>
        <v>0</v>
      </c>
      <c r="CQ474" s="182" t="e">
        <f t="shared" si="260"/>
        <v>#N/A</v>
      </c>
      <c r="CR474" s="182" t="s">
        <v>46</v>
      </c>
      <c r="CS474" s="182">
        <v>140.5</v>
      </c>
      <c r="CY474" s="182" t="s">
        <v>546</v>
      </c>
      <c r="CZ474" s="182">
        <v>3748.59</v>
      </c>
    </row>
    <row r="475" spans="1:109" ht="35.25" x14ac:dyDescent="0.5">
      <c r="A475" s="182">
        <v>1</v>
      </c>
      <c r="B475" s="220">
        <f>SUBTOTAL(9,$A$394:A475)</f>
        <v>78</v>
      </c>
      <c r="C475" s="230" t="s">
        <v>544</v>
      </c>
      <c r="D475" s="220">
        <v>1983</v>
      </c>
      <c r="E475" s="220"/>
      <c r="F475" s="220" t="s">
        <v>17877</v>
      </c>
      <c r="G475" s="220">
        <v>5</v>
      </c>
      <c r="H475" s="220" t="s">
        <v>17320</v>
      </c>
      <c r="I475" s="231">
        <v>5763.67</v>
      </c>
      <c r="J475" s="231">
        <v>4429</v>
      </c>
      <c r="K475" s="231">
        <f t="shared" si="295"/>
        <v>4297.2</v>
      </c>
      <c r="L475" s="232">
        <v>210</v>
      </c>
      <c r="M475" s="220" t="s">
        <v>17100</v>
      </c>
      <c r="N475" s="220" t="s">
        <v>17746</v>
      </c>
      <c r="O475" s="223" t="s">
        <v>17817</v>
      </c>
      <c r="P475" s="228">
        <v>10455000</v>
      </c>
      <c r="Q475" s="228"/>
      <c r="R475" s="228">
        <v>0</v>
      </c>
      <c r="S475" s="228">
        <v>0</v>
      </c>
      <c r="T475" s="228">
        <f t="shared" si="296"/>
        <v>10455000</v>
      </c>
      <c r="U475" s="221">
        <f t="shared" si="242"/>
        <v>1813.9484044020562</v>
      </c>
      <c r="V475" s="228">
        <v>1902.9471152928604</v>
      </c>
      <c r="W475" s="195">
        <f t="shared" si="258"/>
        <v>88.998710890804205</v>
      </c>
      <c r="Y475" s="182" t="s">
        <v>17140</v>
      </c>
      <c r="Z475" s="182">
        <v>1993</v>
      </c>
      <c r="AA475" s="182">
        <v>5482.2</v>
      </c>
      <c r="AB475" s="182">
        <v>147</v>
      </c>
      <c r="AC475" s="182">
        <v>5</v>
      </c>
      <c r="AD475" s="182">
        <v>3303.8</v>
      </c>
      <c r="AF475" s="182" t="s">
        <v>3855</v>
      </c>
      <c r="AG475" s="182" t="s">
        <v>17319</v>
      </c>
      <c r="AH475" s="182" t="s">
        <v>2993</v>
      </c>
      <c r="AI475" s="182" t="s">
        <v>17320</v>
      </c>
      <c r="AL475" s="182" t="e">
        <f t="shared" si="262"/>
        <v>#N/A</v>
      </c>
      <c r="AV475" s="182">
        <f t="shared" si="263"/>
        <v>1230</v>
      </c>
      <c r="AW475" s="182" t="str">
        <f t="shared" si="264"/>
        <v>Плоская железобетонная сборная (чердачная)</v>
      </c>
      <c r="BD475" s="182" t="e">
        <f t="shared" si="265"/>
        <v>#N/A</v>
      </c>
      <c r="BJ475" s="182" t="e">
        <f t="shared" si="266"/>
        <v>#N/A</v>
      </c>
      <c r="BU475" s="233" t="e">
        <f t="shared" si="297"/>
        <v>#N/A</v>
      </c>
      <c r="BV475" s="233"/>
      <c r="BW475" s="233" t="s">
        <v>17877</v>
      </c>
      <c r="BX475" s="233" t="e">
        <f t="shared" si="298"/>
        <v>#N/A</v>
      </c>
      <c r="BY475" s="233" t="e">
        <f t="shared" si="299"/>
        <v>#N/A</v>
      </c>
      <c r="BZ475" s="234" t="e">
        <f>VLOOKUP(BT475,CO:CS,3,FALSE)</f>
        <v>#N/A</v>
      </c>
      <c r="CA475" s="234" t="e">
        <f>VLOOKUP(BT475,CO:CT,6,FALSE)</f>
        <v>#N/A</v>
      </c>
      <c r="CB475" s="234">
        <v>4429</v>
      </c>
      <c r="CC475" s="235">
        <v>210</v>
      </c>
      <c r="CD475" s="233" t="s">
        <v>17100</v>
      </c>
      <c r="CE475" s="233" t="s">
        <v>17746</v>
      </c>
      <c r="CF475" s="233" t="s">
        <v>17817</v>
      </c>
      <c r="CG475" s="236">
        <v>10455000</v>
      </c>
      <c r="CH475" s="236">
        <v>0</v>
      </c>
      <c r="CI475" s="236">
        <v>0</v>
      </c>
      <c r="CJ475" s="236">
        <f t="shared" si="300"/>
        <v>10455000</v>
      </c>
      <c r="CK475" s="236" t="e">
        <f t="shared" si="259"/>
        <v>#N/A</v>
      </c>
      <c r="CL475" s="236" t="e">
        <f>DL475*8917.04/BZ475</f>
        <v>#N/A</v>
      </c>
      <c r="CM475" s="195">
        <f t="shared" si="282"/>
        <v>0</v>
      </c>
      <c r="CQ475" s="182" t="e">
        <f t="shared" si="260"/>
        <v>#N/A</v>
      </c>
      <c r="CR475" s="182" t="s">
        <v>51</v>
      </c>
      <c r="CS475" s="182">
        <v>105.4</v>
      </c>
      <c r="CY475" s="182" t="s">
        <v>547</v>
      </c>
      <c r="CZ475" s="182">
        <v>2581.8000000000002</v>
      </c>
    </row>
    <row r="476" spans="1:109" ht="35.25" x14ac:dyDescent="0.5">
      <c r="A476" s="182">
        <v>1</v>
      </c>
      <c r="B476" s="220">
        <f>SUBTOTAL(9,$A$394:A476)</f>
        <v>79</v>
      </c>
      <c r="C476" s="230" t="s">
        <v>545</v>
      </c>
      <c r="D476" s="220">
        <v>1964</v>
      </c>
      <c r="E476" s="220"/>
      <c r="F476" s="220" t="s">
        <v>17877</v>
      </c>
      <c r="G476" s="220">
        <v>5</v>
      </c>
      <c r="H476" s="220" t="s">
        <v>17315</v>
      </c>
      <c r="I476" s="231">
        <v>3399.17</v>
      </c>
      <c r="J476" s="231">
        <v>2811.32</v>
      </c>
      <c r="K476" s="231">
        <f t="shared" si="295"/>
        <v>2811.32</v>
      </c>
      <c r="L476" s="232">
        <v>180</v>
      </c>
      <c r="M476" s="220" t="s">
        <v>17100</v>
      </c>
      <c r="N476" s="220" t="s">
        <v>17746</v>
      </c>
      <c r="O476" s="223" t="s">
        <v>17830</v>
      </c>
      <c r="P476" s="228">
        <v>10053425.92</v>
      </c>
      <c r="Q476" s="228"/>
      <c r="R476" s="228">
        <v>0</v>
      </c>
      <c r="S476" s="228">
        <v>0</v>
      </c>
      <c r="T476" s="228">
        <f t="shared" si="296"/>
        <v>10053425.92</v>
      </c>
      <c r="U476" s="221">
        <f t="shared" si="242"/>
        <v>2957.6119817484855</v>
      </c>
      <c r="V476" s="228">
        <v>2957.6119817484855</v>
      </c>
      <c r="W476" s="195">
        <f t="shared" si="258"/>
        <v>0</v>
      </c>
      <c r="Y476" s="182" t="s">
        <v>17141</v>
      </c>
      <c r="Z476" s="182">
        <v>1990</v>
      </c>
      <c r="AA476" s="182">
        <v>4677.1000000000004</v>
      </c>
      <c r="AB476" s="182">
        <v>145</v>
      </c>
      <c r="AC476" s="182">
        <v>5</v>
      </c>
      <c r="AD476" s="182">
        <v>3158.6</v>
      </c>
      <c r="AF476" s="182" t="s">
        <v>3857</v>
      </c>
      <c r="AG476" s="182" t="s">
        <v>17319</v>
      </c>
      <c r="AH476" s="182" t="s">
        <v>2993</v>
      </c>
      <c r="AI476" s="182" t="s">
        <v>17315</v>
      </c>
      <c r="AL476" s="182" t="e">
        <f t="shared" si="262"/>
        <v>#N/A</v>
      </c>
      <c r="AV476" s="182">
        <f t="shared" si="263"/>
        <v>1193.2</v>
      </c>
      <c r="AW476" s="182" t="str">
        <f t="shared" si="264"/>
        <v>Скатная деревянная</v>
      </c>
      <c r="BD476" s="182" t="e">
        <f t="shared" si="265"/>
        <v>#N/A</v>
      </c>
      <c r="BJ476" s="182" t="e">
        <f t="shared" si="266"/>
        <v>#N/A</v>
      </c>
      <c r="BU476" s="233" t="e">
        <f t="shared" si="297"/>
        <v>#N/A</v>
      </c>
      <c r="BV476" s="233"/>
      <c r="BW476" s="233" t="s">
        <v>17877</v>
      </c>
      <c r="BX476" s="233" t="e">
        <f t="shared" si="298"/>
        <v>#N/A</v>
      </c>
      <c r="BY476" s="233" t="e">
        <f t="shared" si="299"/>
        <v>#N/A</v>
      </c>
      <c r="BZ476" s="234">
        <v>3399.17</v>
      </c>
      <c r="CA476" s="234">
        <v>2811.32</v>
      </c>
      <c r="CB476" s="234">
        <v>2811.32</v>
      </c>
      <c r="CC476" s="235">
        <v>180</v>
      </c>
      <c r="CD476" s="233" t="s">
        <v>17100</v>
      </c>
      <c r="CE476" s="233" t="s">
        <v>17746</v>
      </c>
      <c r="CF476" s="233" t="s">
        <v>17830</v>
      </c>
      <c r="CG476" s="236">
        <v>10053425.92</v>
      </c>
      <c r="CH476" s="236">
        <v>0</v>
      </c>
      <c r="CI476" s="236">
        <v>0</v>
      </c>
      <c r="CJ476" s="236">
        <f t="shared" si="300"/>
        <v>10053425.92</v>
      </c>
      <c r="CK476" s="236">
        <f t="shared" si="259"/>
        <v>2957.6119817484855</v>
      </c>
      <c r="CL476" s="236">
        <f t="shared" ref="CL476:CL477" si="303">DL476*8425.6/BZ476</f>
        <v>0</v>
      </c>
      <c r="CM476" s="195">
        <f t="shared" si="282"/>
        <v>0</v>
      </c>
      <c r="CQ476" s="182" t="e">
        <f t="shared" si="260"/>
        <v>#N/A</v>
      </c>
      <c r="CR476" s="182" t="s">
        <v>48</v>
      </c>
      <c r="CS476" s="182">
        <v>0</v>
      </c>
      <c r="CY476" s="182" t="s">
        <v>549</v>
      </c>
      <c r="CZ476" s="182">
        <v>3100.73</v>
      </c>
    </row>
    <row r="477" spans="1:109" ht="35.25" x14ac:dyDescent="0.5">
      <c r="A477" s="182">
        <v>1</v>
      </c>
      <c r="B477" s="220">
        <f>SUBTOTAL(9,$A$394:A477)</f>
        <v>80</v>
      </c>
      <c r="C477" s="230" t="s">
        <v>546</v>
      </c>
      <c r="D477" s="220">
        <v>1966</v>
      </c>
      <c r="E477" s="220"/>
      <c r="F477" s="220" t="s">
        <v>17877</v>
      </c>
      <c r="G477" s="220">
        <v>5</v>
      </c>
      <c r="H477" s="220" t="s">
        <v>17315</v>
      </c>
      <c r="I477" s="231">
        <v>4152</v>
      </c>
      <c r="J477" s="231">
        <v>3895.8</v>
      </c>
      <c r="K477" s="231">
        <f t="shared" si="295"/>
        <v>3748.59</v>
      </c>
      <c r="L477" s="232">
        <v>140</v>
      </c>
      <c r="M477" s="220" t="s">
        <v>17100</v>
      </c>
      <c r="N477" s="220" t="s">
        <v>17746</v>
      </c>
      <c r="O477" s="223" t="s">
        <v>17819</v>
      </c>
      <c r="P477" s="228">
        <v>10616256</v>
      </c>
      <c r="Q477" s="228"/>
      <c r="R477" s="228">
        <v>0</v>
      </c>
      <c r="S477" s="228">
        <v>0</v>
      </c>
      <c r="T477" s="228">
        <f t="shared" si="296"/>
        <v>10616256</v>
      </c>
      <c r="U477" s="221">
        <f t="shared" si="242"/>
        <v>2556.9017341040462</v>
      </c>
      <c r="V477" s="228">
        <v>2556.9017341040462</v>
      </c>
      <c r="W477" s="195">
        <f t="shared" si="258"/>
        <v>0</v>
      </c>
      <c r="Y477" s="182" t="s">
        <v>17142</v>
      </c>
      <c r="Z477" s="182">
        <v>1994</v>
      </c>
      <c r="AA477" s="182">
        <v>5512.6</v>
      </c>
      <c r="AB477" s="182">
        <v>137</v>
      </c>
      <c r="AC477" s="182">
        <v>5</v>
      </c>
      <c r="AD477" s="182">
        <v>3370.2</v>
      </c>
      <c r="AF477" s="182" t="s">
        <v>527</v>
      </c>
      <c r="AG477" s="182" t="s">
        <v>17319</v>
      </c>
      <c r="AH477" s="182" t="s">
        <v>2993</v>
      </c>
      <c r="AI477" s="182" t="s">
        <v>17315</v>
      </c>
      <c r="AL477" s="182" t="e">
        <f t="shared" si="262"/>
        <v>#N/A</v>
      </c>
      <c r="AV477" s="182">
        <f t="shared" si="263"/>
        <v>1260</v>
      </c>
      <c r="AW477" s="182" t="str">
        <f t="shared" si="264"/>
        <v>Скатная деревянная</v>
      </c>
      <c r="BD477" s="182" t="e">
        <f t="shared" si="265"/>
        <v>#N/A</v>
      </c>
      <c r="BJ477" s="182" t="e">
        <f t="shared" si="266"/>
        <v>#N/A</v>
      </c>
      <c r="BU477" s="233" t="e">
        <f t="shared" si="297"/>
        <v>#N/A</v>
      </c>
      <c r="BV477" s="233"/>
      <c r="BW477" s="233" t="s">
        <v>17877</v>
      </c>
      <c r="BX477" s="233" t="e">
        <f t="shared" si="298"/>
        <v>#N/A</v>
      </c>
      <c r="BY477" s="233" t="e">
        <f t="shared" si="299"/>
        <v>#N/A</v>
      </c>
      <c r="BZ477" s="234" t="e">
        <f>VLOOKUP(BT477,CO:CS,3,FALSE)</f>
        <v>#N/A</v>
      </c>
      <c r="CA477" s="234" t="e">
        <f>VLOOKUP(BT477,CO:CT,6,FALSE)</f>
        <v>#N/A</v>
      </c>
      <c r="CB477" s="234">
        <v>3895.8</v>
      </c>
      <c r="CC477" s="235">
        <v>140</v>
      </c>
      <c r="CD477" s="233" t="s">
        <v>17100</v>
      </c>
      <c r="CE477" s="233" t="s">
        <v>17746</v>
      </c>
      <c r="CF477" s="233" t="s">
        <v>17819</v>
      </c>
      <c r="CG477" s="236">
        <v>10616256</v>
      </c>
      <c r="CH477" s="236">
        <v>0</v>
      </c>
      <c r="CI477" s="236">
        <v>0</v>
      </c>
      <c r="CJ477" s="236">
        <f t="shared" si="300"/>
        <v>10616256</v>
      </c>
      <c r="CK477" s="236" t="e">
        <f t="shared" si="259"/>
        <v>#N/A</v>
      </c>
      <c r="CL477" s="236" t="e">
        <f t="shared" si="303"/>
        <v>#N/A</v>
      </c>
      <c r="CM477" s="195">
        <f t="shared" si="282"/>
        <v>0</v>
      </c>
      <c r="CQ477" s="182" t="e">
        <f t="shared" si="260"/>
        <v>#N/A</v>
      </c>
      <c r="CR477" s="182" t="s">
        <v>355</v>
      </c>
      <c r="CS477" s="182">
        <v>86.8</v>
      </c>
      <c r="CY477" s="182" t="s">
        <v>17143</v>
      </c>
      <c r="CZ477" s="182">
        <v>3888.9</v>
      </c>
    </row>
    <row r="478" spans="1:109" ht="35.25" x14ac:dyDescent="0.5">
      <c r="A478" s="182">
        <v>1</v>
      </c>
      <c r="B478" s="220">
        <f>SUBTOTAL(9,$A$394:A478)</f>
        <v>81</v>
      </c>
      <c r="C478" s="230" t="s">
        <v>547</v>
      </c>
      <c r="D478" s="220">
        <v>1973</v>
      </c>
      <c r="E478" s="220"/>
      <c r="F478" s="220" t="s">
        <v>17877</v>
      </c>
      <c r="G478" s="220">
        <v>5</v>
      </c>
      <c r="H478" s="220" t="s">
        <v>17315</v>
      </c>
      <c r="I478" s="231">
        <v>3021.6</v>
      </c>
      <c r="J478" s="231">
        <v>2581.8000000000002</v>
      </c>
      <c r="K478" s="231">
        <f t="shared" si="295"/>
        <v>2581.8000000000002</v>
      </c>
      <c r="L478" s="232">
        <v>95</v>
      </c>
      <c r="M478" s="220" t="s">
        <v>17100</v>
      </c>
      <c r="N478" s="220" t="s">
        <v>17746</v>
      </c>
      <c r="O478" s="223" t="s">
        <v>17818</v>
      </c>
      <c r="P478" s="228">
        <v>7333375</v>
      </c>
      <c r="Q478" s="228"/>
      <c r="R478" s="228">
        <v>0</v>
      </c>
      <c r="S478" s="228">
        <v>0</v>
      </c>
      <c r="T478" s="228">
        <f t="shared" si="296"/>
        <v>7333375</v>
      </c>
      <c r="U478" s="221">
        <f t="shared" si="242"/>
        <v>2426.9840481863912</v>
      </c>
      <c r="V478" s="228">
        <v>2546.0604514164684</v>
      </c>
      <c r="W478" s="195">
        <f t="shared" si="258"/>
        <v>119.07640323007718</v>
      </c>
      <c r="Y478" s="182" t="s">
        <v>17143</v>
      </c>
      <c r="Z478" s="182">
        <v>1985</v>
      </c>
      <c r="AA478" s="182">
        <v>5783</v>
      </c>
      <c r="AB478" s="182">
        <v>177</v>
      </c>
      <c r="AC478" s="182">
        <v>5</v>
      </c>
      <c r="AD478" s="182">
        <v>3938.5</v>
      </c>
      <c r="AF478" s="182" t="s">
        <v>3859</v>
      </c>
      <c r="AG478" s="182" t="s">
        <v>17312</v>
      </c>
      <c r="AH478" s="182" t="s">
        <v>2993</v>
      </c>
      <c r="AI478" s="182" t="s">
        <v>17042</v>
      </c>
      <c r="AL478" s="182" t="e">
        <f t="shared" si="262"/>
        <v>#N/A</v>
      </c>
      <c r="AV478" s="182">
        <f t="shared" si="263"/>
        <v>862.75</v>
      </c>
      <c r="AW478" s="182" t="str">
        <f t="shared" si="264"/>
        <v>Плоская железобетонная сборная (чердачная)</v>
      </c>
      <c r="BD478" s="182" t="e">
        <f t="shared" si="265"/>
        <v>#N/A</v>
      </c>
      <c r="BJ478" s="182" t="e">
        <f t="shared" si="266"/>
        <v>#N/A</v>
      </c>
      <c r="BU478" s="233" t="e">
        <f t="shared" si="297"/>
        <v>#N/A</v>
      </c>
      <c r="BV478" s="233"/>
      <c r="BW478" s="233" t="s">
        <v>17877</v>
      </c>
      <c r="BX478" s="233" t="e">
        <f t="shared" si="298"/>
        <v>#N/A</v>
      </c>
      <c r="BY478" s="233" t="e">
        <f t="shared" si="299"/>
        <v>#N/A</v>
      </c>
      <c r="BZ478" s="234" t="e">
        <f>VLOOKUP(BT478,CO:CS,3,FALSE)</f>
        <v>#N/A</v>
      </c>
      <c r="CA478" s="234">
        <v>2581.8000000000002</v>
      </c>
      <c r="CB478" s="234">
        <v>2581.8000000000002</v>
      </c>
      <c r="CC478" s="235">
        <v>95</v>
      </c>
      <c r="CD478" s="233" t="s">
        <v>17100</v>
      </c>
      <c r="CE478" s="233" t="s">
        <v>17746</v>
      </c>
      <c r="CF478" s="233" t="s">
        <v>17818</v>
      </c>
      <c r="CG478" s="236">
        <v>7333375</v>
      </c>
      <c r="CH478" s="236">
        <v>0</v>
      </c>
      <c r="CI478" s="236">
        <v>0</v>
      </c>
      <c r="CJ478" s="236">
        <f t="shared" si="300"/>
        <v>7333375</v>
      </c>
      <c r="CK478" s="236" t="e">
        <f t="shared" si="259"/>
        <v>#N/A</v>
      </c>
      <c r="CL478" s="236" t="e">
        <f t="shared" ref="CL478:CL479" si="304">DL478*8917.04/BZ478</f>
        <v>#N/A</v>
      </c>
      <c r="CM478" s="195">
        <f t="shared" si="282"/>
        <v>0</v>
      </c>
      <c r="CQ478" s="182" t="e">
        <f t="shared" si="260"/>
        <v>#N/A</v>
      </c>
      <c r="CR478" s="182" t="s">
        <v>342</v>
      </c>
      <c r="CS478" s="182">
        <v>0</v>
      </c>
      <c r="CY478" s="182" t="s">
        <v>17132</v>
      </c>
      <c r="CZ478" s="182">
        <v>356.2</v>
      </c>
    </row>
    <row r="479" spans="1:109" ht="35.25" x14ac:dyDescent="0.5">
      <c r="A479" s="182">
        <v>1</v>
      </c>
      <c r="B479" s="220">
        <f>SUBTOTAL(9,$A$394:A479)</f>
        <v>82</v>
      </c>
      <c r="C479" s="230" t="s">
        <v>549</v>
      </c>
      <c r="D479" s="220">
        <v>1977</v>
      </c>
      <c r="E479" s="220"/>
      <c r="F479" s="220" t="s">
        <v>17877</v>
      </c>
      <c r="G479" s="220">
        <v>5</v>
      </c>
      <c r="H479" s="220" t="s">
        <v>17315</v>
      </c>
      <c r="I479" s="231">
        <v>3637.93</v>
      </c>
      <c r="J479" s="231">
        <v>3319.03</v>
      </c>
      <c r="K479" s="231">
        <f t="shared" si="295"/>
        <v>3100.73</v>
      </c>
      <c r="L479" s="232">
        <v>156</v>
      </c>
      <c r="M479" s="220" t="s">
        <v>17100</v>
      </c>
      <c r="N479" s="220" t="s">
        <v>17746</v>
      </c>
      <c r="O479" s="223" t="s">
        <v>17829</v>
      </c>
      <c r="P479" s="228">
        <v>8160000</v>
      </c>
      <c r="Q479" s="228"/>
      <c r="R479" s="228">
        <v>0</v>
      </c>
      <c r="S479" s="228">
        <v>0</v>
      </c>
      <c r="T479" s="228">
        <f t="shared" si="296"/>
        <v>8160000</v>
      </c>
      <c r="U479" s="221">
        <f t="shared" si="242"/>
        <v>2243.0338131849708</v>
      </c>
      <c r="V479" s="228">
        <v>2353.0849686497545</v>
      </c>
      <c r="W479" s="195">
        <f t="shared" si="258"/>
        <v>110.05115546478373</v>
      </c>
      <c r="Y479" s="182" t="s">
        <v>17144</v>
      </c>
      <c r="Z479" s="182">
        <v>1990</v>
      </c>
      <c r="AA479" s="182">
        <v>4678</v>
      </c>
      <c r="AB479" s="182">
        <v>150</v>
      </c>
      <c r="AC479" s="182">
        <v>5</v>
      </c>
      <c r="AD479" s="182">
        <v>3173.2</v>
      </c>
      <c r="AF479" s="182" t="s">
        <v>3860</v>
      </c>
      <c r="AG479" s="182" t="s">
        <v>17319</v>
      </c>
      <c r="AH479" s="182" t="s">
        <v>2993</v>
      </c>
      <c r="AI479" s="182" t="s">
        <v>17320</v>
      </c>
      <c r="AL479" s="182" t="e">
        <f t="shared" si="262"/>
        <v>#N/A</v>
      </c>
      <c r="AV479" s="182">
        <f t="shared" si="263"/>
        <v>960</v>
      </c>
      <c r="AW479" s="182" t="str">
        <f t="shared" si="264"/>
        <v>Плоская совмещенная из сборных железобетонных слоистых панелей</v>
      </c>
      <c r="BD479" s="182" t="e">
        <f t="shared" si="265"/>
        <v>#N/A</v>
      </c>
      <c r="BJ479" s="182" t="e">
        <f t="shared" si="266"/>
        <v>#N/A</v>
      </c>
      <c r="BU479" s="233" t="e">
        <f t="shared" si="297"/>
        <v>#N/A</v>
      </c>
      <c r="BV479" s="233"/>
      <c r="BW479" s="233" t="s">
        <v>17877</v>
      </c>
      <c r="BX479" s="233" t="e">
        <f t="shared" si="298"/>
        <v>#N/A</v>
      </c>
      <c r="BY479" s="233" t="e">
        <f t="shared" si="299"/>
        <v>#N/A</v>
      </c>
      <c r="BZ479" s="234">
        <v>3637.93</v>
      </c>
      <c r="CA479" s="234">
        <v>3319.03</v>
      </c>
      <c r="CB479" s="234">
        <v>3319.03</v>
      </c>
      <c r="CC479" s="235">
        <v>156</v>
      </c>
      <c r="CD479" s="233" t="s">
        <v>17100</v>
      </c>
      <c r="CE479" s="233" t="s">
        <v>17746</v>
      </c>
      <c r="CF479" s="233" t="s">
        <v>17829</v>
      </c>
      <c r="CG479" s="236">
        <v>8160000</v>
      </c>
      <c r="CH479" s="236">
        <v>0</v>
      </c>
      <c r="CI479" s="236">
        <v>0</v>
      </c>
      <c r="CJ479" s="236">
        <f t="shared" si="300"/>
        <v>8160000</v>
      </c>
      <c r="CK479" s="236">
        <f t="shared" si="259"/>
        <v>2243.0338131849708</v>
      </c>
      <c r="CL479" s="236">
        <f t="shared" si="304"/>
        <v>0</v>
      </c>
      <c r="CM479" s="195">
        <f t="shared" si="282"/>
        <v>0</v>
      </c>
      <c r="CQ479" s="182" t="e">
        <f t="shared" si="260"/>
        <v>#N/A</v>
      </c>
      <c r="CR479" s="182" t="s">
        <v>341</v>
      </c>
      <c r="CS479" s="182">
        <v>91.5</v>
      </c>
      <c r="CY479" s="182" t="s">
        <v>551</v>
      </c>
      <c r="CZ479" s="182">
        <v>3093.8</v>
      </c>
    </row>
    <row r="480" spans="1:109" ht="35.25" x14ac:dyDescent="0.5">
      <c r="A480" s="182">
        <v>1</v>
      </c>
      <c r="B480" s="220">
        <f>SUBTOTAL(9,$A$394:A480)</f>
        <v>83</v>
      </c>
      <c r="C480" s="230" t="s">
        <v>517</v>
      </c>
      <c r="D480" s="220">
        <v>1930</v>
      </c>
      <c r="E480" s="220">
        <v>2010</v>
      </c>
      <c r="F480" s="220" t="s">
        <v>17877</v>
      </c>
      <c r="G480" s="220">
        <v>3</v>
      </c>
      <c r="H480" s="220" t="s">
        <v>17322</v>
      </c>
      <c r="I480" s="231">
        <v>1159.1300000000001</v>
      </c>
      <c r="J480" s="231">
        <v>834.33</v>
      </c>
      <c r="K480" s="231">
        <v>834.33</v>
      </c>
      <c r="L480" s="232">
        <v>44</v>
      </c>
      <c r="M480" s="220" t="s">
        <v>17100</v>
      </c>
      <c r="N480" s="220" t="s">
        <v>17746</v>
      </c>
      <c r="O480" s="223" t="s">
        <v>17821</v>
      </c>
      <c r="P480" s="228">
        <v>6234944</v>
      </c>
      <c r="Q480" s="228"/>
      <c r="R480" s="228">
        <v>0</v>
      </c>
      <c r="S480" s="228">
        <v>0</v>
      </c>
      <c r="T480" s="228">
        <f>P480-R480-S480</f>
        <v>6234944</v>
      </c>
      <c r="U480" s="221">
        <f t="shared" si="242"/>
        <v>5378.9859636106385</v>
      </c>
      <c r="V480" s="228">
        <v>6454.0617532114602</v>
      </c>
      <c r="W480" s="195"/>
      <c r="AL480" s="182"/>
      <c r="BU480" s="233"/>
      <c r="BV480" s="233"/>
      <c r="BW480" s="233"/>
      <c r="BX480" s="233"/>
      <c r="BY480" s="233"/>
      <c r="BZ480" s="234"/>
      <c r="CA480" s="234"/>
      <c r="CB480" s="234"/>
      <c r="CC480" s="235"/>
      <c r="CD480" s="233"/>
      <c r="CE480" s="233"/>
      <c r="CF480" s="233"/>
      <c r="CG480" s="236"/>
      <c r="CH480" s="236"/>
      <c r="CI480" s="236"/>
      <c r="CJ480" s="236"/>
      <c r="CK480" s="236"/>
      <c r="CL480" s="236"/>
      <c r="CM480" s="195">
        <f t="shared" si="282"/>
        <v>0</v>
      </c>
      <c r="CS480" s="182" t="s">
        <v>320</v>
      </c>
      <c r="CT480" s="182">
        <v>1999</v>
      </c>
      <c r="CU480" s="182">
        <v>2016</v>
      </c>
      <c r="CV480" s="182" t="s">
        <v>18013</v>
      </c>
      <c r="CW480" s="182">
        <v>9</v>
      </c>
      <c r="CX480" s="182" t="s">
        <v>17315</v>
      </c>
      <c r="CY480" s="182">
        <v>9730.2999999999993</v>
      </c>
      <c r="CZ480" s="182">
        <v>8665.1</v>
      </c>
      <c r="DA480" s="182">
        <v>8342.7000000000007</v>
      </c>
      <c r="DB480" s="182">
        <v>382</v>
      </c>
      <c r="DC480" s="182" t="s">
        <v>17100</v>
      </c>
      <c r="DD480" s="182" t="s">
        <v>17746</v>
      </c>
      <c r="DE480" s="182" t="s">
        <v>17872</v>
      </c>
    </row>
    <row r="481" spans="1:109" ht="35.25" x14ac:dyDescent="0.5">
      <c r="B481" s="229" t="s">
        <v>535</v>
      </c>
      <c r="C481" s="269"/>
      <c r="D481" s="220" t="s">
        <v>17075</v>
      </c>
      <c r="E481" s="220" t="s">
        <v>17075</v>
      </c>
      <c r="F481" s="220" t="s">
        <v>17075</v>
      </c>
      <c r="G481" s="220" t="s">
        <v>17075</v>
      </c>
      <c r="H481" s="220" t="s">
        <v>17075</v>
      </c>
      <c r="I481" s="225">
        <f>I482+I483+I484</f>
        <v>7957.4</v>
      </c>
      <c r="J481" s="225">
        <f t="shared" ref="J481:L481" si="305">J482+J483+J484</f>
        <v>4864.2</v>
      </c>
      <c r="K481" s="225">
        <f t="shared" si="305"/>
        <v>4510.3</v>
      </c>
      <c r="L481" s="226">
        <f t="shared" si="305"/>
        <v>217</v>
      </c>
      <c r="M481" s="220" t="s">
        <v>17075</v>
      </c>
      <c r="N481" s="220" t="s">
        <v>17075</v>
      </c>
      <c r="O481" s="223" t="s">
        <v>17075</v>
      </c>
      <c r="P481" s="227">
        <v>14832262.560000001</v>
      </c>
      <c r="Q481" s="227"/>
      <c r="R481" s="225">
        <f>R482+R483+R484</f>
        <v>0</v>
      </c>
      <c r="S481" s="225">
        <f t="shared" ref="S481:T481" si="306">S482+S483+S484</f>
        <v>0</v>
      </c>
      <c r="T481" s="225">
        <f t="shared" si="306"/>
        <v>14832262.560000001</v>
      </c>
      <c r="U481" s="221">
        <f t="shared" si="242"/>
        <v>1863.9583984718629</v>
      </c>
      <c r="V481" s="228">
        <f>MAX(V482:V484)</f>
        <v>4338.0380485021406</v>
      </c>
      <c r="W481" s="195">
        <f t="shared" si="258"/>
        <v>2474.0796500302777</v>
      </c>
      <c r="Y481" s="182" t="s">
        <v>17145</v>
      </c>
      <c r="Z481" s="182">
        <v>1985</v>
      </c>
      <c r="AA481" s="182">
        <v>4664</v>
      </c>
      <c r="AB481" s="182">
        <v>141</v>
      </c>
      <c r="AC481" s="182">
        <v>5</v>
      </c>
      <c r="AD481" s="182">
        <v>3151.7</v>
      </c>
      <c r="AF481" s="182" t="s">
        <v>3862</v>
      </c>
      <c r="AG481" s="182" t="s">
        <v>17319</v>
      </c>
      <c r="AH481" s="182" t="s">
        <v>2993</v>
      </c>
      <c r="AI481" s="182" t="s">
        <v>17331</v>
      </c>
      <c r="AL481" s="182" t="e">
        <f>VLOOKUP(C481,AM:AN,2,FALSE)</f>
        <v>#N/A</v>
      </c>
      <c r="AV481" s="182" t="e">
        <f>VLOOKUP(C481,AY:BB,2,FALSE)</f>
        <v>#N/A</v>
      </c>
      <c r="AW481" s="182" t="e">
        <f>VLOOKUP(C481,AY:BA,3,FALSE)</f>
        <v>#N/A</v>
      </c>
      <c r="BD481" s="182" t="e">
        <f>VLOOKUP(C481,BE:BF,2,FALSE)</f>
        <v>#N/A</v>
      </c>
      <c r="BJ481" s="182" t="e">
        <f>VLOOKUP(C481,BL:BM,2,FALSE)</f>
        <v>#N/A</v>
      </c>
      <c r="BU481" s="233" t="s">
        <v>17075</v>
      </c>
      <c r="BV481" s="233" t="s">
        <v>17075</v>
      </c>
      <c r="BW481" s="233" t="s">
        <v>17075</v>
      </c>
      <c r="BX481" s="233" t="s">
        <v>17075</v>
      </c>
      <c r="BY481" s="233" t="s">
        <v>17075</v>
      </c>
      <c r="BZ481" s="234" t="e">
        <f>BZ482+BZ483</f>
        <v>#N/A</v>
      </c>
      <c r="CA481" s="234" t="e">
        <f t="shared" ref="CA481" si="307">CA482+CA483</f>
        <v>#N/A</v>
      </c>
      <c r="CB481" s="234">
        <f t="shared" ref="CB481" si="308">CB482+CB483</f>
        <v>4503.5</v>
      </c>
      <c r="CC481" s="235">
        <f t="shared" ref="CC481" si="309">CC482+CC483</f>
        <v>192</v>
      </c>
      <c r="CD481" s="233" t="s">
        <v>17075</v>
      </c>
      <c r="CE481" s="233" t="s">
        <v>17075</v>
      </c>
      <c r="CF481" s="233" t="s">
        <v>17075</v>
      </c>
      <c r="CG481" s="234">
        <f t="shared" ref="CG481" si="310">CG482+CG483</f>
        <v>12297842.08</v>
      </c>
      <c r="CH481" s="234">
        <f t="shared" ref="CH481" si="311">CH482+CH483</f>
        <v>0</v>
      </c>
      <c r="CI481" s="234">
        <f t="shared" ref="CI481" si="312">CI482+CI483</f>
        <v>0</v>
      </c>
      <c r="CJ481" s="234">
        <f t="shared" ref="CJ481" si="313">CJ482+CJ483</f>
        <v>12297842.08</v>
      </c>
      <c r="CK481" s="236" t="e">
        <f t="shared" si="259"/>
        <v>#N/A</v>
      </c>
      <c r="CL481" s="236">
        <f>MAX(CL482:CL483)</f>
        <v>2283.39</v>
      </c>
      <c r="CM481" s="195">
        <f t="shared" si="282"/>
        <v>0</v>
      </c>
      <c r="CQ481" s="182" t="e">
        <f>VLOOKUP(C481,CR:CS,2,FALSE)</f>
        <v>#N/A</v>
      </c>
      <c r="CR481" s="182" t="s">
        <v>348</v>
      </c>
      <c r="CS481" s="182">
        <v>62.1</v>
      </c>
      <c r="CY481" s="182" t="s">
        <v>552</v>
      </c>
      <c r="CZ481" s="182">
        <v>671</v>
      </c>
    </row>
    <row r="482" spans="1:109" ht="35.25" x14ac:dyDescent="0.5">
      <c r="A482" s="182">
        <v>1</v>
      </c>
      <c r="B482" s="220">
        <f>SUBTOTAL(9,$A$394:A482)</f>
        <v>84</v>
      </c>
      <c r="C482" s="230" t="s">
        <v>550</v>
      </c>
      <c r="D482" s="220">
        <v>1985</v>
      </c>
      <c r="E482" s="220"/>
      <c r="F482" s="220" t="s">
        <v>17319</v>
      </c>
      <c r="G482" s="220">
        <v>5</v>
      </c>
      <c r="H482" s="220">
        <v>5</v>
      </c>
      <c r="I482" s="231">
        <v>5783</v>
      </c>
      <c r="J482" s="231">
        <v>3938.5</v>
      </c>
      <c r="K482" s="231">
        <v>3888.9</v>
      </c>
      <c r="L482" s="232">
        <v>167</v>
      </c>
      <c r="M482" s="220" t="s">
        <v>17100</v>
      </c>
      <c r="N482" s="220" t="s">
        <v>17746</v>
      </c>
      <c r="O482" s="223" t="s">
        <v>17822</v>
      </c>
      <c r="P482" s="228">
        <v>8933500</v>
      </c>
      <c r="Q482" s="228"/>
      <c r="R482" s="228">
        <v>0</v>
      </c>
      <c r="S482" s="228">
        <v>0</v>
      </c>
      <c r="T482" s="228">
        <f>P482-R482-S482</f>
        <v>8933500</v>
      </c>
      <c r="U482" s="221">
        <f t="shared" si="242"/>
        <v>1544.7864430226525</v>
      </c>
      <c r="V482" s="228">
        <v>1620.58</v>
      </c>
      <c r="W482" s="195">
        <f t="shared" si="258"/>
        <v>75.793556977347407</v>
      </c>
      <c r="Y482" s="182" t="s">
        <v>17146</v>
      </c>
      <c r="Z482" s="182">
        <v>1986</v>
      </c>
      <c r="AA482" s="182">
        <v>4675.8999999999996</v>
      </c>
      <c r="AB482" s="182">
        <v>136</v>
      </c>
      <c r="AC482" s="182">
        <v>5</v>
      </c>
      <c r="AD482" s="182">
        <v>3167.4</v>
      </c>
      <c r="AF482" s="182" t="s">
        <v>3864</v>
      </c>
      <c r="AG482" s="182" t="s">
        <v>17319</v>
      </c>
      <c r="AH482" s="182" t="s">
        <v>2993</v>
      </c>
      <c r="AI482" s="182" t="s">
        <v>17320</v>
      </c>
      <c r="AL482" s="182" t="e">
        <f>VLOOKUP(C482,AM:AN,2,FALSE)</f>
        <v>#N/A</v>
      </c>
      <c r="AV482" s="182">
        <f>VLOOKUP(C482,AY:BB,2,FALSE)</f>
        <v>1051</v>
      </c>
      <c r="AW482" s="182" t="str">
        <f>VLOOKUP(C482,AY:BA,3,FALSE)</f>
        <v>Плоская железобетонная сборная (чердачная)</v>
      </c>
      <c r="BD482" s="182" t="e">
        <f>VLOOKUP(C482,BE:BF,2,FALSE)</f>
        <v>#N/A</v>
      </c>
      <c r="BJ482" s="182" t="e">
        <f>VLOOKUP(C482,BL:BM,2,FALSE)</f>
        <v>#N/A</v>
      </c>
      <c r="BU482" s="233" t="e">
        <f>VLOOKUP(BT482,CO:CS,2,FALSE)</f>
        <v>#N/A</v>
      </c>
      <c r="BV482" s="233"/>
      <c r="BW482" s="233" t="s">
        <v>17319</v>
      </c>
      <c r="BX482" s="233" t="e">
        <f>VLOOKUP(BT482,CO:CS,5,FALSE)</f>
        <v>#N/A</v>
      </c>
      <c r="BY482" s="233">
        <v>5</v>
      </c>
      <c r="BZ482" s="234" t="e">
        <f>VLOOKUP(BT482,CO:CS,3,FALSE)</f>
        <v>#N/A</v>
      </c>
      <c r="CA482" s="234" t="e">
        <f>VLOOKUP(BT482,CO:CT,6,FALSE)</f>
        <v>#N/A</v>
      </c>
      <c r="CB482" s="234">
        <v>3938.5</v>
      </c>
      <c r="CC482" s="235">
        <v>167</v>
      </c>
      <c r="CD482" s="233" t="s">
        <v>17100</v>
      </c>
      <c r="CE482" s="233" t="s">
        <v>17746</v>
      </c>
      <c r="CF482" s="233" t="s">
        <v>17822</v>
      </c>
      <c r="CG482" s="236">
        <v>8933500</v>
      </c>
      <c r="CH482" s="236">
        <v>0</v>
      </c>
      <c r="CI482" s="236">
        <v>0</v>
      </c>
      <c r="CJ482" s="236">
        <f t="shared" ref="CJ482:CJ483" si="314">CG482-CH482-CI482</f>
        <v>8933500</v>
      </c>
      <c r="CK482" s="236" t="e">
        <f t="shared" si="259"/>
        <v>#N/A</v>
      </c>
      <c r="CL482" s="236">
        <v>1620.58</v>
      </c>
      <c r="CM482" s="195">
        <f t="shared" si="282"/>
        <v>0</v>
      </c>
      <c r="CQ482" s="182" t="e">
        <f>VLOOKUP(C482,CR:CS,2,FALSE)</f>
        <v>#N/A</v>
      </c>
      <c r="CR482" s="182" t="s">
        <v>352</v>
      </c>
      <c r="CS482" s="182">
        <v>41.4</v>
      </c>
      <c r="CY482" s="182" t="s">
        <v>553</v>
      </c>
      <c r="CZ482" s="182">
        <v>2547.0300000000002</v>
      </c>
    </row>
    <row r="483" spans="1:109" ht="35.25" x14ac:dyDescent="0.5">
      <c r="A483" s="182">
        <v>1</v>
      </c>
      <c r="B483" s="220">
        <f>SUBTOTAL(9,$A$394:A483)</f>
        <v>85</v>
      </c>
      <c r="C483" s="230" t="s">
        <v>3850</v>
      </c>
      <c r="D483" s="220">
        <v>1988</v>
      </c>
      <c r="E483" s="220"/>
      <c r="F483" s="220" t="s">
        <v>17319</v>
      </c>
      <c r="G483" s="220">
        <v>2</v>
      </c>
      <c r="H483" s="220">
        <v>2</v>
      </c>
      <c r="I483" s="231">
        <v>1473.4</v>
      </c>
      <c r="J483" s="231">
        <v>565</v>
      </c>
      <c r="K483" s="231">
        <v>356.2</v>
      </c>
      <c r="L483" s="232">
        <v>25</v>
      </c>
      <c r="M483" s="220" t="s">
        <v>17100</v>
      </c>
      <c r="N483" s="220" t="s">
        <v>17746</v>
      </c>
      <c r="O483" s="223" t="s">
        <v>17822</v>
      </c>
      <c r="P483" s="228">
        <v>3364342.08</v>
      </c>
      <c r="Q483" s="228"/>
      <c r="R483" s="228">
        <v>0</v>
      </c>
      <c r="S483" s="228">
        <v>0</v>
      </c>
      <c r="T483" s="228">
        <f>P483-R483-S483</f>
        <v>3364342.08</v>
      </c>
      <c r="U483" s="221">
        <f t="shared" si="242"/>
        <v>2283.3867788787838</v>
      </c>
      <c r="V483" s="228">
        <v>2283.39</v>
      </c>
      <c r="W483" s="195">
        <f t="shared" si="258"/>
        <v>3.2211212160291325E-3</v>
      </c>
      <c r="Y483" s="182" t="s">
        <v>17147</v>
      </c>
      <c r="Z483" s="182">
        <v>1986</v>
      </c>
      <c r="AA483" s="182">
        <v>7913.1</v>
      </c>
      <c r="AB483" s="182">
        <v>209</v>
      </c>
      <c r="AC483" s="182">
        <v>5</v>
      </c>
      <c r="AD483" s="182">
        <v>4328.3</v>
      </c>
      <c r="AF483" s="182" t="s">
        <v>3866</v>
      </c>
      <c r="AG483" s="182" t="s">
        <v>17319</v>
      </c>
      <c r="AH483" s="182" t="s">
        <v>2993</v>
      </c>
      <c r="AI483" s="182" t="s">
        <v>17331</v>
      </c>
      <c r="AL483" s="182" t="e">
        <f>VLOOKUP(C483,AM:AN,2,FALSE)</f>
        <v>#N/A</v>
      </c>
      <c r="AV483" s="182">
        <f>VLOOKUP(C483,AY:BB,2,FALSE)</f>
        <v>399.3</v>
      </c>
      <c r="AW483" s="182" t="str">
        <f>VLOOKUP(C483,AY:BA,3,FALSE)</f>
        <v>Скатная</v>
      </c>
      <c r="BD483" s="182" t="e">
        <f>VLOOKUP(C483,BE:BF,2,FALSE)</f>
        <v>#N/A</v>
      </c>
      <c r="BJ483" s="182" t="e">
        <f>VLOOKUP(C483,BL:BM,2,FALSE)</f>
        <v>#N/A</v>
      </c>
      <c r="BU483" s="233" t="e">
        <f>VLOOKUP(BT483,CO:CS,2,FALSE)</f>
        <v>#N/A</v>
      </c>
      <c r="BV483" s="233"/>
      <c r="BW483" s="233" t="s">
        <v>17319</v>
      </c>
      <c r="BX483" s="233" t="e">
        <f>VLOOKUP(BT483,CO:CS,5,FALSE)</f>
        <v>#N/A</v>
      </c>
      <c r="BY483" s="233">
        <v>2</v>
      </c>
      <c r="BZ483" s="234" t="e">
        <f>VLOOKUP(BT483,CO:CS,3,FALSE)</f>
        <v>#N/A</v>
      </c>
      <c r="CA483" s="234" t="e">
        <f>VLOOKUP(BT483,CO:CT,6,FALSE)</f>
        <v>#N/A</v>
      </c>
      <c r="CB483" s="234">
        <v>565</v>
      </c>
      <c r="CC483" s="235">
        <v>25</v>
      </c>
      <c r="CD483" s="233" t="s">
        <v>17100</v>
      </c>
      <c r="CE483" s="233" t="s">
        <v>17746</v>
      </c>
      <c r="CF483" s="233" t="s">
        <v>17822</v>
      </c>
      <c r="CG483" s="236">
        <v>3364342.08</v>
      </c>
      <c r="CH483" s="236">
        <v>0</v>
      </c>
      <c r="CI483" s="236">
        <v>0</v>
      </c>
      <c r="CJ483" s="236">
        <f t="shared" si="314"/>
        <v>3364342.08</v>
      </c>
      <c r="CK483" s="236" t="e">
        <f t="shared" si="259"/>
        <v>#N/A</v>
      </c>
      <c r="CL483" s="236">
        <v>2283.39</v>
      </c>
      <c r="CM483" s="195">
        <f t="shared" si="282"/>
        <v>0</v>
      </c>
      <c r="CQ483" s="182" t="e">
        <f>VLOOKUP(C483,CR:CS,2,FALSE)</f>
        <v>#N/A</v>
      </c>
      <c r="CR483" s="182" t="s">
        <v>351</v>
      </c>
      <c r="CS483" s="182">
        <v>113.1</v>
      </c>
      <c r="CY483" s="182" t="s">
        <v>554</v>
      </c>
      <c r="CZ483" s="182">
        <v>570.5</v>
      </c>
    </row>
    <row r="484" spans="1:109" ht="35.25" x14ac:dyDescent="0.5">
      <c r="A484" s="182">
        <v>1</v>
      </c>
      <c r="B484" s="220">
        <f>SUBTOTAL(9,$A$394:A484)</f>
        <v>86</v>
      </c>
      <c r="C484" s="230" t="s">
        <v>525</v>
      </c>
      <c r="D484" s="220">
        <v>1964</v>
      </c>
      <c r="E484" s="220"/>
      <c r="F484" s="220" t="s">
        <v>17877</v>
      </c>
      <c r="G484" s="220">
        <v>2</v>
      </c>
      <c r="H484" s="220">
        <v>2</v>
      </c>
      <c r="I484" s="231">
        <v>701</v>
      </c>
      <c r="J484" s="231">
        <v>360.7</v>
      </c>
      <c r="K484" s="231">
        <v>265.2</v>
      </c>
      <c r="L484" s="232">
        <v>25</v>
      </c>
      <c r="M484" s="220" t="s">
        <v>17100</v>
      </c>
      <c r="N484" s="220" t="s">
        <v>17746</v>
      </c>
      <c r="O484" s="223" t="s">
        <v>17823</v>
      </c>
      <c r="P484" s="228">
        <v>2534420.48</v>
      </c>
      <c r="Q484" s="228"/>
      <c r="R484" s="228">
        <v>0</v>
      </c>
      <c r="S484" s="228">
        <v>0</v>
      </c>
      <c r="T484" s="228">
        <f>P484-R484-S484</f>
        <v>2534420.48</v>
      </c>
      <c r="U484" s="221">
        <f t="shared" si="242"/>
        <v>3615.4357774607702</v>
      </c>
      <c r="V484" s="228">
        <v>4338.0380485021406</v>
      </c>
      <c r="W484" s="195"/>
      <c r="AL484" s="182"/>
      <c r="BU484" s="233"/>
      <c r="BV484" s="233"/>
      <c r="BW484" s="233"/>
      <c r="BX484" s="233"/>
      <c r="BY484" s="233"/>
      <c r="BZ484" s="234"/>
      <c r="CA484" s="234"/>
      <c r="CB484" s="234"/>
      <c r="CC484" s="235"/>
      <c r="CD484" s="233"/>
      <c r="CE484" s="233"/>
      <c r="CF484" s="233"/>
      <c r="CG484" s="236"/>
      <c r="CH484" s="236"/>
      <c r="CI484" s="236"/>
      <c r="CJ484" s="236"/>
      <c r="CK484" s="236"/>
      <c r="CL484" s="236"/>
      <c r="CM484" s="195">
        <f t="shared" si="282"/>
        <v>0</v>
      </c>
      <c r="CS484" s="182" t="s">
        <v>3123</v>
      </c>
      <c r="CT484" s="182">
        <v>1957</v>
      </c>
      <c r="CV484" s="182" t="s">
        <v>18015</v>
      </c>
      <c r="CW484" s="182">
        <v>2</v>
      </c>
      <c r="CX484" s="182" t="s">
        <v>17042</v>
      </c>
      <c r="CY484" s="182">
        <v>821.4</v>
      </c>
      <c r="CZ484" s="182">
        <v>442.9</v>
      </c>
      <c r="DA484" s="182">
        <v>442.9</v>
      </c>
      <c r="DB484" s="182">
        <v>17</v>
      </c>
      <c r="DC484" s="182" t="s">
        <v>17100</v>
      </c>
      <c r="DD484" s="182" t="s">
        <v>17746</v>
      </c>
      <c r="DE484" s="182" t="s">
        <v>17821</v>
      </c>
    </row>
    <row r="485" spans="1:109" ht="35.25" x14ac:dyDescent="0.5">
      <c r="B485" s="229" t="s">
        <v>536</v>
      </c>
      <c r="C485" s="269"/>
      <c r="D485" s="220" t="s">
        <v>17075</v>
      </c>
      <c r="E485" s="220" t="s">
        <v>17075</v>
      </c>
      <c r="F485" s="220" t="s">
        <v>17075</v>
      </c>
      <c r="G485" s="220" t="s">
        <v>17075</v>
      </c>
      <c r="H485" s="220" t="s">
        <v>17075</v>
      </c>
      <c r="I485" s="225">
        <f>I486+I487</f>
        <v>4302</v>
      </c>
      <c r="J485" s="225">
        <f t="shared" ref="J485:L485" si="315">J486+J487</f>
        <v>4000.2000000000003</v>
      </c>
      <c r="K485" s="225">
        <f t="shared" si="315"/>
        <v>3764.8</v>
      </c>
      <c r="L485" s="226">
        <f t="shared" si="315"/>
        <v>167</v>
      </c>
      <c r="M485" s="220" t="s">
        <v>17075</v>
      </c>
      <c r="N485" s="220" t="s">
        <v>17075</v>
      </c>
      <c r="O485" s="223" t="s">
        <v>17075</v>
      </c>
      <c r="P485" s="227">
        <f>P486+P487</f>
        <v>17289331.199999999</v>
      </c>
      <c r="Q485" s="227">
        <f t="shared" ref="Q485:T485" si="316">Q486+Q487</f>
        <v>0</v>
      </c>
      <c r="R485" s="225">
        <f t="shared" si="316"/>
        <v>0</v>
      </c>
      <c r="S485" s="225">
        <f t="shared" si="316"/>
        <v>0</v>
      </c>
      <c r="T485" s="225">
        <f t="shared" si="316"/>
        <v>17289331.199999999</v>
      </c>
      <c r="U485" s="221">
        <f t="shared" si="242"/>
        <v>4018.9054393305437</v>
      </c>
      <c r="V485" s="228">
        <f>MAX(V486:V487)</f>
        <v>8434.1771292840167</v>
      </c>
      <c r="W485" s="195">
        <f t="shared" si="258"/>
        <v>4415.2716899534735</v>
      </c>
      <c r="Y485" s="182" t="s">
        <v>17148</v>
      </c>
      <c r="Z485" s="182">
        <v>2001</v>
      </c>
      <c r="AA485" s="182">
        <v>6330.6</v>
      </c>
      <c r="AB485" s="182">
        <v>157</v>
      </c>
      <c r="AC485" s="182">
        <v>5</v>
      </c>
      <c r="AD485" s="182">
        <v>3627.4</v>
      </c>
      <c r="AF485" s="182" t="s">
        <v>3868</v>
      </c>
      <c r="AG485" s="182" t="s">
        <v>17319</v>
      </c>
      <c r="AH485" s="182" t="s">
        <v>2993</v>
      </c>
      <c r="AI485" s="182" t="s">
        <v>17322</v>
      </c>
      <c r="AL485" s="182" t="e">
        <f t="shared" ref="AL485:AL494" si="317">VLOOKUP(C485,AM:AN,2,FALSE)</f>
        <v>#N/A</v>
      </c>
      <c r="AV485" s="182" t="e">
        <f t="shared" ref="AV485:AV494" si="318">VLOOKUP(C485,AY:BB,2,FALSE)</f>
        <v>#N/A</v>
      </c>
      <c r="AW485" s="182" t="e">
        <f t="shared" ref="AW485:AW494" si="319">VLOOKUP(C485,AY:BA,3,FALSE)</f>
        <v>#N/A</v>
      </c>
      <c r="BD485" s="182" t="e">
        <f t="shared" ref="BD485:BD494" si="320">VLOOKUP(C485,BE:BF,2,FALSE)</f>
        <v>#N/A</v>
      </c>
      <c r="BJ485" s="182" t="e">
        <f t="shared" ref="BJ485:BJ494" si="321">VLOOKUP(C485,BL:BM,2,FALSE)</f>
        <v>#N/A</v>
      </c>
      <c r="BU485" s="233" t="s">
        <v>17075</v>
      </c>
      <c r="BV485" s="233" t="s">
        <v>17075</v>
      </c>
      <c r="BW485" s="233" t="s">
        <v>17075</v>
      </c>
      <c r="BX485" s="233" t="s">
        <v>17075</v>
      </c>
      <c r="BY485" s="233" t="s">
        <v>17075</v>
      </c>
      <c r="BZ485" s="234" t="e">
        <f>BZ486+BZ487</f>
        <v>#N/A</v>
      </c>
      <c r="CA485" s="234" t="e">
        <f t="shared" ref="CA485" si="322">CA486+CA487</f>
        <v>#N/A</v>
      </c>
      <c r="CB485" s="234">
        <f t="shared" ref="CB485" si="323">CB486+CB487</f>
        <v>4000.2000000000003</v>
      </c>
      <c r="CC485" s="235">
        <f t="shared" ref="CC485" si="324">CC486+CC487</f>
        <v>167</v>
      </c>
      <c r="CD485" s="233" t="s">
        <v>17075</v>
      </c>
      <c r="CE485" s="233" t="s">
        <v>17075</v>
      </c>
      <c r="CF485" s="233" t="s">
        <v>17075</v>
      </c>
      <c r="CG485" s="234">
        <f t="shared" ref="CG485" si="325">CG486+CG487</f>
        <v>17289331.199999999</v>
      </c>
      <c r="CH485" s="234">
        <f t="shared" ref="CH485" si="326">CH486+CH487</f>
        <v>0</v>
      </c>
      <c r="CI485" s="234">
        <f t="shared" ref="CI485" si="327">CI486+CI487</f>
        <v>0</v>
      </c>
      <c r="CJ485" s="234">
        <f t="shared" ref="CJ485" si="328">CJ486+CJ487</f>
        <v>17289331.199999999</v>
      </c>
      <c r="CK485" s="236" t="e">
        <f t="shared" si="259"/>
        <v>#N/A</v>
      </c>
      <c r="CL485" s="236" t="e">
        <f>MAX(CL486:CL487)</f>
        <v>#N/A</v>
      </c>
      <c r="CM485" s="195">
        <f t="shared" si="282"/>
        <v>0</v>
      </c>
      <c r="CQ485" s="182" t="e">
        <f t="shared" ref="CQ485:CQ494" si="329">VLOOKUP(C485,CR:CS,2,FALSE)</f>
        <v>#N/A</v>
      </c>
      <c r="CR485" s="182" t="s">
        <v>353</v>
      </c>
      <c r="CS485" s="182">
        <v>0</v>
      </c>
      <c r="CY485" s="182" t="s">
        <v>477</v>
      </c>
      <c r="CZ485" s="182">
        <v>5882.1</v>
      </c>
    </row>
    <row r="486" spans="1:109" ht="35.25" x14ac:dyDescent="0.5">
      <c r="A486" s="182">
        <v>1</v>
      </c>
      <c r="B486" s="220">
        <f>SUBTOTAL(9,$A$394:A486)</f>
        <v>87</v>
      </c>
      <c r="C486" s="230" t="s">
        <v>551</v>
      </c>
      <c r="D486" s="220">
        <v>1966</v>
      </c>
      <c r="E486" s="220"/>
      <c r="F486" s="220" t="s">
        <v>17877</v>
      </c>
      <c r="G486" s="220">
        <v>5</v>
      </c>
      <c r="H486" s="220" t="s">
        <v>17315</v>
      </c>
      <c r="I486" s="231">
        <v>3417.9</v>
      </c>
      <c r="J486" s="231">
        <v>3179.3</v>
      </c>
      <c r="K486" s="231">
        <f>VLOOKUP(C486,CY:CZ,2,FALSE)</f>
        <v>3093.8</v>
      </c>
      <c r="L486" s="232">
        <v>145</v>
      </c>
      <c r="M486" s="220" t="s">
        <v>17100</v>
      </c>
      <c r="N486" s="220" t="s">
        <v>17746</v>
      </c>
      <c r="O486" s="223" t="s">
        <v>17831</v>
      </c>
      <c r="P486" s="228">
        <v>9832675.1999999993</v>
      </c>
      <c r="Q486" s="228"/>
      <c r="R486" s="228">
        <v>0</v>
      </c>
      <c r="S486" s="228">
        <v>0</v>
      </c>
      <c r="T486" s="228">
        <f>P486-R486-S486</f>
        <v>9832675.1999999993</v>
      </c>
      <c r="U486" s="221">
        <f t="shared" si="242"/>
        <v>2876.8176950759234</v>
      </c>
      <c r="V486" s="228">
        <v>2876.8176950759239</v>
      </c>
      <c r="W486" s="195">
        <f t="shared" si="258"/>
        <v>0</v>
      </c>
      <c r="Y486" s="182" t="s">
        <v>17149</v>
      </c>
      <c r="Z486" s="182">
        <v>1986</v>
      </c>
      <c r="AA486" s="182">
        <v>7160.5</v>
      </c>
      <c r="AB486" s="182">
        <v>185</v>
      </c>
      <c r="AC486" s="182">
        <v>5</v>
      </c>
      <c r="AD486" s="182">
        <v>3872.4</v>
      </c>
      <c r="AF486" s="182" t="s">
        <v>3870</v>
      </c>
      <c r="AG486" s="182" t="s">
        <v>17319</v>
      </c>
      <c r="AH486" s="182" t="s">
        <v>2993</v>
      </c>
      <c r="AI486" s="182" t="s">
        <v>17331</v>
      </c>
      <c r="AL486" s="182" t="e">
        <f t="shared" si="317"/>
        <v>#N/A</v>
      </c>
      <c r="AV486" s="182">
        <f t="shared" si="318"/>
        <v>1167</v>
      </c>
      <c r="AW486" s="182" t="str">
        <f t="shared" si="319"/>
        <v>Скатная деревянная</v>
      </c>
      <c r="BD486" s="182" t="e">
        <f t="shared" si="320"/>
        <v>#N/A</v>
      </c>
      <c r="BJ486" s="182" t="e">
        <f t="shared" si="321"/>
        <v>#N/A</v>
      </c>
      <c r="BU486" s="233" t="e">
        <f>VLOOKUP(BT486,CO:CS,2,FALSE)</f>
        <v>#N/A</v>
      </c>
      <c r="BV486" s="233"/>
      <c r="BW486" s="233" t="s">
        <v>17877</v>
      </c>
      <c r="BX486" s="233" t="e">
        <f>VLOOKUP(BT486,CO:CS,5,FALSE)</f>
        <v>#N/A</v>
      </c>
      <c r="BY486" s="233" t="e">
        <f>VLOOKUP(BT486,CV:CY,4,FALSE)</f>
        <v>#N/A</v>
      </c>
      <c r="BZ486" s="234">
        <v>3417.9</v>
      </c>
      <c r="CA486" s="234" t="e">
        <f>VLOOKUP(BT486,CO:CT,6,FALSE)</f>
        <v>#N/A</v>
      </c>
      <c r="CB486" s="234">
        <v>3179.3</v>
      </c>
      <c r="CC486" s="235">
        <v>145</v>
      </c>
      <c r="CD486" s="233" t="s">
        <v>17100</v>
      </c>
      <c r="CE486" s="233" t="s">
        <v>17746</v>
      </c>
      <c r="CF486" s="233" t="s">
        <v>17831</v>
      </c>
      <c r="CG486" s="236">
        <v>9832675.1999999993</v>
      </c>
      <c r="CH486" s="236">
        <v>0</v>
      </c>
      <c r="CI486" s="236">
        <v>0</v>
      </c>
      <c r="CJ486" s="236">
        <f t="shared" ref="CJ486:CJ487" si="330">CG486-CH486-CI486</f>
        <v>9832675.1999999993</v>
      </c>
      <c r="CK486" s="236">
        <f t="shared" si="259"/>
        <v>2876.8176950759234</v>
      </c>
      <c r="CL486" s="236">
        <f t="shared" ref="CL486:CL487" si="331">DL486*8425.6/BZ486</f>
        <v>0</v>
      </c>
      <c r="CM486" s="195">
        <f t="shared" si="282"/>
        <v>0</v>
      </c>
      <c r="CQ486" s="182" t="e">
        <f t="shared" si="329"/>
        <v>#N/A</v>
      </c>
      <c r="CR486" s="182" t="s">
        <v>354</v>
      </c>
      <c r="CS486" s="182">
        <v>48.5</v>
      </c>
      <c r="CY486" s="182" t="s">
        <v>478</v>
      </c>
      <c r="CZ486" s="182">
        <v>500.3</v>
      </c>
    </row>
    <row r="487" spans="1:109" ht="35.25" x14ac:dyDescent="0.5">
      <c r="A487" s="182">
        <v>1</v>
      </c>
      <c r="B487" s="220">
        <f>SUBTOTAL(9,$A$394:A487)</f>
        <v>88</v>
      </c>
      <c r="C487" s="230" t="s">
        <v>552</v>
      </c>
      <c r="D487" s="220">
        <v>1953</v>
      </c>
      <c r="E487" s="220"/>
      <c r="F487" s="220" t="s">
        <v>17877</v>
      </c>
      <c r="G487" s="220">
        <v>2</v>
      </c>
      <c r="H487" s="220" t="s">
        <v>17042</v>
      </c>
      <c r="I487" s="231">
        <v>884.1</v>
      </c>
      <c r="J487" s="231">
        <v>820.9</v>
      </c>
      <c r="K487" s="231">
        <f>VLOOKUP(C487,CY:CZ,2,FALSE)</f>
        <v>671</v>
      </c>
      <c r="L487" s="232">
        <v>22</v>
      </c>
      <c r="M487" s="220" t="s">
        <v>17100</v>
      </c>
      <c r="N487" s="220" t="s">
        <v>17769</v>
      </c>
      <c r="O487" s="223" t="s">
        <v>17316</v>
      </c>
      <c r="P487" s="228">
        <v>7456656</v>
      </c>
      <c r="Q487" s="228"/>
      <c r="R487" s="228">
        <v>0</v>
      </c>
      <c r="S487" s="228">
        <v>0</v>
      </c>
      <c r="T487" s="228">
        <f>P487-R487-S487</f>
        <v>7456656</v>
      </c>
      <c r="U487" s="221">
        <f t="shared" si="242"/>
        <v>8434.1771292840167</v>
      </c>
      <c r="V487" s="228">
        <v>8434.1771292840167</v>
      </c>
      <c r="W487" s="195">
        <f t="shared" si="258"/>
        <v>0</v>
      </c>
      <c r="Y487" s="182" t="s">
        <v>17150</v>
      </c>
      <c r="Z487" s="182">
        <v>1986</v>
      </c>
      <c r="AA487" s="182">
        <v>5770.1</v>
      </c>
      <c r="AB487" s="182">
        <v>180</v>
      </c>
      <c r="AC487" s="182">
        <v>5</v>
      </c>
      <c r="AD487" s="182">
        <v>3935.4</v>
      </c>
      <c r="AF487" s="182" t="s">
        <v>565</v>
      </c>
      <c r="AG487" s="182" t="s">
        <v>17319</v>
      </c>
      <c r="AH487" s="182" t="s">
        <v>2993</v>
      </c>
      <c r="AI487" s="182" t="s">
        <v>17322</v>
      </c>
      <c r="AL487" s="182" t="e">
        <f t="shared" si="317"/>
        <v>#N/A</v>
      </c>
      <c r="AV487" s="182" t="e">
        <f t="shared" si="318"/>
        <v>#N/A</v>
      </c>
      <c r="AW487" s="182" t="e">
        <f t="shared" si="319"/>
        <v>#N/A</v>
      </c>
      <c r="BD487" s="182" t="e">
        <f t="shared" si="320"/>
        <v>#N/A</v>
      </c>
      <c r="BJ487" s="182" t="e">
        <f t="shared" si="321"/>
        <v>#N/A</v>
      </c>
      <c r="BU487" s="233" t="e">
        <f>VLOOKUP(BT487,CO:CS,2,FALSE)</f>
        <v>#N/A</v>
      </c>
      <c r="BV487" s="233"/>
      <c r="BW487" s="233" t="s">
        <v>17877</v>
      </c>
      <c r="BX487" s="233" t="e">
        <f>VLOOKUP(BT487,CO:CS,5,FALSE)</f>
        <v>#N/A</v>
      </c>
      <c r="BY487" s="233" t="e">
        <f>VLOOKUP(BT487,CV:CY,4,FALSE)</f>
        <v>#N/A</v>
      </c>
      <c r="BZ487" s="234" t="e">
        <f>VLOOKUP(BT487,CO:CS,3,FALSE)</f>
        <v>#N/A</v>
      </c>
      <c r="CA487" s="234">
        <v>820.9</v>
      </c>
      <c r="CB487" s="234">
        <v>820.9</v>
      </c>
      <c r="CC487" s="235">
        <v>22</v>
      </c>
      <c r="CD487" s="233" t="s">
        <v>17100</v>
      </c>
      <c r="CE487" s="233" t="s">
        <v>17769</v>
      </c>
      <c r="CF487" s="233" t="s">
        <v>17316</v>
      </c>
      <c r="CG487" s="236">
        <v>7456656</v>
      </c>
      <c r="CH487" s="236">
        <v>0</v>
      </c>
      <c r="CI487" s="236">
        <v>0</v>
      </c>
      <c r="CJ487" s="236">
        <f t="shared" si="330"/>
        <v>7456656</v>
      </c>
      <c r="CK487" s="236" t="e">
        <f t="shared" si="259"/>
        <v>#N/A</v>
      </c>
      <c r="CL487" s="236" t="e">
        <f t="shared" si="331"/>
        <v>#N/A</v>
      </c>
      <c r="CM487" s="195">
        <f t="shared" si="282"/>
        <v>0</v>
      </c>
      <c r="CQ487" s="182" t="e">
        <f t="shared" si="329"/>
        <v>#N/A</v>
      </c>
      <c r="CR487" s="182" t="s">
        <v>349</v>
      </c>
      <c r="CS487" s="182">
        <v>0</v>
      </c>
      <c r="CY487" s="182" t="s">
        <v>479</v>
      </c>
      <c r="CZ487" s="182">
        <v>852.4</v>
      </c>
    </row>
    <row r="488" spans="1:109" ht="35.25" x14ac:dyDescent="0.5">
      <c r="B488" s="229" t="s">
        <v>537</v>
      </c>
      <c r="C488" s="269"/>
      <c r="D488" s="220" t="s">
        <v>17075</v>
      </c>
      <c r="E488" s="220" t="s">
        <v>17075</v>
      </c>
      <c r="F488" s="220" t="s">
        <v>17075</v>
      </c>
      <c r="G488" s="220" t="s">
        <v>17075</v>
      </c>
      <c r="H488" s="220" t="s">
        <v>17075</v>
      </c>
      <c r="I488" s="225">
        <f>I489+I490</f>
        <v>5228.93</v>
      </c>
      <c r="J488" s="225">
        <f t="shared" ref="J488:L488" si="332">J489+J490</f>
        <v>3323.23</v>
      </c>
      <c r="K488" s="225">
        <f t="shared" si="332"/>
        <v>3117.53</v>
      </c>
      <c r="L488" s="226">
        <f t="shared" si="332"/>
        <v>134</v>
      </c>
      <c r="M488" s="220" t="s">
        <v>17075</v>
      </c>
      <c r="N488" s="220" t="s">
        <v>17075</v>
      </c>
      <c r="O488" s="223" t="s">
        <v>17075</v>
      </c>
      <c r="P488" s="227">
        <v>15108214.489999998</v>
      </c>
      <c r="Q488" s="227"/>
      <c r="R488" s="225">
        <f t="shared" ref="R488:T488" si="333">R489+R490</f>
        <v>0</v>
      </c>
      <c r="S488" s="225">
        <f t="shared" si="333"/>
        <v>0</v>
      </c>
      <c r="T488" s="225">
        <f t="shared" si="333"/>
        <v>15108214.489999998</v>
      </c>
      <c r="U488" s="221">
        <f t="shared" si="242"/>
        <v>2889.3510699129647</v>
      </c>
      <c r="V488" s="228">
        <f>MAX(V489:V490)</f>
        <v>7478.440664711633</v>
      </c>
      <c r="W488" s="195">
        <f t="shared" si="258"/>
        <v>4589.0895947986683</v>
      </c>
      <c r="Y488" s="182" t="s">
        <v>17151</v>
      </c>
      <c r="Z488" s="182">
        <v>1988</v>
      </c>
      <c r="AA488" s="182">
        <v>7301.9</v>
      </c>
      <c r="AB488" s="182">
        <v>198</v>
      </c>
      <c r="AC488" s="182">
        <v>5</v>
      </c>
      <c r="AD488" s="182">
        <v>3924.5</v>
      </c>
      <c r="AF488" s="182" t="s">
        <v>3872</v>
      </c>
      <c r="AG488" s="182" t="s">
        <v>17312</v>
      </c>
      <c r="AH488" s="182" t="s">
        <v>2993</v>
      </c>
      <c r="AI488" s="182" t="s">
        <v>17322</v>
      </c>
      <c r="AL488" s="182" t="e">
        <f t="shared" si="317"/>
        <v>#N/A</v>
      </c>
      <c r="AV488" s="182" t="e">
        <f t="shared" si="318"/>
        <v>#N/A</v>
      </c>
      <c r="AW488" s="182" t="e">
        <f t="shared" si="319"/>
        <v>#N/A</v>
      </c>
      <c r="BD488" s="182" t="e">
        <f t="shared" si="320"/>
        <v>#N/A</v>
      </c>
      <c r="BJ488" s="182" t="e">
        <f t="shared" si="321"/>
        <v>#N/A</v>
      </c>
      <c r="BU488" s="233" t="s">
        <v>17075</v>
      </c>
      <c r="BV488" s="233" t="s">
        <v>17075</v>
      </c>
      <c r="BW488" s="233" t="s">
        <v>17075</v>
      </c>
      <c r="BX488" s="233" t="s">
        <v>17075</v>
      </c>
      <c r="BY488" s="233" t="s">
        <v>17075</v>
      </c>
      <c r="BZ488" s="234" t="e">
        <f>BZ489+BZ490</f>
        <v>#N/A</v>
      </c>
      <c r="CA488" s="234" t="e">
        <f t="shared" ref="CA488" si="334">CA489+CA490</f>
        <v>#N/A</v>
      </c>
      <c r="CB488" s="234">
        <f t="shared" ref="CB488" si="335">CB489+CB490</f>
        <v>3323.23</v>
      </c>
      <c r="CC488" s="235">
        <f t="shared" ref="CC488" si="336">CC489+CC490</f>
        <v>134</v>
      </c>
      <c r="CD488" s="233" t="s">
        <v>17075</v>
      </c>
      <c r="CE488" s="233" t="s">
        <v>17075</v>
      </c>
      <c r="CF488" s="233" t="s">
        <v>17075</v>
      </c>
      <c r="CG488" s="234">
        <f t="shared" ref="CG488" si="337">CG489+CG490</f>
        <v>15108214.489999998</v>
      </c>
      <c r="CH488" s="234">
        <f t="shared" ref="CH488" si="338">CH489+CH490</f>
        <v>0</v>
      </c>
      <c r="CI488" s="234">
        <f t="shared" ref="CI488" si="339">CI489+CI490</f>
        <v>0</v>
      </c>
      <c r="CJ488" s="234">
        <f t="shared" ref="CJ488" si="340">CJ489+CJ490</f>
        <v>15108214.489999998</v>
      </c>
      <c r="CK488" s="236" t="e">
        <f t="shared" si="259"/>
        <v>#N/A</v>
      </c>
      <c r="CL488" s="236" t="e">
        <f>MAX(CL489:CL490)</f>
        <v>#N/A</v>
      </c>
      <c r="CM488" s="195">
        <f t="shared" si="282"/>
        <v>0</v>
      </c>
      <c r="CQ488" s="182" t="e">
        <f t="shared" si="329"/>
        <v>#N/A</v>
      </c>
      <c r="CR488" s="182" t="s">
        <v>345</v>
      </c>
      <c r="CS488" s="182">
        <v>36.799999999999997</v>
      </c>
      <c r="CY488" s="182" t="s">
        <v>480</v>
      </c>
      <c r="CZ488" s="182">
        <v>176.79999999999998</v>
      </c>
    </row>
    <row r="489" spans="1:109" ht="70.5" x14ac:dyDescent="0.5">
      <c r="A489" s="182">
        <v>1</v>
      </c>
      <c r="B489" s="220">
        <f>SUBTOTAL(9,$A$394:A489)</f>
        <v>89</v>
      </c>
      <c r="C489" s="230" t="s">
        <v>553</v>
      </c>
      <c r="D489" s="220">
        <v>1958</v>
      </c>
      <c r="E489" s="220"/>
      <c r="F489" s="220" t="s">
        <v>17877</v>
      </c>
      <c r="G489" s="220">
        <v>4</v>
      </c>
      <c r="H489" s="220" t="s">
        <v>17315</v>
      </c>
      <c r="I489" s="231">
        <v>4615.13</v>
      </c>
      <c r="J489" s="231">
        <v>2752.73</v>
      </c>
      <c r="K489" s="231">
        <f>VLOOKUP(C489,CY:CZ,2,FALSE)</f>
        <v>2547.0300000000002</v>
      </c>
      <c r="L489" s="232">
        <v>107</v>
      </c>
      <c r="M489" s="220" t="s">
        <v>17100</v>
      </c>
      <c r="N489" s="220" t="s">
        <v>17746</v>
      </c>
      <c r="O489" s="223" t="s">
        <v>17826</v>
      </c>
      <c r="P489" s="228">
        <v>10517947.609999999</v>
      </c>
      <c r="Q489" s="228"/>
      <c r="R489" s="228">
        <v>0</v>
      </c>
      <c r="S489" s="228">
        <v>0</v>
      </c>
      <c r="T489" s="228">
        <f>P489-R489-S489</f>
        <v>10517947.609999999</v>
      </c>
      <c r="U489" s="221">
        <f t="shared" si="242"/>
        <v>2279.0143744596576</v>
      </c>
      <c r="V489" s="228">
        <v>3918.7693261078234</v>
      </c>
      <c r="W489" s="195">
        <f t="shared" ref="W489:W527" si="341">V489-U489</f>
        <v>1639.7549516481658</v>
      </c>
      <c r="Y489" s="182" t="s">
        <v>3886</v>
      </c>
      <c r="Z489" s="182">
        <v>1968</v>
      </c>
      <c r="AA489" s="182">
        <v>419.9</v>
      </c>
      <c r="AB489" s="182">
        <v>25</v>
      </c>
      <c r="AC489" s="182">
        <v>2</v>
      </c>
      <c r="AD489" s="182">
        <v>375.9</v>
      </c>
      <c r="AF489" s="182" t="s">
        <v>17351</v>
      </c>
      <c r="AG489" s="182" t="s">
        <v>17319</v>
      </c>
      <c r="AH489" s="182" t="s">
        <v>2993</v>
      </c>
      <c r="AI489" s="182" t="s">
        <v>17322</v>
      </c>
      <c r="AL489" s="182" t="e">
        <f t="shared" si="317"/>
        <v>#N/A</v>
      </c>
      <c r="AV489" s="182" t="e">
        <f t="shared" si="318"/>
        <v>#N/A</v>
      </c>
      <c r="AW489" s="182" t="e">
        <f t="shared" si="319"/>
        <v>#N/A</v>
      </c>
      <c r="BD489" s="182" t="e">
        <f t="shared" si="320"/>
        <v>#N/A</v>
      </c>
      <c r="BJ489" s="182">
        <f t="shared" si="321"/>
        <v>2566</v>
      </c>
      <c r="BU489" s="233" t="e">
        <f>VLOOKUP(BT489,CO:CS,2,FALSE)</f>
        <v>#N/A</v>
      </c>
      <c r="BV489" s="233"/>
      <c r="BW489" s="233" t="s">
        <v>17877</v>
      </c>
      <c r="BX489" s="233" t="e">
        <f>VLOOKUP(BT489,CO:CS,5,FALSE)</f>
        <v>#N/A</v>
      </c>
      <c r="BY489" s="233" t="e">
        <f>VLOOKUP(BT489,CV:CY,4,FALSE)</f>
        <v>#N/A</v>
      </c>
      <c r="BZ489" s="234" t="e">
        <f>VLOOKUP(BT489,CO:CS,3,FALSE)</f>
        <v>#N/A</v>
      </c>
      <c r="CA489" s="234">
        <v>2752.73</v>
      </c>
      <c r="CB489" s="234">
        <v>2752.73</v>
      </c>
      <c r="CC489" s="235">
        <v>107</v>
      </c>
      <c r="CD489" s="233" t="s">
        <v>17100</v>
      </c>
      <c r="CE489" s="233" t="s">
        <v>17746</v>
      </c>
      <c r="CF489" s="233" t="s">
        <v>17826</v>
      </c>
      <c r="CG489" s="236">
        <v>10517947.609999999</v>
      </c>
      <c r="CH489" s="236">
        <v>0</v>
      </c>
      <c r="CI489" s="236">
        <v>0</v>
      </c>
      <c r="CJ489" s="236">
        <f t="shared" ref="CJ489:CJ490" si="342">CG489-CH489-CI489</f>
        <v>10517947.609999999</v>
      </c>
      <c r="CK489" s="236" t="e">
        <f t="shared" ref="CK489:CK527" si="343">CG489/BZ489</f>
        <v>#N/A</v>
      </c>
      <c r="CL489" s="236" t="e">
        <f>DZ489*7048.18/BZ489</f>
        <v>#N/A</v>
      </c>
      <c r="CM489" s="195">
        <f t="shared" si="282"/>
        <v>0</v>
      </c>
      <c r="CQ489" s="182" t="e">
        <f t="shared" si="329"/>
        <v>#N/A</v>
      </c>
      <c r="CR489" s="182" t="s">
        <v>347</v>
      </c>
      <c r="CS489" s="182">
        <v>0</v>
      </c>
      <c r="CY489" s="182" t="s">
        <v>457</v>
      </c>
      <c r="CZ489" s="182">
        <v>749.2</v>
      </c>
    </row>
    <row r="490" spans="1:109" ht="35.25" x14ac:dyDescent="0.5">
      <c r="A490" s="182">
        <v>1</v>
      </c>
      <c r="B490" s="220">
        <f>SUBTOTAL(9,$A$394:A490)</f>
        <v>90</v>
      </c>
      <c r="C490" s="230" t="s">
        <v>554</v>
      </c>
      <c r="D490" s="220">
        <v>1961</v>
      </c>
      <c r="E490" s="220"/>
      <c r="F490" s="220" t="s">
        <v>17877</v>
      </c>
      <c r="G490" s="220">
        <v>2</v>
      </c>
      <c r="H490" s="220" t="s">
        <v>17042</v>
      </c>
      <c r="I490" s="231">
        <v>613.79999999999995</v>
      </c>
      <c r="J490" s="231">
        <v>570.5</v>
      </c>
      <c r="K490" s="231">
        <f>VLOOKUP(C490,CY:CZ,2,FALSE)</f>
        <v>570.5</v>
      </c>
      <c r="L490" s="232">
        <v>27</v>
      </c>
      <c r="M490" s="220" t="s">
        <v>17100</v>
      </c>
      <c r="N490" s="220" t="s">
        <v>17746</v>
      </c>
      <c r="O490" s="223" t="s">
        <v>17825</v>
      </c>
      <c r="P490" s="228">
        <v>4590266.88</v>
      </c>
      <c r="Q490" s="228"/>
      <c r="R490" s="228">
        <v>0</v>
      </c>
      <c r="S490" s="228">
        <v>0</v>
      </c>
      <c r="T490" s="228">
        <f>P490-R490-S490</f>
        <v>4590266.88</v>
      </c>
      <c r="U490" s="221">
        <f t="shared" si="242"/>
        <v>7478.440664711633</v>
      </c>
      <c r="V490" s="228">
        <v>7478.440664711633</v>
      </c>
      <c r="W490" s="195">
        <f t="shared" si="341"/>
        <v>0</v>
      </c>
      <c r="Y490" s="182" t="s">
        <v>3890</v>
      </c>
      <c r="Z490" s="182">
        <v>1968</v>
      </c>
      <c r="AA490" s="182">
        <v>413.9</v>
      </c>
      <c r="AB490" s="182">
        <v>36</v>
      </c>
      <c r="AC490" s="182">
        <v>2</v>
      </c>
      <c r="AD490" s="182">
        <v>368.1</v>
      </c>
      <c r="AF490" s="182" t="s">
        <v>3875</v>
      </c>
      <c r="AG490" s="182" t="s">
        <v>17319</v>
      </c>
      <c r="AH490" s="182" t="s">
        <v>2993</v>
      </c>
      <c r="AI490" s="182" t="s">
        <v>17315</v>
      </c>
      <c r="AL490" s="182" t="e">
        <f t="shared" si="317"/>
        <v>#N/A</v>
      </c>
      <c r="AV490" s="182" t="e">
        <f t="shared" si="318"/>
        <v>#N/A</v>
      </c>
      <c r="AW490" s="182" t="e">
        <f t="shared" si="319"/>
        <v>#N/A</v>
      </c>
      <c r="BD490" s="182" t="e">
        <f t="shared" si="320"/>
        <v>#N/A</v>
      </c>
      <c r="BJ490" s="182" t="e">
        <f t="shared" si="321"/>
        <v>#N/A</v>
      </c>
      <c r="BU490" s="233" t="e">
        <f>VLOOKUP(BT490,CO:CS,2,FALSE)</f>
        <v>#N/A</v>
      </c>
      <c r="BV490" s="233"/>
      <c r="BW490" s="233" t="s">
        <v>17877</v>
      </c>
      <c r="BX490" s="233" t="e">
        <f>VLOOKUP(BT490,CO:CS,5,FALSE)</f>
        <v>#N/A</v>
      </c>
      <c r="BY490" s="233" t="e">
        <f>VLOOKUP(BT490,CV:CY,4,FALSE)</f>
        <v>#N/A</v>
      </c>
      <c r="BZ490" s="234" t="e">
        <f>VLOOKUP(BT490,CO:CS,3,FALSE)</f>
        <v>#N/A</v>
      </c>
      <c r="CA490" s="234" t="e">
        <f>VLOOKUP(BT490,CO:CT,6,FALSE)</f>
        <v>#N/A</v>
      </c>
      <c r="CB490" s="234">
        <v>570.5</v>
      </c>
      <c r="CC490" s="235">
        <v>27</v>
      </c>
      <c r="CD490" s="233" t="s">
        <v>17100</v>
      </c>
      <c r="CE490" s="233" t="s">
        <v>17746</v>
      </c>
      <c r="CF490" s="233" t="s">
        <v>17825</v>
      </c>
      <c r="CG490" s="236">
        <v>4590266.88</v>
      </c>
      <c r="CH490" s="236">
        <v>0</v>
      </c>
      <c r="CI490" s="236">
        <v>0</v>
      </c>
      <c r="CJ490" s="236">
        <f t="shared" si="342"/>
        <v>4590266.88</v>
      </c>
      <c r="CK490" s="236" t="e">
        <f t="shared" si="343"/>
        <v>#N/A</v>
      </c>
      <c r="CL490" s="236" t="e">
        <f>DL490*8425.6/BZ490</f>
        <v>#N/A</v>
      </c>
      <c r="CM490" s="195">
        <f t="shared" si="282"/>
        <v>0</v>
      </c>
      <c r="CQ490" s="182" t="e">
        <f t="shared" si="329"/>
        <v>#N/A</v>
      </c>
      <c r="CR490" s="182" t="s">
        <v>380</v>
      </c>
      <c r="CS490" s="182">
        <v>142.80000000000001</v>
      </c>
      <c r="CY490" s="182" t="s">
        <v>481</v>
      </c>
      <c r="CZ490" s="182">
        <v>889.8</v>
      </c>
    </row>
    <row r="491" spans="1:109" ht="35.25" x14ac:dyDescent="0.5">
      <c r="B491" s="229" t="s">
        <v>460</v>
      </c>
      <c r="C491" s="269"/>
      <c r="D491" s="220" t="s">
        <v>17075</v>
      </c>
      <c r="E491" s="220" t="s">
        <v>17075</v>
      </c>
      <c r="F491" s="220" t="s">
        <v>17075</v>
      </c>
      <c r="G491" s="220" t="s">
        <v>17075</v>
      </c>
      <c r="H491" s="220" t="s">
        <v>17075</v>
      </c>
      <c r="I491" s="225">
        <f>SUM(I492:I499)</f>
        <v>10229.500000000002</v>
      </c>
      <c r="J491" s="225">
        <f t="shared" ref="J491:L491" si="344">SUM(J492:J499)</f>
        <v>9187.8000000000011</v>
      </c>
      <c r="K491" s="225">
        <f t="shared" si="344"/>
        <v>8768.4000000000015</v>
      </c>
      <c r="L491" s="226">
        <f t="shared" si="344"/>
        <v>327</v>
      </c>
      <c r="M491" s="220" t="s">
        <v>17075</v>
      </c>
      <c r="N491" s="220" t="s">
        <v>17075</v>
      </c>
      <c r="O491" s="223" t="s">
        <v>17075</v>
      </c>
      <c r="P491" s="227">
        <v>40748210.159999996</v>
      </c>
      <c r="Q491" s="227">
        <f t="shared" ref="Q491:T491" si="345">SUM(Q492:Q499)</f>
        <v>0</v>
      </c>
      <c r="R491" s="225">
        <f t="shared" si="345"/>
        <v>0</v>
      </c>
      <c r="S491" s="225">
        <f t="shared" si="345"/>
        <v>0</v>
      </c>
      <c r="T491" s="225">
        <f t="shared" si="345"/>
        <v>40748210.159999996</v>
      </c>
      <c r="U491" s="221">
        <f t="shared" si="242"/>
        <v>3983.4019414438621</v>
      </c>
      <c r="V491" s="228">
        <f>MAX(V492:V499)</f>
        <v>32799.317163212436</v>
      </c>
      <c r="W491" s="195">
        <f t="shared" si="341"/>
        <v>28815.915221768573</v>
      </c>
      <c r="Y491" s="182" t="s">
        <v>730</v>
      </c>
      <c r="Z491" s="182">
        <v>1988</v>
      </c>
      <c r="AA491" s="182">
        <v>4924.7</v>
      </c>
      <c r="AB491" s="182">
        <v>141</v>
      </c>
      <c r="AC491" s="182">
        <v>5</v>
      </c>
      <c r="AD491" s="182">
        <v>3485.3</v>
      </c>
      <c r="AF491" s="182" t="s">
        <v>3717</v>
      </c>
      <c r="AG491" s="182" t="s">
        <v>17319</v>
      </c>
      <c r="AH491" s="182" t="s">
        <v>2993</v>
      </c>
      <c r="AI491" s="182" t="s">
        <v>17315</v>
      </c>
      <c r="AL491" s="182" t="e">
        <f t="shared" si="317"/>
        <v>#N/A</v>
      </c>
      <c r="AV491" s="182" t="e">
        <f t="shared" si="318"/>
        <v>#N/A</v>
      </c>
      <c r="AW491" s="182" t="e">
        <f t="shared" si="319"/>
        <v>#N/A</v>
      </c>
      <c r="BD491" s="182" t="e">
        <f t="shared" si="320"/>
        <v>#N/A</v>
      </c>
      <c r="BJ491" s="182" t="e">
        <f t="shared" si="321"/>
        <v>#N/A</v>
      </c>
      <c r="BU491" s="233" t="s">
        <v>17075</v>
      </c>
      <c r="BV491" s="233" t="s">
        <v>17075</v>
      </c>
      <c r="BW491" s="233" t="s">
        <v>17075</v>
      </c>
      <c r="BX491" s="233" t="s">
        <v>17075</v>
      </c>
      <c r="BY491" s="233" t="s">
        <v>17075</v>
      </c>
      <c r="BZ491" s="234" t="e">
        <f>BZ492+BZ494+BZ493</f>
        <v>#N/A</v>
      </c>
      <c r="CA491" s="234" t="e">
        <f t="shared" ref="CA491" si="346">CA492+CA494+CA493</f>
        <v>#N/A</v>
      </c>
      <c r="CB491" s="234">
        <f t="shared" ref="CB491" si="347">CB492+CB494+CB493</f>
        <v>7494.8</v>
      </c>
      <c r="CC491" s="235">
        <f t="shared" ref="CC491" si="348">CC492+CC494+CC493</f>
        <v>233</v>
      </c>
      <c r="CD491" s="233" t="s">
        <v>17075</v>
      </c>
      <c r="CE491" s="233" t="s">
        <v>17075</v>
      </c>
      <c r="CF491" s="233" t="s">
        <v>17075</v>
      </c>
      <c r="CG491" s="234">
        <f t="shared" ref="CG491" si="349">CG492+CG494+CG493</f>
        <v>23080840</v>
      </c>
      <c r="CH491" s="234">
        <f t="shared" ref="CH491" si="350">CH492+CH494+CH493</f>
        <v>0</v>
      </c>
      <c r="CI491" s="234">
        <f t="shared" ref="CI491" si="351">CI492+CI494+CI493</f>
        <v>0</v>
      </c>
      <c r="CJ491" s="234">
        <f t="shared" ref="CJ491" si="352">CJ492+CJ494+CJ493</f>
        <v>23080840</v>
      </c>
      <c r="CK491" s="236" t="e">
        <f t="shared" si="343"/>
        <v>#N/A</v>
      </c>
      <c r="CL491" s="236" t="e">
        <f>MAX(CL492:CL494)</f>
        <v>#N/A</v>
      </c>
      <c r="CM491" s="195">
        <f t="shared" si="282"/>
        <v>0</v>
      </c>
      <c r="CQ491" s="182" t="e">
        <f t="shared" si="329"/>
        <v>#N/A</v>
      </c>
      <c r="CR491" s="182" t="s">
        <v>377</v>
      </c>
      <c r="CS491" s="182">
        <v>30</v>
      </c>
      <c r="CY491" s="182" t="s">
        <v>8517</v>
      </c>
      <c r="CZ491" s="182">
        <v>558.30000000000007</v>
      </c>
    </row>
    <row r="492" spans="1:109" ht="35.25" x14ac:dyDescent="0.5">
      <c r="A492" s="182">
        <v>1</v>
      </c>
      <c r="B492" s="220">
        <f>SUBTOTAL(9,$A$394:A492)</f>
        <v>91</v>
      </c>
      <c r="C492" s="230" t="s">
        <v>477</v>
      </c>
      <c r="D492" s="220">
        <v>1979</v>
      </c>
      <c r="E492" s="220"/>
      <c r="F492" s="220" t="s">
        <v>17319</v>
      </c>
      <c r="G492" s="220">
        <v>5</v>
      </c>
      <c r="H492" s="220" t="s">
        <v>17314</v>
      </c>
      <c r="I492" s="231">
        <v>6142.1</v>
      </c>
      <c r="J492" s="231">
        <v>6142.1</v>
      </c>
      <c r="K492" s="231">
        <f>VLOOKUP(C492,CY:CZ,2,FALSE)</f>
        <v>5882.1</v>
      </c>
      <c r="L492" s="232">
        <v>177</v>
      </c>
      <c r="M492" s="220" t="s">
        <v>17100</v>
      </c>
      <c r="N492" s="220" t="s">
        <v>17746</v>
      </c>
      <c r="O492" s="223" t="s">
        <v>17840</v>
      </c>
      <c r="P492" s="228">
        <v>12960000</v>
      </c>
      <c r="Q492" s="228"/>
      <c r="R492" s="228">
        <v>0</v>
      </c>
      <c r="S492" s="228">
        <v>0</v>
      </c>
      <c r="T492" s="228">
        <f t="shared" ref="T492:T499" si="353">P492-R492-S492</f>
        <v>12960000</v>
      </c>
      <c r="U492" s="221">
        <f t="shared" si="242"/>
        <v>2110.0275150192929</v>
      </c>
      <c r="V492" s="228">
        <v>2351.8999690659548</v>
      </c>
      <c r="W492" s="195">
        <f t="shared" si="341"/>
        <v>241.87245404666191</v>
      </c>
      <c r="Y492" s="182" t="s">
        <v>731</v>
      </c>
      <c r="Z492" s="182">
        <v>1991</v>
      </c>
      <c r="AA492" s="182">
        <v>5724</v>
      </c>
      <c r="AB492" s="182">
        <v>168</v>
      </c>
      <c r="AC492" s="182">
        <v>5</v>
      </c>
      <c r="AD492" s="182">
        <v>4059.8</v>
      </c>
      <c r="AF492" s="182" t="s">
        <v>3719</v>
      </c>
      <c r="AG492" s="182" t="s">
        <v>17312</v>
      </c>
      <c r="AH492" s="182" t="s">
        <v>2993</v>
      </c>
      <c r="AI492" s="182" t="s">
        <v>17315</v>
      </c>
      <c r="AL492" s="182" t="e">
        <f t="shared" si="317"/>
        <v>#N/A</v>
      </c>
      <c r="AV492" s="182">
        <f t="shared" si="318"/>
        <v>1620</v>
      </c>
      <c r="AW492" s="182" t="str">
        <f t="shared" si="319"/>
        <v>Плоская железобетонная сборная (чердачная)</v>
      </c>
      <c r="BD492" s="182" t="e">
        <f t="shared" si="320"/>
        <v>#N/A</v>
      </c>
      <c r="BJ492" s="182" t="e">
        <f t="shared" si="321"/>
        <v>#N/A</v>
      </c>
      <c r="BU492" s="233" t="e">
        <f>VLOOKUP(BT492,CO:CS,2,FALSE)</f>
        <v>#N/A</v>
      </c>
      <c r="BV492" s="233"/>
      <c r="BW492" s="233" t="e">
        <f>VLOOKUP(BT492,CV:CY,2,FALSE)</f>
        <v>#N/A</v>
      </c>
      <c r="BX492" s="233" t="e">
        <f>VLOOKUP(BT492,CO:CS,5,FALSE)</f>
        <v>#N/A</v>
      </c>
      <c r="BY492" s="233" t="e">
        <f>VLOOKUP(BT492,CV:CY,4,FALSE)</f>
        <v>#N/A</v>
      </c>
      <c r="BZ492" s="234" t="e">
        <f>VLOOKUP(BT492,CO:CS,3,FALSE)</f>
        <v>#N/A</v>
      </c>
      <c r="CA492" s="234" t="e">
        <f>VLOOKUP(BT492,CO:CT,6,FALSE)</f>
        <v>#N/A</v>
      </c>
      <c r="CB492" s="234">
        <v>6142.1</v>
      </c>
      <c r="CC492" s="235">
        <v>177</v>
      </c>
      <c r="CD492" s="233" t="s">
        <v>17100</v>
      </c>
      <c r="CE492" s="233" t="s">
        <v>17746</v>
      </c>
      <c r="CF492" s="233" t="s">
        <v>17840</v>
      </c>
      <c r="CG492" s="236">
        <v>12960000</v>
      </c>
      <c r="CH492" s="236">
        <v>0</v>
      </c>
      <c r="CI492" s="236">
        <v>0</v>
      </c>
      <c r="CJ492" s="236">
        <f t="shared" ref="CJ492:CJ494" si="354">CG492-CH492-CI492</f>
        <v>12960000</v>
      </c>
      <c r="CK492" s="236" t="e">
        <f t="shared" si="343"/>
        <v>#N/A</v>
      </c>
      <c r="CL492" s="236" t="e">
        <f t="shared" ref="CL492:CL494" si="355">DL492*8917.04/BZ492</f>
        <v>#N/A</v>
      </c>
      <c r="CM492" s="195">
        <f t="shared" si="282"/>
        <v>0</v>
      </c>
      <c r="CQ492" s="182" t="e">
        <f t="shared" si="329"/>
        <v>#N/A</v>
      </c>
      <c r="CR492" s="182" t="s">
        <v>379</v>
      </c>
      <c r="CS492" s="182">
        <v>78.099999999999994</v>
      </c>
      <c r="CY492" s="182" t="s">
        <v>484</v>
      </c>
      <c r="CZ492" s="182">
        <v>833.2</v>
      </c>
    </row>
    <row r="493" spans="1:109" ht="35.25" x14ac:dyDescent="0.5">
      <c r="A493" s="182">
        <v>1</v>
      </c>
      <c r="B493" s="220">
        <f>SUBTOTAL(9,$A$394:A493)</f>
        <v>92</v>
      </c>
      <c r="C493" s="230" t="s">
        <v>478</v>
      </c>
      <c r="D493" s="220">
        <v>1985</v>
      </c>
      <c r="E493" s="220"/>
      <c r="F493" s="220" t="s">
        <v>17877</v>
      </c>
      <c r="G493" s="220">
        <v>2</v>
      </c>
      <c r="H493" s="220">
        <v>3</v>
      </c>
      <c r="I493" s="231">
        <v>862.2</v>
      </c>
      <c r="J493" s="231">
        <v>500.3</v>
      </c>
      <c r="K493" s="231">
        <f>VLOOKUP(C493,CY:CZ,2,FALSE)</f>
        <v>500.3</v>
      </c>
      <c r="L493" s="232">
        <v>29</v>
      </c>
      <c r="M493" s="220" t="s">
        <v>17100</v>
      </c>
      <c r="N493" s="220" t="s">
        <v>17791</v>
      </c>
      <c r="O493" s="223" t="s">
        <v>17843</v>
      </c>
      <c r="P493" s="228">
        <v>4012668</v>
      </c>
      <c r="Q493" s="228"/>
      <c r="R493" s="228">
        <v>0</v>
      </c>
      <c r="S493" s="228">
        <v>0</v>
      </c>
      <c r="T493" s="228">
        <f t="shared" si="353"/>
        <v>4012668</v>
      </c>
      <c r="U493" s="221">
        <f t="shared" si="242"/>
        <v>4653.987473903966</v>
      </c>
      <c r="V493" s="228">
        <v>4653.9874739039669</v>
      </c>
      <c r="W493" s="195">
        <f t="shared" si="341"/>
        <v>0</v>
      </c>
      <c r="Y493" s="182" t="s">
        <v>3735</v>
      </c>
      <c r="Z493" s="182">
        <v>1996</v>
      </c>
      <c r="AA493" s="182">
        <v>2946.9</v>
      </c>
      <c r="AB493" s="182">
        <v>146</v>
      </c>
      <c r="AC493" s="182">
        <v>5</v>
      </c>
      <c r="AD493" s="182">
        <v>2645.5</v>
      </c>
      <c r="AF493" s="182" t="s">
        <v>3721</v>
      </c>
      <c r="AG493" s="182" t="s">
        <v>2993</v>
      </c>
      <c r="AH493" s="182" t="s">
        <v>2993</v>
      </c>
      <c r="AI493" s="182" t="s">
        <v>17315</v>
      </c>
      <c r="AL493" s="182" t="e">
        <f t="shared" si="317"/>
        <v>#N/A</v>
      </c>
      <c r="AV493" s="182">
        <f t="shared" si="318"/>
        <v>450</v>
      </c>
      <c r="AW493" s="182" t="str">
        <f t="shared" si="319"/>
        <v>Плоская железобетонная сборная (чердачная)</v>
      </c>
      <c r="BD493" s="182" t="e">
        <f t="shared" si="320"/>
        <v>#N/A</v>
      </c>
      <c r="BJ493" s="182" t="e">
        <f t="shared" si="321"/>
        <v>#N/A</v>
      </c>
      <c r="BU493" s="233" t="e">
        <f>VLOOKUP(BT493,CO:CS,2,FALSE)</f>
        <v>#N/A</v>
      </c>
      <c r="BV493" s="233"/>
      <c r="BW493" s="233" t="s">
        <v>17877</v>
      </c>
      <c r="BX493" s="233">
        <v>2</v>
      </c>
      <c r="BY493" s="233">
        <v>3</v>
      </c>
      <c r="BZ493" s="234">
        <v>862.2</v>
      </c>
      <c r="CA493" s="234" t="e">
        <f>VLOOKUP(BT493,CO:CT,6,FALSE)</f>
        <v>#N/A</v>
      </c>
      <c r="CB493" s="234">
        <v>500.3</v>
      </c>
      <c r="CC493" s="235">
        <v>29</v>
      </c>
      <c r="CD493" s="233" t="s">
        <v>17100</v>
      </c>
      <c r="CE493" s="233" t="s">
        <v>17791</v>
      </c>
      <c r="CF493" s="233" t="s">
        <v>17843</v>
      </c>
      <c r="CG493" s="236">
        <v>4012668</v>
      </c>
      <c r="CH493" s="236">
        <v>0</v>
      </c>
      <c r="CI493" s="236">
        <v>0</v>
      </c>
      <c r="CJ493" s="236">
        <f t="shared" si="354"/>
        <v>4012668</v>
      </c>
      <c r="CK493" s="236">
        <f t="shared" si="343"/>
        <v>4653.987473903966</v>
      </c>
      <c r="CL493" s="236">
        <f t="shared" si="355"/>
        <v>0</v>
      </c>
      <c r="CM493" s="195">
        <f t="shared" si="282"/>
        <v>0</v>
      </c>
      <c r="CQ493" s="182" t="e">
        <f t="shared" si="329"/>
        <v>#N/A</v>
      </c>
      <c r="CR493" s="182" t="s">
        <v>375</v>
      </c>
      <c r="CS493" s="182">
        <v>252.11099999999999</v>
      </c>
      <c r="CY493" s="182" t="s">
        <v>485</v>
      </c>
      <c r="CZ493" s="182">
        <v>3242</v>
      </c>
    </row>
    <row r="494" spans="1:109" ht="35.25" x14ac:dyDescent="0.5">
      <c r="A494" s="182">
        <v>1</v>
      </c>
      <c r="B494" s="220">
        <f>SUBTOTAL(9,$A$394:A494)</f>
        <v>93</v>
      </c>
      <c r="C494" s="230" t="s">
        <v>479</v>
      </c>
      <c r="D494" s="220">
        <v>1984</v>
      </c>
      <c r="E494" s="220"/>
      <c r="F494" s="220" t="s">
        <v>17877</v>
      </c>
      <c r="G494" s="220">
        <v>2</v>
      </c>
      <c r="H494" s="220" t="s">
        <v>17322</v>
      </c>
      <c r="I494" s="231">
        <v>935.2</v>
      </c>
      <c r="J494" s="231">
        <v>852.4</v>
      </c>
      <c r="K494" s="231">
        <f>VLOOKUP(C494,CY:CZ,2,FALSE)</f>
        <v>852.4</v>
      </c>
      <c r="L494" s="232">
        <v>27</v>
      </c>
      <c r="M494" s="220" t="s">
        <v>17100</v>
      </c>
      <c r="N494" s="220" t="s">
        <v>17746</v>
      </c>
      <c r="O494" s="223" t="s">
        <v>17841</v>
      </c>
      <c r="P494" s="228">
        <v>6108172</v>
      </c>
      <c r="Q494" s="228"/>
      <c r="R494" s="228">
        <v>0</v>
      </c>
      <c r="S494" s="228">
        <v>0</v>
      </c>
      <c r="T494" s="228">
        <f t="shared" si="353"/>
        <v>6108172</v>
      </c>
      <c r="U494" s="221">
        <f t="shared" si="242"/>
        <v>6531.4071856287419</v>
      </c>
      <c r="V494" s="228">
        <v>6531.4076133447388</v>
      </c>
      <c r="W494" s="195">
        <f t="shared" si="341"/>
        <v>4.2771599692059681E-4</v>
      </c>
      <c r="Y494" s="182" t="s">
        <v>523</v>
      </c>
      <c r="Z494" s="182">
        <v>1973</v>
      </c>
      <c r="AA494" s="182">
        <v>7134.5</v>
      </c>
      <c r="AB494" s="182">
        <v>171</v>
      </c>
      <c r="AC494" s="182">
        <v>5</v>
      </c>
      <c r="AD494" s="182">
        <v>4410.8999999999996</v>
      </c>
      <c r="AF494" s="182" t="s">
        <v>3722</v>
      </c>
      <c r="AG494" s="182" t="s">
        <v>17312</v>
      </c>
      <c r="AH494" s="182" t="s">
        <v>2993</v>
      </c>
      <c r="AI494" s="182" t="s">
        <v>17315</v>
      </c>
      <c r="AL494" s="182" t="e">
        <f t="shared" si="317"/>
        <v>#N/A</v>
      </c>
      <c r="AV494" s="182">
        <f t="shared" si="318"/>
        <v>685</v>
      </c>
      <c r="AW494" s="182" t="str">
        <f t="shared" si="319"/>
        <v>Плоская железобетонная сборная (чердачная)</v>
      </c>
      <c r="BD494" s="182" t="e">
        <f t="shared" si="320"/>
        <v>#N/A</v>
      </c>
      <c r="BJ494" s="182" t="e">
        <f t="shared" si="321"/>
        <v>#N/A</v>
      </c>
      <c r="BU494" s="233" t="e">
        <f>VLOOKUP(BT494,CO:CS,2,FALSE)</f>
        <v>#N/A</v>
      </c>
      <c r="BV494" s="233"/>
      <c r="BW494" s="233" t="s">
        <v>17877</v>
      </c>
      <c r="BX494" s="233" t="e">
        <f>VLOOKUP(BT494,CO:CS,5,FALSE)</f>
        <v>#N/A</v>
      </c>
      <c r="BY494" s="233" t="e">
        <f>VLOOKUP(BT494,CV:CY,4,FALSE)</f>
        <v>#N/A</v>
      </c>
      <c r="BZ494" s="234">
        <v>935.2</v>
      </c>
      <c r="CA494" s="234" t="e">
        <f>VLOOKUP(BT494,CO:CT,6,FALSE)</f>
        <v>#N/A</v>
      </c>
      <c r="CB494" s="234">
        <v>852.4</v>
      </c>
      <c r="CC494" s="235">
        <v>27</v>
      </c>
      <c r="CD494" s="233" t="s">
        <v>17100</v>
      </c>
      <c r="CE494" s="233" t="s">
        <v>17746</v>
      </c>
      <c r="CF494" s="233" t="s">
        <v>17841</v>
      </c>
      <c r="CG494" s="236">
        <v>6108172</v>
      </c>
      <c r="CH494" s="236">
        <v>0</v>
      </c>
      <c r="CI494" s="236">
        <v>0</v>
      </c>
      <c r="CJ494" s="236">
        <f t="shared" si="354"/>
        <v>6108172</v>
      </c>
      <c r="CK494" s="236">
        <f t="shared" si="343"/>
        <v>6531.4071856287419</v>
      </c>
      <c r="CL494" s="236">
        <f t="shared" si="355"/>
        <v>0</v>
      </c>
      <c r="CM494" s="195">
        <f t="shared" si="282"/>
        <v>0</v>
      </c>
      <c r="CQ494" s="182" t="e">
        <f t="shared" si="329"/>
        <v>#N/A</v>
      </c>
      <c r="CR494" s="182" t="s">
        <v>378</v>
      </c>
      <c r="CS494" s="182">
        <v>0</v>
      </c>
      <c r="CY494" s="182" t="s">
        <v>293</v>
      </c>
      <c r="CZ494" s="182">
        <v>682.66</v>
      </c>
    </row>
    <row r="495" spans="1:109" ht="35.25" x14ac:dyDescent="0.5">
      <c r="A495" s="182">
        <v>1</v>
      </c>
      <c r="B495" s="220">
        <f>SUBTOTAL(9,$A$394:A495)</f>
        <v>94</v>
      </c>
      <c r="C495" s="230" t="s">
        <v>461</v>
      </c>
      <c r="D495" s="220">
        <v>1961</v>
      </c>
      <c r="E495" s="220"/>
      <c r="F495" s="220" t="s">
        <v>17877</v>
      </c>
      <c r="G495" s="220">
        <v>2</v>
      </c>
      <c r="H495" s="220" t="s">
        <v>17042</v>
      </c>
      <c r="I495" s="231">
        <v>542.20000000000005</v>
      </c>
      <c r="J495" s="231">
        <v>374.6</v>
      </c>
      <c r="K495" s="231">
        <v>345.1</v>
      </c>
      <c r="L495" s="232">
        <v>25</v>
      </c>
      <c r="M495" s="220" t="s">
        <v>17100</v>
      </c>
      <c r="N495" s="220" t="s">
        <v>17746</v>
      </c>
      <c r="O495" s="223" t="s">
        <v>17840</v>
      </c>
      <c r="P495" s="228">
        <v>4145395.2</v>
      </c>
      <c r="Q495" s="228"/>
      <c r="R495" s="228">
        <v>0</v>
      </c>
      <c r="S495" s="228">
        <v>0</v>
      </c>
      <c r="T495" s="228">
        <f t="shared" si="353"/>
        <v>4145395.2</v>
      </c>
      <c r="U495" s="221">
        <f t="shared" si="242"/>
        <v>7645.5094061232012</v>
      </c>
      <c r="V495" s="228">
        <v>9173.5859092585761</v>
      </c>
      <c r="W495" s="195"/>
      <c r="AL495" s="182"/>
      <c r="BU495" s="233"/>
      <c r="BV495" s="233"/>
      <c r="BW495" s="233"/>
      <c r="BX495" s="233"/>
      <c r="BY495" s="233"/>
      <c r="BZ495" s="234"/>
      <c r="CA495" s="234"/>
      <c r="CB495" s="234"/>
      <c r="CC495" s="235"/>
      <c r="CD495" s="233"/>
      <c r="CE495" s="233"/>
      <c r="CF495" s="233"/>
      <c r="CG495" s="236"/>
      <c r="CH495" s="236"/>
      <c r="CI495" s="236"/>
      <c r="CJ495" s="236"/>
      <c r="CK495" s="236"/>
      <c r="CL495" s="236"/>
      <c r="CM495" s="195">
        <f t="shared" si="282"/>
        <v>0</v>
      </c>
      <c r="CS495" s="182" t="s">
        <v>8891</v>
      </c>
      <c r="CT495" s="182">
        <v>1975</v>
      </c>
      <c r="CV495" s="182" t="s">
        <v>18015</v>
      </c>
      <c r="CW495" s="182">
        <v>2</v>
      </c>
      <c r="CX495" s="182" t="s">
        <v>17042</v>
      </c>
      <c r="CY495" s="182">
        <v>850.7</v>
      </c>
      <c r="CZ495" s="182">
        <v>705.9</v>
      </c>
      <c r="DA495" s="182">
        <v>705.9</v>
      </c>
      <c r="DB495" s="182">
        <v>22</v>
      </c>
      <c r="DC495" s="182" t="s">
        <v>17100</v>
      </c>
      <c r="DD495" s="182" t="s">
        <v>17769</v>
      </c>
      <c r="DE495" s="182" t="s">
        <v>17316</v>
      </c>
    </row>
    <row r="496" spans="1:109" ht="35.25" x14ac:dyDescent="0.5">
      <c r="A496" s="182">
        <v>1</v>
      </c>
      <c r="B496" s="220">
        <f>SUBTOTAL(9,$A$394:A496)</f>
        <v>95</v>
      </c>
      <c r="C496" s="230" t="s">
        <v>465</v>
      </c>
      <c r="D496" s="220">
        <v>1959</v>
      </c>
      <c r="E496" s="220"/>
      <c r="F496" s="220" t="s">
        <v>17876</v>
      </c>
      <c r="G496" s="220">
        <v>2</v>
      </c>
      <c r="H496" s="220" t="s">
        <v>17040</v>
      </c>
      <c r="I496" s="231">
        <v>332</v>
      </c>
      <c r="J496" s="231">
        <v>228.8</v>
      </c>
      <c r="K496" s="231">
        <v>228.8</v>
      </c>
      <c r="L496" s="232">
        <v>12</v>
      </c>
      <c r="M496" s="220" t="s">
        <v>17100</v>
      </c>
      <c r="N496" s="220" t="s">
        <v>17746</v>
      </c>
      <c r="O496" s="223" t="s">
        <v>17840</v>
      </c>
      <c r="P496" s="228">
        <v>2333891.1999999997</v>
      </c>
      <c r="Q496" s="228"/>
      <c r="R496" s="228">
        <v>0</v>
      </c>
      <c r="S496" s="228">
        <v>0</v>
      </c>
      <c r="T496" s="228">
        <f t="shared" si="353"/>
        <v>2333891.1999999997</v>
      </c>
      <c r="U496" s="221">
        <f t="shared" si="242"/>
        <v>7029.7927710843369</v>
      </c>
      <c r="V496" s="228">
        <v>8434.8085240963865</v>
      </c>
      <c r="W496" s="195"/>
      <c r="AL496" s="182"/>
      <c r="BU496" s="233"/>
      <c r="BV496" s="233"/>
      <c r="BW496" s="233"/>
      <c r="BX496" s="233"/>
      <c r="BY496" s="233"/>
      <c r="BZ496" s="234"/>
      <c r="CA496" s="234"/>
      <c r="CB496" s="234"/>
      <c r="CC496" s="235"/>
      <c r="CD496" s="233"/>
      <c r="CE496" s="233"/>
      <c r="CF496" s="233"/>
      <c r="CG496" s="236"/>
      <c r="CH496" s="236"/>
      <c r="CI496" s="236"/>
      <c r="CJ496" s="236"/>
      <c r="CK496" s="236"/>
      <c r="CL496" s="236"/>
      <c r="CM496" s="195">
        <f t="shared" si="282"/>
        <v>0</v>
      </c>
      <c r="CS496" s="182" t="s">
        <v>8795</v>
      </c>
      <c r="CT496" s="182">
        <v>1979</v>
      </c>
      <c r="CV496" s="182" t="s">
        <v>18088</v>
      </c>
      <c r="CW496" s="182">
        <v>5</v>
      </c>
      <c r="CX496" s="182" t="s">
        <v>17315</v>
      </c>
      <c r="CY496" s="182">
        <v>4097</v>
      </c>
      <c r="CZ496" s="182">
        <v>3097</v>
      </c>
      <c r="DA496" s="182">
        <v>3097</v>
      </c>
      <c r="DB496" s="182">
        <v>158</v>
      </c>
      <c r="DC496" s="182" t="s">
        <v>17100</v>
      </c>
      <c r="DD496" s="182" t="s">
        <v>17746</v>
      </c>
      <c r="DE496" s="182" t="s">
        <v>18040</v>
      </c>
    </row>
    <row r="497" spans="1:109" ht="35.25" x14ac:dyDescent="0.5">
      <c r="A497" s="182">
        <v>1</v>
      </c>
      <c r="B497" s="220">
        <f>SUBTOTAL(9,$A$394:A497)</f>
        <v>96</v>
      </c>
      <c r="C497" s="230" t="s">
        <v>8426</v>
      </c>
      <c r="D497" s="220">
        <v>1917</v>
      </c>
      <c r="E497" s="220"/>
      <c r="F497" s="220" t="s">
        <v>17877</v>
      </c>
      <c r="G497" s="220">
        <v>2</v>
      </c>
      <c r="H497" s="220" t="s">
        <v>17042</v>
      </c>
      <c r="I497" s="231">
        <v>231.6</v>
      </c>
      <c r="J497" s="231">
        <v>231.6</v>
      </c>
      <c r="K497" s="231">
        <v>101.7</v>
      </c>
      <c r="L497" s="232">
        <v>11</v>
      </c>
      <c r="M497" s="220" t="s">
        <v>17100</v>
      </c>
      <c r="N497" s="220" t="s">
        <v>17769</v>
      </c>
      <c r="O497" s="223" t="s">
        <v>17316</v>
      </c>
      <c r="P497" s="228">
        <v>6038858.4400000004</v>
      </c>
      <c r="Q497" s="228"/>
      <c r="R497" s="228">
        <v>0</v>
      </c>
      <c r="S497" s="228">
        <v>0</v>
      </c>
      <c r="T497" s="228">
        <f t="shared" si="353"/>
        <v>6038858.4400000004</v>
      </c>
      <c r="U497" s="221">
        <f t="shared" si="242"/>
        <v>26074.518307426599</v>
      </c>
      <c r="V497" s="228">
        <v>32799.317163212436</v>
      </c>
      <c r="W497" s="195"/>
      <c r="AL497" s="182"/>
      <c r="BU497" s="233"/>
      <c r="BV497" s="233"/>
      <c r="BW497" s="233"/>
      <c r="BX497" s="233"/>
      <c r="BY497" s="233"/>
      <c r="BZ497" s="234"/>
      <c r="CA497" s="234"/>
      <c r="CB497" s="234"/>
      <c r="CC497" s="235"/>
      <c r="CD497" s="233"/>
      <c r="CE497" s="233"/>
      <c r="CF497" s="233"/>
      <c r="CG497" s="236"/>
      <c r="CH497" s="236"/>
      <c r="CI497" s="236"/>
      <c r="CJ497" s="236"/>
      <c r="CK497" s="236"/>
      <c r="CL497" s="236"/>
      <c r="CM497" s="195">
        <f t="shared" si="282"/>
        <v>0</v>
      </c>
      <c r="CS497" s="182" t="s">
        <v>8176</v>
      </c>
      <c r="CT497" s="182">
        <v>1981</v>
      </c>
      <c r="CV497" s="182" t="s">
        <v>18015</v>
      </c>
      <c r="CW497" s="182">
        <v>5</v>
      </c>
      <c r="CX497" s="182" t="s">
        <v>17315</v>
      </c>
      <c r="CY497" s="182">
        <v>2798</v>
      </c>
      <c r="CZ497" s="182">
        <v>2798</v>
      </c>
      <c r="DA497" s="182">
        <v>1700.7</v>
      </c>
      <c r="DB497" s="182">
        <v>156</v>
      </c>
      <c r="DC497" s="182" t="s">
        <v>17100</v>
      </c>
      <c r="DD497" s="182" t="s">
        <v>17746</v>
      </c>
      <c r="DE497" s="182" t="s">
        <v>18089</v>
      </c>
    </row>
    <row r="498" spans="1:109" ht="35.25" x14ac:dyDescent="0.5">
      <c r="A498" s="182">
        <v>1</v>
      </c>
      <c r="B498" s="220">
        <f>SUBTOTAL(9,$A$394:A498)</f>
        <v>97</v>
      </c>
      <c r="C498" s="230" t="s">
        <v>8463</v>
      </c>
      <c r="D498" s="220">
        <v>1917</v>
      </c>
      <c r="E498" s="220"/>
      <c r="F498" s="220" t="s">
        <v>17877</v>
      </c>
      <c r="G498" s="220">
        <v>2</v>
      </c>
      <c r="H498" s="220" t="s">
        <v>17042</v>
      </c>
      <c r="I498" s="231">
        <v>722.2</v>
      </c>
      <c r="J498" s="231">
        <v>514</v>
      </c>
      <c r="K498" s="231">
        <v>514</v>
      </c>
      <c r="L498" s="232">
        <v>21</v>
      </c>
      <c r="M498" s="220" t="s">
        <v>17100</v>
      </c>
      <c r="N498" s="220" t="s">
        <v>17769</v>
      </c>
      <c r="O498" s="223" t="s">
        <v>17316</v>
      </c>
      <c r="P498" s="228">
        <v>2961597.52</v>
      </c>
      <c r="Q498" s="228"/>
      <c r="R498" s="228">
        <v>0</v>
      </c>
      <c r="S498" s="228">
        <v>0</v>
      </c>
      <c r="T498" s="228">
        <f t="shared" si="353"/>
        <v>2961597.52</v>
      </c>
      <c r="U498" s="221">
        <f t="shared" si="242"/>
        <v>4100.7996676820821</v>
      </c>
      <c r="V498" s="228">
        <v>6292.2468914428136</v>
      </c>
      <c r="W498" s="195"/>
      <c r="AL498" s="182"/>
      <c r="BU498" s="233"/>
      <c r="BV498" s="233"/>
      <c r="BW498" s="233"/>
      <c r="BX498" s="233"/>
      <c r="BY498" s="233"/>
      <c r="BZ498" s="234"/>
      <c r="CA498" s="234"/>
      <c r="CB498" s="234"/>
      <c r="CC498" s="235"/>
      <c r="CD498" s="233"/>
      <c r="CE498" s="233"/>
      <c r="CF498" s="233"/>
      <c r="CG498" s="236"/>
      <c r="CH498" s="236"/>
      <c r="CI498" s="236"/>
      <c r="CJ498" s="236"/>
      <c r="CK498" s="236"/>
      <c r="CL498" s="236"/>
      <c r="CM498" s="195">
        <f t="shared" si="282"/>
        <v>0</v>
      </c>
      <c r="CS498" s="182" t="s">
        <v>8853</v>
      </c>
      <c r="CT498" s="182">
        <v>1980</v>
      </c>
      <c r="CV498" s="182" t="s">
        <v>18015</v>
      </c>
      <c r="CW498" s="182">
        <v>2</v>
      </c>
      <c r="CX498" s="182" t="s">
        <v>17322</v>
      </c>
      <c r="CY498" s="182">
        <v>939.9</v>
      </c>
      <c r="CZ498" s="182">
        <v>858</v>
      </c>
      <c r="DA498" s="182">
        <v>830.3</v>
      </c>
      <c r="DB498" s="182">
        <v>47</v>
      </c>
      <c r="DC498" s="182" t="s">
        <v>17100</v>
      </c>
      <c r="DD498" s="182" t="s">
        <v>17746</v>
      </c>
      <c r="DE498" s="182" t="s">
        <v>18039</v>
      </c>
    </row>
    <row r="499" spans="1:109" ht="35.25" x14ac:dyDescent="0.5">
      <c r="A499" s="182">
        <v>1</v>
      </c>
      <c r="B499" s="220">
        <f>SUBTOTAL(9,$A$394:A499)</f>
        <v>98</v>
      </c>
      <c r="C499" s="230" t="s">
        <v>8278</v>
      </c>
      <c r="D499" s="220">
        <v>1927</v>
      </c>
      <c r="E499" s="220"/>
      <c r="F499" s="220" t="s">
        <v>17877</v>
      </c>
      <c r="G499" s="220">
        <v>2</v>
      </c>
      <c r="H499" s="220" t="s">
        <v>17042</v>
      </c>
      <c r="I499" s="231">
        <v>462</v>
      </c>
      <c r="J499" s="231">
        <v>344</v>
      </c>
      <c r="K499" s="231">
        <v>344</v>
      </c>
      <c r="L499" s="232">
        <v>25</v>
      </c>
      <c r="M499" s="220" t="s">
        <v>17100</v>
      </c>
      <c r="N499" s="220" t="s">
        <v>17746</v>
      </c>
      <c r="O499" s="223" t="s">
        <v>18000</v>
      </c>
      <c r="P499" s="228">
        <v>2187627.7999999998</v>
      </c>
      <c r="Q499" s="228"/>
      <c r="R499" s="228">
        <v>0</v>
      </c>
      <c r="S499" s="228">
        <v>0</v>
      </c>
      <c r="T499" s="228">
        <f t="shared" si="353"/>
        <v>2187627.7999999998</v>
      </c>
      <c r="U499" s="221">
        <f t="shared" si="242"/>
        <v>4735.1251082251074</v>
      </c>
      <c r="V499" s="228">
        <v>8923.5731645021642</v>
      </c>
      <c r="W499" s="195"/>
      <c r="AL499" s="182"/>
      <c r="BU499" s="233"/>
      <c r="BV499" s="233"/>
      <c r="BW499" s="233"/>
      <c r="BX499" s="233"/>
      <c r="BY499" s="233"/>
      <c r="BZ499" s="234"/>
      <c r="CA499" s="234"/>
      <c r="CB499" s="234"/>
      <c r="CC499" s="235"/>
      <c r="CD499" s="233"/>
      <c r="CE499" s="233"/>
      <c r="CF499" s="233"/>
      <c r="CG499" s="236"/>
      <c r="CH499" s="236"/>
      <c r="CI499" s="236"/>
      <c r="CJ499" s="236"/>
      <c r="CK499" s="236"/>
      <c r="CL499" s="236"/>
      <c r="CM499" s="195">
        <f t="shared" si="282"/>
        <v>0</v>
      </c>
      <c r="CS499" s="182" t="s">
        <v>1460</v>
      </c>
      <c r="CT499" s="182">
        <v>1993</v>
      </c>
      <c r="CV499" s="182" t="s">
        <v>18013</v>
      </c>
      <c r="CW499" s="182">
        <v>5</v>
      </c>
      <c r="CX499" s="182" t="s">
        <v>17322</v>
      </c>
      <c r="CY499" s="182">
        <v>3247.3</v>
      </c>
      <c r="CZ499" s="182">
        <v>3247.3</v>
      </c>
      <c r="DA499" s="182">
        <v>3245</v>
      </c>
      <c r="DB499" s="182">
        <v>133</v>
      </c>
      <c r="DC499" s="182" t="s">
        <v>17100</v>
      </c>
      <c r="DD499" s="182" t="s">
        <v>17791</v>
      </c>
      <c r="DE499" s="182" t="s">
        <v>18090</v>
      </c>
    </row>
    <row r="500" spans="1:109" ht="35.25" x14ac:dyDescent="0.5">
      <c r="B500" s="229" t="s">
        <v>467</v>
      </c>
      <c r="C500" s="269"/>
      <c r="D500" s="220" t="s">
        <v>17075</v>
      </c>
      <c r="E500" s="220" t="s">
        <v>17075</v>
      </c>
      <c r="F500" s="220" t="s">
        <v>17075</v>
      </c>
      <c r="G500" s="220" t="s">
        <v>17075</v>
      </c>
      <c r="H500" s="220" t="s">
        <v>17075</v>
      </c>
      <c r="I500" s="225">
        <f>I501</f>
        <v>380.9</v>
      </c>
      <c r="J500" s="225">
        <f t="shared" ref="J500:L500" si="356">J501</f>
        <v>352.9</v>
      </c>
      <c r="K500" s="225">
        <f t="shared" si="356"/>
        <v>176.79999999999998</v>
      </c>
      <c r="L500" s="226">
        <f t="shared" si="356"/>
        <v>9</v>
      </c>
      <c r="M500" s="220" t="s">
        <v>17075</v>
      </c>
      <c r="N500" s="220" t="s">
        <v>17075</v>
      </c>
      <c r="O500" s="223" t="s">
        <v>17075</v>
      </c>
      <c r="P500" s="227">
        <v>508994.24</v>
      </c>
      <c r="Q500" s="227"/>
      <c r="R500" s="225">
        <f t="shared" ref="R500:T500" si="357">R501</f>
        <v>0</v>
      </c>
      <c r="S500" s="225">
        <f t="shared" si="357"/>
        <v>0</v>
      </c>
      <c r="T500" s="225">
        <f t="shared" si="357"/>
        <v>508994.24</v>
      </c>
      <c r="U500" s="221">
        <f t="shared" si="242"/>
        <v>1336.2936203728013</v>
      </c>
      <c r="V500" s="228">
        <f>V501</f>
        <v>1336.2936203728013</v>
      </c>
      <c r="W500" s="195">
        <f t="shared" si="341"/>
        <v>0</v>
      </c>
      <c r="Y500" s="182" t="s">
        <v>549</v>
      </c>
      <c r="Z500" s="182">
        <v>1977</v>
      </c>
      <c r="AA500" s="182">
        <v>4581.33</v>
      </c>
      <c r="AB500" s="182">
        <v>182</v>
      </c>
      <c r="AC500" s="182">
        <v>5</v>
      </c>
      <c r="AD500" s="182">
        <v>3380.53</v>
      </c>
      <c r="AF500" s="182" t="s">
        <v>3724</v>
      </c>
      <c r="AG500" s="182" t="s">
        <v>17312</v>
      </c>
      <c r="AH500" s="182" t="s">
        <v>2993</v>
      </c>
      <c r="AI500" s="182" t="s">
        <v>17314</v>
      </c>
      <c r="AL500" s="182" t="e">
        <f t="shared" ref="AL500:AL515" si="358">VLOOKUP(C500,AM:AN,2,FALSE)</f>
        <v>#N/A</v>
      </c>
      <c r="AV500" s="182" t="e">
        <f t="shared" ref="AV500:AV515" si="359">VLOOKUP(C500,AY:BB,2,FALSE)</f>
        <v>#N/A</v>
      </c>
      <c r="AW500" s="182" t="e">
        <f t="shared" ref="AW500:AW515" si="360">VLOOKUP(C500,AY:BA,3,FALSE)</f>
        <v>#N/A</v>
      </c>
      <c r="BD500" s="182" t="e">
        <f t="shared" ref="BD500:BD515" si="361">VLOOKUP(C500,BE:BF,2,FALSE)</f>
        <v>#N/A</v>
      </c>
      <c r="BJ500" s="182" t="e">
        <f t="shared" ref="BJ500:BJ515" si="362">VLOOKUP(C500,BL:BM,2,FALSE)</f>
        <v>#N/A</v>
      </c>
      <c r="BU500" s="233" t="s">
        <v>17075</v>
      </c>
      <c r="BV500" s="233" t="s">
        <v>17075</v>
      </c>
      <c r="BW500" s="233" t="s">
        <v>17075</v>
      </c>
      <c r="BX500" s="233" t="s">
        <v>17075</v>
      </c>
      <c r="BY500" s="233" t="s">
        <v>17075</v>
      </c>
      <c r="BZ500" s="234" t="e">
        <f>BZ501</f>
        <v>#N/A</v>
      </c>
      <c r="CA500" s="234">
        <f t="shared" ref="CA500" si="363">CA501</f>
        <v>352.9</v>
      </c>
      <c r="CB500" s="234">
        <f t="shared" ref="CB500" si="364">CB501</f>
        <v>352.9</v>
      </c>
      <c r="CC500" s="235">
        <f t="shared" ref="CC500" si="365">CC501</f>
        <v>9</v>
      </c>
      <c r="CD500" s="233" t="s">
        <v>17075</v>
      </c>
      <c r="CE500" s="233" t="s">
        <v>17075</v>
      </c>
      <c r="CF500" s="233" t="s">
        <v>17075</v>
      </c>
      <c r="CG500" s="234">
        <f t="shared" ref="CG500" si="366">CG501</f>
        <v>508994.24</v>
      </c>
      <c r="CH500" s="234">
        <f t="shared" ref="CH500" si="367">CH501</f>
        <v>0</v>
      </c>
      <c r="CI500" s="234">
        <f t="shared" ref="CI500" si="368">CI501</f>
        <v>0</v>
      </c>
      <c r="CJ500" s="234">
        <f t="shared" ref="CJ500" si="369">CJ501</f>
        <v>508994.24</v>
      </c>
      <c r="CK500" s="236" t="e">
        <f t="shared" si="343"/>
        <v>#N/A</v>
      </c>
      <c r="CL500" s="236" t="e">
        <f>CL501</f>
        <v>#N/A</v>
      </c>
      <c r="CM500" s="195">
        <f t="shared" si="282"/>
        <v>0</v>
      </c>
      <c r="CQ500" s="182" t="e">
        <f t="shared" ref="CQ500:CQ515" si="370">VLOOKUP(C500,CR:CS,2,FALSE)</f>
        <v>#N/A</v>
      </c>
      <c r="CR500" s="182" t="s">
        <v>374</v>
      </c>
      <c r="CS500" s="182">
        <v>0</v>
      </c>
      <c r="CY500" s="182" t="s">
        <v>294</v>
      </c>
      <c r="CZ500" s="182">
        <v>3339.1</v>
      </c>
    </row>
    <row r="501" spans="1:109" ht="35.25" x14ac:dyDescent="0.5">
      <c r="A501" s="182">
        <v>1</v>
      </c>
      <c r="B501" s="220">
        <f>SUBTOTAL(9,$A$394:A501)</f>
        <v>99</v>
      </c>
      <c r="C501" s="230" t="s">
        <v>480</v>
      </c>
      <c r="D501" s="220">
        <v>1970</v>
      </c>
      <c r="E501" s="220"/>
      <c r="F501" s="220" t="s">
        <v>17877</v>
      </c>
      <c r="G501" s="220">
        <v>2</v>
      </c>
      <c r="H501" s="220" t="s">
        <v>17040</v>
      </c>
      <c r="I501" s="231">
        <v>380.9</v>
      </c>
      <c r="J501" s="231">
        <v>352.9</v>
      </c>
      <c r="K501" s="231">
        <f>VLOOKUP(C501,CY:CZ,2,FALSE)</f>
        <v>176.79999999999998</v>
      </c>
      <c r="L501" s="232">
        <v>9</v>
      </c>
      <c r="M501" s="220" t="s">
        <v>17100</v>
      </c>
      <c r="N501" s="220" t="s">
        <v>17769</v>
      </c>
      <c r="O501" s="223"/>
      <c r="P501" s="228">
        <v>508994.24</v>
      </c>
      <c r="Q501" s="228"/>
      <c r="R501" s="228">
        <v>0</v>
      </c>
      <c r="S501" s="228">
        <v>0</v>
      </c>
      <c r="T501" s="228">
        <f>P501-R501-S501</f>
        <v>508994.24</v>
      </c>
      <c r="U501" s="221">
        <f t="shared" si="242"/>
        <v>1336.2936203728013</v>
      </c>
      <c r="V501" s="228">
        <v>1336.2936203728013</v>
      </c>
      <c r="W501" s="195">
        <f t="shared" si="341"/>
        <v>0</v>
      </c>
      <c r="Y501" s="182" t="s">
        <v>522</v>
      </c>
      <c r="Z501" s="182">
        <v>1978</v>
      </c>
      <c r="AA501" s="182">
        <v>5588.2</v>
      </c>
      <c r="AB501" s="182">
        <v>154</v>
      </c>
      <c r="AC501" s="182">
        <v>5</v>
      </c>
      <c r="AD501" s="182">
        <v>4211.7</v>
      </c>
      <c r="AF501" s="182" t="s">
        <v>3726</v>
      </c>
      <c r="AG501" s="182" t="s">
        <v>17319</v>
      </c>
      <c r="AH501" s="182" t="s">
        <v>2993</v>
      </c>
      <c r="AI501" s="182" t="s">
        <v>17315</v>
      </c>
      <c r="AL501" s="182" t="e">
        <f t="shared" si="358"/>
        <v>#N/A</v>
      </c>
      <c r="AV501" s="182" t="e">
        <f t="shared" si="359"/>
        <v>#N/A</v>
      </c>
      <c r="AW501" s="182" t="e">
        <f t="shared" si="360"/>
        <v>#N/A</v>
      </c>
      <c r="BD501" s="182" t="e">
        <f t="shared" si="361"/>
        <v>#N/A</v>
      </c>
      <c r="BJ501" s="182" t="e">
        <f t="shared" si="362"/>
        <v>#N/A</v>
      </c>
      <c r="BU501" s="233" t="e">
        <f>VLOOKUP(BT501,CO:CS,2,FALSE)</f>
        <v>#N/A</v>
      </c>
      <c r="BV501" s="233"/>
      <c r="BW501" s="233" t="s">
        <v>17877</v>
      </c>
      <c r="BX501" s="233" t="e">
        <f>VLOOKUP(BT501,CO:CS,5,FALSE)</f>
        <v>#N/A</v>
      </c>
      <c r="BY501" s="233" t="e">
        <f>VLOOKUP(BT501,CV:CY,4,FALSE)</f>
        <v>#N/A</v>
      </c>
      <c r="BZ501" s="234" t="e">
        <f>VLOOKUP(BT501,CO:CS,3,FALSE)</f>
        <v>#N/A</v>
      </c>
      <c r="CA501" s="234">
        <v>352.9</v>
      </c>
      <c r="CB501" s="234">
        <v>352.9</v>
      </c>
      <c r="CC501" s="235">
        <v>9</v>
      </c>
      <c r="CD501" s="233" t="s">
        <v>17100</v>
      </c>
      <c r="CE501" s="233" t="s">
        <v>17769</v>
      </c>
      <c r="CF501" s="233"/>
      <c r="CG501" s="236">
        <v>508994.24</v>
      </c>
      <c r="CH501" s="236">
        <v>0</v>
      </c>
      <c r="CI501" s="236">
        <v>0</v>
      </c>
      <c r="CJ501" s="236">
        <f t="shared" ref="CJ501" si="371">CG501-CH501-CI501</f>
        <v>508994.24</v>
      </c>
      <c r="CK501" s="236" t="e">
        <f t="shared" si="343"/>
        <v>#N/A</v>
      </c>
      <c r="CL501" s="236" t="e">
        <f>CK501</f>
        <v>#N/A</v>
      </c>
      <c r="CM501" s="195">
        <f t="shared" si="282"/>
        <v>0</v>
      </c>
      <c r="CQ501" s="182" t="e">
        <f t="shared" si="370"/>
        <v>#N/A</v>
      </c>
      <c r="CR501" s="182" t="s">
        <v>202</v>
      </c>
      <c r="CS501" s="182">
        <v>0</v>
      </c>
      <c r="CY501" s="182" t="s">
        <v>303</v>
      </c>
      <c r="CZ501" s="182">
        <v>898.36</v>
      </c>
    </row>
    <row r="502" spans="1:109" ht="35.25" x14ac:dyDescent="0.5">
      <c r="B502" s="229" t="s">
        <v>469</v>
      </c>
      <c r="C502" s="269"/>
      <c r="D502" s="220" t="s">
        <v>17075</v>
      </c>
      <c r="E502" s="220" t="s">
        <v>17075</v>
      </c>
      <c r="F502" s="220" t="s">
        <v>17075</v>
      </c>
      <c r="G502" s="220" t="s">
        <v>17075</v>
      </c>
      <c r="H502" s="220" t="s">
        <v>17075</v>
      </c>
      <c r="I502" s="225">
        <f>I503</f>
        <v>749.2</v>
      </c>
      <c r="J502" s="225">
        <f t="shared" ref="J502:L502" si="372">J503</f>
        <v>749.2</v>
      </c>
      <c r="K502" s="225">
        <f t="shared" si="372"/>
        <v>749.2</v>
      </c>
      <c r="L502" s="226">
        <f t="shared" si="372"/>
        <v>28</v>
      </c>
      <c r="M502" s="220" t="s">
        <v>17075</v>
      </c>
      <c r="N502" s="220" t="s">
        <v>17075</v>
      </c>
      <c r="O502" s="223" t="s">
        <v>17075</v>
      </c>
      <c r="P502" s="227">
        <v>4458520</v>
      </c>
      <c r="Q502" s="227"/>
      <c r="R502" s="225">
        <f t="shared" ref="R502:T502" si="373">R503</f>
        <v>0</v>
      </c>
      <c r="S502" s="225">
        <f t="shared" si="373"/>
        <v>0</v>
      </c>
      <c r="T502" s="225">
        <f t="shared" si="373"/>
        <v>4458520</v>
      </c>
      <c r="U502" s="221">
        <f t="shared" ref="U502:U571" si="374">P502/I502</f>
        <v>5951.0411105178855</v>
      </c>
      <c r="V502" s="228">
        <f>V503</f>
        <v>5951.0411105178855</v>
      </c>
      <c r="W502" s="195">
        <f t="shared" si="341"/>
        <v>0</v>
      </c>
      <c r="Y502" s="182" t="s">
        <v>3739</v>
      </c>
      <c r="Z502" s="182">
        <v>1973</v>
      </c>
      <c r="AA502" s="182">
        <v>5487.3</v>
      </c>
      <c r="AB502" s="182">
        <v>240</v>
      </c>
      <c r="AC502" s="182">
        <v>5</v>
      </c>
      <c r="AD502" s="182">
        <v>5487.3</v>
      </c>
      <c r="AF502" s="182" t="s">
        <v>3728</v>
      </c>
      <c r="AG502" s="182" t="s">
        <v>17312</v>
      </c>
      <c r="AH502" s="182" t="s">
        <v>2993</v>
      </c>
      <c r="AI502" s="182" t="s">
        <v>17331</v>
      </c>
      <c r="AL502" s="182" t="e">
        <f t="shared" si="358"/>
        <v>#N/A</v>
      </c>
      <c r="AV502" s="182" t="e">
        <f t="shared" si="359"/>
        <v>#N/A</v>
      </c>
      <c r="AW502" s="182" t="e">
        <f t="shared" si="360"/>
        <v>#N/A</v>
      </c>
      <c r="BD502" s="182" t="e">
        <f t="shared" si="361"/>
        <v>#N/A</v>
      </c>
      <c r="BJ502" s="182" t="e">
        <f t="shared" si="362"/>
        <v>#N/A</v>
      </c>
      <c r="BU502" s="233" t="s">
        <v>17075</v>
      </c>
      <c r="BV502" s="233" t="s">
        <v>17075</v>
      </c>
      <c r="BW502" s="233" t="s">
        <v>17075</v>
      </c>
      <c r="BX502" s="233" t="s">
        <v>17075</v>
      </c>
      <c r="BY502" s="233" t="s">
        <v>17075</v>
      </c>
      <c r="BZ502" s="234" t="e">
        <f>BZ503</f>
        <v>#N/A</v>
      </c>
      <c r="CA502" s="234" t="e">
        <f t="shared" ref="CA502" si="375">CA503</f>
        <v>#N/A</v>
      </c>
      <c r="CB502" s="234">
        <f t="shared" ref="CB502" si="376">CB503</f>
        <v>749.2</v>
      </c>
      <c r="CC502" s="235">
        <f t="shared" ref="CC502" si="377">CC503</f>
        <v>28</v>
      </c>
      <c r="CD502" s="233" t="s">
        <v>17075</v>
      </c>
      <c r="CE502" s="233" t="s">
        <v>17075</v>
      </c>
      <c r="CF502" s="233" t="s">
        <v>17075</v>
      </c>
      <c r="CG502" s="234">
        <f t="shared" ref="CG502" si="378">CG503</f>
        <v>4458520</v>
      </c>
      <c r="CH502" s="234">
        <f t="shared" ref="CH502" si="379">CH503</f>
        <v>0</v>
      </c>
      <c r="CI502" s="234">
        <f t="shared" ref="CI502" si="380">CI503</f>
        <v>0</v>
      </c>
      <c r="CJ502" s="234">
        <f t="shared" ref="CJ502" si="381">CJ503</f>
        <v>4458520</v>
      </c>
      <c r="CK502" s="236" t="e">
        <f t="shared" si="343"/>
        <v>#N/A</v>
      </c>
      <c r="CL502" s="236" t="e">
        <f>CL503</f>
        <v>#N/A</v>
      </c>
      <c r="CM502" s="195">
        <f t="shared" si="282"/>
        <v>0</v>
      </c>
      <c r="CQ502" s="182" t="e">
        <f t="shared" si="370"/>
        <v>#N/A</v>
      </c>
      <c r="CR502" s="182" t="s">
        <v>190</v>
      </c>
      <c r="CS502" s="182">
        <v>0</v>
      </c>
      <c r="CY502" s="182" t="s">
        <v>335</v>
      </c>
      <c r="CZ502" s="182">
        <v>635.9</v>
      </c>
    </row>
    <row r="503" spans="1:109" ht="35.25" x14ac:dyDescent="0.5">
      <c r="A503" s="182">
        <v>1</v>
      </c>
      <c r="B503" s="220">
        <f>SUBTOTAL(9,$A$394:A503)</f>
        <v>100</v>
      </c>
      <c r="C503" s="230" t="s">
        <v>457</v>
      </c>
      <c r="D503" s="220">
        <v>1977</v>
      </c>
      <c r="E503" s="220"/>
      <c r="F503" s="220" t="s">
        <v>17877</v>
      </c>
      <c r="G503" s="220">
        <v>4</v>
      </c>
      <c r="H503" s="220" t="s">
        <v>17040</v>
      </c>
      <c r="I503" s="231">
        <v>749.2</v>
      </c>
      <c r="J503" s="231">
        <v>749.2</v>
      </c>
      <c r="K503" s="231">
        <v>749.2</v>
      </c>
      <c r="L503" s="232">
        <v>28</v>
      </c>
      <c r="M503" s="220" t="s">
        <v>17100</v>
      </c>
      <c r="N503" s="220" t="s">
        <v>17769</v>
      </c>
      <c r="O503" s="223"/>
      <c r="P503" s="228">
        <v>4458520</v>
      </c>
      <c r="Q503" s="228"/>
      <c r="R503" s="228">
        <v>0</v>
      </c>
      <c r="S503" s="228">
        <v>0</v>
      </c>
      <c r="T503" s="228">
        <f>P503-R503-S503</f>
        <v>4458520</v>
      </c>
      <c r="U503" s="221">
        <f t="shared" si="374"/>
        <v>5951.0411105178855</v>
      </c>
      <c r="V503" s="228">
        <v>5951.0411105178855</v>
      </c>
      <c r="W503" s="195">
        <f t="shared" si="341"/>
        <v>0</v>
      </c>
      <c r="Y503" s="182" t="s">
        <v>741</v>
      </c>
      <c r="Z503" s="182">
        <v>1978</v>
      </c>
      <c r="AA503" s="182">
        <v>2991.2</v>
      </c>
      <c r="AB503" s="182">
        <v>123</v>
      </c>
      <c r="AC503" s="182">
        <v>5</v>
      </c>
      <c r="AD503" s="182">
        <v>2706.6</v>
      </c>
      <c r="AF503" s="182" t="s">
        <v>3729</v>
      </c>
      <c r="AG503" s="182" t="s">
        <v>17312</v>
      </c>
      <c r="AH503" s="182" t="s">
        <v>2993</v>
      </c>
      <c r="AI503" s="182" t="s">
        <v>17320</v>
      </c>
      <c r="AL503" s="182" t="e">
        <f t="shared" si="358"/>
        <v>#N/A</v>
      </c>
      <c r="AV503" s="182">
        <f t="shared" si="359"/>
        <v>500</v>
      </c>
      <c r="AW503" s="182" t="str">
        <f t="shared" si="360"/>
        <v>Плоская железобетонная сборная (чердачная)</v>
      </c>
      <c r="BD503" s="182" t="e">
        <f t="shared" si="361"/>
        <v>#N/A</v>
      </c>
      <c r="BJ503" s="182" t="e">
        <f t="shared" si="362"/>
        <v>#N/A</v>
      </c>
      <c r="BU503" s="233" t="e">
        <f>VLOOKUP(BT503,CO:CS,2,FALSE)</f>
        <v>#N/A</v>
      </c>
      <c r="BV503" s="233"/>
      <c r="BW503" s="233" t="s">
        <v>17877</v>
      </c>
      <c r="BX503" s="233" t="e">
        <f>VLOOKUP(BT503,CO:CS,5,FALSE)</f>
        <v>#N/A</v>
      </c>
      <c r="BY503" s="233" t="e">
        <f>VLOOKUP(BT503,CV:CY,4,FALSE)</f>
        <v>#N/A</v>
      </c>
      <c r="BZ503" s="234" t="e">
        <f>VLOOKUP(BT503,CO:CS,3,FALSE)</f>
        <v>#N/A</v>
      </c>
      <c r="CA503" s="234" t="e">
        <f>VLOOKUP(BT503,CO:CT,6,FALSE)</f>
        <v>#N/A</v>
      </c>
      <c r="CB503" s="234">
        <v>749.2</v>
      </c>
      <c r="CC503" s="235">
        <v>28</v>
      </c>
      <c r="CD503" s="233" t="s">
        <v>17100</v>
      </c>
      <c r="CE503" s="233" t="s">
        <v>17769</v>
      </c>
      <c r="CF503" s="233"/>
      <c r="CG503" s="236">
        <v>4458520</v>
      </c>
      <c r="CH503" s="236">
        <v>0</v>
      </c>
      <c r="CI503" s="236">
        <v>0</v>
      </c>
      <c r="CJ503" s="236">
        <f t="shared" ref="CJ503" si="382">CG503-CH503-CI503</f>
        <v>4458520</v>
      </c>
      <c r="CK503" s="236" t="e">
        <f t="shared" si="343"/>
        <v>#N/A</v>
      </c>
      <c r="CL503" s="236" t="e">
        <f>DL503*8917.04/BZ503</f>
        <v>#N/A</v>
      </c>
      <c r="CM503" s="195">
        <f t="shared" si="282"/>
        <v>0</v>
      </c>
      <c r="CQ503" s="182" t="e">
        <f t="shared" si="370"/>
        <v>#N/A</v>
      </c>
      <c r="CR503" s="182" t="s">
        <v>185</v>
      </c>
      <c r="CS503" s="182">
        <v>0</v>
      </c>
      <c r="CY503" s="182" t="s">
        <v>336</v>
      </c>
      <c r="CZ503" s="182">
        <v>215</v>
      </c>
    </row>
    <row r="504" spans="1:109" ht="35.25" x14ac:dyDescent="0.5">
      <c r="B504" s="229" t="s">
        <v>471</v>
      </c>
      <c r="C504" s="269"/>
      <c r="D504" s="220" t="s">
        <v>17075</v>
      </c>
      <c r="E504" s="220" t="s">
        <v>17075</v>
      </c>
      <c r="F504" s="220" t="s">
        <v>17075</v>
      </c>
      <c r="G504" s="220" t="s">
        <v>17075</v>
      </c>
      <c r="H504" s="220" t="s">
        <v>17075</v>
      </c>
      <c r="I504" s="225">
        <f>I505</f>
        <v>975.1</v>
      </c>
      <c r="J504" s="225">
        <f t="shared" ref="J504:L504" si="383">J505</f>
        <v>889.8</v>
      </c>
      <c r="K504" s="225">
        <f t="shared" si="383"/>
        <v>889.8</v>
      </c>
      <c r="L504" s="226">
        <f t="shared" si="383"/>
        <v>42</v>
      </c>
      <c r="M504" s="220" t="s">
        <v>17075</v>
      </c>
      <c r="N504" s="220" t="s">
        <v>17075</v>
      </c>
      <c r="O504" s="223" t="s">
        <v>17075</v>
      </c>
      <c r="P504" s="227">
        <v>1024284.04</v>
      </c>
      <c r="Q504" s="227"/>
      <c r="R504" s="225">
        <f t="shared" ref="R504:T504" si="384">R505</f>
        <v>0</v>
      </c>
      <c r="S504" s="225">
        <f t="shared" si="384"/>
        <v>0</v>
      </c>
      <c r="T504" s="225">
        <f t="shared" si="384"/>
        <v>1024284.04</v>
      </c>
      <c r="U504" s="221">
        <f t="shared" si="374"/>
        <v>1050.4399958978565</v>
      </c>
      <c r="V504" s="228">
        <f>V505</f>
        <v>1081.6099999999999</v>
      </c>
      <c r="W504" s="195">
        <f t="shared" si="341"/>
        <v>31.170004102143366</v>
      </c>
      <c r="Y504" s="182" t="s">
        <v>3741</v>
      </c>
      <c r="Z504" s="182">
        <v>1986</v>
      </c>
      <c r="AA504" s="182">
        <v>3608.2</v>
      </c>
      <c r="AB504" s="182">
        <v>156</v>
      </c>
      <c r="AC504" s="182">
        <v>5</v>
      </c>
      <c r="AD504" s="182">
        <v>2627.6</v>
      </c>
      <c r="AF504" s="182" t="s">
        <v>3732</v>
      </c>
      <c r="AG504" s="182" t="s">
        <v>17319</v>
      </c>
      <c r="AH504" s="182" t="s">
        <v>2993</v>
      </c>
      <c r="AI504" s="182" t="s">
        <v>17315</v>
      </c>
      <c r="AL504" s="182" t="e">
        <f t="shared" si="358"/>
        <v>#N/A</v>
      </c>
      <c r="AV504" s="182" t="e">
        <f t="shared" si="359"/>
        <v>#N/A</v>
      </c>
      <c r="AW504" s="182" t="e">
        <f t="shared" si="360"/>
        <v>#N/A</v>
      </c>
      <c r="BD504" s="182" t="e">
        <f t="shared" si="361"/>
        <v>#N/A</v>
      </c>
      <c r="BJ504" s="182" t="e">
        <f t="shared" si="362"/>
        <v>#N/A</v>
      </c>
      <c r="BU504" s="233" t="s">
        <v>17075</v>
      </c>
      <c r="BV504" s="233" t="s">
        <v>17075</v>
      </c>
      <c r="BW504" s="233" t="s">
        <v>17075</v>
      </c>
      <c r="BX504" s="233" t="s">
        <v>17075</v>
      </c>
      <c r="BY504" s="233" t="s">
        <v>17075</v>
      </c>
      <c r="BZ504" s="234" t="e">
        <f>BZ505</f>
        <v>#N/A</v>
      </c>
      <c r="CA504" s="234">
        <f t="shared" ref="CA504" si="385">CA505</f>
        <v>889.8</v>
      </c>
      <c r="CB504" s="234">
        <f t="shared" ref="CB504" si="386">CB505</f>
        <v>889.8</v>
      </c>
      <c r="CC504" s="235">
        <f t="shared" ref="CC504" si="387">CC505</f>
        <v>42</v>
      </c>
      <c r="CD504" s="233" t="s">
        <v>17075</v>
      </c>
      <c r="CE504" s="233" t="s">
        <v>17075</v>
      </c>
      <c r="CF504" s="233" t="s">
        <v>17075</v>
      </c>
      <c r="CG504" s="234">
        <f t="shared" ref="CG504" si="388">CG505</f>
        <v>1024284.04</v>
      </c>
      <c r="CH504" s="234">
        <f t="shared" ref="CH504" si="389">CH505</f>
        <v>0</v>
      </c>
      <c r="CI504" s="234">
        <f t="shared" ref="CI504" si="390">CI505</f>
        <v>0</v>
      </c>
      <c r="CJ504" s="234">
        <f t="shared" ref="CJ504" si="391">CJ505</f>
        <v>1024284.04</v>
      </c>
      <c r="CK504" s="236" t="e">
        <f t="shared" si="343"/>
        <v>#N/A</v>
      </c>
      <c r="CL504" s="236">
        <f>CL505</f>
        <v>1081.6099999999999</v>
      </c>
      <c r="CM504" s="195">
        <f t="shared" si="282"/>
        <v>0</v>
      </c>
      <c r="CQ504" s="182" t="e">
        <f t="shared" si="370"/>
        <v>#N/A</v>
      </c>
      <c r="CR504" s="182" t="s">
        <v>205</v>
      </c>
      <c r="CS504" s="182">
        <v>136.26</v>
      </c>
      <c r="CY504" s="182" t="s">
        <v>358</v>
      </c>
      <c r="CZ504" s="182">
        <v>754.7</v>
      </c>
    </row>
    <row r="505" spans="1:109" ht="35.25" x14ac:dyDescent="0.5">
      <c r="A505" s="182">
        <v>1</v>
      </c>
      <c r="B505" s="220">
        <f>SUBTOTAL(9,$A$394:A505)</f>
        <v>101</v>
      </c>
      <c r="C505" s="230" t="s">
        <v>481</v>
      </c>
      <c r="D505" s="220">
        <v>1973</v>
      </c>
      <c r="E505" s="220"/>
      <c r="F505" s="220" t="s">
        <v>17877</v>
      </c>
      <c r="G505" s="220">
        <v>2</v>
      </c>
      <c r="H505" s="220" t="s">
        <v>17322</v>
      </c>
      <c r="I505" s="231">
        <v>975.1</v>
      </c>
      <c r="J505" s="231">
        <v>889.8</v>
      </c>
      <c r="K505" s="231">
        <v>889.8</v>
      </c>
      <c r="L505" s="232">
        <v>42</v>
      </c>
      <c r="M505" s="220" t="s">
        <v>17100</v>
      </c>
      <c r="N505" s="220" t="s">
        <v>17791</v>
      </c>
      <c r="O505" s="223" t="s">
        <v>17842</v>
      </c>
      <c r="P505" s="228">
        <v>1024284.04</v>
      </c>
      <c r="Q505" s="228"/>
      <c r="R505" s="228">
        <v>0</v>
      </c>
      <c r="S505" s="228">
        <v>0</v>
      </c>
      <c r="T505" s="228">
        <f>P505-R505-S505</f>
        <v>1024284.04</v>
      </c>
      <c r="U505" s="221">
        <f t="shared" si="374"/>
        <v>1050.4399958978565</v>
      </c>
      <c r="V505" s="228">
        <v>1081.6099999999999</v>
      </c>
      <c r="W505" s="195">
        <f t="shared" si="341"/>
        <v>31.170004102143366</v>
      </c>
      <c r="Y505" s="182" t="s">
        <v>740</v>
      </c>
      <c r="Z505" s="182">
        <v>1994</v>
      </c>
      <c r="AA505" s="182">
        <v>4752.7</v>
      </c>
      <c r="AB505" s="182">
        <v>166</v>
      </c>
      <c r="AC505" s="182">
        <v>5</v>
      </c>
      <c r="AD505" s="182">
        <v>3543.2</v>
      </c>
      <c r="AF505" s="182" t="s">
        <v>3734</v>
      </c>
      <c r="AG505" s="182" t="s">
        <v>17319</v>
      </c>
      <c r="AH505" s="182" t="s">
        <v>2993</v>
      </c>
      <c r="AI505" s="182" t="s">
        <v>17315</v>
      </c>
      <c r="AL505" s="182" t="e">
        <f t="shared" si="358"/>
        <v>#N/A</v>
      </c>
      <c r="AV505" s="182" t="e">
        <f t="shared" si="359"/>
        <v>#N/A</v>
      </c>
      <c r="AW505" s="182" t="e">
        <f t="shared" si="360"/>
        <v>#N/A</v>
      </c>
      <c r="BD505" s="182" t="e">
        <f t="shared" si="361"/>
        <v>#N/A</v>
      </c>
      <c r="BJ505" s="182" t="e">
        <f t="shared" si="362"/>
        <v>#N/A</v>
      </c>
      <c r="BU505" s="233" t="e">
        <f>VLOOKUP(BT505,CO:CS,2,FALSE)</f>
        <v>#N/A</v>
      </c>
      <c r="BV505" s="233"/>
      <c r="BW505" s="233" t="s">
        <v>17877</v>
      </c>
      <c r="BX505" s="233" t="e">
        <f>VLOOKUP(BT505,CO:CS,5,FALSE)</f>
        <v>#N/A</v>
      </c>
      <c r="BY505" s="233" t="e">
        <f>VLOOKUP(BT505,CV:CY,4,FALSE)</f>
        <v>#N/A</v>
      </c>
      <c r="BZ505" s="234" t="e">
        <f>VLOOKUP(BT505,CO:CS,3,FALSE)</f>
        <v>#N/A</v>
      </c>
      <c r="CA505" s="234">
        <v>889.8</v>
      </c>
      <c r="CB505" s="234">
        <v>889.8</v>
      </c>
      <c r="CC505" s="235">
        <v>42</v>
      </c>
      <c r="CD505" s="233" t="s">
        <v>17100</v>
      </c>
      <c r="CE505" s="233" t="s">
        <v>17791</v>
      </c>
      <c r="CF505" s="233" t="s">
        <v>17842</v>
      </c>
      <c r="CG505" s="236">
        <v>1024284.04</v>
      </c>
      <c r="CH505" s="236">
        <v>0</v>
      </c>
      <c r="CI505" s="236">
        <v>0</v>
      </c>
      <c r="CJ505" s="236">
        <f t="shared" ref="CJ505" si="392">CG505-CH505-CI505</f>
        <v>1024284.04</v>
      </c>
      <c r="CK505" s="236" t="e">
        <f t="shared" si="343"/>
        <v>#N/A</v>
      </c>
      <c r="CL505" s="236">
        <v>1081.6099999999999</v>
      </c>
      <c r="CM505" s="195">
        <f t="shared" si="282"/>
        <v>0</v>
      </c>
      <c r="CQ505" s="182" t="e">
        <f t="shared" si="370"/>
        <v>#N/A</v>
      </c>
      <c r="CR505" s="182" t="s">
        <v>207</v>
      </c>
      <c r="CS505" s="182">
        <v>0</v>
      </c>
      <c r="CY505" s="182" t="s">
        <v>360</v>
      </c>
      <c r="CZ505" s="182">
        <v>521.6</v>
      </c>
    </row>
    <row r="506" spans="1:109" ht="35.25" x14ac:dyDescent="0.5">
      <c r="B506" s="229" t="s">
        <v>483</v>
      </c>
      <c r="C506" s="269"/>
      <c r="D506" s="220" t="s">
        <v>17075</v>
      </c>
      <c r="E506" s="220" t="s">
        <v>17075</v>
      </c>
      <c r="F506" s="220" t="s">
        <v>17075</v>
      </c>
      <c r="G506" s="220" t="s">
        <v>17075</v>
      </c>
      <c r="H506" s="220" t="s">
        <v>17075</v>
      </c>
      <c r="I506" s="225">
        <f>I507</f>
        <v>752.1</v>
      </c>
      <c r="J506" s="225">
        <f t="shared" ref="J506:L506" si="393">J507</f>
        <v>704.7</v>
      </c>
      <c r="K506" s="225">
        <f t="shared" si="393"/>
        <v>558.30000000000007</v>
      </c>
      <c r="L506" s="226">
        <f t="shared" si="393"/>
        <v>28</v>
      </c>
      <c r="M506" s="220" t="s">
        <v>17075</v>
      </c>
      <c r="N506" s="220" t="s">
        <v>17075</v>
      </c>
      <c r="O506" s="223" t="s">
        <v>17075</v>
      </c>
      <c r="P506" s="227">
        <v>5308128</v>
      </c>
      <c r="Q506" s="227"/>
      <c r="R506" s="225">
        <f t="shared" ref="R506:T506" si="394">R507</f>
        <v>0</v>
      </c>
      <c r="S506" s="225">
        <f t="shared" si="394"/>
        <v>0</v>
      </c>
      <c r="T506" s="225">
        <f t="shared" si="394"/>
        <v>5308128</v>
      </c>
      <c r="U506" s="221">
        <f t="shared" si="374"/>
        <v>7057.7423214998007</v>
      </c>
      <c r="V506" s="228">
        <f>V507</f>
        <v>7057.7423214998007</v>
      </c>
      <c r="W506" s="195">
        <f t="shared" si="341"/>
        <v>0</v>
      </c>
      <c r="Y506" s="182" t="s">
        <v>548</v>
      </c>
      <c r="Z506" s="182">
        <v>1973</v>
      </c>
      <c r="AA506" s="182">
        <v>2943.4</v>
      </c>
      <c r="AB506" s="182">
        <v>110</v>
      </c>
      <c r="AC506" s="182">
        <v>5</v>
      </c>
      <c r="AD506" s="182">
        <v>2652.4</v>
      </c>
      <c r="AF506" s="182" t="s">
        <v>730</v>
      </c>
      <c r="AG506" s="182" t="s">
        <v>17319</v>
      </c>
      <c r="AH506" s="182" t="s">
        <v>2993</v>
      </c>
      <c r="AI506" s="182" t="s">
        <v>17331</v>
      </c>
      <c r="AL506" s="182" t="e">
        <f t="shared" si="358"/>
        <v>#N/A</v>
      </c>
      <c r="AV506" s="182" t="e">
        <f t="shared" si="359"/>
        <v>#N/A</v>
      </c>
      <c r="AW506" s="182" t="e">
        <f t="shared" si="360"/>
        <v>#N/A</v>
      </c>
      <c r="BD506" s="182" t="e">
        <f t="shared" si="361"/>
        <v>#N/A</v>
      </c>
      <c r="BJ506" s="182" t="e">
        <f t="shared" si="362"/>
        <v>#N/A</v>
      </c>
      <c r="BU506" s="233" t="s">
        <v>17075</v>
      </c>
      <c r="BV506" s="233" t="s">
        <v>17075</v>
      </c>
      <c r="BW506" s="233" t="s">
        <v>17075</v>
      </c>
      <c r="BX506" s="233" t="s">
        <v>17075</v>
      </c>
      <c r="BY506" s="233" t="s">
        <v>17075</v>
      </c>
      <c r="BZ506" s="234" t="e">
        <f>BZ507</f>
        <v>#N/A</v>
      </c>
      <c r="CA506" s="234" t="e">
        <f t="shared" ref="CA506" si="395">CA507</f>
        <v>#N/A</v>
      </c>
      <c r="CB506" s="234" t="e">
        <f t="shared" ref="CB506" si="396">CB507</f>
        <v>#N/A</v>
      </c>
      <c r="CC506" s="235" t="e">
        <f t="shared" ref="CC506" si="397">CC507</f>
        <v>#N/A</v>
      </c>
      <c r="CD506" s="233" t="s">
        <v>17075</v>
      </c>
      <c r="CE506" s="233" t="s">
        <v>17075</v>
      </c>
      <c r="CF506" s="233" t="s">
        <v>17075</v>
      </c>
      <c r="CG506" s="234">
        <f t="shared" ref="CG506" si="398">CG507</f>
        <v>5308128</v>
      </c>
      <c r="CH506" s="234">
        <f t="shared" ref="CH506" si="399">CH507</f>
        <v>0</v>
      </c>
      <c r="CI506" s="234">
        <f t="shared" ref="CI506" si="400">CI507</f>
        <v>0</v>
      </c>
      <c r="CJ506" s="234">
        <f t="shared" ref="CJ506" si="401">CJ507</f>
        <v>5308128</v>
      </c>
      <c r="CK506" s="236" t="e">
        <f t="shared" si="343"/>
        <v>#N/A</v>
      </c>
      <c r="CL506" s="236" t="e">
        <f>CL507</f>
        <v>#N/A</v>
      </c>
      <c r="CM506" s="195">
        <f t="shared" si="282"/>
        <v>0</v>
      </c>
      <c r="CQ506" s="182" t="e">
        <f t="shared" si="370"/>
        <v>#N/A</v>
      </c>
      <c r="CR506" s="182" t="s">
        <v>208</v>
      </c>
      <c r="CS506" s="182">
        <v>87.771000000000001</v>
      </c>
      <c r="CY506" s="182" t="s">
        <v>2959</v>
      </c>
      <c r="CZ506" s="182">
        <v>2962.26</v>
      </c>
    </row>
    <row r="507" spans="1:109" ht="35.25" x14ac:dyDescent="0.5">
      <c r="A507" s="182">
        <v>1</v>
      </c>
      <c r="B507" s="220">
        <f>SUBTOTAL(9,$A$394:A507)</f>
        <v>102</v>
      </c>
      <c r="C507" s="230" t="s">
        <v>8517</v>
      </c>
      <c r="D507" s="220">
        <v>1976</v>
      </c>
      <c r="E507" s="220"/>
      <c r="F507" s="220" t="s">
        <v>17877</v>
      </c>
      <c r="G507" s="220">
        <v>2</v>
      </c>
      <c r="H507" s="220" t="s">
        <v>17042</v>
      </c>
      <c r="I507" s="231">
        <v>752.1</v>
      </c>
      <c r="J507" s="231">
        <v>704.7</v>
      </c>
      <c r="K507" s="231">
        <f>VLOOKUP(C507,CY:CZ,2,FALSE)</f>
        <v>558.30000000000007</v>
      </c>
      <c r="L507" s="232">
        <v>28</v>
      </c>
      <c r="M507" s="220" t="s">
        <v>17100</v>
      </c>
      <c r="N507" s="220" t="s">
        <v>17769</v>
      </c>
      <c r="O507" s="223" t="s">
        <v>17316</v>
      </c>
      <c r="P507" s="228">
        <v>5308128</v>
      </c>
      <c r="Q507" s="228"/>
      <c r="R507" s="228">
        <v>0</v>
      </c>
      <c r="S507" s="228">
        <v>0</v>
      </c>
      <c r="T507" s="228">
        <f>P507-R507-S507</f>
        <v>5308128</v>
      </c>
      <c r="U507" s="221">
        <f t="shared" si="374"/>
        <v>7057.7423214998007</v>
      </c>
      <c r="V507" s="228">
        <v>7057.7423214998007</v>
      </c>
      <c r="W507" s="195">
        <f t="shared" si="341"/>
        <v>0</v>
      </c>
      <c r="Y507" s="182" t="s">
        <v>742</v>
      </c>
      <c r="Z507" s="182">
        <v>2001</v>
      </c>
      <c r="AA507" s="182">
        <v>4179.8</v>
      </c>
      <c r="AB507" s="182">
        <v>97</v>
      </c>
      <c r="AC507" s="182">
        <v>5</v>
      </c>
      <c r="AD507" s="182">
        <v>4179.8</v>
      </c>
      <c r="AF507" s="182" t="s">
        <v>731</v>
      </c>
      <c r="AG507" s="182" t="s">
        <v>17319</v>
      </c>
      <c r="AH507" s="182" t="s">
        <v>2993</v>
      </c>
      <c r="AI507" s="182" t="s">
        <v>17331</v>
      </c>
      <c r="AL507" s="182" t="e">
        <f t="shared" si="358"/>
        <v>#N/A</v>
      </c>
      <c r="AV507" s="182">
        <f t="shared" si="359"/>
        <v>630</v>
      </c>
      <c r="AW507" s="182" t="str">
        <f t="shared" si="360"/>
        <v>Скатная деревянная</v>
      </c>
      <c r="BD507" s="182" t="e">
        <f t="shared" si="361"/>
        <v>#N/A</v>
      </c>
      <c r="BJ507" s="182" t="e">
        <f t="shared" si="362"/>
        <v>#N/A</v>
      </c>
      <c r="BU507" s="233" t="e">
        <f>VLOOKUP(BT507,CO:CS,2,FALSE)</f>
        <v>#N/A</v>
      </c>
      <c r="BV507" s="233"/>
      <c r="BW507" s="233" t="s">
        <v>17877</v>
      </c>
      <c r="BX507" s="233" t="e">
        <f>VLOOKUP(BT507,CO:CS,5,FALSE)</f>
        <v>#N/A</v>
      </c>
      <c r="BY507" s="233" t="e">
        <f>VLOOKUP(BT507,CV:CY,4,FALSE)</f>
        <v>#N/A</v>
      </c>
      <c r="BZ507" s="234" t="e">
        <f>VLOOKUP(BT507,CO:CS,3,FALSE)</f>
        <v>#N/A</v>
      </c>
      <c r="CA507" s="234" t="e">
        <f>VLOOKUP(BT507,CO:CT,6,FALSE)</f>
        <v>#N/A</v>
      </c>
      <c r="CB507" s="234" t="e">
        <f>CA507</f>
        <v>#N/A</v>
      </c>
      <c r="CC507" s="235" t="e">
        <f>VLOOKUP(BT507,CO:CS,4,FALSE)</f>
        <v>#N/A</v>
      </c>
      <c r="CD507" s="233" t="s">
        <v>17100</v>
      </c>
      <c r="CE507" s="233" t="s">
        <v>17769</v>
      </c>
      <c r="CF507" s="233" t="s">
        <v>17316</v>
      </c>
      <c r="CG507" s="236">
        <v>5308128</v>
      </c>
      <c r="CH507" s="236">
        <v>0</v>
      </c>
      <c r="CI507" s="236">
        <v>0</v>
      </c>
      <c r="CJ507" s="236">
        <f t="shared" ref="CJ507" si="402">CG507-CH507-CI507</f>
        <v>5308128</v>
      </c>
      <c r="CK507" s="236" t="e">
        <f t="shared" si="343"/>
        <v>#N/A</v>
      </c>
      <c r="CL507" s="236" t="e">
        <f>DL507*8425.6/BZ507</f>
        <v>#N/A</v>
      </c>
      <c r="CM507" s="195">
        <f t="shared" si="282"/>
        <v>0</v>
      </c>
      <c r="CQ507" s="182" t="e">
        <f t="shared" si="370"/>
        <v>#N/A</v>
      </c>
      <c r="CR507" s="182" t="s">
        <v>203</v>
      </c>
      <c r="CS507" s="182">
        <v>177.56</v>
      </c>
      <c r="CY507" s="182" t="s">
        <v>2960</v>
      </c>
      <c r="CZ507" s="182">
        <v>667.45</v>
      </c>
    </row>
    <row r="508" spans="1:109" ht="35.25" x14ac:dyDescent="0.5">
      <c r="B508" s="229" t="s">
        <v>472</v>
      </c>
      <c r="C508" s="269"/>
      <c r="D508" s="220" t="s">
        <v>17075</v>
      </c>
      <c r="E508" s="220" t="s">
        <v>17075</v>
      </c>
      <c r="F508" s="220" t="s">
        <v>17075</v>
      </c>
      <c r="G508" s="220" t="s">
        <v>17075</v>
      </c>
      <c r="H508" s="220" t="s">
        <v>17075</v>
      </c>
      <c r="I508" s="225">
        <f>I509</f>
        <v>917.2</v>
      </c>
      <c r="J508" s="225">
        <f t="shared" ref="J508:L508" si="403">J509</f>
        <v>833.2</v>
      </c>
      <c r="K508" s="225">
        <f t="shared" si="403"/>
        <v>833.2</v>
      </c>
      <c r="L508" s="226">
        <f t="shared" si="403"/>
        <v>35</v>
      </c>
      <c r="M508" s="220" t="s">
        <v>17075</v>
      </c>
      <c r="N508" s="220" t="s">
        <v>17075</v>
      </c>
      <c r="O508" s="223" t="s">
        <v>17075</v>
      </c>
      <c r="P508" s="227">
        <v>7532677</v>
      </c>
      <c r="Q508" s="227"/>
      <c r="R508" s="225">
        <f t="shared" ref="R508:T508" si="404">R509</f>
        <v>0</v>
      </c>
      <c r="S508" s="225">
        <f t="shared" si="404"/>
        <v>0</v>
      </c>
      <c r="T508" s="225">
        <f t="shared" si="404"/>
        <v>7532677</v>
      </c>
      <c r="U508" s="221">
        <f t="shared" si="374"/>
        <v>8212.6875272568686</v>
      </c>
      <c r="V508" s="228">
        <f>V509</f>
        <v>9426.4463366768414</v>
      </c>
      <c r="W508" s="195">
        <f t="shared" si="341"/>
        <v>1213.7588094199727</v>
      </c>
      <c r="Y508" s="182" t="s">
        <v>521</v>
      </c>
      <c r="Z508" s="182">
        <v>1968</v>
      </c>
      <c r="AA508" s="182">
        <v>2458</v>
      </c>
      <c r="AB508" s="182">
        <v>61</v>
      </c>
      <c r="AC508" s="182">
        <v>5</v>
      </c>
      <c r="AD508" s="182">
        <v>1892.3</v>
      </c>
      <c r="AF508" s="182" t="s">
        <v>3735</v>
      </c>
      <c r="AG508" s="182" t="s">
        <v>17312</v>
      </c>
      <c r="AH508" s="182" t="s">
        <v>2993</v>
      </c>
      <c r="AI508" s="182" t="s">
        <v>17315</v>
      </c>
      <c r="AL508" s="182" t="e">
        <f t="shared" si="358"/>
        <v>#N/A</v>
      </c>
      <c r="AV508" s="182" t="e">
        <f t="shared" si="359"/>
        <v>#N/A</v>
      </c>
      <c r="AW508" s="182" t="e">
        <f t="shared" si="360"/>
        <v>#N/A</v>
      </c>
      <c r="BD508" s="182" t="e">
        <f t="shared" si="361"/>
        <v>#N/A</v>
      </c>
      <c r="BJ508" s="182" t="e">
        <f t="shared" si="362"/>
        <v>#N/A</v>
      </c>
      <c r="BU508" s="233" t="s">
        <v>17075</v>
      </c>
      <c r="BV508" s="233" t="s">
        <v>17075</v>
      </c>
      <c r="BW508" s="233" t="s">
        <v>17075</v>
      </c>
      <c r="BX508" s="233" t="s">
        <v>17075</v>
      </c>
      <c r="BY508" s="233" t="s">
        <v>17075</v>
      </c>
      <c r="BZ508" s="234" t="e">
        <f>BZ509</f>
        <v>#N/A</v>
      </c>
      <c r="CA508" s="234">
        <f t="shared" ref="CA508" si="405">CA509</f>
        <v>833.2</v>
      </c>
      <c r="CB508" s="234">
        <f t="shared" ref="CB508" si="406">CB509</f>
        <v>833.2</v>
      </c>
      <c r="CC508" s="235" t="e">
        <f t="shared" ref="CC508" si="407">CC509</f>
        <v>#N/A</v>
      </c>
      <c r="CD508" s="233" t="s">
        <v>17075</v>
      </c>
      <c r="CE508" s="233" t="s">
        <v>17075</v>
      </c>
      <c r="CF508" s="233" t="s">
        <v>17075</v>
      </c>
      <c r="CG508" s="234">
        <f t="shared" ref="CG508" si="408">CG509</f>
        <v>7532677</v>
      </c>
      <c r="CH508" s="234">
        <f t="shared" ref="CH508" si="409">CH509</f>
        <v>0</v>
      </c>
      <c r="CI508" s="234">
        <f t="shared" ref="CI508" si="410">CI509</f>
        <v>0</v>
      </c>
      <c r="CJ508" s="234">
        <f t="shared" ref="CJ508" si="411">CJ509</f>
        <v>7532677</v>
      </c>
      <c r="CK508" s="236" t="e">
        <f t="shared" si="343"/>
        <v>#N/A</v>
      </c>
      <c r="CL508" s="236" t="e">
        <f>CL509</f>
        <v>#N/A</v>
      </c>
      <c r="CM508" s="195">
        <f t="shared" si="282"/>
        <v>0</v>
      </c>
      <c r="CQ508" s="182" t="e">
        <f t="shared" si="370"/>
        <v>#N/A</v>
      </c>
      <c r="CR508" s="182" t="s">
        <v>204</v>
      </c>
      <c r="CS508" s="182">
        <v>232.666</v>
      </c>
      <c r="CY508" s="182" t="s">
        <v>2957</v>
      </c>
      <c r="CZ508" s="182">
        <v>591.67999999999995</v>
      </c>
    </row>
    <row r="509" spans="1:109" ht="35.25" x14ac:dyDescent="0.5">
      <c r="A509" s="182">
        <v>1</v>
      </c>
      <c r="B509" s="220">
        <f>SUBTOTAL(9,$A$394:A509)</f>
        <v>103</v>
      </c>
      <c r="C509" s="230" t="s">
        <v>484</v>
      </c>
      <c r="D509" s="220">
        <v>1982</v>
      </c>
      <c r="E509" s="220"/>
      <c r="F509" s="220" t="s">
        <v>17877</v>
      </c>
      <c r="G509" s="220">
        <v>2</v>
      </c>
      <c r="H509" s="220" t="s">
        <v>17322</v>
      </c>
      <c r="I509" s="231">
        <v>917.2</v>
      </c>
      <c r="J509" s="231">
        <v>833.2</v>
      </c>
      <c r="K509" s="231">
        <v>833.2</v>
      </c>
      <c r="L509" s="232">
        <v>35</v>
      </c>
      <c r="M509" s="220" t="s">
        <v>17100</v>
      </c>
      <c r="N509" s="220" t="s">
        <v>17769</v>
      </c>
      <c r="O509" s="223" t="s">
        <v>17316</v>
      </c>
      <c r="P509" s="228">
        <v>7532677</v>
      </c>
      <c r="Q509" s="228"/>
      <c r="R509" s="228">
        <v>0</v>
      </c>
      <c r="S509" s="228">
        <v>0</v>
      </c>
      <c r="T509" s="228">
        <f>P509-R509-S509</f>
        <v>7532677</v>
      </c>
      <c r="U509" s="221">
        <f t="shared" si="374"/>
        <v>8212.6875272568686</v>
      </c>
      <c r="V509" s="228">
        <v>9426.4463366768414</v>
      </c>
      <c r="W509" s="195">
        <f t="shared" si="341"/>
        <v>1213.7588094199727</v>
      </c>
      <c r="Y509" s="182" t="s">
        <v>745</v>
      </c>
      <c r="Z509" s="182">
        <v>1980</v>
      </c>
      <c r="AA509" s="182">
        <v>1159.4000000000001</v>
      </c>
      <c r="AB509" s="182">
        <v>48</v>
      </c>
      <c r="AC509" s="182">
        <v>2</v>
      </c>
      <c r="AD509" s="182">
        <v>662.9</v>
      </c>
      <c r="AF509" s="182" t="s">
        <v>523</v>
      </c>
      <c r="AG509" s="182" t="s">
        <v>17319</v>
      </c>
      <c r="AH509" s="182" t="s">
        <v>17318</v>
      </c>
      <c r="AI509" s="182" t="s">
        <v>17331</v>
      </c>
      <c r="AL509" s="182" t="e">
        <f t="shared" si="358"/>
        <v>#N/A</v>
      </c>
      <c r="AV509" s="182">
        <f t="shared" si="359"/>
        <v>894</v>
      </c>
      <c r="AW509" s="182" t="str">
        <f t="shared" si="360"/>
        <v>Скатная деревянная</v>
      </c>
      <c r="BD509" s="182" t="e">
        <f t="shared" si="361"/>
        <v>#N/A</v>
      </c>
      <c r="BJ509" s="182" t="e">
        <f t="shared" si="362"/>
        <v>#N/A</v>
      </c>
      <c r="BU509" s="233" t="e">
        <f>VLOOKUP(BT509,CO:CS,2,FALSE)</f>
        <v>#N/A</v>
      </c>
      <c r="BV509" s="233"/>
      <c r="BW509" s="233" t="s">
        <v>17877</v>
      </c>
      <c r="BX509" s="233" t="e">
        <f>VLOOKUP(BT509,CO:CS,5,FALSE)</f>
        <v>#N/A</v>
      </c>
      <c r="BY509" s="233" t="e">
        <f>VLOOKUP(BT509,CV:CY,4,FALSE)</f>
        <v>#N/A</v>
      </c>
      <c r="BZ509" s="234" t="e">
        <f>VLOOKUP(BT509,CO:CS,3,FALSE)</f>
        <v>#N/A</v>
      </c>
      <c r="CA509" s="234">
        <v>833.2</v>
      </c>
      <c r="CB509" s="234">
        <v>833.2</v>
      </c>
      <c r="CC509" s="235" t="e">
        <f>VLOOKUP(BT509,CO:CS,4,FALSE)</f>
        <v>#N/A</v>
      </c>
      <c r="CD509" s="233" t="s">
        <v>17100</v>
      </c>
      <c r="CE509" s="233" t="s">
        <v>17769</v>
      </c>
      <c r="CF509" s="233" t="s">
        <v>17316</v>
      </c>
      <c r="CG509" s="236">
        <v>7532677</v>
      </c>
      <c r="CH509" s="236">
        <v>0</v>
      </c>
      <c r="CI509" s="236">
        <v>0</v>
      </c>
      <c r="CJ509" s="236">
        <f t="shared" ref="CJ509" si="412">CG509-CH509-CI509</f>
        <v>7532677</v>
      </c>
      <c r="CK509" s="236" t="e">
        <f t="shared" si="343"/>
        <v>#N/A</v>
      </c>
      <c r="CL509" s="236" t="e">
        <f>DL509*9671.07/BZ509</f>
        <v>#N/A</v>
      </c>
      <c r="CM509" s="195">
        <f t="shared" si="282"/>
        <v>0</v>
      </c>
      <c r="CQ509" s="182" t="e">
        <f t="shared" si="370"/>
        <v>#N/A</v>
      </c>
      <c r="CR509" s="182" t="s">
        <v>201</v>
      </c>
      <c r="CS509" s="182">
        <v>153.142</v>
      </c>
      <c r="CY509" s="182" t="s">
        <v>2958</v>
      </c>
      <c r="CZ509" s="182">
        <v>570.9</v>
      </c>
    </row>
    <row r="510" spans="1:109" ht="35.25" x14ac:dyDescent="0.5">
      <c r="B510" s="229" t="s">
        <v>474</v>
      </c>
      <c r="C510" s="269"/>
      <c r="D510" s="220" t="s">
        <v>17075</v>
      </c>
      <c r="E510" s="220" t="s">
        <v>17075</v>
      </c>
      <c r="F510" s="220" t="s">
        <v>17075</v>
      </c>
      <c r="G510" s="220" t="s">
        <v>17075</v>
      </c>
      <c r="H510" s="220" t="s">
        <v>17075</v>
      </c>
      <c r="I510" s="225">
        <f>I511</f>
        <v>4789.7</v>
      </c>
      <c r="J510" s="225">
        <f t="shared" ref="J510:L510" si="413">J511</f>
        <v>3464.6</v>
      </c>
      <c r="K510" s="225">
        <f t="shared" si="413"/>
        <v>3242</v>
      </c>
      <c r="L510" s="226">
        <f t="shared" si="413"/>
        <v>163</v>
      </c>
      <c r="M510" s="220" t="s">
        <v>17075</v>
      </c>
      <c r="N510" s="220" t="s">
        <v>17075</v>
      </c>
      <c r="O510" s="223" t="s">
        <v>17075</v>
      </c>
      <c r="P510" s="227">
        <v>7134922.25</v>
      </c>
      <c r="Q510" s="227"/>
      <c r="R510" s="225">
        <f t="shared" ref="R510:T510" si="414">R511</f>
        <v>0</v>
      </c>
      <c r="S510" s="225">
        <f t="shared" si="414"/>
        <v>0</v>
      </c>
      <c r="T510" s="225">
        <f t="shared" si="414"/>
        <v>7134922.25</v>
      </c>
      <c r="U510" s="221">
        <f t="shared" si="374"/>
        <v>1489.638651690085</v>
      </c>
      <c r="V510" s="228">
        <f>V511</f>
        <v>1492.3480101050175</v>
      </c>
      <c r="W510" s="195">
        <f t="shared" si="341"/>
        <v>2.709358414932467</v>
      </c>
      <c r="Y510" s="182" t="s">
        <v>746</v>
      </c>
      <c r="Z510" s="182">
        <v>1981</v>
      </c>
      <c r="AA510" s="182">
        <v>657.2</v>
      </c>
      <c r="AB510" s="182">
        <v>91</v>
      </c>
      <c r="AC510" s="182">
        <v>2</v>
      </c>
      <c r="AD510" s="182">
        <v>657.2</v>
      </c>
      <c r="AF510" s="182" t="s">
        <v>549</v>
      </c>
      <c r="AG510" s="182" t="s">
        <v>17312</v>
      </c>
      <c r="AH510" s="182" t="s">
        <v>2993</v>
      </c>
      <c r="AI510" s="182" t="s">
        <v>17315</v>
      </c>
      <c r="AL510" s="182" t="e">
        <f t="shared" si="358"/>
        <v>#N/A</v>
      </c>
      <c r="AV510" s="182" t="e">
        <f t="shared" si="359"/>
        <v>#N/A</v>
      </c>
      <c r="AW510" s="182" t="e">
        <f t="shared" si="360"/>
        <v>#N/A</v>
      </c>
      <c r="BD510" s="182" t="e">
        <f t="shared" si="361"/>
        <v>#N/A</v>
      </c>
      <c r="BJ510" s="182" t="e">
        <f t="shared" si="362"/>
        <v>#N/A</v>
      </c>
      <c r="BU510" s="233" t="s">
        <v>17075</v>
      </c>
      <c r="BV510" s="233" t="s">
        <v>17075</v>
      </c>
      <c r="BW510" s="233" t="s">
        <v>17075</v>
      </c>
      <c r="BX510" s="233" t="s">
        <v>17075</v>
      </c>
      <c r="BY510" s="233" t="s">
        <v>17075</v>
      </c>
      <c r="BZ510" s="234" t="e">
        <f>BZ511</f>
        <v>#N/A</v>
      </c>
      <c r="CA510" s="234" t="e">
        <f t="shared" ref="CA510" si="415">CA511</f>
        <v>#N/A</v>
      </c>
      <c r="CB510" s="234">
        <f t="shared" ref="CB510" si="416">CB511</f>
        <v>3464.6</v>
      </c>
      <c r="CC510" s="235" t="e">
        <f t="shared" ref="CC510" si="417">CC511</f>
        <v>#N/A</v>
      </c>
      <c r="CD510" s="233" t="s">
        <v>17075</v>
      </c>
      <c r="CE510" s="233" t="s">
        <v>17075</v>
      </c>
      <c r="CF510" s="233" t="s">
        <v>17075</v>
      </c>
      <c r="CG510" s="234">
        <f t="shared" ref="CG510" si="418">CG511</f>
        <v>7134922.25</v>
      </c>
      <c r="CH510" s="234">
        <f t="shared" ref="CH510" si="419">CH511</f>
        <v>0</v>
      </c>
      <c r="CI510" s="234">
        <f t="shared" ref="CI510" si="420">CI511</f>
        <v>0</v>
      </c>
      <c r="CJ510" s="234">
        <f t="shared" ref="CJ510" si="421">CJ511</f>
        <v>7134922.25</v>
      </c>
      <c r="CK510" s="236" t="e">
        <f t="shared" si="343"/>
        <v>#N/A</v>
      </c>
      <c r="CL510" s="236" t="e">
        <f>CL511</f>
        <v>#N/A</v>
      </c>
      <c r="CM510" s="195">
        <f t="shared" si="282"/>
        <v>0</v>
      </c>
      <c r="CQ510" s="182" t="e">
        <f t="shared" si="370"/>
        <v>#N/A</v>
      </c>
      <c r="CR510" s="182" t="s">
        <v>191</v>
      </c>
      <c r="CS510" s="182">
        <v>336.29</v>
      </c>
      <c r="CY510" s="182" t="s">
        <v>2961</v>
      </c>
      <c r="CZ510" s="182">
        <v>895.2</v>
      </c>
    </row>
    <row r="511" spans="1:109" ht="35.25" x14ac:dyDescent="0.5">
      <c r="A511" s="182">
        <v>1</v>
      </c>
      <c r="B511" s="220">
        <f>SUBTOTAL(9,$A$394:A511)</f>
        <v>104</v>
      </c>
      <c r="C511" s="230" t="s">
        <v>485</v>
      </c>
      <c r="D511" s="220">
        <v>1993</v>
      </c>
      <c r="E511" s="220"/>
      <c r="F511" s="220" t="s">
        <v>17877</v>
      </c>
      <c r="G511" s="220">
        <v>5</v>
      </c>
      <c r="H511" s="220" t="s">
        <v>17320</v>
      </c>
      <c r="I511" s="231">
        <v>4789.7</v>
      </c>
      <c r="J511" s="231">
        <v>3464.6</v>
      </c>
      <c r="K511" s="231">
        <f>VLOOKUP(C511,CY:CZ,2,FALSE)</f>
        <v>3242</v>
      </c>
      <c r="L511" s="232">
        <v>163</v>
      </c>
      <c r="M511" s="220" t="s">
        <v>17100</v>
      </c>
      <c r="N511" s="220" t="s">
        <v>17769</v>
      </c>
      <c r="O511" s="223" t="s">
        <v>17316</v>
      </c>
      <c r="P511" s="228">
        <v>7134922.25</v>
      </c>
      <c r="Q511" s="228"/>
      <c r="R511" s="228">
        <v>0</v>
      </c>
      <c r="S511" s="228">
        <v>0</v>
      </c>
      <c r="T511" s="228">
        <f>P511-R511-S511</f>
        <v>7134922.25</v>
      </c>
      <c r="U511" s="221">
        <f t="shared" si="374"/>
        <v>1489.638651690085</v>
      </c>
      <c r="V511" s="228">
        <v>1492.3480101050175</v>
      </c>
      <c r="W511" s="195">
        <f t="shared" si="341"/>
        <v>2.709358414932467</v>
      </c>
      <c r="Y511" s="182" t="s">
        <v>3755</v>
      </c>
      <c r="Z511" s="182">
        <v>1982</v>
      </c>
      <c r="AA511" s="182">
        <v>573.20000000000005</v>
      </c>
      <c r="AB511" s="182">
        <v>38</v>
      </c>
      <c r="AC511" s="182">
        <v>2</v>
      </c>
      <c r="AD511" s="182">
        <v>514.70000000000005</v>
      </c>
      <c r="AF511" s="182" t="s">
        <v>522</v>
      </c>
      <c r="AG511" s="182" t="s">
        <v>17319</v>
      </c>
      <c r="AH511" s="182" t="s">
        <v>2993</v>
      </c>
      <c r="AI511" s="182" t="s">
        <v>17320</v>
      </c>
      <c r="AL511" s="182" t="e">
        <f t="shared" si="358"/>
        <v>#N/A</v>
      </c>
      <c r="AV511" s="182">
        <f t="shared" si="359"/>
        <v>801.6</v>
      </c>
      <c r="AW511" s="182" t="str">
        <f t="shared" si="360"/>
        <v>Плоская совмещенная из сборных железобетонных слоистых панелей</v>
      </c>
      <c r="BD511" s="182" t="e">
        <f t="shared" si="361"/>
        <v>#N/A</v>
      </c>
      <c r="BJ511" s="182" t="e">
        <f t="shared" si="362"/>
        <v>#N/A</v>
      </c>
      <c r="BU511" s="233" t="e">
        <f>VLOOKUP(BT511,CO:CS,2,FALSE)</f>
        <v>#N/A</v>
      </c>
      <c r="BV511" s="233"/>
      <c r="BW511" s="233" t="s">
        <v>17877</v>
      </c>
      <c r="BX511" s="233" t="e">
        <f>VLOOKUP(BT511,CO:CS,5,FALSE)</f>
        <v>#N/A</v>
      </c>
      <c r="BY511" s="233" t="e">
        <f>VLOOKUP(BT511,CV:CY,4,FALSE)</f>
        <v>#N/A</v>
      </c>
      <c r="BZ511" s="234" t="e">
        <f>VLOOKUP(BT511,CO:CS,3,FALSE)</f>
        <v>#N/A</v>
      </c>
      <c r="CA511" s="234" t="e">
        <f>VLOOKUP(BT511,CO:CT,6,FALSE)</f>
        <v>#N/A</v>
      </c>
      <c r="CB511" s="234">
        <v>3464.6</v>
      </c>
      <c r="CC511" s="235" t="e">
        <f>VLOOKUP(BT511,CO:CS,4,FALSE)</f>
        <v>#N/A</v>
      </c>
      <c r="CD511" s="233" t="s">
        <v>17100</v>
      </c>
      <c r="CE511" s="233" t="s">
        <v>17769</v>
      </c>
      <c r="CF511" s="233" t="s">
        <v>17316</v>
      </c>
      <c r="CG511" s="236">
        <v>7134922.25</v>
      </c>
      <c r="CH511" s="236">
        <v>0</v>
      </c>
      <c r="CI511" s="236">
        <v>0</v>
      </c>
      <c r="CJ511" s="236">
        <f t="shared" ref="CJ511" si="422">CG511-CH511-CI511</f>
        <v>7134922.25</v>
      </c>
      <c r="CK511" s="236" t="e">
        <f t="shared" si="343"/>
        <v>#N/A</v>
      </c>
      <c r="CL511" s="236" t="e">
        <f>DL511*8917.04/BZ511</f>
        <v>#N/A</v>
      </c>
      <c r="CM511" s="195">
        <f t="shared" si="282"/>
        <v>0</v>
      </c>
      <c r="CQ511" s="182" t="e">
        <f t="shared" si="370"/>
        <v>#N/A</v>
      </c>
      <c r="CR511" s="182" t="s">
        <v>192</v>
      </c>
      <c r="CS511" s="182">
        <v>0</v>
      </c>
      <c r="CY511" s="182" t="s">
        <v>2962</v>
      </c>
      <c r="CZ511" s="182">
        <v>351</v>
      </c>
    </row>
    <row r="512" spans="1:109" ht="35.25" x14ac:dyDescent="0.5">
      <c r="B512" s="229" t="s">
        <v>289</v>
      </c>
      <c r="C512" s="269"/>
      <c r="D512" s="220" t="s">
        <v>17075</v>
      </c>
      <c r="E512" s="220" t="s">
        <v>17075</v>
      </c>
      <c r="F512" s="220" t="s">
        <v>17075</v>
      </c>
      <c r="G512" s="220" t="s">
        <v>17075</v>
      </c>
      <c r="H512" s="220" t="s">
        <v>17075</v>
      </c>
      <c r="I512" s="225">
        <f>SUM(I513:I517)</f>
        <v>8371.6600000000017</v>
      </c>
      <c r="J512" s="225">
        <f>SUM(J513:J517)</f>
        <v>7248.72</v>
      </c>
      <c r="K512" s="225">
        <f>SUM(K513:K517)</f>
        <v>7081.7199999999993</v>
      </c>
      <c r="L512" s="226">
        <f>SUM(L513:L517)</f>
        <v>241</v>
      </c>
      <c r="M512" s="220" t="s">
        <v>17075</v>
      </c>
      <c r="N512" s="220" t="s">
        <v>17075</v>
      </c>
      <c r="O512" s="223" t="s">
        <v>17075</v>
      </c>
      <c r="P512" s="227">
        <f>SUM(P513:P517)</f>
        <v>46844042.669999994</v>
      </c>
      <c r="Q512" s="227">
        <f t="shared" ref="Q512:T512" si="423">SUM(Q513:Q517)</f>
        <v>0</v>
      </c>
      <c r="R512" s="225">
        <f t="shared" si="423"/>
        <v>0</v>
      </c>
      <c r="S512" s="225">
        <f t="shared" si="423"/>
        <v>0</v>
      </c>
      <c r="T512" s="225">
        <f t="shared" si="423"/>
        <v>46844042.669999994</v>
      </c>
      <c r="U512" s="221">
        <f t="shared" si="374"/>
        <v>5595.5500665339951</v>
      </c>
      <c r="V512" s="228">
        <f>MAX(V513:V517)</f>
        <v>34016.762128892115</v>
      </c>
      <c r="W512" s="195">
        <f t="shared" si="341"/>
        <v>28421.212062358121</v>
      </c>
      <c r="Y512" s="182" t="s">
        <v>3447</v>
      </c>
      <c r="Z512" s="182">
        <v>1963</v>
      </c>
      <c r="AA512" s="182">
        <v>1729</v>
      </c>
      <c r="AB512" s="182">
        <v>63</v>
      </c>
      <c r="AC512" s="182">
        <v>3</v>
      </c>
      <c r="AD512" s="182">
        <v>1046.5</v>
      </c>
      <c r="AF512" s="182" t="s">
        <v>3439</v>
      </c>
      <c r="AG512" s="182" t="s">
        <v>2993</v>
      </c>
      <c r="AH512" s="182" t="s">
        <v>2993</v>
      </c>
      <c r="AI512" s="182" t="s">
        <v>17040</v>
      </c>
      <c r="AL512" s="182" t="e">
        <f t="shared" si="358"/>
        <v>#N/A</v>
      </c>
      <c r="AV512" s="182" t="e">
        <f t="shared" si="359"/>
        <v>#N/A</v>
      </c>
      <c r="AW512" s="182" t="e">
        <f t="shared" si="360"/>
        <v>#N/A</v>
      </c>
      <c r="AY512" s="182" t="s">
        <v>452</v>
      </c>
      <c r="AZ512" s="182">
        <v>1720</v>
      </c>
      <c r="BA512" s="182" t="s">
        <v>2975</v>
      </c>
      <c r="BD512" s="182" t="e">
        <f t="shared" si="361"/>
        <v>#N/A</v>
      </c>
      <c r="BJ512" s="182" t="e">
        <f t="shared" si="362"/>
        <v>#N/A</v>
      </c>
      <c r="BU512" s="233" t="s">
        <v>17075</v>
      </c>
      <c r="BV512" s="233" t="s">
        <v>17075</v>
      </c>
      <c r="BW512" s="233" t="s">
        <v>17075</v>
      </c>
      <c r="BX512" s="233" t="s">
        <v>17075</v>
      </c>
      <c r="BY512" s="233" t="s">
        <v>17075</v>
      </c>
      <c r="BZ512" s="234" t="e">
        <f>BZ513+BZ514+BZ515</f>
        <v>#N/A</v>
      </c>
      <c r="CA512" s="234" t="e">
        <f t="shared" ref="CA512" si="424">CA513+CA514+CA515</f>
        <v>#N/A</v>
      </c>
      <c r="CB512" s="234">
        <f t="shared" ref="CB512" si="425">CB513+CB514+CB515</f>
        <v>5005.32</v>
      </c>
      <c r="CC512" s="235">
        <f t="shared" ref="CC512" si="426">CC513+CC514+CC515</f>
        <v>159</v>
      </c>
      <c r="CD512" s="233" t="s">
        <v>17075</v>
      </c>
      <c r="CE512" s="233" t="s">
        <v>17075</v>
      </c>
      <c r="CF512" s="233" t="s">
        <v>17075</v>
      </c>
      <c r="CG512" s="234">
        <f t="shared" ref="CG512" si="427">CG513+CG514+CG515</f>
        <v>24899048.479999997</v>
      </c>
      <c r="CH512" s="234">
        <f t="shared" ref="CH512" si="428">CH513+CH514+CH515</f>
        <v>0</v>
      </c>
      <c r="CI512" s="234">
        <f t="shared" ref="CI512" si="429">CI513+CI514+CI515</f>
        <v>0</v>
      </c>
      <c r="CJ512" s="234">
        <f t="shared" ref="CJ512" si="430">CJ513+CJ514+CJ515</f>
        <v>24899048.479999997</v>
      </c>
      <c r="CK512" s="236" t="e">
        <f t="shared" si="343"/>
        <v>#N/A</v>
      </c>
      <c r="CL512" s="236" t="e">
        <f>MAX(CL513:CL515)</f>
        <v>#N/A</v>
      </c>
      <c r="CM512" s="195">
        <f t="shared" si="282"/>
        <v>0</v>
      </c>
      <c r="CQ512" s="182" t="e">
        <f t="shared" si="370"/>
        <v>#N/A</v>
      </c>
      <c r="CR512" s="182" t="s">
        <v>13771</v>
      </c>
      <c r="CS512" s="182">
        <v>252.95099999999999</v>
      </c>
      <c r="CY512" s="182" t="s">
        <v>2963</v>
      </c>
      <c r="CZ512" s="182">
        <v>286.20000000000005</v>
      </c>
    </row>
    <row r="513" spans="1:109" ht="35.25" x14ac:dyDescent="0.5">
      <c r="A513" s="182">
        <v>1</v>
      </c>
      <c r="B513" s="220">
        <f>SUBTOTAL(9,$A$394:A513)</f>
        <v>105</v>
      </c>
      <c r="C513" s="230" t="s">
        <v>293</v>
      </c>
      <c r="D513" s="220">
        <v>1977</v>
      </c>
      <c r="E513" s="220"/>
      <c r="F513" s="220" t="s">
        <v>17877</v>
      </c>
      <c r="G513" s="220">
        <v>2</v>
      </c>
      <c r="H513" s="220" t="s">
        <v>17042</v>
      </c>
      <c r="I513" s="231">
        <v>789.8</v>
      </c>
      <c r="J513" s="231">
        <v>737.56</v>
      </c>
      <c r="K513" s="231">
        <f>VLOOKUP(C513,CY:CZ,2,FALSE)</f>
        <v>682.66</v>
      </c>
      <c r="L513" s="232">
        <v>24</v>
      </c>
      <c r="M513" s="220" t="s">
        <v>17100</v>
      </c>
      <c r="N513" s="220" t="s">
        <v>17746</v>
      </c>
      <c r="O513" s="223" t="s">
        <v>17834</v>
      </c>
      <c r="P513" s="228">
        <v>5571597.5699999994</v>
      </c>
      <c r="Q513" s="228"/>
      <c r="R513" s="228">
        <v>0</v>
      </c>
      <c r="S513" s="228">
        <v>0</v>
      </c>
      <c r="T513" s="228">
        <f>P513-R513-S513</f>
        <v>5571597.5699999994</v>
      </c>
      <c r="U513" s="221">
        <f t="shared" si="374"/>
        <v>7054.4410863509747</v>
      </c>
      <c r="V513" s="228">
        <v>7809.8359660673586</v>
      </c>
      <c r="W513" s="195">
        <f t="shared" si="341"/>
        <v>755.39487971638391</v>
      </c>
      <c r="Y513" s="182" t="s">
        <v>3450</v>
      </c>
      <c r="Z513" s="182">
        <v>1959</v>
      </c>
      <c r="AA513" s="182">
        <v>947.32</v>
      </c>
      <c r="AB513" s="182">
        <v>21</v>
      </c>
      <c r="AC513" s="182">
        <v>2</v>
      </c>
      <c r="AD513" s="182">
        <v>522.62</v>
      </c>
      <c r="AF513" s="182" t="s">
        <v>3441</v>
      </c>
      <c r="AG513" s="182" t="s">
        <v>17312</v>
      </c>
      <c r="AH513" s="182" t="s">
        <v>2993</v>
      </c>
      <c r="AI513" s="182" t="s">
        <v>17042</v>
      </c>
      <c r="AL513" s="182" t="e">
        <f t="shared" si="358"/>
        <v>#N/A</v>
      </c>
      <c r="AV513" s="182" t="e">
        <f t="shared" si="359"/>
        <v>#N/A</v>
      </c>
      <c r="AW513" s="182" t="e">
        <f t="shared" si="360"/>
        <v>#N/A</v>
      </c>
      <c r="AY513" s="182" t="s">
        <v>454</v>
      </c>
      <c r="AZ513" s="182">
        <v>1132</v>
      </c>
      <c r="BA513" s="182" t="s">
        <v>2975</v>
      </c>
      <c r="BD513" s="182" t="e">
        <f t="shared" si="361"/>
        <v>#N/A</v>
      </c>
      <c r="BJ513" s="182" t="e">
        <f t="shared" si="362"/>
        <v>#N/A</v>
      </c>
      <c r="BU513" s="233" t="e">
        <f>VLOOKUP(BT513,CO:CS,2,FALSE)</f>
        <v>#N/A</v>
      </c>
      <c r="BV513" s="233"/>
      <c r="BW513" s="233" t="s">
        <v>17877</v>
      </c>
      <c r="BX513" s="233" t="e">
        <f>VLOOKUP(BT513,CO:CS,5,FALSE)</f>
        <v>#N/A</v>
      </c>
      <c r="BY513" s="233" t="e">
        <f>VLOOKUP(BT513,CV:CY,4,FALSE)</f>
        <v>#N/A</v>
      </c>
      <c r="BZ513" s="234" t="e">
        <f>VLOOKUP(BT513,CO:CS,3,FALSE)</f>
        <v>#N/A</v>
      </c>
      <c r="CA513" s="234" t="e">
        <f>VLOOKUP(BT513,CO:CT,6,FALSE)</f>
        <v>#N/A</v>
      </c>
      <c r="CB513" s="234">
        <v>737.56</v>
      </c>
      <c r="CC513" s="235">
        <v>24</v>
      </c>
      <c r="CD513" s="233" t="s">
        <v>17100</v>
      </c>
      <c r="CE513" s="233" t="s">
        <v>17746</v>
      </c>
      <c r="CF513" s="233" t="s">
        <v>17834</v>
      </c>
      <c r="CG513" s="236">
        <v>5571597.5700000003</v>
      </c>
      <c r="CH513" s="236">
        <v>0</v>
      </c>
      <c r="CI513" s="236">
        <v>0</v>
      </c>
      <c r="CJ513" s="236">
        <f t="shared" ref="CJ513:CJ515" si="431">CG513-CH513-CI513</f>
        <v>5571597.5700000003</v>
      </c>
      <c r="CK513" s="236" t="e">
        <f t="shared" si="343"/>
        <v>#N/A</v>
      </c>
      <c r="CL513" s="236" t="e">
        <f t="shared" ref="CL513:CL515" si="432">DL513*9671.07/BZ513</f>
        <v>#N/A</v>
      </c>
      <c r="CM513" s="195">
        <f t="shared" si="282"/>
        <v>0</v>
      </c>
      <c r="CQ513" s="182" t="e">
        <f t="shared" si="370"/>
        <v>#N/A</v>
      </c>
      <c r="CR513" s="182" t="s">
        <v>210</v>
      </c>
      <c r="CS513" s="182">
        <v>44.9</v>
      </c>
      <c r="CY513" s="182" t="s">
        <v>43</v>
      </c>
      <c r="CZ513" s="182">
        <v>878.9</v>
      </c>
    </row>
    <row r="514" spans="1:109" ht="35.25" x14ac:dyDescent="0.5">
      <c r="A514" s="182">
        <v>1</v>
      </c>
      <c r="B514" s="220">
        <f>SUBTOTAL(9,$A$394:A514)</f>
        <v>106</v>
      </c>
      <c r="C514" s="230" t="s">
        <v>294</v>
      </c>
      <c r="D514" s="220">
        <v>1978</v>
      </c>
      <c r="E514" s="220"/>
      <c r="F514" s="220" t="s">
        <v>17877</v>
      </c>
      <c r="G514" s="220">
        <v>5</v>
      </c>
      <c r="H514" s="220" t="s">
        <v>17315</v>
      </c>
      <c r="I514" s="231">
        <v>4250.6000000000004</v>
      </c>
      <c r="J514" s="231">
        <v>3369.4</v>
      </c>
      <c r="K514" s="231">
        <f>VLOOKUP(C514,CY:CZ,2,FALSE)</f>
        <v>3339.1</v>
      </c>
      <c r="L514" s="232">
        <v>105</v>
      </c>
      <c r="M514" s="220" t="s">
        <v>17100</v>
      </c>
      <c r="N514" s="220" t="s">
        <v>17746</v>
      </c>
      <c r="O514" s="223" t="s">
        <v>17836</v>
      </c>
      <c r="P514" s="228">
        <v>12242836.76</v>
      </c>
      <c r="Q514" s="228"/>
      <c r="R514" s="228">
        <v>0</v>
      </c>
      <c r="S514" s="228">
        <v>0</v>
      </c>
      <c r="T514" s="228">
        <f>P514-R514-S514</f>
        <v>12242836.76</v>
      </c>
      <c r="U514" s="221">
        <f t="shared" si="374"/>
        <v>2880.260847880299</v>
      </c>
      <c r="V514" s="228">
        <v>3188.6818763468682</v>
      </c>
      <c r="W514" s="195">
        <f t="shared" si="341"/>
        <v>308.42102846656917</v>
      </c>
      <c r="Y514" s="182" t="s">
        <v>3453</v>
      </c>
      <c r="Z514" s="182">
        <v>1968</v>
      </c>
      <c r="AA514" s="182">
        <v>907.7</v>
      </c>
      <c r="AB514" s="182">
        <v>31</v>
      </c>
      <c r="AC514" s="182">
        <v>2</v>
      </c>
      <c r="AD514" s="182">
        <v>508.4</v>
      </c>
      <c r="AF514" s="182" t="s">
        <v>3443</v>
      </c>
      <c r="AG514" s="182" t="s">
        <v>17312</v>
      </c>
      <c r="AH514" s="182" t="s">
        <v>2993</v>
      </c>
      <c r="AI514" s="182" t="s">
        <v>2993</v>
      </c>
      <c r="AL514" s="182" t="e">
        <f t="shared" si="358"/>
        <v>#N/A</v>
      </c>
      <c r="AV514" s="182" t="e">
        <f t="shared" si="359"/>
        <v>#N/A</v>
      </c>
      <c r="AW514" s="182" t="e">
        <f t="shared" si="360"/>
        <v>#N/A</v>
      </c>
      <c r="AY514" s="182" t="s">
        <v>461</v>
      </c>
      <c r="AZ514" s="182">
        <v>492</v>
      </c>
      <c r="BA514" s="182" t="s">
        <v>2975</v>
      </c>
      <c r="BD514" s="182" t="e">
        <f t="shared" si="361"/>
        <v>#N/A</v>
      </c>
      <c r="BJ514" s="182" t="e">
        <f t="shared" si="362"/>
        <v>#N/A</v>
      </c>
      <c r="BU514" s="233" t="e">
        <f>VLOOKUP(BT514,CO:CS,2,FALSE)</f>
        <v>#N/A</v>
      </c>
      <c r="BV514" s="233"/>
      <c r="BW514" s="233" t="s">
        <v>17877</v>
      </c>
      <c r="BX514" s="233" t="e">
        <f>VLOOKUP(BT514,CO:CS,5,FALSE)</f>
        <v>#N/A</v>
      </c>
      <c r="BY514" s="233" t="e">
        <f>VLOOKUP(BT514,CV:CY,4,FALSE)</f>
        <v>#N/A</v>
      </c>
      <c r="BZ514" s="234" t="e">
        <f>VLOOKUP(BT514,CO:CS,3,FALSE)</f>
        <v>#N/A</v>
      </c>
      <c r="CA514" s="234" t="e">
        <f>VLOOKUP(BT514,CO:CT,6,FALSE)</f>
        <v>#N/A</v>
      </c>
      <c r="CB514" s="234">
        <v>3369.4</v>
      </c>
      <c r="CC514" s="235">
        <v>105</v>
      </c>
      <c r="CD514" s="233" t="s">
        <v>17100</v>
      </c>
      <c r="CE514" s="233" t="s">
        <v>17746</v>
      </c>
      <c r="CF514" s="233" t="s">
        <v>17836</v>
      </c>
      <c r="CG514" s="236">
        <v>12242838.76</v>
      </c>
      <c r="CH514" s="236">
        <v>0</v>
      </c>
      <c r="CI514" s="236">
        <v>0</v>
      </c>
      <c r="CJ514" s="236">
        <f t="shared" si="431"/>
        <v>12242838.76</v>
      </c>
      <c r="CK514" s="236" t="e">
        <f t="shared" si="343"/>
        <v>#N/A</v>
      </c>
      <c r="CL514" s="236" t="e">
        <f t="shared" si="432"/>
        <v>#N/A</v>
      </c>
      <c r="CM514" s="195">
        <f t="shared" si="282"/>
        <v>0</v>
      </c>
      <c r="CQ514" s="182" t="e">
        <f t="shared" si="370"/>
        <v>#N/A</v>
      </c>
      <c r="CR514" s="182" t="s">
        <v>13877</v>
      </c>
      <c r="CS514" s="182">
        <v>210.751</v>
      </c>
      <c r="CY514" s="182" t="s">
        <v>12388</v>
      </c>
      <c r="CZ514" s="182">
        <v>563.4</v>
      </c>
    </row>
    <row r="515" spans="1:109" ht="35.25" x14ac:dyDescent="0.5">
      <c r="A515" s="182">
        <v>1</v>
      </c>
      <c r="B515" s="220">
        <f>SUBTOTAL(9,$A$394:A515)</f>
        <v>107</v>
      </c>
      <c r="C515" s="230" t="s">
        <v>303</v>
      </c>
      <c r="D515" s="220">
        <v>1970</v>
      </c>
      <c r="E515" s="220"/>
      <c r="F515" s="220" t="s">
        <v>17877</v>
      </c>
      <c r="G515" s="220">
        <v>2</v>
      </c>
      <c r="H515" s="220" t="s">
        <v>17322</v>
      </c>
      <c r="I515" s="231">
        <v>926.76</v>
      </c>
      <c r="J515" s="231">
        <v>898.36</v>
      </c>
      <c r="K515" s="231">
        <v>898.36</v>
      </c>
      <c r="L515" s="232">
        <v>30</v>
      </c>
      <c r="M515" s="220" t="s">
        <v>17100</v>
      </c>
      <c r="N515" s="220" t="s">
        <v>17746</v>
      </c>
      <c r="O515" s="223" t="s">
        <v>17837</v>
      </c>
      <c r="P515" s="228">
        <v>7084612.1500000004</v>
      </c>
      <c r="Q515" s="228"/>
      <c r="R515" s="228">
        <v>0</v>
      </c>
      <c r="S515" s="228">
        <v>0</v>
      </c>
      <c r="T515" s="228">
        <f>P515-R515-S515</f>
        <v>7084612.1500000004</v>
      </c>
      <c r="U515" s="221">
        <f t="shared" si="374"/>
        <v>7644.4949609391861</v>
      </c>
      <c r="V515" s="228">
        <v>8463.0732552117042</v>
      </c>
      <c r="W515" s="195">
        <f t="shared" si="341"/>
        <v>818.57829427251818</v>
      </c>
      <c r="Y515" s="182" t="s">
        <v>3458</v>
      </c>
      <c r="Z515" s="182">
        <v>1964</v>
      </c>
      <c r="AA515" s="182">
        <v>2242.31</v>
      </c>
      <c r="AB515" s="182">
        <v>80</v>
      </c>
      <c r="AC515" s="182">
        <v>4</v>
      </c>
      <c r="AD515" s="182">
        <v>1257.81</v>
      </c>
      <c r="AF515" s="182" t="s">
        <v>684</v>
      </c>
      <c r="AG515" s="182" t="s">
        <v>17312</v>
      </c>
      <c r="AH515" s="182" t="s">
        <v>2993</v>
      </c>
      <c r="AI515" s="182" t="s">
        <v>17042</v>
      </c>
      <c r="AL515" s="182" t="e">
        <f t="shared" si="358"/>
        <v>#N/A</v>
      </c>
      <c r="AV515" s="182" t="e">
        <f t="shared" si="359"/>
        <v>#N/A</v>
      </c>
      <c r="AW515" s="182" t="e">
        <f t="shared" si="360"/>
        <v>#N/A</v>
      </c>
      <c r="AY515" s="182" t="s">
        <v>463</v>
      </c>
      <c r="AZ515" s="182">
        <v>415</v>
      </c>
      <c r="BA515" s="182" t="s">
        <v>2975</v>
      </c>
      <c r="BD515" s="182" t="e">
        <f t="shared" si="361"/>
        <v>#N/A</v>
      </c>
      <c r="BJ515" s="182" t="e">
        <f t="shared" si="362"/>
        <v>#N/A</v>
      </c>
      <c r="BU515" s="233" t="e">
        <f>VLOOKUP(BT515,CO:CS,2,FALSE)</f>
        <v>#N/A</v>
      </c>
      <c r="BV515" s="233"/>
      <c r="BW515" s="233" t="s">
        <v>17877</v>
      </c>
      <c r="BX515" s="233" t="e">
        <f>VLOOKUP(BT515,CO:CS,5,FALSE)</f>
        <v>#N/A</v>
      </c>
      <c r="BY515" s="233" t="e">
        <f>VLOOKUP(BT515,CV:CY,4,FALSE)</f>
        <v>#N/A</v>
      </c>
      <c r="BZ515" s="234">
        <v>926.76</v>
      </c>
      <c r="CA515" s="234" t="e">
        <f>VLOOKUP(BT515,CO:CT,6,FALSE)</f>
        <v>#N/A</v>
      </c>
      <c r="CB515" s="234">
        <v>898.36</v>
      </c>
      <c r="CC515" s="235">
        <v>30</v>
      </c>
      <c r="CD515" s="233" t="s">
        <v>17100</v>
      </c>
      <c r="CE515" s="233" t="s">
        <v>17746</v>
      </c>
      <c r="CF515" s="233" t="s">
        <v>17837</v>
      </c>
      <c r="CG515" s="236">
        <v>7084612.1499999994</v>
      </c>
      <c r="CH515" s="236">
        <v>0</v>
      </c>
      <c r="CI515" s="236">
        <v>0</v>
      </c>
      <c r="CJ515" s="236">
        <f t="shared" si="431"/>
        <v>7084612.1499999994</v>
      </c>
      <c r="CK515" s="236">
        <f t="shared" si="343"/>
        <v>7644.4949609391851</v>
      </c>
      <c r="CL515" s="236">
        <f t="shared" si="432"/>
        <v>0</v>
      </c>
      <c r="CM515" s="195">
        <f t="shared" si="282"/>
        <v>0</v>
      </c>
      <c r="CQ515" s="182" t="e">
        <f t="shared" si="370"/>
        <v>#N/A</v>
      </c>
      <c r="CR515" s="182" t="s">
        <v>211</v>
      </c>
      <c r="CS515" s="182">
        <v>364.21100000000001</v>
      </c>
      <c r="CY515" s="182" t="s">
        <v>48</v>
      </c>
      <c r="CZ515" s="182">
        <v>249.4</v>
      </c>
    </row>
    <row r="516" spans="1:109" ht="35.25" x14ac:dyDescent="0.5">
      <c r="A516" s="182">
        <v>1</v>
      </c>
      <c r="B516" s="220">
        <f>SUBTOTAL(9,$A$394:A516)</f>
        <v>108</v>
      </c>
      <c r="C516" s="230" t="s">
        <v>290</v>
      </c>
      <c r="D516" s="220">
        <v>1986</v>
      </c>
      <c r="E516" s="220"/>
      <c r="F516" s="220" t="s">
        <v>17877</v>
      </c>
      <c r="G516" s="220">
        <v>2</v>
      </c>
      <c r="H516" s="220" t="s">
        <v>17331</v>
      </c>
      <c r="I516" s="231">
        <v>2128.3000000000002</v>
      </c>
      <c r="J516" s="231">
        <v>1966.1</v>
      </c>
      <c r="K516" s="231">
        <v>1902.1999999999998</v>
      </c>
      <c r="L516" s="232">
        <v>73</v>
      </c>
      <c r="M516" s="220" t="s">
        <v>17100</v>
      </c>
      <c r="N516" s="220" t="s">
        <v>17746</v>
      </c>
      <c r="O516" s="223" t="s">
        <v>17834</v>
      </c>
      <c r="P516" s="228">
        <v>13106283.83</v>
      </c>
      <c r="Q516" s="228"/>
      <c r="R516" s="228">
        <v>0</v>
      </c>
      <c r="S516" s="228">
        <v>0</v>
      </c>
      <c r="T516" s="228">
        <f>P516-R516-S516</f>
        <v>13106283.83</v>
      </c>
      <c r="U516" s="221">
        <f>P516/I516</f>
        <v>6158.09981205657</v>
      </c>
      <c r="V516" s="228">
        <f>U516</f>
        <v>6158.09981205657</v>
      </c>
      <c r="W516" s="195"/>
      <c r="AL516" s="182"/>
      <c r="BU516" s="233"/>
      <c r="BV516" s="233"/>
      <c r="BW516" s="233"/>
      <c r="BX516" s="233"/>
      <c r="BY516" s="233"/>
      <c r="BZ516" s="234"/>
      <c r="CA516" s="234"/>
      <c r="CB516" s="234"/>
      <c r="CC516" s="235"/>
      <c r="CD516" s="233"/>
      <c r="CE516" s="233"/>
      <c r="CF516" s="233"/>
      <c r="CG516" s="236"/>
      <c r="CH516" s="236"/>
      <c r="CI516" s="236"/>
      <c r="CJ516" s="236"/>
      <c r="CK516" s="236"/>
      <c r="CL516" s="236"/>
      <c r="CM516" s="195">
        <f>P516-R516-S516-T516</f>
        <v>0</v>
      </c>
      <c r="CS516" s="182" t="s">
        <v>1638</v>
      </c>
      <c r="CT516" s="182">
        <v>1981</v>
      </c>
      <c r="CV516" s="182" t="s">
        <v>17319</v>
      </c>
      <c r="CW516" s="182">
        <v>2</v>
      </c>
      <c r="CX516" s="182" t="s">
        <v>17315</v>
      </c>
      <c r="CY516" s="182">
        <v>1322.4</v>
      </c>
      <c r="CZ516" s="182">
        <v>1191.4000000000001</v>
      </c>
      <c r="DA516" s="182">
        <v>1136.8000000000002</v>
      </c>
      <c r="DB516" s="182">
        <v>36</v>
      </c>
      <c r="DC516" s="182" t="s">
        <v>17100</v>
      </c>
      <c r="DD516" s="182" t="s">
        <v>17769</v>
      </c>
      <c r="DE516" s="182" t="s">
        <v>17316</v>
      </c>
    </row>
    <row r="517" spans="1:109" ht="35.25" x14ac:dyDescent="0.5">
      <c r="A517" s="182">
        <v>1</v>
      </c>
      <c r="B517" s="220">
        <f>SUBTOTAL(9,$A$394:A517)</f>
        <v>109</v>
      </c>
      <c r="C517" s="230" t="s">
        <v>1590</v>
      </c>
      <c r="D517" s="220">
        <v>1846</v>
      </c>
      <c r="E517" s="220"/>
      <c r="F517" s="220" t="s">
        <v>17877</v>
      </c>
      <c r="G517" s="220">
        <v>2</v>
      </c>
      <c r="H517" s="220" t="s">
        <v>17040</v>
      </c>
      <c r="I517" s="231">
        <v>276.2</v>
      </c>
      <c r="J517" s="231">
        <v>277.3</v>
      </c>
      <c r="K517" s="231">
        <v>259.39999999999998</v>
      </c>
      <c r="L517" s="232">
        <v>9</v>
      </c>
      <c r="M517" s="220" t="s">
        <v>17100</v>
      </c>
      <c r="N517" s="220" t="s">
        <v>17746</v>
      </c>
      <c r="O517" s="223" t="s">
        <v>17836</v>
      </c>
      <c r="P517" s="228">
        <v>8838712.3600000013</v>
      </c>
      <c r="Q517" s="228"/>
      <c r="R517" s="228">
        <v>0</v>
      </c>
      <c r="S517" s="228">
        <v>0</v>
      </c>
      <c r="T517" s="228">
        <f>P517-R517-S517</f>
        <v>8838712.3600000013</v>
      </c>
      <c r="U517" s="221">
        <f t="shared" si="374"/>
        <v>32001.130919623469</v>
      </c>
      <c r="V517" s="228">
        <v>34016.762128892115</v>
      </c>
      <c r="W517" s="195"/>
      <c r="AL517" s="182"/>
      <c r="BU517" s="233"/>
      <c r="BV517" s="233"/>
      <c r="BW517" s="233"/>
      <c r="BX517" s="233"/>
      <c r="BY517" s="233"/>
      <c r="BZ517" s="234"/>
      <c r="CA517" s="234"/>
      <c r="CB517" s="234"/>
      <c r="CC517" s="235"/>
      <c r="CD517" s="233"/>
      <c r="CE517" s="233"/>
      <c r="CF517" s="233"/>
      <c r="CG517" s="236"/>
      <c r="CH517" s="236"/>
      <c r="CI517" s="236"/>
      <c r="CJ517" s="236"/>
      <c r="CK517" s="236"/>
      <c r="CL517" s="236"/>
      <c r="CM517" s="195">
        <f t="shared" si="282"/>
        <v>0</v>
      </c>
      <c r="CS517" s="182" t="s">
        <v>1631</v>
      </c>
      <c r="CT517" s="182">
        <v>1986</v>
      </c>
      <c r="CV517" s="182" t="s">
        <v>18013</v>
      </c>
      <c r="CW517" s="182">
        <v>2</v>
      </c>
      <c r="CX517" s="182" t="s">
        <v>17042</v>
      </c>
      <c r="CY517" s="182">
        <v>924.3</v>
      </c>
      <c r="CZ517" s="182">
        <v>558.9</v>
      </c>
      <c r="DA517" s="182">
        <v>527.1</v>
      </c>
      <c r="DB517" s="182">
        <v>22</v>
      </c>
      <c r="DC517" s="182" t="s">
        <v>17100</v>
      </c>
      <c r="DD517" s="182" t="s">
        <v>17769</v>
      </c>
      <c r="DE517" s="182" t="s">
        <v>17316</v>
      </c>
    </row>
    <row r="518" spans="1:109" ht="35.25" x14ac:dyDescent="0.5">
      <c r="B518" s="229" t="s">
        <v>333</v>
      </c>
      <c r="C518" s="269"/>
      <c r="D518" s="220" t="s">
        <v>17075</v>
      </c>
      <c r="E518" s="220" t="s">
        <v>17075</v>
      </c>
      <c r="F518" s="220" t="s">
        <v>17075</v>
      </c>
      <c r="G518" s="220" t="s">
        <v>17075</v>
      </c>
      <c r="H518" s="220" t="s">
        <v>17075</v>
      </c>
      <c r="I518" s="225">
        <f>I519</f>
        <v>775.8</v>
      </c>
      <c r="J518" s="225">
        <f t="shared" ref="J518:L518" si="433">J519</f>
        <v>718.4</v>
      </c>
      <c r="K518" s="225">
        <f t="shared" si="433"/>
        <v>635.9</v>
      </c>
      <c r="L518" s="226">
        <f t="shared" si="433"/>
        <v>39</v>
      </c>
      <c r="M518" s="220" t="s">
        <v>17075</v>
      </c>
      <c r="N518" s="220" t="s">
        <v>17075</v>
      </c>
      <c r="O518" s="223" t="s">
        <v>17075</v>
      </c>
      <c r="P518" s="227">
        <v>6193827.0800000001</v>
      </c>
      <c r="Q518" s="227"/>
      <c r="R518" s="225">
        <f t="shared" ref="R518:T518" si="434">R519</f>
        <v>0</v>
      </c>
      <c r="S518" s="225">
        <f t="shared" si="434"/>
        <v>0</v>
      </c>
      <c r="T518" s="225">
        <f t="shared" si="434"/>
        <v>6193827.0800000001</v>
      </c>
      <c r="U518" s="221">
        <f t="shared" si="374"/>
        <v>7983.79360659964</v>
      </c>
      <c r="V518" s="228">
        <f>V519</f>
        <v>7983.7935962877045</v>
      </c>
      <c r="W518" s="195">
        <f t="shared" si="341"/>
        <v>-1.0311935511708725E-5</v>
      </c>
      <c r="Y518" s="182" t="s">
        <v>690</v>
      </c>
      <c r="Z518" s="182">
        <v>1995</v>
      </c>
      <c r="AA518" s="182">
        <v>2130.1999999999998</v>
      </c>
      <c r="AB518" s="182">
        <v>67</v>
      </c>
      <c r="AC518" s="182">
        <v>5</v>
      </c>
      <c r="AD518" s="182">
        <v>1496.1</v>
      </c>
      <c r="AF518" s="182" t="s">
        <v>688</v>
      </c>
      <c r="AG518" s="182" t="s">
        <v>17312</v>
      </c>
      <c r="AH518" s="182" t="s">
        <v>2993</v>
      </c>
      <c r="AI518" s="182" t="s">
        <v>17040</v>
      </c>
      <c r="AL518" s="182" t="e">
        <f t="shared" ref="AL518:AL543" si="435">VLOOKUP(C518,AM:AN,2,FALSE)</f>
        <v>#N/A</v>
      </c>
      <c r="AV518" s="182" t="e">
        <f t="shared" ref="AV518:AV543" si="436">VLOOKUP(C518,AY:BB,2,FALSE)</f>
        <v>#N/A</v>
      </c>
      <c r="AW518" s="182" t="e">
        <f t="shared" ref="AW518:AW543" si="437">VLOOKUP(C518,AY:BA,3,FALSE)</f>
        <v>#N/A</v>
      </c>
      <c r="AY518" s="182" t="s">
        <v>523</v>
      </c>
      <c r="AZ518" s="182">
        <v>1250.83</v>
      </c>
      <c r="BA518" s="182" t="s">
        <v>3001</v>
      </c>
      <c r="BD518" s="182" t="e">
        <f t="shared" ref="BD518:BD543" si="438">VLOOKUP(C518,BE:BF,2,FALSE)</f>
        <v>#N/A</v>
      </c>
      <c r="BJ518" s="182" t="e">
        <f t="shared" ref="BJ518:BJ543" si="439">VLOOKUP(C518,BL:BM,2,FALSE)</f>
        <v>#N/A</v>
      </c>
      <c r="BU518" s="233" t="s">
        <v>17075</v>
      </c>
      <c r="BV518" s="233" t="s">
        <v>17075</v>
      </c>
      <c r="BW518" s="233" t="s">
        <v>17075</v>
      </c>
      <c r="BX518" s="233" t="s">
        <v>17075</v>
      </c>
      <c r="BY518" s="233" t="s">
        <v>17075</v>
      </c>
      <c r="BZ518" s="234">
        <f>BZ519</f>
        <v>775.8</v>
      </c>
      <c r="CA518" s="234">
        <f t="shared" ref="CA518" si="440">CA519</f>
        <v>718.4</v>
      </c>
      <c r="CB518" s="234">
        <f t="shared" ref="CB518" si="441">CB519</f>
        <v>664</v>
      </c>
      <c r="CC518" s="235">
        <f t="shared" ref="CC518" si="442">CC519</f>
        <v>39</v>
      </c>
      <c r="CD518" s="233" t="s">
        <v>17075</v>
      </c>
      <c r="CE518" s="233" t="s">
        <v>17075</v>
      </c>
      <c r="CF518" s="233" t="s">
        <v>17075</v>
      </c>
      <c r="CG518" s="234">
        <f t="shared" ref="CG518" si="443">CG519</f>
        <v>6193827.0800000001</v>
      </c>
      <c r="CH518" s="234">
        <f t="shared" ref="CH518" si="444">CH519</f>
        <v>0</v>
      </c>
      <c r="CI518" s="234">
        <f t="shared" ref="CI518" si="445">CI519</f>
        <v>0</v>
      </c>
      <c r="CJ518" s="234">
        <f t="shared" ref="CJ518" si="446">CJ519</f>
        <v>6193827.0800000001</v>
      </c>
      <c r="CK518" s="236">
        <f t="shared" si="343"/>
        <v>7983.79360659964</v>
      </c>
      <c r="CL518" s="236">
        <f>CL519</f>
        <v>0</v>
      </c>
      <c r="CM518" s="195">
        <f t="shared" si="282"/>
        <v>0</v>
      </c>
      <c r="CQ518" s="182" t="e">
        <f t="shared" ref="CQ518:CQ543" si="447">VLOOKUP(C518,CR:CS,2,FALSE)</f>
        <v>#N/A</v>
      </c>
      <c r="CR518" s="182" t="s">
        <v>209</v>
      </c>
      <c r="CS518" s="182">
        <v>0</v>
      </c>
      <c r="CY518" s="182" t="s">
        <v>46</v>
      </c>
      <c r="CZ518" s="182">
        <v>3039.8</v>
      </c>
    </row>
    <row r="519" spans="1:109" ht="35.25" x14ac:dyDescent="0.5">
      <c r="A519" s="182">
        <v>1</v>
      </c>
      <c r="B519" s="220">
        <f>SUBTOTAL(9,$A$394:A519)</f>
        <v>110</v>
      </c>
      <c r="C519" s="230" t="s">
        <v>335</v>
      </c>
      <c r="D519" s="220">
        <v>1973</v>
      </c>
      <c r="E519" s="220"/>
      <c r="F519" s="220" t="s">
        <v>17877</v>
      </c>
      <c r="G519" s="220">
        <v>2</v>
      </c>
      <c r="H519" s="220" t="s">
        <v>17042</v>
      </c>
      <c r="I519" s="231">
        <v>775.8</v>
      </c>
      <c r="J519" s="231">
        <v>718.4</v>
      </c>
      <c r="K519" s="231">
        <f>VLOOKUP(C519,CY:CZ,2,FALSE)</f>
        <v>635.9</v>
      </c>
      <c r="L519" s="232">
        <v>39</v>
      </c>
      <c r="M519" s="220" t="s">
        <v>17100</v>
      </c>
      <c r="N519" s="220" t="s">
        <v>17769</v>
      </c>
      <c r="O519" s="223" t="s">
        <v>17316</v>
      </c>
      <c r="P519" s="228">
        <v>6193827.0800000001</v>
      </c>
      <c r="Q519" s="228"/>
      <c r="R519" s="228">
        <v>0</v>
      </c>
      <c r="S519" s="228">
        <v>0</v>
      </c>
      <c r="T519" s="228">
        <f>P519-R519-S519</f>
        <v>6193827.0800000001</v>
      </c>
      <c r="U519" s="221">
        <f t="shared" si="374"/>
        <v>7983.79360659964</v>
      </c>
      <c r="V519" s="228">
        <v>7983.7935962877045</v>
      </c>
      <c r="W519" s="195">
        <f t="shared" si="341"/>
        <v>-1.0311935511708725E-5</v>
      </c>
      <c r="Y519" s="182" t="s">
        <v>3502</v>
      </c>
      <c r="Z519" s="182">
        <v>1962</v>
      </c>
      <c r="AA519" s="182">
        <v>337.7</v>
      </c>
      <c r="AB519" s="182">
        <v>3</v>
      </c>
      <c r="AC519" s="182">
        <v>2</v>
      </c>
      <c r="AD519" s="182">
        <v>337.7</v>
      </c>
      <c r="AF519" s="182" t="s">
        <v>3497</v>
      </c>
      <c r="AG519" s="182" t="s">
        <v>17312</v>
      </c>
      <c r="AH519" s="182" t="s">
        <v>2993</v>
      </c>
      <c r="AI519" s="182" t="s">
        <v>17315</v>
      </c>
      <c r="AL519" s="182" t="e">
        <f t="shared" si="435"/>
        <v>#N/A</v>
      </c>
      <c r="AV519" s="182">
        <f t="shared" si="436"/>
        <v>735.12</v>
      </c>
      <c r="AW519" s="182" t="str">
        <f t="shared" si="437"/>
        <v>Скатная деревянная</v>
      </c>
      <c r="AY519" s="182" t="s">
        <v>524</v>
      </c>
      <c r="AZ519" s="182">
        <v>617.9</v>
      </c>
      <c r="BA519" s="182" t="s">
        <v>3001</v>
      </c>
      <c r="BD519" s="182" t="e">
        <f t="shared" si="438"/>
        <v>#N/A</v>
      </c>
      <c r="BJ519" s="182" t="e">
        <f t="shared" si="439"/>
        <v>#N/A</v>
      </c>
      <c r="BU519" s="233" t="e">
        <f>VLOOKUP(BT519,CO:CS,2,FALSE)</f>
        <v>#N/A</v>
      </c>
      <c r="BV519" s="233"/>
      <c r="BW519" s="233" t="s">
        <v>17877</v>
      </c>
      <c r="BX519" s="233" t="e">
        <f>VLOOKUP(BT519,CO:CS,5,FALSE)</f>
        <v>#N/A</v>
      </c>
      <c r="BY519" s="233" t="e">
        <f>VLOOKUP(BT519,CV:CY,4,FALSE)</f>
        <v>#N/A</v>
      </c>
      <c r="BZ519" s="234">
        <v>775.8</v>
      </c>
      <c r="CA519" s="234">
        <v>718.4</v>
      </c>
      <c r="CB519" s="234">
        <v>664</v>
      </c>
      <c r="CC519" s="235">
        <v>39</v>
      </c>
      <c r="CD519" s="233" t="s">
        <v>17100</v>
      </c>
      <c r="CE519" s="233" t="s">
        <v>17769</v>
      </c>
      <c r="CF519" s="233" t="s">
        <v>17316</v>
      </c>
      <c r="CG519" s="236">
        <v>6193827.0800000001</v>
      </c>
      <c r="CH519" s="236">
        <v>0</v>
      </c>
      <c r="CI519" s="236">
        <v>0</v>
      </c>
      <c r="CJ519" s="236">
        <f t="shared" ref="CJ519" si="448">CG519-CH519-CI519</f>
        <v>6193827.0800000001</v>
      </c>
      <c r="CK519" s="236">
        <f t="shared" si="343"/>
        <v>7983.79360659964</v>
      </c>
      <c r="CL519" s="236">
        <f>DL519*8425.6/BZ519</f>
        <v>0</v>
      </c>
      <c r="CM519" s="195">
        <f t="shared" si="282"/>
        <v>0</v>
      </c>
      <c r="CQ519" s="182" t="e">
        <f t="shared" si="447"/>
        <v>#N/A</v>
      </c>
      <c r="CR519" s="182" t="s">
        <v>193</v>
      </c>
      <c r="CS519" s="182">
        <v>114.8</v>
      </c>
      <c r="CY519" s="182" t="s">
        <v>47</v>
      </c>
      <c r="CZ519" s="182">
        <v>214.99999999999997</v>
      </c>
    </row>
    <row r="520" spans="1:109" ht="35.25" x14ac:dyDescent="0.5">
      <c r="B520" s="229" t="s">
        <v>334</v>
      </c>
      <c r="C520" s="269"/>
      <c r="D520" s="220" t="s">
        <v>17075</v>
      </c>
      <c r="E520" s="220" t="s">
        <v>17075</v>
      </c>
      <c r="F520" s="220" t="s">
        <v>17075</v>
      </c>
      <c r="G520" s="220" t="s">
        <v>17075</v>
      </c>
      <c r="H520" s="220" t="s">
        <v>17075</v>
      </c>
      <c r="I520" s="225">
        <f>I521</f>
        <v>350</v>
      </c>
      <c r="J520" s="225">
        <f t="shared" ref="J520:L520" si="449">J521</f>
        <v>316</v>
      </c>
      <c r="K520" s="225">
        <f t="shared" si="449"/>
        <v>215</v>
      </c>
      <c r="L520" s="226">
        <f t="shared" si="449"/>
        <v>7</v>
      </c>
      <c r="M520" s="220" t="s">
        <v>17075</v>
      </c>
      <c r="N520" s="220" t="s">
        <v>17075</v>
      </c>
      <c r="O520" s="223" t="s">
        <v>17075</v>
      </c>
      <c r="P520" s="227">
        <v>2190656</v>
      </c>
      <c r="Q520" s="227"/>
      <c r="R520" s="225">
        <f t="shared" ref="R520:T520" si="450">R521</f>
        <v>0</v>
      </c>
      <c r="S520" s="225">
        <f t="shared" si="450"/>
        <v>0</v>
      </c>
      <c r="T520" s="225">
        <f t="shared" si="450"/>
        <v>2190656</v>
      </c>
      <c r="U520" s="221">
        <f t="shared" si="374"/>
        <v>6259.017142857143</v>
      </c>
      <c r="V520" s="228">
        <f>V521</f>
        <v>6259.017142857143</v>
      </c>
      <c r="W520" s="195">
        <f t="shared" si="341"/>
        <v>0</v>
      </c>
      <c r="Y520" s="182" t="s">
        <v>3504</v>
      </c>
      <c r="Z520" s="182">
        <v>1959</v>
      </c>
      <c r="AA520" s="182">
        <v>471.5</v>
      </c>
      <c r="AB520" s="182">
        <v>18</v>
      </c>
      <c r="AC520" s="182">
        <v>2</v>
      </c>
      <c r="AD520" s="182">
        <v>471.5</v>
      </c>
      <c r="AF520" s="182" t="s">
        <v>3498</v>
      </c>
      <c r="AG520" s="182" t="s">
        <v>17312</v>
      </c>
      <c r="AH520" s="182" t="s">
        <v>2993</v>
      </c>
      <c r="AI520" s="182" t="s">
        <v>17042</v>
      </c>
      <c r="AL520" s="182" t="e">
        <f t="shared" si="435"/>
        <v>#N/A</v>
      </c>
      <c r="AV520" s="182" t="e">
        <f t="shared" si="436"/>
        <v>#N/A</v>
      </c>
      <c r="AW520" s="182" t="e">
        <f t="shared" si="437"/>
        <v>#N/A</v>
      </c>
      <c r="AY520" s="182" t="s">
        <v>525</v>
      </c>
      <c r="AZ520" s="182">
        <v>300.8</v>
      </c>
      <c r="BA520" s="182" t="s">
        <v>2975</v>
      </c>
      <c r="BD520" s="182" t="e">
        <f t="shared" si="438"/>
        <v>#N/A</v>
      </c>
      <c r="BJ520" s="182" t="e">
        <f t="shared" si="439"/>
        <v>#N/A</v>
      </c>
      <c r="BU520" s="233" t="s">
        <v>17075</v>
      </c>
      <c r="BV520" s="233" t="s">
        <v>17075</v>
      </c>
      <c r="BW520" s="233" t="s">
        <v>17075</v>
      </c>
      <c r="BX520" s="233" t="s">
        <v>17075</v>
      </c>
      <c r="BY520" s="233" t="s">
        <v>17075</v>
      </c>
      <c r="BZ520" s="234">
        <f>BZ521</f>
        <v>350</v>
      </c>
      <c r="CA520" s="234">
        <f t="shared" ref="CA520" si="451">CA521</f>
        <v>316</v>
      </c>
      <c r="CB520" s="234">
        <f t="shared" ref="CB520" si="452">CB521</f>
        <v>215</v>
      </c>
      <c r="CC520" s="235">
        <f t="shared" ref="CC520" si="453">CC521</f>
        <v>7</v>
      </c>
      <c r="CD520" s="233" t="s">
        <v>17075</v>
      </c>
      <c r="CE520" s="233" t="s">
        <v>17075</v>
      </c>
      <c r="CF520" s="233" t="s">
        <v>17075</v>
      </c>
      <c r="CG520" s="234">
        <f t="shared" ref="CG520" si="454">CG521</f>
        <v>2190656</v>
      </c>
      <c r="CH520" s="234">
        <f t="shared" ref="CH520" si="455">CH521</f>
        <v>0</v>
      </c>
      <c r="CI520" s="234">
        <f t="shared" ref="CI520" si="456">CI521</f>
        <v>0</v>
      </c>
      <c r="CJ520" s="234">
        <f t="shared" ref="CJ520" si="457">CJ521</f>
        <v>2190656</v>
      </c>
      <c r="CK520" s="236">
        <f t="shared" si="343"/>
        <v>6259.017142857143</v>
      </c>
      <c r="CL520" s="236">
        <f>CL521</f>
        <v>0</v>
      </c>
      <c r="CM520" s="195">
        <f t="shared" si="282"/>
        <v>0</v>
      </c>
      <c r="CQ520" s="182" t="e">
        <f t="shared" si="447"/>
        <v>#N/A</v>
      </c>
      <c r="CR520" s="182" t="s">
        <v>194</v>
      </c>
      <c r="CS520" s="182">
        <v>0</v>
      </c>
      <c r="CY520" s="182" t="s">
        <v>348</v>
      </c>
      <c r="CZ520" s="182">
        <v>1697.1000000000001</v>
      </c>
    </row>
    <row r="521" spans="1:109" ht="35.25" x14ac:dyDescent="0.5">
      <c r="A521" s="182">
        <v>1</v>
      </c>
      <c r="B521" s="220">
        <f>SUBTOTAL(9,$A$394:A521)</f>
        <v>111</v>
      </c>
      <c r="C521" s="230" t="s">
        <v>336</v>
      </c>
      <c r="D521" s="220">
        <v>1962</v>
      </c>
      <c r="E521" s="220"/>
      <c r="F521" s="220" t="s">
        <v>17877</v>
      </c>
      <c r="G521" s="220">
        <v>2</v>
      </c>
      <c r="H521" s="220">
        <v>2</v>
      </c>
      <c r="I521" s="231">
        <v>350</v>
      </c>
      <c r="J521" s="231">
        <v>316</v>
      </c>
      <c r="K521" s="231">
        <v>215</v>
      </c>
      <c r="L521" s="232">
        <v>7</v>
      </c>
      <c r="M521" s="220" t="s">
        <v>17100</v>
      </c>
      <c r="N521" s="220" t="s">
        <v>17769</v>
      </c>
      <c r="O521" s="223" t="s">
        <v>17316</v>
      </c>
      <c r="P521" s="228">
        <v>2190656</v>
      </c>
      <c r="Q521" s="228"/>
      <c r="R521" s="228">
        <v>0</v>
      </c>
      <c r="S521" s="228">
        <v>0</v>
      </c>
      <c r="T521" s="228">
        <f>P521-R521-S521</f>
        <v>2190656</v>
      </c>
      <c r="U521" s="221">
        <f t="shared" si="374"/>
        <v>6259.017142857143</v>
      </c>
      <c r="V521" s="228">
        <v>6259.017142857143</v>
      </c>
      <c r="W521" s="195">
        <f t="shared" si="341"/>
        <v>0</v>
      </c>
      <c r="Y521" s="182" t="s">
        <v>3506</v>
      </c>
      <c r="Z521" s="182">
        <v>1959</v>
      </c>
      <c r="AA521" s="182">
        <v>839.3</v>
      </c>
      <c r="AB521" s="182">
        <v>20</v>
      </c>
      <c r="AC521" s="182">
        <v>2</v>
      </c>
      <c r="AD521" s="182">
        <v>452.1</v>
      </c>
      <c r="AF521" s="182" t="s">
        <v>689</v>
      </c>
      <c r="AG521" s="182" t="s">
        <v>17327</v>
      </c>
      <c r="AH521" s="182" t="s">
        <v>2993</v>
      </c>
      <c r="AI521" s="182" t="s">
        <v>2993</v>
      </c>
      <c r="AL521" s="182" t="e">
        <f t="shared" si="435"/>
        <v>#N/A</v>
      </c>
      <c r="AV521" s="182">
        <f t="shared" si="436"/>
        <v>260</v>
      </c>
      <c r="AW521" s="182" t="str">
        <f t="shared" si="437"/>
        <v>Скатная деревянная</v>
      </c>
      <c r="AY521" s="182" t="s">
        <v>526</v>
      </c>
      <c r="AZ521" s="182">
        <v>523.29999999999995</v>
      </c>
      <c r="BA521" s="182" t="s">
        <v>2975</v>
      </c>
      <c r="BD521" s="182" t="e">
        <f t="shared" si="438"/>
        <v>#N/A</v>
      </c>
      <c r="BJ521" s="182" t="e">
        <f t="shared" si="439"/>
        <v>#N/A</v>
      </c>
      <c r="BU521" s="233" t="e">
        <f>VLOOKUP(BT521,CO:CS,2,FALSE)</f>
        <v>#N/A</v>
      </c>
      <c r="BV521" s="233"/>
      <c r="BW521" s="233" t="s">
        <v>17877</v>
      </c>
      <c r="BX521" s="233" t="e">
        <f>VLOOKUP(BT521,CO:CS,5,FALSE)</f>
        <v>#N/A</v>
      </c>
      <c r="BY521" s="233">
        <v>2</v>
      </c>
      <c r="BZ521" s="234">
        <v>350</v>
      </c>
      <c r="CA521" s="234">
        <v>316</v>
      </c>
      <c r="CB521" s="234">
        <v>215</v>
      </c>
      <c r="CC521" s="235">
        <v>7</v>
      </c>
      <c r="CD521" s="233" t="s">
        <v>17100</v>
      </c>
      <c r="CE521" s="233" t="s">
        <v>17769</v>
      </c>
      <c r="CF521" s="233" t="s">
        <v>17316</v>
      </c>
      <c r="CG521" s="236">
        <v>2190656</v>
      </c>
      <c r="CH521" s="236">
        <v>0</v>
      </c>
      <c r="CI521" s="236">
        <v>0</v>
      </c>
      <c r="CJ521" s="236">
        <f t="shared" ref="CJ521" si="458">CG521-CH521-CI521</f>
        <v>2190656</v>
      </c>
      <c r="CK521" s="236">
        <f t="shared" si="343"/>
        <v>6259.017142857143</v>
      </c>
      <c r="CL521" s="236">
        <f>DL521*8425.6/BZ521</f>
        <v>0</v>
      </c>
      <c r="CM521" s="195">
        <f t="shared" si="282"/>
        <v>0</v>
      </c>
      <c r="CQ521" s="182" t="e">
        <f t="shared" si="447"/>
        <v>#N/A</v>
      </c>
      <c r="CR521" s="182" t="s">
        <v>206</v>
      </c>
      <c r="CS521" s="182">
        <v>82.8</v>
      </c>
      <c r="CY521" s="182" t="s">
        <v>349</v>
      </c>
      <c r="CZ521" s="182">
        <v>612.70000000000005</v>
      </c>
    </row>
    <row r="522" spans="1:109" ht="35.25" x14ac:dyDescent="0.5">
      <c r="B522" s="229" t="s">
        <v>356</v>
      </c>
      <c r="C522" s="269"/>
      <c r="D522" s="220" t="s">
        <v>17075</v>
      </c>
      <c r="E522" s="220" t="s">
        <v>17075</v>
      </c>
      <c r="F522" s="220" t="s">
        <v>17075</v>
      </c>
      <c r="G522" s="220" t="s">
        <v>17075</v>
      </c>
      <c r="H522" s="220" t="s">
        <v>17075</v>
      </c>
      <c r="I522" s="225">
        <f>I523</f>
        <v>931.7</v>
      </c>
      <c r="J522" s="225">
        <f t="shared" ref="J522:L522" si="459">J523</f>
        <v>848</v>
      </c>
      <c r="K522" s="225">
        <f t="shared" si="459"/>
        <v>754.7</v>
      </c>
      <c r="L522" s="226">
        <f t="shared" si="459"/>
        <v>34</v>
      </c>
      <c r="M522" s="220" t="s">
        <v>17075</v>
      </c>
      <c r="N522" s="220" t="s">
        <v>17075</v>
      </c>
      <c r="O522" s="223" t="s">
        <v>17075</v>
      </c>
      <c r="P522" s="227">
        <v>7683651.5</v>
      </c>
      <c r="Q522" s="227"/>
      <c r="R522" s="225">
        <f t="shared" ref="R522:T522" si="460">R523</f>
        <v>0</v>
      </c>
      <c r="S522" s="225">
        <f t="shared" si="460"/>
        <v>0</v>
      </c>
      <c r="T522" s="225">
        <f t="shared" si="460"/>
        <v>7683651.5</v>
      </c>
      <c r="U522" s="221">
        <f t="shared" si="374"/>
        <v>8246.9158527422987</v>
      </c>
      <c r="V522" s="228">
        <f>V523</f>
        <v>8823.0218954599113</v>
      </c>
      <c r="W522" s="195">
        <f t="shared" si="341"/>
        <v>576.10604271761258</v>
      </c>
      <c r="Y522" s="182" t="s">
        <v>3554</v>
      </c>
      <c r="Z522" s="182">
        <v>1975</v>
      </c>
      <c r="AA522" s="182">
        <v>2658.1</v>
      </c>
      <c r="AB522" s="182">
        <v>76</v>
      </c>
      <c r="AC522" s="182">
        <v>5</v>
      </c>
      <c r="AD522" s="182">
        <v>2182.1999999999998</v>
      </c>
      <c r="AF522" s="182" t="s">
        <v>3548</v>
      </c>
      <c r="AG522" s="182" t="s">
        <v>17312</v>
      </c>
      <c r="AH522" s="182" t="s">
        <v>17343</v>
      </c>
      <c r="AI522" s="182" t="s">
        <v>17331</v>
      </c>
      <c r="AL522" s="182" t="e">
        <f t="shared" si="435"/>
        <v>#N/A</v>
      </c>
      <c r="AV522" s="182" t="e">
        <f t="shared" si="436"/>
        <v>#N/A</v>
      </c>
      <c r="AW522" s="182" t="e">
        <f t="shared" si="437"/>
        <v>#N/A</v>
      </c>
      <c r="AY522" s="182" t="s">
        <v>558</v>
      </c>
      <c r="AZ522" s="182">
        <v>750</v>
      </c>
      <c r="BA522" s="182" t="s">
        <v>2975</v>
      </c>
      <c r="BD522" s="182" t="e">
        <f t="shared" si="438"/>
        <v>#N/A</v>
      </c>
      <c r="BJ522" s="182" t="e">
        <f t="shared" si="439"/>
        <v>#N/A</v>
      </c>
      <c r="BU522" s="233" t="s">
        <v>17075</v>
      </c>
      <c r="BV522" s="233" t="s">
        <v>17075</v>
      </c>
      <c r="BW522" s="233" t="s">
        <v>17075</v>
      </c>
      <c r="BX522" s="233" t="s">
        <v>17075</v>
      </c>
      <c r="BY522" s="233" t="s">
        <v>17075</v>
      </c>
      <c r="BZ522" s="234" t="e">
        <f>BZ523</f>
        <v>#N/A</v>
      </c>
      <c r="CA522" s="234" t="e">
        <f t="shared" ref="CA522" si="461">CA523</f>
        <v>#N/A</v>
      </c>
      <c r="CB522" s="234">
        <f t="shared" ref="CB522" si="462">CB523</f>
        <v>848</v>
      </c>
      <c r="CC522" s="235">
        <f t="shared" ref="CC522" si="463">CC523</f>
        <v>34</v>
      </c>
      <c r="CD522" s="233" t="s">
        <v>17075</v>
      </c>
      <c r="CE522" s="233" t="s">
        <v>17075</v>
      </c>
      <c r="CF522" s="233" t="s">
        <v>17075</v>
      </c>
      <c r="CG522" s="234">
        <f t="shared" ref="CG522" si="464">CG523</f>
        <v>7683651.5</v>
      </c>
      <c r="CH522" s="234">
        <f t="shared" ref="CH522" si="465">CH523</f>
        <v>0</v>
      </c>
      <c r="CI522" s="234">
        <f t="shared" ref="CI522" si="466">CI523</f>
        <v>0</v>
      </c>
      <c r="CJ522" s="234">
        <f t="shared" ref="CJ522" si="467">CJ523</f>
        <v>7683651.5</v>
      </c>
      <c r="CK522" s="236" t="e">
        <f t="shared" si="343"/>
        <v>#N/A</v>
      </c>
      <c r="CL522" s="236" t="e">
        <f>CL523</f>
        <v>#N/A</v>
      </c>
      <c r="CM522" s="195">
        <f t="shared" si="282"/>
        <v>0</v>
      </c>
      <c r="CQ522" s="182" t="e">
        <f t="shared" si="447"/>
        <v>#N/A</v>
      </c>
      <c r="CR522" s="182" t="s">
        <v>195</v>
      </c>
      <c r="CS522" s="182">
        <v>0</v>
      </c>
      <c r="CY522" s="182" t="s">
        <v>377</v>
      </c>
      <c r="CZ522" s="182">
        <v>487.46000000000004</v>
      </c>
    </row>
    <row r="523" spans="1:109" ht="35.25" x14ac:dyDescent="0.5">
      <c r="A523" s="182">
        <v>1</v>
      </c>
      <c r="B523" s="220">
        <f>SUBTOTAL(9,$A$394:A523)</f>
        <v>112</v>
      </c>
      <c r="C523" s="230" t="s">
        <v>358</v>
      </c>
      <c r="D523" s="220">
        <v>1981</v>
      </c>
      <c r="E523" s="220"/>
      <c r="F523" s="220" t="s">
        <v>17877</v>
      </c>
      <c r="G523" s="220">
        <v>2</v>
      </c>
      <c r="H523" s="220" t="s">
        <v>17322</v>
      </c>
      <c r="I523" s="231">
        <v>931.7</v>
      </c>
      <c r="J523" s="231">
        <v>848</v>
      </c>
      <c r="K523" s="231">
        <f>VLOOKUP(C523,CY:CZ,2,FALSE)</f>
        <v>754.7</v>
      </c>
      <c r="L523" s="232">
        <v>34</v>
      </c>
      <c r="M523" s="220" t="s">
        <v>17100</v>
      </c>
      <c r="N523" s="220" t="s">
        <v>17746</v>
      </c>
      <c r="O523" s="223" t="s">
        <v>17869</v>
      </c>
      <c r="P523" s="228">
        <v>7683651.5</v>
      </c>
      <c r="Q523" s="228"/>
      <c r="R523" s="228">
        <v>0</v>
      </c>
      <c r="S523" s="228">
        <v>0</v>
      </c>
      <c r="T523" s="228">
        <f>P523-R523-S523</f>
        <v>7683651.5</v>
      </c>
      <c r="U523" s="221">
        <f t="shared" si="374"/>
        <v>8246.9158527422987</v>
      </c>
      <c r="V523" s="228">
        <v>8823.0218954599113</v>
      </c>
      <c r="W523" s="195">
        <f t="shared" si="341"/>
        <v>576.10604271761258</v>
      </c>
      <c r="Y523" s="182" t="s">
        <v>695</v>
      </c>
      <c r="Z523" s="182">
        <v>1994</v>
      </c>
      <c r="AA523" s="182">
        <v>2814.2</v>
      </c>
      <c r="AB523" s="182">
        <v>95</v>
      </c>
      <c r="AC523" s="182">
        <v>9</v>
      </c>
      <c r="AD523" s="182">
        <v>2472.2999999999997</v>
      </c>
      <c r="AF523" s="182" t="s">
        <v>3550</v>
      </c>
      <c r="AG523" s="182" t="s">
        <v>17312</v>
      </c>
      <c r="AH523" s="182" t="s">
        <v>2993</v>
      </c>
      <c r="AI523" s="182" t="s">
        <v>17320</v>
      </c>
      <c r="AL523" s="182" t="e">
        <f t="shared" si="435"/>
        <v>#N/A</v>
      </c>
      <c r="AV523" s="182">
        <f t="shared" si="436"/>
        <v>850</v>
      </c>
      <c r="AW523" s="182" t="str">
        <f t="shared" si="437"/>
        <v>Скатная деревянная</v>
      </c>
      <c r="AY523" s="182" t="s">
        <v>3370</v>
      </c>
      <c r="AZ523" s="182">
        <v>552.75</v>
      </c>
      <c r="BA523" s="182" t="s">
        <v>2975</v>
      </c>
      <c r="BD523" s="182" t="e">
        <f t="shared" si="438"/>
        <v>#N/A</v>
      </c>
      <c r="BJ523" s="182" t="e">
        <f t="shared" si="439"/>
        <v>#N/A</v>
      </c>
      <c r="BU523" s="233" t="e">
        <f>VLOOKUP(BT523,CO:CS,2,FALSE)</f>
        <v>#N/A</v>
      </c>
      <c r="BV523" s="233"/>
      <c r="BW523" s="233" t="s">
        <v>17877</v>
      </c>
      <c r="BX523" s="233" t="e">
        <f>VLOOKUP(BT523,CO:CS,5,FALSE)</f>
        <v>#N/A</v>
      </c>
      <c r="BY523" s="233" t="e">
        <f>VLOOKUP(BT523,CV:CY,4,FALSE)</f>
        <v>#N/A</v>
      </c>
      <c r="BZ523" s="234" t="e">
        <f>VLOOKUP(BT523,CO:CS,3,FALSE)</f>
        <v>#N/A</v>
      </c>
      <c r="CA523" s="234" t="e">
        <f>VLOOKUP(BT523,CO:CT,6,FALSE)</f>
        <v>#N/A</v>
      </c>
      <c r="CB523" s="234">
        <v>848</v>
      </c>
      <c r="CC523" s="235">
        <v>34</v>
      </c>
      <c r="CD523" s="233" t="s">
        <v>17100</v>
      </c>
      <c r="CE523" s="233" t="s">
        <v>17746</v>
      </c>
      <c r="CF523" s="233" t="s">
        <v>17869</v>
      </c>
      <c r="CG523" s="236">
        <v>7683651.5</v>
      </c>
      <c r="CH523" s="236">
        <v>0</v>
      </c>
      <c r="CI523" s="236">
        <v>0</v>
      </c>
      <c r="CJ523" s="236">
        <f t="shared" ref="CJ523" si="468">CG523-CH523-CI523</f>
        <v>7683651.5</v>
      </c>
      <c r="CK523" s="236" t="e">
        <f t="shared" si="343"/>
        <v>#N/A</v>
      </c>
      <c r="CL523" s="236" t="e">
        <f>DL523*9671.07/BZ523</f>
        <v>#N/A</v>
      </c>
      <c r="CM523" s="195">
        <f t="shared" si="282"/>
        <v>0</v>
      </c>
      <c r="CQ523" s="182" t="e">
        <f t="shared" si="447"/>
        <v>#N/A</v>
      </c>
      <c r="CR523" s="182" t="s">
        <v>212</v>
      </c>
      <c r="CS523" s="182">
        <v>243.9</v>
      </c>
      <c r="CY523" s="182" t="s">
        <v>378</v>
      </c>
      <c r="CZ523" s="182">
        <v>875.2</v>
      </c>
    </row>
    <row r="524" spans="1:109" ht="35.25" x14ac:dyDescent="0.5">
      <c r="B524" s="229" t="s">
        <v>359</v>
      </c>
      <c r="C524" s="269"/>
      <c r="D524" s="220" t="s">
        <v>17075</v>
      </c>
      <c r="E524" s="220" t="s">
        <v>17075</v>
      </c>
      <c r="F524" s="220" t="s">
        <v>17075</v>
      </c>
      <c r="G524" s="220" t="s">
        <v>17075</v>
      </c>
      <c r="H524" s="220" t="s">
        <v>17075</v>
      </c>
      <c r="I524" s="225">
        <f>I525</f>
        <v>521.6</v>
      </c>
      <c r="J524" s="225">
        <f t="shared" ref="J524:L524" si="469">J525</f>
        <v>521.6</v>
      </c>
      <c r="K524" s="225">
        <f t="shared" si="469"/>
        <v>521.6</v>
      </c>
      <c r="L524" s="226">
        <f t="shared" si="469"/>
        <v>21</v>
      </c>
      <c r="M524" s="220" t="s">
        <v>17075</v>
      </c>
      <c r="N524" s="220" t="s">
        <v>17075</v>
      </c>
      <c r="O524" s="223" t="s">
        <v>17075</v>
      </c>
      <c r="P524" s="227">
        <v>5423754</v>
      </c>
      <c r="Q524" s="227"/>
      <c r="R524" s="225">
        <f t="shared" ref="R524:T524" si="470">R525</f>
        <v>0</v>
      </c>
      <c r="S524" s="225">
        <f t="shared" si="470"/>
        <v>0</v>
      </c>
      <c r="T524" s="225">
        <f t="shared" si="470"/>
        <v>5423754</v>
      </c>
      <c r="U524" s="221">
        <f t="shared" si="374"/>
        <v>10398.301380368097</v>
      </c>
      <c r="V524" s="228">
        <f>V525</f>
        <v>11124.697085889569</v>
      </c>
      <c r="W524" s="195">
        <f t="shared" si="341"/>
        <v>726.39570552147234</v>
      </c>
      <c r="Y524" s="182" t="s">
        <v>696</v>
      </c>
      <c r="Z524" s="182">
        <v>2005</v>
      </c>
      <c r="AA524" s="182">
        <v>4316.2</v>
      </c>
      <c r="AB524" s="182">
        <v>152</v>
      </c>
      <c r="AC524" s="182">
        <v>9</v>
      </c>
      <c r="AD524" s="182">
        <v>4316.2</v>
      </c>
      <c r="AF524" s="182" t="s">
        <v>3552</v>
      </c>
      <c r="AG524" s="182" t="s">
        <v>17344</v>
      </c>
      <c r="AH524" s="182" t="s">
        <v>2993</v>
      </c>
      <c r="AI524" s="182" t="s">
        <v>17040</v>
      </c>
      <c r="AL524" s="182" t="e">
        <f t="shared" si="435"/>
        <v>#N/A</v>
      </c>
      <c r="AV524" s="182" t="e">
        <f t="shared" si="436"/>
        <v>#N/A</v>
      </c>
      <c r="AW524" s="182" t="e">
        <f t="shared" si="437"/>
        <v>#N/A</v>
      </c>
      <c r="AY524" s="182" t="s">
        <v>559</v>
      </c>
      <c r="AZ524" s="182">
        <v>610</v>
      </c>
      <c r="BA524" s="182" t="s">
        <v>2975</v>
      </c>
      <c r="BD524" s="182" t="e">
        <f t="shared" si="438"/>
        <v>#N/A</v>
      </c>
      <c r="BJ524" s="182" t="e">
        <f t="shared" si="439"/>
        <v>#N/A</v>
      </c>
      <c r="BU524" s="233" t="s">
        <v>17075</v>
      </c>
      <c r="BV524" s="233" t="s">
        <v>17075</v>
      </c>
      <c r="BW524" s="233" t="s">
        <v>17075</v>
      </c>
      <c r="BX524" s="233" t="s">
        <v>17075</v>
      </c>
      <c r="BY524" s="233" t="s">
        <v>17075</v>
      </c>
      <c r="BZ524" s="234" t="e">
        <f>BZ525</f>
        <v>#N/A</v>
      </c>
      <c r="CA524" s="234">
        <f t="shared" ref="CA524" si="471">CA525</f>
        <v>521.6</v>
      </c>
      <c r="CB524" s="234">
        <f t="shared" ref="CB524" si="472">CB525</f>
        <v>521.6</v>
      </c>
      <c r="CC524" s="235">
        <f t="shared" ref="CC524" si="473">CC525</f>
        <v>21</v>
      </c>
      <c r="CD524" s="233" t="s">
        <v>17075</v>
      </c>
      <c r="CE524" s="233" t="s">
        <v>17075</v>
      </c>
      <c r="CF524" s="233" t="s">
        <v>17075</v>
      </c>
      <c r="CG524" s="234">
        <f t="shared" ref="CG524" si="474">CG525</f>
        <v>5423754</v>
      </c>
      <c r="CH524" s="234">
        <f t="shared" ref="CH524" si="475">CH525</f>
        <v>0</v>
      </c>
      <c r="CI524" s="234">
        <f t="shared" ref="CI524" si="476">CI525</f>
        <v>0</v>
      </c>
      <c r="CJ524" s="234">
        <f t="shared" ref="CJ524" si="477">CJ525</f>
        <v>5423754</v>
      </c>
      <c r="CK524" s="236" t="e">
        <f t="shared" si="343"/>
        <v>#N/A</v>
      </c>
      <c r="CL524" s="236" t="e">
        <f>CL525</f>
        <v>#N/A</v>
      </c>
      <c r="CM524" s="195">
        <f t="shared" si="282"/>
        <v>0</v>
      </c>
      <c r="CQ524" s="182" t="e">
        <f t="shared" si="447"/>
        <v>#N/A</v>
      </c>
      <c r="CR524" s="182" t="s">
        <v>213</v>
      </c>
      <c r="CS524" s="182">
        <v>73.400000000000006</v>
      </c>
      <c r="CY524" s="182" t="s">
        <v>2501</v>
      </c>
      <c r="CZ524" s="182">
        <v>834.19999999999993</v>
      </c>
    </row>
    <row r="525" spans="1:109" ht="35.25" x14ac:dyDescent="0.5">
      <c r="A525" s="182">
        <v>1</v>
      </c>
      <c r="B525" s="220">
        <f>SUBTOTAL(9,$A$394:A525)</f>
        <v>113</v>
      </c>
      <c r="C525" s="230" t="s">
        <v>360</v>
      </c>
      <c r="D525" s="220">
        <v>1973</v>
      </c>
      <c r="E525" s="220"/>
      <c r="F525" s="220" t="s">
        <v>17877</v>
      </c>
      <c r="G525" s="220">
        <v>2</v>
      </c>
      <c r="H525" s="220" t="s">
        <v>17042</v>
      </c>
      <c r="I525" s="231">
        <v>521.6</v>
      </c>
      <c r="J525" s="231">
        <v>521.6</v>
      </c>
      <c r="K525" s="231">
        <v>521.6</v>
      </c>
      <c r="L525" s="232">
        <v>21</v>
      </c>
      <c r="M525" s="220" t="s">
        <v>17100</v>
      </c>
      <c r="N525" s="220" t="s">
        <v>17746</v>
      </c>
      <c r="O525" s="223" t="s">
        <v>17870</v>
      </c>
      <c r="P525" s="228">
        <v>5423754</v>
      </c>
      <c r="Q525" s="228"/>
      <c r="R525" s="228">
        <v>0</v>
      </c>
      <c r="S525" s="228">
        <v>0</v>
      </c>
      <c r="T525" s="228">
        <f>P525-R525-S525</f>
        <v>5423754</v>
      </c>
      <c r="U525" s="221">
        <f t="shared" si="374"/>
        <v>10398.301380368097</v>
      </c>
      <c r="V525" s="228">
        <v>11124.697085889569</v>
      </c>
      <c r="W525" s="195">
        <f t="shared" si="341"/>
        <v>726.39570552147234</v>
      </c>
      <c r="Y525" s="182" t="s">
        <v>3557</v>
      </c>
      <c r="Z525" s="182">
        <v>1975</v>
      </c>
      <c r="AA525" s="182">
        <v>2310.5</v>
      </c>
      <c r="AB525" s="182">
        <v>86</v>
      </c>
      <c r="AC525" s="182">
        <v>5</v>
      </c>
      <c r="AD525" s="182">
        <v>1287.55</v>
      </c>
      <c r="AF525" s="182" t="s">
        <v>694</v>
      </c>
      <c r="AG525" s="182" t="s">
        <v>17312</v>
      </c>
      <c r="AH525" s="182" t="s">
        <v>2993</v>
      </c>
      <c r="AI525" s="182" t="s">
        <v>17320</v>
      </c>
      <c r="AL525" s="182" t="e">
        <f t="shared" si="435"/>
        <v>#N/A</v>
      </c>
      <c r="AV525" s="182">
        <f t="shared" si="436"/>
        <v>600</v>
      </c>
      <c r="AW525" s="182" t="str">
        <f t="shared" si="437"/>
        <v>Скатная деревянная</v>
      </c>
      <c r="AY525" s="182" t="s">
        <v>560</v>
      </c>
      <c r="AZ525" s="182">
        <v>1320</v>
      </c>
      <c r="BA525" s="182" t="s">
        <v>3053</v>
      </c>
      <c r="BD525" s="182" t="e">
        <f t="shared" si="438"/>
        <v>#N/A</v>
      </c>
      <c r="BJ525" s="182" t="e">
        <f t="shared" si="439"/>
        <v>#N/A</v>
      </c>
      <c r="BU525" s="233" t="e">
        <f>VLOOKUP(BT525,CO:CS,2,FALSE)</f>
        <v>#N/A</v>
      </c>
      <c r="BV525" s="233"/>
      <c r="BW525" s="233" t="s">
        <v>17877</v>
      </c>
      <c r="BX525" s="233" t="e">
        <f>VLOOKUP(BT525,CO:CS,5,FALSE)</f>
        <v>#N/A</v>
      </c>
      <c r="BY525" s="233" t="e">
        <f>VLOOKUP(BT525,CV:CY,4,FALSE)</f>
        <v>#N/A</v>
      </c>
      <c r="BZ525" s="234" t="e">
        <f>VLOOKUP(BT525,CO:CS,3,FALSE)</f>
        <v>#N/A</v>
      </c>
      <c r="CA525" s="234">
        <v>521.6</v>
      </c>
      <c r="CB525" s="234">
        <v>521.6</v>
      </c>
      <c r="CC525" s="235">
        <v>21</v>
      </c>
      <c r="CD525" s="233" t="s">
        <v>17100</v>
      </c>
      <c r="CE525" s="233" t="s">
        <v>17746</v>
      </c>
      <c r="CF525" s="233" t="s">
        <v>17870</v>
      </c>
      <c r="CG525" s="236">
        <v>5423754</v>
      </c>
      <c r="CH525" s="236">
        <v>0</v>
      </c>
      <c r="CI525" s="236">
        <v>0</v>
      </c>
      <c r="CJ525" s="236">
        <f t="shared" ref="CJ525" si="478">CG525-CH525-CI525</f>
        <v>5423754</v>
      </c>
      <c r="CK525" s="236" t="e">
        <f t="shared" si="343"/>
        <v>#N/A</v>
      </c>
      <c r="CL525" s="236" t="e">
        <f>DL525*9671.07/BZ525</f>
        <v>#N/A</v>
      </c>
      <c r="CM525" s="195">
        <f t="shared" si="282"/>
        <v>0</v>
      </c>
      <c r="CQ525" s="182" t="e">
        <f t="shared" si="447"/>
        <v>#N/A</v>
      </c>
      <c r="CR525" s="182" t="s">
        <v>197</v>
      </c>
      <c r="CS525" s="182">
        <v>180.08</v>
      </c>
      <c r="CY525" s="182" t="s">
        <v>240</v>
      </c>
      <c r="CZ525" s="182">
        <v>469.4</v>
      </c>
    </row>
    <row r="526" spans="1:109" ht="35.25" x14ac:dyDescent="0.5">
      <c r="B526" s="229" t="s">
        <v>2955</v>
      </c>
      <c r="C526" s="269"/>
      <c r="D526" s="220" t="s">
        <v>17075</v>
      </c>
      <c r="E526" s="220" t="s">
        <v>17075</v>
      </c>
      <c r="F526" s="220" t="s">
        <v>17075</v>
      </c>
      <c r="G526" s="220" t="s">
        <v>17075</v>
      </c>
      <c r="H526" s="220" t="s">
        <v>17075</v>
      </c>
      <c r="I526" s="225">
        <f>SUM(I527:I531)</f>
        <v>6643.84</v>
      </c>
      <c r="J526" s="225">
        <f t="shared" ref="J526:L526" si="479">SUM(J527:J531)</f>
        <v>5836.73</v>
      </c>
      <c r="K526" s="225">
        <f t="shared" si="479"/>
        <v>5687.49</v>
      </c>
      <c r="L526" s="226">
        <f t="shared" si="479"/>
        <v>218</v>
      </c>
      <c r="M526" s="220" t="s">
        <v>17075</v>
      </c>
      <c r="N526" s="220" t="s">
        <v>17075</v>
      </c>
      <c r="O526" s="223" t="s">
        <v>17075</v>
      </c>
      <c r="P526" s="227">
        <v>30502927.5</v>
      </c>
      <c r="Q526" s="227"/>
      <c r="R526" s="225">
        <f t="shared" ref="R526:T526" si="480">SUM(R527:R531)</f>
        <v>0</v>
      </c>
      <c r="S526" s="225">
        <f t="shared" si="480"/>
        <v>0</v>
      </c>
      <c r="T526" s="225">
        <f t="shared" si="480"/>
        <v>30502927.5</v>
      </c>
      <c r="U526" s="221">
        <f t="shared" si="374"/>
        <v>4591.1592542866774</v>
      </c>
      <c r="V526" s="228">
        <f>MAX(V527:V531)</f>
        <v>7355.5898766707405</v>
      </c>
      <c r="W526" s="195">
        <f t="shared" si="341"/>
        <v>2764.4306223840631</v>
      </c>
      <c r="Y526" s="182" t="s">
        <v>3954</v>
      </c>
      <c r="Z526" s="182">
        <v>1968</v>
      </c>
      <c r="AA526" s="182">
        <v>5968.2</v>
      </c>
      <c r="AB526" s="182">
        <v>211</v>
      </c>
      <c r="AC526" s="182">
        <v>5</v>
      </c>
      <c r="AD526" s="182">
        <v>4541.3</v>
      </c>
      <c r="AF526" s="182" t="s">
        <v>17162</v>
      </c>
      <c r="AG526" s="182" t="s">
        <v>17312</v>
      </c>
      <c r="AH526" s="182" t="s">
        <v>2993</v>
      </c>
      <c r="AI526" s="182" t="s">
        <v>17042</v>
      </c>
      <c r="AL526" s="182" t="e">
        <f t="shared" si="435"/>
        <v>#N/A</v>
      </c>
      <c r="AV526" s="182" t="e">
        <f t="shared" si="436"/>
        <v>#N/A</v>
      </c>
      <c r="AW526" s="182" t="e">
        <f t="shared" si="437"/>
        <v>#N/A</v>
      </c>
      <c r="BD526" s="182" t="e">
        <f t="shared" si="438"/>
        <v>#N/A</v>
      </c>
      <c r="BJ526" s="182" t="e">
        <f t="shared" si="439"/>
        <v>#N/A</v>
      </c>
      <c r="BU526" s="233" t="s">
        <v>17075</v>
      </c>
      <c r="BV526" s="233" t="s">
        <v>17075</v>
      </c>
      <c r="BW526" s="233" t="s">
        <v>17075</v>
      </c>
      <c r="BX526" s="233" t="s">
        <v>17075</v>
      </c>
      <c r="BY526" s="233" t="s">
        <v>17075</v>
      </c>
      <c r="BZ526" s="234">
        <f>SUM(BZ527:BZ531)</f>
        <v>6643.84</v>
      </c>
      <c r="CA526" s="234">
        <f t="shared" ref="CA526" si="481">SUM(CA527:CA531)</f>
        <v>5836.73</v>
      </c>
      <c r="CB526" s="234">
        <f t="shared" ref="CB526" si="482">SUM(CB527:CB531)</f>
        <v>5836.73</v>
      </c>
      <c r="CC526" s="235">
        <f t="shared" ref="CC526" si="483">SUM(CC527:CC531)</f>
        <v>218</v>
      </c>
      <c r="CD526" s="233" t="s">
        <v>17075</v>
      </c>
      <c r="CE526" s="233" t="s">
        <v>17075</v>
      </c>
      <c r="CF526" s="233" t="s">
        <v>17075</v>
      </c>
      <c r="CG526" s="234">
        <f t="shared" ref="CG526" si="484">SUM(CG527:CG531)</f>
        <v>30502927.5</v>
      </c>
      <c r="CH526" s="234">
        <f t="shared" ref="CH526" si="485">SUM(CH527:CH531)</f>
        <v>0</v>
      </c>
      <c r="CI526" s="234">
        <f t="shared" ref="CI526" si="486">SUM(CI527:CI531)</f>
        <v>0</v>
      </c>
      <c r="CJ526" s="234">
        <f t="shared" ref="CJ526" si="487">SUM(CJ527:CJ531)</f>
        <v>30502927.5</v>
      </c>
      <c r="CK526" s="236">
        <f t="shared" si="343"/>
        <v>4591.1592542866774</v>
      </c>
      <c r="CL526" s="236">
        <f>MAX(CL527:CL531)</f>
        <v>4616.1899999999996</v>
      </c>
      <c r="CM526" s="195">
        <f t="shared" si="282"/>
        <v>0</v>
      </c>
      <c r="CQ526" s="182" t="e">
        <f t="shared" si="447"/>
        <v>#N/A</v>
      </c>
      <c r="CR526" s="182" t="s">
        <v>13949</v>
      </c>
      <c r="CS526" s="182">
        <v>136</v>
      </c>
      <c r="CY526" s="182" t="s">
        <v>236</v>
      </c>
      <c r="CZ526" s="182">
        <v>4720.5999999999995</v>
      </c>
    </row>
    <row r="527" spans="1:109" ht="35.25" x14ac:dyDescent="0.5">
      <c r="A527" s="182">
        <v>1</v>
      </c>
      <c r="B527" s="220">
        <f>SUBTOTAL(9,$A$394:A527)</f>
        <v>114</v>
      </c>
      <c r="C527" s="230" t="s">
        <v>2959</v>
      </c>
      <c r="D527" s="220">
        <v>1975</v>
      </c>
      <c r="E527" s="220"/>
      <c r="F527" s="220" t="s">
        <v>17877</v>
      </c>
      <c r="G527" s="220">
        <v>5</v>
      </c>
      <c r="H527" s="220" t="s">
        <v>17331</v>
      </c>
      <c r="I527" s="231">
        <v>3265.86</v>
      </c>
      <c r="J527" s="231">
        <v>2962.26</v>
      </c>
      <c r="K527" s="231">
        <f>VLOOKUP(C527,CY:CZ,2,FALSE)</f>
        <v>2962.26</v>
      </c>
      <c r="L527" s="232">
        <v>107</v>
      </c>
      <c r="M527" s="220" t="s">
        <v>17100</v>
      </c>
      <c r="N527" s="220" t="s">
        <v>17746</v>
      </c>
      <c r="O527" s="223" t="s">
        <v>17811</v>
      </c>
      <c r="P527" s="228">
        <v>9437851.5800000001</v>
      </c>
      <c r="Q527" s="228"/>
      <c r="R527" s="228">
        <v>0</v>
      </c>
      <c r="S527" s="228">
        <v>0</v>
      </c>
      <c r="T527" s="228">
        <f>P527-R527-S527</f>
        <v>9437851.5800000001</v>
      </c>
      <c r="U527" s="221">
        <f t="shared" si="374"/>
        <v>2889.8518552540522</v>
      </c>
      <c r="V527" s="228">
        <v>2889.8518564788451</v>
      </c>
      <c r="W527" s="195">
        <f t="shared" si="341"/>
        <v>1.2247928680153564E-6</v>
      </c>
      <c r="Y527" s="182" t="s">
        <v>3955</v>
      </c>
      <c r="Z527" s="182">
        <v>1977</v>
      </c>
      <c r="AA527" s="182">
        <v>4074.3</v>
      </c>
      <c r="AB527" s="182">
        <v>209</v>
      </c>
      <c r="AC527" s="182">
        <v>5</v>
      </c>
      <c r="AD527" s="182">
        <v>4074.3</v>
      </c>
      <c r="AF527" s="182" t="s">
        <v>3938</v>
      </c>
      <c r="AG527" s="182" t="s">
        <v>17312</v>
      </c>
      <c r="AH527" s="182" t="s">
        <v>2993</v>
      </c>
      <c r="AI527" s="182" t="s">
        <v>17042</v>
      </c>
      <c r="AL527" s="182" t="e">
        <f t="shared" si="435"/>
        <v>#N/A</v>
      </c>
      <c r="AV527" s="182" t="e">
        <f t="shared" si="436"/>
        <v>#N/A</v>
      </c>
      <c r="AW527" s="182" t="e">
        <f t="shared" si="437"/>
        <v>#N/A</v>
      </c>
      <c r="BD527" s="182" t="e">
        <f t="shared" si="438"/>
        <v>#N/A</v>
      </c>
      <c r="BJ527" s="182" t="e">
        <f t="shared" si="439"/>
        <v>#N/A</v>
      </c>
      <c r="BU527" s="233" t="e">
        <f>VLOOKUP(BT527,CO:CS,2,FALSE)</f>
        <v>#N/A</v>
      </c>
      <c r="BV527" s="233"/>
      <c r="BW527" s="233" t="s">
        <v>17877</v>
      </c>
      <c r="BX527" s="233" t="e">
        <f>VLOOKUP(BT527,CO:CS,5,FALSE)</f>
        <v>#N/A</v>
      </c>
      <c r="BY527" s="233" t="e">
        <f>VLOOKUP(BT527,CV:CY,4,FALSE)</f>
        <v>#N/A</v>
      </c>
      <c r="BZ527" s="234">
        <v>3265.86</v>
      </c>
      <c r="CA527" s="234">
        <v>2962.26</v>
      </c>
      <c r="CB527" s="234">
        <v>2962.26</v>
      </c>
      <c r="CC527" s="235">
        <v>107</v>
      </c>
      <c r="CD527" s="233" t="s">
        <v>17100</v>
      </c>
      <c r="CE527" s="233" t="s">
        <v>17746</v>
      </c>
      <c r="CF527" s="233" t="s">
        <v>17811</v>
      </c>
      <c r="CG527" s="236">
        <v>9437851.5800000001</v>
      </c>
      <c r="CH527" s="236">
        <v>0</v>
      </c>
      <c r="CI527" s="236">
        <v>0</v>
      </c>
      <c r="CJ527" s="236">
        <f t="shared" ref="CJ527:CJ531" si="488">CG527-CH527-CI527</f>
        <v>9437851.5800000001</v>
      </c>
      <c r="CK527" s="236">
        <f t="shared" si="343"/>
        <v>2889.8518552540522</v>
      </c>
      <c r="CL527" s="236">
        <f t="shared" ref="CL527:CL529" si="489">DL527*8425.6/BZ527</f>
        <v>0</v>
      </c>
      <c r="CM527" s="195">
        <f t="shared" ref="CM527:CM588" si="490">P527-R527-S527-T527</f>
        <v>0</v>
      </c>
      <c r="CQ527" s="182" t="e">
        <f t="shared" si="447"/>
        <v>#N/A</v>
      </c>
      <c r="CR527" s="182" t="s">
        <v>196</v>
      </c>
      <c r="CS527" s="182">
        <v>250.8</v>
      </c>
      <c r="CY527" s="182" t="s">
        <v>241</v>
      </c>
      <c r="CZ527" s="182">
        <v>4394.2000000000007</v>
      </c>
    </row>
    <row r="528" spans="1:109" ht="35.25" x14ac:dyDescent="0.5">
      <c r="A528" s="182">
        <v>1</v>
      </c>
      <c r="B528" s="220">
        <f>SUBTOTAL(9,$A$394:A528)</f>
        <v>115</v>
      </c>
      <c r="C528" s="230" t="s">
        <v>2960</v>
      </c>
      <c r="D528" s="220">
        <v>1959</v>
      </c>
      <c r="E528" s="220"/>
      <c r="F528" s="220" t="s">
        <v>17877</v>
      </c>
      <c r="G528" s="220">
        <v>2</v>
      </c>
      <c r="H528" s="220" t="s">
        <v>17042</v>
      </c>
      <c r="I528" s="231">
        <v>793.81</v>
      </c>
      <c r="J528" s="231">
        <v>712.95</v>
      </c>
      <c r="K528" s="231">
        <f>VLOOKUP(C528,CY:CZ,2,FALSE)</f>
        <v>667.45</v>
      </c>
      <c r="L528" s="232">
        <v>36</v>
      </c>
      <c r="M528" s="220" t="s">
        <v>17100</v>
      </c>
      <c r="N528" s="220" t="s">
        <v>17746</v>
      </c>
      <c r="O528" s="223" t="s">
        <v>17811</v>
      </c>
      <c r="P528" s="228">
        <v>5838940.7999999998</v>
      </c>
      <c r="Q528" s="228"/>
      <c r="R528" s="228">
        <v>0</v>
      </c>
      <c r="S528" s="228">
        <v>0</v>
      </c>
      <c r="T528" s="228">
        <f>P528-R528-S528</f>
        <v>5838940.7999999998</v>
      </c>
      <c r="U528" s="221">
        <f t="shared" si="374"/>
        <v>7355.5898766707405</v>
      </c>
      <c r="V528" s="228">
        <v>7355.5898766707405</v>
      </c>
      <c r="W528" s="195">
        <f t="shared" ref="W528:W535" si="491">V528-U528</f>
        <v>0</v>
      </c>
      <c r="Y528" s="182" t="s">
        <v>3957</v>
      </c>
      <c r="Z528" s="182">
        <v>1990</v>
      </c>
      <c r="AA528" s="182">
        <v>6660</v>
      </c>
      <c r="AB528" s="182">
        <v>207</v>
      </c>
      <c r="AC528" s="182">
        <v>5</v>
      </c>
      <c r="AD528" s="182">
        <v>4728.7</v>
      </c>
      <c r="AF528" s="182" t="s">
        <v>3939</v>
      </c>
      <c r="AG528" s="182" t="s">
        <v>17312</v>
      </c>
      <c r="AH528" s="182" t="s">
        <v>2993</v>
      </c>
      <c r="AI528" s="182" t="s">
        <v>17042</v>
      </c>
      <c r="AL528" s="182" t="e">
        <f t="shared" si="435"/>
        <v>#N/A</v>
      </c>
      <c r="AV528" s="182" t="e">
        <f t="shared" si="436"/>
        <v>#N/A</v>
      </c>
      <c r="AW528" s="182" t="e">
        <f t="shared" si="437"/>
        <v>#N/A</v>
      </c>
      <c r="BD528" s="182" t="e">
        <f t="shared" si="438"/>
        <v>#N/A</v>
      </c>
      <c r="BJ528" s="182" t="e">
        <f t="shared" si="439"/>
        <v>#N/A</v>
      </c>
      <c r="BU528" s="233" t="e">
        <f>VLOOKUP(BT528,CO:CS,2,FALSE)</f>
        <v>#N/A</v>
      </c>
      <c r="BV528" s="233"/>
      <c r="BW528" s="233" t="s">
        <v>17877</v>
      </c>
      <c r="BX528" s="233" t="e">
        <f>VLOOKUP(BT528,CO:CS,5,FALSE)</f>
        <v>#N/A</v>
      </c>
      <c r="BY528" s="233" t="e">
        <f>VLOOKUP(BT528,CV:CY,4,FALSE)</f>
        <v>#N/A</v>
      </c>
      <c r="BZ528" s="234">
        <v>793.81</v>
      </c>
      <c r="CA528" s="234">
        <v>712.95</v>
      </c>
      <c r="CB528" s="234">
        <v>712.95</v>
      </c>
      <c r="CC528" s="235">
        <v>36</v>
      </c>
      <c r="CD528" s="233" t="s">
        <v>17100</v>
      </c>
      <c r="CE528" s="233" t="s">
        <v>17746</v>
      </c>
      <c r="CF528" s="233" t="s">
        <v>17811</v>
      </c>
      <c r="CG528" s="236">
        <v>5838940.7999999998</v>
      </c>
      <c r="CH528" s="236">
        <v>0</v>
      </c>
      <c r="CI528" s="236">
        <v>0</v>
      </c>
      <c r="CJ528" s="236">
        <f t="shared" si="488"/>
        <v>5838940.7999999998</v>
      </c>
      <c r="CK528" s="236">
        <f t="shared" ref="CK528:CK535" si="492">CG528/BZ528</f>
        <v>7355.5898766707405</v>
      </c>
      <c r="CL528" s="236">
        <f t="shared" si="489"/>
        <v>0</v>
      </c>
      <c r="CM528" s="195">
        <f t="shared" si="490"/>
        <v>0</v>
      </c>
      <c r="CQ528" s="182" t="e">
        <f t="shared" si="447"/>
        <v>#N/A</v>
      </c>
      <c r="CR528" s="182" t="s">
        <v>188</v>
      </c>
      <c r="CS528" s="182">
        <v>0</v>
      </c>
      <c r="CY528" s="182" t="s">
        <v>242</v>
      </c>
      <c r="CZ528" s="182">
        <v>729.9</v>
      </c>
    </row>
    <row r="529" spans="1:109" ht="35.25" x14ac:dyDescent="0.5">
      <c r="A529" s="182">
        <v>1</v>
      </c>
      <c r="B529" s="220">
        <f>SUBTOTAL(9,$A$394:A529)</f>
        <v>116</v>
      </c>
      <c r="C529" s="230" t="s">
        <v>2957</v>
      </c>
      <c r="D529" s="220">
        <v>1965</v>
      </c>
      <c r="E529" s="220"/>
      <c r="F529" s="220" t="s">
        <v>17877</v>
      </c>
      <c r="G529" s="220">
        <v>2</v>
      </c>
      <c r="H529" s="220" t="s">
        <v>17042</v>
      </c>
      <c r="I529" s="231">
        <v>684.27</v>
      </c>
      <c r="J529" s="231">
        <v>635.52</v>
      </c>
      <c r="K529" s="231">
        <f>VLOOKUP(C529,CY:CZ,2,FALSE)</f>
        <v>591.67999999999995</v>
      </c>
      <c r="L529" s="232">
        <v>22</v>
      </c>
      <c r="M529" s="220" t="s">
        <v>17100</v>
      </c>
      <c r="N529" s="220" t="s">
        <v>17746</v>
      </c>
      <c r="O529" s="223" t="s">
        <v>17812</v>
      </c>
      <c r="P529" s="228">
        <v>4711932.54</v>
      </c>
      <c r="Q529" s="228"/>
      <c r="R529" s="228">
        <v>0</v>
      </c>
      <c r="S529" s="228">
        <v>0</v>
      </c>
      <c r="T529" s="228">
        <f>P529-R529-S529</f>
        <v>4711932.54</v>
      </c>
      <c r="U529" s="221">
        <f t="shared" si="374"/>
        <v>6886.0720768117853</v>
      </c>
      <c r="V529" s="228">
        <v>6886.0720826574316</v>
      </c>
      <c r="W529" s="195">
        <f t="shared" si="491"/>
        <v>5.8456462284084409E-6</v>
      </c>
      <c r="Y529" s="182" t="s">
        <v>3958</v>
      </c>
      <c r="Z529" s="182">
        <v>1960</v>
      </c>
      <c r="AA529" s="182">
        <v>1684.43</v>
      </c>
      <c r="AB529" s="182">
        <v>59</v>
      </c>
      <c r="AC529" s="182">
        <v>3</v>
      </c>
      <c r="AD529" s="182">
        <v>1067.3</v>
      </c>
      <c r="AF529" s="182" t="s">
        <v>763</v>
      </c>
      <c r="AG529" s="182" t="s">
        <v>17312</v>
      </c>
      <c r="AH529" s="182" t="s">
        <v>2993</v>
      </c>
      <c r="AI529" s="182" t="s">
        <v>17042</v>
      </c>
      <c r="AL529" s="182" t="e">
        <f t="shared" si="435"/>
        <v>#N/A</v>
      </c>
      <c r="AV529" s="182" t="e">
        <f t="shared" si="436"/>
        <v>#N/A</v>
      </c>
      <c r="AW529" s="182" t="e">
        <f t="shared" si="437"/>
        <v>#N/A</v>
      </c>
      <c r="BD529" s="182" t="e">
        <f t="shared" si="438"/>
        <v>#N/A</v>
      </c>
      <c r="BJ529" s="182" t="e">
        <f t="shared" si="439"/>
        <v>#N/A</v>
      </c>
      <c r="BU529" s="233" t="e">
        <f>VLOOKUP(BT529,CO:CS,2,FALSE)</f>
        <v>#N/A</v>
      </c>
      <c r="BV529" s="233"/>
      <c r="BW529" s="233" t="s">
        <v>17877</v>
      </c>
      <c r="BX529" s="233" t="e">
        <f>VLOOKUP(BT529,CO:CS,5,FALSE)</f>
        <v>#N/A</v>
      </c>
      <c r="BY529" s="233" t="e">
        <f>VLOOKUP(BT529,CV:CY,4,FALSE)</f>
        <v>#N/A</v>
      </c>
      <c r="BZ529" s="234">
        <v>684.27</v>
      </c>
      <c r="CA529" s="234">
        <v>635.52</v>
      </c>
      <c r="CB529" s="234">
        <v>635.52</v>
      </c>
      <c r="CC529" s="235">
        <v>22</v>
      </c>
      <c r="CD529" s="233" t="s">
        <v>17100</v>
      </c>
      <c r="CE529" s="233" t="s">
        <v>17746</v>
      </c>
      <c r="CF529" s="233" t="s">
        <v>17812</v>
      </c>
      <c r="CG529" s="236">
        <v>4711932.54</v>
      </c>
      <c r="CH529" s="236">
        <v>0</v>
      </c>
      <c r="CI529" s="236">
        <v>0</v>
      </c>
      <c r="CJ529" s="236">
        <f t="shared" si="488"/>
        <v>4711932.54</v>
      </c>
      <c r="CK529" s="236">
        <f t="shared" si="492"/>
        <v>6886.0720768117853</v>
      </c>
      <c r="CL529" s="236">
        <f t="shared" si="489"/>
        <v>0</v>
      </c>
      <c r="CM529" s="195">
        <f t="shared" si="490"/>
        <v>0</v>
      </c>
      <c r="CQ529" s="182" t="e">
        <f t="shared" si="447"/>
        <v>#N/A</v>
      </c>
      <c r="CR529" s="182" t="s">
        <v>217</v>
      </c>
      <c r="CS529" s="182">
        <v>255.70099999999999</v>
      </c>
      <c r="CY529" s="182" t="s">
        <v>237</v>
      </c>
      <c r="CZ529" s="182">
        <v>4277.51</v>
      </c>
    </row>
    <row r="530" spans="1:109" ht="35.25" x14ac:dyDescent="0.5">
      <c r="A530" s="182">
        <v>1</v>
      </c>
      <c r="B530" s="220">
        <f>SUBTOTAL(9,$A$394:A530)</f>
        <v>117</v>
      </c>
      <c r="C530" s="230" t="s">
        <v>2958</v>
      </c>
      <c r="D530" s="220">
        <v>1983</v>
      </c>
      <c r="E530" s="220"/>
      <c r="F530" s="220" t="s">
        <v>17877</v>
      </c>
      <c r="G530" s="220">
        <v>3</v>
      </c>
      <c r="H530" s="220" t="s">
        <v>17040</v>
      </c>
      <c r="I530" s="231">
        <v>855.4</v>
      </c>
      <c r="J530" s="231">
        <v>570.9</v>
      </c>
      <c r="K530" s="231">
        <f>VLOOKUP(C530,CY:CZ,2,FALSE)</f>
        <v>570.9</v>
      </c>
      <c r="L530" s="232">
        <v>17</v>
      </c>
      <c r="M530" s="220" t="s">
        <v>17100</v>
      </c>
      <c r="N530" s="220" t="s">
        <v>17746</v>
      </c>
      <c r="O530" s="223" t="s">
        <v>17811</v>
      </c>
      <c r="P530" s="228">
        <v>3057546.58</v>
      </c>
      <c r="Q530" s="228"/>
      <c r="R530" s="228">
        <v>0</v>
      </c>
      <c r="S530" s="228">
        <v>0</v>
      </c>
      <c r="T530" s="228">
        <f>P530-R530-S530</f>
        <v>3057546.58</v>
      </c>
      <c r="U530" s="221">
        <f t="shared" si="374"/>
        <v>3574.4056347907413</v>
      </c>
      <c r="V530" s="228">
        <v>4616.1899999999996</v>
      </c>
      <c r="W530" s="195">
        <f t="shared" si="491"/>
        <v>1041.7843652092583</v>
      </c>
      <c r="Y530" s="182" t="s">
        <v>3960</v>
      </c>
      <c r="Z530" s="182">
        <v>1963</v>
      </c>
      <c r="AA530" s="182">
        <v>2200.8000000000002</v>
      </c>
      <c r="AB530" s="182">
        <v>68</v>
      </c>
      <c r="AC530" s="182">
        <v>4</v>
      </c>
      <c r="AD530" s="182">
        <v>1534.4</v>
      </c>
      <c r="AF530" s="182" t="s">
        <v>17163</v>
      </c>
      <c r="AG530" s="182" t="s">
        <v>17312</v>
      </c>
      <c r="AH530" s="182" t="s">
        <v>2993</v>
      </c>
      <c r="AI530" s="182" t="s">
        <v>17322</v>
      </c>
      <c r="AL530" s="182" t="e">
        <f t="shared" si="435"/>
        <v>#N/A</v>
      </c>
      <c r="AV530" s="182" t="e">
        <f t="shared" si="436"/>
        <v>#N/A</v>
      </c>
      <c r="AW530" s="182" t="e">
        <f t="shared" si="437"/>
        <v>#N/A</v>
      </c>
      <c r="BD530" s="182" t="e">
        <f t="shared" si="438"/>
        <v>#N/A</v>
      </c>
      <c r="BJ530" s="182" t="e">
        <f t="shared" si="439"/>
        <v>#N/A</v>
      </c>
      <c r="BU530" s="233" t="e">
        <f>VLOOKUP(BT530,CO:CS,2,FALSE)</f>
        <v>#N/A</v>
      </c>
      <c r="BV530" s="233"/>
      <c r="BW530" s="233" t="s">
        <v>17877</v>
      </c>
      <c r="BX530" s="233" t="e">
        <f>VLOOKUP(BT530,CO:CS,5,FALSE)</f>
        <v>#N/A</v>
      </c>
      <c r="BY530" s="233" t="e">
        <f>VLOOKUP(BT530,CV:CY,4,FALSE)</f>
        <v>#N/A</v>
      </c>
      <c r="BZ530" s="234">
        <v>855.4</v>
      </c>
      <c r="CA530" s="234">
        <v>570.9</v>
      </c>
      <c r="CB530" s="234">
        <v>570.9</v>
      </c>
      <c r="CC530" s="235">
        <v>17</v>
      </c>
      <c r="CD530" s="233" t="s">
        <v>17100</v>
      </c>
      <c r="CE530" s="233" t="s">
        <v>17746</v>
      </c>
      <c r="CF530" s="233" t="s">
        <v>17811</v>
      </c>
      <c r="CG530" s="236">
        <v>3057546.58</v>
      </c>
      <c r="CH530" s="236">
        <v>0</v>
      </c>
      <c r="CI530" s="236">
        <v>0</v>
      </c>
      <c r="CJ530" s="236">
        <f t="shared" si="488"/>
        <v>3057546.58</v>
      </c>
      <c r="CK530" s="236">
        <f t="shared" si="492"/>
        <v>3574.4056347907413</v>
      </c>
      <c r="CL530" s="236">
        <v>4616.1899999999996</v>
      </c>
      <c r="CM530" s="195">
        <f t="shared" si="490"/>
        <v>0</v>
      </c>
      <c r="CQ530" s="182" t="e">
        <f t="shared" si="447"/>
        <v>#N/A</v>
      </c>
      <c r="CR530" s="182" t="s">
        <v>216</v>
      </c>
      <c r="CS530" s="182">
        <v>0</v>
      </c>
      <c r="CY530" s="182" t="s">
        <v>238</v>
      </c>
      <c r="CZ530" s="182">
        <v>6161.1399999999994</v>
      </c>
    </row>
    <row r="531" spans="1:109" ht="35.25" x14ac:dyDescent="0.5">
      <c r="A531" s="182">
        <v>1</v>
      </c>
      <c r="B531" s="220">
        <f>SUBTOTAL(9,$A$394:A531)</f>
        <v>118</v>
      </c>
      <c r="C531" s="230" t="s">
        <v>2961</v>
      </c>
      <c r="D531" s="220">
        <v>1982</v>
      </c>
      <c r="E531" s="220"/>
      <c r="F531" s="220" t="s">
        <v>17877</v>
      </c>
      <c r="G531" s="220">
        <v>2</v>
      </c>
      <c r="H531" s="220" t="s">
        <v>17322</v>
      </c>
      <c r="I531" s="231">
        <v>1044.5</v>
      </c>
      <c r="J531" s="231">
        <v>955.1</v>
      </c>
      <c r="K531" s="231">
        <f>VLOOKUP(C531,CY:CZ,2,FALSE)</f>
        <v>895.2</v>
      </c>
      <c r="L531" s="232">
        <v>36</v>
      </c>
      <c r="M531" s="220" t="s">
        <v>17100</v>
      </c>
      <c r="N531" s="220" t="s">
        <v>17746</v>
      </c>
      <c r="O531" s="223" t="s">
        <v>17811</v>
      </c>
      <c r="P531" s="228">
        <v>7456656</v>
      </c>
      <c r="Q531" s="228"/>
      <c r="R531" s="228">
        <v>0</v>
      </c>
      <c r="S531" s="228">
        <v>0</v>
      </c>
      <c r="T531" s="228">
        <f>P531-R531-S531</f>
        <v>7456656</v>
      </c>
      <c r="U531" s="221">
        <f t="shared" si="374"/>
        <v>7138.9717568214455</v>
      </c>
      <c r="V531" s="228">
        <v>7138.9717568214455</v>
      </c>
      <c r="W531" s="195">
        <f t="shared" si="491"/>
        <v>0</v>
      </c>
      <c r="Y531" s="182" t="s">
        <v>566</v>
      </c>
      <c r="Z531" s="182">
        <v>1965</v>
      </c>
      <c r="AA531" s="182">
        <v>4451</v>
      </c>
      <c r="AB531" s="182">
        <v>112</v>
      </c>
      <c r="AC531" s="182">
        <v>4</v>
      </c>
      <c r="AD531" s="182">
        <v>2534.5</v>
      </c>
      <c r="AF531" s="182" t="s">
        <v>17164</v>
      </c>
      <c r="AG531" s="182" t="s">
        <v>17327</v>
      </c>
      <c r="AH531" s="182" t="s">
        <v>2993</v>
      </c>
      <c r="AI531" s="182" t="s">
        <v>17042</v>
      </c>
      <c r="AL531" s="182" t="e">
        <f t="shared" si="435"/>
        <v>#N/A</v>
      </c>
      <c r="AV531" s="182" t="e">
        <f t="shared" si="436"/>
        <v>#N/A</v>
      </c>
      <c r="AW531" s="182" t="e">
        <f t="shared" si="437"/>
        <v>#N/A</v>
      </c>
      <c r="BD531" s="182" t="e">
        <f t="shared" si="438"/>
        <v>#N/A</v>
      </c>
      <c r="BJ531" s="182" t="e">
        <f t="shared" si="439"/>
        <v>#N/A</v>
      </c>
      <c r="BU531" s="233" t="e">
        <f>VLOOKUP(BT531,CO:CS,2,FALSE)</f>
        <v>#N/A</v>
      </c>
      <c r="BV531" s="233"/>
      <c r="BW531" s="233" t="s">
        <v>17877</v>
      </c>
      <c r="BX531" s="233" t="e">
        <f>VLOOKUP(BT531,CO:CS,5,FALSE)</f>
        <v>#N/A</v>
      </c>
      <c r="BY531" s="233" t="e">
        <f>VLOOKUP(BT531,CV:CY,4,FALSE)</f>
        <v>#N/A</v>
      </c>
      <c r="BZ531" s="234">
        <v>1044.5</v>
      </c>
      <c r="CA531" s="234">
        <v>955.1</v>
      </c>
      <c r="CB531" s="234">
        <v>955.1</v>
      </c>
      <c r="CC531" s="235">
        <v>36</v>
      </c>
      <c r="CD531" s="233" t="s">
        <v>17100</v>
      </c>
      <c r="CE531" s="233" t="s">
        <v>17746</v>
      </c>
      <c r="CF531" s="233" t="s">
        <v>17811</v>
      </c>
      <c r="CG531" s="236">
        <v>7456656</v>
      </c>
      <c r="CH531" s="236">
        <v>0</v>
      </c>
      <c r="CI531" s="236">
        <v>0</v>
      </c>
      <c r="CJ531" s="236">
        <f t="shared" si="488"/>
        <v>7456656</v>
      </c>
      <c r="CK531" s="236">
        <f t="shared" si="492"/>
        <v>7138.9717568214455</v>
      </c>
      <c r="CL531" s="236">
        <f>DL531*8425.6/BZ531</f>
        <v>0</v>
      </c>
      <c r="CM531" s="195">
        <f t="shared" si="490"/>
        <v>0</v>
      </c>
      <c r="CQ531" s="182" t="e">
        <f t="shared" si="447"/>
        <v>#N/A</v>
      </c>
      <c r="CR531" s="182" t="s">
        <v>200</v>
      </c>
      <c r="CS531" s="182">
        <v>86.9</v>
      </c>
      <c r="CY531" s="182" t="s">
        <v>239</v>
      </c>
      <c r="CZ531" s="182">
        <v>659.6</v>
      </c>
    </row>
    <row r="532" spans="1:109" ht="35.25" x14ac:dyDescent="0.5">
      <c r="B532" s="229" t="s">
        <v>2965</v>
      </c>
      <c r="C532" s="269"/>
      <c r="D532" s="220" t="s">
        <v>17075</v>
      </c>
      <c r="E532" s="220" t="s">
        <v>17075</v>
      </c>
      <c r="F532" s="220" t="s">
        <v>17075</v>
      </c>
      <c r="G532" s="220" t="s">
        <v>17075</v>
      </c>
      <c r="H532" s="220" t="s">
        <v>17075</v>
      </c>
      <c r="I532" s="225">
        <f>I533</f>
        <v>409.7</v>
      </c>
      <c r="J532" s="225">
        <f t="shared" ref="J532:L532" si="493">J533</f>
        <v>351</v>
      </c>
      <c r="K532" s="225">
        <f t="shared" si="493"/>
        <v>351</v>
      </c>
      <c r="L532" s="226">
        <f t="shared" si="493"/>
        <v>20</v>
      </c>
      <c r="M532" s="220" t="s">
        <v>17075</v>
      </c>
      <c r="N532" s="220" t="s">
        <v>17075</v>
      </c>
      <c r="O532" s="223" t="s">
        <v>17075</v>
      </c>
      <c r="P532" s="227">
        <v>4246200</v>
      </c>
      <c r="Q532" s="227"/>
      <c r="R532" s="225">
        <f t="shared" ref="R532:T532" si="494">R533</f>
        <v>0</v>
      </c>
      <c r="S532" s="225">
        <f t="shared" si="494"/>
        <v>0</v>
      </c>
      <c r="T532" s="225">
        <f t="shared" si="494"/>
        <v>4246200</v>
      </c>
      <c r="U532" s="221">
        <f t="shared" si="374"/>
        <v>10364.168904076154</v>
      </c>
      <c r="V532" s="228">
        <f>V533</f>
        <v>10364.907005125702</v>
      </c>
      <c r="W532" s="195">
        <f t="shared" si="491"/>
        <v>0.73810104954827693</v>
      </c>
      <c r="Y532" s="182" t="s">
        <v>551</v>
      </c>
      <c r="Z532" s="182">
        <v>1966</v>
      </c>
      <c r="AA532" s="182">
        <v>4171.2</v>
      </c>
      <c r="AB532" s="182">
        <v>147</v>
      </c>
      <c r="AC532" s="182">
        <v>5</v>
      </c>
      <c r="AD532" s="182">
        <v>3179.3</v>
      </c>
      <c r="AF532" s="182" t="s">
        <v>764</v>
      </c>
      <c r="AG532" s="182" t="s">
        <v>17327</v>
      </c>
      <c r="AH532" s="182" t="s">
        <v>2993</v>
      </c>
      <c r="AI532" s="182" t="s">
        <v>17042</v>
      </c>
      <c r="AL532" s="182" t="e">
        <f t="shared" si="435"/>
        <v>#N/A</v>
      </c>
      <c r="AV532" s="182" t="e">
        <f t="shared" si="436"/>
        <v>#N/A</v>
      </c>
      <c r="AW532" s="182" t="e">
        <f t="shared" si="437"/>
        <v>#N/A</v>
      </c>
      <c r="BD532" s="182" t="e">
        <f t="shared" si="438"/>
        <v>#N/A</v>
      </c>
      <c r="BJ532" s="182" t="e">
        <f t="shared" si="439"/>
        <v>#N/A</v>
      </c>
      <c r="BU532" s="233" t="s">
        <v>17075</v>
      </c>
      <c r="BV532" s="233" t="s">
        <v>17075</v>
      </c>
      <c r="BW532" s="233" t="s">
        <v>17075</v>
      </c>
      <c r="BX532" s="233" t="s">
        <v>17075</v>
      </c>
      <c r="BY532" s="233" t="s">
        <v>17075</v>
      </c>
      <c r="BZ532" s="234">
        <f>BZ533</f>
        <v>409.7</v>
      </c>
      <c r="CA532" s="234">
        <f t="shared" ref="CA532" si="495">CA533</f>
        <v>351</v>
      </c>
      <c r="CB532" s="234">
        <f t="shared" ref="CB532" si="496">CB533</f>
        <v>351</v>
      </c>
      <c r="CC532" s="235">
        <f t="shared" ref="CC532" si="497">CC533</f>
        <v>20</v>
      </c>
      <c r="CD532" s="233" t="s">
        <v>17075</v>
      </c>
      <c r="CE532" s="233" t="s">
        <v>17075</v>
      </c>
      <c r="CF532" s="233" t="s">
        <v>17075</v>
      </c>
      <c r="CG532" s="234">
        <f t="shared" ref="CG532" si="498">CG533</f>
        <v>4246200</v>
      </c>
      <c r="CH532" s="234">
        <f t="shared" ref="CH532" si="499">CH533</f>
        <v>0</v>
      </c>
      <c r="CI532" s="234">
        <f t="shared" ref="CI532" si="500">CI533</f>
        <v>0</v>
      </c>
      <c r="CJ532" s="234">
        <f t="shared" ref="CJ532" si="501">CJ533</f>
        <v>4246200</v>
      </c>
      <c r="CK532" s="236">
        <f t="shared" si="492"/>
        <v>10364.168904076154</v>
      </c>
      <c r="CL532" s="236">
        <f>CL533</f>
        <v>0</v>
      </c>
      <c r="CM532" s="195">
        <f t="shared" si="490"/>
        <v>0</v>
      </c>
      <c r="CQ532" s="182" t="e">
        <f t="shared" si="447"/>
        <v>#N/A</v>
      </c>
      <c r="CR532" s="182" t="s">
        <v>186</v>
      </c>
      <c r="CS532" s="182">
        <v>0</v>
      </c>
      <c r="CY532" s="182" t="s">
        <v>370</v>
      </c>
      <c r="CZ532" s="182">
        <v>885.6</v>
      </c>
    </row>
    <row r="533" spans="1:109" ht="35.25" x14ac:dyDescent="0.5">
      <c r="A533" s="182">
        <v>1</v>
      </c>
      <c r="B533" s="220">
        <f>SUBTOTAL(9,$A$394:A533)</f>
        <v>119</v>
      </c>
      <c r="C533" s="230" t="s">
        <v>2962</v>
      </c>
      <c r="D533" s="220">
        <v>1969</v>
      </c>
      <c r="E533" s="220"/>
      <c r="F533" s="220" t="s">
        <v>17877</v>
      </c>
      <c r="G533" s="220">
        <v>2</v>
      </c>
      <c r="H533" s="220" t="s">
        <v>17042</v>
      </c>
      <c r="I533" s="231">
        <v>409.7</v>
      </c>
      <c r="J533" s="231">
        <v>351</v>
      </c>
      <c r="K533" s="231">
        <v>351</v>
      </c>
      <c r="L533" s="232">
        <v>20</v>
      </c>
      <c r="M533" s="220" t="s">
        <v>17100</v>
      </c>
      <c r="N533" s="220" t="s">
        <v>17769</v>
      </c>
      <c r="O533" s="223" t="s">
        <v>17316</v>
      </c>
      <c r="P533" s="228">
        <v>4246200</v>
      </c>
      <c r="Q533" s="228"/>
      <c r="R533" s="228">
        <v>0</v>
      </c>
      <c r="S533" s="228">
        <v>0</v>
      </c>
      <c r="T533" s="228">
        <f>P533-R533-S533</f>
        <v>4246200</v>
      </c>
      <c r="U533" s="221">
        <f t="shared" si="374"/>
        <v>10364.168904076154</v>
      </c>
      <c r="V533" s="228">
        <v>10364.907005125702</v>
      </c>
      <c r="W533" s="195">
        <f t="shared" si="491"/>
        <v>0.73810104954827693</v>
      </c>
      <c r="Y533" s="182" t="s">
        <v>3962</v>
      </c>
      <c r="Z533" s="182">
        <v>1966</v>
      </c>
      <c r="AA533" s="182">
        <v>3191.2</v>
      </c>
      <c r="AB533" s="182">
        <v>141</v>
      </c>
      <c r="AC533" s="182">
        <v>5</v>
      </c>
      <c r="AD533" s="182">
        <v>3191.2</v>
      </c>
      <c r="AF533" s="182" t="s">
        <v>3943</v>
      </c>
      <c r="AG533" s="182" t="s">
        <v>17327</v>
      </c>
      <c r="AH533" s="182" t="s">
        <v>2993</v>
      </c>
      <c r="AI533" s="182" t="s">
        <v>17042</v>
      </c>
      <c r="AL533" s="182" t="e">
        <f t="shared" si="435"/>
        <v>#N/A</v>
      </c>
      <c r="AV533" s="182" t="e">
        <f t="shared" si="436"/>
        <v>#N/A</v>
      </c>
      <c r="AW533" s="182" t="e">
        <f t="shared" si="437"/>
        <v>#N/A</v>
      </c>
      <c r="BD533" s="182" t="e">
        <f t="shared" si="438"/>
        <v>#N/A</v>
      </c>
      <c r="BJ533" s="182" t="e">
        <f t="shared" si="439"/>
        <v>#N/A</v>
      </c>
      <c r="BU533" s="233" t="e">
        <f>VLOOKUP(BT533,CO:CS,2,FALSE)</f>
        <v>#N/A</v>
      </c>
      <c r="BV533" s="233"/>
      <c r="BW533" s="233" t="s">
        <v>17877</v>
      </c>
      <c r="BX533" s="233" t="e">
        <f>VLOOKUP(BT533,CO:CS,5,FALSE)</f>
        <v>#N/A</v>
      </c>
      <c r="BY533" s="233" t="e">
        <f>VLOOKUP(BT533,CV:CY,4,FALSE)</f>
        <v>#N/A</v>
      </c>
      <c r="BZ533" s="234">
        <v>409.7</v>
      </c>
      <c r="CA533" s="234">
        <v>351</v>
      </c>
      <c r="CB533" s="234">
        <v>351</v>
      </c>
      <c r="CC533" s="235">
        <v>20</v>
      </c>
      <c r="CD533" s="233" t="s">
        <v>17100</v>
      </c>
      <c r="CE533" s="233" t="s">
        <v>17769</v>
      </c>
      <c r="CF533" s="233" t="s">
        <v>17316</v>
      </c>
      <c r="CG533" s="236">
        <v>4246200</v>
      </c>
      <c r="CH533" s="236">
        <v>0</v>
      </c>
      <c r="CI533" s="236">
        <v>0</v>
      </c>
      <c r="CJ533" s="236">
        <f t="shared" ref="CJ533" si="502">CG533-CH533-CI533</f>
        <v>4246200</v>
      </c>
      <c r="CK533" s="236">
        <f t="shared" si="492"/>
        <v>10364.168904076154</v>
      </c>
      <c r="CL533" s="236">
        <f>DL533*8425.6/BZ533</f>
        <v>0</v>
      </c>
      <c r="CM533" s="195">
        <f t="shared" si="490"/>
        <v>0</v>
      </c>
      <c r="CQ533" s="182" t="e">
        <f t="shared" si="447"/>
        <v>#N/A</v>
      </c>
      <c r="CR533" s="182" t="s">
        <v>187</v>
      </c>
      <c r="CS533" s="182">
        <v>0</v>
      </c>
      <c r="CY533" s="182" t="s">
        <v>273</v>
      </c>
      <c r="CZ533" s="182">
        <v>734.19999999999993</v>
      </c>
    </row>
    <row r="534" spans="1:109" ht="35.25" x14ac:dyDescent="0.5">
      <c r="B534" s="229" t="s">
        <v>2964</v>
      </c>
      <c r="C534" s="269"/>
      <c r="D534" s="220" t="s">
        <v>17075</v>
      </c>
      <c r="E534" s="220" t="s">
        <v>17075</v>
      </c>
      <c r="F534" s="220" t="s">
        <v>17075</v>
      </c>
      <c r="G534" s="220" t="s">
        <v>17075</v>
      </c>
      <c r="H534" s="220" t="s">
        <v>17075</v>
      </c>
      <c r="I534" s="225">
        <f>I535</f>
        <v>503</v>
      </c>
      <c r="J534" s="225">
        <f t="shared" ref="J534:L534" si="503">J535</f>
        <v>470.3</v>
      </c>
      <c r="K534" s="225">
        <f t="shared" si="503"/>
        <v>286.20000000000005</v>
      </c>
      <c r="L534" s="226">
        <f t="shared" si="503"/>
        <v>19</v>
      </c>
      <c r="M534" s="220" t="s">
        <v>17075</v>
      </c>
      <c r="N534" s="220" t="s">
        <v>17075</v>
      </c>
      <c r="O534" s="223" t="s">
        <v>17075</v>
      </c>
      <c r="P534" s="227">
        <v>4996380.8</v>
      </c>
      <c r="Q534" s="227"/>
      <c r="R534" s="225">
        <f t="shared" ref="R534:T534" si="504">R535</f>
        <v>0</v>
      </c>
      <c r="S534" s="225">
        <f t="shared" si="504"/>
        <v>0</v>
      </c>
      <c r="T534" s="225">
        <f t="shared" si="504"/>
        <v>4996380.8</v>
      </c>
      <c r="U534" s="221">
        <f t="shared" si="374"/>
        <v>9933.1626242544735</v>
      </c>
      <c r="V534" s="228">
        <f>V535</f>
        <v>9933.1626242544735</v>
      </c>
      <c r="W534" s="195">
        <f t="shared" si="491"/>
        <v>0</v>
      </c>
      <c r="Y534" s="182" t="s">
        <v>3963</v>
      </c>
      <c r="Z534" s="182">
        <v>1966</v>
      </c>
      <c r="AA534" s="182">
        <v>4403.7</v>
      </c>
      <c r="AB534" s="182">
        <v>185</v>
      </c>
      <c r="AC534" s="182">
        <v>5</v>
      </c>
      <c r="AD534" s="182">
        <v>3393.8</v>
      </c>
      <c r="AF534" s="182" t="s">
        <v>3945</v>
      </c>
      <c r="AG534" s="182" t="s">
        <v>17312</v>
      </c>
      <c r="AH534" s="182" t="s">
        <v>2993</v>
      </c>
      <c r="AI534" s="182" t="s">
        <v>17040</v>
      </c>
      <c r="AL534" s="182" t="e">
        <f t="shared" si="435"/>
        <v>#N/A</v>
      </c>
      <c r="AV534" s="182" t="e">
        <f t="shared" si="436"/>
        <v>#N/A</v>
      </c>
      <c r="AW534" s="182" t="e">
        <f t="shared" si="437"/>
        <v>#N/A</v>
      </c>
      <c r="BD534" s="182" t="e">
        <f t="shared" si="438"/>
        <v>#N/A</v>
      </c>
      <c r="BJ534" s="182" t="e">
        <f t="shared" si="439"/>
        <v>#N/A</v>
      </c>
      <c r="BU534" s="233" t="s">
        <v>17075</v>
      </c>
      <c r="BV534" s="233" t="s">
        <v>17075</v>
      </c>
      <c r="BW534" s="233" t="s">
        <v>17075</v>
      </c>
      <c r="BX534" s="233" t="s">
        <v>17075</v>
      </c>
      <c r="BY534" s="233" t="s">
        <v>17075</v>
      </c>
      <c r="BZ534" s="234" t="e">
        <f>BZ535</f>
        <v>#N/A</v>
      </c>
      <c r="CA534" s="234">
        <f t="shared" ref="CA534" si="505">CA535</f>
        <v>470.3</v>
      </c>
      <c r="CB534" s="234">
        <f t="shared" ref="CB534" si="506">CB535</f>
        <v>470.3</v>
      </c>
      <c r="CC534" s="235">
        <f t="shared" ref="CC534" si="507">CC535</f>
        <v>19</v>
      </c>
      <c r="CD534" s="233" t="s">
        <v>17075</v>
      </c>
      <c r="CE534" s="233" t="s">
        <v>17075</v>
      </c>
      <c r="CF534" s="233" t="s">
        <v>17075</v>
      </c>
      <c r="CG534" s="234">
        <f t="shared" ref="CG534" si="508">CG535</f>
        <v>4996380.8</v>
      </c>
      <c r="CH534" s="234">
        <f t="shared" ref="CH534" si="509">CH535</f>
        <v>0</v>
      </c>
      <c r="CI534" s="234">
        <f t="shared" ref="CI534" si="510">CI535</f>
        <v>0</v>
      </c>
      <c r="CJ534" s="234">
        <f t="shared" ref="CJ534" si="511">CJ535</f>
        <v>4996380.8</v>
      </c>
      <c r="CK534" s="236" t="e">
        <f t="shared" si="492"/>
        <v>#N/A</v>
      </c>
      <c r="CL534" s="236" t="e">
        <f>CL535</f>
        <v>#N/A</v>
      </c>
      <c r="CM534" s="195">
        <f t="shared" si="490"/>
        <v>0</v>
      </c>
      <c r="CQ534" s="182" t="e">
        <f t="shared" si="447"/>
        <v>#N/A</v>
      </c>
      <c r="CR534" s="182" t="s">
        <v>189</v>
      </c>
      <c r="CS534" s="182">
        <v>240.9</v>
      </c>
      <c r="CY534" s="182" t="s">
        <v>272</v>
      </c>
      <c r="CZ534" s="182">
        <v>779.9</v>
      </c>
    </row>
    <row r="535" spans="1:109" ht="35.25" x14ac:dyDescent="0.5">
      <c r="A535" s="182">
        <v>1</v>
      </c>
      <c r="B535" s="220">
        <f>SUBTOTAL(9,$A$394:A535)</f>
        <v>120</v>
      </c>
      <c r="C535" s="230" t="s">
        <v>2963</v>
      </c>
      <c r="D535" s="220">
        <v>1890</v>
      </c>
      <c r="E535" s="220"/>
      <c r="F535" s="220" t="s">
        <v>17877</v>
      </c>
      <c r="G535" s="220">
        <v>2</v>
      </c>
      <c r="H535" s="220" t="s">
        <v>17042</v>
      </c>
      <c r="I535" s="231">
        <v>503</v>
      </c>
      <c r="J535" s="231">
        <v>470.3</v>
      </c>
      <c r="K535" s="231">
        <f>VLOOKUP(C535,CY:CZ,2,FALSE)</f>
        <v>286.20000000000005</v>
      </c>
      <c r="L535" s="232">
        <v>19</v>
      </c>
      <c r="M535" s="220" t="s">
        <v>17100</v>
      </c>
      <c r="N535" s="220" t="s">
        <v>17769</v>
      </c>
      <c r="O535" s="223" t="s">
        <v>17316</v>
      </c>
      <c r="P535" s="228">
        <v>4996380.8</v>
      </c>
      <c r="Q535" s="228"/>
      <c r="R535" s="228">
        <v>0</v>
      </c>
      <c r="S535" s="228">
        <v>0</v>
      </c>
      <c r="T535" s="228">
        <f>P535-R535-S535</f>
        <v>4996380.8</v>
      </c>
      <c r="U535" s="221">
        <f t="shared" si="374"/>
        <v>9933.1626242544735</v>
      </c>
      <c r="V535" s="228">
        <v>9933.1626242544735</v>
      </c>
      <c r="W535" s="195">
        <f t="shared" si="491"/>
        <v>0</v>
      </c>
      <c r="Y535" s="182" t="s">
        <v>3964</v>
      </c>
      <c r="Z535" s="182">
        <v>1967</v>
      </c>
      <c r="AA535" s="182">
        <v>1302.4000000000001</v>
      </c>
      <c r="AB535" s="182">
        <v>118</v>
      </c>
      <c r="AC535" s="182">
        <v>5</v>
      </c>
      <c r="AD535" s="182">
        <v>1175.5</v>
      </c>
      <c r="AF535" s="182" t="s">
        <v>3949</v>
      </c>
      <c r="AG535" s="182" t="s">
        <v>17312</v>
      </c>
      <c r="AH535" s="182" t="s">
        <v>2993</v>
      </c>
      <c r="AI535" s="182" t="s">
        <v>17042</v>
      </c>
      <c r="AL535" s="182" t="e">
        <f t="shared" si="435"/>
        <v>#N/A</v>
      </c>
      <c r="AV535" s="182" t="e">
        <f t="shared" si="436"/>
        <v>#N/A</v>
      </c>
      <c r="AW535" s="182" t="e">
        <f t="shared" si="437"/>
        <v>#N/A</v>
      </c>
      <c r="BD535" s="182" t="e">
        <f t="shared" si="438"/>
        <v>#N/A</v>
      </c>
      <c r="BJ535" s="182" t="e">
        <f t="shared" si="439"/>
        <v>#N/A</v>
      </c>
      <c r="BU535" s="233" t="e">
        <f>VLOOKUP(BT535,CO:CS,2,FALSE)</f>
        <v>#N/A</v>
      </c>
      <c r="BV535" s="233"/>
      <c r="BW535" s="233" t="s">
        <v>17877</v>
      </c>
      <c r="BX535" s="233" t="e">
        <f>VLOOKUP(BT535,CO:CS,5,FALSE)</f>
        <v>#N/A</v>
      </c>
      <c r="BY535" s="233" t="e">
        <f>VLOOKUP(BT535,CV:CY,4,FALSE)</f>
        <v>#N/A</v>
      </c>
      <c r="BZ535" s="234" t="e">
        <f>VLOOKUP(BT535,CO:CS,3,FALSE)</f>
        <v>#N/A</v>
      </c>
      <c r="CA535" s="234">
        <v>470.3</v>
      </c>
      <c r="CB535" s="234">
        <v>470.3</v>
      </c>
      <c r="CC535" s="235">
        <v>19</v>
      </c>
      <c r="CD535" s="233" t="s">
        <v>17100</v>
      </c>
      <c r="CE535" s="233" t="s">
        <v>17769</v>
      </c>
      <c r="CF535" s="233" t="s">
        <v>17316</v>
      </c>
      <c r="CG535" s="236">
        <v>4996380.8</v>
      </c>
      <c r="CH535" s="236">
        <v>0</v>
      </c>
      <c r="CI535" s="236">
        <v>0</v>
      </c>
      <c r="CJ535" s="236">
        <f t="shared" ref="CJ535" si="512">CG535-CH535-CI535</f>
        <v>4996380.8</v>
      </c>
      <c r="CK535" s="236" t="e">
        <f t="shared" si="492"/>
        <v>#N/A</v>
      </c>
      <c r="CL535" s="236" t="e">
        <f>DL535*8425.6/BZ535</f>
        <v>#N/A</v>
      </c>
      <c r="CM535" s="195">
        <f t="shared" si="490"/>
        <v>0</v>
      </c>
      <c r="CQ535" s="182" t="e">
        <f t="shared" si="447"/>
        <v>#N/A</v>
      </c>
      <c r="CR535" s="182" t="s">
        <v>2501</v>
      </c>
      <c r="CS535" s="182">
        <v>82.1</v>
      </c>
      <c r="CY535" s="182" t="s">
        <v>15604</v>
      </c>
      <c r="CZ535" s="182">
        <v>228.7</v>
      </c>
    </row>
    <row r="536" spans="1:109" ht="35.25" x14ac:dyDescent="0.5">
      <c r="B536" s="218" t="s">
        <v>40</v>
      </c>
      <c r="C536" s="270"/>
      <c r="D536" s="220" t="s">
        <v>17075</v>
      </c>
      <c r="E536" s="220" t="s">
        <v>17075</v>
      </c>
      <c r="F536" s="220" t="s">
        <v>17075</v>
      </c>
      <c r="G536" s="220" t="s">
        <v>17075</v>
      </c>
      <c r="H536" s="220" t="s">
        <v>17075</v>
      </c>
      <c r="I536" s="225">
        <f>I537+I538+I539</f>
        <v>2235.3000000000002</v>
      </c>
      <c r="J536" s="225">
        <f t="shared" ref="J536:L536" si="513">J537+J538+J539</f>
        <v>2009.4</v>
      </c>
      <c r="K536" s="225">
        <f t="shared" si="513"/>
        <v>1691.7</v>
      </c>
      <c r="L536" s="226">
        <f t="shared" si="513"/>
        <v>120</v>
      </c>
      <c r="M536" s="220" t="s">
        <v>17075</v>
      </c>
      <c r="N536" s="220" t="s">
        <v>17075</v>
      </c>
      <c r="O536" s="223" t="s">
        <v>17075</v>
      </c>
      <c r="P536" s="227">
        <v>11077306.67</v>
      </c>
      <c r="Q536" s="227"/>
      <c r="R536" s="225">
        <f t="shared" ref="R536:T536" si="514">R537+R538+R539</f>
        <v>0</v>
      </c>
      <c r="S536" s="225">
        <f t="shared" si="514"/>
        <v>0</v>
      </c>
      <c r="T536" s="225">
        <f t="shared" si="514"/>
        <v>11077306.67</v>
      </c>
      <c r="U536" s="221">
        <f t="shared" si="374"/>
        <v>4955.6241533574903</v>
      </c>
      <c r="V536" s="228">
        <f>MAX(V537:V539)</f>
        <v>13399.749397590364</v>
      </c>
      <c r="W536" s="195">
        <f t="shared" ref="W536:W778" si="515">V536-U536</f>
        <v>8444.1252442328732</v>
      </c>
      <c r="Y536" s="182" t="s">
        <v>17101</v>
      </c>
      <c r="Z536" s="182">
        <v>1953</v>
      </c>
      <c r="AA536" s="182">
        <v>703.05</v>
      </c>
      <c r="AB536" s="182">
        <v>25</v>
      </c>
      <c r="AC536" s="182">
        <v>2</v>
      </c>
      <c r="AD536" s="182">
        <v>370.92</v>
      </c>
      <c r="AF536" s="182" t="s">
        <v>17101</v>
      </c>
      <c r="AG536" s="182" t="s">
        <v>17312</v>
      </c>
      <c r="AH536" s="182" t="s">
        <v>2993</v>
      </c>
      <c r="AI536" s="182" t="s">
        <v>17042</v>
      </c>
      <c r="AL536" s="182" t="e">
        <f t="shared" si="435"/>
        <v>#N/A</v>
      </c>
      <c r="AM536" s="182" t="s">
        <v>98</v>
      </c>
      <c r="AN536" s="182">
        <v>2021</v>
      </c>
      <c r="AV536" s="182" t="e">
        <f t="shared" si="436"/>
        <v>#N/A</v>
      </c>
      <c r="AW536" s="182" t="e">
        <f t="shared" si="437"/>
        <v>#N/A</v>
      </c>
      <c r="AY536" s="182" t="s">
        <v>46</v>
      </c>
      <c r="AZ536" s="182">
        <v>839.8</v>
      </c>
      <c r="BA536" s="182" t="s">
        <v>3001</v>
      </c>
      <c r="BD536" s="182" t="e">
        <f t="shared" si="438"/>
        <v>#N/A</v>
      </c>
      <c r="BE536" s="182" t="s">
        <v>185</v>
      </c>
      <c r="BF536" s="182">
        <v>2</v>
      </c>
      <c r="BJ536" s="182" t="e">
        <f t="shared" si="439"/>
        <v>#N/A</v>
      </c>
      <c r="BL536" s="182" t="s">
        <v>167</v>
      </c>
      <c r="BM536" s="182">
        <v>420</v>
      </c>
      <c r="BU536" s="233" t="s">
        <v>17075</v>
      </c>
      <c r="BV536" s="233" t="s">
        <v>17075</v>
      </c>
      <c r="BW536" s="233" t="s">
        <v>17075</v>
      </c>
      <c r="BX536" s="233" t="s">
        <v>17075</v>
      </c>
      <c r="BY536" s="233" t="s">
        <v>17075</v>
      </c>
      <c r="BZ536" s="234">
        <f>BZ537+BZ538+BZ539</f>
        <v>2235.3000000000002</v>
      </c>
      <c r="CA536" s="234">
        <f t="shared" ref="CA536" si="516">CA537+CA538+CA539</f>
        <v>2009.4</v>
      </c>
      <c r="CB536" s="234">
        <f t="shared" ref="CB536" si="517">CB537+CB538+CB539</f>
        <v>1855.2</v>
      </c>
      <c r="CC536" s="235">
        <f t="shared" ref="CC536" si="518">CC537+CC538+CC539</f>
        <v>120</v>
      </c>
      <c r="CD536" s="233" t="s">
        <v>17075</v>
      </c>
      <c r="CE536" s="233" t="s">
        <v>17075</v>
      </c>
      <c r="CF536" s="233" t="s">
        <v>17075</v>
      </c>
      <c r="CG536" s="234">
        <f t="shared" ref="CG536" si="519">CG537+CG538+CG539</f>
        <v>11077306.67</v>
      </c>
      <c r="CH536" s="234">
        <f t="shared" ref="CH536" si="520">CH537+CH538+CH539</f>
        <v>0</v>
      </c>
      <c r="CI536" s="234">
        <f t="shared" ref="CI536" si="521">CI537+CI538+CI539</f>
        <v>0</v>
      </c>
      <c r="CJ536" s="234">
        <f t="shared" ref="CJ536" si="522">CJ537+CJ538+CJ539</f>
        <v>11077306.67</v>
      </c>
      <c r="CK536" s="236">
        <f t="shared" ref="CK536:CK778" si="523">CG536/BZ536</f>
        <v>4955.6241533574903</v>
      </c>
      <c r="CL536" s="236">
        <f>MAX(CL537:CL539)</f>
        <v>0</v>
      </c>
      <c r="CM536" s="195">
        <f t="shared" si="490"/>
        <v>0</v>
      </c>
      <c r="CQ536" s="182" t="e">
        <f t="shared" si="447"/>
        <v>#N/A</v>
      </c>
      <c r="CR536" s="182" t="s">
        <v>198</v>
      </c>
      <c r="CS536" s="182">
        <v>0</v>
      </c>
      <c r="CY536" s="182" t="s">
        <v>275</v>
      </c>
      <c r="CZ536" s="182">
        <v>492.1</v>
      </c>
    </row>
    <row r="537" spans="1:109" ht="35.25" x14ac:dyDescent="0.5">
      <c r="A537" s="182">
        <v>1</v>
      </c>
      <c r="B537" s="220">
        <f>SUBTOTAL(9,$A$394:A537)</f>
        <v>121</v>
      </c>
      <c r="C537" s="270" t="s">
        <v>43</v>
      </c>
      <c r="D537" s="220">
        <v>1975</v>
      </c>
      <c r="E537" s="220"/>
      <c r="F537" s="220" t="s">
        <v>17877</v>
      </c>
      <c r="G537" s="220">
        <v>2</v>
      </c>
      <c r="H537" s="220" t="s">
        <v>17042</v>
      </c>
      <c r="I537" s="231">
        <v>1105.5999999999999</v>
      </c>
      <c r="J537" s="231">
        <v>973.4</v>
      </c>
      <c r="K537" s="231">
        <f t="shared" ref="K537:K538" si="524">J537-CQ537</f>
        <v>878.9</v>
      </c>
      <c r="L537" s="232">
        <v>37</v>
      </c>
      <c r="M537" s="220" t="s">
        <v>17100</v>
      </c>
      <c r="N537" s="220" t="s">
        <v>17746</v>
      </c>
      <c r="O537" s="223" t="s">
        <v>17853</v>
      </c>
      <c r="P537" s="228">
        <v>3963610.6</v>
      </c>
      <c r="Q537" s="228"/>
      <c r="R537" s="228">
        <v>0</v>
      </c>
      <c r="S537" s="228">
        <v>0</v>
      </c>
      <c r="T537" s="228">
        <f t="shared" ref="T537:T778" si="525">P537-R537-S537</f>
        <v>3963610.6</v>
      </c>
      <c r="U537" s="221">
        <f t="shared" si="374"/>
        <v>3585.031295224313</v>
      </c>
      <c r="V537" s="228">
        <v>3601.8647793053551</v>
      </c>
      <c r="W537" s="195">
        <f t="shared" si="515"/>
        <v>16.833484081042116</v>
      </c>
      <c r="Y537" s="182" t="s">
        <v>17102</v>
      </c>
      <c r="Z537" s="182">
        <v>2012</v>
      </c>
      <c r="AA537" s="182">
        <v>541.4</v>
      </c>
      <c r="AB537" s="182">
        <v>10</v>
      </c>
      <c r="AC537" s="182">
        <v>4</v>
      </c>
      <c r="AD537" s="182">
        <v>541.4</v>
      </c>
      <c r="AF537" s="182" t="s">
        <v>17102</v>
      </c>
      <c r="AG537" s="182" t="s">
        <v>17312</v>
      </c>
      <c r="AH537" s="182" t="s">
        <v>17313</v>
      </c>
      <c r="AI537" s="182" t="s">
        <v>17040</v>
      </c>
      <c r="AL537" s="182" t="e">
        <f t="shared" si="435"/>
        <v>#N/A</v>
      </c>
      <c r="AM537" s="182" t="s">
        <v>102</v>
      </c>
      <c r="AN537" s="182">
        <v>2015</v>
      </c>
      <c r="AV537" s="182" t="e">
        <f t="shared" si="436"/>
        <v>#N/A</v>
      </c>
      <c r="AW537" s="182" t="e">
        <f t="shared" si="437"/>
        <v>#N/A</v>
      </c>
      <c r="AY537" s="182" t="s">
        <v>47</v>
      </c>
      <c r="AZ537" s="182">
        <v>261</v>
      </c>
      <c r="BA537" s="182" t="s">
        <v>2975</v>
      </c>
      <c r="BD537" s="182" t="e">
        <f t="shared" si="438"/>
        <v>#N/A</v>
      </c>
      <c r="BE537" s="182" t="s">
        <v>186</v>
      </c>
      <c r="BF537" s="182">
        <v>1</v>
      </c>
      <c r="BJ537" s="182" t="e">
        <f t="shared" si="439"/>
        <v>#N/A</v>
      </c>
      <c r="BL537" s="182" t="s">
        <v>168</v>
      </c>
      <c r="BM537" s="182">
        <v>278</v>
      </c>
      <c r="BU537" s="233" t="e">
        <f>VLOOKUP(BT537,CO:CS,2,FALSE)</f>
        <v>#N/A</v>
      </c>
      <c r="BV537" s="233"/>
      <c r="BW537" s="233" t="s">
        <v>17877</v>
      </c>
      <c r="BX537" s="233" t="e">
        <f>VLOOKUP(BT537,CO:CS,5,FALSE)</f>
        <v>#N/A</v>
      </c>
      <c r="BY537" s="233" t="e">
        <f>VLOOKUP(BT537,CV:CY,4,FALSE)</f>
        <v>#N/A</v>
      </c>
      <c r="BZ537" s="234">
        <v>1105.5999999999999</v>
      </c>
      <c r="CA537" s="234">
        <v>973.4</v>
      </c>
      <c r="CB537" s="234">
        <v>973.4</v>
      </c>
      <c r="CC537" s="235">
        <v>37</v>
      </c>
      <c r="CD537" s="233" t="s">
        <v>17100</v>
      </c>
      <c r="CE537" s="233" t="s">
        <v>17746</v>
      </c>
      <c r="CF537" s="233" t="s">
        <v>17853</v>
      </c>
      <c r="CG537" s="236">
        <v>3963610.6</v>
      </c>
      <c r="CH537" s="236">
        <v>0</v>
      </c>
      <c r="CI537" s="236">
        <v>0</v>
      </c>
      <c r="CJ537" s="236">
        <f t="shared" ref="CJ537:CJ539" si="526">CG537-CH537-CI537</f>
        <v>3963610.6</v>
      </c>
      <c r="CK537" s="236">
        <f t="shared" si="523"/>
        <v>3585.031295224313</v>
      </c>
      <c r="CL537" s="236">
        <f>DZ537*7048.18/BZ537</f>
        <v>0</v>
      </c>
      <c r="CM537" s="195">
        <f t="shared" si="490"/>
        <v>0</v>
      </c>
      <c r="CQ537" s="182">
        <f t="shared" si="447"/>
        <v>94.5</v>
      </c>
      <c r="CR537" s="182" t="s">
        <v>14428</v>
      </c>
      <c r="CS537" s="182">
        <v>40</v>
      </c>
      <c r="CY537" s="182" t="s">
        <v>276</v>
      </c>
      <c r="CZ537" s="182">
        <v>226.7</v>
      </c>
    </row>
    <row r="538" spans="1:109" ht="35.25" x14ac:dyDescent="0.5">
      <c r="A538" s="182">
        <v>1</v>
      </c>
      <c r="B538" s="220">
        <f>SUBTOTAL(9,$A$394:A538)</f>
        <v>122</v>
      </c>
      <c r="C538" s="270" t="s">
        <v>12388</v>
      </c>
      <c r="D538" s="220">
        <v>1971</v>
      </c>
      <c r="E538" s="220"/>
      <c r="F538" s="220" t="s">
        <v>17877</v>
      </c>
      <c r="G538" s="220">
        <v>2</v>
      </c>
      <c r="H538" s="220" t="s">
        <v>17040</v>
      </c>
      <c r="I538" s="231">
        <v>789.4</v>
      </c>
      <c r="J538" s="231">
        <v>729.4</v>
      </c>
      <c r="K538" s="231">
        <f t="shared" si="524"/>
        <v>563.4</v>
      </c>
      <c r="L538" s="232">
        <v>27</v>
      </c>
      <c r="M538" s="220" t="s">
        <v>17100</v>
      </c>
      <c r="N538" s="220" t="s">
        <v>17852</v>
      </c>
      <c r="O538" s="223" t="s">
        <v>17853</v>
      </c>
      <c r="P538" s="228">
        <v>2553761.35</v>
      </c>
      <c r="Q538" s="228"/>
      <c r="R538" s="228">
        <v>0</v>
      </c>
      <c r="S538" s="228">
        <v>0</v>
      </c>
      <c r="T538" s="228">
        <f t="shared" si="525"/>
        <v>2553761.35</v>
      </c>
      <c r="U538" s="221">
        <f t="shared" si="374"/>
        <v>3235.0663161895113</v>
      </c>
      <c r="V538" s="228">
        <v>3614.0938054218395</v>
      </c>
      <c r="W538" s="195">
        <f t="shared" si="515"/>
        <v>379.02748923232821</v>
      </c>
      <c r="Y538" s="182" t="s">
        <v>605</v>
      </c>
      <c r="Z538" s="182">
        <v>1960</v>
      </c>
      <c r="AA538" s="182">
        <v>676.9</v>
      </c>
      <c r="AB538" s="182">
        <v>34</v>
      </c>
      <c r="AC538" s="182">
        <v>2</v>
      </c>
      <c r="AD538" s="182">
        <v>629.70000000000005</v>
      </c>
      <c r="AF538" s="182" t="s">
        <v>605</v>
      </c>
      <c r="AG538" s="182" t="s">
        <v>17312</v>
      </c>
      <c r="AH538" s="182" t="s">
        <v>2993</v>
      </c>
      <c r="AI538" s="182" t="s">
        <v>17042</v>
      </c>
      <c r="AL538" s="182" t="e">
        <f t="shared" si="435"/>
        <v>#N/A</v>
      </c>
      <c r="AM538" s="182" t="s">
        <v>103</v>
      </c>
      <c r="AN538" s="182">
        <v>2021</v>
      </c>
      <c r="AV538" s="182" t="e">
        <f t="shared" si="436"/>
        <v>#N/A</v>
      </c>
      <c r="AW538" s="182" t="e">
        <f t="shared" si="437"/>
        <v>#N/A</v>
      </c>
      <c r="AY538" s="182" t="s">
        <v>49</v>
      </c>
      <c r="AZ538" s="182">
        <v>632.5</v>
      </c>
      <c r="BA538" s="182" t="s">
        <v>2975</v>
      </c>
      <c r="BD538" s="182" t="e">
        <f t="shared" si="438"/>
        <v>#N/A</v>
      </c>
      <c r="BE538" s="182" t="s">
        <v>187</v>
      </c>
      <c r="BF538" s="182">
        <v>4</v>
      </c>
      <c r="BJ538" s="182" t="e">
        <f t="shared" si="439"/>
        <v>#N/A</v>
      </c>
      <c r="BL538" s="182" t="s">
        <v>169</v>
      </c>
      <c r="BM538" s="182">
        <v>680</v>
      </c>
      <c r="BU538" s="233" t="e">
        <f>VLOOKUP(BT538,CO:CS,2,FALSE)</f>
        <v>#N/A</v>
      </c>
      <c r="BV538" s="233"/>
      <c r="BW538" s="233" t="s">
        <v>17877</v>
      </c>
      <c r="BX538" s="233" t="e">
        <f>VLOOKUP(BT538,CO:CS,5,FALSE)</f>
        <v>#N/A</v>
      </c>
      <c r="BY538" s="233" t="e">
        <f>VLOOKUP(BT538,CV:CY,4,FALSE)</f>
        <v>#N/A</v>
      </c>
      <c r="BZ538" s="234">
        <v>789.4</v>
      </c>
      <c r="CA538" s="234">
        <v>729.4</v>
      </c>
      <c r="CB538" s="234">
        <v>632.4</v>
      </c>
      <c r="CC538" s="235">
        <v>27</v>
      </c>
      <c r="CD538" s="233" t="s">
        <v>17100</v>
      </c>
      <c r="CE538" s="233" t="s">
        <v>17852</v>
      </c>
      <c r="CF538" s="233" t="s">
        <v>17853</v>
      </c>
      <c r="CG538" s="236">
        <v>2553761.35</v>
      </c>
      <c r="CH538" s="236">
        <v>0</v>
      </c>
      <c r="CI538" s="236">
        <v>0</v>
      </c>
      <c r="CJ538" s="236">
        <f t="shared" si="526"/>
        <v>2553761.35</v>
      </c>
      <c r="CK538" s="236">
        <f t="shared" si="523"/>
        <v>3235.0663161895113</v>
      </c>
      <c r="CL538" s="236">
        <f>DL538*9671.07/BZ538</f>
        <v>0</v>
      </c>
      <c r="CM538" s="195">
        <f t="shared" si="490"/>
        <v>0</v>
      </c>
      <c r="CQ538" s="182">
        <f t="shared" si="447"/>
        <v>166</v>
      </c>
      <c r="CR538" s="182" t="s">
        <v>214</v>
      </c>
      <c r="CS538" s="182">
        <v>91.8</v>
      </c>
      <c r="CY538" s="182" t="s">
        <v>15740</v>
      </c>
      <c r="CZ538" s="182">
        <v>758.45999999999992</v>
      </c>
    </row>
    <row r="539" spans="1:109" ht="35.25" x14ac:dyDescent="0.5">
      <c r="A539" s="182">
        <v>1</v>
      </c>
      <c r="B539" s="220">
        <f>SUBTOTAL(9,$A$394:A539)</f>
        <v>123</v>
      </c>
      <c r="C539" s="270" t="s">
        <v>48</v>
      </c>
      <c r="D539" s="220">
        <v>1985</v>
      </c>
      <c r="E539" s="220"/>
      <c r="F539" s="220" t="s">
        <v>17875</v>
      </c>
      <c r="G539" s="220">
        <v>2</v>
      </c>
      <c r="H539" s="220" t="s">
        <v>17322</v>
      </c>
      <c r="I539" s="231">
        <v>340.3</v>
      </c>
      <c r="J539" s="231">
        <v>306.60000000000002</v>
      </c>
      <c r="K539" s="231">
        <v>249.4</v>
      </c>
      <c r="L539" s="232">
        <v>56</v>
      </c>
      <c r="M539" s="220" t="s">
        <v>17100</v>
      </c>
      <c r="N539" s="220" t="s">
        <v>17746</v>
      </c>
      <c r="O539" s="223" t="s">
        <v>17853</v>
      </c>
      <c r="P539" s="228">
        <v>4559934.72</v>
      </c>
      <c r="Q539" s="228"/>
      <c r="R539" s="228">
        <v>0</v>
      </c>
      <c r="S539" s="228">
        <v>0</v>
      </c>
      <c r="T539" s="228">
        <f t="shared" si="525"/>
        <v>4559934.72</v>
      </c>
      <c r="U539" s="221">
        <f t="shared" si="374"/>
        <v>13399.74939759036</v>
      </c>
      <c r="V539" s="228">
        <v>13399.749397590364</v>
      </c>
      <c r="W539" s="195">
        <f t="shared" si="515"/>
        <v>0</v>
      </c>
      <c r="Y539" s="182" t="s">
        <v>606</v>
      </c>
      <c r="Z539" s="182">
        <v>1977</v>
      </c>
      <c r="AA539" s="182">
        <v>692.2</v>
      </c>
      <c r="AB539" s="182">
        <v>21</v>
      </c>
      <c r="AC539" s="182">
        <v>2</v>
      </c>
      <c r="AD539" s="182">
        <v>361.8</v>
      </c>
      <c r="AF539" s="182" t="s">
        <v>606</v>
      </c>
      <c r="AG539" s="182" t="s">
        <v>17312</v>
      </c>
      <c r="AH539" s="182" t="s">
        <v>2993</v>
      </c>
      <c r="AI539" s="182" t="s">
        <v>17042</v>
      </c>
      <c r="AL539" s="190" t="e">
        <f t="shared" si="435"/>
        <v>#N/A</v>
      </c>
      <c r="AM539" s="182" t="s">
        <v>109</v>
      </c>
      <c r="AN539" s="182">
        <v>2018</v>
      </c>
      <c r="AV539" s="182" t="e">
        <f t="shared" si="436"/>
        <v>#N/A</v>
      </c>
      <c r="AW539" s="182" t="e">
        <f t="shared" si="437"/>
        <v>#N/A</v>
      </c>
      <c r="AY539" s="182" t="s">
        <v>50</v>
      </c>
      <c r="AZ539" s="182">
        <v>631.9</v>
      </c>
      <c r="BA539" s="182" t="s">
        <v>2975</v>
      </c>
      <c r="BD539" s="182" t="e">
        <f t="shared" si="438"/>
        <v>#N/A</v>
      </c>
      <c r="BE539" s="182" t="s">
        <v>188</v>
      </c>
      <c r="BF539" s="182">
        <v>3</v>
      </c>
      <c r="BJ539" s="182" t="e">
        <f t="shared" si="439"/>
        <v>#N/A</v>
      </c>
      <c r="BL539" s="182" t="s">
        <v>175</v>
      </c>
      <c r="BM539" s="182">
        <v>1183</v>
      </c>
      <c r="BU539" s="233" t="e">
        <f>VLOOKUP(BT539,CO:CS,2,FALSE)</f>
        <v>#N/A</v>
      </c>
      <c r="BV539" s="233">
        <v>20187</v>
      </c>
      <c r="BW539" s="233" t="s">
        <v>17875</v>
      </c>
      <c r="BX539" s="233" t="e">
        <f>VLOOKUP(BT539,CO:CS,5,FALSE)</f>
        <v>#N/A</v>
      </c>
      <c r="BY539" s="233" t="e">
        <f>VLOOKUP(BT539,CV:CY,4,FALSE)</f>
        <v>#N/A</v>
      </c>
      <c r="BZ539" s="234">
        <v>340.3</v>
      </c>
      <c r="CA539" s="234">
        <v>306.60000000000002</v>
      </c>
      <c r="CB539" s="234">
        <v>249.4</v>
      </c>
      <c r="CC539" s="235">
        <v>56</v>
      </c>
      <c r="CD539" s="233" t="s">
        <v>17100</v>
      </c>
      <c r="CE539" s="233" t="s">
        <v>17746</v>
      </c>
      <c r="CF539" s="233" t="s">
        <v>17853</v>
      </c>
      <c r="CG539" s="236">
        <v>4559934.72</v>
      </c>
      <c r="CH539" s="236">
        <v>0</v>
      </c>
      <c r="CI539" s="236">
        <v>0</v>
      </c>
      <c r="CJ539" s="236">
        <f t="shared" si="526"/>
        <v>4559934.72</v>
      </c>
      <c r="CK539" s="236">
        <f t="shared" si="523"/>
        <v>13399.74939759036</v>
      </c>
      <c r="CL539" s="236">
        <f t="shared" ref="CL539" si="527">DL539*8425.6/BZ539</f>
        <v>0</v>
      </c>
      <c r="CM539" s="195">
        <f t="shared" si="490"/>
        <v>0</v>
      </c>
      <c r="CQ539" s="182">
        <f t="shared" si="447"/>
        <v>0</v>
      </c>
      <c r="CR539" s="182" t="s">
        <v>2523</v>
      </c>
      <c r="CS539" s="182">
        <v>82.9</v>
      </c>
      <c r="CY539" s="182" t="s">
        <v>278</v>
      </c>
      <c r="CZ539" s="182">
        <v>1990</v>
      </c>
    </row>
    <row r="540" spans="1:109" ht="35.25" x14ac:dyDescent="0.5">
      <c r="B540" s="218" t="s">
        <v>45</v>
      </c>
      <c r="C540" s="270"/>
      <c r="D540" s="220" t="s">
        <v>17075</v>
      </c>
      <c r="E540" s="220" t="s">
        <v>17075</v>
      </c>
      <c r="F540" s="220" t="s">
        <v>17075</v>
      </c>
      <c r="G540" s="220" t="s">
        <v>17075</v>
      </c>
      <c r="H540" s="220" t="s">
        <v>17075</v>
      </c>
      <c r="I540" s="225">
        <f>I541</f>
        <v>3613.5</v>
      </c>
      <c r="J540" s="225">
        <f t="shared" ref="J540:L540" si="528">J541</f>
        <v>3180.3</v>
      </c>
      <c r="K540" s="225">
        <f t="shared" si="528"/>
        <v>3039.8</v>
      </c>
      <c r="L540" s="226">
        <f t="shared" si="528"/>
        <v>125</v>
      </c>
      <c r="M540" s="220" t="s">
        <v>17075</v>
      </c>
      <c r="N540" s="220" t="s">
        <v>17075</v>
      </c>
      <c r="O540" s="223" t="s">
        <v>17075</v>
      </c>
      <c r="P540" s="227">
        <v>7075818.8799999999</v>
      </c>
      <c r="Q540" s="227"/>
      <c r="R540" s="225">
        <f t="shared" ref="R540:T540" si="529">R541</f>
        <v>0</v>
      </c>
      <c r="S540" s="225">
        <f t="shared" si="529"/>
        <v>0</v>
      </c>
      <c r="T540" s="225">
        <f t="shared" si="529"/>
        <v>7075818.8799999999</v>
      </c>
      <c r="U540" s="221">
        <f t="shared" si="374"/>
        <v>1958.1621364328214</v>
      </c>
      <c r="V540" s="228">
        <f>V541</f>
        <v>2072.3758660578387</v>
      </c>
      <c r="W540" s="195">
        <f t="shared" si="515"/>
        <v>114.21372962501732</v>
      </c>
      <c r="Y540" s="182" t="s">
        <v>17103</v>
      </c>
      <c r="Z540" s="182">
        <v>1960</v>
      </c>
      <c r="AA540" s="182">
        <v>302.60000000000002</v>
      </c>
      <c r="AB540" s="182">
        <v>21</v>
      </c>
      <c r="AC540" s="182">
        <v>2</v>
      </c>
      <c r="AD540" s="182">
        <v>279.39999999999998</v>
      </c>
      <c r="AF540" s="182" t="s">
        <v>17103</v>
      </c>
      <c r="AG540" s="182" t="s">
        <v>17312</v>
      </c>
      <c r="AH540" s="182" t="s">
        <v>2993</v>
      </c>
      <c r="AI540" s="182" t="s">
        <v>17040</v>
      </c>
      <c r="AL540" s="182" t="e">
        <f t="shared" si="435"/>
        <v>#N/A</v>
      </c>
      <c r="AM540" s="182" t="s">
        <v>117</v>
      </c>
      <c r="AN540" s="182">
        <v>2019</v>
      </c>
      <c r="AV540" s="182" t="e">
        <f t="shared" si="436"/>
        <v>#N/A</v>
      </c>
      <c r="AW540" s="182" t="e">
        <f t="shared" si="437"/>
        <v>#N/A</v>
      </c>
      <c r="AY540" s="182" t="s">
        <v>51</v>
      </c>
      <c r="AZ540" s="182">
        <v>640</v>
      </c>
      <c r="BA540" s="182" t="s">
        <v>2975</v>
      </c>
      <c r="BD540" s="182" t="e">
        <f t="shared" si="438"/>
        <v>#N/A</v>
      </c>
      <c r="BE540" s="182" t="s">
        <v>189</v>
      </c>
      <c r="BF540" s="182">
        <v>3</v>
      </c>
      <c r="BJ540" s="182" t="e">
        <f t="shared" si="439"/>
        <v>#N/A</v>
      </c>
      <c r="BL540" s="182" t="s">
        <v>179</v>
      </c>
      <c r="BM540" s="182">
        <v>996.5</v>
      </c>
      <c r="BU540" s="233" t="s">
        <v>17075</v>
      </c>
      <c r="BV540" s="233" t="s">
        <v>17075</v>
      </c>
      <c r="BW540" s="233" t="s">
        <v>17075</v>
      </c>
      <c r="BX540" s="233" t="s">
        <v>17075</v>
      </c>
      <c r="BY540" s="233" t="s">
        <v>17075</v>
      </c>
      <c r="BZ540" s="234">
        <f>BZ541</f>
        <v>3613.5</v>
      </c>
      <c r="CA540" s="234">
        <f t="shared" ref="CA540" si="530">CA541</f>
        <v>3180.3</v>
      </c>
      <c r="CB540" s="234">
        <f t="shared" ref="CB540" si="531">CB541</f>
        <v>3072.4</v>
      </c>
      <c r="CC540" s="235">
        <f t="shared" ref="CC540" si="532">CC541</f>
        <v>125</v>
      </c>
      <c r="CD540" s="233" t="s">
        <v>17075</v>
      </c>
      <c r="CE540" s="233" t="s">
        <v>17075</v>
      </c>
      <c r="CF540" s="233" t="s">
        <v>17075</v>
      </c>
      <c r="CG540" s="234">
        <f t="shared" ref="CG540" si="533">CG541</f>
        <v>7075818.8799999999</v>
      </c>
      <c r="CH540" s="234">
        <f t="shared" ref="CH540" si="534">CH541</f>
        <v>0</v>
      </c>
      <c r="CI540" s="234">
        <f t="shared" ref="CI540" si="535">CI541</f>
        <v>0</v>
      </c>
      <c r="CJ540" s="234">
        <f t="shared" ref="CJ540" si="536">CJ541</f>
        <v>7075818.8799999999</v>
      </c>
      <c r="CK540" s="236">
        <f t="shared" si="523"/>
        <v>1958.1621364328214</v>
      </c>
      <c r="CL540" s="236">
        <f>CL541</f>
        <v>0</v>
      </c>
      <c r="CM540" s="195">
        <f t="shared" si="490"/>
        <v>0</v>
      </c>
      <c r="CQ540" s="182" t="e">
        <f t="shared" si="447"/>
        <v>#N/A</v>
      </c>
      <c r="CR540" s="182" t="s">
        <v>218</v>
      </c>
      <c r="CS540" s="182">
        <v>497.1</v>
      </c>
      <c r="CY540" s="182" t="s">
        <v>279</v>
      </c>
      <c r="CZ540" s="182">
        <v>5532.2</v>
      </c>
    </row>
    <row r="541" spans="1:109" ht="35.25" x14ac:dyDescent="0.5">
      <c r="A541" s="182">
        <v>1</v>
      </c>
      <c r="B541" s="220">
        <f>SUBTOTAL(9,$A$394:A541)</f>
        <v>124</v>
      </c>
      <c r="C541" s="270" t="s">
        <v>46</v>
      </c>
      <c r="D541" s="220">
        <v>1989</v>
      </c>
      <c r="E541" s="220"/>
      <c r="F541" s="220" t="s">
        <v>17319</v>
      </c>
      <c r="G541" s="220">
        <v>5</v>
      </c>
      <c r="H541" s="220" t="s">
        <v>17315</v>
      </c>
      <c r="I541" s="231">
        <v>3613.5</v>
      </c>
      <c r="J541" s="231">
        <v>3180.3</v>
      </c>
      <c r="K541" s="231">
        <f>J541-CQ541</f>
        <v>3039.8</v>
      </c>
      <c r="L541" s="232">
        <v>125</v>
      </c>
      <c r="M541" s="220" t="s">
        <v>17100</v>
      </c>
      <c r="N541" s="220" t="s">
        <v>17746</v>
      </c>
      <c r="O541" s="223" t="s">
        <v>17851</v>
      </c>
      <c r="P541" s="228">
        <v>7075818.8799999999</v>
      </c>
      <c r="Q541" s="228"/>
      <c r="R541" s="228">
        <v>0</v>
      </c>
      <c r="S541" s="228">
        <v>0</v>
      </c>
      <c r="T541" s="228">
        <f t="shared" si="525"/>
        <v>7075818.8799999999</v>
      </c>
      <c r="U541" s="221">
        <f t="shared" si="374"/>
        <v>1958.1621364328214</v>
      </c>
      <c r="V541" s="228">
        <v>2072.3758660578387</v>
      </c>
      <c r="W541" s="195">
        <f t="shared" si="515"/>
        <v>114.21372962501732</v>
      </c>
      <c r="Y541" s="182" t="s">
        <v>2995</v>
      </c>
      <c r="Z541" s="182">
        <v>1963</v>
      </c>
      <c r="AA541" s="182">
        <v>1144.3</v>
      </c>
      <c r="AB541" s="182">
        <v>31</v>
      </c>
      <c r="AC541" s="182">
        <v>2</v>
      </c>
      <c r="AD541" s="182">
        <v>647.5</v>
      </c>
      <c r="AF541" s="182" t="s">
        <v>2995</v>
      </c>
      <c r="AG541" s="182" t="s">
        <v>17312</v>
      </c>
      <c r="AH541" s="182" t="s">
        <v>2993</v>
      </c>
      <c r="AI541" s="182" t="s">
        <v>17042</v>
      </c>
      <c r="AL541" s="182" t="e">
        <f t="shared" si="435"/>
        <v>#N/A</v>
      </c>
      <c r="AM541" s="182" t="s">
        <v>120</v>
      </c>
      <c r="AN541" s="182">
        <v>2015</v>
      </c>
      <c r="AV541" s="182">
        <f t="shared" si="436"/>
        <v>839.8</v>
      </c>
      <c r="AW541" s="182" t="str">
        <f t="shared" si="437"/>
        <v>Плоская железобетонная сборная (чердачная)</v>
      </c>
      <c r="AY541" s="182" t="s">
        <v>57</v>
      </c>
      <c r="AZ541" s="182">
        <v>544</v>
      </c>
      <c r="BA541" s="182" t="s">
        <v>2975</v>
      </c>
      <c r="BD541" s="182" t="e">
        <f t="shared" si="438"/>
        <v>#N/A</v>
      </c>
      <c r="BE541" s="182" t="s">
        <v>13949</v>
      </c>
      <c r="BF541" s="182">
        <v>1</v>
      </c>
      <c r="BJ541" s="182" t="e">
        <f t="shared" si="439"/>
        <v>#N/A</v>
      </c>
      <c r="BL541" s="182" t="s">
        <v>180</v>
      </c>
      <c r="BM541" s="182">
        <v>895.9</v>
      </c>
      <c r="BU541" s="233" t="e">
        <f>VLOOKUP(BT541,CO:CS,2,FALSE)</f>
        <v>#N/A</v>
      </c>
      <c r="BV541" s="233"/>
      <c r="BW541" s="233" t="e">
        <f>VLOOKUP(BT541,CV:CY,2,FALSE)</f>
        <v>#N/A</v>
      </c>
      <c r="BX541" s="233" t="e">
        <f>VLOOKUP(BT541,CO:CS,5,FALSE)</f>
        <v>#N/A</v>
      </c>
      <c r="BY541" s="233" t="e">
        <f>VLOOKUP(BT541,CV:CY,4,FALSE)</f>
        <v>#N/A</v>
      </c>
      <c r="BZ541" s="234">
        <v>3613.5</v>
      </c>
      <c r="CA541" s="234">
        <v>3180.3</v>
      </c>
      <c r="CB541" s="234">
        <v>3072.4</v>
      </c>
      <c r="CC541" s="235">
        <v>125</v>
      </c>
      <c r="CD541" s="233" t="s">
        <v>17100</v>
      </c>
      <c r="CE541" s="233" t="s">
        <v>17746</v>
      </c>
      <c r="CF541" s="233" t="s">
        <v>17851</v>
      </c>
      <c r="CG541" s="236">
        <v>7075818.8799999999</v>
      </c>
      <c r="CH541" s="236">
        <v>0</v>
      </c>
      <c r="CI541" s="236">
        <v>0</v>
      </c>
      <c r="CJ541" s="236">
        <f t="shared" ref="CJ541" si="537">CG541-CH541-CI541</f>
        <v>7075818.8799999999</v>
      </c>
      <c r="CK541" s="236">
        <f t="shared" si="523"/>
        <v>1958.1621364328214</v>
      </c>
      <c r="CL541" s="236">
        <f>DL541*8917.04/BZ541</f>
        <v>0</v>
      </c>
      <c r="CM541" s="195">
        <f t="shared" si="490"/>
        <v>0</v>
      </c>
      <c r="CQ541" s="182">
        <f t="shared" si="447"/>
        <v>140.5</v>
      </c>
      <c r="CR541" s="182" t="s">
        <v>236</v>
      </c>
      <c r="CS541" s="182">
        <v>273.10000000000002</v>
      </c>
      <c r="CY541" s="182" t="s">
        <v>60</v>
      </c>
      <c r="CZ541" s="182">
        <v>400.5</v>
      </c>
    </row>
    <row r="542" spans="1:109" ht="35.25" x14ac:dyDescent="0.5">
      <c r="B542" s="218" t="s">
        <v>38</v>
      </c>
      <c r="C542" s="270"/>
      <c r="D542" s="220" t="s">
        <v>17075</v>
      </c>
      <c r="E542" s="220" t="s">
        <v>17075</v>
      </c>
      <c r="F542" s="220" t="s">
        <v>17075</v>
      </c>
      <c r="G542" s="220" t="s">
        <v>17075</v>
      </c>
      <c r="H542" s="220" t="s">
        <v>17075</v>
      </c>
      <c r="I542" s="225">
        <f>I543+I544</f>
        <v>2007.9</v>
      </c>
      <c r="J542" s="225">
        <f t="shared" ref="J542:L542" si="538">J543+J544</f>
        <v>1826.8000000000002</v>
      </c>
      <c r="K542" s="225">
        <f t="shared" si="538"/>
        <v>1571.6000000000001</v>
      </c>
      <c r="L542" s="226">
        <f t="shared" si="538"/>
        <v>80</v>
      </c>
      <c r="M542" s="220" t="s">
        <v>17075</v>
      </c>
      <c r="N542" s="220" t="s">
        <v>17075</v>
      </c>
      <c r="O542" s="223" t="s">
        <v>17075</v>
      </c>
      <c r="P542" s="227">
        <v>7894787.1999999993</v>
      </c>
      <c r="Q542" s="227">
        <f t="shared" ref="Q542:T542" si="539">Q543+Q544</f>
        <v>0</v>
      </c>
      <c r="R542" s="225">
        <f t="shared" si="539"/>
        <v>0</v>
      </c>
      <c r="S542" s="225">
        <f t="shared" si="539"/>
        <v>0</v>
      </c>
      <c r="T542" s="225">
        <f t="shared" si="539"/>
        <v>7894787.1999999993</v>
      </c>
      <c r="U542" s="221">
        <f t="shared" si="374"/>
        <v>3931.8627421684341</v>
      </c>
      <c r="V542" s="228">
        <f>MAX(V543:V544)</f>
        <v>7003.4445859872612</v>
      </c>
      <c r="W542" s="195">
        <f t="shared" si="515"/>
        <v>3071.5818438188271</v>
      </c>
      <c r="Y542" s="182" t="s">
        <v>17104</v>
      </c>
      <c r="Z542" s="182">
        <v>1940</v>
      </c>
      <c r="AA542" s="182">
        <v>927</v>
      </c>
      <c r="AB542" s="182">
        <v>26</v>
      </c>
      <c r="AC542" s="182">
        <v>3</v>
      </c>
      <c r="AD542" s="182">
        <v>778</v>
      </c>
      <c r="AF542" s="182" t="s">
        <v>2996</v>
      </c>
      <c r="AG542" s="182" t="s">
        <v>17312</v>
      </c>
      <c r="AH542" s="182" t="s">
        <v>2993</v>
      </c>
      <c r="AI542" s="182" t="s">
        <v>17040</v>
      </c>
      <c r="AL542" s="182" t="e">
        <f t="shared" si="435"/>
        <v>#N/A</v>
      </c>
      <c r="AM542" s="182" t="s">
        <v>132</v>
      </c>
      <c r="AN542" s="182">
        <v>2016</v>
      </c>
      <c r="AV542" s="182" t="e">
        <f t="shared" si="436"/>
        <v>#N/A</v>
      </c>
      <c r="AW542" s="182" t="e">
        <f t="shared" si="437"/>
        <v>#N/A</v>
      </c>
      <c r="AY542" s="182" t="s">
        <v>58</v>
      </c>
      <c r="AZ542" s="182">
        <v>962</v>
      </c>
      <c r="BA542" s="182" t="s">
        <v>3053</v>
      </c>
      <c r="BD542" s="182" t="e">
        <f t="shared" si="438"/>
        <v>#N/A</v>
      </c>
      <c r="BE542" s="182" t="s">
        <v>218</v>
      </c>
      <c r="BF542" s="182">
        <v>2</v>
      </c>
      <c r="BJ542" s="182" t="e">
        <f t="shared" si="439"/>
        <v>#N/A</v>
      </c>
      <c r="BL542" s="182" t="s">
        <v>182</v>
      </c>
      <c r="BM542" s="182">
        <v>924</v>
      </c>
      <c r="BU542" s="233" t="s">
        <v>17075</v>
      </c>
      <c r="BV542" s="233" t="s">
        <v>17075</v>
      </c>
      <c r="BW542" s="233" t="s">
        <v>17075</v>
      </c>
      <c r="BX542" s="233" t="s">
        <v>17075</v>
      </c>
      <c r="BY542" s="233" t="s">
        <v>17075</v>
      </c>
      <c r="BZ542" s="234">
        <f>BZ543</f>
        <v>314</v>
      </c>
      <c r="CA542" s="234">
        <f t="shared" ref="CA542" si="540">CA543</f>
        <v>290.39999999999998</v>
      </c>
      <c r="CB542" s="234">
        <f t="shared" ref="CB542" si="541">CB543</f>
        <v>215</v>
      </c>
      <c r="CC542" s="235">
        <f t="shared" ref="CC542" si="542">CC543</f>
        <v>16</v>
      </c>
      <c r="CD542" s="233" t="s">
        <v>17075</v>
      </c>
      <c r="CE542" s="233" t="s">
        <v>17075</v>
      </c>
      <c r="CF542" s="233" t="s">
        <v>17075</v>
      </c>
      <c r="CG542" s="234">
        <f t="shared" ref="CG542" si="543">CG543</f>
        <v>2199081.6</v>
      </c>
      <c r="CH542" s="234">
        <f t="shared" ref="CH542" si="544">CH543</f>
        <v>0</v>
      </c>
      <c r="CI542" s="234">
        <f t="shared" ref="CI542" si="545">CI543</f>
        <v>0</v>
      </c>
      <c r="CJ542" s="234">
        <f t="shared" ref="CJ542" si="546">CJ543</f>
        <v>2199081.6</v>
      </c>
      <c r="CK542" s="236">
        <f t="shared" si="523"/>
        <v>7003.4445859872612</v>
      </c>
      <c r="CL542" s="236">
        <f>CL543</f>
        <v>0</v>
      </c>
      <c r="CM542" s="195">
        <f t="shared" si="490"/>
        <v>0</v>
      </c>
      <c r="CQ542" s="182" t="e">
        <f t="shared" si="447"/>
        <v>#N/A</v>
      </c>
      <c r="CR542" s="182" t="s">
        <v>248</v>
      </c>
      <c r="CS542" s="182">
        <v>141.102</v>
      </c>
      <c r="CY542" s="182" t="s">
        <v>61</v>
      </c>
      <c r="CZ542" s="182">
        <v>206.8</v>
      </c>
    </row>
    <row r="543" spans="1:109" ht="35.25" x14ac:dyDescent="0.5">
      <c r="A543" s="182">
        <v>1</v>
      </c>
      <c r="B543" s="220">
        <f>SUBTOTAL(9,$A$394:A543)</f>
        <v>125</v>
      </c>
      <c r="C543" s="270" t="s">
        <v>47</v>
      </c>
      <c r="D543" s="220">
        <v>1961</v>
      </c>
      <c r="E543" s="220"/>
      <c r="F543" s="220" t="s">
        <v>17877</v>
      </c>
      <c r="G543" s="220">
        <v>2</v>
      </c>
      <c r="H543" s="220" t="s">
        <v>17042</v>
      </c>
      <c r="I543" s="231">
        <v>314</v>
      </c>
      <c r="J543" s="231">
        <v>290.39999999999998</v>
      </c>
      <c r="K543" s="231">
        <f>J543-CQ543</f>
        <v>214.99999999999997</v>
      </c>
      <c r="L543" s="232">
        <v>16</v>
      </c>
      <c r="M543" s="220" t="s">
        <v>17100</v>
      </c>
      <c r="N543" s="220" t="s">
        <v>17852</v>
      </c>
      <c r="O543" s="223" t="s">
        <v>17854</v>
      </c>
      <c r="P543" s="228">
        <v>2199081.6</v>
      </c>
      <c r="Q543" s="228"/>
      <c r="R543" s="228">
        <v>0</v>
      </c>
      <c r="S543" s="228">
        <v>0</v>
      </c>
      <c r="T543" s="228">
        <f t="shared" si="525"/>
        <v>2199081.6</v>
      </c>
      <c r="U543" s="221">
        <f t="shared" si="374"/>
        <v>7003.4445859872612</v>
      </c>
      <c r="V543" s="228">
        <v>7003.4445859872612</v>
      </c>
      <c r="W543" s="195">
        <f t="shared" si="515"/>
        <v>0</v>
      </c>
      <c r="Y543" s="182" t="s">
        <v>17105</v>
      </c>
      <c r="Z543" s="182">
        <v>1957</v>
      </c>
      <c r="AA543" s="182">
        <v>518</v>
      </c>
      <c r="AB543" s="182">
        <v>24</v>
      </c>
      <c r="AC543" s="182">
        <v>2</v>
      </c>
      <c r="AD543" s="182">
        <v>381.4</v>
      </c>
      <c r="AF543" s="182" t="s">
        <v>2998</v>
      </c>
      <c r="AG543" s="182" t="s">
        <v>2993</v>
      </c>
      <c r="AH543" s="182" t="s">
        <v>2993</v>
      </c>
      <c r="AI543" s="182" t="s">
        <v>2993</v>
      </c>
      <c r="AL543" s="182" t="e">
        <f t="shared" si="435"/>
        <v>#N/A</v>
      </c>
      <c r="AM543" s="182" t="s">
        <v>124</v>
      </c>
      <c r="AN543" s="182">
        <v>2017</v>
      </c>
      <c r="AV543" s="182">
        <f t="shared" si="436"/>
        <v>261</v>
      </c>
      <c r="AW543" s="182" t="str">
        <f t="shared" si="437"/>
        <v>Скатная деревянная</v>
      </c>
      <c r="AY543" s="182" t="s">
        <v>59</v>
      </c>
      <c r="AZ543" s="182">
        <v>1245</v>
      </c>
      <c r="BA543" s="182" t="s">
        <v>2975</v>
      </c>
      <c r="BD543" s="182" t="e">
        <f t="shared" si="438"/>
        <v>#N/A</v>
      </c>
      <c r="BE543" s="182" t="s">
        <v>317</v>
      </c>
      <c r="BF543" s="182">
        <v>2</v>
      </c>
      <c r="BJ543" s="182" t="e">
        <f t="shared" si="439"/>
        <v>#N/A</v>
      </c>
      <c r="BL543" s="182" t="s">
        <v>205</v>
      </c>
      <c r="BM543" s="182">
        <v>1050</v>
      </c>
      <c r="BU543" s="233" t="e">
        <f>VLOOKUP(BT543,CO:CS,2,FALSE)</f>
        <v>#N/A</v>
      </c>
      <c r="BV543" s="233"/>
      <c r="BW543" s="233" t="s">
        <v>17877</v>
      </c>
      <c r="BX543" s="233" t="e">
        <f>VLOOKUP(BT543,CO:CS,5,FALSE)</f>
        <v>#N/A</v>
      </c>
      <c r="BY543" s="233" t="e">
        <f>VLOOKUP(BT543,CV:CY,4,FALSE)</f>
        <v>#N/A</v>
      </c>
      <c r="BZ543" s="234">
        <v>314</v>
      </c>
      <c r="CA543" s="234">
        <v>290.39999999999998</v>
      </c>
      <c r="CB543" s="234">
        <v>215</v>
      </c>
      <c r="CC543" s="235">
        <v>16</v>
      </c>
      <c r="CD543" s="233" t="s">
        <v>17100</v>
      </c>
      <c r="CE543" s="233" t="s">
        <v>17852</v>
      </c>
      <c r="CF543" s="233" t="s">
        <v>17854</v>
      </c>
      <c r="CG543" s="236">
        <v>2199081.6</v>
      </c>
      <c r="CH543" s="236">
        <v>0</v>
      </c>
      <c r="CI543" s="236">
        <v>0</v>
      </c>
      <c r="CJ543" s="236">
        <f t="shared" ref="CJ543" si="547">CG543-CH543-CI543</f>
        <v>2199081.6</v>
      </c>
      <c r="CK543" s="236">
        <f t="shared" si="523"/>
        <v>7003.4445859872612</v>
      </c>
      <c r="CL543" s="236">
        <f>DL543*8425.6/BZ543</f>
        <v>0</v>
      </c>
      <c r="CM543" s="195">
        <f t="shared" si="490"/>
        <v>0</v>
      </c>
      <c r="CQ543" s="182">
        <f t="shared" si="447"/>
        <v>75.400000000000006</v>
      </c>
      <c r="CR543" s="182" t="s">
        <v>250</v>
      </c>
      <c r="CS543" s="182">
        <v>0</v>
      </c>
      <c r="CY543" s="182" t="s">
        <v>62</v>
      </c>
      <c r="CZ543" s="182">
        <v>585.20000000000005</v>
      </c>
    </row>
    <row r="544" spans="1:109" ht="35.25" x14ac:dyDescent="0.5">
      <c r="A544" s="182">
        <v>1</v>
      </c>
      <c r="B544" s="220">
        <f>SUBTOTAL(9,$A$394:A544)</f>
        <v>126</v>
      </c>
      <c r="C544" s="230" t="s">
        <v>39</v>
      </c>
      <c r="D544" s="220">
        <v>1961</v>
      </c>
      <c r="E544" s="220"/>
      <c r="F544" s="220" t="s">
        <v>17877</v>
      </c>
      <c r="G544" s="220">
        <v>3</v>
      </c>
      <c r="H544" s="220" t="s">
        <v>17322</v>
      </c>
      <c r="I544" s="231">
        <v>1693.9</v>
      </c>
      <c r="J544" s="231">
        <v>1536.4</v>
      </c>
      <c r="K544" s="231">
        <v>1356.6000000000001</v>
      </c>
      <c r="L544" s="232">
        <v>64</v>
      </c>
      <c r="M544" s="220" t="s">
        <v>17100</v>
      </c>
      <c r="N544" s="220" t="s">
        <v>17746</v>
      </c>
      <c r="O544" s="223" t="s">
        <v>17851</v>
      </c>
      <c r="P544" s="228">
        <v>5695705.5999999996</v>
      </c>
      <c r="Q544" s="228"/>
      <c r="R544" s="228">
        <v>0</v>
      </c>
      <c r="S544" s="228">
        <v>0</v>
      </c>
      <c r="T544" s="228">
        <f>P544-R544-S544</f>
        <v>5695705.5999999996</v>
      </c>
      <c r="U544" s="221">
        <f t="shared" si="374"/>
        <v>3362.4804297774363</v>
      </c>
      <c r="V544" s="228">
        <v>4034.5255564082881</v>
      </c>
      <c r="W544" s="195"/>
      <c r="AL544" s="182"/>
      <c r="BU544" s="233"/>
      <c r="BV544" s="233"/>
      <c r="BW544" s="233"/>
      <c r="BX544" s="233"/>
      <c r="BY544" s="233"/>
      <c r="BZ544" s="234"/>
      <c r="CA544" s="234"/>
      <c r="CB544" s="234"/>
      <c r="CC544" s="235"/>
      <c r="CD544" s="233"/>
      <c r="CE544" s="233"/>
      <c r="CF544" s="233"/>
      <c r="CG544" s="236"/>
      <c r="CH544" s="236"/>
      <c r="CI544" s="236"/>
      <c r="CJ544" s="236"/>
      <c r="CK544" s="236"/>
      <c r="CL544" s="236"/>
      <c r="CM544" s="195">
        <f t="shared" si="490"/>
        <v>0</v>
      </c>
      <c r="CS544" s="182" t="s">
        <v>12985</v>
      </c>
      <c r="CT544" s="182">
        <v>1951</v>
      </c>
      <c r="CV544" s="182" t="s">
        <v>18015</v>
      </c>
      <c r="CW544" s="182">
        <v>2</v>
      </c>
      <c r="CX544" s="182" t="s">
        <v>17042</v>
      </c>
      <c r="CY544" s="182">
        <v>625.79999999999995</v>
      </c>
      <c r="CZ544" s="182">
        <v>578.70000000000005</v>
      </c>
      <c r="DA544" s="182">
        <v>546</v>
      </c>
      <c r="DB544" s="182">
        <v>42</v>
      </c>
      <c r="DC544" s="182" t="s">
        <v>17100</v>
      </c>
      <c r="DD544" s="182" t="s">
        <v>17769</v>
      </c>
      <c r="DE544" s="182" t="s">
        <v>17316</v>
      </c>
    </row>
    <row r="545" spans="1:109" ht="35.25" x14ac:dyDescent="0.5">
      <c r="B545" s="229" t="s">
        <v>343</v>
      </c>
      <c r="C545" s="269"/>
      <c r="D545" s="220" t="s">
        <v>17075</v>
      </c>
      <c r="E545" s="220" t="s">
        <v>17075</v>
      </c>
      <c r="F545" s="220" t="s">
        <v>17075</v>
      </c>
      <c r="G545" s="220" t="s">
        <v>17075</v>
      </c>
      <c r="H545" s="220" t="s">
        <v>17075</v>
      </c>
      <c r="I545" s="225">
        <f>SUM(I546:I549)</f>
        <v>3500.7</v>
      </c>
      <c r="J545" s="225">
        <f t="shared" ref="J545:L545" si="548">SUM(J546:J549)</f>
        <v>3187.7</v>
      </c>
      <c r="K545" s="225">
        <f t="shared" si="548"/>
        <v>3034.1</v>
      </c>
      <c r="L545" s="226">
        <f t="shared" si="548"/>
        <v>149</v>
      </c>
      <c r="M545" s="220" t="s">
        <v>17075</v>
      </c>
      <c r="N545" s="220" t="s">
        <v>17075</v>
      </c>
      <c r="O545" s="223" t="s">
        <v>17075</v>
      </c>
      <c r="P545" s="227">
        <v>28162155.84</v>
      </c>
      <c r="Q545" s="227">
        <f t="shared" ref="Q545:T545" si="549">SUM(Q546:Q549)</f>
        <v>0</v>
      </c>
      <c r="R545" s="225">
        <f t="shared" si="549"/>
        <v>0</v>
      </c>
      <c r="S545" s="225">
        <f t="shared" si="549"/>
        <v>0</v>
      </c>
      <c r="T545" s="225">
        <f t="shared" si="549"/>
        <v>28162155.84</v>
      </c>
      <c r="U545" s="221">
        <f t="shared" si="374"/>
        <v>8044.7212957408519</v>
      </c>
      <c r="V545" s="228">
        <f>MAX(V546:V549)</f>
        <v>11955.77254808834</v>
      </c>
      <c r="W545" s="195">
        <f t="shared" ref="W545:W584" si="550">V545-U545</f>
        <v>3911.0512523474881</v>
      </c>
      <c r="Y545" s="182" t="s">
        <v>693</v>
      </c>
      <c r="Z545" s="182">
        <v>1962</v>
      </c>
      <c r="AA545" s="182">
        <v>1097.0999999999999</v>
      </c>
      <c r="AB545" s="182">
        <v>36</v>
      </c>
      <c r="AC545" s="182">
        <v>2</v>
      </c>
      <c r="AD545" s="182">
        <v>623.6</v>
      </c>
      <c r="AF545" s="182" t="s">
        <v>3528</v>
      </c>
      <c r="AG545" s="182" t="s">
        <v>17312</v>
      </c>
      <c r="AH545" s="182" t="s">
        <v>2993</v>
      </c>
      <c r="AI545" s="182" t="s">
        <v>17042</v>
      </c>
      <c r="AL545" s="182" t="e">
        <f>VLOOKUP(C545,AM:AN,2,FALSE)</f>
        <v>#N/A</v>
      </c>
      <c r="AV545" s="182" t="e">
        <f>VLOOKUP(C545,AY:BB,2,FALSE)</f>
        <v>#N/A</v>
      </c>
      <c r="AW545" s="182" t="e">
        <f>VLOOKUP(C545,AY:BA,3,FALSE)</f>
        <v>#N/A</v>
      </c>
      <c r="AY545" s="182" t="s">
        <v>543</v>
      </c>
      <c r="AZ545" s="182">
        <v>530</v>
      </c>
      <c r="BA545" s="182" t="s">
        <v>2975</v>
      </c>
      <c r="BD545" s="182" t="e">
        <f>VLOOKUP(C545,BE:BF,2,FALSE)</f>
        <v>#N/A</v>
      </c>
      <c r="BJ545" s="182" t="e">
        <f>VLOOKUP(C545,BL:BM,2,FALSE)</f>
        <v>#N/A</v>
      </c>
      <c r="BU545" s="233" t="s">
        <v>17075</v>
      </c>
      <c r="BV545" s="233" t="s">
        <v>17075</v>
      </c>
      <c r="BW545" s="233" t="s">
        <v>17075</v>
      </c>
      <c r="BX545" s="233" t="s">
        <v>17075</v>
      </c>
      <c r="BY545" s="233" t="s">
        <v>17075</v>
      </c>
      <c r="BZ545" s="234" t="e">
        <f>BZ546+BZ547</f>
        <v>#N/A</v>
      </c>
      <c r="CA545" s="234" t="e">
        <f t="shared" ref="CA545" si="551">CA546+CA547</f>
        <v>#N/A</v>
      </c>
      <c r="CB545" s="234">
        <f t="shared" ref="CB545" si="552">CB546+CB547</f>
        <v>2371.9</v>
      </c>
      <c r="CC545" s="235">
        <f t="shared" ref="CC545" si="553">CC546+CC547</f>
        <v>115</v>
      </c>
      <c r="CD545" s="233" t="s">
        <v>17075</v>
      </c>
      <c r="CE545" s="233" t="s">
        <v>17075</v>
      </c>
      <c r="CF545" s="233" t="s">
        <v>17075</v>
      </c>
      <c r="CG545" s="234">
        <f t="shared" ref="CG545" si="554">CG546+CG547</f>
        <v>18539441.190000001</v>
      </c>
      <c r="CH545" s="234">
        <f t="shared" ref="CH545" si="555">CH546+CH547</f>
        <v>0</v>
      </c>
      <c r="CI545" s="234">
        <f t="shared" ref="CI545" si="556">CI546+CI547</f>
        <v>0</v>
      </c>
      <c r="CJ545" s="234">
        <f t="shared" ref="CJ545" si="557">CJ546+CJ547</f>
        <v>18539441.190000001</v>
      </c>
      <c r="CK545" s="236" t="e">
        <f t="shared" ref="CK545:CK584" si="558">CG545/BZ545</f>
        <v>#N/A</v>
      </c>
      <c r="CL545" s="236" t="e">
        <f>MAX(CL546:CL547)</f>
        <v>#N/A</v>
      </c>
      <c r="CM545" s="195">
        <f t="shared" si="490"/>
        <v>0</v>
      </c>
      <c r="CQ545" s="182" t="e">
        <f>VLOOKUP(C545,CR:CS,2,FALSE)</f>
        <v>#N/A</v>
      </c>
      <c r="CR545" s="182" t="s">
        <v>237</v>
      </c>
      <c r="CS545" s="182">
        <v>259.2</v>
      </c>
      <c r="CY545" s="182" t="s">
        <v>63</v>
      </c>
      <c r="CZ545" s="182">
        <v>607.1</v>
      </c>
    </row>
    <row r="546" spans="1:109" ht="35.25" x14ac:dyDescent="0.5">
      <c r="A546" s="182">
        <v>1</v>
      </c>
      <c r="B546" s="220">
        <f>SUBTOTAL(9,$A$394:A546)</f>
        <v>127</v>
      </c>
      <c r="C546" s="230" t="s">
        <v>348</v>
      </c>
      <c r="D546" s="220">
        <v>1978</v>
      </c>
      <c r="E546" s="220"/>
      <c r="F546" s="220" t="s">
        <v>17877</v>
      </c>
      <c r="G546" s="220">
        <v>3</v>
      </c>
      <c r="H546" s="220" t="s">
        <v>17322</v>
      </c>
      <c r="I546" s="231">
        <v>1915.3</v>
      </c>
      <c r="J546" s="231">
        <v>1759.2</v>
      </c>
      <c r="K546" s="231">
        <f>J546-CQ546</f>
        <v>1697.1000000000001</v>
      </c>
      <c r="L546" s="232">
        <v>91</v>
      </c>
      <c r="M546" s="220" t="s">
        <v>17100</v>
      </c>
      <c r="N546" s="220" t="s">
        <v>17746</v>
      </c>
      <c r="O546" s="223" t="s">
        <v>17868</v>
      </c>
      <c r="P546" s="228">
        <v>12591733.140000001</v>
      </c>
      <c r="Q546" s="228"/>
      <c r="R546" s="228">
        <v>0</v>
      </c>
      <c r="S546" s="228">
        <v>0</v>
      </c>
      <c r="T546" s="228">
        <f>P546-R546-S546</f>
        <v>12591733.140000001</v>
      </c>
      <c r="U546" s="221">
        <f t="shared" si="374"/>
        <v>6574.2876520649515</v>
      </c>
      <c r="V546" s="228">
        <v>6574.2876520649497</v>
      </c>
      <c r="W546" s="195">
        <f t="shared" si="550"/>
        <v>0</v>
      </c>
      <c r="Y546" s="182" t="s">
        <v>3538</v>
      </c>
      <c r="Z546" s="182">
        <v>1968</v>
      </c>
      <c r="AA546" s="182">
        <v>5182.46</v>
      </c>
      <c r="AB546" s="182">
        <v>137</v>
      </c>
      <c r="AC546" s="182">
        <v>5</v>
      </c>
      <c r="AD546" s="182">
        <v>3144.26</v>
      </c>
      <c r="AF546" s="182" t="s">
        <v>3530</v>
      </c>
      <c r="AG546" s="182" t="s">
        <v>17312</v>
      </c>
      <c r="AH546" s="182" t="s">
        <v>2993</v>
      </c>
      <c r="AI546" s="182" t="s">
        <v>17042</v>
      </c>
      <c r="AL546" s="182" t="e">
        <f>VLOOKUP(C546,AM:AN,2,FALSE)</f>
        <v>#N/A</v>
      </c>
      <c r="AV546" s="182">
        <f>VLOOKUP(C546,AY:BB,2,FALSE)</f>
        <v>1302</v>
      </c>
      <c r="AW546" s="182" t="str">
        <f>VLOOKUP(C546,AY:BA,3,FALSE)</f>
        <v>Скатная деревянная</v>
      </c>
      <c r="AY546" s="182" t="s">
        <v>544</v>
      </c>
      <c r="AZ546" s="182">
        <v>1230</v>
      </c>
      <c r="BA546" s="182" t="s">
        <v>3001</v>
      </c>
      <c r="BD546" s="182" t="e">
        <f>VLOOKUP(C546,BE:BF,2,FALSE)</f>
        <v>#N/A</v>
      </c>
      <c r="BJ546" s="182" t="e">
        <f>VLOOKUP(C546,BL:BM,2,FALSE)</f>
        <v>#N/A</v>
      </c>
      <c r="BU546" s="233" t="e">
        <f>VLOOKUP(BT546,CO:CS,2,FALSE)</f>
        <v>#N/A</v>
      </c>
      <c r="BV546" s="233"/>
      <c r="BW546" s="233" t="s">
        <v>17877</v>
      </c>
      <c r="BX546" s="233" t="e">
        <f>VLOOKUP(BT546,CO:CS,5,FALSE)</f>
        <v>#N/A</v>
      </c>
      <c r="BY546" s="233" t="e">
        <f>VLOOKUP(BT546,CV:CY,4,FALSE)</f>
        <v>#N/A</v>
      </c>
      <c r="BZ546" s="234" t="e">
        <f>VLOOKUP(BT546,CO:CS,3,FALSE)</f>
        <v>#N/A</v>
      </c>
      <c r="CA546" s="234" t="e">
        <f>VLOOKUP(BT546,CO:CT,6,FALSE)</f>
        <v>#N/A</v>
      </c>
      <c r="CB546" s="234">
        <v>1759.2</v>
      </c>
      <c r="CC546" s="235">
        <v>91</v>
      </c>
      <c r="CD546" s="233" t="s">
        <v>17100</v>
      </c>
      <c r="CE546" s="233" t="s">
        <v>17746</v>
      </c>
      <c r="CF546" s="233" t="s">
        <v>17868</v>
      </c>
      <c r="CG546" s="236">
        <v>12591733.140000001</v>
      </c>
      <c r="CH546" s="236">
        <v>0</v>
      </c>
      <c r="CI546" s="236">
        <v>0</v>
      </c>
      <c r="CJ546" s="236">
        <f t="shared" ref="CJ546:CJ547" si="559">CG546-CH546-CI546</f>
        <v>12591733.140000001</v>
      </c>
      <c r="CK546" s="236" t="e">
        <f t="shared" si="558"/>
        <v>#N/A</v>
      </c>
      <c r="CL546" s="236" t="e">
        <f t="shared" ref="CL546:CL547" si="560">DL546*9671.07/BZ546</f>
        <v>#N/A</v>
      </c>
      <c r="CM546" s="195">
        <f t="shared" si="490"/>
        <v>0</v>
      </c>
      <c r="CQ546" s="182">
        <f>VLOOKUP(C546,CR:CS,2,FALSE)</f>
        <v>62.1</v>
      </c>
      <c r="CR546" s="182" t="s">
        <v>251</v>
      </c>
      <c r="CS546" s="182">
        <v>0</v>
      </c>
      <c r="CY546" s="182" t="s">
        <v>64</v>
      </c>
      <c r="CZ546" s="182">
        <v>389.1</v>
      </c>
    </row>
    <row r="547" spans="1:109" ht="35.25" x14ac:dyDescent="0.5">
      <c r="A547" s="182">
        <v>1</v>
      </c>
      <c r="B547" s="220">
        <f>SUBTOTAL(9,$A$394:A547)</f>
        <v>128</v>
      </c>
      <c r="C547" s="230" t="s">
        <v>349</v>
      </c>
      <c r="D547" s="220">
        <v>1953</v>
      </c>
      <c r="E547" s="220"/>
      <c r="F547" s="220" t="s">
        <v>17877</v>
      </c>
      <c r="G547" s="220">
        <v>2</v>
      </c>
      <c r="H547" s="220" t="s">
        <v>17042</v>
      </c>
      <c r="I547" s="231">
        <v>681.7</v>
      </c>
      <c r="J547" s="231">
        <v>612.70000000000005</v>
      </c>
      <c r="K547" s="231">
        <v>612.70000000000005</v>
      </c>
      <c r="L547" s="232">
        <v>24</v>
      </c>
      <c r="M547" s="220" t="s">
        <v>17100</v>
      </c>
      <c r="N547" s="220" t="s">
        <v>17769</v>
      </c>
      <c r="O547" s="223" t="s">
        <v>17316</v>
      </c>
      <c r="P547" s="228">
        <v>5947708.0499999998</v>
      </c>
      <c r="Q547" s="228"/>
      <c r="R547" s="228">
        <v>0</v>
      </c>
      <c r="S547" s="228">
        <v>0</v>
      </c>
      <c r="T547" s="228">
        <f>P547-R547-S547</f>
        <v>5947708.0499999998</v>
      </c>
      <c r="U547" s="221">
        <f t="shared" si="374"/>
        <v>8724.8174416898928</v>
      </c>
      <c r="V547" s="228">
        <v>8724.8174416898928</v>
      </c>
      <c r="W547" s="195">
        <f t="shared" si="550"/>
        <v>0</v>
      </c>
      <c r="Y547" s="182" t="s">
        <v>3540</v>
      </c>
      <c r="Z547" s="182">
        <v>1966</v>
      </c>
      <c r="AA547" s="182">
        <v>4401.8</v>
      </c>
      <c r="AB547" s="182">
        <v>122</v>
      </c>
      <c r="AC547" s="182">
        <v>5</v>
      </c>
      <c r="AD547" s="182">
        <v>3181.23</v>
      </c>
      <c r="AF547" s="182" t="s">
        <v>3532</v>
      </c>
      <c r="AG547" s="182" t="s">
        <v>17312</v>
      </c>
      <c r="AH547" s="182" t="s">
        <v>2993</v>
      </c>
      <c r="AI547" s="182" t="s">
        <v>17042</v>
      </c>
      <c r="AL547" s="182" t="e">
        <f>VLOOKUP(C547,AM:AN,2,FALSE)</f>
        <v>#N/A</v>
      </c>
      <c r="AV547" s="182">
        <f>VLOOKUP(C547,AY:BB,2,FALSE)</f>
        <v>615</v>
      </c>
      <c r="AW547" s="182" t="str">
        <f>VLOOKUP(C547,AY:BA,3,FALSE)</f>
        <v>Скатная деревянная</v>
      </c>
      <c r="AY547" s="182" t="s">
        <v>545</v>
      </c>
      <c r="AZ547" s="182">
        <v>1193.2</v>
      </c>
      <c r="BA547" s="182" t="s">
        <v>2975</v>
      </c>
      <c r="BD547" s="182" t="e">
        <f>VLOOKUP(C547,BE:BF,2,FALSE)</f>
        <v>#N/A</v>
      </c>
      <c r="BJ547" s="182" t="e">
        <f>VLOOKUP(C547,BL:BM,2,FALSE)</f>
        <v>#N/A</v>
      </c>
      <c r="BU547" s="233" t="e">
        <f>VLOOKUP(BT547,CO:CS,2,FALSE)</f>
        <v>#N/A</v>
      </c>
      <c r="BV547" s="233"/>
      <c r="BW547" s="233" t="s">
        <v>17877</v>
      </c>
      <c r="BX547" s="233" t="e">
        <f>VLOOKUP(BT547,CO:CS,5,FALSE)</f>
        <v>#N/A</v>
      </c>
      <c r="BY547" s="233" t="e">
        <f>VLOOKUP(BT547,CV:CY,4,FALSE)</f>
        <v>#N/A</v>
      </c>
      <c r="BZ547" s="234" t="e">
        <f>VLOOKUP(BT547,CO:CS,3,FALSE)</f>
        <v>#N/A</v>
      </c>
      <c r="CA547" s="234" t="e">
        <f>VLOOKUP(BT547,CO:CT,6,FALSE)</f>
        <v>#N/A</v>
      </c>
      <c r="CB547" s="234">
        <v>612.70000000000005</v>
      </c>
      <c r="CC547" s="235">
        <v>24</v>
      </c>
      <c r="CD547" s="233" t="s">
        <v>17100</v>
      </c>
      <c r="CE547" s="233" t="s">
        <v>17769</v>
      </c>
      <c r="CF547" s="233" t="s">
        <v>17316</v>
      </c>
      <c r="CG547" s="236">
        <v>5947708.0499999998</v>
      </c>
      <c r="CH547" s="236">
        <v>0</v>
      </c>
      <c r="CI547" s="236">
        <v>0</v>
      </c>
      <c r="CJ547" s="236">
        <f t="shared" si="559"/>
        <v>5947708.0499999998</v>
      </c>
      <c r="CK547" s="236" t="e">
        <f t="shared" si="558"/>
        <v>#N/A</v>
      </c>
      <c r="CL547" s="236" t="e">
        <f t="shared" si="560"/>
        <v>#N/A</v>
      </c>
      <c r="CM547" s="195">
        <f t="shared" si="490"/>
        <v>0</v>
      </c>
      <c r="CQ547" s="182">
        <f>VLOOKUP(C547,CR:CS,2,FALSE)</f>
        <v>0</v>
      </c>
      <c r="CR547" s="182" t="s">
        <v>228</v>
      </c>
      <c r="CS547" s="182">
        <v>394.4</v>
      </c>
      <c r="CY547" s="182" t="s">
        <v>505</v>
      </c>
      <c r="CZ547" s="182">
        <v>772.4</v>
      </c>
    </row>
    <row r="548" spans="1:109" ht="35.25" x14ac:dyDescent="0.5">
      <c r="A548" s="182">
        <v>1</v>
      </c>
      <c r="B548" s="220">
        <f>SUBTOTAL(9,$A$394:A548)</f>
        <v>129</v>
      </c>
      <c r="C548" s="230" t="s">
        <v>341</v>
      </c>
      <c r="D548" s="220">
        <v>1951</v>
      </c>
      <c r="E548" s="220"/>
      <c r="F548" s="220" t="s">
        <v>17877</v>
      </c>
      <c r="G548" s="220">
        <v>2</v>
      </c>
      <c r="H548" s="220" t="s">
        <v>17042</v>
      </c>
      <c r="I548" s="231">
        <v>421.1</v>
      </c>
      <c r="J548" s="231">
        <v>375.7</v>
      </c>
      <c r="K548" s="231">
        <v>284.2</v>
      </c>
      <c r="L548" s="232">
        <v>18</v>
      </c>
      <c r="M548" s="220" t="s">
        <v>17100</v>
      </c>
      <c r="N548" s="220" t="s">
        <v>17769</v>
      </c>
      <c r="O548" s="223" t="s">
        <v>17316</v>
      </c>
      <c r="P548" s="228">
        <v>4816192.8600000003</v>
      </c>
      <c r="Q548" s="228"/>
      <c r="R548" s="228">
        <v>0</v>
      </c>
      <c r="S548" s="228">
        <v>0</v>
      </c>
      <c r="T548" s="228">
        <f>P548-R548-S548</f>
        <v>4816192.8600000003</v>
      </c>
      <c r="U548" s="221">
        <f t="shared" si="374"/>
        <v>11437.171360721919</v>
      </c>
      <c r="V548" s="228">
        <v>11955.77254808834</v>
      </c>
      <c r="W548" s="195"/>
      <c r="AL548" s="182"/>
      <c r="BU548" s="233"/>
      <c r="BV548" s="233"/>
      <c r="BW548" s="233"/>
      <c r="BX548" s="233"/>
      <c r="BY548" s="233"/>
      <c r="BZ548" s="234"/>
      <c r="CA548" s="234"/>
      <c r="CB548" s="234"/>
      <c r="CC548" s="235"/>
      <c r="CD548" s="233"/>
      <c r="CE548" s="233"/>
      <c r="CF548" s="233"/>
      <c r="CG548" s="236"/>
      <c r="CH548" s="236"/>
      <c r="CI548" s="236"/>
      <c r="CJ548" s="236"/>
      <c r="CK548" s="236"/>
      <c r="CL548" s="236"/>
      <c r="CM548" s="195">
        <f t="shared" si="490"/>
        <v>0</v>
      </c>
      <c r="CS548" s="182" t="s">
        <v>14792</v>
      </c>
      <c r="CT548" s="182">
        <v>1986</v>
      </c>
      <c r="CV548" s="182" t="s">
        <v>18015</v>
      </c>
      <c r="CW548" s="182">
        <v>5</v>
      </c>
      <c r="CX548" s="182">
        <v>1</v>
      </c>
      <c r="CY548" s="182">
        <v>2898.3</v>
      </c>
      <c r="CZ548" s="182">
        <v>2419.9</v>
      </c>
      <c r="DA548" s="182">
        <f>CZ548</f>
        <v>2419.9</v>
      </c>
      <c r="DB548" s="182">
        <v>179</v>
      </c>
      <c r="DC548" s="182" t="s">
        <v>17100</v>
      </c>
      <c r="DD548" s="182" t="s">
        <v>17746</v>
      </c>
      <c r="DE548" s="182" t="s">
        <v>17858</v>
      </c>
    </row>
    <row r="549" spans="1:109" ht="35.25" x14ac:dyDescent="0.5">
      <c r="A549" s="182">
        <v>1</v>
      </c>
      <c r="B549" s="220">
        <f>SUBTOTAL(9,$A$394:A549)</f>
        <v>130</v>
      </c>
      <c r="C549" s="230" t="s">
        <v>342</v>
      </c>
      <c r="D549" s="220">
        <v>1925</v>
      </c>
      <c r="E549" s="220"/>
      <c r="F549" s="220" t="s">
        <v>17877</v>
      </c>
      <c r="G549" s="220">
        <v>2</v>
      </c>
      <c r="H549" s="220" t="s">
        <v>17040</v>
      </c>
      <c r="I549" s="231">
        <v>482.6</v>
      </c>
      <c r="J549" s="231">
        <v>440.1</v>
      </c>
      <c r="K549" s="231">
        <v>440.1</v>
      </c>
      <c r="L549" s="232">
        <v>16</v>
      </c>
      <c r="M549" s="220" t="s">
        <v>17100</v>
      </c>
      <c r="N549" s="220" t="s">
        <v>17769</v>
      </c>
      <c r="O549" s="223" t="s">
        <v>17316</v>
      </c>
      <c r="P549" s="228">
        <v>4806521.79</v>
      </c>
      <c r="Q549" s="228"/>
      <c r="R549" s="228">
        <v>0</v>
      </c>
      <c r="S549" s="228">
        <v>0</v>
      </c>
      <c r="T549" s="228">
        <f>P549-R549-S549</f>
        <v>4806521.79</v>
      </c>
      <c r="U549" s="221">
        <f t="shared" si="374"/>
        <v>9959.63901782014</v>
      </c>
      <c r="V549" s="228">
        <v>10411.24374222959</v>
      </c>
      <c r="W549" s="195"/>
      <c r="AL549" s="182"/>
      <c r="BU549" s="233"/>
      <c r="BV549" s="233"/>
      <c r="BW549" s="233"/>
      <c r="BX549" s="233"/>
      <c r="BY549" s="233"/>
      <c r="BZ549" s="234"/>
      <c r="CA549" s="234"/>
      <c r="CB549" s="234"/>
      <c r="CC549" s="235"/>
      <c r="CD549" s="233"/>
      <c r="CE549" s="233"/>
      <c r="CF549" s="233"/>
      <c r="CG549" s="236"/>
      <c r="CH549" s="236"/>
      <c r="CI549" s="236"/>
      <c r="CJ549" s="236"/>
      <c r="CK549" s="236"/>
      <c r="CL549" s="236"/>
      <c r="CM549" s="195">
        <f t="shared" si="490"/>
        <v>0</v>
      </c>
      <c r="CS549" s="182" t="s">
        <v>14678</v>
      </c>
      <c r="CT549" s="182">
        <v>1954</v>
      </c>
      <c r="CV549" s="182" t="s">
        <v>18015</v>
      </c>
      <c r="CW549" s="182">
        <v>3</v>
      </c>
      <c r="CX549" s="182" t="s">
        <v>17322</v>
      </c>
      <c r="CY549" s="182">
        <v>2168.41</v>
      </c>
      <c r="CZ549" s="182">
        <v>1286.56</v>
      </c>
      <c r="DA549" s="182">
        <v>1251.51</v>
      </c>
      <c r="DB549" s="182">
        <v>63</v>
      </c>
      <c r="DC549" s="182" t="s">
        <v>17100</v>
      </c>
      <c r="DD549" s="182" t="s">
        <v>17746</v>
      </c>
      <c r="DE549" s="182" t="s">
        <v>18048</v>
      </c>
    </row>
    <row r="550" spans="1:109" ht="35.25" x14ac:dyDescent="0.5">
      <c r="B550" s="229" t="s">
        <v>373</v>
      </c>
      <c r="C550" s="269"/>
      <c r="D550" s="220" t="s">
        <v>17075</v>
      </c>
      <c r="E550" s="220" t="s">
        <v>17075</v>
      </c>
      <c r="F550" s="220" t="s">
        <v>17075</v>
      </c>
      <c r="G550" s="220" t="s">
        <v>17075</v>
      </c>
      <c r="H550" s="220" t="s">
        <v>17075</v>
      </c>
      <c r="I550" s="225">
        <f>I551+I552</f>
        <v>1137.98</v>
      </c>
      <c r="J550" s="225">
        <f t="shared" ref="J550:L550" si="561">J551+J552</f>
        <v>908.26</v>
      </c>
      <c r="K550" s="225">
        <f t="shared" si="561"/>
        <v>842.66000000000008</v>
      </c>
      <c r="L550" s="226">
        <f t="shared" si="561"/>
        <v>36</v>
      </c>
      <c r="M550" s="220" t="s">
        <v>17075</v>
      </c>
      <c r="N550" s="220" t="s">
        <v>17075</v>
      </c>
      <c r="O550" s="223" t="s">
        <v>17075</v>
      </c>
      <c r="P550" s="227">
        <v>6240219.6099999994</v>
      </c>
      <c r="Q550" s="227">
        <f t="shared" ref="Q550" si="562">Q551+Q552</f>
        <v>0</v>
      </c>
      <c r="R550" s="225">
        <f t="shared" ref="R550" si="563">R551+R552</f>
        <v>0</v>
      </c>
      <c r="S550" s="225">
        <f t="shared" ref="S550" si="564">S551+S552</f>
        <v>0</v>
      </c>
      <c r="T550" s="225">
        <f t="shared" ref="T550" si="565">T551+T552</f>
        <v>6240219.6099999994</v>
      </c>
      <c r="U550" s="221">
        <f t="shared" si="374"/>
        <v>5483.5933935570038</v>
      </c>
      <c r="V550" s="228">
        <f>MAX(V551:V552)</f>
        <v>6462.5683917597489</v>
      </c>
      <c r="W550" s="195">
        <f t="shared" si="550"/>
        <v>978.97499820274516</v>
      </c>
      <c r="Y550" s="182" t="s">
        <v>17116</v>
      </c>
      <c r="Z550" s="182">
        <v>2003</v>
      </c>
      <c r="AA550" s="182">
        <v>3913.9</v>
      </c>
      <c r="AB550" s="182">
        <v>120</v>
      </c>
      <c r="AC550" s="182">
        <v>5</v>
      </c>
      <c r="AD550" s="182">
        <v>3503</v>
      </c>
      <c r="AF550" s="182" t="s">
        <v>3571</v>
      </c>
      <c r="AG550" s="182" t="s">
        <v>2993</v>
      </c>
      <c r="AH550" s="182" t="s">
        <v>2993</v>
      </c>
      <c r="AI550" s="182" t="s">
        <v>17035</v>
      </c>
      <c r="AL550" s="182" t="e">
        <f>VLOOKUP(C550,AM:AN,2,FALSE)</f>
        <v>#N/A</v>
      </c>
      <c r="AV550" s="182" t="e">
        <f>VLOOKUP(C550,AY:BB,2,FALSE)</f>
        <v>#N/A</v>
      </c>
      <c r="AW550" s="182" t="e">
        <f>VLOOKUP(C550,AY:BA,3,FALSE)</f>
        <v>#N/A</v>
      </c>
      <c r="AY550" s="182" t="s">
        <v>584</v>
      </c>
      <c r="AZ550" s="182">
        <v>868</v>
      </c>
      <c r="BA550" s="182" t="s">
        <v>2975</v>
      </c>
      <c r="BD550" s="182" t="e">
        <f>VLOOKUP(C550,BE:BF,2,FALSE)</f>
        <v>#N/A</v>
      </c>
      <c r="BJ550" s="182" t="e">
        <f>VLOOKUP(C550,BL:BM,2,FALSE)</f>
        <v>#N/A</v>
      </c>
      <c r="BU550" s="233" t="s">
        <v>17075</v>
      </c>
      <c r="BV550" s="233" t="s">
        <v>17075</v>
      </c>
      <c r="BW550" s="233" t="s">
        <v>17075</v>
      </c>
      <c r="BX550" s="233" t="s">
        <v>17075</v>
      </c>
      <c r="BY550" s="233" t="s">
        <v>17075</v>
      </c>
      <c r="BZ550" s="234">
        <f>BZ551</f>
        <v>517.46</v>
      </c>
      <c r="CA550" s="234" t="e">
        <f t="shared" ref="CA550" si="566">CA551</f>
        <v>#N/A</v>
      </c>
      <c r="CB550" s="234">
        <f t="shared" ref="CB550" si="567">CB551</f>
        <v>517.46</v>
      </c>
      <c r="CC550" s="235">
        <f t="shared" ref="CC550" si="568">CC551</f>
        <v>15</v>
      </c>
      <c r="CD550" s="233" t="s">
        <v>17075</v>
      </c>
      <c r="CE550" s="233" t="s">
        <v>17075</v>
      </c>
      <c r="CF550" s="233" t="s">
        <v>17075</v>
      </c>
      <c r="CG550" s="234">
        <f t="shared" ref="CG550" si="569">CG551</f>
        <v>3344120.6399999997</v>
      </c>
      <c r="CH550" s="234">
        <f t="shared" ref="CH550" si="570">CH551</f>
        <v>0</v>
      </c>
      <c r="CI550" s="234">
        <f t="shared" ref="CI550" si="571">CI551</f>
        <v>0</v>
      </c>
      <c r="CJ550" s="234">
        <f t="shared" ref="CJ550" si="572">CJ551</f>
        <v>3344120.6399999997</v>
      </c>
      <c r="CK550" s="236">
        <f t="shared" si="558"/>
        <v>6462.568391759748</v>
      </c>
      <c r="CL550" s="236">
        <f>CL551</f>
        <v>0</v>
      </c>
      <c r="CM550" s="195">
        <f t="shared" si="490"/>
        <v>0</v>
      </c>
      <c r="CQ550" s="182" t="e">
        <f>VLOOKUP(C550,CR:CS,2,FALSE)</f>
        <v>#N/A</v>
      </c>
      <c r="CR550" s="182" t="s">
        <v>247</v>
      </c>
      <c r="CS550" s="182">
        <v>59.7</v>
      </c>
      <c r="CY550" s="182" t="s">
        <v>506</v>
      </c>
      <c r="CZ550" s="182">
        <v>675.30000000000007</v>
      </c>
    </row>
    <row r="551" spans="1:109" ht="35.25" x14ac:dyDescent="0.5">
      <c r="A551" s="182">
        <v>1</v>
      </c>
      <c r="B551" s="220">
        <f>SUBTOTAL(9,$A$394:A551)</f>
        <v>131</v>
      </c>
      <c r="C551" s="230" t="s">
        <v>377</v>
      </c>
      <c r="D551" s="220">
        <v>1988</v>
      </c>
      <c r="E551" s="220"/>
      <c r="F551" s="220" t="s">
        <v>17877</v>
      </c>
      <c r="G551" s="220">
        <v>2</v>
      </c>
      <c r="H551" s="220" t="s">
        <v>17040</v>
      </c>
      <c r="I551" s="231">
        <v>517.46</v>
      </c>
      <c r="J551" s="231">
        <v>517.46</v>
      </c>
      <c r="K551" s="231">
        <f>VLOOKUP(C551,CY:CZ,2,FALSE)</f>
        <v>487.46000000000004</v>
      </c>
      <c r="L551" s="232">
        <v>15</v>
      </c>
      <c r="M551" s="220" t="s">
        <v>17100</v>
      </c>
      <c r="N551" s="220" t="s">
        <v>17769</v>
      </c>
      <c r="O551" s="223" t="s">
        <v>17316</v>
      </c>
      <c r="P551" s="228">
        <v>3344120.6399999997</v>
      </c>
      <c r="Q551" s="228"/>
      <c r="R551" s="228">
        <v>0</v>
      </c>
      <c r="S551" s="228">
        <v>0</v>
      </c>
      <c r="T551" s="228">
        <f>P551-R551-S551</f>
        <v>3344120.6399999997</v>
      </c>
      <c r="U551" s="221">
        <f t="shared" si="374"/>
        <v>6462.568391759748</v>
      </c>
      <c r="V551" s="228">
        <v>6462.5683917597489</v>
      </c>
      <c r="W551" s="195">
        <f t="shared" si="550"/>
        <v>0</v>
      </c>
      <c r="Y551" s="182" t="s">
        <v>17117</v>
      </c>
      <c r="Z551" s="182">
        <v>1995</v>
      </c>
      <c r="AA551" s="182">
        <v>7512.6</v>
      </c>
      <c r="AB551" s="182">
        <v>189</v>
      </c>
      <c r="AC551" s="182">
        <v>6</v>
      </c>
      <c r="AD551" s="182">
        <v>4607</v>
      </c>
      <c r="AF551" s="182" t="s">
        <v>3572</v>
      </c>
      <c r="AG551" s="182" t="s">
        <v>17312</v>
      </c>
      <c r="AH551" s="182" t="s">
        <v>2993</v>
      </c>
      <c r="AI551" s="182" t="s">
        <v>17042</v>
      </c>
      <c r="AL551" s="182" t="e">
        <f>VLOOKUP(C551,AM:AN,2,FALSE)</f>
        <v>#N/A</v>
      </c>
      <c r="AV551" s="182">
        <f>VLOOKUP(C551,AY:BB,2,FALSE)</f>
        <v>396.9</v>
      </c>
      <c r="AW551" s="182" t="str">
        <f>VLOOKUP(C551,AY:BA,3,FALSE)</f>
        <v>Скатная деревянная</v>
      </c>
      <c r="AY551" s="182" t="s">
        <v>576</v>
      </c>
      <c r="AZ551" s="182">
        <v>753</v>
      </c>
      <c r="BA551" s="182" t="s">
        <v>3001</v>
      </c>
      <c r="BD551" s="182" t="e">
        <f>VLOOKUP(C551,BE:BF,2,FALSE)</f>
        <v>#N/A</v>
      </c>
      <c r="BJ551" s="182" t="e">
        <f>VLOOKUP(C551,BL:BM,2,FALSE)</f>
        <v>#N/A</v>
      </c>
      <c r="BU551" s="233" t="e">
        <f>VLOOKUP(BT551,CO:CS,2,FALSE)</f>
        <v>#N/A</v>
      </c>
      <c r="BV551" s="233"/>
      <c r="BW551" s="233" t="s">
        <v>17877</v>
      </c>
      <c r="BX551" s="233" t="e">
        <f>VLOOKUP(BT551,CO:CS,5,FALSE)</f>
        <v>#N/A</v>
      </c>
      <c r="BY551" s="233" t="e">
        <f>VLOOKUP(BT551,CV:CY,4,FALSE)</f>
        <v>#N/A</v>
      </c>
      <c r="BZ551" s="234">
        <v>517.46</v>
      </c>
      <c r="CA551" s="234" t="e">
        <f>VLOOKUP(BT551,CO:CT,6,FALSE)</f>
        <v>#N/A</v>
      </c>
      <c r="CB551" s="234">
        <v>517.46</v>
      </c>
      <c r="CC551" s="235">
        <v>15</v>
      </c>
      <c r="CD551" s="233" t="s">
        <v>17100</v>
      </c>
      <c r="CE551" s="233" t="s">
        <v>17769</v>
      </c>
      <c r="CF551" s="233" t="s">
        <v>17316</v>
      </c>
      <c r="CG551" s="236">
        <v>3344120.6399999997</v>
      </c>
      <c r="CH551" s="236">
        <v>0</v>
      </c>
      <c r="CI551" s="236">
        <v>0</v>
      </c>
      <c r="CJ551" s="236">
        <f t="shared" ref="CJ551" si="573">CG551-CH551-CI551</f>
        <v>3344120.6399999997</v>
      </c>
      <c r="CK551" s="236">
        <f t="shared" si="558"/>
        <v>6462.568391759748</v>
      </c>
      <c r="CL551" s="236">
        <f>DL551*8425.6/BZ551</f>
        <v>0</v>
      </c>
      <c r="CM551" s="195">
        <f t="shared" si="490"/>
        <v>0</v>
      </c>
      <c r="CQ551" s="182">
        <f>VLOOKUP(C551,CR:CS,2,FALSE)</f>
        <v>30</v>
      </c>
      <c r="CR551" s="182" t="s">
        <v>227</v>
      </c>
      <c r="CS551" s="182">
        <v>38.9</v>
      </c>
      <c r="CY551" s="182" t="s">
        <v>507</v>
      </c>
      <c r="CZ551" s="182">
        <v>714.2</v>
      </c>
    </row>
    <row r="552" spans="1:109" ht="35.25" x14ac:dyDescent="0.5">
      <c r="A552" s="182">
        <v>1</v>
      </c>
      <c r="B552" s="220">
        <f>SUBTOTAL(9,$A$394:A552)</f>
        <v>132</v>
      </c>
      <c r="C552" s="230" t="s">
        <v>13199</v>
      </c>
      <c r="D552" s="220">
        <v>1962</v>
      </c>
      <c r="E552" s="220"/>
      <c r="F552" s="220" t="s">
        <v>17876</v>
      </c>
      <c r="G552" s="220">
        <v>2</v>
      </c>
      <c r="H552" s="220" t="s">
        <v>17040</v>
      </c>
      <c r="I552" s="231">
        <v>620.52</v>
      </c>
      <c r="J552" s="231">
        <v>390.8</v>
      </c>
      <c r="K552" s="231">
        <v>355.2</v>
      </c>
      <c r="L552" s="232">
        <v>21</v>
      </c>
      <c r="M552" s="220" t="s">
        <v>17100</v>
      </c>
      <c r="N552" s="220" t="s">
        <v>17769</v>
      </c>
      <c r="O552" s="223" t="s">
        <v>17316</v>
      </c>
      <c r="P552" s="228">
        <v>2896098.97</v>
      </c>
      <c r="Q552" s="228"/>
      <c r="R552" s="228">
        <v>0</v>
      </c>
      <c r="S552" s="228">
        <v>0</v>
      </c>
      <c r="T552" s="228">
        <f>P552-R552-S552</f>
        <v>2896098.97</v>
      </c>
      <c r="U552" s="221">
        <f t="shared" si="374"/>
        <v>4667.2129343131573</v>
      </c>
      <c r="V552" s="228">
        <v>5457.8621962225234</v>
      </c>
      <c r="W552" s="195"/>
      <c r="AL552" s="182"/>
      <c r="BU552" s="233"/>
      <c r="BV552" s="233"/>
      <c r="BW552" s="233"/>
      <c r="BX552" s="233"/>
      <c r="BY552" s="233"/>
      <c r="BZ552" s="234"/>
      <c r="CA552" s="234"/>
      <c r="CB552" s="234"/>
      <c r="CC552" s="235"/>
      <c r="CD552" s="233"/>
      <c r="CE552" s="233"/>
      <c r="CF552" s="233"/>
      <c r="CG552" s="236"/>
      <c r="CH552" s="236"/>
      <c r="CI552" s="236"/>
      <c r="CJ552" s="236"/>
      <c r="CK552" s="236"/>
      <c r="CL552" s="236"/>
      <c r="CM552" s="195">
        <f t="shared" si="490"/>
        <v>0</v>
      </c>
      <c r="CS552" s="182" t="s">
        <v>15558</v>
      </c>
      <c r="CT552" s="182">
        <v>1971</v>
      </c>
      <c r="CV552" s="182" t="s">
        <v>18015</v>
      </c>
      <c r="CW552" s="182">
        <v>2</v>
      </c>
      <c r="CX552" s="182">
        <v>2</v>
      </c>
      <c r="CY552" s="182">
        <v>714.4</v>
      </c>
      <c r="CZ552" s="182">
        <v>650</v>
      </c>
      <c r="DA552" s="182">
        <v>650</v>
      </c>
      <c r="DB552" s="182">
        <v>51</v>
      </c>
      <c r="DC552" s="182" t="s">
        <v>17100</v>
      </c>
      <c r="DD552" s="182" t="s">
        <v>17746</v>
      </c>
      <c r="DE552" s="182" t="s">
        <v>17865</v>
      </c>
    </row>
    <row r="553" spans="1:109" ht="35.25" x14ac:dyDescent="0.5">
      <c r="B553" s="229" t="s">
        <v>376</v>
      </c>
      <c r="C553" s="269"/>
      <c r="D553" s="220" t="s">
        <v>17075</v>
      </c>
      <c r="E553" s="220" t="s">
        <v>17075</v>
      </c>
      <c r="F553" s="220" t="s">
        <v>17075</v>
      </c>
      <c r="G553" s="220" t="s">
        <v>17075</v>
      </c>
      <c r="H553" s="220" t="s">
        <v>17075</v>
      </c>
      <c r="I553" s="225">
        <f>I554</f>
        <v>875.2</v>
      </c>
      <c r="J553" s="225">
        <f t="shared" ref="J553:L553" si="574">J554</f>
        <v>875.2</v>
      </c>
      <c r="K553" s="225">
        <f t="shared" si="574"/>
        <v>875.2</v>
      </c>
      <c r="L553" s="226">
        <f t="shared" si="574"/>
        <v>30</v>
      </c>
      <c r="M553" s="220" t="s">
        <v>17075</v>
      </c>
      <c r="N553" s="220" t="s">
        <v>17075</v>
      </c>
      <c r="O553" s="223" t="s">
        <v>17075</v>
      </c>
      <c r="P553" s="227">
        <v>7246016</v>
      </c>
      <c r="Q553" s="227"/>
      <c r="R553" s="225">
        <f t="shared" ref="R553:T553" si="575">R554</f>
        <v>0</v>
      </c>
      <c r="S553" s="225">
        <f t="shared" si="575"/>
        <v>0</v>
      </c>
      <c r="T553" s="225">
        <f t="shared" si="575"/>
        <v>7246016</v>
      </c>
      <c r="U553" s="221">
        <f t="shared" si="374"/>
        <v>8279.2687385740392</v>
      </c>
      <c r="V553" s="228">
        <f>V554</f>
        <v>8279.2687385740392</v>
      </c>
      <c r="W553" s="195">
        <f t="shared" si="550"/>
        <v>0</v>
      </c>
      <c r="Y553" s="182" t="s">
        <v>3577</v>
      </c>
      <c r="Z553" s="182">
        <v>1982</v>
      </c>
      <c r="AA553" s="182">
        <v>9363</v>
      </c>
      <c r="AB553" s="182">
        <v>419</v>
      </c>
      <c r="AC553" s="182">
        <v>9</v>
      </c>
      <c r="AD553" s="182">
        <v>9363</v>
      </c>
      <c r="AF553" s="182" t="s">
        <v>3573</v>
      </c>
      <c r="AG553" s="182" t="s">
        <v>17312</v>
      </c>
      <c r="AH553" s="182" t="s">
        <v>2993</v>
      </c>
      <c r="AI553" s="182" t="s">
        <v>17042</v>
      </c>
      <c r="AL553" s="182" t="e">
        <f t="shared" ref="AL553:AL584" si="576">VLOOKUP(C553,AM:AN,2,FALSE)</f>
        <v>#N/A</v>
      </c>
      <c r="AV553" s="182" t="e">
        <f t="shared" ref="AV553:AV584" si="577">VLOOKUP(C553,AY:BB,2,FALSE)</f>
        <v>#N/A</v>
      </c>
      <c r="AW553" s="182" t="e">
        <f t="shared" ref="AW553:AW584" si="578">VLOOKUP(C553,AY:BA,3,FALSE)</f>
        <v>#N/A</v>
      </c>
      <c r="AY553" s="182" t="s">
        <v>577</v>
      </c>
      <c r="AZ553" s="182">
        <v>1211</v>
      </c>
      <c r="BA553" s="182" t="s">
        <v>2975</v>
      </c>
      <c r="BD553" s="182" t="e">
        <f t="shared" ref="BD553:BD584" si="579">VLOOKUP(C553,BE:BF,2,FALSE)</f>
        <v>#N/A</v>
      </c>
      <c r="BJ553" s="182" t="e">
        <f t="shared" ref="BJ553:BJ584" si="580">VLOOKUP(C553,BL:BM,2,FALSE)</f>
        <v>#N/A</v>
      </c>
      <c r="BU553" s="233" t="s">
        <v>17075</v>
      </c>
      <c r="BV553" s="233" t="s">
        <v>17075</v>
      </c>
      <c r="BW553" s="233" t="s">
        <v>17075</v>
      </c>
      <c r="BX553" s="233" t="s">
        <v>17075</v>
      </c>
      <c r="BY553" s="233" t="s">
        <v>17075</v>
      </c>
      <c r="BZ553" s="234">
        <f>BZ554</f>
        <v>875.2</v>
      </c>
      <c r="CA553" s="234" t="e">
        <f t="shared" ref="CA553" si="581">CA554</f>
        <v>#N/A</v>
      </c>
      <c r="CB553" s="234">
        <f t="shared" ref="CB553" si="582">CB554</f>
        <v>875.2</v>
      </c>
      <c r="CC553" s="235">
        <f t="shared" ref="CC553" si="583">CC554</f>
        <v>30</v>
      </c>
      <c r="CD553" s="233" t="s">
        <v>17075</v>
      </c>
      <c r="CE553" s="233" t="s">
        <v>17075</v>
      </c>
      <c r="CF553" s="233" t="s">
        <v>17075</v>
      </c>
      <c r="CG553" s="234">
        <f t="shared" ref="CG553" si="584">CG554</f>
        <v>7246016</v>
      </c>
      <c r="CH553" s="234">
        <f t="shared" ref="CH553" si="585">CH554</f>
        <v>0</v>
      </c>
      <c r="CI553" s="234">
        <f t="shared" ref="CI553" si="586">CI554</f>
        <v>0</v>
      </c>
      <c r="CJ553" s="234">
        <f t="shared" ref="CJ553" si="587">CJ554</f>
        <v>7246016</v>
      </c>
      <c r="CK553" s="236">
        <f t="shared" si="558"/>
        <v>8279.2687385740392</v>
      </c>
      <c r="CL553" s="236">
        <f>CL554</f>
        <v>0</v>
      </c>
      <c r="CM553" s="195">
        <f t="shared" si="490"/>
        <v>0</v>
      </c>
      <c r="CQ553" s="182" t="e">
        <f t="shared" ref="CQ553:CQ584" si="588">VLOOKUP(C553,CR:CS,2,FALSE)</f>
        <v>#N/A</v>
      </c>
      <c r="CR553" s="182" t="s">
        <v>243</v>
      </c>
      <c r="CS553" s="182">
        <v>77.599999999999994</v>
      </c>
      <c r="CY553" s="182" t="s">
        <v>307</v>
      </c>
      <c r="CZ553" s="182">
        <v>1776.4</v>
      </c>
    </row>
    <row r="554" spans="1:109" ht="35.25" x14ac:dyDescent="0.5">
      <c r="A554" s="182">
        <v>1</v>
      </c>
      <c r="B554" s="220">
        <f>SUBTOTAL(9,$A$394:A554)</f>
        <v>133</v>
      </c>
      <c r="C554" s="230" t="s">
        <v>378</v>
      </c>
      <c r="D554" s="220">
        <v>1982</v>
      </c>
      <c r="E554" s="220"/>
      <c r="F554" s="220" t="s">
        <v>17877</v>
      </c>
      <c r="G554" s="220">
        <v>2</v>
      </c>
      <c r="H554" s="220" t="s">
        <v>17322</v>
      </c>
      <c r="I554" s="231">
        <v>875.2</v>
      </c>
      <c r="J554" s="231">
        <v>875.2</v>
      </c>
      <c r="K554" s="231">
        <v>875.2</v>
      </c>
      <c r="L554" s="232">
        <v>30</v>
      </c>
      <c r="M554" s="220" t="s">
        <v>17100</v>
      </c>
      <c r="N554" s="220" t="s">
        <v>17769</v>
      </c>
      <c r="O554" s="223" t="s">
        <v>17316</v>
      </c>
      <c r="P554" s="228">
        <v>7246016</v>
      </c>
      <c r="Q554" s="228"/>
      <c r="R554" s="228">
        <v>0</v>
      </c>
      <c r="S554" s="228">
        <v>0</v>
      </c>
      <c r="T554" s="228">
        <f>P554-R554-S554</f>
        <v>7246016</v>
      </c>
      <c r="U554" s="221">
        <f t="shared" si="374"/>
        <v>8279.2687385740392</v>
      </c>
      <c r="V554" s="228">
        <v>8279.2687385740392</v>
      </c>
      <c r="W554" s="195">
        <f t="shared" si="550"/>
        <v>0</v>
      </c>
      <c r="Y554" s="182" t="s">
        <v>3575</v>
      </c>
      <c r="Z554" s="182">
        <v>1987</v>
      </c>
      <c r="AA554" s="182">
        <v>7472.7</v>
      </c>
      <c r="AB554" s="182">
        <v>160</v>
      </c>
      <c r="AC554" s="182">
        <v>9</v>
      </c>
      <c r="AD554" s="182">
        <v>3451.84</v>
      </c>
      <c r="AF554" s="182" t="s">
        <v>17115</v>
      </c>
      <c r="AG554" s="182" t="s">
        <v>17312</v>
      </c>
      <c r="AH554" s="182" t="s">
        <v>17313</v>
      </c>
      <c r="AI554" s="182" t="s">
        <v>17042</v>
      </c>
      <c r="AL554" s="182" t="e">
        <f t="shared" si="576"/>
        <v>#N/A</v>
      </c>
      <c r="AV554" s="182">
        <f t="shared" si="577"/>
        <v>860</v>
      </c>
      <c r="AW554" s="182" t="str">
        <f t="shared" si="578"/>
        <v>Скатная деревянная</v>
      </c>
      <c r="AY554" s="182" t="s">
        <v>578</v>
      </c>
      <c r="AZ554" s="182">
        <v>863.3</v>
      </c>
      <c r="BA554" s="182" t="s">
        <v>3001</v>
      </c>
      <c r="BD554" s="182" t="e">
        <f t="shared" si="579"/>
        <v>#N/A</v>
      </c>
      <c r="BJ554" s="182" t="e">
        <f t="shared" si="580"/>
        <v>#N/A</v>
      </c>
      <c r="BU554" s="233" t="e">
        <f>VLOOKUP(BT554,CO:CS,2,FALSE)</f>
        <v>#N/A</v>
      </c>
      <c r="BV554" s="233"/>
      <c r="BW554" s="233" t="s">
        <v>17877</v>
      </c>
      <c r="BX554" s="233" t="e">
        <f>VLOOKUP(BT554,CO:CS,5,FALSE)</f>
        <v>#N/A</v>
      </c>
      <c r="BY554" s="233" t="e">
        <f>VLOOKUP(BT554,CV:CY,4,FALSE)</f>
        <v>#N/A</v>
      </c>
      <c r="BZ554" s="234">
        <v>875.2</v>
      </c>
      <c r="CA554" s="234" t="e">
        <f>VLOOKUP(BT554,CO:CT,6,FALSE)</f>
        <v>#N/A</v>
      </c>
      <c r="CB554" s="234">
        <v>875.2</v>
      </c>
      <c r="CC554" s="235">
        <v>30</v>
      </c>
      <c r="CD554" s="233" t="s">
        <v>17100</v>
      </c>
      <c r="CE554" s="233" t="s">
        <v>17769</v>
      </c>
      <c r="CF554" s="233" t="s">
        <v>17316</v>
      </c>
      <c r="CG554" s="236">
        <v>7246016</v>
      </c>
      <c r="CH554" s="236">
        <v>0</v>
      </c>
      <c r="CI554" s="236">
        <v>0</v>
      </c>
      <c r="CJ554" s="236">
        <f t="shared" ref="CJ554" si="589">CG554-CH554-CI554</f>
        <v>7246016</v>
      </c>
      <c r="CK554" s="236">
        <f t="shared" si="558"/>
        <v>8279.2687385740392</v>
      </c>
      <c r="CL554" s="236">
        <f>DL554*8425.6/BZ554</f>
        <v>0</v>
      </c>
      <c r="CM554" s="195">
        <f t="shared" si="490"/>
        <v>0</v>
      </c>
      <c r="CQ554" s="182">
        <f t="shared" si="588"/>
        <v>0</v>
      </c>
      <c r="CR554" s="182" t="s">
        <v>240</v>
      </c>
      <c r="CS554" s="182">
        <v>0</v>
      </c>
      <c r="CY554" s="182" t="s">
        <v>308</v>
      </c>
      <c r="CZ554" s="182">
        <v>1772.8000000000002</v>
      </c>
    </row>
    <row r="555" spans="1:109" ht="35.25" x14ac:dyDescent="0.5">
      <c r="B555" s="229" t="s">
        <v>17068</v>
      </c>
      <c r="C555" s="269"/>
      <c r="D555" s="220" t="s">
        <v>17075</v>
      </c>
      <c r="E555" s="220" t="s">
        <v>17075</v>
      </c>
      <c r="F555" s="220" t="s">
        <v>17075</v>
      </c>
      <c r="G555" s="220" t="s">
        <v>17075</v>
      </c>
      <c r="H555" s="220" t="s">
        <v>17075</v>
      </c>
      <c r="I555" s="225">
        <f>I556</f>
        <v>1051.5</v>
      </c>
      <c r="J555" s="225">
        <f t="shared" ref="J555:L555" si="590">J556</f>
        <v>916.3</v>
      </c>
      <c r="K555" s="225">
        <f t="shared" si="590"/>
        <v>834.19999999999993</v>
      </c>
      <c r="L555" s="226">
        <f t="shared" si="590"/>
        <v>53</v>
      </c>
      <c r="M555" s="220" t="s">
        <v>17075</v>
      </c>
      <c r="N555" s="220" t="s">
        <v>17075</v>
      </c>
      <c r="O555" s="223" t="s">
        <v>17075</v>
      </c>
      <c r="P555" s="227">
        <v>7222802.4000000004</v>
      </c>
      <c r="Q555" s="227"/>
      <c r="R555" s="225">
        <f t="shared" ref="R555:T555" si="591">R556</f>
        <v>0</v>
      </c>
      <c r="S555" s="225">
        <f t="shared" si="591"/>
        <v>0</v>
      </c>
      <c r="T555" s="225">
        <f t="shared" si="591"/>
        <v>7222802.4000000004</v>
      </c>
      <c r="U555" s="221">
        <f t="shared" si="374"/>
        <v>6869.046504992868</v>
      </c>
      <c r="V555" s="228">
        <f>V556</f>
        <v>6869.046504992868</v>
      </c>
      <c r="W555" s="195">
        <f t="shared" si="550"/>
        <v>0</v>
      </c>
      <c r="Y555" s="182" t="s">
        <v>567</v>
      </c>
      <c r="Z555" s="182">
        <v>1953</v>
      </c>
      <c r="AA555" s="182">
        <v>1423.1</v>
      </c>
      <c r="AB555" s="182">
        <v>49</v>
      </c>
      <c r="AC555" s="182">
        <v>2</v>
      </c>
      <c r="AD555" s="182">
        <v>810.7</v>
      </c>
      <c r="AF555" s="182" t="s">
        <v>3960</v>
      </c>
      <c r="AG555" s="182" t="s">
        <v>17312</v>
      </c>
      <c r="AH555" s="182" t="s">
        <v>2993</v>
      </c>
      <c r="AI555" s="182" t="s">
        <v>17322</v>
      </c>
      <c r="AL555" s="182" t="e">
        <f t="shared" si="576"/>
        <v>#N/A</v>
      </c>
      <c r="AV555" s="182" t="e">
        <f t="shared" si="577"/>
        <v>#N/A</v>
      </c>
      <c r="AW555" s="182" t="e">
        <f t="shared" si="578"/>
        <v>#N/A</v>
      </c>
      <c r="BD555" s="182" t="e">
        <f t="shared" si="579"/>
        <v>#N/A</v>
      </c>
      <c r="BJ555" s="182" t="e">
        <f t="shared" si="580"/>
        <v>#N/A</v>
      </c>
      <c r="BU555" s="233" t="s">
        <v>17075</v>
      </c>
      <c r="BV555" s="233" t="s">
        <v>17075</v>
      </c>
      <c r="BW555" s="233" t="s">
        <v>17075</v>
      </c>
      <c r="BX555" s="233" t="s">
        <v>17075</v>
      </c>
      <c r="BY555" s="233" t="s">
        <v>17075</v>
      </c>
      <c r="BZ555" s="234" t="e">
        <f>BZ556</f>
        <v>#N/A</v>
      </c>
      <c r="CA555" s="234" t="e">
        <f t="shared" ref="CA555" si="592">CA556</f>
        <v>#N/A</v>
      </c>
      <c r="CB555" s="234">
        <f t="shared" ref="CB555" si="593">CB556</f>
        <v>916.3</v>
      </c>
      <c r="CC555" s="235">
        <f t="shared" ref="CC555" si="594">CC556</f>
        <v>53</v>
      </c>
      <c r="CD555" s="233" t="s">
        <v>17075</v>
      </c>
      <c r="CE555" s="233" t="s">
        <v>17075</v>
      </c>
      <c r="CF555" s="233" t="s">
        <v>17075</v>
      </c>
      <c r="CG555" s="234">
        <f t="shared" ref="CG555" si="595">CG556</f>
        <v>7222802.4000000004</v>
      </c>
      <c r="CH555" s="234">
        <f t="shared" ref="CH555" si="596">CH556</f>
        <v>0</v>
      </c>
      <c r="CI555" s="234">
        <f t="shared" ref="CI555" si="597">CI556</f>
        <v>0</v>
      </c>
      <c r="CJ555" s="234">
        <f t="shared" ref="CJ555" si="598">CJ556</f>
        <v>7222802.4000000004</v>
      </c>
      <c r="CK555" s="236" t="e">
        <f t="shared" si="558"/>
        <v>#N/A</v>
      </c>
      <c r="CL555" s="236" t="e">
        <f>CL556</f>
        <v>#N/A</v>
      </c>
      <c r="CM555" s="195">
        <f t="shared" si="490"/>
        <v>0</v>
      </c>
      <c r="CQ555" s="182" t="e">
        <f t="shared" si="588"/>
        <v>#N/A</v>
      </c>
      <c r="CR555" s="182" t="s">
        <v>233</v>
      </c>
      <c r="CS555" s="182">
        <v>45.7</v>
      </c>
      <c r="CY555" s="182" t="s">
        <v>310</v>
      </c>
      <c r="CZ555" s="182">
        <v>205.7</v>
      </c>
    </row>
    <row r="556" spans="1:109" ht="35.25" x14ac:dyDescent="0.5">
      <c r="A556" s="182">
        <v>1</v>
      </c>
      <c r="B556" s="220">
        <f>SUBTOTAL(9,$A$394:A556)</f>
        <v>134</v>
      </c>
      <c r="C556" s="230" t="s">
        <v>2501</v>
      </c>
      <c r="D556" s="220">
        <v>1984</v>
      </c>
      <c r="E556" s="220"/>
      <c r="F556" s="220" t="s">
        <v>17877</v>
      </c>
      <c r="G556" s="220">
        <v>2</v>
      </c>
      <c r="H556" s="220" t="s">
        <v>17322</v>
      </c>
      <c r="I556" s="231">
        <v>1051.5</v>
      </c>
      <c r="J556" s="231">
        <v>916.3</v>
      </c>
      <c r="K556" s="231">
        <f>J556-CQ556</f>
        <v>834.19999999999993</v>
      </c>
      <c r="L556" s="232">
        <v>53</v>
      </c>
      <c r="M556" s="220" t="s">
        <v>17100</v>
      </c>
      <c r="N556" s="220" t="s">
        <v>17746</v>
      </c>
      <c r="O556" s="223" t="s">
        <v>17808</v>
      </c>
      <c r="P556" s="228">
        <v>7222802.4000000004</v>
      </c>
      <c r="Q556" s="228"/>
      <c r="R556" s="228">
        <v>0</v>
      </c>
      <c r="S556" s="228">
        <v>0</v>
      </c>
      <c r="T556" s="228">
        <f>P556-R556-S556</f>
        <v>7222802.4000000004</v>
      </c>
      <c r="U556" s="221">
        <f t="shared" si="374"/>
        <v>6869.046504992868</v>
      </c>
      <c r="V556" s="228">
        <v>6869.046504992868</v>
      </c>
      <c r="W556" s="195">
        <f t="shared" si="550"/>
        <v>0</v>
      </c>
      <c r="Y556" s="182" t="s">
        <v>17166</v>
      </c>
      <c r="Z556" s="182">
        <v>1950</v>
      </c>
      <c r="AA556" s="182">
        <v>833.9</v>
      </c>
      <c r="AB556" s="182">
        <v>34</v>
      </c>
      <c r="AC556" s="182">
        <v>2</v>
      </c>
      <c r="AD556" s="182">
        <v>523.9</v>
      </c>
      <c r="AF556" s="182" t="s">
        <v>566</v>
      </c>
      <c r="AG556" s="182" t="s">
        <v>17312</v>
      </c>
      <c r="AH556" s="182" t="s">
        <v>2993</v>
      </c>
      <c r="AI556" s="182" t="s">
        <v>17315</v>
      </c>
      <c r="AL556" s="182" t="e">
        <f t="shared" si="576"/>
        <v>#N/A</v>
      </c>
      <c r="AV556" s="182" t="e">
        <f t="shared" si="577"/>
        <v>#N/A</v>
      </c>
      <c r="AW556" s="182" t="e">
        <f t="shared" si="578"/>
        <v>#N/A</v>
      </c>
      <c r="BD556" s="182" t="e">
        <f t="shared" si="579"/>
        <v>#N/A</v>
      </c>
      <c r="BJ556" s="182" t="e">
        <f t="shared" si="580"/>
        <v>#N/A</v>
      </c>
      <c r="BU556" s="233" t="e">
        <f>VLOOKUP(BT556,CO:CS,2,FALSE)</f>
        <v>#N/A</v>
      </c>
      <c r="BV556" s="233"/>
      <c r="BW556" s="233" t="s">
        <v>17877</v>
      </c>
      <c r="BX556" s="233" t="e">
        <f>VLOOKUP(BT556,CO:CS,5,FALSE)</f>
        <v>#N/A</v>
      </c>
      <c r="BY556" s="233" t="e">
        <f>VLOOKUP(BT556,CV:CY,4,FALSE)</f>
        <v>#N/A</v>
      </c>
      <c r="BZ556" s="234" t="e">
        <f>VLOOKUP(BT556,CO:CS,3,FALSE)</f>
        <v>#N/A</v>
      </c>
      <c r="CA556" s="234" t="e">
        <f>VLOOKUP(BT556,CO:CT,6,FALSE)</f>
        <v>#N/A</v>
      </c>
      <c r="CB556" s="234">
        <v>916.3</v>
      </c>
      <c r="CC556" s="235">
        <v>53</v>
      </c>
      <c r="CD556" s="233" t="s">
        <v>17100</v>
      </c>
      <c r="CE556" s="233" t="s">
        <v>17746</v>
      </c>
      <c r="CF556" s="233" t="s">
        <v>17808</v>
      </c>
      <c r="CG556" s="236">
        <v>7222802.4000000004</v>
      </c>
      <c r="CH556" s="236">
        <v>0</v>
      </c>
      <c r="CI556" s="236">
        <v>0</v>
      </c>
      <c r="CJ556" s="236">
        <f t="shared" ref="CJ556" si="599">CG556-CH556-CI556</f>
        <v>7222802.4000000004</v>
      </c>
      <c r="CK556" s="236" t="e">
        <f t="shared" si="558"/>
        <v>#N/A</v>
      </c>
      <c r="CL556" s="236" t="e">
        <f>DL556*8917.04/BZ556</f>
        <v>#N/A</v>
      </c>
      <c r="CM556" s="195">
        <f t="shared" si="490"/>
        <v>0</v>
      </c>
      <c r="CQ556" s="182">
        <f t="shared" si="588"/>
        <v>82.1</v>
      </c>
      <c r="CR556" s="182" t="s">
        <v>225</v>
      </c>
      <c r="CS556" s="182">
        <v>0</v>
      </c>
      <c r="CY556" s="182" t="s">
        <v>311</v>
      </c>
      <c r="CZ556" s="182">
        <v>905.8</v>
      </c>
    </row>
    <row r="557" spans="1:109" ht="35.25" x14ac:dyDescent="0.5">
      <c r="B557" s="229" t="s">
        <v>219</v>
      </c>
      <c r="C557" s="269"/>
      <c r="D557" s="220" t="s">
        <v>17075</v>
      </c>
      <c r="E557" s="220" t="s">
        <v>17075</v>
      </c>
      <c r="F557" s="220" t="s">
        <v>17075</v>
      </c>
      <c r="G557" s="220" t="s">
        <v>17075</v>
      </c>
      <c r="H557" s="220" t="s">
        <v>17075</v>
      </c>
      <c r="I557" s="225">
        <f>I558</f>
        <v>777.3</v>
      </c>
      <c r="J557" s="225">
        <f t="shared" ref="J557:L557" si="600">J558</f>
        <v>469.4</v>
      </c>
      <c r="K557" s="225">
        <f t="shared" si="600"/>
        <v>469.4</v>
      </c>
      <c r="L557" s="226">
        <f t="shared" si="600"/>
        <v>35</v>
      </c>
      <c r="M557" s="220" t="s">
        <v>17075</v>
      </c>
      <c r="N557" s="220" t="s">
        <v>17075</v>
      </c>
      <c r="O557" s="223" t="s">
        <v>17075</v>
      </c>
      <c r="P557" s="227">
        <v>5266000</v>
      </c>
      <c r="Q557" s="227"/>
      <c r="R557" s="225">
        <f t="shared" ref="R557:T557" si="601">R558</f>
        <v>0</v>
      </c>
      <c r="S557" s="225">
        <f t="shared" si="601"/>
        <v>2194979.21</v>
      </c>
      <c r="T557" s="225">
        <f t="shared" si="601"/>
        <v>3071020.79</v>
      </c>
      <c r="U557" s="221">
        <f t="shared" si="374"/>
        <v>6774.7330503023286</v>
      </c>
      <c r="V557" s="228">
        <f>V558</f>
        <v>6774.7330503023286</v>
      </c>
      <c r="W557" s="195">
        <f t="shared" si="550"/>
        <v>0</v>
      </c>
      <c r="Y557" s="182" t="s">
        <v>652</v>
      </c>
      <c r="Z557" s="182">
        <v>1959</v>
      </c>
      <c r="AA557" s="182">
        <v>6261.25</v>
      </c>
      <c r="AB557" s="182">
        <v>118</v>
      </c>
      <c r="AC557" s="182">
        <v>5</v>
      </c>
      <c r="AD557" s="182">
        <v>4642.6499999999996</v>
      </c>
      <c r="AF557" s="182" t="s">
        <v>517</v>
      </c>
      <c r="AG557" s="182" t="s">
        <v>17312</v>
      </c>
      <c r="AH557" s="182" t="s">
        <v>17336</v>
      </c>
      <c r="AI557" s="182" t="s">
        <v>17322</v>
      </c>
      <c r="AL557" s="182" t="e">
        <f t="shared" si="576"/>
        <v>#N/A</v>
      </c>
      <c r="AV557" s="182" t="e">
        <f t="shared" si="577"/>
        <v>#N/A</v>
      </c>
      <c r="AW557" s="182" t="e">
        <f t="shared" si="578"/>
        <v>#N/A</v>
      </c>
      <c r="AY557" s="182" t="s">
        <v>330</v>
      </c>
      <c r="AZ557" s="182">
        <v>720</v>
      </c>
      <c r="BA557" s="182" t="s">
        <v>2975</v>
      </c>
      <c r="BD557" s="182" t="e">
        <f t="shared" si="579"/>
        <v>#N/A</v>
      </c>
      <c r="BJ557" s="182" t="e">
        <f t="shared" si="580"/>
        <v>#N/A</v>
      </c>
      <c r="BU557" s="233" t="s">
        <v>17075</v>
      </c>
      <c r="BV557" s="233" t="s">
        <v>17075</v>
      </c>
      <c r="BW557" s="233" t="s">
        <v>17075</v>
      </c>
      <c r="BX557" s="233" t="s">
        <v>17075</v>
      </c>
      <c r="BY557" s="233" t="s">
        <v>17075</v>
      </c>
      <c r="BZ557" s="234" t="e">
        <f>BZ558</f>
        <v>#N/A</v>
      </c>
      <c r="CA557" s="234" t="e">
        <f t="shared" ref="CA557" si="602">CA558</f>
        <v>#N/A</v>
      </c>
      <c r="CB557" s="234">
        <f t="shared" ref="CB557" si="603">CB558</f>
        <v>469.4</v>
      </c>
      <c r="CC557" s="235">
        <f t="shared" ref="CC557" si="604">CC558</f>
        <v>35</v>
      </c>
      <c r="CD557" s="233" t="s">
        <v>17075</v>
      </c>
      <c r="CE557" s="233" t="s">
        <v>17075</v>
      </c>
      <c r="CF557" s="233" t="s">
        <v>17075</v>
      </c>
      <c r="CG557" s="234">
        <f t="shared" ref="CG557" si="605">CG558</f>
        <v>5266000</v>
      </c>
      <c r="CH557" s="234">
        <f t="shared" ref="CH557" si="606">CH558</f>
        <v>0</v>
      </c>
      <c r="CI557" s="234">
        <f t="shared" ref="CI557" si="607">CI558</f>
        <v>3311579.46</v>
      </c>
      <c r="CJ557" s="234">
        <f t="shared" ref="CJ557" si="608">CJ558</f>
        <v>1954420.54</v>
      </c>
      <c r="CK557" s="236" t="e">
        <f t="shared" si="558"/>
        <v>#N/A</v>
      </c>
      <c r="CL557" s="236" t="e">
        <f>CL558</f>
        <v>#N/A</v>
      </c>
      <c r="CM557" s="195">
        <f t="shared" si="490"/>
        <v>0</v>
      </c>
      <c r="CQ557" s="182" t="e">
        <f t="shared" si="588"/>
        <v>#N/A</v>
      </c>
      <c r="CR557" s="182" t="s">
        <v>242</v>
      </c>
      <c r="CS557" s="182">
        <v>0</v>
      </c>
      <c r="CY557" s="182" t="s">
        <v>150</v>
      </c>
      <c r="CZ557" s="182">
        <v>211.4</v>
      </c>
    </row>
    <row r="558" spans="1:109" ht="35.25" x14ac:dyDescent="0.5">
      <c r="A558" s="182">
        <v>1</v>
      </c>
      <c r="B558" s="220">
        <f>SUBTOTAL(9,$A$394:A558)</f>
        <v>135</v>
      </c>
      <c r="C558" s="230" t="s">
        <v>240</v>
      </c>
      <c r="D558" s="220">
        <v>1978</v>
      </c>
      <c r="E558" s="220"/>
      <c r="F558" s="220" t="s">
        <v>17877</v>
      </c>
      <c r="G558" s="220">
        <v>2</v>
      </c>
      <c r="H558" s="220" t="s">
        <v>17042</v>
      </c>
      <c r="I558" s="231">
        <v>777.3</v>
      </c>
      <c r="J558" s="231">
        <v>469.4</v>
      </c>
      <c r="K558" s="231">
        <v>469.4</v>
      </c>
      <c r="L558" s="232">
        <v>35</v>
      </c>
      <c r="M558" s="220" t="s">
        <v>17100</v>
      </c>
      <c r="N558" s="220" t="s">
        <v>17769</v>
      </c>
      <c r="O558" s="223" t="s">
        <v>17316</v>
      </c>
      <c r="P558" s="228">
        <v>5266000</v>
      </c>
      <c r="Q558" s="228"/>
      <c r="R558" s="228">
        <v>0</v>
      </c>
      <c r="S558" s="228">
        <v>2194979.21</v>
      </c>
      <c r="T558" s="228">
        <f>P558-R558-S558</f>
        <v>3071020.79</v>
      </c>
      <c r="U558" s="221">
        <f t="shared" si="374"/>
        <v>6774.7330503023286</v>
      </c>
      <c r="V558" s="228">
        <v>6774.7330503023286</v>
      </c>
      <c r="W558" s="195">
        <f t="shared" si="550"/>
        <v>0</v>
      </c>
      <c r="Y558" s="182" t="s">
        <v>3322</v>
      </c>
      <c r="Z558" s="182">
        <v>1972</v>
      </c>
      <c r="AA558" s="182">
        <v>3970.3</v>
      </c>
      <c r="AB558" s="182">
        <v>120</v>
      </c>
      <c r="AC558" s="182">
        <v>5</v>
      </c>
      <c r="AD558" s="182">
        <v>3296.8</v>
      </c>
      <c r="AF558" s="182" t="s">
        <v>3315</v>
      </c>
      <c r="AG558" s="182" t="s">
        <v>17312</v>
      </c>
      <c r="AH558" s="182" t="s">
        <v>2993</v>
      </c>
      <c r="AI558" s="182" t="s">
        <v>17315</v>
      </c>
      <c r="AL558" s="182" t="e">
        <f t="shared" si="576"/>
        <v>#N/A</v>
      </c>
      <c r="AV558" s="182">
        <f t="shared" si="577"/>
        <v>625</v>
      </c>
      <c r="AW558" s="182" t="str">
        <f t="shared" si="578"/>
        <v>Скатная деревянная</v>
      </c>
      <c r="AY558" s="182" t="s">
        <v>332</v>
      </c>
      <c r="AZ558" s="182">
        <v>169.6</v>
      </c>
      <c r="BA558" s="182" t="s">
        <v>2975</v>
      </c>
      <c r="BD558" s="182" t="e">
        <f t="shared" si="579"/>
        <v>#N/A</v>
      </c>
      <c r="BJ558" s="182" t="e">
        <f t="shared" si="580"/>
        <v>#N/A</v>
      </c>
      <c r="BU558" s="233" t="e">
        <f>VLOOKUP(BT558,CO:CS,2,FALSE)</f>
        <v>#N/A</v>
      </c>
      <c r="BV558" s="233"/>
      <c r="BW558" s="233" t="s">
        <v>17877</v>
      </c>
      <c r="BX558" s="233" t="e">
        <f>VLOOKUP(BT558,CO:CS,5,FALSE)</f>
        <v>#N/A</v>
      </c>
      <c r="BY558" s="233" t="e">
        <f>VLOOKUP(BT558,CV:CY,4,FALSE)</f>
        <v>#N/A</v>
      </c>
      <c r="BZ558" s="234" t="e">
        <f>VLOOKUP(BT558,CO:CS,3,FALSE)</f>
        <v>#N/A</v>
      </c>
      <c r="CA558" s="234" t="e">
        <f>VLOOKUP(BT558,CO:CT,6,FALSE)</f>
        <v>#N/A</v>
      </c>
      <c r="CB558" s="234">
        <v>469.4</v>
      </c>
      <c r="CC558" s="235">
        <v>35</v>
      </c>
      <c r="CD558" s="233" t="s">
        <v>17100</v>
      </c>
      <c r="CE558" s="233" t="s">
        <v>17769</v>
      </c>
      <c r="CF558" s="233" t="s">
        <v>17316</v>
      </c>
      <c r="CG558" s="236">
        <v>5266000</v>
      </c>
      <c r="CH558" s="236">
        <v>0</v>
      </c>
      <c r="CI558" s="236">
        <v>3311579.46</v>
      </c>
      <c r="CJ558" s="236">
        <f t="shared" ref="CJ558" si="609">CG558-CH558-CI558</f>
        <v>1954420.54</v>
      </c>
      <c r="CK558" s="236" t="e">
        <f t="shared" si="558"/>
        <v>#N/A</v>
      </c>
      <c r="CL558" s="236" t="e">
        <f>DL558*8425.6/BZ558</f>
        <v>#N/A</v>
      </c>
      <c r="CM558" s="195">
        <f t="shared" si="490"/>
        <v>0</v>
      </c>
      <c r="CQ558" s="182">
        <f t="shared" si="588"/>
        <v>0</v>
      </c>
      <c r="CR558" s="182" t="s">
        <v>241</v>
      </c>
      <c r="CS558" s="182">
        <v>152.9</v>
      </c>
      <c r="CY558" s="182" t="s">
        <v>151</v>
      </c>
      <c r="CZ558" s="182">
        <v>452.6</v>
      </c>
    </row>
    <row r="559" spans="1:109" ht="35.25" x14ac:dyDescent="0.5">
      <c r="B559" s="229" t="s">
        <v>235</v>
      </c>
      <c r="C559" s="269"/>
      <c r="D559" s="220" t="s">
        <v>17075</v>
      </c>
      <c r="E559" s="220" t="s">
        <v>17075</v>
      </c>
      <c r="F559" s="220" t="s">
        <v>17075</v>
      </c>
      <c r="G559" s="220" t="s">
        <v>17075</v>
      </c>
      <c r="H559" s="220" t="s">
        <v>17075</v>
      </c>
      <c r="I559" s="225">
        <f>I560</f>
        <v>7146.1</v>
      </c>
      <c r="J559" s="225">
        <f t="shared" ref="J559:L559" si="610">J560</f>
        <v>4993.7</v>
      </c>
      <c r="K559" s="225">
        <f t="shared" si="610"/>
        <v>4720.5999999999995</v>
      </c>
      <c r="L559" s="226">
        <f t="shared" si="610"/>
        <v>145</v>
      </c>
      <c r="M559" s="220" t="s">
        <v>17075</v>
      </c>
      <c r="N559" s="220" t="s">
        <v>17075</v>
      </c>
      <c r="O559" s="223" t="s">
        <v>17075</v>
      </c>
      <c r="P559" s="227">
        <v>9893936.3399999999</v>
      </c>
      <c r="Q559" s="227"/>
      <c r="R559" s="225">
        <f t="shared" ref="R559:T559" si="611">R560</f>
        <v>0</v>
      </c>
      <c r="S559" s="225">
        <f t="shared" si="611"/>
        <v>0</v>
      </c>
      <c r="T559" s="225">
        <f t="shared" si="611"/>
        <v>9893936.3399999999</v>
      </c>
      <c r="U559" s="221">
        <f t="shared" si="374"/>
        <v>1384.5225143784721</v>
      </c>
      <c r="V559" s="228">
        <f>V560</f>
        <v>3577.4980053455729</v>
      </c>
      <c r="W559" s="195">
        <f t="shared" si="550"/>
        <v>2192.975490967101</v>
      </c>
      <c r="Y559" s="182" t="s">
        <v>3324</v>
      </c>
      <c r="Z559" s="182">
        <v>1937</v>
      </c>
      <c r="AA559" s="182">
        <v>1443.5</v>
      </c>
      <c r="AB559" s="182">
        <v>60</v>
      </c>
      <c r="AC559" s="182">
        <v>3</v>
      </c>
      <c r="AD559" s="182">
        <v>976.1</v>
      </c>
      <c r="AF559" s="182" t="s">
        <v>3317</v>
      </c>
      <c r="AG559" s="182" t="s">
        <v>17312</v>
      </c>
      <c r="AH559" s="182" t="s">
        <v>2993</v>
      </c>
      <c r="AI559" s="182" t="s">
        <v>17315</v>
      </c>
      <c r="AL559" s="182" t="e">
        <f t="shared" si="576"/>
        <v>#N/A</v>
      </c>
      <c r="AV559" s="182" t="e">
        <f t="shared" si="577"/>
        <v>#N/A</v>
      </c>
      <c r="AW559" s="182" t="e">
        <f t="shared" si="578"/>
        <v>#N/A</v>
      </c>
      <c r="AY559" s="182" t="s">
        <v>335</v>
      </c>
      <c r="AZ559" s="182">
        <v>735.12</v>
      </c>
      <c r="BA559" s="182" t="s">
        <v>2975</v>
      </c>
      <c r="BD559" s="182" t="e">
        <f t="shared" si="579"/>
        <v>#N/A</v>
      </c>
      <c r="BJ559" s="182" t="e">
        <f t="shared" si="580"/>
        <v>#N/A</v>
      </c>
      <c r="BU559" s="233" t="s">
        <v>17075</v>
      </c>
      <c r="BV559" s="233" t="s">
        <v>17075</v>
      </c>
      <c r="BW559" s="233" t="s">
        <v>17075</v>
      </c>
      <c r="BX559" s="233" t="s">
        <v>17075</v>
      </c>
      <c r="BY559" s="233" t="s">
        <v>17075</v>
      </c>
      <c r="BZ559" s="234" t="e">
        <f>BZ560</f>
        <v>#N/A</v>
      </c>
      <c r="CA559" s="234">
        <f t="shared" ref="CA559" si="612">CA560</f>
        <v>4993.7</v>
      </c>
      <c r="CB559" s="234">
        <f t="shared" ref="CB559" si="613">CB560</f>
        <v>4993.7</v>
      </c>
      <c r="CC559" s="235">
        <f t="shared" ref="CC559" si="614">CC560</f>
        <v>145</v>
      </c>
      <c r="CD559" s="233" t="s">
        <v>17075</v>
      </c>
      <c r="CE559" s="233" t="s">
        <v>17075</v>
      </c>
      <c r="CF559" s="233" t="s">
        <v>17075</v>
      </c>
      <c r="CG559" s="234">
        <f t="shared" ref="CG559" si="615">CG560</f>
        <v>10143936.34</v>
      </c>
      <c r="CH559" s="234">
        <f t="shared" ref="CH559" si="616">CH560</f>
        <v>0</v>
      </c>
      <c r="CI559" s="234">
        <f t="shared" ref="CI559" si="617">CI560</f>
        <v>0</v>
      </c>
      <c r="CJ559" s="234">
        <f t="shared" ref="CJ559" si="618">CJ560</f>
        <v>10143936.34</v>
      </c>
      <c r="CK559" s="236" t="e">
        <f t="shared" si="558"/>
        <v>#N/A</v>
      </c>
      <c r="CL559" s="236" t="e">
        <f>CL560</f>
        <v>#N/A</v>
      </c>
      <c r="CM559" s="195">
        <f t="shared" si="490"/>
        <v>0</v>
      </c>
      <c r="CQ559" s="182" t="e">
        <f t="shared" si="588"/>
        <v>#N/A</v>
      </c>
      <c r="CR559" s="182" t="s">
        <v>245</v>
      </c>
      <c r="CS559" s="182">
        <v>0</v>
      </c>
      <c r="CY559" s="182" t="s">
        <v>152</v>
      </c>
      <c r="CZ559" s="182">
        <v>594.9</v>
      </c>
    </row>
    <row r="560" spans="1:109" ht="35.25" x14ac:dyDescent="0.5">
      <c r="A560" s="182">
        <v>1</v>
      </c>
      <c r="B560" s="220">
        <f>SUBTOTAL(9,$A$394:A560)</f>
        <v>136</v>
      </c>
      <c r="C560" s="230" t="s">
        <v>236</v>
      </c>
      <c r="D560" s="220">
        <v>2007</v>
      </c>
      <c r="E560" s="220"/>
      <c r="F560" s="220" t="s">
        <v>17877</v>
      </c>
      <c r="G560" s="220">
        <v>5</v>
      </c>
      <c r="H560" s="220" t="s">
        <v>17315</v>
      </c>
      <c r="I560" s="231">
        <v>7146.1</v>
      </c>
      <c r="J560" s="231">
        <v>4993.7</v>
      </c>
      <c r="K560" s="231">
        <f>J560-CQ560</f>
        <v>4720.5999999999995</v>
      </c>
      <c r="L560" s="232">
        <v>145</v>
      </c>
      <c r="M560" s="220" t="s">
        <v>17100</v>
      </c>
      <c r="N560" s="220" t="s">
        <v>17746</v>
      </c>
      <c r="O560" s="223" t="s">
        <v>17858</v>
      </c>
      <c r="P560" s="228">
        <v>9893936.3399999999</v>
      </c>
      <c r="Q560" s="228"/>
      <c r="R560" s="228">
        <v>0</v>
      </c>
      <c r="S560" s="228">
        <v>0</v>
      </c>
      <c r="T560" s="228">
        <f>P560-R560-S560</f>
        <v>9893936.3399999999</v>
      </c>
      <c r="U560" s="221">
        <f t="shared" si="374"/>
        <v>1384.5225143784721</v>
      </c>
      <c r="V560" s="228">
        <v>3577.4980053455729</v>
      </c>
      <c r="W560" s="195">
        <f t="shared" si="550"/>
        <v>2192.975490967101</v>
      </c>
      <c r="Y560" s="182" t="s">
        <v>653</v>
      </c>
      <c r="Z560" s="182">
        <v>1967</v>
      </c>
      <c r="AA560" s="182">
        <v>3578.24</v>
      </c>
      <c r="AB560" s="182">
        <v>117</v>
      </c>
      <c r="AC560" s="182">
        <v>5</v>
      </c>
      <c r="AD560" s="182">
        <v>3300</v>
      </c>
      <c r="AF560" s="182" t="s">
        <v>3319</v>
      </c>
      <c r="AG560" s="182" t="s">
        <v>17312</v>
      </c>
      <c r="AH560" s="182" t="s">
        <v>2993</v>
      </c>
      <c r="AI560" s="182" t="s">
        <v>17042</v>
      </c>
      <c r="AL560" s="182" t="e">
        <f t="shared" si="576"/>
        <v>#N/A</v>
      </c>
      <c r="AV560" s="182" t="e">
        <f t="shared" si="577"/>
        <v>#N/A</v>
      </c>
      <c r="AW560" s="182" t="e">
        <f t="shared" si="578"/>
        <v>#N/A</v>
      </c>
      <c r="AY560" s="182" t="s">
        <v>336</v>
      </c>
      <c r="AZ560" s="182">
        <v>260</v>
      </c>
      <c r="BA560" s="182" t="s">
        <v>2975</v>
      </c>
      <c r="BD560" s="182" t="e">
        <f t="shared" si="579"/>
        <v>#N/A</v>
      </c>
      <c r="BJ560" s="182">
        <f t="shared" si="580"/>
        <v>3627.2</v>
      </c>
      <c r="BU560" s="233" t="e">
        <f>VLOOKUP(BT560,CO:CS,2,FALSE)</f>
        <v>#N/A</v>
      </c>
      <c r="BV560" s="233"/>
      <c r="BW560" s="233" t="s">
        <v>17877</v>
      </c>
      <c r="BX560" s="233" t="e">
        <f>VLOOKUP(BT560,CO:CS,5,FALSE)</f>
        <v>#N/A</v>
      </c>
      <c r="BY560" s="233" t="e">
        <f>VLOOKUP(BT560,CV:CY,4,FALSE)</f>
        <v>#N/A</v>
      </c>
      <c r="BZ560" s="234" t="e">
        <f>VLOOKUP(BT560,CO:CS,3,FALSE)</f>
        <v>#N/A</v>
      </c>
      <c r="CA560" s="234">
        <v>4993.7</v>
      </c>
      <c r="CB560" s="234">
        <v>4993.7</v>
      </c>
      <c r="CC560" s="235">
        <v>145</v>
      </c>
      <c r="CD560" s="233" t="s">
        <v>17100</v>
      </c>
      <c r="CE560" s="233" t="s">
        <v>17746</v>
      </c>
      <c r="CF560" s="233" t="s">
        <v>17858</v>
      </c>
      <c r="CG560" s="236">
        <v>10143936.34</v>
      </c>
      <c r="CH560" s="236">
        <v>0</v>
      </c>
      <c r="CI560" s="236">
        <v>0</v>
      </c>
      <c r="CJ560" s="236">
        <f t="shared" ref="CJ560" si="619">CG560-CH560-CI560</f>
        <v>10143936.34</v>
      </c>
      <c r="CK560" s="236" t="e">
        <f t="shared" si="558"/>
        <v>#N/A</v>
      </c>
      <c r="CL560" s="236" t="e">
        <f>DZ560*7048.18/BZ560</f>
        <v>#N/A</v>
      </c>
      <c r="CM560" s="195">
        <f t="shared" si="490"/>
        <v>0</v>
      </c>
      <c r="CQ560" s="182">
        <f t="shared" si="588"/>
        <v>273.10000000000002</v>
      </c>
      <c r="CR560" s="182" t="s">
        <v>246</v>
      </c>
      <c r="CS560" s="182">
        <v>0</v>
      </c>
      <c r="CY560" s="182" t="s">
        <v>288</v>
      </c>
      <c r="CZ560" s="182">
        <v>533.20000000000005</v>
      </c>
    </row>
    <row r="561" spans="1:104" ht="35.25" x14ac:dyDescent="0.5">
      <c r="B561" s="229" t="s">
        <v>220</v>
      </c>
      <c r="C561" s="269"/>
      <c r="D561" s="220" t="s">
        <v>17075</v>
      </c>
      <c r="E561" s="220" t="s">
        <v>17075</v>
      </c>
      <c r="F561" s="220" t="s">
        <v>17075</v>
      </c>
      <c r="G561" s="220" t="s">
        <v>17075</v>
      </c>
      <c r="H561" s="220" t="s">
        <v>17075</v>
      </c>
      <c r="I561" s="225">
        <f>I562+I563</f>
        <v>6301.9</v>
      </c>
      <c r="J561" s="225">
        <f t="shared" ref="J561:L561" si="620">J562+J563</f>
        <v>5277</v>
      </c>
      <c r="K561" s="225">
        <f t="shared" si="620"/>
        <v>5124.1000000000004</v>
      </c>
      <c r="L561" s="226">
        <f t="shared" si="620"/>
        <v>241</v>
      </c>
      <c r="M561" s="220" t="s">
        <v>17075</v>
      </c>
      <c r="N561" s="220" t="s">
        <v>17075</v>
      </c>
      <c r="O561" s="223" t="s">
        <v>17075</v>
      </c>
      <c r="P561" s="227">
        <v>18347586.559999999</v>
      </c>
      <c r="Q561" s="227"/>
      <c r="R561" s="225">
        <f t="shared" ref="R561:T561" si="621">R562+R563</f>
        <v>0</v>
      </c>
      <c r="S561" s="225">
        <f t="shared" si="621"/>
        <v>0</v>
      </c>
      <c r="T561" s="225">
        <f t="shared" si="621"/>
        <v>18347586.559999999</v>
      </c>
      <c r="U561" s="221">
        <f t="shared" si="374"/>
        <v>2911.437274472778</v>
      </c>
      <c r="V561" s="228">
        <f>MAX(V562:V563)</f>
        <v>7672.6286582278481</v>
      </c>
      <c r="W561" s="195">
        <f t="shared" si="550"/>
        <v>4761.1913837550701</v>
      </c>
      <c r="Y561" s="182" t="s">
        <v>3325</v>
      </c>
      <c r="Z561" s="182">
        <v>1974</v>
      </c>
      <c r="AA561" s="182">
        <v>5189.1000000000004</v>
      </c>
      <c r="AB561" s="182">
        <v>105</v>
      </c>
      <c r="AC561" s="182">
        <v>5</v>
      </c>
      <c r="AD561" s="182">
        <v>4518.6000000000004</v>
      </c>
      <c r="AF561" s="182" t="s">
        <v>3320</v>
      </c>
      <c r="AG561" s="182" t="s">
        <v>17312</v>
      </c>
      <c r="AH561" s="182" t="s">
        <v>2993</v>
      </c>
      <c r="AI561" s="182" t="s">
        <v>17331</v>
      </c>
      <c r="AL561" s="182" t="e">
        <f t="shared" si="576"/>
        <v>#N/A</v>
      </c>
      <c r="AV561" s="182" t="e">
        <f t="shared" si="577"/>
        <v>#N/A</v>
      </c>
      <c r="AW561" s="182" t="e">
        <f t="shared" si="578"/>
        <v>#N/A</v>
      </c>
      <c r="AY561" s="182" t="s">
        <v>339</v>
      </c>
      <c r="AZ561" s="182">
        <v>600</v>
      </c>
      <c r="BA561" s="182" t="s">
        <v>2975</v>
      </c>
      <c r="BD561" s="182" t="e">
        <f t="shared" si="579"/>
        <v>#N/A</v>
      </c>
      <c r="BJ561" s="182" t="e">
        <f t="shared" si="580"/>
        <v>#N/A</v>
      </c>
      <c r="BU561" s="233" t="s">
        <v>17075</v>
      </c>
      <c r="BV561" s="233" t="s">
        <v>17075</v>
      </c>
      <c r="BW561" s="233" t="s">
        <v>17075</v>
      </c>
      <c r="BX561" s="233" t="s">
        <v>17075</v>
      </c>
      <c r="BY561" s="233" t="s">
        <v>17075</v>
      </c>
      <c r="BZ561" s="234" t="e">
        <f>BZ562+BZ563</f>
        <v>#N/A</v>
      </c>
      <c r="CA561" s="234" t="e">
        <f t="shared" ref="CA561" si="622">CA562+CA563</f>
        <v>#N/A</v>
      </c>
      <c r="CB561" s="234">
        <f t="shared" ref="CB561" si="623">CB562+CB563</f>
        <v>5124.0999999999995</v>
      </c>
      <c r="CC561" s="235">
        <f t="shared" ref="CC561" si="624">CC562+CC563</f>
        <v>241</v>
      </c>
      <c r="CD561" s="233" t="s">
        <v>17075</v>
      </c>
      <c r="CE561" s="233" t="s">
        <v>17075</v>
      </c>
      <c r="CF561" s="233" t="s">
        <v>17075</v>
      </c>
      <c r="CG561" s="234">
        <f t="shared" ref="CG561" si="625">CG562+CG563</f>
        <v>18347586.559999999</v>
      </c>
      <c r="CH561" s="234">
        <f t="shared" ref="CH561" si="626">CH562+CH563</f>
        <v>0</v>
      </c>
      <c r="CI561" s="234">
        <f t="shared" ref="CI561" si="627">CI562+CI563</f>
        <v>0</v>
      </c>
      <c r="CJ561" s="234">
        <f t="shared" ref="CJ561" si="628">CJ562+CJ563</f>
        <v>18347586.559999999</v>
      </c>
      <c r="CK561" s="236" t="e">
        <f t="shared" si="558"/>
        <v>#N/A</v>
      </c>
      <c r="CL561" s="236" t="e">
        <f>MAX(CL562:CL563)</f>
        <v>#N/A</v>
      </c>
      <c r="CM561" s="195">
        <f t="shared" si="490"/>
        <v>0</v>
      </c>
      <c r="CQ561" s="182" t="e">
        <f t="shared" si="588"/>
        <v>#N/A</v>
      </c>
      <c r="CR561" s="182" t="s">
        <v>226</v>
      </c>
      <c r="CS561" s="182">
        <v>45.8</v>
      </c>
      <c r="CY561" s="182" t="s">
        <v>153</v>
      </c>
      <c r="CZ561" s="182">
        <v>2725.1</v>
      </c>
    </row>
    <row r="562" spans="1:104" ht="35.25" x14ac:dyDescent="0.5">
      <c r="A562" s="182">
        <v>1</v>
      </c>
      <c r="B562" s="220">
        <f>SUBTOTAL(9,$A$394:A562)</f>
        <v>137</v>
      </c>
      <c r="C562" s="230" t="s">
        <v>241</v>
      </c>
      <c r="D562" s="220">
        <v>1976</v>
      </c>
      <c r="E562" s="220"/>
      <c r="F562" s="220" t="s">
        <v>17319</v>
      </c>
      <c r="G562" s="220">
        <v>5</v>
      </c>
      <c r="H562" s="220" t="s">
        <v>17320</v>
      </c>
      <c r="I562" s="231">
        <v>5511.9</v>
      </c>
      <c r="J562" s="231">
        <v>4547.1000000000004</v>
      </c>
      <c r="K562" s="231">
        <f>J562-CQ562</f>
        <v>4394.2000000000007</v>
      </c>
      <c r="L562" s="232">
        <v>204</v>
      </c>
      <c r="M562" s="220" t="s">
        <v>17100</v>
      </c>
      <c r="N562" s="220" t="s">
        <v>17746</v>
      </c>
      <c r="O562" s="223" t="s">
        <v>17855</v>
      </c>
      <c r="P562" s="228">
        <v>12286209.92</v>
      </c>
      <c r="Q562" s="228"/>
      <c r="R562" s="228">
        <v>0</v>
      </c>
      <c r="S562" s="228">
        <v>0</v>
      </c>
      <c r="T562" s="228">
        <f>P562-R562-S562</f>
        <v>12286209.92</v>
      </c>
      <c r="U562" s="221">
        <f t="shared" si="374"/>
        <v>2229.0335310872838</v>
      </c>
      <c r="V562" s="228">
        <v>2229.0335310872842</v>
      </c>
      <c r="W562" s="195">
        <f t="shared" si="550"/>
        <v>0</v>
      </c>
      <c r="Y562" s="182" t="s">
        <v>3327</v>
      </c>
      <c r="Z562" s="182">
        <v>1964</v>
      </c>
      <c r="AA562" s="182">
        <v>1784.8</v>
      </c>
      <c r="AB562" s="182">
        <v>47</v>
      </c>
      <c r="AC562" s="182">
        <v>5</v>
      </c>
      <c r="AD562" s="182">
        <v>1598.3</v>
      </c>
      <c r="AF562" s="182" t="s">
        <v>652</v>
      </c>
      <c r="AG562" s="182" t="s">
        <v>17312</v>
      </c>
      <c r="AH562" s="182" t="s">
        <v>17337</v>
      </c>
      <c r="AI562" s="182" t="s">
        <v>17331</v>
      </c>
      <c r="AL562" s="182" t="e">
        <f t="shared" si="576"/>
        <v>#N/A</v>
      </c>
      <c r="AV562" s="182">
        <f t="shared" si="577"/>
        <v>1458.2</v>
      </c>
      <c r="AW562" s="182" t="str">
        <f t="shared" si="578"/>
        <v>Скатная деревянная</v>
      </c>
      <c r="AY562" s="182" t="s">
        <v>340</v>
      </c>
      <c r="AZ562" s="182">
        <v>385.7</v>
      </c>
      <c r="BA562" s="182" t="s">
        <v>2975</v>
      </c>
      <c r="BD562" s="182" t="e">
        <f t="shared" si="579"/>
        <v>#N/A</v>
      </c>
      <c r="BJ562" s="182" t="e">
        <f t="shared" si="580"/>
        <v>#N/A</v>
      </c>
      <c r="BU562" s="233" t="e">
        <f>VLOOKUP(BT562,CO:CS,2,FALSE)</f>
        <v>#N/A</v>
      </c>
      <c r="BV562" s="233"/>
      <c r="BW562" s="233" t="e">
        <f>VLOOKUP(BT562,CV:CY,2,FALSE)</f>
        <v>#N/A</v>
      </c>
      <c r="BX562" s="233" t="e">
        <f>VLOOKUP(BT562,CO:CS,5,FALSE)</f>
        <v>#N/A</v>
      </c>
      <c r="BY562" s="233" t="e">
        <f>VLOOKUP(BT562,CV:CY,4,FALSE)</f>
        <v>#N/A</v>
      </c>
      <c r="BZ562" s="234">
        <v>5511.9</v>
      </c>
      <c r="CA562" s="234">
        <v>4547.1000000000004</v>
      </c>
      <c r="CB562" s="234">
        <v>4394.2</v>
      </c>
      <c r="CC562" s="235">
        <v>204</v>
      </c>
      <c r="CD562" s="233" t="s">
        <v>17100</v>
      </c>
      <c r="CE562" s="233" t="s">
        <v>17746</v>
      </c>
      <c r="CF562" s="233" t="s">
        <v>17855</v>
      </c>
      <c r="CG562" s="236">
        <v>12286209.92</v>
      </c>
      <c r="CH562" s="236">
        <v>0</v>
      </c>
      <c r="CI562" s="236">
        <v>0</v>
      </c>
      <c r="CJ562" s="236">
        <f t="shared" ref="CJ562:CJ563" si="629">CG562-CH562-CI562</f>
        <v>12286209.92</v>
      </c>
      <c r="CK562" s="236">
        <f t="shared" si="558"/>
        <v>2229.0335310872838</v>
      </c>
      <c r="CL562" s="236">
        <f t="shared" ref="CL562:CL563" si="630">DL562*8425.6/BZ562</f>
        <v>0</v>
      </c>
      <c r="CM562" s="195">
        <f t="shared" si="490"/>
        <v>0</v>
      </c>
      <c r="CQ562" s="182">
        <f t="shared" si="588"/>
        <v>152.9</v>
      </c>
      <c r="CR562" s="182" t="s">
        <v>244</v>
      </c>
      <c r="CS562" s="182">
        <v>41</v>
      </c>
      <c r="CY562" s="182" t="s">
        <v>154</v>
      </c>
      <c r="CZ562" s="182">
        <v>440.6</v>
      </c>
    </row>
    <row r="563" spans="1:104" ht="35.25" x14ac:dyDescent="0.5">
      <c r="A563" s="182">
        <v>1</v>
      </c>
      <c r="B563" s="220">
        <f>SUBTOTAL(9,$A$394:A563)</f>
        <v>138</v>
      </c>
      <c r="C563" s="230" t="s">
        <v>242</v>
      </c>
      <c r="D563" s="220">
        <v>1982</v>
      </c>
      <c r="E563" s="220"/>
      <c r="F563" s="220" t="s">
        <v>17877</v>
      </c>
      <c r="G563" s="220">
        <v>2</v>
      </c>
      <c r="H563" s="220" t="s">
        <v>17042</v>
      </c>
      <c r="I563" s="231">
        <v>790</v>
      </c>
      <c r="J563" s="231">
        <v>729.9</v>
      </c>
      <c r="K563" s="231">
        <v>729.9</v>
      </c>
      <c r="L563" s="232">
        <v>37</v>
      </c>
      <c r="M563" s="220" t="s">
        <v>17100</v>
      </c>
      <c r="N563" s="220" t="s">
        <v>17746</v>
      </c>
      <c r="O563" s="223" t="s">
        <v>17858</v>
      </c>
      <c r="P563" s="228">
        <v>6061376.6399999997</v>
      </c>
      <c r="Q563" s="228"/>
      <c r="R563" s="228">
        <v>0</v>
      </c>
      <c r="S563" s="228">
        <v>0</v>
      </c>
      <c r="T563" s="228">
        <f>P563-R563-S563</f>
        <v>6061376.6399999997</v>
      </c>
      <c r="U563" s="221">
        <f t="shared" si="374"/>
        <v>7672.6286582278481</v>
      </c>
      <c r="V563" s="228">
        <v>7672.6286582278481</v>
      </c>
      <c r="W563" s="195">
        <f t="shared" si="550"/>
        <v>0</v>
      </c>
      <c r="Y563" s="182" t="s">
        <v>654</v>
      </c>
      <c r="Z563" s="182">
        <v>1959</v>
      </c>
      <c r="AA563" s="182">
        <v>2102.29</v>
      </c>
      <c r="AB563" s="182">
        <v>40</v>
      </c>
      <c r="AC563" s="182">
        <v>3</v>
      </c>
      <c r="AD563" s="182">
        <v>1148.8900000000001</v>
      </c>
      <c r="AF563" s="182" t="s">
        <v>3322</v>
      </c>
      <c r="AG563" s="182" t="s">
        <v>17312</v>
      </c>
      <c r="AH563" s="182" t="s">
        <v>2993</v>
      </c>
      <c r="AI563" s="182" t="s">
        <v>17315</v>
      </c>
      <c r="AL563" s="182" t="e">
        <f t="shared" si="576"/>
        <v>#N/A</v>
      </c>
      <c r="AV563" s="182" t="e">
        <f t="shared" si="577"/>
        <v>#N/A</v>
      </c>
      <c r="AW563" s="182" t="e">
        <f t="shared" si="578"/>
        <v>#N/A</v>
      </c>
      <c r="AY563" s="182" t="s">
        <v>341</v>
      </c>
      <c r="AZ563" s="182">
        <v>498</v>
      </c>
      <c r="BA563" s="182" t="s">
        <v>2975</v>
      </c>
      <c r="BD563" s="182" t="e">
        <f t="shared" si="579"/>
        <v>#N/A</v>
      </c>
      <c r="BJ563" s="182" t="e">
        <f t="shared" si="580"/>
        <v>#N/A</v>
      </c>
      <c r="BU563" s="233" t="e">
        <f>VLOOKUP(BT563,CO:CS,2,FALSE)</f>
        <v>#N/A</v>
      </c>
      <c r="BV563" s="233"/>
      <c r="BW563" s="233" t="s">
        <v>17877</v>
      </c>
      <c r="BX563" s="233" t="e">
        <f>VLOOKUP(BT563,CO:CS,5,FALSE)</f>
        <v>#N/A</v>
      </c>
      <c r="BY563" s="233" t="e">
        <f>VLOOKUP(BT563,CV:CY,4,FALSE)</f>
        <v>#N/A</v>
      </c>
      <c r="BZ563" s="234" t="e">
        <f>VLOOKUP(BT563,CO:CS,3,FALSE)</f>
        <v>#N/A</v>
      </c>
      <c r="CA563" s="234" t="e">
        <f>VLOOKUP(BT563,CO:CT,6,FALSE)</f>
        <v>#N/A</v>
      </c>
      <c r="CB563" s="234">
        <v>729.9</v>
      </c>
      <c r="CC563" s="235">
        <v>37</v>
      </c>
      <c r="CD563" s="233" t="s">
        <v>17100</v>
      </c>
      <c r="CE563" s="233" t="s">
        <v>17746</v>
      </c>
      <c r="CF563" s="233" t="s">
        <v>17858</v>
      </c>
      <c r="CG563" s="236">
        <v>6061376.6399999997</v>
      </c>
      <c r="CH563" s="236">
        <v>0</v>
      </c>
      <c r="CI563" s="236">
        <v>0</v>
      </c>
      <c r="CJ563" s="236">
        <f t="shared" si="629"/>
        <v>6061376.6399999997</v>
      </c>
      <c r="CK563" s="236" t="e">
        <f t="shared" si="558"/>
        <v>#N/A</v>
      </c>
      <c r="CL563" s="236" t="e">
        <f t="shared" si="630"/>
        <v>#N/A</v>
      </c>
      <c r="CM563" s="195">
        <f t="shared" si="490"/>
        <v>0</v>
      </c>
      <c r="CQ563" s="182">
        <f t="shared" si="588"/>
        <v>0</v>
      </c>
      <c r="CR563" s="182" t="s">
        <v>234</v>
      </c>
      <c r="CS563" s="182">
        <v>0</v>
      </c>
      <c r="CY563" s="182" t="s">
        <v>155</v>
      </c>
      <c r="CZ563" s="182">
        <v>3054.3</v>
      </c>
    </row>
    <row r="564" spans="1:104" ht="35.25" x14ac:dyDescent="0.5">
      <c r="B564" s="229" t="s">
        <v>221</v>
      </c>
      <c r="C564" s="269"/>
      <c r="D564" s="220" t="s">
        <v>17075</v>
      </c>
      <c r="E564" s="220" t="s">
        <v>17075</v>
      </c>
      <c r="F564" s="220" t="s">
        <v>17075</v>
      </c>
      <c r="G564" s="220" t="s">
        <v>17075</v>
      </c>
      <c r="H564" s="220" t="s">
        <v>17075</v>
      </c>
      <c r="I564" s="225">
        <f>I565</f>
        <v>5897.21</v>
      </c>
      <c r="J564" s="225">
        <f t="shared" ref="J564:L564" si="631">J565</f>
        <v>4536.71</v>
      </c>
      <c r="K564" s="225">
        <f t="shared" si="631"/>
        <v>4277.51</v>
      </c>
      <c r="L564" s="226">
        <f t="shared" si="631"/>
        <v>221</v>
      </c>
      <c r="M564" s="220" t="s">
        <v>17075</v>
      </c>
      <c r="N564" s="220" t="s">
        <v>17075</v>
      </c>
      <c r="O564" s="223" t="s">
        <v>17075</v>
      </c>
      <c r="P564" s="227">
        <v>12189315.52</v>
      </c>
      <c r="Q564" s="227"/>
      <c r="R564" s="225">
        <f t="shared" ref="R564:T564" si="632">R565</f>
        <v>0</v>
      </c>
      <c r="S564" s="225">
        <f t="shared" si="632"/>
        <v>0</v>
      </c>
      <c r="T564" s="225">
        <f t="shared" si="632"/>
        <v>12189315.52</v>
      </c>
      <c r="U564" s="221">
        <f t="shared" si="374"/>
        <v>2066.9631096738967</v>
      </c>
      <c r="V564" s="228">
        <f>V565</f>
        <v>2066.9631096738967</v>
      </c>
      <c r="W564" s="195">
        <f t="shared" si="550"/>
        <v>0</v>
      </c>
      <c r="Y564" s="182" t="s">
        <v>542</v>
      </c>
      <c r="Z564" s="182">
        <v>1965</v>
      </c>
      <c r="AA564" s="182">
        <v>2680.85</v>
      </c>
      <c r="AB564" s="182">
        <v>62</v>
      </c>
      <c r="AC564" s="182">
        <v>5</v>
      </c>
      <c r="AD564" s="182">
        <v>1647.75</v>
      </c>
      <c r="AF564" s="182" t="s">
        <v>3324</v>
      </c>
      <c r="AG564" s="182" t="s">
        <v>17312</v>
      </c>
      <c r="AH564" s="182" t="s">
        <v>2993</v>
      </c>
      <c r="AI564" s="182" t="s">
        <v>17315</v>
      </c>
      <c r="AL564" s="182" t="e">
        <f t="shared" si="576"/>
        <v>#N/A</v>
      </c>
      <c r="AV564" s="182" t="e">
        <f t="shared" si="577"/>
        <v>#N/A</v>
      </c>
      <c r="AW564" s="182" t="e">
        <f t="shared" si="578"/>
        <v>#N/A</v>
      </c>
      <c r="AY564" s="182" t="s">
        <v>342</v>
      </c>
      <c r="AZ564" s="182">
        <v>497</v>
      </c>
      <c r="BA564" s="182" t="s">
        <v>2975</v>
      </c>
      <c r="BD564" s="182" t="e">
        <f t="shared" si="579"/>
        <v>#N/A</v>
      </c>
      <c r="BJ564" s="182" t="e">
        <f t="shared" si="580"/>
        <v>#N/A</v>
      </c>
      <c r="BU564" s="233" t="s">
        <v>17075</v>
      </c>
      <c r="BV564" s="233" t="s">
        <v>17075</v>
      </c>
      <c r="BW564" s="233" t="s">
        <v>17075</v>
      </c>
      <c r="BX564" s="233" t="s">
        <v>17075</v>
      </c>
      <c r="BY564" s="233" t="s">
        <v>17075</v>
      </c>
      <c r="BZ564" s="234" t="e">
        <f>BZ565</f>
        <v>#N/A</v>
      </c>
      <c r="CA564" s="234" t="e">
        <f t="shared" ref="CA564" si="633">CA565</f>
        <v>#N/A</v>
      </c>
      <c r="CB564" s="234">
        <f t="shared" ref="CB564" si="634">CB565</f>
        <v>4536.71</v>
      </c>
      <c r="CC564" s="235">
        <f t="shared" ref="CC564" si="635">CC565</f>
        <v>221</v>
      </c>
      <c r="CD564" s="233" t="s">
        <v>17075</v>
      </c>
      <c r="CE564" s="233" t="s">
        <v>17075</v>
      </c>
      <c r="CF564" s="233" t="s">
        <v>17075</v>
      </c>
      <c r="CG564" s="234">
        <f t="shared" ref="CG564" si="636">CG565</f>
        <v>12189315.52</v>
      </c>
      <c r="CH564" s="234">
        <f t="shared" ref="CH564" si="637">CH565</f>
        <v>0</v>
      </c>
      <c r="CI564" s="234">
        <f t="shared" ref="CI564" si="638">CI565</f>
        <v>0</v>
      </c>
      <c r="CJ564" s="234">
        <f t="shared" ref="CJ564" si="639">CJ565</f>
        <v>12189315.52</v>
      </c>
      <c r="CK564" s="236" t="e">
        <f t="shared" si="558"/>
        <v>#N/A</v>
      </c>
      <c r="CL564" s="236" t="e">
        <f>CL565</f>
        <v>#N/A</v>
      </c>
      <c r="CM564" s="195">
        <f t="shared" si="490"/>
        <v>0</v>
      </c>
      <c r="CQ564" s="182" t="e">
        <f t="shared" si="588"/>
        <v>#N/A</v>
      </c>
      <c r="CR564" s="182" t="s">
        <v>238</v>
      </c>
      <c r="CS564" s="182">
        <v>47.26</v>
      </c>
      <c r="CY564" s="182" t="s">
        <v>156</v>
      </c>
      <c r="CZ564" s="182">
        <v>794.06999999999994</v>
      </c>
    </row>
    <row r="565" spans="1:104" ht="35.25" x14ac:dyDescent="0.5">
      <c r="A565" s="182">
        <v>1</v>
      </c>
      <c r="B565" s="220">
        <f>SUBTOTAL(9,$A$394:A565)</f>
        <v>139</v>
      </c>
      <c r="C565" s="230" t="s">
        <v>237</v>
      </c>
      <c r="D565" s="220">
        <v>1977</v>
      </c>
      <c r="E565" s="220"/>
      <c r="F565" s="220" t="s">
        <v>17877</v>
      </c>
      <c r="G565" s="220">
        <v>5</v>
      </c>
      <c r="H565" s="220" t="s">
        <v>17320</v>
      </c>
      <c r="I565" s="231">
        <v>5897.21</v>
      </c>
      <c r="J565" s="231">
        <v>4536.71</v>
      </c>
      <c r="K565" s="231">
        <f>J565-CQ565</f>
        <v>4277.51</v>
      </c>
      <c r="L565" s="232">
        <v>221</v>
      </c>
      <c r="M565" s="220" t="s">
        <v>17100</v>
      </c>
      <c r="N565" s="220" t="s">
        <v>17746</v>
      </c>
      <c r="O565" s="223" t="s">
        <v>17856</v>
      </c>
      <c r="P565" s="228">
        <v>12189315.52</v>
      </c>
      <c r="Q565" s="228"/>
      <c r="R565" s="228">
        <v>0</v>
      </c>
      <c r="S565" s="228">
        <v>0</v>
      </c>
      <c r="T565" s="228">
        <f>P565-R565-S565</f>
        <v>12189315.52</v>
      </c>
      <c r="U565" s="221">
        <f t="shared" si="374"/>
        <v>2066.9631096738967</v>
      </c>
      <c r="V565" s="228">
        <v>2066.9631096738967</v>
      </c>
      <c r="W565" s="195">
        <f t="shared" si="550"/>
        <v>0</v>
      </c>
      <c r="Y565" s="182" t="s">
        <v>3331</v>
      </c>
      <c r="Z565" s="182">
        <v>1981</v>
      </c>
      <c r="AA565" s="182">
        <v>11452.5</v>
      </c>
      <c r="AB565" s="182">
        <v>263</v>
      </c>
      <c r="AC565" s="182">
        <v>9</v>
      </c>
      <c r="AD565" s="182">
        <v>7445.6</v>
      </c>
      <c r="AF565" s="182" t="s">
        <v>653</v>
      </c>
      <c r="AG565" s="182" t="s">
        <v>17312</v>
      </c>
      <c r="AH565" s="182" t="s">
        <v>2993</v>
      </c>
      <c r="AI565" s="182" t="s">
        <v>17315</v>
      </c>
      <c r="AL565" s="182" t="e">
        <f t="shared" si="576"/>
        <v>#N/A</v>
      </c>
      <c r="AV565" s="182" t="e">
        <f t="shared" si="577"/>
        <v>#N/A</v>
      </c>
      <c r="AW565" s="182" t="e">
        <f t="shared" si="578"/>
        <v>#N/A</v>
      </c>
      <c r="AY565" s="182" t="s">
        <v>345</v>
      </c>
      <c r="AZ565" s="182">
        <v>307</v>
      </c>
      <c r="BA565" s="182" t="s">
        <v>2975</v>
      </c>
      <c r="BD565" s="182" t="e">
        <f t="shared" si="579"/>
        <v>#N/A</v>
      </c>
      <c r="BJ565" s="182" t="e">
        <f t="shared" si="580"/>
        <v>#N/A</v>
      </c>
      <c r="BU565" s="233" t="e">
        <f>VLOOKUP(BT565,CO:CS,2,FALSE)</f>
        <v>#N/A</v>
      </c>
      <c r="BV565" s="233"/>
      <c r="BW565" s="233" t="s">
        <v>17877</v>
      </c>
      <c r="BX565" s="233" t="e">
        <f>VLOOKUP(BT565,CO:CS,5,FALSE)</f>
        <v>#N/A</v>
      </c>
      <c r="BY565" s="233" t="e">
        <f>VLOOKUP(BT565,CV:CY,4,FALSE)</f>
        <v>#N/A</v>
      </c>
      <c r="BZ565" s="234" t="e">
        <f>VLOOKUP(BT565,CO:CS,3,FALSE)</f>
        <v>#N/A</v>
      </c>
      <c r="CA565" s="234" t="e">
        <f>VLOOKUP(BT565,CO:CT,6,FALSE)</f>
        <v>#N/A</v>
      </c>
      <c r="CB565" s="234">
        <v>4536.71</v>
      </c>
      <c r="CC565" s="235">
        <v>221</v>
      </c>
      <c r="CD565" s="233" t="s">
        <v>17100</v>
      </c>
      <c r="CE565" s="233" t="s">
        <v>17746</v>
      </c>
      <c r="CF565" s="233" t="s">
        <v>17856</v>
      </c>
      <c r="CG565" s="236">
        <v>12189315.52</v>
      </c>
      <c r="CH565" s="236">
        <v>0</v>
      </c>
      <c r="CI565" s="236">
        <v>0</v>
      </c>
      <c r="CJ565" s="236">
        <f t="shared" ref="CJ565" si="640">CG565-CH565-CI565</f>
        <v>12189315.52</v>
      </c>
      <c r="CK565" s="236" t="e">
        <f t="shared" si="558"/>
        <v>#N/A</v>
      </c>
      <c r="CL565" s="236" t="e">
        <f>DL565*8425.6/BZ565</f>
        <v>#N/A</v>
      </c>
      <c r="CM565" s="195">
        <f t="shared" si="490"/>
        <v>0</v>
      </c>
      <c r="CQ565" s="182">
        <f t="shared" si="588"/>
        <v>259.2</v>
      </c>
      <c r="CR565" s="182" t="s">
        <v>2601</v>
      </c>
      <c r="CS565" s="182">
        <v>0</v>
      </c>
      <c r="CY565" s="182" t="s">
        <v>157</v>
      </c>
      <c r="CZ565" s="182">
        <v>1793.2</v>
      </c>
    </row>
    <row r="566" spans="1:104" ht="35.25" x14ac:dyDescent="0.5">
      <c r="B566" s="229" t="s">
        <v>222</v>
      </c>
      <c r="C566" s="269"/>
      <c r="D566" s="220" t="s">
        <v>17075</v>
      </c>
      <c r="E566" s="220" t="s">
        <v>17075</v>
      </c>
      <c r="F566" s="220" t="s">
        <v>17075</v>
      </c>
      <c r="G566" s="220" t="s">
        <v>17075</v>
      </c>
      <c r="H566" s="220" t="s">
        <v>17075</v>
      </c>
      <c r="I566" s="225">
        <f>I567+I568</f>
        <v>8782.32</v>
      </c>
      <c r="J566" s="225">
        <f t="shared" ref="J566:L566" si="641">J567+J568</f>
        <v>6868</v>
      </c>
      <c r="K566" s="225">
        <f t="shared" si="641"/>
        <v>6820.74</v>
      </c>
      <c r="L566" s="226">
        <f t="shared" si="641"/>
        <v>234</v>
      </c>
      <c r="M566" s="220" t="s">
        <v>17075</v>
      </c>
      <c r="N566" s="220" t="s">
        <v>17075</v>
      </c>
      <c r="O566" s="223" t="s">
        <v>17075</v>
      </c>
      <c r="P566" s="227">
        <v>23953980.800000001</v>
      </c>
      <c r="Q566" s="227"/>
      <c r="R566" s="225">
        <f t="shared" ref="R566:T566" si="642">R567+R568</f>
        <v>0</v>
      </c>
      <c r="S566" s="225">
        <f t="shared" si="642"/>
        <v>0</v>
      </c>
      <c r="T566" s="225">
        <f t="shared" si="642"/>
        <v>23953980.800000001</v>
      </c>
      <c r="U566" s="221">
        <f t="shared" si="374"/>
        <v>2727.5231146211936</v>
      </c>
      <c r="V566" s="228">
        <f>MAX(V567:V568)</f>
        <v>7754.345932274834</v>
      </c>
      <c r="W566" s="195">
        <f t="shared" si="550"/>
        <v>5026.8228176536404</v>
      </c>
      <c r="Y566" s="182" t="s">
        <v>3333</v>
      </c>
      <c r="Z566" s="182">
        <v>1963</v>
      </c>
      <c r="AA566" s="182">
        <v>1120.2</v>
      </c>
      <c r="AB566" s="182">
        <v>28</v>
      </c>
      <c r="AC566" s="182">
        <v>2</v>
      </c>
      <c r="AD566" s="182">
        <v>625.29999999999995</v>
      </c>
      <c r="AF566" s="182" t="s">
        <v>3325</v>
      </c>
      <c r="AG566" s="182" t="s">
        <v>17312</v>
      </c>
      <c r="AH566" s="182" t="s">
        <v>2993</v>
      </c>
      <c r="AI566" s="182" t="s">
        <v>17315</v>
      </c>
      <c r="AL566" s="182" t="e">
        <f t="shared" si="576"/>
        <v>#N/A</v>
      </c>
      <c r="AV566" s="182" t="e">
        <f t="shared" si="577"/>
        <v>#N/A</v>
      </c>
      <c r="AW566" s="182" t="e">
        <f t="shared" si="578"/>
        <v>#N/A</v>
      </c>
      <c r="AY566" s="182" t="s">
        <v>347</v>
      </c>
      <c r="AZ566" s="182">
        <v>615</v>
      </c>
      <c r="BA566" s="182" t="s">
        <v>2975</v>
      </c>
      <c r="BD566" s="182" t="e">
        <f t="shared" si="579"/>
        <v>#N/A</v>
      </c>
      <c r="BJ566" s="182" t="e">
        <f t="shared" si="580"/>
        <v>#N/A</v>
      </c>
      <c r="BU566" s="233" t="s">
        <v>17075</v>
      </c>
      <c r="BV566" s="233" t="s">
        <v>17075</v>
      </c>
      <c r="BW566" s="233" t="s">
        <v>17075</v>
      </c>
      <c r="BX566" s="233" t="s">
        <v>17075</v>
      </c>
      <c r="BY566" s="233" t="s">
        <v>17075</v>
      </c>
      <c r="BZ566" s="234" t="e">
        <f>BZ567+BZ568</f>
        <v>#N/A</v>
      </c>
      <c r="CA566" s="234" t="e">
        <f t="shared" ref="CA566" si="643">CA567+CA568</f>
        <v>#N/A</v>
      </c>
      <c r="CB566" s="234">
        <f t="shared" ref="CB566" si="644">CB567+CB568</f>
        <v>6868</v>
      </c>
      <c r="CC566" s="235">
        <f t="shared" ref="CC566" si="645">CC567+CC568</f>
        <v>234</v>
      </c>
      <c r="CD566" s="233" t="s">
        <v>17075</v>
      </c>
      <c r="CE566" s="233" t="s">
        <v>17075</v>
      </c>
      <c r="CF566" s="233" t="s">
        <v>17075</v>
      </c>
      <c r="CG566" s="234">
        <f t="shared" ref="CG566" si="646">CG567+CG568</f>
        <v>23953980.800000001</v>
      </c>
      <c r="CH566" s="234">
        <f t="shared" ref="CH566" si="647">CH567+CH568</f>
        <v>0</v>
      </c>
      <c r="CI566" s="234">
        <f t="shared" ref="CI566" si="648">CI567+CI568</f>
        <v>0</v>
      </c>
      <c r="CJ566" s="234">
        <f t="shared" ref="CJ566" si="649">CJ567+CJ568</f>
        <v>23953980.800000001</v>
      </c>
      <c r="CK566" s="236" t="e">
        <f t="shared" si="558"/>
        <v>#N/A</v>
      </c>
      <c r="CL566" s="236" t="e">
        <f>MAX(CL567:CL568)</f>
        <v>#N/A</v>
      </c>
      <c r="CM566" s="195">
        <f t="shared" si="490"/>
        <v>0</v>
      </c>
      <c r="CQ566" s="182" t="e">
        <f t="shared" si="588"/>
        <v>#N/A</v>
      </c>
      <c r="CR566" s="182" t="s">
        <v>252</v>
      </c>
      <c r="CS566" s="182">
        <v>0</v>
      </c>
      <c r="CY566" s="182" t="s">
        <v>158</v>
      </c>
      <c r="CZ566" s="182">
        <v>2062.3000000000002</v>
      </c>
    </row>
    <row r="567" spans="1:104" ht="35.25" x14ac:dyDescent="0.5">
      <c r="A567" s="182">
        <v>1</v>
      </c>
      <c r="B567" s="220">
        <f>SUBTOTAL(9,$A$394:A567)</f>
        <v>140</v>
      </c>
      <c r="C567" s="230" t="s">
        <v>238</v>
      </c>
      <c r="D567" s="220">
        <v>1974</v>
      </c>
      <c r="E567" s="220"/>
      <c r="F567" s="220" t="s">
        <v>17877</v>
      </c>
      <c r="G567" s="220">
        <v>5</v>
      </c>
      <c r="H567" s="220" t="s">
        <v>17314</v>
      </c>
      <c r="I567" s="231">
        <v>8070.62</v>
      </c>
      <c r="J567" s="231">
        <v>6208.4</v>
      </c>
      <c r="K567" s="231">
        <f>J567-CQ567</f>
        <v>6161.1399999999994</v>
      </c>
      <c r="L567" s="232">
        <v>210</v>
      </c>
      <c r="M567" s="220" t="s">
        <v>17100</v>
      </c>
      <c r="N567" s="220" t="s">
        <v>17746</v>
      </c>
      <c r="O567" s="223" t="s">
        <v>17859</v>
      </c>
      <c r="P567" s="228">
        <v>18435212.800000001</v>
      </c>
      <c r="Q567" s="228"/>
      <c r="R567" s="228">
        <v>0</v>
      </c>
      <c r="S567" s="228">
        <v>0</v>
      </c>
      <c r="T567" s="228">
        <f>P567-R567-S567</f>
        <v>18435212.800000001</v>
      </c>
      <c r="U567" s="221">
        <f t="shared" si="374"/>
        <v>2284.2374935259004</v>
      </c>
      <c r="V567" s="228">
        <v>2284.2374935259004</v>
      </c>
      <c r="W567" s="195">
        <f t="shared" si="550"/>
        <v>0</v>
      </c>
      <c r="Y567" s="182" t="s">
        <v>558</v>
      </c>
      <c r="Z567" s="182">
        <v>1970</v>
      </c>
      <c r="AA567" s="182">
        <v>791.29</v>
      </c>
      <c r="AB567" s="182">
        <v>38</v>
      </c>
      <c r="AC567" s="182">
        <v>2</v>
      </c>
      <c r="AD567" s="182">
        <v>743.29</v>
      </c>
      <c r="AF567" s="182" t="s">
        <v>3327</v>
      </c>
      <c r="AG567" s="182" t="s">
        <v>17312</v>
      </c>
      <c r="AH567" s="182" t="s">
        <v>2993</v>
      </c>
      <c r="AI567" s="182" t="s">
        <v>17042</v>
      </c>
      <c r="AL567" s="182" t="e">
        <f t="shared" si="576"/>
        <v>#N/A</v>
      </c>
      <c r="AV567" s="182" t="e">
        <f t="shared" si="577"/>
        <v>#N/A</v>
      </c>
      <c r="AW567" s="182" t="e">
        <f t="shared" si="578"/>
        <v>#N/A</v>
      </c>
      <c r="AY567" s="182" t="s">
        <v>348</v>
      </c>
      <c r="AZ567" s="182">
        <v>1302</v>
      </c>
      <c r="BA567" s="182" t="s">
        <v>2975</v>
      </c>
      <c r="BD567" s="182" t="e">
        <f t="shared" si="579"/>
        <v>#N/A</v>
      </c>
      <c r="BJ567" s="182" t="e">
        <f t="shared" si="580"/>
        <v>#N/A</v>
      </c>
      <c r="BU567" s="233" t="e">
        <f>VLOOKUP(BT567,CO:CS,2,FALSE)</f>
        <v>#N/A</v>
      </c>
      <c r="BV567" s="233"/>
      <c r="BW567" s="233" t="s">
        <v>17877</v>
      </c>
      <c r="BX567" s="233" t="e">
        <f>VLOOKUP(BT567,CO:CS,5,FALSE)</f>
        <v>#N/A</v>
      </c>
      <c r="BY567" s="233" t="e">
        <f>VLOOKUP(BT567,CV:CY,4,FALSE)</f>
        <v>#N/A</v>
      </c>
      <c r="BZ567" s="234">
        <v>8070.62</v>
      </c>
      <c r="CA567" s="234">
        <v>6208.4</v>
      </c>
      <c r="CB567" s="234">
        <v>6208.4</v>
      </c>
      <c r="CC567" s="235">
        <v>210</v>
      </c>
      <c r="CD567" s="233" t="s">
        <v>17100</v>
      </c>
      <c r="CE567" s="233" t="s">
        <v>17746</v>
      </c>
      <c r="CF567" s="233" t="s">
        <v>17859</v>
      </c>
      <c r="CG567" s="236">
        <v>18435212.800000001</v>
      </c>
      <c r="CH567" s="236">
        <v>0</v>
      </c>
      <c r="CI567" s="236">
        <v>0</v>
      </c>
      <c r="CJ567" s="236">
        <f t="shared" ref="CJ567:CJ568" si="650">CG567-CH567-CI567</f>
        <v>18435212.800000001</v>
      </c>
      <c r="CK567" s="236">
        <f t="shared" si="558"/>
        <v>2284.2374935259004</v>
      </c>
      <c r="CL567" s="236">
        <f t="shared" ref="CL567:CL568" si="651">DL567*8425.6/BZ567</f>
        <v>0</v>
      </c>
      <c r="CM567" s="195">
        <f t="shared" si="490"/>
        <v>0</v>
      </c>
      <c r="CQ567" s="182">
        <f t="shared" si="588"/>
        <v>47.26</v>
      </c>
      <c r="CR567" s="182" t="s">
        <v>229</v>
      </c>
      <c r="CS567" s="182">
        <v>0</v>
      </c>
      <c r="CY567" s="182" t="s">
        <v>159</v>
      </c>
      <c r="CZ567" s="182">
        <v>1264.0100000000002</v>
      </c>
    </row>
    <row r="568" spans="1:104" ht="35.25" x14ac:dyDescent="0.5">
      <c r="A568" s="182">
        <v>1</v>
      </c>
      <c r="B568" s="220">
        <f>SUBTOTAL(9,$A$394:A568)</f>
        <v>141</v>
      </c>
      <c r="C568" s="230" t="s">
        <v>239</v>
      </c>
      <c r="D568" s="220">
        <v>1969</v>
      </c>
      <c r="E568" s="220"/>
      <c r="F568" s="220" t="s">
        <v>17877</v>
      </c>
      <c r="G568" s="220">
        <v>2</v>
      </c>
      <c r="H568" s="220" t="s">
        <v>17042</v>
      </c>
      <c r="I568" s="231">
        <v>711.7</v>
      </c>
      <c r="J568" s="231">
        <v>659.6</v>
      </c>
      <c r="K568" s="231">
        <v>659.6</v>
      </c>
      <c r="L568" s="232">
        <v>24</v>
      </c>
      <c r="M568" s="220" t="s">
        <v>17100</v>
      </c>
      <c r="N568" s="220" t="s">
        <v>17769</v>
      </c>
      <c r="O568" s="223" t="s">
        <v>17316</v>
      </c>
      <c r="P568" s="228">
        <v>5518768</v>
      </c>
      <c r="Q568" s="228"/>
      <c r="R568" s="228">
        <v>0</v>
      </c>
      <c r="S568" s="228">
        <v>0</v>
      </c>
      <c r="T568" s="228">
        <f>P568-R568-S568</f>
        <v>5518768</v>
      </c>
      <c r="U568" s="221">
        <f t="shared" si="374"/>
        <v>7754.345932274834</v>
      </c>
      <c r="V568" s="228">
        <v>7754.345932274834</v>
      </c>
      <c r="W568" s="195">
        <f t="shared" si="550"/>
        <v>0</v>
      </c>
      <c r="Y568" s="182" t="s">
        <v>3335</v>
      </c>
      <c r="Z568" s="182">
        <v>1973</v>
      </c>
      <c r="AA568" s="182">
        <v>1199.2</v>
      </c>
      <c r="AB568" s="182">
        <v>24</v>
      </c>
      <c r="AC568" s="182">
        <v>3</v>
      </c>
      <c r="AD568" s="182">
        <v>1104.4000000000001</v>
      </c>
      <c r="AF568" s="182" t="s">
        <v>654</v>
      </c>
      <c r="AG568" s="182" t="s">
        <v>17312</v>
      </c>
      <c r="AH568" s="182" t="s">
        <v>2993</v>
      </c>
      <c r="AI568" s="182" t="s">
        <v>17042</v>
      </c>
      <c r="AL568" s="182" t="e">
        <f t="shared" si="576"/>
        <v>#N/A</v>
      </c>
      <c r="AV568" s="182" t="e">
        <f t="shared" si="577"/>
        <v>#N/A</v>
      </c>
      <c r="AW568" s="182" t="e">
        <f t="shared" si="578"/>
        <v>#N/A</v>
      </c>
      <c r="AY568" s="182" t="s">
        <v>349</v>
      </c>
      <c r="AZ568" s="182">
        <v>615</v>
      </c>
      <c r="BA568" s="182" t="s">
        <v>2975</v>
      </c>
      <c r="BD568" s="182" t="e">
        <f t="shared" si="579"/>
        <v>#N/A</v>
      </c>
      <c r="BJ568" s="182" t="e">
        <f t="shared" si="580"/>
        <v>#N/A</v>
      </c>
      <c r="BU568" s="233" t="e">
        <f>VLOOKUP(BT568,CO:CS,2,FALSE)</f>
        <v>#N/A</v>
      </c>
      <c r="BV568" s="233"/>
      <c r="BW568" s="233" t="s">
        <v>17877</v>
      </c>
      <c r="BX568" s="233" t="e">
        <f>VLOOKUP(BT568,CO:CS,5,FALSE)</f>
        <v>#N/A</v>
      </c>
      <c r="BY568" s="233" t="e">
        <f>VLOOKUP(BT568,CV:CY,4,FALSE)</f>
        <v>#N/A</v>
      </c>
      <c r="BZ568" s="234" t="e">
        <f>VLOOKUP(BT568,CO:CS,3,FALSE)</f>
        <v>#N/A</v>
      </c>
      <c r="CA568" s="234" t="e">
        <f>VLOOKUP(BT568,CO:CT,6,FALSE)</f>
        <v>#N/A</v>
      </c>
      <c r="CB568" s="234">
        <v>659.6</v>
      </c>
      <c r="CC568" s="235">
        <v>24</v>
      </c>
      <c r="CD568" s="233" t="s">
        <v>17100</v>
      </c>
      <c r="CE568" s="233" t="s">
        <v>17769</v>
      </c>
      <c r="CF568" s="233" t="s">
        <v>17316</v>
      </c>
      <c r="CG568" s="236">
        <v>5518768</v>
      </c>
      <c r="CH568" s="236">
        <v>0</v>
      </c>
      <c r="CI568" s="236">
        <v>0</v>
      </c>
      <c r="CJ568" s="236">
        <f t="shared" si="650"/>
        <v>5518768</v>
      </c>
      <c r="CK568" s="236" t="e">
        <f t="shared" si="558"/>
        <v>#N/A</v>
      </c>
      <c r="CL568" s="236" t="e">
        <f t="shared" si="651"/>
        <v>#N/A</v>
      </c>
      <c r="CM568" s="195">
        <f t="shared" si="490"/>
        <v>0</v>
      </c>
      <c r="CQ568" s="182">
        <f t="shared" si="588"/>
        <v>0</v>
      </c>
      <c r="CR568" s="182" t="s">
        <v>253</v>
      </c>
      <c r="CS568" s="182">
        <v>163.30000000000001</v>
      </c>
      <c r="CY568" s="182" t="s">
        <v>160</v>
      </c>
      <c r="CZ568" s="182">
        <v>1528</v>
      </c>
    </row>
    <row r="569" spans="1:104" ht="35.25" x14ac:dyDescent="0.5">
      <c r="B569" s="229" t="s">
        <v>365</v>
      </c>
      <c r="C569" s="269"/>
      <c r="D569" s="220" t="s">
        <v>17075</v>
      </c>
      <c r="E569" s="220" t="s">
        <v>17075</v>
      </c>
      <c r="F569" s="220" t="s">
        <v>17075</v>
      </c>
      <c r="G569" s="220" t="s">
        <v>17075</v>
      </c>
      <c r="H569" s="220" t="s">
        <v>17075</v>
      </c>
      <c r="I569" s="225">
        <f>I570</f>
        <v>974.7</v>
      </c>
      <c r="J569" s="225">
        <f t="shared" ref="J569:L569" si="652">J570</f>
        <v>885.6</v>
      </c>
      <c r="K569" s="225">
        <f t="shared" si="652"/>
        <v>885.6</v>
      </c>
      <c r="L569" s="226">
        <f t="shared" si="652"/>
        <v>35</v>
      </c>
      <c r="M569" s="220" t="s">
        <v>17075</v>
      </c>
      <c r="N569" s="220" t="s">
        <v>17075</v>
      </c>
      <c r="O569" s="223" t="s">
        <v>17075</v>
      </c>
      <c r="P569" s="227">
        <v>9232207</v>
      </c>
      <c r="Q569" s="227"/>
      <c r="R569" s="225">
        <f t="shared" ref="R569:T569" si="653">R570</f>
        <v>0</v>
      </c>
      <c r="S569" s="225">
        <f t="shared" si="653"/>
        <v>0</v>
      </c>
      <c r="T569" s="225">
        <f t="shared" si="653"/>
        <v>9232207</v>
      </c>
      <c r="U569" s="221">
        <f t="shared" si="374"/>
        <v>9471.8446701549183</v>
      </c>
      <c r="V569" s="228">
        <f>V570</f>
        <v>9872.4886118805789</v>
      </c>
      <c r="W569" s="195">
        <f t="shared" si="550"/>
        <v>400.64394172566062</v>
      </c>
      <c r="Y569" s="182" t="s">
        <v>3563</v>
      </c>
      <c r="Z569" s="182">
        <v>1917</v>
      </c>
      <c r="AA569" s="182">
        <v>496.8</v>
      </c>
      <c r="AB569" s="182">
        <v>18</v>
      </c>
      <c r="AC569" s="182">
        <v>2</v>
      </c>
      <c r="AD569" s="182">
        <v>261.39999999999998</v>
      </c>
      <c r="AF569" s="182" t="s">
        <v>3560</v>
      </c>
      <c r="AG569" s="182" t="s">
        <v>17312</v>
      </c>
      <c r="AH569" s="182" t="s">
        <v>2993</v>
      </c>
      <c r="AI569" s="182" t="s">
        <v>2993</v>
      </c>
      <c r="AL569" s="182" t="e">
        <f t="shared" si="576"/>
        <v>#N/A</v>
      </c>
      <c r="AV569" s="182" t="e">
        <f t="shared" si="577"/>
        <v>#N/A</v>
      </c>
      <c r="AW569" s="182" t="e">
        <f t="shared" si="578"/>
        <v>#N/A</v>
      </c>
      <c r="AY569" s="182" t="s">
        <v>567</v>
      </c>
      <c r="AZ569" s="182">
        <v>828.4</v>
      </c>
      <c r="BA569" s="182" t="s">
        <v>2975</v>
      </c>
      <c r="BD569" s="182" t="e">
        <f t="shared" si="579"/>
        <v>#N/A</v>
      </c>
      <c r="BJ569" s="182" t="e">
        <f t="shared" si="580"/>
        <v>#N/A</v>
      </c>
      <c r="BU569" s="233" t="s">
        <v>17075</v>
      </c>
      <c r="BV569" s="233" t="s">
        <v>17075</v>
      </c>
      <c r="BW569" s="233" t="s">
        <v>17075</v>
      </c>
      <c r="BX569" s="233" t="s">
        <v>17075</v>
      </c>
      <c r="BY569" s="233" t="s">
        <v>17075</v>
      </c>
      <c r="BZ569" s="234">
        <f>BZ570</f>
        <v>974.7</v>
      </c>
      <c r="CA569" s="234">
        <f t="shared" ref="CA569" si="654">CA570</f>
        <v>885.6</v>
      </c>
      <c r="CB569" s="234">
        <f t="shared" ref="CB569" si="655">CB570</f>
        <v>885.6</v>
      </c>
      <c r="CC569" s="235">
        <f t="shared" ref="CC569" si="656">CC570</f>
        <v>35</v>
      </c>
      <c r="CD569" s="233" t="s">
        <v>17075</v>
      </c>
      <c r="CE569" s="233" t="s">
        <v>17075</v>
      </c>
      <c r="CF569" s="233" t="s">
        <v>17075</v>
      </c>
      <c r="CG569" s="234">
        <f t="shared" ref="CG569" si="657">CG570</f>
        <v>9232207</v>
      </c>
      <c r="CH569" s="234">
        <f t="shared" ref="CH569" si="658">CH570</f>
        <v>0</v>
      </c>
      <c r="CI569" s="234">
        <f t="shared" ref="CI569" si="659">CI570</f>
        <v>0</v>
      </c>
      <c r="CJ569" s="234">
        <f t="shared" ref="CJ569" si="660">CJ570</f>
        <v>9232207</v>
      </c>
      <c r="CK569" s="236">
        <f t="shared" si="558"/>
        <v>9471.8446701549183</v>
      </c>
      <c r="CL569" s="236">
        <f>CL570</f>
        <v>0</v>
      </c>
      <c r="CM569" s="195">
        <f t="shared" si="490"/>
        <v>0</v>
      </c>
      <c r="CQ569" s="182" t="e">
        <f t="shared" si="588"/>
        <v>#N/A</v>
      </c>
      <c r="CR569" s="182" t="s">
        <v>255</v>
      </c>
      <c r="CS569" s="182">
        <v>0</v>
      </c>
      <c r="CY569" s="182" t="s">
        <v>161</v>
      </c>
      <c r="CZ569" s="182">
        <v>3170.2999999999997</v>
      </c>
    </row>
    <row r="570" spans="1:104" ht="35.25" x14ac:dyDescent="0.5">
      <c r="A570" s="182">
        <v>1</v>
      </c>
      <c r="B570" s="220">
        <f>SUBTOTAL(9,$A$394:A570)</f>
        <v>142</v>
      </c>
      <c r="C570" s="230" t="s">
        <v>370</v>
      </c>
      <c r="D570" s="220">
        <v>1991</v>
      </c>
      <c r="E570" s="220"/>
      <c r="F570" s="220" t="s">
        <v>17877</v>
      </c>
      <c r="G570" s="220">
        <v>2</v>
      </c>
      <c r="H570" s="220" t="s">
        <v>17322</v>
      </c>
      <c r="I570" s="231">
        <v>974.7</v>
      </c>
      <c r="J570" s="231">
        <v>885.6</v>
      </c>
      <c r="K570" s="231">
        <v>885.6</v>
      </c>
      <c r="L570" s="232">
        <v>35</v>
      </c>
      <c r="M570" s="220" t="s">
        <v>17100</v>
      </c>
      <c r="N570" s="220" t="s">
        <v>17746</v>
      </c>
      <c r="O570" s="223" t="s">
        <v>17798</v>
      </c>
      <c r="P570" s="228">
        <v>9232207</v>
      </c>
      <c r="Q570" s="228"/>
      <c r="R570" s="228">
        <v>0</v>
      </c>
      <c r="S570" s="228">
        <v>0</v>
      </c>
      <c r="T570" s="228">
        <f>P570-R570-S570</f>
        <v>9232207</v>
      </c>
      <c r="U570" s="221">
        <f t="shared" si="374"/>
        <v>9471.8446701549183</v>
      </c>
      <c r="V570" s="228">
        <v>9872.4886118805789</v>
      </c>
      <c r="W570" s="195">
        <f t="shared" si="550"/>
        <v>400.64394172566062</v>
      </c>
      <c r="Y570" s="182" t="s">
        <v>518</v>
      </c>
      <c r="Z570" s="182">
        <v>1963</v>
      </c>
      <c r="AA570" s="182">
        <v>400</v>
      </c>
      <c r="AB570" s="182">
        <v>21</v>
      </c>
      <c r="AC570" s="182">
        <v>2</v>
      </c>
      <c r="AD570" s="182">
        <v>400</v>
      </c>
      <c r="AF570" s="182" t="s">
        <v>697</v>
      </c>
      <c r="AG570" s="182" t="s">
        <v>17312</v>
      </c>
      <c r="AH570" s="182" t="s">
        <v>2993</v>
      </c>
      <c r="AI570" s="182" t="s">
        <v>17042</v>
      </c>
      <c r="AL570" s="182" t="e">
        <f t="shared" si="576"/>
        <v>#N/A</v>
      </c>
      <c r="AV570" s="182">
        <f t="shared" si="577"/>
        <v>995</v>
      </c>
      <c r="AW570" s="182" t="str">
        <f t="shared" si="578"/>
        <v>Скатная деревянная</v>
      </c>
      <c r="AY570" s="182" t="s">
        <v>568</v>
      </c>
      <c r="AZ570" s="182">
        <v>660</v>
      </c>
      <c r="BA570" s="182" t="s">
        <v>3001</v>
      </c>
      <c r="BD570" s="182" t="e">
        <f t="shared" si="579"/>
        <v>#N/A</v>
      </c>
      <c r="BJ570" s="182" t="e">
        <f t="shared" si="580"/>
        <v>#N/A</v>
      </c>
      <c r="BU570" s="233" t="e">
        <f>VLOOKUP(BT570,CO:CS,2,FALSE)</f>
        <v>#N/A</v>
      </c>
      <c r="BV570" s="233"/>
      <c r="BW570" s="233" t="s">
        <v>17877</v>
      </c>
      <c r="BX570" s="233" t="e">
        <f>VLOOKUP(BT570,CO:CS,5,FALSE)</f>
        <v>#N/A</v>
      </c>
      <c r="BY570" s="233" t="e">
        <f>VLOOKUP(BT570,CV:CY,4,FALSE)</f>
        <v>#N/A</v>
      </c>
      <c r="BZ570" s="234">
        <v>974.7</v>
      </c>
      <c r="CA570" s="234">
        <v>885.6</v>
      </c>
      <c r="CB570" s="234">
        <v>885.6</v>
      </c>
      <c r="CC570" s="235">
        <v>35</v>
      </c>
      <c r="CD570" s="233" t="s">
        <v>17100</v>
      </c>
      <c r="CE570" s="233" t="s">
        <v>17746</v>
      </c>
      <c r="CF570" s="233" t="s">
        <v>17798</v>
      </c>
      <c r="CG570" s="236">
        <v>9232207</v>
      </c>
      <c r="CH570" s="236">
        <v>0</v>
      </c>
      <c r="CI570" s="236">
        <v>0</v>
      </c>
      <c r="CJ570" s="236">
        <f t="shared" ref="CJ570" si="661">CG570-CH570-CI570</f>
        <v>9232207</v>
      </c>
      <c r="CK570" s="236">
        <f t="shared" si="558"/>
        <v>9471.8446701549183</v>
      </c>
      <c r="CL570" s="236">
        <f>DL570*9671.07/BZ570</f>
        <v>0</v>
      </c>
      <c r="CM570" s="195">
        <f t="shared" si="490"/>
        <v>0</v>
      </c>
      <c r="CQ570" s="182">
        <f t="shared" si="588"/>
        <v>0</v>
      </c>
      <c r="CR570" s="182" t="s">
        <v>254</v>
      </c>
      <c r="CS570" s="182">
        <v>72.400000000000006</v>
      </c>
      <c r="CY570" s="182" t="s">
        <v>5393</v>
      </c>
      <c r="CZ570" s="182">
        <v>560</v>
      </c>
    </row>
    <row r="571" spans="1:104" ht="35.25" x14ac:dyDescent="0.5">
      <c r="B571" s="229" t="s">
        <v>269</v>
      </c>
      <c r="C571" s="269"/>
      <c r="D571" s="220" t="s">
        <v>17075</v>
      </c>
      <c r="E571" s="220" t="s">
        <v>17075</v>
      </c>
      <c r="F571" s="220" t="s">
        <v>17075</v>
      </c>
      <c r="G571" s="220" t="s">
        <v>17075</v>
      </c>
      <c r="H571" s="220" t="s">
        <v>17075</v>
      </c>
      <c r="I571" s="225">
        <f>I572+I573</f>
        <v>1827.1799999999998</v>
      </c>
      <c r="J571" s="225">
        <f t="shared" ref="J571:L571" si="662">J572+J573</f>
        <v>1558.1999999999998</v>
      </c>
      <c r="K571" s="225">
        <f t="shared" si="662"/>
        <v>1514.1</v>
      </c>
      <c r="L571" s="226">
        <f t="shared" si="662"/>
        <v>84</v>
      </c>
      <c r="M571" s="220" t="s">
        <v>17075</v>
      </c>
      <c r="N571" s="220" t="s">
        <v>17075</v>
      </c>
      <c r="O571" s="223" t="s">
        <v>17075</v>
      </c>
      <c r="P571" s="227">
        <v>6706777.5999999996</v>
      </c>
      <c r="Q571" s="227"/>
      <c r="R571" s="225">
        <f t="shared" ref="R571:T571" si="663">R572+R573</f>
        <v>0</v>
      </c>
      <c r="S571" s="225">
        <f t="shared" si="663"/>
        <v>0</v>
      </c>
      <c r="T571" s="225">
        <f t="shared" si="663"/>
        <v>6706777.5999999996</v>
      </c>
      <c r="U571" s="221">
        <f t="shared" si="374"/>
        <v>3670.5620683238653</v>
      </c>
      <c r="V571" s="228">
        <f>MAX(V572:V573)</f>
        <v>3673.779072952158</v>
      </c>
      <c r="W571" s="195">
        <f t="shared" si="550"/>
        <v>3.2170046282926705</v>
      </c>
      <c r="Y571" s="182" t="s">
        <v>3392</v>
      </c>
      <c r="Z571" s="182">
        <v>1960</v>
      </c>
      <c r="AA571" s="182">
        <v>477.6</v>
      </c>
      <c r="AB571" s="182">
        <v>14</v>
      </c>
      <c r="AC571" s="182">
        <v>2</v>
      </c>
      <c r="AD571" s="182">
        <v>271.39999999999998</v>
      </c>
      <c r="AF571" s="182" t="s">
        <v>3383</v>
      </c>
      <c r="AG571" s="182" t="s">
        <v>17312</v>
      </c>
      <c r="AH571" s="182" t="s">
        <v>2993</v>
      </c>
      <c r="AI571" s="182" t="s">
        <v>2993</v>
      </c>
      <c r="AL571" s="182" t="e">
        <f t="shared" si="576"/>
        <v>#N/A</v>
      </c>
      <c r="AV571" s="182" t="e">
        <f t="shared" si="577"/>
        <v>#N/A</v>
      </c>
      <c r="AW571" s="182" t="e">
        <f t="shared" si="578"/>
        <v>#N/A</v>
      </c>
      <c r="AY571" s="182" t="s">
        <v>409</v>
      </c>
      <c r="AZ571" s="182">
        <v>313</v>
      </c>
      <c r="BA571" s="182" t="s">
        <v>2975</v>
      </c>
      <c r="BD571" s="182" t="e">
        <f t="shared" si="579"/>
        <v>#N/A</v>
      </c>
      <c r="BJ571" s="182" t="e">
        <f t="shared" si="580"/>
        <v>#N/A</v>
      </c>
      <c r="BU571" s="233" t="s">
        <v>17075</v>
      </c>
      <c r="BV571" s="233" t="s">
        <v>17075</v>
      </c>
      <c r="BW571" s="233" t="s">
        <v>17075</v>
      </c>
      <c r="BX571" s="233" t="s">
        <v>17075</v>
      </c>
      <c r="BY571" s="233" t="s">
        <v>17075</v>
      </c>
      <c r="BZ571" s="234" t="e">
        <f>BZ572+BZ573</f>
        <v>#N/A</v>
      </c>
      <c r="CA571" s="234">
        <f t="shared" ref="CA571" si="664">CA572+CA573</f>
        <v>1558.1999999999998</v>
      </c>
      <c r="CB571" s="234">
        <f t="shared" ref="CB571" si="665">CB572+CB573</f>
        <v>1558.1999999999998</v>
      </c>
      <c r="CC571" s="235">
        <f t="shared" ref="CC571" si="666">CC572+CC573</f>
        <v>84</v>
      </c>
      <c r="CD571" s="233" t="s">
        <v>17075</v>
      </c>
      <c r="CE571" s="233" t="s">
        <v>17075</v>
      </c>
      <c r="CF571" s="233" t="s">
        <v>17075</v>
      </c>
      <c r="CG571" s="234">
        <f t="shared" ref="CG571" si="667">CG572+CG573</f>
        <v>6706777.5999999996</v>
      </c>
      <c r="CH571" s="234">
        <f t="shared" ref="CH571" si="668">CH572+CH573</f>
        <v>0</v>
      </c>
      <c r="CI571" s="234">
        <f t="shared" ref="CI571" si="669">CI572+CI573</f>
        <v>0</v>
      </c>
      <c r="CJ571" s="234">
        <f t="shared" ref="CJ571" si="670">CJ572+CJ573</f>
        <v>6706777.5999999996</v>
      </c>
      <c r="CK571" s="236" t="e">
        <f t="shared" si="558"/>
        <v>#N/A</v>
      </c>
      <c r="CL571" s="236" t="e">
        <f>MAX(CL572:CL573)</f>
        <v>#N/A</v>
      </c>
      <c r="CM571" s="195">
        <f t="shared" si="490"/>
        <v>0</v>
      </c>
      <c r="CQ571" s="182" t="e">
        <f t="shared" si="588"/>
        <v>#N/A</v>
      </c>
      <c r="CR571" s="182" t="s">
        <v>230</v>
      </c>
      <c r="CS571" s="182">
        <v>0</v>
      </c>
      <c r="CY571" s="182" t="s">
        <v>162</v>
      </c>
      <c r="CZ571" s="182">
        <v>371.8</v>
      </c>
    </row>
    <row r="572" spans="1:104" ht="35.25" x14ac:dyDescent="0.5">
      <c r="A572" s="182">
        <v>1</v>
      </c>
      <c r="B572" s="220">
        <f>SUBTOTAL(9,$A$394:A572)</f>
        <v>143</v>
      </c>
      <c r="C572" s="230" t="s">
        <v>273</v>
      </c>
      <c r="D572" s="220">
        <v>1986</v>
      </c>
      <c r="E572" s="220"/>
      <c r="F572" s="220" t="s">
        <v>17877</v>
      </c>
      <c r="G572" s="220">
        <v>4</v>
      </c>
      <c r="H572" s="220" t="s">
        <v>17040</v>
      </c>
      <c r="I572" s="231">
        <v>912.79</v>
      </c>
      <c r="J572" s="231">
        <v>778.3</v>
      </c>
      <c r="K572" s="231">
        <f>J572-CQ572</f>
        <v>734.19999999999993</v>
      </c>
      <c r="L572" s="232">
        <v>42</v>
      </c>
      <c r="M572" s="220" t="s">
        <v>17100</v>
      </c>
      <c r="N572" s="220" t="s">
        <v>17746</v>
      </c>
      <c r="O572" s="223" t="s">
        <v>17865</v>
      </c>
      <c r="P572" s="228">
        <v>3353388.8</v>
      </c>
      <c r="Q572" s="228"/>
      <c r="R572" s="228">
        <v>0</v>
      </c>
      <c r="S572" s="228">
        <v>0</v>
      </c>
      <c r="T572" s="228">
        <f>P572-R572-S572</f>
        <v>3353388.8</v>
      </c>
      <c r="U572" s="221">
        <f t="shared" ref="U572:U573" si="671">P572/I572</f>
        <v>3673.7790729521575</v>
      </c>
      <c r="V572" s="228">
        <v>3673.779072952158</v>
      </c>
      <c r="W572" s="195">
        <f t="shared" si="550"/>
        <v>0</v>
      </c>
      <c r="Y572" s="182" t="s">
        <v>3394</v>
      </c>
      <c r="Z572" s="182">
        <v>1962</v>
      </c>
      <c r="AA572" s="182">
        <v>1883</v>
      </c>
      <c r="AB572" s="182">
        <v>190</v>
      </c>
      <c r="AC572" s="182">
        <v>4</v>
      </c>
      <c r="AD572" s="182">
        <v>1883</v>
      </c>
      <c r="AF572" s="182" t="s">
        <v>3385</v>
      </c>
      <c r="AG572" s="182" t="s">
        <v>17312</v>
      </c>
      <c r="AH572" s="182" t="s">
        <v>17318</v>
      </c>
      <c r="AI572" s="182" t="s">
        <v>17042</v>
      </c>
      <c r="AL572" s="182" t="e">
        <f t="shared" si="576"/>
        <v>#N/A</v>
      </c>
      <c r="AV572" s="182">
        <f t="shared" si="577"/>
        <v>398</v>
      </c>
      <c r="AW572" s="182" t="str">
        <f t="shared" si="578"/>
        <v>Скатная деревянная</v>
      </c>
      <c r="AY572" s="182" t="s">
        <v>410</v>
      </c>
      <c r="AZ572" s="182">
        <v>336</v>
      </c>
      <c r="BA572" s="182" t="s">
        <v>2975</v>
      </c>
      <c r="BD572" s="182" t="e">
        <f t="shared" si="579"/>
        <v>#N/A</v>
      </c>
      <c r="BJ572" s="182" t="e">
        <f t="shared" si="580"/>
        <v>#N/A</v>
      </c>
      <c r="BU572" s="233" t="e">
        <f>VLOOKUP(BT572,CO:CS,2,FALSE)</f>
        <v>#N/A</v>
      </c>
      <c r="BV572" s="233"/>
      <c r="BW572" s="233" t="s">
        <v>17877</v>
      </c>
      <c r="BX572" s="233" t="e">
        <f>VLOOKUP(BT572,CO:CS,5,FALSE)</f>
        <v>#N/A</v>
      </c>
      <c r="BY572" s="233" t="e">
        <f>VLOOKUP(BT572,CV:CY,4,FALSE)</f>
        <v>#N/A</v>
      </c>
      <c r="BZ572" s="234" t="e">
        <f>VLOOKUP(BT572,CO:CS,3,FALSE)</f>
        <v>#N/A</v>
      </c>
      <c r="CA572" s="234">
        <v>778.3</v>
      </c>
      <c r="CB572" s="234">
        <v>778.3</v>
      </c>
      <c r="CC572" s="235">
        <v>42</v>
      </c>
      <c r="CD572" s="233" t="s">
        <v>17100</v>
      </c>
      <c r="CE572" s="233" t="s">
        <v>17746</v>
      </c>
      <c r="CF572" s="233" t="s">
        <v>17865</v>
      </c>
      <c r="CG572" s="236">
        <v>3353388.8</v>
      </c>
      <c r="CH572" s="236">
        <v>0</v>
      </c>
      <c r="CI572" s="236">
        <v>0</v>
      </c>
      <c r="CJ572" s="236">
        <f t="shared" ref="CJ572:CJ573" si="672">CG572-CH572-CI572</f>
        <v>3353388.8</v>
      </c>
      <c r="CK572" s="236" t="e">
        <f t="shared" si="558"/>
        <v>#N/A</v>
      </c>
      <c r="CL572" s="236" t="e">
        <f t="shared" ref="CL572:CL573" si="673">DL572*8425.6/BZ572</f>
        <v>#N/A</v>
      </c>
      <c r="CM572" s="195">
        <f t="shared" si="490"/>
        <v>0</v>
      </c>
      <c r="CQ572" s="182">
        <f t="shared" si="588"/>
        <v>44.1</v>
      </c>
      <c r="CR572" s="182" t="s">
        <v>239</v>
      </c>
      <c r="CS572" s="182">
        <v>0</v>
      </c>
      <c r="CY572" s="182" t="s">
        <v>163</v>
      </c>
      <c r="CZ572" s="182">
        <v>366</v>
      </c>
    </row>
    <row r="573" spans="1:104" ht="35.25" x14ac:dyDescent="0.5">
      <c r="A573" s="182">
        <v>1</v>
      </c>
      <c r="B573" s="220">
        <f>SUBTOTAL(9,$A$394:A573)</f>
        <v>144</v>
      </c>
      <c r="C573" s="230" t="s">
        <v>272</v>
      </c>
      <c r="D573" s="220">
        <v>1986</v>
      </c>
      <c r="E573" s="220"/>
      <c r="F573" s="220" t="s">
        <v>17877</v>
      </c>
      <c r="G573" s="220">
        <v>4</v>
      </c>
      <c r="H573" s="220" t="s">
        <v>17040</v>
      </c>
      <c r="I573" s="231">
        <v>914.39</v>
      </c>
      <c r="J573" s="231">
        <v>779.9</v>
      </c>
      <c r="K573" s="231">
        <v>779.9</v>
      </c>
      <c r="L573" s="232">
        <v>42</v>
      </c>
      <c r="M573" s="220" t="s">
        <v>17100</v>
      </c>
      <c r="N573" s="220" t="s">
        <v>17746</v>
      </c>
      <c r="O573" s="223" t="s">
        <v>17865</v>
      </c>
      <c r="P573" s="228">
        <v>3353388.8</v>
      </c>
      <c r="Q573" s="228"/>
      <c r="R573" s="228">
        <v>0</v>
      </c>
      <c r="S573" s="228">
        <v>0</v>
      </c>
      <c r="T573" s="228">
        <f>P573-R573-S573</f>
        <v>3353388.8</v>
      </c>
      <c r="U573" s="221">
        <f t="shared" si="671"/>
        <v>3667.3506928116012</v>
      </c>
      <c r="V573" s="228">
        <v>3667.3506928116017</v>
      </c>
      <c r="W573" s="195">
        <f t="shared" si="550"/>
        <v>0</v>
      </c>
      <c r="Y573" s="182" t="s">
        <v>3395</v>
      </c>
      <c r="Z573" s="182">
        <v>1967</v>
      </c>
      <c r="AA573" s="182">
        <v>301.60000000000002</v>
      </c>
      <c r="AB573" s="182">
        <v>21</v>
      </c>
      <c r="AC573" s="182">
        <v>2</v>
      </c>
      <c r="AD573" s="182">
        <v>280.2</v>
      </c>
      <c r="AF573" s="182" t="s">
        <v>3387</v>
      </c>
      <c r="AG573" s="182" t="s">
        <v>17312</v>
      </c>
      <c r="AH573" s="182" t="s">
        <v>2993</v>
      </c>
      <c r="AI573" s="182" t="s">
        <v>17042</v>
      </c>
      <c r="AL573" s="182" t="e">
        <f t="shared" si="576"/>
        <v>#N/A</v>
      </c>
      <c r="AV573" s="182">
        <f t="shared" si="577"/>
        <v>398</v>
      </c>
      <c r="AW573" s="182" t="str">
        <f t="shared" si="578"/>
        <v>Скатная деревянная</v>
      </c>
      <c r="AY573" s="182" t="s">
        <v>436</v>
      </c>
      <c r="AZ573" s="182">
        <v>325</v>
      </c>
      <c r="BA573" s="182" t="s">
        <v>2975</v>
      </c>
      <c r="BD573" s="182" t="e">
        <f t="shared" si="579"/>
        <v>#N/A</v>
      </c>
      <c r="BJ573" s="182" t="e">
        <f t="shared" si="580"/>
        <v>#N/A</v>
      </c>
      <c r="BU573" s="233" t="e">
        <f>VLOOKUP(BT573,CO:CS,2,FALSE)</f>
        <v>#N/A</v>
      </c>
      <c r="BV573" s="233"/>
      <c r="BW573" s="233" t="s">
        <v>17877</v>
      </c>
      <c r="BX573" s="233" t="e">
        <f>VLOOKUP(BT573,CO:CS,5,FALSE)</f>
        <v>#N/A</v>
      </c>
      <c r="BY573" s="233" t="e">
        <f>VLOOKUP(BT573,CV:CY,4,FALSE)</f>
        <v>#N/A</v>
      </c>
      <c r="BZ573" s="234" t="e">
        <f>VLOOKUP(BT573,CO:CS,3,FALSE)</f>
        <v>#N/A</v>
      </c>
      <c r="CA573" s="234">
        <v>779.9</v>
      </c>
      <c r="CB573" s="234">
        <v>779.9</v>
      </c>
      <c r="CC573" s="235">
        <v>42</v>
      </c>
      <c r="CD573" s="233" t="s">
        <v>17100</v>
      </c>
      <c r="CE573" s="233" t="s">
        <v>17746</v>
      </c>
      <c r="CF573" s="233" t="s">
        <v>17865</v>
      </c>
      <c r="CG573" s="236">
        <v>3353388.8</v>
      </c>
      <c r="CH573" s="236">
        <v>0</v>
      </c>
      <c r="CI573" s="236">
        <v>0</v>
      </c>
      <c r="CJ573" s="236">
        <f t="shared" si="672"/>
        <v>3353388.8</v>
      </c>
      <c r="CK573" s="236" t="e">
        <f t="shared" si="558"/>
        <v>#N/A</v>
      </c>
      <c r="CL573" s="236" t="e">
        <f t="shared" si="673"/>
        <v>#N/A</v>
      </c>
      <c r="CM573" s="195">
        <f t="shared" si="490"/>
        <v>0</v>
      </c>
      <c r="CQ573" s="182">
        <f t="shared" si="588"/>
        <v>0</v>
      </c>
      <c r="CR573" s="182" t="s">
        <v>231</v>
      </c>
      <c r="CS573" s="182">
        <v>30</v>
      </c>
      <c r="CY573" s="182" t="s">
        <v>164</v>
      </c>
      <c r="CZ573" s="182">
        <v>315.2</v>
      </c>
    </row>
    <row r="574" spans="1:104" ht="35.25" x14ac:dyDescent="0.5">
      <c r="B574" s="229" t="s">
        <v>270</v>
      </c>
      <c r="C574" s="269"/>
      <c r="D574" s="220" t="s">
        <v>17075</v>
      </c>
      <c r="E574" s="220" t="s">
        <v>17075</v>
      </c>
      <c r="F574" s="220" t="s">
        <v>17075</v>
      </c>
      <c r="G574" s="220" t="s">
        <v>17075</v>
      </c>
      <c r="H574" s="220" t="s">
        <v>17075</v>
      </c>
      <c r="I574" s="225">
        <f>I575</f>
        <v>378.6</v>
      </c>
      <c r="J574" s="225">
        <f t="shared" ref="J574:L574" si="674">J575</f>
        <v>228.7</v>
      </c>
      <c r="K574" s="225">
        <f t="shared" si="674"/>
        <v>228.7</v>
      </c>
      <c r="L574" s="226">
        <f t="shared" si="674"/>
        <v>16</v>
      </c>
      <c r="M574" s="220" t="s">
        <v>17075</v>
      </c>
      <c r="N574" s="220" t="s">
        <v>17075</v>
      </c>
      <c r="O574" s="223" t="s">
        <v>17075</v>
      </c>
      <c r="P574" s="227">
        <v>6420307.1999999993</v>
      </c>
      <c r="Q574" s="227"/>
      <c r="R574" s="225">
        <f t="shared" ref="R574:T574" si="675">R575</f>
        <v>0</v>
      </c>
      <c r="S574" s="225">
        <f t="shared" si="675"/>
        <v>0</v>
      </c>
      <c r="T574" s="225">
        <f t="shared" si="675"/>
        <v>6420307.1999999993</v>
      </c>
      <c r="U574" s="221">
        <f t="shared" ref="U574:U636" si="676">P574/I574</f>
        <v>16958.02218700475</v>
      </c>
      <c r="V574" s="228">
        <f>V575</f>
        <v>22389.79</v>
      </c>
      <c r="W574" s="195">
        <f t="shared" si="550"/>
        <v>5431.767812995251</v>
      </c>
      <c r="Y574" s="182" t="s">
        <v>676</v>
      </c>
      <c r="Z574" s="182">
        <v>1962</v>
      </c>
      <c r="AA574" s="182">
        <v>2281.1999999999998</v>
      </c>
      <c r="AB574" s="182">
        <v>52</v>
      </c>
      <c r="AC574" s="182">
        <v>4</v>
      </c>
      <c r="AD574" s="182">
        <v>1279.8</v>
      </c>
      <c r="AF574" s="182" t="s">
        <v>659</v>
      </c>
      <c r="AG574" s="182" t="s">
        <v>17312</v>
      </c>
      <c r="AH574" s="182" t="s">
        <v>2993</v>
      </c>
      <c r="AI574" s="182" t="s">
        <v>17040</v>
      </c>
      <c r="AL574" s="182" t="e">
        <f t="shared" si="576"/>
        <v>#N/A</v>
      </c>
      <c r="AV574" s="182" t="e">
        <f t="shared" si="577"/>
        <v>#N/A</v>
      </c>
      <c r="AW574" s="182" t="e">
        <f t="shared" si="578"/>
        <v>#N/A</v>
      </c>
      <c r="AY574" s="182" t="s">
        <v>437</v>
      </c>
      <c r="AZ574" s="182">
        <v>325</v>
      </c>
      <c r="BA574" s="182" t="s">
        <v>2975</v>
      </c>
      <c r="BD574" s="182" t="e">
        <f t="shared" si="579"/>
        <v>#N/A</v>
      </c>
      <c r="BJ574" s="182" t="e">
        <f t="shared" si="580"/>
        <v>#N/A</v>
      </c>
      <c r="BU574" s="233" t="s">
        <v>17075</v>
      </c>
      <c r="BV574" s="233" t="s">
        <v>17075</v>
      </c>
      <c r="BW574" s="233" t="s">
        <v>17075</v>
      </c>
      <c r="BX574" s="233" t="s">
        <v>17075</v>
      </c>
      <c r="BY574" s="233" t="s">
        <v>17075</v>
      </c>
      <c r="BZ574" s="234" t="e">
        <f>BZ575</f>
        <v>#N/A</v>
      </c>
      <c r="CA574" s="234" t="e">
        <f t="shared" ref="CA574" si="677">CA575</f>
        <v>#N/A</v>
      </c>
      <c r="CB574" s="234">
        <f t="shared" ref="CB574" si="678">CB575</f>
        <v>228.7</v>
      </c>
      <c r="CC574" s="235">
        <f t="shared" ref="CC574" si="679">CC575</f>
        <v>16</v>
      </c>
      <c r="CD574" s="233" t="s">
        <v>17075</v>
      </c>
      <c r="CE574" s="233" t="s">
        <v>17075</v>
      </c>
      <c r="CF574" s="233" t="s">
        <v>17075</v>
      </c>
      <c r="CG574" s="234">
        <f t="shared" ref="CG574" si="680">CG575</f>
        <v>6420307.1999999993</v>
      </c>
      <c r="CH574" s="234">
        <f t="shared" ref="CH574" si="681">CH575</f>
        <v>0</v>
      </c>
      <c r="CI574" s="234">
        <f t="shared" ref="CI574" si="682">CI575</f>
        <v>0</v>
      </c>
      <c r="CJ574" s="234">
        <f t="shared" ref="CJ574" si="683">CJ575</f>
        <v>6420307.1999999993</v>
      </c>
      <c r="CK574" s="236" t="e">
        <f t="shared" si="558"/>
        <v>#N/A</v>
      </c>
      <c r="CL574" s="236">
        <f>CL575</f>
        <v>22389.79</v>
      </c>
      <c r="CM574" s="195">
        <f t="shared" si="490"/>
        <v>0</v>
      </c>
      <c r="CQ574" s="182" t="e">
        <f t="shared" si="588"/>
        <v>#N/A</v>
      </c>
      <c r="CR574" s="182" t="s">
        <v>256</v>
      </c>
      <c r="CS574" s="182">
        <v>137.19999999999999</v>
      </c>
      <c r="CY574" s="182" t="s">
        <v>165</v>
      </c>
      <c r="CZ574" s="182">
        <v>2148.5</v>
      </c>
    </row>
    <row r="575" spans="1:104" ht="35.25" x14ac:dyDescent="0.5">
      <c r="A575" s="182">
        <v>1</v>
      </c>
      <c r="B575" s="220">
        <f>SUBTOTAL(9,$A$394:A575)</f>
        <v>145</v>
      </c>
      <c r="C575" s="230" t="s">
        <v>15604</v>
      </c>
      <c r="D575" s="220">
        <v>1980</v>
      </c>
      <c r="E575" s="220"/>
      <c r="F575" s="220" t="s">
        <v>17877</v>
      </c>
      <c r="G575" s="220">
        <v>2</v>
      </c>
      <c r="H575" s="220" t="s">
        <v>17040</v>
      </c>
      <c r="I575" s="231">
        <v>378.6</v>
      </c>
      <c r="J575" s="231">
        <v>228.7</v>
      </c>
      <c r="K575" s="231">
        <v>228.7</v>
      </c>
      <c r="L575" s="232">
        <v>16</v>
      </c>
      <c r="M575" s="220" t="s">
        <v>17100</v>
      </c>
      <c r="N575" s="220" t="s">
        <v>17746</v>
      </c>
      <c r="O575" s="223" t="s">
        <v>17861</v>
      </c>
      <c r="P575" s="228">
        <v>6420307.1999999993</v>
      </c>
      <c r="Q575" s="228"/>
      <c r="R575" s="228">
        <v>0</v>
      </c>
      <c r="S575" s="228">
        <v>0</v>
      </c>
      <c r="T575" s="228">
        <f>P575-R575-S575</f>
        <v>6420307.1999999993</v>
      </c>
      <c r="U575" s="221">
        <f t="shared" si="676"/>
        <v>16958.02218700475</v>
      </c>
      <c r="V575" s="228">
        <v>22389.79</v>
      </c>
      <c r="W575" s="195">
        <f t="shared" si="550"/>
        <v>5431.767812995251</v>
      </c>
      <c r="Y575" s="182" t="s">
        <v>677</v>
      </c>
      <c r="Z575" s="182">
        <v>1963</v>
      </c>
      <c r="AA575" s="182">
        <v>504</v>
      </c>
      <c r="AB575" s="182">
        <v>9</v>
      </c>
      <c r="AC575" s="182">
        <v>2</v>
      </c>
      <c r="AD575" s="182">
        <v>282.8</v>
      </c>
      <c r="AF575" s="182" t="s">
        <v>3392</v>
      </c>
      <c r="AG575" s="182" t="s">
        <v>17312</v>
      </c>
      <c r="AH575" s="182" t="s">
        <v>2993</v>
      </c>
      <c r="AI575" s="182" t="s">
        <v>17040</v>
      </c>
      <c r="AL575" s="190" t="e">
        <f t="shared" si="576"/>
        <v>#N/A</v>
      </c>
      <c r="AV575" s="182" t="e">
        <f t="shared" si="577"/>
        <v>#N/A</v>
      </c>
      <c r="AW575" s="182" t="e">
        <f t="shared" si="578"/>
        <v>#N/A</v>
      </c>
      <c r="AY575" s="182" t="s">
        <v>405</v>
      </c>
      <c r="AZ575" s="182">
        <v>572</v>
      </c>
      <c r="BA575" s="182" t="s">
        <v>2975</v>
      </c>
      <c r="BD575" s="182" t="e">
        <f t="shared" si="579"/>
        <v>#N/A</v>
      </c>
      <c r="BJ575" s="182" t="e">
        <f t="shared" si="580"/>
        <v>#N/A</v>
      </c>
      <c r="BU575" s="233" t="e">
        <f>VLOOKUP(BT575,CO:CS,2,FALSE)</f>
        <v>#N/A</v>
      </c>
      <c r="BV575" s="233"/>
      <c r="BW575" s="233" t="s">
        <v>17877</v>
      </c>
      <c r="BX575" s="233" t="e">
        <f>VLOOKUP(BT575,CO:CS,5,FALSE)</f>
        <v>#N/A</v>
      </c>
      <c r="BY575" s="233" t="e">
        <f>VLOOKUP(BT575,CV:CY,4,FALSE)</f>
        <v>#N/A</v>
      </c>
      <c r="BZ575" s="234" t="e">
        <f>VLOOKUP(BT575,CO:CS,3,FALSE)</f>
        <v>#N/A</v>
      </c>
      <c r="CA575" s="234" t="e">
        <f>VLOOKUP(BT575,CO:CT,6,FALSE)</f>
        <v>#N/A</v>
      </c>
      <c r="CB575" s="234">
        <v>228.7</v>
      </c>
      <c r="CC575" s="235">
        <v>16</v>
      </c>
      <c r="CD575" s="233" t="s">
        <v>17100</v>
      </c>
      <c r="CE575" s="233" t="s">
        <v>17746</v>
      </c>
      <c r="CF575" s="233" t="s">
        <v>17861</v>
      </c>
      <c r="CG575" s="236">
        <v>6420307.1999999993</v>
      </c>
      <c r="CH575" s="236">
        <v>0</v>
      </c>
      <c r="CI575" s="236">
        <v>0</v>
      </c>
      <c r="CJ575" s="236">
        <f t="shared" ref="CJ575" si="684">CG575-CH575-CI575</f>
        <v>6420307.1999999993</v>
      </c>
      <c r="CK575" s="236" t="e">
        <f t="shared" si="558"/>
        <v>#N/A</v>
      </c>
      <c r="CL575" s="236">
        <v>22389.79</v>
      </c>
      <c r="CM575" s="195">
        <f t="shared" si="490"/>
        <v>0</v>
      </c>
      <c r="CQ575" s="182">
        <f t="shared" si="588"/>
        <v>281.5</v>
      </c>
      <c r="CR575" s="182" t="s">
        <v>321</v>
      </c>
      <c r="CS575" s="182">
        <v>115.3</v>
      </c>
      <c r="CY575" s="182" t="s">
        <v>166</v>
      </c>
      <c r="CZ575" s="182">
        <v>2269.3000000000002</v>
      </c>
    </row>
    <row r="576" spans="1:104" ht="35.25" x14ac:dyDescent="0.5">
      <c r="B576" s="229" t="s">
        <v>271</v>
      </c>
      <c r="C576" s="269"/>
      <c r="D576" s="220" t="s">
        <v>17075</v>
      </c>
      <c r="E576" s="220" t="s">
        <v>17075</v>
      </c>
      <c r="F576" s="220" t="s">
        <v>17075</v>
      </c>
      <c r="G576" s="220" t="s">
        <v>17075</v>
      </c>
      <c r="H576" s="220" t="s">
        <v>17075</v>
      </c>
      <c r="I576" s="225">
        <f>I577</f>
        <v>492.1</v>
      </c>
      <c r="J576" s="225">
        <f t="shared" ref="J576:L576" si="685">J577</f>
        <v>492.1</v>
      </c>
      <c r="K576" s="225">
        <f t="shared" si="685"/>
        <v>492.1</v>
      </c>
      <c r="L576" s="226">
        <f t="shared" si="685"/>
        <v>31</v>
      </c>
      <c r="M576" s="220" t="s">
        <v>17075</v>
      </c>
      <c r="N576" s="220" t="s">
        <v>17075</v>
      </c>
      <c r="O576" s="223" t="s">
        <v>17075</v>
      </c>
      <c r="P576" s="227">
        <v>5720982.3999999994</v>
      </c>
      <c r="Q576" s="227"/>
      <c r="R576" s="225">
        <f t="shared" ref="R576:T576" si="686">R577</f>
        <v>0</v>
      </c>
      <c r="S576" s="225">
        <f t="shared" si="686"/>
        <v>0</v>
      </c>
      <c r="T576" s="225">
        <f t="shared" si="686"/>
        <v>5720982.3999999994</v>
      </c>
      <c r="U576" s="221">
        <f t="shared" si="676"/>
        <v>11625.650071123753</v>
      </c>
      <c r="V576" s="228">
        <f>V577</f>
        <v>11625.650071123755</v>
      </c>
      <c r="W576" s="195">
        <f t="shared" si="550"/>
        <v>0</v>
      </c>
      <c r="Y576" s="182" t="s">
        <v>3400</v>
      </c>
      <c r="Z576" s="182">
        <v>1954</v>
      </c>
      <c r="AA576" s="182">
        <v>423.6</v>
      </c>
      <c r="AB576" s="182">
        <v>13</v>
      </c>
      <c r="AC576" s="182">
        <v>2</v>
      </c>
      <c r="AD576" s="182">
        <v>423.6</v>
      </c>
      <c r="AF576" s="182" t="s">
        <v>3394</v>
      </c>
      <c r="AG576" s="182" t="s">
        <v>17312</v>
      </c>
      <c r="AH576" s="182" t="s">
        <v>2993</v>
      </c>
      <c r="AI576" s="182" t="s">
        <v>2993</v>
      </c>
      <c r="AL576" s="182" t="e">
        <f t="shared" si="576"/>
        <v>#N/A</v>
      </c>
      <c r="AV576" s="182" t="e">
        <f t="shared" si="577"/>
        <v>#N/A</v>
      </c>
      <c r="AW576" s="182" t="e">
        <f t="shared" si="578"/>
        <v>#N/A</v>
      </c>
      <c r="AY576" s="182" t="s">
        <v>412</v>
      </c>
      <c r="AZ576" s="182">
        <v>342</v>
      </c>
      <c r="BA576" s="182" t="s">
        <v>2975</v>
      </c>
      <c r="BD576" s="182" t="e">
        <f t="shared" si="579"/>
        <v>#N/A</v>
      </c>
      <c r="BJ576" s="182" t="e">
        <f t="shared" si="580"/>
        <v>#N/A</v>
      </c>
      <c r="BU576" s="233" t="s">
        <v>17075</v>
      </c>
      <c r="BV576" s="233" t="s">
        <v>17075</v>
      </c>
      <c r="BW576" s="233" t="s">
        <v>17075</v>
      </c>
      <c r="BX576" s="233" t="s">
        <v>17075</v>
      </c>
      <c r="BY576" s="233" t="s">
        <v>17075</v>
      </c>
      <c r="BZ576" s="234" t="e">
        <f>BZ577</f>
        <v>#N/A</v>
      </c>
      <c r="CA576" s="234" t="e">
        <f t="shared" ref="CA576" si="687">CA577</f>
        <v>#N/A</v>
      </c>
      <c r="CB576" s="234">
        <f t="shared" ref="CB576" si="688">CB577</f>
        <v>492.1</v>
      </c>
      <c r="CC576" s="235">
        <f t="shared" ref="CC576" si="689">CC577</f>
        <v>31</v>
      </c>
      <c r="CD576" s="233" t="s">
        <v>17075</v>
      </c>
      <c r="CE576" s="233" t="s">
        <v>17075</v>
      </c>
      <c r="CF576" s="233" t="s">
        <v>17075</v>
      </c>
      <c r="CG576" s="234">
        <f t="shared" ref="CG576" si="690">CG577</f>
        <v>5720982.3999999994</v>
      </c>
      <c r="CH576" s="234">
        <f t="shared" ref="CH576" si="691">CH577</f>
        <v>0</v>
      </c>
      <c r="CI576" s="234">
        <f t="shared" ref="CI576" si="692">CI577</f>
        <v>0</v>
      </c>
      <c r="CJ576" s="234">
        <f t="shared" ref="CJ576" si="693">CJ577</f>
        <v>5720982.3999999994</v>
      </c>
      <c r="CK576" s="236" t="e">
        <f t="shared" si="558"/>
        <v>#N/A</v>
      </c>
      <c r="CL576" s="236" t="e">
        <f>CL577</f>
        <v>#N/A</v>
      </c>
      <c r="CM576" s="195">
        <f t="shared" si="490"/>
        <v>0</v>
      </c>
      <c r="CQ576" s="182" t="e">
        <f t="shared" si="588"/>
        <v>#N/A</v>
      </c>
      <c r="CR576" s="182" t="s">
        <v>323</v>
      </c>
      <c r="CS576" s="182">
        <v>217.1</v>
      </c>
      <c r="CY576" s="182" t="s">
        <v>167</v>
      </c>
      <c r="CZ576" s="182">
        <v>199</v>
      </c>
    </row>
    <row r="577" spans="1:109" ht="35.25" x14ac:dyDescent="0.5">
      <c r="A577" s="182">
        <v>1</v>
      </c>
      <c r="B577" s="220">
        <f>SUBTOTAL(9,$A$394:A577)</f>
        <v>146</v>
      </c>
      <c r="C577" s="230" t="s">
        <v>275</v>
      </c>
      <c r="D577" s="220">
        <v>1984</v>
      </c>
      <c r="E577" s="220"/>
      <c r="F577" s="220" t="s">
        <v>17877</v>
      </c>
      <c r="G577" s="220">
        <v>2</v>
      </c>
      <c r="H577" s="220" t="s">
        <v>17042</v>
      </c>
      <c r="I577" s="231">
        <v>492.1</v>
      </c>
      <c r="J577" s="231">
        <v>492.1</v>
      </c>
      <c r="K577" s="231">
        <v>492.1</v>
      </c>
      <c r="L577" s="232">
        <v>31</v>
      </c>
      <c r="M577" s="220" t="s">
        <v>17100</v>
      </c>
      <c r="N577" s="220" t="s">
        <v>17746</v>
      </c>
      <c r="O577" s="223" t="s">
        <v>17865</v>
      </c>
      <c r="P577" s="228">
        <v>5720982.3999999994</v>
      </c>
      <c r="Q577" s="228"/>
      <c r="R577" s="228">
        <v>0</v>
      </c>
      <c r="S577" s="228">
        <v>0</v>
      </c>
      <c r="T577" s="228">
        <f>P577-R577-S577</f>
        <v>5720982.3999999994</v>
      </c>
      <c r="U577" s="221">
        <f t="shared" si="676"/>
        <v>11625.650071123753</v>
      </c>
      <c r="V577" s="228">
        <v>11625.650071123755</v>
      </c>
      <c r="W577" s="195">
        <f t="shared" si="550"/>
        <v>0</v>
      </c>
      <c r="Y577" s="182" t="s">
        <v>678</v>
      </c>
      <c r="Z577" s="182">
        <v>1954</v>
      </c>
      <c r="AA577" s="182">
        <v>510.78</v>
      </c>
      <c r="AB577" s="182">
        <v>19</v>
      </c>
      <c r="AC577" s="182">
        <v>2</v>
      </c>
      <c r="AD577" s="182">
        <v>466.94</v>
      </c>
      <c r="AF577" s="182" t="s">
        <v>3395</v>
      </c>
      <c r="AG577" s="182" t="s">
        <v>17312</v>
      </c>
      <c r="AH577" s="182" t="s">
        <v>2993</v>
      </c>
      <c r="AI577" s="182" t="s">
        <v>17040</v>
      </c>
      <c r="AL577" s="182" t="e">
        <f t="shared" si="576"/>
        <v>#N/A</v>
      </c>
      <c r="AV577" s="182">
        <f t="shared" si="577"/>
        <v>679</v>
      </c>
      <c r="AW577" s="182" t="str">
        <f t="shared" si="578"/>
        <v>Скатная деревянная</v>
      </c>
      <c r="AY577" s="182" t="s">
        <v>413</v>
      </c>
      <c r="AZ577" s="182">
        <v>342</v>
      </c>
      <c r="BA577" s="182" t="s">
        <v>2975</v>
      </c>
      <c r="BD577" s="182" t="e">
        <f t="shared" si="579"/>
        <v>#N/A</v>
      </c>
      <c r="BJ577" s="182" t="e">
        <f t="shared" si="580"/>
        <v>#N/A</v>
      </c>
      <c r="BU577" s="233" t="e">
        <f>VLOOKUP(BT577,CO:CS,2,FALSE)</f>
        <v>#N/A</v>
      </c>
      <c r="BV577" s="233"/>
      <c r="BW577" s="233" t="s">
        <v>17877</v>
      </c>
      <c r="BX577" s="233" t="e">
        <f>VLOOKUP(BT577,CO:CS,5,FALSE)</f>
        <v>#N/A</v>
      </c>
      <c r="BY577" s="233" t="e">
        <f>VLOOKUP(BT577,CV:CY,4,FALSE)</f>
        <v>#N/A</v>
      </c>
      <c r="BZ577" s="234" t="e">
        <f>VLOOKUP(BT577,CO:CS,3,FALSE)</f>
        <v>#N/A</v>
      </c>
      <c r="CA577" s="234" t="e">
        <f>VLOOKUP(BT577,CO:CT,6,FALSE)</f>
        <v>#N/A</v>
      </c>
      <c r="CB577" s="234">
        <v>492.1</v>
      </c>
      <c r="CC577" s="235">
        <v>31</v>
      </c>
      <c r="CD577" s="233" t="s">
        <v>17100</v>
      </c>
      <c r="CE577" s="233" t="s">
        <v>17746</v>
      </c>
      <c r="CF577" s="233" t="s">
        <v>17865</v>
      </c>
      <c r="CG577" s="236">
        <v>5720982.3999999994</v>
      </c>
      <c r="CH577" s="236">
        <v>0</v>
      </c>
      <c r="CI577" s="236">
        <v>0</v>
      </c>
      <c r="CJ577" s="236">
        <f t="shared" ref="CJ577" si="694">CG577-CH577-CI577</f>
        <v>5720982.3999999994</v>
      </c>
      <c r="CK577" s="236" t="e">
        <f t="shared" si="558"/>
        <v>#N/A</v>
      </c>
      <c r="CL577" s="236" t="e">
        <f>DL577*8425.6/BZ577</f>
        <v>#N/A</v>
      </c>
      <c r="CM577" s="195">
        <f t="shared" si="490"/>
        <v>0</v>
      </c>
      <c r="CQ577" s="182">
        <f t="shared" si="588"/>
        <v>0</v>
      </c>
      <c r="CR577" s="182" t="s">
        <v>317</v>
      </c>
      <c r="CS577" s="182">
        <v>261.5</v>
      </c>
      <c r="CY577" s="182" t="s">
        <v>168</v>
      </c>
      <c r="CZ577" s="182">
        <v>585.59999999999991</v>
      </c>
    </row>
    <row r="578" spans="1:109" ht="35.25" x14ac:dyDescent="0.5">
      <c r="B578" s="229" t="s">
        <v>261</v>
      </c>
      <c r="C578" s="269"/>
      <c r="D578" s="220" t="s">
        <v>17075</v>
      </c>
      <c r="E578" s="220" t="s">
        <v>17075</v>
      </c>
      <c r="F578" s="220" t="s">
        <v>17075</v>
      </c>
      <c r="G578" s="220" t="s">
        <v>17075</v>
      </c>
      <c r="H578" s="220" t="s">
        <v>17075</v>
      </c>
      <c r="I578" s="225">
        <f>I579</f>
        <v>340</v>
      </c>
      <c r="J578" s="225">
        <f t="shared" ref="J578:L578" si="695">J579</f>
        <v>307.5</v>
      </c>
      <c r="K578" s="225">
        <f t="shared" si="695"/>
        <v>226.7</v>
      </c>
      <c r="L578" s="226">
        <f t="shared" si="695"/>
        <v>18</v>
      </c>
      <c r="M578" s="220" t="s">
        <v>17075</v>
      </c>
      <c r="N578" s="220" t="s">
        <v>17075</v>
      </c>
      <c r="O578" s="223" t="s">
        <v>17075</v>
      </c>
      <c r="P578" s="227">
        <v>3090510.08</v>
      </c>
      <c r="Q578" s="227"/>
      <c r="R578" s="225">
        <f t="shared" ref="R578:T578" si="696">R579</f>
        <v>0</v>
      </c>
      <c r="S578" s="225">
        <f t="shared" si="696"/>
        <v>0</v>
      </c>
      <c r="T578" s="225">
        <f t="shared" si="696"/>
        <v>3090510.08</v>
      </c>
      <c r="U578" s="221">
        <f t="shared" si="676"/>
        <v>9089.7355294117642</v>
      </c>
      <c r="V578" s="228">
        <f>V579</f>
        <v>9089.7355294117642</v>
      </c>
      <c r="W578" s="195">
        <f t="shared" si="550"/>
        <v>0</v>
      </c>
      <c r="Y578" s="182" t="s">
        <v>679</v>
      </c>
      <c r="Z578" s="182">
        <v>1993</v>
      </c>
      <c r="AA578" s="182">
        <v>1011.1</v>
      </c>
      <c r="AB578" s="182">
        <v>22</v>
      </c>
      <c r="AC578" s="182">
        <v>2</v>
      </c>
      <c r="AD578" s="182">
        <v>557.5</v>
      </c>
      <c r="AF578" s="182" t="s">
        <v>676</v>
      </c>
      <c r="AG578" s="182" t="s">
        <v>17312</v>
      </c>
      <c r="AH578" s="182" t="s">
        <v>2993</v>
      </c>
      <c r="AI578" s="182" t="s">
        <v>17042</v>
      </c>
      <c r="AL578" s="182" t="e">
        <f t="shared" si="576"/>
        <v>#N/A</v>
      </c>
      <c r="AV578" s="182" t="e">
        <f t="shared" si="577"/>
        <v>#N/A</v>
      </c>
      <c r="AW578" s="182" t="e">
        <f t="shared" si="578"/>
        <v>#N/A</v>
      </c>
      <c r="AY578" s="182" t="s">
        <v>414</v>
      </c>
      <c r="AZ578" s="182">
        <v>510</v>
      </c>
      <c r="BA578" s="182" t="s">
        <v>3001</v>
      </c>
      <c r="BD578" s="182" t="e">
        <f t="shared" si="579"/>
        <v>#N/A</v>
      </c>
      <c r="BJ578" s="182" t="e">
        <f t="shared" si="580"/>
        <v>#N/A</v>
      </c>
      <c r="BU578" s="233" t="s">
        <v>17075</v>
      </c>
      <c r="BV578" s="233" t="s">
        <v>17075</v>
      </c>
      <c r="BW578" s="233" t="s">
        <v>17075</v>
      </c>
      <c r="BX578" s="233" t="s">
        <v>17075</v>
      </c>
      <c r="BY578" s="233" t="s">
        <v>17075</v>
      </c>
      <c r="BZ578" s="234">
        <f>BZ579</f>
        <v>340</v>
      </c>
      <c r="CA578" s="234">
        <f t="shared" ref="CA578" si="697">CA579</f>
        <v>307.5</v>
      </c>
      <c r="CB578" s="234">
        <f t="shared" ref="CB578" si="698">CB579</f>
        <v>307.5</v>
      </c>
      <c r="CC578" s="235">
        <f t="shared" ref="CC578" si="699">CC579</f>
        <v>18</v>
      </c>
      <c r="CD578" s="233" t="s">
        <v>17075</v>
      </c>
      <c r="CE578" s="233" t="s">
        <v>17075</v>
      </c>
      <c r="CF578" s="233" t="s">
        <v>17075</v>
      </c>
      <c r="CG578" s="234">
        <f t="shared" ref="CG578" si="700">CG579</f>
        <v>3090510.08</v>
      </c>
      <c r="CH578" s="234">
        <f t="shared" ref="CH578" si="701">CH579</f>
        <v>0</v>
      </c>
      <c r="CI578" s="234">
        <f t="shared" ref="CI578" si="702">CI579</f>
        <v>0</v>
      </c>
      <c r="CJ578" s="234">
        <f t="shared" ref="CJ578" si="703">CJ579</f>
        <v>3090510.08</v>
      </c>
      <c r="CK578" s="236">
        <f t="shared" si="558"/>
        <v>9089.7355294117642</v>
      </c>
      <c r="CL578" s="236">
        <f>CL579</f>
        <v>0</v>
      </c>
      <c r="CM578" s="195">
        <f t="shared" si="490"/>
        <v>0</v>
      </c>
      <c r="CQ578" s="182" t="e">
        <f t="shared" si="588"/>
        <v>#N/A</v>
      </c>
      <c r="CR578" s="182" t="s">
        <v>322</v>
      </c>
      <c r="CS578" s="182">
        <v>308.39999999999998</v>
      </c>
      <c r="CY578" s="182" t="s">
        <v>1109</v>
      </c>
      <c r="CZ578" s="182">
        <v>12421</v>
      </c>
    </row>
    <row r="579" spans="1:109" ht="35.25" x14ac:dyDescent="0.5">
      <c r="A579" s="182">
        <v>1</v>
      </c>
      <c r="B579" s="220">
        <f>SUBTOTAL(9,$A$394:A579)</f>
        <v>147</v>
      </c>
      <c r="C579" s="230" t="s">
        <v>276</v>
      </c>
      <c r="D579" s="220">
        <v>1963</v>
      </c>
      <c r="E579" s="220"/>
      <c r="F579" s="220" t="s">
        <v>17877</v>
      </c>
      <c r="G579" s="220">
        <v>2</v>
      </c>
      <c r="H579" s="220" t="s">
        <v>17040</v>
      </c>
      <c r="I579" s="231">
        <v>340</v>
      </c>
      <c r="J579" s="231">
        <v>307.5</v>
      </c>
      <c r="K579" s="231">
        <f>J579-CQ579</f>
        <v>226.7</v>
      </c>
      <c r="L579" s="232">
        <v>18</v>
      </c>
      <c r="M579" s="220" t="s">
        <v>17100</v>
      </c>
      <c r="N579" s="220" t="s">
        <v>17746</v>
      </c>
      <c r="O579" s="223" t="s">
        <v>17862</v>
      </c>
      <c r="P579" s="228">
        <v>3090510.08</v>
      </c>
      <c r="Q579" s="228"/>
      <c r="R579" s="228">
        <v>0</v>
      </c>
      <c r="S579" s="228">
        <v>0</v>
      </c>
      <c r="T579" s="228">
        <f>P579-R579-S579</f>
        <v>3090510.08</v>
      </c>
      <c r="U579" s="221">
        <f t="shared" si="676"/>
        <v>9089.7355294117642</v>
      </c>
      <c r="V579" s="228">
        <v>9089.7355294117642</v>
      </c>
      <c r="W579" s="195">
        <f t="shared" si="550"/>
        <v>0</v>
      </c>
      <c r="Y579" s="182" t="s">
        <v>3403</v>
      </c>
      <c r="Z579" s="182">
        <v>1974</v>
      </c>
      <c r="AA579" s="182">
        <v>1830.5</v>
      </c>
      <c r="AB579" s="182">
        <v>97</v>
      </c>
      <c r="AC579" s="182">
        <v>5</v>
      </c>
      <c r="AD579" s="182">
        <v>1830.5</v>
      </c>
      <c r="AF579" s="182" t="s">
        <v>677</v>
      </c>
      <c r="AG579" s="182" t="s">
        <v>17312</v>
      </c>
      <c r="AH579" s="182" t="s">
        <v>2993</v>
      </c>
      <c r="AI579" s="182" t="s">
        <v>17040</v>
      </c>
      <c r="AL579" s="182" t="e">
        <f t="shared" si="576"/>
        <v>#N/A</v>
      </c>
      <c r="AV579" s="182">
        <f t="shared" si="577"/>
        <v>366.8</v>
      </c>
      <c r="AW579" s="182" t="str">
        <f t="shared" si="578"/>
        <v>Скатная деревянная</v>
      </c>
      <c r="AY579" s="182" t="s">
        <v>442</v>
      </c>
      <c r="AZ579" s="182">
        <v>830</v>
      </c>
      <c r="BA579" s="182" t="s">
        <v>2975</v>
      </c>
      <c r="BD579" s="182" t="e">
        <f t="shared" si="579"/>
        <v>#N/A</v>
      </c>
      <c r="BJ579" s="182" t="e">
        <f t="shared" si="580"/>
        <v>#N/A</v>
      </c>
      <c r="BU579" s="233" t="e">
        <f>VLOOKUP(BT579,CO:CS,2,FALSE)</f>
        <v>#N/A</v>
      </c>
      <c r="BV579" s="233"/>
      <c r="BW579" s="233" t="s">
        <v>17877</v>
      </c>
      <c r="BX579" s="233" t="e">
        <f>VLOOKUP(BT579,CO:CS,5,FALSE)</f>
        <v>#N/A</v>
      </c>
      <c r="BY579" s="233" t="e">
        <f>VLOOKUP(BT579,CV:CY,4,FALSE)</f>
        <v>#N/A</v>
      </c>
      <c r="BZ579" s="234">
        <v>340</v>
      </c>
      <c r="CA579" s="234">
        <v>307.5</v>
      </c>
      <c r="CB579" s="234">
        <v>307.5</v>
      </c>
      <c r="CC579" s="235">
        <v>18</v>
      </c>
      <c r="CD579" s="233" t="s">
        <v>17100</v>
      </c>
      <c r="CE579" s="233" t="s">
        <v>17746</v>
      </c>
      <c r="CF579" s="233" t="s">
        <v>17862</v>
      </c>
      <c r="CG579" s="236">
        <v>3090510.08</v>
      </c>
      <c r="CH579" s="236">
        <v>0</v>
      </c>
      <c r="CI579" s="236">
        <v>0</v>
      </c>
      <c r="CJ579" s="236">
        <f t="shared" ref="CJ579" si="704">CG579-CH579-CI579</f>
        <v>3090510.08</v>
      </c>
      <c r="CK579" s="236">
        <f t="shared" si="558"/>
        <v>9089.7355294117642</v>
      </c>
      <c r="CL579" s="236">
        <f>DL579*8425.6/BZ579</f>
        <v>0</v>
      </c>
      <c r="CM579" s="195">
        <f t="shared" si="490"/>
        <v>0</v>
      </c>
      <c r="CQ579" s="182">
        <f t="shared" si="588"/>
        <v>80.8</v>
      </c>
      <c r="CR579" s="182" t="s">
        <v>325</v>
      </c>
      <c r="CS579" s="182">
        <v>0</v>
      </c>
      <c r="CY579" s="182" t="s">
        <v>169</v>
      </c>
      <c r="CZ579" s="182">
        <v>524</v>
      </c>
    </row>
    <row r="580" spans="1:109" ht="35.25" x14ac:dyDescent="0.5">
      <c r="B580" s="229" t="s">
        <v>263</v>
      </c>
      <c r="C580" s="269"/>
      <c r="D580" s="220" t="s">
        <v>17075</v>
      </c>
      <c r="E580" s="220" t="s">
        <v>17075</v>
      </c>
      <c r="F580" s="220" t="s">
        <v>17075</v>
      </c>
      <c r="G580" s="220" t="s">
        <v>17075</v>
      </c>
      <c r="H580" s="220" t="s">
        <v>17075</v>
      </c>
      <c r="I580" s="225">
        <f>I581+I582</f>
        <v>5045.26</v>
      </c>
      <c r="J580" s="225">
        <f t="shared" ref="J580:L580" si="705">J581+J582</f>
        <v>2864.54</v>
      </c>
      <c r="K580" s="225">
        <f t="shared" si="705"/>
        <v>2748.46</v>
      </c>
      <c r="L580" s="226">
        <f t="shared" si="705"/>
        <v>147</v>
      </c>
      <c r="M580" s="220" t="s">
        <v>17075</v>
      </c>
      <c r="N580" s="220" t="s">
        <v>17075</v>
      </c>
      <c r="O580" s="223" t="s">
        <v>17075</v>
      </c>
      <c r="P580" s="227">
        <v>13086273.609999999</v>
      </c>
      <c r="Q580" s="227"/>
      <c r="R580" s="225">
        <f t="shared" ref="R580:T580" si="706">R581+R582</f>
        <v>0</v>
      </c>
      <c r="S580" s="225">
        <f t="shared" si="706"/>
        <v>0</v>
      </c>
      <c r="T580" s="225">
        <f t="shared" si="706"/>
        <v>13086273.609999999</v>
      </c>
      <c r="U580" s="221">
        <f t="shared" si="676"/>
        <v>2593.7758628891274</v>
      </c>
      <c r="V580" s="228">
        <f>MAX(V581:V582)</f>
        <v>4038.48</v>
      </c>
      <c r="W580" s="195">
        <f t="shared" si="550"/>
        <v>1444.7041371108726</v>
      </c>
      <c r="Y580" s="182" t="s">
        <v>3404</v>
      </c>
      <c r="Z580" s="182">
        <v>1962</v>
      </c>
      <c r="AA580" s="182">
        <v>1009.92</v>
      </c>
      <c r="AB580" s="182">
        <v>32</v>
      </c>
      <c r="AC580" s="182">
        <v>2</v>
      </c>
      <c r="AD580" s="182">
        <v>569.29999999999995</v>
      </c>
      <c r="AF580" s="182" t="s">
        <v>3400</v>
      </c>
      <c r="AG580" s="182" t="s">
        <v>17312</v>
      </c>
      <c r="AH580" s="182" t="s">
        <v>2993</v>
      </c>
      <c r="AI580" s="182" t="s">
        <v>2993</v>
      </c>
      <c r="AL580" s="182" t="e">
        <f t="shared" si="576"/>
        <v>#N/A</v>
      </c>
      <c r="AV580" s="182" t="e">
        <f t="shared" si="577"/>
        <v>#N/A</v>
      </c>
      <c r="AW580" s="182" t="e">
        <f t="shared" si="578"/>
        <v>#N/A</v>
      </c>
      <c r="AY580" s="182" t="s">
        <v>415</v>
      </c>
      <c r="AZ580" s="182">
        <v>570</v>
      </c>
      <c r="BA580" s="182" t="s">
        <v>2975</v>
      </c>
      <c r="BD580" s="182" t="e">
        <f t="shared" si="579"/>
        <v>#N/A</v>
      </c>
      <c r="BJ580" s="182" t="e">
        <f t="shared" si="580"/>
        <v>#N/A</v>
      </c>
      <c r="BU580" s="233" t="s">
        <v>17075</v>
      </c>
      <c r="BV580" s="233" t="s">
        <v>17075</v>
      </c>
      <c r="BW580" s="233" t="s">
        <v>17075</v>
      </c>
      <c r="BX580" s="233" t="s">
        <v>17075</v>
      </c>
      <c r="BY580" s="233" t="s">
        <v>17075</v>
      </c>
      <c r="BZ580" s="234" t="e">
        <f>BZ581+BZ582</f>
        <v>#N/A</v>
      </c>
      <c r="CA580" s="234">
        <f t="shared" ref="CA580" si="707">CA581+CA582</f>
        <v>2864.54</v>
      </c>
      <c r="CB580" s="234">
        <f t="shared" ref="CB580" si="708">CB581+CB582</f>
        <v>2864.54</v>
      </c>
      <c r="CC580" s="235">
        <f t="shared" ref="CC580" si="709">CC581+CC582</f>
        <v>147</v>
      </c>
      <c r="CD580" s="233" t="s">
        <v>17075</v>
      </c>
      <c r="CE580" s="233" t="s">
        <v>17075</v>
      </c>
      <c r="CF580" s="233" t="s">
        <v>17075</v>
      </c>
      <c r="CG580" s="234">
        <f t="shared" ref="CG580" si="710">CG581+CG582</f>
        <v>13086273.609999999</v>
      </c>
      <c r="CH580" s="234">
        <f t="shared" ref="CH580" si="711">CH581+CH582</f>
        <v>0</v>
      </c>
      <c r="CI580" s="234">
        <f t="shared" ref="CI580" si="712">CI581+CI582</f>
        <v>0</v>
      </c>
      <c r="CJ580" s="234">
        <f t="shared" ref="CJ580" si="713">CJ581+CJ582</f>
        <v>13086273.609999999</v>
      </c>
      <c r="CK580" s="236" t="e">
        <f t="shared" si="558"/>
        <v>#N/A</v>
      </c>
      <c r="CL580" s="236" t="e">
        <f>MAX(CL581:CL582)</f>
        <v>#N/A</v>
      </c>
      <c r="CM580" s="195">
        <f t="shared" si="490"/>
        <v>0</v>
      </c>
      <c r="CQ580" s="182" t="e">
        <f t="shared" si="588"/>
        <v>#N/A</v>
      </c>
      <c r="CR580" s="182" t="s">
        <v>319</v>
      </c>
      <c r="CS580" s="182">
        <v>241</v>
      </c>
      <c r="CY580" s="182" t="s">
        <v>171</v>
      </c>
      <c r="CZ580" s="182">
        <v>1238.3</v>
      </c>
    </row>
    <row r="581" spans="1:109" ht="35.25" x14ac:dyDescent="0.5">
      <c r="A581" s="182">
        <v>1</v>
      </c>
      <c r="B581" s="220">
        <f>SUBTOTAL(9,$A$394:A581)</f>
        <v>148</v>
      </c>
      <c r="C581" s="230" t="s">
        <v>15740</v>
      </c>
      <c r="D581" s="220">
        <v>1956</v>
      </c>
      <c r="E581" s="220"/>
      <c r="F581" s="220" t="s">
        <v>17877</v>
      </c>
      <c r="G581" s="220">
        <v>3</v>
      </c>
      <c r="H581" s="220" t="s">
        <v>17322</v>
      </c>
      <c r="I581" s="231">
        <v>1785.9</v>
      </c>
      <c r="J581" s="231">
        <v>874.54</v>
      </c>
      <c r="K581" s="231">
        <f>J581-CQ581</f>
        <v>758.45999999999992</v>
      </c>
      <c r="L581" s="232">
        <v>43</v>
      </c>
      <c r="M581" s="220" t="s">
        <v>17100</v>
      </c>
      <c r="N581" s="220" t="s">
        <v>17746</v>
      </c>
      <c r="O581" s="223" t="s">
        <v>17881</v>
      </c>
      <c r="P581" s="228">
        <v>6841033.4400000004</v>
      </c>
      <c r="Q581" s="228"/>
      <c r="R581" s="228">
        <v>0</v>
      </c>
      <c r="S581" s="228">
        <v>0</v>
      </c>
      <c r="T581" s="228">
        <f>P581-R581-S581</f>
        <v>6841033.4400000004</v>
      </c>
      <c r="U581" s="221">
        <f t="shared" si="676"/>
        <v>3830.5803460440115</v>
      </c>
      <c r="V581" s="228">
        <v>4038.48</v>
      </c>
      <c r="W581" s="195">
        <f t="shared" si="550"/>
        <v>207.89965395598847</v>
      </c>
      <c r="Y581" s="182" t="s">
        <v>3406</v>
      </c>
      <c r="Z581" s="182">
        <v>1963</v>
      </c>
      <c r="AA581" s="182">
        <v>684.4</v>
      </c>
      <c r="AB581" s="182">
        <v>11</v>
      </c>
      <c r="AC581" s="182">
        <v>2</v>
      </c>
      <c r="AD581" s="182">
        <v>636.20000000000005</v>
      </c>
      <c r="AF581" s="182" t="s">
        <v>678</v>
      </c>
      <c r="AG581" s="182" t="s">
        <v>17312</v>
      </c>
      <c r="AH581" s="182" t="s">
        <v>2993</v>
      </c>
      <c r="AI581" s="182" t="s">
        <v>17042</v>
      </c>
      <c r="AL581" s="182" t="e">
        <f t="shared" si="576"/>
        <v>#N/A</v>
      </c>
      <c r="AV581" s="182" t="e">
        <f t="shared" si="577"/>
        <v>#N/A</v>
      </c>
      <c r="AW581" s="182" t="e">
        <f t="shared" si="578"/>
        <v>#N/A</v>
      </c>
      <c r="AY581" s="182" t="s">
        <v>446</v>
      </c>
      <c r="AZ581" s="182">
        <v>365</v>
      </c>
      <c r="BA581" s="182" t="s">
        <v>2975</v>
      </c>
      <c r="BD581" s="182" t="e">
        <f t="shared" si="579"/>
        <v>#N/A</v>
      </c>
      <c r="BJ581" s="182" t="e">
        <f t="shared" si="580"/>
        <v>#N/A</v>
      </c>
      <c r="BU581" s="233" t="e">
        <f>VLOOKUP(BT581,CO:CS,2,FALSE)</f>
        <v>#N/A</v>
      </c>
      <c r="BV581" s="233"/>
      <c r="BW581" s="233" t="s">
        <v>17877</v>
      </c>
      <c r="BX581" s="233" t="e">
        <f>VLOOKUP(BT581,CO:CS,5,FALSE)</f>
        <v>#N/A</v>
      </c>
      <c r="BY581" s="233" t="e">
        <f>VLOOKUP(BT581,CV:CY,4,FALSE)</f>
        <v>#N/A</v>
      </c>
      <c r="BZ581" s="234">
        <v>1785.9</v>
      </c>
      <c r="CA581" s="234">
        <v>874.54</v>
      </c>
      <c r="CB581" s="234">
        <v>874.54</v>
      </c>
      <c r="CC581" s="235">
        <v>43</v>
      </c>
      <c r="CD581" s="233" t="s">
        <v>17100</v>
      </c>
      <c r="CE581" s="233" t="s">
        <v>17746</v>
      </c>
      <c r="CF581" s="233" t="s">
        <v>17881</v>
      </c>
      <c r="CG581" s="236">
        <v>6841033.4400000004</v>
      </c>
      <c r="CH581" s="236">
        <v>0</v>
      </c>
      <c r="CI581" s="236">
        <v>0</v>
      </c>
      <c r="CJ581" s="236">
        <f t="shared" ref="CJ581:CJ582" si="714">CG581-CH581-CI581</f>
        <v>6841033.4400000004</v>
      </c>
      <c r="CK581" s="236">
        <f t="shared" si="558"/>
        <v>3830.5803460440115</v>
      </c>
      <c r="CL581" s="236">
        <v>4038.48</v>
      </c>
      <c r="CM581" s="195">
        <f t="shared" si="490"/>
        <v>0</v>
      </c>
      <c r="CQ581" s="182">
        <f t="shared" si="588"/>
        <v>116.08</v>
      </c>
      <c r="CR581" s="182" t="s">
        <v>324</v>
      </c>
      <c r="CS581" s="182">
        <v>481.2</v>
      </c>
      <c r="CY581" s="182" t="s">
        <v>172</v>
      </c>
      <c r="CZ581" s="182">
        <v>1168.5</v>
      </c>
    </row>
    <row r="582" spans="1:109" ht="35.25" x14ac:dyDescent="0.5">
      <c r="A582" s="182">
        <v>1</v>
      </c>
      <c r="B582" s="220">
        <f>SUBTOTAL(9,$A$394:A582)</f>
        <v>149</v>
      </c>
      <c r="C582" s="230" t="s">
        <v>278</v>
      </c>
      <c r="D582" s="220">
        <v>1967</v>
      </c>
      <c r="E582" s="220"/>
      <c r="F582" s="220" t="s">
        <v>17877</v>
      </c>
      <c r="G582" s="220">
        <v>5</v>
      </c>
      <c r="H582" s="220" t="s">
        <v>17042</v>
      </c>
      <c r="I582" s="231">
        <v>3259.36</v>
      </c>
      <c r="J582" s="231">
        <v>1990</v>
      </c>
      <c r="K582" s="231">
        <v>1990</v>
      </c>
      <c r="L582" s="232">
        <v>104</v>
      </c>
      <c r="M582" s="220" t="s">
        <v>17100</v>
      </c>
      <c r="N582" s="220" t="s">
        <v>17746</v>
      </c>
      <c r="O582" s="223" t="s">
        <v>17866</v>
      </c>
      <c r="P582" s="228">
        <v>6245240.1699999999</v>
      </c>
      <c r="Q582" s="228"/>
      <c r="R582" s="228">
        <v>0</v>
      </c>
      <c r="S582" s="228">
        <v>0</v>
      </c>
      <c r="T582" s="228">
        <f>P582-R582-S582</f>
        <v>6245240.1699999999</v>
      </c>
      <c r="U582" s="221">
        <f t="shared" si="676"/>
        <v>1916.0940092533504</v>
      </c>
      <c r="V582" s="228">
        <v>2318.6937470853177</v>
      </c>
      <c r="W582" s="195">
        <f t="shared" si="550"/>
        <v>402.59973783196733</v>
      </c>
      <c r="Y582" s="182" t="s">
        <v>3408</v>
      </c>
      <c r="Z582" s="182">
        <v>1961</v>
      </c>
      <c r="AA582" s="182">
        <v>616.9</v>
      </c>
      <c r="AB582" s="182">
        <v>20</v>
      </c>
      <c r="AC582" s="182">
        <v>2</v>
      </c>
      <c r="AD582" s="182">
        <v>566.1</v>
      </c>
      <c r="AF582" s="182" t="s">
        <v>679</v>
      </c>
      <c r="AG582" s="182" t="s">
        <v>17319</v>
      </c>
      <c r="AH582" s="182" t="s">
        <v>2993</v>
      </c>
      <c r="AI582" s="182" t="s">
        <v>17040</v>
      </c>
      <c r="AL582" s="182" t="e">
        <f t="shared" si="576"/>
        <v>#N/A</v>
      </c>
      <c r="AV582" s="182">
        <f t="shared" si="577"/>
        <v>781.45</v>
      </c>
      <c r="AW582" s="182" t="str">
        <f t="shared" si="578"/>
        <v>Скатная деревянная</v>
      </c>
      <c r="AY582" s="182" t="s">
        <v>416</v>
      </c>
      <c r="AZ582" s="182">
        <v>351</v>
      </c>
      <c r="BA582" s="182" t="s">
        <v>2975</v>
      </c>
      <c r="BD582" s="182" t="e">
        <f t="shared" si="579"/>
        <v>#N/A</v>
      </c>
      <c r="BJ582" s="182" t="e">
        <f t="shared" si="580"/>
        <v>#N/A</v>
      </c>
      <c r="BU582" s="233" t="e">
        <f>VLOOKUP(BT582,CO:CS,2,FALSE)</f>
        <v>#N/A</v>
      </c>
      <c r="BV582" s="233"/>
      <c r="BW582" s="233" t="s">
        <v>17877</v>
      </c>
      <c r="BX582" s="233" t="e">
        <f>VLOOKUP(BT582,CO:CS,5,FALSE)</f>
        <v>#N/A</v>
      </c>
      <c r="BY582" s="233" t="e">
        <f>VLOOKUP(BT582,CV:CY,4,FALSE)</f>
        <v>#N/A</v>
      </c>
      <c r="BZ582" s="234" t="e">
        <f>VLOOKUP(BT582,CO:CS,3,FALSE)</f>
        <v>#N/A</v>
      </c>
      <c r="CA582" s="234">
        <v>1990</v>
      </c>
      <c r="CB582" s="234">
        <v>1990</v>
      </c>
      <c r="CC582" s="235">
        <v>104</v>
      </c>
      <c r="CD582" s="233" t="s">
        <v>17100</v>
      </c>
      <c r="CE582" s="233" t="s">
        <v>17746</v>
      </c>
      <c r="CF582" s="233" t="s">
        <v>17866</v>
      </c>
      <c r="CG582" s="236">
        <v>6245240.1699999999</v>
      </c>
      <c r="CH582" s="236">
        <v>0</v>
      </c>
      <c r="CI582" s="236">
        <v>0</v>
      </c>
      <c r="CJ582" s="236">
        <f t="shared" si="714"/>
        <v>6245240.1699999999</v>
      </c>
      <c r="CK582" s="236" t="e">
        <f t="shared" si="558"/>
        <v>#N/A</v>
      </c>
      <c r="CL582" s="236" t="e">
        <f>DL582*9671.07/BZ582</f>
        <v>#N/A</v>
      </c>
      <c r="CM582" s="195">
        <f t="shared" si="490"/>
        <v>0</v>
      </c>
      <c r="CQ582" s="182">
        <f t="shared" si="588"/>
        <v>0</v>
      </c>
      <c r="CR582" s="182" t="s">
        <v>320</v>
      </c>
      <c r="CS582" s="182">
        <v>322.39999999999998</v>
      </c>
      <c r="CY582" s="182" t="s">
        <v>173</v>
      </c>
      <c r="CZ582" s="182">
        <v>489.4</v>
      </c>
    </row>
    <row r="583" spans="1:109" ht="35.25" x14ac:dyDescent="0.5">
      <c r="B583" s="229" t="s">
        <v>266</v>
      </c>
      <c r="C583" s="269"/>
      <c r="D583" s="220" t="s">
        <v>17075</v>
      </c>
      <c r="E583" s="220" t="s">
        <v>17075</v>
      </c>
      <c r="F583" s="220" t="s">
        <v>17075</v>
      </c>
      <c r="G583" s="220" t="s">
        <v>17075</v>
      </c>
      <c r="H583" s="220" t="s">
        <v>17075</v>
      </c>
      <c r="I583" s="225">
        <f>I584+I585</f>
        <v>6017.86</v>
      </c>
      <c r="J583" s="225">
        <f t="shared" ref="J583:L583" si="715">J584+J585</f>
        <v>5795.87</v>
      </c>
      <c r="K583" s="225">
        <f t="shared" si="715"/>
        <v>5795.87</v>
      </c>
      <c r="L583" s="226">
        <f t="shared" si="715"/>
        <v>255</v>
      </c>
      <c r="M583" s="220" t="s">
        <v>17075</v>
      </c>
      <c r="N583" s="220" t="s">
        <v>17075</v>
      </c>
      <c r="O583" s="223" t="s">
        <v>17075</v>
      </c>
      <c r="P583" s="227">
        <v>16345763.15</v>
      </c>
      <c r="Q583" s="227">
        <f t="shared" ref="Q583" si="716">Q584+Q585</f>
        <v>0</v>
      </c>
      <c r="R583" s="225">
        <f t="shared" ref="R583" si="717">R584+R585</f>
        <v>0</v>
      </c>
      <c r="S583" s="225">
        <f t="shared" ref="S583" si="718">S584+S585</f>
        <v>0</v>
      </c>
      <c r="T583" s="225">
        <f t="shared" ref="T583" si="719">T584+T585</f>
        <v>16345763.15</v>
      </c>
      <c r="U583" s="221">
        <f t="shared" si="676"/>
        <v>2716.2086107021437</v>
      </c>
      <c r="V583" s="228">
        <f>MAX(V584:V585)</f>
        <v>5932.6136597619725</v>
      </c>
      <c r="W583" s="195">
        <f t="shared" si="550"/>
        <v>3216.4050490598288</v>
      </c>
      <c r="Y583" s="182" t="s">
        <v>680</v>
      </c>
      <c r="Z583" s="182">
        <v>1962</v>
      </c>
      <c r="AA583" s="182">
        <v>1128.4000000000001</v>
      </c>
      <c r="AB583" s="182">
        <v>34</v>
      </c>
      <c r="AC583" s="182">
        <v>2</v>
      </c>
      <c r="AD583" s="182">
        <v>636</v>
      </c>
      <c r="AF583" s="182" t="s">
        <v>3403</v>
      </c>
      <c r="AG583" s="182" t="s">
        <v>17312</v>
      </c>
      <c r="AH583" s="182" t="s">
        <v>2993</v>
      </c>
      <c r="AI583" s="182" t="s">
        <v>17042</v>
      </c>
      <c r="AL583" s="182" t="e">
        <f t="shared" si="576"/>
        <v>#N/A</v>
      </c>
      <c r="AV583" s="182" t="e">
        <f t="shared" si="577"/>
        <v>#N/A</v>
      </c>
      <c r="AW583" s="182" t="e">
        <f t="shared" si="578"/>
        <v>#N/A</v>
      </c>
      <c r="AY583" s="182" t="s">
        <v>419</v>
      </c>
      <c r="AZ583" s="182">
        <v>335</v>
      </c>
      <c r="BA583" s="182" t="s">
        <v>2975</v>
      </c>
      <c r="BD583" s="182" t="e">
        <f t="shared" si="579"/>
        <v>#N/A</v>
      </c>
      <c r="BJ583" s="182" t="e">
        <f t="shared" si="580"/>
        <v>#N/A</v>
      </c>
      <c r="BU583" s="233" t="s">
        <v>17075</v>
      </c>
      <c r="BV583" s="233" t="s">
        <v>17075</v>
      </c>
      <c r="BW583" s="233" t="s">
        <v>17075</v>
      </c>
      <c r="BX583" s="233" t="s">
        <v>17075</v>
      </c>
      <c r="BY583" s="233" t="s">
        <v>17075</v>
      </c>
      <c r="BZ583" s="234">
        <f>BZ584</f>
        <v>5532.2</v>
      </c>
      <c r="CA583" s="234" t="e">
        <f t="shared" ref="CA583" si="720">CA584</f>
        <v>#N/A</v>
      </c>
      <c r="CB583" s="234">
        <f t="shared" ref="CB583" si="721">CB584</f>
        <v>5532.2</v>
      </c>
      <c r="CC583" s="235">
        <f t="shared" ref="CC583" si="722">CC584</f>
        <v>237</v>
      </c>
      <c r="CD583" s="233" t="s">
        <v>17075</v>
      </c>
      <c r="CE583" s="233" t="s">
        <v>17075</v>
      </c>
      <c r="CF583" s="233" t="s">
        <v>17075</v>
      </c>
      <c r="CG583" s="234">
        <f t="shared" ref="CG583" si="723">CG584</f>
        <v>13944467.15</v>
      </c>
      <c r="CH583" s="234">
        <f t="shared" ref="CH583" si="724">CH584</f>
        <v>0</v>
      </c>
      <c r="CI583" s="234">
        <f t="shared" ref="CI583" si="725">CI584</f>
        <v>0</v>
      </c>
      <c r="CJ583" s="234">
        <f t="shared" ref="CJ583" si="726">CJ584</f>
        <v>13944467.15</v>
      </c>
      <c r="CK583" s="236">
        <f t="shared" si="558"/>
        <v>2520.6006923104733</v>
      </c>
      <c r="CL583" s="236">
        <f>CL584</f>
        <v>0</v>
      </c>
      <c r="CM583" s="195">
        <f t="shared" si="490"/>
        <v>0</v>
      </c>
      <c r="CQ583" s="182" t="e">
        <f t="shared" si="588"/>
        <v>#N/A</v>
      </c>
      <c r="CR583" s="182" t="s">
        <v>318</v>
      </c>
      <c r="CS583" s="182">
        <v>120.6</v>
      </c>
      <c r="CY583" s="182" t="s">
        <v>174</v>
      </c>
      <c r="CZ583" s="182">
        <v>6006.4000000000005</v>
      </c>
    </row>
    <row r="584" spans="1:109" ht="35.25" x14ac:dyDescent="0.5">
      <c r="A584" s="182">
        <v>1</v>
      </c>
      <c r="B584" s="220">
        <f>SUBTOTAL(9,$A$394:A584)</f>
        <v>150</v>
      </c>
      <c r="C584" s="230" t="s">
        <v>279</v>
      </c>
      <c r="D584" s="220">
        <v>1992</v>
      </c>
      <c r="E584" s="220"/>
      <c r="F584" s="220" t="s">
        <v>17319</v>
      </c>
      <c r="G584" s="220">
        <v>5</v>
      </c>
      <c r="H584" s="220" t="s">
        <v>17331</v>
      </c>
      <c r="I584" s="231">
        <v>5532.2</v>
      </c>
      <c r="J584" s="231">
        <v>5532.2</v>
      </c>
      <c r="K584" s="231">
        <v>5532.2</v>
      </c>
      <c r="L584" s="232">
        <v>237</v>
      </c>
      <c r="M584" s="220" t="s">
        <v>17100</v>
      </c>
      <c r="N584" s="220" t="s">
        <v>17746</v>
      </c>
      <c r="O584" s="223" t="s">
        <v>17863</v>
      </c>
      <c r="P584" s="228">
        <v>13944467.15</v>
      </c>
      <c r="Q584" s="228"/>
      <c r="R584" s="228">
        <v>0</v>
      </c>
      <c r="S584" s="228">
        <v>0</v>
      </c>
      <c r="T584" s="228">
        <f>P584-R584-S584</f>
        <v>13944467.15</v>
      </c>
      <c r="U584" s="221">
        <f t="shared" si="676"/>
        <v>2520.6006923104733</v>
      </c>
      <c r="V584" s="228">
        <v>2520.6006926719933</v>
      </c>
      <c r="W584" s="195">
        <f t="shared" si="550"/>
        <v>3.61520051228581E-7</v>
      </c>
      <c r="Y584" s="182" t="s">
        <v>3410</v>
      </c>
      <c r="Z584" s="182">
        <v>1963</v>
      </c>
      <c r="AA584" s="182">
        <v>1810.9</v>
      </c>
      <c r="AB584" s="182">
        <v>54</v>
      </c>
      <c r="AC584" s="182">
        <v>4</v>
      </c>
      <c r="AD584" s="182">
        <v>1260.0999999999999</v>
      </c>
      <c r="AF584" s="182" t="s">
        <v>3404</v>
      </c>
      <c r="AG584" s="182" t="s">
        <v>17312</v>
      </c>
      <c r="AH584" s="182" t="s">
        <v>2993</v>
      </c>
      <c r="AI584" s="182" t="s">
        <v>17042</v>
      </c>
      <c r="AL584" s="182" t="e">
        <f t="shared" si="576"/>
        <v>#N/A</v>
      </c>
      <c r="AV584" s="182">
        <f t="shared" si="577"/>
        <v>1563.8</v>
      </c>
      <c r="AW584" s="182" t="str">
        <f t="shared" si="578"/>
        <v>Плоская железобетонная сборная (чердачная)</v>
      </c>
      <c r="AY584" s="182" t="s">
        <v>448</v>
      </c>
      <c r="AZ584" s="182">
        <v>335</v>
      </c>
      <c r="BA584" s="182" t="s">
        <v>2975</v>
      </c>
      <c r="BD584" s="182" t="e">
        <f t="shared" si="579"/>
        <v>#N/A</v>
      </c>
      <c r="BJ584" s="182" t="e">
        <f t="shared" si="580"/>
        <v>#N/A</v>
      </c>
      <c r="BU584" s="233" t="e">
        <f>VLOOKUP(BT584,CO:CS,2,FALSE)</f>
        <v>#N/A</v>
      </c>
      <c r="BV584" s="233"/>
      <c r="BW584" s="233" t="e">
        <f>VLOOKUP(BT584,CV:CY,2,FALSE)</f>
        <v>#N/A</v>
      </c>
      <c r="BX584" s="233" t="e">
        <f>VLOOKUP(BT584,CO:CS,5,FALSE)</f>
        <v>#N/A</v>
      </c>
      <c r="BY584" s="233" t="e">
        <f>VLOOKUP(BT584,CV:CY,4,FALSE)</f>
        <v>#N/A</v>
      </c>
      <c r="BZ584" s="234">
        <v>5532.2</v>
      </c>
      <c r="CA584" s="234" t="e">
        <f>VLOOKUP(BT584,CO:CT,6,FALSE)</f>
        <v>#N/A</v>
      </c>
      <c r="CB584" s="234">
        <v>5532.2</v>
      </c>
      <c r="CC584" s="235">
        <v>237</v>
      </c>
      <c r="CD584" s="233" t="s">
        <v>17100</v>
      </c>
      <c r="CE584" s="233" t="s">
        <v>17746</v>
      </c>
      <c r="CF584" s="233" t="s">
        <v>17863</v>
      </c>
      <c r="CG584" s="236">
        <v>13944467.15</v>
      </c>
      <c r="CH584" s="236">
        <v>0</v>
      </c>
      <c r="CI584" s="236">
        <v>0</v>
      </c>
      <c r="CJ584" s="236">
        <f t="shared" ref="CJ584" si="727">CG584-CH584-CI584</f>
        <v>13944467.15</v>
      </c>
      <c r="CK584" s="236">
        <f t="shared" si="558"/>
        <v>2520.6006923104733</v>
      </c>
      <c r="CL584" s="236">
        <f>DL584*8917.04/BZ584</f>
        <v>0</v>
      </c>
      <c r="CM584" s="195">
        <f t="shared" si="490"/>
        <v>0</v>
      </c>
      <c r="CQ584" s="182">
        <f t="shared" si="588"/>
        <v>0</v>
      </c>
      <c r="CR584" s="182" t="s">
        <v>369</v>
      </c>
      <c r="CS584" s="182">
        <v>0</v>
      </c>
      <c r="CY584" s="182" t="s">
        <v>175</v>
      </c>
      <c r="CZ584" s="182">
        <v>1752.4</v>
      </c>
    </row>
    <row r="585" spans="1:109" ht="35.25" x14ac:dyDescent="0.5">
      <c r="A585" s="182">
        <v>1</v>
      </c>
      <c r="B585" s="220">
        <f>SUBTOTAL(9,$A$394:A585)</f>
        <v>151</v>
      </c>
      <c r="C585" s="230" t="s">
        <v>267</v>
      </c>
      <c r="D585" s="220">
        <v>1959</v>
      </c>
      <c r="E585" s="220"/>
      <c r="F585" s="220" t="s">
        <v>17877</v>
      </c>
      <c r="G585" s="220">
        <v>2</v>
      </c>
      <c r="H585" s="220" t="s">
        <v>17040</v>
      </c>
      <c r="I585" s="231">
        <v>485.66</v>
      </c>
      <c r="J585" s="231">
        <v>263.67</v>
      </c>
      <c r="K585" s="231">
        <v>263.67</v>
      </c>
      <c r="L585" s="232">
        <v>18</v>
      </c>
      <c r="M585" s="220" t="s">
        <v>17100</v>
      </c>
      <c r="N585" s="220" t="s">
        <v>17746</v>
      </c>
      <c r="O585" s="223" t="s">
        <v>17863</v>
      </c>
      <c r="P585" s="228">
        <v>2401296</v>
      </c>
      <c r="Q585" s="228"/>
      <c r="R585" s="228">
        <v>0</v>
      </c>
      <c r="S585" s="228">
        <v>0</v>
      </c>
      <c r="T585" s="228">
        <f>P585-R585-S585</f>
        <v>2401296</v>
      </c>
      <c r="U585" s="221">
        <f t="shared" si="676"/>
        <v>4944.3973149940284</v>
      </c>
      <c r="V585" s="228">
        <v>5932.6136597619725</v>
      </c>
      <c r="W585" s="195"/>
      <c r="AL585" s="182"/>
      <c r="BU585" s="233"/>
      <c r="BV585" s="233"/>
      <c r="BW585" s="233"/>
      <c r="BX585" s="233"/>
      <c r="BY585" s="233"/>
      <c r="BZ585" s="234"/>
      <c r="CA585" s="234"/>
      <c r="CB585" s="234"/>
      <c r="CC585" s="235"/>
      <c r="CD585" s="233"/>
      <c r="CE585" s="233"/>
      <c r="CF585" s="233"/>
      <c r="CG585" s="236"/>
      <c r="CH585" s="236"/>
      <c r="CI585" s="236"/>
      <c r="CJ585" s="236"/>
      <c r="CK585" s="236"/>
      <c r="CL585" s="236"/>
      <c r="CM585" s="195">
        <f t="shared" si="490"/>
        <v>0</v>
      </c>
      <c r="CS585" s="182" t="s">
        <v>88</v>
      </c>
      <c r="CT585" s="182">
        <v>1998</v>
      </c>
      <c r="CV585" s="182" t="s">
        <v>17877</v>
      </c>
      <c r="CW585" s="182">
        <v>5</v>
      </c>
      <c r="CX585" s="182">
        <v>10</v>
      </c>
      <c r="CY585" s="182">
        <v>10302.200000000001</v>
      </c>
      <c r="CZ585" s="182">
        <v>8740</v>
      </c>
      <c r="DA585" s="182">
        <v>8282.7999999999993</v>
      </c>
      <c r="DB585" s="182">
        <v>356</v>
      </c>
      <c r="DC585" s="182" t="s">
        <v>17100</v>
      </c>
      <c r="DD585" s="182" t="s">
        <v>17746</v>
      </c>
      <c r="DE585" s="182" t="s">
        <v>17754</v>
      </c>
    </row>
    <row r="586" spans="1:109" ht="35.25" x14ac:dyDescent="0.5">
      <c r="B586" s="229" t="s">
        <v>52</v>
      </c>
      <c r="C586" s="269"/>
      <c r="D586" s="220" t="s">
        <v>17075</v>
      </c>
      <c r="E586" s="220" t="s">
        <v>17075</v>
      </c>
      <c r="F586" s="220" t="s">
        <v>17075</v>
      </c>
      <c r="G586" s="220" t="s">
        <v>17075</v>
      </c>
      <c r="H586" s="220" t="s">
        <v>17075</v>
      </c>
      <c r="I586" s="225">
        <f>I587+I588</f>
        <v>1012.5</v>
      </c>
      <c r="J586" s="225">
        <f t="shared" ref="J586:L586" si="728">J587+J588</f>
        <v>782.4</v>
      </c>
      <c r="K586" s="225">
        <f t="shared" si="728"/>
        <v>607.29999999999995</v>
      </c>
      <c r="L586" s="226">
        <f t="shared" si="728"/>
        <v>27</v>
      </c>
      <c r="M586" s="220" t="s">
        <v>17075</v>
      </c>
      <c r="N586" s="220" t="s">
        <v>17075</v>
      </c>
      <c r="O586" s="223" t="s">
        <v>17075</v>
      </c>
      <c r="P586" s="227">
        <v>7510261.4400000004</v>
      </c>
      <c r="Q586" s="227"/>
      <c r="R586" s="225">
        <f t="shared" ref="R586:T586" si="729">R587+R588</f>
        <v>0</v>
      </c>
      <c r="S586" s="225">
        <f t="shared" si="729"/>
        <v>0</v>
      </c>
      <c r="T586" s="225">
        <f t="shared" si="729"/>
        <v>7510261.4400000004</v>
      </c>
      <c r="U586" s="221">
        <f t="shared" si="676"/>
        <v>7417.5421629629636</v>
      </c>
      <c r="V586" s="228">
        <f>MAX(V587:V588)</f>
        <v>10810.528355196773</v>
      </c>
      <c r="W586" s="195">
        <f t="shared" si="515"/>
        <v>3392.9861922338096</v>
      </c>
      <c r="Y586" s="182" t="s">
        <v>3021</v>
      </c>
      <c r="Z586" s="182">
        <v>2012</v>
      </c>
      <c r="AA586" s="182">
        <v>2399.1</v>
      </c>
      <c r="AB586" s="182">
        <v>54</v>
      </c>
      <c r="AC586" s="182">
        <v>6</v>
      </c>
      <c r="AD586" s="182">
        <v>2236.8000000000002</v>
      </c>
      <c r="AF586" s="182" t="s">
        <v>3021</v>
      </c>
      <c r="AG586" s="182" t="s">
        <v>17312</v>
      </c>
      <c r="AH586" s="182" t="s">
        <v>17313</v>
      </c>
      <c r="AI586" s="182" t="s">
        <v>17042</v>
      </c>
      <c r="AL586" s="182" t="e">
        <f t="shared" ref="AL586:AL606" si="730">VLOOKUP(C586,AM:AN,2,FALSE)</f>
        <v>#N/A</v>
      </c>
      <c r="AM586" s="182" t="s">
        <v>260</v>
      </c>
      <c r="AN586" s="182">
        <v>2016</v>
      </c>
      <c r="AV586" s="182" t="e">
        <f t="shared" ref="AV586:AV606" si="731">VLOOKUP(C586,AY:BB,2,FALSE)</f>
        <v>#N/A</v>
      </c>
      <c r="AW586" s="182" t="e">
        <f t="shared" ref="AW586:AW606" si="732">VLOOKUP(C586,AY:BA,3,FALSE)</f>
        <v>#N/A</v>
      </c>
      <c r="AY586" s="182" t="s">
        <v>73</v>
      </c>
      <c r="AZ586" s="182">
        <v>390.18</v>
      </c>
      <c r="BA586" s="182" t="s">
        <v>17063</v>
      </c>
      <c r="BD586" s="182" t="e">
        <f t="shared" ref="BD586:BD606" si="733">VLOOKUP(C586,BE:BF,2,FALSE)</f>
        <v>#N/A</v>
      </c>
      <c r="BE586" s="182" t="s">
        <v>395</v>
      </c>
      <c r="BF586" s="182">
        <v>3</v>
      </c>
      <c r="BJ586" s="182" t="e">
        <f t="shared" ref="BJ586:BJ606" si="734">VLOOKUP(C586,BL:BM,2,FALSE)</f>
        <v>#N/A</v>
      </c>
      <c r="BL586" s="182" t="s">
        <v>490</v>
      </c>
      <c r="BM586" s="182">
        <v>479.33</v>
      </c>
      <c r="BU586" s="233" t="s">
        <v>17075</v>
      </c>
      <c r="BV586" s="233" t="s">
        <v>17075</v>
      </c>
      <c r="BW586" s="233" t="s">
        <v>17075</v>
      </c>
      <c r="BX586" s="233" t="s">
        <v>17075</v>
      </c>
      <c r="BY586" s="233" t="s">
        <v>17075</v>
      </c>
      <c r="BZ586" s="234" t="e">
        <f>BZ587+BZ588</f>
        <v>#N/A</v>
      </c>
      <c r="CA586" s="234">
        <f t="shared" ref="CA586" si="735">CA587+CA588</f>
        <v>782.4</v>
      </c>
      <c r="CB586" s="234">
        <f t="shared" ref="CB586" si="736">CB587+CB588</f>
        <v>782.4</v>
      </c>
      <c r="CC586" s="235" t="e">
        <f t="shared" ref="CC586" si="737">CC587+CC588</f>
        <v>#N/A</v>
      </c>
      <c r="CD586" s="233" t="s">
        <v>17075</v>
      </c>
      <c r="CE586" s="233" t="s">
        <v>17075</v>
      </c>
      <c r="CF586" s="233" t="s">
        <v>17075</v>
      </c>
      <c r="CG586" s="234">
        <f t="shared" ref="CG586" si="738">CG587+CG588</f>
        <v>7510261.4400000004</v>
      </c>
      <c r="CH586" s="234">
        <f t="shared" ref="CH586" si="739">CH587+CH588</f>
        <v>0</v>
      </c>
      <c r="CI586" s="234">
        <f t="shared" ref="CI586" si="740">CI587+CI588</f>
        <v>0</v>
      </c>
      <c r="CJ586" s="234">
        <f t="shared" ref="CJ586" si="741">CJ587+CJ588</f>
        <v>7510261.4400000004</v>
      </c>
      <c r="CK586" s="236" t="e">
        <f t="shared" si="523"/>
        <v>#N/A</v>
      </c>
      <c r="CL586" s="236" t="e">
        <f>MAX(CL587:CL588)</f>
        <v>#N/A</v>
      </c>
      <c r="CM586" s="195">
        <f t="shared" si="490"/>
        <v>0</v>
      </c>
      <c r="CQ586" s="182" t="e">
        <f t="shared" ref="CQ586:CQ649" si="742">VLOOKUP(C586,CR:CS,2,FALSE)</f>
        <v>#N/A</v>
      </c>
      <c r="CR586" s="182" t="s">
        <v>366</v>
      </c>
      <c r="CS586" s="182">
        <v>41.4</v>
      </c>
      <c r="CY586" s="182" t="s">
        <v>176</v>
      </c>
      <c r="CZ586" s="182">
        <v>1965.8</v>
      </c>
    </row>
    <row r="587" spans="1:109" ht="35.25" x14ac:dyDescent="0.5">
      <c r="A587" s="182">
        <v>1</v>
      </c>
      <c r="B587" s="220">
        <f>SUBTOTAL(9,$A$394:A587)</f>
        <v>152</v>
      </c>
      <c r="C587" s="230" t="s">
        <v>60</v>
      </c>
      <c r="D587" s="220">
        <v>1959</v>
      </c>
      <c r="E587" s="220"/>
      <c r="F587" s="220" t="s">
        <v>17877</v>
      </c>
      <c r="G587" s="220">
        <v>2</v>
      </c>
      <c r="H587" s="220" t="s">
        <v>17042</v>
      </c>
      <c r="I587" s="231">
        <v>616.1</v>
      </c>
      <c r="J587" s="231">
        <v>547.4</v>
      </c>
      <c r="K587" s="231">
        <f t="shared" ref="K587:K588" si="743">J587-CQ587</f>
        <v>400.5</v>
      </c>
      <c r="L587" s="232">
        <v>14</v>
      </c>
      <c r="M587" s="220" t="s">
        <v>17100</v>
      </c>
      <c r="N587" s="220" t="s">
        <v>17746</v>
      </c>
      <c r="O587" s="223" t="s">
        <v>17848</v>
      </c>
      <c r="P587" s="228">
        <v>4223486.4000000004</v>
      </c>
      <c r="Q587" s="228"/>
      <c r="R587" s="228">
        <v>0</v>
      </c>
      <c r="S587" s="228">
        <v>0</v>
      </c>
      <c r="T587" s="228">
        <f t="shared" si="525"/>
        <v>4223486.4000000004</v>
      </c>
      <c r="U587" s="221">
        <f t="shared" si="676"/>
        <v>6855.1962343775367</v>
      </c>
      <c r="V587" s="228">
        <v>7691.6479467618883</v>
      </c>
      <c r="W587" s="195">
        <f t="shared" si="515"/>
        <v>836.45171238435159</v>
      </c>
      <c r="Y587" s="182" t="s">
        <v>3027</v>
      </c>
      <c r="Z587" s="182">
        <v>1928</v>
      </c>
      <c r="AA587" s="182">
        <v>972.81</v>
      </c>
      <c r="AB587" s="182">
        <v>48</v>
      </c>
      <c r="AC587" s="182">
        <v>3</v>
      </c>
      <c r="AD587" s="182">
        <v>884.1</v>
      </c>
      <c r="AF587" s="182" t="s">
        <v>3024</v>
      </c>
      <c r="AG587" s="182" t="s">
        <v>17312</v>
      </c>
      <c r="AH587" s="182" t="s">
        <v>2993</v>
      </c>
      <c r="AI587" s="182" t="s">
        <v>17040</v>
      </c>
      <c r="AL587" s="182" t="e">
        <f t="shared" si="730"/>
        <v>#N/A</v>
      </c>
      <c r="AM587" s="182" t="s">
        <v>274</v>
      </c>
      <c r="AN587" s="182">
        <v>2016</v>
      </c>
      <c r="AV587" s="182">
        <f t="shared" si="731"/>
        <v>490</v>
      </c>
      <c r="AW587" s="182" t="str">
        <f t="shared" si="732"/>
        <v>Скатная деревянная</v>
      </c>
      <c r="AY587" s="182" t="s">
        <v>74</v>
      </c>
      <c r="AZ587" s="182">
        <v>871</v>
      </c>
      <c r="BA587" s="182" t="s">
        <v>17063</v>
      </c>
      <c r="BD587" s="182" t="e">
        <f t="shared" si="733"/>
        <v>#N/A</v>
      </c>
      <c r="BE587" s="182" t="s">
        <v>396</v>
      </c>
      <c r="BF587" s="182">
        <v>4</v>
      </c>
      <c r="BJ587" s="182" t="e">
        <f t="shared" si="734"/>
        <v>#N/A</v>
      </c>
      <c r="BL587" s="182" t="s">
        <v>553</v>
      </c>
      <c r="BM587" s="182">
        <v>2566</v>
      </c>
      <c r="BU587" s="233" t="e">
        <f>VLOOKUP(BT587,CO:CS,2,FALSE)</f>
        <v>#N/A</v>
      </c>
      <c r="BV587" s="233"/>
      <c r="BW587" s="233" t="s">
        <v>17877</v>
      </c>
      <c r="BX587" s="233" t="e">
        <f>VLOOKUP(BT587,CO:CS,5,FALSE)</f>
        <v>#N/A</v>
      </c>
      <c r="BY587" s="233" t="e">
        <f>VLOOKUP(BT587,CV:CY,4,FALSE)</f>
        <v>#N/A</v>
      </c>
      <c r="BZ587" s="234" t="e">
        <f>VLOOKUP(BT587,CO:CS,3,FALSE)</f>
        <v>#N/A</v>
      </c>
      <c r="CA587" s="234">
        <v>547.4</v>
      </c>
      <c r="CB587" s="234">
        <v>547.4</v>
      </c>
      <c r="CC587" s="235" t="e">
        <f>VLOOKUP(BT587,CO:CS,4,FALSE)</f>
        <v>#N/A</v>
      </c>
      <c r="CD587" s="233" t="s">
        <v>17100</v>
      </c>
      <c r="CE587" s="233" t="s">
        <v>17746</v>
      </c>
      <c r="CF587" s="233" t="s">
        <v>17848</v>
      </c>
      <c r="CG587" s="236">
        <v>4223486.4000000004</v>
      </c>
      <c r="CH587" s="236">
        <v>0</v>
      </c>
      <c r="CI587" s="236">
        <v>0</v>
      </c>
      <c r="CJ587" s="236">
        <f t="shared" ref="CJ587:CJ588" si="744">CG587-CH587-CI587</f>
        <v>4223486.4000000004</v>
      </c>
      <c r="CK587" s="236" t="e">
        <f t="shared" si="523"/>
        <v>#N/A</v>
      </c>
      <c r="CL587" s="236" t="e">
        <f>DL587*9671.07/BZ587</f>
        <v>#N/A</v>
      </c>
      <c r="CM587" s="195">
        <f t="shared" si="490"/>
        <v>0</v>
      </c>
      <c r="CQ587" s="182">
        <f t="shared" si="742"/>
        <v>146.9</v>
      </c>
      <c r="CR587" s="182" t="s">
        <v>370</v>
      </c>
      <c r="CS587" s="182">
        <v>0</v>
      </c>
      <c r="CY587" s="182" t="s">
        <v>177</v>
      </c>
      <c r="CZ587" s="182">
        <v>3851.8</v>
      </c>
    </row>
    <row r="588" spans="1:109" ht="35.25" x14ac:dyDescent="0.5">
      <c r="A588" s="182">
        <v>1</v>
      </c>
      <c r="B588" s="220">
        <f>SUBTOTAL(9,$A$394:A588)</f>
        <v>153</v>
      </c>
      <c r="C588" s="271" t="s">
        <v>61</v>
      </c>
      <c r="D588" s="220">
        <v>1917</v>
      </c>
      <c r="E588" s="220"/>
      <c r="F588" s="220" t="s">
        <v>17877</v>
      </c>
      <c r="G588" s="220">
        <v>2</v>
      </c>
      <c r="H588" s="220" t="s">
        <v>17315</v>
      </c>
      <c r="I588" s="231">
        <v>396.4</v>
      </c>
      <c r="J588" s="231">
        <v>235</v>
      </c>
      <c r="K588" s="231">
        <f t="shared" si="743"/>
        <v>206.8</v>
      </c>
      <c r="L588" s="232">
        <v>13</v>
      </c>
      <c r="M588" s="220" t="s">
        <v>17100</v>
      </c>
      <c r="N588" s="220" t="s">
        <v>17746</v>
      </c>
      <c r="O588" s="223" t="s">
        <v>17848</v>
      </c>
      <c r="P588" s="228">
        <v>3286775.04</v>
      </c>
      <c r="Q588" s="228"/>
      <c r="R588" s="228">
        <v>0</v>
      </c>
      <c r="S588" s="228">
        <v>0</v>
      </c>
      <c r="T588" s="228">
        <f t="shared" si="525"/>
        <v>3286775.04</v>
      </c>
      <c r="U588" s="221">
        <f t="shared" si="676"/>
        <v>8291.561654894047</v>
      </c>
      <c r="V588" s="228">
        <v>10810.528355196773</v>
      </c>
      <c r="W588" s="195">
        <f t="shared" si="515"/>
        <v>2518.9667003027262</v>
      </c>
      <c r="Y588" s="182" t="s">
        <v>3024</v>
      </c>
      <c r="Z588" s="182">
        <v>1997</v>
      </c>
      <c r="AA588" s="182">
        <v>1054.4000000000001</v>
      </c>
      <c r="AB588" s="182">
        <v>26</v>
      </c>
      <c r="AC588" s="182">
        <v>4</v>
      </c>
      <c r="AD588" s="182">
        <v>1054.4000000000001</v>
      </c>
      <c r="AF588" s="182" t="s">
        <v>3027</v>
      </c>
      <c r="AG588" s="182" t="s">
        <v>17312</v>
      </c>
      <c r="AH588" s="182" t="s">
        <v>2993</v>
      </c>
      <c r="AI588" s="182" t="s">
        <v>17042</v>
      </c>
      <c r="AL588" s="182" t="e">
        <f t="shared" si="730"/>
        <v>#N/A</v>
      </c>
      <c r="AM588" s="182" t="s">
        <v>282</v>
      </c>
      <c r="AN588" s="182">
        <v>2016</v>
      </c>
      <c r="AV588" s="182" t="e">
        <f t="shared" si="731"/>
        <v>#N/A</v>
      </c>
      <c r="AW588" s="182" t="e">
        <f t="shared" si="732"/>
        <v>#N/A</v>
      </c>
      <c r="AY588" s="182" t="s">
        <v>75</v>
      </c>
      <c r="AZ588" s="182">
        <v>361</v>
      </c>
      <c r="BA588" s="182" t="s">
        <v>17062</v>
      </c>
      <c r="BD588" s="182" t="e">
        <f t="shared" si="733"/>
        <v>#N/A</v>
      </c>
      <c r="BE588" s="182" t="s">
        <v>401</v>
      </c>
      <c r="BF588" s="182">
        <v>5</v>
      </c>
      <c r="BJ588" s="182" t="e">
        <f t="shared" si="734"/>
        <v>#N/A</v>
      </c>
      <c r="BL588" s="182" t="s">
        <v>9590</v>
      </c>
      <c r="BM588" s="182">
        <v>330</v>
      </c>
      <c r="BU588" s="233" t="e">
        <f>VLOOKUP(BT588,CO:CS,2,FALSE)</f>
        <v>#N/A</v>
      </c>
      <c r="BV588" s="233"/>
      <c r="BW588" s="233" t="s">
        <v>17877</v>
      </c>
      <c r="BX588" s="233" t="e">
        <f>VLOOKUP(BT588,CO:CS,5,FALSE)</f>
        <v>#N/A</v>
      </c>
      <c r="BY588" s="233" t="e">
        <f>VLOOKUP(BT588,CV:CY,4,FALSE)</f>
        <v>#N/A</v>
      </c>
      <c r="BZ588" s="234">
        <v>396.4</v>
      </c>
      <c r="CA588" s="234">
        <v>235</v>
      </c>
      <c r="CB588" s="234">
        <v>235</v>
      </c>
      <c r="CC588" s="235" t="e">
        <f>VLOOKUP(BT588,CO:CS,4,FALSE)</f>
        <v>#N/A</v>
      </c>
      <c r="CD588" s="233" t="s">
        <v>17100</v>
      </c>
      <c r="CE588" s="233" t="s">
        <v>17746</v>
      </c>
      <c r="CF588" s="233" t="s">
        <v>17848</v>
      </c>
      <c r="CG588" s="236">
        <v>3286775.04</v>
      </c>
      <c r="CH588" s="236">
        <v>0</v>
      </c>
      <c r="CI588" s="236">
        <v>0</v>
      </c>
      <c r="CJ588" s="236">
        <f t="shared" si="744"/>
        <v>3286775.04</v>
      </c>
      <c r="CK588" s="236">
        <f t="shared" si="523"/>
        <v>8291.561654894047</v>
      </c>
      <c r="CL588" s="236">
        <f>DZ588*7048.18/BZ588</f>
        <v>0</v>
      </c>
      <c r="CM588" s="195">
        <f t="shared" si="490"/>
        <v>0</v>
      </c>
      <c r="CQ588" s="182">
        <f t="shared" si="742"/>
        <v>28.2</v>
      </c>
      <c r="CR588" s="182" t="s">
        <v>287</v>
      </c>
      <c r="CS588" s="182">
        <v>0</v>
      </c>
      <c r="CY588" s="182" t="s">
        <v>178</v>
      </c>
      <c r="CZ588" s="182">
        <v>299.3</v>
      </c>
    </row>
    <row r="589" spans="1:109" ht="35.25" x14ac:dyDescent="0.5">
      <c r="B589" s="269" t="s">
        <v>53</v>
      </c>
      <c r="C589" s="272"/>
      <c r="D589" s="220" t="s">
        <v>17075</v>
      </c>
      <c r="E589" s="220" t="s">
        <v>17075</v>
      </c>
      <c r="F589" s="220" t="s">
        <v>17075</v>
      </c>
      <c r="G589" s="220" t="s">
        <v>17075</v>
      </c>
      <c r="H589" s="220" t="s">
        <v>17075</v>
      </c>
      <c r="I589" s="225">
        <f>I590</f>
        <v>627.79999999999995</v>
      </c>
      <c r="J589" s="225">
        <f t="shared" ref="J589:L589" si="745">J590</f>
        <v>585.20000000000005</v>
      </c>
      <c r="K589" s="225">
        <f t="shared" si="745"/>
        <v>585.20000000000005</v>
      </c>
      <c r="L589" s="226">
        <f t="shared" si="745"/>
        <v>14</v>
      </c>
      <c r="M589" s="220" t="s">
        <v>17075</v>
      </c>
      <c r="N589" s="220" t="s">
        <v>17075</v>
      </c>
      <c r="O589" s="223" t="s">
        <v>17075</v>
      </c>
      <c r="P589" s="227">
        <v>4654454.3999999994</v>
      </c>
      <c r="Q589" s="227"/>
      <c r="R589" s="225">
        <f t="shared" ref="R589:T589" si="746">R590</f>
        <v>0</v>
      </c>
      <c r="S589" s="225">
        <f t="shared" si="746"/>
        <v>0</v>
      </c>
      <c r="T589" s="225">
        <f t="shared" si="746"/>
        <v>4654454.3999999994</v>
      </c>
      <c r="U589" s="221">
        <f t="shared" si="676"/>
        <v>7413.9127110544759</v>
      </c>
      <c r="V589" s="228">
        <f>V590</f>
        <v>8318.5374323032811</v>
      </c>
      <c r="W589" s="195">
        <f t="shared" si="515"/>
        <v>904.62472124880514</v>
      </c>
      <c r="Y589" s="182" t="s">
        <v>3031</v>
      </c>
      <c r="Z589" s="182">
        <v>1967</v>
      </c>
      <c r="AA589" s="182">
        <v>5182.3100000000004</v>
      </c>
      <c r="AB589" s="182">
        <v>121</v>
      </c>
      <c r="AC589" s="182">
        <v>5</v>
      </c>
      <c r="AD589" s="182">
        <v>5182.22</v>
      </c>
      <c r="AF589" s="182" t="s">
        <v>3031</v>
      </c>
      <c r="AG589" s="182" t="s">
        <v>17312</v>
      </c>
      <c r="AH589" s="182" t="s">
        <v>17317</v>
      </c>
      <c r="AI589" s="182" t="s">
        <v>17315</v>
      </c>
      <c r="AL589" s="182" t="e">
        <f t="shared" si="730"/>
        <v>#N/A</v>
      </c>
      <c r="AM589" s="182" t="s">
        <v>283</v>
      </c>
      <c r="AN589" s="182">
        <v>2016</v>
      </c>
      <c r="AV589" s="182" t="e">
        <f t="shared" si="731"/>
        <v>#N/A</v>
      </c>
      <c r="AW589" s="182" t="e">
        <f t="shared" si="732"/>
        <v>#N/A</v>
      </c>
      <c r="AY589" s="182" t="s">
        <v>107</v>
      </c>
      <c r="AZ589" s="182">
        <v>528</v>
      </c>
      <c r="BA589" s="182" t="s">
        <v>17062</v>
      </c>
      <c r="BD589" s="182" t="e">
        <f t="shared" si="733"/>
        <v>#N/A</v>
      </c>
      <c r="BE589" s="182" t="s">
        <v>403</v>
      </c>
      <c r="BF589" s="182">
        <v>4</v>
      </c>
      <c r="BJ589" s="182" t="e">
        <f t="shared" si="734"/>
        <v>#N/A</v>
      </c>
      <c r="BL589" s="182" t="s">
        <v>589</v>
      </c>
      <c r="BM589" s="182">
        <v>512</v>
      </c>
      <c r="BU589" s="233" t="s">
        <v>17075</v>
      </c>
      <c r="BV589" s="233" t="s">
        <v>17075</v>
      </c>
      <c r="BW589" s="233" t="s">
        <v>17075</v>
      </c>
      <c r="BX589" s="233" t="s">
        <v>17075</v>
      </c>
      <c r="BY589" s="233" t="s">
        <v>17075</v>
      </c>
      <c r="BZ589" s="234">
        <f>BZ590</f>
        <v>627.79999999999995</v>
      </c>
      <c r="CA589" s="234">
        <f t="shared" ref="CA589" si="747">CA590</f>
        <v>585.20000000000005</v>
      </c>
      <c r="CB589" s="234">
        <f t="shared" ref="CB589" si="748">CB590</f>
        <v>585.20000000000005</v>
      </c>
      <c r="CC589" s="235" t="e">
        <f t="shared" ref="CC589" si="749">CC590</f>
        <v>#N/A</v>
      </c>
      <c r="CD589" s="233" t="s">
        <v>17075</v>
      </c>
      <c r="CE589" s="233" t="s">
        <v>17075</v>
      </c>
      <c r="CF589" s="233" t="s">
        <v>17075</v>
      </c>
      <c r="CG589" s="234">
        <f t="shared" ref="CG589" si="750">CG590</f>
        <v>4654454.3999999994</v>
      </c>
      <c r="CH589" s="234">
        <f t="shared" ref="CH589" si="751">CH590</f>
        <v>0</v>
      </c>
      <c r="CI589" s="234">
        <f t="shared" ref="CI589" si="752">CI590</f>
        <v>0</v>
      </c>
      <c r="CJ589" s="234">
        <f t="shared" ref="CJ589" si="753">CJ590</f>
        <v>4654454.3999999994</v>
      </c>
      <c r="CK589" s="236">
        <f t="shared" si="523"/>
        <v>7413.9127110544759</v>
      </c>
      <c r="CL589" s="236">
        <f>CL590</f>
        <v>0</v>
      </c>
      <c r="CM589" s="195">
        <f t="shared" ref="CM589:CM649" si="754">P589-R589-S589-T589</f>
        <v>0</v>
      </c>
      <c r="CQ589" s="182" t="e">
        <f t="shared" si="742"/>
        <v>#N/A</v>
      </c>
      <c r="CR589" s="182" t="s">
        <v>279</v>
      </c>
      <c r="CS589" s="182">
        <v>0</v>
      </c>
      <c r="CY589" s="182" t="s">
        <v>179</v>
      </c>
      <c r="CZ589" s="182">
        <v>1283.0999999999999</v>
      </c>
    </row>
    <row r="590" spans="1:109" ht="35.25" x14ac:dyDescent="0.5">
      <c r="A590" s="182">
        <v>1</v>
      </c>
      <c r="B590" s="220">
        <f>SUBTOTAL(9,$A$394:A590)</f>
        <v>154</v>
      </c>
      <c r="C590" s="230" t="s">
        <v>62</v>
      </c>
      <c r="D590" s="220">
        <v>1962</v>
      </c>
      <c r="E590" s="220"/>
      <c r="F590" s="220" t="s">
        <v>17877</v>
      </c>
      <c r="G590" s="220">
        <v>2</v>
      </c>
      <c r="H590" s="220" t="s">
        <v>17042</v>
      </c>
      <c r="I590" s="231">
        <v>627.79999999999995</v>
      </c>
      <c r="J590" s="231">
        <v>585.20000000000005</v>
      </c>
      <c r="K590" s="231">
        <v>585.20000000000005</v>
      </c>
      <c r="L590" s="232">
        <v>14</v>
      </c>
      <c r="M590" s="220" t="s">
        <v>17100</v>
      </c>
      <c r="N590" s="220" t="s">
        <v>17746</v>
      </c>
      <c r="O590" s="223" t="s">
        <v>17848</v>
      </c>
      <c r="P590" s="228">
        <v>4654454.3999999994</v>
      </c>
      <c r="Q590" s="228"/>
      <c r="R590" s="228">
        <v>0</v>
      </c>
      <c r="S590" s="228">
        <v>0</v>
      </c>
      <c r="T590" s="228">
        <f t="shared" si="525"/>
        <v>4654454.3999999994</v>
      </c>
      <c r="U590" s="221">
        <f t="shared" si="676"/>
        <v>7413.9127110544759</v>
      </c>
      <c r="V590" s="228">
        <v>8318.5374323032811</v>
      </c>
      <c r="W590" s="195">
        <f t="shared" si="515"/>
        <v>904.62472124880514</v>
      </c>
      <c r="Y590" s="182" t="s">
        <v>3032</v>
      </c>
      <c r="Z590" s="182">
        <v>1970</v>
      </c>
      <c r="AA590" s="182">
        <v>2818</v>
      </c>
      <c r="AB590" s="182">
        <v>208</v>
      </c>
      <c r="AC590" s="182">
        <v>5</v>
      </c>
      <c r="AD590" s="182">
        <v>2524</v>
      </c>
      <c r="AF590" s="182" t="s">
        <v>3032</v>
      </c>
      <c r="AG590" s="182" t="s">
        <v>2993</v>
      </c>
      <c r="AH590" s="182" t="s">
        <v>2993</v>
      </c>
      <c r="AI590" s="182" t="s">
        <v>2993</v>
      </c>
      <c r="AL590" s="182" t="e">
        <f t="shared" si="730"/>
        <v>#N/A</v>
      </c>
      <c r="AM590" s="182" t="s">
        <v>304</v>
      </c>
      <c r="AN590" s="182">
        <v>2015</v>
      </c>
      <c r="AV590" s="182">
        <f t="shared" si="731"/>
        <v>540</v>
      </c>
      <c r="AW590" s="182" t="str">
        <f t="shared" si="732"/>
        <v>Скатная деревянная</v>
      </c>
      <c r="AY590" s="182" t="s">
        <v>76</v>
      </c>
      <c r="AZ590" s="182">
        <v>877</v>
      </c>
      <c r="BA590" s="182" t="s">
        <v>17063</v>
      </c>
      <c r="BD590" s="182" t="e">
        <f t="shared" si="733"/>
        <v>#N/A</v>
      </c>
      <c r="BE590" s="182" t="s">
        <v>411</v>
      </c>
      <c r="BF590" s="182">
        <v>5</v>
      </c>
      <c r="BJ590" s="182" t="e">
        <f t="shared" si="734"/>
        <v>#N/A</v>
      </c>
      <c r="BL590" s="182" t="s">
        <v>9869</v>
      </c>
      <c r="BM590" s="182">
        <v>421.7</v>
      </c>
      <c r="BU590" s="233" t="e">
        <f>VLOOKUP(BT590,CO:CS,2,FALSE)</f>
        <v>#N/A</v>
      </c>
      <c r="BV590" s="233"/>
      <c r="BW590" s="233" t="s">
        <v>17877</v>
      </c>
      <c r="BX590" s="233" t="e">
        <f>VLOOKUP(BT590,CO:CS,5,FALSE)</f>
        <v>#N/A</v>
      </c>
      <c r="BY590" s="233" t="e">
        <f>VLOOKUP(BT590,CV:CY,4,FALSE)</f>
        <v>#N/A</v>
      </c>
      <c r="BZ590" s="234">
        <v>627.79999999999995</v>
      </c>
      <c r="CA590" s="234">
        <v>585.20000000000005</v>
      </c>
      <c r="CB590" s="234">
        <v>585.20000000000005</v>
      </c>
      <c r="CC590" s="235" t="e">
        <f>VLOOKUP(BT590,CO:CS,4,FALSE)</f>
        <v>#N/A</v>
      </c>
      <c r="CD590" s="233" t="s">
        <v>17100</v>
      </c>
      <c r="CE590" s="233" t="s">
        <v>17746</v>
      </c>
      <c r="CF590" s="233" t="s">
        <v>17848</v>
      </c>
      <c r="CG590" s="236">
        <v>4654454.3999999994</v>
      </c>
      <c r="CH590" s="236">
        <v>0</v>
      </c>
      <c r="CI590" s="236">
        <v>0</v>
      </c>
      <c r="CJ590" s="236">
        <f t="shared" ref="CJ590" si="755">CG590-CH590-CI590</f>
        <v>4654454.3999999994</v>
      </c>
      <c r="CK590" s="236">
        <f t="shared" si="523"/>
        <v>7413.9127110544759</v>
      </c>
      <c r="CL590" s="236">
        <f>DL590*9671.07/BZ590</f>
        <v>0</v>
      </c>
      <c r="CM590" s="195">
        <f t="shared" si="754"/>
        <v>0</v>
      </c>
      <c r="CQ590" s="182">
        <f t="shared" si="742"/>
        <v>0</v>
      </c>
      <c r="CR590" s="182" t="s">
        <v>268</v>
      </c>
      <c r="CS590" s="182">
        <v>211.2</v>
      </c>
      <c r="CY590" s="182" t="s">
        <v>180</v>
      </c>
      <c r="CZ590" s="182">
        <v>1267.5999999999999</v>
      </c>
    </row>
    <row r="591" spans="1:109" ht="35.25" x14ac:dyDescent="0.5">
      <c r="B591" s="229" t="s">
        <v>55</v>
      </c>
      <c r="C591" s="269"/>
      <c r="D591" s="220" t="s">
        <v>17075</v>
      </c>
      <c r="E591" s="220" t="s">
        <v>17075</v>
      </c>
      <c r="F591" s="220" t="s">
        <v>17075</v>
      </c>
      <c r="G591" s="220" t="s">
        <v>17075</v>
      </c>
      <c r="H591" s="220" t="s">
        <v>17075</v>
      </c>
      <c r="I591" s="225">
        <f>I592</f>
        <v>722.7</v>
      </c>
      <c r="J591" s="225">
        <f t="shared" ref="J591:L591" si="756">J592</f>
        <v>664.2</v>
      </c>
      <c r="K591" s="225">
        <f t="shared" si="756"/>
        <v>607.1</v>
      </c>
      <c r="L591" s="226">
        <f t="shared" si="756"/>
        <v>38</v>
      </c>
      <c r="M591" s="220" t="s">
        <v>17075</v>
      </c>
      <c r="N591" s="220" t="s">
        <v>17075</v>
      </c>
      <c r="O591" s="223" t="s">
        <v>17075</v>
      </c>
      <c r="P591" s="227">
        <v>6464520</v>
      </c>
      <c r="Q591" s="227"/>
      <c r="R591" s="225">
        <f t="shared" ref="R591:T591" si="757">R592</f>
        <v>0</v>
      </c>
      <c r="S591" s="225">
        <f t="shared" si="757"/>
        <v>0</v>
      </c>
      <c r="T591" s="225">
        <f t="shared" si="757"/>
        <v>6464520</v>
      </c>
      <c r="U591" s="221">
        <f t="shared" si="676"/>
        <v>8944.9564134495631</v>
      </c>
      <c r="V591" s="228">
        <f>V592</f>
        <v>10036.394769613948</v>
      </c>
      <c r="W591" s="195">
        <f t="shared" si="515"/>
        <v>1091.4383561643845</v>
      </c>
      <c r="Y591" s="182" t="s">
        <v>3033</v>
      </c>
      <c r="Z591" s="182">
        <v>1966</v>
      </c>
      <c r="AA591" s="182">
        <v>5138.28</v>
      </c>
      <c r="AB591" s="182">
        <v>122</v>
      </c>
      <c r="AC591" s="182">
        <v>5</v>
      </c>
      <c r="AD591" s="182">
        <v>5138</v>
      </c>
      <c r="AF591" s="182" t="s">
        <v>3033</v>
      </c>
      <c r="AG591" s="182" t="s">
        <v>17312</v>
      </c>
      <c r="AH591" s="182" t="s">
        <v>2993</v>
      </c>
      <c r="AI591" s="182" t="s">
        <v>17315</v>
      </c>
      <c r="AL591" s="182" t="e">
        <f t="shared" si="730"/>
        <v>#N/A</v>
      </c>
      <c r="AM591" s="182" t="s">
        <v>317</v>
      </c>
      <c r="AN591" s="182">
        <v>2016</v>
      </c>
      <c r="AV591" s="182" t="e">
        <f t="shared" si="731"/>
        <v>#N/A</v>
      </c>
      <c r="AW591" s="182" t="e">
        <f t="shared" si="732"/>
        <v>#N/A</v>
      </c>
      <c r="AY591" s="182" t="s">
        <v>456</v>
      </c>
      <c r="AZ591" s="182">
        <v>566</v>
      </c>
      <c r="BA591" s="182" t="s">
        <v>17063</v>
      </c>
      <c r="BD591" s="182" t="e">
        <f t="shared" si="733"/>
        <v>#N/A</v>
      </c>
      <c r="BE591" s="182" t="s">
        <v>408</v>
      </c>
      <c r="BF591" s="182">
        <v>2</v>
      </c>
      <c r="BJ591" s="182" t="e">
        <f t="shared" si="734"/>
        <v>#N/A</v>
      </c>
      <c r="BU591" s="233" t="s">
        <v>17075</v>
      </c>
      <c r="BV591" s="233" t="s">
        <v>17075</v>
      </c>
      <c r="BW591" s="233" t="s">
        <v>17075</v>
      </c>
      <c r="BX591" s="233" t="s">
        <v>17075</v>
      </c>
      <c r="BY591" s="233" t="s">
        <v>17075</v>
      </c>
      <c r="BZ591" s="234" t="e">
        <f>BZ592</f>
        <v>#N/A</v>
      </c>
      <c r="CA591" s="234" t="e">
        <f t="shared" ref="CA591" si="758">CA592</f>
        <v>#N/A</v>
      </c>
      <c r="CB591" s="234">
        <f t="shared" ref="CB591" si="759">CB592</f>
        <v>664.2</v>
      </c>
      <c r="CC591" s="235" t="e">
        <f t="shared" ref="CC591" si="760">CC592</f>
        <v>#N/A</v>
      </c>
      <c r="CD591" s="233" t="s">
        <v>17075</v>
      </c>
      <c r="CE591" s="233" t="s">
        <v>17075</v>
      </c>
      <c r="CF591" s="233" t="s">
        <v>17075</v>
      </c>
      <c r="CG591" s="234">
        <f t="shared" ref="CG591" si="761">CG592</f>
        <v>6464520</v>
      </c>
      <c r="CH591" s="234">
        <f t="shared" ref="CH591" si="762">CH592</f>
        <v>0</v>
      </c>
      <c r="CI591" s="234">
        <f t="shared" ref="CI591" si="763">CI592</f>
        <v>0</v>
      </c>
      <c r="CJ591" s="234">
        <f t="shared" ref="CJ591" si="764">CJ592</f>
        <v>6464520</v>
      </c>
      <c r="CK591" s="236" t="e">
        <f t="shared" si="523"/>
        <v>#N/A</v>
      </c>
      <c r="CL591" s="236" t="e">
        <f>CL592</f>
        <v>#N/A</v>
      </c>
      <c r="CM591" s="195">
        <f t="shared" si="754"/>
        <v>0</v>
      </c>
      <c r="CQ591" s="182" t="e">
        <f t="shared" si="742"/>
        <v>#N/A</v>
      </c>
      <c r="CR591" s="182" t="s">
        <v>267</v>
      </c>
      <c r="CS591" s="182">
        <v>0</v>
      </c>
      <c r="CY591" s="182" t="s">
        <v>181</v>
      </c>
      <c r="CZ591" s="182">
        <v>2217.4</v>
      </c>
    </row>
    <row r="592" spans="1:109" ht="35.25" x14ac:dyDescent="0.5">
      <c r="A592" s="182">
        <v>1</v>
      </c>
      <c r="B592" s="220">
        <f>SUBTOTAL(9,$A$394:A592)</f>
        <v>155</v>
      </c>
      <c r="C592" s="273" t="s">
        <v>63</v>
      </c>
      <c r="D592" s="220">
        <v>1975</v>
      </c>
      <c r="E592" s="220"/>
      <c r="F592" s="220" t="s">
        <v>17877</v>
      </c>
      <c r="G592" s="220">
        <v>2</v>
      </c>
      <c r="H592" s="220" t="s">
        <v>17042</v>
      </c>
      <c r="I592" s="231">
        <v>722.7</v>
      </c>
      <c r="J592" s="231">
        <v>664.2</v>
      </c>
      <c r="K592" s="231">
        <f>J592-CQ592</f>
        <v>607.1</v>
      </c>
      <c r="L592" s="232">
        <v>38</v>
      </c>
      <c r="M592" s="220" t="s">
        <v>17100</v>
      </c>
      <c r="N592" s="220" t="s">
        <v>17746</v>
      </c>
      <c r="O592" s="223" t="s">
        <v>17849</v>
      </c>
      <c r="P592" s="228">
        <v>6464520</v>
      </c>
      <c r="Q592" s="228"/>
      <c r="R592" s="228">
        <v>0</v>
      </c>
      <c r="S592" s="228">
        <v>0</v>
      </c>
      <c r="T592" s="228">
        <f t="shared" si="525"/>
        <v>6464520</v>
      </c>
      <c r="U592" s="221">
        <f t="shared" si="676"/>
        <v>8944.9564134495631</v>
      </c>
      <c r="V592" s="228">
        <v>10036.394769613948</v>
      </c>
      <c r="W592" s="195">
        <f t="shared" si="515"/>
        <v>1091.4383561643845</v>
      </c>
      <c r="Y592" s="182" t="s">
        <v>3036</v>
      </c>
      <c r="Z592" s="182">
        <v>1975</v>
      </c>
      <c r="AA592" s="182">
        <v>4031.9</v>
      </c>
      <c r="AB592" s="182">
        <v>121</v>
      </c>
      <c r="AC592" s="182">
        <v>5</v>
      </c>
      <c r="AD592" s="182">
        <v>2902.8</v>
      </c>
      <c r="AF592" s="182" t="s">
        <v>3036</v>
      </c>
      <c r="AG592" s="182" t="s">
        <v>17312</v>
      </c>
      <c r="AH592" s="182" t="s">
        <v>2993</v>
      </c>
      <c r="AI592" s="182" t="s">
        <v>17315</v>
      </c>
      <c r="AL592" s="182" t="e">
        <f t="shared" si="730"/>
        <v>#N/A</v>
      </c>
      <c r="AM592" s="182" t="s">
        <v>318</v>
      </c>
      <c r="AN592" s="182">
        <v>2016</v>
      </c>
      <c r="AV592" s="182">
        <f t="shared" si="731"/>
        <v>750</v>
      </c>
      <c r="AW592" s="182" t="str">
        <f t="shared" si="732"/>
        <v>Скатная деревянная</v>
      </c>
      <c r="AY592" s="182" t="s">
        <v>77</v>
      </c>
      <c r="AZ592" s="182">
        <v>336</v>
      </c>
      <c r="BA592" s="182" t="s">
        <v>17063</v>
      </c>
      <c r="BD592" s="182" t="e">
        <f t="shared" si="733"/>
        <v>#N/A</v>
      </c>
      <c r="BE592" s="182" t="s">
        <v>417</v>
      </c>
      <c r="BF592" s="182">
        <v>5</v>
      </c>
      <c r="BJ592" s="182" t="e">
        <f t="shared" si="734"/>
        <v>#N/A</v>
      </c>
      <c r="BU592" s="233" t="e">
        <f>VLOOKUP(BT592,CO:CS,2,FALSE)</f>
        <v>#N/A</v>
      </c>
      <c r="BV592" s="233"/>
      <c r="BW592" s="233" t="s">
        <v>17877</v>
      </c>
      <c r="BX592" s="233" t="e">
        <f>VLOOKUP(BT592,CO:CS,5,FALSE)</f>
        <v>#N/A</v>
      </c>
      <c r="BY592" s="233" t="e">
        <f>VLOOKUP(BT592,CV:CY,4,FALSE)</f>
        <v>#N/A</v>
      </c>
      <c r="BZ592" s="234" t="e">
        <f>VLOOKUP(BT592,CO:CS,3,FALSE)</f>
        <v>#N/A</v>
      </c>
      <c r="CA592" s="234" t="e">
        <f>VLOOKUP(BT592,CO:CT,6,FALSE)</f>
        <v>#N/A</v>
      </c>
      <c r="CB592" s="234">
        <v>664.2</v>
      </c>
      <c r="CC592" s="235" t="e">
        <f>VLOOKUP(BT592,CO:CS,4,FALSE)</f>
        <v>#N/A</v>
      </c>
      <c r="CD592" s="233" t="s">
        <v>17100</v>
      </c>
      <c r="CE592" s="233" t="s">
        <v>17746</v>
      </c>
      <c r="CF592" s="233" t="s">
        <v>17849</v>
      </c>
      <c r="CG592" s="236">
        <v>6464520</v>
      </c>
      <c r="CH592" s="236">
        <v>0</v>
      </c>
      <c r="CI592" s="236">
        <v>0</v>
      </c>
      <c r="CJ592" s="236">
        <f t="shared" ref="CJ592" si="765">CG592-CH592-CI592</f>
        <v>6464520</v>
      </c>
      <c r="CK592" s="236" t="e">
        <f t="shared" si="523"/>
        <v>#N/A</v>
      </c>
      <c r="CL592" s="236" t="e">
        <f>DL592*9671.07/BZ592</f>
        <v>#N/A</v>
      </c>
      <c r="CM592" s="195">
        <f t="shared" si="754"/>
        <v>0</v>
      </c>
      <c r="CQ592" s="182">
        <f t="shared" si="742"/>
        <v>57.1</v>
      </c>
      <c r="CR592" s="182" t="s">
        <v>272</v>
      </c>
      <c r="CS592" s="182">
        <v>0</v>
      </c>
      <c r="CY592" s="182" t="s">
        <v>182</v>
      </c>
      <c r="CZ592" s="182">
        <v>718.6</v>
      </c>
    </row>
    <row r="593" spans="1:104" ht="35.25" x14ac:dyDescent="0.5">
      <c r="B593" s="229" t="s">
        <v>54</v>
      </c>
      <c r="C593" s="269"/>
      <c r="D593" s="220" t="s">
        <v>17075</v>
      </c>
      <c r="E593" s="220" t="s">
        <v>17075</v>
      </c>
      <c r="F593" s="220" t="s">
        <v>17075</v>
      </c>
      <c r="G593" s="220" t="s">
        <v>17075</v>
      </c>
      <c r="H593" s="220" t="s">
        <v>17075</v>
      </c>
      <c r="I593" s="225">
        <f>I594</f>
        <v>879.5</v>
      </c>
      <c r="J593" s="225">
        <f t="shared" ref="J593:L593" si="766">J594</f>
        <v>662.2</v>
      </c>
      <c r="K593" s="225">
        <f t="shared" si="766"/>
        <v>389.1</v>
      </c>
      <c r="L593" s="226">
        <f t="shared" si="766"/>
        <v>30</v>
      </c>
      <c r="M593" s="220" t="s">
        <v>17075</v>
      </c>
      <c r="N593" s="220" t="s">
        <v>17075</v>
      </c>
      <c r="O593" s="223" t="s">
        <v>17075</v>
      </c>
      <c r="P593" s="227">
        <v>5602584</v>
      </c>
      <c r="Q593" s="227"/>
      <c r="R593" s="225">
        <f t="shared" ref="R593:T593" si="767">R594</f>
        <v>0</v>
      </c>
      <c r="S593" s="225">
        <f t="shared" si="767"/>
        <v>0</v>
      </c>
      <c r="T593" s="225">
        <f t="shared" si="767"/>
        <v>5602584</v>
      </c>
      <c r="U593" s="221">
        <f t="shared" si="676"/>
        <v>6370.1921546333142</v>
      </c>
      <c r="V593" s="228">
        <f>V594</f>
        <v>7147.4650369528144</v>
      </c>
      <c r="W593" s="195">
        <f t="shared" si="515"/>
        <v>777.27288231950024</v>
      </c>
      <c r="Y593" s="182" t="s">
        <v>3038</v>
      </c>
      <c r="Z593" s="182">
        <v>1986</v>
      </c>
      <c r="AA593" s="182">
        <v>10423.879999999999</v>
      </c>
      <c r="AB593" s="182">
        <v>374</v>
      </c>
      <c r="AC593" s="182">
        <v>9</v>
      </c>
      <c r="AD593" s="182">
        <v>9225</v>
      </c>
      <c r="AF593" s="182" t="s">
        <v>3038</v>
      </c>
      <c r="AG593" s="182" t="s">
        <v>17312</v>
      </c>
      <c r="AH593" s="182" t="s">
        <v>2993</v>
      </c>
      <c r="AI593" s="182" t="s">
        <v>17315</v>
      </c>
      <c r="AL593" s="182" t="e">
        <f t="shared" si="730"/>
        <v>#N/A</v>
      </c>
      <c r="AM593" s="182" t="s">
        <v>325</v>
      </c>
      <c r="AN593" s="182">
        <v>2021</v>
      </c>
      <c r="AV593" s="182" t="e">
        <f t="shared" si="731"/>
        <v>#N/A</v>
      </c>
      <c r="AW593" s="182" t="e">
        <f t="shared" si="732"/>
        <v>#N/A</v>
      </c>
      <c r="AY593" s="182" t="s">
        <v>80</v>
      </c>
      <c r="AZ593" s="182">
        <v>879</v>
      </c>
      <c r="BA593" s="182" t="s">
        <v>17063</v>
      </c>
      <c r="BD593" s="182" t="e">
        <f t="shared" si="733"/>
        <v>#N/A</v>
      </c>
      <c r="BE593" s="182" t="s">
        <v>12182</v>
      </c>
      <c r="BF593" s="182">
        <v>5</v>
      </c>
      <c r="BJ593" s="182" t="e">
        <f t="shared" si="734"/>
        <v>#N/A</v>
      </c>
      <c r="BU593" s="233" t="s">
        <v>17075</v>
      </c>
      <c r="BV593" s="233" t="s">
        <v>17075</v>
      </c>
      <c r="BW593" s="233" t="s">
        <v>17075</v>
      </c>
      <c r="BX593" s="233" t="s">
        <v>17075</v>
      </c>
      <c r="BY593" s="233" t="s">
        <v>17075</v>
      </c>
      <c r="BZ593" s="234" t="e">
        <f>BZ594</f>
        <v>#N/A</v>
      </c>
      <c r="CA593" s="234" t="e">
        <f t="shared" ref="CA593" si="768">CA594</f>
        <v>#N/A</v>
      </c>
      <c r="CB593" s="234">
        <f t="shared" ref="CB593" si="769">CB594</f>
        <v>662.2</v>
      </c>
      <c r="CC593" s="235" t="e">
        <f t="shared" ref="CC593" si="770">CC594</f>
        <v>#N/A</v>
      </c>
      <c r="CD593" s="233" t="s">
        <v>17075</v>
      </c>
      <c r="CE593" s="233" t="s">
        <v>17075</v>
      </c>
      <c r="CF593" s="233" t="s">
        <v>17075</v>
      </c>
      <c r="CG593" s="234">
        <f t="shared" ref="CG593" si="771">CG594</f>
        <v>5602584</v>
      </c>
      <c r="CH593" s="234">
        <f t="shared" ref="CH593" si="772">CH594</f>
        <v>0</v>
      </c>
      <c r="CI593" s="234">
        <f t="shared" ref="CI593" si="773">CI594</f>
        <v>0</v>
      </c>
      <c r="CJ593" s="234">
        <f t="shared" ref="CJ593" si="774">CJ594</f>
        <v>5602584</v>
      </c>
      <c r="CK593" s="236" t="e">
        <f t="shared" si="523"/>
        <v>#N/A</v>
      </c>
      <c r="CL593" s="236" t="e">
        <f>CL594</f>
        <v>#N/A</v>
      </c>
      <c r="CM593" s="195">
        <f t="shared" si="754"/>
        <v>0</v>
      </c>
      <c r="CQ593" s="182" t="e">
        <f t="shared" si="742"/>
        <v>#N/A</v>
      </c>
      <c r="CR593" s="182" t="s">
        <v>273</v>
      </c>
      <c r="CS593" s="182">
        <v>44.1</v>
      </c>
      <c r="CY593" s="182" t="s">
        <v>183</v>
      </c>
      <c r="CZ593" s="182">
        <v>2105.6</v>
      </c>
    </row>
    <row r="594" spans="1:104" ht="35.25" x14ac:dyDescent="0.5">
      <c r="A594" s="182">
        <v>1</v>
      </c>
      <c r="B594" s="220">
        <f>SUBTOTAL(9,$A$394:A594)</f>
        <v>156</v>
      </c>
      <c r="C594" s="273" t="s">
        <v>64</v>
      </c>
      <c r="D594" s="220">
        <v>2004</v>
      </c>
      <c r="E594" s="220"/>
      <c r="F594" s="220" t="s">
        <v>17877</v>
      </c>
      <c r="G594" s="220">
        <v>2</v>
      </c>
      <c r="H594" s="220" t="s">
        <v>17040</v>
      </c>
      <c r="I594" s="231">
        <v>879.5</v>
      </c>
      <c r="J594" s="231">
        <v>662.2</v>
      </c>
      <c r="K594" s="231">
        <f>J594-CQ594</f>
        <v>389.1</v>
      </c>
      <c r="L594" s="232">
        <v>30</v>
      </c>
      <c r="M594" s="220" t="s">
        <v>17100</v>
      </c>
      <c r="N594" s="220" t="s">
        <v>17746</v>
      </c>
      <c r="O594" s="223" t="s">
        <v>17850</v>
      </c>
      <c r="P594" s="228">
        <v>5602584</v>
      </c>
      <c r="Q594" s="228"/>
      <c r="R594" s="228">
        <v>0</v>
      </c>
      <c r="S594" s="228">
        <v>0</v>
      </c>
      <c r="T594" s="228">
        <f t="shared" si="525"/>
        <v>5602584</v>
      </c>
      <c r="U594" s="221">
        <f t="shared" si="676"/>
        <v>6370.1921546333142</v>
      </c>
      <c r="V594" s="228">
        <v>7147.4650369528144</v>
      </c>
      <c r="W594" s="195">
        <f t="shared" si="515"/>
        <v>777.27288231950024</v>
      </c>
      <c r="Y594" s="182" t="s">
        <v>3039</v>
      </c>
      <c r="Z594" s="182">
        <v>1959</v>
      </c>
      <c r="AA594" s="182">
        <v>513.4</v>
      </c>
      <c r="AB594" s="182">
        <v>15</v>
      </c>
      <c r="AC594" s="182">
        <v>2</v>
      </c>
      <c r="AD594" s="182">
        <v>283.60000000000002</v>
      </c>
      <c r="AF594" s="182" t="s">
        <v>3039</v>
      </c>
      <c r="AG594" s="182" t="s">
        <v>17312</v>
      </c>
      <c r="AH594" s="182" t="s">
        <v>17058</v>
      </c>
      <c r="AI594" s="182" t="s">
        <v>17040</v>
      </c>
      <c r="AL594" s="182" t="e">
        <f t="shared" si="730"/>
        <v>#N/A</v>
      </c>
      <c r="AM594" s="182" t="s">
        <v>319</v>
      </c>
      <c r="AN594" s="182">
        <v>2022</v>
      </c>
      <c r="AV594" s="182">
        <f t="shared" si="731"/>
        <v>650</v>
      </c>
      <c r="AW594" s="182" t="str">
        <f t="shared" si="732"/>
        <v>Скатная деревянная</v>
      </c>
      <c r="AY594" s="182" t="s">
        <v>81</v>
      </c>
      <c r="AZ594" s="182">
        <v>725</v>
      </c>
      <c r="BA594" s="182" t="s">
        <v>17062</v>
      </c>
      <c r="BD594" s="182" t="e">
        <f t="shared" si="733"/>
        <v>#N/A</v>
      </c>
      <c r="BE594" s="182" t="s">
        <v>420</v>
      </c>
      <c r="BF594" s="182">
        <v>8</v>
      </c>
      <c r="BJ594" s="182" t="e">
        <f t="shared" si="734"/>
        <v>#N/A</v>
      </c>
      <c r="BU594" s="233" t="e">
        <f>VLOOKUP(BT594,CO:CS,2,FALSE)</f>
        <v>#N/A</v>
      </c>
      <c r="BV594" s="233"/>
      <c r="BW594" s="233" t="s">
        <v>17877</v>
      </c>
      <c r="BX594" s="233" t="e">
        <f>VLOOKUP(BT594,CO:CS,5,FALSE)</f>
        <v>#N/A</v>
      </c>
      <c r="BY594" s="233" t="e">
        <f>VLOOKUP(BT594,CV:CY,4,FALSE)</f>
        <v>#N/A</v>
      </c>
      <c r="BZ594" s="234" t="e">
        <f>VLOOKUP(BT594,CO:CS,3,FALSE)</f>
        <v>#N/A</v>
      </c>
      <c r="CA594" s="234" t="e">
        <f>VLOOKUP(BT594,CO:CT,6,FALSE)</f>
        <v>#N/A</v>
      </c>
      <c r="CB594" s="234">
        <v>662.2</v>
      </c>
      <c r="CC594" s="235" t="e">
        <f>VLOOKUP(BT594,CO:CS,4,FALSE)</f>
        <v>#N/A</v>
      </c>
      <c r="CD594" s="233" t="s">
        <v>17100</v>
      </c>
      <c r="CE594" s="233" t="s">
        <v>17746</v>
      </c>
      <c r="CF594" s="233" t="s">
        <v>17850</v>
      </c>
      <c r="CG594" s="236">
        <v>5602584</v>
      </c>
      <c r="CH594" s="236">
        <v>0</v>
      </c>
      <c r="CI594" s="236">
        <v>0</v>
      </c>
      <c r="CJ594" s="236">
        <f t="shared" ref="CJ594" si="775">CG594-CH594-CI594</f>
        <v>5602584</v>
      </c>
      <c r="CK594" s="236" t="e">
        <f t="shared" si="523"/>
        <v>#N/A</v>
      </c>
      <c r="CL594" s="236" t="e">
        <f>DL594*9671.07/BZ594</f>
        <v>#N/A</v>
      </c>
      <c r="CM594" s="195">
        <f t="shared" si="754"/>
        <v>0</v>
      </c>
      <c r="CQ594" s="182">
        <f t="shared" si="742"/>
        <v>273.10000000000002</v>
      </c>
      <c r="CR594" s="182" t="s">
        <v>281</v>
      </c>
      <c r="CS594" s="182">
        <v>52.5</v>
      </c>
      <c r="CY594" s="182" t="s">
        <v>184</v>
      </c>
      <c r="CZ594" s="182">
        <v>910</v>
      </c>
    </row>
    <row r="595" spans="1:104" ht="35.25" x14ac:dyDescent="0.5">
      <c r="B595" s="229" t="s">
        <v>499</v>
      </c>
      <c r="C595" s="269"/>
      <c r="D595" s="220" t="s">
        <v>17075</v>
      </c>
      <c r="E595" s="220" t="s">
        <v>17075</v>
      </c>
      <c r="F595" s="220" t="s">
        <v>17075</v>
      </c>
      <c r="G595" s="220" t="s">
        <v>17075</v>
      </c>
      <c r="H595" s="220" t="s">
        <v>17075</v>
      </c>
      <c r="I595" s="225">
        <f>I596</f>
        <v>886.6</v>
      </c>
      <c r="J595" s="225">
        <f t="shared" ref="J595:L595" si="776">J596</f>
        <v>831.4</v>
      </c>
      <c r="K595" s="225">
        <f t="shared" si="776"/>
        <v>772.4</v>
      </c>
      <c r="L595" s="226">
        <f t="shared" si="776"/>
        <v>34</v>
      </c>
      <c r="M595" s="220" t="s">
        <v>17075</v>
      </c>
      <c r="N595" s="220" t="s">
        <v>17075</v>
      </c>
      <c r="O595" s="223" t="s">
        <v>17075</v>
      </c>
      <c r="P595" s="227">
        <v>4641914.7</v>
      </c>
      <c r="Q595" s="227"/>
      <c r="R595" s="225">
        <f t="shared" ref="R595:T595" si="777">R596</f>
        <v>0</v>
      </c>
      <c r="S595" s="225">
        <f t="shared" si="777"/>
        <v>0</v>
      </c>
      <c r="T595" s="225">
        <f t="shared" si="777"/>
        <v>4641914.7</v>
      </c>
      <c r="U595" s="221">
        <f t="shared" si="676"/>
        <v>5235.6357996841871</v>
      </c>
      <c r="V595" s="228">
        <f>V596</f>
        <v>5416.8644258966842</v>
      </c>
      <c r="W595" s="195">
        <f t="shared" ref="W595:W606" si="778">V595-U595</f>
        <v>181.22862621249715</v>
      </c>
      <c r="Y595" s="182" t="s">
        <v>3794</v>
      </c>
      <c r="Z595" s="182">
        <v>1967</v>
      </c>
      <c r="AA595" s="182">
        <v>418.8</v>
      </c>
      <c r="AB595" s="182">
        <v>23</v>
      </c>
      <c r="AC595" s="182">
        <v>2</v>
      </c>
      <c r="AD595" s="182">
        <v>418.8</v>
      </c>
      <c r="AF595" s="182" t="s">
        <v>3771</v>
      </c>
      <c r="AG595" s="182" t="s">
        <v>17312</v>
      </c>
      <c r="AH595" s="182" t="s">
        <v>17347</v>
      </c>
      <c r="AI595" s="182" t="s">
        <v>17042</v>
      </c>
      <c r="AL595" s="182" t="e">
        <f t="shared" si="730"/>
        <v>#N/A</v>
      </c>
      <c r="AV595" s="182" t="e">
        <f t="shared" si="731"/>
        <v>#N/A</v>
      </c>
      <c r="AW595" s="182" t="e">
        <f t="shared" si="732"/>
        <v>#N/A</v>
      </c>
      <c r="BD595" s="182" t="e">
        <f t="shared" si="733"/>
        <v>#N/A</v>
      </c>
      <c r="BJ595" s="182" t="e">
        <f t="shared" si="734"/>
        <v>#N/A</v>
      </c>
      <c r="BU595" s="233" t="s">
        <v>17075</v>
      </c>
      <c r="BV595" s="233" t="s">
        <v>17075</v>
      </c>
      <c r="BW595" s="233" t="s">
        <v>17075</v>
      </c>
      <c r="BX595" s="233" t="s">
        <v>17075</v>
      </c>
      <c r="BY595" s="233" t="s">
        <v>17075</v>
      </c>
      <c r="BZ595" s="234" t="e">
        <f>BZ596</f>
        <v>#N/A</v>
      </c>
      <c r="CA595" s="234" t="e">
        <f t="shared" ref="CA595" si="779">CA596</f>
        <v>#N/A</v>
      </c>
      <c r="CB595" s="234" t="e">
        <f t="shared" ref="CB595" si="780">CB596</f>
        <v>#N/A</v>
      </c>
      <c r="CC595" s="235">
        <f t="shared" ref="CC595" si="781">CC596</f>
        <v>34</v>
      </c>
      <c r="CD595" s="233" t="s">
        <v>17075</v>
      </c>
      <c r="CE595" s="233" t="s">
        <v>17075</v>
      </c>
      <c r="CF595" s="233" t="s">
        <v>17075</v>
      </c>
      <c r="CG595" s="234">
        <f t="shared" ref="CG595" si="782">CG596</f>
        <v>4641914.7</v>
      </c>
      <c r="CH595" s="234">
        <f t="shared" ref="CH595" si="783">CH596</f>
        <v>0</v>
      </c>
      <c r="CI595" s="234">
        <f t="shared" ref="CI595" si="784">CI596</f>
        <v>0</v>
      </c>
      <c r="CJ595" s="234">
        <f t="shared" ref="CJ595" si="785">CJ596</f>
        <v>4641914.7</v>
      </c>
      <c r="CK595" s="236" t="e">
        <f t="shared" ref="CK595:CK606" si="786">CG595/BZ595</f>
        <v>#N/A</v>
      </c>
      <c r="CL595" s="236" t="e">
        <f>CL596</f>
        <v>#N/A</v>
      </c>
      <c r="CM595" s="195">
        <f t="shared" si="754"/>
        <v>0</v>
      </c>
      <c r="CQ595" s="182" t="e">
        <f t="shared" si="742"/>
        <v>#N/A</v>
      </c>
      <c r="CR595" s="182" t="s">
        <v>275</v>
      </c>
      <c r="CS595" s="182">
        <v>0</v>
      </c>
      <c r="CY595" s="182" t="s">
        <v>589</v>
      </c>
      <c r="CZ595" s="182">
        <v>343.2</v>
      </c>
    </row>
    <row r="596" spans="1:104" ht="35.25" x14ac:dyDescent="0.5">
      <c r="A596" s="182">
        <v>1</v>
      </c>
      <c r="B596" s="220">
        <f>SUBTOTAL(9,$A$394:A596)</f>
        <v>157</v>
      </c>
      <c r="C596" s="230" t="s">
        <v>505</v>
      </c>
      <c r="D596" s="220">
        <v>1958</v>
      </c>
      <c r="E596" s="220"/>
      <c r="F596" s="220" t="s">
        <v>17877</v>
      </c>
      <c r="G596" s="220">
        <v>2</v>
      </c>
      <c r="H596" s="220" t="s">
        <v>17042</v>
      </c>
      <c r="I596" s="231">
        <v>886.6</v>
      </c>
      <c r="J596" s="231">
        <v>831.4</v>
      </c>
      <c r="K596" s="231">
        <f>J596-CQ596</f>
        <v>772.4</v>
      </c>
      <c r="L596" s="232">
        <v>34</v>
      </c>
      <c r="M596" s="220" t="s">
        <v>17100</v>
      </c>
      <c r="N596" s="220" t="s">
        <v>17769</v>
      </c>
      <c r="O596" s="223" t="s">
        <v>17316</v>
      </c>
      <c r="P596" s="228">
        <v>4641914.7</v>
      </c>
      <c r="Q596" s="228"/>
      <c r="R596" s="228">
        <v>0</v>
      </c>
      <c r="S596" s="228">
        <v>0</v>
      </c>
      <c r="T596" s="228">
        <f>P596-R596-S596</f>
        <v>4641914.7</v>
      </c>
      <c r="U596" s="221">
        <f t="shared" si="676"/>
        <v>5235.6357996841871</v>
      </c>
      <c r="V596" s="228">
        <v>5416.8644258966842</v>
      </c>
      <c r="W596" s="195">
        <f t="shared" si="778"/>
        <v>181.22862621249715</v>
      </c>
      <c r="Y596" s="182" t="s">
        <v>17122</v>
      </c>
      <c r="Z596" s="182">
        <v>1980</v>
      </c>
      <c r="AA596" s="182">
        <v>3309</v>
      </c>
      <c r="AB596" s="182">
        <v>69</v>
      </c>
      <c r="AC596" s="182">
        <v>5</v>
      </c>
      <c r="AD596" s="182">
        <v>1857</v>
      </c>
      <c r="AF596" s="182" t="s">
        <v>3773</v>
      </c>
      <c r="AG596" s="182" t="s">
        <v>17312</v>
      </c>
      <c r="AH596" s="182" t="s">
        <v>17347</v>
      </c>
      <c r="AI596" s="182" t="s">
        <v>17042</v>
      </c>
      <c r="AL596" s="182" t="e">
        <f t="shared" si="730"/>
        <v>#N/A</v>
      </c>
      <c r="AV596" s="182" t="e">
        <f t="shared" si="731"/>
        <v>#N/A</v>
      </c>
      <c r="AW596" s="182" t="e">
        <f t="shared" si="732"/>
        <v>#N/A</v>
      </c>
      <c r="BD596" s="182" t="e">
        <f t="shared" si="733"/>
        <v>#N/A</v>
      </c>
      <c r="BJ596" s="182" t="e">
        <f t="shared" si="734"/>
        <v>#N/A</v>
      </c>
      <c r="BU596" s="233" t="e">
        <f>VLOOKUP(BT596,CO:CS,2,FALSE)</f>
        <v>#N/A</v>
      </c>
      <c r="BV596" s="233"/>
      <c r="BW596" s="233" t="s">
        <v>17877</v>
      </c>
      <c r="BX596" s="233" t="e">
        <f>VLOOKUP(BT596,CO:CS,5,FALSE)</f>
        <v>#N/A</v>
      </c>
      <c r="BY596" s="233" t="e">
        <f>VLOOKUP(BT596,CV:CY,4,FALSE)</f>
        <v>#N/A</v>
      </c>
      <c r="BZ596" s="234" t="e">
        <f>VLOOKUP(BT596,CO:CS,3,FALSE)</f>
        <v>#N/A</v>
      </c>
      <c r="CA596" s="234" t="e">
        <f>VLOOKUP(BT596,CO:CT,6,FALSE)</f>
        <v>#N/A</v>
      </c>
      <c r="CB596" s="234" t="e">
        <f>CA596</f>
        <v>#N/A</v>
      </c>
      <c r="CC596" s="235">
        <v>34</v>
      </c>
      <c r="CD596" s="233" t="s">
        <v>17100</v>
      </c>
      <c r="CE596" s="233" t="s">
        <v>17769</v>
      </c>
      <c r="CF596" s="233" t="s">
        <v>17316</v>
      </c>
      <c r="CG596" s="236">
        <v>4641914.7</v>
      </c>
      <c r="CH596" s="236">
        <v>0</v>
      </c>
      <c r="CI596" s="236">
        <v>0</v>
      </c>
      <c r="CJ596" s="236">
        <f t="shared" ref="CJ596" si="787">CG596-CH596-CI596</f>
        <v>4641914.7</v>
      </c>
      <c r="CK596" s="236" t="e">
        <f t="shared" si="786"/>
        <v>#N/A</v>
      </c>
      <c r="CL596" s="236" t="e">
        <f>DL596*8425.6/BZ596</f>
        <v>#N/A</v>
      </c>
      <c r="CM596" s="195">
        <f t="shared" si="754"/>
        <v>0</v>
      </c>
      <c r="CQ596" s="182">
        <f t="shared" si="742"/>
        <v>59</v>
      </c>
      <c r="CR596" s="182" t="s">
        <v>15604</v>
      </c>
      <c r="CS596" s="182">
        <v>281.5</v>
      </c>
      <c r="CY596" s="182" t="s">
        <v>9854</v>
      </c>
      <c r="CZ596" s="182">
        <v>449.80000000000007</v>
      </c>
    </row>
    <row r="597" spans="1:104" ht="35.25" x14ac:dyDescent="0.5">
      <c r="B597" s="229" t="s">
        <v>500</v>
      </c>
      <c r="C597" s="269"/>
      <c r="D597" s="220" t="s">
        <v>17075</v>
      </c>
      <c r="E597" s="220" t="s">
        <v>17075</v>
      </c>
      <c r="F597" s="220" t="s">
        <v>17075</v>
      </c>
      <c r="G597" s="220" t="s">
        <v>17075</v>
      </c>
      <c r="H597" s="220" t="s">
        <v>17075</v>
      </c>
      <c r="I597" s="225">
        <f>I598</f>
        <v>848.5</v>
      </c>
      <c r="J597" s="225">
        <f t="shared" ref="J597:L597" si="788">J598</f>
        <v>766.6</v>
      </c>
      <c r="K597" s="225">
        <f t="shared" si="788"/>
        <v>675.30000000000007</v>
      </c>
      <c r="L597" s="226">
        <f t="shared" si="788"/>
        <v>48</v>
      </c>
      <c r="M597" s="220" t="s">
        <v>17075</v>
      </c>
      <c r="N597" s="220" t="s">
        <v>17075</v>
      </c>
      <c r="O597" s="223" t="s">
        <v>17075</v>
      </c>
      <c r="P597" s="227">
        <v>5080000</v>
      </c>
      <c r="Q597" s="227"/>
      <c r="R597" s="225">
        <f t="shared" ref="R597:T597" si="789">R598</f>
        <v>0</v>
      </c>
      <c r="S597" s="225">
        <f t="shared" si="789"/>
        <v>0</v>
      </c>
      <c r="T597" s="225">
        <f t="shared" si="789"/>
        <v>5080000</v>
      </c>
      <c r="U597" s="221">
        <f t="shared" si="676"/>
        <v>5987.0359457866825</v>
      </c>
      <c r="V597" s="228">
        <f>V598</f>
        <v>8273.59</v>
      </c>
      <c r="W597" s="195">
        <f t="shared" si="778"/>
        <v>2286.5540542133176</v>
      </c>
      <c r="Y597" s="182" t="s">
        <v>17123</v>
      </c>
      <c r="Z597" s="182">
        <v>1980</v>
      </c>
      <c r="AA597" s="182">
        <v>5051</v>
      </c>
      <c r="AB597" s="182">
        <v>111</v>
      </c>
      <c r="AC597" s="182">
        <v>5</v>
      </c>
      <c r="AD597" s="182">
        <v>2750.3</v>
      </c>
      <c r="AF597" s="182" t="s">
        <v>3775</v>
      </c>
      <c r="AG597" s="182" t="s">
        <v>17312</v>
      </c>
      <c r="AH597" s="182" t="s">
        <v>17347</v>
      </c>
      <c r="AI597" s="182" t="s">
        <v>17042</v>
      </c>
      <c r="AL597" s="182" t="e">
        <f t="shared" si="730"/>
        <v>#N/A</v>
      </c>
      <c r="AV597" s="182" t="e">
        <f t="shared" si="731"/>
        <v>#N/A</v>
      </c>
      <c r="AW597" s="182" t="e">
        <f t="shared" si="732"/>
        <v>#N/A</v>
      </c>
      <c r="BD597" s="182" t="e">
        <f t="shared" si="733"/>
        <v>#N/A</v>
      </c>
      <c r="BJ597" s="182" t="e">
        <f t="shared" si="734"/>
        <v>#N/A</v>
      </c>
      <c r="BU597" s="233" t="s">
        <v>17075</v>
      </c>
      <c r="BV597" s="233" t="s">
        <v>17075</v>
      </c>
      <c r="BW597" s="233" t="s">
        <v>17075</v>
      </c>
      <c r="BX597" s="233" t="s">
        <v>17075</v>
      </c>
      <c r="BY597" s="233" t="s">
        <v>17075</v>
      </c>
      <c r="BZ597" s="234">
        <f>BZ598</f>
        <v>848.5</v>
      </c>
      <c r="CA597" s="234" t="e">
        <f t="shared" ref="CA597" si="790">CA598</f>
        <v>#N/A</v>
      </c>
      <c r="CB597" s="234">
        <f t="shared" ref="CB597" si="791">CB598</f>
        <v>766.6</v>
      </c>
      <c r="CC597" s="235">
        <f t="shared" ref="CC597" si="792">CC598</f>
        <v>48</v>
      </c>
      <c r="CD597" s="233" t="s">
        <v>17075</v>
      </c>
      <c r="CE597" s="233" t="s">
        <v>17075</v>
      </c>
      <c r="CF597" s="233" t="s">
        <v>17075</v>
      </c>
      <c r="CG597" s="234">
        <f t="shared" ref="CG597" si="793">CG598</f>
        <v>5080000</v>
      </c>
      <c r="CH597" s="234">
        <f t="shared" ref="CH597" si="794">CH598</f>
        <v>0</v>
      </c>
      <c r="CI597" s="234">
        <f t="shared" ref="CI597" si="795">CI598</f>
        <v>0</v>
      </c>
      <c r="CJ597" s="234">
        <f t="shared" ref="CJ597" si="796">CJ598</f>
        <v>5080000</v>
      </c>
      <c r="CK597" s="236">
        <f t="shared" si="786"/>
        <v>5987.0359457866825</v>
      </c>
      <c r="CL597" s="236">
        <f>CL598</f>
        <v>8273.59</v>
      </c>
      <c r="CM597" s="195">
        <f t="shared" si="754"/>
        <v>0</v>
      </c>
      <c r="CQ597" s="182" t="e">
        <f t="shared" si="742"/>
        <v>#N/A</v>
      </c>
      <c r="CR597" s="182" t="s">
        <v>258</v>
      </c>
      <c r="CS597" s="182">
        <v>0</v>
      </c>
      <c r="CY597" s="182" t="s">
        <v>9859</v>
      </c>
      <c r="CZ597" s="182">
        <v>241.10000000000002</v>
      </c>
    </row>
    <row r="598" spans="1:104" ht="35.25" x14ac:dyDescent="0.5">
      <c r="A598" s="182">
        <v>1</v>
      </c>
      <c r="B598" s="220">
        <f>SUBTOTAL(9,$A$394:A598)</f>
        <v>158</v>
      </c>
      <c r="C598" s="230" t="s">
        <v>506</v>
      </c>
      <c r="D598" s="220">
        <v>1974</v>
      </c>
      <c r="E598" s="220"/>
      <c r="F598" s="220" t="s">
        <v>17877</v>
      </c>
      <c r="G598" s="220">
        <v>2</v>
      </c>
      <c r="H598" s="220" t="s">
        <v>17042</v>
      </c>
      <c r="I598" s="231">
        <v>848.5</v>
      </c>
      <c r="J598" s="231">
        <v>766.6</v>
      </c>
      <c r="K598" s="231">
        <f>J598-CQ598</f>
        <v>675.30000000000007</v>
      </c>
      <c r="L598" s="232">
        <v>48</v>
      </c>
      <c r="M598" s="220" t="s">
        <v>17100</v>
      </c>
      <c r="N598" s="220" t="s">
        <v>17746</v>
      </c>
      <c r="O598" s="223" t="s">
        <v>17838</v>
      </c>
      <c r="P598" s="228">
        <v>5080000</v>
      </c>
      <c r="Q598" s="228"/>
      <c r="R598" s="228">
        <v>0</v>
      </c>
      <c r="S598" s="228">
        <v>0</v>
      </c>
      <c r="T598" s="228">
        <f>P598-R598-S598</f>
        <v>5080000</v>
      </c>
      <c r="U598" s="221">
        <f t="shared" si="676"/>
        <v>5987.0359457866825</v>
      </c>
      <c r="V598" s="228">
        <v>8273.59</v>
      </c>
      <c r="W598" s="195">
        <f t="shared" si="778"/>
        <v>2286.5540542133176</v>
      </c>
      <c r="Y598" s="182" t="s">
        <v>17124</v>
      </c>
      <c r="Z598" s="182">
        <v>1979</v>
      </c>
      <c r="AA598" s="182">
        <v>11429.2</v>
      </c>
      <c r="AB598" s="182">
        <v>254</v>
      </c>
      <c r="AC598" s="182">
        <v>5</v>
      </c>
      <c r="AD598" s="182">
        <v>6202.2</v>
      </c>
      <c r="AF598" s="182" t="s">
        <v>3776</v>
      </c>
      <c r="AG598" s="182" t="s">
        <v>17327</v>
      </c>
      <c r="AH598" s="182" t="s">
        <v>17347</v>
      </c>
      <c r="AI598" s="182" t="s">
        <v>17042</v>
      </c>
      <c r="AL598" s="182" t="e">
        <f t="shared" si="730"/>
        <v>#N/A</v>
      </c>
      <c r="AV598" s="182" t="e">
        <f t="shared" si="731"/>
        <v>#N/A</v>
      </c>
      <c r="AW598" s="182" t="e">
        <f t="shared" si="732"/>
        <v>#N/A</v>
      </c>
      <c r="BD598" s="182" t="e">
        <f t="shared" si="733"/>
        <v>#N/A</v>
      </c>
      <c r="BJ598" s="182" t="e">
        <f t="shared" si="734"/>
        <v>#N/A</v>
      </c>
      <c r="BU598" s="233" t="e">
        <f>VLOOKUP(BT598,CO:CS,2,FALSE)</f>
        <v>#N/A</v>
      </c>
      <c r="BV598" s="233"/>
      <c r="BW598" s="233" t="s">
        <v>17877</v>
      </c>
      <c r="BX598" s="233" t="e">
        <f>VLOOKUP(BT598,CO:CS,5,FALSE)</f>
        <v>#N/A</v>
      </c>
      <c r="BY598" s="233" t="e">
        <f>VLOOKUP(BT598,CV:CY,4,FALSE)</f>
        <v>#N/A</v>
      </c>
      <c r="BZ598" s="234">
        <v>848.5</v>
      </c>
      <c r="CA598" s="234" t="e">
        <f>VLOOKUP(BT598,CO:CT,6,FALSE)</f>
        <v>#N/A</v>
      </c>
      <c r="CB598" s="234">
        <v>766.6</v>
      </c>
      <c r="CC598" s="235">
        <v>48</v>
      </c>
      <c r="CD598" s="233" t="s">
        <v>17100</v>
      </c>
      <c r="CE598" s="233" t="s">
        <v>17746</v>
      </c>
      <c r="CF598" s="233" t="s">
        <v>17838</v>
      </c>
      <c r="CG598" s="236">
        <v>5080000</v>
      </c>
      <c r="CH598" s="236">
        <v>0</v>
      </c>
      <c r="CI598" s="236">
        <v>0</v>
      </c>
      <c r="CJ598" s="236">
        <f t="shared" ref="CJ598" si="797">CG598-CH598-CI598</f>
        <v>5080000</v>
      </c>
      <c r="CK598" s="236">
        <f t="shared" si="786"/>
        <v>5987.0359457866825</v>
      </c>
      <c r="CL598" s="236">
        <v>8273.59</v>
      </c>
      <c r="CM598" s="195">
        <f t="shared" si="754"/>
        <v>0</v>
      </c>
      <c r="CQ598" s="182">
        <f t="shared" si="742"/>
        <v>91.3</v>
      </c>
      <c r="CR598" s="182" t="s">
        <v>278</v>
      </c>
      <c r="CS598" s="182">
        <v>0</v>
      </c>
      <c r="CY598" s="182" t="s">
        <v>585</v>
      </c>
      <c r="CZ598" s="182">
        <v>787.3</v>
      </c>
    </row>
    <row r="599" spans="1:104" ht="35.25" x14ac:dyDescent="0.5">
      <c r="B599" s="229" t="s">
        <v>503</v>
      </c>
      <c r="C599" s="269"/>
      <c r="D599" s="220" t="s">
        <v>17075</v>
      </c>
      <c r="E599" s="220" t="s">
        <v>17075</v>
      </c>
      <c r="F599" s="220" t="s">
        <v>17075</v>
      </c>
      <c r="G599" s="220" t="s">
        <v>17075</v>
      </c>
      <c r="H599" s="220" t="s">
        <v>17075</v>
      </c>
      <c r="I599" s="225">
        <f>I600</f>
        <v>780.6</v>
      </c>
      <c r="J599" s="225">
        <f t="shared" ref="J599:L599" si="798">J600</f>
        <v>714.2</v>
      </c>
      <c r="K599" s="225">
        <f t="shared" si="798"/>
        <v>714.2</v>
      </c>
      <c r="L599" s="226">
        <f t="shared" si="798"/>
        <v>37</v>
      </c>
      <c r="M599" s="220" t="s">
        <v>17075</v>
      </c>
      <c r="N599" s="220" t="s">
        <v>17075</v>
      </c>
      <c r="O599" s="223" t="s">
        <v>17075</v>
      </c>
      <c r="P599" s="227">
        <v>5416381.5199999996</v>
      </c>
      <c r="Q599" s="227"/>
      <c r="R599" s="225">
        <f t="shared" ref="R599:T599" si="799">R600</f>
        <v>0</v>
      </c>
      <c r="S599" s="225">
        <f t="shared" si="799"/>
        <v>0</v>
      </c>
      <c r="T599" s="225">
        <f t="shared" si="799"/>
        <v>5416381.5199999996</v>
      </c>
      <c r="U599" s="221">
        <f t="shared" si="676"/>
        <v>6938.7413784268501</v>
      </c>
      <c r="V599" s="228">
        <f>V600</f>
        <v>7178.9220599538821</v>
      </c>
      <c r="W599" s="195">
        <f t="shared" si="778"/>
        <v>240.18068152703199</v>
      </c>
      <c r="Y599" s="182" t="s">
        <v>17125</v>
      </c>
      <c r="Z599" s="182">
        <v>1979</v>
      </c>
      <c r="AA599" s="182">
        <v>2660.8</v>
      </c>
      <c r="AB599" s="182">
        <v>84</v>
      </c>
      <c r="AC599" s="182">
        <v>5</v>
      </c>
      <c r="AD599" s="182">
        <v>1869.9</v>
      </c>
      <c r="AF599" s="182" t="s">
        <v>3778</v>
      </c>
      <c r="AG599" s="182" t="s">
        <v>17312</v>
      </c>
      <c r="AH599" s="182" t="s">
        <v>17347</v>
      </c>
      <c r="AI599" s="182" t="s">
        <v>17322</v>
      </c>
      <c r="AL599" s="182" t="e">
        <f t="shared" si="730"/>
        <v>#N/A</v>
      </c>
      <c r="AV599" s="182" t="e">
        <f t="shared" si="731"/>
        <v>#N/A</v>
      </c>
      <c r="AW599" s="182" t="e">
        <f t="shared" si="732"/>
        <v>#N/A</v>
      </c>
      <c r="BD599" s="182" t="e">
        <f t="shared" si="733"/>
        <v>#N/A</v>
      </c>
      <c r="BJ599" s="182" t="e">
        <f t="shared" si="734"/>
        <v>#N/A</v>
      </c>
      <c r="BU599" s="233" t="s">
        <v>17075</v>
      </c>
      <c r="BV599" s="233" t="s">
        <v>17075</v>
      </c>
      <c r="BW599" s="233" t="s">
        <v>17075</v>
      </c>
      <c r="BX599" s="233" t="s">
        <v>17075</v>
      </c>
      <c r="BY599" s="233" t="s">
        <v>17075</v>
      </c>
      <c r="BZ599" s="234">
        <f>BZ600</f>
        <v>780.6</v>
      </c>
      <c r="CA599" s="234">
        <f t="shared" ref="CA599" si="800">CA600</f>
        <v>714.2</v>
      </c>
      <c r="CB599" s="234">
        <f t="shared" ref="CB599" si="801">CB600</f>
        <v>714.2</v>
      </c>
      <c r="CC599" s="235">
        <f t="shared" ref="CC599" si="802">CC600</f>
        <v>37</v>
      </c>
      <c r="CD599" s="233" t="s">
        <v>17075</v>
      </c>
      <c r="CE599" s="233" t="s">
        <v>17075</v>
      </c>
      <c r="CF599" s="233" t="s">
        <v>17075</v>
      </c>
      <c r="CG599" s="234">
        <f t="shared" ref="CG599" si="803">CG600</f>
        <v>5416381.5199999996</v>
      </c>
      <c r="CH599" s="234">
        <f t="shared" ref="CH599" si="804">CH600</f>
        <v>0</v>
      </c>
      <c r="CI599" s="234">
        <f t="shared" ref="CI599" si="805">CI600</f>
        <v>0</v>
      </c>
      <c r="CJ599" s="234">
        <f t="shared" ref="CJ599" si="806">CJ600</f>
        <v>5416381.5199999996</v>
      </c>
      <c r="CK599" s="236">
        <f t="shared" si="786"/>
        <v>6938.7413784268501</v>
      </c>
      <c r="CL599" s="236">
        <f>CL600</f>
        <v>0</v>
      </c>
      <c r="CM599" s="195">
        <f t="shared" si="754"/>
        <v>0</v>
      </c>
      <c r="CQ599" s="182" t="e">
        <f t="shared" si="742"/>
        <v>#N/A</v>
      </c>
      <c r="CR599" s="182" t="s">
        <v>286</v>
      </c>
      <c r="CS599" s="182">
        <v>0</v>
      </c>
      <c r="CY599" s="182" t="s">
        <v>586</v>
      </c>
      <c r="CZ599" s="182">
        <v>262.60000000000002</v>
      </c>
    </row>
    <row r="600" spans="1:104" ht="35.25" x14ac:dyDescent="0.5">
      <c r="A600" s="182">
        <v>1</v>
      </c>
      <c r="B600" s="220">
        <f>SUBTOTAL(9,$A$394:A600)</f>
        <v>159</v>
      </c>
      <c r="C600" s="230" t="s">
        <v>507</v>
      </c>
      <c r="D600" s="220">
        <v>1971</v>
      </c>
      <c r="E600" s="220"/>
      <c r="F600" s="220" t="s">
        <v>17877</v>
      </c>
      <c r="G600" s="220">
        <v>2</v>
      </c>
      <c r="H600" s="220" t="s">
        <v>17042</v>
      </c>
      <c r="I600" s="231">
        <v>780.6</v>
      </c>
      <c r="J600" s="231">
        <v>714.2</v>
      </c>
      <c r="K600" s="231">
        <v>714.2</v>
      </c>
      <c r="L600" s="232">
        <v>37</v>
      </c>
      <c r="M600" s="220" t="s">
        <v>17100</v>
      </c>
      <c r="N600" s="220" t="s">
        <v>17769</v>
      </c>
      <c r="O600" s="223" t="s">
        <v>17316</v>
      </c>
      <c r="P600" s="228">
        <v>5416381.5199999996</v>
      </c>
      <c r="Q600" s="228"/>
      <c r="R600" s="228">
        <v>0</v>
      </c>
      <c r="S600" s="228">
        <v>0</v>
      </c>
      <c r="T600" s="228">
        <f>P600-R600-S600</f>
        <v>5416381.5199999996</v>
      </c>
      <c r="U600" s="221">
        <f t="shared" si="676"/>
        <v>6938.7413784268501</v>
      </c>
      <c r="V600" s="228">
        <v>7178.9220599538821</v>
      </c>
      <c r="W600" s="195">
        <f t="shared" si="778"/>
        <v>240.18068152703199</v>
      </c>
      <c r="Y600" s="182" t="s">
        <v>17126</v>
      </c>
      <c r="Z600" s="182">
        <v>1974</v>
      </c>
      <c r="AA600" s="182">
        <v>7557</v>
      </c>
      <c r="AB600" s="182">
        <v>203</v>
      </c>
      <c r="AC600" s="182">
        <v>5</v>
      </c>
      <c r="AD600" s="182">
        <v>4477.6000000000004</v>
      </c>
      <c r="AF600" s="182" t="s">
        <v>3780</v>
      </c>
      <c r="AG600" s="182" t="s">
        <v>17312</v>
      </c>
      <c r="AH600" s="182" t="s">
        <v>17347</v>
      </c>
      <c r="AI600" s="182" t="s">
        <v>17331</v>
      </c>
      <c r="AL600" s="182" t="e">
        <f t="shared" si="730"/>
        <v>#N/A</v>
      </c>
      <c r="AV600" s="182" t="e">
        <f t="shared" si="731"/>
        <v>#N/A</v>
      </c>
      <c r="AW600" s="182" t="e">
        <f t="shared" si="732"/>
        <v>#N/A</v>
      </c>
      <c r="BD600" s="182" t="e">
        <f t="shared" si="733"/>
        <v>#N/A</v>
      </c>
      <c r="BJ600" s="182" t="e">
        <f t="shared" si="734"/>
        <v>#N/A</v>
      </c>
      <c r="BU600" s="233" t="e">
        <f>VLOOKUP(BT600,CO:CS,2,FALSE)</f>
        <v>#N/A</v>
      </c>
      <c r="BV600" s="233"/>
      <c r="BW600" s="233" t="s">
        <v>17877</v>
      </c>
      <c r="BX600" s="233" t="e">
        <f>VLOOKUP(BT600,CO:CS,5,FALSE)</f>
        <v>#N/A</v>
      </c>
      <c r="BY600" s="233" t="e">
        <f>VLOOKUP(BT600,CV:CY,4,FALSE)</f>
        <v>#N/A</v>
      </c>
      <c r="BZ600" s="234">
        <v>780.6</v>
      </c>
      <c r="CA600" s="234">
        <v>714.2</v>
      </c>
      <c r="CB600" s="234">
        <v>714.2</v>
      </c>
      <c r="CC600" s="235">
        <v>37</v>
      </c>
      <c r="CD600" s="233" t="s">
        <v>17100</v>
      </c>
      <c r="CE600" s="233" t="s">
        <v>17769</v>
      </c>
      <c r="CF600" s="233" t="s">
        <v>17316</v>
      </c>
      <c r="CG600" s="236">
        <v>5416381.5199999996</v>
      </c>
      <c r="CH600" s="236">
        <v>0</v>
      </c>
      <c r="CI600" s="236">
        <v>0</v>
      </c>
      <c r="CJ600" s="236">
        <f t="shared" ref="CJ600" si="807">CG600-CH600-CI600</f>
        <v>5416381.5199999996</v>
      </c>
      <c r="CK600" s="236">
        <f t="shared" si="786"/>
        <v>6938.7413784268501</v>
      </c>
      <c r="CL600" s="236">
        <f>DL600*8425.6/BZ600</f>
        <v>0</v>
      </c>
      <c r="CM600" s="195">
        <f t="shared" si="754"/>
        <v>0</v>
      </c>
      <c r="CQ600" s="182">
        <f t="shared" si="742"/>
        <v>0</v>
      </c>
      <c r="CR600" s="182" t="s">
        <v>285</v>
      </c>
      <c r="CS600" s="182">
        <v>444.37</v>
      </c>
      <c r="CY600" s="182" t="s">
        <v>575</v>
      </c>
      <c r="CZ600" s="182">
        <v>3274.9</v>
      </c>
    </row>
    <row r="601" spans="1:104" ht="35.25" x14ac:dyDescent="0.5">
      <c r="B601" s="229" t="s">
        <v>305</v>
      </c>
      <c r="C601" s="269"/>
      <c r="D601" s="220" t="s">
        <v>17075</v>
      </c>
      <c r="E601" s="220" t="s">
        <v>17075</v>
      </c>
      <c r="F601" s="220" t="s">
        <v>17075</v>
      </c>
      <c r="G601" s="220" t="s">
        <v>17075</v>
      </c>
      <c r="H601" s="220" t="s">
        <v>17075</v>
      </c>
      <c r="I601" s="225">
        <f>I602+I603</f>
        <v>3900.4</v>
      </c>
      <c r="J601" s="225">
        <f t="shared" ref="J601:L601" si="808">J602+J603</f>
        <v>3600.8</v>
      </c>
      <c r="K601" s="225">
        <f t="shared" si="808"/>
        <v>3549.2000000000003</v>
      </c>
      <c r="L601" s="226">
        <f t="shared" si="808"/>
        <v>147</v>
      </c>
      <c r="M601" s="220" t="s">
        <v>17075</v>
      </c>
      <c r="N601" s="220" t="s">
        <v>17075</v>
      </c>
      <c r="O601" s="223" t="s">
        <v>17075</v>
      </c>
      <c r="P601" s="227">
        <v>13673874.810000001</v>
      </c>
      <c r="Q601" s="227"/>
      <c r="R601" s="225">
        <f t="shared" ref="R601:T601" si="809">R602+R603</f>
        <v>0</v>
      </c>
      <c r="S601" s="225">
        <f t="shared" si="809"/>
        <v>0</v>
      </c>
      <c r="T601" s="225">
        <f t="shared" si="809"/>
        <v>13673874.810000001</v>
      </c>
      <c r="U601" s="221">
        <f t="shared" si="676"/>
        <v>3505.762180801969</v>
      </c>
      <c r="V601" s="228">
        <f>MAX(V602:V603)</f>
        <v>4725.2339024266685</v>
      </c>
      <c r="W601" s="195">
        <f t="shared" si="778"/>
        <v>1219.4717216246995</v>
      </c>
      <c r="Y601" s="182" t="s">
        <v>3474</v>
      </c>
      <c r="Z601" s="182">
        <v>1982</v>
      </c>
      <c r="AA601" s="182">
        <v>4722.2</v>
      </c>
      <c r="AB601" s="182">
        <v>208</v>
      </c>
      <c r="AC601" s="182">
        <v>5</v>
      </c>
      <c r="AD601" s="182">
        <v>2628.1</v>
      </c>
      <c r="AF601" s="182" t="s">
        <v>3466</v>
      </c>
      <c r="AG601" s="182" t="s">
        <v>17312</v>
      </c>
      <c r="AH601" s="182" t="s">
        <v>2993</v>
      </c>
      <c r="AI601" s="182" t="s">
        <v>17315</v>
      </c>
      <c r="AL601" s="182" t="e">
        <f t="shared" si="730"/>
        <v>#N/A</v>
      </c>
      <c r="AV601" s="182" t="e">
        <f t="shared" si="731"/>
        <v>#N/A</v>
      </c>
      <c r="AW601" s="182" t="e">
        <f t="shared" si="732"/>
        <v>#N/A</v>
      </c>
      <c r="AY601" s="182" t="s">
        <v>477</v>
      </c>
      <c r="AZ601" s="182">
        <v>1620</v>
      </c>
      <c r="BA601" s="182" t="s">
        <v>3001</v>
      </c>
      <c r="BD601" s="182" t="e">
        <f t="shared" si="733"/>
        <v>#N/A</v>
      </c>
      <c r="BJ601" s="182" t="e">
        <f t="shared" si="734"/>
        <v>#N/A</v>
      </c>
      <c r="BU601" s="233" t="s">
        <v>17075</v>
      </c>
      <c r="BV601" s="233" t="s">
        <v>17075</v>
      </c>
      <c r="BW601" s="233" t="s">
        <v>17075</v>
      </c>
      <c r="BX601" s="233" t="s">
        <v>17075</v>
      </c>
      <c r="BY601" s="233" t="s">
        <v>17075</v>
      </c>
      <c r="BZ601" s="234">
        <f>BZ602+BZ603</f>
        <v>3900.4</v>
      </c>
      <c r="CA601" s="234" t="e">
        <f t="shared" ref="CA601" si="810">CA602+CA603</f>
        <v>#N/A</v>
      </c>
      <c r="CB601" s="234">
        <f t="shared" ref="CB601" si="811">CB602+CB603</f>
        <v>3600.8</v>
      </c>
      <c r="CC601" s="235">
        <f t="shared" ref="CC601" si="812">CC602+CC603</f>
        <v>147</v>
      </c>
      <c r="CD601" s="233" t="s">
        <v>17075</v>
      </c>
      <c r="CE601" s="233" t="s">
        <v>17075</v>
      </c>
      <c r="CF601" s="233" t="s">
        <v>17075</v>
      </c>
      <c r="CG601" s="234">
        <f t="shared" ref="CG601" si="813">CG602+CG603</f>
        <v>14274363.07</v>
      </c>
      <c r="CH601" s="234">
        <f t="shared" ref="CH601" si="814">CH602+CH603</f>
        <v>0</v>
      </c>
      <c r="CI601" s="234">
        <f t="shared" ref="CI601" si="815">CI602+CI603</f>
        <v>0</v>
      </c>
      <c r="CJ601" s="234">
        <f t="shared" ref="CJ601" si="816">CJ602+CJ603</f>
        <v>14274363.07</v>
      </c>
      <c r="CK601" s="236">
        <f t="shared" si="786"/>
        <v>3659.7177392062354</v>
      </c>
      <c r="CL601" s="236">
        <f>MAX(CL602:CL603)</f>
        <v>0</v>
      </c>
      <c r="CM601" s="195">
        <f t="shared" si="754"/>
        <v>0</v>
      </c>
      <c r="CQ601" s="182" t="e">
        <f t="shared" si="742"/>
        <v>#N/A</v>
      </c>
      <c r="CR601" s="182" t="s">
        <v>264</v>
      </c>
      <c r="CS601" s="182">
        <v>109.1</v>
      </c>
      <c r="CY601" s="182" t="s">
        <v>9869</v>
      </c>
      <c r="CZ601" s="182">
        <v>297.20000000000005</v>
      </c>
    </row>
    <row r="602" spans="1:104" ht="35.25" x14ac:dyDescent="0.5">
      <c r="A602" s="182">
        <v>1</v>
      </c>
      <c r="B602" s="220">
        <f>SUBTOTAL(9,$A$394:A602)</f>
        <v>160</v>
      </c>
      <c r="C602" s="230" t="s">
        <v>307</v>
      </c>
      <c r="D602" s="220">
        <v>1970</v>
      </c>
      <c r="E602" s="220"/>
      <c r="F602" s="220" t="s">
        <v>17877</v>
      </c>
      <c r="G602" s="220">
        <v>5</v>
      </c>
      <c r="H602" s="220" t="s">
        <v>17042</v>
      </c>
      <c r="I602" s="231">
        <v>1926.5</v>
      </c>
      <c r="J602" s="231">
        <v>1776.4</v>
      </c>
      <c r="K602" s="231">
        <v>1776.4</v>
      </c>
      <c r="L602" s="232">
        <v>74</v>
      </c>
      <c r="M602" s="220" t="s">
        <v>17100</v>
      </c>
      <c r="N602" s="220" t="s">
        <v>17746</v>
      </c>
      <c r="O602" s="223" t="s">
        <v>17874</v>
      </c>
      <c r="P602" s="228">
        <v>4908976.4800000004</v>
      </c>
      <c r="Q602" s="228"/>
      <c r="R602" s="228">
        <v>0</v>
      </c>
      <c r="S602" s="228">
        <v>0</v>
      </c>
      <c r="T602" s="228">
        <f>P602-R602-S602</f>
        <v>4908976.4800000004</v>
      </c>
      <c r="U602" s="221">
        <f t="shared" si="676"/>
        <v>2548.1320944718404</v>
      </c>
      <c r="V602" s="228">
        <v>2711.5868154684663</v>
      </c>
      <c r="W602" s="195">
        <f t="shared" si="778"/>
        <v>163.45472099662584</v>
      </c>
      <c r="Y602" s="182" t="s">
        <v>3475</v>
      </c>
      <c r="Z602" s="182">
        <v>1992</v>
      </c>
      <c r="AA602" s="182">
        <v>11235.7</v>
      </c>
      <c r="AB602" s="182">
        <v>442</v>
      </c>
      <c r="AC602" s="182">
        <v>5</v>
      </c>
      <c r="AD602" s="182">
        <v>8389</v>
      </c>
      <c r="AF602" s="182" t="s">
        <v>3468</v>
      </c>
      <c r="AG602" s="182" t="s">
        <v>17312</v>
      </c>
      <c r="AH602" s="182" t="s">
        <v>2993</v>
      </c>
      <c r="AI602" s="182" t="s">
        <v>17331</v>
      </c>
      <c r="AL602" s="182" t="e">
        <f t="shared" si="730"/>
        <v>#N/A</v>
      </c>
      <c r="AV602" s="182" t="e">
        <f t="shared" si="731"/>
        <v>#N/A</v>
      </c>
      <c r="AW602" s="182" t="e">
        <f t="shared" si="732"/>
        <v>#N/A</v>
      </c>
      <c r="AY602" s="182" t="s">
        <v>478</v>
      </c>
      <c r="AZ602" s="182">
        <v>450</v>
      </c>
      <c r="BA602" s="182" t="s">
        <v>3001</v>
      </c>
      <c r="BD602" s="182" t="e">
        <f t="shared" si="733"/>
        <v>#N/A</v>
      </c>
      <c r="BJ602" s="182" t="e">
        <f t="shared" si="734"/>
        <v>#N/A</v>
      </c>
      <c r="BU602" s="233" t="e">
        <f>VLOOKUP(BT602,CO:CS,2,FALSE)</f>
        <v>#N/A</v>
      </c>
      <c r="BV602" s="233"/>
      <c r="BW602" s="233" t="s">
        <v>17877</v>
      </c>
      <c r="BX602" s="233" t="e">
        <f>VLOOKUP(BT602,CO:CS,5,FALSE)</f>
        <v>#N/A</v>
      </c>
      <c r="BY602" s="233" t="e">
        <f>VLOOKUP(BT602,CV:CY,4,FALSE)</f>
        <v>#N/A</v>
      </c>
      <c r="BZ602" s="234">
        <v>1926.5</v>
      </c>
      <c r="CA602" s="234" t="e">
        <f>VLOOKUP(BT602,CO:CT,6,FALSE)</f>
        <v>#N/A</v>
      </c>
      <c r="CB602" s="234">
        <v>1776.4</v>
      </c>
      <c r="CC602" s="235">
        <v>74</v>
      </c>
      <c r="CD602" s="233" t="s">
        <v>17100</v>
      </c>
      <c r="CE602" s="233" t="s">
        <v>17746</v>
      </c>
      <c r="CF602" s="233" t="s">
        <v>17874</v>
      </c>
      <c r="CG602" s="236">
        <v>5124554.2</v>
      </c>
      <c r="CH602" s="236">
        <v>0</v>
      </c>
      <c r="CI602" s="236">
        <v>0</v>
      </c>
      <c r="CJ602" s="236">
        <f t="shared" ref="CJ602:CJ603" si="817">CG602-CH602-CI602</f>
        <v>5124554.2</v>
      </c>
      <c r="CK602" s="236">
        <f t="shared" si="786"/>
        <v>2660.033324682066</v>
      </c>
      <c r="CL602" s="236">
        <f t="shared" ref="CL602:CL603" si="818">DL602*8425.6/BZ602</f>
        <v>0</v>
      </c>
      <c r="CM602" s="195">
        <f t="shared" si="754"/>
        <v>0</v>
      </c>
      <c r="CQ602" s="182">
        <f t="shared" si="742"/>
        <v>0</v>
      </c>
      <c r="CR602" s="182" t="s">
        <v>265</v>
      </c>
      <c r="CS602" s="182">
        <v>422</v>
      </c>
      <c r="CY602" s="182" t="s">
        <v>11379</v>
      </c>
      <c r="CZ602" s="182">
        <v>21976.699999999997</v>
      </c>
    </row>
    <row r="603" spans="1:104" ht="35.25" x14ac:dyDescent="0.5">
      <c r="A603" s="182">
        <v>1</v>
      </c>
      <c r="B603" s="220">
        <f>SUBTOTAL(9,$A$394:A603)</f>
        <v>161</v>
      </c>
      <c r="C603" s="230" t="s">
        <v>308</v>
      </c>
      <c r="D603" s="220">
        <v>1980</v>
      </c>
      <c r="E603" s="220"/>
      <c r="F603" s="220" t="s">
        <v>17877</v>
      </c>
      <c r="G603" s="220">
        <v>3</v>
      </c>
      <c r="H603" s="220" t="s">
        <v>17315</v>
      </c>
      <c r="I603" s="231">
        <v>1973.9</v>
      </c>
      <c r="J603" s="231">
        <v>1824.4</v>
      </c>
      <c r="K603" s="231">
        <f>J603-CQ603</f>
        <v>1772.8000000000002</v>
      </c>
      <c r="L603" s="232">
        <v>73</v>
      </c>
      <c r="M603" s="220" t="s">
        <v>17100</v>
      </c>
      <c r="N603" s="220" t="s">
        <v>17746</v>
      </c>
      <c r="O603" s="223" t="s">
        <v>17874</v>
      </c>
      <c r="P603" s="228">
        <v>8764898.3300000001</v>
      </c>
      <c r="Q603" s="228"/>
      <c r="R603" s="228">
        <v>0</v>
      </c>
      <c r="S603" s="228">
        <v>0</v>
      </c>
      <c r="T603" s="228">
        <f>P603-R603-S603</f>
        <v>8764898.3300000001</v>
      </c>
      <c r="U603" s="221">
        <f t="shared" si="676"/>
        <v>4440.3963372004655</v>
      </c>
      <c r="V603" s="228">
        <v>4725.2339024266685</v>
      </c>
      <c r="W603" s="195">
        <f t="shared" si="778"/>
        <v>284.83756522620297</v>
      </c>
      <c r="Y603" s="182" t="s">
        <v>17112</v>
      </c>
      <c r="Z603" s="182">
        <v>2010</v>
      </c>
      <c r="AA603" s="182">
        <v>4144.8</v>
      </c>
      <c r="AB603" s="182">
        <v>117</v>
      </c>
      <c r="AC603" s="182">
        <v>10</v>
      </c>
      <c r="AD603" s="182">
        <v>4144.8</v>
      </c>
      <c r="AF603" s="182" t="s">
        <v>3470</v>
      </c>
      <c r="AG603" s="182" t="s">
        <v>17312</v>
      </c>
      <c r="AH603" s="182" t="s">
        <v>2993</v>
      </c>
      <c r="AI603" s="182" t="s">
        <v>17331</v>
      </c>
      <c r="AL603" s="182" t="e">
        <f t="shared" si="730"/>
        <v>#N/A</v>
      </c>
      <c r="AV603" s="182" t="e">
        <f t="shared" si="731"/>
        <v>#N/A</v>
      </c>
      <c r="AW603" s="182" t="e">
        <f t="shared" si="732"/>
        <v>#N/A</v>
      </c>
      <c r="AY603" s="182" t="s">
        <v>479</v>
      </c>
      <c r="AZ603" s="182">
        <v>685</v>
      </c>
      <c r="BA603" s="182" t="s">
        <v>3001</v>
      </c>
      <c r="BD603" s="182" t="e">
        <f t="shared" si="733"/>
        <v>#N/A</v>
      </c>
      <c r="BJ603" s="182" t="e">
        <f t="shared" si="734"/>
        <v>#N/A</v>
      </c>
      <c r="BU603" s="233" t="e">
        <f>VLOOKUP(BT603,CO:CS,2,FALSE)</f>
        <v>#N/A</v>
      </c>
      <c r="BV603" s="233"/>
      <c r="BW603" s="233" t="s">
        <v>17877</v>
      </c>
      <c r="BX603" s="233" t="e">
        <f>VLOOKUP(BT603,CO:CS,5,FALSE)</f>
        <v>#N/A</v>
      </c>
      <c r="BY603" s="233" t="e">
        <f>VLOOKUP(BT603,CV:CY,4,FALSE)</f>
        <v>#N/A</v>
      </c>
      <c r="BZ603" s="234">
        <v>1973.9</v>
      </c>
      <c r="CA603" s="234" t="e">
        <f>VLOOKUP(BT603,CO:CT,6,FALSE)</f>
        <v>#N/A</v>
      </c>
      <c r="CB603" s="234">
        <v>1824.4</v>
      </c>
      <c r="CC603" s="235">
        <v>73</v>
      </c>
      <c r="CD603" s="233" t="s">
        <v>17100</v>
      </c>
      <c r="CE603" s="233" t="s">
        <v>17746</v>
      </c>
      <c r="CF603" s="233" t="s">
        <v>17874</v>
      </c>
      <c r="CG603" s="236">
        <v>9149808.870000001</v>
      </c>
      <c r="CH603" s="236">
        <v>0</v>
      </c>
      <c r="CI603" s="236">
        <v>0</v>
      </c>
      <c r="CJ603" s="236">
        <f t="shared" si="817"/>
        <v>9149808.870000001</v>
      </c>
      <c r="CK603" s="236">
        <f t="shared" si="786"/>
        <v>4635.3963574649179</v>
      </c>
      <c r="CL603" s="236">
        <f t="shared" si="818"/>
        <v>0</v>
      </c>
      <c r="CM603" s="195">
        <f t="shared" si="754"/>
        <v>0</v>
      </c>
      <c r="CQ603" s="182">
        <f t="shared" si="742"/>
        <v>51.6</v>
      </c>
      <c r="CR603" s="182" t="s">
        <v>15740</v>
      </c>
      <c r="CS603" s="182">
        <v>116.08</v>
      </c>
      <c r="CY603" s="182" t="s">
        <v>449</v>
      </c>
      <c r="CZ603" s="182">
        <v>5527.5</v>
      </c>
    </row>
    <row r="604" spans="1:104" ht="35.25" x14ac:dyDescent="0.5">
      <c r="B604" s="229" t="s">
        <v>309</v>
      </c>
      <c r="C604" s="269"/>
      <c r="D604" s="220" t="s">
        <v>17075</v>
      </c>
      <c r="E604" s="220" t="s">
        <v>17075</v>
      </c>
      <c r="F604" s="220" t="s">
        <v>17075</v>
      </c>
      <c r="G604" s="220" t="s">
        <v>17075</v>
      </c>
      <c r="H604" s="220" t="s">
        <v>17075</v>
      </c>
      <c r="I604" s="225">
        <f>I605+I606</f>
        <v>1348.5</v>
      </c>
      <c r="J604" s="225">
        <f t="shared" ref="J604:L604" si="819">J605+J606</f>
        <v>1256.5999999999999</v>
      </c>
      <c r="K604" s="225">
        <f t="shared" si="819"/>
        <v>1111.5</v>
      </c>
      <c r="L604" s="226">
        <f t="shared" si="819"/>
        <v>67</v>
      </c>
      <c r="M604" s="220" t="s">
        <v>17075</v>
      </c>
      <c r="N604" s="220" t="s">
        <v>17075</v>
      </c>
      <c r="O604" s="223" t="s">
        <v>17075</v>
      </c>
      <c r="P604" s="227">
        <v>5923261.2000000002</v>
      </c>
      <c r="Q604" s="227"/>
      <c r="R604" s="225">
        <f t="shared" ref="R604:T604" si="820">R605+R606</f>
        <v>0</v>
      </c>
      <c r="S604" s="225">
        <f t="shared" si="820"/>
        <v>0</v>
      </c>
      <c r="T604" s="225">
        <f t="shared" si="820"/>
        <v>5923261.2000000002</v>
      </c>
      <c r="U604" s="221">
        <f t="shared" si="676"/>
        <v>4392.4814238042272</v>
      </c>
      <c r="V604" s="228">
        <f>MAX(V605:V606)</f>
        <v>7399.5316159250578</v>
      </c>
      <c r="W604" s="195">
        <f t="shared" si="778"/>
        <v>3007.0501921208306</v>
      </c>
      <c r="Y604" s="182" t="s">
        <v>3478</v>
      </c>
      <c r="Z604" s="182">
        <v>1980</v>
      </c>
      <c r="AA604" s="182">
        <v>7990.2</v>
      </c>
      <c r="AB604" s="182">
        <v>372</v>
      </c>
      <c r="AC604" s="182">
        <v>9</v>
      </c>
      <c r="AD604" s="182">
        <v>7990.2</v>
      </c>
      <c r="AF604" s="182" t="s">
        <v>3472</v>
      </c>
      <c r="AG604" s="182" t="s">
        <v>17312</v>
      </c>
      <c r="AH604" s="182" t="s">
        <v>2993</v>
      </c>
      <c r="AI604" s="182" t="s">
        <v>17322</v>
      </c>
      <c r="AL604" s="182" t="e">
        <f t="shared" si="730"/>
        <v>#N/A</v>
      </c>
      <c r="AV604" s="182" t="e">
        <f t="shared" si="731"/>
        <v>#N/A</v>
      </c>
      <c r="AW604" s="182" t="e">
        <f t="shared" si="732"/>
        <v>#N/A</v>
      </c>
      <c r="AY604" s="182" t="s">
        <v>457</v>
      </c>
      <c r="AZ604" s="182">
        <v>500</v>
      </c>
      <c r="BA604" s="182" t="s">
        <v>3001</v>
      </c>
      <c r="BD604" s="182" t="e">
        <f t="shared" si="733"/>
        <v>#N/A</v>
      </c>
      <c r="BJ604" s="182" t="e">
        <f t="shared" si="734"/>
        <v>#N/A</v>
      </c>
      <c r="BU604" s="233" t="s">
        <v>17075</v>
      </c>
      <c r="BV604" s="233" t="s">
        <v>17075</v>
      </c>
      <c r="BW604" s="233" t="s">
        <v>17075</v>
      </c>
      <c r="BX604" s="233" t="s">
        <v>17075</v>
      </c>
      <c r="BY604" s="233" t="s">
        <v>17075</v>
      </c>
      <c r="BZ604" s="234" t="e">
        <f>BZ605+BZ606</f>
        <v>#N/A</v>
      </c>
      <c r="CA604" s="234" t="e">
        <f t="shared" ref="CA604" si="821">CA605+CA606</f>
        <v>#N/A</v>
      </c>
      <c r="CB604" s="234">
        <f t="shared" ref="CB604" si="822">CB605+CB606</f>
        <v>1256.5999999999999</v>
      </c>
      <c r="CC604" s="235">
        <f t="shared" ref="CC604" si="823">CC605+CC606</f>
        <v>67</v>
      </c>
      <c r="CD604" s="233" t="s">
        <v>17075</v>
      </c>
      <c r="CE604" s="233" t="s">
        <v>17075</v>
      </c>
      <c r="CF604" s="233" t="s">
        <v>17075</v>
      </c>
      <c r="CG604" s="234">
        <f t="shared" ref="CG604" si="824">CG605+CG606</f>
        <v>5632876.9199999999</v>
      </c>
      <c r="CH604" s="234">
        <f t="shared" ref="CH604" si="825">CH605+CH606</f>
        <v>0</v>
      </c>
      <c r="CI604" s="234">
        <f t="shared" ref="CI604" si="826">CI605+CI606</f>
        <v>0</v>
      </c>
      <c r="CJ604" s="234">
        <f t="shared" ref="CJ604" si="827">CJ605+CJ606</f>
        <v>5632876.9199999999</v>
      </c>
      <c r="CK604" s="236" t="e">
        <f t="shared" si="786"/>
        <v>#N/A</v>
      </c>
      <c r="CL604" s="236" t="e">
        <f>MAX(CL605:CL606)</f>
        <v>#N/A</v>
      </c>
      <c r="CM604" s="195">
        <f t="shared" si="754"/>
        <v>0</v>
      </c>
      <c r="CQ604" s="182" t="e">
        <f t="shared" si="742"/>
        <v>#N/A</v>
      </c>
      <c r="CR604" s="182" t="s">
        <v>284</v>
      </c>
      <c r="CS604" s="182">
        <v>41.350999999999999</v>
      </c>
      <c r="CY604" s="182" t="s">
        <v>450</v>
      </c>
      <c r="CZ604" s="182">
        <v>6157.5</v>
      </c>
    </row>
    <row r="605" spans="1:104" ht="35.25" x14ac:dyDescent="0.5">
      <c r="A605" s="182">
        <v>1</v>
      </c>
      <c r="B605" s="220">
        <f>SUBTOTAL(9,$A$394:A605)</f>
        <v>162</v>
      </c>
      <c r="C605" s="230" t="s">
        <v>310</v>
      </c>
      <c r="D605" s="220">
        <v>1965</v>
      </c>
      <c r="E605" s="220"/>
      <c r="F605" s="220" t="s">
        <v>17877</v>
      </c>
      <c r="G605" s="220">
        <v>2</v>
      </c>
      <c r="H605" s="220" t="s">
        <v>17040</v>
      </c>
      <c r="I605" s="231">
        <v>341.6</v>
      </c>
      <c r="J605" s="231">
        <v>317.2</v>
      </c>
      <c r="K605" s="231">
        <f t="shared" ref="K605:K606" si="828">J605-CQ605</f>
        <v>205.7</v>
      </c>
      <c r="L605" s="232">
        <v>20</v>
      </c>
      <c r="M605" s="220" t="s">
        <v>17100</v>
      </c>
      <c r="N605" s="220" t="s">
        <v>17769</v>
      </c>
      <c r="O605" s="223" t="s">
        <v>17316</v>
      </c>
      <c r="P605" s="228">
        <v>2375311.2000000002</v>
      </c>
      <c r="Q605" s="228"/>
      <c r="R605" s="228">
        <v>0</v>
      </c>
      <c r="S605" s="228">
        <v>0</v>
      </c>
      <c r="T605" s="228">
        <f>P605-R605-S605</f>
        <v>2375311.2000000002</v>
      </c>
      <c r="U605" s="221">
        <f t="shared" si="676"/>
        <v>6953.4871194379393</v>
      </c>
      <c r="V605" s="228">
        <v>7399.5316159250578</v>
      </c>
      <c r="W605" s="195">
        <f t="shared" si="778"/>
        <v>446.04449648711852</v>
      </c>
      <c r="Y605" s="182" t="s">
        <v>561</v>
      </c>
      <c r="Z605" s="182">
        <v>1998</v>
      </c>
      <c r="AA605" s="182">
        <v>7459.8</v>
      </c>
      <c r="AB605" s="182">
        <v>214</v>
      </c>
      <c r="AC605" s="182">
        <v>6</v>
      </c>
      <c r="AD605" s="182">
        <v>5573.5</v>
      </c>
      <c r="AF605" s="182" t="s">
        <v>3474</v>
      </c>
      <c r="AG605" s="182" t="s">
        <v>17312</v>
      </c>
      <c r="AH605" s="182" t="s">
        <v>2993</v>
      </c>
      <c r="AI605" s="182" t="s">
        <v>17320</v>
      </c>
      <c r="AL605" s="182" t="e">
        <f t="shared" si="730"/>
        <v>#N/A</v>
      </c>
      <c r="AV605" s="182" t="e">
        <f t="shared" si="731"/>
        <v>#N/A</v>
      </c>
      <c r="AW605" s="182" t="e">
        <f t="shared" si="732"/>
        <v>#N/A</v>
      </c>
      <c r="AY605" s="182" t="s">
        <v>8517</v>
      </c>
      <c r="AZ605" s="182">
        <v>630</v>
      </c>
      <c r="BA605" s="182" t="s">
        <v>2975</v>
      </c>
      <c r="BD605" s="182" t="e">
        <f t="shared" si="733"/>
        <v>#N/A</v>
      </c>
      <c r="BJ605" s="182" t="e">
        <f t="shared" si="734"/>
        <v>#N/A</v>
      </c>
      <c r="BU605" s="233" t="e">
        <f>VLOOKUP(BT605,CO:CS,2,FALSE)</f>
        <v>#N/A</v>
      </c>
      <c r="BV605" s="233"/>
      <c r="BW605" s="233" t="s">
        <v>17877</v>
      </c>
      <c r="BX605" s="233" t="e">
        <f>VLOOKUP(BT605,CO:CS,5,FALSE)</f>
        <v>#N/A</v>
      </c>
      <c r="BY605" s="233" t="e">
        <f>VLOOKUP(BT605,CV:CY,4,FALSE)</f>
        <v>#N/A</v>
      </c>
      <c r="BZ605" s="234" t="e">
        <f>VLOOKUP(BT605,CO:CS,3,FALSE)</f>
        <v>#N/A</v>
      </c>
      <c r="CA605" s="234" t="e">
        <f>VLOOKUP(BT605,CO:CT,6,FALSE)</f>
        <v>#N/A</v>
      </c>
      <c r="CB605" s="234">
        <v>317.2</v>
      </c>
      <c r="CC605" s="235">
        <v>20</v>
      </c>
      <c r="CD605" s="233" t="s">
        <v>17100</v>
      </c>
      <c r="CE605" s="233" t="s">
        <v>17769</v>
      </c>
      <c r="CF605" s="233" t="s">
        <v>17316</v>
      </c>
      <c r="CG605" s="236">
        <v>2479623</v>
      </c>
      <c r="CH605" s="236">
        <v>0</v>
      </c>
      <c r="CI605" s="236">
        <v>0</v>
      </c>
      <c r="CJ605" s="236">
        <f t="shared" ref="CJ605:CJ606" si="829">CG605-CH605-CI605</f>
        <v>2479623</v>
      </c>
      <c r="CK605" s="236" t="e">
        <f t="shared" si="786"/>
        <v>#N/A</v>
      </c>
      <c r="CL605" s="236" t="e">
        <f>DL605*8425.6/BZ605</f>
        <v>#N/A</v>
      </c>
      <c r="CM605" s="195">
        <f t="shared" si="754"/>
        <v>0</v>
      </c>
      <c r="CQ605" s="182">
        <f t="shared" si="742"/>
        <v>111.5</v>
      </c>
      <c r="CR605" s="182" t="s">
        <v>262</v>
      </c>
      <c r="CS605" s="182">
        <v>38</v>
      </c>
      <c r="CY605" s="182" t="s">
        <v>11521</v>
      </c>
      <c r="CZ605" s="182">
        <v>284.39999999999998</v>
      </c>
    </row>
    <row r="606" spans="1:104" ht="35.25" x14ac:dyDescent="0.5">
      <c r="A606" s="182">
        <v>1</v>
      </c>
      <c r="B606" s="220">
        <f>SUBTOTAL(9,$A$394:A606)</f>
        <v>163</v>
      </c>
      <c r="C606" s="230" t="s">
        <v>311</v>
      </c>
      <c r="D606" s="220">
        <v>1978</v>
      </c>
      <c r="E606" s="220"/>
      <c r="F606" s="220" t="s">
        <v>17319</v>
      </c>
      <c r="G606" s="220">
        <v>3</v>
      </c>
      <c r="H606" s="220" t="s">
        <v>17042</v>
      </c>
      <c r="I606" s="231">
        <v>1006.9</v>
      </c>
      <c r="J606" s="231">
        <v>939.4</v>
      </c>
      <c r="K606" s="231">
        <f t="shared" si="828"/>
        <v>905.8</v>
      </c>
      <c r="L606" s="232">
        <v>47</v>
      </c>
      <c r="M606" s="220" t="s">
        <v>17100</v>
      </c>
      <c r="N606" s="220" t="s">
        <v>17769</v>
      </c>
      <c r="O606" s="223" t="s">
        <v>17316</v>
      </c>
      <c r="P606" s="228">
        <v>3547950</v>
      </c>
      <c r="Q606" s="228"/>
      <c r="R606" s="228">
        <v>0</v>
      </c>
      <c r="S606" s="228">
        <v>0</v>
      </c>
      <c r="T606" s="228">
        <f>P606-R606-S606</f>
        <v>3547950</v>
      </c>
      <c r="U606" s="221">
        <f t="shared" si="676"/>
        <v>3523.6369053530639</v>
      </c>
      <c r="V606" s="228">
        <v>3523.64</v>
      </c>
      <c r="W606" s="195">
        <f t="shared" si="778"/>
        <v>3.0946469360060291E-3</v>
      </c>
      <c r="Y606" s="182" t="s">
        <v>562</v>
      </c>
      <c r="Z606" s="182">
        <v>1959</v>
      </c>
      <c r="AA606" s="182">
        <v>1038.8</v>
      </c>
      <c r="AB606" s="182">
        <v>28</v>
      </c>
      <c r="AC606" s="182">
        <v>2</v>
      </c>
      <c r="AD606" s="182">
        <v>549</v>
      </c>
      <c r="AF606" s="182" t="s">
        <v>3475</v>
      </c>
      <c r="AG606" s="182" t="s">
        <v>17312</v>
      </c>
      <c r="AH606" s="182" t="s">
        <v>2993</v>
      </c>
      <c r="AI606" s="182" t="s">
        <v>17341</v>
      </c>
      <c r="AL606" s="182" t="e">
        <f t="shared" si="730"/>
        <v>#N/A</v>
      </c>
      <c r="AV606" s="182" t="e">
        <f t="shared" si="731"/>
        <v>#N/A</v>
      </c>
      <c r="AW606" s="182" t="e">
        <f t="shared" si="732"/>
        <v>#N/A</v>
      </c>
      <c r="AY606" s="182" t="s">
        <v>484</v>
      </c>
      <c r="AZ606" s="182">
        <v>894</v>
      </c>
      <c r="BA606" s="182" t="s">
        <v>2975</v>
      </c>
      <c r="BD606" s="182" t="e">
        <f t="shared" si="733"/>
        <v>#N/A</v>
      </c>
      <c r="BJ606" s="182" t="e">
        <f t="shared" si="734"/>
        <v>#N/A</v>
      </c>
      <c r="BU606" s="233" t="e">
        <f>VLOOKUP(BT606,CO:CS,2,FALSE)</f>
        <v>#N/A</v>
      </c>
      <c r="BV606" s="233"/>
      <c r="BW606" s="233" t="e">
        <f>VLOOKUP(BT606,CV:CY,2,FALSE)</f>
        <v>#N/A</v>
      </c>
      <c r="BX606" s="233" t="e">
        <f>VLOOKUP(BT606,CO:CS,5,FALSE)</f>
        <v>#N/A</v>
      </c>
      <c r="BY606" s="233" t="e">
        <f>VLOOKUP(BT606,CV:CY,4,FALSE)</f>
        <v>#N/A</v>
      </c>
      <c r="BZ606" s="234" t="e">
        <f>VLOOKUP(BT606,CO:CS,3,FALSE)</f>
        <v>#N/A</v>
      </c>
      <c r="CA606" s="234" t="e">
        <f>VLOOKUP(BT606,CO:CT,6,FALSE)</f>
        <v>#N/A</v>
      </c>
      <c r="CB606" s="234">
        <v>939.4</v>
      </c>
      <c r="CC606" s="235">
        <v>47</v>
      </c>
      <c r="CD606" s="233" t="s">
        <v>17100</v>
      </c>
      <c r="CE606" s="233" t="s">
        <v>17769</v>
      </c>
      <c r="CF606" s="233" t="s">
        <v>17316</v>
      </c>
      <c r="CG606" s="236">
        <v>3153253.92</v>
      </c>
      <c r="CH606" s="236">
        <v>0</v>
      </c>
      <c r="CI606" s="236">
        <v>0</v>
      </c>
      <c r="CJ606" s="236">
        <f t="shared" si="829"/>
        <v>3153253.92</v>
      </c>
      <c r="CK606" s="236" t="e">
        <f t="shared" si="786"/>
        <v>#N/A</v>
      </c>
      <c r="CL606" s="236" t="e">
        <f>DL606*8917.04/BZ606</f>
        <v>#N/A</v>
      </c>
      <c r="CM606" s="195">
        <f t="shared" si="754"/>
        <v>0</v>
      </c>
      <c r="CQ606" s="182">
        <f t="shared" si="742"/>
        <v>33.6</v>
      </c>
      <c r="CR606" s="182" t="s">
        <v>276</v>
      </c>
      <c r="CS606" s="182">
        <v>80.8</v>
      </c>
      <c r="CY606" s="182" t="s">
        <v>451</v>
      </c>
      <c r="CZ606" s="182">
        <v>3312.1000000000004</v>
      </c>
    </row>
    <row r="607" spans="1:104" ht="35.25" x14ac:dyDescent="0.5">
      <c r="B607" s="229" t="s">
        <v>17895</v>
      </c>
      <c r="C607" s="230"/>
      <c r="D607" s="220" t="s">
        <v>17075</v>
      </c>
      <c r="E607" s="220" t="s">
        <v>17075</v>
      </c>
      <c r="F607" s="220" t="s">
        <v>17075</v>
      </c>
      <c r="G607" s="220" t="s">
        <v>17075</v>
      </c>
      <c r="H607" s="220" t="s">
        <v>17075</v>
      </c>
      <c r="I607" s="231">
        <f>I608+I646+I654+I663+I681+I684+I687+I691+I693+I697+I699+I701+I703+I705+I707+I711+I713+I715+I717+I719+I721+I724+I726+I732+I735+I737+I740+I743+I746+I752+I754+I756+I758+I760+I762+I764+I767+I769+I771+I773+I775+I777+I779+I781+I783+I786+I673</f>
        <v>312569.86</v>
      </c>
      <c r="J607" s="231">
        <f t="shared" ref="J607:L607" si="830">J608+J646+J654+J663+J681+J684+J687+J691+J693+J697+J699+J701+J703+J705+J707+J711+J713+J715+J717+J719+J721+J724+J726+J732+J735+J737+J740+J743+J746+J752+J754+J756+J758+J760+J762+J764+J767+J769+J771+J773+J775+J777+J779+J781+J783+J786+J673</f>
        <v>255027.14999999997</v>
      </c>
      <c r="K607" s="231">
        <f t="shared" si="830"/>
        <v>239515.76499999993</v>
      </c>
      <c r="L607" s="226">
        <f t="shared" si="830"/>
        <v>10941</v>
      </c>
      <c r="M607" s="220" t="s">
        <v>17075</v>
      </c>
      <c r="N607" s="220" t="s">
        <v>17075</v>
      </c>
      <c r="O607" s="223" t="s">
        <v>17075</v>
      </c>
      <c r="P607" s="268">
        <f>P608+P646+P654+P663+P681+P684+P687+P691+P693+P697+P699+P701+P703+P705+P707+P711+P713+P715+P717+P719+P721+P724+P726+P732+P735+P737+P740+P743+P746+P752+P754+P756+P758+P760+P762+P764+P767+P769+P771+P773+P775+P777+P779+P781+P783+P786+P673</f>
        <v>838671319.8599999</v>
      </c>
      <c r="Q607" s="268">
        <f t="shared" ref="Q607:T607" si="831">Q608+Q646+Q654+Q663+Q681+Q684+Q687+Q691+Q693+Q697+Q699+Q701+Q703+Q705+Q707+Q711+Q713+Q715+Q717+Q719+Q721+Q724+Q726+Q732+Q735+Q737+Q740+Q743+Q746+Q752+Q754+Q756+Q758+Q760+Q762+Q764+Q767+Q769+Q771+Q773+Q775+Q777+Q779+Q781+Q783+Q786+Q673</f>
        <v>0</v>
      </c>
      <c r="R607" s="231">
        <f t="shared" si="831"/>
        <v>0</v>
      </c>
      <c r="S607" s="231">
        <f t="shared" si="831"/>
        <v>6025176.1500000004</v>
      </c>
      <c r="T607" s="231">
        <f t="shared" si="831"/>
        <v>832646143.71000004</v>
      </c>
      <c r="U607" s="221">
        <f t="shared" si="676"/>
        <v>2683.1484003608025</v>
      </c>
      <c r="V607" s="228">
        <f>MAX(V608:V788)</f>
        <v>17504.348855145818</v>
      </c>
      <c r="W607" s="195"/>
      <c r="AL607" s="182"/>
      <c r="BU607" s="233"/>
      <c r="BV607" s="233"/>
      <c r="BW607" s="233"/>
      <c r="BX607" s="233"/>
      <c r="BY607" s="233"/>
      <c r="BZ607" s="234"/>
      <c r="CA607" s="234"/>
      <c r="CB607" s="234"/>
      <c r="CC607" s="235"/>
      <c r="CD607" s="233"/>
      <c r="CE607" s="233"/>
      <c r="CF607" s="233"/>
      <c r="CG607" s="236"/>
      <c r="CH607" s="236"/>
      <c r="CI607" s="236"/>
      <c r="CJ607" s="236"/>
      <c r="CK607" s="236"/>
      <c r="CL607" s="236"/>
      <c r="CM607" s="195">
        <f t="shared" si="754"/>
        <v>0</v>
      </c>
      <c r="CQ607" s="182" t="e">
        <f t="shared" si="742"/>
        <v>#N/A</v>
      </c>
      <c r="CR607" s="182" t="s">
        <v>282</v>
      </c>
      <c r="CS607" s="182">
        <v>71.7</v>
      </c>
      <c r="CY607" s="182" t="s">
        <v>452</v>
      </c>
      <c r="CZ607" s="182">
        <v>3588.7000000000003</v>
      </c>
    </row>
    <row r="608" spans="1:104" ht="35.25" x14ac:dyDescent="0.5">
      <c r="B608" s="229" t="s">
        <v>71</v>
      </c>
      <c r="C608" s="269"/>
      <c r="D608" s="220" t="s">
        <v>17075</v>
      </c>
      <c r="E608" s="220" t="s">
        <v>17075</v>
      </c>
      <c r="F608" s="220" t="s">
        <v>17075</v>
      </c>
      <c r="G608" s="220" t="s">
        <v>17075</v>
      </c>
      <c r="H608" s="220" t="s">
        <v>17075</v>
      </c>
      <c r="I608" s="225">
        <f>SUM(I609:I645)</f>
        <v>82460.600000000006</v>
      </c>
      <c r="J608" s="225">
        <f t="shared" ref="J608:L608" si="832">SUM(J609:J645)</f>
        <v>69500.580000000016</v>
      </c>
      <c r="K608" s="225">
        <f t="shared" si="832"/>
        <v>63658.580000000016</v>
      </c>
      <c r="L608" s="226">
        <f t="shared" si="832"/>
        <v>3133</v>
      </c>
      <c r="M608" s="220" t="s">
        <v>17075</v>
      </c>
      <c r="N608" s="220" t="s">
        <v>17075</v>
      </c>
      <c r="O608" s="223" t="s">
        <v>17075</v>
      </c>
      <c r="P608" s="227">
        <v>221000566.25999996</v>
      </c>
      <c r="Q608" s="227"/>
      <c r="R608" s="225">
        <f t="shared" ref="R608:T608" si="833">SUM(R609:R645)</f>
        <v>0</v>
      </c>
      <c r="S608" s="225">
        <f t="shared" si="833"/>
        <v>0</v>
      </c>
      <c r="T608" s="225">
        <f t="shared" si="833"/>
        <v>221000566.25999996</v>
      </c>
      <c r="U608" s="221">
        <f t="shared" si="676"/>
        <v>2680.0746812417074</v>
      </c>
      <c r="V608" s="228">
        <f>MAX(V609:V645)</f>
        <v>10075.682777399592</v>
      </c>
      <c r="W608" s="195">
        <f t="shared" ref="W608:W612" si="834">V608-U608</f>
        <v>7395.6080961578846</v>
      </c>
      <c r="Y608" s="182" t="s">
        <v>3185</v>
      </c>
      <c r="Z608" s="182">
        <v>1967</v>
      </c>
      <c r="AA608" s="182">
        <v>465.5</v>
      </c>
      <c r="AB608" s="182">
        <v>16</v>
      </c>
      <c r="AC608" s="182">
        <v>2</v>
      </c>
      <c r="AD608" s="182">
        <v>427.4</v>
      </c>
      <c r="AF608" s="182" t="s">
        <v>557</v>
      </c>
      <c r="AG608" s="182" t="s">
        <v>17312</v>
      </c>
      <c r="AH608" s="182" t="s">
        <v>2993</v>
      </c>
      <c r="AI608" s="182" t="s">
        <v>17042</v>
      </c>
      <c r="AL608" s="182" t="e">
        <f t="shared" ref="AL608:AL639" si="835">VLOOKUP(C608,AM:AN,2,FALSE)</f>
        <v>#N/A</v>
      </c>
      <c r="AV608" s="182" t="e">
        <f t="shared" ref="AV608:AV639" si="836">VLOOKUP(C608,AY:BB,2,FALSE)</f>
        <v>#N/A</v>
      </c>
      <c r="AW608" s="182" t="e">
        <f t="shared" ref="AW608:AW639" si="837">VLOOKUP(C608,AY:BA,3,FALSE)</f>
        <v>#N/A</v>
      </c>
      <c r="AY608" s="182" t="s">
        <v>192</v>
      </c>
      <c r="AZ608" s="182">
        <v>615</v>
      </c>
      <c r="BA608" s="182" t="s">
        <v>2975</v>
      </c>
      <c r="BD608" s="182" t="e">
        <f t="shared" ref="BD608:BD639" si="838">VLOOKUP(C608,BE:BF,2,FALSE)</f>
        <v>#N/A</v>
      </c>
      <c r="BJ608" s="182" t="e">
        <f t="shared" ref="BJ608:BJ639" si="839">VLOOKUP(C608,BL:BM,2,FALSE)</f>
        <v>#N/A</v>
      </c>
      <c r="BU608" s="233" t="s">
        <v>17075</v>
      </c>
      <c r="BV608" s="233" t="s">
        <v>17075</v>
      </c>
      <c r="BW608" s="233" t="s">
        <v>17075</v>
      </c>
      <c r="BX608" s="233" t="s">
        <v>17075</v>
      </c>
      <c r="BY608" s="233" t="s">
        <v>17075</v>
      </c>
      <c r="BZ608" s="234" t="e">
        <f>SUM(BZ609:BZ645)</f>
        <v>#N/A</v>
      </c>
      <c r="CA608" s="234" t="e">
        <f t="shared" ref="CA608" si="840">SUM(CA609:CA645)</f>
        <v>#N/A</v>
      </c>
      <c r="CB608" s="234" t="e">
        <f t="shared" ref="CB608" si="841">SUM(CB609:CB645)</f>
        <v>#N/A</v>
      </c>
      <c r="CC608" s="235">
        <f t="shared" ref="CC608" si="842">SUM(CC609:CC645)</f>
        <v>3133</v>
      </c>
      <c r="CD608" s="233" t="s">
        <v>17075</v>
      </c>
      <c r="CE608" s="233" t="s">
        <v>17075</v>
      </c>
      <c r="CF608" s="233" t="s">
        <v>17075</v>
      </c>
      <c r="CG608" s="234">
        <f t="shared" ref="CG608" si="843">SUM(CG609:CG645)</f>
        <v>221000566.26799998</v>
      </c>
      <c r="CH608" s="234">
        <f t="shared" ref="CH608" si="844">SUM(CH609:CH645)</f>
        <v>0</v>
      </c>
      <c r="CI608" s="234">
        <f t="shared" ref="CI608" si="845">SUM(CI609:CI645)</f>
        <v>0</v>
      </c>
      <c r="CJ608" s="234">
        <f t="shared" ref="CJ608" si="846">SUM(CJ609:CJ645)</f>
        <v>221000566.26799998</v>
      </c>
      <c r="CK608" s="236" t="e">
        <f t="shared" ref="CK608:CK611" si="847">CG608/BZ608</f>
        <v>#N/A</v>
      </c>
      <c r="CL608" s="236" t="e">
        <f>MAX(CL609:CL645)</f>
        <v>#N/A</v>
      </c>
      <c r="CM608" s="195">
        <f t="shared" si="754"/>
        <v>0</v>
      </c>
      <c r="CQ608" s="182" t="e">
        <f t="shared" si="742"/>
        <v>#N/A</v>
      </c>
      <c r="CR608" s="182" t="s">
        <v>260</v>
      </c>
      <c r="CS608" s="182">
        <v>29.8</v>
      </c>
      <c r="CY608" s="182" t="s">
        <v>454</v>
      </c>
      <c r="CZ608" s="182">
        <v>3272</v>
      </c>
    </row>
    <row r="609" spans="1:104" ht="35.25" x14ac:dyDescent="0.5">
      <c r="A609" s="182">
        <v>1</v>
      </c>
      <c r="B609" s="220">
        <f>SUBTOTAL(9,$A$609:A609)</f>
        <v>1</v>
      </c>
      <c r="C609" s="230" t="s">
        <v>150</v>
      </c>
      <c r="D609" s="220">
        <v>1959</v>
      </c>
      <c r="E609" s="220"/>
      <c r="F609" s="220" t="s">
        <v>17877</v>
      </c>
      <c r="G609" s="220">
        <v>2</v>
      </c>
      <c r="H609" s="220">
        <v>1</v>
      </c>
      <c r="I609" s="231">
        <v>269.5</v>
      </c>
      <c r="J609" s="231">
        <v>242</v>
      </c>
      <c r="K609" s="231">
        <f t="shared" ref="K609:K645" si="848">VLOOKUP(C609,CY:CZ,2,FALSE)</f>
        <v>211.4</v>
      </c>
      <c r="L609" s="232">
        <v>12</v>
      </c>
      <c r="M609" s="220" t="s">
        <v>17100</v>
      </c>
      <c r="N609" s="220" t="s">
        <v>17746</v>
      </c>
      <c r="O609" s="223" t="s">
        <v>17775</v>
      </c>
      <c r="P609" s="228">
        <v>2097858.2999999998</v>
      </c>
      <c r="Q609" s="228"/>
      <c r="R609" s="228">
        <v>0</v>
      </c>
      <c r="S609" s="228">
        <v>0</v>
      </c>
      <c r="T609" s="228">
        <f t="shared" ref="T609:T611" si="849">P609-R609-S609</f>
        <v>2097858.2999999998</v>
      </c>
      <c r="U609" s="221">
        <f t="shared" si="676"/>
        <v>7784.2608534322817</v>
      </c>
      <c r="V609" s="228">
        <v>8003.5384044526909</v>
      </c>
      <c r="W609" s="195">
        <f t="shared" si="834"/>
        <v>219.27755102040919</v>
      </c>
      <c r="Y609" s="182" t="s">
        <v>3186</v>
      </c>
      <c r="Z609" s="182">
        <v>1967</v>
      </c>
      <c r="AA609" s="182">
        <v>469.1</v>
      </c>
      <c r="AB609" s="182">
        <v>14</v>
      </c>
      <c r="AC609" s="182">
        <v>2</v>
      </c>
      <c r="AD609" s="182">
        <v>280.60000000000002</v>
      </c>
      <c r="AF609" s="182" t="s">
        <v>3181</v>
      </c>
      <c r="AG609" s="182" t="s">
        <v>2993</v>
      </c>
      <c r="AH609" s="182" t="s">
        <v>2993</v>
      </c>
      <c r="AI609" s="182" t="s">
        <v>2993</v>
      </c>
      <c r="AL609" s="182" t="e">
        <f t="shared" si="835"/>
        <v>#N/A</v>
      </c>
      <c r="AV609" s="182">
        <f t="shared" si="836"/>
        <v>256</v>
      </c>
      <c r="AW609" s="182" t="str">
        <f t="shared" si="837"/>
        <v>скатная</v>
      </c>
      <c r="AY609" s="182" t="s">
        <v>13877</v>
      </c>
      <c r="AZ609" s="182">
        <v>692</v>
      </c>
      <c r="BA609" s="182" t="s">
        <v>2975</v>
      </c>
      <c r="BD609" s="182" t="e">
        <f t="shared" si="838"/>
        <v>#N/A</v>
      </c>
      <c r="BJ609" s="182" t="e">
        <f t="shared" si="839"/>
        <v>#N/A</v>
      </c>
      <c r="BU609" s="233" t="e">
        <f t="shared" ref="BU609:BU645" si="850">VLOOKUP(BT609,CO:CS,2,FALSE)</f>
        <v>#N/A</v>
      </c>
      <c r="BV609" s="233"/>
      <c r="BW609" s="233" t="s">
        <v>17877</v>
      </c>
      <c r="BX609" s="233">
        <v>2</v>
      </c>
      <c r="BY609" s="233">
        <v>1</v>
      </c>
      <c r="BZ609" s="234">
        <v>269.5</v>
      </c>
      <c r="CA609" s="234">
        <v>242</v>
      </c>
      <c r="CB609" s="234">
        <f>CA609</f>
        <v>242</v>
      </c>
      <c r="CC609" s="235">
        <v>12</v>
      </c>
      <c r="CD609" s="233" t="s">
        <v>17100</v>
      </c>
      <c r="CE609" s="233" t="s">
        <v>17746</v>
      </c>
      <c r="CF609" s="233" t="s">
        <v>17775</v>
      </c>
      <c r="CG609" s="236">
        <v>2097858.2999999998</v>
      </c>
      <c r="CH609" s="236">
        <v>0</v>
      </c>
      <c r="CI609" s="236">
        <v>0</v>
      </c>
      <c r="CJ609" s="236">
        <f t="shared" ref="CJ609:CJ645" si="851">CG609-CH609-CI609</f>
        <v>2097858.2999999998</v>
      </c>
      <c r="CK609" s="236">
        <f t="shared" si="847"/>
        <v>7784.2608534322817</v>
      </c>
      <c r="CL609" s="236">
        <f t="shared" ref="CL609:CL610" si="852">DL609*8425.6/BZ609</f>
        <v>0</v>
      </c>
      <c r="CM609" s="195">
        <f t="shared" si="754"/>
        <v>0</v>
      </c>
      <c r="CQ609" s="182" t="e">
        <f t="shared" si="742"/>
        <v>#N/A</v>
      </c>
      <c r="CR609" s="182" t="s">
        <v>283</v>
      </c>
      <c r="CS609" s="182">
        <v>92.7</v>
      </c>
      <c r="CY609" s="182" t="s">
        <v>420</v>
      </c>
      <c r="CZ609" s="182">
        <v>17655.3</v>
      </c>
    </row>
    <row r="610" spans="1:104" ht="35.25" x14ac:dyDescent="0.5">
      <c r="A610" s="182">
        <v>1</v>
      </c>
      <c r="B610" s="220">
        <f>SUBTOTAL(9,$A$609:A610)</f>
        <v>2</v>
      </c>
      <c r="C610" s="230" t="s">
        <v>151</v>
      </c>
      <c r="D610" s="220">
        <v>1960</v>
      </c>
      <c r="E610" s="220"/>
      <c r="F610" s="220" t="s">
        <v>17877</v>
      </c>
      <c r="G610" s="220">
        <v>2</v>
      </c>
      <c r="H610" s="220">
        <v>2</v>
      </c>
      <c r="I610" s="231">
        <v>543.6</v>
      </c>
      <c r="J610" s="231">
        <v>506.8</v>
      </c>
      <c r="K610" s="231">
        <f t="shared" si="848"/>
        <v>452.6</v>
      </c>
      <c r="L610" s="232">
        <v>27</v>
      </c>
      <c r="M610" s="220" t="s">
        <v>17100</v>
      </c>
      <c r="N610" s="220" t="s">
        <v>17746</v>
      </c>
      <c r="O610" s="223" t="s">
        <v>17776</v>
      </c>
      <c r="P610" s="228">
        <v>4031821.43</v>
      </c>
      <c r="Q610" s="228"/>
      <c r="R610" s="228">
        <v>0</v>
      </c>
      <c r="S610" s="228">
        <v>0</v>
      </c>
      <c r="T610" s="228">
        <f t="shared" si="849"/>
        <v>4031821.43</v>
      </c>
      <c r="U610" s="221">
        <f t="shared" si="676"/>
        <v>7416.8900478292862</v>
      </c>
      <c r="V610" s="228">
        <v>7625.8189845474617</v>
      </c>
      <c r="W610" s="195">
        <f t="shared" si="834"/>
        <v>208.92893671817546</v>
      </c>
      <c r="Y610" s="182" t="s">
        <v>3187</v>
      </c>
      <c r="Z610" s="182">
        <v>1972</v>
      </c>
      <c r="AA610" s="182">
        <v>482.4</v>
      </c>
      <c r="AB610" s="182">
        <v>21</v>
      </c>
      <c r="AC610" s="182">
        <v>2</v>
      </c>
      <c r="AD610" s="182">
        <v>457.5</v>
      </c>
      <c r="AF610" s="182" t="s">
        <v>3182</v>
      </c>
      <c r="AG610" s="182" t="s">
        <v>2993</v>
      </c>
      <c r="AH610" s="182" t="s">
        <v>2993</v>
      </c>
      <c r="AI610" s="182" t="s">
        <v>17040</v>
      </c>
      <c r="AL610" s="182" t="e">
        <f t="shared" si="835"/>
        <v>#N/A</v>
      </c>
      <c r="AV610" s="182">
        <f t="shared" si="836"/>
        <v>492</v>
      </c>
      <c r="AW610" s="182" t="str">
        <f t="shared" si="837"/>
        <v>скатная</v>
      </c>
      <c r="AY610" s="182" t="s">
        <v>193</v>
      </c>
      <c r="AZ610" s="182">
        <v>1151</v>
      </c>
      <c r="BA610" s="182" t="s">
        <v>2975</v>
      </c>
      <c r="BD610" s="182" t="e">
        <f t="shared" si="838"/>
        <v>#N/A</v>
      </c>
      <c r="BJ610" s="182" t="e">
        <f t="shared" si="839"/>
        <v>#N/A</v>
      </c>
      <c r="BU610" s="233" t="e">
        <f t="shared" si="850"/>
        <v>#N/A</v>
      </c>
      <c r="BV610" s="233"/>
      <c r="BW610" s="233" t="s">
        <v>17877</v>
      </c>
      <c r="BX610" s="233">
        <v>2</v>
      </c>
      <c r="BY610" s="233">
        <v>2</v>
      </c>
      <c r="BZ610" s="234" t="e">
        <f>VLOOKUP(BT610,CO:CS,3,FALSE)</f>
        <v>#N/A</v>
      </c>
      <c r="CA610" s="234" t="e">
        <f>VLOOKUP(BT610,CO:CT,6,FALSE)</f>
        <v>#N/A</v>
      </c>
      <c r="CB610" s="234" t="e">
        <f t="shared" ref="CB610:CB645" si="853">CA610</f>
        <v>#N/A</v>
      </c>
      <c r="CC610" s="235">
        <v>27</v>
      </c>
      <c r="CD610" s="233" t="s">
        <v>17100</v>
      </c>
      <c r="CE610" s="233" t="s">
        <v>17746</v>
      </c>
      <c r="CF610" s="233" t="s">
        <v>17776</v>
      </c>
      <c r="CG610" s="236">
        <v>4031821.43</v>
      </c>
      <c r="CH610" s="236">
        <v>0</v>
      </c>
      <c r="CI610" s="236">
        <v>0</v>
      </c>
      <c r="CJ610" s="236">
        <f t="shared" si="851"/>
        <v>4031821.43</v>
      </c>
      <c r="CK610" s="236" t="e">
        <f t="shared" si="847"/>
        <v>#N/A</v>
      </c>
      <c r="CL610" s="236" t="e">
        <f t="shared" si="852"/>
        <v>#N/A</v>
      </c>
      <c r="CM610" s="195">
        <f t="shared" si="754"/>
        <v>0</v>
      </c>
      <c r="CQ610" s="182" t="e">
        <f t="shared" si="742"/>
        <v>#N/A</v>
      </c>
      <c r="CR610" s="182" t="s">
        <v>57</v>
      </c>
      <c r="CS610" s="182">
        <v>139.19999999999999</v>
      </c>
      <c r="CY610" s="182" t="s">
        <v>210</v>
      </c>
      <c r="CZ610" s="182">
        <v>3454.6</v>
      </c>
    </row>
    <row r="611" spans="1:104" ht="35.25" x14ac:dyDescent="0.5">
      <c r="A611" s="182">
        <v>1</v>
      </c>
      <c r="B611" s="220">
        <f>SUBTOTAL(9,$A$609:A611)</f>
        <v>3</v>
      </c>
      <c r="C611" s="230" t="s">
        <v>152</v>
      </c>
      <c r="D611" s="220">
        <v>1963</v>
      </c>
      <c r="E611" s="220"/>
      <c r="F611" s="220" t="s">
        <v>17877</v>
      </c>
      <c r="G611" s="220">
        <v>3</v>
      </c>
      <c r="H611" s="220">
        <v>2</v>
      </c>
      <c r="I611" s="231">
        <v>951.6</v>
      </c>
      <c r="J611" s="231">
        <v>594.9</v>
      </c>
      <c r="K611" s="231">
        <f t="shared" si="848"/>
        <v>594.9</v>
      </c>
      <c r="L611" s="232">
        <v>65</v>
      </c>
      <c r="M611" s="220" t="s">
        <v>17100</v>
      </c>
      <c r="N611" s="220" t="s">
        <v>17746</v>
      </c>
      <c r="O611" s="223" t="s">
        <v>17759</v>
      </c>
      <c r="P611" s="228">
        <v>6179475.7199999997</v>
      </c>
      <c r="Q611" s="228"/>
      <c r="R611" s="228">
        <v>0</v>
      </c>
      <c r="S611" s="228">
        <v>0</v>
      </c>
      <c r="T611" s="228">
        <f t="shared" si="849"/>
        <v>6179475.7199999997</v>
      </c>
      <c r="U611" s="221">
        <f t="shared" si="676"/>
        <v>6493.7744010088272</v>
      </c>
      <c r="V611" s="228">
        <v>6680.8095418242965</v>
      </c>
      <c r="W611" s="195">
        <f t="shared" si="834"/>
        <v>187.03514081546928</v>
      </c>
      <c r="Y611" s="182" t="s">
        <v>3189</v>
      </c>
      <c r="Z611" s="182">
        <v>1984</v>
      </c>
      <c r="AA611" s="182">
        <v>622.79999999999995</v>
      </c>
      <c r="AB611" s="182">
        <v>31</v>
      </c>
      <c r="AC611" s="182">
        <v>2</v>
      </c>
      <c r="AD611" s="182">
        <v>560.29999999999995</v>
      </c>
      <c r="AF611" s="182" t="s">
        <v>3183</v>
      </c>
      <c r="AG611" s="182" t="s">
        <v>2993</v>
      </c>
      <c r="AH611" s="182" t="s">
        <v>2993</v>
      </c>
      <c r="AI611" s="182" t="s">
        <v>2993</v>
      </c>
      <c r="AL611" s="182" t="e">
        <f t="shared" si="835"/>
        <v>#N/A</v>
      </c>
      <c r="AV611" s="182" t="e">
        <f t="shared" si="836"/>
        <v>#N/A</v>
      </c>
      <c r="AW611" s="182" t="e">
        <f t="shared" si="837"/>
        <v>#N/A</v>
      </c>
      <c r="AY611" s="182" t="s">
        <v>194</v>
      </c>
      <c r="AZ611" s="182">
        <v>578</v>
      </c>
      <c r="BA611" s="182" t="s">
        <v>2975</v>
      </c>
      <c r="BD611" s="182" t="e">
        <f t="shared" si="838"/>
        <v>#N/A</v>
      </c>
      <c r="BJ611" s="182" t="e">
        <f t="shared" si="839"/>
        <v>#N/A</v>
      </c>
      <c r="BU611" s="233" t="e">
        <f t="shared" si="850"/>
        <v>#N/A</v>
      </c>
      <c r="BV611" s="233"/>
      <c r="BW611" s="233" t="s">
        <v>17877</v>
      </c>
      <c r="BX611" s="233">
        <v>3</v>
      </c>
      <c r="BY611" s="233">
        <v>2</v>
      </c>
      <c r="BZ611" s="234">
        <v>951.6</v>
      </c>
      <c r="CA611" s="234">
        <v>594.9</v>
      </c>
      <c r="CB611" s="234">
        <f t="shared" si="853"/>
        <v>594.9</v>
      </c>
      <c r="CC611" s="235">
        <v>65</v>
      </c>
      <c r="CD611" s="233" t="s">
        <v>17100</v>
      </c>
      <c r="CE611" s="233" t="s">
        <v>17746</v>
      </c>
      <c r="CF611" s="233" t="s">
        <v>17759</v>
      </c>
      <c r="CG611" s="236">
        <v>6179475.7199999997</v>
      </c>
      <c r="CH611" s="236">
        <v>0</v>
      </c>
      <c r="CI611" s="236">
        <v>0</v>
      </c>
      <c r="CJ611" s="236">
        <f t="shared" si="851"/>
        <v>6179475.7199999997</v>
      </c>
      <c r="CK611" s="236">
        <f t="shared" si="847"/>
        <v>6493.7744010088272</v>
      </c>
      <c r="CL611" s="236">
        <f>DZ611*7048.18/BZ611</f>
        <v>0</v>
      </c>
      <c r="CM611" s="195">
        <f t="shared" si="754"/>
        <v>0</v>
      </c>
      <c r="CQ611" s="182" t="e">
        <f t="shared" si="742"/>
        <v>#N/A</v>
      </c>
      <c r="CR611" s="182" t="s">
        <v>61</v>
      </c>
      <c r="CS611" s="182">
        <v>28.2</v>
      </c>
      <c r="CY611" s="182" t="s">
        <v>211</v>
      </c>
      <c r="CZ611" s="182">
        <v>460.78899999999999</v>
      </c>
    </row>
    <row r="612" spans="1:104" ht="35.25" x14ac:dyDescent="0.5">
      <c r="A612" s="182">
        <v>1</v>
      </c>
      <c r="B612" s="220">
        <f>SUBTOTAL(9,$A$609:A612)</f>
        <v>4</v>
      </c>
      <c r="C612" s="230" t="s">
        <v>288</v>
      </c>
      <c r="D612" s="220">
        <v>1949</v>
      </c>
      <c r="E612" s="220">
        <v>2008</v>
      </c>
      <c r="F612" s="220" t="s">
        <v>17877</v>
      </c>
      <c r="G612" s="220">
        <v>3</v>
      </c>
      <c r="H612" s="220">
        <v>1</v>
      </c>
      <c r="I612" s="231">
        <v>980.1</v>
      </c>
      <c r="J612" s="231">
        <v>548.6</v>
      </c>
      <c r="K612" s="231">
        <f t="shared" si="848"/>
        <v>533.20000000000005</v>
      </c>
      <c r="L612" s="232">
        <v>37</v>
      </c>
      <c r="M612" s="220" t="s">
        <v>17100</v>
      </c>
      <c r="N612" s="220" t="s">
        <v>17746</v>
      </c>
      <c r="O612" s="223" t="s">
        <v>17777</v>
      </c>
      <c r="P612" s="228">
        <v>3294293.1199999996</v>
      </c>
      <c r="Q612" s="228"/>
      <c r="R612" s="228">
        <v>0</v>
      </c>
      <c r="S612" s="228">
        <v>0</v>
      </c>
      <c r="T612" s="228">
        <f t="shared" ref="T612:T645" si="854">P612-R612-S612</f>
        <v>3294293.1199999996</v>
      </c>
      <c r="U612" s="221">
        <f t="shared" si="676"/>
        <v>3361.180614223038</v>
      </c>
      <c r="V612" s="228">
        <v>3455.8628711355987</v>
      </c>
      <c r="W612" s="195">
        <f t="shared" si="834"/>
        <v>94.682256912560661</v>
      </c>
      <c r="Y612" s="182" t="s">
        <v>3192</v>
      </c>
      <c r="Z612" s="182">
        <v>1987</v>
      </c>
      <c r="AA612" s="182">
        <v>621.1</v>
      </c>
      <c r="AB612" s="182">
        <v>33</v>
      </c>
      <c r="AC612" s="182">
        <v>2</v>
      </c>
      <c r="AD612" s="182">
        <v>621.1</v>
      </c>
      <c r="AF612" s="182" t="s">
        <v>3184</v>
      </c>
      <c r="AG612" s="182" t="s">
        <v>2993</v>
      </c>
      <c r="AH612" s="182" t="s">
        <v>2993</v>
      </c>
      <c r="AI612" s="182" t="s">
        <v>2993</v>
      </c>
      <c r="AL612" s="182" t="e">
        <f t="shared" si="835"/>
        <v>#N/A</v>
      </c>
      <c r="AV612" s="182">
        <f t="shared" si="836"/>
        <v>402</v>
      </c>
      <c r="AW612" s="182" t="str">
        <f t="shared" si="837"/>
        <v>скатная</v>
      </c>
      <c r="AY612" s="182" t="s">
        <v>195</v>
      </c>
      <c r="AZ612" s="182">
        <v>915</v>
      </c>
      <c r="BA612" s="182" t="s">
        <v>2975</v>
      </c>
      <c r="BD612" s="182" t="e">
        <f t="shared" si="838"/>
        <v>#N/A</v>
      </c>
      <c r="BJ612" s="182" t="e">
        <f t="shared" si="839"/>
        <v>#N/A</v>
      </c>
      <c r="BU612" s="233" t="e">
        <f t="shared" si="850"/>
        <v>#N/A</v>
      </c>
      <c r="BV612" s="233">
        <v>2008</v>
      </c>
      <c r="BW612" s="233" t="s">
        <v>17877</v>
      </c>
      <c r="BX612" s="233">
        <v>3</v>
      </c>
      <c r="BY612" s="233">
        <v>1</v>
      </c>
      <c r="BZ612" s="234" t="e">
        <f t="shared" ref="BZ612:BZ622" si="855">VLOOKUP(BT612,CO:CS,3,FALSE)</f>
        <v>#N/A</v>
      </c>
      <c r="CA612" s="234" t="e">
        <f t="shared" ref="CA612:CA622" si="856">VLOOKUP(BT612,CO:CT,6,FALSE)</f>
        <v>#N/A</v>
      </c>
      <c r="CB612" s="234" t="e">
        <f t="shared" si="853"/>
        <v>#N/A</v>
      </c>
      <c r="CC612" s="235">
        <v>37</v>
      </c>
      <c r="CD612" s="233" t="s">
        <v>17100</v>
      </c>
      <c r="CE612" s="233" t="s">
        <v>17746</v>
      </c>
      <c r="CF612" s="233" t="s">
        <v>17777</v>
      </c>
      <c r="CG612" s="236">
        <v>3294293.12</v>
      </c>
      <c r="CH612" s="236">
        <v>0</v>
      </c>
      <c r="CI612" s="236">
        <v>0</v>
      </c>
      <c r="CJ612" s="236">
        <f t="shared" si="851"/>
        <v>3294293.12</v>
      </c>
      <c r="CK612" s="236" t="e">
        <f t="shared" ref="CK612:CK643" si="857">CG612/BZ612</f>
        <v>#N/A</v>
      </c>
      <c r="CL612" s="236" t="e">
        <f>DL612*8425.6/BZ612</f>
        <v>#N/A</v>
      </c>
      <c r="CM612" s="195">
        <f t="shared" si="754"/>
        <v>0</v>
      </c>
      <c r="CQ612" s="182" t="e">
        <f t="shared" si="742"/>
        <v>#N/A</v>
      </c>
      <c r="CR612" s="182" t="s">
        <v>15950</v>
      </c>
      <c r="CS612" s="182">
        <v>234.2</v>
      </c>
      <c r="CY612" s="182" t="s">
        <v>212</v>
      </c>
      <c r="CZ612" s="182">
        <v>2330.08</v>
      </c>
    </row>
    <row r="613" spans="1:104" ht="35.25" x14ac:dyDescent="0.5">
      <c r="A613" s="182">
        <v>1</v>
      </c>
      <c r="B613" s="220">
        <f>SUBTOTAL(9,$A$609:A613)</f>
        <v>5</v>
      </c>
      <c r="C613" s="230" t="s">
        <v>153</v>
      </c>
      <c r="D613" s="220">
        <v>1963</v>
      </c>
      <c r="E613" s="220">
        <v>2008</v>
      </c>
      <c r="F613" s="220" t="s">
        <v>17877</v>
      </c>
      <c r="G613" s="220">
        <v>5</v>
      </c>
      <c r="H613" s="220">
        <v>3</v>
      </c>
      <c r="I613" s="231">
        <v>3666.8</v>
      </c>
      <c r="J613" s="231">
        <v>3100.6</v>
      </c>
      <c r="K613" s="231">
        <f t="shared" si="848"/>
        <v>2725.1</v>
      </c>
      <c r="L613" s="232">
        <v>193</v>
      </c>
      <c r="M613" s="220" t="s">
        <v>17100</v>
      </c>
      <c r="N613" s="220" t="s">
        <v>17746</v>
      </c>
      <c r="O613" s="223" t="s">
        <v>17777</v>
      </c>
      <c r="P613" s="228">
        <v>6079453.1600000001</v>
      </c>
      <c r="Q613" s="228"/>
      <c r="R613" s="228">
        <v>0</v>
      </c>
      <c r="S613" s="228">
        <v>0</v>
      </c>
      <c r="T613" s="228">
        <f t="shared" si="854"/>
        <v>6079453.1600000001</v>
      </c>
      <c r="U613" s="221">
        <f t="shared" si="676"/>
        <v>1657.9723900949057</v>
      </c>
      <c r="V613" s="228">
        <v>1705.7256823388241</v>
      </c>
      <c r="W613" s="195">
        <f t="shared" ref="W613:W644" si="858">V613-U613</f>
        <v>47.753292243918395</v>
      </c>
      <c r="Y613" s="182" t="s">
        <v>3193</v>
      </c>
      <c r="Z613" s="182">
        <v>1968</v>
      </c>
      <c r="AA613" s="182">
        <v>388.5</v>
      </c>
      <c r="AB613" s="182">
        <v>21</v>
      </c>
      <c r="AC613" s="182">
        <v>2</v>
      </c>
      <c r="AD613" s="182">
        <v>358.7</v>
      </c>
      <c r="AF613" s="182" t="s">
        <v>3185</v>
      </c>
      <c r="AG613" s="182" t="s">
        <v>2993</v>
      </c>
      <c r="AH613" s="182" t="s">
        <v>2993</v>
      </c>
      <c r="AI613" s="182" t="s">
        <v>17040</v>
      </c>
      <c r="AL613" s="182" t="e">
        <f t="shared" si="835"/>
        <v>#N/A</v>
      </c>
      <c r="AV613" s="182" t="e">
        <f t="shared" si="836"/>
        <v>#N/A</v>
      </c>
      <c r="AW613" s="182" t="e">
        <f t="shared" si="837"/>
        <v>#N/A</v>
      </c>
      <c r="AY613" s="182" t="s">
        <v>196</v>
      </c>
      <c r="AZ613" s="182">
        <v>747</v>
      </c>
      <c r="BA613" s="182" t="s">
        <v>2975</v>
      </c>
      <c r="BD613" s="182" t="e">
        <f t="shared" si="838"/>
        <v>#N/A</v>
      </c>
      <c r="BJ613" s="182" t="e">
        <f t="shared" si="839"/>
        <v>#N/A</v>
      </c>
      <c r="BU613" s="233" t="e">
        <f t="shared" si="850"/>
        <v>#N/A</v>
      </c>
      <c r="BV613" s="233">
        <v>2008</v>
      </c>
      <c r="BW613" s="233" t="s">
        <v>17877</v>
      </c>
      <c r="BX613" s="233">
        <v>5</v>
      </c>
      <c r="BY613" s="233">
        <v>3</v>
      </c>
      <c r="BZ613" s="234" t="e">
        <f t="shared" si="855"/>
        <v>#N/A</v>
      </c>
      <c r="CA613" s="234" t="e">
        <f t="shared" si="856"/>
        <v>#N/A</v>
      </c>
      <c r="CB613" s="234" t="e">
        <f t="shared" si="853"/>
        <v>#N/A</v>
      </c>
      <c r="CC613" s="235">
        <v>193</v>
      </c>
      <c r="CD613" s="233" t="s">
        <v>17100</v>
      </c>
      <c r="CE613" s="233" t="s">
        <v>17746</v>
      </c>
      <c r="CF613" s="233" t="s">
        <v>17777</v>
      </c>
      <c r="CG613" s="236">
        <v>6079453.1639999999</v>
      </c>
      <c r="CH613" s="236">
        <v>0</v>
      </c>
      <c r="CI613" s="236">
        <v>0</v>
      </c>
      <c r="CJ613" s="236">
        <f t="shared" si="851"/>
        <v>6079453.1639999999</v>
      </c>
      <c r="CK613" s="236" t="e">
        <f t="shared" si="857"/>
        <v>#N/A</v>
      </c>
      <c r="CL613" s="236" t="e">
        <f>DZ613*7048.18/BZ613</f>
        <v>#N/A</v>
      </c>
      <c r="CM613" s="195">
        <f t="shared" si="754"/>
        <v>0</v>
      </c>
      <c r="CQ613" s="182" t="e">
        <f t="shared" si="742"/>
        <v>#N/A</v>
      </c>
      <c r="CR613" s="182" t="s">
        <v>60</v>
      </c>
      <c r="CS613" s="182">
        <v>146.9</v>
      </c>
      <c r="CY613" s="182" t="s">
        <v>213</v>
      </c>
      <c r="CZ613" s="182">
        <v>2490.7999999999997</v>
      </c>
    </row>
    <row r="614" spans="1:104" ht="35.25" x14ac:dyDescent="0.5">
      <c r="A614" s="182">
        <v>1</v>
      </c>
      <c r="B614" s="220">
        <f>SUBTOTAL(9,$A$609:A614)</f>
        <v>6</v>
      </c>
      <c r="C614" s="230" t="s">
        <v>154</v>
      </c>
      <c r="D614" s="220">
        <v>1949</v>
      </c>
      <c r="E614" s="220"/>
      <c r="F614" s="220" t="s">
        <v>17877</v>
      </c>
      <c r="G614" s="220">
        <v>2</v>
      </c>
      <c r="H614" s="220">
        <v>1</v>
      </c>
      <c r="I614" s="231">
        <v>548.79999999999995</v>
      </c>
      <c r="J614" s="231">
        <v>499.5</v>
      </c>
      <c r="K614" s="231">
        <f t="shared" si="848"/>
        <v>440.6</v>
      </c>
      <c r="L614" s="232">
        <v>10</v>
      </c>
      <c r="M614" s="220" t="s">
        <v>17100</v>
      </c>
      <c r="N614" s="220" t="s">
        <v>17746</v>
      </c>
      <c r="O614" s="223" t="s">
        <v>17778</v>
      </c>
      <c r="P614" s="228">
        <v>3687641.5500000003</v>
      </c>
      <c r="Q614" s="228"/>
      <c r="R614" s="228">
        <v>0</v>
      </c>
      <c r="S614" s="228">
        <v>0</v>
      </c>
      <c r="T614" s="228">
        <f t="shared" si="854"/>
        <v>3687641.5500000003</v>
      </c>
      <c r="U614" s="221">
        <f t="shared" si="676"/>
        <v>6719.4634657434417</v>
      </c>
      <c r="V614" s="228">
        <v>6908.7463556851317</v>
      </c>
      <c r="W614" s="195">
        <f t="shared" si="858"/>
        <v>189.28288994168997</v>
      </c>
      <c r="Y614" s="182" t="s">
        <v>3195</v>
      </c>
      <c r="Z614" s="182">
        <v>1973</v>
      </c>
      <c r="AA614" s="182">
        <v>149.5</v>
      </c>
      <c r="AB614" s="182">
        <v>18</v>
      </c>
      <c r="AC614" s="182">
        <v>2</v>
      </c>
      <c r="AD614" s="182">
        <v>149.5</v>
      </c>
      <c r="AF614" s="182" t="s">
        <v>3186</v>
      </c>
      <c r="AG614" s="182" t="s">
        <v>2993</v>
      </c>
      <c r="AH614" s="182" t="s">
        <v>2993</v>
      </c>
      <c r="AI614" s="182" t="s">
        <v>2993</v>
      </c>
      <c r="AL614" s="182" t="e">
        <f t="shared" si="835"/>
        <v>#N/A</v>
      </c>
      <c r="AV614" s="182">
        <f t="shared" si="836"/>
        <v>450</v>
      </c>
      <c r="AW614" s="182" t="str">
        <f t="shared" si="837"/>
        <v>скатная</v>
      </c>
      <c r="AY614" s="182" t="s">
        <v>197</v>
      </c>
      <c r="AZ614" s="182">
        <v>1224</v>
      </c>
      <c r="BA614" s="182" t="s">
        <v>2975</v>
      </c>
      <c r="BD614" s="182" t="e">
        <f t="shared" si="838"/>
        <v>#N/A</v>
      </c>
      <c r="BJ614" s="182" t="e">
        <f t="shared" si="839"/>
        <v>#N/A</v>
      </c>
      <c r="BU614" s="233" t="e">
        <f t="shared" si="850"/>
        <v>#N/A</v>
      </c>
      <c r="BV614" s="233"/>
      <c r="BW614" s="233" t="s">
        <v>17877</v>
      </c>
      <c r="BX614" s="233">
        <v>2</v>
      </c>
      <c r="BY614" s="233">
        <v>1</v>
      </c>
      <c r="BZ614" s="234" t="e">
        <f t="shared" si="855"/>
        <v>#N/A</v>
      </c>
      <c r="CA614" s="234" t="e">
        <f t="shared" si="856"/>
        <v>#N/A</v>
      </c>
      <c r="CB614" s="234" t="e">
        <f t="shared" si="853"/>
        <v>#N/A</v>
      </c>
      <c r="CC614" s="235">
        <v>10</v>
      </c>
      <c r="CD614" s="233" t="s">
        <v>17100</v>
      </c>
      <c r="CE614" s="233" t="s">
        <v>17746</v>
      </c>
      <c r="CF614" s="233" t="s">
        <v>17778</v>
      </c>
      <c r="CG614" s="236">
        <v>3687641.55</v>
      </c>
      <c r="CH614" s="236">
        <v>0</v>
      </c>
      <c r="CI614" s="236">
        <v>0</v>
      </c>
      <c r="CJ614" s="236">
        <f t="shared" si="851"/>
        <v>3687641.55</v>
      </c>
      <c r="CK614" s="236" t="e">
        <f t="shared" si="857"/>
        <v>#N/A</v>
      </c>
      <c r="CL614" s="236" t="e">
        <f t="shared" ref="CL614:CL626" si="859">DL614*8425.6/BZ614</f>
        <v>#N/A</v>
      </c>
      <c r="CM614" s="195">
        <f t="shared" si="754"/>
        <v>0</v>
      </c>
      <c r="CQ614" s="182" t="e">
        <f t="shared" si="742"/>
        <v>#N/A</v>
      </c>
      <c r="CR614" s="182" t="s">
        <v>66</v>
      </c>
      <c r="CS614" s="182">
        <v>52.4</v>
      </c>
      <c r="CY614" s="182" t="s">
        <v>214</v>
      </c>
      <c r="CZ614" s="182">
        <v>761.2</v>
      </c>
    </row>
    <row r="615" spans="1:104" ht="35.25" x14ac:dyDescent="0.5">
      <c r="A615" s="182">
        <v>1</v>
      </c>
      <c r="B615" s="220">
        <f>SUBTOTAL(9,$A$609:A615)</f>
        <v>7</v>
      </c>
      <c r="C615" s="230" t="s">
        <v>155</v>
      </c>
      <c r="D615" s="220">
        <v>1965</v>
      </c>
      <c r="E615" s="220"/>
      <c r="F615" s="220" t="s">
        <v>17877</v>
      </c>
      <c r="G615" s="220">
        <v>5</v>
      </c>
      <c r="H615" s="220">
        <v>4</v>
      </c>
      <c r="I615" s="231">
        <v>4306.3999999999996</v>
      </c>
      <c r="J615" s="231">
        <v>3255.5</v>
      </c>
      <c r="K615" s="231">
        <f t="shared" si="848"/>
        <v>3054.3</v>
      </c>
      <c r="L615" s="232">
        <v>145</v>
      </c>
      <c r="M615" s="220" t="s">
        <v>17100</v>
      </c>
      <c r="N615" s="220" t="s">
        <v>17746</v>
      </c>
      <c r="O615" s="223" t="s">
        <v>17779</v>
      </c>
      <c r="P615" s="228">
        <v>10063164.049999999</v>
      </c>
      <c r="Q615" s="228"/>
      <c r="R615" s="228">
        <v>0</v>
      </c>
      <c r="S615" s="228">
        <v>0</v>
      </c>
      <c r="T615" s="228">
        <f t="shared" si="854"/>
        <v>10063164.049999999</v>
      </c>
      <c r="U615" s="221">
        <f t="shared" si="676"/>
        <v>2336.7926922719671</v>
      </c>
      <c r="V615" s="228">
        <v>2402.6186141556755</v>
      </c>
      <c r="W615" s="195">
        <f t="shared" si="858"/>
        <v>65.825921883708361</v>
      </c>
      <c r="Y615" s="182" t="s">
        <v>3196</v>
      </c>
      <c r="Z615" s="182">
        <v>1963</v>
      </c>
      <c r="AA615" s="182">
        <v>430.4</v>
      </c>
      <c r="AB615" s="182">
        <v>21</v>
      </c>
      <c r="AC615" s="182">
        <v>2</v>
      </c>
      <c r="AD615" s="182">
        <v>391.7</v>
      </c>
      <c r="AF615" s="182" t="s">
        <v>3187</v>
      </c>
      <c r="AG615" s="182" t="s">
        <v>2993</v>
      </c>
      <c r="AH615" s="182" t="s">
        <v>2993</v>
      </c>
      <c r="AI615" s="182" t="s">
        <v>2993</v>
      </c>
      <c r="AL615" s="182" t="e">
        <f t="shared" si="835"/>
        <v>#N/A</v>
      </c>
      <c r="AV615" s="182">
        <f t="shared" si="836"/>
        <v>1228</v>
      </c>
      <c r="AW615" s="182" t="str">
        <f t="shared" si="837"/>
        <v>скатная</v>
      </c>
      <c r="AY615" s="182" t="s">
        <v>13771</v>
      </c>
      <c r="AZ615" s="182">
        <v>816</v>
      </c>
      <c r="BA615" s="182" t="s">
        <v>2975</v>
      </c>
      <c r="BD615" s="182" t="e">
        <f t="shared" si="838"/>
        <v>#N/A</v>
      </c>
      <c r="BJ615" s="182" t="e">
        <f t="shared" si="839"/>
        <v>#N/A</v>
      </c>
      <c r="BU615" s="233" t="e">
        <f t="shared" si="850"/>
        <v>#N/A</v>
      </c>
      <c r="BV615" s="233"/>
      <c r="BW615" s="233" t="s">
        <v>17877</v>
      </c>
      <c r="BX615" s="233">
        <v>5</v>
      </c>
      <c r="BY615" s="233">
        <v>4</v>
      </c>
      <c r="BZ615" s="234" t="e">
        <f t="shared" si="855"/>
        <v>#N/A</v>
      </c>
      <c r="CA615" s="234" t="e">
        <f t="shared" si="856"/>
        <v>#N/A</v>
      </c>
      <c r="CB615" s="234" t="e">
        <f t="shared" si="853"/>
        <v>#N/A</v>
      </c>
      <c r="CC615" s="235">
        <v>145</v>
      </c>
      <c r="CD615" s="233" t="s">
        <v>17100</v>
      </c>
      <c r="CE615" s="233" t="s">
        <v>17746</v>
      </c>
      <c r="CF615" s="233" t="s">
        <v>17779</v>
      </c>
      <c r="CG615" s="236">
        <v>10063164.050000001</v>
      </c>
      <c r="CH615" s="236">
        <v>0</v>
      </c>
      <c r="CI615" s="236">
        <v>0</v>
      </c>
      <c r="CJ615" s="236">
        <f t="shared" si="851"/>
        <v>10063164.050000001</v>
      </c>
      <c r="CK615" s="236" t="e">
        <f t="shared" si="857"/>
        <v>#N/A</v>
      </c>
      <c r="CL615" s="236" t="e">
        <f t="shared" si="859"/>
        <v>#N/A</v>
      </c>
      <c r="CM615" s="195">
        <f t="shared" si="754"/>
        <v>0</v>
      </c>
      <c r="CQ615" s="182" t="e">
        <f t="shared" si="742"/>
        <v>#N/A</v>
      </c>
      <c r="CR615" s="182" t="s">
        <v>58</v>
      </c>
      <c r="CS615" s="182">
        <v>218.2</v>
      </c>
      <c r="CY615" s="182" t="s">
        <v>13949</v>
      </c>
      <c r="CZ615" s="182">
        <v>2134.4</v>
      </c>
    </row>
    <row r="616" spans="1:104" ht="35.25" x14ac:dyDescent="0.5">
      <c r="A616" s="182">
        <v>1</v>
      </c>
      <c r="B616" s="220">
        <f>SUBTOTAL(9,$A$609:A616)</f>
        <v>8</v>
      </c>
      <c r="C616" s="230" t="s">
        <v>156</v>
      </c>
      <c r="D616" s="220">
        <v>1960</v>
      </c>
      <c r="E616" s="220"/>
      <c r="F616" s="220" t="s">
        <v>17877</v>
      </c>
      <c r="G616" s="220">
        <v>3</v>
      </c>
      <c r="H616" s="220">
        <v>2</v>
      </c>
      <c r="I616" s="231">
        <v>1103.2</v>
      </c>
      <c r="J616" s="231">
        <v>948.9</v>
      </c>
      <c r="K616" s="231">
        <f t="shared" si="848"/>
        <v>794.06999999999994</v>
      </c>
      <c r="L616" s="232">
        <v>41</v>
      </c>
      <c r="M616" s="220" t="s">
        <v>17100</v>
      </c>
      <c r="N616" s="220" t="s">
        <v>17746</v>
      </c>
      <c r="O616" s="223" t="s">
        <v>17764</v>
      </c>
      <c r="P616" s="228">
        <v>5657661.6099999994</v>
      </c>
      <c r="Q616" s="228"/>
      <c r="R616" s="228">
        <v>0</v>
      </c>
      <c r="S616" s="228">
        <v>0</v>
      </c>
      <c r="T616" s="228">
        <f t="shared" si="854"/>
        <v>5657661.6099999994</v>
      </c>
      <c r="U616" s="221">
        <f t="shared" si="676"/>
        <v>5128.4097262509058</v>
      </c>
      <c r="V616" s="228">
        <v>5272.8736765772301</v>
      </c>
      <c r="W616" s="195">
        <f t="shared" si="858"/>
        <v>144.46395032632427</v>
      </c>
      <c r="Y616" s="182" t="s">
        <v>3197</v>
      </c>
      <c r="Z616" s="182">
        <v>1963</v>
      </c>
      <c r="AA616" s="182">
        <v>295.2</v>
      </c>
      <c r="AB616" s="182">
        <v>16</v>
      </c>
      <c r="AC616" s="182">
        <v>2</v>
      </c>
      <c r="AD616" s="182">
        <v>199.5</v>
      </c>
      <c r="AF616" s="182" t="s">
        <v>3189</v>
      </c>
      <c r="AG616" s="182" t="s">
        <v>17319</v>
      </c>
      <c r="AH616" s="182" t="s">
        <v>2993</v>
      </c>
      <c r="AI616" s="182" t="s">
        <v>17042</v>
      </c>
      <c r="AL616" s="182" t="e">
        <f t="shared" si="835"/>
        <v>#N/A</v>
      </c>
      <c r="AV616" s="182">
        <f t="shared" si="836"/>
        <v>690.4</v>
      </c>
      <c r="AW616" s="182" t="str">
        <f t="shared" si="837"/>
        <v>скатная</v>
      </c>
      <c r="AY616" s="182" t="s">
        <v>198</v>
      </c>
      <c r="AZ616" s="182">
        <v>649.20000000000005</v>
      </c>
      <c r="BA616" s="182" t="s">
        <v>3001</v>
      </c>
      <c r="BD616" s="182" t="e">
        <f t="shared" si="838"/>
        <v>#N/A</v>
      </c>
      <c r="BJ616" s="182" t="e">
        <f t="shared" si="839"/>
        <v>#N/A</v>
      </c>
      <c r="BU616" s="233" t="e">
        <f t="shared" si="850"/>
        <v>#N/A</v>
      </c>
      <c r="BV616" s="233"/>
      <c r="BW616" s="233" t="s">
        <v>17877</v>
      </c>
      <c r="BX616" s="233">
        <v>3</v>
      </c>
      <c r="BY616" s="233">
        <v>2</v>
      </c>
      <c r="BZ616" s="234" t="e">
        <f t="shared" si="855"/>
        <v>#N/A</v>
      </c>
      <c r="CA616" s="234" t="e">
        <f t="shared" si="856"/>
        <v>#N/A</v>
      </c>
      <c r="CB616" s="234" t="e">
        <f t="shared" si="853"/>
        <v>#N/A</v>
      </c>
      <c r="CC616" s="235">
        <v>41</v>
      </c>
      <c r="CD616" s="233" t="s">
        <v>17100</v>
      </c>
      <c r="CE616" s="233" t="s">
        <v>17746</v>
      </c>
      <c r="CF616" s="233" t="s">
        <v>17764</v>
      </c>
      <c r="CG616" s="236">
        <v>5657661.6100000003</v>
      </c>
      <c r="CH616" s="236">
        <v>0</v>
      </c>
      <c r="CI616" s="236">
        <v>0</v>
      </c>
      <c r="CJ616" s="236">
        <f t="shared" si="851"/>
        <v>5657661.6100000003</v>
      </c>
      <c r="CK616" s="236" t="e">
        <f t="shared" si="857"/>
        <v>#N/A</v>
      </c>
      <c r="CL616" s="236" t="e">
        <f t="shared" si="859"/>
        <v>#N/A</v>
      </c>
      <c r="CM616" s="195">
        <f t="shared" si="754"/>
        <v>0</v>
      </c>
      <c r="CQ616" s="182" t="e">
        <f t="shared" si="742"/>
        <v>#N/A</v>
      </c>
      <c r="CR616" s="182" t="s">
        <v>67</v>
      </c>
      <c r="CS616" s="182">
        <v>0</v>
      </c>
      <c r="CY616" s="182" t="s">
        <v>216</v>
      </c>
      <c r="CZ616" s="182">
        <v>661.6</v>
      </c>
    </row>
    <row r="617" spans="1:104" ht="35.25" x14ac:dyDescent="0.5">
      <c r="A617" s="182">
        <v>1</v>
      </c>
      <c r="B617" s="220">
        <f>SUBTOTAL(9,$A$609:A617)</f>
        <v>9</v>
      </c>
      <c r="C617" s="230" t="s">
        <v>157</v>
      </c>
      <c r="D617" s="220">
        <v>1963</v>
      </c>
      <c r="E617" s="220"/>
      <c r="F617" s="220" t="s">
        <v>17877</v>
      </c>
      <c r="G617" s="220">
        <v>4</v>
      </c>
      <c r="H617" s="220">
        <v>4</v>
      </c>
      <c r="I617" s="231">
        <v>2858.7</v>
      </c>
      <c r="J617" s="231">
        <v>2537.4</v>
      </c>
      <c r="K617" s="231">
        <f t="shared" si="848"/>
        <v>1793.2</v>
      </c>
      <c r="L617" s="232">
        <v>88</v>
      </c>
      <c r="M617" s="220" t="s">
        <v>17100</v>
      </c>
      <c r="N617" s="220" t="s">
        <v>17746</v>
      </c>
      <c r="O617" s="223" t="s">
        <v>17777</v>
      </c>
      <c r="P617" s="228">
        <v>8358654.1799999997</v>
      </c>
      <c r="Q617" s="228"/>
      <c r="R617" s="228">
        <v>0</v>
      </c>
      <c r="S617" s="228">
        <v>0</v>
      </c>
      <c r="T617" s="228">
        <f t="shared" si="854"/>
        <v>8358654.1799999997</v>
      </c>
      <c r="U617" s="221">
        <f t="shared" si="676"/>
        <v>2923.9354181970825</v>
      </c>
      <c r="V617" s="228">
        <v>3006.3007660824851</v>
      </c>
      <c r="W617" s="195">
        <f t="shared" si="858"/>
        <v>82.365347885402571</v>
      </c>
      <c r="Y617" s="182" t="s">
        <v>3198</v>
      </c>
      <c r="Z617" s="182">
        <v>1965</v>
      </c>
      <c r="AA617" s="182">
        <v>425.7</v>
      </c>
      <c r="AB617" s="182">
        <v>12</v>
      </c>
      <c r="AC617" s="182">
        <v>2</v>
      </c>
      <c r="AD617" s="182">
        <v>425.7</v>
      </c>
      <c r="AF617" s="182" t="s">
        <v>3192</v>
      </c>
      <c r="AG617" s="182" t="s">
        <v>17319</v>
      </c>
      <c r="AH617" s="182" t="s">
        <v>2993</v>
      </c>
      <c r="AI617" s="182" t="s">
        <v>17042</v>
      </c>
      <c r="AL617" s="182" t="e">
        <f t="shared" si="835"/>
        <v>#N/A</v>
      </c>
      <c r="AV617" s="182">
        <f t="shared" si="836"/>
        <v>1020</v>
      </c>
      <c r="AW617" s="182" t="str">
        <f t="shared" si="837"/>
        <v>скатная</v>
      </c>
      <c r="AY617" s="182" t="s">
        <v>14428</v>
      </c>
      <c r="AZ617" s="182">
        <v>696</v>
      </c>
      <c r="BA617" s="182" t="s">
        <v>2975</v>
      </c>
      <c r="BD617" s="182" t="e">
        <f t="shared" si="838"/>
        <v>#N/A</v>
      </c>
      <c r="BJ617" s="182" t="e">
        <f t="shared" si="839"/>
        <v>#N/A</v>
      </c>
      <c r="BU617" s="233" t="e">
        <f t="shared" si="850"/>
        <v>#N/A</v>
      </c>
      <c r="BV617" s="233"/>
      <c r="BW617" s="233" t="s">
        <v>17877</v>
      </c>
      <c r="BX617" s="233">
        <v>4</v>
      </c>
      <c r="BY617" s="233">
        <v>4</v>
      </c>
      <c r="BZ617" s="234" t="e">
        <f t="shared" si="855"/>
        <v>#N/A</v>
      </c>
      <c r="CA617" s="234" t="e">
        <f t="shared" si="856"/>
        <v>#N/A</v>
      </c>
      <c r="CB617" s="234" t="e">
        <f t="shared" si="853"/>
        <v>#N/A</v>
      </c>
      <c r="CC617" s="235">
        <v>88</v>
      </c>
      <c r="CD617" s="233" t="s">
        <v>17100</v>
      </c>
      <c r="CE617" s="233" t="s">
        <v>17746</v>
      </c>
      <c r="CF617" s="233" t="s">
        <v>17777</v>
      </c>
      <c r="CG617" s="236">
        <v>8358654.1799999997</v>
      </c>
      <c r="CH617" s="236">
        <v>0</v>
      </c>
      <c r="CI617" s="236">
        <v>0</v>
      </c>
      <c r="CJ617" s="236">
        <f t="shared" si="851"/>
        <v>8358654.1799999997</v>
      </c>
      <c r="CK617" s="236" t="e">
        <f t="shared" si="857"/>
        <v>#N/A</v>
      </c>
      <c r="CL617" s="236" t="e">
        <f t="shared" si="859"/>
        <v>#N/A</v>
      </c>
      <c r="CM617" s="195">
        <f t="shared" si="754"/>
        <v>0</v>
      </c>
      <c r="CQ617" s="182" t="e">
        <f t="shared" si="742"/>
        <v>#N/A</v>
      </c>
      <c r="CR617" s="182" t="s">
        <v>62</v>
      </c>
      <c r="CS617" s="182">
        <v>0</v>
      </c>
      <c r="CY617" s="182" t="s">
        <v>217</v>
      </c>
      <c r="CZ617" s="182">
        <v>1164.999</v>
      </c>
    </row>
    <row r="618" spans="1:104" ht="35.25" x14ac:dyDescent="0.5">
      <c r="A618" s="182">
        <v>1</v>
      </c>
      <c r="B618" s="220">
        <f>SUBTOTAL(9,$A$609:A618)</f>
        <v>10</v>
      </c>
      <c r="C618" s="230" t="s">
        <v>158</v>
      </c>
      <c r="D618" s="220">
        <v>1956</v>
      </c>
      <c r="E618" s="220"/>
      <c r="F618" s="220" t="s">
        <v>17877</v>
      </c>
      <c r="G618" s="220">
        <v>3</v>
      </c>
      <c r="H618" s="220">
        <v>5</v>
      </c>
      <c r="I618" s="231">
        <v>2430.3000000000002</v>
      </c>
      <c r="J618" s="231">
        <v>2170.4</v>
      </c>
      <c r="K618" s="231">
        <f t="shared" si="848"/>
        <v>2062.3000000000002</v>
      </c>
      <c r="L618" s="232">
        <v>90</v>
      </c>
      <c r="M618" s="220" t="s">
        <v>17100</v>
      </c>
      <c r="N618" s="220" t="s">
        <v>17746</v>
      </c>
      <c r="O618" s="223" t="s">
        <v>17777</v>
      </c>
      <c r="P618" s="228">
        <v>9423972.8499999996</v>
      </c>
      <c r="Q618" s="228"/>
      <c r="R618" s="228">
        <v>0</v>
      </c>
      <c r="S618" s="228">
        <v>0</v>
      </c>
      <c r="T618" s="228">
        <f t="shared" si="854"/>
        <v>9423972.8499999996</v>
      </c>
      <c r="U618" s="221">
        <f t="shared" si="676"/>
        <v>3877.6993992511207</v>
      </c>
      <c r="V618" s="228">
        <v>3986.9316545282472</v>
      </c>
      <c r="W618" s="195">
        <f t="shared" si="858"/>
        <v>109.23225527712657</v>
      </c>
      <c r="Y618" s="182" t="s">
        <v>3199</v>
      </c>
      <c r="Z618" s="182">
        <v>1963</v>
      </c>
      <c r="AA618" s="182">
        <v>339.7</v>
      </c>
      <c r="AB618" s="182">
        <v>21</v>
      </c>
      <c r="AC618" s="182">
        <v>2</v>
      </c>
      <c r="AD618" s="182">
        <v>339.7</v>
      </c>
      <c r="AF618" s="182" t="s">
        <v>3193</v>
      </c>
      <c r="AG618" s="182" t="s">
        <v>2993</v>
      </c>
      <c r="AH618" s="182" t="s">
        <v>2993</v>
      </c>
      <c r="AI618" s="182" t="s">
        <v>2993</v>
      </c>
      <c r="AL618" s="182" t="e">
        <f t="shared" si="835"/>
        <v>#N/A</v>
      </c>
      <c r="AV618" s="182">
        <f t="shared" si="836"/>
        <v>1150</v>
      </c>
      <c r="AW618" s="182" t="str">
        <f t="shared" si="837"/>
        <v xml:space="preserve"> скатная</v>
      </c>
      <c r="AY618" s="182" t="s">
        <v>200</v>
      </c>
      <c r="AZ618" s="182">
        <v>484</v>
      </c>
      <c r="BA618" s="182" t="s">
        <v>2975</v>
      </c>
      <c r="BD618" s="182" t="e">
        <f t="shared" si="838"/>
        <v>#N/A</v>
      </c>
      <c r="BJ618" s="182" t="e">
        <f t="shared" si="839"/>
        <v>#N/A</v>
      </c>
      <c r="BU618" s="233" t="e">
        <f t="shared" si="850"/>
        <v>#N/A</v>
      </c>
      <c r="BV618" s="233"/>
      <c r="BW618" s="233" t="s">
        <v>17877</v>
      </c>
      <c r="BX618" s="233">
        <v>3</v>
      </c>
      <c r="BY618" s="233">
        <v>5</v>
      </c>
      <c r="BZ618" s="234" t="e">
        <f t="shared" si="855"/>
        <v>#N/A</v>
      </c>
      <c r="CA618" s="234" t="e">
        <f t="shared" si="856"/>
        <v>#N/A</v>
      </c>
      <c r="CB618" s="234" t="e">
        <f t="shared" si="853"/>
        <v>#N/A</v>
      </c>
      <c r="CC618" s="235">
        <v>90</v>
      </c>
      <c r="CD618" s="233" t="s">
        <v>17100</v>
      </c>
      <c r="CE618" s="233" t="s">
        <v>17746</v>
      </c>
      <c r="CF618" s="233" t="s">
        <v>17777</v>
      </c>
      <c r="CG618" s="236">
        <v>9423972.8499999996</v>
      </c>
      <c r="CH618" s="236">
        <v>0</v>
      </c>
      <c r="CI618" s="236">
        <v>0</v>
      </c>
      <c r="CJ618" s="236">
        <f t="shared" si="851"/>
        <v>9423972.8499999996</v>
      </c>
      <c r="CK618" s="236" t="e">
        <f t="shared" si="857"/>
        <v>#N/A</v>
      </c>
      <c r="CL618" s="236" t="e">
        <f t="shared" si="859"/>
        <v>#N/A</v>
      </c>
      <c r="CM618" s="195">
        <f t="shared" si="754"/>
        <v>0</v>
      </c>
      <c r="CQ618" s="182" t="e">
        <f t="shared" si="742"/>
        <v>#N/A</v>
      </c>
      <c r="CR618" s="182" t="s">
        <v>68</v>
      </c>
      <c r="CS618" s="182">
        <v>98.7</v>
      </c>
      <c r="CY618" s="182" t="s">
        <v>218</v>
      </c>
      <c r="CZ618" s="182">
        <v>3387</v>
      </c>
    </row>
    <row r="619" spans="1:104" ht="35.25" x14ac:dyDescent="0.5">
      <c r="A619" s="182">
        <v>1</v>
      </c>
      <c r="B619" s="220">
        <f>SUBTOTAL(9,$A$609:A619)</f>
        <v>11</v>
      </c>
      <c r="C619" s="230" t="s">
        <v>159</v>
      </c>
      <c r="D619" s="220">
        <v>1954</v>
      </c>
      <c r="E619" s="220"/>
      <c r="F619" s="220" t="s">
        <v>17877</v>
      </c>
      <c r="G619" s="220">
        <v>4</v>
      </c>
      <c r="H619" s="220">
        <v>3</v>
      </c>
      <c r="I619" s="231">
        <v>4569</v>
      </c>
      <c r="J619" s="231">
        <v>4083.98</v>
      </c>
      <c r="K619" s="231">
        <f t="shared" si="848"/>
        <v>1264.0100000000002</v>
      </c>
      <c r="L619" s="232">
        <v>40</v>
      </c>
      <c r="M619" s="220" t="s">
        <v>17100</v>
      </c>
      <c r="N619" s="220" t="s">
        <v>17746</v>
      </c>
      <c r="O619" s="223" t="s">
        <v>17764</v>
      </c>
      <c r="P619" s="228">
        <v>11974181.85</v>
      </c>
      <c r="Q619" s="228"/>
      <c r="R619" s="228">
        <v>0</v>
      </c>
      <c r="S619" s="228">
        <v>0</v>
      </c>
      <c r="T619" s="228">
        <f t="shared" si="854"/>
        <v>11974181.85</v>
      </c>
      <c r="U619" s="221">
        <f t="shared" si="676"/>
        <v>2620.7445502298096</v>
      </c>
      <c r="V619" s="228">
        <v>2694.5692098927557</v>
      </c>
      <c r="W619" s="195">
        <f t="shared" si="858"/>
        <v>73.824659662946033</v>
      </c>
      <c r="Y619" s="182" t="s">
        <v>3201</v>
      </c>
      <c r="Z619" s="182">
        <v>1965</v>
      </c>
      <c r="AA619" s="182">
        <v>385.8</v>
      </c>
      <c r="AB619" s="182">
        <v>21</v>
      </c>
      <c r="AC619" s="182">
        <v>2</v>
      </c>
      <c r="AD619" s="182">
        <v>385.8</v>
      </c>
      <c r="AF619" s="182" t="s">
        <v>3195</v>
      </c>
      <c r="AG619" s="182" t="s">
        <v>2993</v>
      </c>
      <c r="AH619" s="182" t="s">
        <v>2993</v>
      </c>
      <c r="AI619" s="182" t="s">
        <v>2993</v>
      </c>
      <c r="AL619" s="182" t="e">
        <f t="shared" si="835"/>
        <v>#N/A</v>
      </c>
      <c r="AV619" s="182">
        <f t="shared" si="836"/>
        <v>1461.2</v>
      </c>
      <c r="AW619" s="182" t="str">
        <f t="shared" si="837"/>
        <v>скатная</v>
      </c>
      <c r="AY619" s="182" t="s">
        <v>201</v>
      </c>
      <c r="AZ619" s="182">
        <v>707</v>
      </c>
      <c r="BA619" s="182" t="s">
        <v>2975</v>
      </c>
      <c r="BD619" s="182" t="e">
        <f t="shared" si="838"/>
        <v>#N/A</v>
      </c>
      <c r="BJ619" s="182" t="e">
        <f t="shared" si="839"/>
        <v>#N/A</v>
      </c>
      <c r="BU619" s="233" t="e">
        <f t="shared" si="850"/>
        <v>#N/A</v>
      </c>
      <c r="BV619" s="233"/>
      <c r="BW619" s="233" t="s">
        <v>17877</v>
      </c>
      <c r="BX619" s="233">
        <v>4</v>
      </c>
      <c r="BY619" s="233">
        <v>3</v>
      </c>
      <c r="BZ619" s="234" t="e">
        <f t="shared" si="855"/>
        <v>#N/A</v>
      </c>
      <c r="CA619" s="234" t="e">
        <f t="shared" si="856"/>
        <v>#N/A</v>
      </c>
      <c r="CB619" s="234" t="e">
        <f t="shared" si="853"/>
        <v>#N/A</v>
      </c>
      <c r="CC619" s="235">
        <v>40</v>
      </c>
      <c r="CD619" s="233" t="s">
        <v>17100</v>
      </c>
      <c r="CE619" s="233" t="s">
        <v>17746</v>
      </c>
      <c r="CF619" s="233" t="s">
        <v>17764</v>
      </c>
      <c r="CG619" s="236">
        <v>11974181.85</v>
      </c>
      <c r="CH619" s="236">
        <v>0</v>
      </c>
      <c r="CI619" s="236">
        <v>0</v>
      </c>
      <c r="CJ619" s="236">
        <f t="shared" si="851"/>
        <v>11974181.85</v>
      </c>
      <c r="CK619" s="236" t="e">
        <f t="shared" si="857"/>
        <v>#N/A</v>
      </c>
      <c r="CL619" s="236" t="e">
        <f t="shared" si="859"/>
        <v>#N/A</v>
      </c>
      <c r="CM619" s="195">
        <f t="shared" si="754"/>
        <v>0</v>
      </c>
      <c r="CQ619" s="182" t="e">
        <f t="shared" si="742"/>
        <v>#N/A</v>
      </c>
      <c r="CR619" s="182" t="s">
        <v>64</v>
      </c>
      <c r="CS619" s="182">
        <v>273.10000000000002</v>
      </c>
      <c r="CY619" s="182" t="s">
        <v>558</v>
      </c>
      <c r="CZ619" s="182">
        <v>701.78</v>
      </c>
    </row>
    <row r="620" spans="1:104" ht="35.25" x14ac:dyDescent="0.5">
      <c r="A620" s="182">
        <v>1</v>
      </c>
      <c r="B620" s="220">
        <f>SUBTOTAL(9,$A$609:A620)</f>
        <v>12</v>
      </c>
      <c r="C620" s="230" t="s">
        <v>160</v>
      </c>
      <c r="D620" s="220">
        <v>1962</v>
      </c>
      <c r="E620" s="220"/>
      <c r="F620" s="220" t="s">
        <v>17877</v>
      </c>
      <c r="G620" s="220">
        <v>5</v>
      </c>
      <c r="H620" s="220">
        <v>8</v>
      </c>
      <c r="I620" s="231">
        <v>1695</v>
      </c>
      <c r="J620" s="231">
        <v>1572.6</v>
      </c>
      <c r="K620" s="231">
        <f t="shared" si="848"/>
        <v>1528</v>
      </c>
      <c r="L620" s="232">
        <v>104</v>
      </c>
      <c r="M620" s="220" t="s">
        <v>17100</v>
      </c>
      <c r="N620" s="220" t="s">
        <v>17746</v>
      </c>
      <c r="O620" s="223" t="s">
        <v>17761</v>
      </c>
      <c r="P620" s="228">
        <v>4758696.5500000007</v>
      </c>
      <c r="Q620" s="228"/>
      <c r="R620" s="228">
        <v>0</v>
      </c>
      <c r="S620" s="228">
        <v>0</v>
      </c>
      <c r="T620" s="228">
        <f t="shared" si="854"/>
        <v>4758696.5500000007</v>
      </c>
      <c r="U620" s="221">
        <f t="shared" si="676"/>
        <v>2807.4905899705018</v>
      </c>
      <c r="V620" s="228">
        <v>2886.5757640117999</v>
      </c>
      <c r="W620" s="195">
        <f t="shared" si="858"/>
        <v>79.08517404129816</v>
      </c>
      <c r="Y620" s="182" t="s">
        <v>3202</v>
      </c>
      <c r="Z620" s="182">
        <v>1973</v>
      </c>
      <c r="AA620" s="182">
        <v>148.80000000000001</v>
      </c>
      <c r="AB620" s="182">
        <v>18</v>
      </c>
      <c r="AC620" s="182">
        <v>2</v>
      </c>
      <c r="AD620" s="182">
        <v>148.80000000000001</v>
      </c>
      <c r="AF620" s="182" t="s">
        <v>3196</v>
      </c>
      <c r="AG620" s="182" t="s">
        <v>2993</v>
      </c>
      <c r="AH620" s="182" t="s">
        <v>2993</v>
      </c>
      <c r="AI620" s="182" t="s">
        <v>2993</v>
      </c>
      <c r="AL620" s="182" t="e">
        <f t="shared" si="835"/>
        <v>#N/A</v>
      </c>
      <c r="AV620" s="182">
        <f t="shared" si="836"/>
        <v>580.70000000000005</v>
      </c>
      <c r="AW620" s="182" t="str">
        <f t="shared" si="837"/>
        <v>скатная</v>
      </c>
      <c r="AY620" s="182" t="s">
        <v>202</v>
      </c>
      <c r="AZ620" s="182">
        <v>930</v>
      </c>
      <c r="BA620" s="182" t="s">
        <v>2975</v>
      </c>
      <c r="BD620" s="182" t="e">
        <f t="shared" si="838"/>
        <v>#N/A</v>
      </c>
      <c r="BJ620" s="182" t="e">
        <f t="shared" si="839"/>
        <v>#N/A</v>
      </c>
      <c r="BU620" s="233" t="e">
        <f t="shared" si="850"/>
        <v>#N/A</v>
      </c>
      <c r="BV620" s="233"/>
      <c r="BW620" s="233" t="s">
        <v>17877</v>
      </c>
      <c r="BX620" s="233">
        <v>5</v>
      </c>
      <c r="BY620" s="233">
        <v>8</v>
      </c>
      <c r="BZ620" s="234" t="e">
        <f t="shared" si="855"/>
        <v>#N/A</v>
      </c>
      <c r="CA620" s="234" t="e">
        <f t="shared" si="856"/>
        <v>#N/A</v>
      </c>
      <c r="CB620" s="234" t="e">
        <f t="shared" si="853"/>
        <v>#N/A</v>
      </c>
      <c r="CC620" s="235">
        <v>104</v>
      </c>
      <c r="CD620" s="233" t="s">
        <v>17100</v>
      </c>
      <c r="CE620" s="233" t="s">
        <v>17746</v>
      </c>
      <c r="CF620" s="233" t="s">
        <v>17761</v>
      </c>
      <c r="CG620" s="236">
        <v>4758696.55</v>
      </c>
      <c r="CH620" s="236">
        <v>0</v>
      </c>
      <c r="CI620" s="236">
        <v>0</v>
      </c>
      <c r="CJ620" s="236">
        <f t="shared" si="851"/>
        <v>4758696.55</v>
      </c>
      <c r="CK620" s="236" t="e">
        <f t="shared" si="857"/>
        <v>#N/A</v>
      </c>
      <c r="CL620" s="236" t="e">
        <f t="shared" si="859"/>
        <v>#N/A</v>
      </c>
      <c r="CM620" s="195">
        <f t="shared" si="754"/>
        <v>0</v>
      </c>
      <c r="CQ620" s="182" t="e">
        <f t="shared" si="742"/>
        <v>#N/A</v>
      </c>
      <c r="CR620" s="182" t="s">
        <v>69</v>
      </c>
      <c r="CS620" s="182">
        <v>0</v>
      </c>
      <c r="CY620" s="182" t="s">
        <v>3370</v>
      </c>
      <c r="CZ620" s="182">
        <v>1064.29</v>
      </c>
    </row>
    <row r="621" spans="1:104" ht="35.25" x14ac:dyDescent="0.5">
      <c r="A621" s="182">
        <v>1</v>
      </c>
      <c r="B621" s="220">
        <f>SUBTOTAL(9,$A$609:A621)</f>
        <v>13</v>
      </c>
      <c r="C621" s="230" t="s">
        <v>161</v>
      </c>
      <c r="D621" s="220">
        <v>1964</v>
      </c>
      <c r="E621" s="220"/>
      <c r="F621" s="220" t="s">
        <v>17877</v>
      </c>
      <c r="G621" s="220">
        <v>5</v>
      </c>
      <c r="H621" s="220">
        <v>4</v>
      </c>
      <c r="I621" s="231">
        <v>4214.7</v>
      </c>
      <c r="J621" s="231">
        <v>3312.1</v>
      </c>
      <c r="K621" s="231">
        <f t="shared" si="848"/>
        <v>3170.2999999999997</v>
      </c>
      <c r="L621" s="232">
        <v>213</v>
      </c>
      <c r="M621" s="220" t="s">
        <v>17100</v>
      </c>
      <c r="N621" s="220" t="s">
        <v>17746</v>
      </c>
      <c r="O621" s="223" t="s">
        <v>17777</v>
      </c>
      <c r="P621" s="228">
        <v>9505920.4399999995</v>
      </c>
      <c r="Q621" s="228"/>
      <c r="R621" s="228">
        <v>0</v>
      </c>
      <c r="S621" s="228">
        <v>0</v>
      </c>
      <c r="T621" s="228">
        <f t="shared" si="854"/>
        <v>9505920.4399999995</v>
      </c>
      <c r="U621" s="221">
        <f t="shared" si="676"/>
        <v>2255.4204190096566</v>
      </c>
      <c r="V621" s="228">
        <v>2318.9541367119841</v>
      </c>
      <c r="W621" s="195">
        <f t="shared" si="858"/>
        <v>63.533717702327522</v>
      </c>
      <c r="Y621" s="182" t="s">
        <v>3203</v>
      </c>
      <c r="Z621" s="182">
        <v>1966</v>
      </c>
      <c r="AA621" s="182">
        <v>393.8</v>
      </c>
      <c r="AB621" s="182">
        <v>20</v>
      </c>
      <c r="AC621" s="182">
        <v>2</v>
      </c>
      <c r="AD621" s="182">
        <v>362.3</v>
      </c>
      <c r="AF621" s="182" t="s">
        <v>3197</v>
      </c>
      <c r="AG621" s="182" t="s">
        <v>2993</v>
      </c>
      <c r="AH621" s="182" t="s">
        <v>2993</v>
      </c>
      <c r="AI621" s="182" t="s">
        <v>17040</v>
      </c>
      <c r="AL621" s="182" t="e">
        <f t="shared" si="835"/>
        <v>#N/A</v>
      </c>
      <c r="AV621" s="182">
        <f t="shared" si="836"/>
        <v>1160</v>
      </c>
      <c r="AW621" s="182" t="str">
        <f t="shared" si="837"/>
        <v>скатная</v>
      </c>
      <c r="AY621" s="182" t="s">
        <v>203</v>
      </c>
      <c r="AZ621" s="182">
        <v>820</v>
      </c>
      <c r="BA621" s="182" t="s">
        <v>2975</v>
      </c>
      <c r="BD621" s="182" t="e">
        <f t="shared" si="838"/>
        <v>#N/A</v>
      </c>
      <c r="BJ621" s="182" t="e">
        <f t="shared" si="839"/>
        <v>#N/A</v>
      </c>
      <c r="BU621" s="233" t="e">
        <f t="shared" si="850"/>
        <v>#N/A</v>
      </c>
      <c r="BV621" s="233"/>
      <c r="BW621" s="233" t="s">
        <v>17877</v>
      </c>
      <c r="BX621" s="233">
        <v>5</v>
      </c>
      <c r="BY621" s="233">
        <v>4</v>
      </c>
      <c r="BZ621" s="234" t="e">
        <f t="shared" si="855"/>
        <v>#N/A</v>
      </c>
      <c r="CA621" s="234" t="e">
        <f t="shared" si="856"/>
        <v>#N/A</v>
      </c>
      <c r="CB621" s="234" t="e">
        <f t="shared" si="853"/>
        <v>#N/A</v>
      </c>
      <c r="CC621" s="235">
        <v>213</v>
      </c>
      <c r="CD621" s="233" t="s">
        <v>17100</v>
      </c>
      <c r="CE621" s="233" t="s">
        <v>17746</v>
      </c>
      <c r="CF621" s="233" t="s">
        <v>17777</v>
      </c>
      <c r="CG621" s="236">
        <v>9505920.4399999995</v>
      </c>
      <c r="CH621" s="236">
        <v>0</v>
      </c>
      <c r="CI621" s="236">
        <v>0</v>
      </c>
      <c r="CJ621" s="236">
        <f t="shared" si="851"/>
        <v>9505920.4399999995</v>
      </c>
      <c r="CK621" s="236" t="e">
        <f t="shared" si="857"/>
        <v>#N/A</v>
      </c>
      <c r="CL621" s="236" t="e">
        <f t="shared" si="859"/>
        <v>#N/A</v>
      </c>
      <c r="CM621" s="195">
        <f t="shared" si="754"/>
        <v>0</v>
      </c>
      <c r="CQ621" s="182" t="e">
        <f t="shared" si="742"/>
        <v>#N/A</v>
      </c>
      <c r="CR621" s="182" t="s">
        <v>59</v>
      </c>
      <c r="CS621" s="182">
        <v>0</v>
      </c>
      <c r="CY621" s="182" t="s">
        <v>559</v>
      </c>
      <c r="CZ621" s="182">
        <v>1127.2</v>
      </c>
    </row>
    <row r="622" spans="1:104" ht="35.25" x14ac:dyDescent="0.5">
      <c r="A622" s="182">
        <v>1</v>
      </c>
      <c r="B622" s="220">
        <f>SUBTOTAL(9,$A$609:A622)</f>
        <v>14</v>
      </c>
      <c r="C622" s="230" t="s">
        <v>5393</v>
      </c>
      <c r="D622" s="220">
        <v>1982</v>
      </c>
      <c r="E622" s="220"/>
      <c r="F622" s="220" t="s">
        <v>17319</v>
      </c>
      <c r="G622" s="220">
        <v>2</v>
      </c>
      <c r="H622" s="220">
        <v>2</v>
      </c>
      <c r="I622" s="231">
        <v>616.5</v>
      </c>
      <c r="J622" s="231">
        <v>560</v>
      </c>
      <c r="K622" s="231">
        <f t="shared" si="848"/>
        <v>560</v>
      </c>
      <c r="L622" s="232">
        <v>48</v>
      </c>
      <c r="M622" s="220" t="s">
        <v>17100</v>
      </c>
      <c r="N622" s="220" t="s">
        <v>17746</v>
      </c>
      <c r="O622" s="223" t="s">
        <v>17765</v>
      </c>
      <c r="P622" s="228">
        <v>4056405.71</v>
      </c>
      <c r="Q622" s="228"/>
      <c r="R622" s="228">
        <v>0</v>
      </c>
      <c r="S622" s="228">
        <v>0</v>
      </c>
      <c r="T622" s="228">
        <f t="shared" si="854"/>
        <v>4056405.71</v>
      </c>
      <c r="U622" s="221">
        <f t="shared" si="676"/>
        <v>6579.733511759935</v>
      </c>
      <c r="V622" s="228">
        <v>6765.080291970803</v>
      </c>
      <c r="W622" s="195">
        <f t="shared" si="858"/>
        <v>185.34678021086802</v>
      </c>
      <c r="Y622" s="182" t="s">
        <v>3205</v>
      </c>
      <c r="Z622" s="182">
        <v>1965</v>
      </c>
      <c r="AA622" s="182">
        <v>328</v>
      </c>
      <c r="AB622" s="182">
        <v>21</v>
      </c>
      <c r="AC622" s="182">
        <v>2</v>
      </c>
      <c r="AD622" s="182">
        <v>299.8</v>
      </c>
      <c r="AF622" s="182" t="s">
        <v>3198</v>
      </c>
      <c r="AG622" s="182" t="s">
        <v>2993</v>
      </c>
      <c r="AH622" s="182" t="s">
        <v>2993</v>
      </c>
      <c r="AI622" s="182" t="s">
        <v>17040</v>
      </c>
      <c r="AL622" s="182" t="e">
        <f t="shared" si="835"/>
        <v>#N/A</v>
      </c>
      <c r="AV622" s="182">
        <f t="shared" si="836"/>
        <v>495</v>
      </c>
      <c r="AW622" s="182" t="str">
        <f t="shared" si="837"/>
        <v>скатная</v>
      </c>
      <c r="AY622" s="182" t="s">
        <v>204</v>
      </c>
      <c r="AZ622" s="182">
        <v>732</v>
      </c>
      <c r="BA622" s="182" t="s">
        <v>2975</v>
      </c>
      <c r="BD622" s="182" t="e">
        <f t="shared" si="838"/>
        <v>#N/A</v>
      </c>
      <c r="BJ622" s="182" t="e">
        <f t="shared" si="839"/>
        <v>#N/A</v>
      </c>
      <c r="BU622" s="233" t="e">
        <f t="shared" si="850"/>
        <v>#N/A</v>
      </c>
      <c r="BV622" s="233"/>
      <c r="BW622" s="233" t="e">
        <f>VLOOKUP(BT622,CV:CY,2,FALSE)</f>
        <v>#N/A</v>
      </c>
      <c r="BX622" s="233">
        <v>2</v>
      </c>
      <c r="BY622" s="233">
        <v>2</v>
      </c>
      <c r="BZ622" s="234" t="e">
        <f t="shared" si="855"/>
        <v>#N/A</v>
      </c>
      <c r="CA622" s="234" t="e">
        <f t="shared" si="856"/>
        <v>#N/A</v>
      </c>
      <c r="CB622" s="234" t="e">
        <f t="shared" si="853"/>
        <v>#N/A</v>
      </c>
      <c r="CC622" s="235">
        <v>48</v>
      </c>
      <c r="CD622" s="233" t="s">
        <v>17100</v>
      </c>
      <c r="CE622" s="233" t="s">
        <v>17746</v>
      </c>
      <c r="CF622" s="233" t="s">
        <v>17765</v>
      </c>
      <c r="CG622" s="236">
        <v>4056405.71</v>
      </c>
      <c r="CH622" s="236">
        <v>0</v>
      </c>
      <c r="CI622" s="236">
        <v>0</v>
      </c>
      <c r="CJ622" s="236">
        <f t="shared" si="851"/>
        <v>4056405.71</v>
      </c>
      <c r="CK622" s="236" t="e">
        <f t="shared" si="857"/>
        <v>#N/A</v>
      </c>
      <c r="CL622" s="236" t="e">
        <f t="shared" si="859"/>
        <v>#N/A</v>
      </c>
      <c r="CM622" s="195">
        <f t="shared" si="754"/>
        <v>0</v>
      </c>
      <c r="CQ622" s="182" t="e">
        <f t="shared" si="742"/>
        <v>#N/A</v>
      </c>
      <c r="CR622" s="182" t="s">
        <v>63</v>
      </c>
      <c r="CS622" s="182">
        <v>57.1</v>
      </c>
      <c r="CY622" s="182" t="s">
        <v>560</v>
      </c>
      <c r="CZ622" s="182">
        <v>3761.4</v>
      </c>
    </row>
    <row r="623" spans="1:104" ht="35.25" x14ac:dyDescent="0.5">
      <c r="A623" s="182">
        <v>1</v>
      </c>
      <c r="B623" s="220">
        <f>SUBTOTAL(9,$A$609:A623)</f>
        <v>15</v>
      </c>
      <c r="C623" s="230" t="s">
        <v>162</v>
      </c>
      <c r="D623" s="220">
        <v>1974</v>
      </c>
      <c r="E623" s="220"/>
      <c r="F623" s="220" t="s">
        <v>17877</v>
      </c>
      <c r="G623" s="220">
        <v>2</v>
      </c>
      <c r="H623" s="220">
        <v>1</v>
      </c>
      <c r="I623" s="231">
        <v>394.7</v>
      </c>
      <c r="J623" s="231">
        <v>371.8</v>
      </c>
      <c r="K623" s="231">
        <f t="shared" si="848"/>
        <v>371.8</v>
      </c>
      <c r="L623" s="232">
        <v>22</v>
      </c>
      <c r="M623" s="220" t="s">
        <v>17100</v>
      </c>
      <c r="N623" s="220" t="s">
        <v>17746</v>
      </c>
      <c r="O623" s="223" t="s">
        <v>17765</v>
      </c>
      <c r="P623" s="228">
        <v>2766550.64</v>
      </c>
      <c r="Q623" s="228"/>
      <c r="R623" s="228">
        <v>0</v>
      </c>
      <c r="S623" s="228">
        <v>0</v>
      </c>
      <c r="T623" s="228">
        <f t="shared" si="854"/>
        <v>2766550.64</v>
      </c>
      <c r="U623" s="221">
        <f t="shared" si="676"/>
        <v>7009.2491512541174</v>
      </c>
      <c r="V623" s="228">
        <v>7206.6951102102876</v>
      </c>
      <c r="W623" s="195">
        <f t="shared" si="858"/>
        <v>197.44595895617022</v>
      </c>
      <c r="Y623" s="182" t="s">
        <v>3207</v>
      </c>
      <c r="Z623" s="182">
        <v>1984</v>
      </c>
      <c r="AA623" s="182">
        <v>1046.4100000000001</v>
      </c>
      <c r="AB623" s="182">
        <v>34</v>
      </c>
      <c r="AC623" s="182">
        <v>2</v>
      </c>
      <c r="AD623" s="182">
        <v>563.71</v>
      </c>
      <c r="AF623" s="182" t="s">
        <v>3199</v>
      </c>
      <c r="AG623" s="182" t="s">
        <v>17312</v>
      </c>
      <c r="AH623" s="182" t="s">
        <v>2993</v>
      </c>
      <c r="AI623" s="182" t="s">
        <v>2993</v>
      </c>
      <c r="AL623" s="182" t="e">
        <f t="shared" si="835"/>
        <v>#N/A</v>
      </c>
      <c r="AV623" s="182">
        <f t="shared" si="836"/>
        <v>337.6</v>
      </c>
      <c r="AW623" s="182" t="str">
        <f t="shared" si="837"/>
        <v>скатная</v>
      </c>
      <c r="AY623" s="182" t="s">
        <v>206</v>
      </c>
      <c r="AZ623" s="182">
        <v>1131</v>
      </c>
      <c r="BA623" s="182" t="s">
        <v>2975</v>
      </c>
      <c r="BD623" s="182" t="e">
        <f t="shared" si="838"/>
        <v>#N/A</v>
      </c>
      <c r="BJ623" s="182" t="e">
        <f t="shared" si="839"/>
        <v>#N/A</v>
      </c>
      <c r="BU623" s="233" t="e">
        <f t="shared" si="850"/>
        <v>#N/A</v>
      </c>
      <c r="BV623" s="233"/>
      <c r="BW623" s="233" t="s">
        <v>17877</v>
      </c>
      <c r="BX623" s="233">
        <v>2</v>
      </c>
      <c r="BY623" s="233">
        <v>1</v>
      </c>
      <c r="BZ623" s="234">
        <v>394.7</v>
      </c>
      <c r="CA623" s="234">
        <v>371.8</v>
      </c>
      <c r="CB623" s="234">
        <f t="shared" si="853"/>
        <v>371.8</v>
      </c>
      <c r="CC623" s="235">
        <v>22</v>
      </c>
      <c r="CD623" s="233" t="s">
        <v>17100</v>
      </c>
      <c r="CE623" s="233" t="s">
        <v>17746</v>
      </c>
      <c r="CF623" s="233" t="s">
        <v>17765</v>
      </c>
      <c r="CG623" s="236">
        <v>2766550.64</v>
      </c>
      <c r="CH623" s="236">
        <v>0</v>
      </c>
      <c r="CI623" s="236">
        <v>0</v>
      </c>
      <c r="CJ623" s="236">
        <f t="shared" si="851"/>
        <v>2766550.64</v>
      </c>
      <c r="CK623" s="236">
        <f t="shared" si="857"/>
        <v>7009.2491512541174</v>
      </c>
      <c r="CL623" s="236">
        <f t="shared" si="859"/>
        <v>0</v>
      </c>
      <c r="CM623" s="195">
        <f t="shared" si="754"/>
        <v>0</v>
      </c>
      <c r="CQ623" s="182" t="e">
        <f t="shared" si="742"/>
        <v>#N/A</v>
      </c>
      <c r="CR623" s="182" t="s">
        <v>497</v>
      </c>
      <c r="CS623" s="182">
        <v>0</v>
      </c>
      <c r="CY623" s="182" t="s">
        <v>561</v>
      </c>
      <c r="CZ623" s="182">
        <v>5462.8</v>
      </c>
    </row>
    <row r="624" spans="1:104" ht="35.25" x14ac:dyDescent="0.5">
      <c r="A624" s="182">
        <v>1</v>
      </c>
      <c r="B624" s="220">
        <f>SUBTOTAL(9,$A$609:A624)</f>
        <v>16</v>
      </c>
      <c r="C624" s="230" t="s">
        <v>163</v>
      </c>
      <c r="D624" s="220">
        <v>1972</v>
      </c>
      <c r="E624" s="220"/>
      <c r="F624" s="220" t="s">
        <v>17877</v>
      </c>
      <c r="G624" s="220">
        <v>2</v>
      </c>
      <c r="H624" s="220">
        <v>1</v>
      </c>
      <c r="I624" s="231">
        <v>388.2</v>
      </c>
      <c r="J624" s="231">
        <v>366</v>
      </c>
      <c r="K624" s="231">
        <f t="shared" si="848"/>
        <v>366</v>
      </c>
      <c r="L624" s="232">
        <v>21</v>
      </c>
      <c r="M624" s="220" t="s">
        <v>17100</v>
      </c>
      <c r="N624" s="220" t="s">
        <v>17746</v>
      </c>
      <c r="O624" s="223" t="s">
        <v>17765</v>
      </c>
      <c r="P624" s="228">
        <v>2728854.75</v>
      </c>
      <c r="Q624" s="228"/>
      <c r="R624" s="228">
        <v>0</v>
      </c>
      <c r="S624" s="228">
        <v>0</v>
      </c>
      <c r="T624" s="228">
        <f t="shared" si="854"/>
        <v>2728854.75</v>
      </c>
      <c r="U624" s="221">
        <f t="shared" si="676"/>
        <v>7029.5073415765073</v>
      </c>
      <c r="V624" s="228">
        <v>7227.5239567233393</v>
      </c>
      <c r="W624" s="195">
        <f t="shared" si="858"/>
        <v>198.01661514683201</v>
      </c>
      <c r="Y624" s="182" t="s">
        <v>3209</v>
      </c>
      <c r="Z624" s="182">
        <v>1964</v>
      </c>
      <c r="AA624" s="182">
        <v>674.6</v>
      </c>
      <c r="AB624" s="182">
        <v>30</v>
      </c>
      <c r="AC624" s="182">
        <v>2</v>
      </c>
      <c r="AD624" s="182">
        <v>630.6</v>
      </c>
      <c r="AF624" s="182" t="s">
        <v>3201</v>
      </c>
      <c r="AG624" s="182" t="s">
        <v>2993</v>
      </c>
      <c r="AH624" s="182" t="s">
        <v>2993</v>
      </c>
      <c r="AI624" s="182" t="s">
        <v>17040</v>
      </c>
      <c r="AL624" s="182" t="e">
        <f t="shared" si="835"/>
        <v>#N/A</v>
      </c>
      <c r="AV624" s="182">
        <f t="shared" si="836"/>
        <v>333</v>
      </c>
      <c r="AW624" s="182" t="str">
        <f t="shared" si="837"/>
        <v>скатная</v>
      </c>
      <c r="AY624" s="182" t="s">
        <v>207</v>
      </c>
      <c r="AZ624" s="182">
        <v>480</v>
      </c>
      <c r="BA624" s="182" t="s">
        <v>2975</v>
      </c>
      <c r="BD624" s="182" t="e">
        <f t="shared" si="838"/>
        <v>#N/A</v>
      </c>
      <c r="BJ624" s="182" t="e">
        <f t="shared" si="839"/>
        <v>#N/A</v>
      </c>
      <c r="BU624" s="233" t="e">
        <f t="shared" si="850"/>
        <v>#N/A</v>
      </c>
      <c r="BV624" s="233"/>
      <c r="BW624" s="233" t="s">
        <v>17877</v>
      </c>
      <c r="BX624" s="233">
        <v>2</v>
      </c>
      <c r="BY624" s="233">
        <v>1</v>
      </c>
      <c r="BZ624" s="234" t="e">
        <f>VLOOKUP(BT624,CO:CS,3,FALSE)</f>
        <v>#N/A</v>
      </c>
      <c r="CA624" s="234" t="e">
        <f>VLOOKUP(BT624,CO:CT,6,FALSE)</f>
        <v>#N/A</v>
      </c>
      <c r="CB624" s="234" t="e">
        <f t="shared" si="853"/>
        <v>#N/A</v>
      </c>
      <c r="CC624" s="235">
        <v>21</v>
      </c>
      <c r="CD624" s="233" t="s">
        <v>17100</v>
      </c>
      <c r="CE624" s="233" t="s">
        <v>17746</v>
      </c>
      <c r="CF624" s="233" t="s">
        <v>17765</v>
      </c>
      <c r="CG624" s="236">
        <v>2728854.75</v>
      </c>
      <c r="CH624" s="236">
        <v>0</v>
      </c>
      <c r="CI624" s="236">
        <v>0</v>
      </c>
      <c r="CJ624" s="236">
        <f t="shared" si="851"/>
        <v>2728854.75</v>
      </c>
      <c r="CK624" s="236" t="e">
        <f t="shared" si="857"/>
        <v>#N/A</v>
      </c>
      <c r="CL624" s="236" t="e">
        <f t="shared" si="859"/>
        <v>#N/A</v>
      </c>
      <c r="CM624" s="195">
        <f t="shared" si="754"/>
        <v>0</v>
      </c>
      <c r="CQ624" s="182" t="e">
        <f t="shared" si="742"/>
        <v>#N/A</v>
      </c>
      <c r="CR624" s="182" t="s">
        <v>496</v>
      </c>
      <c r="CS624" s="182">
        <v>0</v>
      </c>
      <c r="CY624" s="182" t="s">
        <v>562</v>
      </c>
      <c r="CZ624" s="182">
        <v>479.7</v>
      </c>
    </row>
    <row r="625" spans="1:104" ht="35.25" x14ac:dyDescent="0.5">
      <c r="A625" s="182">
        <v>1</v>
      </c>
      <c r="B625" s="220">
        <f>SUBTOTAL(9,$A$609:A625)</f>
        <v>17</v>
      </c>
      <c r="C625" s="230" t="s">
        <v>164</v>
      </c>
      <c r="D625" s="220">
        <v>1969</v>
      </c>
      <c r="E625" s="220"/>
      <c r="F625" s="220" t="s">
        <v>17877</v>
      </c>
      <c r="G625" s="220">
        <v>2</v>
      </c>
      <c r="H625" s="220">
        <v>1</v>
      </c>
      <c r="I625" s="231">
        <v>339.6</v>
      </c>
      <c r="J625" s="231">
        <v>315.2</v>
      </c>
      <c r="K625" s="231">
        <f t="shared" si="848"/>
        <v>315.2</v>
      </c>
      <c r="L625" s="232">
        <v>20</v>
      </c>
      <c r="M625" s="220" t="s">
        <v>17100</v>
      </c>
      <c r="N625" s="220" t="s">
        <v>17746</v>
      </c>
      <c r="O625" s="223" t="s">
        <v>17765</v>
      </c>
      <c r="P625" s="228">
        <v>2491206.7400000002</v>
      </c>
      <c r="Q625" s="228"/>
      <c r="R625" s="228">
        <v>0</v>
      </c>
      <c r="S625" s="228">
        <v>0</v>
      </c>
      <c r="T625" s="228">
        <f t="shared" si="854"/>
        <v>2491206.7400000002</v>
      </c>
      <c r="U625" s="221">
        <f t="shared" si="676"/>
        <v>7335.708892815077</v>
      </c>
      <c r="V625" s="228">
        <v>7542.3510011778553</v>
      </c>
      <c r="W625" s="195">
        <f t="shared" si="858"/>
        <v>206.64210836277834</v>
      </c>
      <c r="Y625" s="182" t="s">
        <v>3210</v>
      </c>
      <c r="Z625" s="182">
        <v>1967</v>
      </c>
      <c r="AA625" s="182">
        <v>798</v>
      </c>
      <c r="AB625" s="182">
        <v>39</v>
      </c>
      <c r="AC625" s="182">
        <v>2</v>
      </c>
      <c r="AD625" s="182">
        <v>739.7</v>
      </c>
      <c r="AF625" s="182" t="s">
        <v>3202</v>
      </c>
      <c r="AG625" s="182" t="s">
        <v>2993</v>
      </c>
      <c r="AH625" s="182" t="s">
        <v>2993</v>
      </c>
      <c r="AI625" s="182" t="s">
        <v>2993</v>
      </c>
      <c r="AL625" s="182" t="e">
        <f t="shared" si="835"/>
        <v>#N/A</v>
      </c>
      <c r="AV625" s="182">
        <f t="shared" si="836"/>
        <v>304</v>
      </c>
      <c r="AW625" s="182" t="str">
        <f t="shared" si="837"/>
        <v>скатная</v>
      </c>
      <c r="AY625" s="182" t="s">
        <v>208</v>
      </c>
      <c r="AZ625" s="182">
        <v>1102.7</v>
      </c>
      <c r="BA625" s="182" t="s">
        <v>2975</v>
      </c>
      <c r="BD625" s="182" t="e">
        <f t="shared" si="838"/>
        <v>#N/A</v>
      </c>
      <c r="BJ625" s="182" t="e">
        <f t="shared" si="839"/>
        <v>#N/A</v>
      </c>
      <c r="BU625" s="233" t="e">
        <f t="shared" si="850"/>
        <v>#N/A</v>
      </c>
      <c r="BV625" s="233"/>
      <c r="BW625" s="233" t="s">
        <v>17877</v>
      </c>
      <c r="BX625" s="233">
        <v>2</v>
      </c>
      <c r="BY625" s="233">
        <v>1</v>
      </c>
      <c r="BZ625" s="234" t="e">
        <f>VLOOKUP(BT625,CO:CS,3,FALSE)</f>
        <v>#N/A</v>
      </c>
      <c r="CA625" s="234" t="e">
        <f>VLOOKUP(BT625,CO:CT,6,FALSE)</f>
        <v>#N/A</v>
      </c>
      <c r="CB625" s="234" t="e">
        <f t="shared" si="853"/>
        <v>#N/A</v>
      </c>
      <c r="CC625" s="235">
        <v>20</v>
      </c>
      <c r="CD625" s="233" t="s">
        <v>17100</v>
      </c>
      <c r="CE625" s="233" t="s">
        <v>17746</v>
      </c>
      <c r="CF625" s="233" t="s">
        <v>17765</v>
      </c>
      <c r="CG625" s="236">
        <v>2491206.7400000002</v>
      </c>
      <c r="CH625" s="236">
        <v>0</v>
      </c>
      <c r="CI625" s="236">
        <v>0</v>
      </c>
      <c r="CJ625" s="236">
        <f t="shared" si="851"/>
        <v>2491206.7400000002</v>
      </c>
      <c r="CK625" s="236" t="e">
        <f t="shared" si="857"/>
        <v>#N/A</v>
      </c>
      <c r="CL625" s="236" t="e">
        <f t="shared" si="859"/>
        <v>#N/A</v>
      </c>
      <c r="CM625" s="195">
        <f t="shared" si="754"/>
        <v>0</v>
      </c>
      <c r="CQ625" s="182" t="e">
        <f t="shared" si="742"/>
        <v>#N/A</v>
      </c>
      <c r="CR625" s="182" t="s">
        <v>495</v>
      </c>
      <c r="CS625" s="182">
        <v>66.2</v>
      </c>
      <c r="CY625" s="182" t="s">
        <v>3726</v>
      </c>
      <c r="CZ625" s="182">
        <v>2880.3</v>
      </c>
    </row>
    <row r="626" spans="1:104" ht="35.25" x14ac:dyDescent="0.5">
      <c r="A626" s="182">
        <v>1</v>
      </c>
      <c r="B626" s="220">
        <f>SUBTOTAL(9,$A$609:A626)</f>
        <v>18</v>
      </c>
      <c r="C626" s="230" t="s">
        <v>165</v>
      </c>
      <c r="D626" s="220">
        <v>1986</v>
      </c>
      <c r="E626" s="220"/>
      <c r="F626" s="220" t="s">
        <v>17319</v>
      </c>
      <c r="G626" s="220">
        <v>4</v>
      </c>
      <c r="H626" s="220">
        <v>4</v>
      </c>
      <c r="I626" s="231">
        <v>2473.3000000000002</v>
      </c>
      <c r="J626" s="231">
        <v>2239.3000000000002</v>
      </c>
      <c r="K626" s="231">
        <f t="shared" si="848"/>
        <v>2148.5</v>
      </c>
      <c r="L626" s="232">
        <v>50</v>
      </c>
      <c r="M626" s="220" t="s">
        <v>17100</v>
      </c>
      <c r="N626" s="220" t="s">
        <v>17746</v>
      </c>
      <c r="O626" s="223" t="s">
        <v>17765</v>
      </c>
      <c r="P626" s="228">
        <v>8243927.5499999998</v>
      </c>
      <c r="Q626" s="228"/>
      <c r="R626" s="228">
        <v>0</v>
      </c>
      <c r="S626" s="228">
        <v>0</v>
      </c>
      <c r="T626" s="228">
        <f t="shared" si="854"/>
        <v>8243927.5499999998</v>
      </c>
      <c r="U626" s="221">
        <f t="shared" si="676"/>
        <v>3333.1692677798887</v>
      </c>
      <c r="V626" s="228">
        <v>3427.0624671491523</v>
      </c>
      <c r="W626" s="195">
        <f t="shared" si="858"/>
        <v>93.893199369263584</v>
      </c>
      <c r="Y626" s="182" t="s">
        <v>3213</v>
      </c>
      <c r="Z626" s="182">
        <v>1963</v>
      </c>
      <c r="AA626" s="182">
        <v>655.8</v>
      </c>
      <c r="AB626" s="182">
        <v>42</v>
      </c>
      <c r="AC626" s="182">
        <v>2</v>
      </c>
      <c r="AD626" s="182">
        <v>608.79999999999995</v>
      </c>
      <c r="AF626" s="182" t="s">
        <v>3203</v>
      </c>
      <c r="AG626" s="182" t="s">
        <v>2993</v>
      </c>
      <c r="AH626" s="182" t="s">
        <v>2993</v>
      </c>
      <c r="AI626" s="182" t="s">
        <v>2993</v>
      </c>
      <c r="AL626" s="182" t="e">
        <f t="shared" si="835"/>
        <v>#N/A</v>
      </c>
      <c r="AV626" s="182">
        <f t="shared" si="836"/>
        <v>1006</v>
      </c>
      <c r="AW626" s="182" t="str">
        <f t="shared" si="837"/>
        <v>скатная</v>
      </c>
      <c r="AY626" s="182" t="s">
        <v>209</v>
      </c>
      <c r="AZ626" s="182">
        <v>760</v>
      </c>
      <c r="BA626" s="182" t="s">
        <v>2975</v>
      </c>
      <c r="BD626" s="182" t="e">
        <f t="shared" si="838"/>
        <v>#N/A</v>
      </c>
      <c r="BJ626" s="182" t="e">
        <f t="shared" si="839"/>
        <v>#N/A</v>
      </c>
      <c r="BU626" s="233" t="e">
        <f t="shared" si="850"/>
        <v>#N/A</v>
      </c>
      <c r="BV626" s="233"/>
      <c r="BW626" s="233" t="e">
        <f>VLOOKUP(BT626,CV:CY,2,FALSE)</f>
        <v>#N/A</v>
      </c>
      <c r="BX626" s="233">
        <v>4</v>
      </c>
      <c r="BY626" s="233">
        <v>4</v>
      </c>
      <c r="BZ626" s="234" t="e">
        <f>VLOOKUP(BT626,CO:CS,3,FALSE)</f>
        <v>#N/A</v>
      </c>
      <c r="CA626" s="234" t="e">
        <f>VLOOKUP(BT626,CO:CT,6,FALSE)</f>
        <v>#N/A</v>
      </c>
      <c r="CB626" s="234" t="e">
        <f t="shared" si="853"/>
        <v>#N/A</v>
      </c>
      <c r="CC626" s="235">
        <v>50</v>
      </c>
      <c r="CD626" s="233" t="s">
        <v>17100</v>
      </c>
      <c r="CE626" s="233" t="s">
        <v>17746</v>
      </c>
      <c r="CF626" s="233" t="s">
        <v>17765</v>
      </c>
      <c r="CG626" s="236">
        <v>8243927.5499999998</v>
      </c>
      <c r="CH626" s="236">
        <v>0</v>
      </c>
      <c r="CI626" s="236">
        <v>0</v>
      </c>
      <c r="CJ626" s="236">
        <f t="shared" si="851"/>
        <v>8243927.5499999998</v>
      </c>
      <c r="CK626" s="236" t="e">
        <f t="shared" si="857"/>
        <v>#N/A</v>
      </c>
      <c r="CL626" s="236" t="e">
        <f t="shared" si="859"/>
        <v>#N/A</v>
      </c>
      <c r="CM626" s="195">
        <f t="shared" si="754"/>
        <v>0</v>
      </c>
      <c r="CQ626" s="182" t="e">
        <f t="shared" si="742"/>
        <v>#N/A</v>
      </c>
      <c r="CR626" s="182" t="s">
        <v>498</v>
      </c>
      <c r="CS626" s="182">
        <v>0</v>
      </c>
      <c r="CY626" s="182" t="s">
        <v>17131</v>
      </c>
      <c r="CZ626" s="182">
        <v>3692.9</v>
      </c>
    </row>
    <row r="627" spans="1:104" ht="35.25" x14ac:dyDescent="0.5">
      <c r="A627" s="182">
        <v>1</v>
      </c>
      <c r="B627" s="220">
        <f>SUBTOTAL(9,$A$609:A627)</f>
        <v>19</v>
      </c>
      <c r="C627" s="230" t="s">
        <v>166</v>
      </c>
      <c r="D627" s="220">
        <v>1970</v>
      </c>
      <c r="E627" s="220"/>
      <c r="F627" s="220" t="s">
        <v>17877</v>
      </c>
      <c r="G627" s="220">
        <v>9</v>
      </c>
      <c r="H627" s="220">
        <v>1</v>
      </c>
      <c r="I627" s="231">
        <v>2542.1</v>
      </c>
      <c r="J627" s="231">
        <v>2269.3000000000002</v>
      </c>
      <c r="K627" s="231">
        <f t="shared" si="848"/>
        <v>2269.3000000000002</v>
      </c>
      <c r="L627" s="232">
        <v>104</v>
      </c>
      <c r="M627" s="220" t="s">
        <v>17100</v>
      </c>
      <c r="N627" s="220" t="s">
        <v>17746</v>
      </c>
      <c r="O627" s="223" t="s">
        <v>17764</v>
      </c>
      <c r="P627" s="228">
        <v>2973659.6</v>
      </c>
      <c r="Q627" s="228"/>
      <c r="R627" s="228">
        <v>0</v>
      </c>
      <c r="S627" s="228">
        <v>0</v>
      </c>
      <c r="T627" s="228">
        <f t="shared" si="854"/>
        <v>2973659.6</v>
      </c>
      <c r="U627" s="221">
        <f t="shared" si="676"/>
        <v>1169.764997443059</v>
      </c>
      <c r="V627" s="228">
        <v>1332.9433145824319</v>
      </c>
      <c r="W627" s="195">
        <f t="shared" si="858"/>
        <v>163.17831713937289</v>
      </c>
      <c r="Y627" s="182" t="s">
        <v>3215</v>
      </c>
      <c r="Z627" s="182">
        <v>1985</v>
      </c>
      <c r="AA627" s="182">
        <v>4018.1</v>
      </c>
      <c r="AB627" s="182">
        <v>111</v>
      </c>
      <c r="AC627" s="182">
        <v>5</v>
      </c>
      <c r="AD627" s="182">
        <v>2814.1</v>
      </c>
      <c r="AF627" s="182" t="s">
        <v>3205</v>
      </c>
      <c r="AG627" s="182" t="s">
        <v>17312</v>
      </c>
      <c r="AH627" s="182" t="s">
        <v>2993</v>
      </c>
      <c r="AI627" s="182" t="s">
        <v>2993</v>
      </c>
      <c r="AL627" s="182" t="e">
        <f t="shared" si="835"/>
        <v>#N/A</v>
      </c>
      <c r="AV627" s="182">
        <f t="shared" si="836"/>
        <v>380</v>
      </c>
      <c r="AW627" s="182" t="str">
        <f t="shared" si="837"/>
        <v>плоская</v>
      </c>
      <c r="AY627" s="182" t="s">
        <v>210</v>
      </c>
      <c r="AZ627" s="182">
        <v>1184</v>
      </c>
      <c r="BA627" s="182" t="s">
        <v>2975</v>
      </c>
      <c r="BD627" s="182" t="e">
        <f t="shared" si="838"/>
        <v>#N/A</v>
      </c>
      <c r="BJ627" s="182" t="e">
        <f t="shared" si="839"/>
        <v>#N/A</v>
      </c>
      <c r="BU627" s="233" t="e">
        <f t="shared" si="850"/>
        <v>#N/A</v>
      </c>
      <c r="BV627" s="233"/>
      <c r="BW627" s="233" t="s">
        <v>17877</v>
      </c>
      <c r="BX627" s="233">
        <v>9</v>
      </c>
      <c r="BY627" s="233">
        <v>1</v>
      </c>
      <c r="BZ627" s="234" t="e">
        <f>VLOOKUP(BT627,CO:CS,3,FALSE)</f>
        <v>#N/A</v>
      </c>
      <c r="CA627" s="234" t="e">
        <f>VLOOKUP(BT627,CO:CT,6,FALSE)</f>
        <v>#N/A</v>
      </c>
      <c r="CB627" s="234" t="e">
        <f t="shared" si="853"/>
        <v>#N/A</v>
      </c>
      <c r="CC627" s="235">
        <v>104</v>
      </c>
      <c r="CD627" s="233" t="s">
        <v>17100</v>
      </c>
      <c r="CE627" s="233" t="s">
        <v>17746</v>
      </c>
      <c r="CF627" s="233" t="s">
        <v>17764</v>
      </c>
      <c r="CG627" s="236">
        <v>2973659.6</v>
      </c>
      <c r="CH627" s="236">
        <v>0</v>
      </c>
      <c r="CI627" s="236">
        <v>0</v>
      </c>
      <c r="CJ627" s="236">
        <f t="shared" si="851"/>
        <v>2973659.6</v>
      </c>
      <c r="CK627" s="236" t="e">
        <f t="shared" si="857"/>
        <v>#N/A</v>
      </c>
      <c r="CL627" s="236" t="e">
        <f>DL627*8917.04/BZ627</f>
        <v>#N/A</v>
      </c>
      <c r="CM627" s="195">
        <f t="shared" si="754"/>
        <v>0</v>
      </c>
      <c r="CQ627" s="182" t="e">
        <f t="shared" si="742"/>
        <v>#N/A</v>
      </c>
      <c r="CR627" s="182" t="s">
        <v>505</v>
      </c>
      <c r="CS627" s="182">
        <v>59</v>
      </c>
      <c r="CY627" s="182" t="s">
        <v>17138</v>
      </c>
      <c r="CZ627" s="182">
        <v>3175.3</v>
      </c>
    </row>
    <row r="628" spans="1:104" ht="35.25" x14ac:dyDescent="0.5">
      <c r="A628" s="182">
        <v>1</v>
      </c>
      <c r="B628" s="220">
        <f>SUBTOTAL(9,$A$609:A628)</f>
        <v>20</v>
      </c>
      <c r="C628" s="230" t="s">
        <v>167</v>
      </c>
      <c r="D628" s="220">
        <v>1963</v>
      </c>
      <c r="E628" s="220"/>
      <c r="F628" s="220" t="s">
        <v>17877</v>
      </c>
      <c r="G628" s="220">
        <v>2</v>
      </c>
      <c r="H628" s="220">
        <v>2</v>
      </c>
      <c r="I628" s="231">
        <v>293.8</v>
      </c>
      <c r="J628" s="231">
        <v>199</v>
      </c>
      <c r="K628" s="231">
        <f t="shared" si="848"/>
        <v>199</v>
      </c>
      <c r="L628" s="232">
        <v>17</v>
      </c>
      <c r="M628" s="220" t="s">
        <v>17100</v>
      </c>
      <c r="N628" s="220" t="s">
        <v>17746</v>
      </c>
      <c r="O628" s="223" t="s">
        <v>17759</v>
      </c>
      <c r="P628" s="228">
        <v>2877361.1999999997</v>
      </c>
      <c r="Q628" s="228"/>
      <c r="R628" s="228">
        <v>0</v>
      </c>
      <c r="S628" s="228">
        <v>0</v>
      </c>
      <c r="T628" s="228">
        <f t="shared" si="854"/>
        <v>2877361.1999999997</v>
      </c>
      <c r="U628" s="221">
        <f t="shared" si="676"/>
        <v>9793.6051735874735</v>
      </c>
      <c r="V628" s="228">
        <v>10075.682777399592</v>
      </c>
      <c r="W628" s="195">
        <f t="shared" si="858"/>
        <v>282.07760381211847</v>
      </c>
      <c r="Y628" s="182" t="s">
        <v>3216</v>
      </c>
      <c r="Z628" s="182">
        <v>1989</v>
      </c>
      <c r="AA628" s="182">
        <v>20759.48</v>
      </c>
      <c r="AB628" s="182">
        <v>3</v>
      </c>
      <c r="AC628" s="182">
        <v>10</v>
      </c>
      <c r="AD628" s="182">
        <v>18645.099999999999</v>
      </c>
      <c r="AF628" s="182" t="s">
        <v>3207</v>
      </c>
      <c r="AG628" s="182" t="s">
        <v>17319</v>
      </c>
      <c r="AH628" s="182" t="s">
        <v>17318</v>
      </c>
      <c r="AI628" s="182" t="s">
        <v>17042</v>
      </c>
      <c r="AL628" s="182" t="e">
        <f t="shared" si="835"/>
        <v>#N/A</v>
      </c>
      <c r="AV628" s="182" t="e">
        <f t="shared" si="836"/>
        <v>#N/A</v>
      </c>
      <c r="AW628" s="182" t="e">
        <f t="shared" si="837"/>
        <v>#N/A</v>
      </c>
      <c r="AY628" s="182" t="s">
        <v>211</v>
      </c>
      <c r="AZ628" s="182">
        <v>745</v>
      </c>
      <c r="BA628" s="182" t="s">
        <v>2975</v>
      </c>
      <c r="BD628" s="182" t="e">
        <f t="shared" si="838"/>
        <v>#N/A</v>
      </c>
      <c r="BJ628" s="182">
        <f t="shared" si="839"/>
        <v>420</v>
      </c>
      <c r="BU628" s="233" t="e">
        <f t="shared" si="850"/>
        <v>#N/A</v>
      </c>
      <c r="BV628" s="233"/>
      <c r="BW628" s="233" t="s">
        <v>17877</v>
      </c>
      <c r="BX628" s="233">
        <v>2</v>
      </c>
      <c r="BY628" s="233">
        <v>2</v>
      </c>
      <c r="BZ628" s="234">
        <v>293.8</v>
      </c>
      <c r="CA628" s="234">
        <v>199</v>
      </c>
      <c r="CB628" s="234">
        <f t="shared" si="853"/>
        <v>199</v>
      </c>
      <c r="CC628" s="235">
        <v>17</v>
      </c>
      <c r="CD628" s="233" t="s">
        <v>17100</v>
      </c>
      <c r="CE628" s="233" t="s">
        <v>17746</v>
      </c>
      <c r="CF628" s="233" t="s">
        <v>17759</v>
      </c>
      <c r="CG628" s="236">
        <v>2877361.2</v>
      </c>
      <c r="CH628" s="236">
        <v>0</v>
      </c>
      <c r="CI628" s="236">
        <v>0</v>
      </c>
      <c r="CJ628" s="236">
        <f t="shared" si="851"/>
        <v>2877361.2</v>
      </c>
      <c r="CK628" s="236">
        <f t="shared" si="857"/>
        <v>9793.6051735874753</v>
      </c>
      <c r="CL628" s="236">
        <f t="shared" ref="CL628:CL629" si="860">DZ628*7048.18/BZ628</f>
        <v>0</v>
      </c>
      <c r="CM628" s="195">
        <f t="shared" si="754"/>
        <v>0</v>
      </c>
      <c r="CQ628" s="182" t="e">
        <f t="shared" si="742"/>
        <v>#N/A</v>
      </c>
      <c r="CR628" s="182" t="s">
        <v>502</v>
      </c>
      <c r="CS628" s="182">
        <v>0</v>
      </c>
      <c r="CY628" s="182" t="s">
        <v>566</v>
      </c>
      <c r="CZ628" s="182">
        <v>1855.9999999999998</v>
      </c>
    </row>
    <row r="629" spans="1:104" ht="35.25" x14ac:dyDescent="0.5">
      <c r="A629" s="182">
        <v>1</v>
      </c>
      <c r="B629" s="220">
        <f>SUBTOTAL(9,$A$609:A629)</f>
        <v>21</v>
      </c>
      <c r="C629" s="230" t="s">
        <v>168</v>
      </c>
      <c r="D629" s="220">
        <v>1962</v>
      </c>
      <c r="E629" s="220"/>
      <c r="F629" s="220" t="s">
        <v>17877</v>
      </c>
      <c r="G629" s="220">
        <v>2</v>
      </c>
      <c r="H629" s="220">
        <v>2</v>
      </c>
      <c r="I629" s="231">
        <v>673.1</v>
      </c>
      <c r="J629" s="231">
        <v>625.29999999999995</v>
      </c>
      <c r="K629" s="231">
        <f t="shared" si="848"/>
        <v>585.59999999999991</v>
      </c>
      <c r="L629" s="232">
        <v>40</v>
      </c>
      <c r="M629" s="220" t="s">
        <v>17100</v>
      </c>
      <c r="N629" s="220" t="s">
        <v>17746</v>
      </c>
      <c r="O629" s="223" t="s">
        <v>17780</v>
      </c>
      <c r="P629" s="228">
        <v>1904539.0799999998</v>
      </c>
      <c r="Q629" s="228"/>
      <c r="R629" s="228">
        <v>0</v>
      </c>
      <c r="S629" s="228">
        <v>0</v>
      </c>
      <c r="T629" s="228">
        <f t="shared" si="854"/>
        <v>1904539.0799999998</v>
      </c>
      <c r="U629" s="221">
        <f t="shared" si="676"/>
        <v>2829.5039072946065</v>
      </c>
      <c r="V629" s="228">
        <v>2910.9999108601992</v>
      </c>
      <c r="W629" s="195">
        <f t="shared" si="858"/>
        <v>81.496003565592673</v>
      </c>
      <c r="Y629" s="182" t="s">
        <v>3217</v>
      </c>
      <c r="Z629" s="182">
        <v>1993</v>
      </c>
      <c r="AA629" s="182">
        <v>11836.7</v>
      </c>
      <c r="AB629" s="182">
        <v>544</v>
      </c>
      <c r="AC629" s="182">
        <v>9</v>
      </c>
      <c r="AD629" s="182">
        <v>10439.700000000001</v>
      </c>
      <c r="AF629" s="182" t="s">
        <v>3209</v>
      </c>
      <c r="AG629" s="182" t="s">
        <v>17312</v>
      </c>
      <c r="AH629" s="182" t="s">
        <v>2993</v>
      </c>
      <c r="AI629" s="182" t="s">
        <v>17042</v>
      </c>
      <c r="AL629" s="182" t="e">
        <f t="shared" si="835"/>
        <v>#N/A</v>
      </c>
      <c r="AV629" s="182" t="e">
        <f t="shared" si="836"/>
        <v>#N/A</v>
      </c>
      <c r="AW629" s="182" t="e">
        <f t="shared" si="837"/>
        <v>#N/A</v>
      </c>
      <c r="AY629" s="182" t="s">
        <v>212</v>
      </c>
      <c r="AZ629" s="182">
        <v>1147</v>
      </c>
      <c r="BA629" s="182" t="s">
        <v>2975</v>
      </c>
      <c r="BD629" s="182" t="e">
        <f t="shared" si="838"/>
        <v>#N/A</v>
      </c>
      <c r="BJ629" s="182">
        <f t="shared" si="839"/>
        <v>278</v>
      </c>
      <c r="BU629" s="233" t="e">
        <f t="shared" si="850"/>
        <v>#N/A</v>
      </c>
      <c r="BV629" s="233"/>
      <c r="BW629" s="233" t="s">
        <v>17877</v>
      </c>
      <c r="BX629" s="233">
        <v>2</v>
      </c>
      <c r="BY629" s="233">
        <v>2</v>
      </c>
      <c r="BZ629" s="234" t="e">
        <f t="shared" ref="BZ629:BZ645" si="861">VLOOKUP(BT629,CO:CS,3,FALSE)</f>
        <v>#N/A</v>
      </c>
      <c r="CA629" s="234" t="e">
        <f t="shared" ref="CA629:CA645" si="862">VLOOKUP(BT629,CO:CT,6,FALSE)</f>
        <v>#N/A</v>
      </c>
      <c r="CB629" s="234" t="e">
        <f t="shared" si="853"/>
        <v>#N/A</v>
      </c>
      <c r="CC629" s="235">
        <v>40</v>
      </c>
      <c r="CD629" s="233" t="s">
        <v>17100</v>
      </c>
      <c r="CE629" s="233" t="s">
        <v>17746</v>
      </c>
      <c r="CF629" s="233" t="s">
        <v>17780</v>
      </c>
      <c r="CG629" s="236">
        <v>1904539.08</v>
      </c>
      <c r="CH629" s="236">
        <v>0</v>
      </c>
      <c r="CI629" s="236">
        <v>0</v>
      </c>
      <c r="CJ629" s="236">
        <f t="shared" si="851"/>
        <v>1904539.08</v>
      </c>
      <c r="CK629" s="236" t="e">
        <f t="shared" si="857"/>
        <v>#N/A</v>
      </c>
      <c r="CL629" s="236" t="e">
        <f t="shared" si="860"/>
        <v>#N/A</v>
      </c>
      <c r="CM629" s="195">
        <f t="shared" si="754"/>
        <v>0</v>
      </c>
      <c r="CQ629" s="182" t="e">
        <f t="shared" si="742"/>
        <v>#N/A</v>
      </c>
      <c r="CR629" s="182" t="s">
        <v>507</v>
      </c>
      <c r="CS629" s="182">
        <v>0</v>
      </c>
      <c r="CY629" s="182" t="s">
        <v>567</v>
      </c>
      <c r="CZ629" s="182">
        <v>427.1</v>
      </c>
    </row>
    <row r="630" spans="1:104" ht="35.25" x14ac:dyDescent="0.5">
      <c r="A630" s="182">
        <v>1</v>
      </c>
      <c r="B630" s="220">
        <f>SUBTOTAL(9,$A$609:A630)</f>
        <v>22</v>
      </c>
      <c r="C630" s="230" t="s">
        <v>1109</v>
      </c>
      <c r="D630" s="220">
        <v>1993</v>
      </c>
      <c r="E630" s="220"/>
      <c r="F630" s="220" t="s">
        <v>17877</v>
      </c>
      <c r="G630" s="220">
        <v>10</v>
      </c>
      <c r="H630" s="220">
        <v>9</v>
      </c>
      <c r="I630" s="231">
        <v>14780.2</v>
      </c>
      <c r="J630" s="231">
        <v>12472.3</v>
      </c>
      <c r="K630" s="231">
        <f t="shared" si="848"/>
        <v>12421</v>
      </c>
      <c r="L630" s="232">
        <v>342</v>
      </c>
      <c r="M630" s="220" t="s">
        <v>17100</v>
      </c>
      <c r="N630" s="220" t="s">
        <v>17746</v>
      </c>
      <c r="O630" s="223" t="s">
        <v>17781</v>
      </c>
      <c r="P630" s="228">
        <v>2457800</v>
      </c>
      <c r="Q630" s="228"/>
      <c r="R630" s="228">
        <v>0</v>
      </c>
      <c r="S630" s="228">
        <v>0</v>
      </c>
      <c r="T630" s="228">
        <f t="shared" si="854"/>
        <v>2457800</v>
      </c>
      <c r="U630" s="221">
        <f t="shared" si="676"/>
        <v>166.29003667068105</v>
      </c>
      <c r="V630" s="228">
        <v>180.0962774522672</v>
      </c>
      <c r="W630" s="195">
        <f t="shared" si="858"/>
        <v>13.806240781586155</v>
      </c>
      <c r="Y630" s="182" t="s">
        <v>3219</v>
      </c>
      <c r="Z630" s="182">
        <v>1997</v>
      </c>
      <c r="AA630" s="182">
        <v>9142.7999999999993</v>
      </c>
      <c r="AB630" s="182">
        <v>230</v>
      </c>
      <c r="AC630" s="182">
        <v>10</v>
      </c>
      <c r="AD630" s="182">
        <v>6469.9</v>
      </c>
      <c r="AF630" s="182" t="s">
        <v>3210</v>
      </c>
      <c r="AG630" s="182" t="s">
        <v>17312</v>
      </c>
      <c r="AH630" s="182" t="s">
        <v>2993</v>
      </c>
      <c r="AI630" s="182" t="s">
        <v>17042</v>
      </c>
      <c r="AL630" s="182" t="e">
        <f t="shared" si="835"/>
        <v>#N/A</v>
      </c>
      <c r="AV630" s="182" t="e">
        <f t="shared" si="836"/>
        <v>#N/A</v>
      </c>
      <c r="AW630" s="182" t="e">
        <f t="shared" si="837"/>
        <v>#N/A</v>
      </c>
      <c r="AY630" s="182" t="s">
        <v>213</v>
      </c>
      <c r="AZ630" s="182">
        <v>1150</v>
      </c>
      <c r="BA630" s="182" t="s">
        <v>2975</v>
      </c>
      <c r="BD630" s="182" t="e">
        <f t="shared" si="838"/>
        <v>#N/A</v>
      </c>
      <c r="BJ630" s="182" t="e">
        <f t="shared" si="839"/>
        <v>#N/A</v>
      </c>
      <c r="BU630" s="233" t="e">
        <f t="shared" si="850"/>
        <v>#N/A</v>
      </c>
      <c r="BV630" s="233"/>
      <c r="BW630" s="233" t="s">
        <v>17877</v>
      </c>
      <c r="BX630" s="233">
        <v>10</v>
      </c>
      <c r="BY630" s="233">
        <v>9</v>
      </c>
      <c r="BZ630" s="234" t="e">
        <f t="shared" si="861"/>
        <v>#N/A</v>
      </c>
      <c r="CA630" s="234" t="e">
        <f t="shared" si="862"/>
        <v>#N/A</v>
      </c>
      <c r="CB630" s="234" t="e">
        <f t="shared" si="853"/>
        <v>#N/A</v>
      </c>
      <c r="CC630" s="235">
        <v>342</v>
      </c>
      <c r="CD630" s="233" t="s">
        <v>17100</v>
      </c>
      <c r="CE630" s="233" t="s">
        <v>17746</v>
      </c>
      <c r="CF630" s="233" t="s">
        <v>17781</v>
      </c>
      <c r="CG630" s="236">
        <v>2457800</v>
      </c>
      <c r="CH630" s="236">
        <v>0</v>
      </c>
      <c r="CI630" s="236">
        <v>0</v>
      </c>
      <c r="CJ630" s="236">
        <f t="shared" si="851"/>
        <v>2457800</v>
      </c>
      <c r="CK630" s="236" t="e">
        <f t="shared" si="857"/>
        <v>#N/A</v>
      </c>
      <c r="CL630" s="236" t="e">
        <f>DT630*2661859/BZ630</f>
        <v>#N/A</v>
      </c>
      <c r="CM630" s="195">
        <f t="shared" si="754"/>
        <v>0</v>
      </c>
      <c r="CQ630" s="182" t="e">
        <f t="shared" si="742"/>
        <v>#N/A</v>
      </c>
      <c r="CR630" s="182" t="s">
        <v>506</v>
      </c>
      <c r="CS630" s="182">
        <v>91.3</v>
      </c>
      <c r="CY630" s="182" t="s">
        <v>568</v>
      </c>
      <c r="CZ630" s="182">
        <v>1856.53</v>
      </c>
    </row>
    <row r="631" spans="1:104" ht="35.25" x14ac:dyDescent="0.5">
      <c r="A631" s="182">
        <v>1</v>
      </c>
      <c r="B631" s="220">
        <f>SUBTOTAL(9,$A$609:A631)</f>
        <v>23</v>
      </c>
      <c r="C631" s="230" t="s">
        <v>169</v>
      </c>
      <c r="D631" s="220">
        <v>1964</v>
      </c>
      <c r="E631" s="220"/>
      <c r="F631" s="220" t="s">
        <v>17877</v>
      </c>
      <c r="G631" s="220">
        <v>2</v>
      </c>
      <c r="H631" s="220">
        <v>2</v>
      </c>
      <c r="I631" s="231">
        <v>704.5</v>
      </c>
      <c r="J631" s="231">
        <v>656.2</v>
      </c>
      <c r="K631" s="231">
        <f t="shared" si="848"/>
        <v>524</v>
      </c>
      <c r="L631" s="232">
        <v>49</v>
      </c>
      <c r="M631" s="220" t="s">
        <v>17100</v>
      </c>
      <c r="N631" s="220" t="s">
        <v>17746</v>
      </c>
      <c r="O631" s="223" t="s">
        <v>17766</v>
      </c>
      <c r="P631" s="228">
        <v>4658584.8</v>
      </c>
      <c r="Q631" s="228"/>
      <c r="R631" s="228">
        <v>0</v>
      </c>
      <c r="S631" s="228">
        <v>0</v>
      </c>
      <c r="T631" s="228">
        <f t="shared" si="854"/>
        <v>4658584.8</v>
      </c>
      <c r="U631" s="221">
        <f t="shared" si="676"/>
        <v>6612.6114975159689</v>
      </c>
      <c r="V631" s="228">
        <v>6803.0694109297383</v>
      </c>
      <c r="W631" s="195">
        <f t="shared" si="858"/>
        <v>190.45791341376935</v>
      </c>
      <c r="Y631" s="182" t="s">
        <v>17110</v>
      </c>
      <c r="Z631" s="182">
        <v>2004</v>
      </c>
      <c r="AA631" s="182">
        <v>3665.6</v>
      </c>
      <c r="AB631" s="182">
        <v>72</v>
      </c>
      <c r="AC631" s="182">
        <v>9</v>
      </c>
      <c r="AD631" s="182">
        <v>2535</v>
      </c>
      <c r="AF631" s="182" t="s">
        <v>3213</v>
      </c>
      <c r="AG631" s="182" t="s">
        <v>17312</v>
      </c>
      <c r="AH631" s="182" t="s">
        <v>2993</v>
      </c>
      <c r="AI631" s="182" t="s">
        <v>17042</v>
      </c>
      <c r="AL631" s="182" t="e">
        <f t="shared" si="835"/>
        <v>#N/A</v>
      </c>
      <c r="AV631" s="182" t="e">
        <f t="shared" si="836"/>
        <v>#N/A</v>
      </c>
      <c r="AW631" s="182" t="e">
        <f t="shared" si="837"/>
        <v>#N/A</v>
      </c>
      <c r="AY631" s="182" t="s">
        <v>214</v>
      </c>
      <c r="AZ631" s="182">
        <v>649.20000000000005</v>
      </c>
      <c r="BA631" s="182" t="s">
        <v>3001</v>
      </c>
      <c r="BD631" s="182" t="e">
        <f t="shared" si="838"/>
        <v>#N/A</v>
      </c>
      <c r="BJ631" s="182">
        <f t="shared" si="839"/>
        <v>680</v>
      </c>
      <c r="BU631" s="233" t="e">
        <f t="shared" si="850"/>
        <v>#N/A</v>
      </c>
      <c r="BV631" s="233"/>
      <c r="BW631" s="233" t="s">
        <v>17877</v>
      </c>
      <c r="BX631" s="233">
        <v>2</v>
      </c>
      <c r="BY631" s="233">
        <v>2</v>
      </c>
      <c r="BZ631" s="234" t="e">
        <f t="shared" si="861"/>
        <v>#N/A</v>
      </c>
      <c r="CA631" s="234" t="e">
        <f t="shared" si="862"/>
        <v>#N/A</v>
      </c>
      <c r="CB631" s="234" t="e">
        <f t="shared" si="853"/>
        <v>#N/A</v>
      </c>
      <c r="CC631" s="235">
        <v>49</v>
      </c>
      <c r="CD631" s="233" t="s">
        <v>17100</v>
      </c>
      <c r="CE631" s="233" t="s">
        <v>17746</v>
      </c>
      <c r="CF631" s="233" t="s">
        <v>17766</v>
      </c>
      <c r="CG631" s="236">
        <v>4658584.8</v>
      </c>
      <c r="CH631" s="236">
        <v>0</v>
      </c>
      <c r="CI631" s="236">
        <v>0</v>
      </c>
      <c r="CJ631" s="236">
        <f t="shared" si="851"/>
        <v>4658584.8</v>
      </c>
      <c r="CK631" s="236" t="e">
        <f t="shared" si="857"/>
        <v>#N/A</v>
      </c>
      <c r="CL631" s="236" t="e">
        <f>DZ631*7048.18/BZ631</f>
        <v>#N/A</v>
      </c>
      <c r="CM631" s="195">
        <f t="shared" si="754"/>
        <v>0</v>
      </c>
      <c r="CQ631" s="182" t="e">
        <f t="shared" si="742"/>
        <v>#N/A</v>
      </c>
      <c r="CR631" s="182" t="s">
        <v>501</v>
      </c>
      <c r="CS631" s="182">
        <v>0</v>
      </c>
      <c r="CY631" s="182" t="s">
        <v>569</v>
      </c>
      <c r="CZ631" s="182">
        <v>1089.3</v>
      </c>
    </row>
    <row r="632" spans="1:104" ht="35.25" x14ac:dyDescent="0.5">
      <c r="A632" s="182">
        <v>1</v>
      </c>
      <c r="B632" s="220">
        <f>SUBTOTAL(9,$A$609:A632)</f>
        <v>24</v>
      </c>
      <c r="C632" s="230" t="s">
        <v>171</v>
      </c>
      <c r="D632" s="220">
        <v>1960</v>
      </c>
      <c r="E632" s="220"/>
      <c r="F632" s="220" t="s">
        <v>17877</v>
      </c>
      <c r="G632" s="220">
        <v>4</v>
      </c>
      <c r="H632" s="220">
        <v>2</v>
      </c>
      <c r="I632" s="231">
        <v>1773.8</v>
      </c>
      <c r="J632" s="231">
        <v>1370.8</v>
      </c>
      <c r="K632" s="231">
        <f t="shared" si="848"/>
        <v>1238.3</v>
      </c>
      <c r="L632" s="232">
        <v>41</v>
      </c>
      <c r="M632" s="220" t="s">
        <v>17100</v>
      </c>
      <c r="N632" s="220" t="s">
        <v>17746</v>
      </c>
      <c r="O632" s="223" t="s">
        <v>17777</v>
      </c>
      <c r="P632" s="228">
        <v>4648299.4800000004</v>
      </c>
      <c r="Q632" s="228"/>
      <c r="R632" s="228">
        <v>0</v>
      </c>
      <c r="S632" s="228">
        <v>0</v>
      </c>
      <c r="T632" s="228">
        <f t="shared" si="854"/>
        <v>4648299.4800000004</v>
      </c>
      <c r="U632" s="221">
        <f t="shared" si="676"/>
        <v>2620.5318976209273</v>
      </c>
      <c r="V632" s="228">
        <v>2986.0873604690501</v>
      </c>
      <c r="W632" s="195">
        <f t="shared" si="858"/>
        <v>365.55546284812272</v>
      </c>
      <c r="Y632" s="182" t="s">
        <v>3221</v>
      </c>
      <c r="Z632" s="182">
        <v>2006</v>
      </c>
      <c r="AA632" s="182">
        <v>4666.8</v>
      </c>
      <c r="AB632" s="182">
        <v>208</v>
      </c>
      <c r="AC632" s="182">
        <v>10</v>
      </c>
      <c r="AD632" s="182">
        <v>4666.8</v>
      </c>
      <c r="AF632" s="182" t="s">
        <v>3215</v>
      </c>
      <c r="AG632" s="182" t="s">
        <v>17319</v>
      </c>
      <c r="AH632" s="182" t="s">
        <v>2993</v>
      </c>
      <c r="AI632" s="182" t="s">
        <v>17315</v>
      </c>
      <c r="AL632" s="182" t="e">
        <f t="shared" si="835"/>
        <v>#N/A</v>
      </c>
      <c r="AV632" s="182">
        <f t="shared" si="836"/>
        <v>594</v>
      </c>
      <c r="AW632" s="182" t="str">
        <f t="shared" si="837"/>
        <v>плоская</v>
      </c>
      <c r="AY632" s="182" t="s">
        <v>216</v>
      </c>
      <c r="AZ632" s="182">
        <v>630</v>
      </c>
      <c r="BA632" s="182" t="s">
        <v>2975</v>
      </c>
      <c r="BD632" s="182" t="e">
        <f t="shared" si="838"/>
        <v>#N/A</v>
      </c>
      <c r="BJ632" s="182" t="e">
        <f t="shared" si="839"/>
        <v>#N/A</v>
      </c>
      <c r="BU632" s="233" t="e">
        <f t="shared" si="850"/>
        <v>#N/A</v>
      </c>
      <c r="BV632" s="233"/>
      <c r="BW632" s="233" t="s">
        <v>17877</v>
      </c>
      <c r="BX632" s="233">
        <v>4</v>
      </c>
      <c r="BY632" s="233">
        <v>2</v>
      </c>
      <c r="BZ632" s="234" t="e">
        <f t="shared" si="861"/>
        <v>#N/A</v>
      </c>
      <c r="CA632" s="234" t="e">
        <f t="shared" si="862"/>
        <v>#N/A</v>
      </c>
      <c r="CB632" s="234" t="e">
        <f t="shared" si="853"/>
        <v>#N/A</v>
      </c>
      <c r="CC632" s="235">
        <v>41</v>
      </c>
      <c r="CD632" s="233" t="s">
        <v>17100</v>
      </c>
      <c r="CE632" s="233" t="s">
        <v>17746</v>
      </c>
      <c r="CF632" s="233" t="s">
        <v>17777</v>
      </c>
      <c r="CG632" s="236">
        <v>4648299.4800000004</v>
      </c>
      <c r="CH632" s="236">
        <v>0</v>
      </c>
      <c r="CI632" s="236">
        <v>0</v>
      </c>
      <c r="CJ632" s="236">
        <f t="shared" si="851"/>
        <v>4648299.4800000004</v>
      </c>
      <c r="CK632" s="236" t="e">
        <f t="shared" si="857"/>
        <v>#N/A</v>
      </c>
      <c r="CL632" s="236" t="e">
        <f>DL632*8917.04/BZ632</f>
        <v>#N/A</v>
      </c>
      <c r="CM632" s="195">
        <f t="shared" si="754"/>
        <v>0</v>
      </c>
      <c r="CQ632" s="182" t="e">
        <f t="shared" si="742"/>
        <v>#N/A</v>
      </c>
      <c r="CR632" s="182" t="s">
        <v>508</v>
      </c>
      <c r="CS632" s="182">
        <v>0</v>
      </c>
      <c r="CY632" s="182" t="s">
        <v>531</v>
      </c>
      <c r="CZ632" s="182">
        <v>854.4</v>
      </c>
    </row>
    <row r="633" spans="1:104" ht="35.25" x14ac:dyDescent="0.5">
      <c r="A633" s="182">
        <v>1</v>
      </c>
      <c r="B633" s="220">
        <f>SUBTOTAL(9,$A$609:A633)</f>
        <v>25</v>
      </c>
      <c r="C633" s="230" t="s">
        <v>172</v>
      </c>
      <c r="D633" s="220">
        <v>1969</v>
      </c>
      <c r="E633" s="220"/>
      <c r="F633" s="220" t="s">
        <v>17877</v>
      </c>
      <c r="G633" s="220">
        <v>5</v>
      </c>
      <c r="H633" s="220">
        <v>1</v>
      </c>
      <c r="I633" s="231">
        <v>2168.6</v>
      </c>
      <c r="J633" s="231">
        <v>1315.6</v>
      </c>
      <c r="K633" s="231">
        <f t="shared" si="848"/>
        <v>1168.5</v>
      </c>
      <c r="L633" s="232">
        <v>157</v>
      </c>
      <c r="M633" s="220" t="s">
        <v>17100</v>
      </c>
      <c r="N633" s="220" t="s">
        <v>17746</v>
      </c>
      <c r="O633" s="223" t="s">
        <v>17777</v>
      </c>
      <c r="P633" s="228">
        <v>11351380.17</v>
      </c>
      <c r="Q633" s="228"/>
      <c r="R633" s="228">
        <v>0</v>
      </c>
      <c r="S633" s="228">
        <v>0</v>
      </c>
      <c r="T633" s="228">
        <f t="shared" si="854"/>
        <v>11351380.17</v>
      </c>
      <c r="U633" s="221">
        <f t="shared" si="676"/>
        <v>5234.427819791571</v>
      </c>
      <c r="V633" s="228">
        <v>5381.8782255833266</v>
      </c>
      <c r="W633" s="195">
        <f t="shared" si="858"/>
        <v>147.45040579175566</v>
      </c>
      <c r="Y633" s="182" t="s">
        <v>3222</v>
      </c>
      <c r="Z633" s="182">
        <v>2008</v>
      </c>
      <c r="AA633" s="182">
        <v>3394.4</v>
      </c>
      <c r="AB633" s="182">
        <v>156</v>
      </c>
      <c r="AC633" s="182">
        <v>10</v>
      </c>
      <c r="AD633" s="182">
        <v>3394.4</v>
      </c>
      <c r="AF633" s="182" t="s">
        <v>3216</v>
      </c>
      <c r="AG633" s="182" t="s">
        <v>17312</v>
      </c>
      <c r="AH633" s="182" t="s">
        <v>2993</v>
      </c>
      <c r="AI633" s="182" t="s">
        <v>17314</v>
      </c>
      <c r="AL633" s="182" t="e">
        <f t="shared" si="835"/>
        <v>#N/A</v>
      </c>
      <c r="AV633" s="182">
        <f t="shared" si="836"/>
        <v>1385.2</v>
      </c>
      <c r="AW633" s="182" t="str">
        <f t="shared" si="837"/>
        <v>скатная</v>
      </c>
      <c r="AY633" s="182" t="s">
        <v>217</v>
      </c>
      <c r="AZ633" s="182">
        <v>897</v>
      </c>
      <c r="BA633" s="182" t="s">
        <v>2975</v>
      </c>
      <c r="BD633" s="182" t="e">
        <f t="shared" si="838"/>
        <v>#N/A</v>
      </c>
      <c r="BJ633" s="182" t="e">
        <f t="shared" si="839"/>
        <v>#N/A</v>
      </c>
      <c r="BU633" s="233" t="e">
        <f t="shared" si="850"/>
        <v>#N/A</v>
      </c>
      <c r="BV633" s="233"/>
      <c r="BW633" s="233" t="s">
        <v>17877</v>
      </c>
      <c r="BX633" s="233">
        <v>5</v>
      </c>
      <c r="BY633" s="233">
        <v>1</v>
      </c>
      <c r="BZ633" s="234" t="e">
        <f t="shared" si="861"/>
        <v>#N/A</v>
      </c>
      <c r="CA633" s="234" t="e">
        <f t="shared" si="862"/>
        <v>#N/A</v>
      </c>
      <c r="CB633" s="234" t="e">
        <f t="shared" si="853"/>
        <v>#N/A</v>
      </c>
      <c r="CC633" s="235">
        <v>157</v>
      </c>
      <c r="CD633" s="233" t="s">
        <v>17100</v>
      </c>
      <c r="CE633" s="233" t="s">
        <v>17746</v>
      </c>
      <c r="CF633" s="233" t="s">
        <v>17777</v>
      </c>
      <c r="CG633" s="236">
        <v>11351380.17</v>
      </c>
      <c r="CH633" s="236">
        <v>0</v>
      </c>
      <c r="CI633" s="236">
        <v>0</v>
      </c>
      <c r="CJ633" s="236">
        <f t="shared" si="851"/>
        <v>11351380.17</v>
      </c>
      <c r="CK633" s="236" t="e">
        <f t="shared" si="857"/>
        <v>#N/A</v>
      </c>
      <c r="CL633" s="236" t="e">
        <f t="shared" ref="CL633:CL634" si="863">DL633*8425.6/BZ633</f>
        <v>#N/A</v>
      </c>
      <c r="CM633" s="195">
        <f t="shared" si="754"/>
        <v>0</v>
      </c>
      <c r="CQ633" s="182" t="e">
        <f t="shared" si="742"/>
        <v>#N/A</v>
      </c>
      <c r="CR633" s="182" t="s">
        <v>307</v>
      </c>
      <c r="CS633" s="182">
        <v>0</v>
      </c>
      <c r="CY633" s="182" t="s">
        <v>555</v>
      </c>
      <c r="CZ633" s="182">
        <v>371.29999999999995</v>
      </c>
    </row>
    <row r="634" spans="1:104" ht="35.25" x14ac:dyDescent="0.5">
      <c r="A634" s="182">
        <v>1</v>
      </c>
      <c r="B634" s="220">
        <f>SUBTOTAL(9,$A$609:A634)</f>
        <v>26</v>
      </c>
      <c r="C634" s="230" t="s">
        <v>173</v>
      </c>
      <c r="D634" s="220">
        <v>1952</v>
      </c>
      <c r="E634" s="220"/>
      <c r="F634" s="220" t="s">
        <v>17877</v>
      </c>
      <c r="G634" s="220">
        <v>2</v>
      </c>
      <c r="H634" s="220">
        <v>1</v>
      </c>
      <c r="I634" s="231">
        <v>769.5</v>
      </c>
      <c r="J634" s="231">
        <v>520.4</v>
      </c>
      <c r="K634" s="231">
        <f t="shared" si="848"/>
        <v>489.4</v>
      </c>
      <c r="L634" s="232">
        <v>29</v>
      </c>
      <c r="M634" s="220" t="s">
        <v>17100</v>
      </c>
      <c r="N634" s="220" t="s">
        <v>17746</v>
      </c>
      <c r="O634" s="223" t="s">
        <v>17777</v>
      </c>
      <c r="P634" s="228">
        <v>5261035.28</v>
      </c>
      <c r="Q634" s="228"/>
      <c r="R634" s="228">
        <v>0</v>
      </c>
      <c r="S634" s="228">
        <v>0</v>
      </c>
      <c r="T634" s="228">
        <f t="shared" si="854"/>
        <v>5261035.28</v>
      </c>
      <c r="U634" s="221">
        <f t="shared" si="676"/>
        <v>6836.9529304743346</v>
      </c>
      <c r="V634" s="228">
        <v>7029.5454191033141</v>
      </c>
      <c r="W634" s="195">
        <f t="shared" si="858"/>
        <v>192.59248862897948</v>
      </c>
      <c r="Y634" s="182" t="s">
        <v>3224</v>
      </c>
      <c r="Z634" s="182">
        <v>2009</v>
      </c>
      <c r="AA634" s="182">
        <v>3415.9</v>
      </c>
      <c r="AB634" s="182">
        <v>156</v>
      </c>
      <c r="AC634" s="182">
        <v>10</v>
      </c>
      <c r="AD634" s="182">
        <v>3415.9</v>
      </c>
      <c r="AF634" s="182" t="s">
        <v>3217</v>
      </c>
      <c r="AG634" s="182" t="s">
        <v>17319</v>
      </c>
      <c r="AH634" s="182" t="s">
        <v>2993</v>
      </c>
      <c r="AI634" s="182" t="s">
        <v>17320</v>
      </c>
      <c r="AL634" s="182" t="e">
        <f t="shared" si="835"/>
        <v>#N/A</v>
      </c>
      <c r="AV634" s="182" t="e">
        <f t="shared" si="836"/>
        <v>#N/A</v>
      </c>
      <c r="AW634" s="182" t="e">
        <f t="shared" si="837"/>
        <v>#N/A</v>
      </c>
      <c r="AY634" s="182" t="s">
        <v>227</v>
      </c>
      <c r="AZ634" s="182">
        <v>585.29999999999995</v>
      </c>
      <c r="BA634" s="182" t="s">
        <v>2975</v>
      </c>
      <c r="BD634" s="182" t="e">
        <f t="shared" si="838"/>
        <v>#N/A</v>
      </c>
      <c r="BJ634" s="182" t="e">
        <f t="shared" si="839"/>
        <v>#N/A</v>
      </c>
      <c r="BU634" s="233" t="e">
        <f t="shared" si="850"/>
        <v>#N/A</v>
      </c>
      <c r="BV634" s="233"/>
      <c r="BW634" s="233" t="s">
        <v>17877</v>
      </c>
      <c r="BX634" s="233">
        <v>2</v>
      </c>
      <c r="BY634" s="233">
        <v>1</v>
      </c>
      <c r="BZ634" s="234" t="e">
        <f t="shared" si="861"/>
        <v>#N/A</v>
      </c>
      <c r="CA634" s="234" t="e">
        <f t="shared" si="862"/>
        <v>#N/A</v>
      </c>
      <c r="CB634" s="234" t="e">
        <f t="shared" si="853"/>
        <v>#N/A</v>
      </c>
      <c r="CC634" s="235">
        <v>29</v>
      </c>
      <c r="CD634" s="233" t="s">
        <v>17100</v>
      </c>
      <c r="CE634" s="233" t="s">
        <v>17746</v>
      </c>
      <c r="CF634" s="233" t="s">
        <v>17777</v>
      </c>
      <c r="CG634" s="236">
        <v>5261035.28</v>
      </c>
      <c r="CH634" s="236">
        <v>0</v>
      </c>
      <c r="CI634" s="236">
        <v>0</v>
      </c>
      <c r="CJ634" s="236">
        <f t="shared" si="851"/>
        <v>5261035.28</v>
      </c>
      <c r="CK634" s="236" t="e">
        <f t="shared" si="857"/>
        <v>#N/A</v>
      </c>
      <c r="CL634" s="236" t="e">
        <f t="shared" si="863"/>
        <v>#N/A</v>
      </c>
      <c r="CM634" s="195">
        <f t="shared" si="754"/>
        <v>0</v>
      </c>
      <c r="CQ634" s="182" t="e">
        <f t="shared" si="742"/>
        <v>#N/A</v>
      </c>
      <c r="CR634" s="182" t="s">
        <v>304</v>
      </c>
      <c r="CS634" s="182">
        <v>0</v>
      </c>
      <c r="CY634" s="182" t="s">
        <v>486</v>
      </c>
      <c r="CZ634" s="182">
        <v>682.6</v>
      </c>
    </row>
    <row r="635" spans="1:104" ht="35.25" x14ac:dyDescent="0.5">
      <c r="A635" s="182">
        <v>1</v>
      </c>
      <c r="B635" s="220">
        <f>SUBTOTAL(9,$A$609:A635)</f>
        <v>27</v>
      </c>
      <c r="C635" s="230" t="s">
        <v>174</v>
      </c>
      <c r="D635" s="220">
        <v>1980</v>
      </c>
      <c r="E635" s="220"/>
      <c r="F635" s="220" t="s">
        <v>17877</v>
      </c>
      <c r="G635" s="220">
        <v>5</v>
      </c>
      <c r="H635" s="220">
        <v>9</v>
      </c>
      <c r="I635" s="231">
        <v>6695.2</v>
      </c>
      <c r="J635" s="231">
        <v>6067.3</v>
      </c>
      <c r="K635" s="231">
        <f t="shared" si="848"/>
        <v>6006.4000000000005</v>
      </c>
      <c r="L635" s="232">
        <v>320</v>
      </c>
      <c r="M635" s="220" t="s">
        <v>17100</v>
      </c>
      <c r="N635" s="220" t="s">
        <v>17746</v>
      </c>
      <c r="O635" s="223" t="s">
        <v>17782</v>
      </c>
      <c r="P635" s="228">
        <v>12990197.200000001</v>
      </c>
      <c r="Q635" s="228"/>
      <c r="R635" s="228">
        <v>0</v>
      </c>
      <c r="S635" s="228">
        <v>0</v>
      </c>
      <c r="T635" s="228">
        <f t="shared" si="854"/>
        <v>12990197.200000001</v>
      </c>
      <c r="U635" s="221">
        <f t="shared" si="676"/>
        <v>1940.2254152228466</v>
      </c>
      <c r="V635" s="228">
        <v>2210.8803919225716</v>
      </c>
      <c r="W635" s="195">
        <f t="shared" si="858"/>
        <v>270.65497669972501</v>
      </c>
      <c r="Y635" s="182" t="s">
        <v>3225</v>
      </c>
      <c r="Z635" s="182">
        <v>2013</v>
      </c>
      <c r="AA635" s="182">
        <v>4617.5</v>
      </c>
      <c r="AB635" s="182">
        <v>149</v>
      </c>
      <c r="AC635" s="182">
        <v>10</v>
      </c>
      <c r="AD635" s="182">
        <v>2406</v>
      </c>
      <c r="AF635" s="182" t="s">
        <v>3219</v>
      </c>
      <c r="AG635" s="182" t="s">
        <v>17319</v>
      </c>
      <c r="AH635" s="182" t="s">
        <v>2993</v>
      </c>
      <c r="AI635" s="182" t="s">
        <v>17322</v>
      </c>
      <c r="AL635" s="182" t="e">
        <f t="shared" si="835"/>
        <v>#N/A</v>
      </c>
      <c r="AV635" s="182">
        <f t="shared" si="836"/>
        <v>1660</v>
      </c>
      <c r="AW635" s="182" t="str">
        <f t="shared" si="837"/>
        <v>плоская</v>
      </c>
      <c r="AY635" s="182" t="s">
        <v>225</v>
      </c>
      <c r="AZ635" s="182">
        <v>1225</v>
      </c>
      <c r="BA635" s="182" t="s">
        <v>2975</v>
      </c>
      <c r="BD635" s="182" t="e">
        <f t="shared" si="838"/>
        <v>#N/A</v>
      </c>
      <c r="BJ635" s="182" t="e">
        <f t="shared" si="839"/>
        <v>#N/A</v>
      </c>
      <c r="BU635" s="233" t="e">
        <f t="shared" si="850"/>
        <v>#N/A</v>
      </c>
      <c r="BV635" s="233"/>
      <c r="BW635" s="233" t="s">
        <v>17877</v>
      </c>
      <c r="BX635" s="233">
        <v>5</v>
      </c>
      <c r="BY635" s="233">
        <v>9</v>
      </c>
      <c r="BZ635" s="234" t="e">
        <f t="shared" si="861"/>
        <v>#N/A</v>
      </c>
      <c r="CA635" s="234" t="e">
        <f t="shared" si="862"/>
        <v>#N/A</v>
      </c>
      <c r="CB635" s="234" t="e">
        <f t="shared" si="853"/>
        <v>#N/A</v>
      </c>
      <c r="CC635" s="235">
        <v>320</v>
      </c>
      <c r="CD635" s="233" t="s">
        <v>17100</v>
      </c>
      <c r="CE635" s="233" t="s">
        <v>17746</v>
      </c>
      <c r="CF635" s="233" t="s">
        <v>17782</v>
      </c>
      <c r="CG635" s="236">
        <v>12990197.199999999</v>
      </c>
      <c r="CH635" s="236">
        <v>0</v>
      </c>
      <c r="CI635" s="236">
        <v>0</v>
      </c>
      <c r="CJ635" s="236">
        <f t="shared" si="851"/>
        <v>12990197.199999999</v>
      </c>
      <c r="CK635" s="236" t="e">
        <f t="shared" si="857"/>
        <v>#N/A</v>
      </c>
      <c r="CL635" s="236" t="e">
        <f>DL635*8917.04/BZ635</f>
        <v>#N/A</v>
      </c>
      <c r="CM635" s="195">
        <f t="shared" si="754"/>
        <v>0</v>
      </c>
      <c r="CQ635" s="182" t="e">
        <f t="shared" si="742"/>
        <v>#N/A</v>
      </c>
      <c r="CR635" s="182" t="s">
        <v>306</v>
      </c>
      <c r="CS635" s="182">
        <v>0</v>
      </c>
      <c r="CY635" s="182" t="s">
        <v>487</v>
      </c>
      <c r="CZ635" s="182">
        <v>5486.6</v>
      </c>
    </row>
    <row r="636" spans="1:104" ht="35.25" x14ac:dyDescent="0.5">
      <c r="A636" s="182">
        <v>1</v>
      </c>
      <c r="B636" s="220">
        <f>SUBTOTAL(9,$A$609:A636)</f>
        <v>28</v>
      </c>
      <c r="C636" s="230" t="s">
        <v>175</v>
      </c>
      <c r="D636" s="220">
        <v>1964</v>
      </c>
      <c r="E636" s="220"/>
      <c r="F636" s="220" t="s">
        <v>17877</v>
      </c>
      <c r="G636" s="220">
        <v>4</v>
      </c>
      <c r="H636" s="220">
        <v>2</v>
      </c>
      <c r="I636" s="231">
        <v>1867.3</v>
      </c>
      <c r="J636" s="231">
        <v>1752.4</v>
      </c>
      <c r="K636" s="231">
        <f t="shared" si="848"/>
        <v>1752.4</v>
      </c>
      <c r="L636" s="232">
        <v>96</v>
      </c>
      <c r="M636" s="220" t="s">
        <v>17100</v>
      </c>
      <c r="N636" s="220" t="s">
        <v>17746</v>
      </c>
      <c r="O636" s="223" t="s">
        <v>17777</v>
      </c>
      <c r="P636" s="228">
        <v>8204567.3800000008</v>
      </c>
      <c r="Q636" s="228"/>
      <c r="R636" s="228">
        <v>0</v>
      </c>
      <c r="S636" s="228">
        <v>0</v>
      </c>
      <c r="T636" s="228">
        <f t="shared" si="854"/>
        <v>8204567.3800000008</v>
      </c>
      <c r="U636" s="221">
        <f t="shared" si="676"/>
        <v>4393.8131955229483</v>
      </c>
      <c r="V636" s="228">
        <v>4465.2690729930919</v>
      </c>
      <c r="W636" s="195">
        <f t="shared" si="858"/>
        <v>71.455877470143605</v>
      </c>
      <c r="Y636" s="182" t="s">
        <v>3227</v>
      </c>
      <c r="Z636" s="182">
        <v>1982</v>
      </c>
      <c r="AA636" s="182">
        <v>7359.45</v>
      </c>
      <c r="AB636" s="182">
        <v>282</v>
      </c>
      <c r="AC636" s="182">
        <v>9</v>
      </c>
      <c r="AD636" s="182">
        <v>5778.29</v>
      </c>
      <c r="AF636" s="182" t="s">
        <v>17110</v>
      </c>
      <c r="AG636" s="182" t="s">
        <v>17312</v>
      </c>
      <c r="AH636" s="182" t="s">
        <v>2993</v>
      </c>
      <c r="AI636" s="182" t="s">
        <v>17040</v>
      </c>
      <c r="AL636" s="182" t="e">
        <f t="shared" si="835"/>
        <v>#N/A</v>
      </c>
      <c r="AV636" s="182" t="e">
        <f t="shared" si="836"/>
        <v>#N/A</v>
      </c>
      <c r="AW636" s="182" t="e">
        <f t="shared" si="837"/>
        <v>#N/A</v>
      </c>
      <c r="AY636" s="182" t="s">
        <v>226</v>
      </c>
      <c r="AZ636" s="182">
        <v>615.5</v>
      </c>
      <c r="BA636" s="182" t="s">
        <v>2975</v>
      </c>
      <c r="BD636" s="182" t="e">
        <f t="shared" si="838"/>
        <v>#N/A</v>
      </c>
      <c r="BJ636" s="182">
        <f t="shared" si="839"/>
        <v>1183</v>
      </c>
      <c r="BU636" s="233" t="e">
        <f t="shared" si="850"/>
        <v>#N/A</v>
      </c>
      <c r="BV636" s="233"/>
      <c r="BW636" s="233" t="s">
        <v>17877</v>
      </c>
      <c r="BX636" s="233">
        <v>4</v>
      </c>
      <c r="BY636" s="233">
        <v>2</v>
      </c>
      <c r="BZ636" s="234" t="e">
        <f t="shared" si="861"/>
        <v>#N/A</v>
      </c>
      <c r="CA636" s="234" t="e">
        <f t="shared" si="862"/>
        <v>#N/A</v>
      </c>
      <c r="CB636" s="234" t="e">
        <f t="shared" si="853"/>
        <v>#N/A</v>
      </c>
      <c r="CC636" s="235">
        <v>96</v>
      </c>
      <c r="CD636" s="233" t="s">
        <v>17100</v>
      </c>
      <c r="CE636" s="233" t="s">
        <v>17746</v>
      </c>
      <c r="CF636" s="233" t="s">
        <v>17777</v>
      </c>
      <c r="CG636" s="236">
        <v>8204567.3799999999</v>
      </c>
      <c r="CH636" s="236">
        <v>0</v>
      </c>
      <c r="CI636" s="236">
        <v>0</v>
      </c>
      <c r="CJ636" s="236">
        <f t="shared" si="851"/>
        <v>8204567.3799999999</v>
      </c>
      <c r="CK636" s="236" t="e">
        <f t="shared" si="857"/>
        <v>#N/A</v>
      </c>
      <c r="CL636" s="236" t="e">
        <f>DZ636*7048.18/BZ636</f>
        <v>#N/A</v>
      </c>
      <c r="CM636" s="195">
        <f t="shared" si="754"/>
        <v>0</v>
      </c>
      <c r="CQ636" s="182" t="e">
        <f t="shared" si="742"/>
        <v>#N/A</v>
      </c>
      <c r="CR636" s="182" t="s">
        <v>308</v>
      </c>
      <c r="CS636" s="182">
        <v>51.6</v>
      </c>
      <c r="CY636" s="182" t="s">
        <v>488</v>
      </c>
      <c r="CZ636" s="182">
        <v>564.70000000000005</v>
      </c>
    </row>
    <row r="637" spans="1:104" ht="35.25" x14ac:dyDescent="0.5">
      <c r="A637" s="182">
        <v>1</v>
      </c>
      <c r="B637" s="220">
        <f>SUBTOTAL(9,$A$609:A637)</f>
        <v>29</v>
      </c>
      <c r="C637" s="230" t="s">
        <v>176</v>
      </c>
      <c r="D637" s="220">
        <v>1963</v>
      </c>
      <c r="E637" s="220"/>
      <c r="F637" s="220" t="s">
        <v>17877</v>
      </c>
      <c r="G637" s="220">
        <v>4</v>
      </c>
      <c r="H637" s="220">
        <v>3</v>
      </c>
      <c r="I637" s="231">
        <v>2187.8000000000002</v>
      </c>
      <c r="J637" s="231">
        <v>2010.2</v>
      </c>
      <c r="K637" s="231">
        <f t="shared" si="848"/>
        <v>1965.8</v>
      </c>
      <c r="L637" s="232">
        <v>107</v>
      </c>
      <c r="M637" s="220" t="s">
        <v>17100</v>
      </c>
      <c r="N637" s="220" t="s">
        <v>17746</v>
      </c>
      <c r="O637" s="223" t="s">
        <v>17783</v>
      </c>
      <c r="P637" s="228">
        <v>6377717.2999999998</v>
      </c>
      <c r="Q637" s="228"/>
      <c r="R637" s="228">
        <v>0</v>
      </c>
      <c r="S637" s="228">
        <v>0</v>
      </c>
      <c r="T637" s="228">
        <f t="shared" si="854"/>
        <v>6377717.2999999998</v>
      </c>
      <c r="U637" s="221">
        <f t="shared" ref="U637:U645" si="864">P637/I637</f>
        <v>2915.1281195721726</v>
      </c>
      <c r="V637" s="228">
        <v>3321.7787731968187</v>
      </c>
      <c r="W637" s="195">
        <f t="shared" si="858"/>
        <v>406.65065362464611</v>
      </c>
      <c r="Y637" s="182" t="s">
        <v>3229</v>
      </c>
      <c r="Z637" s="182">
        <v>2008</v>
      </c>
      <c r="AA637" s="182">
        <v>7947.8</v>
      </c>
      <c r="AB637" s="182">
        <v>170</v>
      </c>
      <c r="AC637" s="182">
        <v>10</v>
      </c>
      <c r="AD637" s="182">
        <v>4307.7</v>
      </c>
      <c r="AF637" s="182" t="s">
        <v>3221</v>
      </c>
      <c r="AG637" s="182" t="s">
        <v>17328</v>
      </c>
      <c r="AH637" s="182" t="s">
        <v>2993</v>
      </c>
      <c r="AI637" s="182" t="s">
        <v>17040</v>
      </c>
      <c r="AL637" s="182" t="e">
        <f t="shared" si="835"/>
        <v>#N/A</v>
      </c>
      <c r="AV637" s="182">
        <f t="shared" si="836"/>
        <v>815</v>
      </c>
      <c r="AW637" s="182" t="str">
        <f t="shared" si="837"/>
        <v>плоская</v>
      </c>
      <c r="AY637" s="182" t="s">
        <v>228</v>
      </c>
      <c r="AZ637" s="182">
        <v>1944.58</v>
      </c>
      <c r="BA637" s="182" t="s">
        <v>2975</v>
      </c>
      <c r="BD637" s="182" t="e">
        <f t="shared" si="838"/>
        <v>#N/A</v>
      </c>
      <c r="BJ637" s="182" t="e">
        <f t="shared" si="839"/>
        <v>#N/A</v>
      </c>
      <c r="BU637" s="233" t="e">
        <f t="shared" si="850"/>
        <v>#N/A</v>
      </c>
      <c r="BV637" s="233"/>
      <c r="BW637" s="233" t="s">
        <v>17877</v>
      </c>
      <c r="BX637" s="233">
        <v>4</v>
      </c>
      <c r="BY637" s="233">
        <v>3</v>
      </c>
      <c r="BZ637" s="234" t="e">
        <f t="shared" si="861"/>
        <v>#N/A</v>
      </c>
      <c r="CA637" s="234" t="e">
        <f t="shared" si="862"/>
        <v>#N/A</v>
      </c>
      <c r="CB637" s="234" t="e">
        <f t="shared" si="853"/>
        <v>#N/A</v>
      </c>
      <c r="CC637" s="235">
        <v>107</v>
      </c>
      <c r="CD637" s="233" t="s">
        <v>17100</v>
      </c>
      <c r="CE637" s="233" t="s">
        <v>17746</v>
      </c>
      <c r="CF637" s="233" t="s">
        <v>17783</v>
      </c>
      <c r="CG637" s="236">
        <v>6377717.2999999998</v>
      </c>
      <c r="CH637" s="236">
        <v>0</v>
      </c>
      <c r="CI637" s="236">
        <v>0</v>
      </c>
      <c r="CJ637" s="236">
        <f t="shared" si="851"/>
        <v>6377717.2999999998</v>
      </c>
      <c r="CK637" s="236" t="e">
        <f t="shared" si="857"/>
        <v>#N/A</v>
      </c>
      <c r="CL637" s="236" t="e">
        <f t="shared" ref="CL637:CL638" si="865">DL637*8917.04/BZ637</f>
        <v>#N/A</v>
      </c>
      <c r="CM637" s="195">
        <f t="shared" si="754"/>
        <v>0</v>
      </c>
      <c r="CQ637" s="182" t="e">
        <f t="shared" si="742"/>
        <v>#N/A</v>
      </c>
      <c r="CR637" s="182" t="s">
        <v>315</v>
      </c>
      <c r="CS637" s="182">
        <v>33.340000000000003</v>
      </c>
      <c r="CY637" s="182" t="s">
        <v>489</v>
      </c>
      <c r="CZ637" s="182">
        <v>861.6</v>
      </c>
    </row>
    <row r="638" spans="1:104" ht="35.25" x14ac:dyDescent="0.5">
      <c r="A638" s="182">
        <v>1</v>
      </c>
      <c r="B638" s="220">
        <f>SUBTOTAL(9,$A$609:A638)</f>
        <v>30</v>
      </c>
      <c r="C638" s="230" t="s">
        <v>177</v>
      </c>
      <c r="D638" s="220">
        <v>1976</v>
      </c>
      <c r="E638" s="220">
        <v>2008</v>
      </c>
      <c r="F638" s="220" t="s">
        <v>17319</v>
      </c>
      <c r="G638" s="220">
        <v>9</v>
      </c>
      <c r="H638" s="220">
        <v>2</v>
      </c>
      <c r="I638" s="231">
        <v>4928.3</v>
      </c>
      <c r="J638" s="231">
        <v>3901.8</v>
      </c>
      <c r="K638" s="231">
        <f t="shared" si="848"/>
        <v>3851.8</v>
      </c>
      <c r="L638" s="232">
        <v>167</v>
      </c>
      <c r="M638" s="220" t="s">
        <v>17100</v>
      </c>
      <c r="N638" s="220" t="s">
        <v>17746</v>
      </c>
      <c r="O638" s="223" t="s">
        <v>17784</v>
      </c>
      <c r="P638" s="228">
        <v>4468314.82</v>
      </c>
      <c r="Q638" s="228"/>
      <c r="R638" s="228">
        <v>0</v>
      </c>
      <c r="S638" s="228">
        <v>0</v>
      </c>
      <c r="T638" s="228">
        <f t="shared" si="854"/>
        <v>4468314.82</v>
      </c>
      <c r="U638" s="221">
        <f t="shared" si="864"/>
        <v>906.66453340908629</v>
      </c>
      <c r="V638" s="228">
        <v>1033.141212994339</v>
      </c>
      <c r="W638" s="195">
        <f t="shared" si="858"/>
        <v>126.47667958525267</v>
      </c>
      <c r="Y638" s="182" t="s">
        <v>3231</v>
      </c>
      <c r="Z638" s="182">
        <v>2010</v>
      </c>
      <c r="AA638" s="182">
        <v>8487.9</v>
      </c>
      <c r="AB638" s="182">
        <v>304</v>
      </c>
      <c r="AC638" s="182">
        <v>10</v>
      </c>
      <c r="AD638" s="182">
        <v>3582</v>
      </c>
      <c r="AF638" s="182" t="s">
        <v>3222</v>
      </c>
      <c r="AG638" s="182" t="s">
        <v>2993</v>
      </c>
      <c r="AH638" s="182" t="s">
        <v>2993</v>
      </c>
      <c r="AI638" s="182" t="s">
        <v>17040</v>
      </c>
      <c r="AL638" s="182" t="e">
        <f t="shared" si="835"/>
        <v>#N/A</v>
      </c>
      <c r="AV638" s="182">
        <f t="shared" si="836"/>
        <v>571</v>
      </c>
      <c r="AW638" s="182" t="str">
        <f t="shared" si="837"/>
        <v>плоская</v>
      </c>
      <c r="AY638" s="182" t="s">
        <v>229</v>
      </c>
      <c r="AZ638" s="182">
        <v>659</v>
      </c>
      <c r="BA638" s="182" t="s">
        <v>2975</v>
      </c>
      <c r="BD638" s="182" t="e">
        <f t="shared" si="838"/>
        <v>#N/A</v>
      </c>
      <c r="BJ638" s="182" t="e">
        <f t="shared" si="839"/>
        <v>#N/A</v>
      </c>
      <c r="BU638" s="233" t="e">
        <f t="shared" si="850"/>
        <v>#N/A</v>
      </c>
      <c r="BV638" s="233">
        <v>2008</v>
      </c>
      <c r="BW638" s="233" t="e">
        <f>VLOOKUP(BT638,CV:CY,2,FALSE)</f>
        <v>#N/A</v>
      </c>
      <c r="BX638" s="233">
        <v>9</v>
      </c>
      <c r="BY638" s="233">
        <v>2</v>
      </c>
      <c r="BZ638" s="234" t="e">
        <f t="shared" si="861"/>
        <v>#N/A</v>
      </c>
      <c r="CA638" s="234" t="e">
        <f t="shared" si="862"/>
        <v>#N/A</v>
      </c>
      <c r="CB638" s="234" t="e">
        <f t="shared" si="853"/>
        <v>#N/A</v>
      </c>
      <c r="CC638" s="235">
        <v>167</v>
      </c>
      <c r="CD638" s="233" t="s">
        <v>17100</v>
      </c>
      <c r="CE638" s="233" t="s">
        <v>17746</v>
      </c>
      <c r="CF638" s="233" t="s">
        <v>17784</v>
      </c>
      <c r="CG638" s="236">
        <v>4468314.82</v>
      </c>
      <c r="CH638" s="236">
        <v>0</v>
      </c>
      <c r="CI638" s="236">
        <v>0</v>
      </c>
      <c r="CJ638" s="236">
        <f t="shared" si="851"/>
        <v>4468314.82</v>
      </c>
      <c r="CK638" s="236" t="e">
        <f t="shared" si="857"/>
        <v>#N/A</v>
      </c>
      <c r="CL638" s="236" t="e">
        <f t="shared" si="865"/>
        <v>#N/A</v>
      </c>
      <c r="CM638" s="195">
        <f t="shared" si="754"/>
        <v>0</v>
      </c>
      <c r="CQ638" s="182" t="e">
        <f t="shared" si="742"/>
        <v>#N/A</v>
      </c>
      <c r="CR638" s="182" t="s">
        <v>312</v>
      </c>
      <c r="CS638" s="182">
        <v>0</v>
      </c>
      <c r="CY638" s="182" t="s">
        <v>458</v>
      </c>
      <c r="CZ638" s="182">
        <v>91.900000000000034</v>
      </c>
    </row>
    <row r="639" spans="1:104" ht="35.25" x14ac:dyDescent="0.5">
      <c r="A639" s="182">
        <v>1</v>
      </c>
      <c r="B639" s="220">
        <f>SUBTOTAL(9,$A$609:A639)</f>
        <v>31</v>
      </c>
      <c r="C639" s="230" t="s">
        <v>178</v>
      </c>
      <c r="D639" s="220">
        <v>1956</v>
      </c>
      <c r="E639" s="220"/>
      <c r="F639" s="220" t="s">
        <v>17877</v>
      </c>
      <c r="G639" s="220">
        <v>2</v>
      </c>
      <c r="H639" s="220">
        <v>1</v>
      </c>
      <c r="I639" s="231">
        <v>481.6</v>
      </c>
      <c r="J639" s="231">
        <v>439.5</v>
      </c>
      <c r="K639" s="231">
        <f t="shared" si="848"/>
        <v>299.3</v>
      </c>
      <c r="L639" s="232">
        <v>22</v>
      </c>
      <c r="M639" s="220" t="s">
        <v>17100</v>
      </c>
      <c r="N639" s="220" t="s">
        <v>17746</v>
      </c>
      <c r="O639" s="223" t="s">
        <v>17777</v>
      </c>
      <c r="P639" s="228">
        <v>3458188.3</v>
      </c>
      <c r="Q639" s="228"/>
      <c r="R639" s="228">
        <v>0</v>
      </c>
      <c r="S639" s="228">
        <v>0</v>
      </c>
      <c r="T639" s="228">
        <f t="shared" si="854"/>
        <v>3458188.3</v>
      </c>
      <c r="U639" s="221">
        <f t="shared" si="864"/>
        <v>7180.623546511627</v>
      </c>
      <c r="V639" s="228">
        <v>7382.8970099667777</v>
      </c>
      <c r="W639" s="195">
        <f t="shared" si="858"/>
        <v>202.2734634551507</v>
      </c>
      <c r="Y639" s="182" t="s">
        <v>3233</v>
      </c>
      <c r="Z639" s="182">
        <v>2012</v>
      </c>
      <c r="AA639" s="182">
        <v>21600.2</v>
      </c>
      <c r="AB639" s="182">
        <v>528</v>
      </c>
      <c r="AC639" s="182">
        <v>10</v>
      </c>
      <c r="AD639" s="182">
        <v>18643.099999999999</v>
      </c>
      <c r="AF639" s="182" t="s">
        <v>3224</v>
      </c>
      <c r="AG639" s="182" t="s">
        <v>2993</v>
      </c>
      <c r="AH639" s="182" t="s">
        <v>2993</v>
      </c>
      <c r="AI639" s="182" t="s">
        <v>17040</v>
      </c>
      <c r="AL639" s="182" t="e">
        <f t="shared" si="835"/>
        <v>#N/A</v>
      </c>
      <c r="AV639" s="182">
        <f t="shared" si="836"/>
        <v>422</v>
      </c>
      <c r="AW639" s="182" t="str">
        <f t="shared" si="837"/>
        <v>скатная</v>
      </c>
      <c r="AY639" s="182" t="s">
        <v>230</v>
      </c>
      <c r="AZ639" s="182">
        <v>519</v>
      </c>
      <c r="BA639" s="182" t="s">
        <v>2975</v>
      </c>
      <c r="BD639" s="182" t="e">
        <f t="shared" si="838"/>
        <v>#N/A</v>
      </c>
      <c r="BJ639" s="182" t="e">
        <f t="shared" si="839"/>
        <v>#N/A</v>
      </c>
      <c r="BU639" s="233" t="e">
        <f t="shared" si="850"/>
        <v>#N/A</v>
      </c>
      <c r="BV639" s="233"/>
      <c r="BW639" s="233" t="s">
        <v>17877</v>
      </c>
      <c r="BX639" s="233">
        <v>2</v>
      </c>
      <c r="BY639" s="233">
        <v>1</v>
      </c>
      <c r="BZ639" s="234" t="e">
        <f t="shared" si="861"/>
        <v>#N/A</v>
      </c>
      <c r="CA639" s="234" t="e">
        <f t="shared" si="862"/>
        <v>#N/A</v>
      </c>
      <c r="CB639" s="234" t="e">
        <f t="shared" si="853"/>
        <v>#N/A</v>
      </c>
      <c r="CC639" s="235">
        <v>22</v>
      </c>
      <c r="CD639" s="233" t="s">
        <v>17100</v>
      </c>
      <c r="CE639" s="233" t="s">
        <v>17746</v>
      </c>
      <c r="CF639" s="233" t="s">
        <v>17777</v>
      </c>
      <c r="CG639" s="236">
        <v>3458188.3</v>
      </c>
      <c r="CH639" s="236">
        <v>0</v>
      </c>
      <c r="CI639" s="236">
        <v>0</v>
      </c>
      <c r="CJ639" s="236">
        <f t="shared" si="851"/>
        <v>3458188.3</v>
      </c>
      <c r="CK639" s="236" t="e">
        <f t="shared" si="857"/>
        <v>#N/A</v>
      </c>
      <c r="CL639" s="236" t="e">
        <f>DL639*8425.6/BZ639</f>
        <v>#N/A</v>
      </c>
      <c r="CM639" s="195">
        <f t="shared" si="754"/>
        <v>0</v>
      </c>
      <c r="CQ639" s="182" t="e">
        <f t="shared" si="742"/>
        <v>#N/A</v>
      </c>
      <c r="CR639" s="182" t="s">
        <v>310</v>
      </c>
      <c r="CS639" s="182">
        <v>111.5</v>
      </c>
      <c r="CY639" s="182" t="s">
        <v>490</v>
      </c>
      <c r="CZ639" s="182">
        <v>473.90000000000003</v>
      </c>
    </row>
    <row r="640" spans="1:104" ht="35.25" x14ac:dyDescent="0.5">
      <c r="A640" s="182">
        <v>1</v>
      </c>
      <c r="B640" s="220">
        <f>SUBTOTAL(9,$A$609:A640)</f>
        <v>32</v>
      </c>
      <c r="C640" s="230" t="s">
        <v>179</v>
      </c>
      <c r="D640" s="220">
        <v>1962</v>
      </c>
      <c r="E640" s="220"/>
      <c r="F640" s="220" t="s">
        <v>17877</v>
      </c>
      <c r="G640" s="220">
        <v>4</v>
      </c>
      <c r="H640" s="220">
        <v>2</v>
      </c>
      <c r="I640" s="231">
        <v>1399</v>
      </c>
      <c r="J640" s="231">
        <v>1283.0999999999999</v>
      </c>
      <c r="K640" s="231">
        <f t="shared" si="848"/>
        <v>1283.0999999999999</v>
      </c>
      <c r="L640" s="232">
        <v>46</v>
      </c>
      <c r="M640" s="220" t="s">
        <v>17100</v>
      </c>
      <c r="N640" s="220" t="s">
        <v>17746</v>
      </c>
      <c r="O640" s="223" t="s">
        <v>17785</v>
      </c>
      <c r="P640" s="228">
        <v>6826881.9900000002</v>
      </c>
      <c r="Q640" s="228"/>
      <c r="R640" s="228">
        <v>0</v>
      </c>
      <c r="S640" s="228">
        <v>0</v>
      </c>
      <c r="T640" s="228">
        <f t="shared" si="854"/>
        <v>6826881.9900000002</v>
      </c>
      <c r="U640" s="221">
        <f t="shared" si="864"/>
        <v>4879.8298713366694</v>
      </c>
      <c r="V640" s="228">
        <v>5020.3798213009295</v>
      </c>
      <c r="W640" s="195">
        <f t="shared" si="858"/>
        <v>140.54994996426012</v>
      </c>
      <c r="Y640" s="182" t="s">
        <v>3234</v>
      </c>
      <c r="Z640" s="182">
        <v>1977</v>
      </c>
      <c r="AA640" s="182">
        <v>7268.2</v>
      </c>
      <c r="AB640" s="182">
        <v>268</v>
      </c>
      <c r="AC640" s="182">
        <v>9</v>
      </c>
      <c r="AD640" s="182">
        <v>7268.2</v>
      </c>
      <c r="AF640" s="182" t="s">
        <v>3225</v>
      </c>
      <c r="AG640" s="182" t="s">
        <v>17329</v>
      </c>
      <c r="AH640" s="182" t="s">
        <v>2993</v>
      </c>
      <c r="AI640" s="182" t="s">
        <v>17040</v>
      </c>
      <c r="AL640" s="182" t="e">
        <f t="shared" ref="AL640:AL671" si="866">VLOOKUP(C640,AM:AN,2,FALSE)</f>
        <v>#N/A</v>
      </c>
      <c r="AV640" s="182" t="e">
        <f t="shared" ref="AV640:AV671" si="867">VLOOKUP(C640,AY:BB,2,FALSE)</f>
        <v>#N/A</v>
      </c>
      <c r="AW640" s="182" t="e">
        <f t="shared" ref="AW640:AW671" si="868">VLOOKUP(C640,AY:BA,3,FALSE)</f>
        <v>#N/A</v>
      </c>
      <c r="AY640" s="182" t="s">
        <v>231</v>
      </c>
      <c r="AZ640" s="182">
        <v>579</v>
      </c>
      <c r="BA640" s="182" t="s">
        <v>2975</v>
      </c>
      <c r="BD640" s="182" t="e">
        <f t="shared" ref="BD640:BD671" si="869">VLOOKUP(C640,BE:BF,2,FALSE)</f>
        <v>#N/A</v>
      </c>
      <c r="BJ640" s="182">
        <f t="shared" ref="BJ640:BJ671" si="870">VLOOKUP(C640,BL:BM,2,FALSE)</f>
        <v>996.5</v>
      </c>
      <c r="BU640" s="233" t="e">
        <f t="shared" si="850"/>
        <v>#N/A</v>
      </c>
      <c r="BV640" s="233"/>
      <c r="BW640" s="233" t="s">
        <v>17877</v>
      </c>
      <c r="BX640" s="233">
        <v>4</v>
      </c>
      <c r="BY640" s="233">
        <v>2</v>
      </c>
      <c r="BZ640" s="234" t="e">
        <f t="shared" si="861"/>
        <v>#N/A</v>
      </c>
      <c r="CA640" s="234" t="e">
        <f t="shared" si="862"/>
        <v>#N/A</v>
      </c>
      <c r="CB640" s="234" t="e">
        <f t="shared" si="853"/>
        <v>#N/A</v>
      </c>
      <c r="CC640" s="235">
        <v>46</v>
      </c>
      <c r="CD640" s="233" t="s">
        <v>17100</v>
      </c>
      <c r="CE640" s="233" t="s">
        <v>17746</v>
      </c>
      <c r="CF640" s="233" t="s">
        <v>17785</v>
      </c>
      <c r="CG640" s="236">
        <v>6826881.9900000002</v>
      </c>
      <c r="CH640" s="236">
        <v>0</v>
      </c>
      <c r="CI640" s="236">
        <v>0</v>
      </c>
      <c r="CJ640" s="236">
        <f t="shared" si="851"/>
        <v>6826881.9900000002</v>
      </c>
      <c r="CK640" s="236" t="e">
        <f t="shared" si="857"/>
        <v>#N/A</v>
      </c>
      <c r="CL640" s="236" t="e">
        <f t="shared" ref="CL640:CL641" si="871">DZ640*7048.18/BZ640</f>
        <v>#N/A</v>
      </c>
      <c r="CM640" s="195">
        <f t="shared" si="754"/>
        <v>0</v>
      </c>
      <c r="CQ640" s="182" t="e">
        <f t="shared" si="742"/>
        <v>#N/A</v>
      </c>
      <c r="CR640" s="182" t="s">
        <v>316</v>
      </c>
      <c r="CS640" s="182">
        <v>67.7</v>
      </c>
      <c r="CY640" s="182" t="s">
        <v>491</v>
      </c>
      <c r="CZ640" s="182">
        <v>736.8</v>
      </c>
    </row>
    <row r="641" spans="1:104" ht="35.25" x14ac:dyDescent="0.5">
      <c r="A641" s="182">
        <v>1</v>
      </c>
      <c r="B641" s="220">
        <f>SUBTOTAL(9,$A$609:A641)</f>
        <v>33</v>
      </c>
      <c r="C641" s="230" t="s">
        <v>180</v>
      </c>
      <c r="D641" s="220">
        <v>1962</v>
      </c>
      <c r="E641" s="220"/>
      <c r="F641" s="220" t="s">
        <v>17877</v>
      </c>
      <c r="G641" s="220">
        <v>4</v>
      </c>
      <c r="H641" s="220">
        <v>2</v>
      </c>
      <c r="I641" s="231">
        <v>1383</v>
      </c>
      <c r="J641" s="231">
        <v>1267.5999999999999</v>
      </c>
      <c r="K641" s="231">
        <f t="shared" si="848"/>
        <v>1267.5999999999999</v>
      </c>
      <c r="L641" s="232">
        <v>69</v>
      </c>
      <c r="M641" s="220" t="s">
        <v>17100</v>
      </c>
      <c r="N641" s="220" t="s">
        <v>17746</v>
      </c>
      <c r="O641" s="223" t="s">
        <v>17785</v>
      </c>
      <c r="P641" s="228">
        <v>6137685.4699999997</v>
      </c>
      <c r="Q641" s="228"/>
      <c r="R641" s="228">
        <v>0</v>
      </c>
      <c r="S641" s="228">
        <v>0</v>
      </c>
      <c r="T641" s="228">
        <f t="shared" si="854"/>
        <v>6137685.4699999997</v>
      </c>
      <c r="U641" s="221">
        <f t="shared" si="864"/>
        <v>4437.950448300795</v>
      </c>
      <c r="V641" s="228">
        <v>4565.7732913955169</v>
      </c>
      <c r="W641" s="195">
        <f t="shared" si="858"/>
        <v>127.82284309472197</v>
      </c>
      <c r="Y641" s="182" t="s">
        <v>3236</v>
      </c>
      <c r="Z641" s="182">
        <v>1982</v>
      </c>
      <c r="AA641" s="182">
        <v>12113.01</v>
      </c>
      <c r="AB641" s="182">
        <v>559</v>
      </c>
      <c r="AC641" s="182">
        <v>9</v>
      </c>
      <c r="AD641" s="182">
        <v>10692.21</v>
      </c>
      <c r="AF641" s="182" t="s">
        <v>3227</v>
      </c>
      <c r="AG641" s="182" t="s">
        <v>17312</v>
      </c>
      <c r="AH641" s="182" t="s">
        <v>2993</v>
      </c>
      <c r="AI641" s="182" t="s">
        <v>17322</v>
      </c>
      <c r="AL641" s="182" t="e">
        <f t="shared" si="866"/>
        <v>#N/A</v>
      </c>
      <c r="AV641" s="182" t="e">
        <f t="shared" si="867"/>
        <v>#N/A</v>
      </c>
      <c r="AW641" s="182" t="e">
        <f t="shared" si="868"/>
        <v>#N/A</v>
      </c>
      <c r="AY641" s="182" t="s">
        <v>2601</v>
      </c>
      <c r="AZ641" s="182">
        <v>1099</v>
      </c>
      <c r="BA641" s="182" t="s">
        <v>2975</v>
      </c>
      <c r="BD641" s="182" t="e">
        <f t="shared" si="869"/>
        <v>#N/A</v>
      </c>
      <c r="BJ641" s="182">
        <f t="shared" si="870"/>
        <v>895.9</v>
      </c>
      <c r="BU641" s="233" t="e">
        <f t="shared" si="850"/>
        <v>#N/A</v>
      </c>
      <c r="BV641" s="233"/>
      <c r="BW641" s="233" t="s">
        <v>17877</v>
      </c>
      <c r="BX641" s="233">
        <v>4</v>
      </c>
      <c r="BY641" s="233">
        <v>2</v>
      </c>
      <c r="BZ641" s="234" t="e">
        <f t="shared" si="861"/>
        <v>#N/A</v>
      </c>
      <c r="CA641" s="234" t="e">
        <f t="shared" si="862"/>
        <v>#N/A</v>
      </c>
      <c r="CB641" s="234" t="e">
        <f t="shared" si="853"/>
        <v>#N/A</v>
      </c>
      <c r="CC641" s="235">
        <v>69</v>
      </c>
      <c r="CD641" s="233" t="s">
        <v>17100</v>
      </c>
      <c r="CE641" s="233" t="s">
        <v>17746</v>
      </c>
      <c r="CF641" s="233" t="s">
        <v>17785</v>
      </c>
      <c r="CG641" s="236">
        <v>6137685.4740000004</v>
      </c>
      <c r="CH641" s="236">
        <v>0</v>
      </c>
      <c r="CI641" s="236">
        <v>0</v>
      </c>
      <c r="CJ641" s="236">
        <f t="shared" si="851"/>
        <v>6137685.4740000004</v>
      </c>
      <c r="CK641" s="236" t="e">
        <f t="shared" si="857"/>
        <v>#N/A</v>
      </c>
      <c r="CL641" s="236" t="e">
        <f t="shared" si="871"/>
        <v>#N/A</v>
      </c>
      <c r="CM641" s="195">
        <f t="shared" si="754"/>
        <v>0</v>
      </c>
      <c r="CQ641" s="182" t="e">
        <f t="shared" si="742"/>
        <v>#N/A</v>
      </c>
      <c r="CR641" s="182" t="s">
        <v>311</v>
      </c>
      <c r="CS641" s="182">
        <v>33.6</v>
      </c>
      <c r="CY641" s="182" t="s">
        <v>492</v>
      </c>
      <c r="CZ641" s="182">
        <v>90.300000000000068</v>
      </c>
    </row>
    <row r="642" spans="1:104" ht="35.25" x14ac:dyDescent="0.5">
      <c r="A642" s="182">
        <v>1</v>
      </c>
      <c r="B642" s="220">
        <f>SUBTOTAL(9,$A$609:A642)</f>
        <v>34</v>
      </c>
      <c r="C642" s="230" t="s">
        <v>181</v>
      </c>
      <c r="D642" s="220">
        <v>1947</v>
      </c>
      <c r="E642" s="220"/>
      <c r="F642" s="220" t="s">
        <v>17877</v>
      </c>
      <c r="G642" s="220">
        <v>3</v>
      </c>
      <c r="H642" s="220">
        <v>5</v>
      </c>
      <c r="I642" s="231">
        <v>2492.1</v>
      </c>
      <c r="J642" s="231">
        <v>2336</v>
      </c>
      <c r="K642" s="231">
        <f t="shared" si="848"/>
        <v>2217.4</v>
      </c>
      <c r="L642" s="232">
        <v>101</v>
      </c>
      <c r="M642" s="220" t="s">
        <v>17100</v>
      </c>
      <c r="N642" s="220" t="s">
        <v>17746</v>
      </c>
      <c r="O642" s="223" t="s">
        <v>17777</v>
      </c>
      <c r="P642" s="228">
        <v>11513636.4</v>
      </c>
      <c r="Q642" s="228"/>
      <c r="R642" s="228">
        <v>0</v>
      </c>
      <c r="S642" s="228">
        <v>0</v>
      </c>
      <c r="T642" s="228">
        <f t="shared" si="854"/>
        <v>11513636.4</v>
      </c>
      <c r="U642" s="221">
        <f t="shared" si="864"/>
        <v>4620.0539304201275</v>
      </c>
      <c r="V642" s="228">
        <v>4750.1978251274031</v>
      </c>
      <c r="W642" s="195">
        <f t="shared" si="858"/>
        <v>130.14389470727565</v>
      </c>
      <c r="Y642" s="182" t="s">
        <v>3238</v>
      </c>
      <c r="Z642" s="182">
        <v>2002</v>
      </c>
      <c r="AA642" s="182">
        <v>10502.3</v>
      </c>
      <c r="AB642" s="182">
        <v>285</v>
      </c>
      <c r="AC642" s="182">
        <v>9</v>
      </c>
      <c r="AD642" s="182">
        <v>9189.7000000000007</v>
      </c>
      <c r="AF642" s="182" t="s">
        <v>3229</v>
      </c>
      <c r="AG642" s="182" t="s">
        <v>17312</v>
      </c>
      <c r="AH642" s="182" t="s">
        <v>2993</v>
      </c>
      <c r="AI642" s="182" t="s">
        <v>17322</v>
      </c>
      <c r="AL642" s="182" t="e">
        <f t="shared" si="866"/>
        <v>#N/A</v>
      </c>
      <c r="AV642" s="182">
        <f t="shared" si="867"/>
        <v>1405</v>
      </c>
      <c r="AW642" s="182" t="str">
        <f t="shared" si="868"/>
        <v>скатная</v>
      </c>
      <c r="AY642" s="182" t="s">
        <v>233</v>
      </c>
      <c r="AZ642" s="182">
        <v>595.70000000000005</v>
      </c>
      <c r="BA642" s="182" t="s">
        <v>2975</v>
      </c>
      <c r="BD642" s="182" t="e">
        <f t="shared" si="869"/>
        <v>#N/A</v>
      </c>
      <c r="BJ642" s="182" t="e">
        <f t="shared" si="870"/>
        <v>#N/A</v>
      </c>
      <c r="BU642" s="233" t="e">
        <f t="shared" si="850"/>
        <v>#N/A</v>
      </c>
      <c r="BV642" s="233"/>
      <c r="BW642" s="233" t="s">
        <v>17877</v>
      </c>
      <c r="BX642" s="233">
        <v>3</v>
      </c>
      <c r="BY642" s="233">
        <v>5</v>
      </c>
      <c r="BZ642" s="234" t="e">
        <f t="shared" si="861"/>
        <v>#N/A</v>
      </c>
      <c r="CA642" s="234" t="e">
        <f t="shared" si="862"/>
        <v>#N/A</v>
      </c>
      <c r="CB642" s="234" t="e">
        <f t="shared" si="853"/>
        <v>#N/A</v>
      </c>
      <c r="CC642" s="235">
        <v>101</v>
      </c>
      <c r="CD642" s="233" t="s">
        <v>17100</v>
      </c>
      <c r="CE642" s="233" t="s">
        <v>17746</v>
      </c>
      <c r="CF642" s="233" t="s">
        <v>17777</v>
      </c>
      <c r="CG642" s="236">
        <v>11513636.4</v>
      </c>
      <c r="CH642" s="236">
        <v>0</v>
      </c>
      <c r="CI642" s="236">
        <v>0</v>
      </c>
      <c r="CJ642" s="236">
        <f t="shared" si="851"/>
        <v>11513636.4</v>
      </c>
      <c r="CK642" s="236" t="e">
        <f t="shared" si="857"/>
        <v>#N/A</v>
      </c>
      <c r="CL642" s="236" t="e">
        <f>DL642*8425.6/BZ642</f>
        <v>#N/A</v>
      </c>
      <c r="CM642" s="195">
        <f t="shared" si="754"/>
        <v>0</v>
      </c>
      <c r="CQ642" s="182" t="e">
        <f t="shared" si="742"/>
        <v>#N/A</v>
      </c>
      <c r="CR642" s="182" t="s">
        <v>314</v>
      </c>
      <c r="CS642" s="182">
        <v>53.9</v>
      </c>
      <c r="CY642" s="182" t="s">
        <v>295</v>
      </c>
      <c r="CZ642" s="182">
        <v>1670</v>
      </c>
    </row>
    <row r="643" spans="1:104" ht="35.25" x14ac:dyDescent="0.5">
      <c r="A643" s="182">
        <v>1</v>
      </c>
      <c r="B643" s="220">
        <f>SUBTOTAL(9,$A$609:A643)</f>
        <v>35</v>
      </c>
      <c r="C643" s="230" t="s">
        <v>182</v>
      </c>
      <c r="D643" s="220">
        <v>1951</v>
      </c>
      <c r="E643" s="220">
        <v>2017</v>
      </c>
      <c r="F643" s="220" t="s">
        <v>17877</v>
      </c>
      <c r="G643" s="220">
        <v>2</v>
      </c>
      <c r="H643" s="220">
        <v>2</v>
      </c>
      <c r="I643" s="231">
        <v>860.4</v>
      </c>
      <c r="J643" s="231">
        <v>718.6</v>
      </c>
      <c r="K643" s="231">
        <f t="shared" si="848"/>
        <v>718.6</v>
      </c>
      <c r="L643" s="232">
        <v>30</v>
      </c>
      <c r="M643" s="220" t="s">
        <v>17100</v>
      </c>
      <c r="N643" s="220" t="s">
        <v>17746</v>
      </c>
      <c r="O643" s="223" t="s">
        <v>17785</v>
      </c>
      <c r="P643" s="228">
        <v>6330194.6399999997</v>
      </c>
      <c r="Q643" s="228"/>
      <c r="R643" s="228">
        <v>0</v>
      </c>
      <c r="S643" s="228">
        <v>0</v>
      </c>
      <c r="T643" s="228">
        <f t="shared" si="854"/>
        <v>6330194.6399999997</v>
      </c>
      <c r="U643" s="221">
        <f t="shared" si="864"/>
        <v>7357.2694560669452</v>
      </c>
      <c r="V643" s="228">
        <v>7569.175174337518</v>
      </c>
      <c r="W643" s="195">
        <f t="shared" si="858"/>
        <v>211.90571827057283</v>
      </c>
      <c r="Y643" s="182" t="s">
        <v>3243</v>
      </c>
      <c r="Z643" s="182">
        <v>1987</v>
      </c>
      <c r="AA643" s="182">
        <v>4253.2</v>
      </c>
      <c r="AB643" s="182">
        <v>147</v>
      </c>
      <c r="AC643" s="182">
        <v>10</v>
      </c>
      <c r="AD643" s="182">
        <v>3669.9</v>
      </c>
      <c r="AF643" s="182" t="s">
        <v>3231</v>
      </c>
      <c r="AG643" s="182" t="s">
        <v>17312</v>
      </c>
      <c r="AH643" s="182" t="s">
        <v>2993</v>
      </c>
      <c r="AI643" s="182" t="s">
        <v>17322</v>
      </c>
      <c r="AL643" s="190">
        <f t="shared" si="866"/>
        <v>2017</v>
      </c>
      <c r="AV643" s="182" t="e">
        <f t="shared" si="867"/>
        <v>#N/A</v>
      </c>
      <c r="AW643" s="182" t="e">
        <f t="shared" si="868"/>
        <v>#N/A</v>
      </c>
      <c r="AY643" s="182" t="s">
        <v>234</v>
      </c>
      <c r="AZ643" s="182">
        <v>785</v>
      </c>
      <c r="BA643" s="182" t="s">
        <v>2975</v>
      </c>
      <c r="BD643" s="182" t="e">
        <f t="shared" si="869"/>
        <v>#N/A</v>
      </c>
      <c r="BJ643" s="182">
        <f t="shared" si="870"/>
        <v>924</v>
      </c>
      <c r="BU643" s="233" t="e">
        <f t="shared" si="850"/>
        <v>#N/A</v>
      </c>
      <c r="BV643" s="233">
        <v>2017</v>
      </c>
      <c r="BW643" s="233" t="s">
        <v>17877</v>
      </c>
      <c r="BX643" s="233">
        <v>2</v>
      </c>
      <c r="BY643" s="233">
        <v>2</v>
      </c>
      <c r="BZ643" s="234" t="e">
        <f t="shared" si="861"/>
        <v>#N/A</v>
      </c>
      <c r="CA643" s="234" t="e">
        <f t="shared" si="862"/>
        <v>#N/A</v>
      </c>
      <c r="CB643" s="234" t="e">
        <f t="shared" si="853"/>
        <v>#N/A</v>
      </c>
      <c r="CC643" s="235">
        <v>30</v>
      </c>
      <c r="CD643" s="233" t="s">
        <v>17100</v>
      </c>
      <c r="CE643" s="233" t="s">
        <v>17746</v>
      </c>
      <c r="CF643" s="233" t="s">
        <v>17785</v>
      </c>
      <c r="CG643" s="236">
        <v>6330194.6399999997</v>
      </c>
      <c r="CH643" s="236">
        <v>0</v>
      </c>
      <c r="CI643" s="236">
        <v>0</v>
      </c>
      <c r="CJ643" s="236">
        <f t="shared" si="851"/>
        <v>6330194.6399999997</v>
      </c>
      <c r="CK643" s="236" t="e">
        <f t="shared" si="857"/>
        <v>#N/A</v>
      </c>
      <c r="CL643" s="236" t="e">
        <f>DZ643*7048.18/BZ643</f>
        <v>#N/A</v>
      </c>
      <c r="CM643" s="195">
        <f t="shared" si="754"/>
        <v>0</v>
      </c>
      <c r="CQ643" s="182" t="e">
        <f t="shared" si="742"/>
        <v>#N/A</v>
      </c>
      <c r="CY643" s="182" t="s">
        <v>296</v>
      </c>
      <c r="CZ643" s="182">
        <v>1749.4</v>
      </c>
    </row>
    <row r="644" spans="1:104" ht="35.25" x14ac:dyDescent="0.5">
      <c r="A644" s="182">
        <v>1</v>
      </c>
      <c r="B644" s="220">
        <f>SUBTOTAL(9,$A$609:A644)</f>
        <v>36</v>
      </c>
      <c r="C644" s="230" t="s">
        <v>183</v>
      </c>
      <c r="D644" s="220">
        <v>1961</v>
      </c>
      <c r="E644" s="220"/>
      <c r="F644" s="220" t="s">
        <v>17877</v>
      </c>
      <c r="G644" s="220">
        <v>4</v>
      </c>
      <c r="H644" s="220">
        <v>3</v>
      </c>
      <c r="I644" s="231">
        <v>2659.1</v>
      </c>
      <c r="J644" s="231">
        <v>2159.6</v>
      </c>
      <c r="K644" s="231">
        <f t="shared" si="848"/>
        <v>2105.6</v>
      </c>
      <c r="L644" s="232">
        <v>84</v>
      </c>
      <c r="M644" s="220" t="s">
        <v>17100</v>
      </c>
      <c r="N644" s="220" t="s">
        <v>17746</v>
      </c>
      <c r="O644" s="223" t="s">
        <v>17777</v>
      </c>
      <c r="P644" s="228">
        <v>7375283.1000000006</v>
      </c>
      <c r="Q644" s="228"/>
      <c r="R644" s="228">
        <v>0</v>
      </c>
      <c r="S644" s="228">
        <v>0</v>
      </c>
      <c r="T644" s="228">
        <f t="shared" si="854"/>
        <v>7375283.1000000006</v>
      </c>
      <c r="U644" s="221">
        <f t="shared" si="864"/>
        <v>2773.601256064082</v>
      </c>
      <c r="V644" s="228">
        <v>2851.7317889511492</v>
      </c>
      <c r="W644" s="195">
        <f t="shared" si="858"/>
        <v>78.130532887067147</v>
      </c>
      <c r="Y644" s="182" t="s">
        <v>3240</v>
      </c>
      <c r="Z644" s="182">
        <v>1989</v>
      </c>
      <c r="AA644" s="182">
        <v>3899.8</v>
      </c>
      <c r="AB644" s="182">
        <v>154</v>
      </c>
      <c r="AC644" s="182">
        <v>10</v>
      </c>
      <c r="AD644" s="182">
        <v>3301.6</v>
      </c>
      <c r="AF644" s="182" t="s">
        <v>3233</v>
      </c>
      <c r="AG644" s="182" t="s">
        <v>17312</v>
      </c>
      <c r="AH644" s="182" t="s">
        <v>2993</v>
      </c>
      <c r="AI644" s="182" t="s">
        <v>17320</v>
      </c>
      <c r="AL644" s="182" t="e">
        <f t="shared" si="866"/>
        <v>#N/A</v>
      </c>
      <c r="AV644" s="182">
        <f t="shared" si="867"/>
        <v>900</v>
      </c>
      <c r="AW644" s="182" t="str">
        <f t="shared" si="868"/>
        <v>скатная</v>
      </c>
      <c r="AY644" s="182" t="s">
        <v>240</v>
      </c>
      <c r="AZ644" s="182">
        <v>625</v>
      </c>
      <c r="BA644" s="182" t="s">
        <v>2975</v>
      </c>
      <c r="BD644" s="182" t="e">
        <f t="shared" si="869"/>
        <v>#N/A</v>
      </c>
      <c r="BJ644" s="182" t="e">
        <f t="shared" si="870"/>
        <v>#N/A</v>
      </c>
      <c r="BU644" s="233" t="e">
        <f t="shared" si="850"/>
        <v>#N/A</v>
      </c>
      <c r="BV644" s="233"/>
      <c r="BW644" s="233" t="s">
        <v>17877</v>
      </c>
      <c r="BX644" s="233">
        <v>4</v>
      </c>
      <c r="BY644" s="233">
        <v>3</v>
      </c>
      <c r="BZ644" s="234" t="e">
        <f t="shared" si="861"/>
        <v>#N/A</v>
      </c>
      <c r="CA644" s="234" t="e">
        <f t="shared" si="862"/>
        <v>#N/A</v>
      </c>
      <c r="CB644" s="234" t="e">
        <f t="shared" si="853"/>
        <v>#N/A</v>
      </c>
      <c r="CC644" s="235">
        <v>84</v>
      </c>
      <c r="CD644" s="233" t="s">
        <v>17100</v>
      </c>
      <c r="CE644" s="233" t="s">
        <v>17746</v>
      </c>
      <c r="CF644" s="233" t="s">
        <v>17777</v>
      </c>
      <c r="CG644" s="236">
        <v>7375283.0999999996</v>
      </c>
      <c r="CH644" s="236">
        <v>0</v>
      </c>
      <c r="CI644" s="236">
        <v>0</v>
      </c>
      <c r="CJ644" s="236">
        <f t="shared" si="851"/>
        <v>7375283.0999999996</v>
      </c>
      <c r="CK644" s="236" t="e">
        <f t="shared" ref="CK644:CK662" si="872">CG644/BZ644</f>
        <v>#N/A</v>
      </c>
      <c r="CL644" s="236" t="e">
        <f t="shared" ref="CL644:CL645" si="873">DL644*8425.6/BZ644</f>
        <v>#N/A</v>
      </c>
      <c r="CM644" s="195">
        <f t="shared" si="754"/>
        <v>0</v>
      </c>
      <c r="CQ644" s="182" t="e">
        <f t="shared" si="742"/>
        <v>#N/A</v>
      </c>
      <c r="CY644" s="182" t="s">
        <v>297</v>
      </c>
      <c r="CZ644" s="182">
        <v>703.7</v>
      </c>
    </row>
    <row r="645" spans="1:104" ht="35.25" x14ac:dyDescent="0.5">
      <c r="A645" s="182">
        <v>1</v>
      </c>
      <c r="B645" s="220">
        <f>SUBTOTAL(9,$A$609:A645)</f>
        <v>37</v>
      </c>
      <c r="C645" s="230" t="s">
        <v>184</v>
      </c>
      <c r="D645" s="220">
        <v>1930</v>
      </c>
      <c r="E645" s="220"/>
      <c r="F645" s="220" t="s">
        <v>17877</v>
      </c>
      <c r="G645" s="220">
        <v>3</v>
      </c>
      <c r="H645" s="220">
        <v>3</v>
      </c>
      <c r="I645" s="231">
        <v>1451.2</v>
      </c>
      <c r="J645" s="231">
        <v>910</v>
      </c>
      <c r="K645" s="231">
        <f t="shared" si="848"/>
        <v>910</v>
      </c>
      <c r="L645" s="232">
        <v>86</v>
      </c>
      <c r="M645" s="220" t="s">
        <v>17100</v>
      </c>
      <c r="N645" s="220" t="s">
        <v>17746</v>
      </c>
      <c r="O645" s="223" t="s">
        <v>17786</v>
      </c>
      <c r="P645" s="228">
        <v>5785499.8499999996</v>
      </c>
      <c r="Q645" s="228"/>
      <c r="R645" s="228">
        <v>0</v>
      </c>
      <c r="S645" s="228">
        <v>0</v>
      </c>
      <c r="T645" s="228">
        <f t="shared" si="854"/>
        <v>5785499.8499999996</v>
      </c>
      <c r="U645" s="221">
        <f t="shared" si="864"/>
        <v>3986.7005581587646</v>
      </c>
      <c r="V645" s="228">
        <v>4099.0033076074978</v>
      </c>
      <c r="W645" s="195">
        <f t="shared" ref="W645:W662" si="874">V645-U645</f>
        <v>112.30274944873327</v>
      </c>
      <c r="Y645" s="182" t="s">
        <v>638</v>
      </c>
      <c r="Z645" s="182">
        <v>1987</v>
      </c>
      <c r="AA645" s="182">
        <v>5218.6000000000004</v>
      </c>
      <c r="AB645" s="182">
        <v>167</v>
      </c>
      <c r="AC645" s="182">
        <v>5</v>
      </c>
      <c r="AD645" s="182">
        <v>3693.4</v>
      </c>
      <c r="AF645" s="182" t="s">
        <v>3234</v>
      </c>
      <c r="AG645" s="182" t="s">
        <v>17312</v>
      </c>
      <c r="AH645" s="182" t="s">
        <v>17330</v>
      </c>
      <c r="AI645" s="182" t="s">
        <v>17315</v>
      </c>
      <c r="AL645" s="182" t="e">
        <f t="shared" si="866"/>
        <v>#N/A</v>
      </c>
      <c r="AV645" s="182">
        <f t="shared" si="867"/>
        <v>706</v>
      </c>
      <c r="AW645" s="182" t="str">
        <f t="shared" si="868"/>
        <v>скатная</v>
      </c>
      <c r="AY645" s="182" t="s">
        <v>241</v>
      </c>
      <c r="AZ645" s="182">
        <v>1458.2</v>
      </c>
      <c r="BA645" s="182" t="s">
        <v>2975</v>
      </c>
      <c r="BD645" s="182" t="e">
        <f t="shared" si="869"/>
        <v>#N/A</v>
      </c>
      <c r="BJ645" s="182" t="e">
        <f t="shared" si="870"/>
        <v>#N/A</v>
      </c>
      <c r="BU645" s="233" t="e">
        <f t="shared" si="850"/>
        <v>#N/A</v>
      </c>
      <c r="BV645" s="233"/>
      <c r="BW645" s="233" t="s">
        <v>17877</v>
      </c>
      <c r="BX645" s="233">
        <v>3</v>
      </c>
      <c r="BY645" s="233">
        <v>3</v>
      </c>
      <c r="BZ645" s="234" t="e">
        <f t="shared" si="861"/>
        <v>#N/A</v>
      </c>
      <c r="CA645" s="234" t="e">
        <f t="shared" si="862"/>
        <v>#N/A</v>
      </c>
      <c r="CB645" s="234" t="e">
        <f t="shared" si="853"/>
        <v>#N/A</v>
      </c>
      <c r="CC645" s="235">
        <v>86</v>
      </c>
      <c r="CD645" s="233" t="s">
        <v>17100</v>
      </c>
      <c r="CE645" s="233" t="s">
        <v>17746</v>
      </c>
      <c r="CF645" s="233" t="s">
        <v>17786</v>
      </c>
      <c r="CG645" s="236">
        <v>5785499.8499999996</v>
      </c>
      <c r="CH645" s="236">
        <v>0</v>
      </c>
      <c r="CI645" s="236">
        <v>0</v>
      </c>
      <c r="CJ645" s="236">
        <f t="shared" si="851"/>
        <v>5785499.8499999996</v>
      </c>
      <c r="CK645" s="236" t="e">
        <f t="shared" si="872"/>
        <v>#N/A</v>
      </c>
      <c r="CL645" s="236" t="e">
        <f t="shared" si="873"/>
        <v>#N/A</v>
      </c>
      <c r="CM645" s="195">
        <f t="shared" si="754"/>
        <v>0</v>
      </c>
      <c r="CQ645" s="182" t="e">
        <f t="shared" si="742"/>
        <v>#N/A</v>
      </c>
      <c r="CY645" s="182" t="s">
        <v>299</v>
      </c>
      <c r="CZ645" s="182">
        <v>527.4</v>
      </c>
    </row>
    <row r="646" spans="1:104" ht="35.25" x14ac:dyDescent="0.5">
      <c r="B646" s="229" t="s">
        <v>570</v>
      </c>
      <c r="C646" s="269"/>
      <c r="D646" s="220" t="s">
        <v>17075</v>
      </c>
      <c r="E646" s="220" t="s">
        <v>17075</v>
      </c>
      <c r="F646" s="220" t="s">
        <v>17075</v>
      </c>
      <c r="G646" s="220" t="s">
        <v>17075</v>
      </c>
      <c r="H646" s="220" t="s">
        <v>17075</v>
      </c>
      <c r="I646" s="225">
        <f>SUM(I647:I653)</f>
        <v>6852.6</v>
      </c>
      <c r="J646" s="225">
        <f t="shared" ref="J646:L646" si="875">SUM(J647:J653)</f>
        <v>6444.5999999999995</v>
      </c>
      <c r="K646" s="225">
        <f t="shared" si="875"/>
        <v>5656.0999999999995</v>
      </c>
      <c r="L646" s="226">
        <f t="shared" si="875"/>
        <v>239</v>
      </c>
      <c r="M646" s="220" t="s">
        <v>17075</v>
      </c>
      <c r="N646" s="220" t="s">
        <v>17075</v>
      </c>
      <c r="O646" s="223" t="s">
        <v>17075</v>
      </c>
      <c r="P646" s="227">
        <v>41896146.329999998</v>
      </c>
      <c r="Q646" s="227"/>
      <c r="R646" s="225">
        <f t="shared" ref="R646:T646" si="876">SUM(R647:R653)</f>
        <v>0</v>
      </c>
      <c r="S646" s="225">
        <f t="shared" si="876"/>
        <v>0</v>
      </c>
      <c r="T646" s="225">
        <f t="shared" si="876"/>
        <v>41896146.329999998</v>
      </c>
      <c r="U646" s="221">
        <f t="shared" ref="U646:U700" si="877">P646/I646</f>
        <v>6113.9051352771203</v>
      </c>
      <c r="V646" s="228">
        <f>MAX(V647:V653)</f>
        <v>17504.348855145818</v>
      </c>
      <c r="W646" s="195">
        <f t="shared" si="874"/>
        <v>11390.443719868697</v>
      </c>
      <c r="Y646" s="182" t="s">
        <v>762</v>
      </c>
      <c r="Z646" s="182">
        <v>1992</v>
      </c>
      <c r="AA646" s="182">
        <v>1443.25</v>
      </c>
      <c r="AB646" s="182">
        <v>22</v>
      </c>
      <c r="AC646" s="182">
        <v>2</v>
      </c>
      <c r="AD646" s="182">
        <v>610</v>
      </c>
      <c r="AF646" s="182" t="s">
        <v>3920</v>
      </c>
      <c r="AG646" s="182" t="s">
        <v>17312</v>
      </c>
      <c r="AH646" s="182" t="s">
        <v>2993</v>
      </c>
      <c r="AI646" s="182" t="s">
        <v>17042</v>
      </c>
      <c r="AL646" s="182" t="e">
        <f t="shared" si="866"/>
        <v>#N/A</v>
      </c>
      <c r="AV646" s="182" t="e">
        <f t="shared" si="867"/>
        <v>#N/A</v>
      </c>
      <c r="AW646" s="182" t="e">
        <f t="shared" si="868"/>
        <v>#N/A</v>
      </c>
      <c r="BD646" s="182" t="e">
        <f t="shared" si="869"/>
        <v>#N/A</v>
      </c>
      <c r="BJ646" s="182" t="e">
        <f t="shared" si="870"/>
        <v>#N/A</v>
      </c>
      <c r="BU646" s="233" t="s">
        <v>17075</v>
      </c>
      <c r="BV646" s="233" t="s">
        <v>17075</v>
      </c>
      <c r="BW646" s="233" t="s">
        <v>17075</v>
      </c>
      <c r="BX646" s="233" t="s">
        <v>17075</v>
      </c>
      <c r="BY646" s="233" t="s">
        <v>17075</v>
      </c>
      <c r="BZ646" s="234">
        <f>SUM(BZ647:BZ653)</f>
        <v>6852.6</v>
      </c>
      <c r="CA646" s="234">
        <f t="shared" ref="CA646" si="878">SUM(CA647:CA653)</f>
        <v>6444.5999999999995</v>
      </c>
      <c r="CB646" s="234">
        <f t="shared" ref="CB646" si="879">SUM(CB647:CB653)</f>
        <v>6333.9000000000005</v>
      </c>
      <c r="CC646" s="235">
        <f t="shared" ref="CC646" si="880">SUM(CC647:CC653)</f>
        <v>239</v>
      </c>
      <c r="CD646" s="233" t="s">
        <v>17075</v>
      </c>
      <c r="CE646" s="233" t="s">
        <v>17075</v>
      </c>
      <c r="CF646" s="233" t="s">
        <v>17075</v>
      </c>
      <c r="CG646" s="234">
        <f t="shared" ref="CG646" si="881">SUM(CG647:CG653)</f>
        <v>41896146.329999998</v>
      </c>
      <c r="CH646" s="234">
        <f t="shared" ref="CH646" si="882">SUM(CH647:CH653)</f>
        <v>0</v>
      </c>
      <c r="CI646" s="234">
        <f t="shared" ref="CI646" si="883">SUM(CI647:CI653)</f>
        <v>0</v>
      </c>
      <c r="CJ646" s="234">
        <f t="shared" ref="CJ646" si="884">SUM(CJ647:CJ653)</f>
        <v>41896146.329999998</v>
      </c>
      <c r="CK646" s="236">
        <f t="shared" si="872"/>
        <v>6113.9051352771203</v>
      </c>
      <c r="CL646" s="236">
        <f>MAX(CL647:CL653)</f>
        <v>17504.348855145818</v>
      </c>
      <c r="CM646" s="195">
        <f t="shared" si="754"/>
        <v>0</v>
      </c>
      <c r="CQ646" s="182" t="e">
        <f t="shared" si="742"/>
        <v>#N/A</v>
      </c>
      <c r="CY646" s="182" t="s">
        <v>339</v>
      </c>
      <c r="CZ646" s="182">
        <v>356.3</v>
      </c>
    </row>
    <row r="647" spans="1:104" ht="35.25" x14ac:dyDescent="0.5">
      <c r="A647" s="182">
        <v>1</v>
      </c>
      <c r="B647" s="220">
        <f>SUBTOTAL(9,$A$609:A647)</f>
        <v>38</v>
      </c>
      <c r="C647" s="230" t="s">
        <v>589</v>
      </c>
      <c r="D647" s="220">
        <v>1956</v>
      </c>
      <c r="E647" s="220"/>
      <c r="F647" s="220" t="s">
        <v>17877</v>
      </c>
      <c r="G647" s="220">
        <v>2</v>
      </c>
      <c r="H647" s="220" t="s">
        <v>17042</v>
      </c>
      <c r="I647" s="231">
        <v>442.2</v>
      </c>
      <c r="J647" s="231">
        <v>398.8</v>
      </c>
      <c r="K647" s="231">
        <f t="shared" ref="K647:K653" si="885">VLOOKUP(C647,CY:CZ,2,FALSE)</f>
        <v>343.2</v>
      </c>
      <c r="L647" s="232">
        <v>21</v>
      </c>
      <c r="M647" s="220" t="s">
        <v>17100</v>
      </c>
      <c r="N647" s="220" t="s">
        <v>17769</v>
      </c>
      <c r="O647" s="223" t="s">
        <v>17316</v>
      </c>
      <c r="P647" s="228">
        <v>3608668.1600000001</v>
      </c>
      <c r="Q647" s="228"/>
      <c r="R647" s="228">
        <v>0</v>
      </c>
      <c r="S647" s="228">
        <v>0</v>
      </c>
      <c r="T647" s="228">
        <f t="shared" ref="T647:T653" si="886">P647-R647-S647</f>
        <v>3608668.1600000001</v>
      </c>
      <c r="U647" s="221">
        <f t="shared" si="877"/>
        <v>8160.714970601538</v>
      </c>
      <c r="V647" s="228">
        <v>8160.714970601538</v>
      </c>
      <c r="W647" s="195">
        <f t="shared" si="874"/>
        <v>0</v>
      </c>
      <c r="Y647" s="182" t="s">
        <v>17160</v>
      </c>
      <c r="Z647" s="182">
        <v>1980</v>
      </c>
      <c r="AA647" s="182">
        <v>924.4</v>
      </c>
      <c r="AB647" s="182">
        <v>36</v>
      </c>
      <c r="AC647" s="182">
        <v>2</v>
      </c>
      <c r="AD647" s="182">
        <v>924.4</v>
      </c>
      <c r="AF647" s="182" t="s">
        <v>3922</v>
      </c>
      <c r="AG647" s="182" t="s">
        <v>17312</v>
      </c>
      <c r="AH647" s="182" t="s">
        <v>2993</v>
      </c>
      <c r="AI647" s="182" t="s">
        <v>17320</v>
      </c>
      <c r="AL647" s="182" t="e">
        <f t="shared" si="866"/>
        <v>#N/A</v>
      </c>
      <c r="AV647" s="182" t="e">
        <f t="shared" si="867"/>
        <v>#N/A</v>
      </c>
      <c r="AW647" s="182" t="e">
        <f t="shared" si="868"/>
        <v>#N/A</v>
      </c>
      <c r="BD647" s="182" t="e">
        <f t="shared" si="869"/>
        <v>#N/A</v>
      </c>
      <c r="BJ647" s="182">
        <f t="shared" si="870"/>
        <v>512</v>
      </c>
      <c r="BU647" s="233" t="e">
        <f t="shared" ref="BU647:BU653" si="887">VLOOKUP(BT647,CO:CS,2,FALSE)</f>
        <v>#N/A</v>
      </c>
      <c r="BV647" s="233"/>
      <c r="BW647" s="233" t="s">
        <v>17877</v>
      </c>
      <c r="BX647" s="233" t="e">
        <f t="shared" ref="BX647:BX653" si="888">VLOOKUP(BT647,CO:CS,5,FALSE)</f>
        <v>#N/A</v>
      </c>
      <c r="BY647" s="233" t="e">
        <f t="shared" ref="BY647:BY653" si="889">VLOOKUP(BT647,CV:CY,4,FALSE)</f>
        <v>#N/A</v>
      </c>
      <c r="BZ647" s="234">
        <v>442.2</v>
      </c>
      <c r="CA647" s="234">
        <v>398.8</v>
      </c>
      <c r="CB647" s="234">
        <v>398.8</v>
      </c>
      <c r="CC647" s="235">
        <v>21</v>
      </c>
      <c r="CD647" s="233" t="s">
        <v>17100</v>
      </c>
      <c r="CE647" s="233" t="s">
        <v>17769</v>
      </c>
      <c r="CF647" s="233" t="s">
        <v>17316</v>
      </c>
      <c r="CG647" s="236">
        <v>3608668.1600000001</v>
      </c>
      <c r="CH647" s="236">
        <v>0</v>
      </c>
      <c r="CI647" s="236">
        <v>0</v>
      </c>
      <c r="CJ647" s="236">
        <f t="shared" ref="CJ647:CJ653" si="890">CG647-CH647-CI647</f>
        <v>3608668.1600000001</v>
      </c>
      <c r="CK647" s="236">
        <f t="shared" si="872"/>
        <v>8160.714970601538</v>
      </c>
      <c r="CL647" s="236">
        <f>DZ647*7048.18/BZ647</f>
        <v>0</v>
      </c>
      <c r="CM647" s="195">
        <f t="shared" si="754"/>
        <v>0</v>
      </c>
      <c r="CQ647" s="182" t="e">
        <f t="shared" si="742"/>
        <v>#N/A</v>
      </c>
      <c r="CY647" s="182" t="s">
        <v>340</v>
      </c>
      <c r="CZ647" s="182">
        <v>374.8</v>
      </c>
    </row>
    <row r="648" spans="1:104" ht="35.25" x14ac:dyDescent="0.5">
      <c r="A648" s="182">
        <v>1</v>
      </c>
      <c r="B648" s="220">
        <f>SUBTOTAL(9,$A$609:A648)</f>
        <v>39</v>
      </c>
      <c r="C648" s="230" t="s">
        <v>9854</v>
      </c>
      <c r="D648" s="220">
        <v>1972</v>
      </c>
      <c r="E648" s="220"/>
      <c r="F648" s="220" t="s">
        <v>17877</v>
      </c>
      <c r="G648" s="220">
        <v>2</v>
      </c>
      <c r="H648" s="220" t="s">
        <v>17042</v>
      </c>
      <c r="I648" s="231">
        <v>773.3</v>
      </c>
      <c r="J648" s="231">
        <v>713.2</v>
      </c>
      <c r="K648" s="231">
        <f t="shared" si="885"/>
        <v>449.80000000000007</v>
      </c>
      <c r="L648" s="232">
        <v>23</v>
      </c>
      <c r="M648" s="220" t="s">
        <v>17100</v>
      </c>
      <c r="N648" s="220" t="s">
        <v>17769</v>
      </c>
      <c r="O648" s="223" t="s">
        <v>17316</v>
      </c>
      <c r="P648" s="228">
        <v>6246218.9699999997</v>
      </c>
      <c r="Q648" s="228"/>
      <c r="R648" s="228">
        <v>0</v>
      </c>
      <c r="S648" s="228">
        <v>0</v>
      </c>
      <c r="T648" s="228">
        <f t="shared" si="886"/>
        <v>6246218.9699999997</v>
      </c>
      <c r="U648" s="221">
        <f t="shared" si="877"/>
        <v>8077.3554506659775</v>
      </c>
      <c r="V648" s="228">
        <v>8551.7621440579333</v>
      </c>
      <c r="W648" s="195">
        <f t="shared" si="874"/>
        <v>474.40669339195574</v>
      </c>
      <c r="Y648" s="182" t="s">
        <v>17161</v>
      </c>
      <c r="Z648" s="182">
        <v>1962</v>
      </c>
      <c r="AA648" s="182">
        <v>362.4</v>
      </c>
      <c r="AB648" s="182">
        <v>20</v>
      </c>
      <c r="AC648" s="182">
        <v>2</v>
      </c>
      <c r="AD648" s="182">
        <v>339.1</v>
      </c>
      <c r="AF648" s="182" t="s">
        <v>3923</v>
      </c>
      <c r="AG648" s="182" t="s">
        <v>17312</v>
      </c>
      <c r="AH648" s="182" t="s">
        <v>2993</v>
      </c>
      <c r="AI648" s="182" t="s">
        <v>17315</v>
      </c>
      <c r="AL648" s="182" t="e">
        <f t="shared" si="866"/>
        <v>#N/A</v>
      </c>
      <c r="AV648" s="182" t="e">
        <f t="shared" si="867"/>
        <v>#N/A</v>
      </c>
      <c r="AW648" s="182" t="e">
        <f t="shared" si="868"/>
        <v>#N/A</v>
      </c>
      <c r="BD648" s="182" t="e">
        <f t="shared" si="869"/>
        <v>#N/A</v>
      </c>
      <c r="BJ648" s="182" t="e">
        <f t="shared" si="870"/>
        <v>#N/A</v>
      </c>
      <c r="BU648" s="233" t="e">
        <f t="shared" si="887"/>
        <v>#N/A</v>
      </c>
      <c r="BV648" s="233"/>
      <c r="BW648" s="233" t="s">
        <v>17877</v>
      </c>
      <c r="BX648" s="233" t="e">
        <f t="shared" si="888"/>
        <v>#N/A</v>
      </c>
      <c r="BY648" s="233" t="e">
        <f t="shared" si="889"/>
        <v>#N/A</v>
      </c>
      <c r="BZ648" s="234">
        <v>773.3</v>
      </c>
      <c r="CA648" s="234">
        <v>713.2</v>
      </c>
      <c r="CB648" s="234">
        <v>713.2</v>
      </c>
      <c r="CC648" s="235">
        <v>23</v>
      </c>
      <c r="CD648" s="233" t="s">
        <v>17100</v>
      </c>
      <c r="CE648" s="233" t="s">
        <v>17769</v>
      </c>
      <c r="CF648" s="233" t="s">
        <v>17316</v>
      </c>
      <c r="CG648" s="236">
        <v>6246218.9699999997</v>
      </c>
      <c r="CH648" s="236">
        <v>0</v>
      </c>
      <c r="CI648" s="236">
        <v>0</v>
      </c>
      <c r="CJ648" s="236">
        <f t="shared" si="890"/>
        <v>6246218.9699999997</v>
      </c>
      <c r="CK648" s="236">
        <f t="shared" si="872"/>
        <v>8077.3554506659775</v>
      </c>
      <c r="CL648" s="236">
        <f t="shared" ref="CL648:CL650" si="891">DL648*9671.07/BZ648</f>
        <v>0</v>
      </c>
      <c r="CM648" s="195">
        <f t="shared" si="754"/>
        <v>0</v>
      </c>
      <c r="CQ648" s="182" t="e">
        <f t="shared" si="742"/>
        <v>#N/A</v>
      </c>
      <c r="CY648" s="182" t="s">
        <v>363</v>
      </c>
      <c r="CZ648" s="182">
        <v>513.9</v>
      </c>
    </row>
    <row r="649" spans="1:104" ht="35.25" x14ac:dyDescent="0.5">
      <c r="A649" s="182">
        <v>1</v>
      </c>
      <c r="B649" s="220">
        <f>SUBTOTAL(9,$A$609:A649)</f>
        <v>40</v>
      </c>
      <c r="C649" s="230" t="s">
        <v>9859</v>
      </c>
      <c r="D649" s="220">
        <v>1960</v>
      </c>
      <c r="E649" s="220"/>
      <c r="F649" s="220" t="s">
        <v>17877</v>
      </c>
      <c r="G649" s="220">
        <v>2</v>
      </c>
      <c r="H649" s="220" t="s">
        <v>17040</v>
      </c>
      <c r="I649" s="231">
        <v>305.89999999999998</v>
      </c>
      <c r="J649" s="231">
        <v>279.10000000000002</v>
      </c>
      <c r="K649" s="231">
        <f t="shared" si="885"/>
        <v>241.10000000000002</v>
      </c>
      <c r="L649" s="232">
        <v>14</v>
      </c>
      <c r="M649" s="220" t="s">
        <v>17100</v>
      </c>
      <c r="N649" s="220" t="s">
        <v>17769</v>
      </c>
      <c r="O649" s="223" t="s">
        <v>17316</v>
      </c>
      <c r="P649" s="228">
        <v>2441670.56</v>
      </c>
      <c r="Q649" s="228"/>
      <c r="R649" s="228">
        <v>0</v>
      </c>
      <c r="S649" s="228">
        <v>0</v>
      </c>
      <c r="T649" s="228">
        <f t="shared" si="886"/>
        <v>2441670.56</v>
      </c>
      <c r="U649" s="221">
        <f t="shared" si="877"/>
        <v>7981.9240274599551</v>
      </c>
      <c r="V649" s="228">
        <v>8447.5642497548215</v>
      </c>
      <c r="W649" s="195">
        <f t="shared" si="874"/>
        <v>465.64022229486636</v>
      </c>
      <c r="Y649" s="182" t="s">
        <v>3933</v>
      </c>
      <c r="Z649" s="182">
        <v>1968</v>
      </c>
      <c r="AA649" s="182">
        <v>472.4</v>
      </c>
      <c r="AB649" s="182">
        <v>19</v>
      </c>
      <c r="AC649" s="182">
        <v>2</v>
      </c>
      <c r="AD649" s="182">
        <v>429.6</v>
      </c>
      <c r="AF649" s="182" t="s">
        <v>3924</v>
      </c>
      <c r="AG649" s="182" t="s">
        <v>17312</v>
      </c>
      <c r="AH649" s="182" t="s">
        <v>2993</v>
      </c>
      <c r="AI649" s="182" t="s">
        <v>17315</v>
      </c>
      <c r="AL649" s="182" t="e">
        <f t="shared" si="866"/>
        <v>#N/A</v>
      </c>
      <c r="AV649" s="182" t="e">
        <f t="shared" si="867"/>
        <v>#N/A</v>
      </c>
      <c r="AW649" s="182" t="e">
        <f t="shared" si="868"/>
        <v>#N/A</v>
      </c>
      <c r="BD649" s="182" t="e">
        <f t="shared" si="869"/>
        <v>#N/A</v>
      </c>
      <c r="BJ649" s="182" t="e">
        <f t="shared" si="870"/>
        <v>#N/A</v>
      </c>
      <c r="BU649" s="233" t="e">
        <f t="shared" si="887"/>
        <v>#N/A</v>
      </c>
      <c r="BV649" s="233"/>
      <c r="BW649" s="233" t="s">
        <v>17877</v>
      </c>
      <c r="BX649" s="233" t="e">
        <f t="shared" si="888"/>
        <v>#N/A</v>
      </c>
      <c r="BY649" s="233" t="e">
        <f t="shared" si="889"/>
        <v>#N/A</v>
      </c>
      <c r="BZ649" s="234">
        <v>305.89999999999998</v>
      </c>
      <c r="CA649" s="234">
        <v>279.10000000000002</v>
      </c>
      <c r="CB649" s="234">
        <v>279.10000000000002</v>
      </c>
      <c r="CC649" s="235">
        <v>14</v>
      </c>
      <c r="CD649" s="233" t="s">
        <v>17100</v>
      </c>
      <c r="CE649" s="233" t="s">
        <v>17769</v>
      </c>
      <c r="CF649" s="233" t="s">
        <v>17316</v>
      </c>
      <c r="CG649" s="236">
        <v>2441670.56</v>
      </c>
      <c r="CH649" s="236">
        <v>0</v>
      </c>
      <c r="CI649" s="236">
        <v>0</v>
      </c>
      <c r="CJ649" s="236">
        <f t="shared" si="890"/>
        <v>2441670.56</v>
      </c>
      <c r="CK649" s="236">
        <f t="shared" si="872"/>
        <v>7981.9240274599551</v>
      </c>
      <c r="CL649" s="236">
        <f t="shared" si="891"/>
        <v>0</v>
      </c>
      <c r="CM649" s="195">
        <f t="shared" si="754"/>
        <v>0</v>
      </c>
      <c r="CQ649" s="182" t="e">
        <f t="shared" si="742"/>
        <v>#N/A</v>
      </c>
      <c r="CY649" s="182" t="s">
        <v>364</v>
      </c>
      <c r="CZ649" s="182">
        <v>544.6</v>
      </c>
    </row>
    <row r="650" spans="1:104" ht="35.25" x14ac:dyDescent="0.5">
      <c r="A650" s="182">
        <v>1</v>
      </c>
      <c r="B650" s="220">
        <f>SUBTOTAL(9,$A$609:A650)</f>
        <v>41</v>
      </c>
      <c r="C650" s="230" t="s">
        <v>585</v>
      </c>
      <c r="D650" s="220">
        <v>1982</v>
      </c>
      <c r="E650" s="220"/>
      <c r="F650" s="220" t="s">
        <v>17877</v>
      </c>
      <c r="G650" s="220">
        <v>2</v>
      </c>
      <c r="H650" s="220" t="s">
        <v>17322</v>
      </c>
      <c r="I650" s="231">
        <v>917.3</v>
      </c>
      <c r="J650" s="231">
        <v>878.3</v>
      </c>
      <c r="K650" s="231">
        <f t="shared" si="885"/>
        <v>787.3</v>
      </c>
      <c r="L650" s="232">
        <v>28</v>
      </c>
      <c r="M650" s="220" t="s">
        <v>17100</v>
      </c>
      <c r="N650" s="220" t="s">
        <v>17769</v>
      </c>
      <c r="O650" s="223" t="s">
        <v>17316</v>
      </c>
      <c r="P650" s="228">
        <v>9056626.1600000001</v>
      </c>
      <c r="Q650" s="228"/>
      <c r="R650" s="228">
        <v>0</v>
      </c>
      <c r="S650" s="228">
        <v>0</v>
      </c>
      <c r="T650" s="228">
        <f t="shared" si="886"/>
        <v>9056626.1600000001</v>
      </c>
      <c r="U650" s="221">
        <f t="shared" si="877"/>
        <v>9873.1343726152845</v>
      </c>
      <c r="V650" s="228">
        <v>10453.358666739343</v>
      </c>
      <c r="W650" s="195">
        <f t="shared" si="874"/>
        <v>580.22429412405836</v>
      </c>
      <c r="Y650" s="182" t="s">
        <v>3935</v>
      </c>
      <c r="Z650" s="182">
        <v>1963</v>
      </c>
      <c r="AA650" s="182">
        <v>430.3</v>
      </c>
      <c r="AB650" s="182">
        <v>18</v>
      </c>
      <c r="AC650" s="182">
        <v>2</v>
      </c>
      <c r="AD650" s="182">
        <v>390.7</v>
      </c>
      <c r="AF650" s="182" t="s">
        <v>3925</v>
      </c>
      <c r="AG650" s="182" t="s">
        <v>17312</v>
      </c>
      <c r="AH650" s="182" t="s">
        <v>2993</v>
      </c>
      <c r="AI650" s="182" t="s">
        <v>17320</v>
      </c>
      <c r="AL650" s="182" t="e">
        <f t="shared" si="866"/>
        <v>#N/A</v>
      </c>
      <c r="AV650" s="182" t="e">
        <f t="shared" si="867"/>
        <v>#N/A</v>
      </c>
      <c r="AW650" s="182" t="e">
        <f t="shared" si="868"/>
        <v>#N/A</v>
      </c>
      <c r="BD650" s="182" t="e">
        <f t="shared" si="869"/>
        <v>#N/A</v>
      </c>
      <c r="BJ650" s="182" t="e">
        <f t="shared" si="870"/>
        <v>#N/A</v>
      </c>
      <c r="BU650" s="233" t="e">
        <f t="shared" si="887"/>
        <v>#N/A</v>
      </c>
      <c r="BV650" s="233"/>
      <c r="BW650" s="233" t="s">
        <v>17877</v>
      </c>
      <c r="BX650" s="233" t="e">
        <f t="shared" si="888"/>
        <v>#N/A</v>
      </c>
      <c r="BY650" s="233" t="e">
        <f t="shared" si="889"/>
        <v>#N/A</v>
      </c>
      <c r="BZ650" s="234">
        <v>917.3</v>
      </c>
      <c r="CA650" s="234">
        <v>878.3</v>
      </c>
      <c r="CB650" s="234">
        <v>878.3</v>
      </c>
      <c r="CC650" s="235">
        <v>28</v>
      </c>
      <c r="CD650" s="233" t="s">
        <v>17100</v>
      </c>
      <c r="CE650" s="233" t="s">
        <v>17769</v>
      </c>
      <c r="CF650" s="233" t="s">
        <v>17316</v>
      </c>
      <c r="CG650" s="236">
        <v>9056626.1600000001</v>
      </c>
      <c r="CH650" s="236">
        <v>0</v>
      </c>
      <c r="CI650" s="236">
        <v>0</v>
      </c>
      <c r="CJ650" s="236">
        <f t="shared" si="890"/>
        <v>9056626.1600000001</v>
      </c>
      <c r="CK650" s="236">
        <f t="shared" si="872"/>
        <v>9873.1343726152845</v>
      </c>
      <c r="CL650" s="236">
        <f t="shared" si="891"/>
        <v>0</v>
      </c>
      <c r="CM650" s="195">
        <f t="shared" ref="CM650:CM713" si="892">P650-R650-S650-T650</f>
        <v>0</v>
      </c>
      <c r="CQ650" s="182" t="e">
        <f t="shared" ref="CQ650:CQ713" si="893">VLOOKUP(C650,CR:CS,2,FALSE)</f>
        <v>#N/A</v>
      </c>
      <c r="CY650" s="182" t="s">
        <v>49</v>
      </c>
      <c r="CZ650" s="182">
        <v>1006.3</v>
      </c>
    </row>
    <row r="651" spans="1:104" ht="35.25" x14ac:dyDescent="0.5">
      <c r="A651" s="182">
        <v>1</v>
      </c>
      <c r="B651" s="220">
        <f>SUBTOTAL(9,$A$609:A651)</f>
        <v>42</v>
      </c>
      <c r="C651" s="230" t="s">
        <v>586</v>
      </c>
      <c r="D651" s="220">
        <v>1994</v>
      </c>
      <c r="E651" s="220"/>
      <c r="F651" s="220" t="s">
        <v>17875</v>
      </c>
      <c r="G651" s="220">
        <v>1</v>
      </c>
      <c r="H651" s="220" t="s">
        <v>17042</v>
      </c>
      <c r="I651" s="231">
        <v>414.9</v>
      </c>
      <c r="J651" s="231">
        <v>385.3</v>
      </c>
      <c r="K651" s="231">
        <f t="shared" si="885"/>
        <v>262.60000000000002</v>
      </c>
      <c r="L651" s="232">
        <v>20</v>
      </c>
      <c r="M651" s="220" t="s">
        <v>17100</v>
      </c>
      <c r="N651" s="220" t="s">
        <v>17769</v>
      </c>
      <c r="O651" s="223" t="s">
        <v>17316</v>
      </c>
      <c r="P651" s="228">
        <v>7262554.3399999999</v>
      </c>
      <c r="Q651" s="228"/>
      <c r="R651" s="228">
        <v>0</v>
      </c>
      <c r="S651" s="228">
        <v>0</v>
      </c>
      <c r="T651" s="228">
        <f t="shared" si="886"/>
        <v>7262554.3399999999</v>
      </c>
      <c r="U651" s="221">
        <f t="shared" si="877"/>
        <v>17504.348855145818</v>
      </c>
      <c r="V651" s="228">
        <v>17504.348855145818</v>
      </c>
      <c r="W651" s="195">
        <f t="shared" si="874"/>
        <v>0</v>
      </c>
      <c r="Y651" s="182" t="s">
        <v>17162</v>
      </c>
      <c r="Z651" s="182">
        <v>1965</v>
      </c>
      <c r="AA651" s="182">
        <v>450.2</v>
      </c>
      <c r="AB651" s="182">
        <v>23</v>
      </c>
      <c r="AC651" s="182">
        <v>2</v>
      </c>
      <c r="AD651" s="182">
        <v>407.8</v>
      </c>
      <c r="AF651" s="182" t="s">
        <v>3926</v>
      </c>
      <c r="AG651" s="182" t="s">
        <v>17312</v>
      </c>
      <c r="AH651" s="182" t="s">
        <v>2993</v>
      </c>
      <c r="AI651" s="182" t="s">
        <v>17314</v>
      </c>
      <c r="AL651" s="182" t="e">
        <f t="shared" si="866"/>
        <v>#N/A</v>
      </c>
      <c r="AV651" s="182" t="e">
        <f t="shared" si="867"/>
        <v>#N/A</v>
      </c>
      <c r="AW651" s="182" t="e">
        <f t="shared" si="868"/>
        <v>#N/A</v>
      </c>
      <c r="BD651" s="182" t="e">
        <f t="shared" si="869"/>
        <v>#N/A</v>
      </c>
      <c r="BJ651" s="182" t="e">
        <f t="shared" si="870"/>
        <v>#N/A</v>
      </c>
      <c r="BU651" s="233" t="e">
        <f t="shared" si="887"/>
        <v>#N/A</v>
      </c>
      <c r="BV651" s="233"/>
      <c r="BW651" s="233" t="s">
        <v>17875</v>
      </c>
      <c r="BX651" s="233" t="e">
        <f t="shared" si="888"/>
        <v>#N/A</v>
      </c>
      <c r="BY651" s="233" t="e">
        <f t="shared" si="889"/>
        <v>#N/A</v>
      </c>
      <c r="BZ651" s="234">
        <v>414.9</v>
      </c>
      <c r="CA651" s="234">
        <v>385.3</v>
      </c>
      <c r="CB651" s="234">
        <v>385.3</v>
      </c>
      <c r="CC651" s="235">
        <v>20</v>
      </c>
      <c r="CD651" s="233" t="s">
        <v>17100</v>
      </c>
      <c r="CE651" s="233" t="s">
        <v>17769</v>
      </c>
      <c r="CF651" s="233" t="s">
        <v>17316</v>
      </c>
      <c r="CG651" s="236">
        <v>7262554.3399999999</v>
      </c>
      <c r="CH651" s="236">
        <v>0</v>
      </c>
      <c r="CI651" s="236">
        <v>0</v>
      </c>
      <c r="CJ651" s="236">
        <f t="shared" si="890"/>
        <v>7262554.3399999999</v>
      </c>
      <c r="CK651" s="236">
        <f t="shared" si="872"/>
        <v>17504.348855145818</v>
      </c>
      <c r="CL651" s="236">
        <f>CK651</f>
        <v>17504.348855145818</v>
      </c>
      <c r="CM651" s="195">
        <f t="shared" si="892"/>
        <v>0</v>
      </c>
      <c r="CQ651" s="182" t="e">
        <f t="shared" si="893"/>
        <v>#N/A</v>
      </c>
      <c r="CY651" s="182" t="s">
        <v>50</v>
      </c>
      <c r="CZ651" s="182">
        <v>956.59999999999991</v>
      </c>
    </row>
    <row r="652" spans="1:104" ht="35.25" x14ac:dyDescent="0.5">
      <c r="A652" s="182">
        <v>1</v>
      </c>
      <c r="B652" s="220">
        <f>SUBTOTAL(9,$A$609:A652)</f>
        <v>43</v>
      </c>
      <c r="C652" s="230" t="s">
        <v>575</v>
      </c>
      <c r="D652" s="220">
        <v>1974</v>
      </c>
      <c r="E652" s="220"/>
      <c r="F652" s="220" t="s">
        <v>17877</v>
      </c>
      <c r="G652" s="220">
        <v>5</v>
      </c>
      <c r="H652" s="220" t="s">
        <v>17315</v>
      </c>
      <c r="I652" s="231">
        <v>3544</v>
      </c>
      <c r="J652" s="231">
        <v>3379.1</v>
      </c>
      <c r="K652" s="231">
        <f t="shared" si="885"/>
        <v>3274.9</v>
      </c>
      <c r="L652" s="232">
        <v>112</v>
      </c>
      <c r="M652" s="220" t="s">
        <v>17100</v>
      </c>
      <c r="N652" s="220" t="s">
        <v>17746</v>
      </c>
      <c r="O652" s="223" t="s">
        <v>17816</v>
      </c>
      <c r="P652" s="228">
        <v>10391400.48</v>
      </c>
      <c r="Q652" s="228"/>
      <c r="R652" s="228">
        <v>0</v>
      </c>
      <c r="S652" s="228">
        <v>0</v>
      </c>
      <c r="T652" s="228">
        <f t="shared" si="886"/>
        <v>10391400.48</v>
      </c>
      <c r="U652" s="221">
        <f t="shared" si="877"/>
        <v>2932.1107449209935</v>
      </c>
      <c r="V652" s="228">
        <v>3361.9520993227993</v>
      </c>
      <c r="W652" s="195">
        <f t="shared" si="874"/>
        <v>429.8413544018058</v>
      </c>
      <c r="Y652" s="182" t="s">
        <v>3938</v>
      </c>
      <c r="Z652" s="182">
        <v>1963</v>
      </c>
      <c r="AA652" s="182">
        <v>430.4</v>
      </c>
      <c r="AB652" s="182">
        <v>18</v>
      </c>
      <c r="AC652" s="182">
        <v>2</v>
      </c>
      <c r="AD652" s="182">
        <v>391.9</v>
      </c>
      <c r="AF652" s="182" t="s">
        <v>760</v>
      </c>
      <c r="AG652" s="182" t="s">
        <v>17312</v>
      </c>
      <c r="AH652" s="182" t="s">
        <v>2993</v>
      </c>
      <c r="AI652" s="182" t="s">
        <v>17326</v>
      </c>
      <c r="AL652" s="182" t="e">
        <f t="shared" si="866"/>
        <v>#N/A</v>
      </c>
      <c r="AV652" s="182" t="e">
        <f t="shared" si="867"/>
        <v>#N/A</v>
      </c>
      <c r="AW652" s="182" t="e">
        <f t="shared" si="868"/>
        <v>#N/A</v>
      </c>
      <c r="BD652" s="182" t="e">
        <f t="shared" si="869"/>
        <v>#N/A</v>
      </c>
      <c r="BJ652" s="182" t="e">
        <f t="shared" si="870"/>
        <v>#N/A</v>
      </c>
      <c r="BU652" s="233" t="e">
        <f t="shared" si="887"/>
        <v>#N/A</v>
      </c>
      <c r="BV652" s="233"/>
      <c r="BW652" s="233" t="s">
        <v>17877</v>
      </c>
      <c r="BX652" s="233" t="e">
        <f t="shared" si="888"/>
        <v>#N/A</v>
      </c>
      <c r="BY652" s="233" t="e">
        <f t="shared" si="889"/>
        <v>#N/A</v>
      </c>
      <c r="BZ652" s="234">
        <v>3544</v>
      </c>
      <c r="CA652" s="234">
        <v>3379.1</v>
      </c>
      <c r="CB652" s="234">
        <v>3268.4</v>
      </c>
      <c r="CC652" s="235">
        <v>112</v>
      </c>
      <c r="CD652" s="233" t="s">
        <v>17100</v>
      </c>
      <c r="CE652" s="233" t="s">
        <v>17746</v>
      </c>
      <c r="CF652" s="233" t="s">
        <v>17816</v>
      </c>
      <c r="CG652" s="236">
        <v>10391400.48</v>
      </c>
      <c r="CH652" s="236">
        <v>0</v>
      </c>
      <c r="CI652" s="236">
        <v>0</v>
      </c>
      <c r="CJ652" s="236">
        <f t="shared" si="890"/>
        <v>10391400.48</v>
      </c>
      <c r="CK652" s="236">
        <f t="shared" si="872"/>
        <v>2932.1107449209935</v>
      </c>
      <c r="CL652" s="236">
        <f t="shared" ref="CL652" si="894">DL652*9671.07/BZ652</f>
        <v>0</v>
      </c>
      <c r="CM652" s="195">
        <f t="shared" si="892"/>
        <v>0</v>
      </c>
      <c r="CQ652" s="182" t="e">
        <f t="shared" si="893"/>
        <v>#N/A</v>
      </c>
      <c r="CY652" s="182" t="s">
        <v>51</v>
      </c>
      <c r="CZ652" s="182">
        <v>800.1</v>
      </c>
    </row>
    <row r="653" spans="1:104" ht="35.25" x14ac:dyDescent="0.5">
      <c r="A653" s="182">
        <v>1</v>
      </c>
      <c r="B653" s="220">
        <f>SUBTOTAL(9,$A$609:A653)</f>
        <v>44</v>
      </c>
      <c r="C653" s="230" t="s">
        <v>9869</v>
      </c>
      <c r="D653" s="220">
        <v>1949</v>
      </c>
      <c r="E653" s="220"/>
      <c r="F653" s="220" t="s">
        <v>17877</v>
      </c>
      <c r="G653" s="220">
        <v>2</v>
      </c>
      <c r="H653" s="220" t="s">
        <v>17040</v>
      </c>
      <c r="I653" s="231">
        <v>455</v>
      </c>
      <c r="J653" s="231">
        <v>410.8</v>
      </c>
      <c r="K653" s="231">
        <f t="shared" si="885"/>
        <v>297.20000000000005</v>
      </c>
      <c r="L653" s="232">
        <v>21</v>
      </c>
      <c r="M653" s="220" t="s">
        <v>17100</v>
      </c>
      <c r="N653" s="220" t="s">
        <v>17769</v>
      </c>
      <c r="O653" s="223" t="s">
        <v>17316</v>
      </c>
      <c r="P653" s="228">
        <v>2889007.66</v>
      </c>
      <c r="Q653" s="228"/>
      <c r="R653" s="228">
        <v>0</v>
      </c>
      <c r="S653" s="228">
        <v>0</v>
      </c>
      <c r="T653" s="228">
        <f t="shared" si="886"/>
        <v>2889007.66</v>
      </c>
      <c r="U653" s="221">
        <f t="shared" si="877"/>
        <v>6349.4673846153846</v>
      </c>
      <c r="V653" s="228">
        <v>6532.3461670329671</v>
      </c>
      <c r="W653" s="195">
        <f t="shared" si="874"/>
        <v>182.87878241758244</v>
      </c>
      <c r="Y653" s="182" t="s">
        <v>3939</v>
      </c>
      <c r="Z653" s="182">
        <v>1964</v>
      </c>
      <c r="AA653" s="182">
        <v>473.1</v>
      </c>
      <c r="AB653" s="182">
        <v>24</v>
      </c>
      <c r="AC653" s="182">
        <v>2</v>
      </c>
      <c r="AD653" s="182">
        <v>429.1</v>
      </c>
      <c r="AF653" s="182" t="s">
        <v>17157</v>
      </c>
      <c r="AG653" s="182" t="s">
        <v>17312</v>
      </c>
      <c r="AH653" s="182" t="s">
        <v>2993</v>
      </c>
      <c r="AI653" s="182" t="s">
        <v>17320</v>
      </c>
      <c r="AL653" s="182" t="e">
        <f t="shared" si="866"/>
        <v>#N/A</v>
      </c>
      <c r="AV653" s="182" t="e">
        <f t="shared" si="867"/>
        <v>#N/A</v>
      </c>
      <c r="AW653" s="182" t="e">
        <f t="shared" si="868"/>
        <v>#N/A</v>
      </c>
      <c r="BD653" s="182" t="e">
        <f t="shared" si="869"/>
        <v>#N/A</v>
      </c>
      <c r="BJ653" s="182">
        <f t="shared" si="870"/>
        <v>421.7</v>
      </c>
      <c r="BU653" s="233" t="e">
        <f t="shared" si="887"/>
        <v>#N/A</v>
      </c>
      <c r="BV653" s="233"/>
      <c r="BW653" s="233" t="s">
        <v>17877</v>
      </c>
      <c r="BX653" s="233" t="e">
        <f t="shared" si="888"/>
        <v>#N/A</v>
      </c>
      <c r="BY653" s="233" t="e">
        <f t="shared" si="889"/>
        <v>#N/A</v>
      </c>
      <c r="BZ653" s="234">
        <v>455</v>
      </c>
      <c r="CA653" s="234">
        <v>410.8</v>
      </c>
      <c r="CB653" s="234">
        <v>410.8</v>
      </c>
      <c r="CC653" s="235">
        <v>21</v>
      </c>
      <c r="CD653" s="233" t="s">
        <v>17100</v>
      </c>
      <c r="CE653" s="233" t="s">
        <v>17769</v>
      </c>
      <c r="CF653" s="233" t="s">
        <v>17316</v>
      </c>
      <c r="CG653" s="236">
        <v>2889007.66</v>
      </c>
      <c r="CH653" s="236">
        <v>0</v>
      </c>
      <c r="CI653" s="236">
        <v>0</v>
      </c>
      <c r="CJ653" s="236">
        <f t="shared" si="890"/>
        <v>2889007.66</v>
      </c>
      <c r="CK653" s="236">
        <f t="shared" si="872"/>
        <v>6349.4673846153846</v>
      </c>
      <c r="CL653" s="236">
        <f>DZ653*7048.18/BZ653</f>
        <v>0</v>
      </c>
      <c r="CM653" s="195">
        <f t="shared" si="892"/>
        <v>0</v>
      </c>
      <c r="CQ653" s="182" t="e">
        <f t="shared" si="893"/>
        <v>#N/A</v>
      </c>
      <c r="CY653" s="182" t="s">
        <v>351</v>
      </c>
      <c r="CZ653" s="182">
        <v>545.6</v>
      </c>
    </row>
    <row r="654" spans="1:104" ht="35.25" x14ac:dyDescent="0.5">
      <c r="B654" s="229" t="s">
        <v>381</v>
      </c>
      <c r="C654" s="269"/>
      <c r="D654" s="220" t="s">
        <v>17075</v>
      </c>
      <c r="E654" s="220" t="s">
        <v>17075</v>
      </c>
      <c r="F654" s="220" t="s">
        <v>17075</v>
      </c>
      <c r="G654" s="220" t="s">
        <v>17075</v>
      </c>
      <c r="H654" s="220" t="s">
        <v>17075</v>
      </c>
      <c r="I654" s="225">
        <f>SUM(I655:I662)</f>
        <v>73696.67</v>
      </c>
      <c r="J654" s="225">
        <f t="shared" ref="J654:L654" si="895">SUM(J655:J662)</f>
        <v>62726.899999999994</v>
      </c>
      <c r="K654" s="225">
        <f t="shared" si="895"/>
        <v>61774.2</v>
      </c>
      <c r="L654" s="226">
        <f t="shared" si="895"/>
        <v>2328</v>
      </c>
      <c r="M654" s="220" t="s">
        <v>17075</v>
      </c>
      <c r="N654" s="220" t="s">
        <v>17075</v>
      </c>
      <c r="O654" s="223" t="s">
        <v>17075</v>
      </c>
      <c r="P654" s="227">
        <v>77095279.090000004</v>
      </c>
      <c r="Q654" s="227"/>
      <c r="R654" s="225">
        <f t="shared" ref="R654:T654" si="896">SUM(R655:R662)</f>
        <v>0</v>
      </c>
      <c r="S654" s="225">
        <f t="shared" si="896"/>
        <v>0</v>
      </c>
      <c r="T654" s="225">
        <f t="shared" si="896"/>
        <v>77095279.090000004</v>
      </c>
      <c r="U654" s="221">
        <f t="shared" si="877"/>
        <v>1046.1161825900683</v>
      </c>
      <c r="V654" s="228">
        <f>MAX(V655:V662)</f>
        <v>15449.692206941718</v>
      </c>
      <c r="W654" s="195">
        <f t="shared" si="874"/>
        <v>14403.576024351649</v>
      </c>
      <c r="Y654" s="182" t="s">
        <v>3685</v>
      </c>
      <c r="Z654" s="182">
        <v>1966</v>
      </c>
      <c r="AA654" s="182">
        <v>4854.1000000000004</v>
      </c>
      <c r="AB654" s="182">
        <v>142</v>
      </c>
      <c r="AC654" s="182">
        <v>5</v>
      </c>
      <c r="AD654" s="182">
        <v>3153.5</v>
      </c>
      <c r="AF654" s="182" t="s">
        <v>3672</v>
      </c>
      <c r="AG654" s="182" t="s">
        <v>17312</v>
      </c>
      <c r="AH654" s="182" t="s">
        <v>2993</v>
      </c>
      <c r="AI654" s="182" t="s">
        <v>17322</v>
      </c>
      <c r="AL654" s="182" t="e">
        <f t="shared" si="866"/>
        <v>#N/A</v>
      </c>
      <c r="AV654" s="182" t="e">
        <f t="shared" si="867"/>
        <v>#N/A</v>
      </c>
      <c r="AW654" s="182" t="e">
        <f t="shared" si="868"/>
        <v>#N/A</v>
      </c>
      <c r="BD654" s="182" t="e">
        <f t="shared" si="869"/>
        <v>#N/A</v>
      </c>
      <c r="BJ654" s="182" t="e">
        <f t="shared" si="870"/>
        <v>#N/A</v>
      </c>
      <c r="BU654" s="233" t="s">
        <v>17075</v>
      </c>
      <c r="BV654" s="233" t="s">
        <v>17075</v>
      </c>
      <c r="BW654" s="233" t="s">
        <v>17075</v>
      </c>
      <c r="BX654" s="233" t="s">
        <v>17075</v>
      </c>
      <c r="BY654" s="233" t="s">
        <v>17075</v>
      </c>
      <c r="BZ654" s="234">
        <f>SUM(BZ655:BZ662)</f>
        <v>73696.67</v>
      </c>
      <c r="CA654" s="234">
        <f t="shared" ref="CA654" si="897">SUM(CA655:CA662)</f>
        <v>62726.899999999994</v>
      </c>
      <c r="CB654" s="234">
        <f t="shared" ref="CB654" si="898">SUM(CB655:CB662)</f>
        <v>62036.400000000009</v>
      </c>
      <c r="CC654" s="235">
        <f t="shared" ref="CC654" si="899">SUM(CC655:CC662)</f>
        <v>2328</v>
      </c>
      <c r="CD654" s="233" t="s">
        <v>17075</v>
      </c>
      <c r="CE654" s="233" t="s">
        <v>17075</v>
      </c>
      <c r="CF654" s="233" t="s">
        <v>17075</v>
      </c>
      <c r="CG654" s="234">
        <f t="shared" ref="CG654" si="900">SUM(CG655:CG662)</f>
        <v>77095279.090000004</v>
      </c>
      <c r="CH654" s="234">
        <f t="shared" ref="CH654" si="901">SUM(CH655:CH662)</f>
        <v>0</v>
      </c>
      <c r="CI654" s="234">
        <f t="shared" ref="CI654" si="902">SUM(CI655:CI662)</f>
        <v>0</v>
      </c>
      <c r="CJ654" s="234">
        <f t="shared" ref="CJ654" si="903">SUM(CJ655:CJ662)</f>
        <v>77095279.090000004</v>
      </c>
      <c r="CK654" s="236">
        <f t="shared" si="872"/>
        <v>1046.1161825900683</v>
      </c>
      <c r="CL654" s="236">
        <f>MAX(CL655:CL662)</f>
        <v>0</v>
      </c>
      <c r="CM654" s="195">
        <f t="shared" si="892"/>
        <v>0</v>
      </c>
      <c r="CQ654" s="182" t="e">
        <f t="shared" si="893"/>
        <v>#N/A</v>
      </c>
      <c r="CY654" s="182" t="s">
        <v>352</v>
      </c>
      <c r="CZ654" s="182">
        <v>682.5</v>
      </c>
    </row>
    <row r="655" spans="1:104" ht="35.25" x14ac:dyDescent="0.5">
      <c r="A655" s="182">
        <v>1</v>
      </c>
      <c r="B655" s="220">
        <f>SUBTOTAL(9,$A$609:A655)</f>
        <v>45</v>
      </c>
      <c r="C655" s="269" t="s">
        <v>11379</v>
      </c>
      <c r="D655" s="220">
        <v>1990</v>
      </c>
      <c r="E655" s="220">
        <v>2020</v>
      </c>
      <c r="F655" s="220" t="s">
        <v>17319</v>
      </c>
      <c r="G655" s="220">
        <v>9</v>
      </c>
      <c r="H655" s="220" t="s">
        <v>17447</v>
      </c>
      <c r="I655" s="231">
        <v>28464.2</v>
      </c>
      <c r="J655" s="231">
        <v>22228.1</v>
      </c>
      <c r="K655" s="231">
        <f t="shared" ref="K655:K657" si="904">J655-CQ655</f>
        <v>21976.699999999997</v>
      </c>
      <c r="L655" s="232">
        <v>895</v>
      </c>
      <c r="M655" s="220" t="s">
        <v>17100</v>
      </c>
      <c r="N655" s="220" t="s">
        <v>17746</v>
      </c>
      <c r="O655" s="223" t="s">
        <v>17797</v>
      </c>
      <c r="P655" s="228">
        <v>2377560</v>
      </c>
      <c r="Q655" s="228"/>
      <c r="R655" s="228">
        <v>0</v>
      </c>
      <c r="S655" s="228">
        <v>0</v>
      </c>
      <c r="T655" s="228">
        <f t="shared" ref="T655:T662" si="905">P655-R655-S655</f>
        <v>2377560</v>
      </c>
      <c r="U655" s="221">
        <f t="shared" si="877"/>
        <v>83.528080887571051</v>
      </c>
      <c r="V655" s="228">
        <v>86.347060518124522</v>
      </c>
      <c r="W655" s="195">
        <f t="shared" si="874"/>
        <v>2.8189796305534713</v>
      </c>
      <c r="Y655" s="182" t="s">
        <v>3686</v>
      </c>
      <c r="Z655" s="182">
        <v>1967</v>
      </c>
      <c r="AA655" s="182">
        <v>2511.1</v>
      </c>
      <c r="AB655" s="182">
        <v>109</v>
      </c>
      <c r="AC655" s="182">
        <v>5</v>
      </c>
      <c r="AD655" s="182">
        <v>1834.2</v>
      </c>
      <c r="AF655" s="182" t="s">
        <v>545</v>
      </c>
      <c r="AG655" s="182" t="s">
        <v>17312</v>
      </c>
      <c r="AH655" s="182" t="s">
        <v>2993</v>
      </c>
      <c r="AI655" s="182" t="s">
        <v>17315</v>
      </c>
      <c r="AL655" s="190" t="e">
        <f t="shared" si="866"/>
        <v>#N/A</v>
      </c>
      <c r="AV655" s="182" t="e">
        <f t="shared" si="867"/>
        <v>#N/A</v>
      </c>
      <c r="AW655" s="182" t="e">
        <f t="shared" si="868"/>
        <v>#N/A</v>
      </c>
      <c r="BD655" s="182">
        <f t="shared" si="869"/>
        <v>1</v>
      </c>
      <c r="BJ655" s="182" t="e">
        <f t="shared" si="870"/>
        <v>#N/A</v>
      </c>
      <c r="BU655" s="233" t="e">
        <f t="shared" ref="BU655:BU662" si="906">VLOOKUP(BT655,CO:CS,2,FALSE)</f>
        <v>#N/A</v>
      </c>
      <c r="BV655" s="233">
        <v>2020</v>
      </c>
      <c r="BW655" s="233" t="e">
        <f>VLOOKUP(BT655,CV:CY,2,FALSE)</f>
        <v>#N/A</v>
      </c>
      <c r="BX655" s="233" t="e">
        <f t="shared" ref="BX655:BX662" si="907">VLOOKUP(BT655,CO:CS,5,FALSE)</f>
        <v>#N/A</v>
      </c>
      <c r="BY655" s="233" t="e">
        <f t="shared" ref="BY655:BY662" si="908">VLOOKUP(BT655,CV:CY,4,FALSE)</f>
        <v>#N/A</v>
      </c>
      <c r="BZ655" s="234">
        <v>28464.2</v>
      </c>
      <c r="CA655" s="234">
        <v>22228.1</v>
      </c>
      <c r="CB655" s="234">
        <v>22102.2</v>
      </c>
      <c r="CC655" s="235">
        <v>895</v>
      </c>
      <c r="CD655" s="233" t="s">
        <v>17100</v>
      </c>
      <c r="CE655" s="233" t="s">
        <v>17746</v>
      </c>
      <c r="CF655" s="233" t="s">
        <v>17797</v>
      </c>
      <c r="CG655" s="236">
        <v>2377560</v>
      </c>
      <c r="CH655" s="236">
        <v>0</v>
      </c>
      <c r="CI655" s="236">
        <v>0</v>
      </c>
      <c r="CJ655" s="236">
        <f t="shared" ref="CJ655:CJ662" si="909">CG655-CH655-CI655</f>
        <v>2377560</v>
      </c>
      <c r="CK655" s="236">
        <f t="shared" si="872"/>
        <v>83.528080887571051</v>
      </c>
      <c r="CL655" s="236">
        <f>DT655*2457800/BZ655</f>
        <v>0</v>
      </c>
      <c r="CM655" s="195">
        <f t="shared" si="892"/>
        <v>0</v>
      </c>
      <c r="CQ655" s="182">
        <f t="shared" si="893"/>
        <v>251.4</v>
      </c>
      <c r="CY655" s="182" t="s">
        <v>353</v>
      </c>
      <c r="CZ655" s="182">
        <v>253.1</v>
      </c>
    </row>
    <row r="656" spans="1:104" ht="35.25" x14ac:dyDescent="0.5">
      <c r="A656" s="182">
        <v>1</v>
      </c>
      <c r="B656" s="220">
        <f>SUBTOTAL(9,$A$609:A656)</f>
        <v>46</v>
      </c>
      <c r="C656" s="230" t="s">
        <v>449</v>
      </c>
      <c r="D656" s="220">
        <v>1985</v>
      </c>
      <c r="E656" s="220"/>
      <c r="F656" s="220" t="s">
        <v>17319</v>
      </c>
      <c r="G656" s="220">
        <v>5</v>
      </c>
      <c r="H656" s="220" t="s">
        <v>17320</v>
      </c>
      <c r="I656" s="231">
        <v>6235.5</v>
      </c>
      <c r="J656" s="231">
        <v>5578.6</v>
      </c>
      <c r="K656" s="231">
        <f t="shared" si="904"/>
        <v>5527.5</v>
      </c>
      <c r="L656" s="232">
        <v>201</v>
      </c>
      <c r="M656" s="220" t="s">
        <v>17100</v>
      </c>
      <c r="N656" s="220" t="s">
        <v>17746</v>
      </c>
      <c r="O656" s="223" t="s">
        <v>17793</v>
      </c>
      <c r="P656" s="228">
        <v>10682613.92</v>
      </c>
      <c r="Q656" s="228"/>
      <c r="R656" s="228">
        <v>0</v>
      </c>
      <c r="S656" s="228">
        <v>0</v>
      </c>
      <c r="T656" s="228">
        <f t="shared" si="905"/>
        <v>10682613.92</v>
      </c>
      <c r="U656" s="221">
        <f t="shared" si="877"/>
        <v>1713.1928345762169</v>
      </c>
      <c r="V656" s="228">
        <v>1713.1928345762171</v>
      </c>
      <c r="W656" s="195">
        <f t="shared" si="874"/>
        <v>0</v>
      </c>
      <c r="Y656" s="182" t="s">
        <v>3689</v>
      </c>
      <c r="Z656" s="182">
        <v>1957</v>
      </c>
      <c r="AA656" s="182">
        <v>1068.8</v>
      </c>
      <c r="AB656" s="182">
        <v>31</v>
      </c>
      <c r="AC656" s="182">
        <v>2</v>
      </c>
      <c r="AD656" s="182">
        <v>769.61</v>
      </c>
      <c r="AF656" s="182" t="s">
        <v>3676</v>
      </c>
      <c r="AG656" s="182" t="s">
        <v>17312</v>
      </c>
      <c r="AH656" s="182" t="s">
        <v>2993</v>
      </c>
      <c r="AI656" s="182" t="s">
        <v>17322</v>
      </c>
      <c r="AL656" s="182" t="e">
        <f t="shared" si="866"/>
        <v>#N/A</v>
      </c>
      <c r="AV656" s="182" t="e">
        <f t="shared" si="867"/>
        <v>#N/A</v>
      </c>
      <c r="AW656" s="182" t="e">
        <f t="shared" si="868"/>
        <v>#N/A</v>
      </c>
      <c r="BD656" s="182" t="e">
        <f t="shared" si="869"/>
        <v>#N/A</v>
      </c>
      <c r="BJ656" s="182" t="e">
        <f t="shared" si="870"/>
        <v>#N/A</v>
      </c>
      <c r="BU656" s="233" t="e">
        <f t="shared" si="906"/>
        <v>#N/A</v>
      </c>
      <c r="BV656" s="233"/>
      <c r="BW656" s="233" t="e">
        <f>VLOOKUP(BT656,CV:CY,2,FALSE)</f>
        <v>#N/A</v>
      </c>
      <c r="BX656" s="233" t="e">
        <f t="shared" si="907"/>
        <v>#N/A</v>
      </c>
      <c r="BY656" s="233" t="e">
        <f t="shared" si="908"/>
        <v>#N/A</v>
      </c>
      <c r="BZ656" s="234">
        <v>6235.5</v>
      </c>
      <c r="CA656" s="234">
        <v>5578.6</v>
      </c>
      <c r="CB656" s="234">
        <v>5108.1000000000004</v>
      </c>
      <c r="CC656" s="235">
        <v>201</v>
      </c>
      <c r="CD656" s="233" t="s">
        <v>17100</v>
      </c>
      <c r="CE656" s="233" t="s">
        <v>17746</v>
      </c>
      <c r="CF656" s="233" t="s">
        <v>17793</v>
      </c>
      <c r="CG656" s="236">
        <v>10682613.92</v>
      </c>
      <c r="CH656" s="236">
        <v>0</v>
      </c>
      <c r="CI656" s="236">
        <v>0</v>
      </c>
      <c r="CJ656" s="236">
        <f t="shared" si="909"/>
        <v>10682613.92</v>
      </c>
      <c r="CK656" s="236">
        <f t="shared" si="872"/>
        <v>1713.1928345762169</v>
      </c>
      <c r="CL656" s="236">
        <f>DL656*8917.04/BZ656</f>
        <v>0</v>
      </c>
      <c r="CM656" s="195">
        <f t="shared" si="892"/>
        <v>0</v>
      </c>
      <c r="CQ656" s="182">
        <f t="shared" si="893"/>
        <v>51.1</v>
      </c>
      <c r="CY656" s="182" t="s">
        <v>354</v>
      </c>
      <c r="CZ656" s="182">
        <v>215.39999999999998</v>
      </c>
    </row>
    <row r="657" spans="1:104" ht="35.25" x14ac:dyDescent="0.5">
      <c r="A657" s="182">
        <v>1</v>
      </c>
      <c r="B657" s="220">
        <f>SUBTOTAL(9,$A$609:A657)</f>
        <v>47</v>
      </c>
      <c r="C657" s="230" t="s">
        <v>450</v>
      </c>
      <c r="D657" s="220">
        <v>1972</v>
      </c>
      <c r="E657" s="220"/>
      <c r="F657" s="220" t="s">
        <v>17877</v>
      </c>
      <c r="G657" s="220">
        <v>5</v>
      </c>
      <c r="H657" s="220" t="s">
        <v>17314</v>
      </c>
      <c r="I657" s="231">
        <v>6486.8</v>
      </c>
      <c r="J657" s="231">
        <v>6251.6</v>
      </c>
      <c r="K657" s="231">
        <f t="shared" si="904"/>
        <v>6157.5</v>
      </c>
      <c r="L657" s="232">
        <v>253</v>
      </c>
      <c r="M657" s="220" t="s">
        <v>17100</v>
      </c>
      <c r="N657" s="220" t="s">
        <v>17746</v>
      </c>
      <c r="O657" s="223" t="s">
        <v>17790</v>
      </c>
      <c r="P657" s="228">
        <v>22533360.080000002</v>
      </c>
      <c r="Q657" s="228"/>
      <c r="R657" s="228">
        <v>0</v>
      </c>
      <c r="S657" s="228">
        <v>0</v>
      </c>
      <c r="T657" s="228">
        <f t="shared" si="905"/>
        <v>22533360.080000002</v>
      </c>
      <c r="U657" s="221">
        <f t="shared" si="877"/>
        <v>3473.725115619412</v>
      </c>
      <c r="V657" s="228">
        <v>3767.4652972189679</v>
      </c>
      <c r="W657" s="195">
        <f t="shared" si="874"/>
        <v>293.74018159955585</v>
      </c>
      <c r="Y657" s="182" t="s">
        <v>3690</v>
      </c>
      <c r="Z657" s="182">
        <v>1932</v>
      </c>
      <c r="AA657" s="182">
        <v>494.8</v>
      </c>
      <c r="AB657" s="182">
        <v>19</v>
      </c>
      <c r="AC657" s="182">
        <v>2</v>
      </c>
      <c r="AD657" s="182">
        <v>494.8</v>
      </c>
      <c r="AF657" s="182" t="s">
        <v>3679</v>
      </c>
      <c r="AG657" s="182" t="s">
        <v>17312</v>
      </c>
      <c r="AH657" s="182" t="s">
        <v>2993</v>
      </c>
      <c r="AI657" s="182" t="s">
        <v>17042</v>
      </c>
      <c r="AL657" s="182" t="e">
        <f t="shared" si="866"/>
        <v>#N/A</v>
      </c>
      <c r="AV657" s="182" t="e">
        <f t="shared" si="867"/>
        <v>#N/A</v>
      </c>
      <c r="AW657" s="182" t="e">
        <f t="shared" si="868"/>
        <v>#N/A</v>
      </c>
      <c r="BD657" s="182" t="e">
        <f t="shared" si="869"/>
        <v>#N/A</v>
      </c>
      <c r="BJ657" s="182" t="e">
        <f t="shared" si="870"/>
        <v>#N/A</v>
      </c>
      <c r="BU657" s="233" t="e">
        <f t="shared" si="906"/>
        <v>#N/A</v>
      </c>
      <c r="BV657" s="233"/>
      <c r="BW657" s="233" t="s">
        <v>17877</v>
      </c>
      <c r="BX657" s="233" t="e">
        <f t="shared" si="907"/>
        <v>#N/A</v>
      </c>
      <c r="BY657" s="233" t="e">
        <f t="shared" si="908"/>
        <v>#N/A</v>
      </c>
      <c r="BZ657" s="234">
        <v>6486.8</v>
      </c>
      <c r="CA657" s="234">
        <v>6251.6</v>
      </c>
      <c r="CB657" s="234">
        <v>6157.5</v>
      </c>
      <c r="CC657" s="235">
        <v>253</v>
      </c>
      <c r="CD657" s="233" t="s">
        <v>17100</v>
      </c>
      <c r="CE657" s="233" t="s">
        <v>17746</v>
      </c>
      <c r="CF657" s="233" t="s">
        <v>17790</v>
      </c>
      <c r="CG657" s="236">
        <v>22533360.080000002</v>
      </c>
      <c r="CH657" s="236">
        <v>0</v>
      </c>
      <c r="CI657" s="236">
        <v>0</v>
      </c>
      <c r="CJ657" s="236">
        <f t="shared" si="909"/>
        <v>22533360.080000002</v>
      </c>
      <c r="CK657" s="236">
        <f t="shared" si="872"/>
        <v>3473.725115619412</v>
      </c>
      <c r="CL657" s="236">
        <f>DL657*9671.07/BZ657</f>
        <v>0</v>
      </c>
      <c r="CM657" s="195">
        <f t="shared" si="892"/>
        <v>0</v>
      </c>
      <c r="CQ657" s="182">
        <f t="shared" si="893"/>
        <v>94.1</v>
      </c>
      <c r="CY657" s="182" t="s">
        <v>355</v>
      </c>
      <c r="CZ657" s="182">
        <v>263.39999999999998</v>
      </c>
    </row>
    <row r="658" spans="1:104" ht="35.25" x14ac:dyDescent="0.5">
      <c r="A658" s="182">
        <v>1</v>
      </c>
      <c r="B658" s="220">
        <f>SUBTOTAL(9,$A$609:A658)</f>
        <v>48</v>
      </c>
      <c r="C658" s="230" t="s">
        <v>11521</v>
      </c>
      <c r="D658" s="220">
        <v>1959</v>
      </c>
      <c r="E658" s="220"/>
      <c r="F658" s="220" t="s">
        <v>17877</v>
      </c>
      <c r="G658" s="220">
        <v>2</v>
      </c>
      <c r="H658" s="220" t="s">
        <v>17040</v>
      </c>
      <c r="I658" s="231">
        <v>305.39999999999998</v>
      </c>
      <c r="J658" s="231">
        <v>284.39999999999998</v>
      </c>
      <c r="K658" s="231">
        <v>284.39999999999998</v>
      </c>
      <c r="L658" s="232">
        <v>21</v>
      </c>
      <c r="M658" s="220" t="s">
        <v>17100</v>
      </c>
      <c r="N658" s="220" t="s">
        <v>17769</v>
      </c>
      <c r="O658" s="223" t="s">
        <v>17316</v>
      </c>
      <c r="P658" s="228">
        <v>4718336</v>
      </c>
      <c r="Q658" s="228"/>
      <c r="R658" s="228">
        <v>0</v>
      </c>
      <c r="S658" s="228">
        <v>0</v>
      </c>
      <c r="T658" s="228">
        <f t="shared" si="905"/>
        <v>4718336</v>
      </c>
      <c r="U658" s="221">
        <f t="shared" si="877"/>
        <v>15449.692206941718</v>
      </c>
      <c r="V658" s="228">
        <v>15449.692206941718</v>
      </c>
      <c r="W658" s="195">
        <f t="shared" si="874"/>
        <v>0</v>
      </c>
      <c r="Y658" s="182" t="s">
        <v>3692</v>
      </c>
      <c r="Z658" s="182">
        <v>1956</v>
      </c>
      <c r="AA658" s="182">
        <v>665</v>
      </c>
      <c r="AB658" s="182">
        <v>25</v>
      </c>
      <c r="AC658" s="182">
        <v>2</v>
      </c>
      <c r="AD658" s="182">
        <v>665</v>
      </c>
      <c r="AF658" s="182" t="s">
        <v>546</v>
      </c>
      <c r="AG658" s="182" t="s">
        <v>17312</v>
      </c>
      <c r="AH658" s="182" t="s">
        <v>2993</v>
      </c>
      <c r="AI658" s="182" t="s">
        <v>17315</v>
      </c>
      <c r="AL658" s="182" t="e">
        <f t="shared" si="866"/>
        <v>#N/A</v>
      </c>
      <c r="AV658" s="182" t="e">
        <f t="shared" si="867"/>
        <v>#N/A</v>
      </c>
      <c r="AW658" s="182" t="e">
        <f t="shared" si="868"/>
        <v>#N/A</v>
      </c>
      <c r="BD658" s="182" t="e">
        <f t="shared" si="869"/>
        <v>#N/A</v>
      </c>
      <c r="BJ658" s="182" t="e">
        <f t="shared" si="870"/>
        <v>#N/A</v>
      </c>
      <c r="BU658" s="233" t="e">
        <f t="shared" si="906"/>
        <v>#N/A</v>
      </c>
      <c r="BV658" s="233"/>
      <c r="BW658" s="233" t="s">
        <v>17877</v>
      </c>
      <c r="BX658" s="233" t="e">
        <f t="shared" si="907"/>
        <v>#N/A</v>
      </c>
      <c r="BY658" s="233" t="e">
        <f t="shared" si="908"/>
        <v>#N/A</v>
      </c>
      <c r="BZ658" s="234">
        <v>305.39999999999998</v>
      </c>
      <c r="CA658" s="234">
        <v>284.39999999999998</v>
      </c>
      <c r="CB658" s="234">
        <v>284.39999999999998</v>
      </c>
      <c r="CC658" s="235">
        <v>21</v>
      </c>
      <c r="CD658" s="233" t="s">
        <v>17100</v>
      </c>
      <c r="CE658" s="233" t="s">
        <v>17769</v>
      </c>
      <c r="CF658" s="233" t="s">
        <v>17316</v>
      </c>
      <c r="CG658" s="236">
        <v>4718336</v>
      </c>
      <c r="CH658" s="236">
        <v>0</v>
      </c>
      <c r="CI658" s="236">
        <v>0</v>
      </c>
      <c r="CJ658" s="236">
        <f t="shared" si="909"/>
        <v>4718336</v>
      </c>
      <c r="CK658" s="236">
        <f t="shared" si="872"/>
        <v>15449.692206941718</v>
      </c>
      <c r="CL658" s="236">
        <f t="shared" ref="CL658" si="910">DL658*8425.6/BZ658</f>
        <v>0</v>
      </c>
      <c r="CM658" s="195">
        <f t="shared" si="892"/>
        <v>0</v>
      </c>
      <c r="CQ658" s="182">
        <f t="shared" si="893"/>
        <v>0</v>
      </c>
      <c r="CY658" s="182" t="s">
        <v>379</v>
      </c>
      <c r="CZ658" s="182">
        <v>667.59</v>
      </c>
    </row>
    <row r="659" spans="1:104" ht="35.25" x14ac:dyDescent="0.5">
      <c r="A659" s="182">
        <v>1</v>
      </c>
      <c r="B659" s="220">
        <f>SUBTOTAL(9,$A$609:A659)</f>
        <v>49</v>
      </c>
      <c r="C659" s="230" t="s">
        <v>451</v>
      </c>
      <c r="D659" s="220">
        <v>1968</v>
      </c>
      <c r="E659" s="220"/>
      <c r="F659" s="220" t="s">
        <v>17877</v>
      </c>
      <c r="G659" s="220">
        <v>5</v>
      </c>
      <c r="H659" s="220" t="s">
        <v>17315</v>
      </c>
      <c r="I659" s="231">
        <v>3635.2</v>
      </c>
      <c r="J659" s="231">
        <v>3358.8</v>
      </c>
      <c r="K659" s="231">
        <f t="shared" ref="K659:K660" si="911">J659-CQ659</f>
        <v>3312.1000000000004</v>
      </c>
      <c r="L659" s="232">
        <v>138</v>
      </c>
      <c r="M659" s="220" t="s">
        <v>17100</v>
      </c>
      <c r="N659" s="220" t="s">
        <v>17746</v>
      </c>
      <c r="O659" s="223" t="s">
        <v>17790</v>
      </c>
      <c r="P659" s="228">
        <v>10376037.890000001</v>
      </c>
      <c r="Q659" s="228"/>
      <c r="R659" s="228">
        <v>0</v>
      </c>
      <c r="S659" s="228">
        <v>0</v>
      </c>
      <c r="T659" s="228">
        <f t="shared" si="905"/>
        <v>10376037.890000001</v>
      </c>
      <c r="U659" s="221">
        <f t="shared" si="877"/>
        <v>2854.3238033670777</v>
      </c>
      <c r="V659" s="228">
        <v>3102.0212422975351</v>
      </c>
      <c r="W659" s="195">
        <f t="shared" si="874"/>
        <v>247.69743893045734</v>
      </c>
      <c r="Y659" s="182" t="s">
        <v>3693</v>
      </c>
      <c r="Z659" s="182">
        <v>1986</v>
      </c>
      <c r="AA659" s="182">
        <v>4800.7</v>
      </c>
      <c r="AB659" s="182">
        <v>142</v>
      </c>
      <c r="AC659" s="182">
        <v>5</v>
      </c>
      <c r="AD659" s="182">
        <v>3514.5</v>
      </c>
      <c r="AF659" s="182" t="s">
        <v>3682</v>
      </c>
      <c r="AG659" s="182" t="s">
        <v>17319</v>
      </c>
      <c r="AH659" s="182" t="s">
        <v>2993</v>
      </c>
      <c r="AI659" s="182" t="s">
        <v>17315</v>
      </c>
      <c r="AL659" s="182" t="e">
        <f t="shared" si="866"/>
        <v>#N/A</v>
      </c>
      <c r="AV659" s="182" t="e">
        <f t="shared" si="867"/>
        <v>#N/A</v>
      </c>
      <c r="AW659" s="182" t="e">
        <f t="shared" si="868"/>
        <v>#N/A</v>
      </c>
      <c r="BD659" s="182" t="e">
        <f t="shared" si="869"/>
        <v>#N/A</v>
      </c>
      <c r="BJ659" s="182" t="e">
        <f t="shared" si="870"/>
        <v>#N/A</v>
      </c>
      <c r="BU659" s="233" t="e">
        <f t="shared" si="906"/>
        <v>#N/A</v>
      </c>
      <c r="BV659" s="233"/>
      <c r="BW659" s="233" t="s">
        <v>17877</v>
      </c>
      <c r="BX659" s="233" t="e">
        <f t="shared" si="907"/>
        <v>#N/A</v>
      </c>
      <c r="BY659" s="233" t="e">
        <f t="shared" si="908"/>
        <v>#N/A</v>
      </c>
      <c r="BZ659" s="234">
        <v>3635.2</v>
      </c>
      <c r="CA659" s="234">
        <v>3358.8</v>
      </c>
      <c r="CB659" s="234">
        <v>3358.8</v>
      </c>
      <c r="CC659" s="235">
        <v>138</v>
      </c>
      <c r="CD659" s="233" t="s">
        <v>17100</v>
      </c>
      <c r="CE659" s="233" t="s">
        <v>17746</v>
      </c>
      <c r="CF659" s="233" t="s">
        <v>17790</v>
      </c>
      <c r="CG659" s="236">
        <v>10376037.890000001</v>
      </c>
      <c r="CH659" s="236">
        <v>0</v>
      </c>
      <c r="CI659" s="236">
        <v>0</v>
      </c>
      <c r="CJ659" s="236">
        <f t="shared" si="909"/>
        <v>10376037.890000001</v>
      </c>
      <c r="CK659" s="236">
        <f t="shared" si="872"/>
        <v>2854.3238033670777</v>
      </c>
      <c r="CL659" s="236">
        <f>DL659*9671.07/BZ659</f>
        <v>0</v>
      </c>
      <c r="CM659" s="195">
        <f t="shared" si="892"/>
        <v>0</v>
      </c>
      <c r="CQ659" s="182">
        <f t="shared" si="893"/>
        <v>46.7</v>
      </c>
      <c r="CY659" s="182" t="s">
        <v>380</v>
      </c>
      <c r="CZ659" s="182">
        <v>431.40000000000003</v>
      </c>
    </row>
    <row r="660" spans="1:104" ht="35.25" x14ac:dyDescent="0.5">
      <c r="A660" s="182">
        <v>1</v>
      </c>
      <c r="B660" s="220">
        <f>SUBTOTAL(9,$A$609:A660)</f>
        <v>50</v>
      </c>
      <c r="C660" s="230" t="s">
        <v>452</v>
      </c>
      <c r="D660" s="220">
        <v>1967</v>
      </c>
      <c r="E660" s="220"/>
      <c r="F660" s="220" t="s">
        <v>17877</v>
      </c>
      <c r="G660" s="220">
        <v>5</v>
      </c>
      <c r="H660" s="220" t="s">
        <v>17320</v>
      </c>
      <c r="I660" s="231">
        <v>5101.55</v>
      </c>
      <c r="J660" s="231">
        <v>4098.1000000000004</v>
      </c>
      <c r="K660" s="231">
        <f t="shared" si="911"/>
        <v>3588.7000000000003</v>
      </c>
      <c r="L660" s="232">
        <v>162</v>
      </c>
      <c r="M660" s="220" t="s">
        <v>17100</v>
      </c>
      <c r="N660" s="220" t="s">
        <v>17746</v>
      </c>
      <c r="O660" s="223" t="s">
        <v>17788</v>
      </c>
      <c r="P660" s="228">
        <v>14492032</v>
      </c>
      <c r="Q660" s="228"/>
      <c r="R660" s="228">
        <v>0</v>
      </c>
      <c r="S660" s="228">
        <v>0</v>
      </c>
      <c r="T660" s="228">
        <f t="shared" si="905"/>
        <v>14492032</v>
      </c>
      <c r="U660" s="221">
        <f t="shared" si="877"/>
        <v>2840.7115484509609</v>
      </c>
      <c r="V660" s="228">
        <v>2840.7115484509609</v>
      </c>
      <c r="W660" s="195">
        <f t="shared" si="874"/>
        <v>0</v>
      </c>
      <c r="Y660" s="182" t="s">
        <v>520</v>
      </c>
      <c r="Z660" s="182">
        <v>2005</v>
      </c>
      <c r="AA660" s="182">
        <v>1468.2</v>
      </c>
      <c r="AB660" s="182">
        <v>47</v>
      </c>
      <c r="AC660" s="182">
        <v>3</v>
      </c>
      <c r="AD660" s="182">
        <v>926.5</v>
      </c>
      <c r="AF660" s="182" t="s">
        <v>3683</v>
      </c>
      <c r="AG660" s="182" t="s">
        <v>17312</v>
      </c>
      <c r="AH660" s="182" t="s">
        <v>17346</v>
      </c>
      <c r="AI660" s="182" t="s">
        <v>17315</v>
      </c>
      <c r="AL660" s="182" t="e">
        <f t="shared" si="866"/>
        <v>#N/A</v>
      </c>
      <c r="AV660" s="182">
        <f t="shared" si="867"/>
        <v>1720</v>
      </c>
      <c r="AW660" s="182" t="str">
        <f t="shared" si="868"/>
        <v>Скатная деревянная</v>
      </c>
      <c r="BD660" s="182" t="e">
        <f t="shared" si="869"/>
        <v>#N/A</v>
      </c>
      <c r="BJ660" s="182" t="e">
        <f t="shared" si="870"/>
        <v>#N/A</v>
      </c>
      <c r="BU660" s="233" t="e">
        <f t="shared" si="906"/>
        <v>#N/A</v>
      </c>
      <c r="BV660" s="233"/>
      <c r="BW660" s="233" t="s">
        <v>17877</v>
      </c>
      <c r="BX660" s="233" t="e">
        <f t="shared" si="907"/>
        <v>#N/A</v>
      </c>
      <c r="BY660" s="233" t="e">
        <f t="shared" si="908"/>
        <v>#N/A</v>
      </c>
      <c r="BZ660" s="234">
        <v>5101.55</v>
      </c>
      <c r="CA660" s="234">
        <v>4098.1000000000004</v>
      </c>
      <c r="CB660" s="234">
        <v>4098.1000000000004</v>
      </c>
      <c r="CC660" s="235">
        <v>162</v>
      </c>
      <c r="CD660" s="233" t="s">
        <v>17100</v>
      </c>
      <c r="CE660" s="233" t="s">
        <v>17746</v>
      </c>
      <c r="CF660" s="233" t="s">
        <v>17788</v>
      </c>
      <c r="CG660" s="236">
        <v>14492032</v>
      </c>
      <c r="CH660" s="236">
        <v>0</v>
      </c>
      <c r="CI660" s="236">
        <v>0</v>
      </c>
      <c r="CJ660" s="236">
        <f t="shared" si="909"/>
        <v>14492032</v>
      </c>
      <c r="CK660" s="236">
        <f t="shared" si="872"/>
        <v>2840.7115484509609</v>
      </c>
      <c r="CL660" s="236">
        <f t="shared" ref="CL660:CL661" si="912">DL660*8425.6/BZ660</f>
        <v>0</v>
      </c>
      <c r="CM660" s="195">
        <f t="shared" si="892"/>
        <v>0</v>
      </c>
      <c r="CQ660" s="182">
        <f t="shared" si="893"/>
        <v>509.4</v>
      </c>
      <c r="CY660" s="182" t="s">
        <v>2523</v>
      </c>
      <c r="CZ660" s="182">
        <v>833</v>
      </c>
    </row>
    <row r="661" spans="1:104" ht="35.25" x14ac:dyDescent="0.5">
      <c r="A661" s="182">
        <v>1</v>
      </c>
      <c r="B661" s="220">
        <f>SUBTOTAL(9,$A$609:A661)</f>
        <v>51</v>
      </c>
      <c r="C661" s="230" t="s">
        <v>454</v>
      </c>
      <c r="D661" s="220">
        <v>1968</v>
      </c>
      <c r="E661" s="220"/>
      <c r="F661" s="220" t="s">
        <v>17877</v>
      </c>
      <c r="G661" s="220">
        <v>5</v>
      </c>
      <c r="H661" s="220" t="s">
        <v>17315</v>
      </c>
      <c r="I661" s="231">
        <v>5226.22</v>
      </c>
      <c r="J661" s="231">
        <v>3272</v>
      </c>
      <c r="K661" s="231">
        <v>3272</v>
      </c>
      <c r="L661" s="232">
        <v>66</v>
      </c>
      <c r="M661" s="220" t="s">
        <v>17100</v>
      </c>
      <c r="N661" s="220" t="s">
        <v>17746</v>
      </c>
      <c r="O661" s="223" t="s">
        <v>17792</v>
      </c>
      <c r="P661" s="228">
        <v>9537779.2000000011</v>
      </c>
      <c r="Q661" s="228"/>
      <c r="R661" s="228">
        <v>0</v>
      </c>
      <c r="S661" s="228">
        <v>0</v>
      </c>
      <c r="T661" s="228">
        <f t="shared" si="905"/>
        <v>9537779.2000000011</v>
      </c>
      <c r="U661" s="221">
        <f t="shared" si="877"/>
        <v>1824.9861659095868</v>
      </c>
      <c r="V661" s="228">
        <v>1824.9861659095868</v>
      </c>
      <c r="W661" s="195">
        <f t="shared" si="874"/>
        <v>0</v>
      </c>
      <c r="Y661" s="182" t="s">
        <v>17120</v>
      </c>
      <c r="Z661" s="182">
        <v>1939</v>
      </c>
      <c r="AA661" s="182">
        <v>195.2</v>
      </c>
      <c r="AB661" s="182">
        <v>16</v>
      </c>
      <c r="AC661" s="182">
        <v>1</v>
      </c>
      <c r="AD661" s="182">
        <v>195.2</v>
      </c>
      <c r="AF661" s="182" t="s">
        <v>3685</v>
      </c>
      <c r="AG661" s="182" t="s">
        <v>17312</v>
      </c>
      <c r="AH661" s="182" t="s">
        <v>2993</v>
      </c>
      <c r="AI661" s="182" t="s">
        <v>17315</v>
      </c>
      <c r="AL661" s="182" t="e">
        <f t="shared" si="866"/>
        <v>#N/A</v>
      </c>
      <c r="AV661" s="182">
        <f t="shared" si="867"/>
        <v>1132</v>
      </c>
      <c r="AW661" s="182" t="str">
        <f t="shared" si="868"/>
        <v>Скатная деревянная</v>
      </c>
      <c r="BD661" s="182" t="e">
        <f t="shared" si="869"/>
        <v>#N/A</v>
      </c>
      <c r="BJ661" s="182" t="e">
        <f t="shared" si="870"/>
        <v>#N/A</v>
      </c>
      <c r="BU661" s="233" t="e">
        <f t="shared" si="906"/>
        <v>#N/A</v>
      </c>
      <c r="BV661" s="233"/>
      <c r="BW661" s="233" t="s">
        <v>17877</v>
      </c>
      <c r="BX661" s="233" t="e">
        <f t="shared" si="907"/>
        <v>#N/A</v>
      </c>
      <c r="BY661" s="233" t="e">
        <f t="shared" si="908"/>
        <v>#N/A</v>
      </c>
      <c r="BZ661" s="234">
        <v>5226.22</v>
      </c>
      <c r="CA661" s="234">
        <v>3272</v>
      </c>
      <c r="CB661" s="234">
        <v>3272</v>
      </c>
      <c r="CC661" s="235">
        <v>66</v>
      </c>
      <c r="CD661" s="233" t="s">
        <v>17100</v>
      </c>
      <c r="CE661" s="233" t="s">
        <v>17746</v>
      </c>
      <c r="CF661" s="233" t="s">
        <v>17792</v>
      </c>
      <c r="CG661" s="236">
        <v>9537779.2000000011</v>
      </c>
      <c r="CH661" s="236">
        <v>0</v>
      </c>
      <c r="CI661" s="236">
        <v>0</v>
      </c>
      <c r="CJ661" s="236">
        <f t="shared" si="909"/>
        <v>9537779.2000000011</v>
      </c>
      <c r="CK661" s="236">
        <f t="shared" si="872"/>
        <v>1824.9861659095868</v>
      </c>
      <c r="CL661" s="236">
        <f t="shared" si="912"/>
        <v>0</v>
      </c>
      <c r="CM661" s="195">
        <f t="shared" si="892"/>
        <v>0</v>
      </c>
      <c r="CQ661" s="182">
        <f t="shared" si="893"/>
        <v>0</v>
      </c>
      <c r="CY661" s="182" t="s">
        <v>243</v>
      </c>
      <c r="CZ661" s="182">
        <v>346.20000000000005</v>
      </c>
    </row>
    <row r="662" spans="1:104" ht="35.25" x14ac:dyDescent="0.5">
      <c r="A662" s="182">
        <v>1</v>
      </c>
      <c r="B662" s="220">
        <f>SUBTOTAL(9,$A$609:A662)</f>
        <v>52</v>
      </c>
      <c r="C662" s="230" t="s">
        <v>420</v>
      </c>
      <c r="D662" s="220">
        <v>1994</v>
      </c>
      <c r="E662" s="220">
        <v>2017</v>
      </c>
      <c r="F662" s="220" t="s">
        <v>17319</v>
      </c>
      <c r="G662" s="220">
        <v>9</v>
      </c>
      <c r="H662" s="220" t="s">
        <v>17326</v>
      </c>
      <c r="I662" s="231">
        <v>18241.8</v>
      </c>
      <c r="J662" s="231">
        <v>17655.3</v>
      </c>
      <c r="K662" s="231">
        <v>17655.3</v>
      </c>
      <c r="L662" s="232">
        <v>592</v>
      </c>
      <c r="M662" s="220" t="s">
        <v>17100</v>
      </c>
      <c r="N662" s="220" t="s">
        <v>17746</v>
      </c>
      <c r="O662" s="223" t="s">
        <v>17795</v>
      </c>
      <c r="P662" s="228">
        <v>2377560</v>
      </c>
      <c r="Q662" s="228"/>
      <c r="R662" s="228">
        <v>0</v>
      </c>
      <c r="S662" s="228">
        <v>0</v>
      </c>
      <c r="T662" s="228">
        <f t="shared" si="905"/>
        <v>2377560</v>
      </c>
      <c r="U662" s="221">
        <f t="shared" si="877"/>
        <v>130.33582212281684</v>
      </c>
      <c r="V662" s="228">
        <v>1077.8760867896808</v>
      </c>
      <c r="W662" s="195">
        <f t="shared" si="874"/>
        <v>947.540264666864</v>
      </c>
      <c r="Y662" s="182" t="s">
        <v>3698</v>
      </c>
      <c r="Z662" s="182">
        <v>1972</v>
      </c>
      <c r="AA662" s="182">
        <v>1651.99</v>
      </c>
      <c r="AB662" s="182">
        <v>231</v>
      </c>
      <c r="AC662" s="182">
        <v>5</v>
      </c>
      <c r="AD662" s="182">
        <v>1219.19</v>
      </c>
      <c r="AF662" s="182" t="s">
        <v>3686</v>
      </c>
      <c r="AG662" s="182" t="s">
        <v>17312</v>
      </c>
      <c r="AH662" s="182" t="s">
        <v>2993</v>
      </c>
      <c r="AI662" s="182" t="s">
        <v>17322</v>
      </c>
      <c r="AL662" s="190" t="e">
        <f t="shared" si="866"/>
        <v>#N/A</v>
      </c>
      <c r="AV662" s="182" t="e">
        <f t="shared" si="867"/>
        <v>#N/A</v>
      </c>
      <c r="AW662" s="182" t="e">
        <f t="shared" si="868"/>
        <v>#N/A</v>
      </c>
      <c r="BD662" s="182">
        <f t="shared" si="869"/>
        <v>8</v>
      </c>
      <c r="BJ662" s="182" t="e">
        <f t="shared" si="870"/>
        <v>#N/A</v>
      </c>
      <c r="BU662" s="233" t="e">
        <f t="shared" si="906"/>
        <v>#N/A</v>
      </c>
      <c r="BV662" s="233">
        <v>2017</v>
      </c>
      <c r="BW662" s="233" t="e">
        <f>VLOOKUP(BT662,CV:CY,2,FALSE)</f>
        <v>#N/A</v>
      </c>
      <c r="BX662" s="233" t="e">
        <f t="shared" si="907"/>
        <v>#N/A</v>
      </c>
      <c r="BY662" s="233" t="e">
        <f t="shared" si="908"/>
        <v>#N/A</v>
      </c>
      <c r="BZ662" s="234">
        <v>18241.8</v>
      </c>
      <c r="CA662" s="234">
        <v>17655.3</v>
      </c>
      <c r="CB662" s="234">
        <v>17655.3</v>
      </c>
      <c r="CC662" s="235">
        <v>592</v>
      </c>
      <c r="CD662" s="233" t="s">
        <v>17100</v>
      </c>
      <c r="CE662" s="233" t="s">
        <v>17746</v>
      </c>
      <c r="CF662" s="233" t="s">
        <v>17795</v>
      </c>
      <c r="CG662" s="236">
        <v>2377560</v>
      </c>
      <c r="CH662" s="236">
        <v>0</v>
      </c>
      <c r="CI662" s="236">
        <v>0</v>
      </c>
      <c r="CJ662" s="236">
        <f t="shared" si="909"/>
        <v>2377560</v>
      </c>
      <c r="CK662" s="236">
        <f t="shared" si="872"/>
        <v>130.33582212281684</v>
      </c>
      <c r="CL662" s="236">
        <f>DT662*2457800/BZ662</f>
        <v>0</v>
      </c>
      <c r="CM662" s="195">
        <f t="shared" si="892"/>
        <v>0</v>
      </c>
      <c r="CQ662" s="182">
        <f t="shared" si="893"/>
        <v>0</v>
      </c>
      <c r="CY662" s="182" t="s">
        <v>244</v>
      </c>
      <c r="CZ662" s="182">
        <v>166.7</v>
      </c>
    </row>
    <row r="663" spans="1:104" ht="35.25" x14ac:dyDescent="0.5">
      <c r="B663" s="229" t="s">
        <v>199</v>
      </c>
      <c r="C663" s="269"/>
      <c r="D663" s="220" t="s">
        <v>17075</v>
      </c>
      <c r="E663" s="220" t="s">
        <v>17075</v>
      </c>
      <c r="F663" s="220" t="s">
        <v>17075</v>
      </c>
      <c r="G663" s="220" t="s">
        <v>17075</v>
      </c>
      <c r="H663" s="220" t="s">
        <v>17075</v>
      </c>
      <c r="I663" s="225">
        <f>SUM(I664:I672)</f>
        <v>24789.8</v>
      </c>
      <c r="J663" s="225">
        <f t="shared" ref="J663:L663" si="913">SUM(J664:J672)</f>
        <v>18552.48</v>
      </c>
      <c r="K663" s="225">
        <f t="shared" si="913"/>
        <v>16845.468000000001</v>
      </c>
      <c r="L663" s="226">
        <f t="shared" si="913"/>
        <v>702</v>
      </c>
      <c r="M663" s="220" t="s">
        <v>17075</v>
      </c>
      <c r="N663" s="220" t="s">
        <v>17075</v>
      </c>
      <c r="O663" s="223" t="s">
        <v>17075</v>
      </c>
      <c r="P663" s="227">
        <v>61634819.170000002</v>
      </c>
      <c r="Q663" s="227"/>
      <c r="R663" s="225">
        <f t="shared" ref="R663:T663" si="914">SUM(R664:R672)</f>
        <v>0</v>
      </c>
      <c r="S663" s="225">
        <f t="shared" si="914"/>
        <v>0</v>
      </c>
      <c r="T663" s="225">
        <f t="shared" si="914"/>
        <v>61634819.170000002</v>
      </c>
      <c r="U663" s="221">
        <f t="shared" si="877"/>
        <v>2486.2975566563669</v>
      </c>
      <c r="V663" s="228">
        <f>MAX(V664:V672)</f>
        <v>7266.4312114989734</v>
      </c>
      <c r="W663" s="195">
        <f t="shared" ref="W663:W664" si="915">V663-U663</f>
        <v>4780.1336548426061</v>
      </c>
      <c r="Y663" s="182" t="s">
        <v>514</v>
      </c>
      <c r="Z663" s="182">
        <v>1996</v>
      </c>
      <c r="AA663" s="182">
        <v>12056.4</v>
      </c>
      <c r="AB663" s="182">
        <v>423</v>
      </c>
      <c r="AC663" s="182">
        <v>9</v>
      </c>
      <c r="AD663" s="182">
        <v>11309.2</v>
      </c>
      <c r="AF663" s="182" t="s">
        <v>3278</v>
      </c>
      <c r="AG663" s="182" t="s">
        <v>17312</v>
      </c>
      <c r="AH663" s="182" t="s">
        <v>2993</v>
      </c>
      <c r="AI663" s="182" t="s">
        <v>17040</v>
      </c>
      <c r="AL663" s="182" t="e">
        <f t="shared" si="866"/>
        <v>#N/A</v>
      </c>
      <c r="AV663" s="182" t="e">
        <f t="shared" si="867"/>
        <v>#N/A</v>
      </c>
      <c r="AW663" s="182" t="e">
        <f t="shared" si="868"/>
        <v>#N/A</v>
      </c>
      <c r="AY663" s="182" t="s">
        <v>279</v>
      </c>
      <c r="AZ663" s="182">
        <v>1563.8</v>
      </c>
      <c r="BA663" s="182" t="s">
        <v>3001</v>
      </c>
      <c r="BD663" s="182" t="e">
        <f t="shared" si="869"/>
        <v>#N/A</v>
      </c>
      <c r="BJ663" s="182" t="e">
        <f t="shared" si="870"/>
        <v>#N/A</v>
      </c>
      <c r="BU663" s="233" t="s">
        <v>17075</v>
      </c>
      <c r="BV663" s="233" t="s">
        <v>17075</v>
      </c>
      <c r="BW663" s="233" t="s">
        <v>17075</v>
      </c>
      <c r="BX663" s="233" t="s">
        <v>17075</v>
      </c>
      <c r="BY663" s="233" t="s">
        <v>17075</v>
      </c>
      <c r="BZ663" s="234">
        <f>SUM(BZ664:BZ672)</f>
        <v>24789.8</v>
      </c>
      <c r="CA663" s="234">
        <f t="shared" ref="CA663" si="916">SUM(CA664:CA672)</f>
        <v>18552.48</v>
      </c>
      <c r="CB663" s="234">
        <f t="shared" ref="CB663" si="917">SUM(CB664:CB672)</f>
        <v>17037.05</v>
      </c>
      <c r="CC663" s="235">
        <f t="shared" ref="CC663" si="918">SUM(CC664:CC672)</f>
        <v>702</v>
      </c>
      <c r="CD663" s="233" t="s">
        <v>17075</v>
      </c>
      <c r="CE663" s="233" t="s">
        <v>17075</v>
      </c>
      <c r="CF663" s="233" t="s">
        <v>17075</v>
      </c>
      <c r="CG663" s="234">
        <f t="shared" ref="CG663" si="919">SUM(CG664:CG672)</f>
        <v>61634819.170000002</v>
      </c>
      <c r="CH663" s="234">
        <f t="shared" ref="CH663" si="920">SUM(CH664:CH672)</f>
        <v>0</v>
      </c>
      <c r="CI663" s="234">
        <f t="shared" ref="CI663" si="921">SUM(CI664:CI672)</f>
        <v>0</v>
      </c>
      <c r="CJ663" s="234">
        <f t="shared" ref="CJ663" si="922">SUM(CJ664:CJ672)</f>
        <v>61634819.170000002</v>
      </c>
      <c r="CK663" s="236">
        <f t="shared" ref="CK663" si="923">CG663/BZ663</f>
        <v>2486.2975566563669</v>
      </c>
      <c r="CL663" s="236">
        <f>MAX(CL664:CL672)</f>
        <v>0</v>
      </c>
      <c r="CM663" s="195">
        <f t="shared" si="892"/>
        <v>0</v>
      </c>
      <c r="CQ663" s="182" t="e">
        <f t="shared" si="893"/>
        <v>#N/A</v>
      </c>
      <c r="CY663" s="182" t="s">
        <v>245</v>
      </c>
      <c r="CZ663" s="182">
        <v>965.3</v>
      </c>
    </row>
    <row r="664" spans="1:104" ht="35.25" x14ac:dyDescent="0.5">
      <c r="A664" s="182">
        <v>1</v>
      </c>
      <c r="B664" s="220">
        <f>SUBTOTAL(9,$A$609:A664)</f>
        <v>53</v>
      </c>
      <c r="C664" s="230" t="s">
        <v>210</v>
      </c>
      <c r="D664" s="220">
        <v>1970</v>
      </c>
      <c r="E664" s="220"/>
      <c r="F664" s="220" t="s">
        <v>17877</v>
      </c>
      <c r="G664" s="220">
        <v>5</v>
      </c>
      <c r="H664" s="220" t="s">
        <v>17331</v>
      </c>
      <c r="I664" s="231">
        <v>3793.69</v>
      </c>
      <c r="J664" s="231">
        <v>3499.5</v>
      </c>
      <c r="K664" s="231">
        <f t="shared" ref="K664:K669" si="924">J664-CQ664</f>
        <v>3454.6</v>
      </c>
      <c r="L664" s="232">
        <v>99</v>
      </c>
      <c r="M664" s="220" t="s">
        <v>17100</v>
      </c>
      <c r="N664" s="220" t="s">
        <v>17746</v>
      </c>
      <c r="O664" s="223" t="s">
        <v>17803</v>
      </c>
      <c r="P664" s="228">
        <v>9975910.4000000004</v>
      </c>
      <c r="Q664" s="228"/>
      <c r="R664" s="228">
        <v>0</v>
      </c>
      <c r="S664" s="228">
        <v>0</v>
      </c>
      <c r="T664" s="228">
        <f t="shared" ref="T664:T672" si="925">P664-R664-S664</f>
        <v>9975910.4000000004</v>
      </c>
      <c r="U664" s="221">
        <f t="shared" si="877"/>
        <v>2629.606109091676</v>
      </c>
      <c r="V664" s="228">
        <v>2629.606109091676</v>
      </c>
      <c r="W664" s="195">
        <f t="shared" si="915"/>
        <v>0</v>
      </c>
      <c r="Y664" s="182" t="s">
        <v>541</v>
      </c>
      <c r="Z664" s="182">
        <v>1990</v>
      </c>
      <c r="AA664" s="182">
        <v>3703.7</v>
      </c>
      <c r="AB664" s="182">
        <v>113</v>
      </c>
      <c r="AC664" s="182">
        <v>5</v>
      </c>
      <c r="AD664" s="182">
        <v>2914.3</v>
      </c>
      <c r="AF664" s="182" t="s">
        <v>3279</v>
      </c>
      <c r="AG664" s="182" t="s">
        <v>17312</v>
      </c>
      <c r="AH664" s="182" t="s">
        <v>2993</v>
      </c>
      <c r="AI664" s="182" t="s">
        <v>17040</v>
      </c>
      <c r="AL664" s="182" t="e">
        <f t="shared" si="866"/>
        <v>#N/A</v>
      </c>
      <c r="AV664" s="182">
        <f t="shared" si="867"/>
        <v>1184</v>
      </c>
      <c r="AW664" s="182" t="str">
        <f t="shared" si="868"/>
        <v>Скатная деревянная</v>
      </c>
      <c r="AY664" s="182" t="s">
        <v>281</v>
      </c>
      <c r="AZ664" s="182">
        <v>398</v>
      </c>
      <c r="BA664" s="182" t="s">
        <v>2975</v>
      </c>
      <c r="BD664" s="182" t="e">
        <f t="shared" si="869"/>
        <v>#N/A</v>
      </c>
      <c r="BJ664" s="182" t="e">
        <f t="shared" si="870"/>
        <v>#N/A</v>
      </c>
      <c r="BU664" s="233" t="e">
        <f t="shared" ref="BU664:BU672" si="926">VLOOKUP(BT664,CO:CS,2,FALSE)</f>
        <v>#N/A</v>
      </c>
      <c r="BV664" s="233"/>
      <c r="BW664" s="233" t="s">
        <v>17877</v>
      </c>
      <c r="BX664" s="233" t="e">
        <f t="shared" ref="BX664:BX672" si="927">VLOOKUP(BT664,CO:CS,5,FALSE)</f>
        <v>#N/A</v>
      </c>
      <c r="BY664" s="233" t="e">
        <f t="shared" ref="BY664:BY672" si="928">VLOOKUP(BT664,CV:CY,4,FALSE)</f>
        <v>#N/A</v>
      </c>
      <c r="BZ664" s="234">
        <v>3793.69</v>
      </c>
      <c r="CA664" s="234">
        <v>3499.5</v>
      </c>
      <c r="CB664" s="234">
        <v>3469.57</v>
      </c>
      <c r="CC664" s="235">
        <v>99</v>
      </c>
      <c r="CD664" s="233" t="s">
        <v>17100</v>
      </c>
      <c r="CE664" s="233" t="s">
        <v>17746</v>
      </c>
      <c r="CF664" s="233" t="s">
        <v>17803</v>
      </c>
      <c r="CG664" s="236">
        <v>9975910.4000000004</v>
      </c>
      <c r="CH664" s="236">
        <v>0</v>
      </c>
      <c r="CI664" s="236">
        <v>0</v>
      </c>
      <c r="CJ664" s="236">
        <f t="shared" ref="CJ664:CJ672" si="929">CG664-CH664-CI664</f>
        <v>9975910.4000000004</v>
      </c>
      <c r="CK664" s="236">
        <f t="shared" ref="CK664:CK672" si="930">CG664/BZ664</f>
        <v>2629.606109091676</v>
      </c>
      <c r="CL664" s="236">
        <f t="shared" ref="CL664:CL667" si="931">DL664*8425.6/BZ664</f>
        <v>0</v>
      </c>
      <c r="CM664" s="195">
        <f t="shared" si="892"/>
        <v>0</v>
      </c>
      <c r="CQ664" s="182">
        <f t="shared" si="893"/>
        <v>44.9</v>
      </c>
      <c r="CY664" s="182" t="s">
        <v>246</v>
      </c>
      <c r="CZ664" s="182">
        <v>3092.5</v>
      </c>
    </row>
    <row r="665" spans="1:104" ht="35.25" x14ac:dyDescent="0.5">
      <c r="A665" s="182">
        <v>1</v>
      </c>
      <c r="B665" s="220">
        <f>SUBTOTAL(9,$A$609:A665)</f>
        <v>54</v>
      </c>
      <c r="C665" s="230" t="s">
        <v>211</v>
      </c>
      <c r="D665" s="220">
        <v>1952</v>
      </c>
      <c r="E665" s="220"/>
      <c r="F665" s="220" t="s">
        <v>17323</v>
      </c>
      <c r="G665" s="220">
        <v>2</v>
      </c>
      <c r="H665" s="220" t="s">
        <v>17042</v>
      </c>
      <c r="I665" s="231">
        <v>880.2</v>
      </c>
      <c r="J665" s="231">
        <v>825</v>
      </c>
      <c r="K665" s="231">
        <f t="shared" si="924"/>
        <v>460.78899999999999</v>
      </c>
      <c r="L665" s="232">
        <v>47</v>
      </c>
      <c r="M665" s="220" t="s">
        <v>17100</v>
      </c>
      <c r="N665" s="220" t="s">
        <v>17769</v>
      </c>
      <c r="O665" s="223" t="s">
        <v>17316</v>
      </c>
      <c r="P665" s="228">
        <v>6277072</v>
      </c>
      <c r="Q665" s="228"/>
      <c r="R665" s="228">
        <v>0</v>
      </c>
      <c r="S665" s="228">
        <v>0</v>
      </c>
      <c r="T665" s="228">
        <f t="shared" si="925"/>
        <v>6277072</v>
      </c>
      <c r="U665" s="221">
        <f t="shared" si="877"/>
        <v>7131.4155873665077</v>
      </c>
      <c r="V665" s="228">
        <v>7131.4155873665077</v>
      </c>
      <c r="W665" s="195">
        <f t="shared" ref="W665:W672" si="932">V665-U665</f>
        <v>0</v>
      </c>
      <c r="Y665" s="182" t="s">
        <v>513</v>
      </c>
      <c r="Z665" s="182">
        <v>1999</v>
      </c>
      <c r="AA665" s="182">
        <v>6363.3</v>
      </c>
      <c r="AB665" s="182">
        <v>189</v>
      </c>
      <c r="AC665" s="182">
        <v>9</v>
      </c>
      <c r="AD665" s="182">
        <v>4895.7</v>
      </c>
      <c r="AF665" s="182" t="s">
        <v>3282</v>
      </c>
      <c r="AG665" s="182" t="s">
        <v>17312</v>
      </c>
      <c r="AH665" s="182" t="s">
        <v>2993</v>
      </c>
      <c r="AI665" s="182" t="s">
        <v>17332</v>
      </c>
      <c r="AL665" s="182" t="e">
        <f t="shared" si="866"/>
        <v>#N/A</v>
      </c>
      <c r="AV665" s="182">
        <f t="shared" si="867"/>
        <v>745</v>
      </c>
      <c r="AW665" s="182" t="str">
        <f t="shared" si="868"/>
        <v>Скатная деревянная</v>
      </c>
      <c r="AY665" s="182" t="s">
        <v>282</v>
      </c>
      <c r="AZ665" s="182">
        <v>710</v>
      </c>
      <c r="BA665" s="182" t="s">
        <v>2975</v>
      </c>
      <c r="BD665" s="182" t="e">
        <f t="shared" si="869"/>
        <v>#N/A</v>
      </c>
      <c r="BJ665" s="182" t="e">
        <f t="shared" si="870"/>
        <v>#N/A</v>
      </c>
      <c r="BU665" s="233" t="e">
        <f t="shared" si="926"/>
        <v>#N/A</v>
      </c>
      <c r="BV665" s="233"/>
      <c r="BW665" s="233" t="e">
        <f>VLOOKUP(BT665,CV:CY,2,FALSE)</f>
        <v>#N/A</v>
      </c>
      <c r="BX665" s="233" t="e">
        <f t="shared" si="927"/>
        <v>#N/A</v>
      </c>
      <c r="BY665" s="233" t="e">
        <f t="shared" si="928"/>
        <v>#N/A</v>
      </c>
      <c r="BZ665" s="234">
        <v>880.2</v>
      </c>
      <c r="CA665" s="234">
        <v>825</v>
      </c>
      <c r="CB665" s="234">
        <v>801.3</v>
      </c>
      <c r="CC665" s="235">
        <v>47</v>
      </c>
      <c r="CD665" s="233" t="s">
        <v>17100</v>
      </c>
      <c r="CE665" s="233" t="s">
        <v>17769</v>
      </c>
      <c r="CF665" s="233" t="s">
        <v>17316</v>
      </c>
      <c r="CG665" s="236">
        <v>6277072</v>
      </c>
      <c r="CH665" s="236">
        <v>0</v>
      </c>
      <c r="CI665" s="236">
        <v>0</v>
      </c>
      <c r="CJ665" s="236">
        <f t="shared" si="929"/>
        <v>6277072</v>
      </c>
      <c r="CK665" s="236">
        <f t="shared" si="930"/>
        <v>7131.4155873665077</v>
      </c>
      <c r="CL665" s="236">
        <f t="shared" si="931"/>
        <v>0</v>
      </c>
      <c r="CM665" s="195">
        <f t="shared" si="892"/>
        <v>0</v>
      </c>
      <c r="CQ665" s="182">
        <f t="shared" si="893"/>
        <v>364.21100000000001</v>
      </c>
      <c r="CY665" s="182" t="s">
        <v>251</v>
      </c>
      <c r="CZ665" s="182">
        <v>1784.6</v>
      </c>
    </row>
    <row r="666" spans="1:104" ht="35.25" x14ac:dyDescent="0.5">
      <c r="A666" s="182">
        <v>1</v>
      </c>
      <c r="B666" s="220">
        <f>SUBTOTAL(9,$A$609:A666)</f>
        <v>55</v>
      </c>
      <c r="C666" s="230" t="s">
        <v>212</v>
      </c>
      <c r="D666" s="220">
        <v>1963</v>
      </c>
      <c r="E666" s="220">
        <v>2016</v>
      </c>
      <c r="F666" s="220" t="s">
        <v>17877</v>
      </c>
      <c r="G666" s="220">
        <v>4</v>
      </c>
      <c r="H666" s="220" t="s">
        <v>17315</v>
      </c>
      <c r="I666" s="231">
        <v>3279.71</v>
      </c>
      <c r="J666" s="231">
        <v>2573.98</v>
      </c>
      <c r="K666" s="231">
        <f t="shared" si="924"/>
        <v>2330.08</v>
      </c>
      <c r="L666" s="232">
        <v>82</v>
      </c>
      <c r="M666" s="220" t="s">
        <v>17100</v>
      </c>
      <c r="N666" s="220" t="s">
        <v>17746</v>
      </c>
      <c r="O666" s="223" t="s">
        <v>17800</v>
      </c>
      <c r="P666" s="228">
        <v>9664163.1999999993</v>
      </c>
      <c r="Q666" s="228"/>
      <c r="R666" s="228">
        <v>0</v>
      </c>
      <c r="S666" s="228">
        <v>0</v>
      </c>
      <c r="T666" s="228">
        <f t="shared" si="925"/>
        <v>9664163.1999999993</v>
      </c>
      <c r="U666" s="221">
        <f t="shared" si="877"/>
        <v>2946.6517466483315</v>
      </c>
      <c r="V666" s="228">
        <v>2946.6517466483319</v>
      </c>
      <c r="W666" s="195">
        <f t="shared" si="932"/>
        <v>0</v>
      </c>
      <c r="Y666" s="182" t="s">
        <v>646</v>
      </c>
      <c r="Z666" s="182">
        <v>2001</v>
      </c>
      <c r="AA666" s="182">
        <v>4008</v>
      </c>
      <c r="AB666" s="182">
        <v>92</v>
      </c>
      <c r="AC666" s="182">
        <v>5</v>
      </c>
      <c r="AD666" s="182">
        <v>2472.3000000000002</v>
      </c>
      <c r="AF666" s="182" t="s">
        <v>3284</v>
      </c>
      <c r="AG666" s="182" t="s">
        <v>17319</v>
      </c>
      <c r="AH666" s="182" t="s">
        <v>2993</v>
      </c>
      <c r="AI666" s="182" t="s">
        <v>17315</v>
      </c>
      <c r="AL666" s="190" t="e">
        <f t="shared" si="866"/>
        <v>#N/A</v>
      </c>
      <c r="AV666" s="182">
        <f t="shared" si="867"/>
        <v>1147</v>
      </c>
      <c r="AW666" s="182" t="str">
        <f t="shared" si="868"/>
        <v>Скатная деревянная</v>
      </c>
      <c r="AY666" s="182" t="s">
        <v>283</v>
      </c>
      <c r="AZ666" s="182">
        <v>625</v>
      </c>
      <c r="BA666" s="182" t="s">
        <v>2975</v>
      </c>
      <c r="BD666" s="182" t="e">
        <f t="shared" si="869"/>
        <v>#N/A</v>
      </c>
      <c r="BJ666" s="182" t="e">
        <f t="shared" si="870"/>
        <v>#N/A</v>
      </c>
      <c r="BU666" s="233" t="e">
        <f t="shared" si="926"/>
        <v>#N/A</v>
      </c>
      <c r="BV666" s="233">
        <v>2016</v>
      </c>
      <c r="BW666" s="233" t="s">
        <v>17877</v>
      </c>
      <c r="BX666" s="233" t="e">
        <f t="shared" si="927"/>
        <v>#N/A</v>
      </c>
      <c r="BY666" s="233" t="e">
        <f t="shared" si="928"/>
        <v>#N/A</v>
      </c>
      <c r="BZ666" s="234">
        <v>3279.71</v>
      </c>
      <c r="CA666" s="234">
        <v>2573.98</v>
      </c>
      <c r="CB666" s="234">
        <v>2289.2800000000002</v>
      </c>
      <c r="CC666" s="235">
        <v>82</v>
      </c>
      <c r="CD666" s="233" t="s">
        <v>17100</v>
      </c>
      <c r="CE666" s="233" t="s">
        <v>17746</v>
      </c>
      <c r="CF666" s="233" t="s">
        <v>17800</v>
      </c>
      <c r="CG666" s="236">
        <v>9664163.1999999993</v>
      </c>
      <c r="CH666" s="236">
        <v>0</v>
      </c>
      <c r="CI666" s="236">
        <v>0</v>
      </c>
      <c r="CJ666" s="236">
        <f t="shared" si="929"/>
        <v>9664163.1999999993</v>
      </c>
      <c r="CK666" s="236">
        <f t="shared" si="930"/>
        <v>2946.6517466483315</v>
      </c>
      <c r="CL666" s="236">
        <f t="shared" si="931"/>
        <v>0</v>
      </c>
      <c r="CM666" s="195">
        <f t="shared" si="892"/>
        <v>0</v>
      </c>
      <c r="CQ666" s="182">
        <f t="shared" si="893"/>
        <v>243.9</v>
      </c>
      <c r="CY666" s="182" t="s">
        <v>247</v>
      </c>
      <c r="CZ666" s="182">
        <v>2564.4500000000003</v>
      </c>
    </row>
    <row r="667" spans="1:104" ht="35.25" x14ac:dyDescent="0.5">
      <c r="A667" s="182">
        <v>1</v>
      </c>
      <c r="B667" s="220">
        <f>SUBTOTAL(9,$A$609:A667)</f>
        <v>56</v>
      </c>
      <c r="C667" s="230" t="s">
        <v>213</v>
      </c>
      <c r="D667" s="220">
        <v>1966</v>
      </c>
      <c r="E667" s="220"/>
      <c r="F667" s="220" t="s">
        <v>17877</v>
      </c>
      <c r="G667" s="220">
        <v>4</v>
      </c>
      <c r="H667" s="220" t="s">
        <v>17315</v>
      </c>
      <c r="I667" s="231">
        <v>3387.6</v>
      </c>
      <c r="J667" s="231">
        <v>2564.1999999999998</v>
      </c>
      <c r="K667" s="231">
        <f t="shared" si="924"/>
        <v>2490.7999999999997</v>
      </c>
      <c r="L667" s="232">
        <v>92</v>
      </c>
      <c r="M667" s="220" t="s">
        <v>17100</v>
      </c>
      <c r="N667" s="220" t="s">
        <v>17746</v>
      </c>
      <c r="O667" s="223" t="s">
        <v>17800</v>
      </c>
      <c r="P667" s="228">
        <v>9689440</v>
      </c>
      <c r="Q667" s="228"/>
      <c r="R667" s="228">
        <v>0</v>
      </c>
      <c r="S667" s="228">
        <v>0</v>
      </c>
      <c r="T667" s="228">
        <f t="shared" si="925"/>
        <v>9689440</v>
      </c>
      <c r="U667" s="221">
        <f t="shared" si="877"/>
        <v>2860.266855590979</v>
      </c>
      <c r="V667" s="228">
        <v>2860.266855590979</v>
      </c>
      <c r="W667" s="195">
        <f t="shared" si="932"/>
        <v>0</v>
      </c>
      <c r="Y667" s="182" t="s">
        <v>647</v>
      </c>
      <c r="Z667" s="182">
        <v>1991</v>
      </c>
      <c r="AA667" s="182">
        <v>4562.3999999999996</v>
      </c>
      <c r="AB667" s="182">
        <v>134</v>
      </c>
      <c r="AC667" s="182">
        <v>5</v>
      </c>
      <c r="AD667" s="182">
        <v>3787</v>
      </c>
      <c r="AF667" s="182" t="s">
        <v>3286</v>
      </c>
      <c r="AG667" s="182" t="s">
        <v>17312</v>
      </c>
      <c r="AH667" s="182" t="s">
        <v>2993</v>
      </c>
      <c r="AI667" s="182" t="s">
        <v>17322</v>
      </c>
      <c r="AL667" s="182" t="e">
        <f t="shared" si="866"/>
        <v>#N/A</v>
      </c>
      <c r="AV667" s="182">
        <f t="shared" si="867"/>
        <v>1150</v>
      </c>
      <c r="AW667" s="182" t="str">
        <f t="shared" si="868"/>
        <v>Скатная деревянная</v>
      </c>
      <c r="AY667" s="182" t="s">
        <v>284</v>
      </c>
      <c r="AZ667" s="182">
        <v>310</v>
      </c>
      <c r="BA667" s="182" t="s">
        <v>3001</v>
      </c>
      <c r="BD667" s="182" t="e">
        <f t="shared" si="869"/>
        <v>#N/A</v>
      </c>
      <c r="BJ667" s="182" t="e">
        <f t="shared" si="870"/>
        <v>#N/A</v>
      </c>
      <c r="BU667" s="233" t="e">
        <f t="shared" si="926"/>
        <v>#N/A</v>
      </c>
      <c r="BV667" s="233"/>
      <c r="BW667" s="233" t="s">
        <v>17877</v>
      </c>
      <c r="BX667" s="233" t="e">
        <f t="shared" si="927"/>
        <v>#N/A</v>
      </c>
      <c r="BY667" s="233" t="e">
        <f t="shared" si="928"/>
        <v>#N/A</v>
      </c>
      <c r="BZ667" s="234">
        <v>3387.6</v>
      </c>
      <c r="CA667" s="234">
        <v>2564.1999999999998</v>
      </c>
      <c r="CB667" s="234">
        <v>2429.5</v>
      </c>
      <c r="CC667" s="235">
        <v>92</v>
      </c>
      <c r="CD667" s="233" t="s">
        <v>17100</v>
      </c>
      <c r="CE667" s="233" t="s">
        <v>17746</v>
      </c>
      <c r="CF667" s="233" t="s">
        <v>17800</v>
      </c>
      <c r="CG667" s="236">
        <v>9689440</v>
      </c>
      <c r="CH667" s="236">
        <v>0</v>
      </c>
      <c r="CI667" s="236">
        <v>0</v>
      </c>
      <c r="CJ667" s="236">
        <f t="shared" si="929"/>
        <v>9689440</v>
      </c>
      <c r="CK667" s="236">
        <f t="shared" si="930"/>
        <v>2860.266855590979</v>
      </c>
      <c r="CL667" s="236">
        <f t="shared" si="931"/>
        <v>0</v>
      </c>
      <c r="CM667" s="195">
        <f t="shared" si="892"/>
        <v>0</v>
      </c>
      <c r="CQ667" s="182">
        <f t="shared" si="893"/>
        <v>73.400000000000006</v>
      </c>
      <c r="CY667" s="182" t="s">
        <v>252</v>
      </c>
      <c r="CZ667" s="182">
        <v>2857.4</v>
      </c>
    </row>
    <row r="668" spans="1:104" ht="35.25" x14ac:dyDescent="0.5">
      <c r="A668" s="182">
        <v>1</v>
      </c>
      <c r="B668" s="220">
        <f>SUBTOTAL(9,$A$609:A668)</f>
        <v>57</v>
      </c>
      <c r="C668" s="230" t="s">
        <v>214</v>
      </c>
      <c r="D668" s="220">
        <v>1979</v>
      </c>
      <c r="E668" s="220"/>
      <c r="F668" s="220" t="s">
        <v>17877</v>
      </c>
      <c r="G668" s="220">
        <v>2</v>
      </c>
      <c r="H668" s="220" t="s">
        <v>17322</v>
      </c>
      <c r="I668" s="231">
        <v>988.4</v>
      </c>
      <c r="J668" s="231">
        <v>853</v>
      </c>
      <c r="K668" s="231">
        <f t="shared" si="924"/>
        <v>761.2</v>
      </c>
      <c r="L668" s="232">
        <v>36</v>
      </c>
      <c r="M668" s="220" t="s">
        <v>17100</v>
      </c>
      <c r="N668" s="220" t="s">
        <v>17746</v>
      </c>
      <c r="O668" s="223" t="s">
        <v>17807</v>
      </c>
      <c r="P668" s="228">
        <v>5788942.3700000001</v>
      </c>
      <c r="Q668" s="228"/>
      <c r="R668" s="228">
        <v>0</v>
      </c>
      <c r="S668" s="228">
        <v>0</v>
      </c>
      <c r="T668" s="228">
        <f t="shared" si="925"/>
        <v>5788942.3700000001</v>
      </c>
      <c r="U668" s="221">
        <f t="shared" si="877"/>
        <v>5856.8822035613111</v>
      </c>
      <c r="V668" s="228">
        <v>5856.88220153784</v>
      </c>
      <c r="W668" s="195">
        <f t="shared" si="932"/>
        <v>-2.0234710973454639E-6</v>
      </c>
      <c r="Y668" s="182" t="s">
        <v>648</v>
      </c>
      <c r="Z668" s="182">
        <v>1993</v>
      </c>
      <c r="AA668" s="182">
        <v>10970.45</v>
      </c>
      <c r="AB668" s="182">
        <v>395</v>
      </c>
      <c r="AC668" s="182">
        <v>10</v>
      </c>
      <c r="AD668" s="182">
        <v>8306.85</v>
      </c>
      <c r="AF668" s="182" t="s">
        <v>514</v>
      </c>
      <c r="AG668" s="182" t="s">
        <v>17312</v>
      </c>
      <c r="AH668" s="182" t="s">
        <v>2993</v>
      </c>
      <c r="AI668" s="182" t="s">
        <v>17331</v>
      </c>
      <c r="AL668" s="182" t="e">
        <f t="shared" si="866"/>
        <v>#N/A</v>
      </c>
      <c r="AV668" s="182">
        <f t="shared" si="867"/>
        <v>649.20000000000005</v>
      </c>
      <c r="AW668" s="182" t="str">
        <f t="shared" si="868"/>
        <v>Плоская железобетонная сборная (чердачная)</v>
      </c>
      <c r="AY668" s="182" t="s">
        <v>285</v>
      </c>
      <c r="AZ668" s="182">
        <v>1376.1</v>
      </c>
      <c r="BA668" s="182" t="s">
        <v>2975</v>
      </c>
      <c r="BD668" s="182" t="e">
        <f t="shared" si="869"/>
        <v>#N/A</v>
      </c>
      <c r="BJ668" s="182" t="e">
        <f t="shared" si="870"/>
        <v>#N/A</v>
      </c>
      <c r="BU668" s="233" t="e">
        <f t="shared" si="926"/>
        <v>#N/A</v>
      </c>
      <c r="BV668" s="233"/>
      <c r="BW668" s="233" t="s">
        <v>17877</v>
      </c>
      <c r="BX668" s="233" t="e">
        <f t="shared" si="927"/>
        <v>#N/A</v>
      </c>
      <c r="BY668" s="233" t="e">
        <f t="shared" si="928"/>
        <v>#N/A</v>
      </c>
      <c r="BZ668" s="234">
        <v>988.4</v>
      </c>
      <c r="CA668" s="234">
        <v>853</v>
      </c>
      <c r="CB668" s="234">
        <v>761.2</v>
      </c>
      <c r="CC668" s="235">
        <v>36</v>
      </c>
      <c r="CD668" s="233" t="s">
        <v>17100</v>
      </c>
      <c r="CE668" s="233" t="s">
        <v>17746</v>
      </c>
      <c r="CF668" s="233" t="s">
        <v>17807</v>
      </c>
      <c r="CG668" s="236">
        <v>5788942.3700000001</v>
      </c>
      <c r="CH668" s="236">
        <v>0</v>
      </c>
      <c r="CI668" s="236">
        <v>0</v>
      </c>
      <c r="CJ668" s="236">
        <f t="shared" si="929"/>
        <v>5788942.3700000001</v>
      </c>
      <c r="CK668" s="236">
        <f t="shared" si="930"/>
        <v>5856.8822035613111</v>
      </c>
      <c r="CL668" s="236">
        <f>DL668*8917.04/BZ668</f>
        <v>0</v>
      </c>
      <c r="CM668" s="195">
        <f t="shared" si="892"/>
        <v>0</v>
      </c>
      <c r="CQ668" s="182">
        <f t="shared" si="893"/>
        <v>91.8</v>
      </c>
      <c r="CY668" s="182" t="s">
        <v>253</v>
      </c>
      <c r="CZ668" s="182">
        <v>351.59999999999997</v>
      </c>
    </row>
    <row r="669" spans="1:104" ht="35.25" x14ac:dyDescent="0.5">
      <c r="A669" s="182">
        <v>1</v>
      </c>
      <c r="B669" s="220">
        <f>SUBTOTAL(9,$A$609:A669)</f>
        <v>58</v>
      </c>
      <c r="C669" s="230" t="s">
        <v>13949</v>
      </c>
      <c r="D669" s="220">
        <v>1971</v>
      </c>
      <c r="E669" s="220">
        <v>2016</v>
      </c>
      <c r="F669" s="220" t="s">
        <v>17877</v>
      </c>
      <c r="G669" s="220">
        <v>9</v>
      </c>
      <c r="H669" s="220" t="s">
        <v>17040</v>
      </c>
      <c r="I669" s="231">
        <v>2801.6</v>
      </c>
      <c r="J669" s="231">
        <v>2270.4</v>
      </c>
      <c r="K669" s="231">
        <f t="shared" si="924"/>
        <v>2134.4</v>
      </c>
      <c r="L669" s="232">
        <v>77</v>
      </c>
      <c r="M669" s="220" t="s">
        <v>17100</v>
      </c>
      <c r="N669" s="220" t="s">
        <v>17746</v>
      </c>
      <c r="O669" s="223" t="s">
        <v>17800</v>
      </c>
      <c r="P669" s="228">
        <v>2457800</v>
      </c>
      <c r="Q669" s="228"/>
      <c r="R669" s="228">
        <v>0</v>
      </c>
      <c r="S669" s="228">
        <v>0</v>
      </c>
      <c r="T669" s="228">
        <f t="shared" si="925"/>
        <v>2457800</v>
      </c>
      <c r="U669" s="221">
        <f t="shared" si="877"/>
        <v>877.28440890919478</v>
      </c>
      <c r="V669" s="228">
        <v>877.28440890919478</v>
      </c>
      <c r="W669" s="195">
        <f t="shared" si="932"/>
        <v>0</v>
      </c>
      <c r="Y669" s="182" t="s">
        <v>649</v>
      </c>
      <c r="Z669" s="182">
        <v>1955</v>
      </c>
      <c r="AA669" s="182">
        <v>424.9</v>
      </c>
      <c r="AB669" s="182">
        <v>21</v>
      </c>
      <c r="AC669" s="182">
        <v>2</v>
      </c>
      <c r="AD669" s="182">
        <v>343.85</v>
      </c>
      <c r="AF669" s="182" t="s">
        <v>513</v>
      </c>
      <c r="AG669" s="182" t="s">
        <v>17312</v>
      </c>
      <c r="AH669" s="182" t="s">
        <v>2993</v>
      </c>
      <c r="AI669" s="182" t="s">
        <v>17042</v>
      </c>
      <c r="AL669" s="190" t="e">
        <f t="shared" si="866"/>
        <v>#N/A</v>
      </c>
      <c r="AV669" s="182" t="e">
        <f t="shared" si="867"/>
        <v>#N/A</v>
      </c>
      <c r="AW669" s="182" t="e">
        <f t="shared" si="868"/>
        <v>#N/A</v>
      </c>
      <c r="AY669" s="182" t="s">
        <v>286</v>
      </c>
      <c r="AZ669" s="182">
        <v>800</v>
      </c>
      <c r="BA669" s="182" t="s">
        <v>2975</v>
      </c>
      <c r="BD669" s="182">
        <f t="shared" si="869"/>
        <v>1</v>
      </c>
      <c r="BJ669" s="182" t="e">
        <f t="shared" si="870"/>
        <v>#N/A</v>
      </c>
      <c r="BU669" s="233" t="e">
        <f t="shared" si="926"/>
        <v>#N/A</v>
      </c>
      <c r="BV669" s="233">
        <v>2016</v>
      </c>
      <c r="BW669" s="233" t="s">
        <v>17877</v>
      </c>
      <c r="BX669" s="233" t="e">
        <f t="shared" si="927"/>
        <v>#N/A</v>
      </c>
      <c r="BY669" s="233" t="e">
        <f t="shared" si="928"/>
        <v>#N/A</v>
      </c>
      <c r="BZ669" s="234">
        <v>2801.6</v>
      </c>
      <c r="CA669" s="234">
        <v>2270.4</v>
      </c>
      <c r="CB669" s="234">
        <v>2134.4</v>
      </c>
      <c r="CC669" s="235">
        <v>77</v>
      </c>
      <c r="CD669" s="233" t="s">
        <v>17100</v>
      </c>
      <c r="CE669" s="233" t="s">
        <v>17746</v>
      </c>
      <c r="CF669" s="233" t="s">
        <v>17800</v>
      </c>
      <c r="CG669" s="236">
        <v>2457800</v>
      </c>
      <c r="CH669" s="236">
        <v>0</v>
      </c>
      <c r="CI669" s="236">
        <v>0</v>
      </c>
      <c r="CJ669" s="236">
        <f t="shared" si="929"/>
        <v>2457800</v>
      </c>
      <c r="CK669" s="236">
        <f t="shared" si="930"/>
        <v>877.28440890919478</v>
      </c>
      <c r="CL669" s="236">
        <f>DT669*2457800/BZ669</f>
        <v>0</v>
      </c>
      <c r="CM669" s="195">
        <f t="shared" si="892"/>
        <v>0</v>
      </c>
      <c r="CQ669" s="182">
        <f t="shared" si="893"/>
        <v>136</v>
      </c>
      <c r="CY669" s="182" t="s">
        <v>254</v>
      </c>
      <c r="CZ669" s="182">
        <v>566.4</v>
      </c>
    </row>
    <row r="670" spans="1:104" ht="35.25" x14ac:dyDescent="0.5">
      <c r="A670" s="182">
        <v>1</v>
      </c>
      <c r="B670" s="220">
        <f>SUBTOTAL(9,$A$609:A670)</f>
        <v>59</v>
      </c>
      <c r="C670" s="230" t="s">
        <v>216</v>
      </c>
      <c r="D670" s="220">
        <v>1941</v>
      </c>
      <c r="E670" s="220"/>
      <c r="F670" s="220" t="s">
        <v>17323</v>
      </c>
      <c r="G670" s="220">
        <v>2</v>
      </c>
      <c r="H670" s="220" t="s">
        <v>17042</v>
      </c>
      <c r="I670" s="231">
        <v>730.5</v>
      </c>
      <c r="J670" s="231">
        <v>661.6</v>
      </c>
      <c r="K670" s="231">
        <v>661.6</v>
      </c>
      <c r="L670" s="232">
        <v>21</v>
      </c>
      <c r="M670" s="220" t="s">
        <v>17100</v>
      </c>
      <c r="N670" s="220" t="s">
        <v>17746</v>
      </c>
      <c r="O670" s="223" t="s">
        <v>17805</v>
      </c>
      <c r="P670" s="228">
        <v>5308128</v>
      </c>
      <c r="Q670" s="228"/>
      <c r="R670" s="228">
        <v>0</v>
      </c>
      <c r="S670" s="228">
        <v>0</v>
      </c>
      <c r="T670" s="228">
        <f t="shared" si="925"/>
        <v>5308128</v>
      </c>
      <c r="U670" s="221">
        <f t="shared" si="877"/>
        <v>7266.4312114989734</v>
      </c>
      <c r="V670" s="228">
        <v>7266.4312114989734</v>
      </c>
      <c r="W670" s="195">
        <f t="shared" si="932"/>
        <v>0</v>
      </c>
      <c r="Y670" s="182" t="s">
        <v>3290</v>
      </c>
      <c r="Z670" s="182">
        <v>1973</v>
      </c>
      <c r="AA670" s="182">
        <v>6995.2</v>
      </c>
      <c r="AB670" s="182">
        <v>285</v>
      </c>
      <c r="AC670" s="182">
        <v>5</v>
      </c>
      <c r="AD670" s="182">
        <v>6071</v>
      </c>
      <c r="AF670" s="182" t="s">
        <v>646</v>
      </c>
      <c r="AG670" s="182" t="s">
        <v>17312</v>
      </c>
      <c r="AH670" s="182" t="s">
        <v>17318</v>
      </c>
      <c r="AI670" s="182" t="s">
        <v>17042</v>
      </c>
      <c r="AL670" s="182" t="e">
        <f t="shared" si="866"/>
        <v>#N/A</v>
      </c>
      <c r="AV670" s="182">
        <f t="shared" si="867"/>
        <v>630</v>
      </c>
      <c r="AW670" s="182" t="str">
        <f t="shared" si="868"/>
        <v>Скатная деревянная</v>
      </c>
      <c r="AY670" s="182" t="s">
        <v>287</v>
      </c>
      <c r="AZ670" s="182">
        <v>1488</v>
      </c>
      <c r="BA670" s="182" t="s">
        <v>3001</v>
      </c>
      <c r="BD670" s="182" t="e">
        <f t="shared" si="869"/>
        <v>#N/A</v>
      </c>
      <c r="BJ670" s="182" t="e">
        <f t="shared" si="870"/>
        <v>#N/A</v>
      </c>
      <c r="BU670" s="233" t="e">
        <f t="shared" si="926"/>
        <v>#N/A</v>
      </c>
      <c r="BV670" s="233"/>
      <c r="BW670" s="233" t="e">
        <f>VLOOKUP(BT670,CV:CY,2,FALSE)</f>
        <v>#N/A</v>
      </c>
      <c r="BX670" s="233" t="e">
        <f t="shared" si="927"/>
        <v>#N/A</v>
      </c>
      <c r="BY670" s="233" t="e">
        <f t="shared" si="928"/>
        <v>#N/A</v>
      </c>
      <c r="BZ670" s="234">
        <v>730.5</v>
      </c>
      <c r="CA670" s="234">
        <v>661.6</v>
      </c>
      <c r="CB670" s="234">
        <v>661.6</v>
      </c>
      <c r="CC670" s="235">
        <v>21</v>
      </c>
      <c r="CD670" s="233" t="s">
        <v>17100</v>
      </c>
      <c r="CE670" s="233" t="s">
        <v>17746</v>
      </c>
      <c r="CF670" s="233" t="s">
        <v>17805</v>
      </c>
      <c r="CG670" s="236">
        <v>5308128</v>
      </c>
      <c r="CH670" s="236">
        <v>0</v>
      </c>
      <c r="CI670" s="236">
        <v>0</v>
      </c>
      <c r="CJ670" s="236">
        <f t="shared" si="929"/>
        <v>5308128</v>
      </c>
      <c r="CK670" s="236">
        <f t="shared" si="930"/>
        <v>7266.4312114989734</v>
      </c>
      <c r="CL670" s="236">
        <f t="shared" ref="CL670:CL671" si="933">DL670*8425.6/BZ670</f>
        <v>0</v>
      </c>
      <c r="CM670" s="195">
        <f t="shared" si="892"/>
        <v>0</v>
      </c>
      <c r="CQ670" s="182">
        <f t="shared" si="893"/>
        <v>0</v>
      </c>
      <c r="CY670" s="182" t="s">
        <v>255</v>
      </c>
      <c r="CZ670" s="182">
        <v>352.4</v>
      </c>
    </row>
    <row r="671" spans="1:104" ht="35.25" x14ac:dyDescent="0.5">
      <c r="A671" s="182">
        <v>1</v>
      </c>
      <c r="B671" s="220">
        <f>SUBTOTAL(9,$A$609:A671)</f>
        <v>60</v>
      </c>
      <c r="C671" s="230" t="s">
        <v>217</v>
      </c>
      <c r="D671" s="220">
        <v>1970</v>
      </c>
      <c r="E671" s="220"/>
      <c r="F671" s="220" t="s">
        <v>17877</v>
      </c>
      <c r="G671" s="220">
        <v>5</v>
      </c>
      <c r="H671" s="220" t="s">
        <v>17042</v>
      </c>
      <c r="I671" s="231">
        <v>3954.3</v>
      </c>
      <c r="J671" s="231">
        <v>1420.7</v>
      </c>
      <c r="K671" s="231">
        <f t="shared" ref="K671:K672" si="934">J671-CQ671</f>
        <v>1164.999</v>
      </c>
      <c r="L671" s="232">
        <v>102</v>
      </c>
      <c r="M671" s="220" t="s">
        <v>17100</v>
      </c>
      <c r="N671" s="220" t="s">
        <v>17746</v>
      </c>
      <c r="O671" s="223" t="s">
        <v>17803</v>
      </c>
      <c r="P671" s="228">
        <v>7557763.2000000002</v>
      </c>
      <c r="Q671" s="228"/>
      <c r="R671" s="228">
        <v>0</v>
      </c>
      <c r="S671" s="228">
        <v>0</v>
      </c>
      <c r="T671" s="228">
        <f t="shared" si="925"/>
        <v>7557763.2000000002</v>
      </c>
      <c r="U671" s="221">
        <f t="shared" si="877"/>
        <v>1911.2771413398073</v>
      </c>
      <c r="V671" s="228">
        <v>1911.2771413398073</v>
      </c>
      <c r="W671" s="195">
        <f t="shared" si="932"/>
        <v>0</v>
      </c>
      <c r="Y671" s="182" t="s">
        <v>540</v>
      </c>
      <c r="Z671" s="182">
        <v>1978</v>
      </c>
      <c r="AA671" s="182">
        <v>3003.4</v>
      </c>
      <c r="AB671" s="182">
        <v>156</v>
      </c>
      <c r="AC671" s="182">
        <v>5</v>
      </c>
      <c r="AD671" s="182">
        <v>2770.4</v>
      </c>
      <c r="AF671" s="182" t="s">
        <v>541</v>
      </c>
      <c r="AG671" s="182" t="s">
        <v>17312</v>
      </c>
      <c r="AH671" s="182" t="s">
        <v>2993</v>
      </c>
      <c r="AI671" s="182" t="s">
        <v>17315</v>
      </c>
      <c r="AL671" s="182" t="e">
        <f t="shared" si="866"/>
        <v>#N/A</v>
      </c>
      <c r="AV671" s="182">
        <f t="shared" si="867"/>
        <v>897</v>
      </c>
      <c r="AW671" s="182" t="str">
        <f t="shared" si="868"/>
        <v>Скатная деревянная</v>
      </c>
      <c r="AY671" s="182" t="s">
        <v>290</v>
      </c>
      <c r="AZ671" s="182">
        <v>1493.5</v>
      </c>
      <c r="BA671" s="182" t="s">
        <v>3001</v>
      </c>
      <c r="BD671" s="182" t="e">
        <f t="shared" si="869"/>
        <v>#N/A</v>
      </c>
      <c r="BJ671" s="182" t="e">
        <f t="shared" si="870"/>
        <v>#N/A</v>
      </c>
      <c r="BU671" s="233" t="e">
        <f t="shared" si="926"/>
        <v>#N/A</v>
      </c>
      <c r="BV671" s="233"/>
      <c r="BW671" s="233" t="s">
        <v>17877</v>
      </c>
      <c r="BX671" s="233" t="e">
        <f t="shared" si="927"/>
        <v>#N/A</v>
      </c>
      <c r="BY671" s="233" t="e">
        <f t="shared" si="928"/>
        <v>#N/A</v>
      </c>
      <c r="BZ671" s="234">
        <v>3954.3</v>
      </c>
      <c r="CA671" s="234">
        <v>1420.7</v>
      </c>
      <c r="CB671" s="234">
        <v>1165</v>
      </c>
      <c r="CC671" s="235">
        <v>102</v>
      </c>
      <c r="CD671" s="233" t="s">
        <v>17100</v>
      </c>
      <c r="CE671" s="233" t="s">
        <v>17746</v>
      </c>
      <c r="CF671" s="233" t="s">
        <v>17803</v>
      </c>
      <c r="CG671" s="236">
        <v>7557763.2000000002</v>
      </c>
      <c r="CH671" s="236">
        <v>0</v>
      </c>
      <c r="CI671" s="236">
        <v>0</v>
      </c>
      <c r="CJ671" s="236">
        <f t="shared" si="929"/>
        <v>7557763.2000000002</v>
      </c>
      <c r="CK671" s="236">
        <f t="shared" si="930"/>
        <v>1911.2771413398073</v>
      </c>
      <c r="CL671" s="236">
        <f t="shared" si="933"/>
        <v>0</v>
      </c>
      <c r="CM671" s="195">
        <f t="shared" si="892"/>
        <v>0</v>
      </c>
      <c r="CQ671" s="182">
        <f t="shared" si="893"/>
        <v>255.70099999999999</v>
      </c>
      <c r="CY671" s="182" t="s">
        <v>256</v>
      </c>
      <c r="CZ671" s="182">
        <v>348.2</v>
      </c>
    </row>
    <row r="672" spans="1:104" ht="35.25" x14ac:dyDescent="0.5">
      <c r="A672" s="182">
        <v>1</v>
      </c>
      <c r="B672" s="220">
        <f>SUBTOTAL(9,$A$609:A672)</f>
        <v>61</v>
      </c>
      <c r="C672" s="230" t="s">
        <v>218</v>
      </c>
      <c r="D672" s="220">
        <v>1994</v>
      </c>
      <c r="E672" s="220"/>
      <c r="F672" s="220" t="s">
        <v>17319</v>
      </c>
      <c r="G672" s="220">
        <v>9</v>
      </c>
      <c r="H672" s="220" t="s">
        <v>17042</v>
      </c>
      <c r="I672" s="231">
        <v>4973.8</v>
      </c>
      <c r="J672" s="231">
        <v>3884.1</v>
      </c>
      <c r="K672" s="231">
        <f t="shared" si="934"/>
        <v>3387</v>
      </c>
      <c r="L672" s="232">
        <v>146</v>
      </c>
      <c r="M672" s="220" t="s">
        <v>17100</v>
      </c>
      <c r="N672" s="220" t="s">
        <v>17746</v>
      </c>
      <c r="O672" s="223" t="s">
        <v>17800</v>
      </c>
      <c r="P672" s="228">
        <v>4915600</v>
      </c>
      <c r="Q672" s="228"/>
      <c r="R672" s="228">
        <v>0</v>
      </c>
      <c r="S672" s="228">
        <v>0</v>
      </c>
      <c r="T672" s="228">
        <f t="shared" si="925"/>
        <v>4915600</v>
      </c>
      <c r="U672" s="221">
        <f t="shared" si="877"/>
        <v>988.29868510997619</v>
      </c>
      <c r="V672" s="228">
        <v>988.29868510997619</v>
      </c>
      <c r="W672" s="195">
        <f t="shared" si="932"/>
        <v>0</v>
      </c>
      <c r="Y672" s="182" t="s">
        <v>650</v>
      </c>
      <c r="Z672" s="182">
        <v>1977</v>
      </c>
      <c r="AA672" s="182">
        <v>4398.3999999999996</v>
      </c>
      <c r="AB672" s="182">
        <v>234</v>
      </c>
      <c r="AC672" s="182">
        <v>5</v>
      </c>
      <c r="AD672" s="182">
        <v>3974.7</v>
      </c>
      <c r="AF672" s="182" t="s">
        <v>647</v>
      </c>
      <c r="AG672" s="182" t="s">
        <v>17312</v>
      </c>
      <c r="AH672" s="182" t="s">
        <v>17333</v>
      </c>
      <c r="AI672" s="182" t="s">
        <v>17331</v>
      </c>
      <c r="AL672" s="182" t="e">
        <f t="shared" ref="AL672:AL703" si="935">VLOOKUP(C672,AM:AN,2,FALSE)</f>
        <v>#N/A</v>
      </c>
      <c r="AV672" s="182" t="e">
        <f t="shared" ref="AV672:AV703" si="936">VLOOKUP(C672,AY:BB,2,FALSE)</f>
        <v>#N/A</v>
      </c>
      <c r="AW672" s="182" t="e">
        <f t="shared" ref="AW672:AW703" si="937">VLOOKUP(C672,AY:BA,3,FALSE)</f>
        <v>#N/A</v>
      </c>
      <c r="AY672" s="182" t="s">
        <v>291</v>
      </c>
      <c r="AZ672" s="182">
        <v>730</v>
      </c>
      <c r="BA672" s="182" t="s">
        <v>3001</v>
      </c>
      <c r="BD672" s="182">
        <f t="shared" ref="BD672:BD703" si="938">VLOOKUP(C672,BE:BF,2,FALSE)</f>
        <v>2</v>
      </c>
      <c r="BJ672" s="182" t="e">
        <f t="shared" ref="BJ672:BJ703" si="939">VLOOKUP(C672,BL:BM,2,FALSE)</f>
        <v>#N/A</v>
      </c>
      <c r="BU672" s="233" t="e">
        <f t="shared" si="926"/>
        <v>#N/A</v>
      </c>
      <c r="BV672" s="233"/>
      <c r="BW672" s="233" t="e">
        <f>VLOOKUP(BT672,CV:CY,2,FALSE)</f>
        <v>#N/A</v>
      </c>
      <c r="BX672" s="233" t="e">
        <f t="shared" si="927"/>
        <v>#N/A</v>
      </c>
      <c r="BY672" s="233" t="e">
        <f t="shared" si="928"/>
        <v>#N/A</v>
      </c>
      <c r="BZ672" s="234">
        <v>4973.8</v>
      </c>
      <c r="CA672" s="234">
        <v>3884.1</v>
      </c>
      <c r="CB672" s="234">
        <v>3325.2</v>
      </c>
      <c r="CC672" s="235">
        <v>146</v>
      </c>
      <c r="CD672" s="233" t="s">
        <v>17100</v>
      </c>
      <c r="CE672" s="233" t="s">
        <v>17746</v>
      </c>
      <c r="CF672" s="233" t="s">
        <v>17800</v>
      </c>
      <c r="CG672" s="236">
        <v>4915600</v>
      </c>
      <c r="CH672" s="236">
        <v>0</v>
      </c>
      <c r="CI672" s="236">
        <v>0</v>
      </c>
      <c r="CJ672" s="236">
        <f t="shared" si="929"/>
        <v>4915600</v>
      </c>
      <c r="CK672" s="236">
        <f t="shared" si="930"/>
        <v>988.29868510997619</v>
      </c>
      <c r="CL672" s="236">
        <f>DT672*2457800/BZ672</f>
        <v>0</v>
      </c>
      <c r="CM672" s="195">
        <f t="shared" si="892"/>
        <v>0</v>
      </c>
      <c r="CQ672" s="182">
        <f t="shared" si="893"/>
        <v>497.1</v>
      </c>
      <c r="CY672" s="182" t="s">
        <v>248</v>
      </c>
      <c r="CZ672" s="182">
        <v>3232.1179999999999</v>
      </c>
    </row>
    <row r="673" spans="1:104" ht="35.25" x14ac:dyDescent="0.5">
      <c r="B673" s="229" t="s">
        <v>510</v>
      </c>
      <c r="C673" s="269"/>
      <c r="D673" s="220" t="s">
        <v>17075</v>
      </c>
      <c r="E673" s="220" t="s">
        <v>17075</v>
      </c>
      <c r="F673" s="220" t="s">
        <v>17075</v>
      </c>
      <c r="G673" s="220" t="s">
        <v>17075</v>
      </c>
      <c r="H673" s="220" t="s">
        <v>17075</v>
      </c>
      <c r="I673" s="225">
        <f>SUM(I674:I680)</f>
        <v>21754.479999999996</v>
      </c>
      <c r="J673" s="225">
        <f t="shared" ref="J673:L673" si="940">SUM(J674:J680)</f>
        <v>15755.079999999998</v>
      </c>
      <c r="K673" s="225">
        <f t="shared" si="940"/>
        <v>15477.470000000001</v>
      </c>
      <c r="L673" s="226">
        <f t="shared" si="940"/>
        <v>553</v>
      </c>
      <c r="M673" s="220" t="s">
        <v>17075</v>
      </c>
      <c r="N673" s="220" t="s">
        <v>17075</v>
      </c>
      <c r="O673" s="223" t="s">
        <v>17075</v>
      </c>
      <c r="P673" s="227">
        <v>56471101.200000003</v>
      </c>
      <c r="Q673" s="227"/>
      <c r="R673" s="225">
        <f t="shared" ref="R673:T673" si="941">SUM(R674:R680)</f>
        <v>0</v>
      </c>
      <c r="S673" s="225">
        <f t="shared" si="941"/>
        <v>0</v>
      </c>
      <c r="T673" s="225">
        <f t="shared" si="941"/>
        <v>56471101.200000003</v>
      </c>
      <c r="U673" s="221">
        <f t="shared" si="877"/>
        <v>2595.8377860560222</v>
      </c>
      <c r="V673" s="228">
        <f>MAX(V674:V680)</f>
        <v>7985.9469979400728</v>
      </c>
      <c r="W673" s="195">
        <f t="shared" ref="W673:W692" si="942">V673-U673</f>
        <v>5390.1092118840506</v>
      </c>
      <c r="Y673" s="182" t="s">
        <v>3891</v>
      </c>
      <c r="Z673" s="182">
        <v>1968</v>
      </c>
      <c r="AA673" s="182">
        <v>789.9</v>
      </c>
      <c r="AB673" s="182">
        <v>33</v>
      </c>
      <c r="AC673" s="182">
        <v>2</v>
      </c>
      <c r="AD673" s="182">
        <v>729.7</v>
      </c>
      <c r="AF673" s="182" t="s">
        <v>754</v>
      </c>
      <c r="AG673" s="182" t="s">
        <v>17319</v>
      </c>
      <c r="AH673" s="182" t="s">
        <v>2993</v>
      </c>
      <c r="AI673" s="182" t="s">
        <v>17322</v>
      </c>
      <c r="AL673" s="182" t="e">
        <f t="shared" si="935"/>
        <v>#N/A</v>
      </c>
      <c r="AV673" s="182" t="e">
        <f t="shared" si="936"/>
        <v>#N/A</v>
      </c>
      <c r="AW673" s="182" t="e">
        <f t="shared" si="937"/>
        <v>#N/A</v>
      </c>
      <c r="BD673" s="182" t="e">
        <f t="shared" si="938"/>
        <v>#N/A</v>
      </c>
      <c r="BJ673" s="182" t="e">
        <f t="shared" si="939"/>
        <v>#N/A</v>
      </c>
      <c r="BU673" s="233" t="s">
        <v>17075</v>
      </c>
      <c r="BV673" s="233" t="s">
        <v>17075</v>
      </c>
      <c r="BW673" s="233" t="s">
        <v>17075</v>
      </c>
      <c r="BX673" s="233" t="s">
        <v>17075</v>
      </c>
      <c r="BY673" s="233" t="s">
        <v>17075</v>
      </c>
      <c r="BZ673" s="234" t="e">
        <f>SUM(BZ674:BZ680)</f>
        <v>#N/A</v>
      </c>
      <c r="CA673" s="234" t="e">
        <f t="shared" ref="CA673" si="943">SUM(CA674:CA680)</f>
        <v>#N/A</v>
      </c>
      <c r="CB673" s="234">
        <f t="shared" ref="CB673" si="944">SUM(CB674:CB680)</f>
        <v>15755.079999999998</v>
      </c>
      <c r="CC673" s="235">
        <f t="shared" ref="CC673" si="945">SUM(CC674:CC680)</f>
        <v>553</v>
      </c>
      <c r="CD673" s="233" t="s">
        <v>17075</v>
      </c>
      <c r="CE673" s="233" t="s">
        <v>17075</v>
      </c>
      <c r="CF673" s="233" t="s">
        <v>17075</v>
      </c>
      <c r="CG673" s="234">
        <f t="shared" ref="CG673" si="946">SUM(CG674:CG680)</f>
        <v>56471101.200000003</v>
      </c>
      <c r="CH673" s="234">
        <f t="shared" ref="CH673" si="947">SUM(CH674:CH680)</f>
        <v>0</v>
      </c>
      <c r="CI673" s="234">
        <f t="shared" ref="CI673" si="948">SUM(CI674:CI680)</f>
        <v>0</v>
      </c>
      <c r="CJ673" s="234">
        <f t="shared" ref="CJ673" si="949">SUM(CJ674:CJ680)</f>
        <v>56471101.200000003</v>
      </c>
      <c r="CK673" s="236" t="e">
        <f t="shared" ref="CK673:CK692" si="950">CG673/BZ673</f>
        <v>#N/A</v>
      </c>
      <c r="CL673" s="236" t="e">
        <f>MAX(CL674:CL680)</f>
        <v>#N/A</v>
      </c>
      <c r="CM673" s="195">
        <f t="shared" si="892"/>
        <v>0</v>
      </c>
      <c r="CQ673" s="182" t="e">
        <f t="shared" si="893"/>
        <v>#N/A</v>
      </c>
      <c r="CY673" s="182" t="s">
        <v>250</v>
      </c>
      <c r="CZ673" s="182">
        <v>700.9</v>
      </c>
    </row>
    <row r="674" spans="1:104" ht="35.25" x14ac:dyDescent="0.5">
      <c r="A674" s="182">
        <v>1</v>
      </c>
      <c r="B674" s="220">
        <f>SUBTOTAL(9,$A$609:A674)</f>
        <v>62</v>
      </c>
      <c r="C674" s="230" t="s">
        <v>558</v>
      </c>
      <c r="D674" s="220">
        <v>1970</v>
      </c>
      <c r="E674" s="220"/>
      <c r="F674" s="220" t="s">
        <v>17877</v>
      </c>
      <c r="G674" s="220">
        <v>2</v>
      </c>
      <c r="H674" s="220" t="s">
        <v>17042</v>
      </c>
      <c r="I674" s="231">
        <v>791.29</v>
      </c>
      <c r="J674" s="231">
        <v>743.29</v>
      </c>
      <c r="K674" s="231">
        <f t="shared" ref="K674:K680" si="951">VLOOKUP(C674,CY:CZ,2,FALSE)</f>
        <v>701.78</v>
      </c>
      <c r="L674" s="232">
        <v>31</v>
      </c>
      <c r="M674" s="220" t="s">
        <v>17100</v>
      </c>
      <c r="N674" s="220" t="s">
        <v>17746</v>
      </c>
      <c r="O674" s="223" t="s">
        <v>17820</v>
      </c>
      <c r="P674" s="228">
        <v>6319200</v>
      </c>
      <c r="Q674" s="228"/>
      <c r="R674" s="228">
        <v>0</v>
      </c>
      <c r="S674" s="228">
        <v>0</v>
      </c>
      <c r="T674" s="228">
        <f t="shared" ref="T674:T692" si="952">P674-R674-S674</f>
        <v>6319200</v>
      </c>
      <c r="U674" s="221">
        <f t="shared" si="877"/>
        <v>7985.9469979400728</v>
      </c>
      <c r="V674" s="228">
        <v>7985.9469979400728</v>
      </c>
      <c r="W674" s="195">
        <f t="shared" si="942"/>
        <v>0</v>
      </c>
      <c r="Y674" s="182" t="s">
        <v>17152</v>
      </c>
      <c r="Z674" s="182">
        <v>1976</v>
      </c>
      <c r="AA674" s="182">
        <v>785.2</v>
      </c>
      <c r="AB674" s="182">
        <v>37</v>
      </c>
      <c r="AC674" s="182">
        <v>2</v>
      </c>
      <c r="AD674" s="182">
        <v>724.4</v>
      </c>
      <c r="AF674" s="182" t="s">
        <v>550</v>
      </c>
      <c r="AG674" s="182" t="s">
        <v>17319</v>
      </c>
      <c r="AH674" s="182" t="s">
        <v>2993</v>
      </c>
      <c r="AI674" s="182" t="s">
        <v>17331</v>
      </c>
      <c r="AL674" s="182" t="e">
        <f t="shared" si="935"/>
        <v>#N/A</v>
      </c>
      <c r="AV674" s="182">
        <f t="shared" si="936"/>
        <v>750</v>
      </c>
      <c r="AW674" s="182" t="str">
        <f t="shared" si="937"/>
        <v>Скатная деревянная</v>
      </c>
      <c r="BD674" s="182" t="e">
        <f t="shared" si="938"/>
        <v>#N/A</v>
      </c>
      <c r="BJ674" s="182" t="e">
        <f t="shared" si="939"/>
        <v>#N/A</v>
      </c>
      <c r="BU674" s="233" t="e">
        <f t="shared" ref="BU674:BU680" si="953">VLOOKUP(BT674,CO:CS,2,FALSE)</f>
        <v>#N/A</v>
      </c>
      <c r="BV674" s="233"/>
      <c r="BW674" s="233" t="s">
        <v>17877</v>
      </c>
      <c r="BX674" s="233" t="e">
        <f t="shared" ref="BX674:BX680" si="954">VLOOKUP(BT674,CO:CS,5,FALSE)</f>
        <v>#N/A</v>
      </c>
      <c r="BY674" s="233" t="e">
        <f t="shared" ref="BY674:BY680" si="955">VLOOKUP(BT674,CV:CY,4,FALSE)</f>
        <v>#N/A</v>
      </c>
      <c r="BZ674" s="234" t="e">
        <f>VLOOKUP(BT674,CO:CS,3,FALSE)</f>
        <v>#N/A</v>
      </c>
      <c r="CA674" s="234" t="e">
        <f>VLOOKUP(BT674,CO:CT,6,FALSE)</f>
        <v>#N/A</v>
      </c>
      <c r="CB674" s="234">
        <v>743.29</v>
      </c>
      <c r="CC674" s="235">
        <v>31</v>
      </c>
      <c r="CD674" s="233" t="s">
        <v>17100</v>
      </c>
      <c r="CE674" s="233" t="s">
        <v>17746</v>
      </c>
      <c r="CF674" s="233" t="s">
        <v>17820</v>
      </c>
      <c r="CG674" s="236">
        <v>6319200</v>
      </c>
      <c r="CH674" s="236">
        <v>0</v>
      </c>
      <c r="CI674" s="236">
        <v>0</v>
      </c>
      <c r="CJ674" s="236">
        <f t="shared" ref="CJ674:CJ680" si="956">CG674-CH674-CI674</f>
        <v>6319200</v>
      </c>
      <c r="CK674" s="236" t="e">
        <f t="shared" si="950"/>
        <v>#N/A</v>
      </c>
      <c r="CL674" s="236" t="e">
        <f t="shared" ref="CL674:CL676" si="957">DL674*8425.6/BZ674</f>
        <v>#N/A</v>
      </c>
      <c r="CM674" s="195">
        <f t="shared" si="892"/>
        <v>0</v>
      </c>
      <c r="CQ674" s="182" t="e">
        <f t="shared" si="893"/>
        <v>#N/A</v>
      </c>
      <c r="CY674" s="182" t="s">
        <v>369</v>
      </c>
      <c r="CZ674" s="182">
        <v>941.8</v>
      </c>
    </row>
    <row r="675" spans="1:104" ht="35.25" x14ac:dyDescent="0.5">
      <c r="A675" s="182">
        <v>1</v>
      </c>
      <c r="B675" s="220">
        <f>SUBTOTAL(9,$A$609:A675)</f>
        <v>63</v>
      </c>
      <c r="C675" s="230" t="s">
        <v>3370</v>
      </c>
      <c r="D675" s="220">
        <v>1976</v>
      </c>
      <c r="E675" s="220"/>
      <c r="F675" s="220" t="s">
        <v>17877</v>
      </c>
      <c r="G675" s="220">
        <v>3</v>
      </c>
      <c r="H675" s="220" t="s">
        <v>17042</v>
      </c>
      <c r="I675" s="231">
        <v>1655.19</v>
      </c>
      <c r="J675" s="231">
        <v>1064.29</v>
      </c>
      <c r="K675" s="231">
        <f t="shared" si="951"/>
        <v>1064.29</v>
      </c>
      <c r="L675" s="232">
        <v>30</v>
      </c>
      <c r="M675" s="220" t="s">
        <v>17100</v>
      </c>
      <c r="N675" s="220" t="s">
        <v>17746</v>
      </c>
      <c r="O675" s="223" t="s">
        <v>17832</v>
      </c>
      <c r="P675" s="228">
        <v>4657250.3999999994</v>
      </c>
      <c r="Q675" s="228"/>
      <c r="R675" s="228">
        <v>0</v>
      </c>
      <c r="S675" s="228">
        <v>0</v>
      </c>
      <c r="T675" s="228">
        <f t="shared" si="952"/>
        <v>4657250.3999999994</v>
      </c>
      <c r="U675" s="221">
        <f t="shared" si="877"/>
        <v>2813.7255541659865</v>
      </c>
      <c r="V675" s="228">
        <v>2813.725554165987</v>
      </c>
      <c r="W675" s="195">
        <f t="shared" si="942"/>
        <v>0</v>
      </c>
      <c r="Y675" s="182" t="s">
        <v>17153</v>
      </c>
      <c r="Z675" s="182">
        <v>1982</v>
      </c>
      <c r="AA675" s="182">
        <v>968.4</v>
      </c>
      <c r="AB675" s="182">
        <v>44</v>
      </c>
      <c r="AC675" s="182">
        <v>2</v>
      </c>
      <c r="AD675" s="182">
        <v>885.8</v>
      </c>
      <c r="AF675" s="182" t="s">
        <v>17352</v>
      </c>
      <c r="AG675" s="182" t="s">
        <v>17319</v>
      </c>
      <c r="AH675" s="182" t="s">
        <v>2993</v>
      </c>
      <c r="AI675" s="182" t="s">
        <v>17315</v>
      </c>
      <c r="AL675" s="182" t="e">
        <f t="shared" si="935"/>
        <v>#N/A</v>
      </c>
      <c r="AV675" s="182">
        <f t="shared" si="936"/>
        <v>552.75</v>
      </c>
      <c r="AW675" s="182" t="str">
        <f t="shared" si="937"/>
        <v>Скатная деревянная</v>
      </c>
      <c r="BD675" s="182" t="e">
        <f t="shared" si="938"/>
        <v>#N/A</v>
      </c>
      <c r="BJ675" s="182" t="e">
        <f t="shared" si="939"/>
        <v>#N/A</v>
      </c>
      <c r="BU675" s="233" t="e">
        <f t="shared" si="953"/>
        <v>#N/A</v>
      </c>
      <c r="BV675" s="233"/>
      <c r="BW675" s="233" t="s">
        <v>17877</v>
      </c>
      <c r="BX675" s="233" t="e">
        <f t="shared" si="954"/>
        <v>#N/A</v>
      </c>
      <c r="BY675" s="233" t="e">
        <f t="shared" si="955"/>
        <v>#N/A</v>
      </c>
      <c r="BZ675" s="234" t="e">
        <f>VLOOKUP(BT675,CO:CS,3,FALSE)</f>
        <v>#N/A</v>
      </c>
      <c r="CA675" s="234" t="e">
        <f>VLOOKUP(BT675,CO:CT,6,FALSE)</f>
        <v>#N/A</v>
      </c>
      <c r="CB675" s="234">
        <v>1064.29</v>
      </c>
      <c r="CC675" s="235">
        <v>30</v>
      </c>
      <c r="CD675" s="233" t="s">
        <v>17100</v>
      </c>
      <c r="CE675" s="233" t="s">
        <v>17746</v>
      </c>
      <c r="CF675" s="233" t="s">
        <v>17832</v>
      </c>
      <c r="CG675" s="236">
        <v>4657250.3999999994</v>
      </c>
      <c r="CH675" s="236">
        <v>0</v>
      </c>
      <c r="CI675" s="236">
        <v>0</v>
      </c>
      <c r="CJ675" s="236">
        <f t="shared" si="956"/>
        <v>4657250.3999999994</v>
      </c>
      <c r="CK675" s="236" t="e">
        <f t="shared" si="950"/>
        <v>#N/A</v>
      </c>
      <c r="CL675" s="236" t="e">
        <f t="shared" si="957"/>
        <v>#N/A</v>
      </c>
      <c r="CM675" s="195">
        <f t="shared" si="892"/>
        <v>0</v>
      </c>
      <c r="CQ675" s="182" t="e">
        <f t="shared" si="893"/>
        <v>#N/A</v>
      </c>
      <c r="CY675" s="182" t="s">
        <v>282</v>
      </c>
      <c r="CZ675" s="182">
        <v>397</v>
      </c>
    </row>
    <row r="676" spans="1:104" ht="35.25" x14ac:dyDescent="0.5">
      <c r="A676" s="182">
        <v>1</v>
      </c>
      <c r="B676" s="220">
        <f>SUBTOTAL(9,$A$609:A676)</f>
        <v>64</v>
      </c>
      <c r="C676" s="230" t="s">
        <v>559</v>
      </c>
      <c r="D676" s="220">
        <v>1980</v>
      </c>
      <c r="E676" s="220"/>
      <c r="F676" s="220" t="s">
        <v>17877</v>
      </c>
      <c r="G676" s="220">
        <v>3</v>
      </c>
      <c r="H676" s="220" t="s">
        <v>17042</v>
      </c>
      <c r="I676" s="231">
        <v>1224.3</v>
      </c>
      <c r="J676" s="231">
        <v>1127.2</v>
      </c>
      <c r="K676" s="231">
        <f t="shared" si="951"/>
        <v>1127.2</v>
      </c>
      <c r="L676" s="232">
        <v>34</v>
      </c>
      <c r="M676" s="220" t="s">
        <v>17100</v>
      </c>
      <c r="N676" s="220" t="s">
        <v>17769</v>
      </c>
      <c r="O676" s="223" t="s">
        <v>17316</v>
      </c>
      <c r="P676" s="228">
        <v>5139616</v>
      </c>
      <c r="Q676" s="228"/>
      <c r="R676" s="228">
        <v>0</v>
      </c>
      <c r="S676" s="228">
        <v>0</v>
      </c>
      <c r="T676" s="228">
        <f t="shared" si="952"/>
        <v>5139616</v>
      </c>
      <c r="U676" s="221">
        <f t="shared" si="877"/>
        <v>4198.0037572490401</v>
      </c>
      <c r="V676" s="228">
        <v>4198.0037572490401</v>
      </c>
      <c r="W676" s="195">
        <f t="shared" si="942"/>
        <v>0</v>
      </c>
      <c r="Y676" s="182" t="s">
        <v>3892</v>
      </c>
      <c r="Z676" s="182">
        <v>1969</v>
      </c>
      <c r="AA676" s="182">
        <v>556</v>
      </c>
      <c r="AB676" s="182">
        <v>31</v>
      </c>
      <c r="AC676" s="182">
        <v>2</v>
      </c>
      <c r="AD676" s="182">
        <v>367.8</v>
      </c>
      <c r="AF676" s="182" t="s">
        <v>3879</v>
      </c>
      <c r="AG676" s="182" t="s">
        <v>17319</v>
      </c>
      <c r="AH676" s="182" t="s">
        <v>2993</v>
      </c>
      <c r="AI676" s="182" t="s">
        <v>17315</v>
      </c>
      <c r="AL676" s="182" t="e">
        <f t="shared" si="935"/>
        <v>#N/A</v>
      </c>
      <c r="AV676" s="182">
        <f t="shared" si="936"/>
        <v>610</v>
      </c>
      <c r="AW676" s="182" t="str">
        <f t="shared" si="937"/>
        <v>Скатная деревянная</v>
      </c>
      <c r="BD676" s="182" t="e">
        <f t="shared" si="938"/>
        <v>#N/A</v>
      </c>
      <c r="BJ676" s="182" t="e">
        <f t="shared" si="939"/>
        <v>#N/A</v>
      </c>
      <c r="BU676" s="233" t="e">
        <f t="shared" si="953"/>
        <v>#N/A</v>
      </c>
      <c r="BV676" s="233"/>
      <c r="BW676" s="233" t="s">
        <v>17877</v>
      </c>
      <c r="BX676" s="233" t="e">
        <f t="shared" si="954"/>
        <v>#N/A</v>
      </c>
      <c r="BY676" s="233" t="e">
        <f t="shared" si="955"/>
        <v>#N/A</v>
      </c>
      <c r="BZ676" s="234">
        <v>1224.3</v>
      </c>
      <c r="CA676" s="234" t="e">
        <f>VLOOKUP(BT676,CO:CT,6,FALSE)</f>
        <v>#N/A</v>
      </c>
      <c r="CB676" s="234">
        <v>1127.2</v>
      </c>
      <c r="CC676" s="235">
        <v>34</v>
      </c>
      <c r="CD676" s="233" t="s">
        <v>17100</v>
      </c>
      <c r="CE676" s="233" t="s">
        <v>17769</v>
      </c>
      <c r="CF676" s="233" t="s">
        <v>17316</v>
      </c>
      <c r="CG676" s="236">
        <v>5139616</v>
      </c>
      <c r="CH676" s="236">
        <v>0</v>
      </c>
      <c r="CI676" s="236">
        <v>0</v>
      </c>
      <c r="CJ676" s="236">
        <f t="shared" si="956"/>
        <v>5139616</v>
      </c>
      <c r="CK676" s="236">
        <f t="shared" si="950"/>
        <v>4198.0037572490401</v>
      </c>
      <c r="CL676" s="236">
        <f t="shared" si="957"/>
        <v>0</v>
      </c>
      <c r="CM676" s="195">
        <f t="shared" si="892"/>
        <v>0</v>
      </c>
      <c r="CQ676" s="182" t="e">
        <f t="shared" si="893"/>
        <v>#N/A</v>
      </c>
      <c r="CY676" s="182" t="s">
        <v>283</v>
      </c>
      <c r="CZ676" s="182">
        <v>520.28</v>
      </c>
    </row>
    <row r="677" spans="1:104" ht="35.25" x14ac:dyDescent="0.5">
      <c r="A677" s="182">
        <v>1</v>
      </c>
      <c r="B677" s="220">
        <f>SUBTOTAL(9,$A$609:A677)</f>
        <v>65</v>
      </c>
      <c r="C677" s="230" t="s">
        <v>560</v>
      </c>
      <c r="D677" s="220">
        <v>1977</v>
      </c>
      <c r="E677" s="220"/>
      <c r="F677" s="220" t="s">
        <v>17877</v>
      </c>
      <c r="G677" s="220">
        <v>5</v>
      </c>
      <c r="H677" s="220" t="s">
        <v>17320</v>
      </c>
      <c r="I677" s="231">
        <v>6351.5</v>
      </c>
      <c r="J677" s="231">
        <v>3817.5</v>
      </c>
      <c r="K677" s="231">
        <f t="shared" si="951"/>
        <v>3761.4</v>
      </c>
      <c r="L677" s="232">
        <v>145</v>
      </c>
      <c r="M677" s="220" t="s">
        <v>17100</v>
      </c>
      <c r="N677" s="220" t="s">
        <v>17746</v>
      </c>
      <c r="O677" s="223" t="s">
        <v>17820</v>
      </c>
      <c r="P677" s="228">
        <v>11220000</v>
      </c>
      <c r="Q677" s="228"/>
      <c r="R677" s="228">
        <v>0</v>
      </c>
      <c r="S677" s="228">
        <v>0</v>
      </c>
      <c r="T677" s="228">
        <f t="shared" si="952"/>
        <v>11220000</v>
      </c>
      <c r="U677" s="221">
        <f t="shared" si="877"/>
        <v>1766.5118475950562</v>
      </c>
      <c r="V677" s="228">
        <v>1853.1831535857673</v>
      </c>
      <c r="W677" s="195">
        <f t="shared" si="942"/>
        <v>86.671305990711062</v>
      </c>
      <c r="Y677" s="182" t="s">
        <v>3894</v>
      </c>
      <c r="Z677" s="182">
        <v>1989</v>
      </c>
      <c r="AA677" s="182">
        <v>616.1</v>
      </c>
      <c r="AB677" s="182">
        <v>24</v>
      </c>
      <c r="AC677" s="182">
        <v>2</v>
      </c>
      <c r="AD677" s="182">
        <v>557.70000000000005</v>
      </c>
      <c r="AF677" s="182" t="s">
        <v>3880</v>
      </c>
      <c r="AG677" s="182" t="s">
        <v>17319</v>
      </c>
      <c r="AH677" s="182" t="s">
        <v>2993</v>
      </c>
      <c r="AI677" s="182" t="s">
        <v>17315</v>
      </c>
      <c r="AL677" s="182" t="e">
        <f t="shared" si="935"/>
        <v>#N/A</v>
      </c>
      <c r="AV677" s="182">
        <f t="shared" si="936"/>
        <v>1320</v>
      </c>
      <c r="AW677" s="182" t="str">
        <f t="shared" si="937"/>
        <v>Плоская совмещенная из сборных железобетонных слоистых панелей</v>
      </c>
      <c r="BD677" s="182" t="e">
        <f t="shared" si="938"/>
        <v>#N/A</v>
      </c>
      <c r="BJ677" s="182" t="e">
        <f t="shared" si="939"/>
        <v>#N/A</v>
      </c>
      <c r="BU677" s="233" t="e">
        <f t="shared" si="953"/>
        <v>#N/A</v>
      </c>
      <c r="BV677" s="233"/>
      <c r="BW677" s="233" t="s">
        <v>17877</v>
      </c>
      <c r="BX677" s="233" t="e">
        <f t="shared" si="954"/>
        <v>#N/A</v>
      </c>
      <c r="BY677" s="233" t="e">
        <f t="shared" si="955"/>
        <v>#N/A</v>
      </c>
      <c r="BZ677" s="234" t="e">
        <f>VLOOKUP(BT677,CO:CS,3,FALSE)</f>
        <v>#N/A</v>
      </c>
      <c r="CA677" s="234">
        <v>3817.5</v>
      </c>
      <c r="CB677" s="234">
        <v>3817.5</v>
      </c>
      <c r="CC677" s="235">
        <v>145</v>
      </c>
      <c r="CD677" s="233" t="s">
        <v>17100</v>
      </c>
      <c r="CE677" s="233" t="s">
        <v>17746</v>
      </c>
      <c r="CF677" s="233" t="s">
        <v>17820</v>
      </c>
      <c r="CG677" s="236">
        <v>11220000</v>
      </c>
      <c r="CH677" s="236">
        <v>0</v>
      </c>
      <c r="CI677" s="236">
        <v>0</v>
      </c>
      <c r="CJ677" s="236">
        <f t="shared" si="956"/>
        <v>11220000</v>
      </c>
      <c r="CK677" s="236" t="e">
        <f t="shared" si="950"/>
        <v>#N/A</v>
      </c>
      <c r="CL677" s="236" t="e">
        <f>DL677*8917.04/BZ677</f>
        <v>#N/A</v>
      </c>
      <c r="CM677" s="195">
        <f t="shared" si="892"/>
        <v>0</v>
      </c>
      <c r="CQ677" s="182" t="e">
        <f t="shared" si="893"/>
        <v>#N/A</v>
      </c>
      <c r="CY677" s="182" t="s">
        <v>284</v>
      </c>
      <c r="CZ677" s="182">
        <v>956.94899999999996</v>
      </c>
    </row>
    <row r="678" spans="1:104" ht="35.25" x14ac:dyDescent="0.5">
      <c r="A678" s="182">
        <v>1</v>
      </c>
      <c r="B678" s="220">
        <f>SUBTOTAL(9,$A$609:A678)</f>
        <v>66</v>
      </c>
      <c r="C678" s="230" t="s">
        <v>561</v>
      </c>
      <c r="D678" s="220">
        <v>1998</v>
      </c>
      <c r="E678" s="220"/>
      <c r="F678" s="220" t="s">
        <v>17319</v>
      </c>
      <c r="G678" s="220">
        <v>6</v>
      </c>
      <c r="H678" s="220" t="s">
        <v>17320</v>
      </c>
      <c r="I678" s="231">
        <v>7459.8</v>
      </c>
      <c r="J678" s="231">
        <v>5573.5</v>
      </c>
      <c r="K678" s="231">
        <f t="shared" si="951"/>
        <v>5462.8</v>
      </c>
      <c r="L678" s="232">
        <v>210</v>
      </c>
      <c r="M678" s="220" t="s">
        <v>17100</v>
      </c>
      <c r="N678" s="220" t="s">
        <v>17746</v>
      </c>
      <c r="O678" s="223" t="s">
        <v>17817</v>
      </c>
      <c r="P678" s="228">
        <v>15166080</v>
      </c>
      <c r="Q678" s="228"/>
      <c r="R678" s="228">
        <v>0</v>
      </c>
      <c r="S678" s="228">
        <v>0</v>
      </c>
      <c r="T678" s="228">
        <f t="shared" si="952"/>
        <v>15166080</v>
      </c>
      <c r="U678" s="221">
        <f t="shared" si="877"/>
        <v>2033.041100297595</v>
      </c>
      <c r="V678" s="228">
        <v>2033.041100297595</v>
      </c>
      <c r="W678" s="195">
        <f t="shared" si="942"/>
        <v>0</v>
      </c>
      <c r="Y678" s="182" t="s">
        <v>3895</v>
      </c>
      <c r="Z678" s="182">
        <v>1989</v>
      </c>
      <c r="AA678" s="182">
        <v>645.20000000000005</v>
      </c>
      <c r="AB678" s="182">
        <v>21</v>
      </c>
      <c r="AC678" s="182">
        <v>2</v>
      </c>
      <c r="AD678" s="182">
        <v>590.4</v>
      </c>
      <c r="AF678" s="182" t="s">
        <v>3881</v>
      </c>
      <c r="AG678" s="182" t="s">
        <v>17312</v>
      </c>
      <c r="AH678" s="182" t="s">
        <v>2993</v>
      </c>
      <c r="AI678" s="182" t="s">
        <v>17320</v>
      </c>
      <c r="AL678" s="182" t="e">
        <f t="shared" si="935"/>
        <v>#N/A</v>
      </c>
      <c r="AV678" s="182">
        <f t="shared" si="936"/>
        <v>1800</v>
      </c>
      <c r="AW678" s="182" t="str">
        <f t="shared" si="937"/>
        <v>Скатная деревянная</v>
      </c>
      <c r="BD678" s="182" t="e">
        <f t="shared" si="938"/>
        <v>#N/A</v>
      </c>
      <c r="BJ678" s="182" t="e">
        <f t="shared" si="939"/>
        <v>#N/A</v>
      </c>
      <c r="BU678" s="233" t="e">
        <f t="shared" si="953"/>
        <v>#N/A</v>
      </c>
      <c r="BV678" s="233"/>
      <c r="BW678" s="233" t="e">
        <f>VLOOKUP(BT678,CV:CY,2,FALSE)</f>
        <v>#N/A</v>
      </c>
      <c r="BX678" s="233" t="e">
        <f t="shared" si="954"/>
        <v>#N/A</v>
      </c>
      <c r="BY678" s="233" t="e">
        <f t="shared" si="955"/>
        <v>#N/A</v>
      </c>
      <c r="BZ678" s="234" t="e">
        <f>VLOOKUP(BT678,CO:CS,3,FALSE)</f>
        <v>#N/A</v>
      </c>
      <c r="CA678" s="234" t="e">
        <f>VLOOKUP(BT678,CO:CT,6,FALSE)</f>
        <v>#N/A</v>
      </c>
      <c r="CB678" s="234">
        <v>5573.5</v>
      </c>
      <c r="CC678" s="235">
        <v>210</v>
      </c>
      <c r="CD678" s="233" t="s">
        <v>17100</v>
      </c>
      <c r="CE678" s="233" t="s">
        <v>17746</v>
      </c>
      <c r="CF678" s="233" t="s">
        <v>17817</v>
      </c>
      <c r="CG678" s="236">
        <v>15166080</v>
      </c>
      <c r="CH678" s="236">
        <v>0</v>
      </c>
      <c r="CI678" s="236">
        <v>0</v>
      </c>
      <c r="CJ678" s="236">
        <f t="shared" si="956"/>
        <v>15166080</v>
      </c>
      <c r="CK678" s="236" t="e">
        <f t="shared" si="950"/>
        <v>#N/A</v>
      </c>
      <c r="CL678" s="236" t="e">
        <f t="shared" ref="CL678:CL680" si="958">DL678*8425.6/BZ678</f>
        <v>#N/A</v>
      </c>
      <c r="CM678" s="195">
        <f t="shared" si="892"/>
        <v>0</v>
      </c>
      <c r="CQ678" s="182" t="e">
        <f t="shared" si="893"/>
        <v>#N/A</v>
      </c>
      <c r="CY678" s="182" t="s">
        <v>285</v>
      </c>
      <c r="CZ678" s="182">
        <v>2948.33</v>
      </c>
    </row>
    <row r="679" spans="1:104" ht="35.25" x14ac:dyDescent="0.5">
      <c r="A679" s="182">
        <v>1</v>
      </c>
      <c r="B679" s="220">
        <f>SUBTOTAL(9,$A$609:A679)</f>
        <v>67</v>
      </c>
      <c r="C679" s="230" t="s">
        <v>562</v>
      </c>
      <c r="D679" s="220">
        <v>1959</v>
      </c>
      <c r="E679" s="220"/>
      <c r="F679" s="220" t="s">
        <v>17877</v>
      </c>
      <c r="G679" s="220">
        <v>2</v>
      </c>
      <c r="H679" s="220" t="s">
        <v>17042</v>
      </c>
      <c r="I679" s="231">
        <v>1038.8</v>
      </c>
      <c r="J679" s="231">
        <v>549</v>
      </c>
      <c r="K679" s="231">
        <f t="shared" si="951"/>
        <v>479.7</v>
      </c>
      <c r="L679" s="232">
        <v>20</v>
      </c>
      <c r="M679" s="220" t="s">
        <v>17100</v>
      </c>
      <c r="N679" s="220" t="s">
        <v>17746</v>
      </c>
      <c r="O679" s="223" t="s">
        <v>17821</v>
      </c>
      <c r="P679" s="228">
        <v>4280204.8000000007</v>
      </c>
      <c r="Q679" s="228"/>
      <c r="R679" s="228">
        <v>0</v>
      </c>
      <c r="S679" s="228">
        <v>0</v>
      </c>
      <c r="T679" s="228">
        <f t="shared" si="952"/>
        <v>4280204.8000000007</v>
      </c>
      <c r="U679" s="221">
        <f t="shared" si="877"/>
        <v>4120.3357720446675</v>
      </c>
      <c r="V679" s="228">
        <v>4120.3357720446666</v>
      </c>
      <c r="W679" s="195">
        <f t="shared" si="942"/>
        <v>0</v>
      </c>
      <c r="Y679" s="182" t="s">
        <v>3897</v>
      </c>
      <c r="Z679" s="182">
        <v>1986</v>
      </c>
      <c r="AA679" s="182">
        <v>1372.2</v>
      </c>
      <c r="AB679" s="182">
        <v>34</v>
      </c>
      <c r="AC679" s="182">
        <v>3</v>
      </c>
      <c r="AD679" s="182">
        <v>1000</v>
      </c>
      <c r="AF679" s="182" t="s">
        <v>755</v>
      </c>
      <c r="AG679" s="182" t="s">
        <v>17312</v>
      </c>
      <c r="AH679" s="182" t="s">
        <v>2993</v>
      </c>
      <c r="AI679" s="182" t="s">
        <v>17331</v>
      </c>
      <c r="AL679" s="182" t="e">
        <f t="shared" si="935"/>
        <v>#N/A</v>
      </c>
      <c r="AV679" s="182">
        <f t="shared" si="936"/>
        <v>508</v>
      </c>
      <c r="AW679" s="182" t="str">
        <f t="shared" si="937"/>
        <v>Скатная деревянная</v>
      </c>
      <c r="BD679" s="182" t="e">
        <f t="shared" si="938"/>
        <v>#N/A</v>
      </c>
      <c r="BJ679" s="182" t="e">
        <f t="shared" si="939"/>
        <v>#N/A</v>
      </c>
      <c r="BU679" s="233" t="e">
        <f t="shared" si="953"/>
        <v>#N/A</v>
      </c>
      <c r="BV679" s="233"/>
      <c r="BW679" s="233" t="s">
        <v>17877</v>
      </c>
      <c r="BX679" s="233" t="e">
        <f t="shared" si="954"/>
        <v>#N/A</v>
      </c>
      <c r="BY679" s="233" t="e">
        <f t="shared" si="955"/>
        <v>#N/A</v>
      </c>
      <c r="BZ679" s="234" t="e">
        <f>VLOOKUP(BT679,CO:CS,3,FALSE)</f>
        <v>#N/A</v>
      </c>
      <c r="CA679" s="234" t="e">
        <f>VLOOKUP(BT679,CO:CT,6,FALSE)</f>
        <v>#N/A</v>
      </c>
      <c r="CB679" s="234">
        <v>549</v>
      </c>
      <c r="CC679" s="235">
        <v>20</v>
      </c>
      <c r="CD679" s="233" t="s">
        <v>17100</v>
      </c>
      <c r="CE679" s="233" t="s">
        <v>17746</v>
      </c>
      <c r="CF679" s="233" t="s">
        <v>17821</v>
      </c>
      <c r="CG679" s="236">
        <v>4280204.8000000007</v>
      </c>
      <c r="CH679" s="236">
        <v>0</v>
      </c>
      <c r="CI679" s="236">
        <v>0</v>
      </c>
      <c r="CJ679" s="236">
        <f t="shared" si="956"/>
        <v>4280204.8000000007</v>
      </c>
      <c r="CK679" s="236" t="e">
        <f t="shared" si="950"/>
        <v>#N/A</v>
      </c>
      <c r="CL679" s="236" t="e">
        <f t="shared" si="958"/>
        <v>#N/A</v>
      </c>
      <c r="CM679" s="195">
        <f t="shared" si="892"/>
        <v>0</v>
      </c>
      <c r="CQ679" s="182" t="e">
        <f t="shared" si="893"/>
        <v>#N/A</v>
      </c>
      <c r="CY679" s="182" t="s">
        <v>286</v>
      </c>
      <c r="CZ679" s="182">
        <v>2174.3000000000002</v>
      </c>
    </row>
    <row r="680" spans="1:104" ht="35.25" x14ac:dyDescent="0.5">
      <c r="A680" s="182">
        <v>1</v>
      </c>
      <c r="B680" s="220">
        <f>SUBTOTAL(9,$A$609:A680)</f>
        <v>68</v>
      </c>
      <c r="C680" s="230" t="s">
        <v>3726</v>
      </c>
      <c r="D680" s="220">
        <v>1989</v>
      </c>
      <c r="E680" s="220"/>
      <c r="F680" s="220" t="s">
        <v>17319</v>
      </c>
      <c r="G680" s="220">
        <v>5</v>
      </c>
      <c r="H680" s="220" t="s">
        <v>17315</v>
      </c>
      <c r="I680" s="231">
        <v>3233.6</v>
      </c>
      <c r="J680" s="231">
        <v>2880.3</v>
      </c>
      <c r="K680" s="231">
        <f t="shared" si="951"/>
        <v>2880.3</v>
      </c>
      <c r="L680" s="232">
        <v>83</v>
      </c>
      <c r="M680" s="220" t="s">
        <v>17100</v>
      </c>
      <c r="N680" s="220" t="s">
        <v>17746</v>
      </c>
      <c r="O680" s="223" t="s">
        <v>17833</v>
      </c>
      <c r="P680" s="228">
        <v>9688750</v>
      </c>
      <c r="Q680" s="228"/>
      <c r="R680" s="228">
        <v>0</v>
      </c>
      <c r="S680" s="228">
        <v>0</v>
      </c>
      <c r="T680" s="228">
        <f t="shared" si="952"/>
        <v>9688750</v>
      </c>
      <c r="U680" s="221">
        <f t="shared" si="877"/>
        <v>2996.2735032162295</v>
      </c>
      <c r="V680" s="228">
        <v>2996.4868876793666</v>
      </c>
      <c r="W680" s="195">
        <f t="shared" si="942"/>
        <v>0.21338446313711756</v>
      </c>
      <c r="Y680" s="182" t="s">
        <v>17154</v>
      </c>
      <c r="Z680" s="182">
        <v>1970</v>
      </c>
      <c r="AA680" s="182">
        <v>674.6</v>
      </c>
      <c r="AB680" s="182">
        <v>42</v>
      </c>
      <c r="AC680" s="182">
        <v>2</v>
      </c>
      <c r="AD680" s="182">
        <v>674.6</v>
      </c>
      <c r="AF680" s="182" t="s">
        <v>756</v>
      </c>
      <c r="AG680" s="182" t="s">
        <v>17312</v>
      </c>
      <c r="AH680" s="182" t="s">
        <v>2993</v>
      </c>
      <c r="AI680" s="182" t="s">
        <v>17320</v>
      </c>
      <c r="AL680" s="182" t="e">
        <f t="shared" si="935"/>
        <v>#N/A</v>
      </c>
      <c r="AV680" s="182">
        <f t="shared" si="936"/>
        <v>1150</v>
      </c>
      <c r="AW680" s="182" t="str">
        <f t="shared" si="937"/>
        <v>Скатная деревянная</v>
      </c>
      <c r="BD680" s="182" t="e">
        <f t="shared" si="938"/>
        <v>#N/A</v>
      </c>
      <c r="BJ680" s="182" t="e">
        <f t="shared" si="939"/>
        <v>#N/A</v>
      </c>
      <c r="BU680" s="233" t="e">
        <f t="shared" si="953"/>
        <v>#N/A</v>
      </c>
      <c r="BV680" s="233"/>
      <c r="BW680" s="233" t="e">
        <f>VLOOKUP(BT680,CV:CY,2,FALSE)</f>
        <v>#N/A</v>
      </c>
      <c r="BX680" s="233" t="e">
        <f t="shared" si="954"/>
        <v>#N/A</v>
      </c>
      <c r="BY680" s="233" t="e">
        <f t="shared" si="955"/>
        <v>#N/A</v>
      </c>
      <c r="BZ680" s="234" t="e">
        <f>VLOOKUP(BT680,CO:CS,3,FALSE)</f>
        <v>#N/A</v>
      </c>
      <c r="CA680" s="234" t="e">
        <f>VLOOKUP(BT680,CO:CT,6,FALSE)</f>
        <v>#N/A</v>
      </c>
      <c r="CB680" s="234">
        <v>2880.3</v>
      </c>
      <c r="CC680" s="235">
        <v>83</v>
      </c>
      <c r="CD680" s="233" t="s">
        <v>17100</v>
      </c>
      <c r="CE680" s="233" t="s">
        <v>17746</v>
      </c>
      <c r="CF680" s="233" t="s">
        <v>17833</v>
      </c>
      <c r="CG680" s="236">
        <v>9688750</v>
      </c>
      <c r="CH680" s="236">
        <v>0</v>
      </c>
      <c r="CI680" s="236">
        <v>0</v>
      </c>
      <c r="CJ680" s="236">
        <f t="shared" si="956"/>
        <v>9688750</v>
      </c>
      <c r="CK680" s="236" t="e">
        <f t="shared" si="950"/>
        <v>#N/A</v>
      </c>
      <c r="CL680" s="236" t="e">
        <f t="shared" si="958"/>
        <v>#N/A</v>
      </c>
      <c r="CM680" s="195">
        <f t="shared" si="892"/>
        <v>0</v>
      </c>
      <c r="CQ680" s="182" t="e">
        <f t="shared" si="893"/>
        <v>#N/A</v>
      </c>
      <c r="CY680" s="182" t="s">
        <v>287</v>
      </c>
      <c r="CZ680" s="182">
        <v>5515.1</v>
      </c>
    </row>
    <row r="681" spans="1:104" ht="35.25" x14ac:dyDescent="0.5">
      <c r="B681" s="229" t="s">
        <v>535</v>
      </c>
      <c r="C681" s="269"/>
      <c r="D681" s="220" t="s">
        <v>17075</v>
      </c>
      <c r="E681" s="220" t="s">
        <v>17075</v>
      </c>
      <c r="F681" s="220" t="s">
        <v>17075</v>
      </c>
      <c r="G681" s="220" t="s">
        <v>17075</v>
      </c>
      <c r="H681" s="220" t="s">
        <v>17075</v>
      </c>
      <c r="I681" s="225">
        <f>I682+I683</f>
        <v>12900.900000000001</v>
      </c>
      <c r="J681" s="225">
        <f t="shared" ref="J681:L681" si="959">J682+J683</f>
        <v>7528.8</v>
      </c>
      <c r="K681" s="225">
        <f t="shared" si="959"/>
        <v>6868.2000000000007</v>
      </c>
      <c r="L681" s="226">
        <f t="shared" si="959"/>
        <v>373</v>
      </c>
      <c r="M681" s="220" t="s">
        <v>17075</v>
      </c>
      <c r="N681" s="220" t="s">
        <v>17075</v>
      </c>
      <c r="O681" s="223" t="s">
        <v>17075</v>
      </c>
      <c r="P681" s="227">
        <v>17708184.119999997</v>
      </c>
      <c r="Q681" s="227"/>
      <c r="R681" s="225">
        <f t="shared" ref="R681:T681" si="960">R682+R683</f>
        <v>0</v>
      </c>
      <c r="S681" s="225">
        <f t="shared" si="960"/>
        <v>0</v>
      </c>
      <c r="T681" s="225">
        <f t="shared" si="960"/>
        <v>17708184.119999997</v>
      </c>
      <c r="U681" s="221">
        <f t="shared" si="877"/>
        <v>1372.6316861614303</v>
      </c>
      <c r="V681" s="228">
        <f>MAX(V682:V683)</f>
        <v>1577.25</v>
      </c>
      <c r="W681" s="195">
        <f t="shared" si="942"/>
        <v>204.61831383856975</v>
      </c>
      <c r="Y681" s="182" t="s">
        <v>3898</v>
      </c>
      <c r="Z681" s="182">
        <v>1974</v>
      </c>
      <c r="AA681" s="182">
        <v>768.2</v>
      </c>
      <c r="AB681" s="182">
        <v>21</v>
      </c>
      <c r="AC681" s="182">
        <v>2</v>
      </c>
      <c r="AD681" s="182">
        <v>768.2</v>
      </c>
      <c r="AF681" s="182" t="s">
        <v>3884</v>
      </c>
      <c r="AG681" s="182" t="s">
        <v>17319</v>
      </c>
      <c r="AH681" s="182" t="s">
        <v>2993</v>
      </c>
      <c r="AI681" s="182" t="s">
        <v>17331</v>
      </c>
      <c r="AL681" s="182" t="e">
        <f t="shared" si="935"/>
        <v>#N/A</v>
      </c>
      <c r="AV681" s="182" t="e">
        <f t="shared" si="936"/>
        <v>#N/A</v>
      </c>
      <c r="AW681" s="182" t="e">
        <f t="shared" si="937"/>
        <v>#N/A</v>
      </c>
      <c r="BD681" s="182" t="e">
        <f t="shared" si="938"/>
        <v>#N/A</v>
      </c>
      <c r="BJ681" s="182" t="e">
        <f t="shared" si="939"/>
        <v>#N/A</v>
      </c>
      <c r="BU681" s="233" t="s">
        <v>17075</v>
      </c>
      <c r="BV681" s="233" t="s">
        <v>17075</v>
      </c>
      <c r="BW681" s="233" t="s">
        <v>17075</v>
      </c>
      <c r="BX681" s="233" t="s">
        <v>17075</v>
      </c>
      <c r="BY681" s="233" t="s">
        <v>17075</v>
      </c>
      <c r="BZ681" s="234" t="e">
        <f>BZ682+BZ683</f>
        <v>#N/A</v>
      </c>
      <c r="CA681" s="234">
        <f t="shared" ref="CA681" si="961">CA682+CA683</f>
        <v>7528.8</v>
      </c>
      <c r="CB681" s="234">
        <f t="shared" ref="CB681" si="962">CB682+CB683</f>
        <v>7528.8</v>
      </c>
      <c r="CC681" s="235">
        <f t="shared" ref="CC681" si="963">CC682+CC683</f>
        <v>373</v>
      </c>
      <c r="CD681" s="233" t="s">
        <v>17075</v>
      </c>
      <c r="CE681" s="233" t="s">
        <v>17075</v>
      </c>
      <c r="CF681" s="233" t="s">
        <v>17075</v>
      </c>
      <c r="CG681" s="234">
        <f t="shared" ref="CG681" si="964">CG682+CG683</f>
        <v>17708184.119999997</v>
      </c>
      <c r="CH681" s="234">
        <f t="shared" ref="CH681" si="965">CH682+CH683</f>
        <v>0</v>
      </c>
      <c r="CI681" s="234">
        <f t="shared" ref="CI681" si="966">CI682+CI683</f>
        <v>0</v>
      </c>
      <c r="CJ681" s="234">
        <f t="shared" ref="CJ681" si="967">CJ682+CJ683</f>
        <v>17708184.119999997</v>
      </c>
      <c r="CK681" s="236" t="e">
        <f t="shared" si="950"/>
        <v>#N/A</v>
      </c>
      <c r="CL681" s="236">
        <f>MAX(CL682:CL683)</f>
        <v>1577.25</v>
      </c>
      <c r="CM681" s="195">
        <f t="shared" si="892"/>
        <v>0</v>
      </c>
      <c r="CQ681" s="182" t="e">
        <f t="shared" si="893"/>
        <v>#N/A</v>
      </c>
      <c r="CY681" s="182" t="s">
        <v>15950</v>
      </c>
      <c r="CZ681" s="182">
        <v>457.40000000000003</v>
      </c>
    </row>
    <row r="682" spans="1:104" ht="35.25" x14ac:dyDescent="0.5">
      <c r="A682" s="182">
        <v>1</v>
      </c>
      <c r="B682" s="220">
        <f>SUBTOTAL(9,$A$609:A682)</f>
        <v>69</v>
      </c>
      <c r="C682" s="230" t="s">
        <v>564</v>
      </c>
      <c r="D682" s="220">
        <v>1985</v>
      </c>
      <c r="E682" s="220"/>
      <c r="F682" s="220" t="s">
        <v>17877</v>
      </c>
      <c r="G682" s="220">
        <v>9</v>
      </c>
      <c r="H682" s="220">
        <v>2</v>
      </c>
      <c r="I682" s="231">
        <v>7420.3</v>
      </c>
      <c r="J682" s="231">
        <v>4284.3</v>
      </c>
      <c r="K682" s="231">
        <v>3692.9</v>
      </c>
      <c r="L682" s="232">
        <v>257</v>
      </c>
      <c r="M682" s="220" t="s">
        <v>17100</v>
      </c>
      <c r="N682" s="220" t="s">
        <v>17746</v>
      </c>
      <c r="O682" s="223" t="s">
        <v>17822</v>
      </c>
      <c r="P682" s="228">
        <v>9336140.879999999</v>
      </c>
      <c r="Q682" s="228"/>
      <c r="R682" s="228">
        <v>0</v>
      </c>
      <c r="S682" s="228">
        <v>0</v>
      </c>
      <c r="T682" s="228">
        <f t="shared" si="952"/>
        <v>9336140.879999999</v>
      </c>
      <c r="U682" s="221">
        <f t="shared" si="877"/>
        <v>1258.1891406007842</v>
      </c>
      <c r="V682" s="228">
        <v>1258.19</v>
      </c>
      <c r="W682" s="195">
        <f t="shared" si="942"/>
        <v>8.5939921586941637E-4</v>
      </c>
      <c r="Y682" s="182" t="s">
        <v>3899</v>
      </c>
      <c r="Z682" s="182">
        <v>1971</v>
      </c>
      <c r="AA682" s="182">
        <v>779</v>
      </c>
      <c r="AB682" s="182">
        <v>47</v>
      </c>
      <c r="AC682" s="182">
        <v>2</v>
      </c>
      <c r="AD682" s="182">
        <v>779</v>
      </c>
      <c r="AF682" s="182" t="s">
        <v>3885</v>
      </c>
      <c r="AG682" s="182" t="s">
        <v>17312</v>
      </c>
      <c r="AH682" s="182" t="s">
        <v>2993</v>
      </c>
      <c r="AI682" s="182" t="s">
        <v>17320</v>
      </c>
      <c r="AL682" s="182" t="e">
        <f t="shared" si="935"/>
        <v>#N/A</v>
      </c>
      <c r="AV682" s="182">
        <f t="shared" si="936"/>
        <v>1047</v>
      </c>
      <c r="AW682" s="182" t="str">
        <f t="shared" si="937"/>
        <v>Плоская железобетонная сборная (чердачная)</v>
      </c>
      <c r="BD682" s="182" t="e">
        <f t="shared" si="938"/>
        <v>#N/A</v>
      </c>
      <c r="BJ682" s="182" t="e">
        <f t="shared" si="939"/>
        <v>#N/A</v>
      </c>
      <c r="BU682" s="233" t="e">
        <f>VLOOKUP(BT682,CO:CS,2,FALSE)</f>
        <v>#N/A</v>
      </c>
      <c r="BV682" s="233"/>
      <c r="BW682" s="233" t="s">
        <v>17877</v>
      </c>
      <c r="BX682" s="233" t="e">
        <f>VLOOKUP(BT682,CO:CS,5,FALSE)</f>
        <v>#N/A</v>
      </c>
      <c r="BY682" s="233">
        <v>2</v>
      </c>
      <c r="BZ682" s="234" t="e">
        <f>VLOOKUP(BT682,CO:CS,3,FALSE)</f>
        <v>#N/A</v>
      </c>
      <c r="CA682" s="234">
        <v>4284.3</v>
      </c>
      <c r="CB682" s="234">
        <v>4284.3</v>
      </c>
      <c r="CC682" s="235">
        <v>257</v>
      </c>
      <c r="CD682" s="233" t="s">
        <v>17100</v>
      </c>
      <c r="CE682" s="233" t="s">
        <v>17746</v>
      </c>
      <c r="CF682" s="233" t="s">
        <v>17822</v>
      </c>
      <c r="CG682" s="236">
        <v>9336140.879999999</v>
      </c>
      <c r="CH682" s="236">
        <v>0</v>
      </c>
      <c r="CI682" s="236">
        <v>0</v>
      </c>
      <c r="CJ682" s="236">
        <f t="shared" ref="CJ682:CJ683" si="968">CG682-CH682-CI682</f>
        <v>9336140.879999999</v>
      </c>
      <c r="CK682" s="236" t="e">
        <f t="shared" si="950"/>
        <v>#N/A</v>
      </c>
      <c r="CL682" s="236">
        <v>1258.19</v>
      </c>
      <c r="CM682" s="195">
        <f t="shared" si="892"/>
        <v>0</v>
      </c>
      <c r="CQ682" s="182" t="e">
        <f t="shared" si="893"/>
        <v>#N/A</v>
      </c>
      <c r="CY682" s="182" t="s">
        <v>66</v>
      </c>
      <c r="CZ682" s="182">
        <v>189.1</v>
      </c>
    </row>
    <row r="683" spans="1:104" ht="35.25" x14ac:dyDescent="0.5">
      <c r="A683" s="182">
        <v>1</v>
      </c>
      <c r="B683" s="220">
        <f>SUBTOTAL(9,$A$609:A683)</f>
        <v>70</v>
      </c>
      <c r="C683" s="230" t="s">
        <v>565</v>
      </c>
      <c r="D683" s="220">
        <v>1996</v>
      </c>
      <c r="E683" s="220"/>
      <c r="F683" s="220" t="s">
        <v>17319</v>
      </c>
      <c r="G683" s="220">
        <v>5</v>
      </c>
      <c r="H683" s="220">
        <v>3</v>
      </c>
      <c r="I683" s="231">
        <v>5480.6</v>
      </c>
      <c r="J683" s="231">
        <v>3244.5</v>
      </c>
      <c r="K683" s="231">
        <v>3175.3</v>
      </c>
      <c r="L683" s="232">
        <v>116</v>
      </c>
      <c r="M683" s="220" t="s">
        <v>17100</v>
      </c>
      <c r="N683" s="220" t="s">
        <v>17746</v>
      </c>
      <c r="O683" s="223" t="s">
        <v>17823</v>
      </c>
      <c r="P683" s="228">
        <v>8372043.2400000002</v>
      </c>
      <c r="Q683" s="228"/>
      <c r="R683" s="228">
        <v>0</v>
      </c>
      <c r="S683" s="228">
        <v>0</v>
      </c>
      <c r="T683" s="228">
        <f t="shared" si="952"/>
        <v>8372043.2400000002</v>
      </c>
      <c r="U683" s="221">
        <f t="shared" si="877"/>
        <v>1527.577863737547</v>
      </c>
      <c r="V683" s="228">
        <v>1577.25</v>
      </c>
      <c r="W683" s="195">
        <f t="shared" si="942"/>
        <v>49.672136262453023</v>
      </c>
      <c r="Y683" s="182" t="s">
        <v>3901</v>
      </c>
      <c r="Z683" s="182">
        <v>1970</v>
      </c>
      <c r="AA683" s="182">
        <v>634.70000000000005</v>
      </c>
      <c r="AB683" s="182">
        <v>47</v>
      </c>
      <c r="AC683" s="182">
        <v>2</v>
      </c>
      <c r="AD683" s="182">
        <v>634.70000000000005</v>
      </c>
      <c r="AF683" s="182" t="s">
        <v>3886</v>
      </c>
      <c r="AG683" s="182" t="s">
        <v>17312</v>
      </c>
      <c r="AH683" s="182" t="s">
        <v>2993</v>
      </c>
      <c r="AI683" s="182" t="s">
        <v>17042</v>
      </c>
      <c r="AL683" s="182" t="e">
        <f t="shared" si="935"/>
        <v>#N/A</v>
      </c>
      <c r="AV683" s="182" t="e">
        <f t="shared" si="936"/>
        <v>#N/A</v>
      </c>
      <c r="AW683" s="182" t="e">
        <f t="shared" si="937"/>
        <v>#N/A</v>
      </c>
      <c r="BD683" s="182" t="e">
        <f t="shared" si="938"/>
        <v>#N/A</v>
      </c>
      <c r="BJ683" s="182" t="e">
        <f t="shared" si="939"/>
        <v>#N/A</v>
      </c>
      <c r="BU683" s="233" t="e">
        <f>VLOOKUP(BT683,CO:CS,2,FALSE)</f>
        <v>#N/A</v>
      </c>
      <c r="BV683" s="233"/>
      <c r="BW683" s="233" t="s">
        <v>17319</v>
      </c>
      <c r="BX683" s="233" t="e">
        <f>VLOOKUP(BT683,CO:CS,5,FALSE)</f>
        <v>#N/A</v>
      </c>
      <c r="BY683" s="233">
        <v>3</v>
      </c>
      <c r="BZ683" s="234" t="e">
        <f>VLOOKUP(BT683,CO:CS,3,FALSE)</f>
        <v>#N/A</v>
      </c>
      <c r="CA683" s="234">
        <v>3244.5</v>
      </c>
      <c r="CB683" s="234">
        <v>3244.5</v>
      </c>
      <c r="CC683" s="235">
        <v>116</v>
      </c>
      <c r="CD683" s="233" t="s">
        <v>17100</v>
      </c>
      <c r="CE683" s="233" t="s">
        <v>17746</v>
      </c>
      <c r="CF683" s="233" t="s">
        <v>17823</v>
      </c>
      <c r="CG683" s="236">
        <v>8372043.2400000002</v>
      </c>
      <c r="CH683" s="236">
        <v>0</v>
      </c>
      <c r="CI683" s="236">
        <v>0</v>
      </c>
      <c r="CJ683" s="236">
        <f t="shared" si="968"/>
        <v>8372043.2400000002</v>
      </c>
      <c r="CK683" s="236" t="e">
        <f t="shared" si="950"/>
        <v>#N/A</v>
      </c>
      <c r="CL683" s="236">
        <v>1577.25</v>
      </c>
      <c r="CM683" s="195">
        <f t="shared" si="892"/>
        <v>0</v>
      </c>
      <c r="CQ683" s="182" t="e">
        <f t="shared" si="893"/>
        <v>#N/A</v>
      </c>
      <c r="CY683" s="182" t="s">
        <v>67</v>
      </c>
      <c r="CZ683" s="182">
        <v>375.2</v>
      </c>
    </row>
    <row r="684" spans="1:104" ht="35.25" x14ac:dyDescent="0.5">
      <c r="B684" s="229" t="s">
        <v>536</v>
      </c>
      <c r="C684" s="269"/>
      <c r="D684" s="220" t="s">
        <v>17075</v>
      </c>
      <c r="E684" s="220" t="s">
        <v>17075</v>
      </c>
      <c r="F684" s="220" t="s">
        <v>17075</v>
      </c>
      <c r="G684" s="220" t="s">
        <v>17075</v>
      </c>
      <c r="H684" s="220" t="s">
        <v>17075</v>
      </c>
      <c r="I684" s="225">
        <f>I686+I685</f>
        <v>3997.5</v>
      </c>
      <c r="J684" s="225">
        <f t="shared" ref="J684:L684" si="969">J686+J685</f>
        <v>2996.3999999999996</v>
      </c>
      <c r="K684" s="225">
        <f t="shared" si="969"/>
        <v>2283.1</v>
      </c>
      <c r="L684" s="226">
        <f t="shared" si="969"/>
        <v>130</v>
      </c>
      <c r="M684" s="220" t="s">
        <v>17075</v>
      </c>
      <c r="N684" s="220" t="s">
        <v>17075</v>
      </c>
      <c r="O684" s="223" t="s">
        <v>17075</v>
      </c>
      <c r="P684" s="227">
        <v>17034035.52</v>
      </c>
      <c r="Q684" s="227"/>
      <c r="R684" s="225">
        <f t="shared" ref="R684:T684" si="970">R686+R685</f>
        <v>0</v>
      </c>
      <c r="S684" s="225">
        <f t="shared" si="970"/>
        <v>0</v>
      </c>
      <c r="T684" s="225">
        <f t="shared" si="970"/>
        <v>17034035.52</v>
      </c>
      <c r="U684" s="221">
        <f t="shared" si="877"/>
        <v>4261.1721125703561</v>
      </c>
      <c r="V684" s="228">
        <f>MAX(V685:V686)</f>
        <v>4904.6216288384512</v>
      </c>
      <c r="W684" s="195">
        <f t="shared" si="942"/>
        <v>643.44951626809507</v>
      </c>
      <c r="Y684" s="182" t="s">
        <v>3903</v>
      </c>
      <c r="Z684" s="182">
        <v>1968</v>
      </c>
      <c r="AA684" s="182">
        <v>408.7</v>
      </c>
      <c r="AB684" s="182">
        <v>14</v>
      </c>
      <c r="AC684" s="182">
        <v>2</v>
      </c>
      <c r="AD684" s="182">
        <v>408.7</v>
      </c>
      <c r="AF684" s="182" t="s">
        <v>3890</v>
      </c>
      <c r="AG684" s="182" t="s">
        <v>17312</v>
      </c>
      <c r="AH684" s="182" t="s">
        <v>2993</v>
      </c>
      <c r="AI684" s="182" t="s">
        <v>17042</v>
      </c>
      <c r="AL684" s="182" t="e">
        <f t="shared" si="935"/>
        <v>#N/A</v>
      </c>
      <c r="AV684" s="182" t="e">
        <f t="shared" si="936"/>
        <v>#N/A</v>
      </c>
      <c r="AW684" s="182" t="e">
        <f t="shared" si="937"/>
        <v>#N/A</v>
      </c>
      <c r="BD684" s="182" t="e">
        <f t="shared" si="938"/>
        <v>#N/A</v>
      </c>
      <c r="BJ684" s="182" t="e">
        <f t="shared" si="939"/>
        <v>#N/A</v>
      </c>
      <c r="BU684" s="233" t="s">
        <v>17075</v>
      </c>
      <c r="BV684" s="233" t="s">
        <v>17075</v>
      </c>
      <c r="BW684" s="233" t="s">
        <v>17075</v>
      </c>
      <c r="BX684" s="233" t="s">
        <v>17075</v>
      </c>
      <c r="BY684" s="233" t="s">
        <v>17075</v>
      </c>
      <c r="BZ684" s="234" t="e">
        <f>BZ686+BZ685</f>
        <v>#N/A</v>
      </c>
      <c r="CA684" s="234" t="e">
        <f t="shared" ref="CA684" si="971">CA686+CA685</f>
        <v>#N/A</v>
      </c>
      <c r="CB684" s="234">
        <f t="shared" ref="CB684" si="972">CB686+CB685</f>
        <v>2996.3999999999996</v>
      </c>
      <c r="CC684" s="235">
        <f t="shared" ref="CC684" si="973">CC686+CC685</f>
        <v>130</v>
      </c>
      <c r="CD684" s="233" t="s">
        <v>17075</v>
      </c>
      <c r="CE684" s="233" t="s">
        <v>17075</v>
      </c>
      <c r="CF684" s="233" t="s">
        <v>17075</v>
      </c>
      <c r="CG684" s="234">
        <f t="shared" ref="CG684" si="974">CG686+CG685</f>
        <v>17034035.52</v>
      </c>
      <c r="CH684" s="234">
        <f t="shared" ref="CH684" si="975">CH686+CH685</f>
        <v>0</v>
      </c>
      <c r="CI684" s="234">
        <f t="shared" ref="CI684" si="976">CI686+CI685</f>
        <v>0</v>
      </c>
      <c r="CJ684" s="234">
        <f t="shared" ref="CJ684" si="977">CJ686+CJ685</f>
        <v>17034035.52</v>
      </c>
      <c r="CK684" s="236" t="e">
        <f t="shared" si="950"/>
        <v>#N/A</v>
      </c>
      <c r="CL684" s="236" t="e">
        <f>MAX(CL685:CL686)</f>
        <v>#N/A</v>
      </c>
      <c r="CM684" s="195">
        <f t="shared" si="892"/>
        <v>0</v>
      </c>
      <c r="CQ684" s="182" t="e">
        <f t="shared" si="893"/>
        <v>#N/A</v>
      </c>
      <c r="CY684" s="182" t="s">
        <v>68</v>
      </c>
      <c r="CZ684" s="182">
        <v>755.59999999999991</v>
      </c>
    </row>
    <row r="685" spans="1:104" ht="35.25" x14ac:dyDescent="0.5">
      <c r="A685" s="182">
        <v>1</v>
      </c>
      <c r="B685" s="220">
        <f>SUBTOTAL(9,$A$609:A685)</f>
        <v>71</v>
      </c>
      <c r="C685" s="230" t="s">
        <v>566</v>
      </c>
      <c r="D685" s="220">
        <v>1965</v>
      </c>
      <c r="E685" s="220"/>
      <c r="F685" s="220" t="s">
        <v>17877</v>
      </c>
      <c r="G685" s="220">
        <v>4</v>
      </c>
      <c r="H685" s="220" t="s">
        <v>17315</v>
      </c>
      <c r="I685" s="231">
        <v>2574.4</v>
      </c>
      <c r="J685" s="231">
        <v>2185.6999999999998</v>
      </c>
      <c r="K685" s="231">
        <f>VLOOKUP(C685,CY:CZ,2,FALSE)</f>
        <v>1855.9999999999998</v>
      </c>
      <c r="L685" s="232">
        <v>109</v>
      </c>
      <c r="M685" s="220" t="s">
        <v>17100</v>
      </c>
      <c r="N685" s="220" t="s">
        <v>17746</v>
      </c>
      <c r="O685" s="223" t="s">
        <v>17831</v>
      </c>
      <c r="P685" s="228">
        <v>10054268.479999999</v>
      </c>
      <c r="Q685" s="228"/>
      <c r="R685" s="228">
        <v>0</v>
      </c>
      <c r="S685" s="228">
        <v>0</v>
      </c>
      <c r="T685" s="228">
        <f t="shared" si="952"/>
        <v>10054268.479999999</v>
      </c>
      <c r="U685" s="221">
        <f t="shared" si="877"/>
        <v>3905.4802983219383</v>
      </c>
      <c r="V685" s="228">
        <v>3905.4802983219392</v>
      </c>
      <c r="W685" s="195">
        <f t="shared" si="942"/>
        <v>0</v>
      </c>
      <c r="Y685" s="182" t="s">
        <v>3906</v>
      </c>
      <c r="Z685" s="182">
        <v>1972</v>
      </c>
      <c r="AA685" s="182">
        <v>705.1</v>
      </c>
      <c r="AB685" s="182">
        <v>20</v>
      </c>
      <c r="AC685" s="182">
        <v>2</v>
      </c>
      <c r="AD685" s="182">
        <v>705.1</v>
      </c>
      <c r="AF685" s="182" t="s">
        <v>3891</v>
      </c>
      <c r="AG685" s="182" t="s">
        <v>2993</v>
      </c>
      <c r="AH685" s="182" t="s">
        <v>2993</v>
      </c>
      <c r="AI685" s="182" t="s">
        <v>17042</v>
      </c>
      <c r="AL685" s="182" t="e">
        <f t="shared" si="935"/>
        <v>#N/A</v>
      </c>
      <c r="AV685" s="182" t="e">
        <f t="shared" si="936"/>
        <v>#N/A</v>
      </c>
      <c r="AW685" s="182" t="e">
        <f t="shared" si="937"/>
        <v>#N/A</v>
      </c>
      <c r="BD685" s="182" t="e">
        <f t="shared" si="938"/>
        <v>#N/A</v>
      </c>
      <c r="BJ685" s="182" t="e">
        <f t="shared" si="939"/>
        <v>#N/A</v>
      </c>
      <c r="BU685" s="233" t="e">
        <f>VLOOKUP(BT685,CO:CS,2,FALSE)</f>
        <v>#N/A</v>
      </c>
      <c r="BV685" s="233"/>
      <c r="BW685" s="233" t="s">
        <v>17877</v>
      </c>
      <c r="BX685" s="233" t="e">
        <f>VLOOKUP(BT685,CO:CS,5,FALSE)</f>
        <v>#N/A</v>
      </c>
      <c r="BY685" s="233" t="e">
        <f>VLOOKUP(BT685,CV:CY,4,FALSE)</f>
        <v>#N/A</v>
      </c>
      <c r="BZ685" s="234">
        <v>2574.4</v>
      </c>
      <c r="CA685" s="234">
        <v>2185.6999999999998</v>
      </c>
      <c r="CB685" s="234">
        <v>2185.6999999999998</v>
      </c>
      <c r="CC685" s="235">
        <v>109</v>
      </c>
      <c r="CD685" s="233" t="s">
        <v>17100</v>
      </c>
      <c r="CE685" s="233" t="s">
        <v>17746</v>
      </c>
      <c r="CF685" s="233" t="s">
        <v>17831</v>
      </c>
      <c r="CG685" s="236">
        <v>10054268.479999999</v>
      </c>
      <c r="CH685" s="236">
        <v>0</v>
      </c>
      <c r="CI685" s="236">
        <v>0</v>
      </c>
      <c r="CJ685" s="236">
        <f t="shared" ref="CJ685:CJ686" si="978">CG685-CH685-CI685</f>
        <v>10054268.479999999</v>
      </c>
      <c r="CK685" s="236">
        <f t="shared" si="950"/>
        <v>3905.4802983219383</v>
      </c>
      <c r="CL685" s="236">
        <f t="shared" ref="CL685:CL686" si="979">DL685*8425.6/BZ685</f>
        <v>0</v>
      </c>
      <c r="CM685" s="195">
        <f t="shared" si="892"/>
        <v>0</v>
      </c>
      <c r="CQ685" s="182" t="e">
        <f t="shared" si="893"/>
        <v>#N/A</v>
      </c>
      <c r="CY685" s="182" t="s">
        <v>69</v>
      </c>
      <c r="CZ685" s="182">
        <v>372.4</v>
      </c>
    </row>
    <row r="686" spans="1:104" ht="35.25" x14ac:dyDescent="0.5">
      <c r="A686" s="182">
        <v>1</v>
      </c>
      <c r="B686" s="220">
        <f>SUBTOTAL(9,$A$609:A686)</f>
        <v>72</v>
      </c>
      <c r="C686" s="230" t="s">
        <v>567</v>
      </c>
      <c r="D686" s="220">
        <v>1953</v>
      </c>
      <c r="E686" s="220">
        <v>2019</v>
      </c>
      <c r="F686" s="220" t="s">
        <v>17877</v>
      </c>
      <c r="G686" s="220">
        <v>2</v>
      </c>
      <c r="H686" s="220" t="s">
        <v>17042</v>
      </c>
      <c r="I686" s="231">
        <v>1423.1</v>
      </c>
      <c r="J686" s="231">
        <v>810.7</v>
      </c>
      <c r="K686" s="231">
        <f>VLOOKUP(C686,CY:CZ,2,FALSE)</f>
        <v>427.1</v>
      </c>
      <c r="L686" s="232">
        <v>21</v>
      </c>
      <c r="M686" s="220" t="s">
        <v>17100</v>
      </c>
      <c r="N686" s="220" t="s">
        <v>17769</v>
      </c>
      <c r="O686" s="223" t="s">
        <v>17316</v>
      </c>
      <c r="P686" s="228">
        <v>6979767.04</v>
      </c>
      <c r="Q686" s="228"/>
      <c r="R686" s="228">
        <v>0</v>
      </c>
      <c r="S686" s="228">
        <v>0</v>
      </c>
      <c r="T686" s="228">
        <f t="shared" si="952"/>
        <v>6979767.04</v>
      </c>
      <c r="U686" s="221">
        <f t="shared" si="877"/>
        <v>4904.6216288384512</v>
      </c>
      <c r="V686" s="228">
        <v>4904.6216288384512</v>
      </c>
      <c r="W686" s="195">
        <f t="shared" si="942"/>
        <v>0</v>
      </c>
      <c r="Y686" s="182" t="s">
        <v>3908</v>
      </c>
      <c r="Z686" s="182">
        <v>1980</v>
      </c>
      <c r="AA686" s="182">
        <v>788.6</v>
      </c>
      <c r="AB686" s="182">
        <v>18</v>
      </c>
      <c r="AC686" s="182">
        <v>2</v>
      </c>
      <c r="AD686" s="182">
        <v>466.1</v>
      </c>
      <c r="AF686" s="182" t="s">
        <v>17152</v>
      </c>
      <c r="AG686" s="182" t="s">
        <v>17312</v>
      </c>
      <c r="AH686" s="182" t="s">
        <v>17353</v>
      </c>
      <c r="AI686" s="182" t="s">
        <v>17042</v>
      </c>
      <c r="AL686" s="190" t="e">
        <f t="shared" si="935"/>
        <v>#N/A</v>
      </c>
      <c r="AV686" s="182">
        <f t="shared" si="936"/>
        <v>828.4</v>
      </c>
      <c r="AW686" s="182" t="str">
        <f t="shared" si="937"/>
        <v>Скатная деревянная</v>
      </c>
      <c r="BD686" s="182" t="e">
        <f t="shared" si="938"/>
        <v>#N/A</v>
      </c>
      <c r="BJ686" s="182" t="e">
        <f t="shared" si="939"/>
        <v>#N/A</v>
      </c>
      <c r="BU686" s="233" t="e">
        <f>VLOOKUP(BT686,CO:CS,2,FALSE)</f>
        <v>#N/A</v>
      </c>
      <c r="BV686" s="233">
        <v>2019</v>
      </c>
      <c r="BW686" s="233" t="s">
        <v>17877</v>
      </c>
      <c r="BX686" s="233" t="e">
        <f>VLOOKUP(BT686,CO:CS,5,FALSE)</f>
        <v>#N/A</v>
      </c>
      <c r="BY686" s="233" t="e">
        <f>VLOOKUP(BT686,CV:CY,4,FALSE)</f>
        <v>#N/A</v>
      </c>
      <c r="BZ686" s="234" t="e">
        <f>VLOOKUP(BT686,CO:CS,3,FALSE)</f>
        <v>#N/A</v>
      </c>
      <c r="CA686" s="234" t="e">
        <f>VLOOKUP(BT686,CO:CT,6,FALSE)</f>
        <v>#N/A</v>
      </c>
      <c r="CB686" s="234">
        <v>810.7</v>
      </c>
      <c r="CC686" s="235">
        <v>21</v>
      </c>
      <c r="CD686" s="233" t="s">
        <v>17100</v>
      </c>
      <c r="CE686" s="233" t="s">
        <v>17769</v>
      </c>
      <c r="CF686" s="233" t="s">
        <v>17316</v>
      </c>
      <c r="CG686" s="236">
        <v>6979767.04</v>
      </c>
      <c r="CH686" s="236">
        <v>0</v>
      </c>
      <c r="CI686" s="236">
        <v>0</v>
      </c>
      <c r="CJ686" s="236">
        <f t="shared" si="978"/>
        <v>6979767.04</v>
      </c>
      <c r="CK686" s="236" t="e">
        <f t="shared" si="950"/>
        <v>#N/A</v>
      </c>
      <c r="CL686" s="236" t="e">
        <f t="shared" si="979"/>
        <v>#N/A</v>
      </c>
      <c r="CM686" s="195">
        <f t="shared" si="892"/>
        <v>0</v>
      </c>
      <c r="CQ686" s="182" t="e">
        <f t="shared" si="893"/>
        <v>#N/A</v>
      </c>
      <c r="CY686" s="182" t="s">
        <v>497</v>
      </c>
      <c r="CZ686" s="182">
        <v>1908.7</v>
      </c>
    </row>
    <row r="687" spans="1:104" ht="35.25" x14ac:dyDescent="0.5">
      <c r="B687" s="229" t="s">
        <v>537</v>
      </c>
      <c r="C687" s="269"/>
      <c r="D687" s="220" t="s">
        <v>17075</v>
      </c>
      <c r="E687" s="220" t="s">
        <v>17075</v>
      </c>
      <c r="F687" s="220" t="s">
        <v>17075</v>
      </c>
      <c r="G687" s="220" t="s">
        <v>17075</v>
      </c>
      <c r="H687" s="220" t="s">
        <v>17075</v>
      </c>
      <c r="I687" s="225">
        <f>I688+I689+I690</f>
        <v>5634.57</v>
      </c>
      <c r="J687" s="225">
        <f t="shared" ref="J687:L687" si="980">J688+J689+J690</f>
        <v>3904.43</v>
      </c>
      <c r="K687" s="225">
        <f t="shared" si="980"/>
        <v>3800.23</v>
      </c>
      <c r="L687" s="226">
        <f t="shared" si="980"/>
        <v>155</v>
      </c>
      <c r="M687" s="220" t="s">
        <v>17075</v>
      </c>
      <c r="N687" s="220" t="s">
        <v>17075</v>
      </c>
      <c r="O687" s="223" t="s">
        <v>17075</v>
      </c>
      <c r="P687" s="227">
        <v>16380603.180000002</v>
      </c>
      <c r="Q687" s="227"/>
      <c r="R687" s="225">
        <f t="shared" ref="R687:T687" si="981">R688+R689+R690</f>
        <v>0</v>
      </c>
      <c r="S687" s="225">
        <f t="shared" si="981"/>
        <v>0</v>
      </c>
      <c r="T687" s="225">
        <f t="shared" si="981"/>
        <v>16380603.180000002</v>
      </c>
      <c r="U687" s="221">
        <f t="shared" si="877"/>
        <v>2907.1611817760722</v>
      </c>
      <c r="V687" s="228">
        <f>MAX(V688:V690)</f>
        <v>3723.0253388157407</v>
      </c>
      <c r="W687" s="195">
        <f t="shared" si="942"/>
        <v>815.8641570396685</v>
      </c>
      <c r="Y687" s="182" t="s">
        <v>757</v>
      </c>
      <c r="Z687" s="182">
        <v>1969</v>
      </c>
      <c r="AA687" s="182">
        <v>347.2</v>
      </c>
      <c r="AB687" s="182">
        <v>21</v>
      </c>
      <c r="AC687" s="182">
        <v>2</v>
      </c>
      <c r="AD687" s="182">
        <v>347.2</v>
      </c>
      <c r="AF687" s="182" t="s">
        <v>17153</v>
      </c>
      <c r="AG687" s="182" t="s">
        <v>2993</v>
      </c>
      <c r="AH687" s="182" t="s">
        <v>2993</v>
      </c>
      <c r="AI687" s="182" t="s">
        <v>17322</v>
      </c>
      <c r="AL687" s="182" t="e">
        <f t="shared" si="935"/>
        <v>#N/A</v>
      </c>
      <c r="AV687" s="182" t="e">
        <f t="shared" si="936"/>
        <v>#N/A</v>
      </c>
      <c r="AW687" s="182" t="e">
        <f t="shared" si="937"/>
        <v>#N/A</v>
      </c>
      <c r="BD687" s="182" t="e">
        <f t="shared" si="938"/>
        <v>#N/A</v>
      </c>
      <c r="BJ687" s="182" t="e">
        <f t="shared" si="939"/>
        <v>#N/A</v>
      </c>
      <c r="BU687" s="233" t="s">
        <v>17075</v>
      </c>
      <c r="BV687" s="233" t="s">
        <v>17075</v>
      </c>
      <c r="BW687" s="233" t="s">
        <v>17075</v>
      </c>
      <c r="BX687" s="233" t="s">
        <v>17075</v>
      </c>
      <c r="BY687" s="233" t="s">
        <v>17075</v>
      </c>
      <c r="BZ687" s="234" t="e">
        <f>BZ688+BZ689+BZ690</f>
        <v>#N/A</v>
      </c>
      <c r="CA687" s="234" t="e">
        <f t="shared" ref="CA687" si="982">CA688+CA689+CA690</f>
        <v>#N/A</v>
      </c>
      <c r="CB687" s="234">
        <f t="shared" ref="CB687" si="983">CB688+CB689+CB690</f>
        <v>3904.43</v>
      </c>
      <c r="CC687" s="235">
        <f t="shared" ref="CC687" si="984">CC688+CC689+CC690</f>
        <v>155</v>
      </c>
      <c r="CD687" s="233" t="s">
        <v>17075</v>
      </c>
      <c r="CE687" s="233" t="s">
        <v>17075</v>
      </c>
      <c r="CF687" s="233" t="s">
        <v>17075</v>
      </c>
      <c r="CG687" s="234">
        <f t="shared" ref="CG687" si="985">CG688+CG689+CG690</f>
        <v>16380603.180000002</v>
      </c>
      <c r="CH687" s="234">
        <f t="shared" ref="CH687" si="986">CH688+CH689+CH690</f>
        <v>0</v>
      </c>
      <c r="CI687" s="234">
        <f t="shared" ref="CI687" si="987">CI688+CI689+CI690</f>
        <v>0</v>
      </c>
      <c r="CJ687" s="234">
        <f t="shared" ref="CJ687" si="988">CJ688+CJ689+CJ690</f>
        <v>16380603.180000002</v>
      </c>
      <c r="CK687" s="236" t="e">
        <f t="shared" si="950"/>
        <v>#N/A</v>
      </c>
      <c r="CL687" s="236" t="e">
        <f>MAX(CL688:CL690)</f>
        <v>#N/A</v>
      </c>
      <c r="CM687" s="195">
        <f t="shared" si="892"/>
        <v>0</v>
      </c>
      <c r="CQ687" s="182" t="e">
        <f t="shared" si="893"/>
        <v>#N/A</v>
      </c>
      <c r="CY687" s="182" t="s">
        <v>508</v>
      </c>
      <c r="CZ687" s="182">
        <v>559.4</v>
      </c>
    </row>
    <row r="688" spans="1:104" ht="35.25" x14ac:dyDescent="0.5">
      <c r="A688" s="182">
        <v>1</v>
      </c>
      <c r="B688" s="220">
        <f>SUBTOTAL(9,$A$609:A688)</f>
        <v>73</v>
      </c>
      <c r="C688" s="230" t="s">
        <v>568</v>
      </c>
      <c r="D688" s="220">
        <v>1986</v>
      </c>
      <c r="E688" s="220"/>
      <c r="F688" s="220" t="s">
        <v>17877</v>
      </c>
      <c r="G688" s="220">
        <v>5</v>
      </c>
      <c r="H688" s="220" t="s">
        <v>17040</v>
      </c>
      <c r="I688" s="231">
        <v>2756.73</v>
      </c>
      <c r="J688" s="231">
        <v>1888.03</v>
      </c>
      <c r="K688" s="231">
        <f>VLOOKUP(C688,CY:CZ,2,FALSE)</f>
        <v>1856.53</v>
      </c>
      <c r="L688" s="232">
        <v>75</v>
      </c>
      <c r="M688" s="220" t="s">
        <v>17100</v>
      </c>
      <c r="N688" s="220" t="s">
        <v>17746</v>
      </c>
      <c r="O688" s="223" t="s">
        <v>17825</v>
      </c>
      <c r="P688" s="228">
        <v>5885246.4000000004</v>
      </c>
      <c r="Q688" s="228"/>
      <c r="R688" s="228">
        <v>0</v>
      </c>
      <c r="S688" s="228">
        <v>0</v>
      </c>
      <c r="T688" s="228">
        <f t="shared" si="952"/>
        <v>5885246.4000000004</v>
      </c>
      <c r="U688" s="221">
        <f t="shared" si="877"/>
        <v>2134.8650031015009</v>
      </c>
      <c r="V688" s="228">
        <v>2134.8650031015009</v>
      </c>
      <c r="W688" s="195">
        <f t="shared" si="942"/>
        <v>0</v>
      </c>
      <c r="Y688" s="182" t="s">
        <v>758</v>
      </c>
      <c r="Z688" s="182">
        <v>1973</v>
      </c>
      <c r="AA688" s="182">
        <v>691.8</v>
      </c>
      <c r="AB688" s="182">
        <v>42</v>
      </c>
      <c r="AC688" s="182">
        <v>2</v>
      </c>
      <c r="AD688" s="182">
        <v>691.8</v>
      </c>
      <c r="AF688" s="182" t="s">
        <v>3892</v>
      </c>
      <c r="AG688" s="182" t="s">
        <v>2993</v>
      </c>
      <c r="AH688" s="182" t="s">
        <v>17354</v>
      </c>
      <c r="AI688" s="182" t="s">
        <v>17042</v>
      </c>
      <c r="AL688" s="182" t="e">
        <f t="shared" si="935"/>
        <v>#N/A</v>
      </c>
      <c r="AV688" s="182">
        <f t="shared" si="936"/>
        <v>660</v>
      </c>
      <c r="AW688" s="182" t="str">
        <f t="shared" si="937"/>
        <v>Плоская железобетонная сборная (чердачная)</v>
      </c>
      <c r="BD688" s="182" t="e">
        <f t="shared" si="938"/>
        <v>#N/A</v>
      </c>
      <c r="BJ688" s="182" t="e">
        <f t="shared" si="939"/>
        <v>#N/A</v>
      </c>
      <c r="BU688" s="233" t="e">
        <f>VLOOKUP(BT688,CO:CS,2,FALSE)</f>
        <v>#N/A</v>
      </c>
      <c r="BV688" s="233"/>
      <c r="BW688" s="233" t="s">
        <v>17877</v>
      </c>
      <c r="BX688" s="233" t="e">
        <f>VLOOKUP(BT688,CO:CS,5,FALSE)</f>
        <v>#N/A</v>
      </c>
      <c r="BY688" s="233" t="e">
        <f>VLOOKUP(BT688,CV:CY,4,FALSE)</f>
        <v>#N/A</v>
      </c>
      <c r="BZ688" s="234" t="e">
        <f>VLOOKUP(BT688,CO:CS,3,FALSE)</f>
        <v>#N/A</v>
      </c>
      <c r="CA688" s="234" t="e">
        <f>VLOOKUP(BT688,CO:CT,6,FALSE)</f>
        <v>#N/A</v>
      </c>
      <c r="CB688" s="234">
        <v>1888.03</v>
      </c>
      <c r="CC688" s="235">
        <v>75</v>
      </c>
      <c r="CD688" s="233" t="s">
        <v>17100</v>
      </c>
      <c r="CE688" s="233" t="s">
        <v>17746</v>
      </c>
      <c r="CF688" s="233" t="s">
        <v>17825</v>
      </c>
      <c r="CG688" s="236">
        <v>5885246.4000000004</v>
      </c>
      <c r="CH688" s="236">
        <v>0</v>
      </c>
      <c r="CI688" s="236">
        <v>0</v>
      </c>
      <c r="CJ688" s="236">
        <f t="shared" ref="CJ688:CJ690" si="989">CG688-CH688-CI688</f>
        <v>5885246.4000000004</v>
      </c>
      <c r="CK688" s="236" t="e">
        <f t="shared" si="950"/>
        <v>#N/A</v>
      </c>
      <c r="CL688" s="236" t="e">
        <f>DL688*8917.04/BZ688</f>
        <v>#N/A</v>
      </c>
      <c r="CM688" s="195">
        <f t="shared" si="892"/>
        <v>0</v>
      </c>
      <c r="CQ688" s="182" t="e">
        <f t="shared" si="893"/>
        <v>#N/A</v>
      </c>
      <c r="CY688" s="182" t="s">
        <v>312</v>
      </c>
      <c r="CZ688" s="182">
        <v>844.6</v>
      </c>
    </row>
    <row r="689" spans="1:104" ht="70.5" x14ac:dyDescent="0.5">
      <c r="A689" s="182">
        <v>1</v>
      </c>
      <c r="B689" s="220">
        <f>SUBTOTAL(9,$A$609:A689)</f>
        <v>74</v>
      </c>
      <c r="C689" s="230" t="s">
        <v>569</v>
      </c>
      <c r="D689" s="220">
        <v>1979</v>
      </c>
      <c r="E689" s="220"/>
      <c r="F689" s="220" t="s">
        <v>17877</v>
      </c>
      <c r="G689" s="220">
        <v>3</v>
      </c>
      <c r="H689" s="220" t="s">
        <v>17042</v>
      </c>
      <c r="I689" s="231">
        <v>1530.5</v>
      </c>
      <c r="J689" s="231">
        <v>1089.3</v>
      </c>
      <c r="K689" s="231">
        <f>VLOOKUP(C689,CY:CZ,2,FALSE)</f>
        <v>1089.3</v>
      </c>
      <c r="L689" s="232">
        <v>40</v>
      </c>
      <c r="M689" s="220" t="s">
        <v>17100</v>
      </c>
      <c r="N689" s="220" t="s">
        <v>17746</v>
      </c>
      <c r="O689" s="223" t="s">
        <v>17826</v>
      </c>
      <c r="P689" s="228">
        <v>5594598.4000000004</v>
      </c>
      <c r="Q689" s="228"/>
      <c r="R689" s="228">
        <v>0</v>
      </c>
      <c r="S689" s="228">
        <v>0</v>
      </c>
      <c r="T689" s="228">
        <f t="shared" si="952"/>
        <v>5594598.4000000004</v>
      </c>
      <c r="U689" s="221">
        <f t="shared" si="877"/>
        <v>3655.4056844168576</v>
      </c>
      <c r="V689" s="228">
        <v>3655.4056844168576</v>
      </c>
      <c r="W689" s="195">
        <f t="shared" si="942"/>
        <v>0</v>
      </c>
      <c r="Y689" s="182" t="s">
        <v>3912</v>
      </c>
      <c r="Z689" s="182">
        <v>1984</v>
      </c>
      <c r="AA689" s="182">
        <v>506.1</v>
      </c>
      <c r="AB689" s="182">
        <v>31</v>
      </c>
      <c r="AC689" s="182">
        <v>2</v>
      </c>
      <c r="AD689" s="182">
        <v>506.1</v>
      </c>
      <c r="AF689" s="182" t="s">
        <v>3894</v>
      </c>
      <c r="AG689" s="182" t="s">
        <v>2993</v>
      </c>
      <c r="AH689" s="182" t="s">
        <v>2993</v>
      </c>
      <c r="AI689" s="182" t="s">
        <v>17042</v>
      </c>
      <c r="AL689" s="182" t="e">
        <f t="shared" si="935"/>
        <v>#N/A</v>
      </c>
      <c r="AV689" s="182">
        <f t="shared" si="936"/>
        <v>664</v>
      </c>
      <c r="AW689" s="182" t="str">
        <f t="shared" si="937"/>
        <v>Скатная деревянная</v>
      </c>
      <c r="BD689" s="182" t="e">
        <f t="shared" si="938"/>
        <v>#N/A</v>
      </c>
      <c r="BJ689" s="182" t="e">
        <f t="shared" si="939"/>
        <v>#N/A</v>
      </c>
      <c r="BU689" s="233" t="e">
        <f>VLOOKUP(BT689,CO:CS,2,FALSE)</f>
        <v>#N/A</v>
      </c>
      <c r="BV689" s="233"/>
      <c r="BW689" s="233" t="s">
        <v>17877</v>
      </c>
      <c r="BX689" s="233" t="e">
        <f>VLOOKUP(BT689,CO:CS,5,FALSE)</f>
        <v>#N/A</v>
      </c>
      <c r="BY689" s="233" t="e">
        <f>VLOOKUP(BT689,CV:CY,4,FALSE)</f>
        <v>#N/A</v>
      </c>
      <c r="BZ689" s="234" t="e">
        <f>VLOOKUP(BT689,CO:CS,3,FALSE)</f>
        <v>#N/A</v>
      </c>
      <c r="CA689" s="234">
        <v>1089.3</v>
      </c>
      <c r="CB689" s="234">
        <v>1089.3</v>
      </c>
      <c r="CC689" s="235">
        <v>40</v>
      </c>
      <c r="CD689" s="233" t="s">
        <v>17100</v>
      </c>
      <c r="CE689" s="233" t="s">
        <v>17746</v>
      </c>
      <c r="CF689" s="233" t="s">
        <v>17826</v>
      </c>
      <c r="CG689" s="236">
        <v>5594598.4000000004</v>
      </c>
      <c r="CH689" s="236">
        <v>0</v>
      </c>
      <c r="CI689" s="236">
        <v>0</v>
      </c>
      <c r="CJ689" s="236">
        <f t="shared" si="989"/>
        <v>5594598.4000000004</v>
      </c>
      <c r="CK689" s="236" t="e">
        <f t="shared" si="950"/>
        <v>#N/A</v>
      </c>
      <c r="CL689" s="236" t="e">
        <f t="shared" ref="CL689:CL690" si="990">DL689*8425.6/BZ689</f>
        <v>#N/A</v>
      </c>
      <c r="CM689" s="195">
        <f t="shared" si="892"/>
        <v>0</v>
      </c>
      <c r="CQ689" s="182" t="e">
        <f t="shared" si="893"/>
        <v>#N/A</v>
      </c>
      <c r="CY689" s="182" t="s">
        <v>314</v>
      </c>
      <c r="CZ689" s="182">
        <v>2021.2999999999997</v>
      </c>
    </row>
    <row r="690" spans="1:104" ht="35.25" x14ac:dyDescent="0.5">
      <c r="A690" s="182">
        <v>1</v>
      </c>
      <c r="B690" s="220">
        <f>SUBTOTAL(9,$A$609:A690)</f>
        <v>75</v>
      </c>
      <c r="C690" s="230" t="s">
        <v>531</v>
      </c>
      <c r="D690" s="220">
        <v>1962</v>
      </c>
      <c r="E690" s="220"/>
      <c r="F690" s="220" t="s">
        <v>17877</v>
      </c>
      <c r="G690" s="220">
        <v>3</v>
      </c>
      <c r="H690" s="220" t="s">
        <v>17042</v>
      </c>
      <c r="I690" s="231">
        <v>1347.34</v>
      </c>
      <c r="J690" s="231">
        <v>927.1</v>
      </c>
      <c r="K690" s="231">
        <f>VLOOKUP(C690,CY:CZ,2,FALSE)</f>
        <v>854.4</v>
      </c>
      <c r="L690" s="232">
        <v>40</v>
      </c>
      <c r="M690" s="220" t="s">
        <v>17100</v>
      </c>
      <c r="N690" s="220" t="s">
        <v>17746</v>
      </c>
      <c r="O690" s="223" t="s">
        <v>17825</v>
      </c>
      <c r="P690" s="228">
        <v>4900758.3800000008</v>
      </c>
      <c r="Q690" s="228"/>
      <c r="R690" s="228">
        <v>0</v>
      </c>
      <c r="S690" s="228">
        <v>0</v>
      </c>
      <c r="T690" s="228">
        <f t="shared" si="952"/>
        <v>4900758.3800000008</v>
      </c>
      <c r="U690" s="221">
        <f t="shared" si="877"/>
        <v>3637.3583356836443</v>
      </c>
      <c r="V690" s="228">
        <v>3723.0253388157407</v>
      </c>
      <c r="W690" s="195">
        <f t="shared" si="942"/>
        <v>85.667003132096397</v>
      </c>
      <c r="Y690" s="182" t="s">
        <v>3913</v>
      </c>
      <c r="Z690" s="182">
        <v>1984</v>
      </c>
      <c r="AA690" s="182">
        <v>528.6</v>
      </c>
      <c r="AB690" s="182">
        <v>29</v>
      </c>
      <c r="AC690" s="182">
        <v>2</v>
      </c>
      <c r="AD690" s="182">
        <v>528.6</v>
      </c>
      <c r="AF690" s="182" t="s">
        <v>3895</v>
      </c>
      <c r="AG690" s="182" t="s">
        <v>2993</v>
      </c>
      <c r="AH690" s="182" t="s">
        <v>2993</v>
      </c>
      <c r="AI690" s="182" t="s">
        <v>17042</v>
      </c>
      <c r="AL690" s="182" t="e">
        <f t="shared" si="935"/>
        <v>#N/A</v>
      </c>
      <c r="AV690" s="182">
        <f t="shared" si="936"/>
        <v>595.35</v>
      </c>
      <c r="AW690" s="182" t="str">
        <f t="shared" si="937"/>
        <v>Скатная деревянная</v>
      </c>
      <c r="BD690" s="182" t="e">
        <f t="shared" si="938"/>
        <v>#N/A</v>
      </c>
      <c r="BJ690" s="182" t="e">
        <f t="shared" si="939"/>
        <v>#N/A</v>
      </c>
      <c r="BU690" s="233" t="e">
        <f>VLOOKUP(BT690,CO:CS,2,FALSE)</f>
        <v>#N/A</v>
      </c>
      <c r="BV690" s="233"/>
      <c r="BW690" s="233" t="s">
        <v>17877</v>
      </c>
      <c r="BX690" s="233" t="e">
        <f>VLOOKUP(BT690,CO:CS,5,FALSE)</f>
        <v>#N/A</v>
      </c>
      <c r="BY690" s="233" t="e">
        <f>VLOOKUP(BT690,CV:CY,4,FALSE)</f>
        <v>#N/A</v>
      </c>
      <c r="BZ690" s="234" t="e">
        <f>VLOOKUP(BT690,CO:CS,3,FALSE)</f>
        <v>#N/A</v>
      </c>
      <c r="CA690" s="234" t="e">
        <f>VLOOKUP(BT690,CO:CT,6,FALSE)</f>
        <v>#N/A</v>
      </c>
      <c r="CB690" s="234">
        <v>927.1</v>
      </c>
      <c r="CC690" s="235">
        <v>40</v>
      </c>
      <c r="CD690" s="233" t="s">
        <v>17100</v>
      </c>
      <c r="CE690" s="233" t="s">
        <v>17746</v>
      </c>
      <c r="CF690" s="233" t="s">
        <v>17825</v>
      </c>
      <c r="CG690" s="236">
        <v>4900758.3800000008</v>
      </c>
      <c r="CH690" s="236">
        <v>0</v>
      </c>
      <c r="CI690" s="236">
        <v>0</v>
      </c>
      <c r="CJ690" s="236">
        <f t="shared" si="989"/>
        <v>4900758.3800000008</v>
      </c>
      <c r="CK690" s="236" t="e">
        <f t="shared" si="950"/>
        <v>#N/A</v>
      </c>
      <c r="CL690" s="236" t="e">
        <f t="shared" si="990"/>
        <v>#N/A</v>
      </c>
      <c r="CM690" s="195">
        <f t="shared" si="892"/>
        <v>0</v>
      </c>
      <c r="CQ690" s="182" t="e">
        <f t="shared" si="893"/>
        <v>#N/A</v>
      </c>
      <c r="CY690" s="182" t="s">
        <v>315</v>
      </c>
      <c r="CZ690" s="182">
        <v>551.79999999999995</v>
      </c>
    </row>
    <row r="691" spans="1:104" ht="35.25" x14ac:dyDescent="0.5">
      <c r="B691" s="229" t="s">
        <v>53</v>
      </c>
      <c r="C691" s="269"/>
      <c r="D691" s="220" t="s">
        <v>17075</v>
      </c>
      <c r="E691" s="220" t="s">
        <v>17075</v>
      </c>
      <c r="F691" s="220" t="s">
        <v>17075</v>
      </c>
      <c r="G691" s="220" t="s">
        <v>17075</v>
      </c>
      <c r="H691" s="220" t="s">
        <v>17075</v>
      </c>
      <c r="I691" s="225">
        <f>I692</f>
        <v>783</v>
      </c>
      <c r="J691" s="225">
        <f t="shared" ref="J691:L691" si="991">J692</f>
        <v>532.79999999999995</v>
      </c>
      <c r="K691" s="225">
        <f t="shared" si="991"/>
        <v>371.29999999999995</v>
      </c>
      <c r="L691" s="226">
        <f t="shared" si="991"/>
        <v>32</v>
      </c>
      <c r="M691" s="220" t="s">
        <v>17075</v>
      </c>
      <c r="N691" s="220" t="s">
        <v>17075</v>
      </c>
      <c r="O691" s="223" t="s">
        <v>17075</v>
      </c>
      <c r="P691" s="227">
        <v>5729408</v>
      </c>
      <c r="Q691" s="227"/>
      <c r="R691" s="225">
        <f t="shared" ref="R691:T691" si="992">R692</f>
        <v>0</v>
      </c>
      <c r="S691" s="225">
        <f t="shared" si="992"/>
        <v>0</v>
      </c>
      <c r="T691" s="225">
        <f t="shared" si="992"/>
        <v>5729408</v>
      </c>
      <c r="U691" s="221">
        <f t="shared" si="877"/>
        <v>7317.2515964240101</v>
      </c>
      <c r="V691" s="228">
        <f>V692</f>
        <v>7317.2515964240101</v>
      </c>
      <c r="W691" s="195">
        <f t="shared" si="942"/>
        <v>0</v>
      </c>
      <c r="Y691" s="182" t="s">
        <v>3915</v>
      </c>
      <c r="Z691" s="182">
        <v>1993</v>
      </c>
      <c r="AA691" s="182">
        <v>457.8</v>
      </c>
      <c r="AB691" s="182">
        <v>26</v>
      </c>
      <c r="AC691" s="182">
        <v>2</v>
      </c>
      <c r="AD691" s="182">
        <v>448.3</v>
      </c>
      <c r="AF691" s="182" t="s">
        <v>3897</v>
      </c>
      <c r="AG691" s="182" t="s">
        <v>2993</v>
      </c>
      <c r="AH691" s="182" t="s">
        <v>2993</v>
      </c>
      <c r="AI691" s="182" t="s">
        <v>17042</v>
      </c>
      <c r="AL691" s="182" t="e">
        <f t="shared" si="935"/>
        <v>#N/A</v>
      </c>
      <c r="AV691" s="182" t="e">
        <f t="shared" si="936"/>
        <v>#N/A</v>
      </c>
      <c r="AW691" s="182" t="e">
        <f t="shared" si="937"/>
        <v>#N/A</v>
      </c>
      <c r="BD691" s="182" t="e">
        <f t="shared" si="938"/>
        <v>#N/A</v>
      </c>
      <c r="BJ691" s="182" t="e">
        <f t="shared" si="939"/>
        <v>#N/A</v>
      </c>
      <c r="BU691" s="233" t="s">
        <v>17075</v>
      </c>
      <c r="BV691" s="233" t="s">
        <v>17075</v>
      </c>
      <c r="BW691" s="233" t="s">
        <v>17075</v>
      </c>
      <c r="BX691" s="233" t="s">
        <v>17075</v>
      </c>
      <c r="BY691" s="233" t="s">
        <v>17075</v>
      </c>
      <c r="BZ691" s="234">
        <f>BZ692</f>
        <v>783</v>
      </c>
      <c r="CA691" s="234">
        <f t="shared" ref="CA691" si="993">CA692</f>
        <v>532.79999999999995</v>
      </c>
      <c r="CB691" s="234">
        <f t="shared" ref="CB691" si="994">CB692</f>
        <v>532.79999999999995</v>
      </c>
      <c r="CC691" s="235">
        <f t="shared" ref="CC691" si="995">CC692</f>
        <v>32</v>
      </c>
      <c r="CD691" s="233" t="s">
        <v>17075</v>
      </c>
      <c r="CE691" s="233" t="s">
        <v>17075</v>
      </c>
      <c r="CF691" s="233" t="s">
        <v>17075</v>
      </c>
      <c r="CG691" s="234">
        <f t="shared" ref="CG691" si="996">CG692</f>
        <v>5729408</v>
      </c>
      <c r="CH691" s="234">
        <f t="shared" ref="CH691" si="997">CH692</f>
        <v>0</v>
      </c>
      <c r="CI691" s="234">
        <f t="shared" ref="CI691" si="998">CI692</f>
        <v>0</v>
      </c>
      <c r="CJ691" s="234">
        <f t="shared" ref="CJ691" si="999">CJ692</f>
        <v>5729408</v>
      </c>
      <c r="CK691" s="236">
        <f t="shared" si="950"/>
        <v>7317.2515964240101</v>
      </c>
      <c r="CL691" s="236">
        <f>CL692</f>
        <v>0</v>
      </c>
      <c r="CM691" s="195">
        <f t="shared" si="892"/>
        <v>0</v>
      </c>
      <c r="CQ691" s="182" t="e">
        <f t="shared" si="893"/>
        <v>#N/A</v>
      </c>
      <c r="CY691" s="182" t="s">
        <v>316</v>
      </c>
      <c r="CZ691" s="182">
        <v>1645.3999999999999</v>
      </c>
    </row>
    <row r="692" spans="1:104" ht="35.25" x14ac:dyDescent="0.5">
      <c r="A692" s="182">
        <v>1</v>
      </c>
      <c r="B692" s="220">
        <f>SUBTOTAL(9,$A$609:A692)</f>
        <v>76</v>
      </c>
      <c r="C692" s="230" t="s">
        <v>555</v>
      </c>
      <c r="D692" s="220">
        <v>1974</v>
      </c>
      <c r="E692" s="220"/>
      <c r="F692" s="220" t="s">
        <v>17877</v>
      </c>
      <c r="G692" s="220">
        <v>2</v>
      </c>
      <c r="H692" s="220" t="s">
        <v>17042</v>
      </c>
      <c r="I692" s="231">
        <v>783</v>
      </c>
      <c r="J692" s="231">
        <v>532.79999999999995</v>
      </c>
      <c r="K692" s="231">
        <f>VLOOKUP(C692,CY:CZ,2,FALSE)</f>
        <v>371.29999999999995</v>
      </c>
      <c r="L692" s="232">
        <v>32</v>
      </c>
      <c r="M692" s="220" t="s">
        <v>17100</v>
      </c>
      <c r="N692" s="220" t="s">
        <v>17769</v>
      </c>
      <c r="O692" s="223" t="s">
        <v>17316</v>
      </c>
      <c r="P692" s="228">
        <v>5729408</v>
      </c>
      <c r="Q692" s="228"/>
      <c r="R692" s="228">
        <v>0</v>
      </c>
      <c r="S692" s="228">
        <v>0</v>
      </c>
      <c r="T692" s="228">
        <f t="shared" si="952"/>
        <v>5729408</v>
      </c>
      <c r="U692" s="221">
        <f t="shared" si="877"/>
        <v>7317.2515964240101</v>
      </c>
      <c r="V692" s="228">
        <v>7317.2515964240101</v>
      </c>
      <c r="W692" s="195">
        <f t="shared" si="942"/>
        <v>0</v>
      </c>
      <c r="Y692" s="182" t="s">
        <v>3916</v>
      </c>
      <c r="Z692" s="182">
        <v>1963</v>
      </c>
      <c r="AA692" s="182">
        <v>1577</v>
      </c>
      <c r="AB692" s="182">
        <v>58</v>
      </c>
      <c r="AC692" s="182">
        <v>4</v>
      </c>
      <c r="AD692" s="182">
        <v>1437.5</v>
      </c>
      <c r="AF692" s="182" t="s">
        <v>17154</v>
      </c>
      <c r="AG692" s="182" t="s">
        <v>17312</v>
      </c>
      <c r="AH692" s="182" t="s">
        <v>2993</v>
      </c>
      <c r="AI692" s="182" t="s">
        <v>17042</v>
      </c>
      <c r="AL692" s="182" t="e">
        <f t="shared" si="935"/>
        <v>#N/A</v>
      </c>
      <c r="AV692" s="182">
        <f t="shared" si="936"/>
        <v>680</v>
      </c>
      <c r="AW692" s="182" t="str">
        <f t="shared" si="937"/>
        <v>Скатная деревянная</v>
      </c>
      <c r="BD692" s="182" t="e">
        <f t="shared" si="938"/>
        <v>#N/A</v>
      </c>
      <c r="BJ692" s="182" t="e">
        <f t="shared" si="939"/>
        <v>#N/A</v>
      </c>
      <c r="BU692" s="233" t="e">
        <f>VLOOKUP(BT692,CO:CS,2,FALSE)</f>
        <v>#N/A</v>
      </c>
      <c r="BV692" s="233"/>
      <c r="BW692" s="233" t="s">
        <v>17877</v>
      </c>
      <c r="BX692" s="233" t="e">
        <f>VLOOKUP(BT692,CO:CS,5,FALSE)</f>
        <v>#N/A</v>
      </c>
      <c r="BY692" s="233" t="e">
        <f>VLOOKUP(BT692,CV:CY,4,FALSE)</f>
        <v>#N/A</v>
      </c>
      <c r="BZ692" s="234">
        <v>783</v>
      </c>
      <c r="CA692" s="234">
        <v>532.79999999999995</v>
      </c>
      <c r="CB692" s="234">
        <v>532.79999999999995</v>
      </c>
      <c r="CC692" s="235">
        <v>32</v>
      </c>
      <c r="CD692" s="233" t="s">
        <v>17100</v>
      </c>
      <c r="CE692" s="233" t="s">
        <v>17769</v>
      </c>
      <c r="CF692" s="233" t="s">
        <v>17316</v>
      </c>
      <c r="CG692" s="236">
        <v>5729408</v>
      </c>
      <c r="CH692" s="236">
        <v>0</v>
      </c>
      <c r="CI692" s="236">
        <v>0</v>
      </c>
      <c r="CJ692" s="236">
        <f t="shared" ref="CJ692" si="1000">CG692-CH692-CI692</f>
        <v>5729408</v>
      </c>
      <c r="CK692" s="236">
        <f t="shared" si="950"/>
        <v>7317.2515964240101</v>
      </c>
      <c r="CL692" s="236">
        <f>DL692*8425.6/BZ692</f>
        <v>0</v>
      </c>
      <c r="CM692" s="195">
        <f t="shared" si="892"/>
        <v>0</v>
      </c>
      <c r="CQ692" s="182" t="e">
        <f t="shared" si="893"/>
        <v>#N/A</v>
      </c>
    </row>
    <row r="693" spans="1:104" ht="35.25" x14ac:dyDescent="0.5">
      <c r="B693" s="229" t="s">
        <v>460</v>
      </c>
      <c r="C693" s="269"/>
      <c r="D693" s="220" t="s">
        <v>17075</v>
      </c>
      <c r="E693" s="220" t="s">
        <v>17075</v>
      </c>
      <c r="F693" s="220" t="s">
        <v>17075</v>
      </c>
      <c r="G693" s="220" t="s">
        <v>17075</v>
      </c>
      <c r="H693" s="220" t="s">
        <v>17075</v>
      </c>
      <c r="I693" s="225">
        <f>I694+I695+I696</f>
        <v>7773.5</v>
      </c>
      <c r="J693" s="225">
        <f t="shared" ref="J693:L693" si="1001">J694+J695+J696</f>
        <v>7079.8</v>
      </c>
      <c r="K693" s="225">
        <f t="shared" si="1001"/>
        <v>6733.9000000000005</v>
      </c>
      <c r="L693" s="226">
        <f t="shared" si="1001"/>
        <v>549</v>
      </c>
      <c r="M693" s="220" t="s">
        <v>17075</v>
      </c>
      <c r="N693" s="220" t="s">
        <v>17075</v>
      </c>
      <c r="O693" s="223" t="s">
        <v>17075</v>
      </c>
      <c r="P693" s="227">
        <v>23013460</v>
      </c>
      <c r="Q693" s="227"/>
      <c r="R693" s="225">
        <f t="shared" ref="R693:T693" si="1002">R694+R695+R696</f>
        <v>0</v>
      </c>
      <c r="S693" s="225">
        <f t="shared" si="1002"/>
        <v>0</v>
      </c>
      <c r="T693" s="225">
        <f t="shared" si="1002"/>
        <v>23013460</v>
      </c>
      <c r="U693" s="221">
        <f t="shared" si="877"/>
        <v>2960.5017045089085</v>
      </c>
      <c r="V693" s="228">
        <f>MAX(V694:V696)</f>
        <v>7121.4229847357128</v>
      </c>
      <c r="W693" s="195">
        <f t="shared" ref="W693:W705" si="1003">V693-U693</f>
        <v>4160.9212802268048</v>
      </c>
      <c r="Y693" s="182" t="s">
        <v>3758</v>
      </c>
      <c r="Z693" s="182">
        <v>1982</v>
      </c>
      <c r="AA693" s="182">
        <v>567.20000000000005</v>
      </c>
      <c r="AB693" s="182">
        <v>18</v>
      </c>
      <c r="AC693" s="182">
        <v>2</v>
      </c>
      <c r="AD693" s="182">
        <v>508.7</v>
      </c>
      <c r="AF693" s="182" t="s">
        <v>3739</v>
      </c>
      <c r="AG693" s="182" t="s">
        <v>17312</v>
      </c>
      <c r="AH693" s="182" t="s">
        <v>2993</v>
      </c>
      <c r="AI693" s="182" t="s">
        <v>17320</v>
      </c>
      <c r="AL693" s="182" t="e">
        <f t="shared" si="935"/>
        <v>#N/A</v>
      </c>
      <c r="AV693" s="182" t="e">
        <f t="shared" si="936"/>
        <v>#N/A</v>
      </c>
      <c r="AW693" s="182" t="e">
        <f t="shared" si="937"/>
        <v>#N/A</v>
      </c>
      <c r="BD693" s="182" t="e">
        <f t="shared" si="938"/>
        <v>#N/A</v>
      </c>
      <c r="BJ693" s="182" t="e">
        <f t="shared" si="939"/>
        <v>#N/A</v>
      </c>
      <c r="BU693" s="233" t="s">
        <v>17075</v>
      </c>
      <c r="BV693" s="233" t="s">
        <v>17075</v>
      </c>
      <c r="BW693" s="233" t="s">
        <v>17075</v>
      </c>
      <c r="BX693" s="233" t="s">
        <v>17075</v>
      </c>
      <c r="BY693" s="233" t="s">
        <v>17075</v>
      </c>
      <c r="BZ693" s="234" t="e">
        <f>BZ694+BZ695+BZ696</f>
        <v>#N/A</v>
      </c>
      <c r="CA693" s="234" t="e">
        <f t="shared" ref="CA693" si="1004">CA694+CA695+CA696</f>
        <v>#N/A</v>
      </c>
      <c r="CB693" s="234">
        <f t="shared" ref="CB693" si="1005">CB694+CB695+CB696</f>
        <v>7079.8</v>
      </c>
      <c r="CC693" s="235">
        <f t="shared" ref="CC693" si="1006">CC694+CC695+CC696</f>
        <v>549</v>
      </c>
      <c r="CD693" s="233" t="s">
        <v>17075</v>
      </c>
      <c r="CE693" s="233" t="s">
        <v>17075</v>
      </c>
      <c r="CF693" s="233" t="s">
        <v>17075</v>
      </c>
      <c r="CG693" s="234">
        <f t="shared" ref="CG693" si="1007">CG694+CG695+CG696</f>
        <v>23013460</v>
      </c>
      <c r="CH693" s="234">
        <f t="shared" ref="CH693" si="1008">CH694+CH695+CH696</f>
        <v>0</v>
      </c>
      <c r="CI693" s="234">
        <f t="shared" ref="CI693" si="1009">CI694+CI695+CI696</f>
        <v>0</v>
      </c>
      <c r="CJ693" s="234">
        <f t="shared" ref="CJ693" si="1010">CJ694+CJ695+CJ696</f>
        <v>23013460</v>
      </c>
      <c r="CK693" s="236" t="e">
        <f t="shared" ref="CK693:CK704" si="1011">CG693/BZ693</f>
        <v>#N/A</v>
      </c>
      <c r="CL693" s="236" t="e">
        <f>MAX(CL694:CL696)</f>
        <v>#N/A</v>
      </c>
      <c r="CM693" s="195">
        <f t="shared" si="892"/>
        <v>0</v>
      </c>
      <c r="CQ693" s="182" t="e">
        <f t="shared" si="893"/>
        <v>#N/A</v>
      </c>
    </row>
    <row r="694" spans="1:104" ht="35.25" x14ac:dyDescent="0.5">
      <c r="A694" s="182">
        <v>1</v>
      </c>
      <c r="B694" s="220">
        <f>SUBTOTAL(9,$A$609:A694)</f>
        <v>77</v>
      </c>
      <c r="C694" s="230" t="s">
        <v>486</v>
      </c>
      <c r="D694" s="220">
        <v>1967</v>
      </c>
      <c r="E694" s="220"/>
      <c r="F694" s="220" t="s">
        <v>17877</v>
      </c>
      <c r="G694" s="220">
        <v>2</v>
      </c>
      <c r="H694" s="220" t="s">
        <v>17042</v>
      </c>
      <c r="I694" s="231">
        <v>792.7</v>
      </c>
      <c r="J694" s="231">
        <v>743.6</v>
      </c>
      <c r="K694" s="231">
        <f>VLOOKUP(C694,CY:CZ,2,FALSE)</f>
        <v>682.6</v>
      </c>
      <c r="L694" s="232">
        <v>24</v>
      </c>
      <c r="M694" s="220" t="s">
        <v>17100</v>
      </c>
      <c r="N694" s="220" t="s">
        <v>17746</v>
      </c>
      <c r="O694" s="223" t="s">
        <v>17841</v>
      </c>
      <c r="P694" s="228">
        <v>5645152</v>
      </c>
      <c r="Q694" s="228"/>
      <c r="R694" s="228">
        <v>0</v>
      </c>
      <c r="S694" s="228">
        <v>0</v>
      </c>
      <c r="T694" s="228">
        <f t="shared" ref="T694:T704" si="1012">P694-R694-S694</f>
        <v>5645152</v>
      </c>
      <c r="U694" s="221">
        <f t="shared" si="877"/>
        <v>7121.4229847357128</v>
      </c>
      <c r="V694" s="228">
        <v>7121.4229847357128</v>
      </c>
      <c r="W694" s="195">
        <f t="shared" si="1003"/>
        <v>0</v>
      </c>
      <c r="Y694" s="182" t="s">
        <v>3759</v>
      </c>
      <c r="Z694" s="182">
        <v>1982</v>
      </c>
      <c r="AA694" s="182">
        <v>516.79999999999995</v>
      </c>
      <c r="AB694" s="182">
        <v>31</v>
      </c>
      <c r="AC694" s="182">
        <v>2</v>
      </c>
      <c r="AD694" s="182">
        <v>516.79999999999995</v>
      </c>
      <c r="AF694" s="182" t="s">
        <v>3741</v>
      </c>
      <c r="AG694" s="182" t="s">
        <v>17319</v>
      </c>
      <c r="AH694" s="182" t="s">
        <v>2993</v>
      </c>
      <c r="AI694" s="182" t="s">
        <v>17315</v>
      </c>
      <c r="AL694" s="182" t="e">
        <f t="shared" si="935"/>
        <v>#N/A</v>
      </c>
      <c r="AV694" s="182">
        <f t="shared" si="936"/>
        <v>670</v>
      </c>
      <c r="AW694" s="182" t="str">
        <f t="shared" si="937"/>
        <v>Скатная деревянная</v>
      </c>
      <c r="BD694" s="182" t="e">
        <f t="shared" si="938"/>
        <v>#N/A</v>
      </c>
      <c r="BJ694" s="182" t="e">
        <f t="shared" si="939"/>
        <v>#N/A</v>
      </c>
      <c r="BU694" s="233" t="e">
        <f>VLOOKUP(BT694,CO:CS,2,FALSE)</f>
        <v>#N/A</v>
      </c>
      <c r="BV694" s="233"/>
      <c r="BW694" s="233" t="s">
        <v>17877</v>
      </c>
      <c r="BX694" s="233" t="e">
        <f>VLOOKUP(BT694,CO:CS,5,FALSE)</f>
        <v>#N/A</v>
      </c>
      <c r="BY694" s="233" t="e">
        <f>VLOOKUP(BT694,CV:CY,4,FALSE)</f>
        <v>#N/A</v>
      </c>
      <c r="BZ694" s="234">
        <v>792.7</v>
      </c>
      <c r="CA694" s="234" t="e">
        <f>VLOOKUP(BT694,CO:CT,6,FALSE)</f>
        <v>#N/A</v>
      </c>
      <c r="CB694" s="234">
        <v>743.6</v>
      </c>
      <c r="CC694" s="235">
        <v>24</v>
      </c>
      <c r="CD694" s="233" t="s">
        <v>17100</v>
      </c>
      <c r="CE694" s="233" t="s">
        <v>17746</v>
      </c>
      <c r="CF694" s="233" t="s">
        <v>17841</v>
      </c>
      <c r="CG694" s="236">
        <v>5645152</v>
      </c>
      <c r="CH694" s="236">
        <v>0</v>
      </c>
      <c r="CI694" s="236">
        <v>0</v>
      </c>
      <c r="CJ694" s="236">
        <f t="shared" ref="CJ694:CJ696" si="1013">CG694-CH694-CI694</f>
        <v>5645152</v>
      </c>
      <c r="CK694" s="236">
        <f t="shared" si="1011"/>
        <v>7121.4229847357128</v>
      </c>
      <c r="CL694" s="236">
        <f>DL694*8425.6/BZ694</f>
        <v>0</v>
      </c>
      <c r="CM694" s="195">
        <f t="shared" si="892"/>
        <v>0</v>
      </c>
      <c r="CQ694" s="182" t="e">
        <f t="shared" si="893"/>
        <v>#N/A</v>
      </c>
    </row>
    <row r="695" spans="1:104" ht="35.25" x14ac:dyDescent="0.5">
      <c r="A695" s="182">
        <v>1</v>
      </c>
      <c r="B695" s="220">
        <f>SUBTOTAL(9,$A$609:A695)</f>
        <v>78</v>
      </c>
      <c r="C695" s="230" t="s">
        <v>487</v>
      </c>
      <c r="D695" s="220">
        <v>1973</v>
      </c>
      <c r="E695" s="220"/>
      <c r="F695" s="220" t="s">
        <v>17877</v>
      </c>
      <c r="G695" s="220">
        <v>5</v>
      </c>
      <c r="H695" s="220" t="s">
        <v>17314</v>
      </c>
      <c r="I695" s="231">
        <v>6107.5</v>
      </c>
      <c r="J695" s="231">
        <v>5771.5</v>
      </c>
      <c r="K695" s="231">
        <f>VLOOKUP(C695,CY:CZ,2,FALSE)</f>
        <v>5486.6</v>
      </c>
      <c r="L695" s="232">
        <v>492</v>
      </c>
      <c r="M695" s="220" t="s">
        <v>17100</v>
      </c>
      <c r="N695" s="220" t="s">
        <v>17746</v>
      </c>
      <c r="O695" s="223" t="s">
        <v>17844</v>
      </c>
      <c r="P695" s="228">
        <v>13600000</v>
      </c>
      <c r="Q695" s="228"/>
      <c r="R695" s="228">
        <v>0</v>
      </c>
      <c r="S695" s="228">
        <v>0</v>
      </c>
      <c r="T695" s="228">
        <f t="shared" si="1012"/>
        <v>13600000</v>
      </c>
      <c r="U695" s="221">
        <f t="shared" si="877"/>
        <v>2226.7703643061809</v>
      </c>
      <c r="V695" s="228">
        <v>2336.0235775685637</v>
      </c>
      <c r="W695" s="195">
        <f t="shared" si="1003"/>
        <v>109.25321326238281</v>
      </c>
      <c r="Y695" s="182" t="s">
        <v>3760</v>
      </c>
      <c r="Z695" s="182">
        <v>1982</v>
      </c>
      <c r="AA695" s="182">
        <v>495.9</v>
      </c>
      <c r="AB695" s="182">
        <v>31</v>
      </c>
      <c r="AC695" s="182">
        <v>2</v>
      </c>
      <c r="AD695" s="182">
        <v>495.9</v>
      </c>
      <c r="AF695" s="182" t="s">
        <v>740</v>
      </c>
      <c r="AG695" s="182" t="s">
        <v>17319</v>
      </c>
      <c r="AH695" s="182" t="s">
        <v>2993</v>
      </c>
      <c r="AI695" s="182" t="s">
        <v>17322</v>
      </c>
      <c r="AL695" s="182" t="e">
        <f t="shared" si="935"/>
        <v>#N/A</v>
      </c>
      <c r="AV695" s="182">
        <f t="shared" si="936"/>
        <v>1600</v>
      </c>
      <c r="AW695" s="182" t="str">
        <f t="shared" si="937"/>
        <v>Плоская железобетонная сборная (чердачная)</v>
      </c>
      <c r="BD695" s="182" t="e">
        <f t="shared" si="938"/>
        <v>#N/A</v>
      </c>
      <c r="BJ695" s="182" t="e">
        <f t="shared" si="939"/>
        <v>#N/A</v>
      </c>
      <c r="BU695" s="233" t="e">
        <f>VLOOKUP(BT695,CO:CS,2,FALSE)</f>
        <v>#N/A</v>
      </c>
      <c r="BV695" s="233"/>
      <c r="BW695" s="233" t="s">
        <v>17877</v>
      </c>
      <c r="BX695" s="233" t="e">
        <f>VLOOKUP(BT695,CO:CS,5,FALSE)</f>
        <v>#N/A</v>
      </c>
      <c r="BY695" s="233" t="e">
        <f>VLOOKUP(BT695,CV:CY,4,FALSE)</f>
        <v>#N/A</v>
      </c>
      <c r="BZ695" s="234">
        <v>6107.5</v>
      </c>
      <c r="CA695" s="234">
        <v>5771.5</v>
      </c>
      <c r="CB695" s="234">
        <v>5771.5</v>
      </c>
      <c r="CC695" s="235">
        <v>492</v>
      </c>
      <c r="CD695" s="233" t="s">
        <v>17100</v>
      </c>
      <c r="CE695" s="233" t="s">
        <v>17746</v>
      </c>
      <c r="CF695" s="233" t="s">
        <v>17844</v>
      </c>
      <c r="CG695" s="236">
        <v>13600000</v>
      </c>
      <c r="CH695" s="236">
        <v>0</v>
      </c>
      <c r="CI695" s="236">
        <v>0</v>
      </c>
      <c r="CJ695" s="236">
        <f t="shared" si="1013"/>
        <v>13600000</v>
      </c>
      <c r="CK695" s="236">
        <f t="shared" si="1011"/>
        <v>2226.7703643061809</v>
      </c>
      <c r="CL695" s="236">
        <f>DL695*8917.04/BZ695</f>
        <v>0</v>
      </c>
      <c r="CM695" s="195">
        <f t="shared" si="892"/>
        <v>0</v>
      </c>
      <c r="CQ695" s="182" t="e">
        <f t="shared" si="893"/>
        <v>#N/A</v>
      </c>
    </row>
    <row r="696" spans="1:104" ht="35.25" x14ac:dyDescent="0.5">
      <c r="A696" s="182">
        <v>1</v>
      </c>
      <c r="B696" s="220">
        <f>SUBTOTAL(9,$A$609:A696)</f>
        <v>79</v>
      </c>
      <c r="C696" s="230" t="s">
        <v>488</v>
      </c>
      <c r="D696" s="220">
        <v>1970</v>
      </c>
      <c r="E696" s="220"/>
      <c r="F696" s="220" t="s">
        <v>17877</v>
      </c>
      <c r="G696" s="220">
        <v>2</v>
      </c>
      <c r="H696" s="220">
        <v>3</v>
      </c>
      <c r="I696" s="231">
        <v>873.3</v>
      </c>
      <c r="J696" s="231">
        <v>564.70000000000005</v>
      </c>
      <c r="K696" s="231">
        <v>564.70000000000005</v>
      </c>
      <c r="L696" s="232">
        <v>33</v>
      </c>
      <c r="M696" s="220" t="s">
        <v>17100</v>
      </c>
      <c r="N696" s="220" t="s">
        <v>17791</v>
      </c>
      <c r="O696" s="223" t="s">
        <v>17845</v>
      </c>
      <c r="P696" s="228">
        <v>3768308</v>
      </c>
      <c r="Q696" s="228"/>
      <c r="R696" s="228">
        <v>0</v>
      </c>
      <c r="S696" s="228">
        <v>0</v>
      </c>
      <c r="T696" s="228">
        <f t="shared" si="1012"/>
        <v>3768308</v>
      </c>
      <c r="U696" s="221">
        <f t="shared" si="877"/>
        <v>4315.0211840146576</v>
      </c>
      <c r="V696" s="228">
        <v>4315.5512195121955</v>
      </c>
      <c r="W696" s="195">
        <f t="shared" si="1003"/>
        <v>0.53003549753793777</v>
      </c>
      <c r="Y696" s="182" t="s">
        <v>747</v>
      </c>
      <c r="Z696" s="182">
        <v>1987</v>
      </c>
      <c r="AA696" s="182">
        <v>529.20000000000005</v>
      </c>
      <c r="AB696" s="182">
        <v>31</v>
      </c>
      <c r="AC696" s="182">
        <v>2</v>
      </c>
      <c r="AD696" s="182">
        <v>529.20000000000005</v>
      </c>
      <c r="AF696" s="182" t="s">
        <v>741</v>
      </c>
      <c r="AG696" s="182" t="s">
        <v>17319</v>
      </c>
      <c r="AH696" s="182" t="s">
        <v>2993</v>
      </c>
      <c r="AI696" s="182" t="s">
        <v>17315</v>
      </c>
      <c r="AL696" s="182" t="e">
        <f t="shared" si="935"/>
        <v>#N/A</v>
      </c>
      <c r="AV696" s="182">
        <f t="shared" si="936"/>
        <v>447.3</v>
      </c>
      <c r="AW696" s="182" t="str">
        <f t="shared" si="937"/>
        <v>Скатная деревянная</v>
      </c>
      <c r="BD696" s="182" t="e">
        <f t="shared" si="938"/>
        <v>#N/A</v>
      </c>
      <c r="BJ696" s="182" t="e">
        <f t="shared" si="939"/>
        <v>#N/A</v>
      </c>
      <c r="BU696" s="233" t="e">
        <f>VLOOKUP(BT696,CO:CS,2,FALSE)</f>
        <v>#N/A</v>
      </c>
      <c r="BV696" s="233"/>
      <c r="BW696" s="233" t="s">
        <v>17877</v>
      </c>
      <c r="BX696" s="233" t="e">
        <f>VLOOKUP(BT696,CO:CS,5,FALSE)</f>
        <v>#N/A</v>
      </c>
      <c r="BY696" s="233">
        <v>3</v>
      </c>
      <c r="BZ696" s="234" t="e">
        <f>VLOOKUP(BT696,CO:CS,3,FALSE)</f>
        <v>#N/A</v>
      </c>
      <c r="CA696" s="234">
        <v>564.70000000000005</v>
      </c>
      <c r="CB696" s="234">
        <v>564.70000000000005</v>
      </c>
      <c r="CC696" s="235">
        <v>33</v>
      </c>
      <c r="CD696" s="233" t="s">
        <v>17100</v>
      </c>
      <c r="CE696" s="233" t="s">
        <v>17791</v>
      </c>
      <c r="CF696" s="233" t="s">
        <v>17845</v>
      </c>
      <c r="CG696" s="236">
        <v>3768308</v>
      </c>
      <c r="CH696" s="236">
        <v>0</v>
      </c>
      <c r="CI696" s="236">
        <v>0</v>
      </c>
      <c r="CJ696" s="236">
        <f t="shared" si="1013"/>
        <v>3768308</v>
      </c>
      <c r="CK696" s="236" t="e">
        <f t="shared" si="1011"/>
        <v>#N/A</v>
      </c>
      <c r="CL696" s="236" t="e">
        <f>DL696*8425.6/BZ696</f>
        <v>#N/A</v>
      </c>
      <c r="CM696" s="195">
        <f t="shared" si="892"/>
        <v>0</v>
      </c>
      <c r="CQ696" s="182" t="e">
        <f t="shared" si="893"/>
        <v>#N/A</v>
      </c>
    </row>
    <row r="697" spans="1:104" ht="35.25" x14ac:dyDescent="0.5">
      <c r="B697" s="229" t="s">
        <v>474</v>
      </c>
      <c r="C697" s="269"/>
      <c r="D697" s="220" t="s">
        <v>17075</v>
      </c>
      <c r="E697" s="220" t="s">
        <v>17075</v>
      </c>
      <c r="F697" s="220" t="s">
        <v>17075</v>
      </c>
      <c r="G697" s="220" t="s">
        <v>17075</v>
      </c>
      <c r="H697" s="220" t="s">
        <v>17075</v>
      </c>
      <c r="I697" s="225">
        <f>I698</f>
        <v>945.5</v>
      </c>
      <c r="J697" s="225">
        <f t="shared" ref="J697:L697" si="1014">J698</f>
        <v>861.6</v>
      </c>
      <c r="K697" s="225">
        <f t="shared" si="1014"/>
        <v>861.6</v>
      </c>
      <c r="L697" s="226">
        <f t="shared" si="1014"/>
        <v>39</v>
      </c>
      <c r="M697" s="220" t="s">
        <v>17075</v>
      </c>
      <c r="N697" s="220" t="s">
        <v>17075</v>
      </c>
      <c r="O697" s="223" t="s">
        <v>17075</v>
      </c>
      <c r="P697" s="227">
        <v>5165228.25</v>
      </c>
      <c r="Q697" s="227"/>
      <c r="R697" s="225">
        <f t="shared" ref="R697:T697" si="1015">R698</f>
        <v>0</v>
      </c>
      <c r="S697" s="225">
        <f t="shared" si="1015"/>
        <v>0</v>
      </c>
      <c r="T697" s="225">
        <f t="shared" si="1015"/>
        <v>5165228.25</v>
      </c>
      <c r="U697" s="221">
        <f t="shared" si="877"/>
        <v>5462.9595452141721</v>
      </c>
      <c r="V697" s="228">
        <f>V698</f>
        <v>5476.6845563194083</v>
      </c>
      <c r="W697" s="195">
        <f t="shared" si="1003"/>
        <v>13.725011105236263</v>
      </c>
      <c r="Y697" s="182" t="s">
        <v>748</v>
      </c>
      <c r="Z697" s="182">
        <v>1987</v>
      </c>
      <c r="AA697" s="182">
        <v>521.5</v>
      </c>
      <c r="AB697" s="182">
        <v>31</v>
      </c>
      <c r="AC697" s="182">
        <v>2</v>
      </c>
      <c r="AD697" s="182">
        <v>521.5</v>
      </c>
      <c r="AF697" s="182" t="s">
        <v>742</v>
      </c>
      <c r="AG697" s="182" t="s">
        <v>17319</v>
      </c>
      <c r="AH697" s="182" t="s">
        <v>2993</v>
      </c>
      <c r="AI697" s="182" t="s">
        <v>17315</v>
      </c>
      <c r="AL697" s="182" t="e">
        <f t="shared" si="935"/>
        <v>#N/A</v>
      </c>
      <c r="AV697" s="182" t="e">
        <f t="shared" si="936"/>
        <v>#N/A</v>
      </c>
      <c r="AW697" s="182" t="e">
        <f t="shared" si="937"/>
        <v>#N/A</v>
      </c>
      <c r="BD697" s="182" t="e">
        <f t="shared" si="938"/>
        <v>#N/A</v>
      </c>
      <c r="BJ697" s="182" t="e">
        <f t="shared" si="939"/>
        <v>#N/A</v>
      </c>
      <c r="BU697" s="233" t="s">
        <v>17075</v>
      </c>
      <c r="BV697" s="233" t="s">
        <v>17075</v>
      </c>
      <c r="BW697" s="233" t="s">
        <v>17075</v>
      </c>
      <c r="BX697" s="233" t="s">
        <v>17075</v>
      </c>
      <c r="BY697" s="233" t="s">
        <v>17075</v>
      </c>
      <c r="BZ697" s="234" t="e">
        <f>BZ698</f>
        <v>#N/A</v>
      </c>
      <c r="CA697" s="234" t="e">
        <f t="shared" ref="CA697" si="1016">CA698</f>
        <v>#N/A</v>
      </c>
      <c r="CB697" s="234" t="e">
        <f t="shared" ref="CB697" si="1017">CB698</f>
        <v>#N/A</v>
      </c>
      <c r="CC697" s="235" t="e">
        <f t="shared" ref="CC697" si="1018">CC698</f>
        <v>#N/A</v>
      </c>
      <c r="CD697" s="233" t="s">
        <v>17075</v>
      </c>
      <c r="CE697" s="233" t="s">
        <v>17075</v>
      </c>
      <c r="CF697" s="233" t="s">
        <v>17075</v>
      </c>
      <c r="CG697" s="234">
        <f t="shared" ref="CG697" si="1019">CG698</f>
        <v>5165228.25</v>
      </c>
      <c r="CH697" s="234">
        <f t="shared" ref="CH697" si="1020">CH698</f>
        <v>0</v>
      </c>
      <c r="CI697" s="234">
        <f t="shared" ref="CI697" si="1021">CI698</f>
        <v>0</v>
      </c>
      <c r="CJ697" s="234">
        <f t="shared" ref="CJ697" si="1022">CJ698</f>
        <v>5165228.25</v>
      </c>
      <c r="CK697" s="236" t="e">
        <f t="shared" si="1011"/>
        <v>#N/A</v>
      </c>
      <c r="CL697" s="236" t="e">
        <f>CL698</f>
        <v>#N/A</v>
      </c>
      <c r="CM697" s="195">
        <f t="shared" si="892"/>
        <v>0</v>
      </c>
      <c r="CQ697" s="182" t="e">
        <f t="shared" si="893"/>
        <v>#N/A</v>
      </c>
    </row>
    <row r="698" spans="1:104" ht="35.25" x14ac:dyDescent="0.5">
      <c r="A698" s="182">
        <v>1</v>
      </c>
      <c r="B698" s="220">
        <f>SUBTOTAL(9,$A$609:A698)</f>
        <v>80</v>
      </c>
      <c r="C698" s="230" t="s">
        <v>489</v>
      </c>
      <c r="D698" s="220">
        <v>1984</v>
      </c>
      <c r="E698" s="220"/>
      <c r="F698" s="220" t="s">
        <v>17877</v>
      </c>
      <c r="G698" s="220">
        <v>2</v>
      </c>
      <c r="H698" s="220" t="s">
        <v>17322</v>
      </c>
      <c r="I698" s="231">
        <v>945.5</v>
      </c>
      <c r="J698" s="231">
        <v>861.6</v>
      </c>
      <c r="K698" s="231">
        <v>861.6</v>
      </c>
      <c r="L698" s="232">
        <v>39</v>
      </c>
      <c r="M698" s="220" t="s">
        <v>17100</v>
      </c>
      <c r="N698" s="220" t="s">
        <v>17769</v>
      </c>
      <c r="O698" s="223" t="s">
        <v>17316</v>
      </c>
      <c r="P698" s="228">
        <v>5165228.25</v>
      </c>
      <c r="Q698" s="228"/>
      <c r="R698" s="228">
        <v>0</v>
      </c>
      <c r="S698" s="228">
        <v>0</v>
      </c>
      <c r="T698" s="228">
        <f t="shared" si="1012"/>
        <v>5165228.25</v>
      </c>
      <c r="U698" s="221">
        <f t="shared" si="877"/>
        <v>5462.9595452141721</v>
      </c>
      <c r="V698" s="228">
        <v>5476.6845563194083</v>
      </c>
      <c r="W698" s="195">
        <f t="shared" si="1003"/>
        <v>13.725011105236263</v>
      </c>
      <c r="Y698" s="182" t="s">
        <v>749</v>
      </c>
      <c r="Z698" s="182">
        <v>1988</v>
      </c>
      <c r="AA698" s="182">
        <v>512.70000000000005</v>
      </c>
      <c r="AB698" s="182">
        <v>31</v>
      </c>
      <c r="AC698" s="182">
        <v>2</v>
      </c>
      <c r="AD698" s="182">
        <v>512.70000000000005</v>
      </c>
      <c r="AF698" s="182" t="s">
        <v>548</v>
      </c>
      <c r="AG698" s="182" t="s">
        <v>17319</v>
      </c>
      <c r="AH698" s="182" t="s">
        <v>2993</v>
      </c>
      <c r="AI698" s="182" t="s">
        <v>17315</v>
      </c>
      <c r="AL698" s="182" t="e">
        <f t="shared" si="935"/>
        <v>#N/A</v>
      </c>
      <c r="AV698" s="182">
        <f t="shared" si="936"/>
        <v>614.58000000000004</v>
      </c>
      <c r="AW698" s="182" t="str">
        <f t="shared" si="937"/>
        <v>Скатная деревянная</v>
      </c>
      <c r="BD698" s="182" t="e">
        <f t="shared" si="938"/>
        <v>#N/A</v>
      </c>
      <c r="BJ698" s="182" t="e">
        <f t="shared" si="939"/>
        <v>#N/A</v>
      </c>
      <c r="BU698" s="233" t="e">
        <f>VLOOKUP(BT698,CO:CS,2,FALSE)</f>
        <v>#N/A</v>
      </c>
      <c r="BV698" s="233"/>
      <c r="BW698" s="233" t="s">
        <v>17877</v>
      </c>
      <c r="BX698" s="233" t="e">
        <f>VLOOKUP(BT698,CO:CS,5,FALSE)</f>
        <v>#N/A</v>
      </c>
      <c r="BY698" s="233" t="e">
        <f>VLOOKUP(BT698,CV:CY,4,FALSE)</f>
        <v>#N/A</v>
      </c>
      <c r="BZ698" s="234" t="e">
        <f>VLOOKUP(BT698,CO:CS,3,FALSE)</f>
        <v>#N/A</v>
      </c>
      <c r="CA698" s="234" t="e">
        <f>VLOOKUP(BT698,CO:CT,6,FALSE)</f>
        <v>#N/A</v>
      </c>
      <c r="CB698" s="234" t="e">
        <f>CA698</f>
        <v>#N/A</v>
      </c>
      <c r="CC698" s="235" t="e">
        <f>VLOOKUP(BT698,CO:CS,4,FALSE)</f>
        <v>#N/A</v>
      </c>
      <c r="CD698" s="233" t="s">
        <v>17100</v>
      </c>
      <c r="CE698" s="233" t="s">
        <v>17769</v>
      </c>
      <c r="CF698" s="233" t="s">
        <v>17316</v>
      </c>
      <c r="CG698" s="236">
        <v>5165228.25</v>
      </c>
      <c r="CH698" s="236">
        <v>0</v>
      </c>
      <c r="CI698" s="236">
        <v>0</v>
      </c>
      <c r="CJ698" s="236">
        <f t="shared" ref="CJ698" si="1023">CG698-CH698-CI698</f>
        <v>5165228.25</v>
      </c>
      <c r="CK698" s="236" t="e">
        <f t="shared" si="1011"/>
        <v>#N/A</v>
      </c>
      <c r="CL698" s="236" t="e">
        <f>DL698*8425.6/BZ698</f>
        <v>#N/A</v>
      </c>
      <c r="CM698" s="195">
        <f t="shared" si="892"/>
        <v>0</v>
      </c>
      <c r="CQ698" s="182" t="e">
        <f t="shared" si="893"/>
        <v>#N/A</v>
      </c>
    </row>
    <row r="699" spans="1:104" ht="35.25" x14ac:dyDescent="0.5">
      <c r="B699" s="229" t="s">
        <v>469</v>
      </c>
      <c r="C699" s="269"/>
      <c r="D699" s="220" t="s">
        <v>17075</v>
      </c>
      <c r="E699" s="220" t="s">
        <v>17075</v>
      </c>
      <c r="F699" s="220" t="s">
        <v>17075</v>
      </c>
      <c r="G699" s="220" t="s">
        <v>17075</v>
      </c>
      <c r="H699" s="220" t="s">
        <v>17075</v>
      </c>
      <c r="I699" s="225">
        <f>I700</f>
        <v>680</v>
      </c>
      <c r="J699" s="225">
        <f t="shared" ref="J699:L699" si="1024">J700</f>
        <v>584.70000000000005</v>
      </c>
      <c r="K699" s="225">
        <f t="shared" si="1024"/>
        <v>91.900000000000034</v>
      </c>
      <c r="L699" s="226">
        <f t="shared" si="1024"/>
        <v>18</v>
      </c>
      <c r="M699" s="220" t="s">
        <v>17075</v>
      </c>
      <c r="N699" s="220" t="s">
        <v>17075</v>
      </c>
      <c r="O699" s="223" t="s">
        <v>17075</v>
      </c>
      <c r="P699" s="227">
        <v>4301052</v>
      </c>
      <c r="Q699" s="227"/>
      <c r="R699" s="225">
        <f t="shared" ref="R699:T699" si="1025">R700</f>
        <v>0</v>
      </c>
      <c r="S699" s="225">
        <f t="shared" si="1025"/>
        <v>0</v>
      </c>
      <c r="T699" s="225">
        <f t="shared" si="1025"/>
        <v>4301052</v>
      </c>
      <c r="U699" s="221">
        <f t="shared" si="877"/>
        <v>6325.0764705882357</v>
      </c>
      <c r="V699" s="228">
        <f>V700</f>
        <v>7253.3025000000007</v>
      </c>
      <c r="W699" s="195">
        <f t="shared" si="1003"/>
        <v>928.22602941176501</v>
      </c>
      <c r="Y699" s="182" t="s">
        <v>3762</v>
      </c>
      <c r="Z699" s="182">
        <v>1970</v>
      </c>
      <c r="AA699" s="182">
        <v>690</v>
      </c>
      <c r="AB699" s="182">
        <v>39</v>
      </c>
      <c r="AC699" s="182">
        <v>2</v>
      </c>
      <c r="AD699" s="182">
        <v>690</v>
      </c>
      <c r="AF699" s="182" t="s">
        <v>521</v>
      </c>
      <c r="AG699" s="182" t="s">
        <v>17312</v>
      </c>
      <c r="AH699" s="182" t="s">
        <v>2993</v>
      </c>
      <c r="AI699" s="182" t="s">
        <v>17042</v>
      </c>
      <c r="AL699" s="182" t="e">
        <f t="shared" si="935"/>
        <v>#N/A</v>
      </c>
      <c r="AV699" s="182" t="e">
        <f t="shared" si="936"/>
        <v>#N/A</v>
      </c>
      <c r="AW699" s="182" t="e">
        <f t="shared" si="937"/>
        <v>#N/A</v>
      </c>
      <c r="BD699" s="182" t="e">
        <f t="shared" si="938"/>
        <v>#N/A</v>
      </c>
      <c r="BJ699" s="182" t="e">
        <f t="shared" si="939"/>
        <v>#N/A</v>
      </c>
      <c r="BU699" s="233" t="s">
        <v>17075</v>
      </c>
      <c r="BV699" s="233" t="s">
        <v>17075</v>
      </c>
      <c r="BW699" s="233" t="s">
        <v>17075</v>
      </c>
      <c r="BX699" s="233" t="s">
        <v>17075</v>
      </c>
      <c r="BY699" s="233" t="s">
        <v>17075</v>
      </c>
      <c r="BZ699" s="234" t="e">
        <f>BZ700</f>
        <v>#N/A</v>
      </c>
      <c r="CA699" s="234" t="e">
        <f t="shared" ref="CA699" si="1026">CA700</f>
        <v>#N/A</v>
      </c>
      <c r="CB699" s="234" t="e">
        <f t="shared" ref="CB699" si="1027">CB700</f>
        <v>#N/A</v>
      </c>
      <c r="CC699" s="235">
        <f t="shared" ref="CC699" si="1028">CC700</f>
        <v>18</v>
      </c>
      <c r="CD699" s="233" t="s">
        <v>17075</v>
      </c>
      <c r="CE699" s="233" t="s">
        <v>17075</v>
      </c>
      <c r="CF699" s="233" t="s">
        <v>17075</v>
      </c>
      <c r="CG699" s="234">
        <f t="shared" ref="CG699" si="1029">CG700</f>
        <v>4301052</v>
      </c>
      <c r="CH699" s="234">
        <f t="shared" ref="CH699" si="1030">CH700</f>
        <v>0</v>
      </c>
      <c r="CI699" s="234">
        <f t="shared" ref="CI699" si="1031">CI700</f>
        <v>0</v>
      </c>
      <c r="CJ699" s="234">
        <f t="shared" ref="CJ699" si="1032">CJ700</f>
        <v>4301052</v>
      </c>
      <c r="CK699" s="236" t="e">
        <f t="shared" si="1011"/>
        <v>#N/A</v>
      </c>
      <c r="CL699" s="236" t="e">
        <f>CL700</f>
        <v>#N/A</v>
      </c>
      <c r="CM699" s="195">
        <f t="shared" si="892"/>
        <v>0</v>
      </c>
      <c r="CQ699" s="182" t="e">
        <f t="shared" si="893"/>
        <v>#N/A</v>
      </c>
    </row>
    <row r="700" spans="1:104" ht="35.25" x14ac:dyDescent="0.5">
      <c r="A700" s="182">
        <v>1</v>
      </c>
      <c r="B700" s="220">
        <f>SUBTOTAL(9,$A$609:A700)</f>
        <v>81</v>
      </c>
      <c r="C700" s="230" t="s">
        <v>458</v>
      </c>
      <c r="D700" s="220">
        <v>1960</v>
      </c>
      <c r="E700" s="220"/>
      <c r="F700" s="220" t="s">
        <v>17877</v>
      </c>
      <c r="G700" s="220">
        <v>2</v>
      </c>
      <c r="H700" s="220" t="s">
        <v>17042</v>
      </c>
      <c r="I700" s="231">
        <v>680</v>
      </c>
      <c r="J700" s="231">
        <v>584.70000000000005</v>
      </c>
      <c r="K700" s="231">
        <f>VLOOKUP(C700,CY:CZ,2,FALSE)</f>
        <v>91.900000000000034</v>
      </c>
      <c r="L700" s="232">
        <v>18</v>
      </c>
      <c r="M700" s="220" t="s">
        <v>17100</v>
      </c>
      <c r="N700" s="220" t="s">
        <v>17769</v>
      </c>
      <c r="O700" s="223"/>
      <c r="P700" s="228">
        <v>4301052</v>
      </c>
      <c r="Q700" s="228"/>
      <c r="R700" s="228">
        <v>0</v>
      </c>
      <c r="S700" s="228">
        <v>0</v>
      </c>
      <c r="T700" s="228">
        <f t="shared" si="1012"/>
        <v>4301052</v>
      </c>
      <c r="U700" s="221">
        <f t="shared" si="877"/>
        <v>6325.0764705882357</v>
      </c>
      <c r="V700" s="228">
        <v>7253.3025000000007</v>
      </c>
      <c r="W700" s="195">
        <f t="shared" si="1003"/>
        <v>928.22602941176501</v>
      </c>
      <c r="Y700" s="182" t="s">
        <v>3763</v>
      </c>
      <c r="Z700" s="182">
        <v>1977</v>
      </c>
      <c r="AA700" s="182">
        <v>701.3</v>
      </c>
      <c r="AB700" s="182">
        <v>42</v>
      </c>
      <c r="AC700" s="182">
        <v>2</v>
      </c>
      <c r="AD700" s="182">
        <v>701.3</v>
      </c>
      <c r="AF700" s="182" t="s">
        <v>3749</v>
      </c>
      <c r="AG700" s="182" t="s">
        <v>2993</v>
      </c>
      <c r="AH700" s="182" t="s">
        <v>2993</v>
      </c>
      <c r="AI700" s="182" t="s">
        <v>17042</v>
      </c>
      <c r="AL700" s="182" t="e">
        <f t="shared" si="935"/>
        <v>#N/A</v>
      </c>
      <c r="AV700" s="182">
        <f t="shared" si="936"/>
        <v>510</v>
      </c>
      <c r="AW700" s="182" t="str">
        <f t="shared" si="937"/>
        <v>Скатная деревянная</v>
      </c>
      <c r="BD700" s="182" t="e">
        <f t="shared" si="938"/>
        <v>#N/A</v>
      </c>
      <c r="BJ700" s="182" t="e">
        <f t="shared" si="939"/>
        <v>#N/A</v>
      </c>
      <c r="BU700" s="233" t="e">
        <f>VLOOKUP(BT700,CO:CS,2,FALSE)</f>
        <v>#N/A</v>
      </c>
      <c r="BV700" s="233"/>
      <c r="BW700" s="233" t="s">
        <v>17877</v>
      </c>
      <c r="BX700" s="233" t="e">
        <f>VLOOKUP(BT700,CO:CS,5,FALSE)</f>
        <v>#N/A</v>
      </c>
      <c r="BY700" s="233" t="e">
        <f>VLOOKUP(BT700,CV:CY,4,FALSE)</f>
        <v>#N/A</v>
      </c>
      <c r="BZ700" s="234" t="e">
        <f>VLOOKUP(BT700,CO:CS,3,FALSE)</f>
        <v>#N/A</v>
      </c>
      <c r="CA700" s="234" t="e">
        <f>VLOOKUP(BT700,CO:CT,6,FALSE)</f>
        <v>#N/A</v>
      </c>
      <c r="CB700" s="234" t="e">
        <f>CA700</f>
        <v>#N/A</v>
      </c>
      <c r="CC700" s="235">
        <v>18</v>
      </c>
      <c r="CD700" s="233" t="s">
        <v>17100</v>
      </c>
      <c r="CE700" s="233" t="s">
        <v>17769</v>
      </c>
      <c r="CF700" s="233"/>
      <c r="CG700" s="236">
        <v>4301052</v>
      </c>
      <c r="CH700" s="236">
        <v>0</v>
      </c>
      <c r="CI700" s="236">
        <v>0</v>
      </c>
      <c r="CJ700" s="236">
        <f t="shared" ref="CJ700" si="1033">CG700-CH700-CI700</f>
        <v>4301052</v>
      </c>
      <c r="CK700" s="236" t="e">
        <f t="shared" si="1011"/>
        <v>#N/A</v>
      </c>
      <c r="CL700" s="236" t="e">
        <f>DL700*9671.07/BZ700</f>
        <v>#N/A</v>
      </c>
      <c r="CM700" s="195">
        <f t="shared" si="892"/>
        <v>0</v>
      </c>
      <c r="CQ700" s="182" t="e">
        <f t="shared" si="893"/>
        <v>#N/A</v>
      </c>
    </row>
    <row r="701" spans="1:104" ht="35.25" x14ac:dyDescent="0.5">
      <c r="B701" s="229" t="s">
        <v>471</v>
      </c>
      <c r="C701" s="269"/>
      <c r="D701" s="220" t="s">
        <v>17075</v>
      </c>
      <c r="E701" s="220" t="s">
        <v>17075</v>
      </c>
      <c r="F701" s="220" t="s">
        <v>17075</v>
      </c>
      <c r="G701" s="220" t="s">
        <v>17075</v>
      </c>
      <c r="H701" s="220" t="s">
        <v>17075</v>
      </c>
      <c r="I701" s="225">
        <f>I702</f>
        <v>607.4</v>
      </c>
      <c r="J701" s="225">
        <f t="shared" ref="J701:L701" si="1034">J702</f>
        <v>554.6</v>
      </c>
      <c r="K701" s="225">
        <f t="shared" si="1034"/>
        <v>473.90000000000003</v>
      </c>
      <c r="L701" s="226">
        <f t="shared" si="1034"/>
        <v>34</v>
      </c>
      <c r="M701" s="220" t="s">
        <v>17075</v>
      </c>
      <c r="N701" s="220" t="s">
        <v>17075</v>
      </c>
      <c r="O701" s="223" t="s">
        <v>17075</v>
      </c>
      <c r="P701" s="227">
        <v>2317210.6399999997</v>
      </c>
      <c r="Q701" s="227"/>
      <c r="R701" s="225">
        <f t="shared" ref="R701:T701" si="1035">R702</f>
        <v>0</v>
      </c>
      <c r="S701" s="225">
        <f t="shared" si="1035"/>
        <v>0</v>
      </c>
      <c r="T701" s="225">
        <f t="shared" si="1035"/>
        <v>2317210.6399999997</v>
      </c>
      <c r="U701" s="221">
        <f t="shared" ref="U701:U764" si="1036">P701/I701</f>
        <v>3814.9664800790251</v>
      </c>
      <c r="V701" s="228">
        <f>V702</f>
        <v>5562.0746121172215</v>
      </c>
      <c r="W701" s="195">
        <f t="shared" si="1003"/>
        <v>1747.1081320381963</v>
      </c>
      <c r="Y701" s="182" t="s">
        <v>3764</v>
      </c>
      <c r="Z701" s="182">
        <v>1917</v>
      </c>
      <c r="AA701" s="182">
        <v>798</v>
      </c>
      <c r="AB701" s="182">
        <v>28</v>
      </c>
      <c r="AC701" s="182">
        <v>2</v>
      </c>
      <c r="AD701" s="182">
        <v>399</v>
      </c>
      <c r="AF701" s="182" t="s">
        <v>3752</v>
      </c>
      <c r="AG701" s="182" t="s">
        <v>2993</v>
      </c>
      <c r="AH701" s="182" t="s">
        <v>2993</v>
      </c>
      <c r="AI701" s="182" t="s">
        <v>17042</v>
      </c>
      <c r="AL701" s="182" t="e">
        <f t="shared" si="935"/>
        <v>#N/A</v>
      </c>
      <c r="AV701" s="182" t="e">
        <f t="shared" si="936"/>
        <v>#N/A</v>
      </c>
      <c r="AW701" s="182" t="e">
        <f t="shared" si="937"/>
        <v>#N/A</v>
      </c>
      <c r="BD701" s="182" t="e">
        <f t="shared" si="938"/>
        <v>#N/A</v>
      </c>
      <c r="BJ701" s="182" t="e">
        <f t="shared" si="939"/>
        <v>#N/A</v>
      </c>
      <c r="BU701" s="233" t="s">
        <v>17075</v>
      </c>
      <c r="BV701" s="233" t="s">
        <v>17075</v>
      </c>
      <c r="BW701" s="233" t="s">
        <v>17075</v>
      </c>
      <c r="BX701" s="233" t="s">
        <v>17075</v>
      </c>
      <c r="BY701" s="233" t="s">
        <v>17075</v>
      </c>
      <c r="BZ701" s="234" t="e">
        <f>BZ702</f>
        <v>#N/A</v>
      </c>
      <c r="CA701" s="234">
        <f t="shared" ref="CA701" si="1037">CA702</f>
        <v>554.6</v>
      </c>
      <c r="CB701" s="234">
        <f t="shared" ref="CB701" si="1038">CB702</f>
        <v>554.6</v>
      </c>
      <c r="CC701" s="235">
        <f t="shared" ref="CC701" si="1039">CC702</f>
        <v>34</v>
      </c>
      <c r="CD701" s="233" t="s">
        <v>17075</v>
      </c>
      <c r="CE701" s="233" t="s">
        <v>17075</v>
      </c>
      <c r="CF701" s="233" t="s">
        <v>17075</v>
      </c>
      <c r="CG701" s="234">
        <f t="shared" ref="CG701" si="1040">CG702</f>
        <v>2317210.6399999997</v>
      </c>
      <c r="CH701" s="234">
        <f t="shared" ref="CH701" si="1041">CH702</f>
        <v>0</v>
      </c>
      <c r="CI701" s="234">
        <f t="shared" ref="CI701" si="1042">CI702</f>
        <v>0</v>
      </c>
      <c r="CJ701" s="234">
        <f t="shared" ref="CJ701" si="1043">CJ702</f>
        <v>2317210.6399999997</v>
      </c>
      <c r="CK701" s="236" t="e">
        <f t="shared" si="1011"/>
        <v>#N/A</v>
      </c>
      <c r="CL701" s="236" t="e">
        <f>CL702</f>
        <v>#N/A</v>
      </c>
      <c r="CM701" s="195">
        <f t="shared" si="892"/>
        <v>0</v>
      </c>
      <c r="CQ701" s="182" t="e">
        <f t="shared" si="893"/>
        <v>#N/A</v>
      </c>
    </row>
    <row r="702" spans="1:104" ht="35.25" x14ac:dyDescent="0.5">
      <c r="A702" s="182">
        <v>1</v>
      </c>
      <c r="B702" s="220">
        <f>SUBTOTAL(9,$A$609:A702)</f>
        <v>82</v>
      </c>
      <c r="C702" s="230" t="s">
        <v>490</v>
      </c>
      <c r="D702" s="220">
        <v>1981</v>
      </c>
      <c r="E702" s="220"/>
      <c r="F702" s="220" t="s">
        <v>17877</v>
      </c>
      <c r="G702" s="220">
        <v>2</v>
      </c>
      <c r="H702" s="220" t="s">
        <v>17042</v>
      </c>
      <c r="I702" s="231">
        <v>607.4</v>
      </c>
      <c r="J702" s="231">
        <v>554.6</v>
      </c>
      <c r="K702" s="231">
        <f>VLOOKUP(C702,CY:CZ,2,FALSE)</f>
        <v>473.90000000000003</v>
      </c>
      <c r="L702" s="232">
        <v>34</v>
      </c>
      <c r="M702" s="220" t="s">
        <v>17100</v>
      </c>
      <c r="N702" s="220" t="s">
        <v>17769</v>
      </c>
      <c r="O702" s="223" t="s">
        <v>17316</v>
      </c>
      <c r="P702" s="228">
        <v>2317210.6399999997</v>
      </c>
      <c r="Q702" s="228"/>
      <c r="R702" s="228">
        <v>0</v>
      </c>
      <c r="S702" s="228">
        <v>0</v>
      </c>
      <c r="T702" s="228">
        <f t="shared" si="1012"/>
        <v>2317210.6399999997</v>
      </c>
      <c r="U702" s="221">
        <f t="shared" si="1036"/>
        <v>3814.9664800790251</v>
      </c>
      <c r="V702" s="228">
        <v>5562.0746121172215</v>
      </c>
      <c r="W702" s="195">
        <f t="shared" si="1003"/>
        <v>1747.1081320381963</v>
      </c>
      <c r="Y702" s="182" t="s">
        <v>3766</v>
      </c>
      <c r="Z702" s="182">
        <v>1967</v>
      </c>
      <c r="AA702" s="182">
        <v>732</v>
      </c>
      <c r="AB702" s="182">
        <v>32</v>
      </c>
      <c r="AC702" s="182">
        <v>2</v>
      </c>
      <c r="AD702" s="182">
        <v>721</v>
      </c>
      <c r="AF702" s="182" t="s">
        <v>745</v>
      </c>
      <c r="AG702" s="182" t="s">
        <v>17312</v>
      </c>
      <c r="AH702" s="182" t="s">
        <v>2993</v>
      </c>
      <c r="AI702" s="182" t="s">
        <v>17042</v>
      </c>
      <c r="AL702" s="182" t="e">
        <f t="shared" si="935"/>
        <v>#N/A</v>
      </c>
      <c r="AV702" s="182" t="e">
        <f t="shared" si="936"/>
        <v>#N/A</v>
      </c>
      <c r="AW702" s="182" t="e">
        <f t="shared" si="937"/>
        <v>#N/A</v>
      </c>
      <c r="BD702" s="182" t="e">
        <f t="shared" si="938"/>
        <v>#N/A</v>
      </c>
      <c r="BJ702" s="182">
        <f t="shared" si="939"/>
        <v>479.33</v>
      </c>
      <c r="BU702" s="233" t="e">
        <f>VLOOKUP(BT702,CO:CS,2,FALSE)</f>
        <v>#N/A</v>
      </c>
      <c r="BV702" s="233"/>
      <c r="BW702" s="233" t="s">
        <v>17877</v>
      </c>
      <c r="BX702" s="233" t="e">
        <f>VLOOKUP(BT702,CO:CS,5,FALSE)</f>
        <v>#N/A</v>
      </c>
      <c r="BY702" s="233" t="e">
        <f>VLOOKUP(BT702,CV:CY,4,FALSE)</f>
        <v>#N/A</v>
      </c>
      <c r="BZ702" s="234" t="e">
        <f>VLOOKUP(BT702,CO:CS,3,FALSE)</f>
        <v>#N/A</v>
      </c>
      <c r="CA702" s="234">
        <v>554.6</v>
      </c>
      <c r="CB702" s="234">
        <v>554.6</v>
      </c>
      <c r="CC702" s="235">
        <v>34</v>
      </c>
      <c r="CD702" s="233" t="s">
        <v>17100</v>
      </c>
      <c r="CE702" s="233" t="s">
        <v>17769</v>
      </c>
      <c r="CF702" s="233" t="s">
        <v>17316</v>
      </c>
      <c r="CG702" s="236">
        <v>2317210.6399999997</v>
      </c>
      <c r="CH702" s="236">
        <v>0</v>
      </c>
      <c r="CI702" s="236">
        <v>0</v>
      </c>
      <c r="CJ702" s="236">
        <f t="shared" ref="CJ702" si="1044">CG702-CH702-CI702</f>
        <v>2317210.6399999997</v>
      </c>
      <c r="CK702" s="236" t="e">
        <f t="shared" si="1011"/>
        <v>#N/A</v>
      </c>
      <c r="CL702" s="236" t="e">
        <f>DZ702*7048.18/BZ702</f>
        <v>#N/A</v>
      </c>
      <c r="CM702" s="195">
        <f t="shared" si="892"/>
        <v>0</v>
      </c>
      <c r="CQ702" s="182" t="e">
        <f t="shared" si="893"/>
        <v>#N/A</v>
      </c>
    </row>
    <row r="703" spans="1:104" ht="35.25" x14ac:dyDescent="0.5">
      <c r="B703" s="229" t="s">
        <v>483</v>
      </c>
      <c r="C703" s="269"/>
      <c r="D703" s="220" t="s">
        <v>17075</v>
      </c>
      <c r="E703" s="220" t="s">
        <v>17075</v>
      </c>
      <c r="F703" s="220" t="s">
        <v>17075</v>
      </c>
      <c r="G703" s="220" t="s">
        <v>17075</v>
      </c>
      <c r="H703" s="220" t="s">
        <v>17075</v>
      </c>
      <c r="I703" s="225">
        <f>I704</f>
        <v>797.3</v>
      </c>
      <c r="J703" s="225">
        <f t="shared" ref="J703:L703" si="1045">J704</f>
        <v>736.8</v>
      </c>
      <c r="K703" s="225">
        <f t="shared" si="1045"/>
        <v>736.8</v>
      </c>
      <c r="L703" s="226">
        <f t="shared" si="1045"/>
        <v>40</v>
      </c>
      <c r="M703" s="220" t="s">
        <v>17075</v>
      </c>
      <c r="N703" s="220" t="s">
        <v>17075</v>
      </c>
      <c r="O703" s="223" t="s">
        <v>17075</v>
      </c>
      <c r="P703" s="227">
        <v>5322451.5199999996</v>
      </c>
      <c r="Q703" s="227"/>
      <c r="R703" s="225">
        <f t="shared" ref="R703:T703" si="1046">R704</f>
        <v>0</v>
      </c>
      <c r="S703" s="225">
        <f t="shared" si="1046"/>
        <v>0</v>
      </c>
      <c r="T703" s="225">
        <f t="shared" si="1046"/>
        <v>5322451.5199999996</v>
      </c>
      <c r="U703" s="221">
        <f t="shared" si="1036"/>
        <v>6675.5945315439603</v>
      </c>
      <c r="V703" s="228">
        <f>V704</f>
        <v>6675.5945315439621</v>
      </c>
      <c r="W703" s="195">
        <f t="shared" si="1003"/>
        <v>0</v>
      </c>
      <c r="Y703" s="182" t="s">
        <v>3770</v>
      </c>
      <c r="Z703" s="182">
        <v>1967</v>
      </c>
      <c r="AA703" s="182">
        <v>732</v>
      </c>
      <c r="AB703" s="182">
        <v>46</v>
      </c>
      <c r="AC703" s="182">
        <v>2</v>
      </c>
      <c r="AD703" s="182">
        <v>721</v>
      </c>
      <c r="AF703" s="182" t="s">
        <v>746</v>
      </c>
      <c r="AG703" s="182" t="s">
        <v>17312</v>
      </c>
      <c r="AH703" s="182" t="s">
        <v>2993</v>
      </c>
      <c r="AI703" s="182" t="s">
        <v>17042</v>
      </c>
      <c r="AL703" s="182" t="e">
        <f t="shared" si="935"/>
        <v>#N/A</v>
      </c>
      <c r="AV703" s="182" t="e">
        <f t="shared" si="936"/>
        <v>#N/A</v>
      </c>
      <c r="AW703" s="182" t="e">
        <f t="shared" si="937"/>
        <v>#N/A</v>
      </c>
      <c r="BD703" s="182" t="e">
        <f t="shared" si="938"/>
        <v>#N/A</v>
      </c>
      <c r="BJ703" s="182" t="e">
        <f t="shared" si="939"/>
        <v>#N/A</v>
      </c>
      <c r="BU703" s="233" t="s">
        <v>17075</v>
      </c>
      <c r="BV703" s="233" t="s">
        <v>17075</v>
      </c>
      <c r="BW703" s="233" t="s">
        <v>17075</v>
      </c>
      <c r="BX703" s="233" t="s">
        <v>17075</v>
      </c>
      <c r="BY703" s="233" t="s">
        <v>17075</v>
      </c>
      <c r="BZ703" s="234" t="e">
        <f>BZ704</f>
        <v>#N/A</v>
      </c>
      <c r="CA703" s="234">
        <f t="shared" ref="CA703" si="1047">CA704</f>
        <v>736.8</v>
      </c>
      <c r="CB703" s="234">
        <f t="shared" ref="CB703" si="1048">CB704</f>
        <v>736.8</v>
      </c>
      <c r="CC703" s="235" t="e">
        <f t="shared" ref="CC703" si="1049">CC704</f>
        <v>#N/A</v>
      </c>
      <c r="CD703" s="233" t="s">
        <v>17075</v>
      </c>
      <c r="CE703" s="233" t="s">
        <v>17075</v>
      </c>
      <c r="CF703" s="233" t="s">
        <v>17075</v>
      </c>
      <c r="CG703" s="234">
        <f t="shared" ref="CG703" si="1050">CG704</f>
        <v>5322451.5199999996</v>
      </c>
      <c r="CH703" s="234">
        <f t="shared" ref="CH703" si="1051">CH704</f>
        <v>0</v>
      </c>
      <c r="CI703" s="234">
        <f t="shared" ref="CI703" si="1052">CI704</f>
        <v>0</v>
      </c>
      <c r="CJ703" s="234">
        <f t="shared" ref="CJ703" si="1053">CJ704</f>
        <v>5322451.5199999996</v>
      </c>
      <c r="CK703" s="236" t="e">
        <f t="shared" si="1011"/>
        <v>#N/A</v>
      </c>
      <c r="CL703" s="236" t="e">
        <f>CL704</f>
        <v>#N/A</v>
      </c>
      <c r="CM703" s="195">
        <f t="shared" si="892"/>
        <v>0</v>
      </c>
      <c r="CQ703" s="182" t="e">
        <f t="shared" si="893"/>
        <v>#N/A</v>
      </c>
    </row>
    <row r="704" spans="1:104" ht="35.25" x14ac:dyDescent="0.5">
      <c r="A704" s="182">
        <v>1</v>
      </c>
      <c r="B704" s="220">
        <f>SUBTOTAL(9,$A$609:A704)</f>
        <v>83</v>
      </c>
      <c r="C704" s="230" t="s">
        <v>491</v>
      </c>
      <c r="D704" s="220">
        <v>1984</v>
      </c>
      <c r="E704" s="220"/>
      <c r="F704" s="220" t="s">
        <v>17877</v>
      </c>
      <c r="G704" s="220">
        <v>2</v>
      </c>
      <c r="H704" s="220" t="s">
        <v>17042</v>
      </c>
      <c r="I704" s="231">
        <v>797.3</v>
      </c>
      <c r="J704" s="231">
        <v>736.8</v>
      </c>
      <c r="K704" s="231">
        <v>736.8</v>
      </c>
      <c r="L704" s="232">
        <v>40</v>
      </c>
      <c r="M704" s="220" t="s">
        <v>17100</v>
      </c>
      <c r="N704" s="220" t="s">
        <v>17769</v>
      </c>
      <c r="O704" s="223" t="s">
        <v>17316</v>
      </c>
      <c r="P704" s="228">
        <v>5322451.5199999996</v>
      </c>
      <c r="Q704" s="228"/>
      <c r="R704" s="228">
        <v>0</v>
      </c>
      <c r="S704" s="228">
        <v>0</v>
      </c>
      <c r="T704" s="228">
        <f t="shared" si="1012"/>
        <v>5322451.5199999996</v>
      </c>
      <c r="U704" s="221">
        <f t="shared" si="1036"/>
        <v>6675.5945315439603</v>
      </c>
      <c r="V704" s="228">
        <v>6675.5945315439621</v>
      </c>
      <c r="W704" s="195">
        <f t="shared" si="1003"/>
        <v>0</v>
      </c>
      <c r="Y704" s="182" t="s">
        <v>3771</v>
      </c>
      <c r="Z704" s="182">
        <v>1968</v>
      </c>
      <c r="AA704" s="182">
        <v>732</v>
      </c>
      <c r="AB704" s="182">
        <v>37</v>
      </c>
      <c r="AC704" s="182">
        <v>2</v>
      </c>
      <c r="AD704" s="182">
        <v>721</v>
      </c>
      <c r="AF704" s="182" t="s">
        <v>3755</v>
      </c>
      <c r="AG704" s="182" t="s">
        <v>17319</v>
      </c>
      <c r="AH704" s="182" t="s">
        <v>2993</v>
      </c>
      <c r="AI704" s="182" t="s">
        <v>17042</v>
      </c>
      <c r="AL704" s="182" t="e">
        <f t="shared" ref="AL704:AL735" si="1054">VLOOKUP(C704,AM:AN,2,FALSE)</f>
        <v>#N/A</v>
      </c>
      <c r="AV704" s="182" t="e">
        <f t="shared" ref="AV704:AV735" si="1055">VLOOKUP(C704,AY:BB,2,FALSE)</f>
        <v>#N/A</v>
      </c>
      <c r="AW704" s="182" t="e">
        <f t="shared" ref="AW704:AW735" si="1056">VLOOKUP(C704,AY:BA,3,FALSE)</f>
        <v>#N/A</v>
      </c>
      <c r="BD704" s="182" t="e">
        <f t="shared" ref="BD704:BD735" si="1057">VLOOKUP(C704,BE:BF,2,FALSE)</f>
        <v>#N/A</v>
      </c>
      <c r="BJ704" s="182" t="e">
        <f t="shared" ref="BJ704:BJ735" si="1058">VLOOKUP(C704,BL:BM,2,FALSE)</f>
        <v>#N/A</v>
      </c>
      <c r="BU704" s="233" t="e">
        <f>VLOOKUP(BT704,CO:CS,2,FALSE)</f>
        <v>#N/A</v>
      </c>
      <c r="BV704" s="233"/>
      <c r="BW704" s="233" t="s">
        <v>17877</v>
      </c>
      <c r="BX704" s="233" t="e">
        <f>VLOOKUP(BT704,CO:CS,5,FALSE)</f>
        <v>#N/A</v>
      </c>
      <c r="BY704" s="233" t="e">
        <f>VLOOKUP(BT704,CV:CY,4,FALSE)</f>
        <v>#N/A</v>
      </c>
      <c r="BZ704" s="234" t="e">
        <f>VLOOKUP(BT704,CO:CS,3,FALSE)</f>
        <v>#N/A</v>
      </c>
      <c r="CA704" s="234">
        <v>736.8</v>
      </c>
      <c r="CB704" s="234">
        <v>736.8</v>
      </c>
      <c r="CC704" s="235" t="e">
        <f>VLOOKUP(BT704,CO:CS,4,FALSE)</f>
        <v>#N/A</v>
      </c>
      <c r="CD704" s="233" t="s">
        <v>17100</v>
      </c>
      <c r="CE704" s="233" t="s">
        <v>17769</v>
      </c>
      <c r="CF704" s="233" t="s">
        <v>17316</v>
      </c>
      <c r="CG704" s="236">
        <v>5322451.5199999996</v>
      </c>
      <c r="CH704" s="236">
        <v>0</v>
      </c>
      <c r="CI704" s="236">
        <v>0</v>
      </c>
      <c r="CJ704" s="236">
        <f t="shared" ref="CJ704" si="1059">CG704-CH704-CI704</f>
        <v>5322451.5199999996</v>
      </c>
      <c r="CK704" s="236" t="e">
        <f t="shared" si="1011"/>
        <v>#N/A</v>
      </c>
      <c r="CL704" s="236" t="e">
        <f>DL704*8425.6/BZ704</f>
        <v>#N/A</v>
      </c>
      <c r="CM704" s="195">
        <f t="shared" si="892"/>
        <v>0</v>
      </c>
      <c r="CQ704" s="182" t="e">
        <f t="shared" si="893"/>
        <v>#N/A</v>
      </c>
    </row>
    <row r="705" spans="1:95" ht="35.25" x14ac:dyDescent="0.5">
      <c r="B705" s="229" t="s">
        <v>469</v>
      </c>
      <c r="C705" s="269"/>
      <c r="D705" s="220" t="s">
        <v>17075</v>
      </c>
      <c r="E705" s="220" t="s">
        <v>17075</v>
      </c>
      <c r="F705" s="220" t="s">
        <v>17075</v>
      </c>
      <c r="G705" s="220" t="s">
        <v>17075</v>
      </c>
      <c r="H705" s="220" t="s">
        <v>17075</v>
      </c>
      <c r="I705" s="225">
        <f>I706</f>
        <v>850</v>
      </c>
      <c r="J705" s="225">
        <f t="shared" ref="J705:L705" si="1060">J706</f>
        <v>619.20000000000005</v>
      </c>
      <c r="K705" s="225">
        <f t="shared" si="1060"/>
        <v>90.300000000000068</v>
      </c>
      <c r="L705" s="226">
        <f t="shared" si="1060"/>
        <v>40</v>
      </c>
      <c r="M705" s="220" t="s">
        <v>17075</v>
      </c>
      <c r="N705" s="220" t="s">
        <v>17075</v>
      </c>
      <c r="O705" s="223" t="s">
        <v>17075</v>
      </c>
      <c r="P705" s="227">
        <v>542668</v>
      </c>
      <c r="Q705" s="227"/>
      <c r="R705" s="225">
        <f t="shared" ref="R705:T705" si="1061">R706</f>
        <v>0</v>
      </c>
      <c r="S705" s="225">
        <f t="shared" si="1061"/>
        <v>0</v>
      </c>
      <c r="T705" s="225">
        <f t="shared" si="1061"/>
        <v>542668</v>
      </c>
      <c r="U705" s="221">
        <f t="shared" si="1036"/>
        <v>638.43294117647054</v>
      </c>
      <c r="V705" s="228">
        <f>V706</f>
        <v>638.43294117647054</v>
      </c>
      <c r="W705" s="195">
        <f t="shared" si="1003"/>
        <v>0</v>
      </c>
      <c r="Y705" s="182" t="s">
        <v>3773</v>
      </c>
      <c r="Z705" s="182">
        <v>1969</v>
      </c>
      <c r="AA705" s="182">
        <v>732</v>
      </c>
      <c r="AB705" s="182">
        <v>36</v>
      </c>
      <c r="AC705" s="182">
        <v>2</v>
      </c>
      <c r="AD705" s="182">
        <v>721</v>
      </c>
      <c r="AF705" s="182" t="s">
        <v>3758</v>
      </c>
      <c r="AG705" s="182" t="s">
        <v>17319</v>
      </c>
      <c r="AH705" s="182" t="s">
        <v>2993</v>
      </c>
      <c r="AI705" s="182" t="s">
        <v>17042</v>
      </c>
      <c r="AL705" s="182" t="e">
        <f t="shared" si="1054"/>
        <v>#N/A</v>
      </c>
      <c r="AV705" s="182" t="e">
        <f t="shared" si="1055"/>
        <v>#N/A</v>
      </c>
      <c r="AW705" s="182" t="e">
        <f t="shared" si="1056"/>
        <v>#N/A</v>
      </c>
      <c r="BD705" s="182" t="e">
        <f t="shared" si="1057"/>
        <v>#N/A</v>
      </c>
      <c r="BJ705" s="182" t="e">
        <f t="shared" si="1058"/>
        <v>#N/A</v>
      </c>
      <c r="BU705" s="233" t="s">
        <v>17075</v>
      </c>
      <c r="BV705" s="233" t="s">
        <v>17075</v>
      </c>
      <c r="BW705" s="233" t="s">
        <v>17075</v>
      </c>
      <c r="BX705" s="233" t="s">
        <v>17075</v>
      </c>
      <c r="BY705" s="233" t="s">
        <v>17075</v>
      </c>
      <c r="BZ705" s="234" t="e">
        <f>BZ706</f>
        <v>#N/A</v>
      </c>
      <c r="CA705" s="234">
        <f t="shared" ref="CA705" si="1062">CA706</f>
        <v>619.20000000000005</v>
      </c>
      <c r="CB705" s="234">
        <f t="shared" ref="CB705" si="1063">CB706</f>
        <v>619.20000000000005</v>
      </c>
      <c r="CC705" s="235" t="e">
        <f t="shared" ref="CC705" si="1064">CC706</f>
        <v>#N/A</v>
      </c>
      <c r="CD705" s="233" t="s">
        <v>17075</v>
      </c>
      <c r="CE705" s="233" t="s">
        <v>17075</v>
      </c>
      <c r="CF705" s="233" t="s">
        <v>17075</v>
      </c>
      <c r="CG705" s="234">
        <f t="shared" ref="CG705" si="1065">CG706</f>
        <v>542668</v>
      </c>
      <c r="CH705" s="234">
        <f t="shared" ref="CH705" si="1066">CH706</f>
        <v>0</v>
      </c>
      <c r="CI705" s="234">
        <f t="shared" ref="CI705" si="1067">CI706</f>
        <v>0</v>
      </c>
      <c r="CJ705" s="234">
        <f t="shared" ref="CJ705" si="1068">CJ706</f>
        <v>542668</v>
      </c>
      <c r="CK705" s="236" t="e">
        <f t="shared" ref="CK705:CK732" si="1069">CG705/BZ705</f>
        <v>#N/A</v>
      </c>
      <c r="CL705" s="236" t="e">
        <f>CL706</f>
        <v>#N/A</v>
      </c>
      <c r="CM705" s="195">
        <f t="shared" si="892"/>
        <v>0</v>
      </c>
      <c r="CQ705" s="182" t="e">
        <f t="shared" si="893"/>
        <v>#N/A</v>
      </c>
    </row>
    <row r="706" spans="1:95" ht="35.25" x14ac:dyDescent="0.5">
      <c r="A706" s="182">
        <v>1</v>
      </c>
      <c r="B706" s="220">
        <f>SUBTOTAL(9,$A$609:A706)</f>
        <v>84</v>
      </c>
      <c r="C706" s="230" t="s">
        <v>492</v>
      </c>
      <c r="D706" s="220">
        <v>1961</v>
      </c>
      <c r="E706" s="220"/>
      <c r="F706" s="220" t="s">
        <v>17877</v>
      </c>
      <c r="G706" s="220">
        <v>3</v>
      </c>
      <c r="H706" s="220" t="s">
        <v>17322</v>
      </c>
      <c r="I706" s="231">
        <v>850</v>
      </c>
      <c r="J706" s="231">
        <v>619.20000000000005</v>
      </c>
      <c r="K706" s="231">
        <f>VLOOKUP(C706,CY:CZ,2,FALSE)</f>
        <v>90.300000000000068</v>
      </c>
      <c r="L706" s="232">
        <v>40</v>
      </c>
      <c r="M706" s="220" t="s">
        <v>17100</v>
      </c>
      <c r="N706" s="220" t="s">
        <v>17769</v>
      </c>
      <c r="O706" s="223" t="s">
        <v>17316</v>
      </c>
      <c r="P706" s="228">
        <v>542668</v>
      </c>
      <c r="Q706" s="228"/>
      <c r="R706" s="228">
        <v>0</v>
      </c>
      <c r="S706" s="228">
        <v>0</v>
      </c>
      <c r="T706" s="228">
        <f>P706-R706-S706</f>
        <v>542668</v>
      </c>
      <c r="U706" s="221">
        <f t="shared" si="1036"/>
        <v>638.43294117647054</v>
      </c>
      <c r="V706" s="228">
        <v>638.43294117647054</v>
      </c>
      <c r="W706" s="195">
        <f t="shared" ref="W706:W733" si="1070">V706-U706</f>
        <v>0</v>
      </c>
      <c r="Y706" s="182" t="s">
        <v>3775</v>
      </c>
      <c r="Z706" s="182">
        <v>1972</v>
      </c>
      <c r="AA706" s="182">
        <v>732</v>
      </c>
      <c r="AB706" s="182">
        <v>41</v>
      </c>
      <c r="AC706" s="182">
        <v>2</v>
      </c>
      <c r="AD706" s="182">
        <v>721</v>
      </c>
      <c r="AF706" s="182" t="s">
        <v>3759</v>
      </c>
      <c r="AG706" s="182" t="s">
        <v>17319</v>
      </c>
      <c r="AH706" s="182" t="s">
        <v>2993</v>
      </c>
      <c r="AI706" s="182" t="s">
        <v>17042</v>
      </c>
      <c r="AL706" s="182" t="e">
        <f t="shared" si="1054"/>
        <v>#N/A</v>
      </c>
      <c r="AV706" s="182" t="e">
        <f t="shared" si="1055"/>
        <v>#N/A</v>
      </c>
      <c r="AW706" s="182" t="e">
        <f t="shared" si="1056"/>
        <v>#N/A</v>
      </c>
      <c r="BD706" s="182" t="e">
        <f t="shared" si="1057"/>
        <v>#N/A</v>
      </c>
      <c r="BJ706" s="182" t="e">
        <f t="shared" si="1058"/>
        <v>#N/A</v>
      </c>
      <c r="BU706" s="233" t="e">
        <f>VLOOKUP(BT706,CO:CS,2,FALSE)</f>
        <v>#N/A</v>
      </c>
      <c r="BV706" s="233"/>
      <c r="BW706" s="233" t="s">
        <v>17877</v>
      </c>
      <c r="BX706" s="233" t="e">
        <f>VLOOKUP(BT706,CO:CS,5,FALSE)</f>
        <v>#N/A</v>
      </c>
      <c r="BY706" s="233" t="e">
        <f>VLOOKUP(BT706,CV:CY,4,FALSE)</f>
        <v>#N/A</v>
      </c>
      <c r="BZ706" s="234" t="e">
        <f>VLOOKUP(BT706,CO:CS,3,FALSE)</f>
        <v>#N/A</v>
      </c>
      <c r="CA706" s="234">
        <v>619.20000000000005</v>
      </c>
      <c r="CB706" s="234">
        <v>619.20000000000005</v>
      </c>
      <c r="CC706" s="235" t="e">
        <f>VLOOKUP(BT706,CO:CS,4,FALSE)</f>
        <v>#N/A</v>
      </c>
      <c r="CD706" s="233" t="s">
        <v>17100</v>
      </c>
      <c r="CE706" s="233" t="s">
        <v>17769</v>
      </c>
      <c r="CF706" s="233" t="s">
        <v>17316</v>
      </c>
      <c r="CG706" s="236">
        <v>542668</v>
      </c>
      <c r="CH706" s="236">
        <v>0</v>
      </c>
      <c r="CI706" s="236">
        <v>0</v>
      </c>
      <c r="CJ706" s="236">
        <f t="shared" ref="CJ706" si="1071">CG706-CH706-CI706</f>
        <v>542668</v>
      </c>
      <c r="CK706" s="236" t="e">
        <f t="shared" si="1069"/>
        <v>#N/A</v>
      </c>
      <c r="CL706" s="236" t="e">
        <f>CK706</f>
        <v>#N/A</v>
      </c>
      <c r="CM706" s="195">
        <f t="shared" si="892"/>
        <v>0</v>
      </c>
      <c r="CQ706" s="182" t="e">
        <f t="shared" si="893"/>
        <v>#N/A</v>
      </c>
    </row>
    <row r="707" spans="1:95" ht="35.25" x14ac:dyDescent="0.5">
      <c r="B707" s="229" t="s">
        <v>289</v>
      </c>
      <c r="C707" s="269"/>
      <c r="D707" s="220" t="s">
        <v>17075</v>
      </c>
      <c r="E707" s="220" t="s">
        <v>17075</v>
      </c>
      <c r="F707" s="220" t="s">
        <v>17075</v>
      </c>
      <c r="G707" s="220" t="s">
        <v>17075</v>
      </c>
      <c r="H707" s="220" t="s">
        <v>17075</v>
      </c>
      <c r="I707" s="225">
        <f>SUM(I708:I710)</f>
        <v>4891.2000000000007</v>
      </c>
      <c r="J707" s="225">
        <f t="shared" ref="J707:L707" si="1072">SUM(J708:J710)</f>
        <v>4233.7</v>
      </c>
      <c r="K707" s="225">
        <f t="shared" si="1072"/>
        <v>4123.1000000000004</v>
      </c>
      <c r="L707" s="226">
        <f t="shared" si="1072"/>
        <v>123</v>
      </c>
      <c r="M707" s="220" t="s">
        <v>17075</v>
      </c>
      <c r="N707" s="220" t="s">
        <v>17075</v>
      </c>
      <c r="O707" s="223" t="s">
        <v>17075</v>
      </c>
      <c r="P707" s="227">
        <v>17182612.66</v>
      </c>
      <c r="Q707" s="227"/>
      <c r="R707" s="225">
        <f t="shared" ref="R707:T707" si="1073">SUM(R708:R710)</f>
        <v>0</v>
      </c>
      <c r="S707" s="225">
        <f t="shared" si="1073"/>
        <v>0</v>
      </c>
      <c r="T707" s="225">
        <f t="shared" si="1073"/>
        <v>17182612.66</v>
      </c>
      <c r="U707" s="221">
        <f t="shared" si="1036"/>
        <v>3512.9646426234867</v>
      </c>
      <c r="V707" s="228">
        <f>MAX(V708:V710)</f>
        <v>8977.2841348048878</v>
      </c>
      <c r="W707" s="195">
        <f t="shared" si="1070"/>
        <v>5464.3194921814011</v>
      </c>
      <c r="Y707" s="182" t="s">
        <v>3459</v>
      </c>
      <c r="Z707" s="182">
        <v>1901</v>
      </c>
      <c r="AA707" s="182">
        <v>174.9</v>
      </c>
      <c r="AB707" s="182">
        <v>13</v>
      </c>
      <c r="AC707" s="182">
        <v>2</v>
      </c>
      <c r="AD707" s="182">
        <v>174.9</v>
      </c>
      <c r="AF707" s="182" t="s">
        <v>3446</v>
      </c>
      <c r="AG707" s="182" t="s">
        <v>17312</v>
      </c>
      <c r="AH707" s="182" t="s">
        <v>2993</v>
      </c>
      <c r="AI707" s="182" t="s">
        <v>17042</v>
      </c>
      <c r="AL707" s="182" t="e">
        <f t="shared" si="1054"/>
        <v>#N/A</v>
      </c>
      <c r="AV707" s="182" t="e">
        <f t="shared" si="1055"/>
        <v>#N/A</v>
      </c>
      <c r="AW707" s="182" t="e">
        <f t="shared" si="1056"/>
        <v>#N/A</v>
      </c>
      <c r="AY707" s="182" t="s">
        <v>464</v>
      </c>
      <c r="AZ707" s="182">
        <v>450</v>
      </c>
      <c r="BA707" s="182" t="s">
        <v>3001</v>
      </c>
      <c r="BD707" s="182" t="e">
        <f t="shared" si="1057"/>
        <v>#N/A</v>
      </c>
      <c r="BJ707" s="182" t="e">
        <f t="shared" si="1058"/>
        <v>#N/A</v>
      </c>
      <c r="BU707" s="233" t="s">
        <v>17075</v>
      </c>
      <c r="BV707" s="233" t="s">
        <v>17075</v>
      </c>
      <c r="BW707" s="233" t="s">
        <v>17075</v>
      </c>
      <c r="BX707" s="233" t="s">
        <v>17075</v>
      </c>
      <c r="BY707" s="233" t="s">
        <v>17075</v>
      </c>
      <c r="BZ707" s="234" t="e">
        <f>SUM(BZ708:BZ710)</f>
        <v>#N/A</v>
      </c>
      <c r="CA707" s="234" t="e">
        <f t="shared" ref="CA707" si="1074">SUM(CA708:CA710)</f>
        <v>#N/A</v>
      </c>
      <c r="CB707" s="234">
        <f t="shared" ref="CB707" si="1075">SUM(CB708:CB710)</f>
        <v>4233.7</v>
      </c>
      <c r="CC707" s="235">
        <f t="shared" ref="CC707" si="1076">SUM(CC708:CC710)</f>
        <v>123</v>
      </c>
      <c r="CD707" s="233" t="s">
        <v>17075</v>
      </c>
      <c r="CE707" s="233" t="s">
        <v>17075</v>
      </c>
      <c r="CF707" s="233" t="s">
        <v>17075</v>
      </c>
      <c r="CG707" s="234">
        <f t="shared" ref="CG707" si="1077">SUM(CG708:CG710)</f>
        <v>17182612.659075998</v>
      </c>
      <c r="CH707" s="234">
        <f t="shared" ref="CH707" si="1078">SUM(CH708:CH710)</f>
        <v>0</v>
      </c>
      <c r="CI707" s="234">
        <f t="shared" ref="CI707" si="1079">SUM(CI708:CI710)</f>
        <v>0</v>
      </c>
      <c r="CJ707" s="234">
        <f t="shared" ref="CJ707" si="1080">SUM(CJ708:CJ710)</f>
        <v>17182612.659075998</v>
      </c>
      <c r="CK707" s="236" t="e">
        <f t="shared" si="1069"/>
        <v>#N/A</v>
      </c>
      <c r="CL707" s="236" t="e">
        <f>MAX(CL708:CL710)</f>
        <v>#N/A</v>
      </c>
      <c r="CM707" s="195">
        <f t="shared" si="892"/>
        <v>0</v>
      </c>
      <c r="CQ707" s="182" t="e">
        <f t="shared" si="893"/>
        <v>#N/A</v>
      </c>
    </row>
    <row r="708" spans="1:95" ht="35.25" x14ac:dyDescent="0.5">
      <c r="A708" s="182">
        <v>1</v>
      </c>
      <c r="B708" s="220">
        <f>SUBTOTAL(9,$A$609:A708)</f>
        <v>85</v>
      </c>
      <c r="C708" s="230" t="s">
        <v>295</v>
      </c>
      <c r="D708" s="220">
        <v>1970</v>
      </c>
      <c r="E708" s="220"/>
      <c r="F708" s="220" t="s">
        <v>17877</v>
      </c>
      <c r="G708" s="220">
        <v>5</v>
      </c>
      <c r="H708" s="220" t="s">
        <v>17042</v>
      </c>
      <c r="I708" s="231">
        <v>2091.1</v>
      </c>
      <c r="J708" s="231">
        <v>1780.6</v>
      </c>
      <c r="K708" s="231">
        <f>VLOOKUP(C708,CY:CZ,2,FALSE)</f>
        <v>1670</v>
      </c>
      <c r="L708" s="232">
        <v>55</v>
      </c>
      <c r="M708" s="220" t="s">
        <v>17100</v>
      </c>
      <c r="N708" s="220" t="s">
        <v>17746</v>
      </c>
      <c r="O708" s="223" t="s">
        <v>17834</v>
      </c>
      <c r="P708" s="228">
        <v>5356038.43</v>
      </c>
      <c r="Q708" s="228"/>
      <c r="R708" s="228">
        <v>0</v>
      </c>
      <c r="S708" s="228">
        <v>0</v>
      </c>
      <c r="T708" s="228">
        <f>P708-R708-S708</f>
        <v>5356038.43</v>
      </c>
      <c r="U708" s="221">
        <f t="shared" si="1036"/>
        <v>2561.3497345894507</v>
      </c>
      <c r="V708" s="228">
        <v>2918.2942805222133</v>
      </c>
      <c r="W708" s="195">
        <f t="shared" si="1070"/>
        <v>356.94454593276259</v>
      </c>
      <c r="Y708" s="182" t="s">
        <v>3461</v>
      </c>
      <c r="Z708" s="182">
        <v>1969</v>
      </c>
      <c r="AA708" s="182">
        <v>9989.2000000000007</v>
      </c>
      <c r="AB708" s="182">
        <v>253</v>
      </c>
      <c r="AC708" s="182">
        <v>5</v>
      </c>
      <c r="AD708" s="182">
        <v>6103.18</v>
      </c>
      <c r="AF708" s="182" t="s">
        <v>3447</v>
      </c>
      <c r="AG708" s="182" t="s">
        <v>17312</v>
      </c>
      <c r="AH708" s="182" t="s">
        <v>2993</v>
      </c>
      <c r="AI708" s="182" t="s">
        <v>17042</v>
      </c>
      <c r="AL708" s="182" t="e">
        <f t="shared" si="1054"/>
        <v>#N/A</v>
      </c>
      <c r="AV708" s="182" t="e">
        <f t="shared" si="1055"/>
        <v>#N/A</v>
      </c>
      <c r="AW708" s="182" t="e">
        <f t="shared" si="1056"/>
        <v>#N/A</v>
      </c>
      <c r="AY708" s="182" t="s">
        <v>465</v>
      </c>
      <c r="AZ708" s="182">
        <v>277</v>
      </c>
      <c r="BA708" s="182" t="s">
        <v>2975</v>
      </c>
      <c r="BD708" s="182" t="e">
        <f t="shared" si="1057"/>
        <v>#N/A</v>
      </c>
      <c r="BJ708" s="182" t="e">
        <f t="shared" si="1058"/>
        <v>#N/A</v>
      </c>
      <c r="BU708" s="233" t="e">
        <f>VLOOKUP(BT708,CO:CS,2,FALSE)</f>
        <v>#N/A</v>
      </c>
      <c r="BV708" s="233"/>
      <c r="BW708" s="233" t="s">
        <v>17877</v>
      </c>
      <c r="BX708" s="233" t="e">
        <f>VLOOKUP(BT708,CO:CS,5,FALSE)</f>
        <v>#N/A</v>
      </c>
      <c r="BY708" s="233" t="e">
        <f>VLOOKUP(BT708,CV:CY,4,FALSE)</f>
        <v>#N/A</v>
      </c>
      <c r="BZ708" s="234" t="e">
        <f>VLOOKUP(BT708,CO:CS,3,FALSE)</f>
        <v>#N/A</v>
      </c>
      <c r="CA708" s="234" t="e">
        <f>VLOOKUP(BT708,CO:CT,6,FALSE)</f>
        <v>#N/A</v>
      </c>
      <c r="CB708" s="234">
        <v>1780.6</v>
      </c>
      <c r="CC708" s="235">
        <v>55</v>
      </c>
      <c r="CD708" s="233" t="s">
        <v>17100</v>
      </c>
      <c r="CE708" s="233" t="s">
        <v>17746</v>
      </c>
      <c r="CF708" s="233" t="s">
        <v>17834</v>
      </c>
      <c r="CG708" s="236">
        <v>5356038.4275979996</v>
      </c>
      <c r="CH708" s="236">
        <v>0</v>
      </c>
      <c r="CI708" s="236">
        <v>0</v>
      </c>
      <c r="CJ708" s="236">
        <f t="shared" ref="CJ708:CJ710" si="1081">CG708-CH708-CI708</f>
        <v>5356038.4275979996</v>
      </c>
      <c r="CK708" s="236" t="e">
        <f t="shared" si="1069"/>
        <v>#N/A</v>
      </c>
      <c r="CL708" s="236" t="e">
        <f>DL708*9671.07/BZ708</f>
        <v>#N/A</v>
      </c>
      <c r="CM708" s="195">
        <f t="shared" si="892"/>
        <v>0</v>
      </c>
      <c r="CQ708" s="182" t="e">
        <f t="shared" si="893"/>
        <v>#N/A</v>
      </c>
    </row>
    <row r="709" spans="1:95" ht="35.25" x14ac:dyDescent="0.5">
      <c r="A709" s="182">
        <v>1</v>
      </c>
      <c r="B709" s="220">
        <f>SUBTOTAL(9,$A$609:A709)</f>
        <v>86</v>
      </c>
      <c r="C709" s="230" t="s">
        <v>296</v>
      </c>
      <c r="D709" s="220">
        <v>1991</v>
      </c>
      <c r="E709" s="220"/>
      <c r="F709" s="220" t="s">
        <v>17877</v>
      </c>
      <c r="G709" s="220">
        <v>5</v>
      </c>
      <c r="H709" s="220" t="s">
        <v>17322</v>
      </c>
      <c r="I709" s="231">
        <v>2039</v>
      </c>
      <c r="J709" s="231">
        <v>1749.4</v>
      </c>
      <c r="K709" s="231">
        <v>1749.4</v>
      </c>
      <c r="L709" s="232">
        <v>49</v>
      </c>
      <c r="M709" s="220" t="s">
        <v>17100</v>
      </c>
      <c r="N709" s="220" t="s">
        <v>17746</v>
      </c>
      <c r="O709" s="223" t="s">
        <v>17836</v>
      </c>
      <c r="P709" s="228">
        <v>5829678.5899999999</v>
      </c>
      <c r="Q709" s="228"/>
      <c r="R709" s="228">
        <v>0</v>
      </c>
      <c r="S709" s="228">
        <v>0</v>
      </c>
      <c r="T709" s="228">
        <f>P709-R709-S709</f>
        <v>5829678.5899999999</v>
      </c>
      <c r="U709" s="221">
        <f t="shared" si="1036"/>
        <v>2859.0870966159882</v>
      </c>
      <c r="V709" s="228">
        <v>3003.5424580676804</v>
      </c>
      <c r="W709" s="195">
        <f t="shared" si="1070"/>
        <v>144.45536145169217</v>
      </c>
      <c r="Y709" s="182" t="s">
        <v>3463</v>
      </c>
      <c r="Z709" s="182">
        <v>1993</v>
      </c>
      <c r="AA709" s="182">
        <v>6729.1</v>
      </c>
      <c r="AB709" s="182">
        <v>198</v>
      </c>
      <c r="AC709" s="182">
        <v>9</v>
      </c>
      <c r="AD709" s="182">
        <v>5092</v>
      </c>
      <c r="AF709" s="182" t="s">
        <v>3450</v>
      </c>
      <c r="AG709" s="182" t="s">
        <v>17312</v>
      </c>
      <c r="AH709" s="182" t="s">
        <v>2993</v>
      </c>
      <c r="AI709" s="182" t="s">
        <v>17042</v>
      </c>
      <c r="AL709" s="182" t="e">
        <f t="shared" si="1054"/>
        <v>#N/A</v>
      </c>
      <c r="AV709" s="182" t="e">
        <f t="shared" si="1055"/>
        <v>#N/A</v>
      </c>
      <c r="AW709" s="182" t="e">
        <f t="shared" si="1056"/>
        <v>#N/A</v>
      </c>
      <c r="AY709" s="182" t="s">
        <v>466</v>
      </c>
      <c r="AZ709" s="182">
        <v>790</v>
      </c>
      <c r="BA709" s="182" t="s">
        <v>3001</v>
      </c>
      <c r="BD709" s="182" t="e">
        <f t="shared" si="1057"/>
        <v>#N/A</v>
      </c>
      <c r="BJ709" s="182" t="e">
        <f t="shared" si="1058"/>
        <v>#N/A</v>
      </c>
      <c r="BU709" s="233" t="e">
        <f>VLOOKUP(BT709,CO:CS,2,FALSE)</f>
        <v>#N/A</v>
      </c>
      <c r="BV709" s="233"/>
      <c r="BW709" s="233" t="s">
        <v>17877</v>
      </c>
      <c r="BX709" s="233" t="e">
        <f>VLOOKUP(BT709,CO:CS,5,FALSE)</f>
        <v>#N/A</v>
      </c>
      <c r="BY709" s="233" t="e">
        <f>VLOOKUP(BT709,CV:CY,4,FALSE)</f>
        <v>#N/A</v>
      </c>
      <c r="BZ709" s="234" t="e">
        <f>VLOOKUP(BT709,CO:CS,3,FALSE)</f>
        <v>#N/A</v>
      </c>
      <c r="CA709" s="234" t="e">
        <f>VLOOKUP(BT709,CO:CT,6,FALSE)</f>
        <v>#N/A</v>
      </c>
      <c r="CB709" s="234">
        <v>1749.4</v>
      </c>
      <c r="CC709" s="235">
        <v>49</v>
      </c>
      <c r="CD709" s="233" t="s">
        <v>17100</v>
      </c>
      <c r="CE709" s="233" t="s">
        <v>17746</v>
      </c>
      <c r="CF709" s="233" t="s">
        <v>17836</v>
      </c>
      <c r="CG709" s="236">
        <v>5829678.5881740004</v>
      </c>
      <c r="CH709" s="236">
        <v>0</v>
      </c>
      <c r="CI709" s="236">
        <v>0</v>
      </c>
      <c r="CJ709" s="236">
        <f t="shared" si="1081"/>
        <v>5829678.5881740004</v>
      </c>
      <c r="CK709" s="236" t="e">
        <f t="shared" si="1069"/>
        <v>#N/A</v>
      </c>
      <c r="CL709" s="236" t="e">
        <f>DL709*8917.04/BZ709</f>
        <v>#N/A</v>
      </c>
      <c r="CM709" s="195">
        <f t="shared" si="892"/>
        <v>0</v>
      </c>
      <c r="CQ709" s="182" t="e">
        <f t="shared" si="893"/>
        <v>#N/A</v>
      </c>
    </row>
    <row r="710" spans="1:95" ht="35.25" x14ac:dyDescent="0.5">
      <c r="A710" s="182">
        <v>1</v>
      </c>
      <c r="B710" s="220">
        <f>SUBTOTAL(9,$A$609:A710)</f>
        <v>87</v>
      </c>
      <c r="C710" s="230" t="s">
        <v>297</v>
      </c>
      <c r="D710" s="220">
        <v>1976</v>
      </c>
      <c r="E710" s="220"/>
      <c r="F710" s="220" t="s">
        <v>17877</v>
      </c>
      <c r="G710" s="220">
        <v>2</v>
      </c>
      <c r="H710" s="220" t="s">
        <v>17042</v>
      </c>
      <c r="I710" s="231">
        <v>761.1</v>
      </c>
      <c r="J710" s="231">
        <v>703.7</v>
      </c>
      <c r="K710" s="231">
        <v>703.7</v>
      </c>
      <c r="L710" s="232">
        <v>19</v>
      </c>
      <c r="M710" s="220" t="s">
        <v>17100</v>
      </c>
      <c r="N710" s="220" t="s">
        <v>17746</v>
      </c>
      <c r="O710" s="223" t="s">
        <v>17834</v>
      </c>
      <c r="P710" s="228">
        <v>5996895.6400000006</v>
      </c>
      <c r="Q710" s="228"/>
      <c r="R710" s="228">
        <v>0</v>
      </c>
      <c r="S710" s="228">
        <v>0</v>
      </c>
      <c r="T710" s="228">
        <f>P710-R710-S710</f>
        <v>5996895.6400000006</v>
      </c>
      <c r="U710" s="221">
        <f t="shared" si="1036"/>
        <v>7879.2479831822366</v>
      </c>
      <c r="V710" s="228">
        <v>8977.2841348048878</v>
      </c>
      <c r="W710" s="195">
        <f t="shared" si="1070"/>
        <v>1098.0361516226512</v>
      </c>
      <c r="Y710" s="182" t="s">
        <v>3466</v>
      </c>
      <c r="Z710" s="182">
        <v>1992</v>
      </c>
      <c r="AA710" s="182">
        <v>4735.38</v>
      </c>
      <c r="AB710" s="182">
        <v>155</v>
      </c>
      <c r="AC710" s="182">
        <v>5</v>
      </c>
      <c r="AD710" s="182">
        <v>3399.1</v>
      </c>
      <c r="AF710" s="182" t="s">
        <v>3453</v>
      </c>
      <c r="AG710" s="182" t="s">
        <v>17312</v>
      </c>
      <c r="AH710" s="182" t="s">
        <v>2993</v>
      </c>
      <c r="AI710" s="182" t="s">
        <v>17042</v>
      </c>
      <c r="AL710" s="182" t="e">
        <f t="shared" si="1054"/>
        <v>#N/A</v>
      </c>
      <c r="AV710" s="182" t="e">
        <f t="shared" si="1055"/>
        <v>#N/A</v>
      </c>
      <c r="AW710" s="182" t="e">
        <f t="shared" si="1056"/>
        <v>#N/A</v>
      </c>
      <c r="AY710" s="182" t="s">
        <v>8325</v>
      </c>
      <c r="AZ710" s="182">
        <v>349</v>
      </c>
      <c r="BA710" s="182" t="s">
        <v>2975</v>
      </c>
      <c r="BD710" s="182" t="e">
        <f t="shared" si="1057"/>
        <v>#N/A</v>
      </c>
      <c r="BJ710" s="182" t="e">
        <f t="shared" si="1058"/>
        <v>#N/A</v>
      </c>
      <c r="BU710" s="233" t="e">
        <f>VLOOKUP(BT710,CO:CS,2,FALSE)</f>
        <v>#N/A</v>
      </c>
      <c r="BV710" s="233"/>
      <c r="BW710" s="233" t="s">
        <v>17877</v>
      </c>
      <c r="BX710" s="233" t="e">
        <f>VLOOKUP(BT710,CO:CS,5,FALSE)</f>
        <v>#N/A</v>
      </c>
      <c r="BY710" s="233" t="e">
        <f>VLOOKUP(BT710,CV:CY,4,FALSE)</f>
        <v>#N/A</v>
      </c>
      <c r="BZ710" s="234">
        <v>761.1</v>
      </c>
      <c r="CA710" s="234" t="e">
        <f>VLOOKUP(BT710,CO:CT,6,FALSE)</f>
        <v>#N/A</v>
      </c>
      <c r="CB710" s="234">
        <v>703.7</v>
      </c>
      <c r="CC710" s="235">
        <v>19</v>
      </c>
      <c r="CD710" s="233" t="s">
        <v>17100</v>
      </c>
      <c r="CE710" s="233" t="s">
        <v>17746</v>
      </c>
      <c r="CF710" s="233" t="s">
        <v>17834</v>
      </c>
      <c r="CG710" s="236">
        <v>5996895.6433039997</v>
      </c>
      <c r="CH710" s="236">
        <v>0</v>
      </c>
      <c r="CI710" s="236">
        <v>0</v>
      </c>
      <c r="CJ710" s="236">
        <f t="shared" si="1081"/>
        <v>5996895.6433039997</v>
      </c>
      <c r="CK710" s="236">
        <f t="shared" si="1069"/>
        <v>7879.2479875233212</v>
      </c>
      <c r="CL710" s="236">
        <f>DL710*9671.07/BZ710</f>
        <v>0</v>
      </c>
      <c r="CM710" s="195">
        <f t="shared" si="892"/>
        <v>0</v>
      </c>
      <c r="CQ710" s="182" t="e">
        <f t="shared" si="893"/>
        <v>#N/A</v>
      </c>
    </row>
    <row r="711" spans="1:95" ht="35.25" x14ac:dyDescent="0.5">
      <c r="B711" s="229" t="s">
        <v>298</v>
      </c>
      <c r="C711" s="269"/>
      <c r="D711" s="220" t="s">
        <v>17075</v>
      </c>
      <c r="E711" s="220" t="s">
        <v>17075</v>
      </c>
      <c r="F711" s="220" t="s">
        <v>17075</v>
      </c>
      <c r="G711" s="220" t="s">
        <v>17075</v>
      </c>
      <c r="H711" s="220" t="s">
        <v>17075</v>
      </c>
      <c r="I711" s="225">
        <f>I712</f>
        <v>657.9</v>
      </c>
      <c r="J711" s="225">
        <f t="shared" ref="J711:L711" si="1082">J712</f>
        <v>607.4</v>
      </c>
      <c r="K711" s="225">
        <f t="shared" si="1082"/>
        <v>527.4</v>
      </c>
      <c r="L711" s="226">
        <f t="shared" si="1082"/>
        <v>26</v>
      </c>
      <c r="M711" s="220" t="s">
        <v>17075</v>
      </c>
      <c r="N711" s="220" t="s">
        <v>17075</v>
      </c>
      <c r="O711" s="223" t="s">
        <v>17075</v>
      </c>
      <c r="P711" s="227">
        <v>6202311.5</v>
      </c>
      <c r="Q711" s="227"/>
      <c r="R711" s="225">
        <f t="shared" ref="R711:T711" si="1083">R712</f>
        <v>0</v>
      </c>
      <c r="S711" s="225">
        <f t="shared" si="1083"/>
        <v>0</v>
      </c>
      <c r="T711" s="225">
        <f t="shared" si="1083"/>
        <v>6202311.5</v>
      </c>
      <c r="U711" s="221">
        <f t="shared" si="1036"/>
        <v>9427.4380604955168</v>
      </c>
      <c r="V711" s="228">
        <f>V712</f>
        <v>10436.935248518013</v>
      </c>
      <c r="W711" s="195">
        <f t="shared" si="1070"/>
        <v>1009.4971880224966</v>
      </c>
      <c r="Y711" s="182" t="s">
        <v>17111</v>
      </c>
      <c r="Z711" s="182">
        <v>1994</v>
      </c>
      <c r="AA711" s="182">
        <v>3322.3</v>
      </c>
      <c r="AB711" s="182">
        <v>118</v>
      </c>
      <c r="AC711" s="182">
        <v>5</v>
      </c>
      <c r="AD711" s="182">
        <v>2305.9</v>
      </c>
      <c r="AF711" s="182" t="s">
        <v>3458</v>
      </c>
      <c r="AG711" s="182" t="s">
        <v>17312</v>
      </c>
      <c r="AH711" s="182" t="s">
        <v>2993</v>
      </c>
      <c r="AI711" s="182" t="s">
        <v>17042</v>
      </c>
      <c r="AL711" s="182" t="e">
        <f t="shared" si="1054"/>
        <v>#N/A</v>
      </c>
      <c r="AV711" s="182" t="e">
        <f t="shared" si="1055"/>
        <v>#N/A</v>
      </c>
      <c r="AW711" s="182" t="e">
        <f t="shared" si="1056"/>
        <v>#N/A</v>
      </c>
      <c r="AY711" s="182" t="s">
        <v>468</v>
      </c>
      <c r="AZ711" s="182">
        <v>858</v>
      </c>
      <c r="BA711" s="182" t="s">
        <v>2975</v>
      </c>
      <c r="BD711" s="182" t="e">
        <f t="shared" si="1057"/>
        <v>#N/A</v>
      </c>
      <c r="BJ711" s="182" t="e">
        <f t="shared" si="1058"/>
        <v>#N/A</v>
      </c>
      <c r="BU711" s="233" t="s">
        <v>17075</v>
      </c>
      <c r="BV711" s="233" t="s">
        <v>17075</v>
      </c>
      <c r="BW711" s="233" t="s">
        <v>17075</v>
      </c>
      <c r="BX711" s="233" t="s">
        <v>17075</v>
      </c>
      <c r="BY711" s="233" t="s">
        <v>17075</v>
      </c>
      <c r="BZ711" s="234">
        <f>BZ712</f>
        <v>657.9</v>
      </c>
      <c r="CA711" s="234" t="e">
        <f t="shared" ref="CA711" si="1084">CA712</f>
        <v>#N/A</v>
      </c>
      <c r="CB711" s="234">
        <f t="shared" ref="CB711" si="1085">CB712</f>
        <v>607.4</v>
      </c>
      <c r="CC711" s="235">
        <f t="shared" ref="CC711" si="1086">CC712</f>
        <v>26</v>
      </c>
      <c r="CD711" s="233" t="s">
        <v>17075</v>
      </c>
      <c r="CE711" s="233" t="s">
        <v>17075</v>
      </c>
      <c r="CF711" s="233" t="s">
        <v>17075</v>
      </c>
      <c r="CG711" s="234">
        <f t="shared" ref="CG711" si="1087">CG712</f>
        <v>6202311.5038999999</v>
      </c>
      <c r="CH711" s="234">
        <f t="shared" ref="CH711" si="1088">CH712</f>
        <v>0</v>
      </c>
      <c r="CI711" s="234">
        <f t="shared" ref="CI711" si="1089">CI712</f>
        <v>0</v>
      </c>
      <c r="CJ711" s="234">
        <f t="shared" ref="CJ711" si="1090">CJ712</f>
        <v>6202311.5038999999</v>
      </c>
      <c r="CK711" s="236">
        <f t="shared" si="1069"/>
        <v>9427.4380664234686</v>
      </c>
      <c r="CL711" s="236">
        <f>CL712</f>
        <v>0</v>
      </c>
      <c r="CM711" s="195">
        <f t="shared" si="892"/>
        <v>0</v>
      </c>
      <c r="CQ711" s="182" t="e">
        <f t="shared" si="893"/>
        <v>#N/A</v>
      </c>
    </row>
    <row r="712" spans="1:95" ht="35.25" x14ac:dyDescent="0.5">
      <c r="A712" s="182">
        <v>1</v>
      </c>
      <c r="B712" s="220">
        <f>SUBTOTAL(9,$A$609:A712)</f>
        <v>88</v>
      </c>
      <c r="C712" s="230" t="s">
        <v>299</v>
      </c>
      <c r="D712" s="220">
        <v>1976</v>
      </c>
      <c r="E712" s="220"/>
      <c r="F712" s="220" t="s">
        <v>17877</v>
      </c>
      <c r="G712" s="220">
        <v>2</v>
      </c>
      <c r="H712" s="220" t="s">
        <v>17042</v>
      </c>
      <c r="I712" s="231">
        <v>657.9</v>
      </c>
      <c r="J712" s="231">
        <v>607.4</v>
      </c>
      <c r="K712" s="231">
        <f>VLOOKUP(C712,CY:CZ,2,FALSE)</f>
        <v>527.4</v>
      </c>
      <c r="L712" s="232">
        <v>26</v>
      </c>
      <c r="M712" s="220" t="s">
        <v>17100</v>
      </c>
      <c r="N712" s="220" t="s">
        <v>17769</v>
      </c>
      <c r="O712" s="223" t="s">
        <v>17316</v>
      </c>
      <c r="P712" s="228">
        <v>6202311.5</v>
      </c>
      <c r="Q712" s="228"/>
      <c r="R712" s="228">
        <v>0</v>
      </c>
      <c r="S712" s="228">
        <v>0</v>
      </c>
      <c r="T712" s="228">
        <f>P712-R712-S712</f>
        <v>6202311.5</v>
      </c>
      <c r="U712" s="221">
        <f t="shared" si="1036"/>
        <v>9427.4380604955168</v>
      </c>
      <c r="V712" s="228">
        <v>10436.935248518013</v>
      </c>
      <c r="W712" s="195">
        <f t="shared" si="1070"/>
        <v>1009.4971880224966</v>
      </c>
      <c r="Y712" s="182" t="s">
        <v>3468</v>
      </c>
      <c r="Z712" s="182">
        <v>1979</v>
      </c>
      <c r="AA712" s="182">
        <v>5068.3900000000003</v>
      </c>
      <c r="AB712" s="182">
        <v>171</v>
      </c>
      <c r="AC712" s="182">
        <v>5</v>
      </c>
      <c r="AD712" s="182">
        <v>4629.29</v>
      </c>
      <c r="AF712" s="182" t="s">
        <v>3459</v>
      </c>
      <c r="AG712" s="182" t="s">
        <v>17312</v>
      </c>
      <c r="AH712" s="182" t="s">
        <v>2993</v>
      </c>
      <c r="AI712" s="182" t="s">
        <v>2993</v>
      </c>
      <c r="AL712" s="182" t="e">
        <f t="shared" si="1054"/>
        <v>#N/A</v>
      </c>
      <c r="AV712" s="182" t="e">
        <f t="shared" si="1055"/>
        <v>#N/A</v>
      </c>
      <c r="AW712" s="182" t="e">
        <f t="shared" si="1056"/>
        <v>#N/A</v>
      </c>
      <c r="AY712" s="182" t="s">
        <v>493</v>
      </c>
      <c r="AZ712" s="182">
        <v>500</v>
      </c>
      <c r="BA712" s="182" t="s">
        <v>3001</v>
      </c>
      <c r="BD712" s="182" t="e">
        <f t="shared" si="1057"/>
        <v>#N/A</v>
      </c>
      <c r="BJ712" s="182" t="e">
        <f t="shared" si="1058"/>
        <v>#N/A</v>
      </c>
      <c r="BU712" s="233" t="e">
        <f>VLOOKUP(BT712,CO:CS,2,FALSE)</f>
        <v>#N/A</v>
      </c>
      <c r="BV712" s="233"/>
      <c r="BW712" s="233" t="s">
        <v>17877</v>
      </c>
      <c r="BX712" s="233" t="e">
        <f>VLOOKUP(BT712,CO:CS,5,FALSE)</f>
        <v>#N/A</v>
      </c>
      <c r="BY712" s="233" t="e">
        <f>VLOOKUP(BT712,CV:CY,4,FALSE)</f>
        <v>#N/A</v>
      </c>
      <c r="BZ712" s="234">
        <v>657.9</v>
      </c>
      <c r="CA712" s="234" t="e">
        <f>VLOOKUP(BT712,CO:CT,6,FALSE)</f>
        <v>#N/A</v>
      </c>
      <c r="CB712" s="234">
        <v>607.4</v>
      </c>
      <c r="CC712" s="235">
        <v>26</v>
      </c>
      <c r="CD712" s="233" t="s">
        <v>17100</v>
      </c>
      <c r="CE712" s="233" t="s">
        <v>17769</v>
      </c>
      <c r="CF712" s="233" t="s">
        <v>17316</v>
      </c>
      <c r="CG712" s="236">
        <v>6202311.5038999999</v>
      </c>
      <c r="CH712" s="236">
        <v>0</v>
      </c>
      <c r="CI712" s="236">
        <v>0</v>
      </c>
      <c r="CJ712" s="236">
        <f t="shared" ref="CJ712" si="1091">CG712-CH712-CI712</f>
        <v>6202311.5038999999</v>
      </c>
      <c r="CK712" s="236">
        <f t="shared" si="1069"/>
        <v>9427.4380664234686</v>
      </c>
      <c r="CL712" s="236">
        <f>DL712*9671.07/BZ712</f>
        <v>0</v>
      </c>
      <c r="CM712" s="195">
        <f t="shared" si="892"/>
        <v>0</v>
      </c>
      <c r="CQ712" s="182" t="e">
        <f t="shared" si="893"/>
        <v>#N/A</v>
      </c>
    </row>
    <row r="713" spans="1:95" ht="35.25" x14ac:dyDescent="0.5">
      <c r="B713" s="229" t="s">
        <v>337</v>
      </c>
      <c r="C713" s="269"/>
      <c r="D713" s="220" t="s">
        <v>17075</v>
      </c>
      <c r="E713" s="220" t="s">
        <v>17075</v>
      </c>
      <c r="F713" s="220" t="s">
        <v>17075</v>
      </c>
      <c r="G713" s="220" t="s">
        <v>17075</v>
      </c>
      <c r="H713" s="220" t="s">
        <v>17075</v>
      </c>
      <c r="I713" s="225">
        <f>I714</f>
        <v>497.6</v>
      </c>
      <c r="J713" s="225">
        <f t="shared" ref="J713:L713" si="1092">J714</f>
        <v>453</v>
      </c>
      <c r="K713" s="225">
        <f t="shared" si="1092"/>
        <v>356.3</v>
      </c>
      <c r="L713" s="226">
        <f t="shared" si="1092"/>
        <v>10</v>
      </c>
      <c r="M713" s="220" t="s">
        <v>17075</v>
      </c>
      <c r="N713" s="220" t="s">
        <v>17075</v>
      </c>
      <c r="O713" s="223" t="s">
        <v>17075</v>
      </c>
      <c r="P713" s="227">
        <v>4945765.3100000005</v>
      </c>
      <c r="Q713" s="227"/>
      <c r="R713" s="225">
        <f t="shared" ref="R713:T713" si="1093">R714</f>
        <v>0</v>
      </c>
      <c r="S713" s="225">
        <f t="shared" si="1093"/>
        <v>0</v>
      </c>
      <c r="T713" s="225">
        <f t="shared" si="1093"/>
        <v>4945765.3100000005</v>
      </c>
      <c r="U713" s="221">
        <f t="shared" si="1036"/>
        <v>9939.2389670418015</v>
      </c>
      <c r="V713" s="228">
        <f>V714</f>
        <v>10159.485530546623</v>
      </c>
      <c r="W713" s="195">
        <f t="shared" si="1070"/>
        <v>220.2465635048211</v>
      </c>
      <c r="Y713" s="182" t="s">
        <v>3509</v>
      </c>
      <c r="Z713" s="182">
        <v>1960</v>
      </c>
      <c r="AA713" s="182">
        <v>834.8</v>
      </c>
      <c r="AB713" s="182">
        <v>19</v>
      </c>
      <c r="AC713" s="182">
        <v>2</v>
      </c>
      <c r="AD713" s="182">
        <v>454.3</v>
      </c>
      <c r="AF713" s="182" t="s">
        <v>690</v>
      </c>
      <c r="AG713" s="182" t="s">
        <v>17312</v>
      </c>
      <c r="AH713" s="182" t="s">
        <v>2993</v>
      </c>
      <c r="AI713" s="182" t="s">
        <v>17042</v>
      </c>
      <c r="AL713" s="182" t="e">
        <f t="shared" si="1054"/>
        <v>#N/A</v>
      </c>
      <c r="AV713" s="182" t="e">
        <f t="shared" si="1055"/>
        <v>#N/A</v>
      </c>
      <c r="AW713" s="182" t="e">
        <f t="shared" si="1056"/>
        <v>#N/A</v>
      </c>
      <c r="AY713" s="182" t="s">
        <v>528</v>
      </c>
      <c r="AZ713" s="182">
        <v>1210.3</v>
      </c>
      <c r="BA713" s="182" t="s">
        <v>2975</v>
      </c>
      <c r="BD713" s="182" t="e">
        <f t="shared" si="1057"/>
        <v>#N/A</v>
      </c>
      <c r="BJ713" s="182" t="e">
        <f t="shared" si="1058"/>
        <v>#N/A</v>
      </c>
      <c r="BU713" s="233" t="s">
        <v>17075</v>
      </c>
      <c r="BV713" s="233" t="s">
        <v>17075</v>
      </c>
      <c r="BW713" s="233" t="s">
        <v>17075</v>
      </c>
      <c r="BX713" s="233" t="s">
        <v>17075</v>
      </c>
      <c r="BY713" s="233" t="s">
        <v>17075</v>
      </c>
      <c r="BZ713" s="234">
        <f>BZ714</f>
        <v>497.6</v>
      </c>
      <c r="CA713" s="234">
        <f t="shared" ref="CA713" si="1094">CA714</f>
        <v>453</v>
      </c>
      <c r="CB713" s="234">
        <f t="shared" ref="CB713" si="1095">CB714</f>
        <v>453</v>
      </c>
      <c r="CC713" s="235">
        <f t="shared" ref="CC713" si="1096">CC714</f>
        <v>10</v>
      </c>
      <c r="CD713" s="233" t="s">
        <v>17075</v>
      </c>
      <c r="CE713" s="233" t="s">
        <v>17075</v>
      </c>
      <c r="CF713" s="233" t="s">
        <v>17075</v>
      </c>
      <c r="CG713" s="234">
        <f t="shared" ref="CG713" si="1097">CG714</f>
        <v>4945765.3100000005</v>
      </c>
      <c r="CH713" s="234">
        <f t="shared" ref="CH713" si="1098">CH714</f>
        <v>0</v>
      </c>
      <c r="CI713" s="234">
        <f t="shared" ref="CI713" si="1099">CI714</f>
        <v>0</v>
      </c>
      <c r="CJ713" s="234">
        <f t="shared" ref="CJ713" si="1100">CJ714</f>
        <v>4945765.3100000005</v>
      </c>
      <c r="CK713" s="236">
        <f t="shared" si="1069"/>
        <v>9939.2389670418015</v>
      </c>
      <c r="CL713" s="236">
        <f>CL714</f>
        <v>0</v>
      </c>
      <c r="CM713" s="195">
        <f t="shared" si="892"/>
        <v>0</v>
      </c>
      <c r="CQ713" s="182" t="e">
        <f t="shared" si="893"/>
        <v>#N/A</v>
      </c>
    </row>
    <row r="714" spans="1:95" ht="35.25" x14ac:dyDescent="0.5">
      <c r="A714" s="182">
        <v>1</v>
      </c>
      <c r="B714" s="220">
        <f>SUBTOTAL(9,$A$609:A714)</f>
        <v>89</v>
      </c>
      <c r="C714" s="230" t="s">
        <v>339</v>
      </c>
      <c r="D714" s="220">
        <v>1967</v>
      </c>
      <c r="E714" s="220"/>
      <c r="F714" s="220" t="s">
        <v>17877</v>
      </c>
      <c r="G714" s="220">
        <v>2</v>
      </c>
      <c r="H714" s="220" t="s">
        <v>17042</v>
      </c>
      <c r="I714" s="231">
        <v>497.6</v>
      </c>
      <c r="J714" s="231">
        <v>453</v>
      </c>
      <c r="K714" s="231">
        <f>VLOOKUP(C714,CY:CZ,2,FALSE)</f>
        <v>356.3</v>
      </c>
      <c r="L714" s="232">
        <v>10</v>
      </c>
      <c r="M714" s="220" t="s">
        <v>17100</v>
      </c>
      <c r="N714" s="220" t="s">
        <v>17769</v>
      </c>
      <c r="O714" s="223" t="s">
        <v>17316</v>
      </c>
      <c r="P714" s="228">
        <v>4945765.3100000005</v>
      </c>
      <c r="Q714" s="228"/>
      <c r="R714" s="228">
        <v>0</v>
      </c>
      <c r="S714" s="228">
        <v>0</v>
      </c>
      <c r="T714" s="228">
        <f>P714-R714-S714</f>
        <v>4945765.3100000005</v>
      </c>
      <c r="U714" s="221">
        <f t="shared" si="1036"/>
        <v>9939.2389670418015</v>
      </c>
      <c r="V714" s="228">
        <v>10159.485530546623</v>
      </c>
      <c r="W714" s="195">
        <f t="shared" si="1070"/>
        <v>220.2465635048211</v>
      </c>
      <c r="Y714" s="182" t="s">
        <v>3512</v>
      </c>
      <c r="Z714" s="182">
        <v>1961</v>
      </c>
      <c r="AA714" s="182">
        <v>838.6</v>
      </c>
      <c r="AB714" s="182">
        <v>26</v>
      </c>
      <c r="AC714" s="182">
        <v>2</v>
      </c>
      <c r="AD714" s="182">
        <v>454.7</v>
      </c>
      <c r="AF714" s="182" t="s">
        <v>3502</v>
      </c>
      <c r="AG714" s="182" t="s">
        <v>17312</v>
      </c>
      <c r="AH714" s="182" t="s">
        <v>2993</v>
      </c>
      <c r="AI714" s="182" t="s">
        <v>2993</v>
      </c>
      <c r="AL714" s="182" t="e">
        <f t="shared" si="1054"/>
        <v>#N/A</v>
      </c>
      <c r="AV714" s="182">
        <f t="shared" si="1055"/>
        <v>600</v>
      </c>
      <c r="AW714" s="182" t="str">
        <f t="shared" si="1056"/>
        <v>Скатная деревянная</v>
      </c>
      <c r="AY714" s="182" t="s">
        <v>529</v>
      </c>
      <c r="AZ714" s="182">
        <v>350</v>
      </c>
      <c r="BA714" s="182" t="s">
        <v>2975</v>
      </c>
      <c r="BD714" s="182" t="e">
        <f t="shared" si="1057"/>
        <v>#N/A</v>
      </c>
      <c r="BJ714" s="182" t="e">
        <f t="shared" si="1058"/>
        <v>#N/A</v>
      </c>
      <c r="BU714" s="233" t="e">
        <f>VLOOKUP(BT714,CO:CS,2,FALSE)</f>
        <v>#N/A</v>
      </c>
      <c r="BV714" s="233"/>
      <c r="BW714" s="233" t="s">
        <v>17877</v>
      </c>
      <c r="BX714" s="233" t="e">
        <f>VLOOKUP(BT714,CO:CS,5,FALSE)</f>
        <v>#N/A</v>
      </c>
      <c r="BY714" s="233" t="e">
        <f>VLOOKUP(BT714,CV:CY,4,FALSE)</f>
        <v>#N/A</v>
      </c>
      <c r="BZ714" s="234">
        <v>497.6</v>
      </c>
      <c r="CA714" s="234">
        <v>453</v>
      </c>
      <c r="CB714" s="234">
        <v>453</v>
      </c>
      <c r="CC714" s="235">
        <v>10</v>
      </c>
      <c r="CD714" s="233" t="s">
        <v>17100</v>
      </c>
      <c r="CE714" s="233" t="s">
        <v>17769</v>
      </c>
      <c r="CF714" s="233" t="s">
        <v>17316</v>
      </c>
      <c r="CG714" s="236">
        <v>4945765.3100000005</v>
      </c>
      <c r="CH714" s="236">
        <v>0</v>
      </c>
      <c r="CI714" s="236">
        <v>0</v>
      </c>
      <c r="CJ714" s="236">
        <f t="shared" ref="CJ714" si="1101">CG714-CH714-CI714</f>
        <v>4945765.3100000005</v>
      </c>
      <c r="CK714" s="236">
        <f t="shared" si="1069"/>
        <v>9939.2389670418015</v>
      </c>
      <c r="CL714" s="236">
        <f>DL714*8425.6/BZ714</f>
        <v>0</v>
      </c>
      <c r="CM714" s="195">
        <f t="shared" ref="CM714:CM777" si="1102">P714-R714-S714-T714</f>
        <v>0</v>
      </c>
      <c r="CQ714" s="182" t="e">
        <f t="shared" ref="CQ714:CQ777" si="1103">VLOOKUP(C714,CR:CS,2,FALSE)</f>
        <v>#N/A</v>
      </c>
    </row>
    <row r="715" spans="1:95" ht="35.25" x14ac:dyDescent="0.5">
      <c r="B715" s="229" t="s">
        <v>338</v>
      </c>
      <c r="C715" s="269"/>
      <c r="D715" s="220" t="s">
        <v>17075</v>
      </c>
      <c r="E715" s="220" t="s">
        <v>17075</v>
      </c>
      <c r="F715" s="220" t="s">
        <v>17075</v>
      </c>
      <c r="G715" s="220" t="s">
        <v>17075</v>
      </c>
      <c r="H715" s="220" t="s">
        <v>17075</v>
      </c>
      <c r="I715" s="225">
        <f>I716</f>
        <v>399.7</v>
      </c>
      <c r="J715" s="225">
        <f t="shared" ref="J715:L715" si="1104">J716</f>
        <v>374.8</v>
      </c>
      <c r="K715" s="225">
        <f t="shared" si="1104"/>
        <v>374.8</v>
      </c>
      <c r="L715" s="226">
        <f t="shared" si="1104"/>
        <v>15</v>
      </c>
      <c r="M715" s="220" t="s">
        <v>17075</v>
      </c>
      <c r="N715" s="220" t="s">
        <v>17075</v>
      </c>
      <c r="O715" s="223" t="s">
        <v>17075</v>
      </c>
      <c r="P715" s="227">
        <v>3249753.92</v>
      </c>
      <c r="Q715" s="227"/>
      <c r="R715" s="225">
        <f t="shared" ref="R715:T715" si="1105">R716</f>
        <v>0</v>
      </c>
      <c r="S715" s="225">
        <f t="shared" si="1105"/>
        <v>0</v>
      </c>
      <c r="T715" s="225">
        <f t="shared" si="1105"/>
        <v>3249753.92</v>
      </c>
      <c r="U715" s="221">
        <f t="shared" si="1036"/>
        <v>8130.482661996497</v>
      </c>
      <c r="V715" s="228">
        <f>V716</f>
        <v>8130.482661996497</v>
      </c>
      <c r="W715" s="195">
        <f t="shared" si="1070"/>
        <v>0</v>
      </c>
      <c r="Y715" s="182" t="s">
        <v>3515</v>
      </c>
      <c r="Z715" s="182">
        <v>1961</v>
      </c>
      <c r="AA715" s="182">
        <v>1010.2</v>
      </c>
      <c r="AB715" s="182">
        <v>27</v>
      </c>
      <c r="AC715" s="182">
        <v>2</v>
      </c>
      <c r="AD715" s="182">
        <v>582</v>
      </c>
      <c r="AF715" s="182" t="s">
        <v>3504</v>
      </c>
      <c r="AG715" s="182" t="s">
        <v>17312</v>
      </c>
      <c r="AH715" s="182" t="s">
        <v>2993</v>
      </c>
      <c r="AI715" s="182" t="s">
        <v>2993</v>
      </c>
      <c r="AL715" s="182" t="e">
        <f t="shared" si="1054"/>
        <v>#N/A</v>
      </c>
      <c r="AV715" s="182" t="e">
        <f t="shared" si="1055"/>
        <v>#N/A</v>
      </c>
      <c r="AW715" s="182" t="e">
        <f t="shared" si="1056"/>
        <v>#N/A</v>
      </c>
      <c r="AY715" s="182" t="s">
        <v>530</v>
      </c>
      <c r="AZ715" s="182">
        <v>897.8</v>
      </c>
      <c r="BA715" s="182" t="s">
        <v>2975</v>
      </c>
      <c r="BD715" s="182" t="e">
        <f t="shared" si="1057"/>
        <v>#N/A</v>
      </c>
      <c r="BJ715" s="182" t="e">
        <f t="shared" si="1058"/>
        <v>#N/A</v>
      </c>
      <c r="BU715" s="233" t="s">
        <v>17075</v>
      </c>
      <c r="BV715" s="233" t="s">
        <v>17075</v>
      </c>
      <c r="BW715" s="233" t="s">
        <v>17075</v>
      </c>
      <c r="BX715" s="233" t="s">
        <v>17075</v>
      </c>
      <c r="BY715" s="233" t="s">
        <v>17075</v>
      </c>
      <c r="BZ715" s="234">
        <f>BZ716</f>
        <v>399.7</v>
      </c>
      <c r="CA715" s="234">
        <f t="shared" ref="CA715" si="1106">CA716</f>
        <v>374.8</v>
      </c>
      <c r="CB715" s="234">
        <f t="shared" ref="CB715" si="1107">CB716</f>
        <v>374.8</v>
      </c>
      <c r="CC715" s="235">
        <f t="shared" ref="CC715" si="1108">CC716</f>
        <v>15</v>
      </c>
      <c r="CD715" s="233" t="s">
        <v>17075</v>
      </c>
      <c r="CE715" s="233" t="s">
        <v>17075</v>
      </c>
      <c r="CF715" s="233" t="s">
        <v>17075</v>
      </c>
      <c r="CG715" s="234">
        <f t="shared" ref="CG715" si="1109">CG716</f>
        <v>3249753.92</v>
      </c>
      <c r="CH715" s="234">
        <f t="shared" ref="CH715" si="1110">CH716</f>
        <v>0</v>
      </c>
      <c r="CI715" s="234">
        <f t="shared" ref="CI715" si="1111">CI716</f>
        <v>0</v>
      </c>
      <c r="CJ715" s="234">
        <f t="shared" ref="CJ715" si="1112">CJ716</f>
        <v>3249753.92</v>
      </c>
      <c r="CK715" s="236">
        <f t="shared" si="1069"/>
        <v>8130.482661996497</v>
      </c>
      <c r="CL715" s="236">
        <f>CL716</f>
        <v>0</v>
      </c>
      <c r="CM715" s="195">
        <f t="shared" si="1102"/>
        <v>0</v>
      </c>
      <c r="CQ715" s="182" t="e">
        <f t="shared" si="1103"/>
        <v>#N/A</v>
      </c>
    </row>
    <row r="716" spans="1:95" ht="35.25" x14ac:dyDescent="0.5">
      <c r="A716" s="182">
        <v>1</v>
      </c>
      <c r="B716" s="220">
        <f>SUBTOTAL(9,$A$609:A716)</f>
        <v>90</v>
      </c>
      <c r="C716" s="230" t="s">
        <v>340</v>
      </c>
      <c r="D716" s="220">
        <v>1971</v>
      </c>
      <c r="E716" s="220"/>
      <c r="F716" s="220" t="s">
        <v>17877</v>
      </c>
      <c r="G716" s="220">
        <v>2</v>
      </c>
      <c r="H716" s="220" t="s">
        <v>17042</v>
      </c>
      <c r="I716" s="231">
        <v>399.7</v>
      </c>
      <c r="J716" s="231">
        <v>374.8</v>
      </c>
      <c r="K716" s="231">
        <v>374.8</v>
      </c>
      <c r="L716" s="232">
        <v>15</v>
      </c>
      <c r="M716" s="220" t="s">
        <v>17100</v>
      </c>
      <c r="N716" s="220" t="s">
        <v>17769</v>
      </c>
      <c r="O716" s="223" t="s">
        <v>17316</v>
      </c>
      <c r="P716" s="228">
        <v>3249753.92</v>
      </c>
      <c r="Q716" s="228"/>
      <c r="R716" s="228">
        <v>0</v>
      </c>
      <c r="S716" s="228">
        <v>0</v>
      </c>
      <c r="T716" s="228">
        <f>P716-R716-S716</f>
        <v>3249753.92</v>
      </c>
      <c r="U716" s="221">
        <f t="shared" si="1036"/>
        <v>8130.482661996497</v>
      </c>
      <c r="V716" s="228">
        <v>8130.482661996497</v>
      </c>
      <c r="W716" s="195">
        <f t="shared" si="1070"/>
        <v>0</v>
      </c>
      <c r="Y716" s="182" t="s">
        <v>3519</v>
      </c>
      <c r="Z716" s="182">
        <v>1961</v>
      </c>
      <c r="AA716" s="182">
        <v>1018.9</v>
      </c>
      <c r="AB716" s="182">
        <v>30</v>
      </c>
      <c r="AC716" s="182">
        <v>2</v>
      </c>
      <c r="AD716" s="182">
        <v>581.79999999999995</v>
      </c>
      <c r="AF716" s="182" t="s">
        <v>3506</v>
      </c>
      <c r="AG716" s="182" t="s">
        <v>17312</v>
      </c>
      <c r="AH716" s="182" t="s">
        <v>2993</v>
      </c>
      <c r="AI716" s="182" t="s">
        <v>17042</v>
      </c>
      <c r="AL716" s="182" t="e">
        <f t="shared" si="1054"/>
        <v>#N/A</v>
      </c>
      <c r="AV716" s="182">
        <f t="shared" si="1055"/>
        <v>385.7</v>
      </c>
      <c r="AW716" s="182" t="str">
        <f t="shared" si="1056"/>
        <v>Скатная деревянная</v>
      </c>
      <c r="AY716" s="182" t="s">
        <v>531</v>
      </c>
      <c r="AZ716" s="182">
        <v>595.35</v>
      </c>
      <c r="BA716" s="182" t="s">
        <v>2975</v>
      </c>
      <c r="BD716" s="182" t="e">
        <f t="shared" si="1057"/>
        <v>#N/A</v>
      </c>
      <c r="BJ716" s="182" t="e">
        <f t="shared" si="1058"/>
        <v>#N/A</v>
      </c>
      <c r="BU716" s="233" t="e">
        <f>VLOOKUP(BT716,CO:CS,2,FALSE)</f>
        <v>#N/A</v>
      </c>
      <c r="BV716" s="233"/>
      <c r="BW716" s="233" t="s">
        <v>17877</v>
      </c>
      <c r="BX716" s="233" t="e">
        <f>VLOOKUP(BT716,CO:CS,5,FALSE)</f>
        <v>#N/A</v>
      </c>
      <c r="BY716" s="233" t="e">
        <f>VLOOKUP(BT716,CV:CY,4,FALSE)</f>
        <v>#N/A</v>
      </c>
      <c r="BZ716" s="234">
        <v>399.7</v>
      </c>
      <c r="CA716" s="234">
        <v>374.8</v>
      </c>
      <c r="CB716" s="234">
        <v>374.8</v>
      </c>
      <c r="CC716" s="235">
        <v>15</v>
      </c>
      <c r="CD716" s="233" t="s">
        <v>17100</v>
      </c>
      <c r="CE716" s="233" t="s">
        <v>17769</v>
      </c>
      <c r="CF716" s="233" t="s">
        <v>17316</v>
      </c>
      <c r="CG716" s="236">
        <v>3249753.92</v>
      </c>
      <c r="CH716" s="236">
        <v>0</v>
      </c>
      <c r="CI716" s="236">
        <v>0</v>
      </c>
      <c r="CJ716" s="236">
        <f t="shared" ref="CJ716" si="1113">CG716-CH716-CI716</f>
        <v>3249753.92</v>
      </c>
      <c r="CK716" s="236">
        <f t="shared" si="1069"/>
        <v>8130.482661996497</v>
      </c>
      <c r="CL716" s="236">
        <f>DL716*8425.6/BZ716</f>
        <v>0</v>
      </c>
      <c r="CM716" s="195">
        <f t="shared" si="1102"/>
        <v>0</v>
      </c>
      <c r="CQ716" s="182" t="e">
        <f t="shared" si="1103"/>
        <v>#N/A</v>
      </c>
    </row>
    <row r="717" spans="1:95" ht="35.25" x14ac:dyDescent="0.5">
      <c r="B717" s="229" t="s">
        <v>361</v>
      </c>
      <c r="C717" s="269"/>
      <c r="D717" s="220" t="s">
        <v>17075</v>
      </c>
      <c r="E717" s="220" t="s">
        <v>17075</v>
      </c>
      <c r="F717" s="220" t="s">
        <v>17075</v>
      </c>
      <c r="G717" s="220" t="s">
        <v>17075</v>
      </c>
      <c r="H717" s="220" t="s">
        <v>17075</v>
      </c>
      <c r="I717" s="225">
        <f>I718</f>
        <v>513.9</v>
      </c>
      <c r="J717" s="225">
        <f t="shared" ref="J717:L717" si="1114">J718</f>
        <v>513.9</v>
      </c>
      <c r="K717" s="225">
        <f t="shared" si="1114"/>
        <v>513.9</v>
      </c>
      <c r="L717" s="226">
        <f t="shared" si="1114"/>
        <v>20</v>
      </c>
      <c r="M717" s="220" t="s">
        <v>17075</v>
      </c>
      <c r="N717" s="220" t="s">
        <v>17075</v>
      </c>
      <c r="O717" s="223" t="s">
        <v>17075</v>
      </c>
      <c r="P717" s="227">
        <v>4441783.34</v>
      </c>
      <c r="Q717" s="227"/>
      <c r="R717" s="225">
        <f t="shared" ref="R717:T717" si="1115">R718</f>
        <v>0</v>
      </c>
      <c r="S717" s="225">
        <f t="shared" si="1115"/>
        <v>0</v>
      </c>
      <c r="T717" s="225">
        <f t="shared" si="1115"/>
        <v>4441783.34</v>
      </c>
      <c r="U717" s="221">
        <f t="shared" si="1036"/>
        <v>8643.2834014399687</v>
      </c>
      <c r="V717" s="228">
        <f>V718</f>
        <v>9247.0785481611201</v>
      </c>
      <c r="W717" s="195">
        <f t="shared" si="1070"/>
        <v>603.79514672115147</v>
      </c>
      <c r="Y717" s="182" t="s">
        <v>3559</v>
      </c>
      <c r="Z717" s="182">
        <v>1965</v>
      </c>
      <c r="AA717" s="182">
        <v>2026.2</v>
      </c>
      <c r="AB717" s="182">
        <v>76</v>
      </c>
      <c r="AC717" s="182">
        <v>5</v>
      </c>
      <c r="AD717" s="182">
        <v>1684.6</v>
      </c>
      <c r="AF717" s="182" t="s">
        <v>3554</v>
      </c>
      <c r="AG717" s="182" t="s">
        <v>17312</v>
      </c>
      <c r="AH717" s="182" t="s">
        <v>2993</v>
      </c>
      <c r="AI717" s="182" t="s">
        <v>17040</v>
      </c>
      <c r="AL717" s="182" t="e">
        <f t="shared" si="1054"/>
        <v>#N/A</v>
      </c>
      <c r="AV717" s="182" t="e">
        <f t="shared" si="1055"/>
        <v>#N/A</v>
      </c>
      <c r="AW717" s="182" t="e">
        <f t="shared" si="1056"/>
        <v>#N/A</v>
      </c>
      <c r="AY717" s="182" t="s">
        <v>561</v>
      </c>
      <c r="AZ717" s="182">
        <v>1800</v>
      </c>
      <c r="BA717" s="182" t="s">
        <v>2975</v>
      </c>
      <c r="BD717" s="182" t="e">
        <f t="shared" si="1057"/>
        <v>#N/A</v>
      </c>
      <c r="BJ717" s="182" t="e">
        <f t="shared" si="1058"/>
        <v>#N/A</v>
      </c>
      <c r="BU717" s="233" t="s">
        <v>17075</v>
      </c>
      <c r="BV717" s="233" t="s">
        <v>17075</v>
      </c>
      <c r="BW717" s="233" t="s">
        <v>17075</v>
      </c>
      <c r="BX717" s="233" t="s">
        <v>17075</v>
      </c>
      <c r="BY717" s="233" t="s">
        <v>17075</v>
      </c>
      <c r="BZ717" s="234" t="e">
        <f>BZ718</f>
        <v>#N/A</v>
      </c>
      <c r="CA717" s="234" t="e">
        <f t="shared" ref="CA717" si="1116">CA718</f>
        <v>#N/A</v>
      </c>
      <c r="CB717" s="234">
        <f t="shared" ref="CB717" si="1117">CB718</f>
        <v>513.9</v>
      </c>
      <c r="CC717" s="235">
        <f t="shared" ref="CC717" si="1118">CC718</f>
        <v>20</v>
      </c>
      <c r="CD717" s="233" t="s">
        <v>17075</v>
      </c>
      <c r="CE717" s="233" t="s">
        <v>17075</v>
      </c>
      <c r="CF717" s="233" t="s">
        <v>17075</v>
      </c>
      <c r="CG717" s="234">
        <f t="shared" ref="CG717" si="1119">CG718</f>
        <v>4441783.34</v>
      </c>
      <c r="CH717" s="234">
        <f t="shared" ref="CH717" si="1120">CH718</f>
        <v>0</v>
      </c>
      <c r="CI717" s="234">
        <f t="shared" ref="CI717" si="1121">CI718</f>
        <v>0</v>
      </c>
      <c r="CJ717" s="234">
        <f t="shared" ref="CJ717" si="1122">CJ718</f>
        <v>4441783.34</v>
      </c>
      <c r="CK717" s="236" t="e">
        <f t="shared" si="1069"/>
        <v>#N/A</v>
      </c>
      <c r="CL717" s="236" t="e">
        <f>CL718</f>
        <v>#N/A</v>
      </c>
      <c r="CM717" s="195">
        <f t="shared" si="1102"/>
        <v>0</v>
      </c>
      <c r="CQ717" s="182" t="e">
        <f t="shared" si="1103"/>
        <v>#N/A</v>
      </c>
    </row>
    <row r="718" spans="1:95" ht="35.25" x14ac:dyDescent="0.5">
      <c r="A718" s="182">
        <v>1</v>
      </c>
      <c r="B718" s="220">
        <f>SUBTOTAL(9,$A$609:A718)</f>
        <v>91</v>
      </c>
      <c r="C718" s="230" t="s">
        <v>363</v>
      </c>
      <c r="D718" s="220">
        <v>1968</v>
      </c>
      <c r="E718" s="220"/>
      <c r="F718" s="220" t="s">
        <v>17877</v>
      </c>
      <c r="G718" s="220">
        <v>2</v>
      </c>
      <c r="H718" s="220" t="s">
        <v>17042</v>
      </c>
      <c r="I718" s="231">
        <v>513.9</v>
      </c>
      <c r="J718" s="231">
        <v>513.9</v>
      </c>
      <c r="K718" s="231">
        <v>513.9</v>
      </c>
      <c r="L718" s="232">
        <v>20</v>
      </c>
      <c r="M718" s="220" t="s">
        <v>17100</v>
      </c>
      <c r="N718" s="220" t="s">
        <v>17746</v>
      </c>
      <c r="O718" s="223" t="s">
        <v>17871</v>
      </c>
      <c r="P718" s="228">
        <v>4441783.34</v>
      </c>
      <c r="Q718" s="228"/>
      <c r="R718" s="228">
        <v>0</v>
      </c>
      <c r="S718" s="228">
        <v>0</v>
      </c>
      <c r="T718" s="228">
        <f>P718-R718-S718</f>
        <v>4441783.34</v>
      </c>
      <c r="U718" s="221">
        <f t="shared" si="1036"/>
        <v>8643.2834014399687</v>
      </c>
      <c r="V718" s="228">
        <v>9247.0785481611201</v>
      </c>
      <c r="W718" s="195">
        <f t="shared" si="1070"/>
        <v>603.79514672115147</v>
      </c>
      <c r="Y718" s="182" t="s">
        <v>544</v>
      </c>
      <c r="Z718" s="182">
        <v>1983</v>
      </c>
      <c r="AA718" s="182">
        <v>5763.67</v>
      </c>
      <c r="AB718" s="182">
        <v>152</v>
      </c>
      <c r="AC718" s="182">
        <v>5</v>
      </c>
      <c r="AD718" s="182">
        <v>4429</v>
      </c>
      <c r="AF718" s="182" t="s">
        <v>695</v>
      </c>
      <c r="AG718" s="182" t="s">
        <v>17312</v>
      </c>
      <c r="AH718" s="182" t="s">
        <v>2993</v>
      </c>
      <c r="AI718" s="182" t="s">
        <v>17040</v>
      </c>
      <c r="AL718" s="182" t="e">
        <f t="shared" si="1054"/>
        <v>#N/A</v>
      </c>
      <c r="AV718" s="182">
        <f t="shared" si="1055"/>
        <v>491.37</v>
      </c>
      <c r="AW718" s="182" t="str">
        <f t="shared" si="1056"/>
        <v>Скатная деревянная</v>
      </c>
      <c r="AY718" s="182" t="s">
        <v>562</v>
      </c>
      <c r="AZ718" s="182">
        <v>508</v>
      </c>
      <c r="BA718" s="182" t="s">
        <v>2975</v>
      </c>
      <c r="BD718" s="182" t="e">
        <f t="shared" si="1057"/>
        <v>#N/A</v>
      </c>
      <c r="BJ718" s="182" t="e">
        <f t="shared" si="1058"/>
        <v>#N/A</v>
      </c>
      <c r="BU718" s="233" t="e">
        <f>VLOOKUP(BT718,CO:CS,2,FALSE)</f>
        <v>#N/A</v>
      </c>
      <c r="BV718" s="233"/>
      <c r="BW718" s="233" t="s">
        <v>17877</v>
      </c>
      <c r="BX718" s="233" t="e">
        <f>VLOOKUP(BT718,CO:CS,5,FALSE)</f>
        <v>#N/A</v>
      </c>
      <c r="BY718" s="233" t="e">
        <f>VLOOKUP(BT718,CV:CY,4,FALSE)</f>
        <v>#N/A</v>
      </c>
      <c r="BZ718" s="234" t="e">
        <f>VLOOKUP(BT718,CO:CS,3,FALSE)</f>
        <v>#N/A</v>
      </c>
      <c r="CA718" s="234" t="e">
        <f>VLOOKUP(BT718,CO:CT,6,FALSE)</f>
        <v>#N/A</v>
      </c>
      <c r="CB718" s="234">
        <v>513.9</v>
      </c>
      <c r="CC718" s="235">
        <v>20</v>
      </c>
      <c r="CD718" s="233" t="s">
        <v>17100</v>
      </c>
      <c r="CE718" s="233" t="s">
        <v>17746</v>
      </c>
      <c r="CF718" s="233" t="s">
        <v>17871</v>
      </c>
      <c r="CG718" s="236">
        <v>4441783.34</v>
      </c>
      <c r="CH718" s="236">
        <v>0</v>
      </c>
      <c r="CI718" s="236">
        <v>0</v>
      </c>
      <c r="CJ718" s="236">
        <f t="shared" ref="CJ718" si="1123">CG718-CH718-CI718</f>
        <v>4441783.34</v>
      </c>
      <c r="CK718" s="236" t="e">
        <f t="shared" si="1069"/>
        <v>#N/A</v>
      </c>
      <c r="CL718" s="236" t="e">
        <f>DL718*9671.07/BZ718</f>
        <v>#N/A</v>
      </c>
      <c r="CM718" s="195">
        <f t="shared" si="1102"/>
        <v>0</v>
      </c>
      <c r="CQ718" s="182" t="e">
        <f t="shared" si="1103"/>
        <v>#N/A</v>
      </c>
    </row>
    <row r="719" spans="1:95" ht="35.25" x14ac:dyDescent="0.5">
      <c r="B719" s="229" t="s">
        <v>362</v>
      </c>
      <c r="C719" s="269"/>
      <c r="D719" s="220" t="s">
        <v>17075</v>
      </c>
      <c r="E719" s="220" t="s">
        <v>17075</v>
      </c>
      <c r="F719" s="220" t="s">
        <v>17075</v>
      </c>
      <c r="G719" s="220" t="s">
        <v>17075</v>
      </c>
      <c r="H719" s="220" t="s">
        <v>17075</v>
      </c>
      <c r="I719" s="225">
        <f>I720</f>
        <v>612.5</v>
      </c>
      <c r="J719" s="225">
        <f t="shared" ref="J719:L719" si="1124">J720</f>
        <v>544.6</v>
      </c>
      <c r="K719" s="225">
        <f t="shared" si="1124"/>
        <v>544.6</v>
      </c>
      <c r="L719" s="226">
        <f t="shared" si="1124"/>
        <v>29</v>
      </c>
      <c r="M719" s="220" t="s">
        <v>17075</v>
      </c>
      <c r="N719" s="220" t="s">
        <v>17075</v>
      </c>
      <c r="O719" s="223" t="s">
        <v>17075</v>
      </c>
      <c r="P719" s="227">
        <v>4274814.47</v>
      </c>
      <c r="Q719" s="227"/>
      <c r="R719" s="225">
        <f t="shared" ref="R719:T719" si="1125">R720</f>
        <v>0</v>
      </c>
      <c r="S719" s="225">
        <f t="shared" si="1125"/>
        <v>0</v>
      </c>
      <c r="T719" s="225">
        <f t="shared" si="1125"/>
        <v>4274814.47</v>
      </c>
      <c r="U719" s="221">
        <f t="shared" si="1036"/>
        <v>6979.2889306122443</v>
      </c>
      <c r="V719" s="228">
        <f>V720</f>
        <v>7466.85551510204</v>
      </c>
      <c r="W719" s="195">
        <f t="shared" si="1070"/>
        <v>487.56658448979579</v>
      </c>
      <c r="Y719" s="182" t="s">
        <v>3560</v>
      </c>
      <c r="Z719" s="182">
        <v>1951</v>
      </c>
      <c r="AA719" s="182">
        <v>286</v>
      </c>
      <c r="AB719" s="182">
        <v>26</v>
      </c>
      <c r="AC719" s="182">
        <v>2</v>
      </c>
      <c r="AD719" s="182">
        <v>286</v>
      </c>
      <c r="AF719" s="182" t="s">
        <v>696</v>
      </c>
      <c r="AG719" s="182" t="s">
        <v>17312</v>
      </c>
      <c r="AH719" s="182" t="s">
        <v>2993</v>
      </c>
      <c r="AI719" s="182" t="s">
        <v>17042</v>
      </c>
      <c r="AL719" s="182" t="e">
        <f t="shared" si="1054"/>
        <v>#N/A</v>
      </c>
      <c r="AV719" s="182" t="e">
        <f t="shared" si="1055"/>
        <v>#N/A</v>
      </c>
      <c r="AW719" s="182" t="e">
        <f t="shared" si="1056"/>
        <v>#N/A</v>
      </c>
      <c r="AY719" s="182" t="s">
        <v>3726</v>
      </c>
      <c r="AZ719" s="182">
        <v>1150</v>
      </c>
      <c r="BA719" s="182" t="s">
        <v>2975</v>
      </c>
      <c r="BD719" s="182" t="e">
        <f t="shared" si="1057"/>
        <v>#N/A</v>
      </c>
      <c r="BJ719" s="182" t="e">
        <f t="shared" si="1058"/>
        <v>#N/A</v>
      </c>
      <c r="BU719" s="233" t="s">
        <v>17075</v>
      </c>
      <c r="BV719" s="233" t="s">
        <v>17075</v>
      </c>
      <c r="BW719" s="233" t="s">
        <v>17075</v>
      </c>
      <c r="BX719" s="233" t="s">
        <v>17075</v>
      </c>
      <c r="BY719" s="233" t="s">
        <v>17075</v>
      </c>
      <c r="BZ719" s="234">
        <f>BZ720</f>
        <v>612.5</v>
      </c>
      <c r="CA719" s="234">
        <f t="shared" ref="CA719" si="1126">CA720</f>
        <v>544.6</v>
      </c>
      <c r="CB719" s="234">
        <f t="shared" ref="CB719" si="1127">CB720</f>
        <v>544.6</v>
      </c>
      <c r="CC719" s="235" t="e">
        <f t="shared" ref="CC719" si="1128">CC720</f>
        <v>#N/A</v>
      </c>
      <c r="CD719" s="233" t="s">
        <v>17075</v>
      </c>
      <c r="CE719" s="233" t="s">
        <v>17075</v>
      </c>
      <c r="CF719" s="233" t="s">
        <v>17075</v>
      </c>
      <c r="CG719" s="234">
        <f t="shared" ref="CG719" si="1129">CG720</f>
        <v>4274814.47</v>
      </c>
      <c r="CH719" s="234">
        <f t="shared" ref="CH719" si="1130">CH720</f>
        <v>0</v>
      </c>
      <c r="CI719" s="234">
        <f t="shared" ref="CI719" si="1131">CI720</f>
        <v>0</v>
      </c>
      <c r="CJ719" s="234">
        <f t="shared" ref="CJ719" si="1132">CJ720</f>
        <v>4274814.47</v>
      </c>
      <c r="CK719" s="236">
        <f t="shared" si="1069"/>
        <v>6979.2889306122443</v>
      </c>
      <c r="CL719" s="236">
        <f>CL720</f>
        <v>0</v>
      </c>
      <c r="CM719" s="195">
        <f t="shared" si="1102"/>
        <v>0</v>
      </c>
      <c r="CQ719" s="182" t="e">
        <f t="shared" si="1103"/>
        <v>#N/A</v>
      </c>
    </row>
    <row r="720" spans="1:95" ht="35.25" x14ac:dyDescent="0.5">
      <c r="A720" s="182">
        <v>1</v>
      </c>
      <c r="B720" s="220">
        <f>SUBTOTAL(9,$A$609:A720)</f>
        <v>92</v>
      </c>
      <c r="C720" s="230" t="s">
        <v>364</v>
      </c>
      <c r="D720" s="220">
        <v>1987</v>
      </c>
      <c r="E720" s="220"/>
      <c r="F720" s="220" t="s">
        <v>17319</v>
      </c>
      <c r="G720" s="220">
        <v>2</v>
      </c>
      <c r="H720" s="220" t="s">
        <v>17042</v>
      </c>
      <c r="I720" s="231">
        <v>612.5</v>
      </c>
      <c r="J720" s="231">
        <v>544.6</v>
      </c>
      <c r="K720" s="231">
        <v>544.6</v>
      </c>
      <c r="L720" s="232">
        <v>29</v>
      </c>
      <c r="M720" s="220" t="s">
        <v>17100</v>
      </c>
      <c r="N720" s="220" t="s">
        <v>17769</v>
      </c>
      <c r="O720" s="223" t="s">
        <v>17316</v>
      </c>
      <c r="P720" s="228">
        <v>4274814.47</v>
      </c>
      <c r="Q720" s="228"/>
      <c r="R720" s="228">
        <v>0</v>
      </c>
      <c r="S720" s="228">
        <v>0</v>
      </c>
      <c r="T720" s="228">
        <f>P720-R720-S720</f>
        <v>4274814.47</v>
      </c>
      <c r="U720" s="221">
        <f t="shared" si="1036"/>
        <v>6979.2889306122443</v>
      </c>
      <c r="V720" s="228">
        <v>7466.85551510204</v>
      </c>
      <c r="W720" s="195">
        <f t="shared" si="1070"/>
        <v>487.56658448979579</v>
      </c>
      <c r="Y720" s="182" t="s">
        <v>697</v>
      </c>
      <c r="Z720" s="182">
        <v>1991</v>
      </c>
      <c r="AA720" s="182">
        <v>1725.9</v>
      </c>
      <c r="AB720" s="182">
        <v>38</v>
      </c>
      <c r="AC720" s="182">
        <v>3</v>
      </c>
      <c r="AD720" s="182">
        <v>857.3</v>
      </c>
      <c r="AF720" s="182" t="s">
        <v>3557</v>
      </c>
      <c r="AG720" s="182" t="s">
        <v>17312</v>
      </c>
      <c r="AH720" s="182" t="s">
        <v>2993</v>
      </c>
      <c r="AI720" s="182" t="s">
        <v>17040</v>
      </c>
      <c r="AL720" s="182" t="e">
        <f t="shared" si="1054"/>
        <v>#N/A</v>
      </c>
      <c r="AV720" s="182">
        <f t="shared" si="1055"/>
        <v>472.9</v>
      </c>
      <c r="AW720" s="182" t="str">
        <f t="shared" si="1056"/>
        <v>Скатная деревянная</v>
      </c>
      <c r="AY720" s="182" t="s">
        <v>564</v>
      </c>
      <c r="AZ720" s="182">
        <v>1047</v>
      </c>
      <c r="BA720" s="182" t="s">
        <v>3001</v>
      </c>
      <c r="BD720" s="182" t="e">
        <f t="shared" si="1057"/>
        <v>#N/A</v>
      </c>
      <c r="BJ720" s="182" t="e">
        <f t="shared" si="1058"/>
        <v>#N/A</v>
      </c>
      <c r="BU720" s="233" t="e">
        <f>VLOOKUP(BT720,CO:CS,2,FALSE)</f>
        <v>#N/A</v>
      </c>
      <c r="BV720" s="233"/>
      <c r="BW720" s="233" t="e">
        <f>VLOOKUP(BT720,CV:CY,2,FALSE)</f>
        <v>#N/A</v>
      </c>
      <c r="BX720" s="233" t="e">
        <f>VLOOKUP(BT720,CO:CS,5,FALSE)</f>
        <v>#N/A</v>
      </c>
      <c r="BY720" s="233" t="e">
        <f>VLOOKUP(BT720,CV:CY,4,FALSE)</f>
        <v>#N/A</v>
      </c>
      <c r="BZ720" s="234">
        <v>612.5</v>
      </c>
      <c r="CA720" s="234">
        <v>544.6</v>
      </c>
      <c r="CB720" s="234">
        <v>544.6</v>
      </c>
      <c r="CC720" s="235" t="e">
        <f>VLOOKUP(BT720,CO:CS,4,FALSE)</f>
        <v>#N/A</v>
      </c>
      <c r="CD720" s="233" t="s">
        <v>17100</v>
      </c>
      <c r="CE720" s="233" t="s">
        <v>17769</v>
      </c>
      <c r="CF720" s="233" t="s">
        <v>17316</v>
      </c>
      <c r="CG720" s="236">
        <v>4274814.47</v>
      </c>
      <c r="CH720" s="236">
        <v>0</v>
      </c>
      <c r="CI720" s="236">
        <v>0</v>
      </c>
      <c r="CJ720" s="236">
        <f t="shared" ref="CJ720" si="1133">CG720-CH720-CI720</f>
        <v>4274814.47</v>
      </c>
      <c r="CK720" s="236">
        <f t="shared" si="1069"/>
        <v>6979.2889306122443</v>
      </c>
      <c r="CL720" s="236">
        <f>DL720*9671.07/BZ720</f>
        <v>0</v>
      </c>
      <c r="CM720" s="195">
        <f t="shared" si="1102"/>
        <v>0</v>
      </c>
      <c r="CQ720" s="182" t="e">
        <f t="shared" si="1103"/>
        <v>#N/A</v>
      </c>
    </row>
    <row r="721" spans="1:95" ht="35.25" x14ac:dyDescent="0.5">
      <c r="B721" s="218" t="s">
        <v>36</v>
      </c>
      <c r="C721" s="270"/>
      <c r="D721" s="220" t="s">
        <v>17075</v>
      </c>
      <c r="E721" s="220" t="s">
        <v>17075</v>
      </c>
      <c r="F721" s="220" t="s">
        <v>17075</v>
      </c>
      <c r="G721" s="220" t="s">
        <v>17075</v>
      </c>
      <c r="H721" s="220" t="s">
        <v>17075</v>
      </c>
      <c r="I721" s="225">
        <f>I722+I723</f>
        <v>2378.5</v>
      </c>
      <c r="J721" s="225">
        <f t="shared" ref="J721:L721" si="1134">J722+J723</f>
        <v>2153.8999999999996</v>
      </c>
      <c r="K721" s="225">
        <f t="shared" si="1134"/>
        <v>1962.8999999999999</v>
      </c>
      <c r="L721" s="226">
        <f t="shared" si="1134"/>
        <v>99</v>
      </c>
      <c r="M721" s="220" t="s">
        <v>17075</v>
      </c>
      <c r="N721" s="220" t="s">
        <v>17075</v>
      </c>
      <c r="O721" s="223" t="s">
        <v>17075</v>
      </c>
      <c r="P721" s="227">
        <v>10653328.640000001</v>
      </c>
      <c r="Q721" s="227"/>
      <c r="R721" s="225">
        <f t="shared" ref="R721:T721" si="1135">R722+R723</f>
        <v>0</v>
      </c>
      <c r="S721" s="225">
        <f t="shared" si="1135"/>
        <v>0</v>
      </c>
      <c r="T721" s="225">
        <f t="shared" si="1135"/>
        <v>10653328.640000001</v>
      </c>
      <c r="U721" s="221">
        <f t="shared" si="1036"/>
        <v>4479.0114105528701</v>
      </c>
      <c r="V721" s="228">
        <f>MAX(V722:V723)</f>
        <v>4486.2294805960091</v>
      </c>
      <c r="W721" s="195">
        <f t="shared" si="1070"/>
        <v>7.2180700431390505</v>
      </c>
      <c r="Y721" s="182" t="s">
        <v>2999</v>
      </c>
      <c r="Z721" s="182">
        <v>1977</v>
      </c>
      <c r="AA721" s="182">
        <v>8481.4</v>
      </c>
      <c r="AB721" s="182">
        <v>263</v>
      </c>
      <c r="AC721" s="182">
        <v>5</v>
      </c>
      <c r="AD721" s="182">
        <v>6115.9</v>
      </c>
      <c r="AF721" s="182" t="s">
        <v>2999</v>
      </c>
      <c r="AG721" s="182" t="s">
        <v>17312</v>
      </c>
      <c r="AH721" s="182" t="s">
        <v>2993</v>
      </c>
      <c r="AI721" s="182" t="s">
        <v>17314</v>
      </c>
      <c r="AL721" s="182" t="e">
        <f t="shared" si="1054"/>
        <v>#N/A</v>
      </c>
      <c r="AM721" s="182" t="s">
        <v>182</v>
      </c>
      <c r="AN721" s="182">
        <v>2017</v>
      </c>
      <c r="AV721" s="182" t="e">
        <f t="shared" si="1055"/>
        <v>#N/A</v>
      </c>
      <c r="AW721" s="182" t="e">
        <f t="shared" si="1056"/>
        <v>#N/A</v>
      </c>
      <c r="AY721" s="182" t="s">
        <v>60</v>
      </c>
      <c r="AZ721" s="182">
        <v>490</v>
      </c>
      <c r="BA721" s="182" t="s">
        <v>2975</v>
      </c>
      <c r="BD721" s="182" t="e">
        <f t="shared" si="1057"/>
        <v>#N/A</v>
      </c>
      <c r="BE721" s="182" t="s">
        <v>318</v>
      </c>
      <c r="BF721" s="182">
        <v>3</v>
      </c>
      <c r="BJ721" s="182" t="e">
        <f t="shared" si="1058"/>
        <v>#N/A</v>
      </c>
      <c r="BL721" s="182" t="s">
        <v>236</v>
      </c>
      <c r="BM721" s="182">
        <v>3627.2</v>
      </c>
      <c r="BU721" s="233" t="s">
        <v>17075</v>
      </c>
      <c r="BV721" s="233" t="s">
        <v>17075</v>
      </c>
      <c r="BW721" s="233" t="s">
        <v>17075</v>
      </c>
      <c r="BX721" s="233" t="s">
        <v>17075</v>
      </c>
      <c r="BY721" s="233" t="s">
        <v>17075</v>
      </c>
      <c r="BZ721" s="234">
        <f>BZ722+BZ723</f>
        <v>2378.5</v>
      </c>
      <c r="CA721" s="234">
        <f t="shared" ref="CA721" si="1136">CA722+CA723</f>
        <v>2153.8999999999996</v>
      </c>
      <c r="CB721" s="234">
        <f t="shared" ref="CB721" si="1137">CB722+CB723</f>
        <v>1922.1</v>
      </c>
      <c r="CC721" s="235">
        <f t="shared" ref="CC721" si="1138">CC722+CC723</f>
        <v>99</v>
      </c>
      <c r="CD721" s="233" t="s">
        <v>17075</v>
      </c>
      <c r="CE721" s="233" t="s">
        <v>17075</v>
      </c>
      <c r="CF721" s="233" t="s">
        <v>17075</v>
      </c>
      <c r="CG721" s="234">
        <f t="shared" ref="CG721" si="1139">CG722+CG723</f>
        <v>10653328.640000001</v>
      </c>
      <c r="CH721" s="234">
        <f t="shared" ref="CH721" si="1140">CH722+CH723</f>
        <v>0</v>
      </c>
      <c r="CI721" s="234">
        <f t="shared" ref="CI721" si="1141">CI722+CI723</f>
        <v>0</v>
      </c>
      <c r="CJ721" s="234">
        <f t="shared" ref="CJ721" si="1142">CJ722+CJ723</f>
        <v>10653328.640000001</v>
      </c>
      <c r="CK721" s="236">
        <f t="shared" si="1069"/>
        <v>4479.0114105528701</v>
      </c>
      <c r="CL721" s="236">
        <f>MAX(CL722:CL723)</f>
        <v>0</v>
      </c>
      <c r="CM721" s="195">
        <f t="shared" si="1102"/>
        <v>0</v>
      </c>
      <c r="CQ721" s="182" t="e">
        <f t="shared" si="1103"/>
        <v>#N/A</v>
      </c>
    </row>
    <row r="722" spans="1:95" ht="70.5" x14ac:dyDescent="0.5">
      <c r="A722" s="182">
        <v>1</v>
      </c>
      <c r="B722" s="220">
        <f>SUBTOTAL(9,$A$609:A722)</f>
        <v>93</v>
      </c>
      <c r="C722" s="270" t="s">
        <v>49</v>
      </c>
      <c r="D722" s="220">
        <v>1975</v>
      </c>
      <c r="E722" s="220"/>
      <c r="F722" s="220" t="s">
        <v>17877</v>
      </c>
      <c r="G722" s="220">
        <v>3</v>
      </c>
      <c r="H722" s="220" t="s">
        <v>17042</v>
      </c>
      <c r="I722" s="231">
        <v>1187.9000000000001</v>
      </c>
      <c r="J722" s="231">
        <v>1076.3</v>
      </c>
      <c r="K722" s="231">
        <f t="shared" ref="K722:K723" si="1143">J722-CQ722</f>
        <v>1006.3</v>
      </c>
      <c r="L722" s="232">
        <v>41</v>
      </c>
      <c r="M722" s="220" t="s">
        <v>17100</v>
      </c>
      <c r="N722" s="220" t="s">
        <v>17769</v>
      </c>
      <c r="O722" s="223" t="s">
        <v>17316</v>
      </c>
      <c r="P722" s="228">
        <v>5329192</v>
      </c>
      <c r="Q722" s="228"/>
      <c r="R722" s="228">
        <v>0</v>
      </c>
      <c r="S722" s="228">
        <v>0</v>
      </c>
      <c r="T722" s="228">
        <f>P722-R722-S722</f>
        <v>5329192</v>
      </c>
      <c r="U722" s="221">
        <f t="shared" si="1036"/>
        <v>4486.2294805960091</v>
      </c>
      <c r="V722" s="228">
        <v>4486.2294805960091</v>
      </c>
      <c r="W722" s="195">
        <f t="shared" si="1070"/>
        <v>0</v>
      </c>
      <c r="Y722" s="182" t="s">
        <v>17106</v>
      </c>
      <c r="Z722" s="182">
        <v>1984</v>
      </c>
      <c r="AA722" s="182">
        <v>13953.1</v>
      </c>
      <c r="AB722" s="182">
        <v>509</v>
      </c>
      <c r="AC722" s="182">
        <v>9</v>
      </c>
      <c r="AD722" s="182">
        <v>11095.29</v>
      </c>
      <c r="AF722" s="182" t="s">
        <v>17106</v>
      </c>
      <c r="AG722" s="182" t="s">
        <v>17312</v>
      </c>
      <c r="AH722" s="182" t="s">
        <v>2993</v>
      </c>
      <c r="AI722" s="182" t="s">
        <v>17315</v>
      </c>
      <c r="AL722" s="182" t="e">
        <f t="shared" si="1054"/>
        <v>#N/A</v>
      </c>
      <c r="AM722" s="182" t="s">
        <v>186</v>
      </c>
      <c r="AN722" s="182">
        <v>2021</v>
      </c>
      <c r="AV722" s="182">
        <f t="shared" si="1055"/>
        <v>632.5</v>
      </c>
      <c r="AW722" s="182" t="str">
        <f t="shared" si="1056"/>
        <v>Скатная деревянная</v>
      </c>
      <c r="AY722" s="182" t="s">
        <v>62</v>
      </c>
      <c r="AZ722" s="182">
        <v>540</v>
      </c>
      <c r="BA722" s="182" t="s">
        <v>2975</v>
      </c>
      <c r="BD722" s="182" t="e">
        <f t="shared" si="1057"/>
        <v>#N/A</v>
      </c>
      <c r="BE722" s="182" t="s">
        <v>325</v>
      </c>
      <c r="BF722" s="182">
        <v>2</v>
      </c>
      <c r="BJ722" s="182" t="e">
        <f t="shared" si="1058"/>
        <v>#N/A</v>
      </c>
      <c r="BL722" s="182" t="s">
        <v>300</v>
      </c>
      <c r="BM722" s="182">
        <v>568.70000000000005</v>
      </c>
      <c r="BU722" s="233" t="e">
        <f>VLOOKUP(BT722,CO:CS,2,FALSE)</f>
        <v>#N/A</v>
      </c>
      <c r="BV722" s="233"/>
      <c r="BW722" s="233" t="s">
        <v>17877</v>
      </c>
      <c r="BX722" s="233" t="e">
        <f>VLOOKUP(BT722,CO:CS,5,FALSE)</f>
        <v>#N/A</v>
      </c>
      <c r="BY722" s="233" t="e">
        <f>VLOOKUP(BT722,CV:CY,4,FALSE)</f>
        <v>#N/A</v>
      </c>
      <c r="BZ722" s="234">
        <v>1187.9000000000001</v>
      </c>
      <c r="CA722" s="234">
        <v>1076.3</v>
      </c>
      <c r="CB722" s="234">
        <v>1005.5</v>
      </c>
      <c r="CC722" s="235">
        <v>41</v>
      </c>
      <c r="CD722" s="233" t="s">
        <v>17100</v>
      </c>
      <c r="CE722" s="233" t="s">
        <v>17769</v>
      </c>
      <c r="CF722" s="233" t="s">
        <v>17316</v>
      </c>
      <c r="CG722" s="236">
        <v>5329192</v>
      </c>
      <c r="CH722" s="236">
        <v>0</v>
      </c>
      <c r="CI722" s="236">
        <v>0</v>
      </c>
      <c r="CJ722" s="236">
        <f t="shared" ref="CJ722:CJ723" si="1144">CG722-CH722-CI722</f>
        <v>5329192</v>
      </c>
      <c r="CK722" s="236">
        <f t="shared" si="1069"/>
        <v>4486.2294805960091</v>
      </c>
      <c r="CL722" s="236">
        <f t="shared" ref="CL722:CL723" si="1145">DL722*8425.6/BZ722</f>
        <v>0</v>
      </c>
      <c r="CM722" s="195">
        <f t="shared" si="1102"/>
        <v>0</v>
      </c>
      <c r="CQ722" s="182">
        <f t="shared" si="1103"/>
        <v>70</v>
      </c>
    </row>
    <row r="723" spans="1:95" ht="70.5" x14ac:dyDescent="0.5">
      <c r="A723" s="182">
        <v>1</v>
      </c>
      <c r="B723" s="220">
        <f>SUBTOTAL(9,$A$609:A723)</f>
        <v>94</v>
      </c>
      <c r="C723" s="270" t="s">
        <v>50</v>
      </c>
      <c r="D723" s="220">
        <v>1977</v>
      </c>
      <c r="E723" s="220">
        <v>2016</v>
      </c>
      <c r="F723" s="220" t="s">
        <v>17877</v>
      </c>
      <c r="G723" s="220">
        <v>3</v>
      </c>
      <c r="H723" s="220" t="s">
        <v>17042</v>
      </c>
      <c r="I723" s="231">
        <v>1190.5999999999999</v>
      </c>
      <c r="J723" s="231">
        <v>1077.5999999999999</v>
      </c>
      <c r="K723" s="231">
        <f t="shared" si="1143"/>
        <v>956.59999999999991</v>
      </c>
      <c r="L723" s="232">
        <v>58</v>
      </c>
      <c r="M723" s="220" t="s">
        <v>17100</v>
      </c>
      <c r="N723" s="220" t="s">
        <v>17769</v>
      </c>
      <c r="O723" s="223" t="s">
        <v>17316</v>
      </c>
      <c r="P723" s="228">
        <v>5324136.6400000006</v>
      </c>
      <c r="Q723" s="228"/>
      <c r="R723" s="228">
        <v>0</v>
      </c>
      <c r="S723" s="228">
        <v>0</v>
      </c>
      <c r="T723" s="228">
        <f>P723-R723-S723</f>
        <v>5324136.6400000006</v>
      </c>
      <c r="U723" s="221">
        <f t="shared" si="1036"/>
        <v>4471.8097093902243</v>
      </c>
      <c r="V723" s="228">
        <v>4471.8097093902234</v>
      </c>
      <c r="W723" s="195">
        <f t="shared" si="1070"/>
        <v>0</v>
      </c>
      <c r="Y723" s="182" t="s">
        <v>3002</v>
      </c>
      <c r="Z723" s="182">
        <v>1953</v>
      </c>
      <c r="AA723" s="182">
        <v>712.9</v>
      </c>
      <c r="AB723" s="182">
        <v>26</v>
      </c>
      <c r="AC723" s="182">
        <v>2</v>
      </c>
      <c r="AD723" s="182">
        <v>644.1</v>
      </c>
      <c r="AF723" s="182" t="s">
        <v>3002</v>
      </c>
      <c r="AG723" s="182" t="s">
        <v>17312</v>
      </c>
      <c r="AH723" s="182" t="s">
        <v>2993</v>
      </c>
      <c r="AI723" s="182" t="s">
        <v>17042</v>
      </c>
      <c r="AL723" s="190" t="e">
        <f t="shared" si="1054"/>
        <v>#N/A</v>
      </c>
      <c r="AM723" s="182" t="s">
        <v>187</v>
      </c>
      <c r="AN723" s="182">
        <v>2020</v>
      </c>
      <c r="AV723" s="182">
        <f t="shared" si="1055"/>
        <v>631.9</v>
      </c>
      <c r="AW723" s="182" t="str">
        <f t="shared" si="1056"/>
        <v>Скатная деревянная</v>
      </c>
      <c r="AY723" s="182" t="s">
        <v>63</v>
      </c>
      <c r="AZ723" s="182">
        <v>750</v>
      </c>
      <c r="BA723" s="182" t="s">
        <v>2975</v>
      </c>
      <c r="BD723" s="182" t="e">
        <f t="shared" si="1057"/>
        <v>#N/A</v>
      </c>
      <c r="BE723" s="182" t="s">
        <v>319</v>
      </c>
      <c r="BF723" s="182">
        <v>5</v>
      </c>
      <c r="BJ723" s="182" t="e">
        <f t="shared" si="1058"/>
        <v>#N/A</v>
      </c>
      <c r="BL723" s="182" t="s">
        <v>315</v>
      </c>
      <c r="BM723" s="182">
        <v>637</v>
      </c>
      <c r="BU723" s="233" t="e">
        <f>VLOOKUP(BT723,CO:CS,2,FALSE)</f>
        <v>#N/A</v>
      </c>
      <c r="BV723" s="233">
        <v>2016</v>
      </c>
      <c r="BW723" s="233" t="s">
        <v>17877</v>
      </c>
      <c r="BX723" s="233" t="e">
        <f>VLOOKUP(BT723,CO:CS,5,FALSE)</f>
        <v>#N/A</v>
      </c>
      <c r="BY723" s="233" t="e">
        <f>VLOOKUP(BT723,CV:CY,4,FALSE)</f>
        <v>#N/A</v>
      </c>
      <c r="BZ723" s="234">
        <v>1190.5999999999999</v>
      </c>
      <c r="CA723" s="234">
        <v>1077.5999999999999</v>
      </c>
      <c r="CB723" s="234">
        <v>916.6</v>
      </c>
      <c r="CC723" s="235">
        <v>58</v>
      </c>
      <c r="CD723" s="233" t="s">
        <v>17100</v>
      </c>
      <c r="CE723" s="233" t="s">
        <v>17769</v>
      </c>
      <c r="CF723" s="233" t="s">
        <v>17316</v>
      </c>
      <c r="CG723" s="236">
        <v>5324136.6400000006</v>
      </c>
      <c r="CH723" s="236">
        <v>0</v>
      </c>
      <c r="CI723" s="236">
        <v>0</v>
      </c>
      <c r="CJ723" s="236">
        <f t="shared" si="1144"/>
        <v>5324136.6400000006</v>
      </c>
      <c r="CK723" s="236">
        <f t="shared" si="1069"/>
        <v>4471.8097093902243</v>
      </c>
      <c r="CL723" s="236">
        <f t="shared" si="1145"/>
        <v>0</v>
      </c>
      <c r="CM723" s="195">
        <f t="shared" si="1102"/>
        <v>0</v>
      </c>
      <c r="CQ723" s="182">
        <f t="shared" si="1103"/>
        <v>121</v>
      </c>
    </row>
    <row r="724" spans="1:95" ht="35.25" x14ac:dyDescent="0.5">
      <c r="B724" s="218" t="s">
        <v>45</v>
      </c>
      <c r="C724" s="270"/>
      <c r="D724" s="220" t="s">
        <v>17075</v>
      </c>
      <c r="E724" s="220" t="s">
        <v>17075</v>
      </c>
      <c r="F724" s="220" t="s">
        <v>17075</v>
      </c>
      <c r="G724" s="220" t="s">
        <v>17075</v>
      </c>
      <c r="H724" s="220" t="s">
        <v>17075</v>
      </c>
      <c r="I724" s="225">
        <f>I725</f>
        <v>1049.8</v>
      </c>
      <c r="J724" s="225">
        <f t="shared" ref="J724:L724" si="1146">J725</f>
        <v>905.5</v>
      </c>
      <c r="K724" s="225">
        <f t="shared" si="1146"/>
        <v>800.1</v>
      </c>
      <c r="L724" s="226">
        <f t="shared" si="1146"/>
        <v>57</v>
      </c>
      <c r="M724" s="220" t="s">
        <v>17075</v>
      </c>
      <c r="N724" s="220" t="s">
        <v>17075</v>
      </c>
      <c r="O724" s="223" t="s">
        <v>17075</v>
      </c>
      <c r="P724" s="227">
        <v>5392384</v>
      </c>
      <c r="Q724" s="227"/>
      <c r="R724" s="225">
        <f t="shared" ref="R724:T724" si="1147">R725</f>
        <v>0</v>
      </c>
      <c r="S724" s="225">
        <f t="shared" si="1147"/>
        <v>0</v>
      </c>
      <c r="T724" s="225">
        <f t="shared" si="1147"/>
        <v>5392384</v>
      </c>
      <c r="U724" s="221">
        <f t="shared" si="1036"/>
        <v>5136.5822061345025</v>
      </c>
      <c r="V724" s="228">
        <f>V725</f>
        <v>5136.5822061345025</v>
      </c>
      <c r="W724" s="195">
        <f t="shared" si="1070"/>
        <v>0</v>
      </c>
      <c r="Y724" s="182" t="s">
        <v>3004</v>
      </c>
      <c r="Z724" s="182">
        <v>1961</v>
      </c>
      <c r="AA724" s="182">
        <v>1262.2</v>
      </c>
      <c r="AB724" s="182">
        <v>59</v>
      </c>
      <c r="AC724" s="182">
        <v>4</v>
      </c>
      <c r="AD724" s="182">
        <v>1262.2</v>
      </c>
      <c r="AF724" s="182" t="s">
        <v>3004</v>
      </c>
      <c r="AG724" s="182" t="s">
        <v>17312</v>
      </c>
      <c r="AH724" s="182" t="s">
        <v>17316</v>
      </c>
      <c r="AI724" s="182" t="s">
        <v>17042</v>
      </c>
      <c r="AL724" s="182" t="e">
        <f t="shared" si="1054"/>
        <v>#N/A</v>
      </c>
      <c r="AM724" s="182" t="s">
        <v>189</v>
      </c>
      <c r="AN724" s="182">
        <v>2020</v>
      </c>
      <c r="AV724" s="182" t="e">
        <f t="shared" si="1055"/>
        <v>#N/A</v>
      </c>
      <c r="AW724" s="182" t="e">
        <f t="shared" si="1056"/>
        <v>#N/A</v>
      </c>
      <c r="AY724" s="182" t="s">
        <v>64</v>
      </c>
      <c r="AZ724" s="182">
        <v>650</v>
      </c>
      <c r="BA724" s="182" t="s">
        <v>2975</v>
      </c>
      <c r="BD724" s="182" t="e">
        <f t="shared" si="1057"/>
        <v>#N/A</v>
      </c>
      <c r="BE724" s="182" t="s">
        <v>320</v>
      </c>
      <c r="BF724" s="182">
        <v>4</v>
      </c>
      <c r="BJ724" s="182" t="e">
        <f t="shared" si="1058"/>
        <v>#N/A</v>
      </c>
      <c r="BL724" s="182" t="s">
        <v>389</v>
      </c>
      <c r="BM724" s="182">
        <v>520</v>
      </c>
      <c r="BU724" s="233" t="s">
        <v>17075</v>
      </c>
      <c r="BV724" s="233" t="s">
        <v>17075</v>
      </c>
      <c r="BW724" s="233" t="s">
        <v>17075</v>
      </c>
      <c r="BX724" s="233" t="s">
        <v>17075</v>
      </c>
      <c r="BY724" s="233" t="s">
        <v>17075</v>
      </c>
      <c r="BZ724" s="234">
        <f>BZ725</f>
        <v>1049.8</v>
      </c>
      <c r="CA724" s="234">
        <f t="shared" ref="CA724" si="1148">CA725</f>
        <v>905.5</v>
      </c>
      <c r="CB724" s="234">
        <f t="shared" ref="CB724" si="1149">CB725</f>
        <v>800.1</v>
      </c>
      <c r="CC724" s="235">
        <f t="shared" ref="CC724" si="1150">CC725</f>
        <v>57</v>
      </c>
      <c r="CD724" s="233" t="s">
        <v>17075</v>
      </c>
      <c r="CE724" s="233" t="s">
        <v>17075</v>
      </c>
      <c r="CF724" s="233" t="s">
        <v>17075</v>
      </c>
      <c r="CG724" s="234">
        <f t="shared" ref="CG724" si="1151">CG725</f>
        <v>5392384</v>
      </c>
      <c r="CH724" s="234">
        <f t="shared" ref="CH724" si="1152">CH725</f>
        <v>0</v>
      </c>
      <c r="CI724" s="234">
        <f t="shared" ref="CI724" si="1153">CI725</f>
        <v>0</v>
      </c>
      <c r="CJ724" s="234">
        <f t="shared" ref="CJ724" si="1154">CJ725</f>
        <v>5392384</v>
      </c>
      <c r="CK724" s="236">
        <f t="shared" si="1069"/>
        <v>5136.5822061345025</v>
      </c>
      <c r="CL724" s="236">
        <f>CL725</f>
        <v>0</v>
      </c>
      <c r="CM724" s="195">
        <f t="shared" si="1102"/>
        <v>0</v>
      </c>
      <c r="CQ724" s="182" t="e">
        <f t="shared" si="1103"/>
        <v>#N/A</v>
      </c>
    </row>
    <row r="725" spans="1:95" ht="35.25" x14ac:dyDescent="0.5">
      <c r="A725" s="182">
        <v>1</v>
      </c>
      <c r="B725" s="220">
        <f>SUBTOTAL(9,$A$609:A725)</f>
        <v>95</v>
      </c>
      <c r="C725" s="270" t="s">
        <v>51</v>
      </c>
      <c r="D725" s="220">
        <v>1978</v>
      </c>
      <c r="E725" s="220"/>
      <c r="F725" s="220" t="s">
        <v>17877</v>
      </c>
      <c r="G725" s="220">
        <v>2</v>
      </c>
      <c r="H725" s="220" t="s">
        <v>17322</v>
      </c>
      <c r="I725" s="231">
        <v>1049.8</v>
      </c>
      <c r="J725" s="231">
        <v>905.5</v>
      </c>
      <c r="K725" s="231">
        <f>J725-CQ725</f>
        <v>800.1</v>
      </c>
      <c r="L725" s="232">
        <v>57</v>
      </c>
      <c r="M725" s="220" t="s">
        <v>17100</v>
      </c>
      <c r="N725" s="220" t="s">
        <v>17852</v>
      </c>
      <c r="O725" s="223" t="s">
        <v>17851</v>
      </c>
      <c r="P725" s="228">
        <v>5392384</v>
      </c>
      <c r="Q725" s="228"/>
      <c r="R725" s="228">
        <v>0</v>
      </c>
      <c r="S725" s="228">
        <v>0</v>
      </c>
      <c r="T725" s="228">
        <f>P725-R725-S725</f>
        <v>5392384</v>
      </c>
      <c r="U725" s="221">
        <f t="shared" si="1036"/>
        <v>5136.5822061345025</v>
      </c>
      <c r="V725" s="228">
        <v>5136.5822061345025</v>
      </c>
      <c r="W725" s="195">
        <f t="shared" si="1070"/>
        <v>0</v>
      </c>
      <c r="Y725" s="182" t="s">
        <v>3005</v>
      </c>
      <c r="Z725" s="182">
        <v>1982</v>
      </c>
      <c r="AA725" s="182">
        <v>7241.3</v>
      </c>
      <c r="AB725" s="182">
        <v>216</v>
      </c>
      <c r="AC725" s="182">
        <v>9</v>
      </c>
      <c r="AD725" s="182">
        <v>5410.4</v>
      </c>
      <c r="AF725" s="182" t="s">
        <v>3005</v>
      </c>
      <c r="AG725" s="182" t="s">
        <v>17312</v>
      </c>
      <c r="AH725" s="182" t="s">
        <v>2993</v>
      </c>
      <c r="AI725" s="182" t="s">
        <v>17042</v>
      </c>
      <c r="AL725" s="182" t="e">
        <f t="shared" si="1054"/>
        <v>#N/A</v>
      </c>
      <c r="AM725" s="182" t="s">
        <v>204</v>
      </c>
      <c r="AN725" s="182">
        <v>2017</v>
      </c>
      <c r="AV725" s="182">
        <f t="shared" si="1055"/>
        <v>640</v>
      </c>
      <c r="AW725" s="182" t="str">
        <f t="shared" si="1056"/>
        <v>Скатная деревянная</v>
      </c>
      <c r="AY725" s="182" t="s">
        <v>15950</v>
      </c>
      <c r="AZ725" s="182">
        <v>650</v>
      </c>
      <c r="BA725" s="182" t="s">
        <v>2975</v>
      </c>
      <c r="BD725" s="182" t="e">
        <f t="shared" si="1057"/>
        <v>#N/A</v>
      </c>
      <c r="BE725" s="182" t="s">
        <v>321</v>
      </c>
      <c r="BF725" s="182">
        <v>3</v>
      </c>
      <c r="BJ725" s="182" t="e">
        <f t="shared" si="1058"/>
        <v>#N/A</v>
      </c>
      <c r="BL725" s="182" t="s">
        <v>397</v>
      </c>
      <c r="BM725" s="182">
        <v>360</v>
      </c>
      <c r="BU725" s="233" t="e">
        <f>VLOOKUP(BT725,CO:CS,2,FALSE)</f>
        <v>#N/A</v>
      </c>
      <c r="BV725" s="233"/>
      <c r="BW725" s="233" t="s">
        <v>17877</v>
      </c>
      <c r="BX725" s="233" t="e">
        <f>VLOOKUP(BT725,CO:CS,5,FALSE)</f>
        <v>#N/A</v>
      </c>
      <c r="BY725" s="233" t="e">
        <f>VLOOKUP(BT725,CV:CY,4,FALSE)</f>
        <v>#N/A</v>
      </c>
      <c r="BZ725" s="234">
        <v>1049.8</v>
      </c>
      <c r="CA725" s="234">
        <v>905.5</v>
      </c>
      <c r="CB725" s="234">
        <v>800.1</v>
      </c>
      <c r="CC725" s="235">
        <v>57</v>
      </c>
      <c r="CD725" s="233" t="s">
        <v>17100</v>
      </c>
      <c r="CE725" s="233" t="s">
        <v>17852</v>
      </c>
      <c r="CF725" s="233" t="s">
        <v>17851</v>
      </c>
      <c r="CG725" s="236">
        <v>5392384</v>
      </c>
      <c r="CH725" s="236">
        <v>0</v>
      </c>
      <c r="CI725" s="236">
        <v>0</v>
      </c>
      <c r="CJ725" s="236">
        <f t="shared" ref="CJ725" si="1155">CG725-CH725-CI725</f>
        <v>5392384</v>
      </c>
      <c r="CK725" s="236">
        <f t="shared" si="1069"/>
        <v>5136.5822061345025</v>
      </c>
      <c r="CL725" s="236">
        <f>DL725*8425.6/BZ725</f>
        <v>0</v>
      </c>
      <c r="CM725" s="195">
        <f t="shared" si="1102"/>
        <v>0</v>
      </c>
      <c r="CQ725" s="182">
        <f t="shared" si="1103"/>
        <v>105.4</v>
      </c>
    </row>
    <row r="726" spans="1:95" ht="35.25" x14ac:dyDescent="0.5">
      <c r="B726" s="229" t="s">
        <v>350</v>
      </c>
      <c r="C726" s="269"/>
      <c r="D726" s="220" t="s">
        <v>17075</v>
      </c>
      <c r="E726" s="220" t="s">
        <v>17075</v>
      </c>
      <c r="F726" s="220" t="s">
        <v>17075</v>
      </c>
      <c r="G726" s="220" t="s">
        <v>17075</v>
      </c>
      <c r="H726" s="220" t="s">
        <v>17075</v>
      </c>
      <c r="I726" s="225">
        <f>SUM(I727:I731)</f>
        <v>2471.6999999999998</v>
      </c>
      <c r="J726" s="225">
        <f>SUM(J727:J731)</f>
        <v>2249.7999999999997</v>
      </c>
      <c r="K726" s="225">
        <f>SUM(K727:K731)</f>
        <v>1960</v>
      </c>
      <c r="L726" s="226">
        <f>SUM(L727:L731)</f>
        <v>113</v>
      </c>
      <c r="M726" s="220" t="s">
        <v>17075</v>
      </c>
      <c r="N726" s="220" t="s">
        <v>17075</v>
      </c>
      <c r="O726" s="223" t="s">
        <v>17075</v>
      </c>
      <c r="P726" s="227">
        <v>18539441.189999998</v>
      </c>
      <c r="Q726" s="227"/>
      <c r="R726" s="225">
        <f>SUM(R727:R731)</f>
        <v>0</v>
      </c>
      <c r="S726" s="225">
        <f>SUM(S727:S731)</f>
        <v>0</v>
      </c>
      <c r="T726" s="225">
        <f>SUM(T727:T731)</f>
        <v>18539441.189999998</v>
      </c>
      <c r="U726" s="221">
        <f t="shared" si="1036"/>
        <v>7500.68422138609</v>
      </c>
      <c r="V726" s="228">
        <f>MAX(V727:V731)</f>
        <v>8064.7609424371485</v>
      </c>
      <c r="W726" s="195">
        <f t="shared" si="1070"/>
        <v>564.07672105105848</v>
      </c>
      <c r="Y726" s="182" t="s">
        <v>3541</v>
      </c>
      <c r="Z726" s="182">
        <v>1977</v>
      </c>
      <c r="AA726" s="182">
        <v>5614.1</v>
      </c>
      <c r="AB726" s="182">
        <v>190</v>
      </c>
      <c r="AC726" s="182">
        <v>5</v>
      </c>
      <c r="AD726" s="182">
        <v>4194.3</v>
      </c>
      <c r="AF726" s="182" t="s">
        <v>3534</v>
      </c>
      <c r="AG726" s="182" t="s">
        <v>17312</v>
      </c>
      <c r="AH726" s="182" t="s">
        <v>2993</v>
      </c>
      <c r="AI726" s="182" t="s">
        <v>17042</v>
      </c>
      <c r="AL726" s="182" t="e">
        <f t="shared" si="1054"/>
        <v>#N/A</v>
      </c>
      <c r="AV726" s="182" t="e">
        <f t="shared" si="1055"/>
        <v>#N/A</v>
      </c>
      <c r="AW726" s="182" t="e">
        <f t="shared" si="1056"/>
        <v>#N/A</v>
      </c>
      <c r="AY726" s="182" t="s">
        <v>546</v>
      </c>
      <c r="AZ726" s="182">
        <v>1260</v>
      </c>
      <c r="BA726" s="182" t="s">
        <v>2975</v>
      </c>
      <c r="BD726" s="182" t="e">
        <f t="shared" si="1057"/>
        <v>#N/A</v>
      </c>
      <c r="BJ726" s="182" t="e">
        <f t="shared" si="1058"/>
        <v>#N/A</v>
      </c>
      <c r="BU726" s="233" t="s">
        <v>17075</v>
      </c>
      <c r="BV726" s="233" t="s">
        <v>17075</v>
      </c>
      <c r="BW726" s="233" t="s">
        <v>17075</v>
      </c>
      <c r="BX726" s="233" t="s">
        <v>17075</v>
      </c>
      <c r="BY726" s="233" t="s">
        <v>17075</v>
      </c>
      <c r="BZ726" s="234" t="e">
        <f>SUM(BZ727:BZ731)</f>
        <v>#N/A</v>
      </c>
      <c r="CA726" s="234" t="e">
        <f>SUM(CA727:CA731)</f>
        <v>#N/A</v>
      </c>
      <c r="CB726" s="234">
        <f>SUM(CB727:CB731)</f>
        <v>2249.7999999999997</v>
      </c>
      <c r="CC726" s="235">
        <f>SUM(CC727:CC731)</f>
        <v>113</v>
      </c>
      <c r="CD726" s="233" t="s">
        <v>17075</v>
      </c>
      <c r="CE726" s="233" t="s">
        <v>17075</v>
      </c>
      <c r="CF726" s="233" t="s">
        <v>17075</v>
      </c>
      <c r="CG726" s="234">
        <f>SUM(CG727:CG731)</f>
        <v>18539441.189999998</v>
      </c>
      <c r="CH726" s="234">
        <f>SUM(CH727:CH731)</f>
        <v>0</v>
      </c>
      <c r="CI726" s="234">
        <f>SUM(CI727:CI731)</f>
        <v>0</v>
      </c>
      <c r="CJ726" s="234">
        <f>SUM(CJ727:CJ731)</f>
        <v>18539441.189999998</v>
      </c>
      <c r="CK726" s="236" t="e">
        <f t="shared" si="1069"/>
        <v>#N/A</v>
      </c>
      <c r="CL726" s="236" t="e">
        <f>MAX(CL727:CL731)</f>
        <v>#N/A</v>
      </c>
      <c r="CM726" s="195">
        <f t="shared" si="1102"/>
        <v>0</v>
      </c>
      <c r="CQ726" s="182" t="e">
        <f t="shared" si="1103"/>
        <v>#N/A</v>
      </c>
    </row>
    <row r="727" spans="1:95" ht="35.25" x14ac:dyDescent="0.5">
      <c r="A727" s="182">
        <v>1</v>
      </c>
      <c r="B727" s="220">
        <f>SUBTOTAL(9,$A$609:A727)</f>
        <v>96</v>
      </c>
      <c r="C727" s="230" t="s">
        <v>351</v>
      </c>
      <c r="D727" s="220">
        <v>1952</v>
      </c>
      <c r="E727" s="220"/>
      <c r="F727" s="220" t="s">
        <v>17877</v>
      </c>
      <c r="G727" s="220">
        <v>2</v>
      </c>
      <c r="H727" s="220" t="s">
        <v>17042</v>
      </c>
      <c r="I727" s="231">
        <v>727.9</v>
      </c>
      <c r="J727" s="231">
        <v>658.7</v>
      </c>
      <c r="K727" s="231">
        <f t="shared" ref="K727:K728" si="1156">J727-CQ727</f>
        <v>545.6</v>
      </c>
      <c r="L727" s="232">
        <v>33</v>
      </c>
      <c r="M727" s="220" t="s">
        <v>17100</v>
      </c>
      <c r="N727" s="220" t="s">
        <v>17769</v>
      </c>
      <c r="O727" s="223" t="s">
        <v>17316</v>
      </c>
      <c r="P727" s="228">
        <v>5870339.4900000002</v>
      </c>
      <c r="Q727" s="228"/>
      <c r="R727" s="228">
        <v>0</v>
      </c>
      <c r="S727" s="228">
        <v>0</v>
      </c>
      <c r="T727" s="228">
        <f>P727-R727-S727</f>
        <v>5870339.4900000002</v>
      </c>
      <c r="U727" s="221">
        <f t="shared" si="1036"/>
        <v>8064.7609424371485</v>
      </c>
      <c r="V727" s="228">
        <v>8064.7609424371485</v>
      </c>
      <c r="W727" s="195">
        <f t="shared" si="1070"/>
        <v>0</v>
      </c>
      <c r="Y727" s="182" t="s">
        <v>3543</v>
      </c>
      <c r="Z727" s="182">
        <v>1972</v>
      </c>
      <c r="AA727" s="182">
        <v>4353.2299999999996</v>
      </c>
      <c r="AB727" s="182">
        <v>135</v>
      </c>
      <c r="AC727" s="182">
        <v>5</v>
      </c>
      <c r="AD727" s="182">
        <v>3335.02</v>
      </c>
      <c r="AF727" s="182" t="s">
        <v>693</v>
      </c>
      <c r="AG727" s="182" t="s">
        <v>17312</v>
      </c>
      <c r="AH727" s="182" t="s">
        <v>17342</v>
      </c>
      <c r="AI727" s="182" t="s">
        <v>17042</v>
      </c>
      <c r="AL727" s="182" t="e">
        <f t="shared" si="1054"/>
        <v>#N/A</v>
      </c>
      <c r="AV727" s="182">
        <f t="shared" si="1055"/>
        <v>607</v>
      </c>
      <c r="AW727" s="182" t="str">
        <f t="shared" si="1056"/>
        <v>Скатная деревянная</v>
      </c>
      <c r="AY727" s="182" t="s">
        <v>547</v>
      </c>
      <c r="AZ727" s="182">
        <v>862.75</v>
      </c>
      <c r="BA727" s="182" t="s">
        <v>3001</v>
      </c>
      <c r="BD727" s="182" t="e">
        <f t="shared" si="1057"/>
        <v>#N/A</v>
      </c>
      <c r="BJ727" s="182" t="e">
        <f t="shared" si="1058"/>
        <v>#N/A</v>
      </c>
      <c r="BU727" s="233" t="e">
        <f>VLOOKUP(BT727,CO:CS,2,FALSE)</f>
        <v>#N/A</v>
      </c>
      <c r="BV727" s="233"/>
      <c r="BW727" s="233" t="s">
        <v>17877</v>
      </c>
      <c r="BX727" s="233" t="e">
        <f>VLOOKUP(BT727,CO:CS,5,FALSE)</f>
        <v>#N/A</v>
      </c>
      <c r="BY727" s="233" t="e">
        <f>VLOOKUP(BT727,CV:CY,4,FALSE)</f>
        <v>#N/A</v>
      </c>
      <c r="BZ727" s="234" t="e">
        <f>VLOOKUP(BT727,CO:CS,3,FALSE)</f>
        <v>#N/A</v>
      </c>
      <c r="CA727" s="234" t="e">
        <f>VLOOKUP(BT727,CO:CT,6,FALSE)</f>
        <v>#N/A</v>
      </c>
      <c r="CB727" s="234">
        <v>658.7</v>
      </c>
      <c r="CC727" s="235">
        <v>33</v>
      </c>
      <c r="CD727" s="233" t="s">
        <v>17100</v>
      </c>
      <c r="CE727" s="233" t="s">
        <v>17769</v>
      </c>
      <c r="CF727" s="233" t="s">
        <v>17316</v>
      </c>
      <c r="CG727" s="236">
        <v>5870339.4900000002</v>
      </c>
      <c r="CH727" s="236">
        <v>0</v>
      </c>
      <c r="CI727" s="236">
        <v>0</v>
      </c>
      <c r="CJ727" s="236">
        <f>CG727-CH727-CI727</f>
        <v>5870339.4900000002</v>
      </c>
      <c r="CK727" s="236" t="e">
        <f t="shared" si="1069"/>
        <v>#N/A</v>
      </c>
      <c r="CL727" s="236" t="e">
        <f>DL727*9671.07/BZ727</f>
        <v>#N/A</v>
      </c>
      <c r="CM727" s="195">
        <f t="shared" si="1102"/>
        <v>0</v>
      </c>
      <c r="CQ727" s="182">
        <f t="shared" si="1103"/>
        <v>113.1</v>
      </c>
    </row>
    <row r="728" spans="1:95" ht="35.25" x14ac:dyDescent="0.5">
      <c r="A728" s="182">
        <v>1</v>
      </c>
      <c r="B728" s="220">
        <f>SUBTOTAL(9,$A$609:A728)</f>
        <v>97</v>
      </c>
      <c r="C728" s="230" t="s">
        <v>352</v>
      </c>
      <c r="D728" s="220">
        <v>1972</v>
      </c>
      <c r="E728" s="220"/>
      <c r="F728" s="220" t="s">
        <v>17877</v>
      </c>
      <c r="G728" s="220">
        <v>2</v>
      </c>
      <c r="H728" s="220" t="s">
        <v>17042</v>
      </c>
      <c r="I728" s="231">
        <v>779.7</v>
      </c>
      <c r="J728" s="231">
        <v>723.9</v>
      </c>
      <c r="K728" s="231">
        <f t="shared" si="1156"/>
        <v>682.5</v>
      </c>
      <c r="L728" s="232">
        <v>35</v>
      </c>
      <c r="M728" s="220" t="s">
        <v>17100</v>
      </c>
      <c r="N728" s="220" t="s">
        <v>17769</v>
      </c>
      <c r="O728" s="223" t="s">
        <v>17316</v>
      </c>
      <c r="P728" s="228">
        <v>6286195.5</v>
      </c>
      <c r="Q728" s="228"/>
      <c r="R728" s="228">
        <v>0</v>
      </c>
      <c r="S728" s="228">
        <v>0</v>
      </c>
      <c r="T728" s="228">
        <f>P728-R728-S728</f>
        <v>6286195.5</v>
      </c>
      <c r="U728" s="221">
        <f t="shared" si="1036"/>
        <v>8062.3258945748357</v>
      </c>
      <c r="V728" s="228">
        <v>8062.3258945748357</v>
      </c>
      <c r="W728" s="195">
        <f t="shared" si="1070"/>
        <v>0</v>
      </c>
      <c r="Y728" s="182" t="s">
        <v>3545</v>
      </c>
      <c r="Z728" s="182">
        <v>1975</v>
      </c>
      <c r="AA728" s="182">
        <v>6225.94</v>
      </c>
      <c r="AB728" s="182">
        <v>213</v>
      </c>
      <c r="AC728" s="182">
        <v>5</v>
      </c>
      <c r="AD728" s="182">
        <v>4577.4399999999996</v>
      </c>
      <c r="AF728" s="182" t="s">
        <v>3538</v>
      </c>
      <c r="AG728" s="182" t="s">
        <v>17312</v>
      </c>
      <c r="AH728" s="182" t="s">
        <v>17318</v>
      </c>
      <c r="AI728" s="182" t="s">
        <v>17315</v>
      </c>
      <c r="AL728" s="182" t="e">
        <f t="shared" si="1054"/>
        <v>#N/A</v>
      </c>
      <c r="AV728" s="182">
        <f t="shared" si="1055"/>
        <v>650</v>
      </c>
      <c r="AW728" s="182" t="str">
        <f t="shared" si="1056"/>
        <v>Скатная деревянная</v>
      </c>
      <c r="AY728" s="182" t="s">
        <v>549</v>
      </c>
      <c r="AZ728" s="182">
        <v>960</v>
      </c>
      <c r="BA728" s="182" t="s">
        <v>3053</v>
      </c>
      <c r="BD728" s="182" t="e">
        <f t="shared" si="1057"/>
        <v>#N/A</v>
      </c>
      <c r="BJ728" s="182" t="e">
        <f t="shared" si="1058"/>
        <v>#N/A</v>
      </c>
      <c r="BU728" s="233" t="e">
        <f>VLOOKUP(BT728,CO:CS,2,FALSE)</f>
        <v>#N/A</v>
      </c>
      <c r="BV728" s="233"/>
      <c r="BW728" s="233" t="s">
        <v>17877</v>
      </c>
      <c r="BX728" s="233" t="e">
        <f>VLOOKUP(BT728,CO:CS,5,FALSE)</f>
        <v>#N/A</v>
      </c>
      <c r="BY728" s="233" t="e">
        <f>VLOOKUP(BT728,CV:CY,4,FALSE)</f>
        <v>#N/A</v>
      </c>
      <c r="BZ728" s="234" t="e">
        <f>VLOOKUP(BT728,CO:CS,3,FALSE)</f>
        <v>#N/A</v>
      </c>
      <c r="CA728" s="234" t="e">
        <f>VLOOKUP(BT728,CO:CT,6,FALSE)</f>
        <v>#N/A</v>
      </c>
      <c r="CB728" s="234">
        <v>723.9</v>
      </c>
      <c r="CC728" s="235">
        <v>35</v>
      </c>
      <c r="CD728" s="233" t="s">
        <v>17100</v>
      </c>
      <c r="CE728" s="233" t="s">
        <v>17769</v>
      </c>
      <c r="CF728" s="233" t="s">
        <v>17316</v>
      </c>
      <c r="CG728" s="236">
        <v>6286195.5</v>
      </c>
      <c r="CH728" s="236">
        <v>0</v>
      </c>
      <c r="CI728" s="236">
        <v>0</v>
      </c>
      <c r="CJ728" s="236">
        <f>CG728-CH728-CI728</f>
        <v>6286195.5</v>
      </c>
      <c r="CK728" s="236" t="e">
        <f t="shared" si="1069"/>
        <v>#N/A</v>
      </c>
      <c r="CL728" s="236" t="e">
        <f>DL728*9671.07/BZ728</f>
        <v>#N/A</v>
      </c>
      <c r="CM728" s="195">
        <f t="shared" si="1102"/>
        <v>0</v>
      </c>
      <c r="CQ728" s="182">
        <f t="shared" si="1103"/>
        <v>41.4</v>
      </c>
    </row>
    <row r="729" spans="1:95" ht="35.25" x14ac:dyDescent="0.5">
      <c r="A729" s="182">
        <v>1</v>
      </c>
      <c r="B729" s="220">
        <f>SUBTOTAL(9,$A$609:A729)</f>
        <v>98</v>
      </c>
      <c r="C729" s="230" t="s">
        <v>353</v>
      </c>
      <c r="D729" s="220">
        <v>1949</v>
      </c>
      <c r="E729" s="220"/>
      <c r="F729" s="220" t="s">
        <v>17877</v>
      </c>
      <c r="G729" s="220">
        <v>2</v>
      </c>
      <c r="H729" s="220" t="s">
        <v>17040</v>
      </c>
      <c r="I729" s="231">
        <v>275.7</v>
      </c>
      <c r="J729" s="231">
        <v>253.1</v>
      </c>
      <c r="K729" s="231">
        <v>253.1</v>
      </c>
      <c r="L729" s="232">
        <v>10</v>
      </c>
      <c r="M729" s="220" t="s">
        <v>17100</v>
      </c>
      <c r="N729" s="220" t="s">
        <v>17769</v>
      </c>
      <c r="O729" s="223" t="s">
        <v>17316</v>
      </c>
      <c r="P729" s="228">
        <v>1740792.5999999999</v>
      </c>
      <c r="Q729" s="228"/>
      <c r="R729" s="228">
        <v>0</v>
      </c>
      <c r="S729" s="228">
        <v>0</v>
      </c>
      <c r="T729" s="228">
        <f>P729-R729-S729</f>
        <v>1740792.5999999999</v>
      </c>
      <c r="U729" s="221">
        <f t="shared" si="1036"/>
        <v>6314.0826985854183</v>
      </c>
      <c r="V729" s="228">
        <v>6314.0826985854183</v>
      </c>
      <c r="W729" s="195">
        <f t="shared" si="1070"/>
        <v>0</v>
      </c>
      <c r="Y729" s="182" t="s">
        <v>3547</v>
      </c>
      <c r="Z729" s="182">
        <v>1974</v>
      </c>
      <c r="AA729" s="182">
        <v>6232.33</v>
      </c>
      <c r="AB729" s="182">
        <v>159</v>
      </c>
      <c r="AC729" s="182">
        <v>5</v>
      </c>
      <c r="AD729" s="182">
        <v>5851.23</v>
      </c>
      <c r="AF729" s="182" t="s">
        <v>3540</v>
      </c>
      <c r="AG729" s="182" t="s">
        <v>17312</v>
      </c>
      <c r="AH729" s="182" t="s">
        <v>2993</v>
      </c>
      <c r="AI729" s="182" t="s">
        <v>17315</v>
      </c>
      <c r="AL729" s="182" t="e">
        <f t="shared" si="1054"/>
        <v>#N/A</v>
      </c>
      <c r="AV729" s="182">
        <f t="shared" si="1055"/>
        <v>180</v>
      </c>
      <c r="AW729" s="182" t="str">
        <f t="shared" si="1056"/>
        <v>Скатная деревянная</v>
      </c>
      <c r="AY729" s="182" t="s">
        <v>550</v>
      </c>
      <c r="AZ729" s="182">
        <v>1051</v>
      </c>
      <c r="BA729" s="182" t="s">
        <v>3001</v>
      </c>
      <c r="BD729" s="182" t="e">
        <f t="shared" si="1057"/>
        <v>#N/A</v>
      </c>
      <c r="BJ729" s="182" t="e">
        <f t="shared" si="1058"/>
        <v>#N/A</v>
      </c>
      <c r="BU729" s="233" t="e">
        <f>VLOOKUP(BT729,CO:CS,2,FALSE)</f>
        <v>#N/A</v>
      </c>
      <c r="BV729" s="233"/>
      <c r="BW729" s="233" t="s">
        <v>17877</v>
      </c>
      <c r="BX729" s="233" t="e">
        <f>VLOOKUP(BT729,CO:CS,5,FALSE)</f>
        <v>#N/A</v>
      </c>
      <c r="BY729" s="233" t="e">
        <f>VLOOKUP(BT729,CV:CY,4,FALSE)</f>
        <v>#N/A</v>
      </c>
      <c r="BZ729" s="234" t="e">
        <f>VLOOKUP(BT729,CO:CS,3,FALSE)</f>
        <v>#N/A</v>
      </c>
      <c r="CA729" s="234" t="e">
        <f>VLOOKUP(BT729,CO:CT,6,FALSE)</f>
        <v>#N/A</v>
      </c>
      <c r="CB729" s="234">
        <v>253.1</v>
      </c>
      <c r="CC729" s="235">
        <v>10</v>
      </c>
      <c r="CD729" s="233" t="s">
        <v>17100</v>
      </c>
      <c r="CE729" s="233" t="s">
        <v>17769</v>
      </c>
      <c r="CF729" s="233" t="s">
        <v>17316</v>
      </c>
      <c r="CG729" s="236">
        <v>1740792.5999999999</v>
      </c>
      <c r="CH729" s="236">
        <v>0</v>
      </c>
      <c r="CI729" s="236">
        <v>0</v>
      </c>
      <c r="CJ729" s="236">
        <f>CG729-CH729-CI729</f>
        <v>1740792.5999999999</v>
      </c>
      <c r="CK729" s="236" t="e">
        <f t="shared" si="1069"/>
        <v>#N/A</v>
      </c>
      <c r="CL729" s="236" t="e">
        <f>DL729*9671.07/BZ729</f>
        <v>#N/A</v>
      </c>
      <c r="CM729" s="195">
        <f t="shared" si="1102"/>
        <v>0</v>
      </c>
      <c r="CQ729" s="182">
        <f t="shared" si="1103"/>
        <v>0</v>
      </c>
    </row>
    <row r="730" spans="1:95" ht="35.25" x14ac:dyDescent="0.5">
      <c r="A730" s="182">
        <v>1</v>
      </c>
      <c r="B730" s="220">
        <f>SUBTOTAL(9,$A$609:A730)</f>
        <v>99</v>
      </c>
      <c r="C730" s="230" t="s">
        <v>354</v>
      </c>
      <c r="D730" s="220">
        <v>1949</v>
      </c>
      <c r="E730" s="220"/>
      <c r="F730" s="220" t="s">
        <v>17877</v>
      </c>
      <c r="G730" s="220">
        <v>2</v>
      </c>
      <c r="H730" s="220" t="s">
        <v>17040</v>
      </c>
      <c r="I730" s="231">
        <v>298.89999999999998</v>
      </c>
      <c r="J730" s="231">
        <v>263.89999999999998</v>
      </c>
      <c r="K730" s="231">
        <f t="shared" ref="K730:K731" si="1157">J730-CQ730</f>
        <v>215.39999999999998</v>
      </c>
      <c r="L730" s="232">
        <v>17</v>
      </c>
      <c r="M730" s="220" t="s">
        <v>17100</v>
      </c>
      <c r="N730" s="220" t="s">
        <v>17769</v>
      </c>
      <c r="O730" s="223" t="s">
        <v>17316</v>
      </c>
      <c r="P730" s="228">
        <v>1740792.5999999999</v>
      </c>
      <c r="Q730" s="228"/>
      <c r="R730" s="228">
        <v>0</v>
      </c>
      <c r="S730" s="228">
        <v>0</v>
      </c>
      <c r="T730" s="228">
        <f>P730-R730-S730</f>
        <v>1740792.5999999999</v>
      </c>
      <c r="U730" s="221">
        <f t="shared" si="1036"/>
        <v>5823.9966543994651</v>
      </c>
      <c r="V730" s="228">
        <v>5823.9966543994651</v>
      </c>
      <c r="W730" s="195">
        <f t="shared" si="1070"/>
        <v>0</v>
      </c>
      <c r="Y730" s="182" t="s">
        <v>3548</v>
      </c>
      <c r="Z730" s="182">
        <v>1975</v>
      </c>
      <c r="AA730" s="182">
        <v>5200.47</v>
      </c>
      <c r="AB730" s="182">
        <v>135</v>
      </c>
      <c r="AC730" s="182">
        <v>5</v>
      </c>
      <c r="AD730" s="182">
        <v>3110.42</v>
      </c>
      <c r="AF730" s="182" t="s">
        <v>3541</v>
      </c>
      <c r="AG730" s="182" t="s">
        <v>17319</v>
      </c>
      <c r="AH730" s="182" t="s">
        <v>2993</v>
      </c>
      <c r="AI730" s="182" t="s">
        <v>17320</v>
      </c>
      <c r="AL730" s="182" t="e">
        <f t="shared" si="1054"/>
        <v>#N/A</v>
      </c>
      <c r="AV730" s="182">
        <f t="shared" si="1055"/>
        <v>180</v>
      </c>
      <c r="AW730" s="182" t="str">
        <f t="shared" si="1056"/>
        <v>Скатная деревянная</v>
      </c>
      <c r="AY730" s="182" t="s">
        <v>3850</v>
      </c>
      <c r="AZ730" s="182">
        <v>399.3</v>
      </c>
      <c r="BA730" s="182" t="s">
        <v>17069</v>
      </c>
      <c r="BD730" s="182" t="e">
        <f t="shared" si="1057"/>
        <v>#N/A</v>
      </c>
      <c r="BJ730" s="182" t="e">
        <f t="shared" si="1058"/>
        <v>#N/A</v>
      </c>
      <c r="BU730" s="233" t="e">
        <f>VLOOKUP(BT730,CO:CS,2,FALSE)</f>
        <v>#N/A</v>
      </c>
      <c r="BV730" s="233"/>
      <c r="BW730" s="233" t="s">
        <v>17877</v>
      </c>
      <c r="BX730" s="233" t="e">
        <f>VLOOKUP(BT730,CO:CS,5,FALSE)</f>
        <v>#N/A</v>
      </c>
      <c r="BY730" s="233" t="e">
        <f>VLOOKUP(BT730,CV:CY,4,FALSE)</f>
        <v>#N/A</v>
      </c>
      <c r="BZ730" s="234" t="e">
        <f>VLOOKUP(BT730,CO:CS,3,FALSE)</f>
        <v>#N/A</v>
      </c>
      <c r="CA730" s="234" t="e">
        <f>VLOOKUP(BT730,CO:CT,6,FALSE)</f>
        <v>#N/A</v>
      </c>
      <c r="CB730" s="234">
        <v>263.89999999999998</v>
      </c>
      <c r="CC730" s="235">
        <v>17</v>
      </c>
      <c r="CD730" s="233" t="s">
        <v>17100</v>
      </c>
      <c r="CE730" s="233" t="s">
        <v>17769</v>
      </c>
      <c r="CF730" s="233" t="s">
        <v>17316</v>
      </c>
      <c r="CG730" s="236">
        <v>1740792.5999999999</v>
      </c>
      <c r="CH730" s="236">
        <v>0</v>
      </c>
      <c r="CI730" s="236">
        <v>0</v>
      </c>
      <c r="CJ730" s="236">
        <f>CG730-CH730-CI730</f>
        <v>1740792.5999999999</v>
      </c>
      <c r="CK730" s="236" t="e">
        <f t="shared" si="1069"/>
        <v>#N/A</v>
      </c>
      <c r="CL730" s="236" t="e">
        <f>DL730*9671.07/BZ730</f>
        <v>#N/A</v>
      </c>
      <c r="CM730" s="195">
        <f t="shared" si="1102"/>
        <v>0</v>
      </c>
      <c r="CQ730" s="182">
        <f t="shared" si="1103"/>
        <v>48.5</v>
      </c>
    </row>
    <row r="731" spans="1:95" ht="35.25" x14ac:dyDescent="0.5">
      <c r="A731" s="182">
        <v>1</v>
      </c>
      <c r="B731" s="220">
        <f>SUBTOTAL(9,$A$609:A731)</f>
        <v>100</v>
      </c>
      <c r="C731" s="230" t="s">
        <v>355</v>
      </c>
      <c r="D731" s="220">
        <v>1950</v>
      </c>
      <c r="E731" s="220"/>
      <c r="F731" s="220" t="s">
        <v>17877</v>
      </c>
      <c r="G731" s="220">
        <v>2</v>
      </c>
      <c r="H731" s="220" t="s">
        <v>17042</v>
      </c>
      <c r="I731" s="231">
        <v>389.5</v>
      </c>
      <c r="J731" s="231">
        <v>350.2</v>
      </c>
      <c r="K731" s="231">
        <f t="shared" si="1157"/>
        <v>263.39999999999998</v>
      </c>
      <c r="L731" s="232">
        <v>18</v>
      </c>
      <c r="M731" s="220" t="s">
        <v>17100</v>
      </c>
      <c r="N731" s="220" t="s">
        <v>17769</v>
      </c>
      <c r="O731" s="223" t="s">
        <v>17316</v>
      </c>
      <c r="P731" s="228">
        <v>2901321</v>
      </c>
      <c r="Q731" s="228"/>
      <c r="R731" s="228">
        <v>0</v>
      </c>
      <c r="S731" s="228">
        <v>0</v>
      </c>
      <c r="T731" s="228">
        <f>P731-R731-S731</f>
        <v>2901321</v>
      </c>
      <c r="U731" s="221">
        <f t="shared" si="1036"/>
        <v>7448.834403080873</v>
      </c>
      <c r="V731" s="228">
        <v>7448.834403080873</v>
      </c>
      <c r="W731" s="195">
        <f t="shared" si="1070"/>
        <v>0</v>
      </c>
      <c r="Y731" s="182" t="s">
        <v>3550</v>
      </c>
      <c r="Z731" s="182">
        <v>1973</v>
      </c>
      <c r="AA731" s="182">
        <v>5659.64</v>
      </c>
      <c r="AB731" s="182">
        <v>213</v>
      </c>
      <c r="AC731" s="182">
        <v>5</v>
      </c>
      <c r="AD731" s="182">
        <v>4429.9399999999996</v>
      </c>
      <c r="AF731" s="182" t="s">
        <v>3543</v>
      </c>
      <c r="AG731" s="182" t="s">
        <v>17312</v>
      </c>
      <c r="AH731" s="182" t="s">
        <v>17317</v>
      </c>
      <c r="AI731" s="182" t="s">
        <v>17315</v>
      </c>
      <c r="AL731" s="182" t="e">
        <f t="shared" si="1054"/>
        <v>#N/A</v>
      </c>
      <c r="AV731" s="182">
        <f t="shared" si="1055"/>
        <v>300</v>
      </c>
      <c r="AW731" s="182" t="str">
        <f t="shared" si="1056"/>
        <v>Скатная деревянная</v>
      </c>
      <c r="AY731" s="182" t="s">
        <v>551</v>
      </c>
      <c r="AZ731" s="182">
        <v>1167</v>
      </c>
      <c r="BA731" s="182" t="s">
        <v>2975</v>
      </c>
      <c r="BD731" s="182" t="e">
        <f t="shared" si="1057"/>
        <v>#N/A</v>
      </c>
      <c r="BJ731" s="182" t="e">
        <f t="shared" si="1058"/>
        <v>#N/A</v>
      </c>
      <c r="BU731" s="233" t="e">
        <f>VLOOKUP(BT731,CO:CS,2,FALSE)</f>
        <v>#N/A</v>
      </c>
      <c r="BV731" s="233"/>
      <c r="BW731" s="233" t="s">
        <v>17877</v>
      </c>
      <c r="BX731" s="233" t="e">
        <f>VLOOKUP(BT731,CO:CS,5,FALSE)</f>
        <v>#N/A</v>
      </c>
      <c r="BY731" s="233" t="e">
        <f>VLOOKUP(BT731,CV:CY,4,FALSE)</f>
        <v>#N/A</v>
      </c>
      <c r="BZ731" s="234" t="e">
        <f>VLOOKUP(BT731,CO:CS,3,FALSE)</f>
        <v>#N/A</v>
      </c>
      <c r="CA731" s="234" t="e">
        <f>VLOOKUP(BT731,CO:CT,6,FALSE)</f>
        <v>#N/A</v>
      </c>
      <c r="CB731" s="234">
        <v>350.2</v>
      </c>
      <c r="CC731" s="235">
        <v>18</v>
      </c>
      <c r="CD731" s="233" t="s">
        <v>17100</v>
      </c>
      <c r="CE731" s="233" t="s">
        <v>17769</v>
      </c>
      <c r="CF731" s="233" t="s">
        <v>17316</v>
      </c>
      <c r="CG731" s="236">
        <v>2901321</v>
      </c>
      <c r="CH731" s="236">
        <v>0</v>
      </c>
      <c r="CI731" s="236">
        <v>0</v>
      </c>
      <c r="CJ731" s="236">
        <f>CG731-CH731-CI731</f>
        <v>2901321</v>
      </c>
      <c r="CK731" s="236" t="e">
        <f t="shared" si="1069"/>
        <v>#N/A</v>
      </c>
      <c r="CL731" s="236" t="e">
        <f>DL731*9671.07/BZ731</f>
        <v>#N/A</v>
      </c>
      <c r="CM731" s="195">
        <f t="shared" si="1102"/>
        <v>0</v>
      </c>
      <c r="CQ731" s="182">
        <f t="shared" si="1103"/>
        <v>86.8</v>
      </c>
    </row>
    <row r="732" spans="1:95" ht="35.25" x14ac:dyDescent="0.5">
      <c r="B732" s="229" t="s">
        <v>373</v>
      </c>
      <c r="C732" s="269"/>
      <c r="D732" s="220" t="s">
        <v>17075</v>
      </c>
      <c r="E732" s="220" t="s">
        <v>17075</v>
      </c>
      <c r="F732" s="220" t="s">
        <v>17075</v>
      </c>
      <c r="G732" s="220" t="s">
        <v>17075</v>
      </c>
      <c r="H732" s="220" t="s">
        <v>17075</v>
      </c>
      <c r="I732" s="225">
        <f>I733+I734</f>
        <v>1319.89</v>
      </c>
      <c r="J732" s="225">
        <f t="shared" ref="J732:L732" si="1158">J733+J734</f>
        <v>1319.89</v>
      </c>
      <c r="K732" s="225">
        <f t="shared" si="1158"/>
        <v>1098.99</v>
      </c>
      <c r="L732" s="226">
        <f t="shared" si="1158"/>
        <v>63</v>
      </c>
      <c r="M732" s="220" t="s">
        <v>17075</v>
      </c>
      <c r="N732" s="220" t="s">
        <v>17075</v>
      </c>
      <c r="O732" s="223" t="s">
        <v>17075</v>
      </c>
      <c r="P732" s="227">
        <v>9318713.5999999978</v>
      </c>
      <c r="Q732" s="227"/>
      <c r="R732" s="225">
        <f t="shared" ref="R732:T732" si="1159">R733+R734</f>
        <v>0</v>
      </c>
      <c r="S732" s="225">
        <f t="shared" si="1159"/>
        <v>0</v>
      </c>
      <c r="T732" s="225">
        <f t="shared" si="1159"/>
        <v>9318713.5999999978</v>
      </c>
      <c r="U732" s="221">
        <f t="shared" si="1036"/>
        <v>7060.2198668070805</v>
      </c>
      <c r="V732" s="228">
        <f>MAX(V733:V734)</f>
        <v>7765.2865203761758</v>
      </c>
      <c r="W732" s="195">
        <f t="shared" si="1070"/>
        <v>705.06665356909525</v>
      </c>
      <c r="Y732" s="182" t="s">
        <v>3579</v>
      </c>
      <c r="Z732" s="182">
        <v>1989</v>
      </c>
      <c r="AA732" s="182">
        <v>4194.5</v>
      </c>
      <c r="AB732" s="182">
        <v>198</v>
      </c>
      <c r="AC732" s="182">
        <v>5</v>
      </c>
      <c r="AD732" s="182">
        <v>4194.5</v>
      </c>
      <c r="AF732" s="182" t="s">
        <v>17116</v>
      </c>
      <c r="AG732" s="182" t="s">
        <v>17312</v>
      </c>
      <c r="AH732" s="182" t="s">
        <v>2993</v>
      </c>
      <c r="AI732" s="182" t="s">
        <v>17322</v>
      </c>
      <c r="AL732" s="182" t="e">
        <f t="shared" si="1054"/>
        <v>#N/A</v>
      </c>
      <c r="AV732" s="182" t="e">
        <f t="shared" si="1055"/>
        <v>#N/A</v>
      </c>
      <c r="AW732" s="182" t="e">
        <f t="shared" si="1056"/>
        <v>#N/A</v>
      </c>
      <c r="AY732" s="182" t="s">
        <v>579</v>
      </c>
      <c r="AZ732" s="182">
        <v>695.5</v>
      </c>
      <c r="BA732" s="182" t="s">
        <v>2975</v>
      </c>
      <c r="BD732" s="182" t="e">
        <f t="shared" si="1057"/>
        <v>#N/A</v>
      </c>
      <c r="BJ732" s="182" t="e">
        <f t="shared" si="1058"/>
        <v>#N/A</v>
      </c>
      <c r="BU732" s="233" t="s">
        <v>17075</v>
      </c>
      <c r="BV732" s="233" t="s">
        <v>17075</v>
      </c>
      <c r="BW732" s="233" t="s">
        <v>17075</v>
      </c>
      <c r="BX732" s="233" t="s">
        <v>17075</v>
      </c>
      <c r="BY732" s="233" t="s">
        <v>17075</v>
      </c>
      <c r="BZ732" s="234">
        <f>BZ733+BZ734</f>
        <v>1319.89</v>
      </c>
      <c r="CA732" s="234" t="e">
        <f t="shared" ref="CA732" si="1160">CA733+CA734</f>
        <v>#N/A</v>
      </c>
      <c r="CB732" s="234">
        <f t="shared" ref="CB732" si="1161">CB733+CB734</f>
        <v>1319.89</v>
      </c>
      <c r="CC732" s="235">
        <f t="shared" ref="CC732" si="1162">CC733+CC734</f>
        <v>63</v>
      </c>
      <c r="CD732" s="233" t="s">
        <v>17075</v>
      </c>
      <c r="CE732" s="233" t="s">
        <v>17075</v>
      </c>
      <c r="CF732" s="233" t="s">
        <v>17075</v>
      </c>
      <c r="CG732" s="234">
        <f t="shared" ref="CG732" si="1163">CG733+CG734</f>
        <v>9318713.5999999978</v>
      </c>
      <c r="CH732" s="234">
        <f t="shared" ref="CH732" si="1164">CH733+CH734</f>
        <v>0</v>
      </c>
      <c r="CI732" s="234">
        <f t="shared" ref="CI732" si="1165">CI733+CI734</f>
        <v>0</v>
      </c>
      <c r="CJ732" s="234">
        <f t="shared" ref="CJ732" si="1166">CJ733+CJ734</f>
        <v>9318713.5999999978</v>
      </c>
      <c r="CK732" s="236">
        <f t="shared" si="1069"/>
        <v>7060.2198668070805</v>
      </c>
      <c r="CL732" s="236">
        <f>MAX(CL733:CL734)</f>
        <v>0</v>
      </c>
      <c r="CM732" s="195">
        <f t="shared" si="1102"/>
        <v>0</v>
      </c>
      <c r="CQ732" s="182" t="e">
        <f t="shared" si="1103"/>
        <v>#N/A</v>
      </c>
    </row>
    <row r="733" spans="1:95" ht="35.25" x14ac:dyDescent="0.5">
      <c r="A733" s="182">
        <v>1</v>
      </c>
      <c r="B733" s="220">
        <f>SUBTOTAL(9,$A$609:A733)</f>
        <v>101</v>
      </c>
      <c r="C733" s="230" t="s">
        <v>379</v>
      </c>
      <c r="D733" s="220">
        <v>1969</v>
      </c>
      <c r="E733" s="220"/>
      <c r="F733" s="220" t="s">
        <v>17877</v>
      </c>
      <c r="G733" s="220">
        <v>2</v>
      </c>
      <c r="H733" s="220" t="s">
        <v>17042</v>
      </c>
      <c r="I733" s="231">
        <v>745.69</v>
      </c>
      <c r="J733" s="231">
        <v>745.69</v>
      </c>
      <c r="K733" s="231">
        <f t="shared" ref="K733:K734" si="1167">J733-CQ733</f>
        <v>667.59</v>
      </c>
      <c r="L733" s="232">
        <v>35</v>
      </c>
      <c r="M733" s="220" t="s">
        <v>17100</v>
      </c>
      <c r="N733" s="220" t="s">
        <v>17769</v>
      </c>
      <c r="O733" s="223" t="s">
        <v>17316</v>
      </c>
      <c r="P733" s="228">
        <v>4859886.0799999991</v>
      </c>
      <c r="Q733" s="228"/>
      <c r="R733" s="228">
        <v>0</v>
      </c>
      <c r="S733" s="228">
        <v>0</v>
      </c>
      <c r="T733" s="228">
        <f t="shared" ref="T733:T734" si="1168">P733-R733-S733</f>
        <v>4859886.0799999991</v>
      </c>
      <c r="U733" s="221">
        <f t="shared" si="1036"/>
        <v>6517.3008622886173</v>
      </c>
      <c r="V733" s="228">
        <v>6517.3008622886182</v>
      </c>
      <c r="W733" s="195">
        <f t="shared" si="1070"/>
        <v>0</v>
      </c>
      <c r="Y733" s="182" t="s">
        <v>3582</v>
      </c>
      <c r="Z733" s="182">
        <v>2015</v>
      </c>
      <c r="AA733" s="182">
        <v>4543.7</v>
      </c>
      <c r="AB733" s="182">
        <v>65</v>
      </c>
      <c r="AC733" s="182">
        <v>10</v>
      </c>
      <c r="AD733" s="182">
        <v>4543.7</v>
      </c>
      <c r="AF733" s="182" t="s">
        <v>17117</v>
      </c>
      <c r="AG733" s="182" t="s">
        <v>17312</v>
      </c>
      <c r="AH733" s="182" t="s">
        <v>2993</v>
      </c>
      <c r="AI733" s="182" t="s">
        <v>17331</v>
      </c>
      <c r="AL733" s="182" t="e">
        <f t="shared" si="1054"/>
        <v>#N/A</v>
      </c>
      <c r="AV733" s="182">
        <f t="shared" si="1055"/>
        <v>576.79999999999995</v>
      </c>
      <c r="AW733" s="182" t="str">
        <f t="shared" si="1056"/>
        <v>Скатная деревянная</v>
      </c>
      <c r="AY733" s="182" t="s">
        <v>9734</v>
      </c>
      <c r="AZ733" s="182">
        <v>681</v>
      </c>
      <c r="BA733" s="182" t="s">
        <v>2975</v>
      </c>
      <c r="BD733" s="182" t="e">
        <f t="shared" si="1057"/>
        <v>#N/A</v>
      </c>
      <c r="BJ733" s="182" t="e">
        <f t="shared" si="1058"/>
        <v>#N/A</v>
      </c>
      <c r="BU733" s="233" t="e">
        <f>VLOOKUP(BT733,CO:CS,2,FALSE)</f>
        <v>#N/A</v>
      </c>
      <c r="BV733" s="233"/>
      <c r="BW733" s="233" t="s">
        <v>17877</v>
      </c>
      <c r="BX733" s="233" t="e">
        <f>VLOOKUP(BT733,CO:CS,5,FALSE)</f>
        <v>#N/A</v>
      </c>
      <c r="BY733" s="233" t="e">
        <f>VLOOKUP(BT733,CV:CY,4,FALSE)</f>
        <v>#N/A</v>
      </c>
      <c r="BZ733" s="234">
        <v>745.69</v>
      </c>
      <c r="CA733" s="234" t="e">
        <f>VLOOKUP(BT733,CO:CT,6,FALSE)</f>
        <v>#N/A</v>
      </c>
      <c r="CB733" s="234">
        <v>745.69</v>
      </c>
      <c r="CC733" s="235">
        <v>35</v>
      </c>
      <c r="CD733" s="233" t="s">
        <v>17100</v>
      </c>
      <c r="CE733" s="233" t="s">
        <v>17769</v>
      </c>
      <c r="CF733" s="233" t="s">
        <v>17316</v>
      </c>
      <c r="CG733" s="236">
        <v>4859886.0799999991</v>
      </c>
      <c r="CH733" s="236">
        <v>0</v>
      </c>
      <c r="CI733" s="236">
        <v>0</v>
      </c>
      <c r="CJ733" s="236">
        <f t="shared" ref="CJ733:CJ734" si="1169">CG733-CH733-CI733</f>
        <v>4859886.0799999991</v>
      </c>
      <c r="CK733" s="236">
        <f t="shared" ref="CK733:CK734" si="1170">CG733/BZ733</f>
        <v>6517.3008622886173</v>
      </c>
      <c r="CL733" s="236">
        <f t="shared" ref="CL733:CL734" si="1171">DL733*8425.6/BZ733</f>
        <v>0</v>
      </c>
      <c r="CM733" s="195">
        <f t="shared" si="1102"/>
        <v>0</v>
      </c>
      <c r="CQ733" s="182">
        <f t="shared" si="1103"/>
        <v>78.099999999999994</v>
      </c>
    </row>
    <row r="734" spans="1:95" ht="35.25" x14ac:dyDescent="0.5">
      <c r="A734" s="182">
        <v>1</v>
      </c>
      <c r="B734" s="220">
        <f>SUBTOTAL(9,$A$609:A734)</f>
        <v>102</v>
      </c>
      <c r="C734" s="230" t="s">
        <v>380</v>
      </c>
      <c r="D734" s="220">
        <v>1962</v>
      </c>
      <c r="E734" s="220"/>
      <c r="F734" s="220" t="s">
        <v>17877</v>
      </c>
      <c r="G734" s="220">
        <v>2</v>
      </c>
      <c r="H734" s="220" t="s">
        <v>17042</v>
      </c>
      <c r="I734" s="231">
        <v>574.20000000000005</v>
      </c>
      <c r="J734" s="231">
        <v>574.20000000000005</v>
      </c>
      <c r="K734" s="231">
        <f t="shared" si="1167"/>
        <v>431.40000000000003</v>
      </c>
      <c r="L734" s="232">
        <v>28</v>
      </c>
      <c r="M734" s="220" t="s">
        <v>17100</v>
      </c>
      <c r="N734" s="220" t="s">
        <v>17769</v>
      </c>
      <c r="O734" s="223" t="s">
        <v>17316</v>
      </c>
      <c r="P734" s="228">
        <v>4458827.5199999996</v>
      </c>
      <c r="Q734" s="228"/>
      <c r="R734" s="228">
        <v>0</v>
      </c>
      <c r="S734" s="228">
        <v>0</v>
      </c>
      <c r="T734" s="228">
        <f t="shared" si="1168"/>
        <v>4458827.5199999996</v>
      </c>
      <c r="U734" s="221">
        <f t="shared" si="1036"/>
        <v>7765.2865203761739</v>
      </c>
      <c r="V734" s="228">
        <v>7765.2865203761758</v>
      </c>
      <c r="W734" s="195">
        <f t="shared" ref="W734" si="1172">V734-U734</f>
        <v>0</v>
      </c>
      <c r="Y734" s="182" t="s">
        <v>3584</v>
      </c>
      <c r="Z734" s="182">
        <v>1991</v>
      </c>
      <c r="AA734" s="182">
        <v>3803.5</v>
      </c>
      <c r="AB734" s="182">
        <v>183</v>
      </c>
      <c r="AC734" s="182">
        <v>5</v>
      </c>
      <c r="AD734" s="182">
        <v>3803.5</v>
      </c>
      <c r="AF734" s="182" t="s">
        <v>3575</v>
      </c>
      <c r="AG734" s="182" t="s">
        <v>17312</v>
      </c>
      <c r="AH734" s="182" t="s">
        <v>2993</v>
      </c>
      <c r="AI734" s="182" t="s">
        <v>17042</v>
      </c>
      <c r="AL734" s="182" t="e">
        <f t="shared" si="1054"/>
        <v>#N/A</v>
      </c>
      <c r="AV734" s="182">
        <f t="shared" si="1055"/>
        <v>529.20000000000005</v>
      </c>
      <c r="AW734" s="182" t="str">
        <f t="shared" si="1056"/>
        <v>Скатная деревянная</v>
      </c>
      <c r="AY734" s="182" t="s">
        <v>580</v>
      </c>
      <c r="AZ734" s="182">
        <v>1176</v>
      </c>
      <c r="BA734" s="182" t="s">
        <v>2975</v>
      </c>
      <c r="BD734" s="182" t="e">
        <f t="shared" si="1057"/>
        <v>#N/A</v>
      </c>
      <c r="BJ734" s="182" t="e">
        <f t="shared" si="1058"/>
        <v>#N/A</v>
      </c>
      <c r="BU734" s="233" t="e">
        <f>VLOOKUP(BT734,CO:CS,2,FALSE)</f>
        <v>#N/A</v>
      </c>
      <c r="BV734" s="233"/>
      <c r="BW734" s="233" t="s">
        <v>17877</v>
      </c>
      <c r="BX734" s="233" t="e">
        <f>VLOOKUP(BT734,CO:CS,5,FALSE)</f>
        <v>#N/A</v>
      </c>
      <c r="BY734" s="233" t="e">
        <f>VLOOKUP(BT734,CV:CY,4,FALSE)</f>
        <v>#N/A</v>
      </c>
      <c r="BZ734" s="234">
        <v>574.20000000000005</v>
      </c>
      <c r="CA734" s="234" t="e">
        <f>VLOOKUP(BT734,CO:CT,6,FALSE)</f>
        <v>#N/A</v>
      </c>
      <c r="CB734" s="234">
        <v>574.20000000000005</v>
      </c>
      <c r="CC734" s="235">
        <v>28</v>
      </c>
      <c r="CD734" s="233" t="s">
        <v>17100</v>
      </c>
      <c r="CE734" s="233" t="s">
        <v>17769</v>
      </c>
      <c r="CF734" s="233" t="s">
        <v>17316</v>
      </c>
      <c r="CG734" s="236">
        <v>4458827.5199999996</v>
      </c>
      <c r="CH734" s="236">
        <v>0</v>
      </c>
      <c r="CI734" s="236">
        <v>0</v>
      </c>
      <c r="CJ734" s="236">
        <f t="shared" si="1169"/>
        <v>4458827.5199999996</v>
      </c>
      <c r="CK734" s="236">
        <f t="shared" si="1170"/>
        <v>7765.2865203761739</v>
      </c>
      <c r="CL734" s="236">
        <f t="shared" si="1171"/>
        <v>0</v>
      </c>
      <c r="CM734" s="195">
        <f t="shared" si="1102"/>
        <v>0</v>
      </c>
      <c r="CQ734" s="182">
        <f t="shared" si="1103"/>
        <v>142.80000000000001</v>
      </c>
    </row>
    <row r="735" spans="1:95" ht="35.25" x14ac:dyDescent="0.5">
      <c r="B735" s="229" t="s">
        <v>17068</v>
      </c>
      <c r="C735" s="269"/>
      <c r="D735" s="220" t="s">
        <v>17075</v>
      </c>
      <c r="E735" s="220" t="s">
        <v>17075</v>
      </c>
      <c r="F735" s="220" t="s">
        <v>17075</v>
      </c>
      <c r="G735" s="220" t="s">
        <v>17075</v>
      </c>
      <c r="H735" s="220" t="s">
        <v>17075</v>
      </c>
      <c r="I735" s="225">
        <f>I736</f>
        <v>1003.2</v>
      </c>
      <c r="J735" s="225">
        <f t="shared" ref="J735:L735" si="1173">J736</f>
        <v>915.9</v>
      </c>
      <c r="K735" s="225">
        <f t="shared" si="1173"/>
        <v>833</v>
      </c>
      <c r="L735" s="226">
        <f t="shared" si="1173"/>
        <v>38</v>
      </c>
      <c r="M735" s="220" t="s">
        <v>17075</v>
      </c>
      <c r="N735" s="220" t="s">
        <v>17075</v>
      </c>
      <c r="O735" s="223" t="s">
        <v>17075</v>
      </c>
      <c r="P735" s="227">
        <v>8285735.04</v>
      </c>
      <c r="Q735" s="227"/>
      <c r="R735" s="225">
        <f t="shared" ref="R735:T735" si="1174">R736</f>
        <v>0</v>
      </c>
      <c r="S735" s="225">
        <f t="shared" si="1174"/>
        <v>0</v>
      </c>
      <c r="T735" s="225">
        <f t="shared" si="1174"/>
        <v>8285735.04</v>
      </c>
      <c r="U735" s="221">
        <f t="shared" si="1036"/>
        <v>8259.3052631578939</v>
      </c>
      <c r="V735" s="228">
        <f>V736</f>
        <v>8259.3052631578939</v>
      </c>
      <c r="W735" s="195">
        <f t="shared" ref="W735:W736" si="1175">V735-U735</f>
        <v>0</v>
      </c>
      <c r="Y735" s="182" t="s">
        <v>17167</v>
      </c>
      <c r="Z735" s="182">
        <v>1949</v>
      </c>
      <c r="AA735" s="182">
        <v>561.4</v>
      </c>
      <c r="AB735" s="182">
        <v>29</v>
      </c>
      <c r="AC735" s="182">
        <v>2</v>
      </c>
      <c r="AD735" s="182">
        <v>509.2</v>
      </c>
      <c r="AF735" s="182" t="s">
        <v>551</v>
      </c>
      <c r="AG735" s="182" t="s">
        <v>17312</v>
      </c>
      <c r="AH735" s="182" t="s">
        <v>2993</v>
      </c>
      <c r="AI735" s="182" t="s">
        <v>17315</v>
      </c>
      <c r="AL735" s="182" t="e">
        <f t="shared" si="1054"/>
        <v>#N/A</v>
      </c>
      <c r="AV735" s="182" t="e">
        <f t="shared" si="1055"/>
        <v>#N/A</v>
      </c>
      <c r="AW735" s="182" t="e">
        <f t="shared" si="1056"/>
        <v>#N/A</v>
      </c>
      <c r="BD735" s="182" t="e">
        <f t="shared" si="1057"/>
        <v>#N/A</v>
      </c>
      <c r="BJ735" s="182" t="e">
        <f t="shared" si="1058"/>
        <v>#N/A</v>
      </c>
      <c r="BU735" s="233" t="s">
        <v>17075</v>
      </c>
      <c r="BV735" s="233" t="s">
        <v>17075</v>
      </c>
      <c r="BW735" s="233" t="s">
        <v>17075</v>
      </c>
      <c r="BX735" s="233" t="s">
        <v>17075</v>
      </c>
      <c r="BY735" s="233" t="s">
        <v>17075</v>
      </c>
      <c r="BZ735" s="234" t="e">
        <f>BZ736</f>
        <v>#N/A</v>
      </c>
      <c r="CA735" s="234" t="e">
        <f t="shared" ref="CA735" si="1176">CA736</f>
        <v>#N/A</v>
      </c>
      <c r="CB735" s="234">
        <f t="shared" ref="CB735" si="1177">CB736</f>
        <v>915.9</v>
      </c>
      <c r="CC735" s="235">
        <f t="shared" ref="CC735" si="1178">CC736</f>
        <v>38</v>
      </c>
      <c r="CD735" s="233" t="s">
        <v>17075</v>
      </c>
      <c r="CE735" s="233" t="s">
        <v>17075</v>
      </c>
      <c r="CF735" s="233" t="s">
        <v>17075</v>
      </c>
      <c r="CG735" s="234">
        <f t="shared" ref="CG735" si="1179">CG736</f>
        <v>8285735.04</v>
      </c>
      <c r="CH735" s="234">
        <f t="shared" ref="CH735" si="1180">CH736</f>
        <v>0</v>
      </c>
      <c r="CI735" s="234">
        <f t="shared" ref="CI735" si="1181">CI736</f>
        <v>0</v>
      </c>
      <c r="CJ735" s="234">
        <f t="shared" ref="CJ735" si="1182">CJ736</f>
        <v>8285735.04</v>
      </c>
      <c r="CK735" s="236" t="e">
        <f t="shared" ref="CK735:CK736" si="1183">CG735/BZ735</f>
        <v>#N/A</v>
      </c>
      <c r="CL735" s="236" t="e">
        <f>CL736</f>
        <v>#N/A</v>
      </c>
      <c r="CM735" s="195">
        <f t="shared" si="1102"/>
        <v>0</v>
      </c>
      <c r="CQ735" s="182" t="e">
        <f t="shared" si="1103"/>
        <v>#N/A</v>
      </c>
    </row>
    <row r="736" spans="1:95" ht="35.25" x14ac:dyDescent="0.5">
      <c r="A736" s="182">
        <v>1</v>
      </c>
      <c r="B736" s="220">
        <f>SUBTOTAL(9,$A$609:A736)</f>
        <v>103</v>
      </c>
      <c r="C736" s="230" t="s">
        <v>2523</v>
      </c>
      <c r="D736" s="220">
        <v>1988</v>
      </c>
      <c r="E736" s="220"/>
      <c r="F736" s="220" t="s">
        <v>17877</v>
      </c>
      <c r="G736" s="220">
        <v>2</v>
      </c>
      <c r="H736" s="220" t="s">
        <v>17322</v>
      </c>
      <c r="I736" s="231">
        <v>1003.2</v>
      </c>
      <c r="J736" s="231">
        <v>915.9</v>
      </c>
      <c r="K736" s="231">
        <f>J736-CQ736</f>
        <v>833</v>
      </c>
      <c r="L736" s="232">
        <v>38</v>
      </c>
      <c r="M736" s="220" t="s">
        <v>17100</v>
      </c>
      <c r="N736" s="220" t="s">
        <v>17746</v>
      </c>
      <c r="O736" s="223" t="s">
        <v>17809</v>
      </c>
      <c r="P736" s="228">
        <v>8285735.04</v>
      </c>
      <c r="Q736" s="228"/>
      <c r="R736" s="228">
        <v>0</v>
      </c>
      <c r="S736" s="228">
        <v>0</v>
      </c>
      <c r="T736" s="228">
        <f t="shared" ref="T736" si="1184">P736-R736-S736</f>
        <v>8285735.04</v>
      </c>
      <c r="U736" s="221">
        <f t="shared" si="1036"/>
        <v>8259.3052631578939</v>
      </c>
      <c r="V736" s="228">
        <v>8259.3052631578939</v>
      </c>
      <c r="W736" s="195">
        <f t="shared" si="1175"/>
        <v>0</v>
      </c>
      <c r="Y736" s="182" t="s">
        <v>3973</v>
      </c>
      <c r="Z736" s="182">
        <v>1951</v>
      </c>
      <c r="AA736" s="182">
        <v>1481.18</v>
      </c>
      <c r="AB736" s="182">
        <v>34</v>
      </c>
      <c r="AC736" s="182">
        <v>2</v>
      </c>
      <c r="AD736" s="182">
        <v>759.4</v>
      </c>
      <c r="AF736" s="182" t="s">
        <v>3962</v>
      </c>
      <c r="AG736" s="182" t="s">
        <v>17312</v>
      </c>
      <c r="AH736" s="182" t="s">
        <v>2993</v>
      </c>
      <c r="AI736" s="182" t="s">
        <v>17315</v>
      </c>
      <c r="AL736" s="182" t="e">
        <f t="shared" ref="AL736:AL767" si="1185">VLOOKUP(C736,AM:AN,2,FALSE)</f>
        <v>#N/A</v>
      </c>
      <c r="AV736" s="182" t="e">
        <f t="shared" ref="AV736:AV767" si="1186">VLOOKUP(C736,AY:BB,2,FALSE)</f>
        <v>#N/A</v>
      </c>
      <c r="AW736" s="182" t="e">
        <f t="shared" ref="AW736:AW767" si="1187">VLOOKUP(C736,AY:BA,3,FALSE)</f>
        <v>#N/A</v>
      </c>
      <c r="BD736" s="182" t="e">
        <f t="shared" ref="BD736:BD767" si="1188">VLOOKUP(C736,BE:BF,2,FALSE)</f>
        <v>#N/A</v>
      </c>
      <c r="BJ736" s="182" t="e">
        <f t="shared" ref="BJ736:BJ767" si="1189">VLOOKUP(C736,BL:BM,2,FALSE)</f>
        <v>#N/A</v>
      </c>
      <c r="BU736" s="233" t="e">
        <f>VLOOKUP(BT736,CO:CS,2,FALSE)</f>
        <v>#N/A</v>
      </c>
      <c r="BV736" s="233"/>
      <c r="BW736" s="233" t="s">
        <v>17877</v>
      </c>
      <c r="BX736" s="233" t="e">
        <f>VLOOKUP(BT736,CO:CS,5,FALSE)</f>
        <v>#N/A</v>
      </c>
      <c r="BY736" s="233" t="e">
        <f>VLOOKUP(BT736,CV:CY,4,FALSE)</f>
        <v>#N/A</v>
      </c>
      <c r="BZ736" s="234" t="e">
        <f>VLOOKUP(BT736,CO:CS,3,FALSE)</f>
        <v>#N/A</v>
      </c>
      <c r="CA736" s="234" t="e">
        <f>VLOOKUP(BT736,CO:CT,6,FALSE)</f>
        <v>#N/A</v>
      </c>
      <c r="CB736" s="234">
        <v>915.9</v>
      </c>
      <c r="CC736" s="235">
        <v>38</v>
      </c>
      <c r="CD736" s="233" t="s">
        <v>17100</v>
      </c>
      <c r="CE736" s="233" t="s">
        <v>17746</v>
      </c>
      <c r="CF736" s="233" t="s">
        <v>17809</v>
      </c>
      <c r="CG736" s="236">
        <v>8285735.04</v>
      </c>
      <c r="CH736" s="236">
        <v>0</v>
      </c>
      <c r="CI736" s="236">
        <v>0</v>
      </c>
      <c r="CJ736" s="236">
        <f t="shared" ref="CJ736" si="1190">CG736-CH736-CI736</f>
        <v>8285735.04</v>
      </c>
      <c r="CK736" s="236" t="e">
        <f t="shared" si="1183"/>
        <v>#N/A</v>
      </c>
      <c r="CL736" s="236" t="e">
        <f>DL736*8425.6/BZ736</f>
        <v>#N/A</v>
      </c>
      <c r="CM736" s="195">
        <f t="shared" si="1102"/>
        <v>0</v>
      </c>
      <c r="CQ736" s="182">
        <f t="shared" si="1103"/>
        <v>82.9</v>
      </c>
    </row>
    <row r="737" spans="1:95" ht="35.25" x14ac:dyDescent="0.5">
      <c r="B737" s="229" t="s">
        <v>219</v>
      </c>
      <c r="C737" s="269"/>
      <c r="D737" s="220" t="s">
        <v>17075</v>
      </c>
      <c r="E737" s="220" t="s">
        <v>17075</v>
      </c>
      <c r="F737" s="220" t="s">
        <v>17075</v>
      </c>
      <c r="G737" s="220" t="s">
        <v>17075</v>
      </c>
      <c r="H737" s="220" t="s">
        <v>17075</v>
      </c>
      <c r="I737" s="225">
        <f>I738+I739</f>
        <v>1007</v>
      </c>
      <c r="J737" s="225">
        <f t="shared" ref="J737:L737" si="1191">J738+J739</f>
        <v>631.5</v>
      </c>
      <c r="K737" s="225">
        <f t="shared" si="1191"/>
        <v>512.90000000000009</v>
      </c>
      <c r="L737" s="226">
        <f t="shared" si="1191"/>
        <v>38</v>
      </c>
      <c r="M737" s="220" t="s">
        <v>17075</v>
      </c>
      <c r="N737" s="220" t="s">
        <v>17075</v>
      </c>
      <c r="O737" s="223" t="s">
        <v>17075</v>
      </c>
      <c r="P737" s="227">
        <v>7585567.6799999997</v>
      </c>
      <c r="Q737" s="227"/>
      <c r="R737" s="225">
        <f t="shared" ref="R737:T737" si="1192">R738+R739</f>
        <v>0</v>
      </c>
      <c r="S737" s="225">
        <f t="shared" si="1192"/>
        <v>4909226.2300000004</v>
      </c>
      <c r="T737" s="225">
        <f t="shared" si="1192"/>
        <v>2676341.4499999993</v>
      </c>
      <c r="U737" s="221">
        <f t="shared" si="1036"/>
        <v>7532.837815292949</v>
      </c>
      <c r="V737" s="228">
        <f>MAX(V738:V739)</f>
        <v>7688.9966091699853</v>
      </c>
      <c r="W737" s="195">
        <f t="shared" ref="W737:W755" si="1193">V737-U737</f>
        <v>156.15879387703626</v>
      </c>
      <c r="Y737" s="182" t="s">
        <v>3338</v>
      </c>
      <c r="Z737" s="182">
        <v>1976</v>
      </c>
      <c r="AA737" s="182">
        <v>1188.5999999999999</v>
      </c>
      <c r="AB737" s="182">
        <v>62</v>
      </c>
      <c r="AC737" s="182">
        <v>3</v>
      </c>
      <c r="AD737" s="182">
        <v>1096.8</v>
      </c>
      <c r="AF737" s="182" t="s">
        <v>542</v>
      </c>
      <c r="AG737" s="182" t="s">
        <v>17312</v>
      </c>
      <c r="AH737" s="182" t="s">
        <v>17317</v>
      </c>
      <c r="AI737" s="182" t="s">
        <v>17042</v>
      </c>
      <c r="AL737" s="182" t="e">
        <f t="shared" si="1185"/>
        <v>#N/A</v>
      </c>
      <c r="AV737" s="182" t="e">
        <f t="shared" si="1186"/>
        <v>#N/A</v>
      </c>
      <c r="AW737" s="182" t="e">
        <f t="shared" si="1187"/>
        <v>#N/A</v>
      </c>
      <c r="AY737" s="182" t="s">
        <v>351</v>
      </c>
      <c r="AZ737" s="182">
        <v>607</v>
      </c>
      <c r="BA737" s="182" t="s">
        <v>2975</v>
      </c>
      <c r="BD737" s="182" t="e">
        <f t="shared" si="1188"/>
        <v>#N/A</v>
      </c>
      <c r="BJ737" s="182" t="e">
        <f t="shared" si="1189"/>
        <v>#N/A</v>
      </c>
      <c r="BU737" s="233" t="s">
        <v>17075</v>
      </c>
      <c r="BV737" s="233" t="s">
        <v>17075</v>
      </c>
      <c r="BW737" s="233" t="s">
        <v>17075</v>
      </c>
      <c r="BX737" s="233" t="s">
        <v>17075</v>
      </c>
      <c r="BY737" s="233" t="s">
        <v>17075</v>
      </c>
      <c r="BZ737" s="234" t="e">
        <f>BZ738+BZ739</f>
        <v>#N/A</v>
      </c>
      <c r="CA737" s="234" t="e">
        <f t="shared" ref="CA737" si="1194">CA738+CA739</f>
        <v>#N/A</v>
      </c>
      <c r="CB737" s="234">
        <f t="shared" ref="CB737" si="1195">CB738+CB739</f>
        <v>631.5</v>
      </c>
      <c r="CC737" s="235">
        <f t="shared" ref="CC737" si="1196">CC738+CC739</f>
        <v>38</v>
      </c>
      <c r="CD737" s="233" t="s">
        <v>17075</v>
      </c>
      <c r="CE737" s="233" t="s">
        <v>17075</v>
      </c>
      <c r="CF737" s="233" t="s">
        <v>17075</v>
      </c>
      <c r="CG737" s="234">
        <f t="shared" ref="CG737" si="1197">CG738+CG739</f>
        <v>7585567.6799999997</v>
      </c>
      <c r="CH737" s="234">
        <f t="shared" ref="CH737" si="1198">CH738+CH739</f>
        <v>0</v>
      </c>
      <c r="CI737" s="234">
        <f t="shared" ref="CI737" si="1199">CI738+CI739</f>
        <v>4770263.97</v>
      </c>
      <c r="CJ737" s="234">
        <f t="shared" ref="CJ737" si="1200">CJ738+CJ739</f>
        <v>2815303.709999999</v>
      </c>
      <c r="CK737" s="236" t="e">
        <f t="shared" ref="CK737:CK755" si="1201">CG737/BZ737</f>
        <v>#N/A</v>
      </c>
      <c r="CL737" s="236" t="e">
        <f>MAX(CL738:CL739)</f>
        <v>#N/A</v>
      </c>
      <c r="CM737" s="195">
        <f t="shared" si="1102"/>
        <v>0</v>
      </c>
      <c r="CQ737" s="182" t="e">
        <f t="shared" si="1103"/>
        <v>#N/A</v>
      </c>
    </row>
    <row r="738" spans="1:95" ht="35.25" x14ac:dyDescent="0.5">
      <c r="A738" s="182">
        <v>1</v>
      </c>
      <c r="B738" s="220">
        <f>SUBTOTAL(9,$A$609:A738)</f>
        <v>104</v>
      </c>
      <c r="C738" s="230" t="s">
        <v>243</v>
      </c>
      <c r="D738" s="220">
        <v>1969</v>
      </c>
      <c r="E738" s="220"/>
      <c r="F738" s="220" t="s">
        <v>17877</v>
      </c>
      <c r="G738" s="220">
        <v>2</v>
      </c>
      <c r="H738" s="220" t="s">
        <v>17042</v>
      </c>
      <c r="I738" s="231">
        <v>678.3</v>
      </c>
      <c r="J738" s="231">
        <v>423.8</v>
      </c>
      <c r="K738" s="231">
        <f t="shared" ref="K738:K739" si="1202">J738-CQ738</f>
        <v>346.20000000000005</v>
      </c>
      <c r="L738" s="232">
        <v>26</v>
      </c>
      <c r="M738" s="220" t="s">
        <v>17100</v>
      </c>
      <c r="N738" s="220" t="s">
        <v>17769</v>
      </c>
      <c r="O738" s="223" t="s">
        <v>17316</v>
      </c>
      <c r="P738" s="228">
        <v>5215446.3999999994</v>
      </c>
      <c r="Q738" s="228"/>
      <c r="R738" s="228">
        <v>0</v>
      </c>
      <c r="S738" s="228">
        <f>ROUND(P738/CN739*CN738,2)</f>
        <v>3375331.6</v>
      </c>
      <c r="T738" s="228">
        <f t="shared" ref="T738:T755" si="1203">P738-R738-S738</f>
        <v>1840114.7999999993</v>
      </c>
      <c r="U738" s="221">
        <f t="shared" si="1036"/>
        <v>7688.9966091699835</v>
      </c>
      <c r="V738" s="228">
        <v>7688.9966091699853</v>
      </c>
      <c r="W738" s="195">
        <f t="shared" si="1193"/>
        <v>0</v>
      </c>
      <c r="Y738" s="182" t="s">
        <v>3340</v>
      </c>
      <c r="Z738" s="182">
        <v>1969</v>
      </c>
      <c r="AA738" s="182">
        <v>894.4</v>
      </c>
      <c r="AB738" s="182">
        <v>62</v>
      </c>
      <c r="AC738" s="182">
        <v>2</v>
      </c>
      <c r="AD738" s="182">
        <v>460.7</v>
      </c>
      <c r="AF738" s="182" t="s">
        <v>3331</v>
      </c>
      <c r="AG738" s="182" t="s">
        <v>17312</v>
      </c>
      <c r="AH738" s="182" t="s">
        <v>17338</v>
      </c>
      <c r="AI738" s="182" t="s">
        <v>17315</v>
      </c>
      <c r="AL738" s="182" t="e">
        <f t="shared" si="1185"/>
        <v>#N/A</v>
      </c>
      <c r="AV738" s="182" t="e">
        <f t="shared" si="1186"/>
        <v>#N/A</v>
      </c>
      <c r="AW738" s="182" t="e">
        <f t="shared" si="1187"/>
        <v>#N/A</v>
      </c>
      <c r="AY738" s="182" t="s">
        <v>352</v>
      </c>
      <c r="AZ738" s="182">
        <v>650</v>
      </c>
      <c r="BA738" s="182" t="s">
        <v>2975</v>
      </c>
      <c r="BD738" s="182" t="e">
        <f t="shared" si="1188"/>
        <v>#N/A</v>
      </c>
      <c r="BJ738" s="182" t="e">
        <f t="shared" si="1189"/>
        <v>#N/A</v>
      </c>
      <c r="BU738" s="233" t="e">
        <f>VLOOKUP(BT738,CO:CS,2,FALSE)</f>
        <v>#N/A</v>
      </c>
      <c r="BV738" s="233"/>
      <c r="BW738" s="233" t="s">
        <v>17877</v>
      </c>
      <c r="BX738" s="233" t="e">
        <f>VLOOKUP(BT738,CO:CS,5,FALSE)</f>
        <v>#N/A</v>
      </c>
      <c r="BY738" s="233" t="e">
        <f>VLOOKUP(BT738,CV:CY,4,FALSE)</f>
        <v>#N/A</v>
      </c>
      <c r="BZ738" s="234" t="e">
        <f>VLOOKUP(BT738,CO:CS,3,FALSE)</f>
        <v>#N/A</v>
      </c>
      <c r="CA738" s="234" t="e">
        <f>VLOOKUP(BT738,CO:CT,6,FALSE)</f>
        <v>#N/A</v>
      </c>
      <c r="CB738" s="234">
        <v>423.8</v>
      </c>
      <c r="CC738" s="235">
        <v>26</v>
      </c>
      <c r="CD738" s="233" t="s">
        <v>17100</v>
      </c>
      <c r="CE738" s="233" t="s">
        <v>17769</v>
      </c>
      <c r="CF738" s="233" t="s">
        <v>17316</v>
      </c>
      <c r="CG738" s="236">
        <v>5215446.3999999994</v>
      </c>
      <c r="CH738" s="236">
        <v>0</v>
      </c>
      <c r="CI738" s="236">
        <v>3279788.29</v>
      </c>
      <c r="CJ738" s="236">
        <f t="shared" ref="CJ738:CJ739" si="1204">CG738-CH738-CI738</f>
        <v>1935658.1099999994</v>
      </c>
      <c r="CK738" s="236" t="e">
        <f t="shared" si="1201"/>
        <v>#N/A</v>
      </c>
      <c r="CL738" s="236" t="e">
        <f t="shared" ref="CL738:CL739" si="1205">DL738*8425.6/BZ738</f>
        <v>#N/A</v>
      </c>
      <c r="CM738" s="195">
        <f t="shared" si="1102"/>
        <v>0</v>
      </c>
      <c r="CN738" s="182">
        <v>4909226.2300000004</v>
      </c>
      <c r="CQ738" s="182">
        <f t="shared" si="1103"/>
        <v>77.599999999999994</v>
      </c>
    </row>
    <row r="739" spans="1:95" ht="35.25" x14ac:dyDescent="0.5">
      <c r="A739" s="182">
        <v>1</v>
      </c>
      <c r="B739" s="220">
        <f>SUBTOTAL(9,$A$609:A739)</f>
        <v>105</v>
      </c>
      <c r="C739" s="230" t="s">
        <v>244</v>
      </c>
      <c r="D739" s="220">
        <v>1974</v>
      </c>
      <c r="E739" s="220"/>
      <c r="F739" s="220" t="s">
        <v>17877</v>
      </c>
      <c r="G739" s="220">
        <v>2</v>
      </c>
      <c r="H739" s="220" t="s">
        <v>17040</v>
      </c>
      <c r="I739" s="231">
        <v>328.7</v>
      </c>
      <c r="J739" s="231">
        <v>207.7</v>
      </c>
      <c r="K739" s="231">
        <f t="shared" si="1202"/>
        <v>166.7</v>
      </c>
      <c r="L739" s="232">
        <v>12</v>
      </c>
      <c r="M739" s="220" t="s">
        <v>17100</v>
      </c>
      <c r="N739" s="220" t="s">
        <v>17769</v>
      </c>
      <c r="O739" s="223" t="s">
        <v>17316</v>
      </c>
      <c r="P739" s="228">
        <v>2370121.2799999998</v>
      </c>
      <c r="Q739" s="228"/>
      <c r="R739" s="228">
        <v>0</v>
      </c>
      <c r="S739" s="228">
        <f>ROUND(P739/CN739*CN738,2)</f>
        <v>1533894.63</v>
      </c>
      <c r="T739" s="228">
        <f t="shared" si="1203"/>
        <v>836226.64999999991</v>
      </c>
      <c r="U739" s="221">
        <f t="shared" si="1036"/>
        <v>7210.5910556738663</v>
      </c>
      <c r="V739" s="228">
        <v>7210.5910556738681</v>
      </c>
      <c r="W739" s="195">
        <f t="shared" si="1193"/>
        <v>0</v>
      </c>
      <c r="Y739" s="182" t="s">
        <v>3342</v>
      </c>
      <c r="Z739" s="182">
        <v>1969</v>
      </c>
      <c r="AA739" s="182">
        <v>792.7</v>
      </c>
      <c r="AB739" s="182">
        <v>42</v>
      </c>
      <c r="AC739" s="182">
        <v>2</v>
      </c>
      <c r="AD739" s="182">
        <v>481</v>
      </c>
      <c r="AF739" s="182" t="s">
        <v>558</v>
      </c>
      <c r="AG739" s="182" t="s">
        <v>17312</v>
      </c>
      <c r="AH739" s="182" t="s">
        <v>2993</v>
      </c>
      <c r="AI739" s="182" t="s">
        <v>17042</v>
      </c>
      <c r="AL739" s="182" t="e">
        <f t="shared" si="1185"/>
        <v>#N/A</v>
      </c>
      <c r="AV739" s="182" t="e">
        <f t="shared" si="1186"/>
        <v>#N/A</v>
      </c>
      <c r="AW739" s="182" t="e">
        <f t="shared" si="1187"/>
        <v>#N/A</v>
      </c>
      <c r="AY739" s="182" t="s">
        <v>353</v>
      </c>
      <c r="AZ739" s="182">
        <v>180</v>
      </c>
      <c r="BA739" s="182" t="s">
        <v>2975</v>
      </c>
      <c r="BD739" s="182" t="e">
        <f t="shared" si="1188"/>
        <v>#N/A</v>
      </c>
      <c r="BJ739" s="182" t="e">
        <f t="shared" si="1189"/>
        <v>#N/A</v>
      </c>
      <c r="BU739" s="233" t="e">
        <f>VLOOKUP(BT739,CO:CS,2,FALSE)</f>
        <v>#N/A</v>
      </c>
      <c r="BV739" s="233"/>
      <c r="BW739" s="233" t="s">
        <v>17877</v>
      </c>
      <c r="BX739" s="233" t="e">
        <f>VLOOKUP(BT739,CO:CS,5,FALSE)</f>
        <v>#N/A</v>
      </c>
      <c r="BY739" s="233" t="e">
        <f>VLOOKUP(BT739,CV:CY,4,FALSE)</f>
        <v>#N/A</v>
      </c>
      <c r="BZ739" s="234" t="e">
        <f>VLOOKUP(BT739,CO:CS,3,FALSE)</f>
        <v>#N/A</v>
      </c>
      <c r="CA739" s="234" t="e">
        <f>VLOOKUP(BT739,CO:CT,6,FALSE)</f>
        <v>#N/A</v>
      </c>
      <c r="CB739" s="234">
        <v>207.7</v>
      </c>
      <c r="CC739" s="235">
        <v>12</v>
      </c>
      <c r="CD739" s="233" t="s">
        <v>17100</v>
      </c>
      <c r="CE739" s="233" t="s">
        <v>17769</v>
      </c>
      <c r="CF739" s="233" t="s">
        <v>17316</v>
      </c>
      <c r="CG739" s="236">
        <v>2370121.2799999998</v>
      </c>
      <c r="CH739" s="236">
        <v>0</v>
      </c>
      <c r="CI739" s="236">
        <v>1490475.68</v>
      </c>
      <c r="CJ739" s="236">
        <f t="shared" si="1204"/>
        <v>879645.59999999986</v>
      </c>
      <c r="CK739" s="236" t="e">
        <f t="shared" si="1201"/>
        <v>#N/A</v>
      </c>
      <c r="CL739" s="236" t="e">
        <f t="shared" si="1205"/>
        <v>#N/A</v>
      </c>
      <c r="CM739" s="195">
        <f t="shared" si="1102"/>
        <v>0</v>
      </c>
      <c r="CN739" s="195">
        <f>P738+P739</f>
        <v>7585567.6799999997</v>
      </c>
      <c r="CQ739" s="182">
        <f t="shared" si="1103"/>
        <v>41</v>
      </c>
    </row>
    <row r="740" spans="1:95" ht="35.25" x14ac:dyDescent="0.5">
      <c r="B740" s="229" t="s">
        <v>220</v>
      </c>
      <c r="C740" s="269"/>
      <c r="D740" s="220" t="s">
        <v>17075</v>
      </c>
      <c r="E740" s="220" t="s">
        <v>17075</v>
      </c>
      <c r="F740" s="220" t="s">
        <v>17075</v>
      </c>
      <c r="G740" s="220" t="s">
        <v>17075</v>
      </c>
      <c r="H740" s="220" t="s">
        <v>17075</v>
      </c>
      <c r="I740" s="225">
        <f>I741+I742</f>
        <v>4402.3999999999996</v>
      </c>
      <c r="J740" s="225">
        <f t="shared" ref="J740:L740" si="1206">J741+J742</f>
        <v>4087.7</v>
      </c>
      <c r="K740" s="225">
        <f t="shared" si="1206"/>
        <v>4057.8</v>
      </c>
      <c r="L740" s="226">
        <f t="shared" si="1206"/>
        <v>187</v>
      </c>
      <c r="M740" s="220" t="s">
        <v>17075</v>
      </c>
      <c r="N740" s="220" t="s">
        <v>17075</v>
      </c>
      <c r="O740" s="223" t="s">
        <v>17075</v>
      </c>
      <c r="P740" s="227">
        <v>18276811.52</v>
      </c>
      <c r="Q740" s="227"/>
      <c r="R740" s="225">
        <f t="shared" ref="R740:T740" si="1207">R741+R742</f>
        <v>0</v>
      </c>
      <c r="S740" s="225">
        <f t="shared" si="1207"/>
        <v>0</v>
      </c>
      <c r="T740" s="225">
        <f t="shared" si="1207"/>
        <v>18276811.52</v>
      </c>
      <c r="U740" s="221">
        <f t="shared" si="1036"/>
        <v>4151.556314737416</v>
      </c>
      <c r="V740" s="228">
        <f>MAX(V741:V742)</f>
        <v>7980.1354074074079</v>
      </c>
      <c r="W740" s="195">
        <f t="shared" si="1193"/>
        <v>3828.579092669992</v>
      </c>
      <c r="Y740" s="182" t="s">
        <v>655</v>
      </c>
      <c r="Z740" s="182">
        <v>1969</v>
      </c>
      <c r="AA740" s="182">
        <v>783.74</v>
      </c>
      <c r="AB740" s="182">
        <v>28</v>
      </c>
      <c r="AC740" s="182">
        <v>2</v>
      </c>
      <c r="AD740" s="182">
        <v>722.54</v>
      </c>
      <c r="AF740" s="182" t="s">
        <v>3333</v>
      </c>
      <c r="AG740" s="182" t="s">
        <v>17312</v>
      </c>
      <c r="AH740" s="182" t="s">
        <v>17318</v>
      </c>
      <c r="AI740" s="182" t="s">
        <v>17042</v>
      </c>
      <c r="AL740" s="182" t="e">
        <f t="shared" si="1185"/>
        <v>#N/A</v>
      </c>
      <c r="AV740" s="182" t="e">
        <f t="shared" si="1186"/>
        <v>#N/A</v>
      </c>
      <c r="AW740" s="182" t="e">
        <f t="shared" si="1187"/>
        <v>#N/A</v>
      </c>
      <c r="AY740" s="182" t="s">
        <v>354</v>
      </c>
      <c r="AZ740" s="182">
        <v>180</v>
      </c>
      <c r="BA740" s="182" t="s">
        <v>2975</v>
      </c>
      <c r="BD740" s="182" t="e">
        <f t="shared" si="1188"/>
        <v>#N/A</v>
      </c>
      <c r="BJ740" s="182" t="e">
        <f t="shared" si="1189"/>
        <v>#N/A</v>
      </c>
      <c r="BU740" s="233" t="s">
        <v>17075</v>
      </c>
      <c r="BV740" s="233" t="s">
        <v>17075</v>
      </c>
      <c r="BW740" s="233" t="s">
        <v>17075</v>
      </c>
      <c r="BX740" s="233" t="s">
        <v>17075</v>
      </c>
      <c r="BY740" s="233" t="s">
        <v>17075</v>
      </c>
      <c r="BZ740" s="234" t="e">
        <f>BZ741+BZ742</f>
        <v>#N/A</v>
      </c>
      <c r="CA740" s="234" t="e">
        <f t="shared" ref="CA740" si="1208">CA741+CA742</f>
        <v>#N/A</v>
      </c>
      <c r="CB740" s="234">
        <f t="shared" ref="CB740" si="1209">CB741+CB742</f>
        <v>4057.8</v>
      </c>
      <c r="CC740" s="235">
        <f t="shared" ref="CC740" si="1210">CC741+CC742</f>
        <v>187</v>
      </c>
      <c r="CD740" s="233" t="s">
        <v>17075</v>
      </c>
      <c r="CE740" s="233" t="s">
        <v>17075</v>
      </c>
      <c r="CF740" s="233" t="s">
        <v>17075</v>
      </c>
      <c r="CG740" s="234">
        <f t="shared" ref="CG740" si="1211">CG741+CG742</f>
        <v>18276811.52</v>
      </c>
      <c r="CH740" s="234">
        <f t="shared" ref="CH740" si="1212">CH741+CH742</f>
        <v>0</v>
      </c>
      <c r="CI740" s="234">
        <f t="shared" ref="CI740" si="1213">CI741+CI742</f>
        <v>0</v>
      </c>
      <c r="CJ740" s="234">
        <f t="shared" ref="CJ740" si="1214">CJ741+CJ742</f>
        <v>18276811.52</v>
      </c>
      <c r="CK740" s="236" t="e">
        <f t="shared" si="1201"/>
        <v>#N/A</v>
      </c>
      <c r="CL740" s="236" t="e">
        <f>MAX(CL741:CL742)</f>
        <v>#N/A</v>
      </c>
      <c r="CM740" s="195">
        <f t="shared" si="1102"/>
        <v>0</v>
      </c>
      <c r="CQ740" s="182" t="e">
        <f t="shared" si="1103"/>
        <v>#N/A</v>
      </c>
    </row>
    <row r="741" spans="1:95" ht="35.25" x14ac:dyDescent="0.5">
      <c r="A741" s="182">
        <v>1</v>
      </c>
      <c r="B741" s="220">
        <f>SUBTOTAL(9,$A$609:A741)</f>
        <v>106</v>
      </c>
      <c r="C741" s="230" t="s">
        <v>245</v>
      </c>
      <c r="D741" s="220">
        <v>1984</v>
      </c>
      <c r="E741" s="220"/>
      <c r="F741" s="220" t="s">
        <v>17877</v>
      </c>
      <c r="G741" s="220">
        <v>2</v>
      </c>
      <c r="H741" s="220" t="s">
        <v>17322</v>
      </c>
      <c r="I741" s="231">
        <v>1080</v>
      </c>
      <c r="J741" s="231">
        <v>965.3</v>
      </c>
      <c r="K741" s="231">
        <v>965.3</v>
      </c>
      <c r="L741" s="232">
        <v>53</v>
      </c>
      <c r="M741" s="220" t="s">
        <v>17100</v>
      </c>
      <c r="N741" s="220" t="s">
        <v>17746</v>
      </c>
      <c r="O741" s="223" t="s">
        <v>17858</v>
      </c>
      <c r="P741" s="228">
        <v>8618546.2400000002</v>
      </c>
      <c r="Q741" s="228"/>
      <c r="R741" s="228">
        <v>0</v>
      </c>
      <c r="S741" s="228">
        <v>0</v>
      </c>
      <c r="T741" s="228">
        <f t="shared" si="1203"/>
        <v>8618546.2400000002</v>
      </c>
      <c r="U741" s="221">
        <f t="shared" si="1036"/>
        <v>7980.1354074074079</v>
      </c>
      <c r="V741" s="228">
        <v>7980.1354074074079</v>
      </c>
      <c r="W741" s="195">
        <f t="shared" si="1193"/>
        <v>0</v>
      </c>
      <c r="Y741" s="182" t="s">
        <v>3344</v>
      </c>
      <c r="Z741" s="182">
        <v>1969</v>
      </c>
      <c r="AA741" s="182">
        <v>792.88</v>
      </c>
      <c r="AB741" s="182">
        <v>42</v>
      </c>
      <c r="AC741" s="182">
        <v>2</v>
      </c>
      <c r="AD741" s="182">
        <v>732.48</v>
      </c>
      <c r="AF741" s="182" t="s">
        <v>3335</v>
      </c>
      <c r="AG741" s="182" t="s">
        <v>17312</v>
      </c>
      <c r="AH741" s="182" t="s">
        <v>2993</v>
      </c>
      <c r="AI741" s="182" t="s">
        <v>17042</v>
      </c>
      <c r="AL741" s="182" t="e">
        <f t="shared" si="1185"/>
        <v>#N/A</v>
      </c>
      <c r="AV741" s="182" t="e">
        <f t="shared" si="1186"/>
        <v>#N/A</v>
      </c>
      <c r="AW741" s="182" t="e">
        <f t="shared" si="1187"/>
        <v>#N/A</v>
      </c>
      <c r="AY741" s="182" t="s">
        <v>355</v>
      </c>
      <c r="AZ741" s="182">
        <v>300</v>
      </c>
      <c r="BA741" s="182" t="s">
        <v>2975</v>
      </c>
      <c r="BD741" s="182" t="e">
        <f t="shared" si="1188"/>
        <v>#N/A</v>
      </c>
      <c r="BJ741" s="182" t="e">
        <f t="shared" si="1189"/>
        <v>#N/A</v>
      </c>
      <c r="BU741" s="233" t="e">
        <f>VLOOKUP(BT741,CO:CS,2,FALSE)</f>
        <v>#N/A</v>
      </c>
      <c r="BV741" s="233"/>
      <c r="BW741" s="233" t="s">
        <v>17877</v>
      </c>
      <c r="BX741" s="233" t="e">
        <f>VLOOKUP(BT741,CO:CS,5,FALSE)</f>
        <v>#N/A</v>
      </c>
      <c r="BY741" s="233" t="e">
        <f>VLOOKUP(BT741,CV:CY,4,FALSE)</f>
        <v>#N/A</v>
      </c>
      <c r="BZ741" s="234" t="e">
        <f>VLOOKUP(BT741,CO:CS,3,FALSE)</f>
        <v>#N/A</v>
      </c>
      <c r="CA741" s="234" t="e">
        <f>VLOOKUP(BT741,CO:CT,6,FALSE)</f>
        <v>#N/A</v>
      </c>
      <c r="CB741" s="234">
        <v>965.3</v>
      </c>
      <c r="CC741" s="235">
        <v>53</v>
      </c>
      <c r="CD741" s="233" t="s">
        <v>17100</v>
      </c>
      <c r="CE741" s="233" t="s">
        <v>17746</v>
      </c>
      <c r="CF741" s="233" t="s">
        <v>17858</v>
      </c>
      <c r="CG741" s="236">
        <v>8618546.2400000002</v>
      </c>
      <c r="CH741" s="236">
        <v>0</v>
      </c>
      <c r="CI741" s="236">
        <v>0</v>
      </c>
      <c r="CJ741" s="236">
        <f t="shared" ref="CJ741:CJ742" si="1215">CG741-CH741-CI741</f>
        <v>8618546.2400000002</v>
      </c>
      <c r="CK741" s="236" t="e">
        <f t="shared" si="1201"/>
        <v>#N/A</v>
      </c>
      <c r="CL741" s="236" t="e">
        <f t="shared" ref="CL741:CL742" si="1216">DL741*8425.6/BZ741</f>
        <v>#N/A</v>
      </c>
      <c r="CM741" s="195">
        <f t="shared" si="1102"/>
        <v>0</v>
      </c>
      <c r="CQ741" s="182">
        <f t="shared" si="1103"/>
        <v>0</v>
      </c>
    </row>
    <row r="742" spans="1:95" ht="35.25" x14ac:dyDescent="0.5">
      <c r="A742" s="182">
        <v>1</v>
      </c>
      <c r="B742" s="220">
        <f>SUBTOTAL(9,$A$609:A742)</f>
        <v>107</v>
      </c>
      <c r="C742" s="230" t="s">
        <v>246</v>
      </c>
      <c r="D742" s="220">
        <v>1977</v>
      </c>
      <c r="E742" s="220"/>
      <c r="F742" s="220" t="s">
        <v>17877</v>
      </c>
      <c r="G742" s="220">
        <v>5</v>
      </c>
      <c r="H742" s="220" t="s">
        <v>17315</v>
      </c>
      <c r="I742" s="231">
        <v>3322.4</v>
      </c>
      <c r="J742" s="231">
        <v>3122.4</v>
      </c>
      <c r="K742" s="231">
        <v>3092.5</v>
      </c>
      <c r="L742" s="232">
        <v>134</v>
      </c>
      <c r="M742" s="220" t="s">
        <v>17100</v>
      </c>
      <c r="N742" s="220" t="s">
        <v>17746</v>
      </c>
      <c r="O742" s="223" t="s">
        <v>17855</v>
      </c>
      <c r="P742" s="228">
        <v>9658265.2799999993</v>
      </c>
      <c r="Q742" s="228"/>
      <c r="R742" s="228">
        <v>0</v>
      </c>
      <c r="S742" s="228">
        <v>0</v>
      </c>
      <c r="T742" s="228">
        <f t="shared" si="1203"/>
        <v>9658265.2799999993</v>
      </c>
      <c r="U742" s="221">
        <f t="shared" si="1036"/>
        <v>2907.0145918613048</v>
      </c>
      <c r="V742" s="228">
        <v>2907.0145918613048</v>
      </c>
      <c r="W742" s="195">
        <f t="shared" si="1193"/>
        <v>0</v>
      </c>
      <c r="Y742" s="182" t="s">
        <v>3346</v>
      </c>
      <c r="Z742" s="182">
        <v>1968</v>
      </c>
      <c r="AA742" s="182">
        <v>785.05</v>
      </c>
      <c r="AB742" s="182">
        <v>37</v>
      </c>
      <c r="AC742" s="182">
        <v>2</v>
      </c>
      <c r="AD742" s="182">
        <v>727.15</v>
      </c>
      <c r="AF742" s="182" t="s">
        <v>3338</v>
      </c>
      <c r="AG742" s="182" t="s">
        <v>17312</v>
      </c>
      <c r="AH742" s="182" t="s">
        <v>2993</v>
      </c>
      <c r="AI742" s="182" t="s">
        <v>17042</v>
      </c>
      <c r="AL742" s="182" t="e">
        <f t="shared" si="1185"/>
        <v>#N/A</v>
      </c>
      <c r="AV742" s="182" t="e">
        <f t="shared" si="1186"/>
        <v>#N/A</v>
      </c>
      <c r="AW742" s="182" t="e">
        <f t="shared" si="1187"/>
        <v>#N/A</v>
      </c>
      <c r="AY742" s="182" t="s">
        <v>358</v>
      </c>
      <c r="AZ742" s="182">
        <v>850</v>
      </c>
      <c r="BA742" s="182" t="s">
        <v>2975</v>
      </c>
      <c r="BD742" s="182" t="e">
        <f t="shared" si="1188"/>
        <v>#N/A</v>
      </c>
      <c r="BJ742" s="182" t="e">
        <f t="shared" si="1189"/>
        <v>#N/A</v>
      </c>
      <c r="BU742" s="233" t="e">
        <f>VLOOKUP(BT742,CO:CS,2,FALSE)</f>
        <v>#N/A</v>
      </c>
      <c r="BV742" s="233"/>
      <c r="BW742" s="233" t="s">
        <v>17877</v>
      </c>
      <c r="BX742" s="233" t="e">
        <f>VLOOKUP(BT742,CO:CS,5,FALSE)</f>
        <v>#N/A</v>
      </c>
      <c r="BY742" s="233" t="e">
        <f>VLOOKUP(BT742,CV:CY,4,FALSE)</f>
        <v>#N/A</v>
      </c>
      <c r="BZ742" s="234">
        <v>3322.4</v>
      </c>
      <c r="CA742" s="234">
        <v>3122.4</v>
      </c>
      <c r="CB742" s="234">
        <v>3092.5</v>
      </c>
      <c r="CC742" s="235">
        <v>134</v>
      </c>
      <c r="CD742" s="233" t="s">
        <v>17100</v>
      </c>
      <c r="CE742" s="233" t="s">
        <v>17746</v>
      </c>
      <c r="CF742" s="233" t="s">
        <v>17855</v>
      </c>
      <c r="CG742" s="236">
        <v>9658265.2799999993</v>
      </c>
      <c r="CH742" s="236">
        <v>0</v>
      </c>
      <c r="CI742" s="236">
        <v>0</v>
      </c>
      <c r="CJ742" s="236">
        <f t="shared" si="1215"/>
        <v>9658265.2799999993</v>
      </c>
      <c r="CK742" s="236">
        <f t="shared" si="1201"/>
        <v>2907.0145918613048</v>
      </c>
      <c r="CL742" s="236">
        <f t="shared" si="1216"/>
        <v>0</v>
      </c>
      <c r="CM742" s="195">
        <f t="shared" si="1102"/>
        <v>0</v>
      </c>
      <c r="CQ742" s="182">
        <f t="shared" si="1103"/>
        <v>0</v>
      </c>
    </row>
    <row r="743" spans="1:95" ht="35.25" x14ac:dyDescent="0.5">
      <c r="B743" s="229" t="s">
        <v>221</v>
      </c>
      <c r="C743" s="269"/>
      <c r="D743" s="220" t="s">
        <v>17075</v>
      </c>
      <c r="E743" s="220" t="s">
        <v>17075</v>
      </c>
      <c r="F743" s="220" t="s">
        <v>17075</v>
      </c>
      <c r="G743" s="220" t="s">
        <v>17075</v>
      </c>
      <c r="H743" s="220" t="s">
        <v>17075</v>
      </c>
      <c r="I743" s="225">
        <f>I744+I745</f>
        <v>6310.48</v>
      </c>
      <c r="J743" s="225">
        <f t="shared" ref="J743:L743" si="1217">J744+J745</f>
        <v>4408.75</v>
      </c>
      <c r="K743" s="225">
        <f t="shared" si="1217"/>
        <v>4349.05</v>
      </c>
      <c r="L743" s="226">
        <f t="shared" si="1217"/>
        <v>200</v>
      </c>
      <c r="M743" s="220" t="s">
        <v>17075</v>
      </c>
      <c r="N743" s="220" t="s">
        <v>17075</v>
      </c>
      <c r="O743" s="223" t="s">
        <v>17075</v>
      </c>
      <c r="P743" s="227">
        <v>12674630.079999998</v>
      </c>
      <c r="Q743" s="227"/>
      <c r="R743" s="225">
        <f t="shared" ref="R743:T743" si="1218">R744+R745</f>
        <v>0</v>
      </c>
      <c r="S743" s="225">
        <f t="shared" si="1218"/>
        <v>0</v>
      </c>
      <c r="T743" s="225">
        <f t="shared" si="1218"/>
        <v>12674630.079999998</v>
      </c>
      <c r="U743" s="221">
        <f t="shared" si="1036"/>
        <v>2008.5049124630771</v>
      </c>
      <c r="V743" s="228">
        <f>MAX(V744:V745)</f>
        <v>2024.6106723232685</v>
      </c>
      <c r="W743" s="195">
        <f t="shared" si="1193"/>
        <v>16.105759860191483</v>
      </c>
      <c r="Y743" s="182" t="s">
        <v>3348</v>
      </c>
      <c r="Z743" s="182">
        <v>1968</v>
      </c>
      <c r="AA743" s="182">
        <v>852.13</v>
      </c>
      <c r="AB743" s="182">
        <v>26</v>
      </c>
      <c r="AC743" s="182">
        <v>2</v>
      </c>
      <c r="AD743" s="182">
        <v>789.93</v>
      </c>
      <c r="AF743" s="182" t="s">
        <v>3340</v>
      </c>
      <c r="AG743" s="182" t="s">
        <v>17312</v>
      </c>
      <c r="AH743" s="182" t="s">
        <v>2993</v>
      </c>
      <c r="AI743" s="182" t="s">
        <v>17040</v>
      </c>
      <c r="AL743" s="182" t="e">
        <f t="shared" si="1185"/>
        <v>#N/A</v>
      </c>
      <c r="AV743" s="182" t="e">
        <f t="shared" si="1186"/>
        <v>#N/A</v>
      </c>
      <c r="AW743" s="182" t="e">
        <f t="shared" si="1187"/>
        <v>#N/A</v>
      </c>
      <c r="AY743" s="182" t="s">
        <v>360</v>
      </c>
      <c r="AZ743" s="182">
        <v>600</v>
      </c>
      <c r="BA743" s="182" t="s">
        <v>2975</v>
      </c>
      <c r="BD743" s="182" t="e">
        <f t="shared" si="1188"/>
        <v>#N/A</v>
      </c>
      <c r="BJ743" s="182" t="e">
        <f t="shared" si="1189"/>
        <v>#N/A</v>
      </c>
      <c r="BU743" s="233" t="s">
        <v>17075</v>
      </c>
      <c r="BV743" s="233" t="s">
        <v>17075</v>
      </c>
      <c r="BW743" s="233" t="s">
        <v>17075</v>
      </c>
      <c r="BX743" s="233" t="s">
        <v>17075</v>
      </c>
      <c r="BY743" s="233" t="s">
        <v>17075</v>
      </c>
      <c r="BZ743" s="234">
        <f>BZ744+BZ745</f>
        <v>6310.48</v>
      </c>
      <c r="CA743" s="234">
        <f t="shared" ref="CA743" si="1219">CA744+CA745</f>
        <v>4408.75</v>
      </c>
      <c r="CB743" s="234">
        <f t="shared" ref="CB743" si="1220">CB744+CB745</f>
        <v>4408.75</v>
      </c>
      <c r="CC743" s="235">
        <f t="shared" ref="CC743" si="1221">CC744+CC745</f>
        <v>200</v>
      </c>
      <c r="CD743" s="233" t="s">
        <v>17075</v>
      </c>
      <c r="CE743" s="233" t="s">
        <v>17075</v>
      </c>
      <c r="CF743" s="233" t="s">
        <v>17075</v>
      </c>
      <c r="CG743" s="234">
        <f t="shared" ref="CG743" si="1222">CG744+CG745</f>
        <v>12674630.079999998</v>
      </c>
      <c r="CH743" s="234">
        <f t="shared" ref="CH743" si="1223">CH744+CH745</f>
        <v>0</v>
      </c>
      <c r="CI743" s="234">
        <f t="shared" ref="CI743" si="1224">CI744+CI745</f>
        <v>0</v>
      </c>
      <c r="CJ743" s="234">
        <f t="shared" ref="CJ743" si="1225">CJ744+CJ745</f>
        <v>12674630.079999998</v>
      </c>
      <c r="CK743" s="236">
        <f t="shared" si="1201"/>
        <v>2008.5049124630771</v>
      </c>
      <c r="CL743" s="236">
        <f>MAX(CL744:CL745)</f>
        <v>0</v>
      </c>
      <c r="CM743" s="195">
        <f t="shared" si="1102"/>
        <v>0</v>
      </c>
      <c r="CQ743" s="182" t="e">
        <f t="shared" si="1103"/>
        <v>#N/A</v>
      </c>
    </row>
    <row r="744" spans="1:95" ht="35.25" x14ac:dyDescent="0.5">
      <c r="A744" s="182">
        <v>1</v>
      </c>
      <c r="B744" s="220">
        <f>SUBTOTAL(9,$A$609:A744)</f>
        <v>108</v>
      </c>
      <c r="C744" s="230" t="s">
        <v>251</v>
      </c>
      <c r="D744" s="220">
        <v>1984</v>
      </c>
      <c r="E744" s="220"/>
      <c r="F744" s="220" t="s">
        <v>17877</v>
      </c>
      <c r="G744" s="220">
        <v>5</v>
      </c>
      <c r="H744" s="220" t="s">
        <v>17322</v>
      </c>
      <c r="I744" s="231">
        <v>2658.84</v>
      </c>
      <c r="J744" s="231">
        <v>1784.6</v>
      </c>
      <c r="K744" s="231">
        <v>1784.6</v>
      </c>
      <c r="L744" s="232">
        <v>89</v>
      </c>
      <c r="M744" s="220" t="s">
        <v>17100</v>
      </c>
      <c r="N744" s="220" t="s">
        <v>17746</v>
      </c>
      <c r="O744" s="223" t="s">
        <v>17856</v>
      </c>
      <c r="P744" s="228">
        <v>5383115.8399999999</v>
      </c>
      <c r="Q744" s="228"/>
      <c r="R744" s="228">
        <v>0</v>
      </c>
      <c r="S744" s="228">
        <v>0</v>
      </c>
      <c r="T744" s="228">
        <f t="shared" si="1203"/>
        <v>5383115.8399999999</v>
      </c>
      <c r="U744" s="221">
        <f t="shared" si="1036"/>
        <v>2024.6106723232685</v>
      </c>
      <c r="V744" s="228">
        <v>2024.6106723232685</v>
      </c>
      <c r="W744" s="195">
        <f t="shared" si="1193"/>
        <v>0</v>
      </c>
      <c r="Y744" s="182" t="s">
        <v>3349</v>
      </c>
      <c r="Z744" s="182">
        <v>1970</v>
      </c>
      <c r="AA744" s="182">
        <v>1667.01</v>
      </c>
      <c r="AB744" s="182">
        <v>26</v>
      </c>
      <c r="AC744" s="182">
        <v>2</v>
      </c>
      <c r="AD744" s="182">
        <v>780.15</v>
      </c>
      <c r="AF744" s="182" t="s">
        <v>3342</v>
      </c>
      <c r="AG744" s="182" t="s">
        <v>17312</v>
      </c>
      <c r="AH744" s="182" t="s">
        <v>2993</v>
      </c>
      <c r="AI744" s="182" t="s">
        <v>17042</v>
      </c>
      <c r="AL744" s="182" t="e">
        <f t="shared" si="1185"/>
        <v>#N/A</v>
      </c>
      <c r="AV744" s="182" t="e">
        <f t="shared" si="1186"/>
        <v>#N/A</v>
      </c>
      <c r="AW744" s="182" t="e">
        <f t="shared" si="1187"/>
        <v>#N/A</v>
      </c>
      <c r="AY744" s="182" t="s">
        <v>363</v>
      </c>
      <c r="AZ744" s="182">
        <v>491.37</v>
      </c>
      <c r="BA744" s="182" t="s">
        <v>2975</v>
      </c>
      <c r="BD744" s="182" t="e">
        <f t="shared" si="1188"/>
        <v>#N/A</v>
      </c>
      <c r="BJ744" s="182" t="e">
        <f t="shared" si="1189"/>
        <v>#N/A</v>
      </c>
      <c r="BU744" s="233" t="e">
        <f>VLOOKUP(BT744,CO:CS,2,FALSE)</f>
        <v>#N/A</v>
      </c>
      <c r="BV744" s="233"/>
      <c r="BW744" s="233" t="s">
        <v>17877</v>
      </c>
      <c r="BX744" s="233" t="e">
        <f>VLOOKUP(BT744,CO:CS,5,FALSE)</f>
        <v>#N/A</v>
      </c>
      <c r="BY744" s="233" t="e">
        <f>VLOOKUP(BT744,CV:CY,4,FALSE)</f>
        <v>#N/A</v>
      </c>
      <c r="BZ744" s="234">
        <v>2658.84</v>
      </c>
      <c r="CA744" s="234">
        <v>1784.6</v>
      </c>
      <c r="CB744" s="234">
        <v>1784.6</v>
      </c>
      <c r="CC744" s="235">
        <v>89</v>
      </c>
      <c r="CD744" s="233" t="s">
        <v>17100</v>
      </c>
      <c r="CE744" s="233" t="s">
        <v>17746</v>
      </c>
      <c r="CF744" s="233" t="s">
        <v>17856</v>
      </c>
      <c r="CG744" s="236">
        <v>5383115.8399999999</v>
      </c>
      <c r="CH744" s="236">
        <v>0</v>
      </c>
      <c r="CI744" s="236">
        <v>0</v>
      </c>
      <c r="CJ744" s="236">
        <f t="shared" ref="CJ744:CJ745" si="1226">CG744-CH744-CI744</f>
        <v>5383115.8399999999</v>
      </c>
      <c r="CK744" s="236">
        <f t="shared" si="1201"/>
        <v>2024.6106723232685</v>
      </c>
      <c r="CL744" s="236">
        <f t="shared" ref="CL744:CL745" si="1227">DL744*8425.6/BZ744</f>
        <v>0</v>
      </c>
      <c r="CM744" s="195">
        <f t="shared" si="1102"/>
        <v>0</v>
      </c>
      <c r="CQ744" s="182">
        <f t="shared" si="1103"/>
        <v>0</v>
      </c>
    </row>
    <row r="745" spans="1:95" ht="35.25" x14ac:dyDescent="0.5">
      <c r="A745" s="182">
        <v>1</v>
      </c>
      <c r="B745" s="220">
        <f>SUBTOTAL(9,$A$609:A745)</f>
        <v>109</v>
      </c>
      <c r="C745" s="230" t="s">
        <v>247</v>
      </c>
      <c r="D745" s="220">
        <v>1979</v>
      </c>
      <c r="E745" s="220"/>
      <c r="F745" s="220" t="s">
        <v>17877</v>
      </c>
      <c r="G745" s="220">
        <v>5</v>
      </c>
      <c r="H745" s="220" t="s">
        <v>17315</v>
      </c>
      <c r="I745" s="231">
        <v>3651.64</v>
      </c>
      <c r="J745" s="231">
        <v>2624.15</v>
      </c>
      <c r="K745" s="231">
        <f>J745-CQ745</f>
        <v>2564.4500000000003</v>
      </c>
      <c r="L745" s="232">
        <v>111</v>
      </c>
      <c r="M745" s="220" t="s">
        <v>17100</v>
      </c>
      <c r="N745" s="220" t="s">
        <v>17746</v>
      </c>
      <c r="O745" s="223" t="s">
        <v>17856</v>
      </c>
      <c r="P745" s="228">
        <v>7291514.2399999993</v>
      </c>
      <c r="Q745" s="228"/>
      <c r="R745" s="228">
        <v>0</v>
      </c>
      <c r="S745" s="228">
        <v>0</v>
      </c>
      <c r="T745" s="228">
        <f t="shared" si="1203"/>
        <v>7291514.2399999993</v>
      </c>
      <c r="U745" s="221">
        <f t="shared" si="1036"/>
        <v>1996.7779518243856</v>
      </c>
      <c r="V745" s="228">
        <v>1996.7779518243858</v>
      </c>
      <c r="W745" s="195">
        <f t="shared" si="1193"/>
        <v>0</v>
      </c>
      <c r="Y745" s="182" t="s">
        <v>3352</v>
      </c>
      <c r="Z745" s="182">
        <v>1972</v>
      </c>
      <c r="AA745" s="182">
        <v>1801.5</v>
      </c>
      <c r="AB745" s="182">
        <v>31</v>
      </c>
      <c r="AC745" s="182">
        <v>2</v>
      </c>
      <c r="AD745" s="182">
        <v>1005.73</v>
      </c>
      <c r="AF745" s="182" t="s">
        <v>655</v>
      </c>
      <c r="AG745" s="182" t="s">
        <v>17312</v>
      </c>
      <c r="AH745" s="182" t="s">
        <v>2993</v>
      </c>
      <c r="AI745" s="182" t="s">
        <v>17042</v>
      </c>
      <c r="AL745" s="182" t="e">
        <f t="shared" si="1185"/>
        <v>#N/A</v>
      </c>
      <c r="AV745" s="182" t="e">
        <f t="shared" si="1186"/>
        <v>#N/A</v>
      </c>
      <c r="AW745" s="182" t="e">
        <f t="shared" si="1187"/>
        <v>#N/A</v>
      </c>
      <c r="AY745" s="182" t="s">
        <v>364</v>
      </c>
      <c r="AZ745" s="182">
        <v>472.9</v>
      </c>
      <c r="BA745" s="182" t="s">
        <v>2975</v>
      </c>
      <c r="BD745" s="182" t="e">
        <f t="shared" si="1188"/>
        <v>#N/A</v>
      </c>
      <c r="BJ745" s="182" t="e">
        <f t="shared" si="1189"/>
        <v>#N/A</v>
      </c>
      <c r="BU745" s="233" t="e">
        <f>VLOOKUP(BT745,CO:CS,2,FALSE)</f>
        <v>#N/A</v>
      </c>
      <c r="BV745" s="233"/>
      <c r="BW745" s="233" t="s">
        <v>17877</v>
      </c>
      <c r="BX745" s="233" t="e">
        <f>VLOOKUP(BT745,CO:CS,5,FALSE)</f>
        <v>#N/A</v>
      </c>
      <c r="BY745" s="233" t="e">
        <f>VLOOKUP(BT745,CV:CY,4,FALSE)</f>
        <v>#N/A</v>
      </c>
      <c r="BZ745" s="234">
        <v>3651.64</v>
      </c>
      <c r="CA745" s="234">
        <v>2624.15</v>
      </c>
      <c r="CB745" s="234">
        <v>2624.15</v>
      </c>
      <c r="CC745" s="235">
        <v>111</v>
      </c>
      <c r="CD745" s="233" t="s">
        <v>17100</v>
      </c>
      <c r="CE745" s="233" t="s">
        <v>17746</v>
      </c>
      <c r="CF745" s="233" t="s">
        <v>17856</v>
      </c>
      <c r="CG745" s="236">
        <v>7291514.2399999993</v>
      </c>
      <c r="CH745" s="236">
        <v>0</v>
      </c>
      <c r="CI745" s="236">
        <v>0</v>
      </c>
      <c r="CJ745" s="236">
        <f t="shared" si="1226"/>
        <v>7291514.2399999993</v>
      </c>
      <c r="CK745" s="236">
        <f t="shared" si="1201"/>
        <v>1996.7779518243856</v>
      </c>
      <c r="CL745" s="236">
        <f t="shared" si="1227"/>
        <v>0</v>
      </c>
      <c r="CM745" s="195">
        <f t="shared" si="1102"/>
        <v>0</v>
      </c>
      <c r="CQ745" s="182">
        <f t="shared" si="1103"/>
        <v>59.7</v>
      </c>
    </row>
    <row r="746" spans="1:95" ht="35.25" x14ac:dyDescent="0.5">
      <c r="B746" s="229" t="s">
        <v>222</v>
      </c>
      <c r="C746" s="269"/>
      <c r="D746" s="220" t="s">
        <v>17075</v>
      </c>
      <c r="E746" s="220" t="s">
        <v>17075</v>
      </c>
      <c r="F746" s="220" t="s">
        <v>17075</v>
      </c>
      <c r="G746" s="220" t="s">
        <v>17075</v>
      </c>
      <c r="H746" s="220" t="s">
        <v>17075</v>
      </c>
      <c r="I746" s="225">
        <f>I747+I748+I749+I750+I751</f>
        <v>5871.4800000000005</v>
      </c>
      <c r="J746" s="225">
        <f t="shared" ref="J746:L746" si="1228">J747+J748+J749+J750+J751</f>
        <v>4848.8999999999996</v>
      </c>
      <c r="K746" s="225">
        <f t="shared" si="1228"/>
        <v>4476</v>
      </c>
      <c r="L746" s="226">
        <f t="shared" si="1228"/>
        <v>255</v>
      </c>
      <c r="M746" s="220" t="s">
        <v>17075</v>
      </c>
      <c r="N746" s="220" t="s">
        <v>17075</v>
      </c>
      <c r="O746" s="223" t="s">
        <v>17075</v>
      </c>
      <c r="P746" s="227">
        <v>17698274.210000001</v>
      </c>
      <c r="Q746" s="227"/>
      <c r="R746" s="225">
        <f t="shared" ref="R746:T746" si="1229">R747+R748+R749+R750+R751</f>
        <v>0</v>
      </c>
      <c r="S746" s="225">
        <f t="shared" si="1229"/>
        <v>0</v>
      </c>
      <c r="T746" s="225">
        <f t="shared" si="1229"/>
        <v>17698274.210000001</v>
      </c>
      <c r="U746" s="221">
        <f t="shared" si="1036"/>
        <v>3014.2782075388145</v>
      </c>
      <c r="V746" s="228">
        <f>MAX(V747:V751)</f>
        <v>7878.7238723872379</v>
      </c>
      <c r="W746" s="195">
        <f t="shared" si="1193"/>
        <v>4864.4456648484229</v>
      </c>
      <c r="Y746" s="182" t="s">
        <v>3353</v>
      </c>
      <c r="Z746" s="182">
        <v>1972</v>
      </c>
      <c r="AA746" s="182">
        <v>1218.78</v>
      </c>
      <c r="AB746" s="182">
        <v>62</v>
      </c>
      <c r="AC746" s="182">
        <v>3</v>
      </c>
      <c r="AD746" s="182">
        <v>727.8</v>
      </c>
      <c r="AF746" s="182" t="s">
        <v>3344</v>
      </c>
      <c r="AG746" s="182" t="s">
        <v>17312</v>
      </c>
      <c r="AH746" s="182" t="s">
        <v>2993</v>
      </c>
      <c r="AI746" s="182" t="s">
        <v>17042</v>
      </c>
      <c r="AL746" s="182" t="e">
        <f t="shared" si="1185"/>
        <v>#N/A</v>
      </c>
      <c r="AV746" s="182" t="e">
        <f t="shared" si="1186"/>
        <v>#N/A</v>
      </c>
      <c r="AW746" s="182" t="e">
        <f t="shared" si="1187"/>
        <v>#N/A</v>
      </c>
      <c r="AY746" s="182" t="s">
        <v>366</v>
      </c>
      <c r="AZ746" s="182">
        <v>950</v>
      </c>
      <c r="BA746" s="182" t="s">
        <v>2975</v>
      </c>
      <c r="BD746" s="182" t="e">
        <f t="shared" si="1188"/>
        <v>#N/A</v>
      </c>
      <c r="BJ746" s="182" t="e">
        <f t="shared" si="1189"/>
        <v>#N/A</v>
      </c>
      <c r="BU746" s="233" t="s">
        <v>17075</v>
      </c>
      <c r="BV746" s="233" t="s">
        <v>17075</v>
      </c>
      <c r="BW746" s="233" t="s">
        <v>17075</v>
      </c>
      <c r="BX746" s="233" t="s">
        <v>17075</v>
      </c>
      <c r="BY746" s="233" t="s">
        <v>17075</v>
      </c>
      <c r="BZ746" s="234" t="e">
        <f>BZ747+BZ748+BZ749+BZ750+BZ751</f>
        <v>#N/A</v>
      </c>
      <c r="CA746" s="234" t="e">
        <f t="shared" ref="CA746" si="1230">CA747+CA748+CA749+CA750+CA751</f>
        <v>#N/A</v>
      </c>
      <c r="CB746" s="234">
        <f t="shared" ref="CB746" si="1231">CB747+CB748+CB749+CB750+CB751</f>
        <v>4848.8999999999996</v>
      </c>
      <c r="CC746" s="235">
        <f t="shared" ref="CC746" si="1232">CC747+CC748+CC749+CC750+CC751</f>
        <v>255</v>
      </c>
      <c r="CD746" s="233" t="s">
        <v>17075</v>
      </c>
      <c r="CE746" s="233" t="s">
        <v>17075</v>
      </c>
      <c r="CF746" s="233" t="s">
        <v>17075</v>
      </c>
      <c r="CG746" s="234">
        <f t="shared" ref="CG746" si="1233">CG747+CG748+CG749+CG750+CG751</f>
        <v>17698274.210000001</v>
      </c>
      <c r="CH746" s="234">
        <f t="shared" ref="CH746" si="1234">CH747+CH748+CH749+CH750+CH751</f>
        <v>0</v>
      </c>
      <c r="CI746" s="234">
        <f t="shared" ref="CI746" si="1235">CI747+CI748+CI749+CI750+CI751</f>
        <v>0</v>
      </c>
      <c r="CJ746" s="234">
        <f t="shared" ref="CJ746" si="1236">CJ747+CJ748+CJ749+CJ750+CJ751</f>
        <v>17698274.210000001</v>
      </c>
      <c r="CK746" s="236" t="e">
        <f t="shared" si="1201"/>
        <v>#N/A</v>
      </c>
      <c r="CL746" s="236" t="e">
        <f>MAX(CL747:CL751)</f>
        <v>#N/A</v>
      </c>
      <c r="CM746" s="195">
        <f t="shared" si="1102"/>
        <v>0</v>
      </c>
      <c r="CQ746" s="182" t="e">
        <f t="shared" si="1103"/>
        <v>#N/A</v>
      </c>
    </row>
    <row r="747" spans="1:95" ht="35.25" x14ac:dyDescent="0.5">
      <c r="A747" s="182">
        <v>1</v>
      </c>
      <c r="B747" s="220">
        <f>SUBTOTAL(9,$A$609:A747)</f>
        <v>110</v>
      </c>
      <c r="C747" s="230" t="s">
        <v>252</v>
      </c>
      <c r="D747" s="220">
        <v>1971</v>
      </c>
      <c r="E747" s="220">
        <v>2015</v>
      </c>
      <c r="F747" s="220" t="s">
        <v>17877</v>
      </c>
      <c r="G747" s="220">
        <v>5</v>
      </c>
      <c r="H747" s="220" t="s">
        <v>17315</v>
      </c>
      <c r="I747" s="231">
        <v>3464.4</v>
      </c>
      <c r="J747" s="231">
        <v>2857.4</v>
      </c>
      <c r="K747" s="231">
        <v>2857.4</v>
      </c>
      <c r="L747" s="232">
        <v>130</v>
      </c>
      <c r="M747" s="220" t="s">
        <v>17100</v>
      </c>
      <c r="N747" s="220" t="s">
        <v>17746</v>
      </c>
      <c r="O747" s="223" t="s">
        <v>17859</v>
      </c>
      <c r="P747" s="228">
        <v>4392922.8499999996</v>
      </c>
      <c r="Q747" s="228"/>
      <c r="R747" s="228">
        <v>0</v>
      </c>
      <c r="S747" s="228">
        <v>0</v>
      </c>
      <c r="T747" s="228">
        <f t="shared" si="1203"/>
        <v>4392922.8499999996</v>
      </c>
      <c r="U747" s="221">
        <f t="shared" si="1036"/>
        <v>1268.01837258977</v>
      </c>
      <c r="V747" s="228">
        <v>4229.0600000000004</v>
      </c>
      <c r="W747" s="195">
        <f t="shared" si="1193"/>
        <v>2961.0416274102304</v>
      </c>
      <c r="Y747" s="182" t="s">
        <v>3354</v>
      </c>
      <c r="Z747" s="182">
        <v>1973</v>
      </c>
      <c r="AA747" s="182">
        <v>2212.8000000000002</v>
      </c>
      <c r="AB747" s="182">
        <v>43</v>
      </c>
      <c r="AC747" s="182">
        <v>3</v>
      </c>
      <c r="AD747" s="182">
        <v>1098.5</v>
      </c>
      <c r="AF747" s="182" t="s">
        <v>3346</v>
      </c>
      <c r="AG747" s="182" t="s">
        <v>17312</v>
      </c>
      <c r="AH747" s="182" t="s">
        <v>2993</v>
      </c>
      <c r="AI747" s="182" t="s">
        <v>17042</v>
      </c>
      <c r="AL747" s="190" t="e">
        <f t="shared" si="1185"/>
        <v>#N/A</v>
      </c>
      <c r="AV747" s="182" t="e">
        <f t="shared" si="1186"/>
        <v>#N/A</v>
      </c>
      <c r="AW747" s="182" t="e">
        <f t="shared" si="1187"/>
        <v>#N/A</v>
      </c>
      <c r="AY747" s="182" t="s">
        <v>370</v>
      </c>
      <c r="AZ747" s="182">
        <v>995</v>
      </c>
      <c r="BA747" s="182" t="s">
        <v>2975</v>
      </c>
      <c r="BD747" s="182" t="e">
        <f t="shared" si="1188"/>
        <v>#N/A</v>
      </c>
      <c r="BJ747" s="182" t="e">
        <f t="shared" si="1189"/>
        <v>#N/A</v>
      </c>
      <c r="BU747" s="233" t="e">
        <f>VLOOKUP(BT747,CO:CS,2,FALSE)</f>
        <v>#N/A</v>
      </c>
      <c r="BV747" s="233">
        <v>2015</v>
      </c>
      <c r="BW747" s="233" t="s">
        <v>17877</v>
      </c>
      <c r="BX747" s="233" t="e">
        <f>VLOOKUP(BT747,CO:CS,5,FALSE)</f>
        <v>#N/A</v>
      </c>
      <c r="BY747" s="233" t="e">
        <f>VLOOKUP(BT747,CV:CY,4,FALSE)</f>
        <v>#N/A</v>
      </c>
      <c r="BZ747" s="234" t="e">
        <f>VLOOKUP(BT747,CO:CS,3,FALSE)</f>
        <v>#N/A</v>
      </c>
      <c r="CA747" s="234" t="e">
        <f>VLOOKUP(BT747,CO:CT,6,FALSE)</f>
        <v>#N/A</v>
      </c>
      <c r="CB747" s="234">
        <v>2857.4</v>
      </c>
      <c r="CC747" s="235">
        <v>130</v>
      </c>
      <c r="CD747" s="233" t="s">
        <v>17100</v>
      </c>
      <c r="CE747" s="233" t="s">
        <v>17746</v>
      </c>
      <c r="CF747" s="233" t="s">
        <v>17859</v>
      </c>
      <c r="CG747" s="236">
        <v>4392922.8499999996</v>
      </c>
      <c r="CH747" s="236">
        <v>0</v>
      </c>
      <c r="CI747" s="236">
        <v>0</v>
      </c>
      <c r="CJ747" s="236">
        <f t="shared" ref="CJ747:CJ751" si="1237">CG747-CH747-CI747</f>
        <v>4392922.8499999996</v>
      </c>
      <c r="CK747" s="236" t="e">
        <f t="shared" si="1201"/>
        <v>#N/A</v>
      </c>
      <c r="CL747" s="236">
        <v>4229.0600000000004</v>
      </c>
      <c r="CM747" s="195">
        <f t="shared" si="1102"/>
        <v>0</v>
      </c>
      <c r="CQ747" s="182">
        <f t="shared" si="1103"/>
        <v>0</v>
      </c>
    </row>
    <row r="748" spans="1:95" ht="35.25" x14ac:dyDescent="0.5">
      <c r="A748" s="182">
        <v>1</v>
      </c>
      <c r="B748" s="220">
        <f>SUBTOTAL(9,$A$609:A748)</f>
        <v>111</v>
      </c>
      <c r="C748" s="230" t="s">
        <v>253</v>
      </c>
      <c r="D748" s="220">
        <v>1963</v>
      </c>
      <c r="E748" s="220"/>
      <c r="F748" s="220" t="s">
        <v>17877</v>
      </c>
      <c r="G748" s="220">
        <v>2</v>
      </c>
      <c r="H748" s="220" t="s">
        <v>17042</v>
      </c>
      <c r="I748" s="231">
        <v>615.58000000000004</v>
      </c>
      <c r="J748" s="231">
        <v>514.9</v>
      </c>
      <c r="K748" s="231">
        <f t="shared" ref="K748:K749" si="1238">J748-CQ748</f>
        <v>351.59999999999997</v>
      </c>
      <c r="L748" s="232">
        <v>36</v>
      </c>
      <c r="M748" s="220" t="s">
        <v>17100</v>
      </c>
      <c r="N748" s="220" t="s">
        <v>17769</v>
      </c>
      <c r="O748" s="223" t="s">
        <v>17316</v>
      </c>
      <c r="P748" s="228">
        <v>3000000</v>
      </c>
      <c r="Q748" s="228"/>
      <c r="R748" s="228">
        <v>0</v>
      </c>
      <c r="S748" s="228">
        <v>0</v>
      </c>
      <c r="T748" s="228">
        <f t="shared" si="1203"/>
        <v>3000000</v>
      </c>
      <c r="U748" s="221">
        <f t="shared" si="1036"/>
        <v>4873.452678774489</v>
      </c>
      <c r="V748" s="228">
        <v>4873.5600000000004</v>
      </c>
      <c r="W748" s="195">
        <f t="shared" si="1193"/>
        <v>0.1073212255114413</v>
      </c>
      <c r="Y748" s="182" t="s">
        <v>3356</v>
      </c>
      <c r="Z748" s="182">
        <v>1977</v>
      </c>
      <c r="AA748" s="182">
        <v>1183.7</v>
      </c>
      <c r="AB748" s="182">
        <v>62</v>
      </c>
      <c r="AC748" s="182">
        <v>3</v>
      </c>
      <c r="AD748" s="182">
        <v>1096.0999999999999</v>
      </c>
      <c r="AF748" s="182" t="s">
        <v>3348</v>
      </c>
      <c r="AG748" s="182" t="s">
        <v>17312</v>
      </c>
      <c r="AH748" s="182" t="s">
        <v>2993</v>
      </c>
      <c r="AI748" s="182" t="s">
        <v>17042</v>
      </c>
      <c r="AL748" s="182" t="e">
        <f t="shared" si="1185"/>
        <v>#N/A</v>
      </c>
      <c r="AV748" s="182" t="e">
        <f t="shared" si="1186"/>
        <v>#N/A</v>
      </c>
      <c r="AW748" s="182" t="e">
        <f t="shared" si="1187"/>
        <v>#N/A</v>
      </c>
      <c r="AY748" s="182" t="s">
        <v>369</v>
      </c>
      <c r="AZ748" s="182">
        <v>726</v>
      </c>
      <c r="BA748" s="182" t="s">
        <v>2975</v>
      </c>
      <c r="BD748" s="182" t="e">
        <f t="shared" si="1188"/>
        <v>#N/A</v>
      </c>
      <c r="BJ748" s="182" t="e">
        <f t="shared" si="1189"/>
        <v>#N/A</v>
      </c>
      <c r="BU748" s="233" t="e">
        <f>VLOOKUP(BT748,CO:CS,2,FALSE)</f>
        <v>#N/A</v>
      </c>
      <c r="BV748" s="233"/>
      <c r="BW748" s="233" t="s">
        <v>17877</v>
      </c>
      <c r="BX748" s="233" t="e">
        <f>VLOOKUP(BT748,CO:CS,5,FALSE)</f>
        <v>#N/A</v>
      </c>
      <c r="BY748" s="233" t="e">
        <f>VLOOKUP(BT748,CV:CY,4,FALSE)</f>
        <v>#N/A</v>
      </c>
      <c r="BZ748" s="234" t="e">
        <f>VLOOKUP(BT748,CO:CS,3,FALSE)</f>
        <v>#N/A</v>
      </c>
      <c r="CA748" s="234" t="e">
        <f>VLOOKUP(BT748,CO:CT,6,FALSE)</f>
        <v>#N/A</v>
      </c>
      <c r="CB748" s="234">
        <v>514.9</v>
      </c>
      <c r="CC748" s="235">
        <v>36</v>
      </c>
      <c r="CD748" s="233" t="s">
        <v>17100</v>
      </c>
      <c r="CE748" s="233" t="s">
        <v>17769</v>
      </c>
      <c r="CF748" s="233" t="s">
        <v>17316</v>
      </c>
      <c r="CG748" s="236">
        <v>3000000</v>
      </c>
      <c r="CH748" s="236">
        <v>0</v>
      </c>
      <c r="CI748" s="236">
        <v>0</v>
      </c>
      <c r="CJ748" s="236">
        <f t="shared" si="1237"/>
        <v>3000000</v>
      </c>
      <c r="CK748" s="236" t="e">
        <f t="shared" si="1201"/>
        <v>#N/A</v>
      </c>
      <c r="CL748" s="236">
        <v>4873.5600000000004</v>
      </c>
      <c r="CM748" s="195">
        <f t="shared" si="1102"/>
        <v>0</v>
      </c>
      <c r="CQ748" s="182">
        <f t="shared" si="1103"/>
        <v>163.30000000000001</v>
      </c>
    </row>
    <row r="749" spans="1:95" ht="35.25" x14ac:dyDescent="0.5">
      <c r="A749" s="182">
        <v>1</v>
      </c>
      <c r="B749" s="220">
        <f>SUBTOTAL(9,$A$609:A749)</f>
        <v>112</v>
      </c>
      <c r="C749" s="230" t="s">
        <v>254</v>
      </c>
      <c r="D749" s="220">
        <v>1962</v>
      </c>
      <c r="E749" s="220"/>
      <c r="F749" s="220" t="s">
        <v>17877</v>
      </c>
      <c r="G749" s="220">
        <v>2</v>
      </c>
      <c r="H749" s="220" t="s">
        <v>17042</v>
      </c>
      <c r="I749" s="231">
        <v>638.79999999999995</v>
      </c>
      <c r="J749" s="231">
        <v>638.79999999999995</v>
      </c>
      <c r="K749" s="231">
        <f t="shared" si="1238"/>
        <v>566.4</v>
      </c>
      <c r="L749" s="232">
        <v>32</v>
      </c>
      <c r="M749" s="220" t="s">
        <v>17100</v>
      </c>
      <c r="N749" s="220" t="s">
        <v>17769</v>
      </c>
      <c r="O749" s="223" t="s">
        <v>17316</v>
      </c>
      <c r="P749" s="228">
        <v>4886848</v>
      </c>
      <c r="Q749" s="228"/>
      <c r="R749" s="228">
        <v>0</v>
      </c>
      <c r="S749" s="228">
        <v>0</v>
      </c>
      <c r="T749" s="228">
        <f t="shared" si="1203"/>
        <v>4886848</v>
      </c>
      <c r="U749" s="221">
        <f t="shared" si="1036"/>
        <v>7650.043832185348</v>
      </c>
      <c r="V749" s="228">
        <v>7650.043832185348</v>
      </c>
      <c r="W749" s="195">
        <f t="shared" si="1193"/>
        <v>0</v>
      </c>
      <c r="Y749" s="182" t="s">
        <v>3359</v>
      </c>
      <c r="Z749" s="182">
        <v>1978</v>
      </c>
      <c r="AA749" s="182">
        <v>3244.1</v>
      </c>
      <c r="AB749" s="182">
        <v>109</v>
      </c>
      <c r="AC749" s="182">
        <v>4</v>
      </c>
      <c r="AD749" s="182">
        <v>2224.6</v>
      </c>
      <c r="AF749" s="182" t="s">
        <v>3349</v>
      </c>
      <c r="AG749" s="182" t="s">
        <v>17312</v>
      </c>
      <c r="AH749" s="182" t="s">
        <v>17335</v>
      </c>
      <c r="AI749" s="182" t="s">
        <v>17042</v>
      </c>
      <c r="AL749" s="182" t="e">
        <f t="shared" si="1185"/>
        <v>#N/A</v>
      </c>
      <c r="AV749" s="182" t="e">
        <f t="shared" si="1186"/>
        <v>#N/A</v>
      </c>
      <c r="AW749" s="182" t="e">
        <f t="shared" si="1187"/>
        <v>#N/A</v>
      </c>
      <c r="AY749" s="182" t="s">
        <v>374</v>
      </c>
      <c r="AZ749" s="182">
        <v>508</v>
      </c>
      <c r="BA749" s="182" t="s">
        <v>2975</v>
      </c>
      <c r="BD749" s="182" t="e">
        <f t="shared" si="1188"/>
        <v>#N/A</v>
      </c>
      <c r="BJ749" s="182" t="e">
        <f t="shared" si="1189"/>
        <v>#N/A</v>
      </c>
      <c r="BU749" s="233" t="e">
        <f>VLOOKUP(BT749,CO:CS,2,FALSE)</f>
        <v>#N/A</v>
      </c>
      <c r="BV749" s="233"/>
      <c r="BW749" s="233" t="s">
        <v>17877</v>
      </c>
      <c r="BX749" s="233" t="e">
        <f>VLOOKUP(BT749,CO:CS,5,FALSE)</f>
        <v>#N/A</v>
      </c>
      <c r="BY749" s="233" t="e">
        <f>VLOOKUP(BT749,CV:CY,4,FALSE)</f>
        <v>#N/A</v>
      </c>
      <c r="BZ749" s="234" t="e">
        <f>VLOOKUP(BT749,CO:CS,3,FALSE)</f>
        <v>#N/A</v>
      </c>
      <c r="CA749" s="234" t="e">
        <f>VLOOKUP(BT749,CO:CT,6,FALSE)</f>
        <v>#N/A</v>
      </c>
      <c r="CB749" s="234">
        <v>638.79999999999995</v>
      </c>
      <c r="CC749" s="235">
        <v>32</v>
      </c>
      <c r="CD749" s="233" t="s">
        <v>17100</v>
      </c>
      <c r="CE749" s="233" t="s">
        <v>17769</v>
      </c>
      <c r="CF749" s="233" t="s">
        <v>17316</v>
      </c>
      <c r="CG749" s="236">
        <v>4886848</v>
      </c>
      <c r="CH749" s="236">
        <v>0</v>
      </c>
      <c r="CI749" s="236">
        <v>0</v>
      </c>
      <c r="CJ749" s="236">
        <f t="shared" si="1237"/>
        <v>4886848</v>
      </c>
      <c r="CK749" s="236" t="e">
        <f t="shared" si="1201"/>
        <v>#N/A</v>
      </c>
      <c r="CL749" s="236" t="e">
        <f t="shared" ref="CL749:CL751" si="1239">DL749*8425.6/BZ749</f>
        <v>#N/A</v>
      </c>
      <c r="CM749" s="195">
        <f t="shared" si="1102"/>
        <v>0</v>
      </c>
      <c r="CQ749" s="182">
        <f t="shared" si="1103"/>
        <v>72.400000000000006</v>
      </c>
    </row>
    <row r="750" spans="1:95" ht="35.25" x14ac:dyDescent="0.5">
      <c r="A750" s="182">
        <v>1</v>
      </c>
      <c r="B750" s="220">
        <f>SUBTOTAL(9,$A$609:A750)</f>
        <v>113</v>
      </c>
      <c r="C750" s="230" t="s">
        <v>255</v>
      </c>
      <c r="D750" s="220">
        <v>1967</v>
      </c>
      <c r="E750" s="220"/>
      <c r="F750" s="220" t="s">
        <v>17877</v>
      </c>
      <c r="G750" s="220">
        <v>2</v>
      </c>
      <c r="H750" s="220" t="s">
        <v>17040</v>
      </c>
      <c r="I750" s="231">
        <v>363.6</v>
      </c>
      <c r="J750" s="231">
        <v>352.4</v>
      </c>
      <c r="K750" s="231">
        <v>352.4</v>
      </c>
      <c r="L750" s="232">
        <v>19</v>
      </c>
      <c r="M750" s="220" t="s">
        <v>17100</v>
      </c>
      <c r="N750" s="220" t="s">
        <v>17769</v>
      </c>
      <c r="O750" s="223" t="s">
        <v>17316</v>
      </c>
      <c r="P750" s="228">
        <v>2864704</v>
      </c>
      <c r="Q750" s="228"/>
      <c r="R750" s="228">
        <v>0</v>
      </c>
      <c r="S750" s="228">
        <v>0</v>
      </c>
      <c r="T750" s="228">
        <f t="shared" si="1203"/>
        <v>2864704</v>
      </c>
      <c r="U750" s="221">
        <f t="shared" si="1036"/>
        <v>7878.7238723872379</v>
      </c>
      <c r="V750" s="228">
        <v>7878.7238723872379</v>
      </c>
      <c r="W750" s="195">
        <f t="shared" si="1193"/>
        <v>0</v>
      </c>
      <c r="Y750" s="182" t="s">
        <v>3362</v>
      </c>
      <c r="Z750" s="182">
        <v>1980</v>
      </c>
      <c r="AA750" s="182">
        <v>3837.6</v>
      </c>
      <c r="AB750" s="182">
        <v>121</v>
      </c>
      <c r="AC750" s="182">
        <v>5</v>
      </c>
      <c r="AD750" s="182">
        <v>2812.5</v>
      </c>
      <c r="AF750" s="182" t="s">
        <v>3352</v>
      </c>
      <c r="AG750" s="182" t="s">
        <v>17312</v>
      </c>
      <c r="AH750" s="182" t="s">
        <v>17339</v>
      </c>
      <c r="AI750" s="182" t="s">
        <v>17042</v>
      </c>
      <c r="AL750" s="182" t="e">
        <f t="shared" si="1185"/>
        <v>#N/A</v>
      </c>
      <c r="AV750" s="182" t="e">
        <f t="shared" si="1186"/>
        <v>#N/A</v>
      </c>
      <c r="AW750" s="182" t="e">
        <f t="shared" si="1187"/>
        <v>#N/A</v>
      </c>
      <c r="AY750" s="182" t="s">
        <v>375</v>
      </c>
      <c r="AZ750" s="182">
        <v>1050</v>
      </c>
      <c r="BA750" s="182" t="s">
        <v>2975</v>
      </c>
      <c r="BD750" s="182" t="e">
        <f t="shared" si="1188"/>
        <v>#N/A</v>
      </c>
      <c r="BJ750" s="182" t="e">
        <f t="shared" si="1189"/>
        <v>#N/A</v>
      </c>
      <c r="BU750" s="233" t="e">
        <f>VLOOKUP(BT750,CO:CS,2,FALSE)</f>
        <v>#N/A</v>
      </c>
      <c r="BV750" s="233"/>
      <c r="BW750" s="233" t="s">
        <v>17877</v>
      </c>
      <c r="BX750" s="233" t="e">
        <f>VLOOKUP(BT750,CO:CS,5,FALSE)</f>
        <v>#N/A</v>
      </c>
      <c r="BY750" s="233" t="e">
        <f>VLOOKUP(BT750,CV:CY,4,FALSE)</f>
        <v>#N/A</v>
      </c>
      <c r="BZ750" s="234" t="e">
        <f>VLOOKUP(BT750,CO:CS,3,FALSE)</f>
        <v>#N/A</v>
      </c>
      <c r="CA750" s="234" t="e">
        <f>VLOOKUP(BT750,CO:CT,6,FALSE)</f>
        <v>#N/A</v>
      </c>
      <c r="CB750" s="234">
        <v>352.4</v>
      </c>
      <c r="CC750" s="235">
        <v>19</v>
      </c>
      <c r="CD750" s="233" t="s">
        <v>17100</v>
      </c>
      <c r="CE750" s="233" t="s">
        <v>17769</v>
      </c>
      <c r="CF750" s="233" t="s">
        <v>17316</v>
      </c>
      <c r="CG750" s="236">
        <v>2864704</v>
      </c>
      <c r="CH750" s="236">
        <v>0</v>
      </c>
      <c r="CI750" s="236">
        <v>0</v>
      </c>
      <c r="CJ750" s="236">
        <f t="shared" si="1237"/>
        <v>2864704</v>
      </c>
      <c r="CK750" s="236" t="e">
        <f t="shared" si="1201"/>
        <v>#N/A</v>
      </c>
      <c r="CL750" s="236" t="e">
        <f t="shared" si="1239"/>
        <v>#N/A</v>
      </c>
      <c r="CM750" s="195">
        <f t="shared" si="1102"/>
        <v>0</v>
      </c>
      <c r="CQ750" s="182">
        <f t="shared" si="1103"/>
        <v>0</v>
      </c>
    </row>
    <row r="751" spans="1:95" ht="35.25" x14ac:dyDescent="0.5">
      <c r="A751" s="182">
        <v>1</v>
      </c>
      <c r="B751" s="220">
        <f>SUBTOTAL(9,$A$609:A751)</f>
        <v>114</v>
      </c>
      <c r="C751" s="230" t="s">
        <v>256</v>
      </c>
      <c r="D751" s="220">
        <v>1991</v>
      </c>
      <c r="E751" s="220"/>
      <c r="F751" s="220" t="s">
        <v>17877</v>
      </c>
      <c r="G751" s="220">
        <v>4</v>
      </c>
      <c r="H751" s="220" t="s">
        <v>17040</v>
      </c>
      <c r="I751" s="231">
        <v>789.1</v>
      </c>
      <c r="J751" s="231">
        <v>485.4</v>
      </c>
      <c r="K751" s="231">
        <f>J751-CQ751</f>
        <v>348.2</v>
      </c>
      <c r="L751" s="232">
        <v>38</v>
      </c>
      <c r="M751" s="220" t="s">
        <v>17100</v>
      </c>
      <c r="N751" s="220" t="s">
        <v>17769</v>
      </c>
      <c r="O751" s="223" t="s">
        <v>17316</v>
      </c>
      <c r="P751" s="228">
        <v>2553799.36</v>
      </c>
      <c r="Q751" s="228"/>
      <c r="R751" s="228">
        <v>0</v>
      </c>
      <c r="S751" s="228">
        <v>0</v>
      </c>
      <c r="T751" s="228">
        <f t="shared" si="1203"/>
        <v>2553799.36</v>
      </c>
      <c r="U751" s="221">
        <f t="shared" si="1036"/>
        <v>3236.3443923457098</v>
      </c>
      <c r="V751" s="228">
        <v>3236.3443923457107</v>
      </c>
      <c r="W751" s="195">
        <f t="shared" si="1193"/>
        <v>0</v>
      </c>
      <c r="Y751" s="182" t="s">
        <v>3361</v>
      </c>
      <c r="Z751" s="182">
        <v>1993</v>
      </c>
      <c r="AA751" s="182">
        <v>5056.8</v>
      </c>
      <c r="AB751" s="182">
        <v>150</v>
      </c>
      <c r="AC751" s="182">
        <v>5</v>
      </c>
      <c r="AD751" s="182">
        <v>3087.7</v>
      </c>
      <c r="AF751" s="182" t="s">
        <v>3353</v>
      </c>
      <c r="AG751" s="182" t="s">
        <v>17312</v>
      </c>
      <c r="AH751" s="182" t="s">
        <v>2993</v>
      </c>
      <c r="AI751" s="182" t="s">
        <v>17042</v>
      </c>
      <c r="AL751" s="182" t="e">
        <f t="shared" si="1185"/>
        <v>#N/A</v>
      </c>
      <c r="AV751" s="182" t="e">
        <f t="shared" si="1186"/>
        <v>#N/A</v>
      </c>
      <c r="AW751" s="182" t="e">
        <f t="shared" si="1187"/>
        <v>#N/A</v>
      </c>
      <c r="AY751" s="182" t="s">
        <v>377</v>
      </c>
      <c r="AZ751" s="182">
        <v>396.9</v>
      </c>
      <c r="BA751" s="182" t="s">
        <v>2975</v>
      </c>
      <c r="BD751" s="182" t="e">
        <f t="shared" si="1188"/>
        <v>#N/A</v>
      </c>
      <c r="BJ751" s="182" t="e">
        <f t="shared" si="1189"/>
        <v>#N/A</v>
      </c>
      <c r="BU751" s="233" t="e">
        <f>VLOOKUP(BT751,CO:CS,2,FALSE)</f>
        <v>#N/A</v>
      </c>
      <c r="BV751" s="233"/>
      <c r="BW751" s="233" t="s">
        <v>17877</v>
      </c>
      <c r="BX751" s="233" t="e">
        <f>VLOOKUP(BT751,CO:CS,5,FALSE)</f>
        <v>#N/A</v>
      </c>
      <c r="BY751" s="233" t="e">
        <f>VLOOKUP(BT751,CV:CY,4,FALSE)</f>
        <v>#N/A</v>
      </c>
      <c r="BZ751" s="234" t="e">
        <f>VLOOKUP(BT751,CO:CS,3,FALSE)</f>
        <v>#N/A</v>
      </c>
      <c r="CA751" s="234" t="e">
        <f>VLOOKUP(BT751,CO:CT,6,FALSE)</f>
        <v>#N/A</v>
      </c>
      <c r="CB751" s="234">
        <v>485.4</v>
      </c>
      <c r="CC751" s="235">
        <v>38</v>
      </c>
      <c r="CD751" s="233" t="s">
        <v>17100</v>
      </c>
      <c r="CE751" s="233" t="s">
        <v>17769</v>
      </c>
      <c r="CF751" s="233" t="s">
        <v>17316</v>
      </c>
      <c r="CG751" s="236">
        <v>2553799.36</v>
      </c>
      <c r="CH751" s="236">
        <v>0</v>
      </c>
      <c r="CI751" s="236">
        <v>0</v>
      </c>
      <c r="CJ751" s="236">
        <f t="shared" si="1237"/>
        <v>2553799.36</v>
      </c>
      <c r="CK751" s="236" t="e">
        <f t="shared" si="1201"/>
        <v>#N/A</v>
      </c>
      <c r="CL751" s="236" t="e">
        <f t="shared" si="1239"/>
        <v>#N/A</v>
      </c>
      <c r="CM751" s="195">
        <f t="shared" si="1102"/>
        <v>0</v>
      </c>
      <c r="CQ751" s="182">
        <f t="shared" si="1103"/>
        <v>137.19999999999999</v>
      </c>
    </row>
    <row r="752" spans="1:95" ht="35.25" x14ac:dyDescent="0.5">
      <c r="B752" s="229" t="s">
        <v>235</v>
      </c>
      <c r="C752" s="269"/>
      <c r="D752" s="220" t="s">
        <v>17075</v>
      </c>
      <c r="E752" s="220" t="s">
        <v>17075</v>
      </c>
      <c r="F752" s="220" t="s">
        <v>17075</v>
      </c>
      <c r="G752" s="220" t="s">
        <v>17075</v>
      </c>
      <c r="H752" s="220" t="s">
        <v>17075</v>
      </c>
      <c r="I752" s="225">
        <f>I753</f>
        <v>4279.1099999999997</v>
      </c>
      <c r="J752" s="225">
        <f t="shared" ref="J752:L752" si="1240">J753</f>
        <v>3373.22</v>
      </c>
      <c r="K752" s="225">
        <f t="shared" si="1240"/>
        <v>3232.1179999999999</v>
      </c>
      <c r="L752" s="226">
        <f t="shared" si="1240"/>
        <v>138</v>
      </c>
      <c r="M752" s="220" t="s">
        <v>17075</v>
      </c>
      <c r="N752" s="220" t="s">
        <v>17075</v>
      </c>
      <c r="O752" s="223" t="s">
        <v>17075</v>
      </c>
      <c r="P752" s="227">
        <v>12520415.859999999</v>
      </c>
      <c r="Q752" s="227"/>
      <c r="R752" s="225">
        <f t="shared" ref="R752:T752" si="1241">R753</f>
        <v>0</v>
      </c>
      <c r="S752" s="225">
        <f t="shared" si="1241"/>
        <v>0</v>
      </c>
      <c r="T752" s="225">
        <f t="shared" si="1241"/>
        <v>12520415.859999999</v>
      </c>
      <c r="U752" s="221">
        <f t="shared" si="1036"/>
        <v>2925.9392397017136</v>
      </c>
      <c r="V752" s="228">
        <f>V753</f>
        <v>2925.9392406364877</v>
      </c>
      <c r="W752" s="195">
        <f t="shared" si="1193"/>
        <v>9.3477410700870678E-7</v>
      </c>
      <c r="Y752" s="182" t="s">
        <v>3364</v>
      </c>
      <c r="Z752" s="182">
        <v>1985</v>
      </c>
      <c r="AA752" s="182">
        <v>2836.5</v>
      </c>
      <c r="AB752" s="182">
        <v>104</v>
      </c>
      <c r="AC752" s="182">
        <v>5</v>
      </c>
      <c r="AD752" s="182">
        <v>2836.5</v>
      </c>
      <c r="AF752" s="182" t="s">
        <v>3354</v>
      </c>
      <c r="AG752" s="182" t="s">
        <v>17312</v>
      </c>
      <c r="AH752" s="182" t="s">
        <v>17340</v>
      </c>
      <c r="AI752" s="182" t="s">
        <v>17042</v>
      </c>
      <c r="AL752" s="182" t="e">
        <f t="shared" si="1185"/>
        <v>#N/A</v>
      </c>
      <c r="AV752" s="182" t="e">
        <f t="shared" si="1186"/>
        <v>#N/A</v>
      </c>
      <c r="AW752" s="182" t="e">
        <f t="shared" si="1187"/>
        <v>#N/A</v>
      </c>
      <c r="AY752" s="182" t="s">
        <v>378</v>
      </c>
      <c r="AZ752" s="182">
        <v>860</v>
      </c>
      <c r="BA752" s="182" t="s">
        <v>2975</v>
      </c>
      <c r="BD752" s="182" t="e">
        <f t="shared" si="1188"/>
        <v>#N/A</v>
      </c>
      <c r="BJ752" s="182" t="e">
        <f t="shared" si="1189"/>
        <v>#N/A</v>
      </c>
      <c r="BU752" s="233" t="s">
        <v>17075</v>
      </c>
      <c r="BV752" s="233" t="s">
        <v>17075</v>
      </c>
      <c r="BW752" s="233" t="s">
        <v>17075</v>
      </c>
      <c r="BX752" s="233" t="s">
        <v>17075</v>
      </c>
      <c r="BY752" s="233" t="s">
        <v>17075</v>
      </c>
      <c r="BZ752" s="234">
        <f>BZ753</f>
        <v>4279.1099999999997</v>
      </c>
      <c r="CA752" s="234">
        <f t="shared" ref="CA752" si="1242">CA753</f>
        <v>3373.22</v>
      </c>
      <c r="CB752" s="234">
        <f t="shared" ref="CB752" si="1243">CB753</f>
        <v>3173.65</v>
      </c>
      <c r="CC752" s="235">
        <f t="shared" ref="CC752" si="1244">CC753</f>
        <v>138</v>
      </c>
      <c r="CD752" s="233" t="s">
        <v>17075</v>
      </c>
      <c r="CE752" s="233" t="s">
        <v>17075</v>
      </c>
      <c r="CF752" s="233" t="s">
        <v>17075</v>
      </c>
      <c r="CG752" s="234">
        <f t="shared" ref="CG752" si="1245">CG753</f>
        <v>12520415.859999999</v>
      </c>
      <c r="CH752" s="234">
        <f t="shared" ref="CH752" si="1246">CH753</f>
        <v>0</v>
      </c>
      <c r="CI752" s="234">
        <f t="shared" ref="CI752" si="1247">CI753</f>
        <v>0</v>
      </c>
      <c r="CJ752" s="234">
        <f t="shared" ref="CJ752" si="1248">CJ753</f>
        <v>12520415.859999999</v>
      </c>
      <c r="CK752" s="236">
        <f t="shared" si="1201"/>
        <v>2925.9392397017136</v>
      </c>
      <c r="CL752" s="236">
        <f>CL753</f>
        <v>0</v>
      </c>
      <c r="CM752" s="195">
        <f t="shared" si="1102"/>
        <v>0</v>
      </c>
      <c r="CQ752" s="182" t="e">
        <f t="shared" si="1103"/>
        <v>#N/A</v>
      </c>
    </row>
    <row r="753" spans="1:95" ht="35.25" x14ac:dyDescent="0.5">
      <c r="A753" s="182">
        <v>1</v>
      </c>
      <c r="B753" s="220">
        <f>SUBTOTAL(9,$A$609:A753)</f>
        <v>115</v>
      </c>
      <c r="C753" s="230" t="s">
        <v>248</v>
      </c>
      <c r="D753" s="220">
        <v>1975</v>
      </c>
      <c r="E753" s="220">
        <v>2019</v>
      </c>
      <c r="F753" s="220" t="s">
        <v>17877</v>
      </c>
      <c r="G753" s="220">
        <v>5</v>
      </c>
      <c r="H753" s="220" t="s">
        <v>17315</v>
      </c>
      <c r="I753" s="231">
        <v>4279.1099999999997</v>
      </c>
      <c r="J753" s="231">
        <v>3373.22</v>
      </c>
      <c r="K753" s="231">
        <f>J753-CQ753</f>
        <v>3232.1179999999999</v>
      </c>
      <c r="L753" s="232">
        <v>138</v>
      </c>
      <c r="M753" s="220" t="s">
        <v>17100</v>
      </c>
      <c r="N753" s="220" t="s">
        <v>17746</v>
      </c>
      <c r="O753" s="223" t="s">
        <v>17858</v>
      </c>
      <c r="P753" s="228">
        <v>12520415.859999999</v>
      </c>
      <c r="Q753" s="228"/>
      <c r="R753" s="228">
        <v>0</v>
      </c>
      <c r="S753" s="228">
        <v>0</v>
      </c>
      <c r="T753" s="228">
        <f t="shared" si="1203"/>
        <v>12520415.859999999</v>
      </c>
      <c r="U753" s="221">
        <f t="shared" si="1036"/>
        <v>2925.9392397017136</v>
      </c>
      <c r="V753" s="228">
        <v>2925.9392406364877</v>
      </c>
      <c r="W753" s="195">
        <f t="shared" si="1193"/>
        <v>9.3477410700870678E-7</v>
      </c>
      <c r="Y753" s="182" t="s">
        <v>656</v>
      </c>
      <c r="Z753" s="182">
        <v>1989</v>
      </c>
      <c r="AA753" s="182">
        <v>3704.4</v>
      </c>
      <c r="AB753" s="182">
        <v>116</v>
      </c>
      <c r="AC753" s="182">
        <v>5</v>
      </c>
      <c r="AD753" s="182">
        <v>2657.5</v>
      </c>
      <c r="AF753" s="182" t="s">
        <v>3356</v>
      </c>
      <c r="AG753" s="182" t="s">
        <v>17312</v>
      </c>
      <c r="AH753" s="182" t="s">
        <v>2993</v>
      </c>
      <c r="AI753" s="182" t="s">
        <v>17042</v>
      </c>
      <c r="AL753" s="190" t="e">
        <f t="shared" si="1185"/>
        <v>#N/A</v>
      </c>
      <c r="AV753" s="182" t="e">
        <f t="shared" si="1186"/>
        <v>#N/A</v>
      </c>
      <c r="AW753" s="182" t="e">
        <f t="shared" si="1187"/>
        <v>#N/A</v>
      </c>
      <c r="AY753" s="182" t="s">
        <v>379</v>
      </c>
      <c r="AZ753" s="182">
        <v>576.79999999999995</v>
      </c>
      <c r="BA753" s="182" t="s">
        <v>2975</v>
      </c>
      <c r="BD753" s="182" t="e">
        <f t="shared" si="1188"/>
        <v>#N/A</v>
      </c>
      <c r="BJ753" s="182" t="e">
        <f t="shared" si="1189"/>
        <v>#N/A</v>
      </c>
      <c r="BU753" s="233" t="e">
        <f>VLOOKUP(BT753,CO:CS,2,FALSE)</f>
        <v>#N/A</v>
      </c>
      <c r="BV753" s="233">
        <v>2019</v>
      </c>
      <c r="BW753" s="233" t="s">
        <v>17877</v>
      </c>
      <c r="BX753" s="233" t="e">
        <f>VLOOKUP(BT753,CO:CS,5,FALSE)</f>
        <v>#N/A</v>
      </c>
      <c r="BY753" s="233" t="e">
        <f>VLOOKUP(BT753,CV:CY,4,FALSE)</f>
        <v>#N/A</v>
      </c>
      <c r="BZ753" s="234">
        <v>4279.1099999999997</v>
      </c>
      <c r="CA753" s="234">
        <v>3373.22</v>
      </c>
      <c r="CB753" s="234">
        <v>3173.65</v>
      </c>
      <c r="CC753" s="235">
        <v>138</v>
      </c>
      <c r="CD753" s="233" t="s">
        <v>17100</v>
      </c>
      <c r="CE753" s="233" t="s">
        <v>17746</v>
      </c>
      <c r="CF753" s="233" t="s">
        <v>17858</v>
      </c>
      <c r="CG753" s="236">
        <v>12520415.859999999</v>
      </c>
      <c r="CH753" s="236">
        <v>0</v>
      </c>
      <c r="CI753" s="236">
        <v>0</v>
      </c>
      <c r="CJ753" s="236">
        <f t="shared" ref="CJ753" si="1249">CG753-CH753-CI753</f>
        <v>12520415.859999999</v>
      </c>
      <c r="CK753" s="236">
        <f t="shared" si="1201"/>
        <v>2925.9392397017136</v>
      </c>
      <c r="CL753" s="236">
        <f>DL753*8917.04/BZ753</f>
        <v>0</v>
      </c>
      <c r="CM753" s="195">
        <f t="shared" si="1102"/>
        <v>0</v>
      </c>
      <c r="CQ753" s="182">
        <f t="shared" si="1103"/>
        <v>141.102</v>
      </c>
    </row>
    <row r="754" spans="1:95" ht="35.25" x14ac:dyDescent="0.5">
      <c r="B754" s="229" t="s">
        <v>249</v>
      </c>
      <c r="C754" s="269"/>
      <c r="D754" s="220" t="s">
        <v>17075</v>
      </c>
      <c r="E754" s="220" t="s">
        <v>17075</v>
      </c>
      <c r="F754" s="220" t="s">
        <v>17075</v>
      </c>
      <c r="G754" s="220" t="s">
        <v>17075</v>
      </c>
      <c r="H754" s="220" t="s">
        <v>17075</v>
      </c>
      <c r="I754" s="225">
        <f>I755</f>
        <v>781.8</v>
      </c>
      <c r="J754" s="225">
        <f t="shared" ref="J754:L754" si="1250">J755</f>
        <v>700.9</v>
      </c>
      <c r="K754" s="225">
        <f t="shared" si="1250"/>
        <v>700.9</v>
      </c>
      <c r="L754" s="226">
        <f t="shared" si="1250"/>
        <v>43</v>
      </c>
      <c r="M754" s="220" t="s">
        <v>17075</v>
      </c>
      <c r="N754" s="220" t="s">
        <v>17075</v>
      </c>
      <c r="O754" s="223" t="s">
        <v>17075</v>
      </c>
      <c r="P754" s="227">
        <v>4975316.8000000007</v>
      </c>
      <c r="Q754" s="227"/>
      <c r="R754" s="225">
        <f t="shared" ref="R754:T754" si="1251">R755</f>
        <v>0</v>
      </c>
      <c r="S754" s="225">
        <f t="shared" si="1251"/>
        <v>1115949.92</v>
      </c>
      <c r="T754" s="225">
        <f t="shared" si="1251"/>
        <v>3859366.8800000008</v>
      </c>
      <c r="U754" s="221">
        <f t="shared" si="1036"/>
        <v>6363.9253005883875</v>
      </c>
      <c r="V754" s="228">
        <f>V755</f>
        <v>6363.9253005883857</v>
      </c>
      <c r="W754" s="195">
        <f t="shared" si="1193"/>
        <v>0</v>
      </c>
      <c r="Y754" s="182" t="s">
        <v>3366</v>
      </c>
      <c r="Z754" s="182">
        <v>1990</v>
      </c>
      <c r="AA754" s="182">
        <v>2791.6</v>
      </c>
      <c r="AB754" s="182">
        <v>156</v>
      </c>
      <c r="AC754" s="182">
        <v>5</v>
      </c>
      <c r="AD754" s="182">
        <v>1923.5</v>
      </c>
      <c r="AF754" s="182" t="s">
        <v>3359</v>
      </c>
      <c r="AG754" s="182" t="s">
        <v>17312</v>
      </c>
      <c r="AH754" s="182" t="s">
        <v>2993</v>
      </c>
      <c r="AI754" s="182" t="s">
        <v>17315</v>
      </c>
      <c r="AL754" s="182" t="e">
        <f t="shared" si="1185"/>
        <v>#N/A</v>
      </c>
      <c r="AV754" s="182" t="e">
        <f t="shared" si="1186"/>
        <v>#N/A</v>
      </c>
      <c r="AW754" s="182" t="e">
        <f t="shared" si="1187"/>
        <v>#N/A</v>
      </c>
      <c r="AY754" s="182" t="s">
        <v>380</v>
      </c>
      <c r="AZ754" s="182">
        <v>529.20000000000005</v>
      </c>
      <c r="BA754" s="182" t="s">
        <v>2975</v>
      </c>
      <c r="BD754" s="182" t="e">
        <f t="shared" si="1188"/>
        <v>#N/A</v>
      </c>
      <c r="BJ754" s="182" t="e">
        <f t="shared" si="1189"/>
        <v>#N/A</v>
      </c>
      <c r="BU754" s="233" t="s">
        <v>17075</v>
      </c>
      <c r="BV754" s="233" t="s">
        <v>17075</v>
      </c>
      <c r="BW754" s="233" t="s">
        <v>17075</v>
      </c>
      <c r="BX754" s="233" t="s">
        <v>17075</v>
      </c>
      <c r="BY754" s="233" t="s">
        <v>17075</v>
      </c>
      <c r="BZ754" s="234">
        <f>BZ755</f>
        <v>781.8</v>
      </c>
      <c r="CA754" s="234">
        <f t="shared" ref="CA754" si="1252">CA755</f>
        <v>700.9</v>
      </c>
      <c r="CB754" s="234">
        <f t="shared" ref="CB754" si="1253">CB755</f>
        <v>700.9</v>
      </c>
      <c r="CC754" s="235">
        <f t="shared" ref="CC754" si="1254">CC755</f>
        <v>43</v>
      </c>
      <c r="CD754" s="233" t="s">
        <v>17075</v>
      </c>
      <c r="CE754" s="233" t="s">
        <v>17075</v>
      </c>
      <c r="CF754" s="233" t="s">
        <v>17075</v>
      </c>
      <c r="CG754" s="234">
        <f t="shared" ref="CG754" si="1255">CG755</f>
        <v>4975316.8000000007</v>
      </c>
      <c r="CH754" s="234">
        <f t="shared" ref="CH754" si="1256">CH755</f>
        <v>0</v>
      </c>
      <c r="CI754" s="234">
        <f t="shared" ref="CI754" si="1257">CI755</f>
        <v>1592196.14</v>
      </c>
      <c r="CJ754" s="234">
        <f t="shared" ref="CJ754" si="1258">CJ755</f>
        <v>3383120.6600000011</v>
      </c>
      <c r="CK754" s="236">
        <f t="shared" si="1201"/>
        <v>6363.9253005883875</v>
      </c>
      <c r="CL754" s="236">
        <f>CL755</f>
        <v>0</v>
      </c>
      <c r="CM754" s="195">
        <f t="shared" si="1102"/>
        <v>0</v>
      </c>
      <c r="CQ754" s="182" t="e">
        <f t="shared" si="1103"/>
        <v>#N/A</v>
      </c>
    </row>
    <row r="755" spans="1:95" ht="35.25" x14ac:dyDescent="0.5">
      <c r="A755" s="182">
        <v>1</v>
      </c>
      <c r="B755" s="220">
        <f>SUBTOTAL(9,$A$609:A755)</f>
        <v>116</v>
      </c>
      <c r="C755" s="230" t="s">
        <v>250</v>
      </c>
      <c r="D755" s="220">
        <v>1976</v>
      </c>
      <c r="E755" s="220"/>
      <c r="F755" s="220" t="s">
        <v>17877</v>
      </c>
      <c r="G755" s="220">
        <v>2</v>
      </c>
      <c r="H755" s="220" t="s">
        <v>17042</v>
      </c>
      <c r="I755" s="231">
        <v>781.8</v>
      </c>
      <c r="J755" s="231">
        <v>700.9</v>
      </c>
      <c r="K755" s="231">
        <v>700.9</v>
      </c>
      <c r="L755" s="232">
        <v>43</v>
      </c>
      <c r="M755" s="220" t="s">
        <v>17100</v>
      </c>
      <c r="N755" s="220" t="s">
        <v>17860</v>
      </c>
      <c r="O755" s="223" t="s">
        <v>17316</v>
      </c>
      <c r="P755" s="228">
        <v>4975316.8000000007</v>
      </c>
      <c r="Q755" s="228"/>
      <c r="R755" s="228">
        <v>0</v>
      </c>
      <c r="S755" s="228">
        <v>1115949.92</v>
      </c>
      <c r="T755" s="228">
        <f t="shared" si="1203"/>
        <v>3859366.8800000008</v>
      </c>
      <c r="U755" s="221">
        <f t="shared" si="1036"/>
        <v>6363.9253005883875</v>
      </c>
      <c r="V755" s="228">
        <v>6363.9253005883857</v>
      </c>
      <c r="W755" s="195">
        <f t="shared" si="1193"/>
        <v>0</v>
      </c>
      <c r="Y755" s="182" t="s">
        <v>657</v>
      </c>
      <c r="Z755" s="182">
        <v>1996</v>
      </c>
      <c r="AA755" s="182">
        <v>1777.8</v>
      </c>
      <c r="AB755" s="182">
        <v>42</v>
      </c>
      <c r="AC755" s="182">
        <v>2</v>
      </c>
      <c r="AD755" s="182">
        <v>736.1</v>
      </c>
      <c r="AF755" s="182" t="s">
        <v>3361</v>
      </c>
      <c r="AG755" s="182" t="s">
        <v>17319</v>
      </c>
      <c r="AH755" s="182" t="s">
        <v>17334</v>
      </c>
      <c r="AI755" s="182" t="s">
        <v>17315</v>
      </c>
      <c r="AL755" s="182" t="e">
        <f t="shared" si="1185"/>
        <v>#N/A</v>
      </c>
      <c r="AV755" s="182" t="e">
        <f t="shared" si="1186"/>
        <v>#N/A</v>
      </c>
      <c r="AW755" s="182" t="e">
        <f t="shared" si="1187"/>
        <v>#N/A</v>
      </c>
      <c r="AY755" s="182" t="s">
        <v>382</v>
      </c>
      <c r="AZ755" s="182">
        <v>295</v>
      </c>
      <c r="BA755" s="182" t="s">
        <v>2975</v>
      </c>
      <c r="BD755" s="182" t="e">
        <f t="shared" si="1188"/>
        <v>#N/A</v>
      </c>
      <c r="BJ755" s="182" t="e">
        <f t="shared" si="1189"/>
        <v>#N/A</v>
      </c>
      <c r="BU755" s="233" t="e">
        <f>VLOOKUP(BT755,CO:CS,2,FALSE)</f>
        <v>#N/A</v>
      </c>
      <c r="BV755" s="233"/>
      <c r="BW755" s="233" t="s">
        <v>17877</v>
      </c>
      <c r="BX755" s="233" t="e">
        <f>VLOOKUP(BT755,CO:CS,5,FALSE)</f>
        <v>#N/A</v>
      </c>
      <c r="BY755" s="233" t="e">
        <f>VLOOKUP(BT755,CV:CY,4,FALSE)</f>
        <v>#N/A</v>
      </c>
      <c r="BZ755" s="234">
        <v>781.8</v>
      </c>
      <c r="CA755" s="234">
        <v>700.9</v>
      </c>
      <c r="CB755" s="234">
        <v>700.9</v>
      </c>
      <c r="CC755" s="235">
        <v>43</v>
      </c>
      <c r="CD755" s="233" t="s">
        <v>17100</v>
      </c>
      <c r="CE755" s="233" t="s">
        <v>17860</v>
      </c>
      <c r="CF755" s="233" t="s">
        <v>17316</v>
      </c>
      <c r="CG755" s="236">
        <v>4975316.8000000007</v>
      </c>
      <c r="CH755" s="236">
        <v>0</v>
      </c>
      <c r="CI755" s="236">
        <v>1592196.14</v>
      </c>
      <c r="CJ755" s="236">
        <f t="shared" ref="CJ755" si="1259">CG755-CH755-CI755</f>
        <v>3383120.6600000011</v>
      </c>
      <c r="CK755" s="236">
        <f t="shared" si="1201"/>
        <v>6363.9253005883875</v>
      </c>
      <c r="CL755" s="236">
        <f>DL755*8425.6/BZ755</f>
        <v>0</v>
      </c>
      <c r="CM755" s="195">
        <f t="shared" si="1102"/>
        <v>0</v>
      </c>
      <c r="CQ755" s="182">
        <f t="shared" si="1103"/>
        <v>0</v>
      </c>
    </row>
    <row r="756" spans="1:95" ht="35.25" x14ac:dyDescent="0.5">
      <c r="B756" s="229" t="s">
        <v>368</v>
      </c>
      <c r="C756" s="269"/>
      <c r="D756" s="220" t="s">
        <v>17075</v>
      </c>
      <c r="E756" s="220" t="s">
        <v>17075</v>
      </c>
      <c r="F756" s="220" t="s">
        <v>17075</v>
      </c>
      <c r="G756" s="220" t="s">
        <v>17075</v>
      </c>
      <c r="H756" s="220" t="s">
        <v>17075</v>
      </c>
      <c r="I756" s="225">
        <f>I757</f>
        <v>1055.4000000000001</v>
      </c>
      <c r="J756" s="225">
        <f t="shared" ref="J756:L756" si="1260">J757</f>
        <v>941.8</v>
      </c>
      <c r="K756" s="225">
        <f t="shared" si="1260"/>
        <v>941.8</v>
      </c>
      <c r="L756" s="226">
        <f t="shared" si="1260"/>
        <v>47</v>
      </c>
      <c r="M756" s="220" t="s">
        <v>17075</v>
      </c>
      <c r="N756" s="220" t="s">
        <v>17075</v>
      </c>
      <c r="O756" s="223" t="s">
        <v>17075</v>
      </c>
      <c r="P756" s="227">
        <v>6736263.6000000006</v>
      </c>
      <c r="Q756" s="227"/>
      <c r="R756" s="225">
        <f t="shared" ref="R756:T756" si="1261">R757</f>
        <v>0</v>
      </c>
      <c r="S756" s="225">
        <f t="shared" si="1261"/>
        <v>0</v>
      </c>
      <c r="T756" s="225">
        <f t="shared" si="1261"/>
        <v>6736263.6000000006</v>
      </c>
      <c r="U756" s="221">
        <f t="shared" si="1036"/>
        <v>6382.6640136441156</v>
      </c>
      <c r="V756" s="228">
        <f>V757</f>
        <v>6652.6405343945407</v>
      </c>
      <c r="W756" s="195">
        <f t="shared" ref="W756:W757" si="1262">V756-U756</f>
        <v>269.97652075042515</v>
      </c>
      <c r="Y756" s="182" t="s">
        <v>17113</v>
      </c>
      <c r="Z756" s="182">
        <v>1964</v>
      </c>
      <c r="AA756" s="182">
        <v>397.6</v>
      </c>
      <c r="AB756" s="182">
        <v>21</v>
      </c>
      <c r="AC756" s="182">
        <v>2</v>
      </c>
      <c r="AD756" s="182">
        <v>354.2</v>
      </c>
      <c r="AF756" s="182" t="s">
        <v>3562</v>
      </c>
      <c r="AG756" s="182" t="s">
        <v>17312</v>
      </c>
      <c r="AH756" s="182" t="s">
        <v>2993</v>
      </c>
      <c r="AI756" s="182" t="s">
        <v>17314</v>
      </c>
      <c r="AL756" s="182" t="e">
        <f t="shared" si="1185"/>
        <v>#N/A</v>
      </c>
      <c r="AV756" s="182" t="e">
        <f t="shared" si="1186"/>
        <v>#N/A</v>
      </c>
      <c r="AW756" s="182" t="e">
        <f t="shared" si="1187"/>
        <v>#N/A</v>
      </c>
      <c r="AY756" s="182" t="s">
        <v>569</v>
      </c>
      <c r="AZ756" s="182">
        <v>664</v>
      </c>
      <c r="BA756" s="182" t="s">
        <v>2975</v>
      </c>
      <c r="BD756" s="182" t="e">
        <f t="shared" si="1188"/>
        <v>#N/A</v>
      </c>
      <c r="BJ756" s="182" t="e">
        <f t="shared" si="1189"/>
        <v>#N/A</v>
      </c>
      <c r="BU756" s="233" t="s">
        <v>17075</v>
      </c>
      <c r="BV756" s="233" t="s">
        <v>17075</v>
      </c>
      <c r="BW756" s="233" t="s">
        <v>17075</v>
      </c>
      <c r="BX756" s="233" t="s">
        <v>17075</v>
      </c>
      <c r="BY756" s="233" t="s">
        <v>17075</v>
      </c>
      <c r="BZ756" s="234">
        <f>BZ757</f>
        <v>1055.4000000000001</v>
      </c>
      <c r="CA756" s="234">
        <f t="shared" ref="CA756" si="1263">CA757</f>
        <v>941.8</v>
      </c>
      <c r="CB756" s="234">
        <f t="shared" ref="CB756" si="1264">CB757</f>
        <v>941.8</v>
      </c>
      <c r="CC756" s="235">
        <f t="shared" ref="CC756" si="1265">CC757</f>
        <v>47</v>
      </c>
      <c r="CD756" s="233" t="s">
        <v>17075</v>
      </c>
      <c r="CE756" s="233" t="s">
        <v>17075</v>
      </c>
      <c r="CF756" s="233" t="s">
        <v>17075</v>
      </c>
      <c r="CG756" s="234">
        <f t="shared" ref="CG756" si="1266">CG757</f>
        <v>6736263.6000000006</v>
      </c>
      <c r="CH756" s="234">
        <f t="shared" ref="CH756" si="1267">CH757</f>
        <v>0</v>
      </c>
      <c r="CI756" s="234">
        <f t="shared" ref="CI756" si="1268">CI757</f>
        <v>0</v>
      </c>
      <c r="CJ756" s="234">
        <f t="shared" ref="CJ756" si="1269">CJ757</f>
        <v>6736263.6000000006</v>
      </c>
      <c r="CK756" s="236">
        <f t="shared" ref="CK756:CK757" si="1270">CG756/BZ756</f>
        <v>6382.6640136441156</v>
      </c>
      <c r="CL756" s="236">
        <f>CL757</f>
        <v>0</v>
      </c>
      <c r="CM756" s="195">
        <f t="shared" si="1102"/>
        <v>0</v>
      </c>
      <c r="CQ756" s="182" t="e">
        <f t="shared" si="1103"/>
        <v>#N/A</v>
      </c>
    </row>
    <row r="757" spans="1:95" ht="35.25" x14ac:dyDescent="0.5">
      <c r="A757" s="182">
        <v>1</v>
      </c>
      <c r="B757" s="220">
        <f>SUBTOTAL(9,$A$609:A757)</f>
        <v>117</v>
      </c>
      <c r="C757" s="230" t="s">
        <v>369</v>
      </c>
      <c r="D757" s="220">
        <v>1970</v>
      </c>
      <c r="E757" s="220"/>
      <c r="F757" s="220" t="s">
        <v>17877</v>
      </c>
      <c r="G757" s="220">
        <v>2</v>
      </c>
      <c r="H757" s="220" t="s">
        <v>17322</v>
      </c>
      <c r="I757" s="231">
        <v>1055.4000000000001</v>
      </c>
      <c r="J757" s="231">
        <v>941.8</v>
      </c>
      <c r="K757" s="231">
        <v>941.8</v>
      </c>
      <c r="L757" s="232">
        <v>47</v>
      </c>
      <c r="M757" s="220" t="s">
        <v>17100</v>
      </c>
      <c r="N757" s="220" t="s">
        <v>17746</v>
      </c>
      <c r="O757" s="223" t="s">
        <v>17798</v>
      </c>
      <c r="P757" s="228">
        <v>6736263.6000000006</v>
      </c>
      <c r="Q757" s="228"/>
      <c r="R757" s="228">
        <v>0</v>
      </c>
      <c r="S757" s="228">
        <v>0</v>
      </c>
      <c r="T757" s="228">
        <f t="shared" ref="T757" si="1271">P757-R757-S757</f>
        <v>6736263.6000000006</v>
      </c>
      <c r="U757" s="221">
        <f t="shared" si="1036"/>
        <v>6382.6640136441156</v>
      </c>
      <c r="V757" s="228">
        <v>6652.6405343945407</v>
      </c>
      <c r="W757" s="195">
        <f t="shared" si="1262"/>
        <v>269.97652075042515</v>
      </c>
      <c r="Y757" s="182" t="s">
        <v>17114</v>
      </c>
      <c r="Z757" s="182">
        <v>1963</v>
      </c>
      <c r="AA757" s="182">
        <v>429.2</v>
      </c>
      <c r="AB757" s="182">
        <v>13</v>
      </c>
      <c r="AC757" s="182">
        <v>2</v>
      </c>
      <c r="AD757" s="182">
        <v>389</v>
      </c>
      <c r="AF757" s="182" t="s">
        <v>3563</v>
      </c>
      <c r="AG757" s="182" t="s">
        <v>17327</v>
      </c>
      <c r="AH757" s="182" t="s">
        <v>17318</v>
      </c>
      <c r="AI757" s="182" t="s">
        <v>17040</v>
      </c>
      <c r="AL757" s="182" t="e">
        <f t="shared" si="1185"/>
        <v>#N/A</v>
      </c>
      <c r="AV757" s="182">
        <f t="shared" si="1186"/>
        <v>726</v>
      </c>
      <c r="AW757" s="182" t="str">
        <f t="shared" si="1187"/>
        <v>Скатная деревянная</v>
      </c>
      <c r="AY757" s="182" t="s">
        <v>555</v>
      </c>
      <c r="AZ757" s="182">
        <v>680</v>
      </c>
      <c r="BA757" s="182" t="s">
        <v>2975</v>
      </c>
      <c r="BD757" s="182" t="e">
        <f t="shared" si="1188"/>
        <v>#N/A</v>
      </c>
      <c r="BJ757" s="182" t="e">
        <f t="shared" si="1189"/>
        <v>#N/A</v>
      </c>
      <c r="BU757" s="233" t="e">
        <f>VLOOKUP(BT757,CO:CS,2,FALSE)</f>
        <v>#N/A</v>
      </c>
      <c r="BV757" s="233"/>
      <c r="BW757" s="233" t="s">
        <v>17877</v>
      </c>
      <c r="BX757" s="233" t="e">
        <f>VLOOKUP(BT757,CO:CS,5,FALSE)</f>
        <v>#N/A</v>
      </c>
      <c r="BY757" s="233" t="e">
        <f>VLOOKUP(BT757,CV:CY,4,FALSE)</f>
        <v>#N/A</v>
      </c>
      <c r="BZ757" s="234">
        <v>1055.4000000000001</v>
      </c>
      <c r="CA757" s="234">
        <v>941.8</v>
      </c>
      <c r="CB757" s="234">
        <v>941.8</v>
      </c>
      <c r="CC757" s="235">
        <v>47</v>
      </c>
      <c r="CD757" s="233" t="s">
        <v>17100</v>
      </c>
      <c r="CE757" s="233" t="s">
        <v>17746</v>
      </c>
      <c r="CF757" s="233" t="s">
        <v>17798</v>
      </c>
      <c r="CG757" s="236">
        <v>6736263.6000000006</v>
      </c>
      <c r="CH757" s="236">
        <v>0</v>
      </c>
      <c r="CI757" s="236">
        <v>0</v>
      </c>
      <c r="CJ757" s="236">
        <f t="shared" ref="CJ757" si="1272">CG757-CH757-CI757</f>
        <v>6736263.6000000006</v>
      </c>
      <c r="CK757" s="236">
        <f t="shared" si="1270"/>
        <v>6382.6640136441156</v>
      </c>
      <c r="CL757" s="236">
        <f>DL757*9671.07/BZ757</f>
        <v>0</v>
      </c>
      <c r="CM757" s="195">
        <f t="shared" si="1102"/>
        <v>0</v>
      </c>
      <c r="CQ757" s="182">
        <f t="shared" si="1103"/>
        <v>0</v>
      </c>
    </row>
    <row r="758" spans="1:95" ht="35.25" x14ac:dyDescent="0.5">
      <c r="B758" s="229" t="s">
        <v>280</v>
      </c>
      <c r="C758" s="269"/>
      <c r="D758" s="220" t="s">
        <v>17075</v>
      </c>
      <c r="E758" s="220" t="s">
        <v>17075</v>
      </c>
      <c r="F758" s="220" t="s">
        <v>17075</v>
      </c>
      <c r="G758" s="220" t="s">
        <v>17075</v>
      </c>
      <c r="H758" s="220" t="s">
        <v>17075</v>
      </c>
      <c r="I758" s="225">
        <f>I759</f>
        <v>773.3</v>
      </c>
      <c r="J758" s="225">
        <f t="shared" ref="J758:L758" si="1273">J759</f>
        <v>468.7</v>
      </c>
      <c r="K758" s="225">
        <f t="shared" si="1273"/>
        <v>397</v>
      </c>
      <c r="L758" s="226">
        <f t="shared" si="1273"/>
        <v>35</v>
      </c>
      <c r="M758" s="220" t="s">
        <v>17075</v>
      </c>
      <c r="N758" s="220" t="s">
        <v>17075</v>
      </c>
      <c r="O758" s="223" t="s">
        <v>17075</v>
      </c>
      <c r="P758" s="227">
        <v>5982176</v>
      </c>
      <c r="Q758" s="227"/>
      <c r="R758" s="225">
        <f t="shared" ref="R758:T758" si="1274">R759</f>
        <v>0</v>
      </c>
      <c r="S758" s="225">
        <f t="shared" si="1274"/>
        <v>0</v>
      </c>
      <c r="T758" s="225">
        <f t="shared" si="1274"/>
        <v>5982176</v>
      </c>
      <c r="U758" s="221">
        <f t="shared" si="1036"/>
        <v>7735.9058580111214</v>
      </c>
      <c r="V758" s="228">
        <f>V759</f>
        <v>7735.9058580111214</v>
      </c>
      <c r="W758" s="195">
        <f t="shared" ref="W758:W768" si="1275">V758-U758</f>
        <v>0</v>
      </c>
      <c r="Y758" s="182" t="s">
        <v>3416</v>
      </c>
      <c r="Z758" s="182">
        <v>2008</v>
      </c>
      <c r="AA758" s="182">
        <v>1133.7</v>
      </c>
      <c r="AB758" s="182">
        <v>27</v>
      </c>
      <c r="AC758" s="182">
        <v>5</v>
      </c>
      <c r="AD758" s="182">
        <v>1120.3</v>
      </c>
      <c r="AF758" s="182" t="s">
        <v>680</v>
      </c>
      <c r="AG758" s="182" t="s">
        <v>17312</v>
      </c>
      <c r="AH758" s="182" t="s">
        <v>17318</v>
      </c>
      <c r="AI758" s="182" t="s">
        <v>17042</v>
      </c>
      <c r="AL758" s="182" t="e">
        <f t="shared" si="1185"/>
        <v>#N/A</v>
      </c>
      <c r="AV758" s="182" t="e">
        <f t="shared" si="1186"/>
        <v>#N/A</v>
      </c>
      <c r="AW758" s="182" t="e">
        <f t="shared" si="1187"/>
        <v>#N/A</v>
      </c>
      <c r="AY758" s="182" t="s">
        <v>425</v>
      </c>
      <c r="AZ758" s="182">
        <v>380</v>
      </c>
      <c r="BA758" s="182" t="s">
        <v>2975</v>
      </c>
      <c r="BD758" s="182" t="e">
        <f t="shared" si="1188"/>
        <v>#N/A</v>
      </c>
      <c r="BJ758" s="182" t="e">
        <f t="shared" si="1189"/>
        <v>#N/A</v>
      </c>
      <c r="BU758" s="233" t="s">
        <v>17075</v>
      </c>
      <c r="BV758" s="233" t="s">
        <v>17075</v>
      </c>
      <c r="BW758" s="233" t="s">
        <v>17075</v>
      </c>
      <c r="BX758" s="233" t="s">
        <v>17075</v>
      </c>
      <c r="BY758" s="233" t="s">
        <v>17075</v>
      </c>
      <c r="BZ758" s="234" t="e">
        <f>BZ759</f>
        <v>#N/A</v>
      </c>
      <c r="CA758" s="234" t="e">
        <f t="shared" ref="CA758" si="1276">CA759</f>
        <v>#N/A</v>
      </c>
      <c r="CB758" s="234">
        <f t="shared" ref="CB758" si="1277">CB759</f>
        <v>468.7</v>
      </c>
      <c r="CC758" s="235">
        <f t="shared" ref="CC758" si="1278">CC759</f>
        <v>35</v>
      </c>
      <c r="CD758" s="233" t="s">
        <v>17075</v>
      </c>
      <c r="CE758" s="233" t="s">
        <v>17075</v>
      </c>
      <c r="CF758" s="233" t="s">
        <v>17075</v>
      </c>
      <c r="CG758" s="234">
        <f t="shared" ref="CG758" si="1279">CG759</f>
        <v>5982176</v>
      </c>
      <c r="CH758" s="234">
        <f t="shared" ref="CH758" si="1280">CH759</f>
        <v>0</v>
      </c>
      <c r="CI758" s="234">
        <f t="shared" ref="CI758" si="1281">CI759</f>
        <v>0</v>
      </c>
      <c r="CJ758" s="234">
        <f t="shared" ref="CJ758" si="1282">CJ759</f>
        <v>5982176</v>
      </c>
      <c r="CK758" s="236" t="e">
        <f t="shared" ref="CK758:CK768" si="1283">CG758/BZ758</f>
        <v>#N/A</v>
      </c>
      <c r="CL758" s="236" t="e">
        <f>CL759</f>
        <v>#N/A</v>
      </c>
      <c r="CM758" s="195">
        <f t="shared" si="1102"/>
        <v>0</v>
      </c>
      <c r="CQ758" s="182" t="e">
        <f t="shared" si="1103"/>
        <v>#N/A</v>
      </c>
    </row>
    <row r="759" spans="1:95" ht="35.25" x14ac:dyDescent="0.5">
      <c r="A759" s="182">
        <v>1</v>
      </c>
      <c r="B759" s="220">
        <f>SUBTOTAL(9,$A$609:A759)</f>
        <v>118</v>
      </c>
      <c r="C759" s="230" t="s">
        <v>282</v>
      </c>
      <c r="D759" s="220">
        <v>1975</v>
      </c>
      <c r="E759" s="220">
        <v>2016</v>
      </c>
      <c r="F759" s="220" t="s">
        <v>17877</v>
      </c>
      <c r="G759" s="220">
        <v>2</v>
      </c>
      <c r="H759" s="220" t="s">
        <v>17042</v>
      </c>
      <c r="I759" s="231">
        <v>773.3</v>
      </c>
      <c r="J759" s="231">
        <v>468.7</v>
      </c>
      <c r="K759" s="231">
        <f>J759-CQ759</f>
        <v>397</v>
      </c>
      <c r="L759" s="232">
        <v>35</v>
      </c>
      <c r="M759" s="220" t="s">
        <v>17100</v>
      </c>
      <c r="N759" s="220" t="s">
        <v>17746</v>
      </c>
      <c r="O759" s="223" t="s">
        <v>17861</v>
      </c>
      <c r="P759" s="228">
        <v>5982176</v>
      </c>
      <c r="Q759" s="228"/>
      <c r="R759" s="228">
        <v>0</v>
      </c>
      <c r="S759" s="228">
        <v>0</v>
      </c>
      <c r="T759" s="228">
        <f>P759-R759-S759</f>
        <v>5982176</v>
      </c>
      <c r="U759" s="221">
        <f t="shared" si="1036"/>
        <v>7735.9058580111214</v>
      </c>
      <c r="V759" s="228">
        <v>7735.9058580111214</v>
      </c>
      <c r="W759" s="195">
        <f t="shared" si="1275"/>
        <v>0</v>
      </c>
      <c r="Y759" s="182" t="s">
        <v>3417</v>
      </c>
      <c r="Z759" s="182">
        <v>1982</v>
      </c>
      <c r="AA759" s="182">
        <v>5885.9</v>
      </c>
      <c r="AB759" s="182">
        <v>199</v>
      </c>
      <c r="AC759" s="182">
        <v>5</v>
      </c>
      <c r="AD759" s="182">
        <v>4176.3999999999996</v>
      </c>
      <c r="AF759" s="182" t="s">
        <v>3410</v>
      </c>
      <c r="AG759" s="182" t="s">
        <v>17312</v>
      </c>
      <c r="AH759" s="182" t="s">
        <v>2993</v>
      </c>
      <c r="AI759" s="182" t="s">
        <v>17042</v>
      </c>
      <c r="AL759" s="190">
        <f t="shared" si="1185"/>
        <v>2016</v>
      </c>
      <c r="AV759" s="182">
        <f t="shared" si="1186"/>
        <v>710</v>
      </c>
      <c r="AW759" s="182" t="str">
        <f t="shared" si="1187"/>
        <v>Скатная деревянная</v>
      </c>
      <c r="AY759" s="182" t="s">
        <v>427</v>
      </c>
      <c r="AZ759" s="182">
        <v>340</v>
      </c>
      <c r="BA759" s="182" t="s">
        <v>2975</v>
      </c>
      <c r="BD759" s="182" t="e">
        <f t="shared" si="1188"/>
        <v>#N/A</v>
      </c>
      <c r="BJ759" s="182" t="e">
        <f t="shared" si="1189"/>
        <v>#N/A</v>
      </c>
      <c r="BU759" s="233" t="e">
        <f>VLOOKUP(BT759,CO:CS,2,FALSE)</f>
        <v>#N/A</v>
      </c>
      <c r="BV759" s="233">
        <v>2016</v>
      </c>
      <c r="BW759" s="233" t="s">
        <v>17877</v>
      </c>
      <c r="BX759" s="233" t="e">
        <f>VLOOKUP(BT759,CO:CS,5,FALSE)</f>
        <v>#N/A</v>
      </c>
      <c r="BY759" s="233" t="e">
        <f>VLOOKUP(BT759,CV:CY,4,FALSE)</f>
        <v>#N/A</v>
      </c>
      <c r="BZ759" s="234" t="e">
        <f>VLOOKUP(BT759,CO:CS,3,FALSE)</f>
        <v>#N/A</v>
      </c>
      <c r="CA759" s="234" t="e">
        <f>VLOOKUP(BT759,CO:CT,6,FALSE)</f>
        <v>#N/A</v>
      </c>
      <c r="CB759" s="234">
        <v>468.7</v>
      </c>
      <c r="CC759" s="235">
        <v>35</v>
      </c>
      <c r="CD759" s="233" t="s">
        <v>17100</v>
      </c>
      <c r="CE759" s="233" t="s">
        <v>17746</v>
      </c>
      <c r="CF759" s="233" t="s">
        <v>17861</v>
      </c>
      <c r="CG759" s="236">
        <v>5982176</v>
      </c>
      <c r="CH759" s="236">
        <v>0</v>
      </c>
      <c r="CI759" s="236">
        <v>0</v>
      </c>
      <c r="CJ759" s="236">
        <f t="shared" ref="CJ759" si="1284">CG759-CH759-CI759</f>
        <v>5982176</v>
      </c>
      <c r="CK759" s="236" t="e">
        <f t="shared" si="1283"/>
        <v>#N/A</v>
      </c>
      <c r="CL759" s="236" t="e">
        <f>DL759*8425.6/BZ759</f>
        <v>#N/A</v>
      </c>
      <c r="CM759" s="195">
        <f t="shared" si="1102"/>
        <v>0</v>
      </c>
      <c r="CQ759" s="182">
        <f t="shared" si="1103"/>
        <v>71.7</v>
      </c>
    </row>
    <row r="760" spans="1:95" ht="35.25" x14ac:dyDescent="0.5">
      <c r="B760" s="229" t="s">
        <v>259</v>
      </c>
      <c r="C760" s="269"/>
      <c r="D760" s="220" t="s">
        <v>17075</v>
      </c>
      <c r="E760" s="220" t="s">
        <v>17075</v>
      </c>
      <c r="F760" s="220" t="s">
        <v>17075</v>
      </c>
      <c r="G760" s="220" t="s">
        <v>17075</v>
      </c>
      <c r="H760" s="220" t="s">
        <v>17075</v>
      </c>
      <c r="I760" s="225">
        <f>I761</f>
        <v>660</v>
      </c>
      <c r="J760" s="225">
        <f t="shared" ref="J760:L760" si="1285">J761</f>
        <v>612.98</v>
      </c>
      <c r="K760" s="225">
        <f t="shared" si="1285"/>
        <v>520.28</v>
      </c>
      <c r="L760" s="226">
        <f t="shared" si="1285"/>
        <v>26</v>
      </c>
      <c r="M760" s="220" t="s">
        <v>17075</v>
      </c>
      <c r="N760" s="220" t="s">
        <v>17075</v>
      </c>
      <c r="O760" s="223" t="s">
        <v>17075</v>
      </c>
      <c r="P760" s="227">
        <v>5266000</v>
      </c>
      <c r="Q760" s="227"/>
      <c r="R760" s="225">
        <f t="shared" ref="R760:T760" si="1286">R761</f>
        <v>0</v>
      </c>
      <c r="S760" s="225">
        <f t="shared" si="1286"/>
        <v>0</v>
      </c>
      <c r="T760" s="225">
        <f t="shared" si="1286"/>
        <v>5266000</v>
      </c>
      <c r="U760" s="221">
        <f t="shared" si="1036"/>
        <v>7978.787878787879</v>
      </c>
      <c r="V760" s="228">
        <f>V761</f>
        <v>7978.787878787879</v>
      </c>
      <c r="W760" s="195">
        <f t="shared" si="1275"/>
        <v>0</v>
      </c>
      <c r="Y760" s="182" t="s">
        <v>681</v>
      </c>
      <c r="Z760" s="182">
        <v>1956</v>
      </c>
      <c r="AA760" s="182">
        <v>418.2</v>
      </c>
      <c r="AB760" s="182">
        <v>21</v>
      </c>
      <c r="AC760" s="182">
        <v>2</v>
      </c>
      <c r="AD760" s="182">
        <v>378.1</v>
      </c>
      <c r="AF760" s="182" t="s">
        <v>3412</v>
      </c>
      <c r="AG760" s="182" t="s">
        <v>17312</v>
      </c>
      <c r="AH760" s="182" t="s">
        <v>2993</v>
      </c>
      <c r="AI760" s="182" t="s">
        <v>2993</v>
      </c>
      <c r="AL760" s="182" t="e">
        <f t="shared" si="1185"/>
        <v>#N/A</v>
      </c>
      <c r="AV760" s="182" t="e">
        <f t="shared" si="1186"/>
        <v>#N/A</v>
      </c>
      <c r="AW760" s="182" t="e">
        <f t="shared" si="1187"/>
        <v>#N/A</v>
      </c>
      <c r="AY760" s="182" t="s">
        <v>428</v>
      </c>
      <c r="AZ760" s="182">
        <v>335</v>
      </c>
      <c r="BA760" s="182" t="s">
        <v>2975</v>
      </c>
      <c r="BD760" s="182" t="e">
        <f t="shared" si="1188"/>
        <v>#N/A</v>
      </c>
      <c r="BJ760" s="182" t="e">
        <f t="shared" si="1189"/>
        <v>#N/A</v>
      </c>
      <c r="BU760" s="233" t="s">
        <v>17075</v>
      </c>
      <c r="BV760" s="233" t="s">
        <v>17075</v>
      </c>
      <c r="BW760" s="233" t="s">
        <v>17075</v>
      </c>
      <c r="BX760" s="233" t="s">
        <v>17075</v>
      </c>
      <c r="BY760" s="233" t="s">
        <v>17075</v>
      </c>
      <c r="BZ760" s="234" t="e">
        <f>BZ761</f>
        <v>#N/A</v>
      </c>
      <c r="CA760" s="234">
        <f t="shared" ref="CA760" si="1287">CA761</f>
        <v>612.98</v>
      </c>
      <c r="CB760" s="234">
        <f t="shared" ref="CB760" si="1288">CB761</f>
        <v>612.98</v>
      </c>
      <c r="CC760" s="235">
        <f t="shared" ref="CC760" si="1289">CC761</f>
        <v>26</v>
      </c>
      <c r="CD760" s="233" t="s">
        <v>17075</v>
      </c>
      <c r="CE760" s="233" t="s">
        <v>17075</v>
      </c>
      <c r="CF760" s="233" t="s">
        <v>17075</v>
      </c>
      <c r="CG760" s="234">
        <f t="shared" ref="CG760" si="1290">CG761</f>
        <v>5266000</v>
      </c>
      <c r="CH760" s="234">
        <f t="shared" ref="CH760" si="1291">CH761</f>
        <v>0</v>
      </c>
      <c r="CI760" s="234">
        <f t="shared" ref="CI760" si="1292">CI761</f>
        <v>0</v>
      </c>
      <c r="CJ760" s="234">
        <f t="shared" ref="CJ760" si="1293">CJ761</f>
        <v>5266000</v>
      </c>
      <c r="CK760" s="236" t="e">
        <f t="shared" si="1283"/>
        <v>#N/A</v>
      </c>
      <c r="CL760" s="236" t="e">
        <f>CL761</f>
        <v>#N/A</v>
      </c>
      <c r="CM760" s="195">
        <f t="shared" si="1102"/>
        <v>0</v>
      </c>
      <c r="CQ760" s="182" t="e">
        <f t="shared" si="1103"/>
        <v>#N/A</v>
      </c>
    </row>
    <row r="761" spans="1:95" ht="35.25" x14ac:dyDescent="0.5">
      <c r="A761" s="182">
        <v>1</v>
      </c>
      <c r="B761" s="220">
        <f>SUBTOTAL(9,$A$609:A761)</f>
        <v>119</v>
      </c>
      <c r="C761" s="230" t="s">
        <v>283</v>
      </c>
      <c r="D761" s="220">
        <v>1966</v>
      </c>
      <c r="E761" s="220">
        <v>2016</v>
      </c>
      <c r="F761" s="220" t="s">
        <v>17877</v>
      </c>
      <c r="G761" s="220">
        <v>2</v>
      </c>
      <c r="H761" s="220" t="s">
        <v>17042</v>
      </c>
      <c r="I761" s="231">
        <v>660</v>
      </c>
      <c r="J761" s="231">
        <v>612.98</v>
      </c>
      <c r="K761" s="231">
        <f>J761-CQ761</f>
        <v>520.28</v>
      </c>
      <c r="L761" s="232">
        <v>26</v>
      </c>
      <c r="M761" s="220" t="s">
        <v>17100</v>
      </c>
      <c r="N761" s="220" t="s">
        <v>17769</v>
      </c>
      <c r="O761" s="223" t="s">
        <v>17316</v>
      </c>
      <c r="P761" s="228">
        <v>5266000</v>
      </c>
      <c r="Q761" s="228"/>
      <c r="R761" s="228">
        <v>0</v>
      </c>
      <c r="S761" s="228">
        <v>0</v>
      </c>
      <c r="T761" s="228">
        <f>P761-R761-S761</f>
        <v>5266000</v>
      </c>
      <c r="U761" s="221">
        <f t="shared" si="1036"/>
        <v>7978.787878787879</v>
      </c>
      <c r="V761" s="228">
        <v>7978.787878787879</v>
      </c>
      <c r="W761" s="195">
        <f t="shared" si="1275"/>
        <v>0</v>
      </c>
      <c r="Y761" s="182" t="s">
        <v>3422</v>
      </c>
      <c r="Z761" s="182">
        <v>1960</v>
      </c>
      <c r="AA761" s="182">
        <v>312.7</v>
      </c>
      <c r="AB761" s="182">
        <v>8</v>
      </c>
      <c r="AC761" s="182">
        <v>2</v>
      </c>
      <c r="AD761" s="182">
        <v>291.39999999999998</v>
      </c>
      <c r="AF761" s="182" t="s">
        <v>3413</v>
      </c>
      <c r="AG761" s="182" t="s">
        <v>17312</v>
      </c>
      <c r="AH761" s="182" t="s">
        <v>17035</v>
      </c>
      <c r="AI761" s="182" t="s">
        <v>17322</v>
      </c>
      <c r="AL761" s="190">
        <f t="shared" si="1185"/>
        <v>2016</v>
      </c>
      <c r="AV761" s="182">
        <f t="shared" si="1186"/>
        <v>625</v>
      </c>
      <c r="AW761" s="182" t="str">
        <f t="shared" si="1187"/>
        <v>Скатная деревянная</v>
      </c>
      <c r="AY761" s="182" t="s">
        <v>429</v>
      </c>
      <c r="AZ761" s="182">
        <v>570</v>
      </c>
      <c r="BA761" s="182" t="s">
        <v>2975</v>
      </c>
      <c r="BD761" s="182" t="e">
        <f t="shared" si="1188"/>
        <v>#N/A</v>
      </c>
      <c r="BJ761" s="182" t="e">
        <f t="shared" si="1189"/>
        <v>#N/A</v>
      </c>
      <c r="BU761" s="233" t="e">
        <f>VLOOKUP(BT761,CO:CS,2,FALSE)</f>
        <v>#N/A</v>
      </c>
      <c r="BV761" s="233">
        <v>2016</v>
      </c>
      <c r="BW761" s="233" t="s">
        <v>17877</v>
      </c>
      <c r="BX761" s="233" t="e">
        <f>VLOOKUP(BT761,CO:CS,5,FALSE)</f>
        <v>#N/A</v>
      </c>
      <c r="BY761" s="233" t="e">
        <f>VLOOKUP(BT761,CV:CY,4,FALSE)</f>
        <v>#N/A</v>
      </c>
      <c r="BZ761" s="234" t="e">
        <f>VLOOKUP(BT761,CO:CS,3,FALSE)</f>
        <v>#N/A</v>
      </c>
      <c r="CA761" s="234">
        <v>612.98</v>
      </c>
      <c r="CB761" s="234">
        <v>612.98</v>
      </c>
      <c r="CC761" s="235">
        <v>26</v>
      </c>
      <c r="CD761" s="233" t="s">
        <v>17100</v>
      </c>
      <c r="CE761" s="233" t="s">
        <v>17769</v>
      </c>
      <c r="CF761" s="233" t="s">
        <v>17316</v>
      </c>
      <c r="CG761" s="236">
        <v>5266000</v>
      </c>
      <c r="CH761" s="236">
        <v>0</v>
      </c>
      <c r="CI761" s="236">
        <v>0</v>
      </c>
      <c r="CJ761" s="236">
        <f t="shared" ref="CJ761" si="1294">CG761-CH761-CI761</f>
        <v>5266000</v>
      </c>
      <c r="CK761" s="236" t="e">
        <f t="shared" si="1283"/>
        <v>#N/A</v>
      </c>
      <c r="CL761" s="236" t="e">
        <f>DL761*8425.6/BZ761</f>
        <v>#N/A</v>
      </c>
      <c r="CM761" s="195">
        <f t="shared" si="1102"/>
        <v>0</v>
      </c>
      <c r="CQ761" s="182">
        <f t="shared" si="1103"/>
        <v>92.7</v>
      </c>
    </row>
    <row r="762" spans="1:95" ht="35.25" x14ac:dyDescent="0.5">
      <c r="B762" s="229" t="s">
        <v>261</v>
      </c>
      <c r="C762" s="269"/>
      <c r="D762" s="220" t="s">
        <v>17075</v>
      </c>
      <c r="E762" s="220" t="s">
        <v>17075</v>
      </c>
      <c r="F762" s="220" t="s">
        <v>17075</v>
      </c>
      <c r="G762" s="220" t="s">
        <v>17075</v>
      </c>
      <c r="H762" s="220" t="s">
        <v>17075</v>
      </c>
      <c r="I762" s="225">
        <f>I763</f>
        <v>1138.3</v>
      </c>
      <c r="J762" s="225">
        <f t="shared" ref="J762:L762" si="1295">J763</f>
        <v>998.3</v>
      </c>
      <c r="K762" s="225">
        <f t="shared" si="1295"/>
        <v>956.94899999999996</v>
      </c>
      <c r="L762" s="226">
        <f t="shared" si="1295"/>
        <v>50</v>
      </c>
      <c r="M762" s="220" t="s">
        <v>17075</v>
      </c>
      <c r="N762" s="220" t="s">
        <v>17075</v>
      </c>
      <c r="O762" s="223" t="s">
        <v>17075</v>
      </c>
      <c r="P762" s="227">
        <v>2764282.4000000004</v>
      </c>
      <c r="Q762" s="227"/>
      <c r="R762" s="225">
        <f t="shared" ref="R762:T762" si="1296">R763</f>
        <v>0</v>
      </c>
      <c r="S762" s="225">
        <f t="shared" si="1296"/>
        <v>0</v>
      </c>
      <c r="T762" s="225">
        <f t="shared" si="1296"/>
        <v>2764282.4000000004</v>
      </c>
      <c r="U762" s="221">
        <f t="shared" si="1036"/>
        <v>2428.4304664851097</v>
      </c>
      <c r="V762" s="228">
        <f>V763</f>
        <v>2428.4304664851097</v>
      </c>
      <c r="W762" s="195">
        <f t="shared" si="1275"/>
        <v>0</v>
      </c>
      <c r="Y762" s="182" t="s">
        <v>3425</v>
      </c>
      <c r="Z762" s="182">
        <v>1960</v>
      </c>
      <c r="AA762" s="182">
        <v>1011.05</v>
      </c>
      <c r="AB762" s="182">
        <v>26</v>
      </c>
      <c r="AC762" s="182">
        <v>2</v>
      </c>
      <c r="AD762" s="182">
        <v>567.6</v>
      </c>
      <c r="AF762" s="182" t="s">
        <v>3416</v>
      </c>
      <c r="AG762" s="182" t="s">
        <v>17312</v>
      </c>
      <c r="AH762" s="182" t="s">
        <v>17035</v>
      </c>
      <c r="AI762" s="182" t="s">
        <v>17040</v>
      </c>
      <c r="AL762" s="182" t="e">
        <f t="shared" si="1185"/>
        <v>#N/A</v>
      </c>
      <c r="AV762" s="182" t="e">
        <f t="shared" si="1186"/>
        <v>#N/A</v>
      </c>
      <c r="AW762" s="182" t="e">
        <f t="shared" si="1187"/>
        <v>#N/A</v>
      </c>
      <c r="AY762" s="182" t="s">
        <v>430</v>
      </c>
      <c r="AZ762" s="182">
        <v>434</v>
      </c>
      <c r="BA762" s="182" t="s">
        <v>2975</v>
      </c>
      <c r="BD762" s="182" t="e">
        <f t="shared" si="1188"/>
        <v>#N/A</v>
      </c>
      <c r="BJ762" s="182" t="e">
        <f t="shared" si="1189"/>
        <v>#N/A</v>
      </c>
      <c r="BU762" s="233" t="s">
        <v>17075</v>
      </c>
      <c r="BV762" s="233" t="s">
        <v>17075</v>
      </c>
      <c r="BW762" s="233" t="s">
        <v>17075</v>
      </c>
      <c r="BX762" s="233" t="s">
        <v>17075</v>
      </c>
      <c r="BY762" s="233" t="s">
        <v>17075</v>
      </c>
      <c r="BZ762" s="234" t="e">
        <f>BZ763</f>
        <v>#N/A</v>
      </c>
      <c r="CA762" s="234">
        <f t="shared" ref="CA762" si="1297">CA763</f>
        <v>998.3</v>
      </c>
      <c r="CB762" s="234">
        <f t="shared" ref="CB762" si="1298">CB763</f>
        <v>998.3</v>
      </c>
      <c r="CC762" s="235">
        <f t="shared" ref="CC762" si="1299">CC763</f>
        <v>50</v>
      </c>
      <c r="CD762" s="233" t="s">
        <v>17075</v>
      </c>
      <c r="CE762" s="233" t="s">
        <v>17075</v>
      </c>
      <c r="CF762" s="233" t="s">
        <v>17075</v>
      </c>
      <c r="CG762" s="234">
        <f t="shared" ref="CG762" si="1300">CG763</f>
        <v>2764282.4000000004</v>
      </c>
      <c r="CH762" s="234">
        <f t="shared" ref="CH762" si="1301">CH763</f>
        <v>0</v>
      </c>
      <c r="CI762" s="234">
        <f t="shared" ref="CI762" si="1302">CI763</f>
        <v>0</v>
      </c>
      <c r="CJ762" s="234">
        <f t="shared" ref="CJ762" si="1303">CJ763</f>
        <v>2764282.4000000004</v>
      </c>
      <c r="CK762" s="236" t="e">
        <f t="shared" si="1283"/>
        <v>#N/A</v>
      </c>
      <c r="CL762" s="236" t="e">
        <f>CL763</f>
        <v>#N/A</v>
      </c>
      <c r="CM762" s="195">
        <f t="shared" si="1102"/>
        <v>0</v>
      </c>
      <c r="CQ762" s="182" t="e">
        <f t="shared" si="1103"/>
        <v>#N/A</v>
      </c>
    </row>
    <row r="763" spans="1:95" ht="35.25" x14ac:dyDescent="0.5">
      <c r="A763" s="182">
        <v>1</v>
      </c>
      <c r="B763" s="220">
        <f>SUBTOTAL(9,$A$609:A763)</f>
        <v>120</v>
      </c>
      <c r="C763" s="230" t="s">
        <v>284</v>
      </c>
      <c r="D763" s="220">
        <v>1990</v>
      </c>
      <c r="E763" s="220"/>
      <c r="F763" s="220" t="s">
        <v>17877</v>
      </c>
      <c r="G763" s="220">
        <v>5</v>
      </c>
      <c r="H763" s="220" t="s">
        <v>17040</v>
      </c>
      <c r="I763" s="231">
        <v>1138.3</v>
      </c>
      <c r="J763" s="231">
        <v>998.3</v>
      </c>
      <c r="K763" s="231">
        <f>J763-CQ763</f>
        <v>956.94899999999996</v>
      </c>
      <c r="L763" s="232">
        <v>50</v>
      </c>
      <c r="M763" s="220" t="s">
        <v>17100</v>
      </c>
      <c r="N763" s="220" t="s">
        <v>17746</v>
      </c>
      <c r="O763" s="223" t="s">
        <v>17861</v>
      </c>
      <c r="P763" s="228">
        <v>2764282.4000000004</v>
      </c>
      <c r="Q763" s="228"/>
      <c r="R763" s="228">
        <v>0</v>
      </c>
      <c r="S763" s="228">
        <v>0</v>
      </c>
      <c r="T763" s="228">
        <f>P763-R763-S763</f>
        <v>2764282.4000000004</v>
      </c>
      <c r="U763" s="221">
        <f t="shared" si="1036"/>
        <v>2428.4304664851097</v>
      </c>
      <c r="V763" s="228">
        <v>2428.4304664851097</v>
      </c>
      <c r="W763" s="195">
        <f t="shared" si="1275"/>
        <v>0</v>
      </c>
      <c r="Y763" s="182" t="s">
        <v>3428</v>
      </c>
      <c r="Z763" s="182">
        <v>1960</v>
      </c>
      <c r="AA763" s="182">
        <v>638.29999999999995</v>
      </c>
      <c r="AB763" s="182">
        <v>25</v>
      </c>
      <c r="AC763" s="182">
        <v>2</v>
      </c>
      <c r="AD763" s="182">
        <v>565</v>
      </c>
      <c r="AF763" s="182" t="s">
        <v>3417</v>
      </c>
      <c r="AG763" s="182" t="s">
        <v>17312</v>
      </c>
      <c r="AH763" s="182" t="s">
        <v>2993</v>
      </c>
      <c r="AI763" s="182" t="s">
        <v>17320</v>
      </c>
      <c r="AL763" s="182" t="e">
        <f t="shared" si="1185"/>
        <v>#N/A</v>
      </c>
      <c r="AV763" s="182">
        <f t="shared" si="1186"/>
        <v>310</v>
      </c>
      <c r="AW763" s="182" t="str">
        <f t="shared" si="1187"/>
        <v>Плоская железобетонная сборная (чердачная)</v>
      </c>
      <c r="AY763" s="182" t="s">
        <v>431</v>
      </c>
      <c r="AZ763" s="182">
        <v>930</v>
      </c>
      <c r="BA763" s="182" t="s">
        <v>3001</v>
      </c>
      <c r="BD763" s="182" t="e">
        <f t="shared" si="1188"/>
        <v>#N/A</v>
      </c>
      <c r="BJ763" s="182" t="e">
        <f t="shared" si="1189"/>
        <v>#N/A</v>
      </c>
      <c r="BU763" s="233" t="e">
        <f>VLOOKUP(BT763,CO:CS,2,FALSE)</f>
        <v>#N/A</v>
      </c>
      <c r="BV763" s="233"/>
      <c r="BW763" s="233" t="s">
        <v>17877</v>
      </c>
      <c r="BX763" s="233" t="e">
        <f>VLOOKUP(BT763,CO:CS,5,FALSE)</f>
        <v>#N/A</v>
      </c>
      <c r="BY763" s="233" t="e">
        <f>VLOOKUP(BT763,CV:CY,4,FALSE)</f>
        <v>#N/A</v>
      </c>
      <c r="BZ763" s="234" t="e">
        <f>VLOOKUP(BT763,CO:CS,3,FALSE)</f>
        <v>#N/A</v>
      </c>
      <c r="CA763" s="234">
        <v>998.3</v>
      </c>
      <c r="CB763" s="234">
        <v>998.3</v>
      </c>
      <c r="CC763" s="235">
        <v>50</v>
      </c>
      <c r="CD763" s="233" t="s">
        <v>17100</v>
      </c>
      <c r="CE763" s="233" t="s">
        <v>17746</v>
      </c>
      <c r="CF763" s="233" t="s">
        <v>17861</v>
      </c>
      <c r="CG763" s="236">
        <v>2764282.4000000004</v>
      </c>
      <c r="CH763" s="236">
        <v>0</v>
      </c>
      <c r="CI763" s="236">
        <v>0</v>
      </c>
      <c r="CJ763" s="236">
        <f t="shared" ref="CJ763" si="1304">CG763-CH763-CI763</f>
        <v>2764282.4000000004</v>
      </c>
      <c r="CK763" s="236" t="e">
        <f t="shared" si="1283"/>
        <v>#N/A</v>
      </c>
      <c r="CL763" s="236" t="e">
        <f>DL763*8917.04/BZ763</f>
        <v>#N/A</v>
      </c>
      <c r="CM763" s="195">
        <f t="shared" si="1102"/>
        <v>0</v>
      </c>
      <c r="CQ763" s="182">
        <f t="shared" si="1103"/>
        <v>41.350999999999999</v>
      </c>
    </row>
    <row r="764" spans="1:95" ht="35.25" x14ac:dyDescent="0.5">
      <c r="B764" s="229" t="s">
        <v>263</v>
      </c>
      <c r="C764" s="269"/>
      <c r="D764" s="220" t="s">
        <v>17075</v>
      </c>
      <c r="E764" s="220" t="s">
        <v>17075</v>
      </c>
      <c r="F764" s="220" t="s">
        <v>17075</v>
      </c>
      <c r="G764" s="220" t="s">
        <v>17075</v>
      </c>
      <c r="H764" s="220" t="s">
        <v>17075</v>
      </c>
      <c r="I764" s="225">
        <f>I765+I766</f>
        <v>7167.08</v>
      </c>
      <c r="J764" s="225">
        <f t="shared" ref="J764:L764" si="1305">J765+J766</f>
        <v>5567</v>
      </c>
      <c r="K764" s="225">
        <f t="shared" si="1305"/>
        <v>5122.63</v>
      </c>
      <c r="L764" s="226">
        <f t="shared" si="1305"/>
        <v>273</v>
      </c>
      <c r="M764" s="220" t="s">
        <v>17075</v>
      </c>
      <c r="N764" s="220" t="s">
        <v>17075</v>
      </c>
      <c r="O764" s="223" t="s">
        <v>17075</v>
      </c>
      <c r="P764" s="227">
        <v>18334915.32</v>
      </c>
      <c r="Q764" s="227"/>
      <c r="R764" s="225">
        <f t="shared" ref="R764:T764" si="1306">R765+R766</f>
        <v>0</v>
      </c>
      <c r="S764" s="225">
        <f t="shared" si="1306"/>
        <v>0</v>
      </c>
      <c r="T764" s="225">
        <f t="shared" si="1306"/>
        <v>18334915.32</v>
      </c>
      <c r="U764" s="221">
        <f t="shared" si="1036"/>
        <v>2558.2127337772149</v>
      </c>
      <c r="V764" s="228">
        <f>MAX(V765:V766)</f>
        <v>3156.503364913427</v>
      </c>
      <c r="W764" s="195">
        <f t="shared" si="1275"/>
        <v>598.29063113621214</v>
      </c>
      <c r="Y764" s="182" t="s">
        <v>559</v>
      </c>
      <c r="Z764" s="182">
        <v>1980</v>
      </c>
      <c r="AA764" s="182">
        <v>1127.2</v>
      </c>
      <c r="AB764" s="182">
        <v>62</v>
      </c>
      <c r="AC764" s="182">
        <v>3</v>
      </c>
      <c r="AD764" s="182">
        <v>1127.2</v>
      </c>
      <c r="AF764" s="182" t="s">
        <v>681</v>
      </c>
      <c r="AG764" s="182" t="s">
        <v>17312</v>
      </c>
      <c r="AH764" s="182" t="s">
        <v>2993</v>
      </c>
      <c r="AI764" s="182" t="s">
        <v>2993</v>
      </c>
      <c r="AL764" s="182" t="e">
        <f t="shared" si="1185"/>
        <v>#N/A</v>
      </c>
      <c r="AV764" s="182" t="e">
        <f t="shared" si="1186"/>
        <v>#N/A</v>
      </c>
      <c r="AW764" s="182" t="e">
        <f t="shared" si="1187"/>
        <v>#N/A</v>
      </c>
      <c r="AY764" s="182" t="s">
        <v>438</v>
      </c>
      <c r="AZ764" s="182">
        <v>550</v>
      </c>
      <c r="BA764" s="182" t="s">
        <v>2975</v>
      </c>
      <c r="BD764" s="182" t="e">
        <f t="shared" si="1188"/>
        <v>#N/A</v>
      </c>
      <c r="BJ764" s="182" t="e">
        <f t="shared" si="1189"/>
        <v>#N/A</v>
      </c>
      <c r="BU764" s="233" t="s">
        <v>17075</v>
      </c>
      <c r="BV764" s="233" t="s">
        <v>17075</v>
      </c>
      <c r="BW764" s="233" t="s">
        <v>17075</v>
      </c>
      <c r="BX764" s="233" t="s">
        <v>17075</v>
      </c>
      <c r="BY764" s="233" t="s">
        <v>17075</v>
      </c>
      <c r="BZ764" s="234" t="e">
        <f>BZ765+BZ766</f>
        <v>#N/A</v>
      </c>
      <c r="CA764" s="234">
        <f t="shared" ref="CA764" si="1307">CA765+CA766</f>
        <v>5567</v>
      </c>
      <c r="CB764" s="234">
        <f t="shared" ref="CB764" si="1308">CB765+CB766</f>
        <v>5567</v>
      </c>
      <c r="CC764" s="235">
        <f t="shared" ref="CC764" si="1309">CC765+CC766</f>
        <v>273</v>
      </c>
      <c r="CD764" s="233" t="s">
        <v>17075</v>
      </c>
      <c r="CE764" s="233" t="s">
        <v>17075</v>
      </c>
      <c r="CF764" s="233" t="s">
        <v>17075</v>
      </c>
      <c r="CG764" s="234">
        <f t="shared" ref="CG764" si="1310">CG765+CG766</f>
        <v>18334915.32</v>
      </c>
      <c r="CH764" s="234">
        <f t="shared" ref="CH764" si="1311">CH765+CH766</f>
        <v>0</v>
      </c>
      <c r="CI764" s="234">
        <f t="shared" ref="CI764" si="1312">CI765+CI766</f>
        <v>0</v>
      </c>
      <c r="CJ764" s="234">
        <f t="shared" ref="CJ764" si="1313">CJ765+CJ766</f>
        <v>18334915.32</v>
      </c>
      <c r="CK764" s="236" t="e">
        <f t="shared" si="1283"/>
        <v>#N/A</v>
      </c>
      <c r="CL764" s="236" t="e">
        <f>MAX(CL765:CL766)</f>
        <v>#N/A</v>
      </c>
      <c r="CM764" s="195">
        <f t="shared" si="1102"/>
        <v>0</v>
      </c>
      <c r="CQ764" s="182" t="e">
        <f t="shared" si="1103"/>
        <v>#N/A</v>
      </c>
    </row>
    <row r="765" spans="1:95" ht="35.25" x14ac:dyDescent="0.5">
      <c r="A765" s="182">
        <v>1</v>
      </c>
      <c r="B765" s="220">
        <f>SUBTOTAL(9,$A$609:A765)</f>
        <v>121</v>
      </c>
      <c r="C765" s="230" t="s">
        <v>285</v>
      </c>
      <c r="D765" s="220">
        <v>1974</v>
      </c>
      <c r="E765" s="220"/>
      <c r="F765" s="220" t="s">
        <v>17877</v>
      </c>
      <c r="G765" s="220">
        <v>5</v>
      </c>
      <c r="H765" s="220" t="s">
        <v>17315</v>
      </c>
      <c r="I765" s="231">
        <v>3673.2</v>
      </c>
      <c r="J765" s="231">
        <v>3392.7</v>
      </c>
      <c r="K765" s="231">
        <f>J765-CQ765</f>
        <v>2948.33</v>
      </c>
      <c r="L765" s="232">
        <v>179</v>
      </c>
      <c r="M765" s="220" t="s">
        <v>17100</v>
      </c>
      <c r="N765" s="220" t="s">
        <v>17746</v>
      </c>
      <c r="O765" s="223" t="s">
        <v>17866</v>
      </c>
      <c r="P765" s="228">
        <v>11594435.32</v>
      </c>
      <c r="Q765" s="228"/>
      <c r="R765" s="228">
        <v>0</v>
      </c>
      <c r="S765" s="228">
        <v>0</v>
      </c>
      <c r="T765" s="228">
        <f>P765-R765-S765</f>
        <v>11594435.32</v>
      </c>
      <c r="U765" s="221">
        <f t="shared" ref="U765:U766" si="1314">P765/I765</f>
        <v>3156.4944244800176</v>
      </c>
      <c r="V765" s="228">
        <v>3156.503364913427</v>
      </c>
      <c r="W765" s="195">
        <f t="shared" si="1275"/>
        <v>8.9404334094069782E-3</v>
      </c>
      <c r="Y765" s="182" t="s">
        <v>3427</v>
      </c>
      <c r="Z765" s="182">
        <v>1982</v>
      </c>
      <c r="AA765" s="182">
        <v>3256.5</v>
      </c>
      <c r="AB765" s="182">
        <v>95</v>
      </c>
      <c r="AC765" s="182">
        <v>4</v>
      </c>
      <c r="AD765" s="182">
        <v>2202.64</v>
      </c>
      <c r="AF765" s="182" t="s">
        <v>3422</v>
      </c>
      <c r="AG765" s="182" t="s">
        <v>17312</v>
      </c>
      <c r="AH765" s="182" t="s">
        <v>2993</v>
      </c>
      <c r="AI765" s="182" t="s">
        <v>17040</v>
      </c>
      <c r="AL765" s="182" t="e">
        <f t="shared" si="1185"/>
        <v>#N/A</v>
      </c>
      <c r="AV765" s="182">
        <f t="shared" si="1186"/>
        <v>1376.1</v>
      </c>
      <c r="AW765" s="182" t="str">
        <f t="shared" si="1187"/>
        <v>Скатная деревянная</v>
      </c>
      <c r="AY765" s="182" t="s">
        <v>439</v>
      </c>
      <c r="AZ765" s="182">
        <v>270</v>
      </c>
      <c r="BA765" s="182" t="s">
        <v>2975</v>
      </c>
      <c r="BD765" s="182" t="e">
        <f t="shared" si="1188"/>
        <v>#N/A</v>
      </c>
      <c r="BJ765" s="182" t="e">
        <f t="shared" si="1189"/>
        <v>#N/A</v>
      </c>
      <c r="BU765" s="233" t="e">
        <f>VLOOKUP(BT765,CO:CS,2,FALSE)</f>
        <v>#N/A</v>
      </c>
      <c r="BV765" s="233"/>
      <c r="BW765" s="233" t="s">
        <v>17877</v>
      </c>
      <c r="BX765" s="233" t="e">
        <f>VLOOKUP(BT765,CO:CS,5,FALSE)</f>
        <v>#N/A</v>
      </c>
      <c r="BY765" s="233" t="e">
        <f>VLOOKUP(BT765,CV:CY,4,FALSE)</f>
        <v>#N/A</v>
      </c>
      <c r="BZ765" s="234">
        <v>3673.2</v>
      </c>
      <c r="CA765" s="234">
        <v>3392.7</v>
      </c>
      <c r="CB765" s="234">
        <v>3392.7</v>
      </c>
      <c r="CC765" s="235">
        <v>179</v>
      </c>
      <c r="CD765" s="233" t="s">
        <v>17100</v>
      </c>
      <c r="CE765" s="233" t="s">
        <v>17746</v>
      </c>
      <c r="CF765" s="233" t="s">
        <v>17866</v>
      </c>
      <c r="CG765" s="236">
        <v>11594435.32</v>
      </c>
      <c r="CH765" s="236">
        <v>0</v>
      </c>
      <c r="CI765" s="236">
        <v>0</v>
      </c>
      <c r="CJ765" s="236">
        <f t="shared" ref="CJ765:CJ766" si="1315">CG765-CH765-CI765</f>
        <v>11594435.32</v>
      </c>
      <c r="CK765" s="236">
        <f t="shared" si="1283"/>
        <v>3156.4944244800176</v>
      </c>
      <c r="CL765" s="236">
        <f t="shared" ref="CL765:CL766" si="1316">DL765*8425.6/BZ765</f>
        <v>0</v>
      </c>
      <c r="CM765" s="195">
        <f t="shared" si="1102"/>
        <v>0</v>
      </c>
      <c r="CQ765" s="182">
        <f t="shared" si="1103"/>
        <v>444.37</v>
      </c>
    </row>
    <row r="766" spans="1:95" ht="35.25" x14ac:dyDescent="0.5">
      <c r="A766" s="182">
        <v>1</v>
      </c>
      <c r="B766" s="220">
        <f>SUBTOTAL(9,$A$609:A766)</f>
        <v>122</v>
      </c>
      <c r="C766" s="230" t="s">
        <v>286</v>
      </c>
      <c r="D766" s="220">
        <v>1966</v>
      </c>
      <c r="E766" s="220"/>
      <c r="F766" s="220" t="s">
        <v>17877</v>
      </c>
      <c r="G766" s="220">
        <v>5</v>
      </c>
      <c r="H766" s="220" t="s">
        <v>17042</v>
      </c>
      <c r="I766" s="231">
        <v>3493.88</v>
      </c>
      <c r="J766" s="231">
        <v>2174.3000000000002</v>
      </c>
      <c r="K766" s="231">
        <v>2174.3000000000002</v>
      </c>
      <c r="L766" s="232">
        <v>94</v>
      </c>
      <c r="M766" s="220" t="s">
        <v>17100</v>
      </c>
      <c r="N766" s="220" t="s">
        <v>17746</v>
      </c>
      <c r="O766" s="223" t="s">
        <v>17866</v>
      </c>
      <c r="P766" s="228">
        <v>6740480</v>
      </c>
      <c r="Q766" s="228"/>
      <c r="R766" s="228">
        <v>0</v>
      </c>
      <c r="S766" s="228">
        <v>0</v>
      </c>
      <c r="T766" s="228">
        <f>P766-R766-S766</f>
        <v>6740480</v>
      </c>
      <c r="U766" s="221">
        <f t="shared" si="1314"/>
        <v>1929.2248159639139</v>
      </c>
      <c r="V766" s="228">
        <v>1929.2248159639139</v>
      </c>
      <c r="W766" s="195">
        <f t="shared" si="1275"/>
        <v>0</v>
      </c>
      <c r="Y766" s="182" t="s">
        <v>3432</v>
      </c>
      <c r="Z766" s="182">
        <v>1963</v>
      </c>
      <c r="AA766" s="182">
        <v>1719.1</v>
      </c>
      <c r="AB766" s="182">
        <v>54</v>
      </c>
      <c r="AC766" s="182">
        <v>4</v>
      </c>
      <c r="AD766" s="182">
        <v>1250.9000000000001</v>
      </c>
      <c r="AF766" s="182" t="s">
        <v>3425</v>
      </c>
      <c r="AG766" s="182" t="s">
        <v>17312</v>
      </c>
      <c r="AH766" s="182" t="s">
        <v>2993</v>
      </c>
      <c r="AI766" s="182" t="s">
        <v>17042</v>
      </c>
      <c r="AL766" s="182" t="e">
        <f t="shared" si="1185"/>
        <v>#N/A</v>
      </c>
      <c r="AV766" s="182">
        <f t="shared" si="1186"/>
        <v>800</v>
      </c>
      <c r="AW766" s="182" t="str">
        <f t="shared" si="1187"/>
        <v>Скатная деревянная</v>
      </c>
      <c r="AY766" s="182" t="s">
        <v>440</v>
      </c>
      <c r="AZ766" s="182">
        <v>298</v>
      </c>
      <c r="BA766" s="182" t="s">
        <v>2975</v>
      </c>
      <c r="BD766" s="182" t="e">
        <f t="shared" si="1188"/>
        <v>#N/A</v>
      </c>
      <c r="BJ766" s="182" t="e">
        <f t="shared" si="1189"/>
        <v>#N/A</v>
      </c>
      <c r="BU766" s="233" t="e">
        <f>VLOOKUP(BT766,CO:CS,2,FALSE)</f>
        <v>#N/A</v>
      </c>
      <c r="BV766" s="233"/>
      <c r="BW766" s="233" t="s">
        <v>17877</v>
      </c>
      <c r="BX766" s="233" t="e">
        <f>VLOOKUP(BT766,CO:CS,5,FALSE)</f>
        <v>#N/A</v>
      </c>
      <c r="BY766" s="233" t="e">
        <f>VLOOKUP(BT766,CV:CY,4,FALSE)</f>
        <v>#N/A</v>
      </c>
      <c r="BZ766" s="234" t="e">
        <f>VLOOKUP(BT766,CO:CS,3,FALSE)</f>
        <v>#N/A</v>
      </c>
      <c r="CA766" s="234">
        <v>2174.3000000000002</v>
      </c>
      <c r="CB766" s="234">
        <v>2174.3000000000002</v>
      </c>
      <c r="CC766" s="235">
        <v>94</v>
      </c>
      <c r="CD766" s="233" t="s">
        <v>17100</v>
      </c>
      <c r="CE766" s="233" t="s">
        <v>17746</v>
      </c>
      <c r="CF766" s="233" t="s">
        <v>17866</v>
      </c>
      <c r="CG766" s="236">
        <v>6740480</v>
      </c>
      <c r="CH766" s="236">
        <v>0</v>
      </c>
      <c r="CI766" s="236">
        <v>0</v>
      </c>
      <c r="CJ766" s="236">
        <f t="shared" si="1315"/>
        <v>6740480</v>
      </c>
      <c r="CK766" s="236" t="e">
        <f t="shared" si="1283"/>
        <v>#N/A</v>
      </c>
      <c r="CL766" s="236" t="e">
        <f t="shared" si="1316"/>
        <v>#N/A</v>
      </c>
      <c r="CM766" s="195">
        <f t="shared" si="1102"/>
        <v>0</v>
      </c>
      <c r="CQ766" s="182">
        <f t="shared" si="1103"/>
        <v>0</v>
      </c>
    </row>
    <row r="767" spans="1:95" ht="35.25" x14ac:dyDescent="0.5">
      <c r="B767" s="229" t="s">
        <v>266</v>
      </c>
      <c r="C767" s="269"/>
      <c r="D767" s="220" t="s">
        <v>17075</v>
      </c>
      <c r="E767" s="220" t="s">
        <v>17075</v>
      </c>
      <c r="F767" s="220" t="s">
        <v>17075</v>
      </c>
      <c r="G767" s="220" t="s">
        <v>17075</v>
      </c>
      <c r="H767" s="220" t="s">
        <v>17075</v>
      </c>
      <c r="I767" s="225">
        <f>I768</f>
        <v>6230.86</v>
      </c>
      <c r="J767" s="225">
        <f t="shared" ref="J767:L767" si="1317">J768</f>
        <v>5515.1</v>
      </c>
      <c r="K767" s="225">
        <f t="shared" si="1317"/>
        <v>5515.1</v>
      </c>
      <c r="L767" s="226">
        <f t="shared" si="1317"/>
        <v>201</v>
      </c>
      <c r="M767" s="220" t="s">
        <v>17075</v>
      </c>
      <c r="N767" s="220" t="s">
        <v>17075</v>
      </c>
      <c r="O767" s="223" t="s">
        <v>17075</v>
      </c>
      <c r="P767" s="227">
        <v>13268555.52</v>
      </c>
      <c r="Q767" s="227"/>
      <c r="R767" s="225">
        <f t="shared" ref="R767:T767" si="1318">R768</f>
        <v>0</v>
      </c>
      <c r="S767" s="225">
        <f t="shared" si="1318"/>
        <v>0</v>
      </c>
      <c r="T767" s="225">
        <f t="shared" si="1318"/>
        <v>13268555.52</v>
      </c>
      <c r="U767" s="221">
        <f t="shared" ref="U767:U792" si="1319">P767/I767</f>
        <v>2129.4902340928861</v>
      </c>
      <c r="V767" s="228">
        <f>V768</f>
        <v>2129.4902340928866</v>
      </c>
      <c r="W767" s="195">
        <f t="shared" si="1275"/>
        <v>0</v>
      </c>
      <c r="Y767" s="182" t="s">
        <v>3433</v>
      </c>
      <c r="Z767" s="182">
        <v>1964</v>
      </c>
      <c r="AA767" s="182">
        <v>566</v>
      </c>
      <c r="AB767" s="182">
        <v>14</v>
      </c>
      <c r="AC767" s="182">
        <v>2</v>
      </c>
      <c r="AD767" s="182">
        <v>313.60000000000002</v>
      </c>
      <c r="AF767" s="182" t="s">
        <v>559</v>
      </c>
      <c r="AG767" s="182" t="s">
        <v>17312</v>
      </c>
      <c r="AH767" s="182" t="s">
        <v>2993</v>
      </c>
      <c r="AI767" s="182" t="s">
        <v>17042</v>
      </c>
      <c r="AL767" s="182" t="e">
        <f t="shared" si="1185"/>
        <v>#N/A</v>
      </c>
      <c r="AV767" s="182" t="e">
        <f t="shared" si="1186"/>
        <v>#N/A</v>
      </c>
      <c r="AW767" s="182" t="e">
        <f t="shared" si="1187"/>
        <v>#N/A</v>
      </c>
      <c r="AY767" s="182" t="s">
        <v>441</v>
      </c>
      <c r="AZ767" s="182">
        <v>540</v>
      </c>
      <c r="BA767" s="182" t="s">
        <v>2975</v>
      </c>
      <c r="BD767" s="182" t="e">
        <f t="shared" si="1188"/>
        <v>#N/A</v>
      </c>
      <c r="BJ767" s="182" t="e">
        <f t="shared" si="1189"/>
        <v>#N/A</v>
      </c>
      <c r="BU767" s="233" t="s">
        <v>17075</v>
      </c>
      <c r="BV767" s="233" t="s">
        <v>17075</v>
      </c>
      <c r="BW767" s="233" t="s">
        <v>17075</v>
      </c>
      <c r="BX767" s="233" t="s">
        <v>17075</v>
      </c>
      <c r="BY767" s="233" t="s">
        <v>17075</v>
      </c>
      <c r="BZ767" s="234">
        <f>BZ768</f>
        <v>6230.86</v>
      </c>
      <c r="CA767" s="234" t="e">
        <f t="shared" ref="CA767" si="1320">CA768</f>
        <v>#N/A</v>
      </c>
      <c r="CB767" s="234">
        <f t="shared" ref="CB767" si="1321">CB768</f>
        <v>5515.1</v>
      </c>
      <c r="CC767" s="235">
        <f t="shared" ref="CC767" si="1322">CC768</f>
        <v>201</v>
      </c>
      <c r="CD767" s="233" t="s">
        <v>17075</v>
      </c>
      <c r="CE767" s="233" t="s">
        <v>17075</v>
      </c>
      <c r="CF767" s="233" t="s">
        <v>17075</v>
      </c>
      <c r="CG767" s="234">
        <f t="shared" ref="CG767" si="1323">CG768</f>
        <v>13268555.52</v>
      </c>
      <c r="CH767" s="234">
        <f t="shared" ref="CH767" si="1324">CH768</f>
        <v>0</v>
      </c>
      <c r="CI767" s="234">
        <f t="shared" ref="CI767" si="1325">CI768</f>
        <v>0</v>
      </c>
      <c r="CJ767" s="234">
        <f t="shared" ref="CJ767" si="1326">CJ768</f>
        <v>13268555.52</v>
      </c>
      <c r="CK767" s="236">
        <f t="shared" si="1283"/>
        <v>2129.4902340928861</v>
      </c>
      <c r="CL767" s="236">
        <f>CL768</f>
        <v>0</v>
      </c>
      <c r="CM767" s="195">
        <f t="shared" si="1102"/>
        <v>0</v>
      </c>
      <c r="CQ767" s="182" t="e">
        <f t="shared" si="1103"/>
        <v>#N/A</v>
      </c>
    </row>
    <row r="768" spans="1:95" ht="35.25" x14ac:dyDescent="0.5">
      <c r="A768" s="182">
        <v>1</v>
      </c>
      <c r="B768" s="220">
        <f>SUBTOTAL(9,$A$609:A768)</f>
        <v>123</v>
      </c>
      <c r="C768" s="230" t="s">
        <v>287</v>
      </c>
      <c r="D768" s="220">
        <v>1994</v>
      </c>
      <c r="E768" s="220"/>
      <c r="F768" s="220" t="s">
        <v>17319</v>
      </c>
      <c r="G768" s="220">
        <v>5</v>
      </c>
      <c r="H768" s="220" t="s">
        <v>17331</v>
      </c>
      <c r="I768" s="231">
        <v>6230.86</v>
      </c>
      <c r="J768" s="231">
        <v>5515.1</v>
      </c>
      <c r="K768" s="231">
        <v>5515.1</v>
      </c>
      <c r="L768" s="232">
        <v>201</v>
      </c>
      <c r="M768" s="220" t="s">
        <v>17100</v>
      </c>
      <c r="N768" s="220" t="s">
        <v>17746</v>
      </c>
      <c r="O768" s="223" t="s">
        <v>17863</v>
      </c>
      <c r="P768" s="228">
        <v>13268555.52</v>
      </c>
      <c r="Q768" s="228"/>
      <c r="R768" s="228">
        <v>0</v>
      </c>
      <c r="S768" s="228">
        <v>0</v>
      </c>
      <c r="T768" s="228">
        <f>P768-R768-S768</f>
        <v>13268555.52</v>
      </c>
      <c r="U768" s="221">
        <f t="shared" si="1319"/>
        <v>2129.4902340928861</v>
      </c>
      <c r="V768" s="228">
        <v>2129.4902340928866</v>
      </c>
      <c r="W768" s="195">
        <f t="shared" si="1275"/>
        <v>0</v>
      </c>
      <c r="Y768" s="182" t="s">
        <v>682</v>
      </c>
      <c r="Z768" s="182">
        <v>1959</v>
      </c>
      <c r="AA768" s="182">
        <v>1671.6</v>
      </c>
      <c r="AB768" s="182">
        <v>138</v>
      </c>
      <c r="AC768" s="182">
        <v>3</v>
      </c>
      <c r="AD768" s="182">
        <v>1327.3</v>
      </c>
      <c r="AF768" s="182" t="s">
        <v>3427</v>
      </c>
      <c r="AG768" s="182" t="s">
        <v>17312</v>
      </c>
      <c r="AH768" s="182" t="s">
        <v>17334</v>
      </c>
      <c r="AI768" s="182" t="s">
        <v>17315</v>
      </c>
      <c r="AL768" s="182" t="e">
        <f t="shared" ref="AL768:AL799" si="1327">VLOOKUP(C768,AM:AN,2,FALSE)</f>
        <v>#N/A</v>
      </c>
      <c r="AV768" s="182">
        <f t="shared" ref="AV768:AV788" si="1328">VLOOKUP(C768,AY:BB,2,FALSE)</f>
        <v>1488</v>
      </c>
      <c r="AW768" s="182" t="str">
        <f t="shared" ref="AW768:AW788" si="1329">VLOOKUP(C768,AY:BA,3,FALSE)</f>
        <v>Плоская железобетонная сборная (чердачная)</v>
      </c>
      <c r="AY768" s="182" t="s">
        <v>455</v>
      </c>
      <c r="AZ768" s="182">
        <v>385</v>
      </c>
      <c r="BA768" s="182" t="s">
        <v>2975</v>
      </c>
      <c r="BD768" s="182" t="e">
        <f t="shared" ref="BD768:BD799" si="1330">VLOOKUP(C768,BE:BF,2,FALSE)</f>
        <v>#N/A</v>
      </c>
      <c r="BJ768" s="182" t="e">
        <f t="shared" ref="BJ768:BJ788" si="1331">VLOOKUP(C768,BL:BM,2,FALSE)</f>
        <v>#N/A</v>
      </c>
      <c r="BU768" s="233" t="e">
        <f>VLOOKUP(BT768,CO:CS,2,FALSE)</f>
        <v>#N/A</v>
      </c>
      <c r="BV768" s="233"/>
      <c r="BW768" s="233" t="e">
        <f>VLOOKUP(BT768,CV:CY,2,FALSE)</f>
        <v>#N/A</v>
      </c>
      <c r="BX768" s="233" t="e">
        <f>VLOOKUP(BT768,CO:CS,5,FALSE)</f>
        <v>#N/A</v>
      </c>
      <c r="BY768" s="233" t="e">
        <f>VLOOKUP(BT768,CV:CY,4,FALSE)</f>
        <v>#N/A</v>
      </c>
      <c r="BZ768" s="234">
        <v>6230.86</v>
      </c>
      <c r="CA768" s="234" t="e">
        <f>VLOOKUP(BT768,CO:CT,6,FALSE)</f>
        <v>#N/A</v>
      </c>
      <c r="CB768" s="234">
        <v>5515.1</v>
      </c>
      <c r="CC768" s="235">
        <v>201</v>
      </c>
      <c r="CD768" s="233" t="s">
        <v>17100</v>
      </c>
      <c r="CE768" s="233" t="s">
        <v>17746</v>
      </c>
      <c r="CF768" s="233" t="s">
        <v>17863</v>
      </c>
      <c r="CG768" s="236">
        <v>13268555.52</v>
      </c>
      <c r="CH768" s="236">
        <v>0</v>
      </c>
      <c r="CI768" s="236">
        <v>0</v>
      </c>
      <c r="CJ768" s="236">
        <f t="shared" ref="CJ768" si="1332">CG768-CH768-CI768</f>
        <v>13268555.52</v>
      </c>
      <c r="CK768" s="236">
        <f t="shared" si="1283"/>
        <v>2129.4902340928861</v>
      </c>
      <c r="CL768" s="236">
        <f>DL768*8917.04/BZ768</f>
        <v>0</v>
      </c>
      <c r="CM768" s="195">
        <f t="shared" si="1102"/>
        <v>0</v>
      </c>
      <c r="CQ768" s="182">
        <f t="shared" si="1103"/>
        <v>0</v>
      </c>
    </row>
    <row r="769" spans="1:95" ht="35.25" x14ac:dyDescent="0.5">
      <c r="B769" s="229" t="s">
        <v>52</v>
      </c>
      <c r="C769" s="269"/>
      <c r="D769" s="220" t="s">
        <v>17075</v>
      </c>
      <c r="E769" s="220" t="s">
        <v>17075</v>
      </c>
      <c r="F769" s="220" t="s">
        <v>17075</v>
      </c>
      <c r="G769" s="220" t="s">
        <v>17075</v>
      </c>
      <c r="H769" s="220" t="s">
        <v>17075</v>
      </c>
      <c r="I769" s="231">
        <v>691.6</v>
      </c>
      <c r="J769" s="231">
        <v>691.6</v>
      </c>
      <c r="K769" s="231">
        <v>691.6</v>
      </c>
      <c r="L769" s="232">
        <v>17</v>
      </c>
      <c r="M769" s="220" t="s">
        <v>17075</v>
      </c>
      <c r="N769" s="220" t="s">
        <v>17075</v>
      </c>
      <c r="O769" s="223" t="s">
        <v>17075</v>
      </c>
      <c r="P769" s="268">
        <v>5602584</v>
      </c>
      <c r="Q769" s="268"/>
      <c r="R769" s="231">
        <f t="shared" ref="R769" si="1333">R770</f>
        <v>0</v>
      </c>
      <c r="S769" s="231">
        <f t="shared" ref="S769" si="1334">S770</f>
        <v>0</v>
      </c>
      <c r="T769" s="231">
        <f t="shared" ref="T769" si="1335">T770</f>
        <v>5602584</v>
      </c>
      <c r="U769" s="221">
        <f t="shared" si="1319"/>
        <v>8100.9022556390973</v>
      </c>
      <c r="V769" s="228">
        <v>9089.3515037593988</v>
      </c>
      <c r="W769" s="195">
        <f t="shared" si="515"/>
        <v>988.44924812030149</v>
      </c>
      <c r="Y769" s="182" t="s">
        <v>3041</v>
      </c>
      <c r="Z769" s="182">
        <v>2019</v>
      </c>
      <c r="AA769" s="182">
        <v>3698.1</v>
      </c>
      <c r="AB769" s="182">
        <v>34</v>
      </c>
      <c r="AC769" s="182">
        <v>5</v>
      </c>
      <c r="AD769" s="182">
        <v>2529.4</v>
      </c>
      <c r="AF769" s="182" t="s">
        <v>3041</v>
      </c>
      <c r="AG769" s="182" t="s">
        <v>2993</v>
      </c>
      <c r="AH769" s="182" t="s">
        <v>2993</v>
      </c>
      <c r="AI769" s="182" t="s">
        <v>17042</v>
      </c>
      <c r="AL769" s="182" t="e">
        <f t="shared" si="1327"/>
        <v>#N/A</v>
      </c>
      <c r="AM769" s="182" t="s">
        <v>320</v>
      </c>
      <c r="AN769" s="182">
        <v>2022</v>
      </c>
      <c r="AV769" s="182" t="e">
        <f t="shared" si="1328"/>
        <v>#N/A</v>
      </c>
      <c r="AW769" s="182" t="e">
        <f t="shared" si="1329"/>
        <v>#N/A</v>
      </c>
      <c r="AY769" s="182" t="s">
        <v>82</v>
      </c>
      <c r="AZ769" s="182">
        <v>395</v>
      </c>
      <c r="BA769" s="182" t="s">
        <v>17062</v>
      </c>
      <c r="BD769" s="182" t="e">
        <f t="shared" si="1330"/>
        <v>#N/A</v>
      </c>
      <c r="BE769" s="182" t="s">
        <v>424</v>
      </c>
      <c r="BF769" s="182">
        <v>3</v>
      </c>
      <c r="BJ769" s="182" t="e">
        <f t="shared" si="1331"/>
        <v>#N/A</v>
      </c>
      <c r="BU769" s="233" t="s">
        <v>17075</v>
      </c>
      <c r="BV769" s="233" t="s">
        <v>17075</v>
      </c>
      <c r="BW769" s="233" t="s">
        <v>17075</v>
      </c>
      <c r="BX769" s="233" t="s">
        <v>17075</v>
      </c>
      <c r="BY769" s="233" t="s">
        <v>17075</v>
      </c>
      <c r="BZ769" s="234" t="e">
        <f>BZ770</f>
        <v>#N/A</v>
      </c>
      <c r="CA769" s="234" t="e">
        <f t="shared" ref="CA769" si="1336">CA770</f>
        <v>#N/A</v>
      </c>
      <c r="CB769" s="234">
        <f t="shared" ref="CB769" si="1337">CB770</f>
        <v>691.6</v>
      </c>
      <c r="CC769" s="235" t="e">
        <f t="shared" ref="CC769" si="1338">CC770</f>
        <v>#N/A</v>
      </c>
      <c r="CD769" s="233" t="s">
        <v>17075</v>
      </c>
      <c r="CE769" s="233" t="s">
        <v>17075</v>
      </c>
      <c r="CF769" s="233" t="s">
        <v>17075</v>
      </c>
      <c r="CG769" s="234">
        <f t="shared" ref="CG769" si="1339">CG770</f>
        <v>5602584</v>
      </c>
      <c r="CH769" s="234">
        <f t="shared" ref="CH769" si="1340">CH770</f>
        <v>0</v>
      </c>
      <c r="CI769" s="234">
        <f t="shared" ref="CI769" si="1341">CI770</f>
        <v>0</v>
      </c>
      <c r="CJ769" s="234">
        <f t="shared" ref="CJ769" si="1342">CJ770</f>
        <v>5602584</v>
      </c>
      <c r="CK769" s="236" t="e">
        <f t="shared" si="523"/>
        <v>#N/A</v>
      </c>
      <c r="CL769" s="236" t="e">
        <f>CL770</f>
        <v>#N/A</v>
      </c>
      <c r="CM769" s="195">
        <f t="shared" si="1102"/>
        <v>0</v>
      </c>
      <c r="CQ769" s="182" t="e">
        <f t="shared" si="1103"/>
        <v>#N/A</v>
      </c>
    </row>
    <row r="770" spans="1:95" ht="35.25" x14ac:dyDescent="0.5">
      <c r="A770" s="182">
        <v>1</v>
      </c>
      <c r="B770" s="220">
        <f>SUBTOTAL(9,$A$609:A770)</f>
        <v>124</v>
      </c>
      <c r="C770" s="274" t="s">
        <v>15950</v>
      </c>
      <c r="D770" s="220">
        <v>1969</v>
      </c>
      <c r="E770" s="220"/>
      <c r="F770" s="220" t="s">
        <v>17877</v>
      </c>
      <c r="G770" s="220">
        <v>2</v>
      </c>
      <c r="H770" s="220" t="s">
        <v>17040</v>
      </c>
      <c r="I770" s="231">
        <v>691.6</v>
      </c>
      <c r="J770" s="231">
        <v>691.6</v>
      </c>
      <c r="K770" s="231">
        <f>J770-CQ770</f>
        <v>457.40000000000003</v>
      </c>
      <c r="L770" s="232">
        <v>17</v>
      </c>
      <c r="M770" s="220" t="s">
        <v>17100</v>
      </c>
      <c r="N770" s="220" t="s">
        <v>17746</v>
      </c>
      <c r="O770" s="223" t="s">
        <v>17848</v>
      </c>
      <c r="P770" s="228">
        <v>5602584</v>
      </c>
      <c r="Q770" s="228"/>
      <c r="R770" s="228">
        <v>0</v>
      </c>
      <c r="S770" s="228">
        <v>0</v>
      </c>
      <c r="T770" s="228">
        <f t="shared" si="525"/>
        <v>5602584</v>
      </c>
      <c r="U770" s="221">
        <f t="shared" si="1319"/>
        <v>8100.9022556390973</v>
      </c>
      <c r="V770" s="228">
        <v>9089.3515037593988</v>
      </c>
      <c r="W770" s="195">
        <f t="shared" si="515"/>
        <v>988.44924812030149</v>
      </c>
      <c r="Y770" s="182" t="s">
        <v>607</v>
      </c>
      <c r="Z770" s="182">
        <v>1965</v>
      </c>
      <c r="AA770" s="182">
        <v>4294.8</v>
      </c>
      <c r="AB770" s="182">
        <v>128</v>
      </c>
      <c r="AC770" s="182">
        <v>5</v>
      </c>
      <c r="AD770" s="182">
        <v>3176.6</v>
      </c>
      <c r="AF770" s="182" t="s">
        <v>3043</v>
      </c>
      <c r="AG770" s="182" t="s">
        <v>17312</v>
      </c>
      <c r="AH770" s="182" t="s">
        <v>17318</v>
      </c>
      <c r="AI770" s="182" t="s">
        <v>17315</v>
      </c>
      <c r="AL770" s="182" t="e">
        <f t="shared" si="1327"/>
        <v>#N/A</v>
      </c>
      <c r="AM770" s="182" t="s">
        <v>321</v>
      </c>
      <c r="AN770" s="182">
        <v>2015</v>
      </c>
      <c r="AV770" s="182">
        <f t="shared" si="1328"/>
        <v>650</v>
      </c>
      <c r="AW770" s="182" t="str">
        <f t="shared" si="1329"/>
        <v>Скатная деревянная</v>
      </c>
      <c r="AY770" s="182" t="s">
        <v>83</v>
      </c>
      <c r="AZ770" s="182">
        <v>391</v>
      </c>
      <c r="BA770" s="182" t="s">
        <v>17062</v>
      </c>
      <c r="BD770" s="182" t="e">
        <f t="shared" si="1330"/>
        <v>#N/A</v>
      </c>
      <c r="BE770" s="182" t="s">
        <v>426</v>
      </c>
      <c r="BF770" s="182">
        <v>2</v>
      </c>
      <c r="BJ770" s="182" t="e">
        <f t="shared" si="1331"/>
        <v>#N/A</v>
      </c>
      <c r="BU770" s="233" t="e">
        <f>VLOOKUP(BT770,CO:CS,2,FALSE)</f>
        <v>#N/A</v>
      </c>
      <c r="BV770" s="233"/>
      <c r="BW770" s="233" t="s">
        <v>17877</v>
      </c>
      <c r="BX770" s="233" t="e">
        <f>VLOOKUP(BT770,CO:CS,5,FALSE)</f>
        <v>#N/A</v>
      </c>
      <c r="BY770" s="233" t="e">
        <f>VLOOKUP(BT770,CV:CY,4,FALSE)</f>
        <v>#N/A</v>
      </c>
      <c r="BZ770" s="234" t="e">
        <f>VLOOKUP(BT770,CO:CS,3,FALSE)</f>
        <v>#N/A</v>
      </c>
      <c r="CA770" s="234" t="e">
        <f>VLOOKUP(BT770,CO:CT,6,FALSE)</f>
        <v>#N/A</v>
      </c>
      <c r="CB770" s="234">
        <v>691.6</v>
      </c>
      <c r="CC770" s="235" t="e">
        <f>VLOOKUP(BT770,CO:CS,4,FALSE)</f>
        <v>#N/A</v>
      </c>
      <c r="CD770" s="233" t="s">
        <v>17100</v>
      </c>
      <c r="CE770" s="233" t="s">
        <v>17746</v>
      </c>
      <c r="CF770" s="233" t="s">
        <v>17848</v>
      </c>
      <c r="CG770" s="236">
        <v>5602584</v>
      </c>
      <c r="CH770" s="236">
        <v>0</v>
      </c>
      <c r="CI770" s="236">
        <v>0</v>
      </c>
      <c r="CJ770" s="236">
        <f t="shared" ref="CJ770" si="1343">CG770-CH770-CI770</f>
        <v>5602584</v>
      </c>
      <c r="CK770" s="236" t="e">
        <f t="shared" si="523"/>
        <v>#N/A</v>
      </c>
      <c r="CL770" s="236" t="e">
        <f>DL770*9671.07/BZ770</f>
        <v>#N/A</v>
      </c>
      <c r="CM770" s="195">
        <f t="shared" si="1102"/>
        <v>0</v>
      </c>
      <c r="CQ770" s="182">
        <f t="shared" si="1103"/>
        <v>234.2</v>
      </c>
    </row>
    <row r="771" spans="1:95" ht="35.25" x14ac:dyDescent="0.5">
      <c r="B771" s="229" t="s">
        <v>53</v>
      </c>
      <c r="C771" s="275"/>
      <c r="D771" s="220" t="s">
        <v>17075</v>
      </c>
      <c r="E771" s="220" t="s">
        <v>17075</v>
      </c>
      <c r="F771" s="220" t="s">
        <v>17075</v>
      </c>
      <c r="G771" s="220" t="s">
        <v>17075</v>
      </c>
      <c r="H771" s="220" t="s">
        <v>17075</v>
      </c>
      <c r="I771" s="225">
        <f>I772</f>
        <v>362.9</v>
      </c>
      <c r="J771" s="225">
        <f t="shared" ref="J771:L771" si="1344">J772</f>
        <v>241.5</v>
      </c>
      <c r="K771" s="225">
        <f t="shared" si="1344"/>
        <v>189.1</v>
      </c>
      <c r="L771" s="226">
        <f t="shared" si="1344"/>
        <v>23</v>
      </c>
      <c r="M771" s="220" t="s">
        <v>17075</v>
      </c>
      <c r="N771" s="220" t="s">
        <v>17075</v>
      </c>
      <c r="O771" s="223" t="s">
        <v>17075</v>
      </c>
      <c r="P771" s="227">
        <v>3167614.8</v>
      </c>
      <c r="Q771" s="227"/>
      <c r="R771" s="225">
        <f t="shared" ref="R771:T771" si="1345">R772</f>
        <v>0</v>
      </c>
      <c r="S771" s="225">
        <f t="shared" si="1345"/>
        <v>0</v>
      </c>
      <c r="T771" s="225">
        <f t="shared" si="1345"/>
        <v>3167614.8</v>
      </c>
      <c r="U771" s="221">
        <f t="shared" si="1319"/>
        <v>8728.616147699091</v>
      </c>
      <c r="V771" s="228">
        <f>V772</f>
        <v>9793.6572747313312</v>
      </c>
      <c r="W771" s="195">
        <f t="shared" si="515"/>
        <v>1065.0411270322402</v>
      </c>
      <c r="Y771" s="182" t="s">
        <v>3043</v>
      </c>
      <c r="Z771" s="182">
        <v>1967</v>
      </c>
      <c r="AA771" s="182">
        <v>5264.54</v>
      </c>
      <c r="AB771" s="182">
        <v>119</v>
      </c>
      <c r="AC771" s="182">
        <v>5</v>
      </c>
      <c r="AD771" s="182">
        <v>3236.74</v>
      </c>
      <c r="AF771" s="182" t="s">
        <v>607</v>
      </c>
      <c r="AG771" s="182" t="s">
        <v>17312</v>
      </c>
      <c r="AH771" s="182" t="s">
        <v>2993</v>
      </c>
      <c r="AI771" s="182" t="s">
        <v>17315</v>
      </c>
      <c r="AL771" s="182" t="e">
        <f t="shared" si="1327"/>
        <v>#N/A</v>
      </c>
      <c r="AM771" s="182" t="s">
        <v>322</v>
      </c>
      <c r="AN771" s="182">
        <v>2016</v>
      </c>
      <c r="AV771" s="182" t="e">
        <f t="shared" si="1328"/>
        <v>#N/A</v>
      </c>
      <c r="AW771" s="182" t="e">
        <f t="shared" si="1329"/>
        <v>#N/A</v>
      </c>
      <c r="AY771" s="182" t="s">
        <v>84</v>
      </c>
      <c r="AZ771" s="182">
        <v>391</v>
      </c>
      <c r="BA771" s="182" t="s">
        <v>17062</v>
      </c>
      <c r="BD771" s="182" t="e">
        <f t="shared" si="1330"/>
        <v>#N/A</v>
      </c>
      <c r="BE771" s="182" t="s">
        <v>390</v>
      </c>
      <c r="BF771" s="182">
        <v>12</v>
      </c>
      <c r="BJ771" s="182" t="e">
        <f t="shared" si="1331"/>
        <v>#N/A</v>
      </c>
      <c r="BU771" s="233" t="s">
        <v>17075</v>
      </c>
      <c r="BV771" s="233" t="s">
        <v>17075</v>
      </c>
      <c r="BW771" s="233" t="s">
        <v>17075</v>
      </c>
      <c r="BX771" s="233" t="s">
        <v>17075</v>
      </c>
      <c r="BY771" s="233" t="s">
        <v>17075</v>
      </c>
      <c r="BZ771" s="234" t="e">
        <f>BZ772</f>
        <v>#N/A</v>
      </c>
      <c r="CA771" s="234">
        <f t="shared" ref="CA771" si="1346">CA772</f>
        <v>241.5</v>
      </c>
      <c r="CB771" s="234">
        <f t="shared" ref="CB771" si="1347">CB772</f>
        <v>241.5</v>
      </c>
      <c r="CC771" s="235" t="e">
        <f t="shared" ref="CC771" si="1348">CC772</f>
        <v>#N/A</v>
      </c>
      <c r="CD771" s="233" t="s">
        <v>17075</v>
      </c>
      <c r="CE771" s="233" t="s">
        <v>17075</v>
      </c>
      <c r="CF771" s="233" t="s">
        <v>17075</v>
      </c>
      <c r="CG771" s="234">
        <f t="shared" ref="CG771" si="1349">CG772</f>
        <v>3167614.8</v>
      </c>
      <c r="CH771" s="234">
        <f t="shared" ref="CH771" si="1350">CH772</f>
        <v>0</v>
      </c>
      <c r="CI771" s="234">
        <f t="shared" ref="CI771" si="1351">CI772</f>
        <v>0</v>
      </c>
      <c r="CJ771" s="234">
        <f t="shared" ref="CJ771" si="1352">CJ772</f>
        <v>3167614.8</v>
      </c>
      <c r="CK771" s="236" t="e">
        <f t="shared" si="523"/>
        <v>#N/A</v>
      </c>
      <c r="CL771" s="236" t="e">
        <f>CL772</f>
        <v>#N/A</v>
      </c>
      <c r="CM771" s="195">
        <f t="shared" si="1102"/>
        <v>0</v>
      </c>
      <c r="CQ771" s="182" t="e">
        <f t="shared" si="1103"/>
        <v>#N/A</v>
      </c>
    </row>
    <row r="772" spans="1:95" ht="35.25" x14ac:dyDescent="0.5">
      <c r="A772" s="182">
        <v>1</v>
      </c>
      <c r="B772" s="220">
        <f>SUBTOTAL(9,$A$609:A772)</f>
        <v>125</v>
      </c>
      <c r="C772" s="273" t="s">
        <v>66</v>
      </c>
      <c r="D772" s="220">
        <v>1965</v>
      </c>
      <c r="E772" s="220"/>
      <c r="F772" s="220" t="s">
        <v>17877</v>
      </c>
      <c r="G772" s="220">
        <v>2</v>
      </c>
      <c r="H772" s="220" t="s">
        <v>17042</v>
      </c>
      <c r="I772" s="231">
        <v>362.9</v>
      </c>
      <c r="J772" s="231">
        <v>241.5</v>
      </c>
      <c r="K772" s="231">
        <f>J772-CQ772</f>
        <v>189.1</v>
      </c>
      <c r="L772" s="232">
        <v>23</v>
      </c>
      <c r="M772" s="220" t="s">
        <v>17100</v>
      </c>
      <c r="N772" s="220" t="s">
        <v>17746</v>
      </c>
      <c r="O772" s="223" t="s">
        <v>17847</v>
      </c>
      <c r="P772" s="228">
        <v>3167614.8</v>
      </c>
      <c r="Q772" s="228"/>
      <c r="R772" s="228">
        <v>0</v>
      </c>
      <c r="S772" s="228">
        <v>0</v>
      </c>
      <c r="T772" s="228">
        <f t="shared" si="525"/>
        <v>3167614.8</v>
      </c>
      <c r="U772" s="221">
        <f t="shared" si="1319"/>
        <v>8728.616147699091</v>
      </c>
      <c r="V772" s="228">
        <v>9793.6572747313312</v>
      </c>
      <c r="W772" s="195">
        <f t="shared" si="515"/>
        <v>1065.0411270322402</v>
      </c>
      <c r="Y772" s="182" t="s">
        <v>516</v>
      </c>
      <c r="Z772" s="182">
        <v>1968</v>
      </c>
      <c r="AA772" s="182">
        <v>2900.26</v>
      </c>
      <c r="AB772" s="182">
        <v>100</v>
      </c>
      <c r="AC772" s="182">
        <v>5</v>
      </c>
      <c r="AD772" s="182">
        <v>2622.26</v>
      </c>
      <c r="AF772" s="182" t="s">
        <v>3045</v>
      </c>
      <c r="AG772" s="182" t="s">
        <v>17319</v>
      </c>
      <c r="AH772" s="182" t="s">
        <v>17316</v>
      </c>
      <c r="AI772" s="182" t="s">
        <v>17320</v>
      </c>
      <c r="AL772" s="182" t="e">
        <f t="shared" si="1327"/>
        <v>#N/A</v>
      </c>
      <c r="AM772" s="182" t="s">
        <v>323</v>
      </c>
      <c r="AN772" s="182">
        <v>2016</v>
      </c>
      <c r="AV772" s="182" t="e">
        <f t="shared" si="1328"/>
        <v>#N/A</v>
      </c>
      <c r="AW772" s="182" t="e">
        <f t="shared" si="1329"/>
        <v>#N/A</v>
      </c>
      <c r="AY772" s="182" t="s">
        <v>85</v>
      </c>
      <c r="AZ772" s="182">
        <v>782</v>
      </c>
      <c r="BA772" s="182" t="s">
        <v>17062</v>
      </c>
      <c r="BD772" s="182" t="e">
        <f t="shared" si="1330"/>
        <v>#N/A</v>
      </c>
      <c r="BE772" s="182" t="s">
        <v>11379</v>
      </c>
      <c r="BF772" s="182">
        <v>1</v>
      </c>
      <c r="BJ772" s="182" t="e">
        <f t="shared" si="1331"/>
        <v>#N/A</v>
      </c>
      <c r="BU772" s="233" t="e">
        <f>VLOOKUP(BT772,CO:CS,2,FALSE)</f>
        <v>#N/A</v>
      </c>
      <c r="BV772" s="233"/>
      <c r="BW772" s="233" t="s">
        <v>17877</v>
      </c>
      <c r="BX772" s="233" t="e">
        <f>VLOOKUP(BT772,CO:CS,5,FALSE)</f>
        <v>#N/A</v>
      </c>
      <c r="BY772" s="233" t="e">
        <f>VLOOKUP(BT772,CV:CY,4,FALSE)</f>
        <v>#N/A</v>
      </c>
      <c r="BZ772" s="234" t="e">
        <f>VLOOKUP(BT772,CO:CS,3,FALSE)</f>
        <v>#N/A</v>
      </c>
      <c r="CA772" s="234">
        <v>241.5</v>
      </c>
      <c r="CB772" s="234">
        <v>241.5</v>
      </c>
      <c r="CC772" s="235" t="e">
        <f>VLOOKUP(BT772,CO:CS,4,FALSE)</f>
        <v>#N/A</v>
      </c>
      <c r="CD772" s="233" t="s">
        <v>17100</v>
      </c>
      <c r="CE772" s="233" t="s">
        <v>17746</v>
      </c>
      <c r="CF772" s="233" t="s">
        <v>17847</v>
      </c>
      <c r="CG772" s="236">
        <v>3167614.8</v>
      </c>
      <c r="CH772" s="236">
        <v>0</v>
      </c>
      <c r="CI772" s="236">
        <v>0</v>
      </c>
      <c r="CJ772" s="236">
        <f t="shared" ref="CJ772" si="1353">CG772-CH772-CI772</f>
        <v>3167614.8</v>
      </c>
      <c r="CK772" s="236" t="e">
        <f t="shared" si="523"/>
        <v>#N/A</v>
      </c>
      <c r="CL772" s="236" t="e">
        <f>DL772*9671.07/BZ772</f>
        <v>#N/A</v>
      </c>
      <c r="CM772" s="195">
        <f t="shared" si="1102"/>
        <v>0</v>
      </c>
      <c r="CQ772" s="182">
        <f t="shared" si="1103"/>
        <v>52.4</v>
      </c>
    </row>
    <row r="773" spans="1:95" ht="35.25" x14ac:dyDescent="0.5">
      <c r="B773" s="229" t="s">
        <v>55</v>
      </c>
      <c r="C773" s="269"/>
      <c r="D773" s="220" t="s">
        <v>17075</v>
      </c>
      <c r="E773" s="220" t="s">
        <v>17075</v>
      </c>
      <c r="F773" s="220" t="s">
        <v>17075</v>
      </c>
      <c r="G773" s="220" t="s">
        <v>17075</v>
      </c>
      <c r="H773" s="220" t="s">
        <v>17075</v>
      </c>
      <c r="I773" s="225">
        <f>I774</f>
        <v>375.2</v>
      </c>
      <c r="J773" s="225">
        <f t="shared" ref="J773:L773" si="1354">J774</f>
        <v>375.2</v>
      </c>
      <c r="K773" s="225">
        <f t="shared" si="1354"/>
        <v>375.2</v>
      </c>
      <c r="L773" s="226">
        <f t="shared" si="1354"/>
        <v>17</v>
      </c>
      <c r="M773" s="220" t="s">
        <v>17075</v>
      </c>
      <c r="N773" s="220" t="s">
        <v>17075</v>
      </c>
      <c r="O773" s="223" t="s">
        <v>17075</v>
      </c>
      <c r="P773" s="227">
        <v>4525164</v>
      </c>
      <c r="Q773" s="227"/>
      <c r="R773" s="225">
        <f t="shared" ref="R773:T773" si="1355">R774</f>
        <v>0</v>
      </c>
      <c r="S773" s="225">
        <f t="shared" si="1355"/>
        <v>0</v>
      </c>
      <c r="T773" s="225">
        <f t="shared" si="1355"/>
        <v>4525164</v>
      </c>
      <c r="U773" s="221">
        <f t="shared" si="1319"/>
        <v>12060.671641791045</v>
      </c>
      <c r="V773" s="228">
        <f>V774</f>
        <v>13532.280783582089</v>
      </c>
      <c r="W773" s="195">
        <f t="shared" si="515"/>
        <v>1471.6091417910447</v>
      </c>
      <c r="Y773" s="182" t="s">
        <v>3045</v>
      </c>
      <c r="Z773" s="182">
        <v>1967</v>
      </c>
      <c r="AA773" s="182">
        <v>3917.24</v>
      </c>
      <c r="AB773" s="182">
        <v>194</v>
      </c>
      <c r="AC773" s="182">
        <v>5</v>
      </c>
      <c r="AD773" s="182">
        <v>3917.24</v>
      </c>
      <c r="AF773" s="182" t="s">
        <v>516</v>
      </c>
      <c r="AG773" s="182" t="s">
        <v>17319</v>
      </c>
      <c r="AH773" s="182" t="s">
        <v>2993</v>
      </c>
      <c r="AI773" s="182" t="s">
        <v>17315</v>
      </c>
      <c r="AL773" s="182" t="e">
        <f t="shared" si="1327"/>
        <v>#N/A</v>
      </c>
      <c r="AM773" s="182" t="s">
        <v>324</v>
      </c>
      <c r="AN773" s="182">
        <v>2020</v>
      </c>
      <c r="AV773" s="182" t="e">
        <f t="shared" si="1328"/>
        <v>#N/A</v>
      </c>
      <c r="AW773" s="182" t="e">
        <f t="shared" si="1329"/>
        <v>#N/A</v>
      </c>
      <c r="AY773" s="182" t="s">
        <v>86</v>
      </c>
      <c r="AZ773" s="182">
        <v>610</v>
      </c>
      <c r="BA773" s="182" t="s">
        <v>17064</v>
      </c>
      <c r="BD773" s="182" t="e">
        <f t="shared" si="1330"/>
        <v>#N/A</v>
      </c>
      <c r="BE773" s="182" t="s">
        <v>420</v>
      </c>
      <c r="BF773" s="182">
        <v>1</v>
      </c>
      <c r="BJ773" s="182" t="e">
        <f t="shared" si="1331"/>
        <v>#N/A</v>
      </c>
      <c r="BU773" s="233" t="s">
        <v>17075</v>
      </c>
      <c r="BV773" s="233" t="s">
        <v>17075</v>
      </c>
      <c r="BW773" s="233" t="s">
        <v>17075</v>
      </c>
      <c r="BX773" s="233" t="s">
        <v>17075</v>
      </c>
      <c r="BY773" s="233" t="s">
        <v>17075</v>
      </c>
      <c r="BZ773" s="234" t="e">
        <f>BZ774</f>
        <v>#N/A</v>
      </c>
      <c r="CA773" s="234" t="e">
        <f t="shared" ref="CA773" si="1356">CA774</f>
        <v>#N/A</v>
      </c>
      <c r="CB773" s="234">
        <f t="shared" ref="CB773" si="1357">CB774</f>
        <v>375.2</v>
      </c>
      <c r="CC773" s="235" t="e">
        <f t="shared" ref="CC773" si="1358">CC774</f>
        <v>#N/A</v>
      </c>
      <c r="CD773" s="233" t="s">
        <v>17075</v>
      </c>
      <c r="CE773" s="233" t="s">
        <v>17075</v>
      </c>
      <c r="CF773" s="233" t="s">
        <v>17075</v>
      </c>
      <c r="CG773" s="234">
        <f t="shared" ref="CG773" si="1359">CG774</f>
        <v>4525164</v>
      </c>
      <c r="CH773" s="234">
        <f t="shared" ref="CH773" si="1360">CH774</f>
        <v>0</v>
      </c>
      <c r="CI773" s="234">
        <f t="shared" ref="CI773" si="1361">CI774</f>
        <v>0</v>
      </c>
      <c r="CJ773" s="234">
        <f t="shared" ref="CJ773" si="1362">CJ774</f>
        <v>4525164</v>
      </c>
      <c r="CK773" s="236" t="e">
        <f t="shared" si="523"/>
        <v>#N/A</v>
      </c>
      <c r="CL773" s="236" t="e">
        <f>CL774</f>
        <v>#N/A</v>
      </c>
      <c r="CM773" s="195">
        <f t="shared" si="1102"/>
        <v>0</v>
      </c>
      <c r="CQ773" s="182" t="e">
        <f t="shared" si="1103"/>
        <v>#N/A</v>
      </c>
    </row>
    <row r="774" spans="1:95" ht="35.25" x14ac:dyDescent="0.5">
      <c r="A774" s="182">
        <v>1</v>
      </c>
      <c r="B774" s="220">
        <f>SUBTOTAL(9,$A$609:A774)</f>
        <v>126</v>
      </c>
      <c r="C774" s="230" t="s">
        <v>67</v>
      </c>
      <c r="D774" s="220">
        <v>1967</v>
      </c>
      <c r="E774" s="220"/>
      <c r="F774" s="220" t="s">
        <v>17877</v>
      </c>
      <c r="G774" s="220">
        <v>2</v>
      </c>
      <c r="H774" s="220" t="s">
        <v>17042</v>
      </c>
      <c r="I774" s="231">
        <v>375.2</v>
      </c>
      <c r="J774" s="231">
        <v>375.2</v>
      </c>
      <c r="K774" s="231">
        <v>375.2</v>
      </c>
      <c r="L774" s="232">
        <v>17</v>
      </c>
      <c r="M774" s="220" t="s">
        <v>17100</v>
      </c>
      <c r="N774" s="220" t="s">
        <v>17746</v>
      </c>
      <c r="O774" s="223" t="s">
        <v>17849</v>
      </c>
      <c r="P774" s="228">
        <v>4525164</v>
      </c>
      <c r="Q774" s="228"/>
      <c r="R774" s="228">
        <v>0</v>
      </c>
      <c r="S774" s="228">
        <v>0</v>
      </c>
      <c r="T774" s="228">
        <f t="shared" si="525"/>
        <v>4525164</v>
      </c>
      <c r="U774" s="221">
        <f t="shared" si="1319"/>
        <v>12060.671641791045</v>
      </c>
      <c r="V774" s="228">
        <v>13532.280783582089</v>
      </c>
      <c r="W774" s="195">
        <f t="shared" si="515"/>
        <v>1471.6091417910447</v>
      </c>
      <c r="Y774" s="182" t="s">
        <v>3051</v>
      </c>
      <c r="Z774" s="182">
        <v>1969</v>
      </c>
      <c r="AA774" s="182">
        <v>4360.55</v>
      </c>
      <c r="AB774" s="182">
        <v>234</v>
      </c>
      <c r="AC774" s="182">
        <v>5</v>
      </c>
      <c r="AD774" s="182">
        <v>3933.05</v>
      </c>
      <c r="AF774" s="182" t="s">
        <v>3048</v>
      </c>
      <c r="AG774" s="182" t="s">
        <v>17319</v>
      </c>
      <c r="AH774" s="182" t="s">
        <v>2993</v>
      </c>
      <c r="AI774" s="182" t="s">
        <v>17315</v>
      </c>
      <c r="AL774" s="182" t="e">
        <f t="shared" si="1327"/>
        <v>#N/A</v>
      </c>
      <c r="AM774" s="182" t="s">
        <v>385</v>
      </c>
      <c r="AN774" s="182">
        <v>2020</v>
      </c>
      <c r="AV774" s="182" t="e">
        <f t="shared" si="1328"/>
        <v>#N/A</v>
      </c>
      <c r="AW774" s="182" t="e">
        <f t="shared" si="1329"/>
        <v>#N/A</v>
      </c>
      <c r="AY774" s="182" t="s">
        <v>88</v>
      </c>
      <c r="AZ774" s="182">
        <v>2462</v>
      </c>
      <c r="BA774" s="182" t="s">
        <v>17063</v>
      </c>
      <c r="BD774" s="182" t="e">
        <f t="shared" si="1330"/>
        <v>#N/A</v>
      </c>
      <c r="BE774" s="182" t="s">
        <v>459</v>
      </c>
      <c r="BF774" s="182">
        <v>4</v>
      </c>
      <c r="BJ774" s="182" t="e">
        <f t="shared" si="1331"/>
        <v>#N/A</v>
      </c>
      <c r="BU774" s="233" t="e">
        <f>VLOOKUP(BT774,CO:CS,2,FALSE)</f>
        <v>#N/A</v>
      </c>
      <c r="BV774" s="233"/>
      <c r="BW774" s="233" t="s">
        <v>17877</v>
      </c>
      <c r="BX774" s="233" t="e">
        <f>VLOOKUP(BT774,CO:CS,5,FALSE)</f>
        <v>#N/A</v>
      </c>
      <c r="BY774" s="233" t="e">
        <f>VLOOKUP(BT774,CV:CY,4,FALSE)</f>
        <v>#N/A</v>
      </c>
      <c r="BZ774" s="234" t="e">
        <f>VLOOKUP(BT774,CO:CS,3,FALSE)</f>
        <v>#N/A</v>
      </c>
      <c r="CA774" s="234" t="e">
        <f>VLOOKUP(BT774,CO:CT,6,FALSE)</f>
        <v>#N/A</v>
      </c>
      <c r="CB774" s="234">
        <v>375.2</v>
      </c>
      <c r="CC774" s="235" t="e">
        <f>VLOOKUP(BT774,CO:CS,4,FALSE)</f>
        <v>#N/A</v>
      </c>
      <c r="CD774" s="233" t="s">
        <v>17100</v>
      </c>
      <c r="CE774" s="233" t="s">
        <v>17746</v>
      </c>
      <c r="CF774" s="233" t="s">
        <v>17849</v>
      </c>
      <c r="CG774" s="236">
        <v>4525164</v>
      </c>
      <c r="CH774" s="236">
        <v>0</v>
      </c>
      <c r="CI774" s="236">
        <v>0</v>
      </c>
      <c r="CJ774" s="236">
        <f t="shared" ref="CJ774" si="1363">CG774-CH774-CI774</f>
        <v>4525164</v>
      </c>
      <c r="CK774" s="236" t="e">
        <f t="shared" si="523"/>
        <v>#N/A</v>
      </c>
      <c r="CL774" s="236" t="e">
        <f>DL774*9671.07/BZ774</f>
        <v>#N/A</v>
      </c>
      <c r="CM774" s="195">
        <f t="shared" si="1102"/>
        <v>0</v>
      </c>
      <c r="CQ774" s="182">
        <f t="shared" si="1103"/>
        <v>0</v>
      </c>
    </row>
    <row r="775" spans="1:95" ht="35.25" x14ac:dyDescent="0.5">
      <c r="B775" s="229" t="s">
        <v>56</v>
      </c>
      <c r="C775" s="269"/>
      <c r="D775" s="220" t="s">
        <v>17075</v>
      </c>
      <c r="E775" s="220" t="s">
        <v>17075</v>
      </c>
      <c r="F775" s="220" t="s">
        <v>17075</v>
      </c>
      <c r="G775" s="220" t="s">
        <v>17075</v>
      </c>
      <c r="H775" s="220" t="s">
        <v>17075</v>
      </c>
      <c r="I775" s="225">
        <f>I776</f>
        <v>946</v>
      </c>
      <c r="J775" s="225">
        <f t="shared" ref="J775:L775" si="1364">J776</f>
        <v>854.3</v>
      </c>
      <c r="K775" s="225">
        <f t="shared" si="1364"/>
        <v>755.59999999999991</v>
      </c>
      <c r="L775" s="226">
        <f t="shared" si="1364"/>
        <v>52</v>
      </c>
      <c r="M775" s="220" t="s">
        <v>17075</v>
      </c>
      <c r="N775" s="220" t="s">
        <v>17075</v>
      </c>
      <c r="O775" s="223" t="s">
        <v>17075</v>
      </c>
      <c r="P775" s="227">
        <v>6572262</v>
      </c>
      <c r="Q775" s="227"/>
      <c r="R775" s="225">
        <f t="shared" ref="R775:T775" si="1365">R776</f>
        <v>0</v>
      </c>
      <c r="S775" s="225">
        <f t="shared" si="1365"/>
        <v>0</v>
      </c>
      <c r="T775" s="225">
        <f t="shared" si="1365"/>
        <v>6572262</v>
      </c>
      <c r="U775" s="221">
        <f t="shared" si="1319"/>
        <v>6947.4228329809721</v>
      </c>
      <c r="V775" s="228">
        <f>V776</f>
        <v>7795.1277748414377</v>
      </c>
      <c r="W775" s="195">
        <f t="shared" si="515"/>
        <v>847.70494186046562</v>
      </c>
      <c r="Y775" s="182" t="s">
        <v>3048</v>
      </c>
      <c r="Z775" s="182">
        <v>1974</v>
      </c>
      <c r="AA775" s="182">
        <v>3593.6</v>
      </c>
      <c r="AB775" s="182">
        <v>115</v>
      </c>
      <c r="AC775" s="182">
        <v>5</v>
      </c>
      <c r="AD775" s="182">
        <v>2651.3</v>
      </c>
      <c r="AF775" s="182" t="s">
        <v>3049</v>
      </c>
      <c r="AG775" s="182" t="s">
        <v>17319</v>
      </c>
      <c r="AH775" s="182" t="s">
        <v>2993</v>
      </c>
      <c r="AI775" s="182" t="s">
        <v>17320</v>
      </c>
      <c r="AL775" s="182" t="e">
        <f t="shared" si="1327"/>
        <v>#N/A</v>
      </c>
      <c r="AM775" s="182" t="s">
        <v>393</v>
      </c>
      <c r="AN775" s="182">
        <v>2018</v>
      </c>
      <c r="AV775" s="182" t="e">
        <f t="shared" si="1328"/>
        <v>#N/A</v>
      </c>
      <c r="AW775" s="182" t="e">
        <f t="shared" si="1329"/>
        <v>#N/A</v>
      </c>
      <c r="AY775" s="182" t="s">
        <v>89</v>
      </c>
      <c r="AZ775" s="182">
        <v>707.7</v>
      </c>
      <c r="BA775" s="182" t="s">
        <v>17810</v>
      </c>
      <c r="BD775" s="182" t="e">
        <f t="shared" si="1330"/>
        <v>#N/A</v>
      </c>
      <c r="BE775" s="182" t="s">
        <v>511</v>
      </c>
      <c r="BF775" s="182">
        <v>2</v>
      </c>
      <c r="BJ775" s="182" t="e">
        <f t="shared" si="1331"/>
        <v>#N/A</v>
      </c>
      <c r="BU775" s="233" t="s">
        <v>17075</v>
      </c>
      <c r="BV775" s="233" t="s">
        <v>17075</v>
      </c>
      <c r="BW775" s="233" t="s">
        <v>17075</v>
      </c>
      <c r="BX775" s="233" t="s">
        <v>17075</v>
      </c>
      <c r="BY775" s="233" t="s">
        <v>17075</v>
      </c>
      <c r="BZ775" s="234">
        <f>BZ776</f>
        <v>946</v>
      </c>
      <c r="CA775" s="234">
        <f t="shared" ref="CA775" si="1366">CA776</f>
        <v>854.3</v>
      </c>
      <c r="CB775" s="234">
        <f t="shared" ref="CB775" si="1367">CB776</f>
        <v>854.3</v>
      </c>
      <c r="CC775" s="235" t="e">
        <f t="shared" ref="CC775" si="1368">CC776</f>
        <v>#N/A</v>
      </c>
      <c r="CD775" s="233" t="s">
        <v>17075</v>
      </c>
      <c r="CE775" s="233" t="s">
        <v>17075</v>
      </c>
      <c r="CF775" s="233" t="s">
        <v>17075</v>
      </c>
      <c r="CG775" s="234">
        <f t="shared" ref="CG775" si="1369">CG776</f>
        <v>6572262</v>
      </c>
      <c r="CH775" s="234">
        <f t="shared" ref="CH775" si="1370">CH776</f>
        <v>0</v>
      </c>
      <c r="CI775" s="234">
        <f t="shared" ref="CI775" si="1371">CI776</f>
        <v>0</v>
      </c>
      <c r="CJ775" s="234">
        <f t="shared" ref="CJ775" si="1372">CJ776</f>
        <v>6572262</v>
      </c>
      <c r="CK775" s="236">
        <f t="shared" si="523"/>
        <v>6947.4228329809721</v>
      </c>
      <c r="CL775" s="236">
        <f>CL776</f>
        <v>0</v>
      </c>
      <c r="CM775" s="195">
        <f t="shared" si="1102"/>
        <v>0</v>
      </c>
      <c r="CQ775" s="182" t="e">
        <f t="shared" si="1103"/>
        <v>#N/A</v>
      </c>
    </row>
    <row r="776" spans="1:95" ht="35.25" x14ac:dyDescent="0.5">
      <c r="A776" s="182">
        <v>1</v>
      </c>
      <c r="B776" s="220">
        <f>SUBTOTAL(9,$A$609:A776)</f>
        <v>127</v>
      </c>
      <c r="C776" s="276" t="s">
        <v>68</v>
      </c>
      <c r="D776" s="220">
        <v>1971</v>
      </c>
      <c r="E776" s="220"/>
      <c r="F776" s="220" t="s">
        <v>17877</v>
      </c>
      <c r="G776" s="220">
        <v>2</v>
      </c>
      <c r="H776" s="220" t="s">
        <v>17322</v>
      </c>
      <c r="I776" s="231">
        <v>946</v>
      </c>
      <c r="J776" s="231">
        <v>854.3</v>
      </c>
      <c r="K776" s="231">
        <f>J776-CQ776</f>
        <v>755.59999999999991</v>
      </c>
      <c r="L776" s="232">
        <v>52</v>
      </c>
      <c r="M776" s="220" t="s">
        <v>17100</v>
      </c>
      <c r="N776" s="220" t="s">
        <v>17746</v>
      </c>
      <c r="O776" s="223" t="s">
        <v>17850</v>
      </c>
      <c r="P776" s="228">
        <v>6572262</v>
      </c>
      <c r="Q776" s="228"/>
      <c r="R776" s="228">
        <v>0</v>
      </c>
      <c r="S776" s="228">
        <v>0</v>
      </c>
      <c r="T776" s="228">
        <f t="shared" si="525"/>
        <v>6572262</v>
      </c>
      <c r="U776" s="221">
        <f t="shared" si="1319"/>
        <v>6947.4228329809721</v>
      </c>
      <c r="V776" s="228">
        <v>7795.1277748414377</v>
      </c>
      <c r="W776" s="195">
        <f t="shared" si="515"/>
        <v>847.70494186046562</v>
      </c>
      <c r="Y776" s="182" t="s">
        <v>3049</v>
      </c>
      <c r="Z776" s="182">
        <v>1972</v>
      </c>
      <c r="AA776" s="182">
        <v>4372.0600000000004</v>
      </c>
      <c r="AB776" s="182">
        <v>208</v>
      </c>
      <c r="AC776" s="182">
        <v>5</v>
      </c>
      <c r="AD776" s="182">
        <v>4372.0600000000004</v>
      </c>
      <c r="AF776" s="182" t="s">
        <v>3051</v>
      </c>
      <c r="AG776" s="182" t="s">
        <v>17319</v>
      </c>
      <c r="AH776" s="182" t="s">
        <v>2993</v>
      </c>
      <c r="AI776" s="182" t="s">
        <v>17320</v>
      </c>
      <c r="AL776" s="182" t="e">
        <f t="shared" si="1327"/>
        <v>#N/A</v>
      </c>
      <c r="AM776" s="182" t="s">
        <v>395</v>
      </c>
      <c r="AN776" s="182">
        <v>2017</v>
      </c>
      <c r="AV776" s="182" t="e">
        <f t="shared" si="1328"/>
        <v>#N/A</v>
      </c>
      <c r="AW776" s="182" t="e">
        <f t="shared" si="1329"/>
        <v>#N/A</v>
      </c>
      <c r="AY776" s="182" t="s">
        <v>90</v>
      </c>
      <c r="AZ776" s="182">
        <v>290</v>
      </c>
      <c r="BA776" s="182" t="s">
        <v>17063</v>
      </c>
      <c r="BD776" s="182" t="e">
        <f t="shared" si="1330"/>
        <v>#N/A</v>
      </c>
      <c r="BE776" s="182" t="s">
        <v>512</v>
      </c>
      <c r="BF776" s="182">
        <v>1</v>
      </c>
      <c r="BJ776" s="182" t="e">
        <f t="shared" si="1331"/>
        <v>#N/A</v>
      </c>
      <c r="BU776" s="233" t="e">
        <f>VLOOKUP(BT776,CO:CS,2,FALSE)</f>
        <v>#N/A</v>
      </c>
      <c r="BV776" s="233"/>
      <c r="BW776" s="233" t="s">
        <v>17877</v>
      </c>
      <c r="BX776" s="233" t="e">
        <f>VLOOKUP(BT776,CO:CS,5,FALSE)</f>
        <v>#N/A</v>
      </c>
      <c r="BY776" s="233" t="e">
        <f>VLOOKUP(BT776,CV:CY,4,FALSE)</f>
        <v>#N/A</v>
      </c>
      <c r="BZ776" s="234">
        <v>946</v>
      </c>
      <c r="CA776" s="234">
        <v>854.3</v>
      </c>
      <c r="CB776" s="234">
        <v>854.3</v>
      </c>
      <c r="CC776" s="235" t="e">
        <f>VLOOKUP(BT776,CO:CS,4,FALSE)</f>
        <v>#N/A</v>
      </c>
      <c r="CD776" s="233" t="s">
        <v>17100</v>
      </c>
      <c r="CE776" s="233" t="s">
        <v>17746</v>
      </c>
      <c r="CF776" s="233" t="s">
        <v>17850</v>
      </c>
      <c r="CG776" s="236">
        <v>6572262</v>
      </c>
      <c r="CH776" s="236">
        <v>0</v>
      </c>
      <c r="CI776" s="236">
        <v>0</v>
      </c>
      <c r="CJ776" s="236">
        <f t="shared" ref="CJ776" si="1373">CG776-CH776-CI776</f>
        <v>6572262</v>
      </c>
      <c r="CK776" s="236">
        <f t="shared" si="523"/>
        <v>6947.4228329809721</v>
      </c>
      <c r="CL776" s="236">
        <f>DL776*9671.07/BZ776</f>
        <v>0</v>
      </c>
      <c r="CM776" s="195">
        <f t="shared" si="1102"/>
        <v>0</v>
      </c>
      <c r="CQ776" s="182">
        <f t="shared" si="1103"/>
        <v>98.7</v>
      </c>
    </row>
    <row r="777" spans="1:95" ht="35.25" x14ac:dyDescent="0.5">
      <c r="B777" s="229" t="s">
        <v>54</v>
      </c>
      <c r="C777" s="269"/>
      <c r="D777" s="220" t="s">
        <v>17075</v>
      </c>
      <c r="E777" s="220" t="s">
        <v>17075</v>
      </c>
      <c r="F777" s="220" t="s">
        <v>17075</v>
      </c>
      <c r="G777" s="220" t="s">
        <v>17075</v>
      </c>
      <c r="H777" s="220" t="s">
        <v>17075</v>
      </c>
      <c r="I777" s="225">
        <f>I778</f>
        <v>418.9</v>
      </c>
      <c r="J777" s="225">
        <f t="shared" ref="J777:L777" si="1374">J778</f>
        <v>372.4</v>
      </c>
      <c r="K777" s="225">
        <f t="shared" si="1374"/>
        <v>372.4</v>
      </c>
      <c r="L777" s="226">
        <f t="shared" si="1374"/>
        <v>8</v>
      </c>
      <c r="M777" s="220" t="s">
        <v>17075</v>
      </c>
      <c r="N777" s="220" t="s">
        <v>17075</v>
      </c>
      <c r="O777" s="223" t="s">
        <v>17075</v>
      </c>
      <c r="P777" s="227">
        <v>3102969.6</v>
      </c>
      <c r="Q777" s="227"/>
      <c r="R777" s="225">
        <f t="shared" ref="R777:T777" si="1375">R778</f>
        <v>0</v>
      </c>
      <c r="S777" s="225">
        <f t="shared" si="1375"/>
        <v>0</v>
      </c>
      <c r="T777" s="225">
        <f t="shared" si="1375"/>
        <v>3102969.6</v>
      </c>
      <c r="U777" s="221">
        <f t="shared" si="1319"/>
        <v>7407.4232513726429</v>
      </c>
      <c r="V777" s="228">
        <f>V778</f>
        <v>8311.2561470518012</v>
      </c>
      <c r="W777" s="195">
        <f t="shared" si="515"/>
        <v>903.83289567915836</v>
      </c>
      <c r="Y777" s="182" t="s">
        <v>3052</v>
      </c>
      <c r="Z777" s="182">
        <v>1969</v>
      </c>
      <c r="AA777" s="182">
        <v>8212.5400000000009</v>
      </c>
      <c r="AB777" s="182">
        <v>252</v>
      </c>
      <c r="AC777" s="182">
        <v>5</v>
      </c>
      <c r="AD777" s="182">
        <v>5998.64</v>
      </c>
      <c r="AF777" s="182" t="s">
        <v>3052</v>
      </c>
      <c r="AG777" s="182" t="s">
        <v>17312</v>
      </c>
      <c r="AH777" s="182" t="s">
        <v>17321</v>
      </c>
      <c r="AI777" s="182" t="s">
        <v>17314</v>
      </c>
      <c r="AL777" s="182" t="e">
        <f t="shared" si="1327"/>
        <v>#N/A</v>
      </c>
      <c r="AM777" s="182" t="s">
        <v>396</v>
      </c>
      <c r="AN777" s="182">
        <v>2016</v>
      </c>
      <c r="AV777" s="182" t="e">
        <f t="shared" si="1328"/>
        <v>#N/A</v>
      </c>
      <c r="AW777" s="182" t="e">
        <f t="shared" si="1329"/>
        <v>#N/A</v>
      </c>
      <c r="AY777" s="182" t="s">
        <v>91</v>
      </c>
      <c r="AZ777" s="182">
        <v>1179.0999999999999</v>
      </c>
      <c r="BA777" s="182" t="s">
        <v>17062</v>
      </c>
      <c r="BD777" s="182" t="e">
        <f t="shared" si="1330"/>
        <v>#N/A</v>
      </c>
      <c r="BE777" s="182" t="s">
        <v>513</v>
      </c>
      <c r="BF777" s="182">
        <v>2</v>
      </c>
      <c r="BJ777" s="182" t="e">
        <f t="shared" si="1331"/>
        <v>#N/A</v>
      </c>
      <c r="BU777" s="233" t="s">
        <v>17075</v>
      </c>
      <c r="BV777" s="233" t="s">
        <v>17075</v>
      </c>
      <c r="BW777" s="233" t="s">
        <v>17075</v>
      </c>
      <c r="BX777" s="233" t="s">
        <v>17075</v>
      </c>
      <c r="BY777" s="233" t="s">
        <v>17075</v>
      </c>
      <c r="BZ777" s="234" t="e">
        <f>BZ778</f>
        <v>#N/A</v>
      </c>
      <c r="CA777" s="234" t="e">
        <f t="shared" ref="CA777" si="1376">CA778</f>
        <v>#N/A</v>
      </c>
      <c r="CB777" s="234">
        <f t="shared" ref="CB777" si="1377">CB778</f>
        <v>372.4</v>
      </c>
      <c r="CC777" s="235" t="e">
        <f t="shared" ref="CC777" si="1378">CC778</f>
        <v>#N/A</v>
      </c>
      <c r="CD777" s="233" t="s">
        <v>17075</v>
      </c>
      <c r="CE777" s="233" t="s">
        <v>17075</v>
      </c>
      <c r="CF777" s="233" t="s">
        <v>17075</v>
      </c>
      <c r="CG777" s="234">
        <f t="shared" ref="CG777" si="1379">CG778</f>
        <v>3102969.6</v>
      </c>
      <c r="CH777" s="234">
        <f t="shared" ref="CH777" si="1380">CH778</f>
        <v>0</v>
      </c>
      <c r="CI777" s="234">
        <f t="shared" ref="CI777" si="1381">CI778</f>
        <v>0</v>
      </c>
      <c r="CJ777" s="234">
        <f t="shared" ref="CJ777" si="1382">CJ778</f>
        <v>3102969.6</v>
      </c>
      <c r="CK777" s="236" t="e">
        <f t="shared" si="523"/>
        <v>#N/A</v>
      </c>
      <c r="CL777" s="236" t="e">
        <f>CL778</f>
        <v>#N/A</v>
      </c>
      <c r="CM777" s="195">
        <f t="shared" si="1102"/>
        <v>0</v>
      </c>
      <c r="CQ777" s="182" t="e">
        <f t="shared" si="1103"/>
        <v>#N/A</v>
      </c>
    </row>
    <row r="778" spans="1:95" ht="35.25" x14ac:dyDescent="0.5">
      <c r="A778" s="182">
        <v>1</v>
      </c>
      <c r="B778" s="220">
        <f>SUBTOTAL(9,$A$609:A778)</f>
        <v>128</v>
      </c>
      <c r="C778" s="230" t="s">
        <v>69</v>
      </c>
      <c r="D778" s="220">
        <v>1965</v>
      </c>
      <c r="E778" s="220"/>
      <c r="F778" s="220" t="s">
        <v>17877</v>
      </c>
      <c r="G778" s="220">
        <v>2</v>
      </c>
      <c r="H778" s="220" t="s">
        <v>17042</v>
      </c>
      <c r="I778" s="231">
        <v>418.9</v>
      </c>
      <c r="J778" s="231">
        <v>372.4</v>
      </c>
      <c r="K778" s="231">
        <v>372.4</v>
      </c>
      <c r="L778" s="232">
        <v>8</v>
      </c>
      <c r="M778" s="220" t="s">
        <v>17100</v>
      </c>
      <c r="N778" s="220" t="s">
        <v>17746</v>
      </c>
      <c r="O778" s="223" t="s">
        <v>17848</v>
      </c>
      <c r="P778" s="228">
        <v>3102969.6</v>
      </c>
      <c r="Q778" s="228"/>
      <c r="R778" s="228">
        <v>0</v>
      </c>
      <c r="S778" s="228">
        <v>0</v>
      </c>
      <c r="T778" s="228">
        <f t="shared" si="525"/>
        <v>3102969.6</v>
      </c>
      <c r="U778" s="221">
        <f t="shared" si="1319"/>
        <v>7407.4232513726429</v>
      </c>
      <c r="V778" s="228">
        <v>8311.2561470518012</v>
      </c>
      <c r="W778" s="195">
        <f t="shared" si="515"/>
        <v>903.83289567915836</v>
      </c>
      <c r="Y778" s="182" t="s">
        <v>3055</v>
      </c>
      <c r="Z778" s="182">
        <v>1973</v>
      </c>
      <c r="AA778" s="182">
        <v>4931.1000000000004</v>
      </c>
      <c r="AB778" s="182">
        <v>260</v>
      </c>
      <c r="AC778" s="182">
        <v>5</v>
      </c>
      <c r="AD778" s="182">
        <v>4931.1000000000004</v>
      </c>
      <c r="AF778" s="182" t="s">
        <v>3055</v>
      </c>
      <c r="AG778" s="182" t="s">
        <v>17312</v>
      </c>
      <c r="AH778" s="182" t="s">
        <v>2993</v>
      </c>
      <c r="AI778" s="182" t="s">
        <v>2993</v>
      </c>
      <c r="AL778" s="182" t="e">
        <f t="shared" si="1327"/>
        <v>#N/A</v>
      </c>
      <c r="AM778" s="182" t="s">
        <v>401</v>
      </c>
      <c r="AN778" s="182">
        <v>2016</v>
      </c>
      <c r="AV778" s="182" t="e">
        <f t="shared" si="1328"/>
        <v>#N/A</v>
      </c>
      <c r="AW778" s="182" t="e">
        <f t="shared" si="1329"/>
        <v>#N/A</v>
      </c>
      <c r="AY778" s="182" t="s">
        <v>92</v>
      </c>
      <c r="AZ778" s="182">
        <v>745</v>
      </c>
      <c r="BA778" s="182" t="s">
        <v>17063</v>
      </c>
      <c r="BD778" s="182" t="e">
        <f t="shared" si="1330"/>
        <v>#N/A</v>
      </c>
      <c r="BE778" s="182" t="s">
        <v>514</v>
      </c>
      <c r="BF778" s="182">
        <v>4</v>
      </c>
      <c r="BJ778" s="182" t="e">
        <f t="shared" si="1331"/>
        <v>#N/A</v>
      </c>
      <c r="BU778" s="233" t="e">
        <f>VLOOKUP(BT778,CO:CS,2,FALSE)</f>
        <v>#N/A</v>
      </c>
      <c r="BV778" s="233"/>
      <c r="BW778" s="233" t="s">
        <v>17877</v>
      </c>
      <c r="BX778" s="233" t="e">
        <f>VLOOKUP(BT778,CO:CS,5,FALSE)</f>
        <v>#N/A</v>
      </c>
      <c r="BY778" s="233" t="e">
        <f>VLOOKUP(BT778,CV:CY,4,FALSE)</f>
        <v>#N/A</v>
      </c>
      <c r="BZ778" s="234" t="e">
        <f>VLOOKUP(BT778,CO:CS,3,FALSE)</f>
        <v>#N/A</v>
      </c>
      <c r="CA778" s="234" t="e">
        <f>VLOOKUP(BT778,CO:CT,6,FALSE)</f>
        <v>#N/A</v>
      </c>
      <c r="CB778" s="234">
        <v>372.4</v>
      </c>
      <c r="CC778" s="235" t="e">
        <f>VLOOKUP(BT778,CO:CS,4,FALSE)</f>
        <v>#N/A</v>
      </c>
      <c r="CD778" s="233" t="s">
        <v>17100</v>
      </c>
      <c r="CE778" s="233" t="s">
        <v>17746</v>
      </c>
      <c r="CF778" s="233" t="s">
        <v>17848</v>
      </c>
      <c r="CG778" s="236">
        <v>3102969.6</v>
      </c>
      <c r="CH778" s="236">
        <v>0</v>
      </c>
      <c r="CI778" s="236">
        <v>0</v>
      </c>
      <c r="CJ778" s="236">
        <f t="shared" ref="CJ778" si="1383">CG778-CH778-CI778</f>
        <v>3102969.6</v>
      </c>
      <c r="CK778" s="236" t="e">
        <f t="shared" si="523"/>
        <v>#N/A</v>
      </c>
      <c r="CL778" s="236" t="e">
        <f>DL778*9671.07/BZ778</f>
        <v>#N/A</v>
      </c>
      <c r="CM778" s="195">
        <f t="shared" ref="CM778:CM793" si="1384">P778-R778-S778-T778</f>
        <v>0</v>
      </c>
      <c r="CQ778" s="182">
        <f t="shared" ref="CQ778:CQ841" si="1385">VLOOKUP(C778,CR:CS,2,FALSE)</f>
        <v>0</v>
      </c>
    </row>
    <row r="779" spans="1:95" ht="35.25" x14ac:dyDescent="0.5">
      <c r="B779" s="229" t="s">
        <v>494</v>
      </c>
      <c r="C779" s="269"/>
      <c r="D779" s="220" t="s">
        <v>17075</v>
      </c>
      <c r="E779" s="220" t="s">
        <v>17075</v>
      </c>
      <c r="F779" s="220" t="s">
        <v>17075</v>
      </c>
      <c r="G779" s="220" t="s">
        <v>17075</v>
      </c>
      <c r="H779" s="220" t="s">
        <v>17075</v>
      </c>
      <c r="I779" s="225">
        <f>I780</f>
        <v>3265.3</v>
      </c>
      <c r="J779" s="225">
        <f t="shared" ref="J779:L779" si="1386">J780</f>
        <v>1908.7</v>
      </c>
      <c r="K779" s="225">
        <f t="shared" si="1386"/>
        <v>1908.7</v>
      </c>
      <c r="L779" s="226">
        <f t="shared" si="1386"/>
        <v>102</v>
      </c>
      <c r="M779" s="220" t="s">
        <v>17075</v>
      </c>
      <c r="N779" s="220" t="s">
        <v>17075</v>
      </c>
      <c r="O779" s="223" t="s">
        <v>17075</v>
      </c>
      <c r="P779" s="227">
        <v>16205981.91</v>
      </c>
      <c r="Q779" s="227"/>
      <c r="R779" s="225">
        <f t="shared" ref="R779:T779" si="1387">R780</f>
        <v>0</v>
      </c>
      <c r="S779" s="225">
        <f t="shared" si="1387"/>
        <v>0</v>
      </c>
      <c r="T779" s="225">
        <f t="shared" si="1387"/>
        <v>16205981.91</v>
      </c>
      <c r="U779" s="221">
        <f t="shared" si="1319"/>
        <v>4963.091265733623</v>
      </c>
      <c r="V779" s="228">
        <f>V780</f>
        <v>5134.8862279116775</v>
      </c>
      <c r="W779" s="195">
        <f t="shared" ref="W779:W782" si="1388">V779-U779</f>
        <v>171.79496217805445</v>
      </c>
      <c r="Y779" s="182" t="s">
        <v>17127</v>
      </c>
      <c r="Z779" s="182">
        <v>1976</v>
      </c>
      <c r="AA779" s="182">
        <v>7550.2</v>
      </c>
      <c r="AB779" s="182">
        <v>194</v>
      </c>
      <c r="AC779" s="182">
        <v>5</v>
      </c>
      <c r="AD779" s="182">
        <v>4422.8</v>
      </c>
      <c r="AF779" s="182" t="s">
        <v>3782</v>
      </c>
      <c r="AG779" s="182" t="s">
        <v>17319</v>
      </c>
      <c r="AH779" s="182" t="s">
        <v>17348</v>
      </c>
      <c r="AI779" s="182" t="s">
        <v>17331</v>
      </c>
      <c r="AL779" s="182" t="e">
        <f t="shared" si="1327"/>
        <v>#N/A</v>
      </c>
      <c r="AV779" s="182" t="e">
        <f t="shared" si="1328"/>
        <v>#N/A</v>
      </c>
      <c r="AW779" s="182" t="e">
        <f t="shared" si="1329"/>
        <v>#N/A</v>
      </c>
      <c r="BD779" s="182" t="e">
        <f t="shared" si="1330"/>
        <v>#N/A</v>
      </c>
      <c r="BJ779" s="182" t="e">
        <f t="shared" si="1331"/>
        <v>#N/A</v>
      </c>
      <c r="BU779" s="233" t="s">
        <v>17075</v>
      </c>
      <c r="BV779" s="233" t="s">
        <v>17075</v>
      </c>
      <c r="BW779" s="233" t="s">
        <v>17075</v>
      </c>
      <c r="BX779" s="233" t="s">
        <v>17075</v>
      </c>
      <c r="BY779" s="233" t="s">
        <v>17075</v>
      </c>
      <c r="BZ779" s="234" t="e">
        <f>BZ780</f>
        <v>#N/A</v>
      </c>
      <c r="CA779" s="234">
        <f t="shared" ref="CA779" si="1389">CA780</f>
        <v>1908.7</v>
      </c>
      <c r="CB779" s="234">
        <f t="shared" ref="CB779" si="1390">CB780</f>
        <v>1908.7</v>
      </c>
      <c r="CC779" s="235" t="e">
        <f t="shared" ref="CC779" si="1391">CC780</f>
        <v>#N/A</v>
      </c>
      <c r="CD779" s="233" t="s">
        <v>17075</v>
      </c>
      <c r="CE779" s="233" t="s">
        <v>17075</v>
      </c>
      <c r="CF779" s="233" t="s">
        <v>17075</v>
      </c>
      <c r="CG779" s="234">
        <f t="shared" ref="CG779" si="1392">CG780</f>
        <v>16205981.91</v>
      </c>
      <c r="CH779" s="234">
        <f t="shared" ref="CH779" si="1393">CH780</f>
        <v>0</v>
      </c>
      <c r="CI779" s="234">
        <f t="shared" ref="CI779" si="1394">CI780</f>
        <v>0</v>
      </c>
      <c r="CJ779" s="234">
        <f t="shared" ref="CJ779" si="1395">CJ780</f>
        <v>16205981.91</v>
      </c>
      <c r="CK779" s="236" t="e">
        <f t="shared" ref="CK779:CK782" si="1396">CG779/BZ779</f>
        <v>#N/A</v>
      </c>
      <c r="CL779" s="236" t="e">
        <f>CL780</f>
        <v>#N/A</v>
      </c>
      <c r="CM779" s="195">
        <f t="shared" si="1384"/>
        <v>0</v>
      </c>
      <c r="CQ779" s="182" t="e">
        <f t="shared" si="1385"/>
        <v>#N/A</v>
      </c>
    </row>
    <row r="780" spans="1:95" ht="35.25" x14ac:dyDescent="0.5">
      <c r="A780" s="182">
        <v>1</v>
      </c>
      <c r="B780" s="220">
        <f>SUBTOTAL(9,$A$609:A780)</f>
        <v>129</v>
      </c>
      <c r="C780" s="230" t="s">
        <v>497</v>
      </c>
      <c r="D780" s="220">
        <v>1994</v>
      </c>
      <c r="E780" s="220"/>
      <c r="F780" s="220" t="s">
        <v>17877</v>
      </c>
      <c r="G780" s="220">
        <v>2</v>
      </c>
      <c r="H780" s="220" t="s">
        <v>17315</v>
      </c>
      <c r="I780" s="231">
        <v>3265.3</v>
      </c>
      <c r="J780" s="231">
        <v>1908.7</v>
      </c>
      <c r="K780" s="231">
        <v>1908.7</v>
      </c>
      <c r="L780" s="232">
        <v>102</v>
      </c>
      <c r="M780" s="220" t="s">
        <v>17100</v>
      </c>
      <c r="N780" s="220" t="s">
        <v>17746</v>
      </c>
      <c r="O780" s="223" t="s">
        <v>17839</v>
      </c>
      <c r="P780" s="228">
        <v>16205981.91</v>
      </c>
      <c r="Q780" s="228"/>
      <c r="R780" s="228">
        <v>0</v>
      </c>
      <c r="S780" s="228">
        <v>0</v>
      </c>
      <c r="T780" s="228">
        <f t="shared" ref="T780:T782" si="1397">P780-R780-S780</f>
        <v>16205981.91</v>
      </c>
      <c r="U780" s="221">
        <f t="shared" si="1319"/>
        <v>4963.091265733623</v>
      </c>
      <c r="V780" s="228">
        <v>5134.8862279116775</v>
      </c>
      <c r="W780" s="195">
        <f t="shared" si="1388"/>
        <v>171.79496217805445</v>
      </c>
      <c r="Y780" s="182" t="s">
        <v>17128</v>
      </c>
      <c r="Z780" s="182">
        <v>1978</v>
      </c>
      <c r="AA780" s="182">
        <v>7458</v>
      </c>
      <c r="AB780" s="182">
        <v>177</v>
      </c>
      <c r="AC780" s="182">
        <v>5</v>
      </c>
      <c r="AD780" s="182">
        <v>4343.7</v>
      </c>
      <c r="AF780" s="182" t="s">
        <v>3785</v>
      </c>
      <c r="AG780" s="182" t="s">
        <v>17319</v>
      </c>
      <c r="AH780" s="182" t="s">
        <v>17347</v>
      </c>
      <c r="AI780" s="182" t="s">
        <v>17322</v>
      </c>
      <c r="AL780" s="182" t="e">
        <f t="shared" si="1327"/>
        <v>#N/A</v>
      </c>
      <c r="AV780" s="182" t="e">
        <f t="shared" si="1328"/>
        <v>#N/A</v>
      </c>
      <c r="AW780" s="182" t="e">
        <f t="shared" si="1329"/>
        <v>#N/A</v>
      </c>
      <c r="BD780" s="182" t="e">
        <f t="shared" si="1330"/>
        <v>#N/A</v>
      </c>
      <c r="BJ780" s="182" t="e">
        <f t="shared" si="1331"/>
        <v>#N/A</v>
      </c>
      <c r="BU780" s="233" t="e">
        <f>VLOOKUP(BT780,CO:CS,2,FALSE)</f>
        <v>#N/A</v>
      </c>
      <c r="BV780" s="233"/>
      <c r="BW780" s="233" t="s">
        <v>17877</v>
      </c>
      <c r="BX780" s="233" t="e">
        <f>VLOOKUP(BT780,CO:CS,5,FALSE)</f>
        <v>#N/A</v>
      </c>
      <c r="BY780" s="233" t="e">
        <f>VLOOKUP(BT780,CV:CY,4,FALSE)</f>
        <v>#N/A</v>
      </c>
      <c r="BZ780" s="234" t="e">
        <f>VLOOKUP(BT780,CO:CS,3,FALSE)</f>
        <v>#N/A</v>
      </c>
      <c r="CA780" s="234">
        <v>1908.7</v>
      </c>
      <c r="CB780" s="234">
        <v>1908.7</v>
      </c>
      <c r="CC780" s="235" t="e">
        <f>VLOOKUP(BT780,CO:CS,4,FALSE)</f>
        <v>#N/A</v>
      </c>
      <c r="CD780" s="233" t="s">
        <v>17100</v>
      </c>
      <c r="CE780" s="233" t="s">
        <v>17746</v>
      </c>
      <c r="CF780" s="233" t="s">
        <v>17839</v>
      </c>
      <c r="CG780" s="236">
        <v>16205981.91</v>
      </c>
      <c r="CH780" s="236">
        <v>0</v>
      </c>
      <c r="CI780" s="236">
        <v>0</v>
      </c>
      <c r="CJ780" s="236">
        <f t="shared" ref="CJ780" si="1398">CG780-CH780-CI780</f>
        <v>16205981.91</v>
      </c>
      <c r="CK780" s="236" t="e">
        <f t="shared" si="1396"/>
        <v>#N/A</v>
      </c>
      <c r="CL780" s="236" t="e">
        <f>DL780*8425.6/BZ780</f>
        <v>#N/A</v>
      </c>
      <c r="CM780" s="195">
        <f t="shared" si="1384"/>
        <v>0</v>
      </c>
      <c r="CQ780" s="182">
        <f t="shared" si="1385"/>
        <v>0</v>
      </c>
    </row>
    <row r="781" spans="1:95" ht="35.25" x14ac:dyDescent="0.5">
      <c r="B781" s="229" t="s">
        <v>509</v>
      </c>
      <c r="C781" s="269"/>
      <c r="D781" s="220" t="s">
        <v>17075</v>
      </c>
      <c r="E781" s="220" t="s">
        <v>17075</v>
      </c>
      <c r="F781" s="220" t="s">
        <v>17075</v>
      </c>
      <c r="G781" s="220" t="s">
        <v>17075</v>
      </c>
      <c r="H781" s="220" t="s">
        <v>17075</v>
      </c>
      <c r="I781" s="225">
        <f>I782</f>
        <v>627.5</v>
      </c>
      <c r="J781" s="225">
        <f t="shared" ref="J781:L781" si="1399">J782</f>
        <v>559.4</v>
      </c>
      <c r="K781" s="225">
        <f t="shared" si="1399"/>
        <v>559.4</v>
      </c>
      <c r="L781" s="226">
        <f t="shared" si="1399"/>
        <v>26</v>
      </c>
      <c r="M781" s="220" t="s">
        <v>17075</v>
      </c>
      <c r="N781" s="220" t="s">
        <v>17075</v>
      </c>
      <c r="O781" s="223" t="s">
        <v>17075</v>
      </c>
      <c r="P781" s="227">
        <v>4039280.1599999997</v>
      </c>
      <c r="Q781" s="227"/>
      <c r="R781" s="225">
        <f t="shared" ref="R781:T781" si="1400">R782</f>
        <v>0</v>
      </c>
      <c r="S781" s="225">
        <f t="shared" si="1400"/>
        <v>0</v>
      </c>
      <c r="T781" s="225">
        <f t="shared" si="1400"/>
        <v>4039280.1599999997</v>
      </c>
      <c r="U781" s="221">
        <f t="shared" si="1319"/>
        <v>6437.0998565737045</v>
      </c>
      <c r="V781" s="228">
        <f>V782</f>
        <v>6659.9164940239043</v>
      </c>
      <c r="W781" s="195">
        <f t="shared" si="1388"/>
        <v>222.81663745019978</v>
      </c>
      <c r="Y781" s="182" t="s">
        <v>17129</v>
      </c>
      <c r="Z781" s="182">
        <v>1974</v>
      </c>
      <c r="AA781" s="182">
        <v>2194.4</v>
      </c>
      <c r="AB781" s="182">
        <v>61</v>
      </c>
      <c r="AC781" s="182">
        <v>3</v>
      </c>
      <c r="AD781" s="182">
        <v>1062.3</v>
      </c>
      <c r="AF781" s="182" t="s">
        <v>3788</v>
      </c>
      <c r="AG781" s="182" t="s">
        <v>17344</v>
      </c>
      <c r="AH781" s="182" t="s">
        <v>17347</v>
      </c>
      <c r="AI781" s="182" t="s">
        <v>17042</v>
      </c>
      <c r="AL781" s="182" t="e">
        <f t="shared" si="1327"/>
        <v>#N/A</v>
      </c>
      <c r="AV781" s="182" t="e">
        <f t="shared" si="1328"/>
        <v>#N/A</v>
      </c>
      <c r="AW781" s="182" t="e">
        <f t="shared" si="1329"/>
        <v>#N/A</v>
      </c>
      <c r="BD781" s="182" t="e">
        <f t="shared" si="1330"/>
        <v>#N/A</v>
      </c>
      <c r="BJ781" s="182" t="e">
        <f t="shared" si="1331"/>
        <v>#N/A</v>
      </c>
      <c r="BU781" s="233" t="s">
        <v>17075</v>
      </c>
      <c r="BV781" s="233" t="s">
        <v>17075</v>
      </c>
      <c r="BW781" s="233" t="s">
        <v>17075</v>
      </c>
      <c r="BX781" s="233" t="s">
        <v>17075</v>
      </c>
      <c r="BY781" s="233" t="s">
        <v>17075</v>
      </c>
      <c r="BZ781" s="234">
        <f>BZ782</f>
        <v>627.5</v>
      </c>
      <c r="CA781" s="234">
        <f t="shared" ref="CA781" si="1401">CA782</f>
        <v>559.4</v>
      </c>
      <c r="CB781" s="234">
        <f t="shared" ref="CB781" si="1402">CB782</f>
        <v>559.4</v>
      </c>
      <c r="CC781" s="235">
        <f t="shared" ref="CC781" si="1403">CC782</f>
        <v>26</v>
      </c>
      <c r="CD781" s="233" t="s">
        <v>17075</v>
      </c>
      <c r="CE781" s="233" t="s">
        <v>17075</v>
      </c>
      <c r="CF781" s="233" t="s">
        <v>17075</v>
      </c>
      <c r="CG781" s="234">
        <f t="shared" ref="CG781" si="1404">CG782</f>
        <v>4039280.1599999997</v>
      </c>
      <c r="CH781" s="234">
        <f t="shared" ref="CH781" si="1405">CH782</f>
        <v>0</v>
      </c>
      <c r="CI781" s="234">
        <f t="shared" ref="CI781" si="1406">CI782</f>
        <v>0</v>
      </c>
      <c r="CJ781" s="234">
        <f t="shared" ref="CJ781" si="1407">CJ782</f>
        <v>4039280.1599999997</v>
      </c>
      <c r="CK781" s="236">
        <f t="shared" si="1396"/>
        <v>6437.0998565737045</v>
      </c>
      <c r="CL781" s="236">
        <f>CL782</f>
        <v>0</v>
      </c>
      <c r="CM781" s="195">
        <f t="shared" si="1384"/>
        <v>0</v>
      </c>
      <c r="CQ781" s="182" t="e">
        <f t="shared" si="1385"/>
        <v>#N/A</v>
      </c>
    </row>
    <row r="782" spans="1:95" ht="35.25" x14ac:dyDescent="0.5">
      <c r="A782" s="182">
        <v>1</v>
      </c>
      <c r="B782" s="220">
        <f>SUBTOTAL(9,$A$609:A782)</f>
        <v>130</v>
      </c>
      <c r="C782" s="230" t="s">
        <v>508</v>
      </c>
      <c r="D782" s="220">
        <v>1990</v>
      </c>
      <c r="E782" s="220"/>
      <c r="F782" s="220" t="s">
        <v>17319</v>
      </c>
      <c r="G782" s="220">
        <v>2</v>
      </c>
      <c r="H782" s="220" t="s">
        <v>17042</v>
      </c>
      <c r="I782" s="231">
        <v>627.5</v>
      </c>
      <c r="J782" s="231">
        <v>559.4</v>
      </c>
      <c r="K782" s="231">
        <v>559.4</v>
      </c>
      <c r="L782" s="232">
        <v>26</v>
      </c>
      <c r="M782" s="220" t="s">
        <v>17100</v>
      </c>
      <c r="N782" s="220" t="s">
        <v>17769</v>
      </c>
      <c r="O782" s="223" t="s">
        <v>17316</v>
      </c>
      <c r="P782" s="228">
        <v>4039280.1599999997</v>
      </c>
      <c r="Q782" s="228"/>
      <c r="R782" s="228">
        <v>0</v>
      </c>
      <c r="S782" s="228">
        <v>0</v>
      </c>
      <c r="T782" s="228">
        <f t="shared" si="1397"/>
        <v>4039280.1599999997</v>
      </c>
      <c r="U782" s="221">
        <f t="shared" si="1319"/>
        <v>6437.0998565737045</v>
      </c>
      <c r="V782" s="228">
        <v>6659.9164940239043</v>
      </c>
      <c r="W782" s="195">
        <f t="shared" si="1388"/>
        <v>222.81663745019978</v>
      </c>
      <c r="Y782" s="182" t="s">
        <v>17130</v>
      </c>
      <c r="Z782" s="182">
        <v>1979</v>
      </c>
      <c r="AA782" s="182">
        <v>5489.5</v>
      </c>
      <c r="AB782" s="182">
        <v>128</v>
      </c>
      <c r="AC782" s="182">
        <v>5</v>
      </c>
      <c r="AD782" s="182">
        <v>3258.1</v>
      </c>
      <c r="AF782" s="182" t="s">
        <v>17121</v>
      </c>
      <c r="AG782" s="182" t="s">
        <v>17312</v>
      </c>
      <c r="AH782" s="182" t="s">
        <v>17349</v>
      </c>
      <c r="AI782" s="182" t="s">
        <v>17042</v>
      </c>
      <c r="AL782" s="182" t="e">
        <f t="shared" si="1327"/>
        <v>#N/A</v>
      </c>
      <c r="AV782" s="182" t="e">
        <f t="shared" si="1328"/>
        <v>#N/A</v>
      </c>
      <c r="AW782" s="182" t="e">
        <f t="shared" si="1329"/>
        <v>#N/A</v>
      </c>
      <c r="BD782" s="182" t="e">
        <f t="shared" si="1330"/>
        <v>#N/A</v>
      </c>
      <c r="BJ782" s="182" t="e">
        <f t="shared" si="1331"/>
        <v>#N/A</v>
      </c>
      <c r="BU782" s="233" t="e">
        <f>VLOOKUP(BT782,CO:CS,2,FALSE)</f>
        <v>#N/A</v>
      </c>
      <c r="BV782" s="233"/>
      <c r="BW782" s="233" t="e">
        <f>VLOOKUP(BT782,CV:CY,2,FALSE)</f>
        <v>#N/A</v>
      </c>
      <c r="BX782" s="233" t="e">
        <f>VLOOKUP(BT782,CO:CS,5,FALSE)</f>
        <v>#N/A</v>
      </c>
      <c r="BY782" s="233" t="e">
        <f>VLOOKUP(BT782,CV:CY,4,FALSE)</f>
        <v>#N/A</v>
      </c>
      <c r="BZ782" s="234">
        <v>627.5</v>
      </c>
      <c r="CA782" s="234">
        <v>559.4</v>
      </c>
      <c r="CB782" s="234">
        <v>559.4</v>
      </c>
      <c r="CC782" s="235">
        <v>26</v>
      </c>
      <c r="CD782" s="233" t="s">
        <v>17100</v>
      </c>
      <c r="CE782" s="233" t="s">
        <v>17769</v>
      </c>
      <c r="CF782" s="233" t="s">
        <v>17316</v>
      </c>
      <c r="CG782" s="236">
        <v>4039280.1599999997</v>
      </c>
      <c r="CH782" s="236">
        <v>0</v>
      </c>
      <c r="CI782" s="236">
        <v>0</v>
      </c>
      <c r="CJ782" s="236">
        <f t="shared" ref="CJ782" si="1408">CG782-CH782-CI782</f>
        <v>4039280.1599999997</v>
      </c>
      <c r="CK782" s="236">
        <f t="shared" si="1396"/>
        <v>6437.0998565737045</v>
      </c>
      <c r="CL782" s="236">
        <f>DL782*8425.6/BZ782</f>
        <v>0</v>
      </c>
      <c r="CM782" s="195">
        <f t="shared" si="1384"/>
        <v>0</v>
      </c>
      <c r="CQ782" s="182">
        <f t="shared" si="1385"/>
        <v>0</v>
      </c>
    </row>
    <row r="783" spans="1:95" ht="35.25" x14ac:dyDescent="0.5">
      <c r="B783" s="229" t="s">
        <v>313</v>
      </c>
      <c r="C783" s="269"/>
      <c r="D783" s="220" t="s">
        <v>17075</v>
      </c>
      <c r="E783" s="220" t="s">
        <v>17075</v>
      </c>
      <c r="F783" s="220" t="s">
        <v>17075</v>
      </c>
      <c r="G783" s="220" t="s">
        <v>17075</v>
      </c>
      <c r="H783" s="220" t="s">
        <v>17075</v>
      </c>
      <c r="I783" s="225">
        <f>I784+I785</f>
        <v>3230</v>
      </c>
      <c r="J783" s="225">
        <f t="shared" ref="J783:L783" si="1409">J784+J785</f>
        <v>2919.7999999999997</v>
      </c>
      <c r="K783" s="225">
        <f t="shared" si="1409"/>
        <v>2865.8999999999996</v>
      </c>
      <c r="L783" s="226">
        <f t="shared" si="1409"/>
        <v>131</v>
      </c>
      <c r="M783" s="220" t="s">
        <v>17075</v>
      </c>
      <c r="N783" s="220" t="s">
        <v>17075</v>
      </c>
      <c r="O783" s="223" t="s">
        <v>17075</v>
      </c>
      <c r="P783" s="227">
        <v>13569014.32</v>
      </c>
      <c r="Q783" s="227"/>
      <c r="R783" s="225">
        <f t="shared" ref="R783:T783" si="1410">R784+R785</f>
        <v>0</v>
      </c>
      <c r="S783" s="225">
        <f t="shared" si="1410"/>
        <v>0</v>
      </c>
      <c r="T783" s="225">
        <f t="shared" si="1410"/>
        <v>13569014.32</v>
      </c>
      <c r="U783" s="221">
        <f t="shared" si="1319"/>
        <v>4200.9332260061919</v>
      </c>
      <c r="V783" s="228">
        <f>MAX(V784:V785)</f>
        <v>7529.3367786391045</v>
      </c>
      <c r="W783" s="195">
        <f t="shared" ref="W783:W788" si="1411">V783-U783</f>
        <v>3328.4035526329126</v>
      </c>
      <c r="Y783" s="182" t="s">
        <v>685</v>
      </c>
      <c r="Z783" s="182">
        <v>1962</v>
      </c>
      <c r="AA783" s="182">
        <v>1305.4000000000001</v>
      </c>
      <c r="AB783" s="182">
        <v>27</v>
      </c>
      <c r="AC783" s="182">
        <v>2</v>
      </c>
      <c r="AD783" s="182">
        <v>710.8</v>
      </c>
      <c r="AF783" s="182" t="s">
        <v>3476</v>
      </c>
      <c r="AG783" s="182" t="s">
        <v>17312</v>
      </c>
      <c r="AH783" s="182" t="s">
        <v>2993</v>
      </c>
      <c r="AI783" s="182" t="s">
        <v>17040</v>
      </c>
      <c r="AL783" s="182" t="e">
        <f t="shared" si="1327"/>
        <v>#N/A</v>
      </c>
      <c r="AV783" s="182" t="e">
        <f t="shared" si="1328"/>
        <v>#N/A</v>
      </c>
      <c r="AW783" s="182" t="e">
        <f t="shared" si="1329"/>
        <v>#N/A</v>
      </c>
      <c r="AY783" s="182" t="s">
        <v>485</v>
      </c>
      <c r="AZ783" s="182">
        <v>801.6</v>
      </c>
      <c r="BA783" s="182" t="s">
        <v>3053</v>
      </c>
      <c r="BD783" s="182" t="e">
        <f t="shared" si="1330"/>
        <v>#N/A</v>
      </c>
      <c r="BJ783" s="182" t="e">
        <f t="shared" si="1331"/>
        <v>#N/A</v>
      </c>
      <c r="BU783" s="233" t="s">
        <v>17075</v>
      </c>
      <c r="BV783" s="233" t="s">
        <v>17075</v>
      </c>
      <c r="BW783" s="233" t="s">
        <v>17075</v>
      </c>
      <c r="BX783" s="233" t="s">
        <v>17075</v>
      </c>
      <c r="BY783" s="233" t="s">
        <v>17075</v>
      </c>
      <c r="BZ783" s="234" t="e">
        <f>BZ784+BZ785</f>
        <v>#N/A</v>
      </c>
      <c r="CA783" s="234" t="e">
        <f t="shared" ref="CA783" si="1412">CA784+CA785</f>
        <v>#N/A</v>
      </c>
      <c r="CB783" s="234">
        <f t="shared" ref="CB783" si="1413">CB784+CB785</f>
        <v>2919.7999999999997</v>
      </c>
      <c r="CC783" s="235">
        <f t="shared" ref="CC783" si="1414">CC784+CC785</f>
        <v>131</v>
      </c>
      <c r="CD783" s="233" t="s">
        <v>17075</v>
      </c>
      <c r="CE783" s="233" t="s">
        <v>17075</v>
      </c>
      <c r="CF783" s="233" t="s">
        <v>17075</v>
      </c>
      <c r="CG783" s="234">
        <f t="shared" ref="CG783" si="1415">CG784+CG785</f>
        <v>13079184.779999999</v>
      </c>
      <c r="CH783" s="234">
        <f t="shared" ref="CH783" si="1416">CH784+CH785</f>
        <v>0</v>
      </c>
      <c r="CI783" s="234">
        <f t="shared" ref="CI783" si="1417">CI784+CI785</f>
        <v>0</v>
      </c>
      <c r="CJ783" s="234">
        <f t="shared" ref="CJ783" si="1418">CJ784+CJ785</f>
        <v>13079184.779999999</v>
      </c>
      <c r="CK783" s="236" t="e">
        <f t="shared" ref="CK783:CK788" si="1419">CG783/BZ783</f>
        <v>#N/A</v>
      </c>
      <c r="CL783" s="236" t="e">
        <f>MAX(CL784:CL785)</f>
        <v>#N/A</v>
      </c>
      <c r="CM783" s="195">
        <f t="shared" si="1384"/>
        <v>0</v>
      </c>
      <c r="CQ783" s="182" t="e">
        <f t="shared" si="1385"/>
        <v>#N/A</v>
      </c>
    </row>
    <row r="784" spans="1:95" ht="35.25" x14ac:dyDescent="0.5">
      <c r="A784" s="182">
        <v>1</v>
      </c>
      <c r="B784" s="220">
        <f>SUBTOTAL(9,$A$609:A784)</f>
        <v>131</v>
      </c>
      <c r="C784" s="230" t="s">
        <v>312</v>
      </c>
      <c r="D784" s="220">
        <v>1980</v>
      </c>
      <c r="E784" s="220"/>
      <c r="F784" s="220" t="s">
        <v>17877</v>
      </c>
      <c r="G784" s="220">
        <v>2</v>
      </c>
      <c r="H784" s="220" t="s">
        <v>17322</v>
      </c>
      <c r="I784" s="231">
        <v>928.8</v>
      </c>
      <c r="J784" s="231">
        <v>844.6</v>
      </c>
      <c r="K784" s="231">
        <v>844.6</v>
      </c>
      <c r="L784" s="232">
        <v>46</v>
      </c>
      <c r="M784" s="220" t="s">
        <v>17100</v>
      </c>
      <c r="N784" s="220" t="s">
        <v>17769</v>
      </c>
      <c r="O784" s="223" t="s">
        <v>17316</v>
      </c>
      <c r="P784" s="228">
        <v>6571694.3200000003</v>
      </c>
      <c r="Q784" s="228"/>
      <c r="R784" s="228">
        <v>0</v>
      </c>
      <c r="S784" s="228">
        <v>0</v>
      </c>
      <c r="T784" s="228">
        <f t="shared" ref="T784:T788" si="1420">P784-R784-S784</f>
        <v>6571694.3200000003</v>
      </c>
      <c r="U784" s="221">
        <f t="shared" si="1319"/>
        <v>7075.4676141257542</v>
      </c>
      <c r="V784" s="228">
        <v>7529.3367786391045</v>
      </c>
      <c r="W784" s="195">
        <f t="shared" si="1411"/>
        <v>453.86916451335037</v>
      </c>
      <c r="Y784" s="182" t="s">
        <v>3481</v>
      </c>
      <c r="Z784" s="182">
        <v>1963</v>
      </c>
      <c r="AA784" s="182">
        <v>1281.6099999999999</v>
      </c>
      <c r="AB784" s="182">
        <v>36</v>
      </c>
      <c r="AC784" s="182">
        <v>2</v>
      </c>
      <c r="AD784" s="182">
        <v>691.51</v>
      </c>
      <c r="AF784" s="182" t="s">
        <v>560</v>
      </c>
      <c r="AG784" s="182" t="s">
        <v>17312</v>
      </c>
      <c r="AH784" s="182" t="s">
        <v>2993</v>
      </c>
      <c r="AI784" s="182" t="s">
        <v>17320</v>
      </c>
      <c r="AL784" s="182" t="e">
        <f t="shared" si="1327"/>
        <v>#N/A</v>
      </c>
      <c r="AV784" s="182" t="e">
        <f t="shared" si="1328"/>
        <v>#N/A</v>
      </c>
      <c r="AW784" s="182" t="e">
        <f t="shared" si="1329"/>
        <v>#N/A</v>
      </c>
      <c r="AY784" s="182" t="s">
        <v>486</v>
      </c>
      <c r="AZ784" s="182">
        <v>670</v>
      </c>
      <c r="BA784" s="182" t="s">
        <v>2975</v>
      </c>
      <c r="BD784" s="182" t="e">
        <f t="shared" si="1330"/>
        <v>#N/A</v>
      </c>
      <c r="BJ784" s="182" t="e">
        <f t="shared" si="1331"/>
        <v>#N/A</v>
      </c>
      <c r="BU784" s="233" t="e">
        <f>VLOOKUP(BT784,CO:CS,2,FALSE)</f>
        <v>#N/A</v>
      </c>
      <c r="BV784" s="233"/>
      <c r="BW784" s="233" t="s">
        <v>17877</v>
      </c>
      <c r="BX784" s="233" t="e">
        <f>VLOOKUP(BT784,CO:CS,5,FALSE)</f>
        <v>#N/A</v>
      </c>
      <c r="BY784" s="233" t="e">
        <f>VLOOKUP(BT784,CV:CY,4,FALSE)</f>
        <v>#N/A</v>
      </c>
      <c r="BZ784" s="234" t="e">
        <f>VLOOKUP(BT784,CO:CS,3,FALSE)</f>
        <v>#N/A</v>
      </c>
      <c r="CA784" s="234" t="e">
        <f>VLOOKUP(BT784,CO:CT,6,FALSE)</f>
        <v>#N/A</v>
      </c>
      <c r="CB784" s="234">
        <v>844.6</v>
      </c>
      <c r="CC784" s="235">
        <v>46</v>
      </c>
      <c r="CD784" s="233" t="s">
        <v>17100</v>
      </c>
      <c r="CE784" s="233" t="s">
        <v>17769</v>
      </c>
      <c r="CF784" s="233" t="s">
        <v>17316</v>
      </c>
      <c r="CG784" s="236">
        <v>6860290.2999999998</v>
      </c>
      <c r="CH784" s="236">
        <v>0</v>
      </c>
      <c r="CI784" s="236">
        <v>0</v>
      </c>
      <c r="CJ784" s="236">
        <f t="shared" ref="CJ784:CJ785" si="1421">CG784-CH784-CI784</f>
        <v>6860290.2999999998</v>
      </c>
      <c r="CK784" s="236" t="e">
        <f t="shared" si="1419"/>
        <v>#N/A</v>
      </c>
      <c r="CL784" s="236" t="e">
        <f>DL784*8425.6/BZ784</f>
        <v>#N/A</v>
      </c>
      <c r="CM784" s="195">
        <f t="shared" si="1384"/>
        <v>0</v>
      </c>
      <c r="CQ784" s="182">
        <f t="shared" si="1385"/>
        <v>0</v>
      </c>
    </row>
    <row r="785" spans="1:16337" ht="35.25" x14ac:dyDescent="0.5">
      <c r="A785" s="182">
        <v>1</v>
      </c>
      <c r="B785" s="220">
        <f>SUBTOTAL(9,$A$609:A785)</f>
        <v>132</v>
      </c>
      <c r="C785" s="230" t="s">
        <v>314</v>
      </c>
      <c r="D785" s="220">
        <v>1989</v>
      </c>
      <c r="E785" s="220"/>
      <c r="F785" s="220" t="s">
        <v>17319</v>
      </c>
      <c r="G785" s="220">
        <v>4</v>
      </c>
      <c r="H785" s="220" t="s">
        <v>17315</v>
      </c>
      <c r="I785" s="231">
        <v>2301.1999999999998</v>
      </c>
      <c r="J785" s="231">
        <v>2075.1999999999998</v>
      </c>
      <c r="K785" s="231">
        <f>J785-CQ785</f>
        <v>2021.2999999999997</v>
      </c>
      <c r="L785" s="232">
        <v>85</v>
      </c>
      <c r="M785" s="220" t="s">
        <v>17100</v>
      </c>
      <c r="N785" s="220" t="s">
        <v>17746</v>
      </c>
      <c r="O785" s="223" t="s">
        <v>17874</v>
      </c>
      <c r="P785" s="228">
        <v>6997320</v>
      </c>
      <c r="Q785" s="228"/>
      <c r="R785" s="228">
        <v>0</v>
      </c>
      <c r="S785" s="228">
        <v>0</v>
      </c>
      <c r="T785" s="228">
        <f t="shared" si="1420"/>
        <v>6997320</v>
      </c>
      <c r="U785" s="221">
        <f t="shared" si="1319"/>
        <v>3040.7265774378589</v>
      </c>
      <c r="V785" s="228">
        <v>3040.73</v>
      </c>
      <c r="W785" s="195">
        <f t="shared" si="1411"/>
        <v>3.4225621411678731E-3</v>
      </c>
      <c r="Y785" s="182" t="s">
        <v>686</v>
      </c>
      <c r="Z785" s="182">
        <v>1988</v>
      </c>
      <c r="AA785" s="182">
        <v>4882.5</v>
      </c>
      <c r="AB785" s="182">
        <v>220</v>
      </c>
      <c r="AC785" s="182">
        <v>5</v>
      </c>
      <c r="AD785" s="182">
        <v>4876.5</v>
      </c>
      <c r="AF785" s="182" t="s">
        <v>3478</v>
      </c>
      <c r="AG785" s="182" t="s">
        <v>17312</v>
      </c>
      <c r="AH785" s="182" t="s">
        <v>2993</v>
      </c>
      <c r="AI785" s="182" t="s">
        <v>17315</v>
      </c>
      <c r="AL785" s="182" t="e">
        <f t="shared" si="1327"/>
        <v>#N/A</v>
      </c>
      <c r="AV785" s="182" t="e">
        <f t="shared" si="1328"/>
        <v>#N/A</v>
      </c>
      <c r="AW785" s="182" t="e">
        <f t="shared" si="1329"/>
        <v>#N/A</v>
      </c>
      <c r="AY785" s="182" t="s">
        <v>487</v>
      </c>
      <c r="AZ785" s="182">
        <v>1600</v>
      </c>
      <c r="BA785" s="182" t="s">
        <v>3001</v>
      </c>
      <c r="BD785" s="182" t="e">
        <f t="shared" si="1330"/>
        <v>#N/A</v>
      </c>
      <c r="BJ785" s="182" t="e">
        <f t="shared" si="1331"/>
        <v>#N/A</v>
      </c>
      <c r="BU785" s="233" t="e">
        <f>VLOOKUP(BT785,CO:CS,2,FALSE)</f>
        <v>#N/A</v>
      </c>
      <c r="BV785" s="233"/>
      <c r="BW785" s="233" t="e">
        <f>VLOOKUP(BT785,CV:CY,2,FALSE)</f>
        <v>#N/A</v>
      </c>
      <c r="BX785" s="233" t="e">
        <f>VLOOKUP(BT785,CO:CS,5,FALSE)</f>
        <v>#N/A</v>
      </c>
      <c r="BY785" s="233" t="e">
        <f>VLOOKUP(BT785,CV:CY,4,FALSE)</f>
        <v>#N/A</v>
      </c>
      <c r="BZ785" s="234" t="e">
        <f>VLOOKUP(BT785,CO:CS,3,FALSE)</f>
        <v>#N/A</v>
      </c>
      <c r="CA785" s="234" t="e">
        <f>VLOOKUP(BT785,CO:CT,6,FALSE)</f>
        <v>#N/A</v>
      </c>
      <c r="CB785" s="234">
        <v>2075.1999999999998</v>
      </c>
      <c r="CC785" s="235">
        <v>85</v>
      </c>
      <c r="CD785" s="233" t="s">
        <v>17100</v>
      </c>
      <c r="CE785" s="233" t="s">
        <v>17746</v>
      </c>
      <c r="CF785" s="233" t="s">
        <v>17874</v>
      </c>
      <c r="CG785" s="236">
        <v>6218894.4799999995</v>
      </c>
      <c r="CH785" s="236">
        <v>0</v>
      </c>
      <c r="CI785" s="236">
        <v>0</v>
      </c>
      <c r="CJ785" s="236">
        <f t="shared" si="1421"/>
        <v>6218894.4799999995</v>
      </c>
      <c r="CK785" s="236" t="e">
        <f t="shared" si="1419"/>
        <v>#N/A</v>
      </c>
      <c r="CL785" s="236" t="e">
        <f>DL785*8917.04/BZ785</f>
        <v>#N/A</v>
      </c>
      <c r="CM785" s="195">
        <f t="shared" si="1384"/>
        <v>0</v>
      </c>
      <c r="CQ785" s="182">
        <f t="shared" si="1385"/>
        <v>53.9</v>
      </c>
    </row>
    <row r="786" spans="1:16337" ht="35.25" x14ac:dyDescent="0.5">
      <c r="B786" s="229" t="s">
        <v>309</v>
      </c>
      <c r="C786" s="269"/>
      <c r="D786" s="220" t="s">
        <v>17075</v>
      </c>
      <c r="E786" s="220" t="s">
        <v>17075</v>
      </c>
      <c r="F786" s="220" t="s">
        <v>17075</v>
      </c>
      <c r="G786" s="220" t="s">
        <v>17075</v>
      </c>
      <c r="H786" s="220" t="s">
        <v>17075</v>
      </c>
      <c r="I786" s="225">
        <f>I787+I788</f>
        <v>2655.54</v>
      </c>
      <c r="J786" s="225">
        <f t="shared" ref="J786:L786" si="1422">J787+J788</f>
        <v>2298.2399999999998</v>
      </c>
      <c r="K786" s="225">
        <f t="shared" si="1422"/>
        <v>2197.1999999999998</v>
      </c>
      <c r="L786" s="226">
        <f t="shared" si="1422"/>
        <v>114</v>
      </c>
      <c r="M786" s="220" t="s">
        <v>17075</v>
      </c>
      <c r="N786" s="220" t="s">
        <v>17075</v>
      </c>
      <c r="O786" s="223" t="s">
        <v>17075</v>
      </c>
      <c r="P786" s="227">
        <v>7704383.129999999</v>
      </c>
      <c r="Q786" s="227"/>
      <c r="R786" s="225">
        <f t="shared" ref="R786:T786" si="1423">R787+R788</f>
        <v>0</v>
      </c>
      <c r="S786" s="225">
        <f t="shared" si="1423"/>
        <v>0</v>
      </c>
      <c r="T786" s="225">
        <f t="shared" si="1423"/>
        <v>7704383.129999999</v>
      </c>
      <c r="U786" s="221">
        <f t="shared" si="1319"/>
        <v>2901.249135768996</v>
      </c>
      <c r="V786" s="228">
        <f>MAX(V787:V788)</f>
        <v>5669.9467821782182</v>
      </c>
      <c r="W786" s="195">
        <f t="shared" si="1411"/>
        <v>2768.6976464092222</v>
      </c>
      <c r="Y786" s="182" t="s">
        <v>3485</v>
      </c>
      <c r="Z786" s="182">
        <v>1989</v>
      </c>
      <c r="AA786" s="182">
        <v>4072.6</v>
      </c>
      <c r="AB786" s="182">
        <v>140</v>
      </c>
      <c r="AC786" s="182">
        <v>5</v>
      </c>
      <c r="AD786" s="182">
        <v>3041.7</v>
      </c>
      <c r="AF786" s="182" t="s">
        <v>561</v>
      </c>
      <c r="AG786" s="182" t="s">
        <v>17319</v>
      </c>
      <c r="AH786" s="182" t="s">
        <v>2993</v>
      </c>
      <c r="AI786" s="182" t="s">
        <v>17320</v>
      </c>
      <c r="AL786" s="182" t="e">
        <f t="shared" si="1327"/>
        <v>#N/A</v>
      </c>
      <c r="AV786" s="182" t="e">
        <f t="shared" si="1328"/>
        <v>#N/A</v>
      </c>
      <c r="AW786" s="182" t="e">
        <f t="shared" si="1329"/>
        <v>#N/A</v>
      </c>
      <c r="AY786" s="182" t="s">
        <v>488</v>
      </c>
      <c r="AZ786" s="182">
        <v>447.3</v>
      </c>
      <c r="BA786" s="182" t="s">
        <v>2975</v>
      </c>
      <c r="BD786" s="182" t="e">
        <f t="shared" si="1330"/>
        <v>#N/A</v>
      </c>
      <c r="BJ786" s="182" t="e">
        <f t="shared" si="1331"/>
        <v>#N/A</v>
      </c>
      <c r="BU786" s="233" t="s">
        <v>17075</v>
      </c>
      <c r="BV786" s="233" t="s">
        <v>17075</v>
      </c>
      <c r="BW786" s="233" t="s">
        <v>17075</v>
      </c>
      <c r="BX786" s="233" t="s">
        <v>17075</v>
      </c>
      <c r="BY786" s="233" t="s">
        <v>17075</v>
      </c>
      <c r="BZ786" s="234" t="e">
        <f>BZ787+BZ788</f>
        <v>#N/A</v>
      </c>
      <c r="CA786" s="234" t="e">
        <f t="shared" ref="CA786" si="1424">CA787+CA788</f>
        <v>#N/A</v>
      </c>
      <c r="CB786" s="234">
        <f t="shared" ref="CB786" si="1425">CB787+CB788</f>
        <v>2298.2399999999998</v>
      </c>
      <c r="CC786" s="235">
        <f t="shared" ref="CC786" si="1426">CC787+CC788</f>
        <v>114</v>
      </c>
      <c r="CD786" s="233" t="s">
        <v>17075</v>
      </c>
      <c r="CE786" s="233" t="s">
        <v>17075</v>
      </c>
      <c r="CF786" s="233" t="s">
        <v>17075</v>
      </c>
      <c r="CG786" s="234">
        <f t="shared" ref="CG786" si="1427">CG787+CG788</f>
        <v>7121029.5500000007</v>
      </c>
      <c r="CH786" s="234">
        <f t="shared" ref="CH786" si="1428">CH787+CH788</f>
        <v>0</v>
      </c>
      <c r="CI786" s="234">
        <f t="shared" ref="CI786" si="1429">CI787+CI788</f>
        <v>0</v>
      </c>
      <c r="CJ786" s="234">
        <f t="shared" ref="CJ786" si="1430">CJ787+CJ788</f>
        <v>7121029.5500000007</v>
      </c>
      <c r="CK786" s="236" t="e">
        <f t="shared" si="1419"/>
        <v>#N/A</v>
      </c>
      <c r="CL786" s="236" t="e">
        <f>MAX(CL787:CL788)</f>
        <v>#N/A</v>
      </c>
      <c r="CM786" s="195">
        <f t="shared" si="1384"/>
        <v>0</v>
      </c>
      <c r="CQ786" s="182" t="e">
        <f t="shared" si="1385"/>
        <v>#N/A</v>
      </c>
    </row>
    <row r="787" spans="1:16337" ht="35.25" x14ac:dyDescent="0.5">
      <c r="A787" s="182">
        <v>1</v>
      </c>
      <c r="B787" s="220">
        <f>SUBTOTAL(9,$A$609:A787)</f>
        <v>133</v>
      </c>
      <c r="C787" s="230" t="s">
        <v>315</v>
      </c>
      <c r="D787" s="220">
        <v>1957</v>
      </c>
      <c r="E787" s="220"/>
      <c r="F787" s="220" t="s">
        <v>17877</v>
      </c>
      <c r="G787" s="220">
        <v>2</v>
      </c>
      <c r="H787" s="220" t="s">
        <v>17040</v>
      </c>
      <c r="I787" s="231">
        <v>791.84</v>
      </c>
      <c r="J787" s="231">
        <v>585.14</v>
      </c>
      <c r="K787" s="231">
        <f>J787-CQ787</f>
        <v>551.79999999999995</v>
      </c>
      <c r="L787" s="232">
        <v>40</v>
      </c>
      <c r="M787" s="220" t="s">
        <v>17100</v>
      </c>
      <c r="N787" s="220" t="s">
        <v>17769</v>
      </c>
      <c r="O787" s="223" t="s">
        <v>17316</v>
      </c>
      <c r="P787" s="228">
        <v>2460578.1199999996</v>
      </c>
      <c r="Q787" s="228"/>
      <c r="R787" s="228">
        <v>0</v>
      </c>
      <c r="S787" s="228">
        <v>0</v>
      </c>
      <c r="T787" s="228">
        <f t="shared" si="1420"/>
        <v>2460578.1199999996</v>
      </c>
      <c r="U787" s="221">
        <f t="shared" si="1319"/>
        <v>3107.4183168316827</v>
      </c>
      <c r="V787" s="228">
        <v>5669.9467821782182</v>
      </c>
      <c r="W787" s="195">
        <f t="shared" si="1411"/>
        <v>2562.5284653465355</v>
      </c>
      <c r="Y787" s="182" t="s">
        <v>3483</v>
      </c>
      <c r="Z787" s="182">
        <v>2007</v>
      </c>
      <c r="AA787" s="182">
        <v>3128.2</v>
      </c>
      <c r="AB787" s="182">
        <v>50</v>
      </c>
      <c r="AC787" s="182">
        <v>6</v>
      </c>
      <c r="AD787" s="182">
        <v>2491.5</v>
      </c>
      <c r="AF787" s="182" t="s">
        <v>562</v>
      </c>
      <c r="AG787" s="182" t="s">
        <v>17312</v>
      </c>
      <c r="AH787" s="182" t="s">
        <v>17318</v>
      </c>
      <c r="AI787" s="182" t="s">
        <v>17042</v>
      </c>
      <c r="AL787" s="182" t="e">
        <f t="shared" si="1327"/>
        <v>#N/A</v>
      </c>
      <c r="AV787" s="182" t="e">
        <f t="shared" si="1328"/>
        <v>#N/A</v>
      </c>
      <c r="AW787" s="182" t="e">
        <f t="shared" si="1329"/>
        <v>#N/A</v>
      </c>
      <c r="AY787" s="182" t="s">
        <v>489</v>
      </c>
      <c r="AZ787" s="182">
        <v>614.58000000000004</v>
      </c>
      <c r="BA787" s="182" t="s">
        <v>2975</v>
      </c>
      <c r="BD787" s="182" t="e">
        <f t="shared" si="1330"/>
        <v>#N/A</v>
      </c>
      <c r="BJ787" s="182">
        <f t="shared" si="1331"/>
        <v>637</v>
      </c>
      <c r="BU787" s="233" t="e">
        <f>VLOOKUP(BT787,CO:CS,2,FALSE)</f>
        <v>#N/A</v>
      </c>
      <c r="BV787" s="233"/>
      <c r="BW787" s="233" t="s">
        <v>17877</v>
      </c>
      <c r="BX787" s="233" t="e">
        <f>VLOOKUP(BT787,CO:CS,5,FALSE)</f>
        <v>#N/A</v>
      </c>
      <c r="BY787" s="233" t="e">
        <f>VLOOKUP(BT787,CV:CY,4,FALSE)</f>
        <v>#N/A</v>
      </c>
      <c r="BZ787" s="234" t="e">
        <f>VLOOKUP(BT787,CO:CS,3,FALSE)</f>
        <v>#N/A</v>
      </c>
      <c r="CA787" s="234" t="e">
        <f>VLOOKUP(BT787,CO:CT,6,FALSE)</f>
        <v>#N/A</v>
      </c>
      <c r="CB787" s="234">
        <v>585.14</v>
      </c>
      <c r="CC787" s="235">
        <v>40</v>
      </c>
      <c r="CD787" s="233" t="s">
        <v>17100</v>
      </c>
      <c r="CE787" s="233" t="s">
        <v>17769</v>
      </c>
      <c r="CF787" s="233" t="s">
        <v>17316</v>
      </c>
      <c r="CG787" s="236">
        <v>2460578.1199999996</v>
      </c>
      <c r="CH787" s="236">
        <v>0</v>
      </c>
      <c r="CI787" s="236">
        <v>0</v>
      </c>
      <c r="CJ787" s="236">
        <f t="shared" ref="CJ787:CJ788" si="1431">CG787-CH787-CI787</f>
        <v>2460578.1199999996</v>
      </c>
      <c r="CK787" s="236" t="e">
        <f t="shared" si="1419"/>
        <v>#N/A</v>
      </c>
      <c r="CL787" s="236" t="e">
        <f>DZ787*7048.18/BZ787</f>
        <v>#N/A</v>
      </c>
      <c r="CM787" s="195">
        <f t="shared" si="1384"/>
        <v>0</v>
      </c>
      <c r="CQ787" s="182">
        <f t="shared" si="1385"/>
        <v>33.340000000000003</v>
      </c>
    </row>
    <row r="788" spans="1:16337" ht="35.25" x14ac:dyDescent="0.5">
      <c r="A788" s="182">
        <v>1</v>
      </c>
      <c r="B788" s="220">
        <f>SUBTOTAL(9,$A$609:A788)</f>
        <v>134</v>
      </c>
      <c r="C788" s="230" t="s">
        <v>316</v>
      </c>
      <c r="D788" s="220">
        <v>1979</v>
      </c>
      <c r="E788" s="220"/>
      <c r="F788" s="220" t="s">
        <v>17319</v>
      </c>
      <c r="G788" s="220">
        <v>5</v>
      </c>
      <c r="H788" s="220" t="s">
        <v>17322</v>
      </c>
      <c r="I788" s="231">
        <v>1863.7</v>
      </c>
      <c r="J788" s="231">
        <v>1713.1</v>
      </c>
      <c r="K788" s="231">
        <f>J788-CQ788</f>
        <v>1645.3999999999999</v>
      </c>
      <c r="L788" s="232">
        <v>74</v>
      </c>
      <c r="M788" s="220" t="s">
        <v>17100</v>
      </c>
      <c r="N788" s="220" t="s">
        <v>17746</v>
      </c>
      <c r="O788" s="223" t="s">
        <v>17874</v>
      </c>
      <c r="P788" s="228">
        <v>5243805.01</v>
      </c>
      <c r="Q788" s="228"/>
      <c r="R788" s="228">
        <v>0</v>
      </c>
      <c r="S788" s="228">
        <v>0</v>
      </c>
      <c r="T788" s="228">
        <f t="shared" si="1420"/>
        <v>5243805.01</v>
      </c>
      <c r="U788" s="221">
        <f t="shared" si="1319"/>
        <v>2813.6529538015775</v>
      </c>
      <c r="V788" s="228">
        <v>2813.65</v>
      </c>
      <c r="W788" s="195">
        <f t="shared" si="1411"/>
        <v>-2.9538015774051019E-3</v>
      </c>
      <c r="Y788" s="182" t="s">
        <v>3487</v>
      </c>
      <c r="Z788" s="182">
        <v>1977</v>
      </c>
      <c r="AA788" s="182">
        <v>2367.79</v>
      </c>
      <c r="AB788" s="182">
        <v>55</v>
      </c>
      <c r="AC788" s="182">
        <v>3</v>
      </c>
      <c r="AD788" s="182">
        <v>1091.8</v>
      </c>
      <c r="AF788" s="182" t="s">
        <v>685</v>
      </c>
      <c r="AG788" s="182" t="s">
        <v>17312</v>
      </c>
      <c r="AH788" s="182" t="s">
        <v>2993</v>
      </c>
      <c r="AI788" s="182" t="s">
        <v>17315</v>
      </c>
      <c r="AL788" s="182" t="e">
        <f t="shared" si="1327"/>
        <v>#N/A</v>
      </c>
      <c r="AV788" s="182" t="e">
        <f t="shared" si="1328"/>
        <v>#N/A</v>
      </c>
      <c r="AW788" s="182" t="e">
        <f t="shared" si="1329"/>
        <v>#N/A</v>
      </c>
      <c r="AY788" s="182" t="s">
        <v>458</v>
      </c>
      <c r="AZ788" s="182">
        <v>510</v>
      </c>
      <c r="BA788" s="182" t="s">
        <v>2975</v>
      </c>
      <c r="BD788" s="182" t="e">
        <f t="shared" si="1330"/>
        <v>#N/A</v>
      </c>
      <c r="BJ788" s="182" t="e">
        <f t="shared" si="1331"/>
        <v>#N/A</v>
      </c>
      <c r="BU788" s="233" t="e">
        <f>VLOOKUP(BT788,CO:CS,2,FALSE)</f>
        <v>#N/A</v>
      </c>
      <c r="BV788" s="233"/>
      <c r="BW788" s="233" t="e">
        <f>VLOOKUP(BT788,CV:CY,2,FALSE)</f>
        <v>#N/A</v>
      </c>
      <c r="BX788" s="233" t="e">
        <f>VLOOKUP(BT788,CO:CS,5,FALSE)</f>
        <v>#N/A</v>
      </c>
      <c r="BY788" s="233" t="e">
        <f>VLOOKUP(BT788,CV:CY,4,FALSE)</f>
        <v>#N/A</v>
      </c>
      <c r="BZ788" s="234" t="e">
        <f>VLOOKUP(BT788,CO:CS,3,FALSE)</f>
        <v>#N/A</v>
      </c>
      <c r="CA788" s="234" t="e">
        <f>VLOOKUP(BT788,CO:CT,6,FALSE)</f>
        <v>#N/A</v>
      </c>
      <c r="CB788" s="234">
        <v>1713.1</v>
      </c>
      <c r="CC788" s="235">
        <v>74</v>
      </c>
      <c r="CD788" s="233" t="s">
        <v>17100</v>
      </c>
      <c r="CE788" s="233" t="s">
        <v>17746</v>
      </c>
      <c r="CF788" s="233" t="s">
        <v>17874</v>
      </c>
      <c r="CG788" s="236">
        <v>4660451.4300000006</v>
      </c>
      <c r="CH788" s="236">
        <v>0</v>
      </c>
      <c r="CI788" s="236">
        <v>0</v>
      </c>
      <c r="CJ788" s="236">
        <f t="shared" si="1431"/>
        <v>4660451.4300000006</v>
      </c>
      <c r="CK788" s="236" t="e">
        <f t="shared" si="1419"/>
        <v>#N/A</v>
      </c>
      <c r="CL788" s="236" t="e">
        <f>DL788*8917.04/BZ788</f>
        <v>#N/A</v>
      </c>
      <c r="CM788" s="195">
        <f t="shared" si="1384"/>
        <v>0</v>
      </c>
      <c r="CQ788" s="182">
        <f t="shared" si="1385"/>
        <v>67.7</v>
      </c>
    </row>
    <row r="789" spans="1:16337" ht="35.25" x14ac:dyDescent="0.4">
      <c r="B789" s="277" t="s">
        <v>18007</v>
      </c>
      <c r="C789" s="278"/>
      <c r="D789" s="278"/>
      <c r="E789" s="278"/>
      <c r="F789" s="278"/>
      <c r="G789" s="278"/>
      <c r="H789" s="278"/>
      <c r="I789" s="278"/>
      <c r="J789" s="278"/>
      <c r="K789" s="278"/>
      <c r="L789" s="278"/>
      <c r="M789" s="278"/>
      <c r="N789" s="278"/>
      <c r="O789" s="278"/>
      <c r="P789" s="278"/>
      <c r="Q789" s="278"/>
      <c r="R789" s="278"/>
      <c r="S789" s="278"/>
      <c r="T789" s="278"/>
      <c r="U789" s="278"/>
      <c r="V789" s="279"/>
      <c r="Y789" s="182" t="s">
        <v>3975</v>
      </c>
      <c r="Z789" s="182">
        <v>1952</v>
      </c>
      <c r="AA789" s="182">
        <v>876.7</v>
      </c>
      <c r="AB789" s="182">
        <v>46</v>
      </c>
      <c r="AC789" s="182">
        <v>2</v>
      </c>
      <c r="AD789" s="182">
        <v>819.1</v>
      </c>
      <c r="AF789" s="182" t="s">
        <v>3963</v>
      </c>
      <c r="AG789" s="182" t="s">
        <v>17312</v>
      </c>
      <c r="AH789" s="182" t="s">
        <v>2993</v>
      </c>
      <c r="AI789" s="182" t="s">
        <v>17315</v>
      </c>
      <c r="AL789" s="190" t="e">
        <f t="shared" si="1327"/>
        <v>#N/A</v>
      </c>
      <c r="CM789" s="195">
        <f t="shared" si="1384"/>
        <v>0</v>
      </c>
    </row>
    <row r="790" spans="1:16337" ht="35.25" x14ac:dyDescent="0.45">
      <c r="B790" s="280" t="s">
        <v>18011</v>
      </c>
      <c r="C790" s="281"/>
      <c r="D790" s="282" t="s">
        <v>17075</v>
      </c>
      <c r="E790" s="282" t="s">
        <v>17075</v>
      </c>
      <c r="F790" s="282" t="s">
        <v>17075</v>
      </c>
      <c r="G790" s="282" t="s">
        <v>17075</v>
      </c>
      <c r="H790" s="282" t="s">
        <v>17075</v>
      </c>
      <c r="I790" s="227">
        <f>I791</f>
        <v>4994.3</v>
      </c>
      <c r="J790" s="227">
        <f t="shared" ref="J790:L792" si="1432">J791</f>
        <v>3051.11</v>
      </c>
      <c r="K790" s="227">
        <f t="shared" si="1432"/>
        <v>3051.11</v>
      </c>
      <c r="L790" s="283">
        <f t="shared" si="1432"/>
        <v>167</v>
      </c>
      <c r="M790" s="282" t="s">
        <v>17075</v>
      </c>
      <c r="N790" s="282" t="s">
        <v>17075</v>
      </c>
      <c r="O790" s="284" t="s">
        <v>17075</v>
      </c>
      <c r="P790" s="227">
        <f>P791</f>
        <v>4432138.3499999996</v>
      </c>
      <c r="Q790" s="227">
        <f t="shared" ref="Q790:T792" si="1433">Q791</f>
        <v>0</v>
      </c>
      <c r="R790" s="227">
        <f t="shared" si="1433"/>
        <v>0</v>
      </c>
      <c r="S790" s="227">
        <f t="shared" si="1433"/>
        <v>0</v>
      </c>
      <c r="T790" s="227">
        <f t="shared" si="1433"/>
        <v>4432138.3499999996</v>
      </c>
      <c r="U790" s="221">
        <f t="shared" si="1319"/>
        <v>887.43935085998032</v>
      </c>
      <c r="V790" s="285">
        <f>V791</f>
        <v>1051.81</v>
      </c>
      <c r="W790" s="195"/>
      <c r="AL790" s="182"/>
      <c r="BU790" s="233"/>
      <c r="BV790" s="233"/>
      <c r="BW790" s="233"/>
      <c r="BX790" s="233"/>
      <c r="BY790" s="233"/>
      <c r="BZ790" s="234"/>
      <c r="CA790" s="234"/>
      <c r="CB790" s="234"/>
      <c r="CC790" s="235"/>
      <c r="CD790" s="233"/>
      <c r="CE790" s="233"/>
      <c r="CF790" s="233"/>
      <c r="CG790" s="234"/>
      <c r="CH790" s="234"/>
      <c r="CI790" s="234"/>
      <c r="CJ790" s="234"/>
      <c r="CK790" s="236"/>
      <c r="CL790" s="236"/>
      <c r="CM790" s="195">
        <f t="shared" si="1384"/>
        <v>0</v>
      </c>
    </row>
    <row r="791" spans="1:16337" ht="35.25" x14ac:dyDescent="0.5">
      <c r="B791" s="229" t="s">
        <v>18012</v>
      </c>
      <c r="C791" s="269"/>
      <c r="D791" s="220" t="s">
        <v>17075</v>
      </c>
      <c r="E791" s="220" t="s">
        <v>17075</v>
      </c>
      <c r="F791" s="220" t="s">
        <v>17075</v>
      </c>
      <c r="G791" s="220" t="s">
        <v>17075</v>
      </c>
      <c r="H791" s="220" t="s">
        <v>17075</v>
      </c>
      <c r="I791" s="225">
        <f>I792</f>
        <v>4994.3</v>
      </c>
      <c r="J791" s="225">
        <f t="shared" si="1432"/>
        <v>3051.11</v>
      </c>
      <c r="K791" s="225">
        <f t="shared" si="1432"/>
        <v>3051.11</v>
      </c>
      <c r="L791" s="226">
        <f t="shared" si="1432"/>
        <v>167</v>
      </c>
      <c r="M791" s="220" t="s">
        <v>17075</v>
      </c>
      <c r="N791" s="220" t="s">
        <v>17075</v>
      </c>
      <c r="O791" s="223" t="s">
        <v>17075</v>
      </c>
      <c r="P791" s="227">
        <f>P792</f>
        <v>4432138.3499999996</v>
      </c>
      <c r="Q791" s="227">
        <f t="shared" si="1433"/>
        <v>0</v>
      </c>
      <c r="R791" s="225">
        <f t="shared" si="1433"/>
        <v>0</v>
      </c>
      <c r="S791" s="225">
        <f t="shared" si="1433"/>
        <v>0</v>
      </c>
      <c r="T791" s="225">
        <f t="shared" si="1433"/>
        <v>4432138.3499999996</v>
      </c>
      <c r="U791" s="221">
        <f t="shared" si="1319"/>
        <v>887.43935085998032</v>
      </c>
      <c r="V791" s="228">
        <f>V792</f>
        <v>1051.81</v>
      </c>
      <c r="W791" s="195"/>
      <c r="AL791" s="182"/>
      <c r="BU791" s="233"/>
      <c r="BV791" s="233"/>
      <c r="BW791" s="233"/>
      <c r="BX791" s="233"/>
      <c r="BY791" s="233"/>
      <c r="BZ791" s="234"/>
      <c r="CA791" s="234"/>
      <c r="CB791" s="234"/>
      <c r="CC791" s="235"/>
      <c r="CD791" s="233"/>
      <c r="CE791" s="233"/>
      <c r="CF791" s="233"/>
      <c r="CG791" s="234"/>
      <c r="CH791" s="234"/>
      <c r="CI791" s="234"/>
      <c r="CJ791" s="234"/>
      <c r="CK791" s="236"/>
      <c r="CL791" s="236"/>
      <c r="CM791" s="195">
        <f t="shared" si="1384"/>
        <v>0</v>
      </c>
    </row>
    <row r="792" spans="1:16337" ht="35.25" x14ac:dyDescent="0.5">
      <c r="B792" s="229" t="s">
        <v>266</v>
      </c>
      <c r="C792" s="269"/>
      <c r="D792" s="220" t="s">
        <v>17075</v>
      </c>
      <c r="E792" s="220" t="s">
        <v>17075</v>
      </c>
      <c r="F792" s="220" t="s">
        <v>17075</v>
      </c>
      <c r="G792" s="220" t="s">
        <v>17075</v>
      </c>
      <c r="H792" s="220" t="s">
        <v>17075</v>
      </c>
      <c r="I792" s="225">
        <f>I793</f>
        <v>4994.3</v>
      </c>
      <c r="J792" s="225">
        <f t="shared" si="1432"/>
        <v>3051.11</v>
      </c>
      <c r="K792" s="225">
        <f t="shared" si="1432"/>
        <v>3051.11</v>
      </c>
      <c r="L792" s="226">
        <f t="shared" si="1432"/>
        <v>167</v>
      </c>
      <c r="M792" s="220" t="s">
        <v>17075</v>
      </c>
      <c r="N792" s="220" t="s">
        <v>17075</v>
      </c>
      <c r="O792" s="223" t="s">
        <v>17075</v>
      </c>
      <c r="P792" s="227">
        <f>P793</f>
        <v>4432138.3499999996</v>
      </c>
      <c r="Q792" s="227">
        <f t="shared" si="1433"/>
        <v>0</v>
      </c>
      <c r="R792" s="225">
        <f t="shared" si="1433"/>
        <v>0</v>
      </c>
      <c r="S792" s="225">
        <f t="shared" si="1433"/>
        <v>0</v>
      </c>
      <c r="T792" s="225">
        <f t="shared" si="1433"/>
        <v>4432138.3499999996</v>
      </c>
      <c r="U792" s="221">
        <f t="shared" si="1319"/>
        <v>887.43935085998032</v>
      </c>
      <c r="V792" s="228">
        <f>V793</f>
        <v>1051.81</v>
      </c>
      <c r="W792" s="195"/>
      <c r="AL792" s="182"/>
      <c r="BU792" s="233"/>
      <c r="BV792" s="233"/>
      <c r="BW792" s="233"/>
      <c r="BX792" s="233"/>
      <c r="BY792" s="233"/>
      <c r="BZ792" s="234"/>
      <c r="CA792" s="234"/>
      <c r="CB792" s="234"/>
      <c r="CC792" s="235"/>
      <c r="CD792" s="233"/>
      <c r="CE792" s="233"/>
      <c r="CF792" s="233"/>
      <c r="CG792" s="234"/>
      <c r="CH792" s="234"/>
      <c r="CI792" s="234"/>
      <c r="CJ792" s="234"/>
      <c r="CK792" s="236"/>
      <c r="CL792" s="236"/>
      <c r="CM792" s="195">
        <f t="shared" si="1384"/>
        <v>0</v>
      </c>
    </row>
    <row r="793" spans="1:16337" s="286" customFormat="1" ht="35.25" x14ac:dyDescent="0.5">
      <c r="B793" s="287">
        <v>1</v>
      </c>
      <c r="C793" s="256" t="s">
        <v>15488</v>
      </c>
      <c r="D793" s="242">
        <v>1898</v>
      </c>
      <c r="E793" s="242"/>
      <c r="F793" s="220" t="s">
        <v>17877</v>
      </c>
      <c r="G793" s="242">
        <v>3</v>
      </c>
      <c r="H793" s="242">
        <v>1</v>
      </c>
      <c r="I793" s="243">
        <v>4994.3</v>
      </c>
      <c r="J793" s="243">
        <v>3051.11</v>
      </c>
      <c r="K793" s="243">
        <v>3051.11</v>
      </c>
      <c r="L793" s="288">
        <v>167</v>
      </c>
      <c r="M793" s="242" t="s">
        <v>17100</v>
      </c>
      <c r="N793" s="242" t="s">
        <v>17746</v>
      </c>
      <c r="O793" s="242" t="s">
        <v>17865</v>
      </c>
      <c r="P793" s="243">
        <v>4432138.3499999996</v>
      </c>
      <c r="Q793" s="246">
        <v>0</v>
      </c>
      <c r="R793" s="243">
        <v>0</v>
      </c>
      <c r="S793" s="243">
        <v>0</v>
      </c>
      <c r="T793" s="243">
        <f>P793-S793-R793-Q793</f>
        <v>4432138.3499999996</v>
      </c>
      <c r="U793" s="221">
        <f>P793/I793</f>
        <v>887.43935085998032</v>
      </c>
      <c r="V793" s="246">
        <v>1051.81</v>
      </c>
      <c r="W793" s="289"/>
      <c r="X793" s="289"/>
      <c r="Y793" s="289"/>
      <c r="Z793" s="289"/>
      <c r="AA793" s="289"/>
      <c r="AB793" s="289"/>
      <c r="AC793" s="289"/>
      <c r="AD793" s="289"/>
      <c r="AE793" s="290"/>
      <c r="AF793" s="289"/>
      <c r="AG793" s="289"/>
      <c r="AH793" s="289"/>
      <c r="AI793" s="289"/>
      <c r="AJ793" s="289"/>
      <c r="AK793" s="291"/>
      <c r="AL793" s="289"/>
      <c r="AM793" s="289"/>
      <c r="AN793" s="289"/>
      <c r="AO793" s="289"/>
      <c r="AP793" s="289"/>
      <c r="AQ793" s="289"/>
      <c r="AR793" s="289"/>
      <c r="AS793" s="289"/>
      <c r="AT793" s="289"/>
      <c r="AU793" s="289"/>
      <c r="AV793" s="289"/>
      <c r="AW793" s="289"/>
      <c r="AX793" s="289"/>
      <c r="AY793" s="289"/>
      <c r="AZ793" s="289"/>
      <c r="BA793" s="289"/>
      <c r="BB793" s="289"/>
      <c r="BC793" s="289"/>
      <c r="BD793" s="289"/>
      <c r="BE793" s="289"/>
      <c r="BF793" s="289"/>
      <c r="BG793" s="289"/>
      <c r="BH793" s="289"/>
      <c r="BI793" s="289"/>
      <c r="BJ793" s="289"/>
      <c r="BK793" s="289"/>
      <c r="BL793" s="289"/>
      <c r="BM793" s="289"/>
      <c r="BN793" s="289"/>
      <c r="BO793" s="289"/>
      <c r="BP793" s="289"/>
      <c r="BQ793" s="289"/>
      <c r="BR793" s="289"/>
      <c r="BS793" s="289"/>
      <c r="BT793" s="289"/>
      <c r="BU793" s="289"/>
      <c r="BV793" s="289"/>
      <c r="BW793" s="289"/>
      <c r="BX793" s="289"/>
      <c r="BY793" s="289"/>
      <c r="BZ793" s="289"/>
      <c r="CA793" s="289"/>
      <c r="CB793" s="289"/>
      <c r="CC793" s="289"/>
      <c r="CD793" s="289"/>
      <c r="CE793" s="289"/>
      <c r="CF793" s="289"/>
      <c r="CG793" s="289"/>
      <c r="CH793" s="289"/>
      <c r="CI793" s="289"/>
      <c r="CJ793" s="289"/>
      <c r="CK793" s="289"/>
      <c r="CL793" s="289"/>
      <c r="CM793" s="195">
        <f t="shared" si="1384"/>
        <v>0</v>
      </c>
      <c r="CN793" s="289"/>
      <c r="CO793" s="289"/>
      <c r="CP793" s="289"/>
      <c r="CQ793" s="289"/>
      <c r="CR793" s="289"/>
      <c r="CS793" s="289"/>
      <c r="CT793" s="289"/>
      <c r="CU793" s="289"/>
      <c r="CV793" s="289"/>
      <c r="CW793" s="289"/>
      <c r="CX793" s="289"/>
      <c r="CY793" s="289"/>
      <c r="CZ793" s="289"/>
      <c r="DA793" s="289"/>
      <c r="DB793" s="289"/>
      <c r="DC793" s="289"/>
      <c r="DD793" s="289"/>
      <c r="DE793" s="289"/>
      <c r="DF793" s="289"/>
      <c r="DG793" s="289"/>
      <c r="DH793" s="289"/>
      <c r="DI793" s="289"/>
      <c r="DJ793" s="289"/>
      <c r="DK793" s="289"/>
      <c r="DL793" s="289"/>
      <c r="DM793" s="289"/>
      <c r="DN793" s="289"/>
      <c r="DO793" s="289"/>
      <c r="DP793" s="289"/>
      <c r="DQ793" s="289"/>
      <c r="DR793" s="289"/>
      <c r="DS793" s="289"/>
      <c r="DT793" s="289"/>
      <c r="DU793" s="289"/>
      <c r="DV793" s="289"/>
      <c r="DW793" s="289"/>
      <c r="DX793" s="289"/>
      <c r="DY793" s="289"/>
      <c r="DZ793" s="289"/>
      <c r="EA793" s="289"/>
      <c r="EB793" s="289"/>
      <c r="EC793" s="289"/>
      <c r="ED793" s="289"/>
      <c r="EE793" s="289"/>
      <c r="EF793" s="289"/>
      <c r="EG793" s="289"/>
      <c r="EH793" s="289"/>
      <c r="EI793" s="289"/>
      <c r="EJ793" s="289"/>
      <c r="EK793" s="289"/>
      <c r="EL793" s="289"/>
      <c r="EM793" s="289"/>
      <c r="EN793" s="289"/>
      <c r="EO793" s="289"/>
      <c r="EP793" s="289"/>
      <c r="EQ793" s="289"/>
      <c r="ER793" s="289"/>
      <c r="ES793" s="289"/>
      <c r="ET793" s="289"/>
      <c r="EU793" s="289"/>
      <c r="EV793" s="289"/>
      <c r="EW793" s="289"/>
      <c r="EX793" s="289"/>
      <c r="EY793" s="289"/>
      <c r="EZ793" s="289"/>
      <c r="FA793" s="289"/>
      <c r="FB793" s="289"/>
      <c r="FC793" s="289"/>
      <c r="FD793" s="289"/>
      <c r="FE793" s="289"/>
      <c r="FF793" s="289"/>
      <c r="FG793" s="289"/>
      <c r="FH793" s="289"/>
      <c r="FI793" s="289"/>
      <c r="FJ793" s="289"/>
      <c r="FK793" s="289"/>
      <c r="FL793" s="289"/>
      <c r="FM793" s="289"/>
      <c r="FN793" s="289"/>
      <c r="FO793" s="289"/>
      <c r="FP793" s="289"/>
      <c r="FQ793" s="289"/>
      <c r="FR793" s="289"/>
      <c r="FS793" s="289"/>
      <c r="FT793" s="289"/>
      <c r="FU793" s="289"/>
      <c r="FV793" s="289"/>
      <c r="FW793" s="289"/>
      <c r="FX793" s="289"/>
      <c r="FY793" s="289"/>
      <c r="FZ793" s="289"/>
      <c r="GA793" s="289"/>
      <c r="GB793" s="289"/>
      <c r="GC793" s="289"/>
      <c r="GD793" s="289"/>
      <c r="GE793" s="289"/>
      <c r="GF793" s="289"/>
      <c r="GG793" s="289"/>
      <c r="GH793" s="289"/>
      <c r="GI793" s="289"/>
      <c r="GJ793" s="289"/>
      <c r="GK793" s="289"/>
      <c r="GL793" s="289"/>
      <c r="GM793" s="289"/>
      <c r="GN793" s="289"/>
      <c r="GO793" s="289"/>
      <c r="GP793" s="289"/>
      <c r="GQ793" s="289"/>
      <c r="GR793" s="289"/>
      <c r="GS793" s="289"/>
      <c r="GT793" s="289"/>
      <c r="GU793" s="289"/>
      <c r="GV793" s="289"/>
      <c r="GW793" s="289"/>
      <c r="GX793" s="289"/>
      <c r="GY793" s="289"/>
      <c r="GZ793" s="289"/>
      <c r="HA793" s="289"/>
      <c r="HB793" s="289"/>
      <c r="HC793" s="289"/>
      <c r="HD793" s="289"/>
      <c r="HE793" s="289"/>
      <c r="HF793" s="289"/>
      <c r="HG793" s="289"/>
      <c r="HH793" s="289"/>
      <c r="HI793" s="289"/>
      <c r="HJ793" s="289"/>
      <c r="HK793" s="289"/>
      <c r="HL793" s="289"/>
      <c r="HM793" s="289"/>
      <c r="HN793" s="289"/>
      <c r="HO793" s="289"/>
      <c r="HP793" s="289"/>
      <c r="HQ793" s="289"/>
      <c r="HR793" s="289"/>
      <c r="HS793" s="289"/>
      <c r="HT793" s="289"/>
      <c r="HU793" s="289"/>
      <c r="HV793" s="289"/>
      <c r="HW793" s="289"/>
      <c r="HX793" s="289"/>
      <c r="HY793" s="289"/>
      <c r="HZ793" s="289"/>
      <c r="IA793" s="289"/>
      <c r="IB793" s="289"/>
      <c r="IC793" s="289"/>
      <c r="ID793" s="289"/>
      <c r="IE793" s="289"/>
      <c r="IF793" s="289"/>
      <c r="IG793" s="289"/>
      <c r="IH793" s="289"/>
      <c r="II793" s="289"/>
      <c r="IJ793" s="289"/>
      <c r="IK793" s="289"/>
      <c r="IL793" s="289"/>
      <c r="IM793" s="289"/>
      <c r="IN793" s="289"/>
      <c r="IO793" s="289"/>
      <c r="IP793" s="289"/>
      <c r="IQ793" s="289"/>
      <c r="IR793" s="289"/>
      <c r="IS793" s="289"/>
      <c r="IT793" s="289"/>
      <c r="IU793" s="289"/>
      <c r="IV793" s="289"/>
      <c r="IW793" s="289"/>
      <c r="IX793" s="289"/>
      <c r="IY793" s="289"/>
      <c r="IZ793" s="289"/>
      <c r="JA793" s="289"/>
      <c r="JB793" s="289"/>
      <c r="JC793" s="289"/>
      <c r="JD793" s="289"/>
      <c r="JE793" s="289"/>
      <c r="JF793" s="289"/>
      <c r="JG793" s="289"/>
      <c r="JH793" s="289"/>
      <c r="JI793" s="289"/>
      <c r="JJ793" s="289"/>
      <c r="JK793" s="289"/>
      <c r="JL793" s="289"/>
      <c r="JM793" s="289"/>
      <c r="JN793" s="289"/>
      <c r="JO793" s="289"/>
      <c r="JP793" s="289"/>
      <c r="JQ793" s="289"/>
      <c r="JR793" s="289"/>
      <c r="JS793" s="289"/>
      <c r="JT793" s="289"/>
      <c r="JU793" s="289"/>
      <c r="JV793" s="289"/>
      <c r="JW793" s="289"/>
      <c r="JX793" s="289"/>
      <c r="JY793" s="289"/>
      <c r="JZ793" s="289"/>
      <c r="KA793" s="289"/>
      <c r="KB793" s="289"/>
      <c r="KC793" s="289"/>
      <c r="KD793" s="289"/>
      <c r="KE793" s="289"/>
      <c r="KF793" s="289"/>
      <c r="KG793" s="289"/>
      <c r="KH793" s="289"/>
      <c r="KI793" s="289"/>
      <c r="KJ793" s="289"/>
      <c r="KK793" s="289"/>
      <c r="KL793" s="289"/>
      <c r="KM793" s="289"/>
      <c r="KN793" s="289"/>
      <c r="KO793" s="289"/>
      <c r="KP793" s="289"/>
      <c r="KQ793" s="289"/>
      <c r="KR793" s="289"/>
      <c r="KS793" s="289"/>
      <c r="KT793" s="289"/>
      <c r="KU793" s="289"/>
      <c r="KV793" s="289"/>
      <c r="KW793" s="289"/>
      <c r="KX793" s="289"/>
      <c r="KY793" s="289"/>
      <c r="KZ793" s="289"/>
      <c r="LA793" s="289"/>
      <c r="LB793" s="289"/>
      <c r="LC793" s="289"/>
      <c r="LD793" s="289"/>
      <c r="LE793" s="289"/>
      <c r="LF793" s="289"/>
      <c r="LG793" s="289"/>
      <c r="LH793" s="289"/>
      <c r="LI793" s="289"/>
      <c r="LJ793" s="289"/>
      <c r="LK793" s="289"/>
      <c r="LL793" s="289"/>
      <c r="LM793" s="289"/>
      <c r="LN793" s="289"/>
      <c r="LO793" s="289"/>
      <c r="LP793" s="289"/>
      <c r="LQ793" s="289"/>
      <c r="LR793" s="289"/>
      <c r="LS793" s="289"/>
      <c r="LT793" s="289"/>
      <c r="LU793" s="289"/>
      <c r="LV793" s="289"/>
      <c r="LW793" s="289"/>
      <c r="LX793" s="289"/>
      <c r="LY793" s="289"/>
      <c r="LZ793" s="289"/>
      <c r="MA793" s="289"/>
      <c r="MB793" s="289"/>
      <c r="MC793" s="289"/>
      <c r="MD793" s="289"/>
      <c r="ME793" s="289"/>
      <c r="MF793" s="289"/>
      <c r="MG793" s="289"/>
      <c r="MH793" s="289"/>
      <c r="MI793" s="289"/>
      <c r="MJ793" s="289"/>
      <c r="MK793" s="289"/>
      <c r="ML793" s="289"/>
      <c r="MM793" s="289"/>
      <c r="MN793" s="289"/>
      <c r="MO793" s="289"/>
      <c r="MP793" s="289"/>
      <c r="MQ793" s="289"/>
      <c r="MR793" s="289"/>
      <c r="MS793" s="289"/>
      <c r="MT793" s="289"/>
      <c r="MU793" s="289"/>
      <c r="MV793" s="289"/>
      <c r="MW793" s="289"/>
      <c r="MX793" s="289"/>
      <c r="MY793" s="289"/>
      <c r="MZ793" s="289"/>
      <c r="NA793" s="289"/>
      <c r="NB793" s="289"/>
      <c r="NC793" s="289"/>
      <c r="ND793" s="289"/>
      <c r="NE793" s="289"/>
      <c r="NF793" s="289"/>
      <c r="NG793" s="289"/>
      <c r="NH793" s="289"/>
      <c r="NI793" s="289"/>
      <c r="NJ793" s="289"/>
      <c r="NK793" s="289"/>
      <c r="NL793" s="289"/>
      <c r="NM793" s="289"/>
      <c r="NN793" s="289"/>
      <c r="NO793" s="289"/>
      <c r="NP793" s="289"/>
      <c r="NQ793" s="289"/>
      <c r="NR793" s="289"/>
      <c r="NS793" s="289"/>
      <c r="NT793" s="289"/>
      <c r="NU793" s="289"/>
      <c r="NV793" s="289"/>
      <c r="NW793" s="289"/>
      <c r="NX793" s="289"/>
      <c r="NY793" s="289"/>
      <c r="NZ793" s="289"/>
      <c r="OA793" s="289"/>
      <c r="OB793" s="289"/>
      <c r="OC793" s="289"/>
      <c r="OD793" s="289"/>
      <c r="OE793" s="289"/>
      <c r="OF793" s="289"/>
      <c r="OG793" s="289"/>
      <c r="OH793" s="289"/>
      <c r="OI793" s="289"/>
      <c r="OJ793" s="289"/>
      <c r="OK793" s="289"/>
      <c r="OL793" s="289"/>
      <c r="OM793" s="289"/>
      <c r="ON793" s="289"/>
      <c r="OO793" s="289"/>
      <c r="OP793" s="289"/>
      <c r="OQ793" s="289"/>
      <c r="OR793" s="289"/>
      <c r="OS793" s="289"/>
      <c r="OT793" s="289"/>
      <c r="OU793" s="289"/>
      <c r="OV793" s="289"/>
      <c r="OW793" s="289"/>
      <c r="OX793" s="289"/>
      <c r="OY793" s="289"/>
      <c r="OZ793" s="289"/>
      <c r="PA793" s="289"/>
      <c r="PB793" s="289"/>
      <c r="PC793" s="289"/>
      <c r="PD793" s="289"/>
      <c r="PE793" s="289"/>
      <c r="PF793" s="289"/>
      <c r="PG793" s="289"/>
      <c r="PH793" s="289"/>
      <c r="PI793" s="289"/>
      <c r="PJ793" s="289"/>
      <c r="PK793" s="289"/>
      <c r="PL793" s="289"/>
      <c r="PM793" s="289"/>
      <c r="PN793" s="289"/>
      <c r="PO793" s="289"/>
      <c r="PP793" s="289"/>
      <c r="PQ793" s="289"/>
      <c r="PR793" s="289"/>
      <c r="PS793" s="289"/>
      <c r="PT793" s="289"/>
      <c r="PU793" s="289"/>
      <c r="PV793" s="289"/>
      <c r="PW793" s="289"/>
      <c r="PX793" s="289"/>
      <c r="PY793" s="289"/>
      <c r="PZ793" s="289"/>
      <c r="QA793" s="289"/>
      <c r="QB793" s="289"/>
      <c r="QC793" s="289"/>
      <c r="QD793" s="289"/>
      <c r="QE793" s="289"/>
      <c r="QF793" s="289"/>
      <c r="QG793" s="289"/>
      <c r="QH793" s="289"/>
      <c r="QI793" s="289"/>
      <c r="QJ793" s="289"/>
      <c r="QK793" s="289"/>
      <c r="QL793" s="289"/>
      <c r="QM793" s="289"/>
      <c r="QN793" s="289"/>
      <c r="QO793" s="289"/>
      <c r="QP793" s="289"/>
      <c r="QQ793" s="289"/>
      <c r="QR793" s="289"/>
      <c r="QS793" s="289"/>
      <c r="QT793" s="289"/>
      <c r="QU793" s="289"/>
      <c r="QV793" s="289"/>
      <c r="QW793" s="289"/>
      <c r="QX793" s="289"/>
      <c r="QY793" s="289"/>
      <c r="QZ793" s="289"/>
      <c r="RA793" s="289"/>
      <c r="RB793" s="289"/>
      <c r="RC793" s="289"/>
      <c r="RD793" s="289"/>
      <c r="RE793" s="289"/>
      <c r="RF793" s="289"/>
      <c r="RG793" s="289"/>
      <c r="RH793" s="289"/>
      <c r="RI793" s="289"/>
      <c r="RJ793" s="289"/>
      <c r="RK793" s="289"/>
      <c r="RL793" s="289"/>
      <c r="RM793" s="289"/>
      <c r="RN793" s="289"/>
      <c r="RO793" s="289"/>
      <c r="RP793" s="289"/>
      <c r="RQ793" s="289"/>
      <c r="RR793" s="289"/>
      <c r="RS793" s="289"/>
      <c r="RT793" s="289"/>
      <c r="RU793" s="289"/>
      <c r="RV793" s="289"/>
      <c r="RW793" s="289"/>
      <c r="RX793" s="289"/>
      <c r="RY793" s="289"/>
      <c r="RZ793" s="289"/>
      <c r="SA793" s="289"/>
      <c r="SB793" s="289"/>
      <c r="SC793" s="289"/>
      <c r="SD793" s="289"/>
      <c r="SE793" s="289"/>
      <c r="SF793" s="289"/>
      <c r="SG793" s="289"/>
      <c r="SH793" s="289"/>
      <c r="SI793" s="289"/>
      <c r="SJ793" s="289"/>
      <c r="SK793" s="289"/>
      <c r="SL793" s="289"/>
      <c r="SM793" s="289"/>
      <c r="SN793" s="289"/>
      <c r="SO793" s="289"/>
      <c r="SP793" s="289"/>
      <c r="SQ793" s="289"/>
      <c r="SR793" s="289"/>
      <c r="SS793" s="289"/>
      <c r="ST793" s="289"/>
      <c r="SU793" s="289"/>
      <c r="SV793" s="289"/>
      <c r="SW793" s="289"/>
      <c r="SX793" s="289"/>
      <c r="SY793" s="289"/>
      <c r="SZ793" s="289"/>
      <c r="TA793" s="289"/>
      <c r="TB793" s="289"/>
      <c r="TC793" s="289"/>
      <c r="TD793" s="289"/>
      <c r="TE793" s="289"/>
      <c r="TF793" s="289"/>
      <c r="TG793" s="289"/>
      <c r="TH793" s="289"/>
      <c r="TI793" s="289"/>
      <c r="TJ793" s="289"/>
      <c r="TK793" s="289"/>
      <c r="TL793" s="289"/>
      <c r="TM793" s="289"/>
      <c r="TN793" s="289"/>
      <c r="TO793" s="289"/>
      <c r="TP793" s="289"/>
      <c r="TQ793" s="289"/>
      <c r="TR793" s="289"/>
      <c r="TS793" s="289"/>
      <c r="TT793" s="289"/>
      <c r="TU793" s="289"/>
      <c r="TV793" s="289"/>
      <c r="TW793" s="289"/>
      <c r="TX793" s="289"/>
      <c r="TY793" s="289"/>
      <c r="TZ793" s="289"/>
      <c r="UA793" s="289"/>
      <c r="UB793" s="289"/>
      <c r="UC793" s="289"/>
      <c r="UD793" s="289"/>
      <c r="UE793" s="289"/>
      <c r="UF793" s="289"/>
      <c r="UG793" s="289"/>
      <c r="UH793" s="289"/>
      <c r="UI793" s="289"/>
      <c r="UJ793" s="289"/>
      <c r="UK793" s="289"/>
      <c r="UL793" s="289"/>
      <c r="UM793" s="289"/>
      <c r="UN793" s="289"/>
      <c r="UO793" s="289"/>
      <c r="UP793" s="289"/>
      <c r="UQ793" s="289"/>
      <c r="UR793" s="289"/>
      <c r="US793" s="289"/>
      <c r="UT793" s="289"/>
      <c r="UU793" s="289"/>
      <c r="UV793" s="289"/>
      <c r="UW793" s="289"/>
      <c r="UX793" s="289"/>
      <c r="UY793" s="289"/>
      <c r="UZ793" s="289"/>
      <c r="VA793" s="289"/>
      <c r="VB793" s="289"/>
      <c r="VC793" s="289"/>
      <c r="VD793" s="289"/>
      <c r="VE793" s="289"/>
      <c r="VF793" s="289"/>
      <c r="VG793" s="289"/>
      <c r="VH793" s="289"/>
      <c r="VI793" s="289"/>
      <c r="VJ793" s="289"/>
      <c r="VK793" s="289"/>
      <c r="VL793" s="289"/>
      <c r="VM793" s="289"/>
      <c r="VN793" s="289"/>
      <c r="VO793" s="289"/>
      <c r="VP793" s="289"/>
      <c r="VQ793" s="289"/>
      <c r="VR793" s="289"/>
      <c r="VS793" s="289"/>
      <c r="VT793" s="289"/>
      <c r="VU793" s="289"/>
      <c r="VV793" s="289"/>
      <c r="VW793" s="289"/>
      <c r="VX793" s="289"/>
      <c r="VY793" s="289"/>
      <c r="VZ793" s="289"/>
      <c r="WA793" s="289"/>
      <c r="WB793" s="289"/>
      <c r="WC793" s="289"/>
      <c r="WD793" s="289"/>
      <c r="WE793" s="289"/>
      <c r="WF793" s="289"/>
      <c r="WG793" s="289"/>
      <c r="WH793" s="289"/>
      <c r="WI793" s="289"/>
      <c r="WJ793" s="289"/>
      <c r="WK793" s="289"/>
      <c r="WL793" s="289"/>
      <c r="WM793" s="289"/>
      <c r="WN793" s="289"/>
      <c r="WO793" s="289"/>
      <c r="WP793" s="289"/>
      <c r="WQ793" s="289"/>
      <c r="WR793" s="289"/>
      <c r="WS793" s="289"/>
      <c r="WT793" s="289"/>
      <c r="WU793" s="289"/>
      <c r="WV793" s="289"/>
      <c r="WW793" s="289"/>
      <c r="WX793" s="289"/>
      <c r="WY793" s="289"/>
      <c r="WZ793" s="289"/>
      <c r="XA793" s="289"/>
      <c r="XB793" s="289"/>
      <c r="XC793" s="289"/>
      <c r="XD793" s="289"/>
      <c r="XE793" s="289"/>
      <c r="XF793" s="289"/>
      <c r="XG793" s="289"/>
      <c r="XH793" s="289"/>
      <c r="XI793" s="289"/>
      <c r="XJ793" s="289"/>
      <c r="XK793" s="289"/>
      <c r="XL793" s="289"/>
      <c r="XM793" s="289"/>
      <c r="XN793" s="289"/>
      <c r="XO793" s="289"/>
      <c r="XP793" s="289"/>
      <c r="XQ793" s="289"/>
      <c r="XR793" s="289"/>
      <c r="XS793" s="289"/>
      <c r="XT793" s="289"/>
      <c r="XU793" s="289"/>
      <c r="XV793" s="289"/>
      <c r="XW793" s="289"/>
      <c r="XX793" s="289"/>
      <c r="XY793" s="289"/>
      <c r="XZ793" s="289"/>
      <c r="YA793" s="289"/>
      <c r="YB793" s="289"/>
      <c r="YC793" s="289"/>
      <c r="YD793" s="289"/>
      <c r="YE793" s="289"/>
      <c r="YF793" s="289"/>
      <c r="YG793" s="289"/>
      <c r="YH793" s="289"/>
      <c r="YI793" s="289"/>
      <c r="YJ793" s="289"/>
      <c r="YK793" s="289"/>
      <c r="YL793" s="289"/>
      <c r="YM793" s="289"/>
      <c r="YN793" s="289"/>
      <c r="YO793" s="289"/>
      <c r="YP793" s="289"/>
      <c r="YQ793" s="289"/>
      <c r="YR793" s="289"/>
      <c r="YS793" s="289"/>
      <c r="YT793" s="289"/>
      <c r="YU793" s="289"/>
      <c r="YV793" s="289"/>
      <c r="YW793" s="289"/>
      <c r="YX793" s="289"/>
      <c r="YY793" s="289"/>
      <c r="YZ793" s="289"/>
      <c r="ZA793" s="289"/>
      <c r="ZB793" s="289"/>
      <c r="ZC793" s="289"/>
      <c r="ZD793" s="289"/>
      <c r="ZE793" s="289"/>
      <c r="ZF793" s="289"/>
      <c r="ZG793" s="289"/>
      <c r="ZH793" s="289"/>
      <c r="ZI793" s="289"/>
      <c r="ZJ793" s="289"/>
      <c r="ZK793" s="289"/>
      <c r="ZL793" s="289"/>
      <c r="ZM793" s="289"/>
      <c r="ZN793" s="289"/>
      <c r="ZO793" s="289"/>
      <c r="ZP793" s="289"/>
      <c r="ZQ793" s="289"/>
      <c r="ZR793" s="289"/>
      <c r="ZS793" s="289"/>
      <c r="ZT793" s="289"/>
      <c r="ZU793" s="289"/>
      <c r="ZV793" s="289"/>
      <c r="ZW793" s="289"/>
      <c r="ZX793" s="289"/>
      <c r="ZY793" s="289"/>
      <c r="ZZ793" s="289"/>
      <c r="AAA793" s="289"/>
      <c r="AAB793" s="289"/>
      <c r="AAC793" s="289"/>
      <c r="AAD793" s="289"/>
      <c r="AAE793" s="289"/>
      <c r="AAF793" s="289"/>
      <c r="AAG793" s="289"/>
      <c r="AAH793" s="289"/>
      <c r="AAI793" s="289"/>
      <c r="AAJ793" s="289"/>
      <c r="AAK793" s="289"/>
      <c r="AAL793" s="289"/>
      <c r="AAM793" s="289"/>
      <c r="AAN793" s="289"/>
      <c r="AAO793" s="289"/>
      <c r="AAP793" s="289"/>
      <c r="AAQ793" s="289"/>
      <c r="AAR793" s="289"/>
      <c r="AAS793" s="289"/>
      <c r="AAT793" s="289"/>
      <c r="AAU793" s="289"/>
      <c r="AAV793" s="289"/>
      <c r="AAW793" s="289"/>
      <c r="AAX793" s="289"/>
      <c r="AAY793" s="289"/>
      <c r="AAZ793" s="289"/>
      <c r="ABA793" s="289"/>
      <c r="ABB793" s="289"/>
      <c r="ABC793" s="289"/>
      <c r="ABD793" s="289"/>
      <c r="ABE793" s="289"/>
      <c r="ABF793" s="289"/>
      <c r="ABG793" s="289"/>
      <c r="ABH793" s="289"/>
      <c r="ABI793" s="289"/>
      <c r="ABJ793" s="289"/>
      <c r="ABK793" s="289"/>
      <c r="ABL793" s="289"/>
      <c r="ABM793" s="289"/>
      <c r="ABN793" s="289"/>
      <c r="ABO793" s="289"/>
      <c r="ABP793" s="289"/>
      <c r="ABQ793" s="289"/>
      <c r="ABR793" s="289"/>
      <c r="ABS793" s="289"/>
      <c r="ABT793" s="289"/>
      <c r="ABU793" s="289"/>
      <c r="ABV793" s="289"/>
      <c r="ABW793" s="289"/>
      <c r="ABX793" s="289"/>
      <c r="ABY793" s="289"/>
      <c r="ABZ793" s="289"/>
      <c r="ACA793" s="289"/>
      <c r="ACB793" s="289"/>
      <c r="ACC793" s="289"/>
      <c r="ACD793" s="289"/>
      <c r="ACE793" s="289"/>
      <c r="ACF793" s="289"/>
      <c r="ACG793" s="289"/>
      <c r="ACH793" s="289"/>
      <c r="ACI793" s="289"/>
      <c r="ACJ793" s="289"/>
      <c r="ACK793" s="289"/>
      <c r="ACL793" s="289"/>
      <c r="ACM793" s="289"/>
      <c r="ACN793" s="289"/>
      <c r="ACO793" s="289"/>
      <c r="ACP793" s="289"/>
      <c r="ACQ793" s="289"/>
      <c r="ACR793" s="289"/>
      <c r="ACS793" s="289"/>
      <c r="ACT793" s="289"/>
      <c r="ACU793" s="289"/>
      <c r="ACV793" s="289"/>
      <c r="ACW793" s="289"/>
      <c r="ACX793" s="289"/>
      <c r="ACY793" s="289"/>
      <c r="ACZ793" s="289"/>
      <c r="ADA793" s="289"/>
      <c r="ADB793" s="289"/>
      <c r="ADC793" s="289"/>
      <c r="ADD793" s="289"/>
      <c r="ADE793" s="289"/>
      <c r="ADF793" s="289"/>
      <c r="ADG793" s="289"/>
      <c r="ADH793" s="289"/>
      <c r="ADI793" s="289"/>
      <c r="ADJ793" s="289"/>
      <c r="ADK793" s="289"/>
      <c r="ADL793" s="289"/>
      <c r="ADM793" s="289"/>
      <c r="ADN793" s="289"/>
      <c r="ADO793" s="289"/>
      <c r="ADP793" s="289"/>
      <c r="ADQ793" s="289"/>
      <c r="ADR793" s="289"/>
      <c r="ADS793" s="289"/>
      <c r="ADT793" s="289"/>
      <c r="ADU793" s="289"/>
      <c r="ADV793" s="289"/>
      <c r="ADW793" s="289"/>
      <c r="ADX793" s="289"/>
      <c r="ADY793" s="289"/>
      <c r="ADZ793" s="289"/>
      <c r="AEA793" s="289"/>
      <c r="AEB793" s="289"/>
      <c r="AEC793" s="289"/>
      <c r="AED793" s="289"/>
      <c r="AEE793" s="289"/>
      <c r="AEF793" s="289"/>
      <c r="AEG793" s="289"/>
      <c r="AEH793" s="289"/>
      <c r="AEI793" s="289"/>
      <c r="AEJ793" s="289"/>
      <c r="AEK793" s="289"/>
      <c r="AEL793" s="289"/>
      <c r="AEM793" s="289"/>
      <c r="AEN793" s="289"/>
      <c r="AEO793" s="289"/>
      <c r="AEP793" s="289"/>
      <c r="AEQ793" s="289"/>
      <c r="AER793" s="289"/>
      <c r="AES793" s="289"/>
      <c r="AET793" s="289"/>
      <c r="AEU793" s="289"/>
      <c r="AEV793" s="289"/>
      <c r="AEW793" s="289"/>
      <c r="AEX793" s="289"/>
      <c r="AEY793" s="289"/>
      <c r="AEZ793" s="289"/>
      <c r="AFA793" s="289"/>
      <c r="AFB793" s="289"/>
      <c r="AFC793" s="289"/>
      <c r="AFD793" s="289"/>
      <c r="AFE793" s="289"/>
      <c r="AFF793" s="289"/>
      <c r="AFG793" s="289"/>
      <c r="AFH793" s="289"/>
      <c r="AFI793" s="289"/>
      <c r="AFJ793" s="289"/>
      <c r="AFK793" s="289"/>
      <c r="AFL793" s="289"/>
      <c r="AFM793" s="289"/>
      <c r="AFN793" s="289"/>
      <c r="AFO793" s="289"/>
      <c r="AFP793" s="289"/>
      <c r="AFQ793" s="289"/>
      <c r="AFR793" s="289"/>
      <c r="AFS793" s="289"/>
      <c r="AFT793" s="289"/>
      <c r="AFU793" s="289"/>
      <c r="AFV793" s="289"/>
      <c r="AFW793" s="289"/>
      <c r="AFX793" s="289"/>
      <c r="AFY793" s="289"/>
      <c r="AFZ793" s="289"/>
      <c r="AGA793" s="289"/>
      <c r="AGB793" s="289"/>
      <c r="AGC793" s="289"/>
      <c r="AGD793" s="289"/>
      <c r="AGE793" s="289"/>
      <c r="AGF793" s="289"/>
      <c r="AGG793" s="289"/>
      <c r="AGH793" s="289"/>
      <c r="AGI793" s="289"/>
      <c r="AGJ793" s="289"/>
      <c r="AGK793" s="289"/>
      <c r="AGL793" s="289"/>
      <c r="AGM793" s="289"/>
      <c r="AGN793" s="289"/>
      <c r="AGO793" s="289"/>
      <c r="AGP793" s="289"/>
      <c r="AGQ793" s="289"/>
      <c r="AGR793" s="289"/>
      <c r="AGS793" s="289"/>
      <c r="AGT793" s="289"/>
      <c r="AGU793" s="289"/>
      <c r="AGV793" s="289"/>
      <c r="AGW793" s="289"/>
      <c r="AGX793" s="289"/>
      <c r="AGY793" s="289"/>
      <c r="AGZ793" s="289"/>
      <c r="AHA793" s="289"/>
      <c r="AHB793" s="289"/>
      <c r="AHC793" s="289"/>
      <c r="AHD793" s="289"/>
      <c r="AHE793" s="289"/>
      <c r="AHF793" s="289"/>
      <c r="AHG793" s="289"/>
      <c r="AHH793" s="289"/>
      <c r="AHI793" s="289"/>
      <c r="AHJ793" s="289"/>
      <c r="AHK793" s="289"/>
      <c r="AHL793" s="289"/>
      <c r="AHM793" s="289"/>
      <c r="AHN793" s="289"/>
      <c r="AHO793" s="289"/>
      <c r="AHP793" s="289"/>
      <c r="AHQ793" s="289"/>
      <c r="AHR793" s="289"/>
      <c r="AHS793" s="289"/>
      <c r="AHT793" s="289"/>
      <c r="AHU793" s="289"/>
      <c r="AHV793" s="289"/>
      <c r="AHW793" s="289"/>
      <c r="AHX793" s="289"/>
      <c r="AHY793" s="289"/>
      <c r="AHZ793" s="289"/>
      <c r="AIA793" s="289"/>
      <c r="AIB793" s="289"/>
      <c r="AIC793" s="289"/>
      <c r="AID793" s="289"/>
      <c r="AIE793" s="289"/>
      <c r="AIF793" s="289"/>
      <c r="AIG793" s="289"/>
      <c r="AIH793" s="289"/>
      <c r="AII793" s="289"/>
      <c r="AIJ793" s="289"/>
      <c r="AIK793" s="289"/>
      <c r="AIL793" s="289"/>
      <c r="AIM793" s="289"/>
      <c r="AIN793" s="289"/>
      <c r="AIO793" s="289"/>
      <c r="AIP793" s="289"/>
      <c r="AIQ793" s="289"/>
      <c r="AIR793" s="289"/>
      <c r="AIS793" s="289"/>
      <c r="AIT793" s="289"/>
      <c r="AIU793" s="289"/>
      <c r="AIV793" s="289"/>
      <c r="AIW793" s="289"/>
      <c r="AIX793" s="289"/>
      <c r="AIY793" s="289"/>
      <c r="AIZ793" s="289"/>
      <c r="AJA793" s="289"/>
      <c r="AJB793" s="289"/>
      <c r="AJC793" s="289"/>
      <c r="AJD793" s="289"/>
      <c r="AJE793" s="289"/>
      <c r="AJF793" s="289"/>
      <c r="AJG793" s="289"/>
      <c r="AJH793" s="289"/>
      <c r="AJI793" s="289"/>
      <c r="AJJ793" s="289"/>
      <c r="AJK793" s="289"/>
      <c r="AJL793" s="289"/>
      <c r="AJM793" s="289"/>
      <c r="AJN793" s="289"/>
      <c r="AJO793" s="289"/>
      <c r="AJP793" s="289"/>
      <c r="AJQ793" s="289"/>
      <c r="AJR793" s="289"/>
      <c r="AJS793" s="289"/>
      <c r="AJT793" s="289"/>
      <c r="AJU793" s="289"/>
      <c r="AJV793" s="289"/>
      <c r="AJW793" s="289"/>
      <c r="AJX793" s="289"/>
      <c r="AJY793" s="289"/>
      <c r="AJZ793" s="289"/>
      <c r="AKA793" s="289"/>
      <c r="AKB793" s="289"/>
      <c r="AKC793" s="289"/>
      <c r="AKD793" s="289"/>
      <c r="AKE793" s="289"/>
      <c r="AKF793" s="289"/>
      <c r="AKG793" s="289"/>
      <c r="AKH793" s="289"/>
      <c r="AKI793" s="289"/>
      <c r="AKJ793" s="289"/>
      <c r="AKK793" s="289"/>
      <c r="AKL793" s="289"/>
      <c r="AKM793" s="289"/>
      <c r="AKN793" s="289"/>
      <c r="AKO793" s="289"/>
      <c r="AKP793" s="289"/>
      <c r="AKQ793" s="289"/>
      <c r="AKR793" s="289"/>
      <c r="AKS793" s="289"/>
      <c r="AKT793" s="289"/>
      <c r="AKU793" s="289"/>
      <c r="AKV793" s="289"/>
      <c r="AKW793" s="289"/>
      <c r="AKX793" s="289"/>
      <c r="AKY793" s="289"/>
      <c r="AKZ793" s="289"/>
      <c r="ALA793" s="289"/>
      <c r="ALB793" s="289"/>
      <c r="ALC793" s="289"/>
      <c r="ALD793" s="289"/>
      <c r="ALE793" s="289"/>
      <c r="ALF793" s="289"/>
      <c r="ALG793" s="289"/>
      <c r="ALH793" s="289"/>
      <c r="ALI793" s="289"/>
      <c r="ALJ793" s="289"/>
      <c r="ALK793" s="289"/>
      <c r="ALL793" s="289"/>
      <c r="ALM793" s="289"/>
      <c r="ALN793" s="289"/>
      <c r="ALO793" s="289"/>
      <c r="ALP793" s="289"/>
      <c r="ALQ793" s="289"/>
      <c r="ALR793" s="289"/>
      <c r="ALS793" s="289"/>
      <c r="ALT793" s="289"/>
      <c r="ALU793" s="289"/>
      <c r="ALV793" s="289"/>
      <c r="ALW793" s="289"/>
      <c r="ALX793" s="289"/>
      <c r="ALY793" s="289"/>
      <c r="ALZ793" s="289"/>
      <c r="AMA793" s="289"/>
      <c r="AMB793" s="289"/>
      <c r="AMC793" s="289"/>
      <c r="AMD793" s="289"/>
      <c r="AME793" s="289"/>
      <c r="AMF793" s="289"/>
      <c r="AMG793" s="289"/>
      <c r="AMH793" s="289"/>
      <c r="AMI793" s="289"/>
      <c r="AMJ793" s="289"/>
      <c r="AMK793" s="289"/>
      <c r="AML793" s="289"/>
      <c r="AMM793" s="289"/>
      <c r="AMN793" s="289"/>
      <c r="AMO793" s="289"/>
      <c r="AMP793" s="289"/>
      <c r="AMQ793" s="289"/>
      <c r="AMR793" s="289"/>
      <c r="AMS793" s="289"/>
      <c r="AMT793" s="289"/>
      <c r="AMU793" s="289"/>
      <c r="AMV793" s="289"/>
      <c r="AMW793" s="289"/>
      <c r="AMX793" s="289"/>
      <c r="AMY793" s="289"/>
      <c r="AMZ793" s="289"/>
      <c r="ANA793" s="289"/>
      <c r="ANB793" s="289"/>
      <c r="ANC793" s="289"/>
      <c r="AND793" s="289"/>
      <c r="ANE793" s="289"/>
      <c r="ANF793" s="289"/>
      <c r="ANG793" s="289"/>
      <c r="ANH793" s="289"/>
      <c r="ANI793" s="289"/>
      <c r="ANJ793" s="289"/>
      <c r="ANK793" s="289"/>
      <c r="ANL793" s="289"/>
      <c r="ANM793" s="289"/>
      <c r="ANN793" s="289"/>
      <c r="ANO793" s="289"/>
      <c r="ANP793" s="289"/>
      <c r="ANQ793" s="289"/>
      <c r="ANR793" s="289"/>
      <c r="ANS793" s="289"/>
      <c r="ANT793" s="289"/>
      <c r="ANU793" s="289"/>
      <c r="ANV793" s="289"/>
      <c r="ANW793" s="289"/>
      <c r="ANX793" s="289"/>
      <c r="ANY793" s="289"/>
      <c r="ANZ793" s="289"/>
      <c r="AOA793" s="289"/>
      <c r="AOB793" s="289"/>
      <c r="AOC793" s="289"/>
      <c r="AOD793" s="289"/>
      <c r="AOE793" s="289"/>
      <c r="AOF793" s="289"/>
      <c r="AOG793" s="289"/>
      <c r="AOH793" s="289"/>
      <c r="AOI793" s="289"/>
      <c r="AOJ793" s="289"/>
      <c r="AOK793" s="289"/>
      <c r="AOL793" s="289"/>
      <c r="AOM793" s="289"/>
      <c r="AON793" s="289"/>
      <c r="AOO793" s="289"/>
      <c r="AOP793" s="289"/>
      <c r="AOQ793" s="289"/>
      <c r="AOR793" s="289"/>
      <c r="AOS793" s="289"/>
      <c r="AOT793" s="289"/>
      <c r="AOU793" s="289"/>
      <c r="AOV793" s="289"/>
      <c r="AOW793" s="289"/>
      <c r="AOX793" s="289"/>
      <c r="AOY793" s="289"/>
      <c r="AOZ793" s="289"/>
      <c r="APA793" s="289"/>
      <c r="APB793" s="289"/>
      <c r="APC793" s="289"/>
      <c r="APD793" s="289"/>
      <c r="APE793" s="289"/>
      <c r="APF793" s="289"/>
      <c r="APG793" s="289"/>
      <c r="APH793" s="289"/>
      <c r="API793" s="289"/>
      <c r="APJ793" s="289"/>
      <c r="APK793" s="289"/>
      <c r="APL793" s="289"/>
      <c r="APM793" s="289"/>
      <c r="APN793" s="289"/>
      <c r="APO793" s="289"/>
      <c r="APP793" s="289"/>
      <c r="APQ793" s="289"/>
      <c r="APR793" s="289"/>
      <c r="APS793" s="289"/>
      <c r="APT793" s="289"/>
      <c r="APU793" s="289"/>
      <c r="APV793" s="289"/>
      <c r="APW793" s="289"/>
      <c r="APX793" s="289"/>
      <c r="APY793" s="289"/>
      <c r="APZ793" s="289"/>
      <c r="AQA793" s="289"/>
      <c r="AQB793" s="289"/>
      <c r="AQC793" s="289"/>
      <c r="AQD793" s="289"/>
      <c r="AQE793" s="289"/>
      <c r="AQF793" s="289"/>
      <c r="AQG793" s="289"/>
      <c r="AQH793" s="289"/>
      <c r="AQI793" s="289"/>
      <c r="AQJ793" s="289"/>
      <c r="AQK793" s="289"/>
      <c r="AQL793" s="289"/>
      <c r="AQM793" s="289"/>
      <c r="AQN793" s="289"/>
      <c r="AQO793" s="289"/>
      <c r="AQP793" s="289"/>
      <c r="AQQ793" s="289"/>
      <c r="AQR793" s="289"/>
      <c r="AQS793" s="289"/>
      <c r="AQT793" s="289"/>
      <c r="AQU793" s="289"/>
      <c r="AQV793" s="289"/>
      <c r="AQW793" s="289"/>
      <c r="AQX793" s="289"/>
      <c r="AQY793" s="289"/>
      <c r="AQZ793" s="289"/>
      <c r="ARA793" s="289"/>
      <c r="ARB793" s="289"/>
      <c r="ARC793" s="289"/>
      <c r="ARD793" s="289"/>
      <c r="ARE793" s="289"/>
      <c r="ARF793" s="289"/>
      <c r="ARG793" s="289"/>
      <c r="ARH793" s="289"/>
      <c r="ARI793" s="289"/>
      <c r="ARJ793" s="289"/>
      <c r="ARK793" s="289"/>
      <c r="ARL793" s="289"/>
      <c r="ARM793" s="289"/>
      <c r="ARN793" s="289"/>
      <c r="ARO793" s="289"/>
      <c r="ARP793" s="289"/>
      <c r="ARQ793" s="289"/>
      <c r="ARR793" s="289"/>
      <c r="ARS793" s="289"/>
      <c r="ART793" s="289"/>
      <c r="ARU793" s="289"/>
      <c r="ARV793" s="289"/>
      <c r="ARW793" s="289"/>
      <c r="ARX793" s="289"/>
      <c r="ARY793" s="289"/>
      <c r="ARZ793" s="289"/>
      <c r="ASA793" s="289"/>
      <c r="ASB793" s="289"/>
      <c r="ASC793" s="289"/>
      <c r="ASD793" s="289"/>
      <c r="ASE793" s="289"/>
      <c r="ASF793" s="289"/>
      <c r="ASG793" s="289"/>
      <c r="ASH793" s="289"/>
      <c r="ASI793" s="289"/>
      <c r="ASJ793" s="289"/>
      <c r="ASK793" s="289"/>
      <c r="ASL793" s="289"/>
      <c r="ASM793" s="289"/>
      <c r="ASN793" s="289"/>
      <c r="ASO793" s="289"/>
      <c r="ASP793" s="289"/>
      <c r="ASQ793" s="289"/>
      <c r="ASR793" s="289"/>
      <c r="ASS793" s="289"/>
      <c r="AST793" s="289"/>
      <c r="ASU793" s="289"/>
      <c r="ASV793" s="289"/>
      <c r="ASW793" s="289"/>
      <c r="ASX793" s="289"/>
      <c r="ASY793" s="289"/>
      <c r="ASZ793" s="289"/>
      <c r="ATA793" s="289"/>
      <c r="ATB793" s="289"/>
      <c r="ATC793" s="289"/>
      <c r="ATD793" s="289"/>
      <c r="ATE793" s="289"/>
      <c r="ATF793" s="289"/>
      <c r="ATG793" s="289"/>
      <c r="ATH793" s="289"/>
      <c r="ATI793" s="289"/>
      <c r="ATJ793" s="289"/>
      <c r="ATK793" s="289"/>
      <c r="ATL793" s="289"/>
      <c r="ATM793" s="289"/>
      <c r="ATN793" s="289"/>
      <c r="ATO793" s="289"/>
      <c r="ATP793" s="289"/>
      <c r="ATQ793" s="289"/>
      <c r="ATR793" s="289"/>
      <c r="ATS793" s="289"/>
      <c r="ATT793" s="289"/>
      <c r="ATU793" s="289"/>
      <c r="ATV793" s="289"/>
      <c r="ATW793" s="289"/>
      <c r="ATX793" s="289"/>
      <c r="ATY793" s="289"/>
      <c r="ATZ793" s="289"/>
      <c r="AUA793" s="289"/>
      <c r="AUB793" s="289"/>
      <c r="AUC793" s="289"/>
      <c r="AUD793" s="289"/>
      <c r="AUE793" s="289"/>
      <c r="AUF793" s="289"/>
      <c r="AUG793" s="289"/>
      <c r="AUH793" s="289"/>
      <c r="AUI793" s="289"/>
      <c r="AUJ793" s="289"/>
      <c r="AUK793" s="289"/>
      <c r="AUL793" s="289"/>
      <c r="AUM793" s="289"/>
      <c r="AUN793" s="289"/>
      <c r="AUO793" s="289"/>
      <c r="AUP793" s="289"/>
      <c r="AUQ793" s="289"/>
      <c r="AUR793" s="289"/>
      <c r="AUS793" s="289"/>
      <c r="AUT793" s="289"/>
      <c r="AUU793" s="289"/>
      <c r="AUV793" s="289"/>
      <c r="AUW793" s="289"/>
      <c r="AUX793" s="289"/>
      <c r="AUY793" s="289"/>
      <c r="AUZ793" s="289"/>
      <c r="AVA793" s="289"/>
      <c r="AVB793" s="289"/>
      <c r="AVC793" s="289"/>
      <c r="AVD793" s="289"/>
      <c r="AVE793" s="289"/>
      <c r="AVF793" s="289"/>
      <c r="AVG793" s="289"/>
      <c r="AVH793" s="289"/>
      <c r="AVI793" s="289"/>
      <c r="AVJ793" s="289"/>
      <c r="AVK793" s="289"/>
      <c r="AVL793" s="289"/>
      <c r="AVM793" s="289"/>
      <c r="AVN793" s="289"/>
      <c r="AVO793" s="289"/>
      <c r="AVP793" s="289"/>
      <c r="AVQ793" s="289"/>
      <c r="AVR793" s="289"/>
      <c r="AVS793" s="289"/>
      <c r="AVT793" s="289"/>
      <c r="AVU793" s="289"/>
      <c r="AVV793" s="289"/>
      <c r="AVW793" s="289"/>
      <c r="AVX793" s="289"/>
      <c r="AVY793" s="289"/>
      <c r="AVZ793" s="289"/>
      <c r="AWA793" s="289"/>
      <c r="AWB793" s="289"/>
      <c r="AWC793" s="289"/>
      <c r="AWD793" s="289"/>
      <c r="AWE793" s="289"/>
      <c r="AWF793" s="289"/>
      <c r="AWG793" s="289"/>
      <c r="AWH793" s="289"/>
      <c r="AWI793" s="289"/>
      <c r="AWJ793" s="289"/>
      <c r="AWK793" s="289"/>
      <c r="AWL793" s="289"/>
      <c r="AWM793" s="289"/>
      <c r="AWN793" s="289"/>
      <c r="AWO793" s="289"/>
      <c r="AWP793" s="289"/>
      <c r="AWQ793" s="289"/>
      <c r="AWR793" s="289"/>
      <c r="AWS793" s="289"/>
      <c r="AWT793" s="289"/>
      <c r="AWU793" s="289"/>
      <c r="AWV793" s="289"/>
      <c r="AWW793" s="289"/>
      <c r="AWX793" s="289"/>
      <c r="AWY793" s="289"/>
      <c r="AWZ793" s="289"/>
      <c r="AXA793" s="289"/>
      <c r="AXB793" s="289"/>
      <c r="AXC793" s="289"/>
      <c r="AXD793" s="289"/>
      <c r="AXE793" s="289"/>
      <c r="AXF793" s="289"/>
      <c r="AXG793" s="289"/>
      <c r="AXH793" s="289"/>
      <c r="AXI793" s="289"/>
      <c r="AXJ793" s="289"/>
      <c r="AXK793" s="289"/>
      <c r="AXL793" s="289"/>
      <c r="AXM793" s="289"/>
      <c r="AXN793" s="289"/>
      <c r="AXO793" s="289"/>
      <c r="AXP793" s="289"/>
      <c r="AXQ793" s="289"/>
      <c r="AXR793" s="289"/>
      <c r="AXS793" s="289"/>
      <c r="AXT793" s="289"/>
      <c r="AXU793" s="289"/>
      <c r="AXV793" s="289"/>
      <c r="AXW793" s="289"/>
      <c r="AXX793" s="289"/>
      <c r="AXY793" s="289"/>
      <c r="AXZ793" s="289"/>
      <c r="AYA793" s="289"/>
      <c r="AYB793" s="289"/>
      <c r="AYC793" s="289"/>
      <c r="AYD793" s="289"/>
      <c r="AYE793" s="289"/>
      <c r="AYF793" s="289"/>
      <c r="AYG793" s="289"/>
      <c r="AYH793" s="289"/>
      <c r="AYI793" s="289"/>
      <c r="AYJ793" s="289"/>
      <c r="AYK793" s="289"/>
      <c r="AYL793" s="289"/>
      <c r="AYM793" s="289"/>
      <c r="AYN793" s="289"/>
      <c r="AYO793" s="289"/>
      <c r="AYP793" s="289"/>
      <c r="AYQ793" s="289"/>
      <c r="AYR793" s="289"/>
      <c r="AYS793" s="289"/>
      <c r="AYT793" s="289"/>
      <c r="AYU793" s="289"/>
      <c r="AYV793" s="289"/>
      <c r="AYW793" s="289"/>
      <c r="AYX793" s="289"/>
      <c r="AYY793" s="289"/>
      <c r="AYZ793" s="289"/>
      <c r="AZA793" s="289"/>
      <c r="AZB793" s="289"/>
      <c r="AZC793" s="289"/>
      <c r="AZD793" s="289"/>
      <c r="AZE793" s="289"/>
      <c r="AZF793" s="289"/>
      <c r="AZG793" s="289"/>
      <c r="AZH793" s="289"/>
      <c r="AZI793" s="289"/>
      <c r="AZJ793" s="289"/>
      <c r="AZK793" s="289"/>
      <c r="AZL793" s="289"/>
      <c r="AZM793" s="289"/>
      <c r="AZN793" s="289"/>
      <c r="AZO793" s="289"/>
      <c r="AZP793" s="289"/>
      <c r="AZQ793" s="289"/>
      <c r="AZR793" s="289"/>
      <c r="AZS793" s="289"/>
      <c r="AZT793" s="289"/>
      <c r="AZU793" s="289"/>
      <c r="AZV793" s="289"/>
      <c r="AZW793" s="289"/>
      <c r="AZX793" s="289"/>
      <c r="AZY793" s="289"/>
      <c r="AZZ793" s="289"/>
      <c r="BAA793" s="289"/>
      <c r="BAB793" s="289"/>
      <c r="BAC793" s="289"/>
      <c r="BAD793" s="289"/>
      <c r="BAE793" s="289"/>
      <c r="BAF793" s="289"/>
      <c r="BAG793" s="289"/>
      <c r="BAH793" s="289"/>
      <c r="BAI793" s="289"/>
      <c r="BAJ793" s="289"/>
      <c r="BAK793" s="289"/>
      <c r="BAL793" s="289"/>
      <c r="BAM793" s="289"/>
      <c r="BAN793" s="289"/>
      <c r="BAO793" s="289"/>
      <c r="BAP793" s="289"/>
      <c r="BAQ793" s="289"/>
      <c r="BAR793" s="289"/>
      <c r="BAS793" s="289"/>
      <c r="BAT793" s="289"/>
      <c r="BAU793" s="289"/>
      <c r="BAV793" s="289"/>
      <c r="BAW793" s="289"/>
      <c r="BAX793" s="289"/>
      <c r="BAY793" s="289"/>
      <c r="BAZ793" s="289"/>
      <c r="BBA793" s="289"/>
      <c r="BBB793" s="289"/>
      <c r="BBC793" s="289"/>
      <c r="BBD793" s="289"/>
      <c r="BBE793" s="289"/>
      <c r="BBF793" s="289"/>
      <c r="BBG793" s="289"/>
      <c r="BBH793" s="289"/>
      <c r="BBI793" s="289"/>
      <c r="BBJ793" s="289"/>
      <c r="BBK793" s="289"/>
      <c r="BBL793" s="289"/>
      <c r="BBM793" s="289"/>
      <c r="BBN793" s="289"/>
      <c r="BBO793" s="289"/>
      <c r="BBP793" s="289"/>
      <c r="BBQ793" s="289"/>
      <c r="BBR793" s="289"/>
      <c r="BBS793" s="289"/>
      <c r="BBT793" s="289"/>
      <c r="BBU793" s="289"/>
      <c r="BBV793" s="289"/>
      <c r="BBW793" s="289"/>
      <c r="BBX793" s="289"/>
      <c r="BBY793" s="289"/>
      <c r="BBZ793" s="289"/>
      <c r="BCA793" s="289"/>
      <c r="BCB793" s="289"/>
      <c r="BCC793" s="289"/>
      <c r="BCD793" s="289"/>
      <c r="BCE793" s="289"/>
      <c r="BCF793" s="289"/>
      <c r="BCG793" s="289"/>
      <c r="BCH793" s="289"/>
      <c r="BCI793" s="289"/>
      <c r="BCJ793" s="289"/>
      <c r="BCK793" s="289"/>
      <c r="BCL793" s="289"/>
      <c r="BCM793" s="289"/>
      <c r="BCN793" s="289"/>
      <c r="BCO793" s="289"/>
      <c r="BCP793" s="289"/>
      <c r="BCQ793" s="289"/>
      <c r="BCR793" s="289"/>
      <c r="BCS793" s="289"/>
      <c r="BCT793" s="289"/>
      <c r="BCU793" s="289"/>
      <c r="BCV793" s="289"/>
      <c r="BCW793" s="289"/>
      <c r="BCX793" s="289"/>
      <c r="BCY793" s="289"/>
      <c r="BCZ793" s="289"/>
      <c r="BDA793" s="289"/>
      <c r="BDB793" s="289"/>
      <c r="BDC793" s="289"/>
      <c r="BDD793" s="289"/>
      <c r="BDE793" s="289"/>
      <c r="BDF793" s="289"/>
      <c r="BDG793" s="289"/>
      <c r="BDH793" s="289"/>
      <c r="BDI793" s="289"/>
      <c r="BDJ793" s="289"/>
      <c r="BDK793" s="289"/>
      <c r="BDL793" s="289"/>
      <c r="BDM793" s="289"/>
      <c r="BDN793" s="289"/>
      <c r="BDO793" s="289"/>
      <c r="BDP793" s="289"/>
      <c r="BDQ793" s="289"/>
      <c r="BDR793" s="289"/>
      <c r="BDS793" s="289"/>
      <c r="BDT793" s="289"/>
      <c r="BDU793" s="289"/>
      <c r="BDV793" s="289"/>
      <c r="BDW793" s="289"/>
      <c r="BDX793" s="289"/>
      <c r="BDY793" s="289"/>
      <c r="BDZ793" s="289"/>
      <c r="BEA793" s="289"/>
      <c r="BEB793" s="289"/>
      <c r="BEC793" s="289"/>
      <c r="BED793" s="289"/>
      <c r="BEE793" s="289"/>
      <c r="BEF793" s="289"/>
      <c r="BEG793" s="289"/>
      <c r="BEH793" s="289"/>
      <c r="BEI793" s="289"/>
      <c r="BEJ793" s="289"/>
      <c r="BEK793" s="289"/>
      <c r="BEL793" s="289"/>
      <c r="BEM793" s="289"/>
      <c r="BEN793" s="289"/>
      <c r="BEO793" s="289"/>
      <c r="BEP793" s="289"/>
      <c r="BEQ793" s="289"/>
      <c r="BER793" s="289"/>
      <c r="BES793" s="289"/>
      <c r="BET793" s="289"/>
      <c r="BEU793" s="289"/>
      <c r="BEV793" s="289"/>
      <c r="BEW793" s="289"/>
      <c r="BEX793" s="289"/>
      <c r="BEY793" s="289"/>
      <c r="BEZ793" s="289"/>
      <c r="BFA793" s="289"/>
      <c r="BFB793" s="289"/>
      <c r="BFC793" s="289"/>
      <c r="BFD793" s="289"/>
      <c r="BFE793" s="289"/>
      <c r="BFF793" s="289"/>
      <c r="BFG793" s="289"/>
      <c r="BFH793" s="289"/>
      <c r="BFI793" s="289"/>
      <c r="BFJ793" s="289"/>
      <c r="BFK793" s="289"/>
      <c r="BFL793" s="289"/>
      <c r="BFM793" s="289"/>
      <c r="BFN793" s="289"/>
      <c r="BFO793" s="289"/>
      <c r="BFP793" s="289"/>
      <c r="BFQ793" s="289"/>
      <c r="BFR793" s="289"/>
      <c r="BFS793" s="289"/>
      <c r="BFT793" s="289"/>
      <c r="BFU793" s="289"/>
      <c r="BFV793" s="289"/>
      <c r="BFW793" s="289"/>
      <c r="BFX793" s="289"/>
      <c r="BFY793" s="289"/>
      <c r="BFZ793" s="289"/>
      <c r="BGA793" s="289"/>
      <c r="BGB793" s="289"/>
      <c r="BGC793" s="289"/>
      <c r="BGD793" s="289"/>
      <c r="BGE793" s="289"/>
      <c r="BGF793" s="289"/>
      <c r="BGG793" s="289"/>
      <c r="BGH793" s="289"/>
      <c r="BGI793" s="289"/>
      <c r="BGJ793" s="289"/>
      <c r="BGK793" s="289"/>
      <c r="BGL793" s="289"/>
      <c r="BGM793" s="289"/>
      <c r="BGN793" s="289"/>
      <c r="BGO793" s="289"/>
      <c r="BGP793" s="289"/>
      <c r="BGQ793" s="289"/>
      <c r="BGR793" s="289"/>
      <c r="BGS793" s="289"/>
      <c r="BGT793" s="289"/>
      <c r="BGU793" s="289"/>
      <c r="BGV793" s="289"/>
      <c r="BGW793" s="289"/>
      <c r="BGX793" s="289"/>
      <c r="BGY793" s="289"/>
      <c r="BGZ793" s="289"/>
      <c r="BHA793" s="289"/>
      <c r="BHB793" s="289"/>
      <c r="BHC793" s="289"/>
      <c r="BHD793" s="289"/>
      <c r="BHE793" s="289"/>
      <c r="BHF793" s="289"/>
      <c r="BHG793" s="289"/>
      <c r="BHH793" s="289"/>
      <c r="BHI793" s="289"/>
      <c r="BHJ793" s="289"/>
      <c r="BHK793" s="289"/>
      <c r="BHL793" s="289"/>
      <c r="BHM793" s="289"/>
      <c r="BHN793" s="289"/>
      <c r="BHO793" s="289"/>
      <c r="BHP793" s="289"/>
      <c r="BHQ793" s="289"/>
      <c r="BHR793" s="289"/>
      <c r="BHS793" s="289"/>
      <c r="BHT793" s="289"/>
      <c r="BHU793" s="289"/>
      <c r="BHV793" s="289"/>
      <c r="BHW793" s="289"/>
      <c r="BHX793" s="289"/>
      <c r="BHY793" s="289"/>
      <c r="BHZ793" s="289"/>
      <c r="BIA793" s="289"/>
      <c r="BIB793" s="289"/>
      <c r="BIC793" s="289"/>
      <c r="BID793" s="289"/>
      <c r="BIE793" s="289"/>
      <c r="BIF793" s="289"/>
      <c r="BIG793" s="289"/>
      <c r="BIH793" s="289"/>
      <c r="BII793" s="289"/>
      <c r="BIJ793" s="289"/>
      <c r="BIK793" s="289"/>
      <c r="BIL793" s="289"/>
      <c r="BIM793" s="289"/>
      <c r="BIN793" s="289"/>
      <c r="BIO793" s="289"/>
      <c r="BIP793" s="289"/>
      <c r="BIQ793" s="289"/>
      <c r="BIR793" s="289"/>
      <c r="BIS793" s="289"/>
      <c r="BIT793" s="289"/>
      <c r="BIU793" s="289"/>
      <c r="BIV793" s="289"/>
      <c r="BIW793" s="289"/>
      <c r="BIX793" s="289"/>
      <c r="BIY793" s="289"/>
      <c r="BIZ793" s="289"/>
      <c r="BJA793" s="289"/>
      <c r="BJB793" s="289"/>
      <c r="BJC793" s="289"/>
      <c r="BJD793" s="289"/>
      <c r="BJE793" s="289"/>
      <c r="BJF793" s="289"/>
      <c r="BJG793" s="289"/>
      <c r="BJH793" s="289"/>
      <c r="BJI793" s="289"/>
      <c r="BJJ793" s="289"/>
      <c r="BJK793" s="289"/>
      <c r="BJL793" s="289"/>
      <c r="BJM793" s="289"/>
      <c r="BJN793" s="289"/>
      <c r="BJO793" s="289"/>
      <c r="BJP793" s="289"/>
      <c r="BJQ793" s="289"/>
      <c r="BJR793" s="289"/>
      <c r="BJS793" s="289"/>
      <c r="BJT793" s="289"/>
      <c r="BJU793" s="289"/>
      <c r="BJV793" s="289"/>
      <c r="BJW793" s="289"/>
      <c r="BJX793" s="289"/>
      <c r="BJY793" s="289"/>
      <c r="BJZ793" s="289"/>
      <c r="BKA793" s="289"/>
      <c r="BKB793" s="289"/>
      <c r="BKC793" s="289"/>
      <c r="BKD793" s="289"/>
      <c r="BKE793" s="289"/>
      <c r="BKF793" s="289"/>
      <c r="BKG793" s="289"/>
      <c r="BKH793" s="289"/>
      <c r="BKI793" s="289"/>
      <c r="BKJ793" s="289"/>
      <c r="BKK793" s="289"/>
      <c r="BKL793" s="289"/>
      <c r="BKM793" s="289"/>
      <c r="BKN793" s="289"/>
      <c r="BKO793" s="289"/>
      <c r="BKP793" s="289"/>
      <c r="BKQ793" s="289"/>
      <c r="BKR793" s="289"/>
      <c r="BKS793" s="289"/>
      <c r="BKT793" s="289"/>
      <c r="BKU793" s="289"/>
      <c r="BKV793" s="289"/>
      <c r="BKW793" s="289"/>
      <c r="BKX793" s="289"/>
      <c r="BKY793" s="289"/>
      <c r="BKZ793" s="289"/>
      <c r="BLA793" s="289"/>
      <c r="BLB793" s="289"/>
      <c r="BLC793" s="289"/>
      <c r="BLD793" s="289"/>
      <c r="BLE793" s="289"/>
      <c r="BLF793" s="289"/>
      <c r="BLG793" s="289"/>
      <c r="BLH793" s="289"/>
      <c r="BLI793" s="289"/>
      <c r="BLJ793" s="289"/>
      <c r="BLK793" s="289"/>
      <c r="BLL793" s="289"/>
      <c r="BLM793" s="289"/>
      <c r="BLN793" s="289"/>
      <c r="BLO793" s="289"/>
      <c r="BLP793" s="289"/>
      <c r="BLQ793" s="289"/>
      <c r="BLR793" s="289"/>
      <c r="BLS793" s="289"/>
      <c r="BLT793" s="289"/>
      <c r="BLU793" s="289"/>
      <c r="BLV793" s="289"/>
      <c r="BLW793" s="289"/>
      <c r="BLX793" s="289"/>
      <c r="BLY793" s="289"/>
      <c r="BLZ793" s="289"/>
      <c r="BMA793" s="289"/>
      <c r="BMB793" s="289"/>
      <c r="BMC793" s="289"/>
      <c r="BMD793" s="289"/>
      <c r="BME793" s="289"/>
      <c r="BMF793" s="289"/>
      <c r="BMG793" s="289"/>
      <c r="BMH793" s="289"/>
      <c r="BMI793" s="289"/>
      <c r="BMJ793" s="289"/>
      <c r="BMK793" s="289"/>
      <c r="BML793" s="289"/>
      <c r="BMM793" s="289"/>
      <c r="BMN793" s="289"/>
      <c r="BMO793" s="289"/>
      <c r="BMP793" s="289"/>
      <c r="BMQ793" s="289"/>
      <c r="BMR793" s="289"/>
      <c r="BMS793" s="289"/>
      <c r="BMT793" s="289"/>
      <c r="BMU793" s="289"/>
      <c r="BMV793" s="289"/>
      <c r="BMW793" s="289"/>
      <c r="BMX793" s="289"/>
      <c r="BMY793" s="289"/>
      <c r="BMZ793" s="289"/>
      <c r="BNA793" s="289"/>
      <c r="BNB793" s="289"/>
      <c r="BNC793" s="289"/>
      <c r="BND793" s="289"/>
      <c r="BNE793" s="289"/>
      <c r="BNF793" s="289"/>
      <c r="BNG793" s="289"/>
      <c r="BNH793" s="289"/>
      <c r="BNI793" s="289"/>
      <c r="BNJ793" s="289"/>
      <c r="BNK793" s="289"/>
      <c r="BNL793" s="289"/>
      <c r="BNM793" s="289"/>
      <c r="BNN793" s="289"/>
      <c r="BNO793" s="289"/>
      <c r="BNP793" s="289"/>
      <c r="BNQ793" s="289"/>
      <c r="BNR793" s="289"/>
      <c r="BNS793" s="289"/>
      <c r="BNT793" s="289"/>
      <c r="BNU793" s="289"/>
      <c r="BNV793" s="289"/>
      <c r="BNW793" s="289"/>
      <c r="BNX793" s="289"/>
      <c r="BNY793" s="289"/>
      <c r="BNZ793" s="289"/>
      <c r="BOA793" s="289"/>
      <c r="BOB793" s="289"/>
      <c r="BOC793" s="289"/>
      <c r="BOD793" s="289"/>
      <c r="BOE793" s="289"/>
      <c r="BOF793" s="289"/>
      <c r="BOG793" s="289"/>
      <c r="BOH793" s="289"/>
      <c r="BOI793" s="289"/>
      <c r="BOJ793" s="289"/>
      <c r="BOK793" s="289"/>
      <c r="BOL793" s="289"/>
      <c r="BOM793" s="289"/>
      <c r="BON793" s="289"/>
      <c r="BOO793" s="289"/>
      <c r="BOP793" s="289"/>
      <c r="BOQ793" s="289"/>
      <c r="BOR793" s="289"/>
      <c r="BOS793" s="289"/>
      <c r="BOT793" s="289"/>
      <c r="BOU793" s="289"/>
      <c r="BOV793" s="289"/>
      <c r="BOW793" s="289"/>
      <c r="BOX793" s="289"/>
      <c r="BOY793" s="289"/>
      <c r="BOZ793" s="289"/>
      <c r="BPA793" s="289"/>
      <c r="BPB793" s="289"/>
      <c r="BPC793" s="289"/>
      <c r="BPD793" s="289"/>
      <c r="BPE793" s="289"/>
      <c r="BPF793" s="289"/>
      <c r="BPG793" s="289"/>
      <c r="BPH793" s="289"/>
      <c r="BPI793" s="289"/>
      <c r="BPJ793" s="289"/>
      <c r="BPK793" s="289"/>
      <c r="BPL793" s="289"/>
      <c r="BPM793" s="289"/>
      <c r="BPN793" s="289"/>
      <c r="BPO793" s="289"/>
      <c r="BPP793" s="289"/>
      <c r="BPQ793" s="289"/>
      <c r="BPR793" s="289"/>
      <c r="BPS793" s="289"/>
      <c r="BPT793" s="289"/>
      <c r="BPU793" s="289"/>
      <c r="BPV793" s="289"/>
      <c r="BPW793" s="289"/>
      <c r="BPX793" s="289"/>
      <c r="BPY793" s="289"/>
      <c r="BPZ793" s="289"/>
      <c r="BQA793" s="289"/>
      <c r="BQB793" s="289"/>
      <c r="BQC793" s="289"/>
      <c r="BQD793" s="289"/>
      <c r="BQE793" s="289"/>
      <c r="BQF793" s="289"/>
      <c r="BQG793" s="289"/>
      <c r="BQH793" s="289"/>
      <c r="BQI793" s="289"/>
      <c r="BQJ793" s="289"/>
      <c r="BQK793" s="289"/>
      <c r="BQL793" s="289"/>
      <c r="BQM793" s="289"/>
      <c r="BQN793" s="289"/>
      <c r="BQO793" s="289"/>
      <c r="BQP793" s="289"/>
      <c r="BQQ793" s="289"/>
      <c r="BQR793" s="289"/>
      <c r="BQS793" s="289"/>
      <c r="BQT793" s="289"/>
      <c r="BQU793" s="289"/>
      <c r="BQV793" s="289"/>
      <c r="BQW793" s="289"/>
      <c r="BQX793" s="289"/>
      <c r="BQY793" s="289"/>
      <c r="BQZ793" s="289"/>
      <c r="BRA793" s="289"/>
      <c r="BRB793" s="289"/>
      <c r="BRC793" s="289"/>
      <c r="BRD793" s="289"/>
      <c r="BRE793" s="289"/>
      <c r="BRF793" s="289"/>
      <c r="BRG793" s="289"/>
      <c r="BRH793" s="289"/>
      <c r="BRI793" s="289"/>
      <c r="BRJ793" s="289"/>
      <c r="BRK793" s="289"/>
      <c r="BRL793" s="289"/>
      <c r="BRM793" s="289"/>
      <c r="BRN793" s="289"/>
      <c r="BRO793" s="289"/>
      <c r="BRP793" s="289"/>
      <c r="BRQ793" s="289"/>
      <c r="BRR793" s="289"/>
      <c r="BRS793" s="289"/>
      <c r="BRT793" s="289"/>
      <c r="BRU793" s="289"/>
      <c r="BRV793" s="289"/>
      <c r="BRW793" s="289"/>
      <c r="BRX793" s="289"/>
      <c r="BRY793" s="289"/>
      <c r="BRZ793" s="289"/>
      <c r="BSA793" s="289"/>
      <c r="BSB793" s="289"/>
      <c r="BSC793" s="289"/>
      <c r="BSD793" s="289"/>
      <c r="BSE793" s="289"/>
      <c r="BSF793" s="289"/>
      <c r="BSG793" s="289"/>
      <c r="BSH793" s="289"/>
      <c r="BSI793" s="289"/>
      <c r="BSJ793" s="289"/>
      <c r="BSK793" s="289"/>
      <c r="BSL793" s="289"/>
      <c r="BSM793" s="289"/>
      <c r="BSN793" s="289"/>
      <c r="BSO793" s="289"/>
      <c r="BSP793" s="289"/>
      <c r="BSQ793" s="289"/>
      <c r="BSR793" s="289"/>
      <c r="BSS793" s="289"/>
      <c r="BST793" s="289"/>
      <c r="BSU793" s="289"/>
      <c r="BSV793" s="289"/>
      <c r="BSW793" s="289"/>
      <c r="BSX793" s="289"/>
      <c r="BSY793" s="289"/>
      <c r="BSZ793" s="289"/>
      <c r="BTA793" s="289"/>
      <c r="BTB793" s="289"/>
      <c r="BTC793" s="289"/>
      <c r="BTD793" s="289"/>
      <c r="BTE793" s="289"/>
      <c r="BTF793" s="289"/>
      <c r="BTG793" s="289"/>
      <c r="BTH793" s="289"/>
      <c r="BTI793" s="289"/>
      <c r="BTJ793" s="289"/>
      <c r="BTK793" s="289"/>
      <c r="BTL793" s="289"/>
      <c r="BTM793" s="289"/>
      <c r="BTN793" s="289"/>
      <c r="BTO793" s="289"/>
      <c r="BTP793" s="289"/>
      <c r="BTQ793" s="289"/>
      <c r="BTR793" s="289"/>
      <c r="BTS793" s="289"/>
      <c r="BTT793" s="289"/>
      <c r="BTU793" s="289"/>
      <c r="BTV793" s="289"/>
      <c r="BTW793" s="289"/>
      <c r="BTX793" s="289"/>
      <c r="BTY793" s="289"/>
      <c r="BTZ793" s="289"/>
      <c r="BUA793" s="289"/>
      <c r="BUB793" s="289"/>
      <c r="BUC793" s="289"/>
      <c r="BUD793" s="289"/>
      <c r="BUE793" s="289"/>
      <c r="BUF793" s="289"/>
      <c r="BUG793" s="289"/>
      <c r="BUH793" s="289"/>
      <c r="BUI793" s="289"/>
      <c r="BUJ793" s="289"/>
      <c r="BUK793" s="289"/>
      <c r="BUL793" s="289"/>
      <c r="BUM793" s="289"/>
      <c r="BUN793" s="289"/>
      <c r="BUO793" s="289"/>
      <c r="BUP793" s="289"/>
      <c r="BUQ793" s="289"/>
      <c r="BUR793" s="289"/>
      <c r="BUS793" s="289"/>
      <c r="BUT793" s="289"/>
      <c r="BUU793" s="289"/>
      <c r="BUV793" s="289"/>
      <c r="BUW793" s="289"/>
      <c r="BUX793" s="289"/>
      <c r="BUY793" s="289"/>
      <c r="BUZ793" s="289"/>
      <c r="BVA793" s="289"/>
      <c r="BVB793" s="289"/>
      <c r="BVC793" s="289"/>
      <c r="BVD793" s="289"/>
      <c r="BVE793" s="289"/>
      <c r="BVF793" s="289"/>
      <c r="BVG793" s="289"/>
      <c r="BVH793" s="289"/>
      <c r="BVI793" s="289"/>
      <c r="BVJ793" s="289"/>
      <c r="BVK793" s="289"/>
      <c r="BVL793" s="289"/>
      <c r="BVM793" s="289"/>
      <c r="BVN793" s="289"/>
      <c r="BVO793" s="289"/>
      <c r="BVP793" s="289"/>
      <c r="BVQ793" s="289"/>
      <c r="BVR793" s="289"/>
      <c r="BVS793" s="289"/>
      <c r="BVT793" s="289"/>
      <c r="BVU793" s="289"/>
      <c r="BVV793" s="289"/>
      <c r="BVW793" s="289"/>
      <c r="BVX793" s="289"/>
      <c r="BVY793" s="289"/>
      <c r="BVZ793" s="289"/>
      <c r="BWA793" s="289"/>
      <c r="BWB793" s="289"/>
      <c r="BWC793" s="289"/>
      <c r="BWD793" s="289"/>
      <c r="BWE793" s="289"/>
      <c r="BWF793" s="289"/>
      <c r="BWG793" s="289"/>
      <c r="BWH793" s="289"/>
      <c r="BWI793" s="289"/>
      <c r="BWJ793" s="289"/>
      <c r="BWK793" s="289"/>
      <c r="BWL793" s="289"/>
      <c r="BWM793" s="289"/>
      <c r="BWN793" s="289"/>
      <c r="BWO793" s="289"/>
      <c r="BWP793" s="289"/>
      <c r="BWQ793" s="289"/>
      <c r="BWR793" s="289"/>
      <c r="BWS793" s="289"/>
      <c r="BWT793" s="289"/>
      <c r="BWU793" s="289"/>
      <c r="BWV793" s="289"/>
      <c r="BWW793" s="289"/>
      <c r="BWX793" s="289"/>
      <c r="BWY793" s="289"/>
      <c r="BWZ793" s="289"/>
      <c r="BXA793" s="289"/>
      <c r="BXB793" s="289"/>
      <c r="BXC793" s="289"/>
      <c r="BXD793" s="289"/>
      <c r="BXE793" s="289"/>
      <c r="BXF793" s="289"/>
      <c r="BXG793" s="289"/>
      <c r="BXH793" s="289"/>
      <c r="BXI793" s="289"/>
      <c r="BXJ793" s="289"/>
      <c r="BXK793" s="289"/>
      <c r="BXL793" s="289"/>
      <c r="BXM793" s="289"/>
      <c r="BXN793" s="289"/>
      <c r="BXO793" s="289"/>
      <c r="BXP793" s="289"/>
      <c r="BXQ793" s="289"/>
      <c r="BXR793" s="289"/>
      <c r="BXS793" s="289"/>
      <c r="BXT793" s="289"/>
      <c r="BXU793" s="289"/>
      <c r="BXV793" s="289"/>
      <c r="BXW793" s="289"/>
      <c r="BXX793" s="289"/>
      <c r="BXY793" s="289"/>
      <c r="BXZ793" s="289"/>
      <c r="BYA793" s="289"/>
      <c r="BYB793" s="289"/>
      <c r="BYC793" s="289"/>
      <c r="BYD793" s="289"/>
      <c r="BYE793" s="289"/>
      <c r="BYF793" s="289"/>
      <c r="BYG793" s="289"/>
      <c r="BYH793" s="289"/>
      <c r="BYI793" s="289"/>
      <c r="BYJ793" s="289"/>
      <c r="BYK793" s="289"/>
      <c r="BYL793" s="289"/>
      <c r="BYM793" s="289"/>
      <c r="BYN793" s="289"/>
      <c r="BYO793" s="289"/>
      <c r="BYP793" s="289"/>
      <c r="BYQ793" s="289"/>
      <c r="BYR793" s="289"/>
      <c r="BYS793" s="289"/>
      <c r="BYT793" s="289"/>
      <c r="BYU793" s="289"/>
      <c r="BYV793" s="289"/>
      <c r="BYW793" s="289"/>
      <c r="BYX793" s="289"/>
      <c r="BYY793" s="289"/>
      <c r="BYZ793" s="289"/>
      <c r="BZA793" s="289"/>
      <c r="BZB793" s="289"/>
      <c r="BZC793" s="289"/>
      <c r="BZD793" s="289"/>
      <c r="BZE793" s="289"/>
      <c r="BZF793" s="289"/>
      <c r="BZG793" s="289"/>
      <c r="BZH793" s="289"/>
      <c r="BZI793" s="289"/>
      <c r="BZJ793" s="289"/>
      <c r="BZK793" s="289"/>
      <c r="BZL793" s="289"/>
      <c r="BZM793" s="289"/>
      <c r="BZN793" s="289"/>
      <c r="BZO793" s="289"/>
      <c r="BZP793" s="289"/>
      <c r="BZQ793" s="289"/>
      <c r="BZR793" s="289"/>
      <c r="BZS793" s="289"/>
      <c r="BZT793" s="289"/>
      <c r="BZU793" s="289"/>
      <c r="BZV793" s="289"/>
      <c r="BZW793" s="289"/>
      <c r="BZX793" s="289"/>
      <c r="BZY793" s="289"/>
      <c r="BZZ793" s="289"/>
      <c r="CAA793" s="289"/>
      <c r="CAB793" s="289"/>
      <c r="CAC793" s="289"/>
      <c r="CAD793" s="289"/>
      <c r="CAE793" s="289"/>
      <c r="CAF793" s="289"/>
      <c r="CAG793" s="289"/>
      <c r="CAH793" s="289"/>
      <c r="CAI793" s="289"/>
      <c r="CAJ793" s="289"/>
      <c r="CAK793" s="289"/>
      <c r="CAL793" s="289"/>
      <c r="CAM793" s="289"/>
      <c r="CAN793" s="289"/>
      <c r="CAO793" s="289"/>
      <c r="CAP793" s="289"/>
      <c r="CAQ793" s="289"/>
      <c r="CAR793" s="289"/>
      <c r="CAS793" s="289"/>
      <c r="CAT793" s="289"/>
      <c r="CAU793" s="289"/>
      <c r="CAV793" s="289"/>
      <c r="CAW793" s="289"/>
      <c r="CAX793" s="289"/>
      <c r="CAY793" s="289"/>
      <c r="CAZ793" s="289"/>
      <c r="CBA793" s="289"/>
      <c r="CBB793" s="289"/>
      <c r="CBC793" s="289"/>
      <c r="CBD793" s="289"/>
      <c r="CBE793" s="289"/>
      <c r="CBF793" s="289"/>
      <c r="CBG793" s="289"/>
      <c r="CBH793" s="289"/>
      <c r="CBI793" s="289"/>
      <c r="CBJ793" s="289"/>
      <c r="CBK793" s="289"/>
      <c r="CBL793" s="289"/>
      <c r="CBM793" s="289"/>
      <c r="CBN793" s="289"/>
      <c r="CBO793" s="289"/>
      <c r="CBP793" s="289"/>
      <c r="CBQ793" s="289"/>
      <c r="CBR793" s="289"/>
      <c r="CBS793" s="289"/>
      <c r="CBT793" s="289"/>
      <c r="CBU793" s="289"/>
      <c r="CBV793" s="289"/>
      <c r="CBW793" s="289"/>
      <c r="CBX793" s="289"/>
      <c r="CBY793" s="289"/>
      <c r="CBZ793" s="289"/>
      <c r="CCA793" s="289"/>
      <c r="CCB793" s="289"/>
      <c r="CCC793" s="289"/>
      <c r="CCD793" s="289"/>
      <c r="CCE793" s="289"/>
      <c r="CCF793" s="289"/>
      <c r="CCG793" s="289"/>
      <c r="CCH793" s="289"/>
      <c r="CCI793" s="289"/>
      <c r="CCJ793" s="289"/>
      <c r="CCK793" s="289"/>
      <c r="CCL793" s="289"/>
      <c r="CCM793" s="289"/>
      <c r="CCN793" s="289"/>
      <c r="CCO793" s="289"/>
      <c r="CCP793" s="289"/>
      <c r="CCQ793" s="289"/>
      <c r="CCR793" s="289"/>
      <c r="CCS793" s="289"/>
      <c r="CCT793" s="289"/>
      <c r="CCU793" s="289"/>
      <c r="CCV793" s="289"/>
      <c r="CCW793" s="289"/>
      <c r="CCX793" s="289"/>
      <c r="CCY793" s="289"/>
      <c r="CCZ793" s="289"/>
      <c r="CDA793" s="289"/>
      <c r="CDB793" s="289"/>
      <c r="CDC793" s="289"/>
      <c r="CDD793" s="289"/>
      <c r="CDE793" s="289"/>
      <c r="CDF793" s="289"/>
      <c r="CDG793" s="289"/>
      <c r="CDH793" s="289"/>
      <c r="CDI793" s="289"/>
      <c r="CDJ793" s="289"/>
      <c r="CDK793" s="289"/>
      <c r="CDL793" s="289"/>
      <c r="CDM793" s="289"/>
      <c r="CDN793" s="289"/>
      <c r="CDO793" s="289"/>
      <c r="CDP793" s="289"/>
      <c r="CDQ793" s="289"/>
      <c r="CDR793" s="289"/>
      <c r="CDS793" s="289"/>
      <c r="CDT793" s="289"/>
      <c r="CDU793" s="289"/>
      <c r="CDV793" s="289"/>
      <c r="CDW793" s="289"/>
      <c r="CDX793" s="289"/>
      <c r="CDY793" s="289"/>
      <c r="CDZ793" s="289"/>
      <c r="CEA793" s="289"/>
      <c r="CEB793" s="289"/>
      <c r="CEC793" s="289"/>
      <c r="CED793" s="289"/>
      <c r="CEE793" s="289"/>
      <c r="CEF793" s="289"/>
      <c r="CEG793" s="289"/>
      <c r="CEH793" s="289"/>
      <c r="CEI793" s="289"/>
      <c r="CEJ793" s="289"/>
      <c r="CEK793" s="289"/>
      <c r="CEL793" s="289"/>
      <c r="CEM793" s="289"/>
      <c r="CEN793" s="289"/>
      <c r="CEO793" s="289"/>
      <c r="CEP793" s="289"/>
      <c r="CEQ793" s="289"/>
      <c r="CER793" s="289"/>
      <c r="CES793" s="289"/>
      <c r="CET793" s="289"/>
      <c r="CEU793" s="289"/>
      <c r="CEV793" s="289"/>
      <c r="CEW793" s="289"/>
      <c r="CEX793" s="289"/>
      <c r="CEY793" s="289"/>
      <c r="CEZ793" s="289"/>
      <c r="CFA793" s="289"/>
      <c r="CFB793" s="289"/>
      <c r="CFC793" s="289"/>
      <c r="CFD793" s="289"/>
      <c r="CFE793" s="289"/>
      <c r="CFF793" s="289"/>
      <c r="CFG793" s="289"/>
      <c r="CFH793" s="289"/>
      <c r="CFI793" s="289"/>
      <c r="CFJ793" s="289"/>
      <c r="CFK793" s="289"/>
      <c r="CFL793" s="289"/>
      <c r="CFM793" s="289"/>
      <c r="CFN793" s="289"/>
      <c r="CFO793" s="289"/>
      <c r="CFP793" s="289"/>
      <c r="CFQ793" s="289"/>
      <c r="CFR793" s="289"/>
      <c r="CFS793" s="289"/>
      <c r="CFT793" s="289"/>
      <c r="CFU793" s="289"/>
      <c r="CFV793" s="289"/>
      <c r="CFW793" s="289"/>
      <c r="CFX793" s="289"/>
      <c r="CFY793" s="289"/>
      <c r="CFZ793" s="289"/>
      <c r="CGA793" s="289"/>
      <c r="CGB793" s="289"/>
      <c r="CGC793" s="289"/>
      <c r="CGD793" s="289"/>
      <c r="CGE793" s="289"/>
      <c r="CGF793" s="289"/>
      <c r="CGG793" s="289"/>
      <c r="CGH793" s="289"/>
      <c r="CGI793" s="289"/>
      <c r="CGJ793" s="289"/>
      <c r="CGK793" s="289"/>
      <c r="CGL793" s="289"/>
      <c r="CGM793" s="289"/>
      <c r="CGN793" s="289"/>
      <c r="CGO793" s="289"/>
      <c r="CGP793" s="289"/>
      <c r="CGQ793" s="289"/>
      <c r="CGR793" s="289"/>
      <c r="CGS793" s="289"/>
      <c r="CGT793" s="289"/>
      <c r="CGU793" s="289"/>
      <c r="CGV793" s="289"/>
      <c r="CGW793" s="289"/>
      <c r="CGX793" s="289"/>
      <c r="CGY793" s="289"/>
      <c r="CGZ793" s="289"/>
      <c r="CHA793" s="289"/>
      <c r="CHB793" s="289"/>
      <c r="CHC793" s="289"/>
      <c r="CHD793" s="289"/>
      <c r="CHE793" s="289"/>
      <c r="CHF793" s="289"/>
      <c r="CHG793" s="289"/>
      <c r="CHH793" s="289"/>
      <c r="CHI793" s="289"/>
      <c r="CHJ793" s="289"/>
      <c r="CHK793" s="289"/>
      <c r="CHL793" s="289"/>
      <c r="CHM793" s="289"/>
      <c r="CHN793" s="289"/>
      <c r="CHO793" s="289"/>
      <c r="CHP793" s="289"/>
      <c r="CHQ793" s="289"/>
      <c r="CHR793" s="289"/>
      <c r="CHS793" s="289"/>
      <c r="CHT793" s="289"/>
      <c r="CHU793" s="289"/>
      <c r="CHV793" s="289"/>
      <c r="CHW793" s="289"/>
      <c r="CHX793" s="289"/>
      <c r="CHY793" s="289"/>
      <c r="CHZ793" s="289"/>
      <c r="CIA793" s="289"/>
      <c r="CIB793" s="289"/>
      <c r="CIC793" s="289"/>
      <c r="CID793" s="289"/>
      <c r="CIE793" s="289"/>
      <c r="CIF793" s="289"/>
      <c r="CIG793" s="289"/>
      <c r="CIH793" s="289"/>
      <c r="CII793" s="289"/>
      <c r="CIJ793" s="289"/>
      <c r="CIK793" s="289"/>
      <c r="CIL793" s="289"/>
      <c r="CIM793" s="289"/>
      <c r="CIN793" s="289"/>
      <c r="CIO793" s="289"/>
      <c r="CIP793" s="289"/>
      <c r="CIQ793" s="289"/>
      <c r="CIR793" s="289"/>
      <c r="CIS793" s="289"/>
      <c r="CIT793" s="289"/>
      <c r="CIU793" s="289"/>
      <c r="CIV793" s="289"/>
      <c r="CIW793" s="289"/>
      <c r="CIX793" s="289"/>
      <c r="CIY793" s="289"/>
      <c r="CIZ793" s="289"/>
      <c r="CJA793" s="289"/>
      <c r="CJB793" s="289"/>
      <c r="CJC793" s="289"/>
      <c r="CJD793" s="289"/>
      <c r="CJE793" s="289"/>
      <c r="CJF793" s="289"/>
      <c r="CJG793" s="289"/>
      <c r="CJH793" s="289"/>
      <c r="CJI793" s="289"/>
      <c r="CJJ793" s="289"/>
      <c r="CJK793" s="289"/>
      <c r="CJL793" s="289"/>
      <c r="CJM793" s="289"/>
      <c r="CJN793" s="289"/>
      <c r="CJO793" s="289"/>
      <c r="CJP793" s="289"/>
      <c r="CJQ793" s="289"/>
      <c r="CJR793" s="289"/>
      <c r="CJS793" s="289"/>
      <c r="CJT793" s="289"/>
      <c r="CJU793" s="289"/>
      <c r="CJV793" s="289"/>
      <c r="CJW793" s="289"/>
      <c r="CJX793" s="289"/>
      <c r="CJY793" s="289"/>
      <c r="CJZ793" s="289"/>
      <c r="CKA793" s="289"/>
      <c r="CKB793" s="289"/>
      <c r="CKC793" s="289"/>
      <c r="CKD793" s="289"/>
      <c r="CKE793" s="289"/>
      <c r="CKF793" s="289"/>
      <c r="CKG793" s="289"/>
      <c r="CKH793" s="289"/>
      <c r="CKI793" s="289"/>
      <c r="CKJ793" s="289"/>
      <c r="CKK793" s="289"/>
      <c r="CKL793" s="289"/>
      <c r="CKM793" s="289"/>
      <c r="CKN793" s="289"/>
      <c r="CKO793" s="289"/>
      <c r="CKP793" s="289"/>
      <c r="CKQ793" s="289"/>
      <c r="CKR793" s="289"/>
      <c r="CKS793" s="289"/>
      <c r="CKT793" s="289"/>
      <c r="CKU793" s="289"/>
      <c r="CKV793" s="289"/>
      <c r="CKW793" s="289"/>
      <c r="CKX793" s="289"/>
      <c r="CKY793" s="289"/>
      <c r="CKZ793" s="289"/>
      <c r="CLA793" s="289"/>
      <c r="CLB793" s="289"/>
      <c r="CLC793" s="289"/>
      <c r="CLD793" s="289"/>
      <c r="CLE793" s="289"/>
      <c r="CLF793" s="289"/>
      <c r="CLG793" s="289"/>
      <c r="CLH793" s="289"/>
      <c r="CLI793" s="289"/>
      <c r="CLJ793" s="289"/>
      <c r="CLK793" s="289"/>
      <c r="CLL793" s="289"/>
      <c r="CLM793" s="289"/>
      <c r="CLN793" s="289"/>
      <c r="CLO793" s="289"/>
      <c r="CLP793" s="289"/>
      <c r="CLQ793" s="289"/>
      <c r="CLR793" s="289"/>
      <c r="CLS793" s="289"/>
      <c r="CLT793" s="289"/>
      <c r="CLU793" s="289"/>
      <c r="CLV793" s="289"/>
      <c r="CLW793" s="289"/>
      <c r="CLX793" s="289"/>
      <c r="CLY793" s="289"/>
      <c r="CLZ793" s="289"/>
      <c r="CMA793" s="289"/>
      <c r="CMB793" s="289"/>
      <c r="CMC793" s="289"/>
      <c r="CMD793" s="289"/>
      <c r="CME793" s="289"/>
      <c r="CMF793" s="289"/>
      <c r="CMG793" s="289"/>
      <c r="CMH793" s="289"/>
      <c r="CMI793" s="289"/>
      <c r="CMJ793" s="289"/>
      <c r="CMK793" s="289"/>
      <c r="CML793" s="289"/>
      <c r="CMM793" s="289"/>
      <c r="CMN793" s="289"/>
      <c r="CMO793" s="289"/>
      <c r="CMP793" s="289"/>
      <c r="CMQ793" s="289"/>
      <c r="CMR793" s="289"/>
      <c r="CMS793" s="289"/>
      <c r="CMT793" s="289"/>
      <c r="CMU793" s="289"/>
      <c r="CMV793" s="289"/>
      <c r="CMW793" s="289"/>
      <c r="CMX793" s="289"/>
      <c r="CMY793" s="289"/>
      <c r="CMZ793" s="289"/>
      <c r="CNA793" s="289"/>
      <c r="CNB793" s="289"/>
      <c r="CNC793" s="289"/>
      <c r="CND793" s="289"/>
      <c r="CNE793" s="289"/>
      <c r="CNF793" s="289"/>
      <c r="CNG793" s="289"/>
      <c r="CNH793" s="289"/>
      <c r="CNI793" s="289"/>
      <c r="CNJ793" s="289"/>
      <c r="CNK793" s="289"/>
      <c r="CNL793" s="289"/>
      <c r="CNM793" s="289"/>
      <c r="CNN793" s="289"/>
      <c r="CNO793" s="289"/>
      <c r="CNP793" s="289"/>
      <c r="CNQ793" s="289"/>
      <c r="CNR793" s="289"/>
      <c r="CNS793" s="289"/>
      <c r="CNT793" s="289"/>
      <c r="CNU793" s="289"/>
      <c r="CNV793" s="289"/>
      <c r="CNW793" s="289"/>
      <c r="CNX793" s="289"/>
      <c r="CNY793" s="289"/>
      <c r="CNZ793" s="289"/>
      <c r="COA793" s="289"/>
      <c r="COB793" s="289"/>
      <c r="COC793" s="289"/>
      <c r="COD793" s="289"/>
      <c r="COE793" s="289"/>
      <c r="COF793" s="289"/>
      <c r="COG793" s="289"/>
      <c r="COH793" s="289"/>
      <c r="COI793" s="289"/>
      <c r="COJ793" s="289"/>
      <c r="COK793" s="289"/>
      <c r="COL793" s="289"/>
      <c r="COM793" s="289"/>
      <c r="CON793" s="289"/>
      <c r="COO793" s="289"/>
      <c r="COP793" s="289"/>
      <c r="COQ793" s="289"/>
      <c r="COR793" s="289"/>
      <c r="COS793" s="289"/>
      <c r="COT793" s="289"/>
      <c r="COU793" s="289"/>
      <c r="COV793" s="289"/>
      <c r="COW793" s="289"/>
      <c r="COX793" s="289"/>
      <c r="COY793" s="289"/>
      <c r="COZ793" s="289"/>
      <c r="CPA793" s="289"/>
      <c r="CPB793" s="289"/>
      <c r="CPC793" s="289"/>
      <c r="CPD793" s="289"/>
      <c r="CPE793" s="289"/>
      <c r="CPF793" s="289"/>
      <c r="CPG793" s="289"/>
      <c r="CPH793" s="289"/>
      <c r="CPI793" s="289"/>
      <c r="CPJ793" s="289"/>
      <c r="CPK793" s="289"/>
      <c r="CPL793" s="289"/>
      <c r="CPM793" s="289"/>
      <c r="CPN793" s="289"/>
      <c r="CPO793" s="289"/>
      <c r="CPP793" s="289"/>
      <c r="CPQ793" s="289"/>
      <c r="CPR793" s="289"/>
      <c r="CPS793" s="289"/>
      <c r="CPT793" s="289"/>
      <c r="CPU793" s="289"/>
      <c r="CPV793" s="289"/>
      <c r="CPW793" s="289"/>
      <c r="CPX793" s="289"/>
      <c r="CPY793" s="289"/>
      <c r="CPZ793" s="289"/>
      <c r="CQA793" s="289"/>
      <c r="CQB793" s="289"/>
      <c r="CQC793" s="289"/>
      <c r="CQD793" s="289"/>
      <c r="CQE793" s="289"/>
      <c r="CQF793" s="289"/>
      <c r="CQG793" s="289"/>
      <c r="CQH793" s="289"/>
      <c r="CQI793" s="289"/>
      <c r="CQJ793" s="289"/>
      <c r="CQK793" s="289"/>
      <c r="CQL793" s="289"/>
      <c r="CQM793" s="289"/>
      <c r="CQN793" s="289"/>
      <c r="CQO793" s="289"/>
      <c r="CQP793" s="289"/>
      <c r="CQQ793" s="289"/>
      <c r="CQR793" s="289"/>
      <c r="CQS793" s="289"/>
      <c r="CQT793" s="289"/>
      <c r="CQU793" s="289"/>
      <c r="CQV793" s="289"/>
      <c r="CQW793" s="289"/>
      <c r="CQX793" s="289"/>
      <c r="CQY793" s="289"/>
      <c r="CQZ793" s="289"/>
      <c r="CRA793" s="289"/>
      <c r="CRB793" s="289"/>
      <c r="CRC793" s="289"/>
      <c r="CRD793" s="289"/>
      <c r="CRE793" s="289"/>
      <c r="CRF793" s="289"/>
      <c r="CRG793" s="289"/>
      <c r="CRH793" s="289"/>
      <c r="CRI793" s="289"/>
      <c r="CRJ793" s="289"/>
      <c r="CRK793" s="289"/>
      <c r="CRL793" s="289"/>
      <c r="CRM793" s="289"/>
      <c r="CRN793" s="289"/>
      <c r="CRO793" s="289"/>
      <c r="CRP793" s="289"/>
      <c r="CRQ793" s="289"/>
      <c r="CRR793" s="289"/>
      <c r="CRS793" s="289"/>
      <c r="CRT793" s="289"/>
      <c r="CRU793" s="289"/>
      <c r="CRV793" s="289"/>
      <c r="CRW793" s="289"/>
      <c r="CRX793" s="289"/>
      <c r="CRY793" s="289"/>
      <c r="CRZ793" s="289"/>
      <c r="CSA793" s="289"/>
      <c r="CSB793" s="289"/>
      <c r="CSC793" s="289"/>
      <c r="CSD793" s="289"/>
      <c r="CSE793" s="289"/>
      <c r="CSF793" s="289"/>
      <c r="CSG793" s="289"/>
      <c r="CSH793" s="289"/>
      <c r="CSI793" s="289"/>
      <c r="CSJ793" s="289"/>
      <c r="CSK793" s="289"/>
      <c r="CSL793" s="289"/>
      <c r="CSM793" s="289"/>
      <c r="CSN793" s="289"/>
      <c r="CSO793" s="289"/>
      <c r="CSP793" s="289"/>
      <c r="CSQ793" s="289"/>
      <c r="CSR793" s="289"/>
      <c r="CSS793" s="289"/>
      <c r="CST793" s="289"/>
      <c r="CSU793" s="289"/>
      <c r="CSV793" s="289"/>
      <c r="CSW793" s="289"/>
      <c r="CSX793" s="289"/>
      <c r="CSY793" s="289"/>
      <c r="CSZ793" s="289"/>
      <c r="CTA793" s="289"/>
      <c r="CTB793" s="289"/>
      <c r="CTC793" s="289"/>
      <c r="CTD793" s="289"/>
      <c r="CTE793" s="289"/>
      <c r="CTF793" s="289"/>
      <c r="CTG793" s="289"/>
      <c r="CTH793" s="289"/>
      <c r="CTI793" s="289"/>
      <c r="CTJ793" s="289"/>
      <c r="CTK793" s="289"/>
      <c r="CTL793" s="289"/>
      <c r="CTM793" s="289"/>
      <c r="CTN793" s="289"/>
      <c r="CTO793" s="289"/>
      <c r="CTP793" s="289"/>
      <c r="CTQ793" s="289"/>
      <c r="CTR793" s="289"/>
      <c r="CTS793" s="289"/>
      <c r="CTT793" s="289"/>
      <c r="CTU793" s="289"/>
      <c r="CTV793" s="289"/>
      <c r="CTW793" s="289"/>
      <c r="CTX793" s="289"/>
      <c r="CTY793" s="289"/>
      <c r="CTZ793" s="289"/>
      <c r="CUA793" s="289"/>
      <c r="CUB793" s="289"/>
      <c r="CUC793" s="289"/>
      <c r="CUD793" s="289"/>
      <c r="CUE793" s="289"/>
      <c r="CUF793" s="289"/>
      <c r="CUG793" s="289"/>
      <c r="CUH793" s="289"/>
      <c r="CUI793" s="289"/>
      <c r="CUJ793" s="289"/>
      <c r="CUK793" s="289"/>
      <c r="CUL793" s="289"/>
      <c r="CUM793" s="289"/>
      <c r="CUN793" s="289"/>
      <c r="CUO793" s="289"/>
      <c r="CUP793" s="289"/>
      <c r="CUQ793" s="289"/>
      <c r="CUR793" s="289"/>
      <c r="CUS793" s="289"/>
      <c r="CUT793" s="289"/>
      <c r="CUU793" s="289"/>
      <c r="CUV793" s="289"/>
      <c r="CUW793" s="289"/>
      <c r="CUX793" s="289"/>
      <c r="CUY793" s="289"/>
      <c r="CUZ793" s="289"/>
      <c r="CVA793" s="289"/>
      <c r="CVB793" s="289"/>
      <c r="CVC793" s="289"/>
      <c r="CVD793" s="289"/>
      <c r="CVE793" s="289"/>
      <c r="CVF793" s="289"/>
      <c r="CVG793" s="289"/>
      <c r="CVH793" s="289"/>
      <c r="CVI793" s="289"/>
      <c r="CVJ793" s="289"/>
      <c r="CVK793" s="289"/>
      <c r="CVL793" s="289"/>
      <c r="CVM793" s="289"/>
      <c r="CVN793" s="289"/>
      <c r="CVO793" s="289"/>
      <c r="CVP793" s="289"/>
      <c r="CVQ793" s="289"/>
      <c r="CVR793" s="289"/>
      <c r="CVS793" s="289"/>
      <c r="CVT793" s="289"/>
      <c r="CVU793" s="289"/>
      <c r="CVV793" s="289"/>
      <c r="CVW793" s="289"/>
      <c r="CVX793" s="289"/>
      <c r="CVY793" s="289"/>
      <c r="CVZ793" s="289"/>
      <c r="CWA793" s="289"/>
      <c r="CWB793" s="289"/>
      <c r="CWC793" s="289"/>
      <c r="CWD793" s="289"/>
      <c r="CWE793" s="289"/>
      <c r="CWF793" s="289"/>
      <c r="CWG793" s="289"/>
      <c r="CWH793" s="289"/>
      <c r="CWI793" s="289"/>
      <c r="CWJ793" s="289"/>
      <c r="CWK793" s="289"/>
      <c r="CWL793" s="289"/>
      <c r="CWM793" s="289"/>
      <c r="CWN793" s="289"/>
      <c r="CWO793" s="289"/>
      <c r="CWP793" s="289"/>
      <c r="CWQ793" s="289"/>
      <c r="CWR793" s="289"/>
      <c r="CWS793" s="289"/>
      <c r="CWT793" s="289"/>
      <c r="CWU793" s="289"/>
      <c r="CWV793" s="289"/>
      <c r="CWW793" s="289"/>
      <c r="CWX793" s="289"/>
      <c r="CWY793" s="289"/>
      <c r="CWZ793" s="289"/>
      <c r="CXA793" s="289"/>
      <c r="CXB793" s="289"/>
      <c r="CXC793" s="289"/>
      <c r="CXD793" s="289"/>
      <c r="CXE793" s="289"/>
      <c r="CXF793" s="289"/>
      <c r="CXG793" s="289"/>
      <c r="CXH793" s="289"/>
      <c r="CXI793" s="289"/>
      <c r="CXJ793" s="289"/>
      <c r="CXK793" s="289"/>
      <c r="CXL793" s="289"/>
      <c r="CXM793" s="289"/>
      <c r="CXN793" s="289"/>
      <c r="CXO793" s="289"/>
      <c r="CXP793" s="289"/>
      <c r="CXQ793" s="289"/>
      <c r="CXR793" s="289"/>
      <c r="CXS793" s="289"/>
      <c r="CXT793" s="289"/>
      <c r="CXU793" s="289"/>
      <c r="CXV793" s="289"/>
      <c r="CXW793" s="289"/>
      <c r="CXX793" s="289"/>
      <c r="CXY793" s="289"/>
      <c r="CXZ793" s="289"/>
      <c r="CYA793" s="289"/>
      <c r="CYB793" s="289"/>
      <c r="CYC793" s="289"/>
      <c r="CYD793" s="289"/>
      <c r="CYE793" s="289"/>
      <c r="CYF793" s="289"/>
      <c r="CYG793" s="289"/>
      <c r="CYH793" s="289"/>
      <c r="CYI793" s="289"/>
      <c r="CYJ793" s="289"/>
      <c r="CYK793" s="289"/>
      <c r="CYL793" s="289"/>
      <c r="CYM793" s="289"/>
      <c r="CYN793" s="289"/>
      <c r="CYO793" s="289"/>
      <c r="CYP793" s="289"/>
      <c r="CYQ793" s="289"/>
      <c r="CYR793" s="289"/>
      <c r="CYS793" s="289"/>
      <c r="CYT793" s="289"/>
      <c r="CYU793" s="289"/>
      <c r="CYV793" s="289"/>
      <c r="CYW793" s="289"/>
      <c r="CYX793" s="289"/>
      <c r="CYY793" s="289"/>
      <c r="CYZ793" s="289"/>
      <c r="CZA793" s="289"/>
      <c r="CZB793" s="289"/>
      <c r="CZC793" s="289"/>
      <c r="CZD793" s="289"/>
      <c r="CZE793" s="289"/>
      <c r="CZF793" s="289"/>
      <c r="CZG793" s="289"/>
      <c r="CZH793" s="289"/>
      <c r="CZI793" s="289"/>
      <c r="CZJ793" s="289"/>
      <c r="CZK793" s="289"/>
      <c r="CZL793" s="289"/>
      <c r="CZM793" s="289"/>
      <c r="CZN793" s="289"/>
      <c r="CZO793" s="289"/>
      <c r="CZP793" s="289"/>
      <c r="CZQ793" s="289"/>
      <c r="CZR793" s="289"/>
      <c r="CZS793" s="289"/>
      <c r="CZT793" s="289"/>
      <c r="CZU793" s="289"/>
      <c r="CZV793" s="289"/>
      <c r="CZW793" s="289"/>
      <c r="CZX793" s="289"/>
      <c r="CZY793" s="289"/>
      <c r="CZZ793" s="289"/>
      <c r="DAA793" s="289"/>
      <c r="DAB793" s="289"/>
      <c r="DAC793" s="289"/>
      <c r="DAD793" s="289"/>
      <c r="DAE793" s="289"/>
      <c r="DAF793" s="289"/>
      <c r="DAG793" s="289"/>
      <c r="DAH793" s="289"/>
      <c r="DAI793" s="289"/>
      <c r="DAJ793" s="289"/>
      <c r="DAK793" s="289"/>
      <c r="DAL793" s="289"/>
      <c r="DAM793" s="289"/>
      <c r="DAN793" s="289"/>
      <c r="DAO793" s="289"/>
      <c r="DAP793" s="289"/>
      <c r="DAQ793" s="289"/>
      <c r="DAR793" s="289"/>
      <c r="DAS793" s="289"/>
      <c r="DAT793" s="289"/>
      <c r="DAU793" s="289"/>
      <c r="DAV793" s="289"/>
      <c r="DAW793" s="289"/>
      <c r="DAX793" s="289"/>
      <c r="DAY793" s="289"/>
      <c r="DAZ793" s="289"/>
      <c r="DBA793" s="289"/>
      <c r="DBB793" s="289"/>
      <c r="DBC793" s="289"/>
      <c r="DBD793" s="289"/>
      <c r="DBE793" s="289"/>
      <c r="DBF793" s="289"/>
      <c r="DBG793" s="289"/>
      <c r="DBH793" s="289"/>
      <c r="DBI793" s="289"/>
      <c r="DBJ793" s="289"/>
      <c r="DBK793" s="289"/>
      <c r="DBL793" s="289"/>
      <c r="DBM793" s="289"/>
      <c r="DBN793" s="289"/>
      <c r="DBO793" s="289"/>
      <c r="DBP793" s="289"/>
      <c r="DBQ793" s="289"/>
      <c r="DBR793" s="289"/>
      <c r="DBS793" s="289"/>
      <c r="DBT793" s="289"/>
      <c r="DBU793" s="289"/>
      <c r="DBV793" s="289"/>
      <c r="DBW793" s="289"/>
      <c r="DBX793" s="289"/>
      <c r="DBY793" s="289"/>
      <c r="DBZ793" s="289"/>
      <c r="DCA793" s="289"/>
      <c r="DCB793" s="289"/>
      <c r="DCC793" s="289"/>
      <c r="DCD793" s="289"/>
      <c r="DCE793" s="289"/>
      <c r="DCF793" s="289"/>
      <c r="DCG793" s="289"/>
      <c r="DCH793" s="289"/>
      <c r="DCI793" s="289"/>
      <c r="DCJ793" s="289"/>
      <c r="DCK793" s="289"/>
      <c r="DCL793" s="289"/>
      <c r="DCM793" s="289"/>
      <c r="DCN793" s="289"/>
      <c r="DCO793" s="289"/>
      <c r="DCP793" s="289"/>
      <c r="DCQ793" s="289"/>
      <c r="DCR793" s="289"/>
      <c r="DCS793" s="289"/>
      <c r="DCT793" s="289"/>
      <c r="DCU793" s="289"/>
      <c r="DCV793" s="289"/>
      <c r="DCW793" s="289"/>
      <c r="DCX793" s="289"/>
      <c r="DCY793" s="289"/>
      <c r="DCZ793" s="289"/>
      <c r="DDA793" s="289"/>
      <c r="DDB793" s="289"/>
      <c r="DDC793" s="289"/>
      <c r="DDD793" s="289"/>
      <c r="DDE793" s="289"/>
      <c r="DDF793" s="289"/>
      <c r="DDG793" s="289"/>
      <c r="DDH793" s="289"/>
      <c r="DDI793" s="289"/>
      <c r="DDJ793" s="289"/>
      <c r="DDK793" s="289"/>
      <c r="DDL793" s="289"/>
      <c r="DDM793" s="289"/>
      <c r="DDN793" s="289"/>
      <c r="DDO793" s="289"/>
      <c r="DDP793" s="289"/>
      <c r="DDQ793" s="289"/>
      <c r="DDR793" s="289"/>
      <c r="DDS793" s="289"/>
      <c r="DDT793" s="289"/>
      <c r="DDU793" s="289"/>
      <c r="DDV793" s="289"/>
      <c r="DDW793" s="289"/>
      <c r="DDX793" s="289"/>
      <c r="DDY793" s="289"/>
      <c r="DDZ793" s="289"/>
      <c r="DEA793" s="289"/>
      <c r="DEB793" s="289"/>
      <c r="DEC793" s="289"/>
      <c r="DED793" s="289"/>
      <c r="DEE793" s="289"/>
      <c r="DEF793" s="289"/>
      <c r="DEG793" s="289"/>
      <c r="DEH793" s="289"/>
      <c r="DEI793" s="289"/>
      <c r="DEJ793" s="289"/>
      <c r="DEK793" s="289"/>
      <c r="DEL793" s="289"/>
      <c r="DEM793" s="289"/>
      <c r="DEN793" s="289"/>
      <c r="DEO793" s="289"/>
      <c r="DEP793" s="289"/>
      <c r="DEQ793" s="289"/>
      <c r="DER793" s="289"/>
      <c r="DES793" s="289"/>
      <c r="DET793" s="289"/>
      <c r="DEU793" s="289"/>
      <c r="DEV793" s="289"/>
      <c r="DEW793" s="289"/>
      <c r="DEX793" s="289"/>
      <c r="DEY793" s="289"/>
      <c r="DEZ793" s="289"/>
      <c r="DFA793" s="289"/>
      <c r="DFB793" s="289"/>
      <c r="DFC793" s="289"/>
      <c r="DFD793" s="289"/>
      <c r="DFE793" s="289"/>
      <c r="DFF793" s="289"/>
      <c r="DFG793" s="289"/>
      <c r="DFH793" s="289"/>
      <c r="DFI793" s="289"/>
      <c r="DFJ793" s="289"/>
      <c r="DFK793" s="289"/>
      <c r="DFL793" s="289"/>
      <c r="DFM793" s="289"/>
      <c r="DFN793" s="289"/>
      <c r="DFO793" s="289"/>
      <c r="DFP793" s="289"/>
      <c r="DFQ793" s="289"/>
      <c r="DFR793" s="289"/>
      <c r="DFS793" s="289"/>
      <c r="DFT793" s="289"/>
      <c r="DFU793" s="289"/>
      <c r="DFV793" s="289"/>
      <c r="DFW793" s="289"/>
      <c r="DFX793" s="289"/>
      <c r="DFY793" s="289"/>
      <c r="DFZ793" s="289"/>
      <c r="DGA793" s="289"/>
      <c r="DGB793" s="289"/>
      <c r="DGC793" s="289"/>
      <c r="DGD793" s="289"/>
      <c r="DGE793" s="289"/>
      <c r="DGF793" s="289"/>
      <c r="DGG793" s="289"/>
      <c r="DGH793" s="289"/>
      <c r="DGI793" s="289"/>
      <c r="DGJ793" s="289"/>
      <c r="DGK793" s="289"/>
      <c r="DGL793" s="289"/>
      <c r="DGM793" s="289"/>
      <c r="DGN793" s="289"/>
      <c r="DGO793" s="289"/>
      <c r="DGP793" s="289"/>
      <c r="DGQ793" s="289"/>
      <c r="DGR793" s="289"/>
      <c r="DGS793" s="289"/>
      <c r="DGT793" s="289"/>
      <c r="DGU793" s="289"/>
      <c r="DGV793" s="289"/>
      <c r="DGW793" s="289"/>
      <c r="DGX793" s="289"/>
      <c r="DGY793" s="289"/>
      <c r="DGZ793" s="289"/>
      <c r="DHA793" s="289"/>
      <c r="DHB793" s="289"/>
      <c r="DHC793" s="289"/>
      <c r="DHD793" s="289"/>
      <c r="DHE793" s="289"/>
      <c r="DHF793" s="289"/>
      <c r="DHG793" s="289"/>
      <c r="DHH793" s="289"/>
      <c r="DHI793" s="289"/>
      <c r="DHJ793" s="289"/>
      <c r="DHK793" s="289"/>
      <c r="DHL793" s="289"/>
      <c r="DHM793" s="289"/>
      <c r="DHN793" s="289"/>
      <c r="DHO793" s="289"/>
      <c r="DHP793" s="289"/>
      <c r="DHQ793" s="289"/>
      <c r="DHR793" s="289"/>
      <c r="DHS793" s="289"/>
      <c r="DHT793" s="289"/>
      <c r="DHU793" s="289"/>
      <c r="DHV793" s="289"/>
      <c r="DHW793" s="289"/>
      <c r="DHX793" s="289"/>
      <c r="DHY793" s="289"/>
      <c r="DHZ793" s="289"/>
      <c r="DIA793" s="289"/>
      <c r="DIB793" s="289"/>
      <c r="DIC793" s="289"/>
      <c r="DID793" s="289"/>
      <c r="DIE793" s="289"/>
      <c r="DIF793" s="289"/>
      <c r="DIG793" s="289"/>
      <c r="DIH793" s="289"/>
      <c r="DII793" s="289"/>
      <c r="DIJ793" s="289"/>
      <c r="DIK793" s="289"/>
      <c r="DIL793" s="289"/>
      <c r="DIM793" s="289"/>
      <c r="DIN793" s="289"/>
      <c r="DIO793" s="289"/>
      <c r="DIP793" s="289"/>
      <c r="DIQ793" s="289"/>
      <c r="DIR793" s="289"/>
      <c r="DIS793" s="289"/>
      <c r="DIT793" s="289"/>
      <c r="DIU793" s="289"/>
      <c r="DIV793" s="289"/>
      <c r="DIW793" s="289"/>
      <c r="DIX793" s="289"/>
      <c r="DIY793" s="289"/>
      <c r="DIZ793" s="289"/>
      <c r="DJA793" s="289"/>
      <c r="DJB793" s="289"/>
      <c r="DJC793" s="289"/>
      <c r="DJD793" s="289"/>
      <c r="DJE793" s="289"/>
      <c r="DJF793" s="289"/>
      <c r="DJG793" s="289"/>
      <c r="DJH793" s="289"/>
      <c r="DJI793" s="289"/>
      <c r="DJJ793" s="289"/>
      <c r="DJK793" s="289"/>
      <c r="DJL793" s="289"/>
      <c r="DJM793" s="289"/>
      <c r="DJN793" s="289"/>
      <c r="DJO793" s="289"/>
      <c r="DJP793" s="289"/>
      <c r="DJQ793" s="289"/>
      <c r="DJR793" s="289"/>
      <c r="DJS793" s="289"/>
      <c r="DJT793" s="289"/>
      <c r="DJU793" s="289"/>
      <c r="DJV793" s="289"/>
      <c r="DJW793" s="289"/>
      <c r="DJX793" s="289"/>
      <c r="DJY793" s="289"/>
      <c r="DJZ793" s="289"/>
      <c r="DKA793" s="289"/>
      <c r="DKB793" s="289"/>
      <c r="DKC793" s="289"/>
      <c r="DKD793" s="289"/>
      <c r="DKE793" s="289"/>
      <c r="DKF793" s="289"/>
      <c r="DKG793" s="289"/>
      <c r="DKH793" s="289"/>
      <c r="DKI793" s="289"/>
      <c r="DKJ793" s="289"/>
      <c r="DKK793" s="289"/>
      <c r="DKL793" s="289"/>
      <c r="DKM793" s="289"/>
      <c r="DKN793" s="289"/>
      <c r="DKO793" s="289"/>
      <c r="DKP793" s="289"/>
      <c r="DKQ793" s="289"/>
      <c r="DKR793" s="289"/>
      <c r="DKS793" s="289"/>
      <c r="DKT793" s="289"/>
      <c r="DKU793" s="289"/>
      <c r="DKV793" s="289"/>
      <c r="DKW793" s="289"/>
      <c r="DKX793" s="289"/>
      <c r="DKY793" s="289"/>
      <c r="DKZ793" s="289"/>
      <c r="DLA793" s="289"/>
      <c r="DLB793" s="289"/>
      <c r="DLC793" s="289"/>
      <c r="DLD793" s="289"/>
      <c r="DLE793" s="289"/>
      <c r="DLF793" s="289"/>
      <c r="DLG793" s="289"/>
      <c r="DLH793" s="289"/>
      <c r="DLI793" s="289"/>
      <c r="DLJ793" s="289"/>
      <c r="DLK793" s="289"/>
      <c r="DLL793" s="289"/>
      <c r="DLM793" s="289"/>
      <c r="DLN793" s="289"/>
      <c r="DLO793" s="289"/>
      <c r="DLP793" s="289"/>
      <c r="DLQ793" s="289"/>
      <c r="DLR793" s="289"/>
      <c r="DLS793" s="289"/>
      <c r="DLT793" s="289"/>
      <c r="DLU793" s="289"/>
      <c r="DLV793" s="289"/>
      <c r="DLW793" s="289"/>
      <c r="DLX793" s="289"/>
      <c r="DLY793" s="289"/>
      <c r="DLZ793" s="289"/>
      <c r="DMA793" s="289"/>
      <c r="DMB793" s="289"/>
      <c r="DMC793" s="289"/>
      <c r="DMD793" s="289"/>
      <c r="DME793" s="289"/>
      <c r="DMF793" s="289"/>
      <c r="DMG793" s="289"/>
      <c r="DMH793" s="289"/>
      <c r="DMI793" s="289"/>
      <c r="DMJ793" s="289"/>
      <c r="DMK793" s="289"/>
      <c r="DML793" s="289"/>
      <c r="DMM793" s="289"/>
      <c r="DMN793" s="289"/>
      <c r="DMO793" s="289"/>
      <c r="DMP793" s="289"/>
      <c r="DMQ793" s="289"/>
      <c r="DMR793" s="289"/>
      <c r="DMS793" s="289"/>
      <c r="DMT793" s="289"/>
      <c r="DMU793" s="289"/>
      <c r="DMV793" s="289"/>
      <c r="DMW793" s="289"/>
      <c r="DMX793" s="289"/>
      <c r="DMY793" s="289"/>
      <c r="DMZ793" s="289"/>
      <c r="DNA793" s="289"/>
      <c r="DNB793" s="289"/>
      <c r="DNC793" s="289"/>
      <c r="DND793" s="289"/>
      <c r="DNE793" s="289"/>
      <c r="DNF793" s="289"/>
      <c r="DNG793" s="289"/>
      <c r="DNH793" s="289"/>
      <c r="DNI793" s="289"/>
      <c r="DNJ793" s="289"/>
      <c r="DNK793" s="289"/>
      <c r="DNL793" s="289"/>
      <c r="DNM793" s="289"/>
      <c r="DNN793" s="289"/>
      <c r="DNO793" s="289"/>
      <c r="DNP793" s="289"/>
      <c r="DNQ793" s="289"/>
      <c r="DNR793" s="289"/>
      <c r="DNS793" s="289"/>
      <c r="DNT793" s="289"/>
      <c r="DNU793" s="289"/>
      <c r="DNV793" s="289"/>
      <c r="DNW793" s="289"/>
      <c r="DNX793" s="289"/>
      <c r="DNY793" s="289"/>
      <c r="DNZ793" s="289"/>
      <c r="DOA793" s="289"/>
      <c r="DOB793" s="289"/>
      <c r="DOC793" s="289"/>
      <c r="DOD793" s="289"/>
      <c r="DOE793" s="289"/>
      <c r="DOF793" s="289"/>
      <c r="DOG793" s="289"/>
      <c r="DOH793" s="289"/>
      <c r="DOI793" s="289"/>
      <c r="DOJ793" s="289"/>
      <c r="DOK793" s="289"/>
      <c r="DOL793" s="289"/>
      <c r="DOM793" s="289"/>
      <c r="DON793" s="289"/>
      <c r="DOO793" s="289"/>
      <c r="DOP793" s="289"/>
      <c r="DOQ793" s="289"/>
      <c r="DOR793" s="289"/>
      <c r="DOS793" s="289"/>
      <c r="DOT793" s="289"/>
      <c r="DOU793" s="289"/>
      <c r="DOV793" s="289"/>
      <c r="DOW793" s="289"/>
      <c r="DOX793" s="289"/>
      <c r="DOY793" s="289"/>
      <c r="DOZ793" s="289"/>
      <c r="DPA793" s="289"/>
      <c r="DPB793" s="289"/>
      <c r="DPC793" s="289"/>
      <c r="DPD793" s="289"/>
      <c r="DPE793" s="289"/>
      <c r="DPF793" s="289"/>
      <c r="DPG793" s="289"/>
      <c r="DPH793" s="289"/>
      <c r="DPI793" s="289"/>
      <c r="DPJ793" s="289"/>
      <c r="DPK793" s="289"/>
      <c r="DPL793" s="289"/>
      <c r="DPM793" s="289"/>
      <c r="DPN793" s="289"/>
      <c r="DPO793" s="289"/>
      <c r="DPP793" s="289"/>
      <c r="DPQ793" s="289"/>
      <c r="DPR793" s="289"/>
      <c r="DPS793" s="289"/>
      <c r="DPT793" s="289"/>
      <c r="DPU793" s="289"/>
      <c r="DPV793" s="289"/>
      <c r="DPW793" s="289"/>
      <c r="DPX793" s="289"/>
      <c r="DPY793" s="289"/>
      <c r="DPZ793" s="289"/>
      <c r="DQA793" s="289"/>
      <c r="DQB793" s="289"/>
      <c r="DQC793" s="289"/>
      <c r="DQD793" s="289"/>
      <c r="DQE793" s="289"/>
      <c r="DQF793" s="289"/>
      <c r="DQG793" s="289"/>
      <c r="DQH793" s="289"/>
      <c r="DQI793" s="289"/>
      <c r="DQJ793" s="289"/>
      <c r="DQK793" s="289"/>
      <c r="DQL793" s="289"/>
      <c r="DQM793" s="289"/>
      <c r="DQN793" s="289"/>
      <c r="DQO793" s="289"/>
      <c r="DQP793" s="289"/>
      <c r="DQQ793" s="289"/>
      <c r="DQR793" s="289"/>
      <c r="DQS793" s="289"/>
      <c r="DQT793" s="289"/>
      <c r="DQU793" s="289"/>
      <c r="DQV793" s="289"/>
      <c r="DQW793" s="289"/>
      <c r="DQX793" s="289"/>
      <c r="DQY793" s="289"/>
      <c r="DQZ793" s="289"/>
      <c r="DRA793" s="289"/>
      <c r="DRB793" s="289"/>
      <c r="DRC793" s="289"/>
      <c r="DRD793" s="289"/>
      <c r="DRE793" s="289"/>
      <c r="DRF793" s="289"/>
      <c r="DRG793" s="289"/>
      <c r="DRH793" s="289"/>
      <c r="DRI793" s="289"/>
      <c r="DRJ793" s="289"/>
      <c r="DRK793" s="289"/>
      <c r="DRL793" s="289"/>
      <c r="DRM793" s="289"/>
      <c r="DRN793" s="289"/>
      <c r="DRO793" s="289"/>
      <c r="DRP793" s="289"/>
      <c r="DRQ793" s="289"/>
      <c r="DRR793" s="289"/>
      <c r="DRS793" s="289"/>
      <c r="DRT793" s="289"/>
      <c r="DRU793" s="289"/>
      <c r="DRV793" s="289"/>
      <c r="DRW793" s="289"/>
      <c r="DRX793" s="289"/>
      <c r="DRY793" s="289"/>
      <c r="DRZ793" s="289"/>
      <c r="DSA793" s="289"/>
      <c r="DSB793" s="289"/>
      <c r="DSC793" s="289"/>
      <c r="DSD793" s="289"/>
      <c r="DSE793" s="289"/>
      <c r="DSF793" s="289"/>
      <c r="DSG793" s="289"/>
      <c r="DSH793" s="289"/>
      <c r="DSI793" s="289"/>
      <c r="DSJ793" s="289"/>
      <c r="DSK793" s="289"/>
      <c r="DSL793" s="289"/>
      <c r="DSM793" s="289"/>
      <c r="DSN793" s="289"/>
      <c r="DSO793" s="289"/>
      <c r="DSP793" s="289"/>
      <c r="DSQ793" s="289"/>
      <c r="DSR793" s="289"/>
      <c r="DSS793" s="289"/>
      <c r="DST793" s="289"/>
      <c r="DSU793" s="289"/>
      <c r="DSV793" s="289"/>
      <c r="DSW793" s="289"/>
      <c r="DSX793" s="289"/>
      <c r="DSY793" s="289"/>
      <c r="DSZ793" s="289"/>
      <c r="DTA793" s="289"/>
      <c r="DTB793" s="289"/>
      <c r="DTC793" s="289"/>
      <c r="DTD793" s="289"/>
      <c r="DTE793" s="289"/>
      <c r="DTF793" s="289"/>
      <c r="DTG793" s="289"/>
      <c r="DTH793" s="289"/>
      <c r="DTI793" s="289"/>
      <c r="DTJ793" s="289"/>
      <c r="DTK793" s="289"/>
      <c r="DTL793" s="289"/>
      <c r="DTM793" s="289"/>
      <c r="DTN793" s="289"/>
      <c r="DTO793" s="289"/>
      <c r="DTP793" s="289"/>
      <c r="DTQ793" s="289"/>
      <c r="DTR793" s="289"/>
      <c r="DTS793" s="289"/>
      <c r="DTT793" s="289"/>
      <c r="DTU793" s="289"/>
      <c r="DTV793" s="289"/>
      <c r="DTW793" s="289"/>
      <c r="DTX793" s="289"/>
      <c r="DTY793" s="289"/>
      <c r="DTZ793" s="289"/>
      <c r="DUA793" s="289"/>
      <c r="DUB793" s="289"/>
      <c r="DUC793" s="289"/>
      <c r="DUD793" s="289"/>
      <c r="DUE793" s="289"/>
      <c r="DUF793" s="289"/>
      <c r="DUG793" s="289"/>
      <c r="DUH793" s="289"/>
      <c r="DUI793" s="289"/>
      <c r="DUJ793" s="289"/>
      <c r="DUK793" s="289"/>
      <c r="DUL793" s="289"/>
      <c r="DUM793" s="289"/>
      <c r="DUN793" s="289"/>
      <c r="DUO793" s="289"/>
      <c r="DUP793" s="289"/>
      <c r="DUQ793" s="289"/>
      <c r="DUR793" s="289"/>
      <c r="DUS793" s="289"/>
      <c r="DUT793" s="289"/>
      <c r="DUU793" s="289"/>
      <c r="DUV793" s="289"/>
      <c r="DUW793" s="289"/>
      <c r="DUX793" s="289"/>
      <c r="DUY793" s="289"/>
      <c r="DUZ793" s="289"/>
      <c r="DVA793" s="289"/>
      <c r="DVB793" s="289"/>
      <c r="DVC793" s="289"/>
      <c r="DVD793" s="289"/>
      <c r="DVE793" s="289"/>
      <c r="DVF793" s="289"/>
      <c r="DVG793" s="289"/>
      <c r="DVH793" s="289"/>
      <c r="DVI793" s="289"/>
      <c r="DVJ793" s="289"/>
      <c r="DVK793" s="289"/>
      <c r="DVL793" s="289"/>
      <c r="DVM793" s="289"/>
      <c r="DVN793" s="289"/>
      <c r="DVO793" s="289"/>
      <c r="DVP793" s="289"/>
      <c r="DVQ793" s="289"/>
      <c r="DVR793" s="289"/>
      <c r="DVS793" s="289"/>
      <c r="DVT793" s="289"/>
      <c r="DVU793" s="289"/>
      <c r="DVV793" s="289"/>
      <c r="DVW793" s="289"/>
      <c r="DVX793" s="289"/>
      <c r="DVY793" s="289"/>
      <c r="DVZ793" s="289"/>
      <c r="DWA793" s="289"/>
      <c r="DWB793" s="289"/>
      <c r="DWC793" s="289"/>
      <c r="DWD793" s="289"/>
      <c r="DWE793" s="289"/>
      <c r="DWF793" s="289"/>
      <c r="DWG793" s="289"/>
      <c r="DWH793" s="289"/>
      <c r="DWI793" s="289"/>
      <c r="DWJ793" s="289"/>
      <c r="DWK793" s="289"/>
      <c r="DWL793" s="289"/>
      <c r="DWM793" s="289"/>
      <c r="DWN793" s="289"/>
      <c r="DWO793" s="289"/>
      <c r="DWP793" s="289"/>
      <c r="DWQ793" s="289"/>
      <c r="DWR793" s="289"/>
      <c r="DWS793" s="289"/>
      <c r="DWT793" s="289"/>
      <c r="DWU793" s="289"/>
      <c r="DWV793" s="289"/>
      <c r="DWW793" s="289"/>
      <c r="DWX793" s="289"/>
      <c r="DWY793" s="289"/>
      <c r="DWZ793" s="289"/>
      <c r="DXA793" s="289"/>
      <c r="DXB793" s="289"/>
      <c r="DXC793" s="289"/>
      <c r="DXD793" s="289"/>
      <c r="DXE793" s="289"/>
      <c r="DXF793" s="289"/>
      <c r="DXG793" s="289"/>
      <c r="DXH793" s="289"/>
      <c r="DXI793" s="289"/>
      <c r="DXJ793" s="289"/>
      <c r="DXK793" s="289"/>
      <c r="DXL793" s="289"/>
      <c r="DXM793" s="289"/>
      <c r="DXN793" s="289"/>
      <c r="DXO793" s="289"/>
      <c r="DXP793" s="289"/>
      <c r="DXQ793" s="289"/>
      <c r="DXR793" s="289"/>
      <c r="DXS793" s="289"/>
      <c r="DXT793" s="289"/>
      <c r="DXU793" s="289"/>
      <c r="DXV793" s="289"/>
      <c r="DXW793" s="289"/>
      <c r="DXX793" s="289"/>
      <c r="DXY793" s="289"/>
      <c r="DXZ793" s="289"/>
      <c r="DYA793" s="289"/>
      <c r="DYB793" s="289"/>
      <c r="DYC793" s="289"/>
      <c r="DYD793" s="289"/>
      <c r="DYE793" s="289"/>
      <c r="DYF793" s="289"/>
      <c r="DYG793" s="289"/>
      <c r="DYH793" s="289"/>
      <c r="DYI793" s="289"/>
      <c r="DYJ793" s="289"/>
      <c r="DYK793" s="289"/>
      <c r="DYL793" s="289"/>
      <c r="DYM793" s="289"/>
      <c r="DYN793" s="289"/>
      <c r="DYO793" s="289"/>
      <c r="DYP793" s="289"/>
      <c r="DYQ793" s="289"/>
      <c r="DYR793" s="289"/>
      <c r="DYS793" s="289"/>
      <c r="DYT793" s="289"/>
      <c r="DYU793" s="289"/>
      <c r="DYV793" s="289"/>
      <c r="DYW793" s="289"/>
      <c r="DYX793" s="289"/>
      <c r="DYY793" s="289"/>
      <c r="DYZ793" s="289"/>
      <c r="DZA793" s="289"/>
      <c r="DZB793" s="289"/>
      <c r="DZC793" s="289"/>
      <c r="DZD793" s="289"/>
      <c r="DZE793" s="289"/>
      <c r="DZF793" s="289"/>
      <c r="DZG793" s="289"/>
      <c r="DZH793" s="289"/>
      <c r="DZI793" s="289"/>
      <c r="DZJ793" s="289"/>
      <c r="DZK793" s="289"/>
      <c r="DZL793" s="289"/>
      <c r="DZM793" s="289"/>
      <c r="DZN793" s="289"/>
      <c r="DZO793" s="289"/>
      <c r="DZP793" s="289"/>
      <c r="DZQ793" s="289"/>
      <c r="DZR793" s="289"/>
      <c r="DZS793" s="289"/>
      <c r="DZT793" s="289"/>
      <c r="DZU793" s="289"/>
      <c r="DZV793" s="289"/>
      <c r="DZW793" s="289"/>
      <c r="DZX793" s="289"/>
      <c r="DZY793" s="289"/>
      <c r="DZZ793" s="289"/>
      <c r="EAA793" s="289"/>
      <c r="EAB793" s="289"/>
      <c r="EAC793" s="289"/>
      <c r="EAD793" s="289"/>
      <c r="EAE793" s="289"/>
      <c r="EAF793" s="289"/>
      <c r="EAG793" s="289"/>
      <c r="EAH793" s="289"/>
      <c r="EAI793" s="289"/>
      <c r="EAJ793" s="289"/>
      <c r="EAK793" s="289"/>
      <c r="EAL793" s="289"/>
      <c r="EAM793" s="289"/>
      <c r="EAN793" s="289"/>
      <c r="EAO793" s="289"/>
      <c r="EAP793" s="289"/>
      <c r="EAQ793" s="289"/>
      <c r="EAR793" s="289"/>
      <c r="EAS793" s="289"/>
      <c r="EAT793" s="289"/>
      <c r="EAU793" s="289"/>
      <c r="EAV793" s="289"/>
      <c r="EAW793" s="289"/>
      <c r="EAX793" s="289"/>
      <c r="EAY793" s="289"/>
      <c r="EAZ793" s="289"/>
      <c r="EBA793" s="289"/>
      <c r="EBB793" s="289"/>
      <c r="EBC793" s="289"/>
      <c r="EBD793" s="289"/>
      <c r="EBE793" s="289"/>
      <c r="EBF793" s="289"/>
      <c r="EBG793" s="289"/>
      <c r="EBH793" s="289"/>
      <c r="EBI793" s="289"/>
      <c r="EBJ793" s="289"/>
      <c r="EBK793" s="289"/>
      <c r="EBL793" s="289"/>
      <c r="EBM793" s="289"/>
      <c r="EBN793" s="289"/>
      <c r="EBO793" s="289"/>
      <c r="EBP793" s="289"/>
      <c r="EBQ793" s="289"/>
      <c r="EBR793" s="289"/>
      <c r="EBS793" s="289"/>
      <c r="EBT793" s="289"/>
      <c r="EBU793" s="289"/>
      <c r="EBV793" s="289"/>
      <c r="EBW793" s="289"/>
      <c r="EBX793" s="289"/>
      <c r="EBY793" s="289"/>
      <c r="EBZ793" s="289"/>
      <c r="ECA793" s="289"/>
      <c r="ECB793" s="289"/>
      <c r="ECC793" s="289"/>
      <c r="ECD793" s="289"/>
      <c r="ECE793" s="289"/>
      <c r="ECF793" s="289"/>
      <c r="ECG793" s="289"/>
      <c r="ECH793" s="289"/>
      <c r="ECI793" s="289"/>
      <c r="ECJ793" s="289"/>
      <c r="ECK793" s="289"/>
      <c r="ECL793" s="289"/>
      <c r="ECM793" s="289"/>
      <c r="ECN793" s="289"/>
      <c r="ECO793" s="289"/>
      <c r="ECP793" s="289"/>
      <c r="ECQ793" s="289"/>
      <c r="ECR793" s="289"/>
      <c r="ECS793" s="289"/>
      <c r="ECT793" s="289"/>
      <c r="ECU793" s="289"/>
      <c r="ECV793" s="289"/>
      <c r="ECW793" s="289"/>
      <c r="ECX793" s="289"/>
      <c r="ECY793" s="289"/>
      <c r="ECZ793" s="289"/>
      <c r="EDA793" s="289"/>
      <c r="EDB793" s="289"/>
      <c r="EDC793" s="289"/>
      <c r="EDD793" s="289"/>
      <c r="EDE793" s="289"/>
      <c r="EDF793" s="289"/>
      <c r="EDG793" s="289"/>
      <c r="EDH793" s="289"/>
      <c r="EDI793" s="289"/>
      <c r="EDJ793" s="289"/>
      <c r="EDK793" s="289"/>
      <c r="EDL793" s="289"/>
      <c r="EDM793" s="289"/>
      <c r="EDN793" s="289"/>
      <c r="EDO793" s="289"/>
      <c r="EDP793" s="289"/>
      <c r="EDQ793" s="289"/>
      <c r="EDR793" s="289"/>
      <c r="EDS793" s="289"/>
      <c r="EDT793" s="289"/>
      <c r="EDU793" s="289"/>
      <c r="EDV793" s="289"/>
      <c r="EDW793" s="289"/>
      <c r="EDX793" s="289"/>
      <c r="EDY793" s="289"/>
      <c r="EDZ793" s="289"/>
      <c r="EEA793" s="289"/>
      <c r="EEB793" s="289"/>
      <c r="EEC793" s="289"/>
      <c r="EED793" s="289"/>
      <c r="EEE793" s="289"/>
      <c r="EEF793" s="289"/>
      <c r="EEG793" s="289"/>
      <c r="EEH793" s="289"/>
      <c r="EEI793" s="289"/>
      <c r="EEJ793" s="289"/>
      <c r="EEK793" s="289"/>
      <c r="EEL793" s="289"/>
      <c r="EEM793" s="289"/>
      <c r="EEN793" s="289"/>
      <c r="EEO793" s="289"/>
      <c r="EEP793" s="289"/>
      <c r="EEQ793" s="289"/>
      <c r="EER793" s="289"/>
      <c r="EES793" s="289"/>
      <c r="EET793" s="289"/>
      <c r="EEU793" s="289"/>
      <c r="EEV793" s="289"/>
      <c r="EEW793" s="289"/>
      <c r="EEX793" s="289"/>
      <c r="EEY793" s="289"/>
      <c r="EEZ793" s="289"/>
      <c r="EFA793" s="289"/>
      <c r="EFB793" s="289"/>
      <c r="EFC793" s="289"/>
      <c r="EFD793" s="289"/>
      <c r="EFE793" s="289"/>
      <c r="EFF793" s="289"/>
      <c r="EFG793" s="289"/>
      <c r="EFH793" s="289"/>
      <c r="EFI793" s="289"/>
      <c r="EFJ793" s="289"/>
      <c r="EFK793" s="289"/>
      <c r="EFL793" s="289"/>
      <c r="EFM793" s="289"/>
      <c r="EFN793" s="289"/>
      <c r="EFO793" s="289"/>
      <c r="EFP793" s="289"/>
      <c r="EFQ793" s="289"/>
      <c r="EFR793" s="289"/>
      <c r="EFS793" s="289"/>
      <c r="EFT793" s="289"/>
      <c r="EFU793" s="289"/>
      <c r="EFV793" s="289"/>
      <c r="EFW793" s="289"/>
      <c r="EFX793" s="289"/>
      <c r="EFY793" s="289"/>
      <c r="EFZ793" s="289"/>
      <c r="EGA793" s="289"/>
      <c r="EGB793" s="289"/>
      <c r="EGC793" s="289"/>
      <c r="EGD793" s="289"/>
      <c r="EGE793" s="289"/>
      <c r="EGF793" s="289"/>
      <c r="EGG793" s="289"/>
      <c r="EGH793" s="289"/>
      <c r="EGI793" s="289"/>
      <c r="EGJ793" s="289"/>
      <c r="EGK793" s="289"/>
      <c r="EGL793" s="289"/>
      <c r="EGM793" s="289"/>
      <c r="EGN793" s="289"/>
      <c r="EGO793" s="289"/>
      <c r="EGP793" s="289"/>
      <c r="EGQ793" s="289"/>
      <c r="EGR793" s="289"/>
      <c r="EGS793" s="289"/>
      <c r="EGT793" s="289"/>
      <c r="EGU793" s="289"/>
      <c r="EGV793" s="289"/>
      <c r="EGW793" s="289"/>
      <c r="EGX793" s="289"/>
      <c r="EGY793" s="289"/>
      <c r="EGZ793" s="289"/>
      <c r="EHA793" s="289"/>
      <c r="EHB793" s="289"/>
      <c r="EHC793" s="289"/>
      <c r="EHD793" s="289"/>
      <c r="EHE793" s="289"/>
      <c r="EHF793" s="289"/>
      <c r="EHG793" s="289"/>
      <c r="EHH793" s="289"/>
      <c r="EHI793" s="289"/>
      <c r="EHJ793" s="289"/>
      <c r="EHK793" s="289"/>
      <c r="EHL793" s="289"/>
      <c r="EHM793" s="289"/>
      <c r="EHN793" s="289"/>
      <c r="EHO793" s="289"/>
      <c r="EHP793" s="289"/>
      <c r="EHQ793" s="289"/>
      <c r="EHR793" s="289"/>
      <c r="EHS793" s="289"/>
      <c r="EHT793" s="289"/>
      <c r="EHU793" s="289"/>
      <c r="EHV793" s="289"/>
      <c r="EHW793" s="289"/>
      <c r="EHX793" s="289"/>
      <c r="EHY793" s="289"/>
      <c r="EHZ793" s="289"/>
      <c r="EIA793" s="289"/>
      <c r="EIB793" s="289"/>
      <c r="EIC793" s="289"/>
      <c r="EID793" s="289"/>
      <c r="EIE793" s="289"/>
      <c r="EIF793" s="289"/>
      <c r="EIG793" s="289"/>
      <c r="EIH793" s="289"/>
      <c r="EII793" s="289"/>
      <c r="EIJ793" s="289"/>
      <c r="EIK793" s="289"/>
      <c r="EIL793" s="289"/>
      <c r="EIM793" s="289"/>
      <c r="EIN793" s="289"/>
      <c r="EIO793" s="289"/>
      <c r="EIP793" s="289"/>
      <c r="EIQ793" s="289"/>
      <c r="EIR793" s="289"/>
      <c r="EIS793" s="289"/>
      <c r="EIT793" s="289"/>
      <c r="EIU793" s="289"/>
      <c r="EIV793" s="289"/>
      <c r="EIW793" s="289"/>
      <c r="EIX793" s="289"/>
      <c r="EIY793" s="289"/>
      <c r="EIZ793" s="289"/>
      <c r="EJA793" s="289"/>
      <c r="EJB793" s="289"/>
      <c r="EJC793" s="289"/>
      <c r="EJD793" s="289"/>
      <c r="EJE793" s="289"/>
      <c r="EJF793" s="289"/>
      <c r="EJG793" s="289"/>
      <c r="EJH793" s="289"/>
      <c r="EJI793" s="289"/>
      <c r="EJJ793" s="289"/>
      <c r="EJK793" s="289"/>
      <c r="EJL793" s="289"/>
      <c r="EJM793" s="289"/>
      <c r="EJN793" s="289"/>
      <c r="EJO793" s="289"/>
      <c r="EJP793" s="289"/>
      <c r="EJQ793" s="289"/>
      <c r="EJR793" s="289"/>
      <c r="EJS793" s="289"/>
      <c r="EJT793" s="289"/>
      <c r="EJU793" s="289"/>
      <c r="EJV793" s="289"/>
      <c r="EJW793" s="289"/>
      <c r="EJX793" s="289"/>
      <c r="EJY793" s="289"/>
      <c r="EJZ793" s="289"/>
      <c r="EKA793" s="289"/>
      <c r="EKB793" s="289"/>
      <c r="EKC793" s="289"/>
      <c r="EKD793" s="289"/>
      <c r="EKE793" s="289"/>
      <c r="EKF793" s="289"/>
      <c r="EKG793" s="289"/>
      <c r="EKH793" s="289"/>
      <c r="EKI793" s="289"/>
      <c r="EKJ793" s="289"/>
      <c r="EKK793" s="289"/>
      <c r="EKL793" s="289"/>
      <c r="EKM793" s="289"/>
      <c r="EKN793" s="289"/>
      <c r="EKO793" s="289"/>
      <c r="EKP793" s="289"/>
      <c r="EKQ793" s="289"/>
      <c r="EKR793" s="289"/>
      <c r="EKS793" s="289"/>
      <c r="EKT793" s="289"/>
      <c r="EKU793" s="289"/>
      <c r="EKV793" s="289"/>
      <c r="EKW793" s="289"/>
      <c r="EKX793" s="289"/>
      <c r="EKY793" s="289"/>
      <c r="EKZ793" s="289"/>
      <c r="ELA793" s="289"/>
      <c r="ELB793" s="289"/>
      <c r="ELC793" s="289"/>
      <c r="ELD793" s="289"/>
      <c r="ELE793" s="289"/>
      <c r="ELF793" s="289"/>
      <c r="ELG793" s="289"/>
      <c r="ELH793" s="289"/>
      <c r="ELI793" s="289"/>
      <c r="ELJ793" s="289"/>
      <c r="ELK793" s="289"/>
      <c r="ELL793" s="289"/>
      <c r="ELM793" s="289"/>
      <c r="ELN793" s="289"/>
      <c r="ELO793" s="289"/>
      <c r="ELP793" s="289"/>
      <c r="ELQ793" s="289"/>
      <c r="ELR793" s="289"/>
      <c r="ELS793" s="289"/>
      <c r="ELT793" s="289"/>
      <c r="ELU793" s="289"/>
      <c r="ELV793" s="289"/>
      <c r="ELW793" s="289"/>
      <c r="ELX793" s="289"/>
      <c r="ELY793" s="289"/>
      <c r="ELZ793" s="289"/>
      <c r="EMA793" s="289"/>
      <c r="EMB793" s="289"/>
      <c r="EMC793" s="289"/>
      <c r="EMD793" s="289"/>
      <c r="EME793" s="289"/>
      <c r="EMF793" s="289"/>
      <c r="EMG793" s="289"/>
      <c r="EMH793" s="289"/>
      <c r="EMI793" s="289"/>
      <c r="EMJ793" s="289"/>
      <c r="EMK793" s="289"/>
      <c r="EML793" s="289"/>
      <c r="EMM793" s="289"/>
      <c r="EMN793" s="289"/>
      <c r="EMO793" s="289"/>
      <c r="EMP793" s="289"/>
      <c r="EMQ793" s="289"/>
      <c r="EMR793" s="289"/>
      <c r="EMS793" s="289"/>
      <c r="EMT793" s="289"/>
      <c r="EMU793" s="289"/>
      <c r="EMV793" s="289"/>
      <c r="EMW793" s="289"/>
      <c r="EMX793" s="289"/>
      <c r="EMY793" s="289"/>
      <c r="EMZ793" s="289"/>
      <c r="ENA793" s="289"/>
      <c r="ENB793" s="289"/>
      <c r="ENC793" s="289"/>
      <c r="END793" s="289"/>
      <c r="ENE793" s="289"/>
      <c r="ENF793" s="289"/>
      <c r="ENG793" s="289"/>
      <c r="ENH793" s="289"/>
      <c r="ENI793" s="289"/>
      <c r="ENJ793" s="289"/>
      <c r="ENK793" s="289"/>
      <c r="ENL793" s="289"/>
      <c r="ENM793" s="289"/>
      <c r="ENN793" s="289"/>
      <c r="ENO793" s="289"/>
      <c r="ENP793" s="289"/>
      <c r="ENQ793" s="289"/>
      <c r="ENR793" s="289"/>
      <c r="ENS793" s="289"/>
      <c r="ENT793" s="289"/>
      <c r="ENU793" s="289"/>
      <c r="ENV793" s="289"/>
      <c r="ENW793" s="289"/>
      <c r="ENX793" s="289"/>
      <c r="ENY793" s="289"/>
      <c r="ENZ793" s="289"/>
      <c r="EOA793" s="289"/>
      <c r="EOB793" s="289"/>
      <c r="EOC793" s="289"/>
      <c r="EOD793" s="289"/>
      <c r="EOE793" s="289"/>
      <c r="EOF793" s="289"/>
      <c r="EOG793" s="289"/>
      <c r="EOH793" s="289"/>
      <c r="EOI793" s="289"/>
      <c r="EOJ793" s="289"/>
      <c r="EOK793" s="289"/>
      <c r="EOL793" s="289"/>
      <c r="EOM793" s="289"/>
      <c r="EON793" s="289"/>
      <c r="EOO793" s="289"/>
      <c r="EOP793" s="289"/>
      <c r="EOQ793" s="289"/>
      <c r="EOR793" s="289"/>
      <c r="EOS793" s="289"/>
      <c r="EOT793" s="289"/>
      <c r="EOU793" s="289"/>
      <c r="EOV793" s="289"/>
      <c r="EOW793" s="289"/>
      <c r="EOX793" s="289"/>
      <c r="EOY793" s="289"/>
      <c r="EOZ793" s="289"/>
      <c r="EPA793" s="289"/>
      <c r="EPB793" s="289"/>
      <c r="EPC793" s="289"/>
      <c r="EPD793" s="289"/>
      <c r="EPE793" s="289"/>
      <c r="EPF793" s="289"/>
      <c r="EPG793" s="289"/>
      <c r="EPH793" s="289"/>
      <c r="EPI793" s="289"/>
      <c r="EPJ793" s="289"/>
      <c r="EPK793" s="289"/>
      <c r="EPL793" s="289"/>
      <c r="EPM793" s="289"/>
      <c r="EPN793" s="289"/>
      <c r="EPO793" s="289"/>
      <c r="EPP793" s="289"/>
      <c r="EPQ793" s="289"/>
      <c r="EPR793" s="289"/>
      <c r="EPS793" s="289"/>
      <c r="EPT793" s="289"/>
      <c r="EPU793" s="289"/>
      <c r="EPV793" s="289"/>
      <c r="EPW793" s="289"/>
      <c r="EPX793" s="289"/>
      <c r="EPY793" s="289"/>
      <c r="EPZ793" s="289"/>
      <c r="EQA793" s="289"/>
      <c r="EQB793" s="289"/>
      <c r="EQC793" s="289"/>
      <c r="EQD793" s="289"/>
      <c r="EQE793" s="289"/>
      <c r="EQF793" s="289"/>
      <c r="EQG793" s="289"/>
      <c r="EQH793" s="289"/>
      <c r="EQI793" s="289"/>
      <c r="EQJ793" s="289"/>
      <c r="EQK793" s="289"/>
      <c r="EQL793" s="289"/>
      <c r="EQM793" s="289"/>
      <c r="EQN793" s="289"/>
      <c r="EQO793" s="289"/>
      <c r="EQP793" s="289"/>
      <c r="EQQ793" s="289"/>
      <c r="EQR793" s="289"/>
      <c r="EQS793" s="289"/>
      <c r="EQT793" s="289"/>
      <c r="EQU793" s="289"/>
      <c r="EQV793" s="289"/>
      <c r="EQW793" s="289"/>
      <c r="EQX793" s="289"/>
      <c r="EQY793" s="289"/>
      <c r="EQZ793" s="289"/>
      <c r="ERA793" s="289"/>
      <c r="ERB793" s="289"/>
      <c r="ERC793" s="289"/>
      <c r="ERD793" s="289"/>
      <c r="ERE793" s="289"/>
      <c r="ERF793" s="289"/>
      <c r="ERG793" s="289"/>
      <c r="ERH793" s="289"/>
      <c r="ERI793" s="289"/>
      <c r="ERJ793" s="289"/>
      <c r="ERK793" s="289"/>
      <c r="ERL793" s="289"/>
      <c r="ERM793" s="289"/>
      <c r="ERN793" s="289"/>
      <c r="ERO793" s="289"/>
      <c r="ERP793" s="289"/>
      <c r="ERQ793" s="289"/>
      <c r="ERR793" s="289"/>
      <c r="ERS793" s="289"/>
      <c r="ERT793" s="289"/>
      <c r="ERU793" s="289"/>
      <c r="ERV793" s="289"/>
      <c r="ERW793" s="289"/>
      <c r="ERX793" s="289"/>
      <c r="ERY793" s="289"/>
      <c r="ERZ793" s="289"/>
      <c r="ESA793" s="289"/>
      <c r="ESB793" s="289"/>
      <c r="ESC793" s="289"/>
      <c r="ESD793" s="289"/>
      <c r="ESE793" s="289"/>
      <c r="ESF793" s="289"/>
      <c r="ESG793" s="289"/>
      <c r="ESH793" s="289"/>
      <c r="ESI793" s="289"/>
      <c r="ESJ793" s="289"/>
      <c r="ESK793" s="289"/>
      <c r="ESL793" s="289"/>
      <c r="ESM793" s="289"/>
      <c r="ESN793" s="289"/>
      <c r="ESO793" s="289"/>
      <c r="ESP793" s="289"/>
      <c r="ESQ793" s="289"/>
      <c r="ESR793" s="289"/>
      <c r="ESS793" s="289"/>
      <c r="EST793" s="289"/>
      <c r="ESU793" s="289"/>
      <c r="ESV793" s="289"/>
      <c r="ESW793" s="289"/>
      <c r="ESX793" s="289"/>
      <c r="ESY793" s="289"/>
      <c r="ESZ793" s="289"/>
      <c r="ETA793" s="289"/>
      <c r="ETB793" s="289"/>
      <c r="ETC793" s="289"/>
      <c r="ETD793" s="289"/>
      <c r="ETE793" s="289"/>
      <c r="ETF793" s="289"/>
      <c r="ETG793" s="289"/>
      <c r="ETH793" s="289"/>
      <c r="ETI793" s="289"/>
      <c r="ETJ793" s="289"/>
      <c r="ETK793" s="289"/>
      <c r="ETL793" s="289"/>
      <c r="ETM793" s="289"/>
      <c r="ETN793" s="289"/>
      <c r="ETO793" s="289"/>
      <c r="ETP793" s="289"/>
      <c r="ETQ793" s="289"/>
      <c r="ETR793" s="289"/>
      <c r="ETS793" s="289"/>
      <c r="ETT793" s="289"/>
      <c r="ETU793" s="289"/>
      <c r="ETV793" s="289"/>
      <c r="ETW793" s="289"/>
      <c r="ETX793" s="289"/>
      <c r="ETY793" s="289"/>
      <c r="ETZ793" s="289"/>
      <c r="EUA793" s="289"/>
      <c r="EUB793" s="289"/>
      <c r="EUC793" s="289"/>
      <c r="EUD793" s="289"/>
      <c r="EUE793" s="289"/>
      <c r="EUF793" s="289"/>
      <c r="EUG793" s="289"/>
      <c r="EUH793" s="289"/>
      <c r="EUI793" s="289"/>
      <c r="EUJ793" s="289"/>
      <c r="EUK793" s="289"/>
      <c r="EUL793" s="289"/>
      <c r="EUM793" s="289"/>
      <c r="EUN793" s="289"/>
      <c r="EUO793" s="289"/>
      <c r="EUP793" s="289"/>
      <c r="EUQ793" s="289"/>
      <c r="EUR793" s="289"/>
      <c r="EUS793" s="289"/>
      <c r="EUT793" s="289"/>
      <c r="EUU793" s="289"/>
      <c r="EUV793" s="289"/>
      <c r="EUW793" s="289"/>
      <c r="EUX793" s="289"/>
      <c r="EUY793" s="289"/>
      <c r="EUZ793" s="289"/>
      <c r="EVA793" s="289"/>
      <c r="EVB793" s="289"/>
      <c r="EVC793" s="289"/>
      <c r="EVD793" s="289"/>
      <c r="EVE793" s="289"/>
      <c r="EVF793" s="289"/>
      <c r="EVG793" s="289"/>
      <c r="EVH793" s="289"/>
      <c r="EVI793" s="289"/>
      <c r="EVJ793" s="289"/>
      <c r="EVK793" s="289"/>
      <c r="EVL793" s="289"/>
      <c r="EVM793" s="289"/>
      <c r="EVN793" s="289"/>
      <c r="EVO793" s="289"/>
      <c r="EVP793" s="289"/>
      <c r="EVQ793" s="289"/>
      <c r="EVR793" s="289"/>
      <c r="EVS793" s="289"/>
      <c r="EVT793" s="289"/>
      <c r="EVU793" s="289"/>
      <c r="EVV793" s="289"/>
      <c r="EVW793" s="289"/>
      <c r="EVX793" s="289"/>
      <c r="EVY793" s="289"/>
      <c r="EVZ793" s="289"/>
      <c r="EWA793" s="289"/>
      <c r="EWB793" s="289"/>
      <c r="EWC793" s="289"/>
      <c r="EWD793" s="289"/>
      <c r="EWE793" s="289"/>
      <c r="EWF793" s="289"/>
      <c r="EWG793" s="289"/>
      <c r="EWH793" s="289"/>
      <c r="EWI793" s="289"/>
      <c r="EWJ793" s="289"/>
      <c r="EWK793" s="289"/>
      <c r="EWL793" s="289"/>
      <c r="EWM793" s="289"/>
      <c r="EWN793" s="289"/>
      <c r="EWO793" s="289"/>
      <c r="EWP793" s="289"/>
      <c r="EWQ793" s="289"/>
      <c r="EWR793" s="289"/>
      <c r="EWS793" s="289"/>
      <c r="EWT793" s="289"/>
      <c r="EWU793" s="289"/>
      <c r="EWV793" s="289"/>
      <c r="EWW793" s="289"/>
      <c r="EWX793" s="289"/>
      <c r="EWY793" s="289"/>
      <c r="EWZ793" s="289"/>
      <c r="EXA793" s="289"/>
      <c r="EXB793" s="289"/>
      <c r="EXC793" s="289"/>
      <c r="EXD793" s="289"/>
      <c r="EXE793" s="289"/>
      <c r="EXF793" s="289"/>
      <c r="EXG793" s="289"/>
      <c r="EXH793" s="289"/>
      <c r="EXI793" s="289"/>
      <c r="EXJ793" s="289"/>
      <c r="EXK793" s="289"/>
      <c r="EXL793" s="289"/>
      <c r="EXM793" s="289"/>
      <c r="EXN793" s="289"/>
      <c r="EXO793" s="289"/>
      <c r="EXP793" s="289"/>
      <c r="EXQ793" s="289"/>
      <c r="EXR793" s="289"/>
      <c r="EXS793" s="289"/>
      <c r="EXT793" s="289"/>
      <c r="EXU793" s="289"/>
      <c r="EXV793" s="289"/>
      <c r="EXW793" s="289"/>
      <c r="EXX793" s="289"/>
      <c r="EXY793" s="289"/>
      <c r="EXZ793" s="289"/>
      <c r="EYA793" s="289"/>
      <c r="EYB793" s="289"/>
      <c r="EYC793" s="289"/>
      <c r="EYD793" s="289"/>
      <c r="EYE793" s="289"/>
      <c r="EYF793" s="289"/>
      <c r="EYG793" s="289"/>
      <c r="EYH793" s="289"/>
      <c r="EYI793" s="289"/>
      <c r="EYJ793" s="289"/>
      <c r="EYK793" s="289"/>
      <c r="EYL793" s="289"/>
      <c r="EYM793" s="289"/>
      <c r="EYN793" s="289"/>
      <c r="EYO793" s="289"/>
      <c r="EYP793" s="289"/>
      <c r="EYQ793" s="289"/>
      <c r="EYR793" s="289"/>
      <c r="EYS793" s="289"/>
      <c r="EYT793" s="289"/>
      <c r="EYU793" s="289"/>
      <c r="EYV793" s="289"/>
      <c r="EYW793" s="289"/>
      <c r="EYX793" s="289"/>
      <c r="EYY793" s="289"/>
      <c r="EYZ793" s="289"/>
      <c r="EZA793" s="289"/>
      <c r="EZB793" s="289"/>
      <c r="EZC793" s="289"/>
      <c r="EZD793" s="289"/>
      <c r="EZE793" s="289"/>
      <c r="EZF793" s="289"/>
      <c r="EZG793" s="289"/>
      <c r="EZH793" s="289"/>
      <c r="EZI793" s="289"/>
      <c r="EZJ793" s="289"/>
      <c r="EZK793" s="289"/>
      <c r="EZL793" s="289"/>
      <c r="EZM793" s="289"/>
      <c r="EZN793" s="289"/>
      <c r="EZO793" s="289"/>
      <c r="EZP793" s="289"/>
      <c r="EZQ793" s="289"/>
      <c r="EZR793" s="289"/>
      <c r="EZS793" s="289"/>
      <c r="EZT793" s="289"/>
      <c r="EZU793" s="289"/>
      <c r="EZV793" s="289"/>
      <c r="EZW793" s="289"/>
      <c r="EZX793" s="289"/>
      <c r="EZY793" s="289"/>
      <c r="EZZ793" s="289"/>
      <c r="FAA793" s="289"/>
      <c r="FAB793" s="289"/>
      <c r="FAC793" s="289"/>
      <c r="FAD793" s="289"/>
      <c r="FAE793" s="289"/>
      <c r="FAF793" s="289"/>
      <c r="FAG793" s="289"/>
      <c r="FAH793" s="289"/>
      <c r="FAI793" s="289"/>
      <c r="FAJ793" s="289"/>
      <c r="FAK793" s="289"/>
      <c r="FAL793" s="289"/>
      <c r="FAM793" s="289"/>
      <c r="FAN793" s="289"/>
      <c r="FAO793" s="289"/>
      <c r="FAP793" s="289"/>
      <c r="FAQ793" s="289"/>
      <c r="FAR793" s="289"/>
      <c r="FAS793" s="289"/>
      <c r="FAT793" s="289"/>
      <c r="FAU793" s="289"/>
      <c r="FAV793" s="289"/>
      <c r="FAW793" s="289"/>
      <c r="FAX793" s="289"/>
      <c r="FAY793" s="289"/>
      <c r="FAZ793" s="289"/>
      <c r="FBA793" s="289"/>
      <c r="FBB793" s="289"/>
      <c r="FBC793" s="289"/>
      <c r="FBD793" s="289"/>
      <c r="FBE793" s="289"/>
      <c r="FBF793" s="289"/>
      <c r="FBG793" s="289"/>
      <c r="FBH793" s="289"/>
      <c r="FBI793" s="289"/>
      <c r="FBJ793" s="289"/>
      <c r="FBK793" s="289"/>
      <c r="FBL793" s="289"/>
      <c r="FBM793" s="289"/>
      <c r="FBN793" s="289"/>
      <c r="FBO793" s="289"/>
      <c r="FBP793" s="289"/>
      <c r="FBQ793" s="289"/>
      <c r="FBR793" s="289"/>
      <c r="FBS793" s="289"/>
      <c r="FBT793" s="289"/>
      <c r="FBU793" s="289"/>
      <c r="FBV793" s="289"/>
      <c r="FBW793" s="289"/>
      <c r="FBX793" s="289"/>
      <c r="FBY793" s="289"/>
      <c r="FBZ793" s="289"/>
      <c r="FCA793" s="289"/>
      <c r="FCB793" s="289"/>
      <c r="FCC793" s="289"/>
      <c r="FCD793" s="289"/>
      <c r="FCE793" s="289"/>
      <c r="FCF793" s="289"/>
      <c r="FCG793" s="289"/>
      <c r="FCH793" s="289"/>
      <c r="FCI793" s="289"/>
      <c r="FCJ793" s="289"/>
      <c r="FCK793" s="289"/>
      <c r="FCL793" s="289"/>
      <c r="FCM793" s="289"/>
      <c r="FCN793" s="289"/>
      <c r="FCO793" s="289"/>
      <c r="FCP793" s="289"/>
      <c r="FCQ793" s="289"/>
      <c r="FCR793" s="289"/>
      <c r="FCS793" s="289"/>
      <c r="FCT793" s="289"/>
      <c r="FCU793" s="289"/>
      <c r="FCV793" s="289"/>
      <c r="FCW793" s="289"/>
      <c r="FCX793" s="289"/>
      <c r="FCY793" s="289"/>
      <c r="FCZ793" s="289"/>
      <c r="FDA793" s="289"/>
      <c r="FDB793" s="289"/>
      <c r="FDC793" s="289"/>
      <c r="FDD793" s="289"/>
      <c r="FDE793" s="289"/>
      <c r="FDF793" s="289"/>
      <c r="FDG793" s="289"/>
      <c r="FDH793" s="289"/>
      <c r="FDI793" s="289"/>
      <c r="FDJ793" s="289"/>
      <c r="FDK793" s="289"/>
      <c r="FDL793" s="289"/>
      <c r="FDM793" s="289"/>
      <c r="FDN793" s="289"/>
      <c r="FDO793" s="289"/>
      <c r="FDP793" s="289"/>
      <c r="FDQ793" s="289"/>
      <c r="FDR793" s="289"/>
      <c r="FDS793" s="289"/>
      <c r="FDT793" s="289"/>
      <c r="FDU793" s="289"/>
      <c r="FDV793" s="289"/>
      <c r="FDW793" s="289"/>
      <c r="FDX793" s="289"/>
      <c r="FDY793" s="289"/>
      <c r="FDZ793" s="289"/>
      <c r="FEA793" s="289"/>
      <c r="FEB793" s="289"/>
      <c r="FEC793" s="289"/>
      <c r="FED793" s="289"/>
      <c r="FEE793" s="289"/>
      <c r="FEF793" s="289"/>
      <c r="FEG793" s="289"/>
      <c r="FEH793" s="289"/>
      <c r="FEI793" s="289"/>
      <c r="FEJ793" s="289"/>
      <c r="FEK793" s="289"/>
      <c r="FEL793" s="289"/>
      <c r="FEM793" s="289"/>
      <c r="FEN793" s="289"/>
      <c r="FEO793" s="289"/>
      <c r="FEP793" s="289"/>
      <c r="FEQ793" s="289"/>
      <c r="FER793" s="289"/>
      <c r="FES793" s="289"/>
      <c r="FET793" s="289"/>
      <c r="FEU793" s="289"/>
      <c r="FEV793" s="289"/>
      <c r="FEW793" s="289"/>
      <c r="FEX793" s="289"/>
      <c r="FEY793" s="289"/>
      <c r="FEZ793" s="289"/>
      <c r="FFA793" s="289"/>
      <c r="FFB793" s="289"/>
      <c r="FFC793" s="289"/>
      <c r="FFD793" s="289"/>
      <c r="FFE793" s="289"/>
      <c r="FFF793" s="289"/>
      <c r="FFG793" s="289"/>
      <c r="FFH793" s="289"/>
      <c r="FFI793" s="289"/>
      <c r="FFJ793" s="289"/>
      <c r="FFK793" s="289"/>
      <c r="FFL793" s="289"/>
      <c r="FFM793" s="289"/>
      <c r="FFN793" s="289"/>
      <c r="FFO793" s="289"/>
      <c r="FFP793" s="289"/>
      <c r="FFQ793" s="289"/>
      <c r="FFR793" s="289"/>
      <c r="FFS793" s="289"/>
      <c r="FFT793" s="289"/>
      <c r="FFU793" s="289"/>
      <c r="FFV793" s="289"/>
      <c r="FFW793" s="289"/>
      <c r="FFX793" s="289"/>
      <c r="FFY793" s="289"/>
      <c r="FFZ793" s="289"/>
      <c r="FGA793" s="289"/>
      <c r="FGB793" s="289"/>
      <c r="FGC793" s="289"/>
      <c r="FGD793" s="289"/>
      <c r="FGE793" s="289"/>
      <c r="FGF793" s="289"/>
      <c r="FGG793" s="289"/>
      <c r="FGH793" s="289"/>
      <c r="FGI793" s="289"/>
      <c r="FGJ793" s="289"/>
      <c r="FGK793" s="289"/>
      <c r="FGL793" s="289"/>
      <c r="FGM793" s="289"/>
      <c r="FGN793" s="289"/>
      <c r="FGO793" s="289"/>
      <c r="FGP793" s="289"/>
      <c r="FGQ793" s="289"/>
      <c r="FGR793" s="289"/>
      <c r="FGS793" s="289"/>
      <c r="FGT793" s="289"/>
      <c r="FGU793" s="289"/>
      <c r="FGV793" s="289"/>
      <c r="FGW793" s="289"/>
      <c r="FGX793" s="289"/>
      <c r="FGY793" s="289"/>
      <c r="FGZ793" s="289"/>
      <c r="FHA793" s="289"/>
      <c r="FHB793" s="289"/>
      <c r="FHC793" s="289"/>
      <c r="FHD793" s="289"/>
      <c r="FHE793" s="289"/>
      <c r="FHF793" s="289"/>
      <c r="FHG793" s="289"/>
      <c r="FHH793" s="289"/>
      <c r="FHI793" s="289"/>
      <c r="FHJ793" s="289"/>
      <c r="FHK793" s="289"/>
      <c r="FHL793" s="289"/>
      <c r="FHM793" s="289"/>
      <c r="FHN793" s="289"/>
      <c r="FHO793" s="289"/>
      <c r="FHP793" s="289"/>
      <c r="FHQ793" s="289"/>
      <c r="FHR793" s="289"/>
      <c r="FHS793" s="289"/>
      <c r="FHT793" s="289"/>
      <c r="FHU793" s="289"/>
      <c r="FHV793" s="289"/>
      <c r="FHW793" s="289"/>
      <c r="FHX793" s="289"/>
      <c r="FHY793" s="289"/>
      <c r="FHZ793" s="289"/>
      <c r="FIA793" s="289"/>
      <c r="FIB793" s="289"/>
      <c r="FIC793" s="289"/>
      <c r="FID793" s="289"/>
      <c r="FIE793" s="289"/>
      <c r="FIF793" s="289"/>
      <c r="FIG793" s="289"/>
      <c r="FIH793" s="289"/>
      <c r="FII793" s="289"/>
      <c r="FIJ793" s="289"/>
      <c r="FIK793" s="289"/>
      <c r="FIL793" s="289"/>
      <c r="FIM793" s="289"/>
      <c r="FIN793" s="289"/>
      <c r="FIO793" s="289"/>
      <c r="FIP793" s="289"/>
      <c r="FIQ793" s="289"/>
      <c r="FIR793" s="289"/>
      <c r="FIS793" s="289"/>
      <c r="FIT793" s="289"/>
      <c r="FIU793" s="289"/>
      <c r="FIV793" s="289"/>
      <c r="FIW793" s="289"/>
      <c r="FIX793" s="289"/>
      <c r="FIY793" s="289"/>
      <c r="FIZ793" s="289"/>
      <c r="FJA793" s="289"/>
      <c r="FJB793" s="289"/>
      <c r="FJC793" s="289"/>
      <c r="FJD793" s="289"/>
      <c r="FJE793" s="289"/>
      <c r="FJF793" s="289"/>
      <c r="FJG793" s="289"/>
      <c r="FJH793" s="289"/>
      <c r="FJI793" s="289"/>
      <c r="FJJ793" s="289"/>
      <c r="FJK793" s="289"/>
      <c r="FJL793" s="289"/>
      <c r="FJM793" s="289"/>
      <c r="FJN793" s="289"/>
      <c r="FJO793" s="289"/>
      <c r="FJP793" s="289"/>
      <c r="FJQ793" s="289"/>
      <c r="FJR793" s="289"/>
      <c r="FJS793" s="289"/>
      <c r="FJT793" s="289"/>
      <c r="FJU793" s="289"/>
      <c r="FJV793" s="289"/>
      <c r="FJW793" s="289"/>
      <c r="FJX793" s="289"/>
      <c r="FJY793" s="289"/>
      <c r="FJZ793" s="289"/>
      <c r="FKA793" s="289"/>
      <c r="FKB793" s="289"/>
      <c r="FKC793" s="289"/>
      <c r="FKD793" s="289"/>
      <c r="FKE793" s="289"/>
      <c r="FKF793" s="289"/>
      <c r="FKG793" s="289"/>
      <c r="FKH793" s="289"/>
      <c r="FKI793" s="289"/>
      <c r="FKJ793" s="289"/>
      <c r="FKK793" s="289"/>
      <c r="FKL793" s="289"/>
      <c r="FKM793" s="289"/>
      <c r="FKN793" s="289"/>
      <c r="FKO793" s="289"/>
      <c r="FKP793" s="289"/>
      <c r="FKQ793" s="289"/>
      <c r="FKR793" s="289"/>
      <c r="FKS793" s="289"/>
      <c r="FKT793" s="289"/>
      <c r="FKU793" s="289"/>
      <c r="FKV793" s="289"/>
      <c r="FKW793" s="289"/>
      <c r="FKX793" s="289"/>
      <c r="FKY793" s="289"/>
      <c r="FKZ793" s="289"/>
      <c r="FLA793" s="289"/>
      <c r="FLB793" s="289"/>
      <c r="FLC793" s="289"/>
      <c r="FLD793" s="289"/>
      <c r="FLE793" s="289"/>
      <c r="FLF793" s="289"/>
      <c r="FLG793" s="289"/>
      <c r="FLH793" s="289"/>
      <c r="FLI793" s="289"/>
      <c r="FLJ793" s="289"/>
      <c r="FLK793" s="289"/>
      <c r="FLL793" s="289"/>
      <c r="FLM793" s="289"/>
      <c r="FLN793" s="289"/>
      <c r="FLO793" s="289"/>
      <c r="FLP793" s="289"/>
      <c r="FLQ793" s="289"/>
      <c r="FLR793" s="289"/>
      <c r="FLS793" s="289"/>
      <c r="FLT793" s="289"/>
      <c r="FLU793" s="289"/>
      <c r="FLV793" s="289"/>
      <c r="FLW793" s="289"/>
      <c r="FLX793" s="289"/>
      <c r="FLY793" s="289"/>
      <c r="FLZ793" s="289"/>
      <c r="FMA793" s="289"/>
      <c r="FMB793" s="289"/>
      <c r="FMC793" s="289"/>
      <c r="FMD793" s="289"/>
      <c r="FME793" s="289"/>
      <c r="FMF793" s="289"/>
      <c r="FMG793" s="289"/>
      <c r="FMH793" s="289"/>
      <c r="FMI793" s="289"/>
      <c r="FMJ793" s="289"/>
      <c r="FMK793" s="289"/>
      <c r="FML793" s="289"/>
      <c r="FMM793" s="289"/>
      <c r="FMN793" s="289"/>
      <c r="FMO793" s="289"/>
      <c r="FMP793" s="289"/>
      <c r="FMQ793" s="289"/>
      <c r="FMR793" s="289"/>
      <c r="FMS793" s="289"/>
      <c r="FMT793" s="289"/>
      <c r="FMU793" s="289"/>
      <c r="FMV793" s="289"/>
      <c r="FMW793" s="289"/>
      <c r="FMX793" s="289"/>
      <c r="FMY793" s="289"/>
      <c r="FMZ793" s="289"/>
      <c r="FNA793" s="289"/>
      <c r="FNB793" s="289"/>
      <c r="FNC793" s="289"/>
      <c r="FND793" s="289"/>
      <c r="FNE793" s="289"/>
      <c r="FNF793" s="289"/>
      <c r="FNG793" s="289"/>
      <c r="FNH793" s="289"/>
      <c r="FNI793" s="289"/>
      <c r="FNJ793" s="289"/>
      <c r="FNK793" s="289"/>
      <c r="FNL793" s="289"/>
      <c r="FNM793" s="289"/>
      <c r="FNN793" s="289"/>
      <c r="FNO793" s="289"/>
      <c r="FNP793" s="289"/>
      <c r="FNQ793" s="289"/>
      <c r="FNR793" s="289"/>
      <c r="FNS793" s="289"/>
      <c r="FNT793" s="289"/>
      <c r="FNU793" s="289"/>
      <c r="FNV793" s="289"/>
      <c r="FNW793" s="289"/>
      <c r="FNX793" s="289"/>
      <c r="FNY793" s="289"/>
      <c r="FNZ793" s="289"/>
      <c r="FOA793" s="289"/>
      <c r="FOB793" s="289"/>
      <c r="FOC793" s="289"/>
      <c r="FOD793" s="289"/>
      <c r="FOE793" s="289"/>
      <c r="FOF793" s="289"/>
      <c r="FOG793" s="289"/>
      <c r="FOH793" s="289"/>
      <c r="FOI793" s="289"/>
      <c r="FOJ793" s="289"/>
      <c r="FOK793" s="289"/>
      <c r="FOL793" s="289"/>
      <c r="FOM793" s="289"/>
      <c r="FON793" s="289"/>
      <c r="FOO793" s="289"/>
      <c r="FOP793" s="289"/>
      <c r="FOQ793" s="289"/>
      <c r="FOR793" s="289"/>
      <c r="FOS793" s="289"/>
      <c r="FOT793" s="289"/>
      <c r="FOU793" s="289"/>
      <c r="FOV793" s="289"/>
      <c r="FOW793" s="289"/>
      <c r="FOX793" s="289"/>
      <c r="FOY793" s="289"/>
      <c r="FOZ793" s="289"/>
      <c r="FPA793" s="289"/>
      <c r="FPB793" s="289"/>
      <c r="FPC793" s="289"/>
      <c r="FPD793" s="289"/>
      <c r="FPE793" s="289"/>
      <c r="FPF793" s="289"/>
      <c r="FPG793" s="289"/>
      <c r="FPH793" s="289"/>
      <c r="FPI793" s="289"/>
      <c r="FPJ793" s="289"/>
      <c r="FPK793" s="289"/>
      <c r="FPL793" s="289"/>
      <c r="FPM793" s="289"/>
      <c r="FPN793" s="289"/>
      <c r="FPO793" s="289"/>
      <c r="FPP793" s="289"/>
      <c r="FPQ793" s="289"/>
      <c r="FPR793" s="289"/>
      <c r="FPS793" s="289"/>
      <c r="FPT793" s="289"/>
      <c r="FPU793" s="289"/>
      <c r="FPV793" s="289"/>
      <c r="FPW793" s="289"/>
      <c r="FPX793" s="289"/>
      <c r="FPY793" s="289"/>
      <c r="FPZ793" s="289"/>
      <c r="FQA793" s="289"/>
      <c r="FQB793" s="289"/>
      <c r="FQC793" s="289"/>
      <c r="FQD793" s="289"/>
      <c r="FQE793" s="289"/>
      <c r="FQF793" s="289"/>
      <c r="FQG793" s="289"/>
      <c r="FQH793" s="289"/>
      <c r="FQI793" s="289"/>
      <c r="FQJ793" s="289"/>
      <c r="FQK793" s="289"/>
      <c r="FQL793" s="289"/>
      <c r="FQM793" s="289"/>
      <c r="FQN793" s="289"/>
      <c r="FQO793" s="289"/>
      <c r="FQP793" s="289"/>
      <c r="FQQ793" s="289"/>
      <c r="FQR793" s="289"/>
      <c r="FQS793" s="289"/>
      <c r="FQT793" s="289"/>
      <c r="FQU793" s="289"/>
      <c r="FQV793" s="289"/>
      <c r="FQW793" s="289"/>
      <c r="FQX793" s="289"/>
      <c r="FQY793" s="289"/>
      <c r="FQZ793" s="289"/>
      <c r="FRA793" s="289"/>
      <c r="FRB793" s="289"/>
      <c r="FRC793" s="289"/>
      <c r="FRD793" s="289"/>
      <c r="FRE793" s="289"/>
      <c r="FRF793" s="289"/>
      <c r="FRG793" s="289"/>
      <c r="FRH793" s="289"/>
      <c r="FRI793" s="289"/>
      <c r="FRJ793" s="289"/>
      <c r="FRK793" s="289"/>
      <c r="FRL793" s="289"/>
      <c r="FRM793" s="289"/>
      <c r="FRN793" s="289"/>
      <c r="FRO793" s="289"/>
      <c r="FRP793" s="289"/>
      <c r="FRQ793" s="289"/>
      <c r="FRR793" s="289"/>
      <c r="FRS793" s="289"/>
      <c r="FRT793" s="289"/>
      <c r="FRU793" s="289"/>
      <c r="FRV793" s="289"/>
      <c r="FRW793" s="289"/>
      <c r="FRX793" s="289"/>
      <c r="FRY793" s="289"/>
      <c r="FRZ793" s="289"/>
      <c r="FSA793" s="289"/>
      <c r="FSB793" s="289"/>
      <c r="FSC793" s="289"/>
      <c r="FSD793" s="289"/>
      <c r="FSE793" s="289"/>
      <c r="FSF793" s="289"/>
      <c r="FSG793" s="289"/>
      <c r="FSH793" s="289"/>
      <c r="FSI793" s="289"/>
      <c r="FSJ793" s="289"/>
      <c r="FSK793" s="289"/>
      <c r="FSL793" s="289"/>
      <c r="FSM793" s="289"/>
      <c r="FSN793" s="289"/>
      <c r="FSO793" s="289"/>
      <c r="FSP793" s="289"/>
      <c r="FSQ793" s="289"/>
      <c r="FSR793" s="289"/>
      <c r="FSS793" s="289"/>
      <c r="FST793" s="289"/>
      <c r="FSU793" s="289"/>
      <c r="FSV793" s="289"/>
      <c r="FSW793" s="289"/>
      <c r="FSX793" s="289"/>
      <c r="FSY793" s="289"/>
      <c r="FSZ793" s="289"/>
      <c r="FTA793" s="289"/>
      <c r="FTB793" s="289"/>
      <c r="FTC793" s="289"/>
      <c r="FTD793" s="289"/>
      <c r="FTE793" s="289"/>
      <c r="FTF793" s="289"/>
      <c r="FTG793" s="289"/>
      <c r="FTH793" s="289"/>
      <c r="FTI793" s="289"/>
      <c r="FTJ793" s="289"/>
      <c r="FTK793" s="289"/>
      <c r="FTL793" s="289"/>
      <c r="FTM793" s="289"/>
      <c r="FTN793" s="289"/>
      <c r="FTO793" s="289"/>
      <c r="FTP793" s="289"/>
      <c r="FTQ793" s="289"/>
      <c r="FTR793" s="289"/>
      <c r="FTS793" s="289"/>
      <c r="FTT793" s="289"/>
      <c r="FTU793" s="289"/>
      <c r="FTV793" s="289"/>
      <c r="FTW793" s="289"/>
      <c r="FTX793" s="289"/>
      <c r="FTY793" s="289"/>
      <c r="FTZ793" s="289"/>
      <c r="FUA793" s="289"/>
      <c r="FUB793" s="289"/>
      <c r="FUC793" s="289"/>
      <c r="FUD793" s="289"/>
      <c r="FUE793" s="289"/>
      <c r="FUF793" s="289"/>
      <c r="FUG793" s="289"/>
      <c r="FUH793" s="289"/>
      <c r="FUI793" s="289"/>
      <c r="FUJ793" s="289"/>
      <c r="FUK793" s="289"/>
      <c r="FUL793" s="289"/>
      <c r="FUM793" s="289"/>
      <c r="FUN793" s="289"/>
      <c r="FUO793" s="289"/>
      <c r="FUP793" s="289"/>
      <c r="FUQ793" s="289"/>
      <c r="FUR793" s="289"/>
      <c r="FUS793" s="289"/>
      <c r="FUT793" s="289"/>
      <c r="FUU793" s="289"/>
      <c r="FUV793" s="289"/>
      <c r="FUW793" s="289"/>
      <c r="FUX793" s="289"/>
      <c r="FUY793" s="289"/>
      <c r="FUZ793" s="289"/>
      <c r="FVA793" s="289"/>
      <c r="FVB793" s="289"/>
      <c r="FVC793" s="289"/>
      <c r="FVD793" s="289"/>
      <c r="FVE793" s="289"/>
      <c r="FVF793" s="289"/>
      <c r="FVG793" s="289"/>
      <c r="FVH793" s="289"/>
      <c r="FVI793" s="289"/>
      <c r="FVJ793" s="289"/>
      <c r="FVK793" s="289"/>
      <c r="FVL793" s="289"/>
      <c r="FVM793" s="289"/>
      <c r="FVN793" s="289"/>
      <c r="FVO793" s="289"/>
      <c r="FVP793" s="289"/>
      <c r="FVQ793" s="289"/>
      <c r="FVR793" s="289"/>
      <c r="FVS793" s="289"/>
      <c r="FVT793" s="289"/>
      <c r="FVU793" s="289"/>
      <c r="FVV793" s="289"/>
      <c r="FVW793" s="289"/>
      <c r="FVX793" s="289"/>
      <c r="FVY793" s="289"/>
      <c r="FVZ793" s="289"/>
      <c r="FWA793" s="289"/>
      <c r="FWB793" s="289"/>
      <c r="FWC793" s="289"/>
      <c r="FWD793" s="289"/>
      <c r="FWE793" s="289"/>
      <c r="FWF793" s="289"/>
      <c r="FWG793" s="289"/>
      <c r="FWH793" s="289"/>
      <c r="FWI793" s="289"/>
      <c r="FWJ793" s="289"/>
      <c r="FWK793" s="289"/>
      <c r="FWL793" s="289"/>
      <c r="FWM793" s="289"/>
      <c r="FWN793" s="289"/>
      <c r="FWO793" s="289"/>
      <c r="FWP793" s="289"/>
      <c r="FWQ793" s="289"/>
      <c r="FWR793" s="289"/>
      <c r="FWS793" s="289"/>
      <c r="FWT793" s="289"/>
      <c r="FWU793" s="289"/>
      <c r="FWV793" s="289"/>
      <c r="FWW793" s="289"/>
      <c r="FWX793" s="289"/>
      <c r="FWY793" s="289"/>
      <c r="FWZ793" s="289"/>
      <c r="FXA793" s="289"/>
      <c r="FXB793" s="289"/>
      <c r="FXC793" s="289"/>
      <c r="FXD793" s="289"/>
      <c r="FXE793" s="289"/>
      <c r="FXF793" s="289"/>
      <c r="FXG793" s="289"/>
      <c r="FXH793" s="289"/>
      <c r="FXI793" s="289"/>
      <c r="FXJ793" s="289"/>
      <c r="FXK793" s="289"/>
      <c r="FXL793" s="289"/>
      <c r="FXM793" s="289"/>
      <c r="FXN793" s="289"/>
      <c r="FXO793" s="289"/>
      <c r="FXP793" s="289"/>
      <c r="FXQ793" s="289"/>
      <c r="FXR793" s="289"/>
      <c r="FXS793" s="289"/>
      <c r="FXT793" s="289"/>
      <c r="FXU793" s="289"/>
      <c r="FXV793" s="289"/>
      <c r="FXW793" s="289"/>
      <c r="FXX793" s="289"/>
      <c r="FXY793" s="289"/>
      <c r="FXZ793" s="289"/>
      <c r="FYA793" s="289"/>
      <c r="FYB793" s="289"/>
      <c r="FYC793" s="289"/>
      <c r="FYD793" s="289"/>
      <c r="FYE793" s="289"/>
      <c r="FYF793" s="289"/>
      <c r="FYG793" s="289"/>
      <c r="FYH793" s="289"/>
      <c r="FYI793" s="289"/>
      <c r="FYJ793" s="289"/>
      <c r="FYK793" s="289"/>
      <c r="FYL793" s="289"/>
      <c r="FYM793" s="289"/>
      <c r="FYN793" s="289"/>
      <c r="FYO793" s="289"/>
      <c r="FYP793" s="289"/>
      <c r="FYQ793" s="289"/>
      <c r="FYR793" s="289"/>
      <c r="FYS793" s="289"/>
      <c r="FYT793" s="289"/>
      <c r="FYU793" s="289"/>
      <c r="FYV793" s="289"/>
      <c r="FYW793" s="289"/>
      <c r="FYX793" s="289"/>
      <c r="FYY793" s="289"/>
      <c r="FYZ793" s="289"/>
      <c r="FZA793" s="289"/>
      <c r="FZB793" s="289"/>
      <c r="FZC793" s="289"/>
      <c r="FZD793" s="289"/>
      <c r="FZE793" s="289"/>
      <c r="FZF793" s="289"/>
      <c r="FZG793" s="289"/>
      <c r="FZH793" s="289"/>
      <c r="FZI793" s="289"/>
      <c r="FZJ793" s="289"/>
      <c r="FZK793" s="289"/>
      <c r="FZL793" s="289"/>
      <c r="FZM793" s="289"/>
      <c r="FZN793" s="289"/>
      <c r="FZO793" s="289"/>
      <c r="FZP793" s="289"/>
      <c r="FZQ793" s="289"/>
      <c r="FZR793" s="289"/>
      <c r="FZS793" s="289"/>
      <c r="FZT793" s="289"/>
      <c r="FZU793" s="289"/>
      <c r="FZV793" s="289"/>
      <c r="FZW793" s="289"/>
      <c r="FZX793" s="289"/>
      <c r="FZY793" s="289"/>
      <c r="FZZ793" s="289"/>
      <c r="GAA793" s="289"/>
      <c r="GAB793" s="289"/>
      <c r="GAC793" s="289"/>
      <c r="GAD793" s="289"/>
      <c r="GAE793" s="289"/>
      <c r="GAF793" s="289"/>
      <c r="GAG793" s="289"/>
      <c r="GAH793" s="289"/>
      <c r="GAI793" s="289"/>
      <c r="GAJ793" s="289"/>
      <c r="GAK793" s="289"/>
      <c r="GAL793" s="289"/>
      <c r="GAM793" s="289"/>
      <c r="GAN793" s="289"/>
      <c r="GAO793" s="289"/>
      <c r="GAP793" s="289"/>
      <c r="GAQ793" s="289"/>
      <c r="GAR793" s="289"/>
      <c r="GAS793" s="289"/>
      <c r="GAT793" s="289"/>
      <c r="GAU793" s="289"/>
      <c r="GAV793" s="289"/>
      <c r="GAW793" s="289"/>
      <c r="GAX793" s="289"/>
      <c r="GAY793" s="289"/>
      <c r="GAZ793" s="289"/>
      <c r="GBA793" s="289"/>
      <c r="GBB793" s="289"/>
      <c r="GBC793" s="289"/>
      <c r="GBD793" s="289"/>
      <c r="GBE793" s="289"/>
      <c r="GBF793" s="289"/>
      <c r="GBG793" s="289"/>
      <c r="GBH793" s="289"/>
      <c r="GBI793" s="289"/>
      <c r="GBJ793" s="289"/>
      <c r="GBK793" s="289"/>
      <c r="GBL793" s="289"/>
      <c r="GBM793" s="289"/>
      <c r="GBN793" s="289"/>
      <c r="GBO793" s="289"/>
      <c r="GBP793" s="289"/>
      <c r="GBQ793" s="289"/>
      <c r="GBR793" s="289"/>
      <c r="GBS793" s="289"/>
      <c r="GBT793" s="289"/>
      <c r="GBU793" s="289"/>
      <c r="GBV793" s="289"/>
      <c r="GBW793" s="289"/>
      <c r="GBX793" s="289"/>
      <c r="GBY793" s="289"/>
      <c r="GBZ793" s="289"/>
      <c r="GCA793" s="289"/>
      <c r="GCB793" s="289"/>
      <c r="GCC793" s="289"/>
      <c r="GCD793" s="289"/>
      <c r="GCE793" s="289"/>
      <c r="GCF793" s="289"/>
      <c r="GCG793" s="289"/>
      <c r="GCH793" s="289"/>
      <c r="GCI793" s="289"/>
      <c r="GCJ793" s="289"/>
      <c r="GCK793" s="289"/>
      <c r="GCL793" s="289"/>
      <c r="GCM793" s="289"/>
      <c r="GCN793" s="289"/>
      <c r="GCO793" s="289"/>
      <c r="GCP793" s="289"/>
      <c r="GCQ793" s="289"/>
      <c r="GCR793" s="289"/>
      <c r="GCS793" s="289"/>
      <c r="GCT793" s="289"/>
      <c r="GCU793" s="289"/>
      <c r="GCV793" s="289"/>
      <c r="GCW793" s="289"/>
      <c r="GCX793" s="289"/>
      <c r="GCY793" s="289"/>
      <c r="GCZ793" s="289"/>
      <c r="GDA793" s="289"/>
      <c r="GDB793" s="289"/>
      <c r="GDC793" s="289"/>
      <c r="GDD793" s="289"/>
      <c r="GDE793" s="289"/>
      <c r="GDF793" s="289"/>
      <c r="GDG793" s="289"/>
      <c r="GDH793" s="289"/>
      <c r="GDI793" s="289"/>
      <c r="GDJ793" s="289"/>
      <c r="GDK793" s="289"/>
      <c r="GDL793" s="289"/>
      <c r="GDM793" s="289"/>
      <c r="GDN793" s="289"/>
      <c r="GDO793" s="289"/>
      <c r="GDP793" s="289"/>
      <c r="GDQ793" s="289"/>
      <c r="GDR793" s="289"/>
      <c r="GDS793" s="289"/>
      <c r="GDT793" s="289"/>
      <c r="GDU793" s="289"/>
      <c r="GDV793" s="289"/>
      <c r="GDW793" s="289"/>
      <c r="GDX793" s="289"/>
      <c r="GDY793" s="289"/>
      <c r="GDZ793" s="289"/>
      <c r="GEA793" s="289"/>
      <c r="GEB793" s="289"/>
      <c r="GEC793" s="289"/>
      <c r="GED793" s="289"/>
      <c r="GEE793" s="289"/>
      <c r="GEF793" s="289"/>
      <c r="GEG793" s="289"/>
      <c r="GEH793" s="289"/>
      <c r="GEI793" s="289"/>
      <c r="GEJ793" s="289"/>
      <c r="GEK793" s="289"/>
      <c r="GEL793" s="289"/>
      <c r="GEM793" s="289"/>
      <c r="GEN793" s="289"/>
      <c r="GEO793" s="289"/>
      <c r="GEP793" s="289"/>
      <c r="GEQ793" s="289"/>
      <c r="GER793" s="289"/>
      <c r="GES793" s="289"/>
      <c r="GET793" s="289"/>
      <c r="GEU793" s="289"/>
      <c r="GEV793" s="289"/>
      <c r="GEW793" s="289"/>
      <c r="GEX793" s="289"/>
      <c r="GEY793" s="289"/>
      <c r="GEZ793" s="289"/>
      <c r="GFA793" s="289"/>
      <c r="GFB793" s="289"/>
      <c r="GFC793" s="289"/>
      <c r="GFD793" s="289"/>
      <c r="GFE793" s="289"/>
      <c r="GFF793" s="289"/>
      <c r="GFG793" s="289"/>
      <c r="GFH793" s="289"/>
      <c r="GFI793" s="289"/>
      <c r="GFJ793" s="289"/>
      <c r="GFK793" s="289"/>
      <c r="GFL793" s="289"/>
      <c r="GFM793" s="289"/>
      <c r="GFN793" s="289"/>
      <c r="GFO793" s="289"/>
      <c r="GFP793" s="289"/>
      <c r="GFQ793" s="289"/>
      <c r="GFR793" s="289"/>
      <c r="GFS793" s="289"/>
      <c r="GFT793" s="289"/>
      <c r="GFU793" s="289"/>
      <c r="GFV793" s="289"/>
      <c r="GFW793" s="289"/>
      <c r="GFX793" s="289"/>
      <c r="GFY793" s="289"/>
      <c r="GFZ793" s="289"/>
      <c r="GGA793" s="289"/>
      <c r="GGB793" s="289"/>
      <c r="GGC793" s="289"/>
      <c r="GGD793" s="289"/>
      <c r="GGE793" s="289"/>
      <c r="GGF793" s="289"/>
      <c r="GGG793" s="289"/>
      <c r="GGH793" s="289"/>
      <c r="GGI793" s="289"/>
      <c r="GGJ793" s="289"/>
      <c r="GGK793" s="289"/>
      <c r="GGL793" s="289"/>
      <c r="GGM793" s="289"/>
      <c r="GGN793" s="289"/>
      <c r="GGO793" s="289"/>
      <c r="GGP793" s="289"/>
      <c r="GGQ793" s="289"/>
      <c r="GGR793" s="289"/>
      <c r="GGS793" s="289"/>
      <c r="GGT793" s="289"/>
      <c r="GGU793" s="289"/>
      <c r="GGV793" s="289"/>
      <c r="GGW793" s="289"/>
      <c r="GGX793" s="289"/>
      <c r="GGY793" s="289"/>
      <c r="GGZ793" s="289"/>
      <c r="GHA793" s="289"/>
      <c r="GHB793" s="289"/>
      <c r="GHC793" s="289"/>
      <c r="GHD793" s="289"/>
      <c r="GHE793" s="289"/>
      <c r="GHF793" s="289"/>
      <c r="GHG793" s="289"/>
      <c r="GHH793" s="289"/>
      <c r="GHI793" s="289"/>
      <c r="GHJ793" s="289"/>
      <c r="GHK793" s="289"/>
      <c r="GHL793" s="289"/>
      <c r="GHM793" s="289"/>
      <c r="GHN793" s="289"/>
      <c r="GHO793" s="289"/>
      <c r="GHP793" s="289"/>
      <c r="GHQ793" s="289"/>
      <c r="GHR793" s="289"/>
      <c r="GHS793" s="289"/>
      <c r="GHT793" s="289"/>
      <c r="GHU793" s="289"/>
      <c r="GHV793" s="289"/>
      <c r="GHW793" s="289"/>
      <c r="GHX793" s="289"/>
      <c r="GHY793" s="289"/>
      <c r="GHZ793" s="289"/>
      <c r="GIA793" s="289"/>
      <c r="GIB793" s="289"/>
      <c r="GIC793" s="289"/>
      <c r="GID793" s="289"/>
      <c r="GIE793" s="289"/>
      <c r="GIF793" s="289"/>
      <c r="GIG793" s="289"/>
      <c r="GIH793" s="289"/>
      <c r="GII793" s="289"/>
      <c r="GIJ793" s="289"/>
      <c r="GIK793" s="289"/>
      <c r="GIL793" s="289"/>
      <c r="GIM793" s="289"/>
      <c r="GIN793" s="289"/>
      <c r="GIO793" s="289"/>
      <c r="GIP793" s="289"/>
      <c r="GIQ793" s="289"/>
      <c r="GIR793" s="289"/>
      <c r="GIS793" s="289"/>
      <c r="GIT793" s="289"/>
      <c r="GIU793" s="289"/>
      <c r="GIV793" s="289"/>
      <c r="GIW793" s="289"/>
      <c r="GIX793" s="289"/>
      <c r="GIY793" s="289"/>
      <c r="GIZ793" s="289"/>
      <c r="GJA793" s="289"/>
      <c r="GJB793" s="289"/>
      <c r="GJC793" s="289"/>
      <c r="GJD793" s="289"/>
      <c r="GJE793" s="289"/>
      <c r="GJF793" s="289"/>
      <c r="GJG793" s="289"/>
      <c r="GJH793" s="289"/>
      <c r="GJI793" s="289"/>
      <c r="GJJ793" s="289"/>
      <c r="GJK793" s="289"/>
      <c r="GJL793" s="289"/>
      <c r="GJM793" s="289"/>
      <c r="GJN793" s="289"/>
      <c r="GJO793" s="289"/>
      <c r="GJP793" s="289"/>
      <c r="GJQ793" s="289"/>
      <c r="GJR793" s="289"/>
      <c r="GJS793" s="289"/>
      <c r="GJT793" s="289"/>
      <c r="GJU793" s="289"/>
      <c r="GJV793" s="289"/>
      <c r="GJW793" s="289"/>
      <c r="GJX793" s="289"/>
      <c r="GJY793" s="289"/>
      <c r="GJZ793" s="289"/>
      <c r="GKA793" s="289"/>
      <c r="GKB793" s="289"/>
      <c r="GKC793" s="289"/>
      <c r="GKD793" s="289"/>
      <c r="GKE793" s="289"/>
      <c r="GKF793" s="289"/>
      <c r="GKG793" s="289"/>
      <c r="GKH793" s="289"/>
      <c r="GKI793" s="289"/>
      <c r="GKJ793" s="289"/>
      <c r="GKK793" s="289"/>
      <c r="GKL793" s="289"/>
      <c r="GKM793" s="289"/>
      <c r="GKN793" s="289"/>
      <c r="GKO793" s="289"/>
      <c r="GKP793" s="289"/>
      <c r="GKQ793" s="289"/>
      <c r="GKR793" s="289"/>
      <c r="GKS793" s="289"/>
      <c r="GKT793" s="289"/>
      <c r="GKU793" s="289"/>
      <c r="GKV793" s="289"/>
      <c r="GKW793" s="289"/>
      <c r="GKX793" s="289"/>
      <c r="GKY793" s="289"/>
      <c r="GKZ793" s="289"/>
      <c r="GLA793" s="289"/>
      <c r="GLB793" s="289"/>
      <c r="GLC793" s="289"/>
      <c r="GLD793" s="289"/>
      <c r="GLE793" s="289"/>
      <c r="GLF793" s="289"/>
      <c r="GLG793" s="289"/>
      <c r="GLH793" s="289"/>
      <c r="GLI793" s="289"/>
      <c r="GLJ793" s="289"/>
      <c r="GLK793" s="289"/>
      <c r="GLL793" s="289"/>
      <c r="GLM793" s="289"/>
      <c r="GLN793" s="289"/>
      <c r="GLO793" s="289"/>
      <c r="GLP793" s="289"/>
      <c r="GLQ793" s="289"/>
      <c r="GLR793" s="289"/>
      <c r="GLS793" s="289"/>
      <c r="GLT793" s="289"/>
      <c r="GLU793" s="289"/>
      <c r="GLV793" s="289"/>
      <c r="GLW793" s="289"/>
      <c r="GLX793" s="289"/>
      <c r="GLY793" s="289"/>
      <c r="GLZ793" s="289"/>
      <c r="GMA793" s="289"/>
      <c r="GMB793" s="289"/>
      <c r="GMC793" s="289"/>
      <c r="GMD793" s="289"/>
      <c r="GME793" s="289"/>
      <c r="GMF793" s="289"/>
      <c r="GMG793" s="289"/>
      <c r="GMH793" s="289"/>
      <c r="GMI793" s="289"/>
      <c r="GMJ793" s="289"/>
      <c r="GMK793" s="289"/>
      <c r="GML793" s="289"/>
      <c r="GMM793" s="289"/>
      <c r="GMN793" s="289"/>
      <c r="GMO793" s="289"/>
      <c r="GMP793" s="289"/>
      <c r="GMQ793" s="289"/>
      <c r="GMR793" s="289"/>
      <c r="GMS793" s="289"/>
      <c r="GMT793" s="289"/>
      <c r="GMU793" s="289"/>
      <c r="GMV793" s="289"/>
      <c r="GMW793" s="289"/>
      <c r="GMX793" s="289"/>
      <c r="GMY793" s="289"/>
      <c r="GMZ793" s="289"/>
      <c r="GNA793" s="289"/>
      <c r="GNB793" s="289"/>
      <c r="GNC793" s="289"/>
      <c r="GND793" s="289"/>
      <c r="GNE793" s="289"/>
      <c r="GNF793" s="289"/>
      <c r="GNG793" s="289"/>
      <c r="GNH793" s="289"/>
      <c r="GNI793" s="289"/>
      <c r="GNJ793" s="289"/>
      <c r="GNK793" s="289"/>
      <c r="GNL793" s="289"/>
      <c r="GNM793" s="289"/>
      <c r="GNN793" s="289"/>
      <c r="GNO793" s="289"/>
      <c r="GNP793" s="289"/>
      <c r="GNQ793" s="289"/>
      <c r="GNR793" s="289"/>
      <c r="GNS793" s="289"/>
      <c r="GNT793" s="289"/>
      <c r="GNU793" s="289"/>
      <c r="GNV793" s="289"/>
      <c r="GNW793" s="289"/>
      <c r="GNX793" s="289"/>
      <c r="GNY793" s="289"/>
      <c r="GNZ793" s="289"/>
      <c r="GOA793" s="289"/>
      <c r="GOB793" s="289"/>
      <c r="GOC793" s="289"/>
      <c r="GOD793" s="289"/>
      <c r="GOE793" s="289"/>
      <c r="GOF793" s="289"/>
      <c r="GOG793" s="289"/>
      <c r="GOH793" s="289"/>
      <c r="GOI793" s="289"/>
      <c r="GOJ793" s="289"/>
      <c r="GOK793" s="289"/>
      <c r="GOL793" s="289"/>
      <c r="GOM793" s="289"/>
      <c r="GON793" s="289"/>
      <c r="GOO793" s="289"/>
      <c r="GOP793" s="289"/>
      <c r="GOQ793" s="289"/>
      <c r="GOR793" s="289"/>
      <c r="GOS793" s="289"/>
      <c r="GOT793" s="289"/>
      <c r="GOU793" s="289"/>
      <c r="GOV793" s="289"/>
      <c r="GOW793" s="289"/>
      <c r="GOX793" s="289"/>
      <c r="GOY793" s="289"/>
      <c r="GOZ793" s="289"/>
      <c r="GPA793" s="289"/>
      <c r="GPB793" s="289"/>
      <c r="GPC793" s="289"/>
      <c r="GPD793" s="289"/>
      <c r="GPE793" s="289"/>
      <c r="GPF793" s="289"/>
      <c r="GPG793" s="289"/>
      <c r="GPH793" s="289"/>
      <c r="GPI793" s="289"/>
      <c r="GPJ793" s="289"/>
      <c r="GPK793" s="289"/>
      <c r="GPL793" s="289"/>
      <c r="GPM793" s="289"/>
      <c r="GPN793" s="289"/>
      <c r="GPO793" s="289"/>
      <c r="GPP793" s="289"/>
      <c r="GPQ793" s="289"/>
      <c r="GPR793" s="289"/>
      <c r="GPS793" s="289"/>
      <c r="GPT793" s="289"/>
      <c r="GPU793" s="289"/>
      <c r="GPV793" s="289"/>
      <c r="GPW793" s="289"/>
      <c r="GPX793" s="289"/>
      <c r="GPY793" s="289"/>
      <c r="GPZ793" s="289"/>
      <c r="GQA793" s="289"/>
      <c r="GQB793" s="289"/>
      <c r="GQC793" s="289"/>
      <c r="GQD793" s="289"/>
      <c r="GQE793" s="289"/>
      <c r="GQF793" s="289"/>
      <c r="GQG793" s="289"/>
      <c r="GQH793" s="289"/>
      <c r="GQI793" s="289"/>
      <c r="GQJ793" s="289"/>
      <c r="GQK793" s="289"/>
      <c r="GQL793" s="289"/>
      <c r="GQM793" s="289"/>
      <c r="GQN793" s="289"/>
      <c r="GQO793" s="289"/>
      <c r="GQP793" s="289"/>
      <c r="GQQ793" s="289"/>
      <c r="GQR793" s="289"/>
      <c r="GQS793" s="289"/>
      <c r="GQT793" s="289"/>
      <c r="GQU793" s="289"/>
      <c r="GQV793" s="289"/>
      <c r="GQW793" s="289"/>
      <c r="GQX793" s="289"/>
      <c r="GQY793" s="289"/>
      <c r="GQZ793" s="289"/>
      <c r="GRA793" s="289"/>
      <c r="GRB793" s="289"/>
      <c r="GRC793" s="289"/>
      <c r="GRD793" s="289"/>
      <c r="GRE793" s="289"/>
      <c r="GRF793" s="289"/>
      <c r="GRG793" s="289"/>
      <c r="GRH793" s="289"/>
      <c r="GRI793" s="289"/>
      <c r="GRJ793" s="289"/>
      <c r="GRK793" s="289"/>
      <c r="GRL793" s="289"/>
      <c r="GRM793" s="289"/>
      <c r="GRN793" s="289"/>
      <c r="GRO793" s="289"/>
      <c r="GRP793" s="289"/>
      <c r="GRQ793" s="289"/>
      <c r="GRR793" s="289"/>
      <c r="GRS793" s="289"/>
      <c r="GRT793" s="289"/>
      <c r="GRU793" s="289"/>
      <c r="GRV793" s="289"/>
      <c r="GRW793" s="289"/>
      <c r="GRX793" s="289"/>
      <c r="GRY793" s="289"/>
      <c r="GRZ793" s="289"/>
      <c r="GSA793" s="289"/>
      <c r="GSB793" s="289"/>
      <c r="GSC793" s="289"/>
      <c r="GSD793" s="289"/>
      <c r="GSE793" s="289"/>
      <c r="GSF793" s="289"/>
      <c r="GSG793" s="289"/>
      <c r="GSH793" s="289"/>
      <c r="GSI793" s="289"/>
      <c r="GSJ793" s="289"/>
      <c r="GSK793" s="289"/>
      <c r="GSL793" s="289"/>
      <c r="GSM793" s="289"/>
      <c r="GSN793" s="289"/>
      <c r="GSO793" s="289"/>
      <c r="GSP793" s="289"/>
      <c r="GSQ793" s="289"/>
      <c r="GSR793" s="289"/>
      <c r="GSS793" s="289"/>
      <c r="GST793" s="289"/>
      <c r="GSU793" s="289"/>
      <c r="GSV793" s="289"/>
      <c r="GSW793" s="289"/>
      <c r="GSX793" s="289"/>
      <c r="GSY793" s="289"/>
      <c r="GSZ793" s="289"/>
      <c r="GTA793" s="289"/>
      <c r="GTB793" s="289"/>
      <c r="GTC793" s="289"/>
      <c r="GTD793" s="289"/>
      <c r="GTE793" s="289"/>
      <c r="GTF793" s="289"/>
      <c r="GTG793" s="289"/>
      <c r="GTH793" s="289"/>
      <c r="GTI793" s="289"/>
      <c r="GTJ793" s="289"/>
      <c r="GTK793" s="289"/>
      <c r="GTL793" s="289"/>
      <c r="GTM793" s="289"/>
      <c r="GTN793" s="289"/>
      <c r="GTO793" s="289"/>
      <c r="GTP793" s="289"/>
      <c r="GTQ793" s="289"/>
      <c r="GTR793" s="289"/>
      <c r="GTS793" s="289"/>
      <c r="GTT793" s="289"/>
      <c r="GTU793" s="289"/>
      <c r="GTV793" s="289"/>
      <c r="GTW793" s="289"/>
      <c r="GTX793" s="289"/>
      <c r="GTY793" s="289"/>
      <c r="GTZ793" s="289"/>
      <c r="GUA793" s="289"/>
      <c r="GUB793" s="289"/>
      <c r="GUC793" s="289"/>
      <c r="GUD793" s="289"/>
      <c r="GUE793" s="289"/>
      <c r="GUF793" s="289"/>
      <c r="GUG793" s="289"/>
      <c r="GUH793" s="289"/>
      <c r="GUI793" s="289"/>
      <c r="GUJ793" s="289"/>
      <c r="GUK793" s="289"/>
      <c r="GUL793" s="289"/>
      <c r="GUM793" s="289"/>
      <c r="GUN793" s="289"/>
      <c r="GUO793" s="289"/>
      <c r="GUP793" s="289"/>
      <c r="GUQ793" s="289"/>
      <c r="GUR793" s="289"/>
      <c r="GUS793" s="289"/>
      <c r="GUT793" s="289"/>
      <c r="GUU793" s="289"/>
      <c r="GUV793" s="289"/>
      <c r="GUW793" s="289"/>
      <c r="GUX793" s="289"/>
      <c r="GUY793" s="289"/>
      <c r="GUZ793" s="289"/>
      <c r="GVA793" s="289"/>
      <c r="GVB793" s="289"/>
      <c r="GVC793" s="289"/>
      <c r="GVD793" s="289"/>
      <c r="GVE793" s="289"/>
      <c r="GVF793" s="289"/>
      <c r="GVG793" s="289"/>
      <c r="GVH793" s="289"/>
      <c r="GVI793" s="289"/>
      <c r="GVJ793" s="289"/>
      <c r="GVK793" s="289"/>
      <c r="GVL793" s="289"/>
      <c r="GVM793" s="289"/>
      <c r="GVN793" s="289"/>
      <c r="GVO793" s="289"/>
      <c r="GVP793" s="289"/>
      <c r="GVQ793" s="289"/>
      <c r="GVR793" s="289"/>
      <c r="GVS793" s="289"/>
      <c r="GVT793" s="289"/>
      <c r="GVU793" s="289"/>
      <c r="GVV793" s="289"/>
      <c r="GVW793" s="289"/>
      <c r="GVX793" s="289"/>
      <c r="GVY793" s="289"/>
      <c r="GVZ793" s="289"/>
      <c r="GWA793" s="289"/>
      <c r="GWB793" s="289"/>
      <c r="GWC793" s="289"/>
      <c r="GWD793" s="289"/>
      <c r="GWE793" s="289"/>
      <c r="GWF793" s="289"/>
      <c r="GWG793" s="289"/>
      <c r="GWH793" s="289"/>
      <c r="GWI793" s="289"/>
      <c r="GWJ793" s="289"/>
      <c r="GWK793" s="289"/>
      <c r="GWL793" s="289"/>
      <c r="GWM793" s="289"/>
      <c r="GWN793" s="289"/>
      <c r="GWO793" s="289"/>
      <c r="GWP793" s="289"/>
      <c r="GWQ793" s="289"/>
      <c r="GWR793" s="289"/>
      <c r="GWS793" s="289"/>
      <c r="GWT793" s="289"/>
      <c r="GWU793" s="289"/>
      <c r="GWV793" s="289"/>
      <c r="GWW793" s="289"/>
      <c r="GWX793" s="289"/>
      <c r="GWY793" s="289"/>
      <c r="GWZ793" s="289"/>
      <c r="GXA793" s="289"/>
      <c r="GXB793" s="289"/>
      <c r="GXC793" s="289"/>
      <c r="GXD793" s="289"/>
      <c r="GXE793" s="289"/>
      <c r="GXF793" s="289"/>
      <c r="GXG793" s="289"/>
      <c r="GXH793" s="289"/>
      <c r="GXI793" s="289"/>
      <c r="GXJ793" s="289"/>
      <c r="GXK793" s="289"/>
      <c r="GXL793" s="289"/>
      <c r="GXM793" s="289"/>
      <c r="GXN793" s="289"/>
      <c r="GXO793" s="289"/>
      <c r="GXP793" s="289"/>
      <c r="GXQ793" s="289"/>
      <c r="GXR793" s="289"/>
      <c r="GXS793" s="289"/>
      <c r="GXT793" s="289"/>
      <c r="GXU793" s="289"/>
      <c r="GXV793" s="289"/>
      <c r="GXW793" s="289"/>
      <c r="GXX793" s="289"/>
      <c r="GXY793" s="289"/>
      <c r="GXZ793" s="289"/>
      <c r="GYA793" s="289"/>
      <c r="GYB793" s="289"/>
      <c r="GYC793" s="289"/>
      <c r="GYD793" s="289"/>
      <c r="GYE793" s="289"/>
      <c r="GYF793" s="289"/>
      <c r="GYG793" s="289"/>
      <c r="GYH793" s="289"/>
      <c r="GYI793" s="289"/>
      <c r="GYJ793" s="289"/>
      <c r="GYK793" s="289"/>
      <c r="GYL793" s="289"/>
      <c r="GYM793" s="289"/>
      <c r="GYN793" s="289"/>
      <c r="GYO793" s="289"/>
      <c r="GYP793" s="289"/>
      <c r="GYQ793" s="289"/>
      <c r="GYR793" s="289"/>
      <c r="GYS793" s="289"/>
      <c r="GYT793" s="289"/>
      <c r="GYU793" s="289"/>
      <c r="GYV793" s="289"/>
      <c r="GYW793" s="289"/>
      <c r="GYX793" s="289"/>
      <c r="GYY793" s="289"/>
      <c r="GYZ793" s="289"/>
      <c r="GZA793" s="289"/>
      <c r="GZB793" s="289"/>
      <c r="GZC793" s="289"/>
      <c r="GZD793" s="289"/>
      <c r="GZE793" s="289"/>
      <c r="GZF793" s="289"/>
      <c r="GZG793" s="289"/>
      <c r="GZH793" s="289"/>
      <c r="GZI793" s="289"/>
      <c r="GZJ793" s="289"/>
      <c r="GZK793" s="289"/>
      <c r="GZL793" s="289"/>
      <c r="GZM793" s="289"/>
      <c r="GZN793" s="289"/>
      <c r="GZO793" s="289"/>
      <c r="GZP793" s="289"/>
      <c r="GZQ793" s="289"/>
      <c r="GZR793" s="289"/>
      <c r="GZS793" s="289"/>
      <c r="GZT793" s="289"/>
      <c r="GZU793" s="289"/>
      <c r="GZV793" s="289"/>
      <c r="GZW793" s="289"/>
      <c r="GZX793" s="289"/>
      <c r="GZY793" s="289"/>
      <c r="GZZ793" s="289"/>
      <c r="HAA793" s="289"/>
      <c r="HAB793" s="289"/>
      <c r="HAC793" s="289"/>
      <c r="HAD793" s="289"/>
      <c r="HAE793" s="289"/>
      <c r="HAF793" s="289"/>
      <c r="HAG793" s="289"/>
      <c r="HAH793" s="289"/>
      <c r="HAI793" s="289"/>
      <c r="HAJ793" s="289"/>
      <c r="HAK793" s="289"/>
      <c r="HAL793" s="289"/>
      <c r="HAM793" s="289"/>
      <c r="HAN793" s="289"/>
      <c r="HAO793" s="289"/>
      <c r="HAP793" s="289"/>
      <c r="HAQ793" s="289"/>
      <c r="HAR793" s="289"/>
      <c r="HAS793" s="289"/>
      <c r="HAT793" s="289"/>
      <c r="HAU793" s="289"/>
      <c r="HAV793" s="289"/>
      <c r="HAW793" s="289"/>
      <c r="HAX793" s="289"/>
      <c r="HAY793" s="289"/>
      <c r="HAZ793" s="289"/>
      <c r="HBA793" s="289"/>
      <c r="HBB793" s="289"/>
      <c r="HBC793" s="289"/>
      <c r="HBD793" s="289"/>
      <c r="HBE793" s="289"/>
      <c r="HBF793" s="289"/>
      <c r="HBG793" s="289"/>
      <c r="HBH793" s="289"/>
      <c r="HBI793" s="289"/>
      <c r="HBJ793" s="289"/>
      <c r="HBK793" s="289"/>
      <c r="HBL793" s="289"/>
      <c r="HBM793" s="289"/>
      <c r="HBN793" s="289"/>
      <c r="HBO793" s="289"/>
      <c r="HBP793" s="289"/>
      <c r="HBQ793" s="289"/>
      <c r="HBR793" s="289"/>
      <c r="HBS793" s="289"/>
      <c r="HBT793" s="289"/>
      <c r="HBU793" s="289"/>
      <c r="HBV793" s="289"/>
      <c r="HBW793" s="289"/>
      <c r="HBX793" s="289"/>
      <c r="HBY793" s="289"/>
      <c r="HBZ793" s="289"/>
      <c r="HCA793" s="289"/>
      <c r="HCB793" s="289"/>
      <c r="HCC793" s="289"/>
      <c r="HCD793" s="289"/>
      <c r="HCE793" s="289"/>
      <c r="HCF793" s="289"/>
      <c r="HCG793" s="289"/>
      <c r="HCH793" s="289"/>
      <c r="HCI793" s="289"/>
      <c r="HCJ793" s="289"/>
      <c r="HCK793" s="289"/>
      <c r="HCL793" s="289"/>
      <c r="HCM793" s="289"/>
      <c r="HCN793" s="289"/>
      <c r="HCO793" s="289"/>
      <c r="HCP793" s="289"/>
      <c r="HCQ793" s="289"/>
      <c r="HCR793" s="289"/>
      <c r="HCS793" s="289"/>
      <c r="HCT793" s="289"/>
      <c r="HCU793" s="289"/>
      <c r="HCV793" s="289"/>
      <c r="HCW793" s="289"/>
      <c r="HCX793" s="289"/>
      <c r="HCY793" s="289"/>
      <c r="HCZ793" s="289"/>
      <c r="HDA793" s="289"/>
      <c r="HDB793" s="289"/>
      <c r="HDC793" s="289"/>
      <c r="HDD793" s="289"/>
      <c r="HDE793" s="289"/>
      <c r="HDF793" s="289"/>
      <c r="HDG793" s="289"/>
      <c r="HDH793" s="289"/>
      <c r="HDI793" s="289"/>
      <c r="HDJ793" s="289"/>
      <c r="HDK793" s="289"/>
      <c r="HDL793" s="289"/>
      <c r="HDM793" s="289"/>
      <c r="HDN793" s="289"/>
      <c r="HDO793" s="289"/>
      <c r="HDP793" s="289"/>
      <c r="HDQ793" s="289"/>
      <c r="HDR793" s="289"/>
      <c r="HDS793" s="289"/>
      <c r="HDT793" s="289"/>
      <c r="HDU793" s="289"/>
      <c r="HDV793" s="289"/>
      <c r="HDW793" s="289"/>
      <c r="HDX793" s="289"/>
      <c r="HDY793" s="289"/>
      <c r="HDZ793" s="289"/>
      <c r="HEA793" s="289"/>
      <c r="HEB793" s="289"/>
      <c r="HEC793" s="289"/>
      <c r="HED793" s="289"/>
      <c r="HEE793" s="289"/>
      <c r="HEF793" s="289"/>
      <c r="HEG793" s="289"/>
      <c r="HEH793" s="289"/>
      <c r="HEI793" s="289"/>
      <c r="HEJ793" s="289"/>
      <c r="HEK793" s="289"/>
      <c r="HEL793" s="289"/>
      <c r="HEM793" s="289"/>
      <c r="HEN793" s="289"/>
      <c r="HEO793" s="289"/>
      <c r="HEP793" s="289"/>
      <c r="HEQ793" s="289"/>
      <c r="HER793" s="289"/>
      <c r="HES793" s="289"/>
      <c r="HET793" s="289"/>
      <c r="HEU793" s="289"/>
      <c r="HEV793" s="289"/>
      <c r="HEW793" s="289"/>
      <c r="HEX793" s="289"/>
      <c r="HEY793" s="289"/>
      <c r="HEZ793" s="289"/>
      <c r="HFA793" s="289"/>
      <c r="HFB793" s="289"/>
      <c r="HFC793" s="289"/>
      <c r="HFD793" s="289"/>
      <c r="HFE793" s="289"/>
      <c r="HFF793" s="289"/>
      <c r="HFG793" s="289"/>
      <c r="HFH793" s="289"/>
      <c r="HFI793" s="289"/>
      <c r="HFJ793" s="289"/>
      <c r="HFK793" s="289"/>
      <c r="HFL793" s="289"/>
      <c r="HFM793" s="289"/>
      <c r="HFN793" s="289"/>
      <c r="HFO793" s="289"/>
      <c r="HFP793" s="289"/>
      <c r="HFQ793" s="289"/>
      <c r="HFR793" s="289"/>
      <c r="HFS793" s="289"/>
      <c r="HFT793" s="289"/>
      <c r="HFU793" s="289"/>
      <c r="HFV793" s="289"/>
      <c r="HFW793" s="289"/>
      <c r="HFX793" s="289"/>
      <c r="HFY793" s="289"/>
      <c r="HFZ793" s="289"/>
      <c r="HGA793" s="289"/>
      <c r="HGB793" s="289"/>
      <c r="HGC793" s="289"/>
      <c r="HGD793" s="289"/>
      <c r="HGE793" s="289"/>
      <c r="HGF793" s="289"/>
      <c r="HGG793" s="289"/>
      <c r="HGH793" s="289"/>
      <c r="HGI793" s="289"/>
      <c r="HGJ793" s="289"/>
      <c r="HGK793" s="289"/>
      <c r="HGL793" s="289"/>
      <c r="HGM793" s="289"/>
      <c r="HGN793" s="289"/>
      <c r="HGO793" s="289"/>
      <c r="HGP793" s="289"/>
      <c r="HGQ793" s="289"/>
      <c r="HGR793" s="289"/>
      <c r="HGS793" s="289"/>
      <c r="HGT793" s="289"/>
      <c r="HGU793" s="289"/>
      <c r="HGV793" s="289"/>
      <c r="HGW793" s="289"/>
      <c r="HGX793" s="289"/>
      <c r="HGY793" s="289"/>
      <c r="HGZ793" s="289"/>
      <c r="HHA793" s="289"/>
      <c r="HHB793" s="289"/>
      <c r="HHC793" s="289"/>
      <c r="HHD793" s="289"/>
      <c r="HHE793" s="289"/>
      <c r="HHF793" s="289"/>
      <c r="HHG793" s="289"/>
      <c r="HHH793" s="289"/>
      <c r="HHI793" s="289"/>
      <c r="HHJ793" s="289"/>
      <c r="HHK793" s="289"/>
      <c r="HHL793" s="289"/>
      <c r="HHM793" s="289"/>
      <c r="HHN793" s="289"/>
      <c r="HHO793" s="289"/>
      <c r="HHP793" s="289"/>
      <c r="HHQ793" s="289"/>
      <c r="HHR793" s="289"/>
      <c r="HHS793" s="289"/>
      <c r="HHT793" s="289"/>
      <c r="HHU793" s="289"/>
      <c r="HHV793" s="289"/>
      <c r="HHW793" s="289"/>
      <c r="HHX793" s="289"/>
      <c r="HHY793" s="289"/>
      <c r="HHZ793" s="289"/>
      <c r="HIA793" s="289"/>
      <c r="HIB793" s="289"/>
      <c r="HIC793" s="289"/>
      <c r="HID793" s="289"/>
      <c r="HIE793" s="289"/>
      <c r="HIF793" s="289"/>
      <c r="HIG793" s="289"/>
      <c r="HIH793" s="289"/>
      <c r="HII793" s="289"/>
      <c r="HIJ793" s="289"/>
      <c r="HIK793" s="289"/>
      <c r="HIL793" s="289"/>
      <c r="HIM793" s="289"/>
      <c r="HIN793" s="289"/>
      <c r="HIO793" s="289"/>
      <c r="HIP793" s="289"/>
      <c r="HIQ793" s="289"/>
      <c r="HIR793" s="289"/>
      <c r="HIS793" s="289"/>
      <c r="HIT793" s="289"/>
      <c r="HIU793" s="289"/>
      <c r="HIV793" s="289"/>
      <c r="HIW793" s="289"/>
      <c r="HIX793" s="289"/>
      <c r="HIY793" s="289"/>
      <c r="HIZ793" s="289"/>
      <c r="HJA793" s="289"/>
      <c r="HJB793" s="289"/>
      <c r="HJC793" s="289"/>
      <c r="HJD793" s="289"/>
      <c r="HJE793" s="289"/>
      <c r="HJF793" s="289"/>
      <c r="HJG793" s="289"/>
      <c r="HJH793" s="289"/>
      <c r="HJI793" s="289"/>
      <c r="HJJ793" s="289"/>
      <c r="HJK793" s="289"/>
      <c r="HJL793" s="289"/>
      <c r="HJM793" s="289"/>
      <c r="HJN793" s="289"/>
      <c r="HJO793" s="289"/>
      <c r="HJP793" s="289"/>
      <c r="HJQ793" s="289"/>
      <c r="HJR793" s="289"/>
      <c r="HJS793" s="289"/>
      <c r="HJT793" s="289"/>
      <c r="HJU793" s="289"/>
      <c r="HJV793" s="289"/>
      <c r="HJW793" s="289"/>
      <c r="HJX793" s="289"/>
      <c r="HJY793" s="289"/>
      <c r="HJZ793" s="289"/>
      <c r="HKA793" s="289"/>
      <c r="HKB793" s="289"/>
      <c r="HKC793" s="289"/>
      <c r="HKD793" s="289"/>
      <c r="HKE793" s="289"/>
      <c r="HKF793" s="289"/>
      <c r="HKG793" s="289"/>
      <c r="HKH793" s="289"/>
      <c r="HKI793" s="289"/>
      <c r="HKJ793" s="289"/>
      <c r="HKK793" s="289"/>
      <c r="HKL793" s="289"/>
      <c r="HKM793" s="289"/>
      <c r="HKN793" s="289"/>
      <c r="HKO793" s="289"/>
      <c r="HKP793" s="289"/>
      <c r="HKQ793" s="289"/>
      <c r="HKR793" s="289"/>
      <c r="HKS793" s="289"/>
      <c r="HKT793" s="289"/>
      <c r="HKU793" s="289"/>
      <c r="HKV793" s="289"/>
      <c r="HKW793" s="289"/>
      <c r="HKX793" s="289"/>
      <c r="HKY793" s="289"/>
      <c r="HKZ793" s="289"/>
      <c r="HLA793" s="289"/>
      <c r="HLB793" s="289"/>
      <c r="HLC793" s="289"/>
      <c r="HLD793" s="289"/>
      <c r="HLE793" s="289"/>
      <c r="HLF793" s="289"/>
      <c r="HLG793" s="289"/>
      <c r="HLH793" s="289"/>
      <c r="HLI793" s="289"/>
      <c r="HLJ793" s="289"/>
      <c r="HLK793" s="289"/>
      <c r="HLL793" s="289"/>
      <c r="HLM793" s="289"/>
      <c r="HLN793" s="289"/>
      <c r="HLO793" s="289"/>
      <c r="HLP793" s="289"/>
      <c r="HLQ793" s="289"/>
      <c r="HLR793" s="289"/>
      <c r="HLS793" s="289"/>
      <c r="HLT793" s="289"/>
      <c r="HLU793" s="289"/>
      <c r="HLV793" s="289"/>
      <c r="HLW793" s="289"/>
      <c r="HLX793" s="289"/>
      <c r="HLY793" s="289"/>
      <c r="HLZ793" s="289"/>
      <c r="HMA793" s="289"/>
      <c r="HMB793" s="289"/>
      <c r="HMC793" s="289"/>
      <c r="HMD793" s="289"/>
      <c r="HME793" s="289"/>
      <c r="HMF793" s="289"/>
      <c r="HMG793" s="289"/>
      <c r="HMH793" s="289"/>
      <c r="HMI793" s="289"/>
      <c r="HMJ793" s="289"/>
      <c r="HMK793" s="289"/>
      <c r="HML793" s="289"/>
      <c r="HMM793" s="289"/>
      <c r="HMN793" s="289"/>
      <c r="HMO793" s="289"/>
      <c r="HMP793" s="289"/>
      <c r="HMQ793" s="289"/>
      <c r="HMR793" s="289"/>
      <c r="HMS793" s="289"/>
      <c r="HMT793" s="289"/>
      <c r="HMU793" s="289"/>
      <c r="HMV793" s="289"/>
      <c r="HMW793" s="289"/>
      <c r="HMX793" s="289"/>
      <c r="HMY793" s="289"/>
      <c r="HMZ793" s="289"/>
      <c r="HNA793" s="289"/>
      <c r="HNB793" s="289"/>
      <c r="HNC793" s="289"/>
      <c r="HND793" s="289"/>
      <c r="HNE793" s="289"/>
      <c r="HNF793" s="289"/>
      <c r="HNG793" s="289"/>
      <c r="HNH793" s="289"/>
      <c r="HNI793" s="289"/>
      <c r="HNJ793" s="289"/>
      <c r="HNK793" s="289"/>
      <c r="HNL793" s="289"/>
      <c r="HNM793" s="289"/>
      <c r="HNN793" s="289"/>
      <c r="HNO793" s="289"/>
      <c r="HNP793" s="289"/>
      <c r="HNQ793" s="289"/>
      <c r="HNR793" s="289"/>
      <c r="HNS793" s="289"/>
      <c r="HNT793" s="289"/>
      <c r="HNU793" s="289"/>
      <c r="HNV793" s="289"/>
      <c r="HNW793" s="289"/>
      <c r="HNX793" s="289"/>
      <c r="HNY793" s="289"/>
      <c r="HNZ793" s="289"/>
      <c r="HOA793" s="289"/>
      <c r="HOB793" s="289"/>
      <c r="HOC793" s="289"/>
      <c r="HOD793" s="289"/>
      <c r="HOE793" s="289"/>
      <c r="HOF793" s="289"/>
      <c r="HOG793" s="289"/>
      <c r="HOH793" s="289"/>
      <c r="HOI793" s="289"/>
      <c r="HOJ793" s="289"/>
      <c r="HOK793" s="289"/>
      <c r="HOL793" s="289"/>
      <c r="HOM793" s="289"/>
      <c r="HON793" s="289"/>
      <c r="HOO793" s="289"/>
      <c r="HOP793" s="289"/>
      <c r="HOQ793" s="289"/>
      <c r="HOR793" s="289"/>
      <c r="HOS793" s="289"/>
      <c r="HOT793" s="289"/>
      <c r="HOU793" s="289"/>
      <c r="HOV793" s="289"/>
      <c r="HOW793" s="289"/>
      <c r="HOX793" s="289"/>
      <c r="HOY793" s="289"/>
      <c r="HOZ793" s="289"/>
      <c r="HPA793" s="289"/>
      <c r="HPB793" s="289"/>
      <c r="HPC793" s="289"/>
      <c r="HPD793" s="289"/>
      <c r="HPE793" s="289"/>
      <c r="HPF793" s="289"/>
      <c r="HPG793" s="289"/>
      <c r="HPH793" s="289"/>
      <c r="HPI793" s="289"/>
      <c r="HPJ793" s="289"/>
      <c r="HPK793" s="289"/>
      <c r="HPL793" s="289"/>
      <c r="HPM793" s="289"/>
      <c r="HPN793" s="289"/>
      <c r="HPO793" s="289"/>
      <c r="HPP793" s="289"/>
      <c r="HPQ793" s="289"/>
      <c r="HPR793" s="289"/>
      <c r="HPS793" s="289"/>
      <c r="HPT793" s="289"/>
      <c r="HPU793" s="289"/>
      <c r="HPV793" s="289"/>
      <c r="HPW793" s="289"/>
      <c r="HPX793" s="289"/>
      <c r="HPY793" s="289"/>
      <c r="HPZ793" s="289"/>
      <c r="HQA793" s="289"/>
      <c r="HQB793" s="289"/>
      <c r="HQC793" s="289"/>
      <c r="HQD793" s="289"/>
      <c r="HQE793" s="289"/>
      <c r="HQF793" s="289"/>
      <c r="HQG793" s="289"/>
      <c r="HQH793" s="289"/>
      <c r="HQI793" s="289"/>
      <c r="HQJ793" s="289"/>
      <c r="HQK793" s="289"/>
      <c r="HQL793" s="289"/>
      <c r="HQM793" s="289"/>
      <c r="HQN793" s="289"/>
      <c r="HQO793" s="289"/>
      <c r="HQP793" s="289"/>
      <c r="HQQ793" s="289"/>
      <c r="HQR793" s="289"/>
      <c r="HQS793" s="289"/>
      <c r="HQT793" s="289"/>
      <c r="HQU793" s="289"/>
      <c r="HQV793" s="289"/>
      <c r="HQW793" s="289"/>
      <c r="HQX793" s="289"/>
      <c r="HQY793" s="289"/>
      <c r="HQZ793" s="289"/>
      <c r="HRA793" s="289"/>
      <c r="HRB793" s="289"/>
      <c r="HRC793" s="289"/>
      <c r="HRD793" s="289"/>
      <c r="HRE793" s="289"/>
      <c r="HRF793" s="289"/>
      <c r="HRG793" s="289"/>
      <c r="HRH793" s="289"/>
      <c r="HRI793" s="289"/>
      <c r="HRJ793" s="289"/>
      <c r="HRK793" s="289"/>
      <c r="HRL793" s="289"/>
      <c r="HRM793" s="289"/>
      <c r="HRN793" s="289"/>
      <c r="HRO793" s="289"/>
      <c r="HRP793" s="289"/>
      <c r="HRQ793" s="289"/>
      <c r="HRR793" s="289"/>
      <c r="HRS793" s="289"/>
      <c r="HRT793" s="289"/>
      <c r="HRU793" s="289"/>
      <c r="HRV793" s="289"/>
      <c r="HRW793" s="289"/>
      <c r="HRX793" s="289"/>
      <c r="HRY793" s="289"/>
      <c r="HRZ793" s="289"/>
      <c r="HSA793" s="289"/>
      <c r="HSB793" s="289"/>
      <c r="HSC793" s="289"/>
      <c r="HSD793" s="289"/>
      <c r="HSE793" s="289"/>
      <c r="HSF793" s="289"/>
      <c r="HSG793" s="289"/>
      <c r="HSH793" s="289"/>
      <c r="HSI793" s="289"/>
      <c r="HSJ793" s="289"/>
      <c r="HSK793" s="289"/>
      <c r="HSL793" s="289"/>
      <c r="HSM793" s="289"/>
      <c r="HSN793" s="289"/>
      <c r="HSO793" s="289"/>
      <c r="HSP793" s="289"/>
      <c r="HSQ793" s="289"/>
      <c r="HSR793" s="289"/>
      <c r="HSS793" s="289"/>
      <c r="HST793" s="289"/>
      <c r="HSU793" s="289"/>
      <c r="HSV793" s="289"/>
      <c r="HSW793" s="289"/>
      <c r="HSX793" s="289"/>
      <c r="HSY793" s="289"/>
      <c r="HSZ793" s="289"/>
      <c r="HTA793" s="289"/>
      <c r="HTB793" s="289"/>
      <c r="HTC793" s="289"/>
      <c r="HTD793" s="289"/>
      <c r="HTE793" s="289"/>
      <c r="HTF793" s="289"/>
      <c r="HTG793" s="289"/>
      <c r="HTH793" s="289"/>
      <c r="HTI793" s="289"/>
      <c r="HTJ793" s="289"/>
      <c r="HTK793" s="289"/>
      <c r="HTL793" s="289"/>
      <c r="HTM793" s="289"/>
      <c r="HTN793" s="289"/>
      <c r="HTO793" s="289"/>
      <c r="HTP793" s="289"/>
      <c r="HTQ793" s="289"/>
      <c r="HTR793" s="289"/>
      <c r="HTS793" s="289"/>
      <c r="HTT793" s="289"/>
      <c r="HTU793" s="289"/>
      <c r="HTV793" s="289"/>
      <c r="HTW793" s="289"/>
      <c r="HTX793" s="289"/>
      <c r="HTY793" s="289"/>
      <c r="HTZ793" s="289"/>
      <c r="HUA793" s="289"/>
      <c r="HUB793" s="289"/>
      <c r="HUC793" s="289"/>
      <c r="HUD793" s="289"/>
      <c r="HUE793" s="289"/>
      <c r="HUF793" s="289"/>
      <c r="HUG793" s="289"/>
      <c r="HUH793" s="289"/>
      <c r="HUI793" s="289"/>
      <c r="HUJ793" s="289"/>
      <c r="HUK793" s="289"/>
      <c r="HUL793" s="289"/>
      <c r="HUM793" s="289"/>
      <c r="HUN793" s="289"/>
      <c r="HUO793" s="289"/>
      <c r="HUP793" s="289"/>
      <c r="HUQ793" s="289"/>
      <c r="HUR793" s="289"/>
      <c r="HUS793" s="289"/>
      <c r="HUT793" s="289"/>
      <c r="HUU793" s="289"/>
      <c r="HUV793" s="289"/>
      <c r="HUW793" s="289"/>
      <c r="HUX793" s="289"/>
      <c r="HUY793" s="289"/>
      <c r="HUZ793" s="289"/>
      <c r="HVA793" s="289"/>
      <c r="HVB793" s="289"/>
      <c r="HVC793" s="289"/>
      <c r="HVD793" s="289"/>
      <c r="HVE793" s="289"/>
      <c r="HVF793" s="289"/>
      <c r="HVG793" s="289"/>
      <c r="HVH793" s="289"/>
      <c r="HVI793" s="289"/>
      <c r="HVJ793" s="289"/>
      <c r="HVK793" s="289"/>
      <c r="HVL793" s="289"/>
      <c r="HVM793" s="289"/>
      <c r="HVN793" s="289"/>
      <c r="HVO793" s="289"/>
      <c r="HVP793" s="289"/>
      <c r="HVQ793" s="289"/>
      <c r="HVR793" s="289"/>
      <c r="HVS793" s="289"/>
      <c r="HVT793" s="289"/>
      <c r="HVU793" s="289"/>
      <c r="HVV793" s="289"/>
      <c r="HVW793" s="289"/>
      <c r="HVX793" s="289"/>
      <c r="HVY793" s="289"/>
      <c r="HVZ793" s="289"/>
      <c r="HWA793" s="289"/>
      <c r="HWB793" s="289"/>
      <c r="HWC793" s="289"/>
      <c r="HWD793" s="289"/>
      <c r="HWE793" s="289"/>
      <c r="HWF793" s="289"/>
      <c r="HWG793" s="289"/>
      <c r="HWH793" s="289"/>
      <c r="HWI793" s="289"/>
      <c r="HWJ793" s="289"/>
      <c r="HWK793" s="289"/>
      <c r="HWL793" s="289"/>
      <c r="HWM793" s="289"/>
      <c r="HWN793" s="289"/>
      <c r="HWO793" s="289"/>
      <c r="HWP793" s="289"/>
      <c r="HWQ793" s="289"/>
      <c r="HWR793" s="289"/>
      <c r="HWS793" s="289"/>
      <c r="HWT793" s="289"/>
      <c r="HWU793" s="289"/>
      <c r="HWV793" s="289"/>
      <c r="HWW793" s="289"/>
      <c r="HWX793" s="289"/>
      <c r="HWY793" s="289"/>
      <c r="HWZ793" s="289"/>
      <c r="HXA793" s="289"/>
      <c r="HXB793" s="289"/>
      <c r="HXC793" s="289"/>
      <c r="HXD793" s="289"/>
      <c r="HXE793" s="289"/>
      <c r="HXF793" s="289"/>
      <c r="HXG793" s="289"/>
      <c r="HXH793" s="289"/>
      <c r="HXI793" s="289"/>
      <c r="HXJ793" s="289"/>
      <c r="HXK793" s="289"/>
      <c r="HXL793" s="289"/>
      <c r="HXM793" s="289"/>
      <c r="HXN793" s="289"/>
      <c r="HXO793" s="289"/>
      <c r="HXP793" s="289"/>
      <c r="HXQ793" s="289"/>
      <c r="HXR793" s="289"/>
      <c r="HXS793" s="289"/>
      <c r="HXT793" s="289"/>
      <c r="HXU793" s="289"/>
      <c r="HXV793" s="289"/>
      <c r="HXW793" s="289"/>
      <c r="HXX793" s="289"/>
      <c r="HXY793" s="289"/>
      <c r="HXZ793" s="289"/>
      <c r="HYA793" s="289"/>
      <c r="HYB793" s="289"/>
      <c r="HYC793" s="289"/>
      <c r="HYD793" s="289"/>
      <c r="HYE793" s="289"/>
      <c r="HYF793" s="289"/>
      <c r="HYG793" s="289"/>
      <c r="HYH793" s="289"/>
      <c r="HYI793" s="289"/>
      <c r="HYJ793" s="289"/>
      <c r="HYK793" s="289"/>
      <c r="HYL793" s="289"/>
      <c r="HYM793" s="289"/>
      <c r="HYN793" s="289"/>
      <c r="HYO793" s="289"/>
      <c r="HYP793" s="289"/>
      <c r="HYQ793" s="289"/>
      <c r="HYR793" s="289"/>
      <c r="HYS793" s="289"/>
      <c r="HYT793" s="289"/>
      <c r="HYU793" s="289"/>
      <c r="HYV793" s="289"/>
      <c r="HYW793" s="289"/>
      <c r="HYX793" s="289"/>
      <c r="HYY793" s="289"/>
      <c r="HYZ793" s="289"/>
      <c r="HZA793" s="289"/>
      <c r="HZB793" s="289"/>
      <c r="HZC793" s="289"/>
      <c r="HZD793" s="289"/>
      <c r="HZE793" s="289"/>
      <c r="HZF793" s="289"/>
      <c r="HZG793" s="289"/>
      <c r="HZH793" s="289"/>
      <c r="HZI793" s="289"/>
      <c r="HZJ793" s="289"/>
      <c r="HZK793" s="289"/>
      <c r="HZL793" s="289"/>
      <c r="HZM793" s="289"/>
      <c r="HZN793" s="289"/>
      <c r="HZO793" s="289"/>
      <c r="HZP793" s="289"/>
      <c r="HZQ793" s="289"/>
      <c r="HZR793" s="289"/>
      <c r="HZS793" s="289"/>
      <c r="HZT793" s="289"/>
      <c r="HZU793" s="289"/>
      <c r="HZV793" s="289"/>
      <c r="HZW793" s="289"/>
      <c r="HZX793" s="289"/>
      <c r="HZY793" s="289"/>
      <c r="HZZ793" s="289"/>
      <c r="IAA793" s="289"/>
      <c r="IAB793" s="289"/>
      <c r="IAC793" s="289"/>
      <c r="IAD793" s="289"/>
      <c r="IAE793" s="289"/>
      <c r="IAF793" s="289"/>
      <c r="IAG793" s="289"/>
      <c r="IAH793" s="289"/>
      <c r="IAI793" s="289"/>
      <c r="IAJ793" s="289"/>
      <c r="IAK793" s="289"/>
      <c r="IAL793" s="289"/>
      <c r="IAM793" s="289"/>
      <c r="IAN793" s="289"/>
      <c r="IAO793" s="289"/>
      <c r="IAP793" s="289"/>
      <c r="IAQ793" s="289"/>
      <c r="IAR793" s="289"/>
      <c r="IAS793" s="289"/>
      <c r="IAT793" s="289"/>
      <c r="IAU793" s="289"/>
      <c r="IAV793" s="289"/>
      <c r="IAW793" s="289"/>
      <c r="IAX793" s="289"/>
      <c r="IAY793" s="289"/>
      <c r="IAZ793" s="289"/>
      <c r="IBA793" s="289"/>
      <c r="IBB793" s="289"/>
      <c r="IBC793" s="289"/>
      <c r="IBD793" s="289"/>
      <c r="IBE793" s="289"/>
      <c r="IBF793" s="289"/>
      <c r="IBG793" s="289"/>
      <c r="IBH793" s="289"/>
      <c r="IBI793" s="289"/>
      <c r="IBJ793" s="289"/>
      <c r="IBK793" s="289"/>
      <c r="IBL793" s="289"/>
      <c r="IBM793" s="289"/>
      <c r="IBN793" s="289"/>
      <c r="IBO793" s="289"/>
      <c r="IBP793" s="289"/>
      <c r="IBQ793" s="289"/>
      <c r="IBR793" s="289"/>
      <c r="IBS793" s="289"/>
      <c r="IBT793" s="289"/>
      <c r="IBU793" s="289"/>
      <c r="IBV793" s="289"/>
      <c r="IBW793" s="289"/>
      <c r="IBX793" s="289"/>
      <c r="IBY793" s="289"/>
      <c r="IBZ793" s="289"/>
      <c r="ICA793" s="289"/>
      <c r="ICB793" s="289"/>
      <c r="ICC793" s="289"/>
      <c r="ICD793" s="289"/>
      <c r="ICE793" s="289"/>
      <c r="ICF793" s="289"/>
      <c r="ICG793" s="289"/>
      <c r="ICH793" s="289"/>
      <c r="ICI793" s="289"/>
      <c r="ICJ793" s="289"/>
      <c r="ICK793" s="289"/>
      <c r="ICL793" s="289"/>
      <c r="ICM793" s="289"/>
      <c r="ICN793" s="289"/>
      <c r="ICO793" s="289"/>
      <c r="ICP793" s="289"/>
      <c r="ICQ793" s="289"/>
      <c r="ICR793" s="289"/>
      <c r="ICS793" s="289"/>
      <c r="ICT793" s="289"/>
      <c r="ICU793" s="289"/>
      <c r="ICV793" s="289"/>
      <c r="ICW793" s="289"/>
      <c r="ICX793" s="289"/>
      <c r="ICY793" s="289"/>
      <c r="ICZ793" s="289"/>
      <c r="IDA793" s="289"/>
      <c r="IDB793" s="289"/>
      <c r="IDC793" s="289"/>
      <c r="IDD793" s="289"/>
      <c r="IDE793" s="289"/>
      <c r="IDF793" s="289"/>
      <c r="IDG793" s="289"/>
      <c r="IDH793" s="289"/>
      <c r="IDI793" s="289"/>
      <c r="IDJ793" s="289"/>
      <c r="IDK793" s="289"/>
      <c r="IDL793" s="289"/>
      <c r="IDM793" s="289"/>
      <c r="IDN793" s="289"/>
      <c r="IDO793" s="289"/>
      <c r="IDP793" s="289"/>
      <c r="IDQ793" s="289"/>
      <c r="IDR793" s="289"/>
      <c r="IDS793" s="289"/>
      <c r="IDT793" s="289"/>
      <c r="IDU793" s="289"/>
      <c r="IDV793" s="289"/>
      <c r="IDW793" s="289"/>
      <c r="IDX793" s="289"/>
      <c r="IDY793" s="289"/>
      <c r="IDZ793" s="289"/>
      <c r="IEA793" s="289"/>
      <c r="IEB793" s="289"/>
      <c r="IEC793" s="289"/>
      <c r="IED793" s="289"/>
      <c r="IEE793" s="289"/>
      <c r="IEF793" s="289"/>
      <c r="IEG793" s="289"/>
      <c r="IEH793" s="289"/>
      <c r="IEI793" s="289"/>
      <c r="IEJ793" s="289"/>
      <c r="IEK793" s="289"/>
      <c r="IEL793" s="289"/>
      <c r="IEM793" s="289"/>
      <c r="IEN793" s="289"/>
      <c r="IEO793" s="289"/>
      <c r="IEP793" s="289"/>
      <c r="IEQ793" s="289"/>
      <c r="IER793" s="289"/>
      <c r="IES793" s="289"/>
      <c r="IET793" s="289"/>
      <c r="IEU793" s="289"/>
      <c r="IEV793" s="289"/>
      <c r="IEW793" s="289"/>
      <c r="IEX793" s="289"/>
      <c r="IEY793" s="289"/>
      <c r="IEZ793" s="289"/>
      <c r="IFA793" s="289"/>
      <c r="IFB793" s="289"/>
      <c r="IFC793" s="289"/>
      <c r="IFD793" s="289"/>
      <c r="IFE793" s="289"/>
      <c r="IFF793" s="289"/>
      <c r="IFG793" s="289"/>
      <c r="IFH793" s="289"/>
      <c r="IFI793" s="289"/>
      <c r="IFJ793" s="289"/>
      <c r="IFK793" s="289"/>
      <c r="IFL793" s="289"/>
      <c r="IFM793" s="289"/>
      <c r="IFN793" s="289"/>
      <c r="IFO793" s="289"/>
      <c r="IFP793" s="289"/>
      <c r="IFQ793" s="289"/>
      <c r="IFR793" s="289"/>
      <c r="IFS793" s="289"/>
      <c r="IFT793" s="289"/>
      <c r="IFU793" s="289"/>
      <c r="IFV793" s="289"/>
      <c r="IFW793" s="289"/>
      <c r="IFX793" s="289"/>
      <c r="IFY793" s="289"/>
      <c r="IFZ793" s="289"/>
      <c r="IGA793" s="289"/>
      <c r="IGB793" s="289"/>
      <c r="IGC793" s="289"/>
      <c r="IGD793" s="289"/>
      <c r="IGE793" s="289"/>
      <c r="IGF793" s="289"/>
      <c r="IGG793" s="289"/>
      <c r="IGH793" s="289"/>
      <c r="IGI793" s="289"/>
      <c r="IGJ793" s="289"/>
      <c r="IGK793" s="289"/>
      <c r="IGL793" s="289"/>
      <c r="IGM793" s="289"/>
      <c r="IGN793" s="289"/>
      <c r="IGO793" s="289"/>
      <c r="IGP793" s="289"/>
      <c r="IGQ793" s="289"/>
      <c r="IGR793" s="289"/>
      <c r="IGS793" s="289"/>
      <c r="IGT793" s="289"/>
      <c r="IGU793" s="289"/>
      <c r="IGV793" s="289"/>
      <c r="IGW793" s="289"/>
      <c r="IGX793" s="289"/>
      <c r="IGY793" s="289"/>
      <c r="IGZ793" s="289"/>
      <c r="IHA793" s="289"/>
      <c r="IHB793" s="289"/>
      <c r="IHC793" s="289"/>
      <c r="IHD793" s="289"/>
      <c r="IHE793" s="289"/>
      <c r="IHF793" s="289"/>
      <c r="IHG793" s="289"/>
      <c r="IHH793" s="289"/>
      <c r="IHI793" s="289"/>
      <c r="IHJ793" s="289"/>
      <c r="IHK793" s="289"/>
      <c r="IHL793" s="289"/>
      <c r="IHM793" s="289"/>
      <c r="IHN793" s="289"/>
      <c r="IHO793" s="289"/>
      <c r="IHP793" s="289"/>
      <c r="IHQ793" s="289"/>
      <c r="IHR793" s="289"/>
      <c r="IHS793" s="289"/>
      <c r="IHT793" s="289"/>
      <c r="IHU793" s="289"/>
      <c r="IHV793" s="289"/>
      <c r="IHW793" s="289"/>
      <c r="IHX793" s="289"/>
      <c r="IHY793" s="289"/>
      <c r="IHZ793" s="289"/>
      <c r="IIA793" s="289"/>
      <c r="IIB793" s="289"/>
      <c r="IIC793" s="289"/>
      <c r="IID793" s="289"/>
      <c r="IIE793" s="289"/>
      <c r="IIF793" s="289"/>
      <c r="IIG793" s="289"/>
      <c r="IIH793" s="289"/>
      <c r="III793" s="289"/>
      <c r="IIJ793" s="289"/>
      <c r="IIK793" s="289"/>
      <c r="IIL793" s="289"/>
      <c r="IIM793" s="289"/>
      <c r="IIN793" s="289"/>
      <c r="IIO793" s="289"/>
      <c r="IIP793" s="289"/>
      <c r="IIQ793" s="289"/>
      <c r="IIR793" s="289"/>
      <c r="IIS793" s="289"/>
      <c r="IIT793" s="289"/>
      <c r="IIU793" s="289"/>
      <c r="IIV793" s="289"/>
      <c r="IIW793" s="289"/>
      <c r="IIX793" s="289"/>
      <c r="IIY793" s="289"/>
      <c r="IIZ793" s="289"/>
      <c r="IJA793" s="289"/>
      <c r="IJB793" s="289"/>
      <c r="IJC793" s="289"/>
      <c r="IJD793" s="289"/>
      <c r="IJE793" s="289"/>
      <c r="IJF793" s="289"/>
      <c r="IJG793" s="289"/>
      <c r="IJH793" s="289"/>
      <c r="IJI793" s="289"/>
      <c r="IJJ793" s="289"/>
      <c r="IJK793" s="289"/>
      <c r="IJL793" s="289"/>
      <c r="IJM793" s="289"/>
      <c r="IJN793" s="289"/>
      <c r="IJO793" s="289"/>
      <c r="IJP793" s="289"/>
      <c r="IJQ793" s="289"/>
      <c r="IJR793" s="289"/>
      <c r="IJS793" s="289"/>
      <c r="IJT793" s="289"/>
      <c r="IJU793" s="289"/>
      <c r="IJV793" s="289"/>
      <c r="IJW793" s="289"/>
      <c r="IJX793" s="289"/>
      <c r="IJY793" s="289"/>
      <c r="IJZ793" s="289"/>
      <c r="IKA793" s="289"/>
      <c r="IKB793" s="289"/>
      <c r="IKC793" s="289"/>
      <c r="IKD793" s="289"/>
      <c r="IKE793" s="289"/>
      <c r="IKF793" s="289"/>
      <c r="IKG793" s="289"/>
      <c r="IKH793" s="289"/>
      <c r="IKI793" s="289"/>
      <c r="IKJ793" s="289"/>
      <c r="IKK793" s="289"/>
      <c r="IKL793" s="289"/>
      <c r="IKM793" s="289"/>
      <c r="IKN793" s="289"/>
      <c r="IKO793" s="289"/>
      <c r="IKP793" s="289"/>
      <c r="IKQ793" s="289"/>
      <c r="IKR793" s="289"/>
      <c r="IKS793" s="289"/>
      <c r="IKT793" s="289"/>
      <c r="IKU793" s="289"/>
      <c r="IKV793" s="289"/>
      <c r="IKW793" s="289"/>
      <c r="IKX793" s="289"/>
      <c r="IKY793" s="289"/>
      <c r="IKZ793" s="289"/>
      <c r="ILA793" s="289"/>
      <c r="ILB793" s="289"/>
      <c r="ILC793" s="289"/>
      <c r="ILD793" s="289"/>
      <c r="ILE793" s="289"/>
      <c r="ILF793" s="289"/>
      <c r="ILG793" s="289"/>
      <c r="ILH793" s="289"/>
      <c r="ILI793" s="289"/>
      <c r="ILJ793" s="289"/>
      <c r="ILK793" s="289"/>
      <c r="ILL793" s="289"/>
      <c r="ILM793" s="289"/>
      <c r="ILN793" s="289"/>
      <c r="ILO793" s="289"/>
      <c r="ILP793" s="289"/>
      <c r="ILQ793" s="289"/>
      <c r="ILR793" s="289"/>
      <c r="ILS793" s="289"/>
      <c r="ILT793" s="289"/>
      <c r="ILU793" s="289"/>
      <c r="ILV793" s="289"/>
      <c r="ILW793" s="289"/>
      <c r="ILX793" s="289"/>
      <c r="ILY793" s="289"/>
      <c r="ILZ793" s="289"/>
      <c r="IMA793" s="289"/>
      <c r="IMB793" s="289"/>
      <c r="IMC793" s="289"/>
      <c r="IMD793" s="289"/>
      <c r="IME793" s="289"/>
      <c r="IMF793" s="289"/>
      <c r="IMG793" s="289"/>
      <c r="IMH793" s="289"/>
      <c r="IMI793" s="289"/>
      <c r="IMJ793" s="289"/>
      <c r="IMK793" s="289"/>
      <c r="IML793" s="289"/>
      <c r="IMM793" s="289"/>
      <c r="IMN793" s="289"/>
      <c r="IMO793" s="289"/>
      <c r="IMP793" s="289"/>
      <c r="IMQ793" s="289"/>
      <c r="IMR793" s="289"/>
      <c r="IMS793" s="289"/>
      <c r="IMT793" s="289"/>
      <c r="IMU793" s="289"/>
      <c r="IMV793" s="289"/>
      <c r="IMW793" s="289"/>
      <c r="IMX793" s="289"/>
      <c r="IMY793" s="289"/>
      <c r="IMZ793" s="289"/>
      <c r="INA793" s="289"/>
      <c r="INB793" s="289"/>
      <c r="INC793" s="289"/>
      <c r="IND793" s="289"/>
      <c r="INE793" s="289"/>
      <c r="INF793" s="289"/>
      <c r="ING793" s="289"/>
      <c r="INH793" s="289"/>
      <c r="INI793" s="289"/>
      <c r="INJ793" s="289"/>
      <c r="INK793" s="289"/>
      <c r="INL793" s="289"/>
      <c r="INM793" s="289"/>
      <c r="INN793" s="289"/>
      <c r="INO793" s="289"/>
      <c r="INP793" s="289"/>
      <c r="INQ793" s="289"/>
      <c r="INR793" s="289"/>
      <c r="INS793" s="289"/>
      <c r="INT793" s="289"/>
      <c r="INU793" s="289"/>
      <c r="INV793" s="289"/>
      <c r="INW793" s="289"/>
      <c r="INX793" s="289"/>
      <c r="INY793" s="289"/>
      <c r="INZ793" s="289"/>
      <c r="IOA793" s="289"/>
      <c r="IOB793" s="289"/>
      <c r="IOC793" s="289"/>
      <c r="IOD793" s="289"/>
      <c r="IOE793" s="289"/>
      <c r="IOF793" s="289"/>
      <c r="IOG793" s="289"/>
      <c r="IOH793" s="289"/>
      <c r="IOI793" s="289"/>
      <c r="IOJ793" s="289"/>
      <c r="IOK793" s="289"/>
      <c r="IOL793" s="289"/>
      <c r="IOM793" s="289"/>
      <c r="ION793" s="289"/>
      <c r="IOO793" s="289"/>
      <c r="IOP793" s="289"/>
      <c r="IOQ793" s="289"/>
      <c r="IOR793" s="289"/>
      <c r="IOS793" s="289"/>
      <c r="IOT793" s="289"/>
      <c r="IOU793" s="289"/>
      <c r="IOV793" s="289"/>
      <c r="IOW793" s="289"/>
      <c r="IOX793" s="289"/>
      <c r="IOY793" s="289"/>
      <c r="IOZ793" s="289"/>
      <c r="IPA793" s="289"/>
      <c r="IPB793" s="289"/>
      <c r="IPC793" s="289"/>
      <c r="IPD793" s="289"/>
      <c r="IPE793" s="289"/>
      <c r="IPF793" s="289"/>
      <c r="IPG793" s="289"/>
      <c r="IPH793" s="289"/>
      <c r="IPI793" s="289"/>
      <c r="IPJ793" s="289"/>
      <c r="IPK793" s="289"/>
      <c r="IPL793" s="289"/>
      <c r="IPM793" s="289"/>
      <c r="IPN793" s="289"/>
      <c r="IPO793" s="289"/>
      <c r="IPP793" s="289"/>
      <c r="IPQ793" s="289"/>
      <c r="IPR793" s="289"/>
      <c r="IPS793" s="289"/>
      <c r="IPT793" s="289"/>
      <c r="IPU793" s="289"/>
      <c r="IPV793" s="289"/>
      <c r="IPW793" s="289"/>
      <c r="IPX793" s="289"/>
      <c r="IPY793" s="289"/>
      <c r="IPZ793" s="289"/>
      <c r="IQA793" s="289"/>
      <c r="IQB793" s="289"/>
      <c r="IQC793" s="289"/>
      <c r="IQD793" s="289"/>
      <c r="IQE793" s="289"/>
      <c r="IQF793" s="289"/>
      <c r="IQG793" s="289"/>
      <c r="IQH793" s="289"/>
      <c r="IQI793" s="289"/>
      <c r="IQJ793" s="289"/>
      <c r="IQK793" s="289"/>
      <c r="IQL793" s="289"/>
      <c r="IQM793" s="289"/>
      <c r="IQN793" s="289"/>
      <c r="IQO793" s="289"/>
      <c r="IQP793" s="289"/>
      <c r="IQQ793" s="289"/>
      <c r="IQR793" s="289"/>
      <c r="IQS793" s="289"/>
      <c r="IQT793" s="289"/>
      <c r="IQU793" s="289"/>
      <c r="IQV793" s="289"/>
      <c r="IQW793" s="289"/>
      <c r="IQX793" s="289"/>
      <c r="IQY793" s="289"/>
      <c r="IQZ793" s="289"/>
      <c r="IRA793" s="289"/>
      <c r="IRB793" s="289"/>
      <c r="IRC793" s="289"/>
      <c r="IRD793" s="289"/>
      <c r="IRE793" s="289"/>
      <c r="IRF793" s="289"/>
      <c r="IRG793" s="289"/>
      <c r="IRH793" s="289"/>
      <c r="IRI793" s="289"/>
      <c r="IRJ793" s="289"/>
      <c r="IRK793" s="289"/>
      <c r="IRL793" s="289"/>
      <c r="IRM793" s="289"/>
      <c r="IRN793" s="289"/>
      <c r="IRO793" s="289"/>
      <c r="IRP793" s="289"/>
      <c r="IRQ793" s="289"/>
      <c r="IRR793" s="289"/>
      <c r="IRS793" s="289"/>
      <c r="IRT793" s="289"/>
      <c r="IRU793" s="289"/>
      <c r="IRV793" s="289"/>
      <c r="IRW793" s="289"/>
      <c r="IRX793" s="289"/>
      <c r="IRY793" s="289"/>
      <c r="IRZ793" s="289"/>
      <c r="ISA793" s="289"/>
      <c r="ISB793" s="289"/>
      <c r="ISC793" s="289"/>
      <c r="ISD793" s="289"/>
      <c r="ISE793" s="289"/>
      <c r="ISF793" s="289"/>
      <c r="ISG793" s="289"/>
      <c r="ISH793" s="289"/>
      <c r="ISI793" s="289"/>
      <c r="ISJ793" s="289"/>
      <c r="ISK793" s="289"/>
      <c r="ISL793" s="289"/>
      <c r="ISM793" s="289"/>
      <c r="ISN793" s="289"/>
      <c r="ISO793" s="289"/>
      <c r="ISP793" s="289"/>
      <c r="ISQ793" s="289"/>
      <c r="ISR793" s="289"/>
      <c r="ISS793" s="289"/>
      <c r="IST793" s="289"/>
      <c r="ISU793" s="289"/>
      <c r="ISV793" s="289"/>
      <c r="ISW793" s="289"/>
      <c r="ISX793" s="289"/>
      <c r="ISY793" s="289"/>
      <c r="ISZ793" s="289"/>
      <c r="ITA793" s="289"/>
      <c r="ITB793" s="289"/>
      <c r="ITC793" s="289"/>
      <c r="ITD793" s="289"/>
      <c r="ITE793" s="289"/>
      <c r="ITF793" s="289"/>
      <c r="ITG793" s="289"/>
      <c r="ITH793" s="289"/>
      <c r="ITI793" s="289"/>
      <c r="ITJ793" s="289"/>
      <c r="ITK793" s="289"/>
      <c r="ITL793" s="289"/>
      <c r="ITM793" s="289"/>
      <c r="ITN793" s="289"/>
      <c r="ITO793" s="289"/>
      <c r="ITP793" s="289"/>
      <c r="ITQ793" s="289"/>
      <c r="ITR793" s="289"/>
      <c r="ITS793" s="289"/>
      <c r="ITT793" s="289"/>
      <c r="ITU793" s="289"/>
      <c r="ITV793" s="289"/>
      <c r="ITW793" s="289"/>
      <c r="ITX793" s="289"/>
      <c r="ITY793" s="289"/>
      <c r="ITZ793" s="289"/>
      <c r="IUA793" s="289"/>
      <c r="IUB793" s="289"/>
      <c r="IUC793" s="289"/>
      <c r="IUD793" s="289"/>
      <c r="IUE793" s="289"/>
      <c r="IUF793" s="289"/>
      <c r="IUG793" s="289"/>
      <c r="IUH793" s="289"/>
      <c r="IUI793" s="289"/>
      <c r="IUJ793" s="289"/>
      <c r="IUK793" s="289"/>
      <c r="IUL793" s="289"/>
      <c r="IUM793" s="289"/>
      <c r="IUN793" s="289"/>
      <c r="IUO793" s="289"/>
      <c r="IUP793" s="289"/>
      <c r="IUQ793" s="289"/>
      <c r="IUR793" s="289"/>
      <c r="IUS793" s="289"/>
      <c r="IUT793" s="289"/>
      <c r="IUU793" s="289"/>
      <c r="IUV793" s="289"/>
      <c r="IUW793" s="289"/>
      <c r="IUX793" s="289"/>
      <c r="IUY793" s="289"/>
      <c r="IUZ793" s="289"/>
      <c r="IVA793" s="289"/>
      <c r="IVB793" s="289"/>
      <c r="IVC793" s="289"/>
      <c r="IVD793" s="289"/>
      <c r="IVE793" s="289"/>
      <c r="IVF793" s="289"/>
      <c r="IVG793" s="289"/>
      <c r="IVH793" s="289"/>
      <c r="IVI793" s="289"/>
      <c r="IVJ793" s="289"/>
      <c r="IVK793" s="289"/>
      <c r="IVL793" s="289"/>
      <c r="IVM793" s="289"/>
      <c r="IVN793" s="289"/>
      <c r="IVO793" s="289"/>
      <c r="IVP793" s="289"/>
      <c r="IVQ793" s="289"/>
      <c r="IVR793" s="289"/>
      <c r="IVS793" s="289"/>
      <c r="IVT793" s="289"/>
      <c r="IVU793" s="289"/>
      <c r="IVV793" s="289"/>
      <c r="IVW793" s="289"/>
      <c r="IVX793" s="289"/>
      <c r="IVY793" s="289"/>
      <c r="IVZ793" s="289"/>
      <c r="IWA793" s="289"/>
      <c r="IWB793" s="289"/>
      <c r="IWC793" s="289"/>
      <c r="IWD793" s="289"/>
      <c r="IWE793" s="289"/>
      <c r="IWF793" s="289"/>
      <c r="IWG793" s="289"/>
      <c r="IWH793" s="289"/>
      <c r="IWI793" s="289"/>
      <c r="IWJ793" s="289"/>
      <c r="IWK793" s="289"/>
      <c r="IWL793" s="289"/>
      <c r="IWM793" s="289"/>
      <c r="IWN793" s="289"/>
      <c r="IWO793" s="289"/>
      <c r="IWP793" s="289"/>
      <c r="IWQ793" s="289"/>
      <c r="IWR793" s="289"/>
      <c r="IWS793" s="289"/>
      <c r="IWT793" s="289"/>
      <c r="IWU793" s="289"/>
      <c r="IWV793" s="289"/>
      <c r="IWW793" s="289"/>
      <c r="IWX793" s="289"/>
      <c r="IWY793" s="289"/>
      <c r="IWZ793" s="289"/>
      <c r="IXA793" s="289"/>
      <c r="IXB793" s="289"/>
      <c r="IXC793" s="289"/>
      <c r="IXD793" s="289"/>
      <c r="IXE793" s="289"/>
      <c r="IXF793" s="289"/>
      <c r="IXG793" s="289"/>
      <c r="IXH793" s="289"/>
      <c r="IXI793" s="289"/>
      <c r="IXJ793" s="289"/>
      <c r="IXK793" s="289"/>
      <c r="IXL793" s="289"/>
      <c r="IXM793" s="289"/>
      <c r="IXN793" s="289"/>
      <c r="IXO793" s="289"/>
      <c r="IXP793" s="289"/>
      <c r="IXQ793" s="289"/>
      <c r="IXR793" s="289"/>
      <c r="IXS793" s="289"/>
      <c r="IXT793" s="289"/>
      <c r="IXU793" s="289"/>
      <c r="IXV793" s="289"/>
      <c r="IXW793" s="289"/>
      <c r="IXX793" s="289"/>
      <c r="IXY793" s="289"/>
      <c r="IXZ793" s="289"/>
      <c r="IYA793" s="289"/>
      <c r="IYB793" s="289"/>
      <c r="IYC793" s="289"/>
      <c r="IYD793" s="289"/>
      <c r="IYE793" s="289"/>
      <c r="IYF793" s="289"/>
      <c r="IYG793" s="289"/>
      <c r="IYH793" s="289"/>
      <c r="IYI793" s="289"/>
      <c r="IYJ793" s="289"/>
      <c r="IYK793" s="289"/>
      <c r="IYL793" s="289"/>
      <c r="IYM793" s="289"/>
      <c r="IYN793" s="289"/>
      <c r="IYO793" s="289"/>
      <c r="IYP793" s="289"/>
      <c r="IYQ793" s="289"/>
      <c r="IYR793" s="289"/>
      <c r="IYS793" s="289"/>
      <c r="IYT793" s="289"/>
      <c r="IYU793" s="289"/>
      <c r="IYV793" s="289"/>
      <c r="IYW793" s="289"/>
      <c r="IYX793" s="289"/>
      <c r="IYY793" s="289"/>
      <c r="IYZ793" s="289"/>
      <c r="IZA793" s="289"/>
      <c r="IZB793" s="289"/>
      <c r="IZC793" s="289"/>
      <c r="IZD793" s="289"/>
      <c r="IZE793" s="289"/>
      <c r="IZF793" s="289"/>
      <c r="IZG793" s="289"/>
      <c r="IZH793" s="289"/>
      <c r="IZI793" s="289"/>
      <c r="IZJ793" s="289"/>
      <c r="IZK793" s="289"/>
      <c r="IZL793" s="289"/>
      <c r="IZM793" s="289"/>
      <c r="IZN793" s="289"/>
      <c r="IZO793" s="289"/>
      <c r="IZP793" s="289"/>
      <c r="IZQ793" s="289"/>
      <c r="IZR793" s="289"/>
      <c r="IZS793" s="289"/>
      <c r="IZT793" s="289"/>
      <c r="IZU793" s="289"/>
      <c r="IZV793" s="289"/>
      <c r="IZW793" s="289"/>
      <c r="IZX793" s="289"/>
      <c r="IZY793" s="289"/>
      <c r="IZZ793" s="289"/>
      <c r="JAA793" s="289"/>
      <c r="JAB793" s="289"/>
      <c r="JAC793" s="289"/>
      <c r="JAD793" s="289"/>
      <c r="JAE793" s="289"/>
      <c r="JAF793" s="289"/>
      <c r="JAG793" s="289"/>
      <c r="JAH793" s="289"/>
      <c r="JAI793" s="289"/>
      <c r="JAJ793" s="289"/>
      <c r="JAK793" s="289"/>
      <c r="JAL793" s="289"/>
      <c r="JAM793" s="289"/>
      <c r="JAN793" s="289"/>
      <c r="JAO793" s="289"/>
      <c r="JAP793" s="289"/>
      <c r="JAQ793" s="289"/>
      <c r="JAR793" s="289"/>
      <c r="JAS793" s="289"/>
      <c r="JAT793" s="289"/>
      <c r="JAU793" s="289"/>
      <c r="JAV793" s="289"/>
      <c r="JAW793" s="289"/>
      <c r="JAX793" s="289"/>
      <c r="JAY793" s="289"/>
      <c r="JAZ793" s="289"/>
      <c r="JBA793" s="289"/>
      <c r="JBB793" s="289"/>
      <c r="JBC793" s="289"/>
      <c r="JBD793" s="289"/>
      <c r="JBE793" s="289"/>
      <c r="JBF793" s="289"/>
      <c r="JBG793" s="289"/>
      <c r="JBH793" s="289"/>
      <c r="JBI793" s="289"/>
      <c r="JBJ793" s="289"/>
      <c r="JBK793" s="289"/>
      <c r="JBL793" s="289"/>
      <c r="JBM793" s="289"/>
      <c r="JBN793" s="289"/>
      <c r="JBO793" s="289"/>
      <c r="JBP793" s="289"/>
      <c r="JBQ793" s="289"/>
      <c r="JBR793" s="289"/>
      <c r="JBS793" s="289"/>
      <c r="JBT793" s="289"/>
      <c r="JBU793" s="289"/>
      <c r="JBV793" s="289"/>
      <c r="JBW793" s="289"/>
      <c r="JBX793" s="289"/>
      <c r="JBY793" s="289"/>
      <c r="JBZ793" s="289"/>
      <c r="JCA793" s="289"/>
      <c r="JCB793" s="289"/>
      <c r="JCC793" s="289"/>
      <c r="JCD793" s="289"/>
      <c r="JCE793" s="289"/>
      <c r="JCF793" s="289"/>
      <c r="JCG793" s="289"/>
      <c r="JCH793" s="289"/>
      <c r="JCI793" s="289"/>
      <c r="JCJ793" s="289"/>
      <c r="JCK793" s="289"/>
      <c r="JCL793" s="289"/>
      <c r="JCM793" s="289"/>
      <c r="JCN793" s="289"/>
      <c r="JCO793" s="289"/>
      <c r="JCP793" s="289"/>
      <c r="JCQ793" s="289"/>
      <c r="JCR793" s="289"/>
      <c r="JCS793" s="289"/>
      <c r="JCT793" s="289"/>
      <c r="JCU793" s="289"/>
      <c r="JCV793" s="289"/>
      <c r="JCW793" s="289"/>
      <c r="JCX793" s="289"/>
      <c r="JCY793" s="289"/>
      <c r="JCZ793" s="289"/>
      <c r="JDA793" s="289"/>
      <c r="JDB793" s="289"/>
      <c r="JDC793" s="289"/>
      <c r="JDD793" s="289"/>
      <c r="JDE793" s="289"/>
      <c r="JDF793" s="289"/>
      <c r="JDG793" s="289"/>
      <c r="JDH793" s="289"/>
      <c r="JDI793" s="289"/>
      <c r="JDJ793" s="289"/>
      <c r="JDK793" s="289"/>
      <c r="JDL793" s="289"/>
      <c r="JDM793" s="289"/>
      <c r="JDN793" s="289"/>
      <c r="JDO793" s="289"/>
      <c r="JDP793" s="289"/>
      <c r="JDQ793" s="289"/>
      <c r="JDR793" s="289"/>
      <c r="JDS793" s="289"/>
      <c r="JDT793" s="289"/>
      <c r="JDU793" s="289"/>
      <c r="JDV793" s="289"/>
      <c r="JDW793" s="289"/>
      <c r="JDX793" s="289"/>
      <c r="JDY793" s="289"/>
      <c r="JDZ793" s="289"/>
      <c r="JEA793" s="289"/>
      <c r="JEB793" s="289"/>
      <c r="JEC793" s="289"/>
      <c r="JED793" s="289"/>
      <c r="JEE793" s="289"/>
      <c r="JEF793" s="289"/>
      <c r="JEG793" s="289"/>
      <c r="JEH793" s="289"/>
      <c r="JEI793" s="289"/>
      <c r="JEJ793" s="289"/>
      <c r="JEK793" s="289"/>
      <c r="JEL793" s="289"/>
      <c r="JEM793" s="289"/>
      <c r="JEN793" s="289"/>
      <c r="JEO793" s="289"/>
      <c r="JEP793" s="289"/>
      <c r="JEQ793" s="289"/>
      <c r="JER793" s="289"/>
      <c r="JES793" s="289"/>
      <c r="JET793" s="289"/>
      <c r="JEU793" s="289"/>
      <c r="JEV793" s="289"/>
      <c r="JEW793" s="289"/>
      <c r="JEX793" s="289"/>
      <c r="JEY793" s="289"/>
      <c r="JEZ793" s="289"/>
      <c r="JFA793" s="289"/>
      <c r="JFB793" s="289"/>
      <c r="JFC793" s="289"/>
      <c r="JFD793" s="289"/>
      <c r="JFE793" s="289"/>
      <c r="JFF793" s="289"/>
      <c r="JFG793" s="289"/>
      <c r="JFH793" s="289"/>
      <c r="JFI793" s="289"/>
      <c r="JFJ793" s="289"/>
      <c r="JFK793" s="289"/>
      <c r="JFL793" s="289"/>
      <c r="JFM793" s="289"/>
      <c r="JFN793" s="289"/>
      <c r="JFO793" s="289"/>
      <c r="JFP793" s="289"/>
      <c r="JFQ793" s="289"/>
      <c r="JFR793" s="289"/>
      <c r="JFS793" s="289"/>
      <c r="JFT793" s="289"/>
      <c r="JFU793" s="289"/>
      <c r="JFV793" s="289"/>
      <c r="JFW793" s="289"/>
      <c r="JFX793" s="289"/>
      <c r="JFY793" s="289"/>
      <c r="JFZ793" s="289"/>
      <c r="JGA793" s="289"/>
      <c r="JGB793" s="289"/>
      <c r="JGC793" s="289"/>
      <c r="JGD793" s="289"/>
      <c r="JGE793" s="289"/>
      <c r="JGF793" s="289"/>
      <c r="JGG793" s="289"/>
      <c r="JGH793" s="289"/>
      <c r="JGI793" s="289"/>
      <c r="JGJ793" s="289"/>
      <c r="JGK793" s="289"/>
      <c r="JGL793" s="289"/>
      <c r="JGM793" s="289"/>
      <c r="JGN793" s="289"/>
      <c r="JGO793" s="289"/>
      <c r="JGP793" s="289"/>
      <c r="JGQ793" s="289"/>
      <c r="JGR793" s="289"/>
      <c r="JGS793" s="289"/>
      <c r="JGT793" s="289"/>
      <c r="JGU793" s="289"/>
      <c r="JGV793" s="289"/>
      <c r="JGW793" s="289"/>
      <c r="JGX793" s="289"/>
      <c r="JGY793" s="289"/>
      <c r="JGZ793" s="289"/>
      <c r="JHA793" s="289"/>
      <c r="JHB793" s="289"/>
      <c r="JHC793" s="289"/>
      <c r="JHD793" s="289"/>
      <c r="JHE793" s="289"/>
      <c r="JHF793" s="289"/>
      <c r="JHG793" s="289"/>
      <c r="JHH793" s="289"/>
      <c r="JHI793" s="289"/>
      <c r="JHJ793" s="289"/>
      <c r="JHK793" s="289"/>
      <c r="JHL793" s="289"/>
      <c r="JHM793" s="289"/>
      <c r="JHN793" s="289"/>
      <c r="JHO793" s="289"/>
      <c r="JHP793" s="289"/>
      <c r="JHQ793" s="289"/>
      <c r="JHR793" s="289"/>
      <c r="JHS793" s="289"/>
      <c r="JHT793" s="289"/>
      <c r="JHU793" s="289"/>
      <c r="JHV793" s="289"/>
      <c r="JHW793" s="289"/>
      <c r="JHX793" s="289"/>
      <c r="JHY793" s="289"/>
      <c r="JHZ793" s="289"/>
      <c r="JIA793" s="289"/>
      <c r="JIB793" s="289"/>
      <c r="JIC793" s="289"/>
      <c r="JID793" s="289"/>
      <c r="JIE793" s="289"/>
      <c r="JIF793" s="289"/>
      <c r="JIG793" s="289"/>
      <c r="JIH793" s="289"/>
      <c r="JII793" s="289"/>
      <c r="JIJ793" s="289"/>
      <c r="JIK793" s="289"/>
      <c r="JIL793" s="289"/>
      <c r="JIM793" s="289"/>
      <c r="JIN793" s="289"/>
      <c r="JIO793" s="289"/>
      <c r="JIP793" s="289"/>
      <c r="JIQ793" s="289"/>
      <c r="JIR793" s="289"/>
      <c r="JIS793" s="289"/>
      <c r="JIT793" s="289"/>
      <c r="JIU793" s="289"/>
      <c r="JIV793" s="289"/>
      <c r="JIW793" s="289"/>
      <c r="JIX793" s="289"/>
      <c r="JIY793" s="289"/>
      <c r="JIZ793" s="289"/>
      <c r="JJA793" s="289"/>
      <c r="JJB793" s="289"/>
      <c r="JJC793" s="289"/>
      <c r="JJD793" s="289"/>
      <c r="JJE793" s="289"/>
      <c r="JJF793" s="289"/>
      <c r="JJG793" s="289"/>
      <c r="JJH793" s="289"/>
      <c r="JJI793" s="289"/>
      <c r="JJJ793" s="289"/>
      <c r="JJK793" s="289"/>
      <c r="JJL793" s="289"/>
      <c r="JJM793" s="289"/>
      <c r="JJN793" s="289"/>
      <c r="JJO793" s="289"/>
      <c r="JJP793" s="289"/>
      <c r="JJQ793" s="289"/>
      <c r="JJR793" s="289"/>
      <c r="JJS793" s="289"/>
      <c r="JJT793" s="289"/>
      <c r="JJU793" s="289"/>
      <c r="JJV793" s="289"/>
      <c r="JJW793" s="289"/>
      <c r="JJX793" s="289"/>
      <c r="JJY793" s="289"/>
      <c r="JJZ793" s="289"/>
      <c r="JKA793" s="289"/>
      <c r="JKB793" s="289"/>
      <c r="JKC793" s="289"/>
      <c r="JKD793" s="289"/>
      <c r="JKE793" s="289"/>
      <c r="JKF793" s="289"/>
      <c r="JKG793" s="289"/>
      <c r="JKH793" s="289"/>
      <c r="JKI793" s="289"/>
      <c r="JKJ793" s="289"/>
      <c r="JKK793" s="289"/>
      <c r="JKL793" s="289"/>
      <c r="JKM793" s="289"/>
      <c r="JKN793" s="289"/>
      <c r="JKO793" s="289"/>
      <c r="JKP793" s="289"/>
      <c r="JKQ793" s="289"/>
      <c r="JKR793" s="289"/>
      <c r="JKS793" s="289"/>
      <c r="JKT793" s="289"/>
      <c r="JKU793" s="289"/>
      <c r="JKV793" s="289"/>
      <c r="JKW793" s="289"/>
      <c r="JKX793" s="289"/>
      <c r="JKY793" s="289"/>
      <c r="JKZ793" s="289"/>
      <c r="JLA793" s="289"/>
      <c r="JLB793" s="289"/>
      <c r="JLC793" s="289"/>
      <c r="JLD793" s="289"/>
      <c r="JLE793" s="289"/>
      <c r="JLF793" s="289"/>
      <c r="JLG793" s="289"/>
      <c r="JLH793" s="289"/>
      <c r="JLI793" s="289"/>
      <c r="JLJ793" s="289"/>
      <c r="JLK793" s="289"/>
      <c r="JLL793" s="289"/>
      <c r="JLM793" s="289"/>
      <c r="JLN793" s="289"/>
      <c r="JLO793" s="289"/>
      <c r="JLP793" s="289"/>
      <c r="JLQ793" s="289"/>
      <c r="JLR793" s="289"/>
      <c r="JLS793" s="289"/>
      <c r="JLT793" s="289"/>
      <c r="JLU793" s="289"/>
      <c r="JLV793" s="289"/>
      <c r="JLW793" s="289"/>
      <c r="JLX793" s="289"/>
      <c r="JLY793" s="289"/>
      <c r="JLZ793" s="289"/>
      <c r="JMA793" s="289"/>
      <c r="JMB793" s="289"/>
      <c r="JMC793" s="289"/>
      <c r="JMD793" s="289"/>
      <c r="JME793" s="289"/>
      <c r="JMF793" s="289"/>
      <c r="JMG793" s="289"/>
      <c r="JMH793" s="289"/>
      <c r="JMI793" s="289"/>
      <c r="JMJ793" s="289"/>
      <c r="JMK793" s="289"/>
      <c r="JML793" s="289"/>
      <c r="JMM793" s="289"/>
      <c r="JMN793" s="289"/>
      <c r="JMO793" s="289"/>
      <c r="JMP793" s="289"/>
      <c r="JMQ793" s="289"/>
      <c r="JMR793" s="289"/>
      <c r="JMS793" s="289"/>
      <c r="JMT793" s="289"/>
      <c r="JMU793" s="289"/>
      <c r="JMV793" s="289"/>
      <c r="JMW793" s="289"/>
      <c r="JMX793" s="289"/>
      <c r="JMY793" s="289"/>
      <c r="JMZ793" s="289"/>
      <c r="JNA793" s="289"/>
      <c r="JNB793" s="289"/>
      <c r="JNC793" s="289"/>
      <c r="JND793" s="289"/>
      <c r="JNE793" s="289"/>
      <c r="JNF793" s="289"/>
      <c r="JNG793" s="289"/>
      <c r="JNH793" s="289"/>
      <c r="JNI793" s="289"/>
      <c r="JNJ793" s="289"/>
      <c r="JNK793" s="289"/>
      <c r="JNL793" s="289"/>
      <c r="JNM793" s="289"/>
      <c r="JNN793" s="289"/>
      <c r="JNO793" s="289"/>
      <c r="JNP793" s="289"/>
      <c r="JNQ793" s="289"/>
      <c r="JNR793" s="289"/>
      <c r="JNS793" s="289"/>
      <c r="JNT793" s="289"/>
      <c r="JNU793" s="289"/>
      <c r="JNV793" s="289"/>
      <c r="JNW793" s="289"/>
      <c r="JNX793" s="289"/>
      <c r="JNY793" s="289"/>
      <c r="JNZ793" s="289"/>
      <c r="JOA793" s="289"/>
      <c r="JOB793" s="289"/>
      <c r="JOC793" s="289"/>
      <c r="JOD793" s="289"/>
      <c r="JOE793" s="289"/>
      <c r="JOF793" s="289"/>
      <c r="JOG793" s="289"/>
      <c r="JOH793" s="289"/>
      <c r="JOI793" s="289"/>
      <c r="JOJ793" s="289"/>
      <c r="JOK793" s="289"/>
      <c r="JOL793" s="289"/>
      <c r="JOM793" s="289"/>
      <c r="JON793" s="289"/>
      <c r="JOO793" s="289"/>
      <c r="JOP793" s="289"/>
      <c r="JOQ793" s="289"/>
      <c r="JOR793" s="289"/>
      <c r="JOS793" s="289"/>
      <c r="JOT793" s="289"/>
      <c r="JOU793" s="289"/>
      <c r="JOV793" s="289"/>
      <c r="JOW793" s="289"/>
      <c r="JOX793" s="289"/>
      <c r="JOY793" s="289"/>
      <c r="JOZ793" s="289"/>
      <c r="JPA793" s="289"/>
      <c r="JPB793" s="289"/>
      <c r="JPC793" s="289"/>
      <c r="JPD793" s="289"/>
      <c r="JPE793" s="289"/>
      <c r="JPF793" s="289"/>
      <c r="JPG793" s="289"/>
      <c r="JPH793" s="289"/>
      <c r="JPI793" s="289"/>
      <c r="JPJ793" s="289"/>
      <c r="JPK793" s="289"/>
      <c r="JPL793" s="289"/>
      <c r="JPM793" s="289"/>
      <c r="JPN793" s="289"/>
      <c r="JPO793" s="289"/>
      <c r="JPP793" s="289"/>
      <c r="JPQ793" s="289"/>
      <c r="JPR793" s="289"/>
      <c r="JPS793" s="289"/>
      <c r="JPT793" s="289"/>
      <c r="JPU793" s="289"/>
      <c r="JPV793" s="289"/>
      <c r="JPW793" s="289"/>
      <c r="JPX793" s="289"/>
      <c r="JPY793" s="289"/>
      <c r="JPZ793" s="289"/>
      <c r="JQA793" s="289"/>
      <c r="JQB793" s="289"/>
      <c r="JQC793" s="289"/>
      <c r="JQD793" s="289"/>
      <c r="JQE793" s="289"/>
      <c r="JQF793" s="289"/>
      <c r="JQG793" s="289"/>
      <c r="JQH793" s="289"/>
      <c r="JQI793" s="289"/>
      <c r="JQJ793" s="289"/>
      <c r="JQK793" s="289"/>
      <c r="JQL793" s="289"/>
      <c r="JQM793" s="289"/>
      <c r="JQN793" s="289"/>
      <c r="JQO793" s="289"/>
      <c r="JQP793" s="289"/>
      <c r="JQQ793" s="289"/>
      <c r="JQR793" s="289"/>
      <c r="JQS793" s="289"/>
      <c r="JQT793" s="289"/>
      <c r="JQU793" s="289"/>
      <c r="JQV793" s="289"/>
      <c r="JQW793" s="289"/>
      <c r="JQX793" s="289"/>
      <c r="JQY793" s="289"/>
      <c r="JQZ793" s="289"/>
      <c r="JRA793" s="289"/>
      <c r="JRB793" s="289"/>
      <c r="JRC793" s="289"/>
      <c r="JRD793" s="289"/>
      <c r="JRE793" s="289"/>
      <c r="JRF793" s="289"/>
      <c r="JRG793" s="289"/>
      <c r="JRH793" s="289"/>
      <c r="JRI793" s="289"/>
      <c r="JRJ793" s="289"/>
      <c r="JRK793" s="289"/>
      <c r="JRL793" s="289"/>
      <c r="JRM793" s="289"/>
      <c r="JRN793" s="289"/>
      <c r="JRO793" s="289"/>
      <c r="JRP793" s="289"/>
      <c r="JRQ793" s="289"/>
      <c r="JRR793" s="289"/>
      <c r="JRS793" s="289"/>
      <c r="JRT793" s="289"/>
      <c r="JRU793" s="289"/>
      <c r="JRV793" s="289"/>
      <c r="JRW793" s="289"/>
      <c r="JRX793" s="289"/>
      <c r="JRY793" s="289"/>
      <c r="JRZ793" s="289"/>
      <c r="JSA793" s="289"/>
      <c r="JSB793" s="289"/>
      <c r="JSC793" s="289"/>
      <c r="JSD793" s="289"/>
      <c r="JSE793" s="289"/>
      <c r="JSF793" s="289"/>
      <c r="JSG793" s="289"/>
      <c r="JSH793" s="289"/>
      <c r="JSI793" s="289"/>
      <c r="JSJ793" s="289"/>
      <c r="JSK793" s="289"/>
      <c r="JSL793" s="289"/>
      <c r="JSM793" s="289"/>
      <c r="JSN793" s="289"/>
      <c r="JSO793" s="289"/>
      <c r="JSP793" s="289"/>
      <c r="JSQ793" s="289"/>
      <c r="JSR793" s="289"/>
      <c r="JSS793" s="289"/>
      <c r="JST793" s="289"/>
      <c r="JSU793" s="289"/>
      <c r="JSV793" s="289"/>
      <c r="JSW793" s="289"/>
      <c r="JSX793" s="289"/>
      <c r="JSY793" s="289"/>
      <c r="JSZ793" s="289"/>
      <c r="JTA793" s="289"/>
      <c r="JTB793" s="289"/>
      <c r="JTC793" s="289"/>
      <c r="JTD793" s="289"/>
      <c r="JTE793" s="289"/>
      <c r="JTF793" s="289"/>
      <c r="JTG793" s="289"/>
      <c r="JTH793" s="289"/>
      <c r="JTI793" s="289"/>
      <c r="JTJ793" s="289"/>
      <c r="JTK793" s="289"/>
      <c r="JTL793" s="289"/>
      <c r="JTM793" s="289"/>
      <c r="JTN793" s="289"/>
      <c r="JTO793" s="289"/>
      <c r="JTP793" s="289"/>
      <c r="JTQ793" s="289"/>
      <c r="JTR793" s="289"/>
      <c r="JTS793" s="289"/>
      <c r="JTT793" s="289"/>
      <c r="JTU793" s="289"/>
      <c r="JTV793" s="289"/>
      <c r="JTW793" s="289"/>
      <c r="JTX793" s="289"/>
      <c r="JTY793" s="289"/>
      <c r="JTZ793" s="289"/>
      <c r="JUA793" s="289"/>
      <c r="JUB793" s="289"/>
      <c r="JUC793" s="289"/>
      <c r="JUD793" s="289"/>
      <c r="JUE793" s="289"/>
      <c r="JUF793" s="289"/>
      <c r="JUG793" s="289"/>
      <c r="JUH793" s="289"/>
      <c r="JUI793" s="289"/>
      <c r="JUJ793" s="289"/>
      <c r="JUK793" s="289"/>
      <c r="JUL793" s="289"/>
      <c r="JUM793" s="289"/>
      <c r="JUN793" s="289"/>
      <c r="JUO793" s="289"/>
      <c r="JUP793" s="289"/>
      <c r="JUQ793" s="289"/>
      <c r="JUR793" s="289"/>
      <c r="JUS793" s="289"/>
      <c r="JUT793" s="289"/>
      <c r="JUU793" s="289"/>
      <c r="JUV793" s="289"/>
      <c r="JUW793" s="289"/>
      <c r="JUX793" s="289"/>
      <c r="JUY793" s="289"/>
      <c r="JUZ793" s="289"/>
      <c r="JVA793" s="289"/>
      <c r="JVB793" s="289"/>
      <c r="JVC793" s="289"/>
      <c r="JVD793" s="289"/>
      <c r="JVE793" s="289"/>
      <c r="JVF793" s="289"/>
      <c r="JVG793" s="289"/>
      <c r="JVH793" s="289"/>
      <c r="JVI793" s="289"/>
      <c r="JVJ793" s="289"/>
      <c r="JVK793" s="289"/>
      <c r="JVL793" s="289"/>
      <c r="JVM793" s="289"/>
      <c r="JVN793" s="289"/>
      <c r="JVO793" s="289"/>
      <c r="JVP793" s="289"/>
      <c r="JVQ793" s="289"/>
      <c r="JVR793" s="289"/>
      <c r="JVS793" s="289"/>
      <c r="JVT793" s="289"/>
      <c r="JVU793" s="289"/>
      <c r="JVV793" s="289"/>
      <c r="JVW793" s="289"/>
      <c r="JVX793" s="289"/>
      <c r="JVY793" s="289"/>
      <c r="JVZ793" s="289"/>
      <c r="JWA793" s="289"/>
      <c r="JWB793" s="289"/>
      <c r="JWC793" s="289"/>
      <c r="JWD793" s="289"/>
      <c r="JWE793" s="289"/>
      <c r="JWF793" s="289"/>
      <c r="JWG793" s="289"/>
      <c r="JWH793" s="289"/>
      <c r="JWI793" s="289"/>
      <c r="JWJ793" s="289"/>
      <c r="JWK793" s="289"/>
      <c r="JWL793" s="289"/>
      <c r="JWM793" s="289"/>
      <c r="JWN793" s="289"/>
      <c r="JWO793" s="289"/>
      <c r="JWP793" s="289"/>
      <c r="JWQ793" s="289"/>
      <c r="JWR793" s="289"/>
      <c r="JWS793" s="289"/>
      <c r="JWT793" s="289"/>
      <c r="JWU793" s="289"/>
      <c r="JWV793" s="289"/>
      <c r="JWW793" s="289"/>
      <c r="JWX793" s="289"/>
      <c r="JWY793" s="289"/>
      <c r="JWZ793" s="289"/>
      <c r="JXA793" s="289"/>
      <c r="JXB793" s="289"/>
      <c r="JXC793" s="289"/>
      <c r="JXD793" s="289"/>
      <c r="JXE793" s="289"/>
      <c r="JXF793" s="289"/>
      <c r="JXG793" s="289"/>
      <c r="JXH793" s="289"/>
      <c r="JXI793" s="289"/>
      <c r="JXJ793" s="289"/>
      <c r="JXK793" s="289"/>
      <c r="JXL793" s="289"/>
      <c r="JXM793" s="289"/>
      <c r="JXN793" s="289"/>
      <c r="JXO793" s="289"/>
      <c r="JXP793" s="289"/>
      <c r="JXQ793" s="289"/>
      <c r="JXR793" s="289"/>
      <c r="JXS793" s="289"/>
      <c r="JXT793" s="289"/>
      <c r="JXU793" s="289"/>
      <c r="JXV793" s="289"/>
      <c r="JXW793" s="289"/>
      <c r="JXX793" s="289"/>
      <c r="JXY793" s="289"/>
      <c r="JXZ793" s="289"/>
      <c r="JYA793" s="289"/>
      <c r="JYB793" s="289"/>
      <c r="JYC793" s="289"/>
      <c r="JYD793" s="289"/>
      <c r="JYE793" s="289"/>
      <c r="JYF793" s="289"/>
      <c r="JYG793" s="289"/>
      <c r="JYH793" s="289"/>
      <c r="JYI793" s="289"/>
      <c r="JYJ793" s="289"/>
      <c r="JYK793" s="289"/>
      <c r="JYL793" s="289"/>
      <c r="JYM793" s="289"/>
      <c r="JYN793" s="289"/>
      <c r="JYO793" s="289"/>
      <c r="JYP793" s="289"/>
      <c r="JYQ793" s="289"/>
      <c r="JYR793" s="289"/>
      <c r="JYS793" s="289"/>
      <c r="JYT793" s="289"/>
      <c r="JYU793" s="289"/>
      <c r="JYV793" s="289"/>
      <c r="JYW793" s="289"/>
      <c r="JYX793" s="289"/>
      <c r="JYY793" s="289"/>
      <c r="JYZ793" s="289"/>
      <c r="JZA793" s="289"/>
      <c r="JZB793" s="289"/>
      <c r="JZC793" s="289"/>
      <c r="JZD793" s="289"/>
      <c r="JZE793" s="289"/>
      <c r="JZF793" s="289"/>
      <c r="JZG793" s="289"/>
      <c r="JZH793" s="289"/>
      <c r="JZI793" s="289"/>
      <c r="JZJ793" s="289"/>
      <c r="JZK793" s="289"/>
      <c r="JZL793" s="289"/>
      <c r="JZM793" s="289"/>
      <c r="JZN793" s="289"/>
      <c r="JZO793" s="289"/>
      <c r="JZP793" s="289"/>
      <c r="JZQ793" s="289"/>
      <c r="JZR793" s="289"/>
      <c r="JZS793" s="289"/>
      <c r="JZT793" s="289"/>
      <c r="JZU793" s="289"/>
      <c r="JZV793" s="289"/>
      <c r="JZW793" s="289"/>
      <c r="JZX793" s="289"/>
      <c r="JZY793" s="289"/>
      <c r="JZZ793" s="289"/>
      <c r="KAA793" s="289"/>
      <c r="KAB793" s="289"/>
      <c r="KAC793" s="289"/>
      <c r="KAD793" s="289"/>
      <c r="KAE793" s="289"/>
      <c r="KAF793" s="289"/>
      <c r="KAG793" s="289"/>
      <c r="KAH793" s="289"/>
      <c r="KAI793" s="289"/>
      <c r="KAJ793" s="289"/>
      <c r="KAK793" s="289"/>
      <c r="KAL793" s="289"/>
      <c r="KAM793" s="289"/>
      <c r="KAN793" s="289"/>
      <c r="KAO793" s="289"/>
      <c r="KAP793" s="289"/>
      <c r="KAQ793" s="289"/>
      <c r="KAR793" s="289"/>
      <c r="KAS793" s="289"/>
      <c r="KAT793" s="289"/>
      <c r="KAU793" s="289"/>
      <c r="KAV793" s="289"/>
      <c r="KAW793" s="289"/>
      <c r="KAX793" s="289"/>
      <c r="KAY793" s="289"/>
      <c r="KAZ793" s="289"/>
      <c r="KBA793" s="289"/>
      <c r="KBB793" s="289"/>
      <c r="KBC793" s="289"/>
      <c r="KBD793" s="289"/>
      <c r="KBE793" s="289"/>
      <c r="KBF793" s="289"/>
      <c r="KBG793" s="289"/>
      <c r="KBH793" s="289"/>
      <c r="KBI793" s="289"/>
      <c r="KBJ793" s="289"/>
      <c r="KBK793" s="289"/>
      <c r="KBL793" s="289"/>
      <c r="KBM793" s="289"/>
      <c r="KBN793" s="289"/>
      <c r="KBO793" s="289"/>
      <c r="KBP793" s="289"/>
      <c r="KBQ793" s="289"/>
      <c r="KBR793" s="289"/>
      <c r="KBS793" s="289"/>
      <c r="KBT793" s="289"/>
      <c r="KBU793" s="289"/>
      <c r="KBV793" s="289"/>
      <c r="KBW793" s="289"/>
      <c r="KBX793" s="289"/>
      <c r="KBY793" s="289"/>
      <c r="KBZ793" s="289"/>
      <c r="KCA793" s="289"/>
      <c r="KCB793" s="289"/>
      <c r="KCC793" s="289"/>
      <c r="KCD793" s="289"/>
      <c r="KCE793" s="289"/>
      <c r="KCF793" s="289"/>
      <c r="KCG793" s="289"/>
      <c r="KCH793" s="289"/>
      <c r="KCI793" s="289"/>
      <c r="KCJ793" s="289"/>
      <c r="KCK793" s="289"/>
      <c r="KCL793" s="289"/>
      <c r="KCM793" s="289"/>
      <c r="KCN793" s="289"/>
      <c r="KCO793" s="289"/>
      <c r="KCP793" s="289"/>
      <c r="KCQ793" s="289"/>
      <c r="KCR793" s="289"/>
      <c r="KCS793" s="289"/>
      <c r="KCT793" s="289"/>
      <c r="KCU793" s="289"/>
      <c r="KCV793" s="289"/>
      <c r="KCW793" s="289"/>
      <c r="KCX793" s="289"/>
      <c r="KCY793" s="289"/>
      <c r="KCZ793" s="289"/>
      <c r="KDA793" s="289"/>
      <c r="KDB793" s="289"/>
      <c r="KDC793" s="289"/>
      <c r="KDD793" s="289"/>
      <c r="KDE793" s="289"/>
      <c r="KDF793" s="289"/>
      <c r="KDG793" s="289"/>
      <c r="KDH793" s="289"/>
      <c r="KDI793" s="289"/>
      <c r="KDJ793" s="289"/>
      <c r="KDK793" s="289"/>
      <c r="KDL793" s="289"/>
      <c r="KDM793" s="289"/>
      <c r="KDN793" s="289"/>
      <c r="KDO793" s="289"/>
      <c r="KDP793" s="289"/>
      <c r="KDQ793" s="289"/>
      <c r="KDR793" s="289"/>
      <c r="KDS793" s="289"/>
      <c r="KDT793" s="289"/>
      <c r="KDU793" s="289"/>
      <c r="KDV793" s="289"/>
      <c r="KDW793" s="289"/>
      <c r="KDX793" s="289"/>
      <c r="KDY793" s="289"/>
      <c r="KDZ793" s="289"/>
      <c r="KEA793" s="289"/>
      <c r="KEB793" s="289"/>
      <c r="KEC793" s="289"/>
      <c r="KED793" s="289"/>
      <c r="KEE793" s="289"/>
      <c r="KEF793" s="289"/>
      <c r="KEG793" s="289"/>
      <c r="KEH793" s="289"/>
      <c r="KEI793" s="289"/>
      <c r="KEJ793" s="289"/>
      <c r="KEK793" s="289"/>
      <c r="KEL793" s="289"/>
      <c r="KEM793" s="289"/>
      <c r="KEN793" s="289"/>
      <c r="KEO793" s="289"/>
      <c r="KEP793" s="289"/>
      <c r="KEQ793" s="289"/>
      <c r="KER793" s="289"/>
      <c r="KES793" s="289"/>
      <c r="KET793" s="289"/>
      <c r="KEU793" s="289"/>
      <c r="KEV793" s="289"/>
      <c r="KEW793" s="289"/>
      <c r="KEX793" s="289"/>
      <c r="KEY793" s="289"/>
      <c r="KEZ793" s="289"/>
      <c r="KFA793" s="289"/>
      <c r="KFB793" s="289"/>
      <c r="KFC793" s="289"/>
      <c r="KFD793" s="289"/>
      <c r="KFE793" s="289"/>
      <c r="KFF793" s="289"/>
      <c r="KFG793" s="289"/>
      <c r="KFH793" s="289"/>
      <c r="KFI793" s="289"/>
      <c r="KFJ793" s="289"/>
      <c r="KFK793" s="289"/>
      <c r="KFL793" s="289"/>
      <c r="KFM793" s="289"/>
      <c r="KFN793" s="289"/>
      <c r="KFO793" s="289"/>
      <c r="KFP793" s="289"/>
      <c r="KFQ793" s="289"/>
      <c r="KFR793" s="289"/>
      <c r="KFS793" s="289"/>
      <c r="KFT793" s="289"/>
      <c r="KFU793" s="289"/>
      <c r="KFV793" s="289"/>
      <c r="KFW793" s="289"/>
      <c r="KFX793" s="289"/>
      <c r="KFY793" s="289"/>
      <c r="KFZ793" s="289"/>
      <c r="KGA793" s="289"/>
      <c r="KGB793" s="289"/>
      <c r="KGC793" s="289"/>
      <c r="KGD793" s="289"/>
      <c r="KGE793" s="289"/>
      <c r="KGF793" s="289"/>
      <c r="KGG793" s="289"/>
      <c r="KGH793" s="289"/>
      <c r="KGI793" s="289"/>
      <c r="KGJ793" s="289"/>
      <c r="KGK793" s="289"/>
      <c r="KGL793" s="289"/>
      <c r="KGM793" s="289"/>
      <c r="KGN793" s="289"/>
      <c r="KGO793" s="289"/>
      <c r="KGP793" s="289"/>
      <c r="KGQ793" s="289"/>
      <c r="KGR793" s="289"/>
      <c r="KGS793" s="289"/>
      <c r="KGT793" s="289"/>
      <c r="KGU793" s="289"/>
      <c r="KGV793" s="289"/>
      <c r="KGW793" s="289"/>
      <c r="KGX793" s="289"/>
      <c r="KGY793" s="289"/>
      <c r="KGZ793" s="289"/>
      <c r="KHA793" s="289"/>
      <c r="KHB793" s="289"/>
      <c r="KHC793" s="289"/>
      <c r="KHD793" s="289"/>
      <c r="KHE793" s="289"/>
      <c r="KHF793" s="289"/>
      <c r="KHG793" s="289"/>
      <c r="KHH793" s="289"/>
      <c r="KHI793" s="289"/>
      <c r="KHJ793" s="289"/>
      <c r="KHK793" s="289"/>
      <c r="KHL793" s="289"/>
      <c r="KHM793" s="289"/>
      <c r="KHN793" s="289"/>
      <c r="KHO793" s="289"/>
      <c r="KHP793" s="289"/>
      <c r="KHQ793" s="289"/>
      <c r="KHR793" s="289"/>
      <c r="KHS793" s="289"/>
      <c r="KHT793" s="289"/>
      <c r="KHU793" s="289"/>
      <c r="KHV793" s="289"/>
      <c r="KHW793" s="289"/>
      <c r="KHX793" s="289"/>
      <c r="KHY793" s="289"/>
      <c r="KHZ793" s="289"/>
      <c r="KIA793" s="289"/>
      <c r="KIB793" s="289"/>
      <c r="KIC793" s="289"/>
      <c r="KID793" s="289"/>
      <c r="KIE793" s="289"/>
      <c r="KIF793" s="289"/>
      <c r="KIG793" s="289"/>
      <c r="KIH793" s="289"/>
      <c r="KII793" s="289"/>
      <c r="KIJ793" s="289"/>
      <c r="KIK793" s="289"/>
      <c r="KIL793" s="289"/>
      <c r="KIM793" s="289"/>
      <c r="KIN793" s="289"/>
      <c r="KIO793" s="289"/>
      <c r="KIP793" s="289"/>
      <c r="KIQ793" s="289"/>
      <c r="KIR793" s="289"/>
      <c r="KIS793" s="289"/>
      <c r="KIT793" s="289"/>
      <c r="KIU793" s="289"/>
      <c r="KIV793" s="289"/>
      <c r="KIW793" s="289"/>
      <c r="KIX793" s="289"/>
      <c r="KIY793" s="289"/>
      <c r="KIZ793" s="289"/>
      <c r="KJA793" s="289"/>
      <c r="KJB793" s="289"/>
      <c r="KJC793" s="289"/>
      <c r="KJD793" s="289"/>
      <c r="KJE793" s="289"/>
      <c r="KJF793" s="289"/>
      <c r="KJG793" s="289"/>
      <c r="KJH793" s="289"/>
      <c r="KJI793" s="289"/>
      <c r="KJJ793" s="289"/>
      <c r="KJK793" s="289"/>
      <c r="KJL793" s="289"/>
      <c r="KJM793" s="289"/>
      <c r="KJN793" s="289"/>
      <c r="KJO793" s="289"/>
      <c r="KJP793" s="289"/>
      <c r="KJQ793" s="289"/>
      <c r="KJR793" s="289"/>
      <c r="KJS793" s="289"/>
      <c r="KJT793" s="289"/>
      <c r="KJU793" s="289"/>
      <c r="KJV793" s="289"/>
      <c r="KJW793" s="289"/>
      <c r="KJX793" s="289"/>
      <c r="KJY793" s="289"/>
      <c r="KJZ793" s="289"/>
      <c r="KKA793" s="289"/>
      <c r="KKB793" s="289"/>
      <c r="KKC793" s="289"/>
      <c r="KKD793" s="289"/>
      <c r="KKE793" s="289"/>
      <c r="KKF793" s="289"/>
      <c r="KKG793" s="289"/>
      <c r="KKH793" s="289"/>
      <c r="KKI793" s="289"/>
      <c r="KKJ793" s="289"/>
      <c r="KKK793" s="289"/>
      <c r="KKL793" s="289"/>
      <c r="KKM793" s="289"/>
      <c r="KKN793" s="289"/>
      <c r="KKO793" s="289"/>
      <c r="KKP793" s="289"/>
      <c r="KKQ793" s="289"/>
      <c r="KKR793" s="289"/>
      <c r="KKS793" s="289"/>
      <c r="KKT793" s="289"/>
      <c r="KKU793" s="289"/>
      <c r="KKV793" s="289"/>
      <c r="KKW793" s="289"/>
      <c r="KKX793" s="289"/>
      <c r="KKY793" s="289"/>
      <c r="KKZ793" s="289"/>
      <c r="KLA793" s="289"/>
      <c r="KLB793" s="289"/>
      <c r="KLC793" s="289"/>
      <c r="KLD793" s="289"/>
      <c r="KLE793" s="289"/>
      <c r="KLF793" s="289"/>
      <c r="KLG793" s="289"/>
      <c r="KLH793" s="289"/>
      <c r="KLI793" s="289"/>
      <c r="KLJ793" s="289"/>
      <c r="KLK793" s="289"/>
      <c r="KLL793" s="289"/>
      <c r="KLM793" s="289"/>
      <c r="KLN793" s="289"/>
      <c r="KLO793" s="289"/>
      <c r="KLP793" s="289"/>
      <c r="KLQ793" s="289"/>
      <c r="KLR793" s="289"/>
      <c r="KLS793" s="289"/>
      <c r="KLT793" s="289"/>
      <c r="KLU793" s="289"/>
      <c r="KLV793" s="289"/>
      <c r="KLW793" s="289"/>
      <c r="KLX793" s="289"/>
      <c r="KLY793" s="289"/>
      <c r="KLZ793" s="289"/>
      <c r="KMA793" s="289"/>
      <c r="KMB793" s="289"/>
      <c r="KMC793" s="289"/>
      <c r="KMD793" s="289"/>
      <c r="KME793" s="289"/>
      <c r="KMF793" s="289"/>
      <c r="KMG793" s="289"/>
      <c r="KMH793" s="289"/>
      <c r="KMI793" s="289"/>
      <c r="KMJ793" s="289"/>
      <c r="KMK793" s="289"/>
      <c r="KML793" s="289"/>
      <c r="KMM793" s="289"/>
      <c r="KMN793" s="289"/>
      <c r="KMO793" s="289"/>
      <c r="KMP793" s="289"/>
      <c r="KMQ793" s="289"/>
      <c r="KMR793" s="289"/>
      <c r="KMS793" s="289"/>
      <c r="KMT793" s="289"/>
      <c r="KMU793" s="289"/>
      <c r="KMV793" s="289"/>
      <c r="KMW793" s="289"/>
      <c r="KMX793" s="289"/>
      <c r="KMY793" s="289"/>
      <c r="KMZ793" s="289"/>
      <c r="KNA793" s="289"/>
      <c r="KNB793" s="289"/>
      <c r="KNC793" s="289"/>
      <c r="KND793" s="289"/>
      <c r="KNE793" s="289"/>
      <c r="KNF793" s="289"/>
      <c r="KNG793" s="289"/>
      <c r="KNH793" s="289"/>
      <c r="KNI793" s="289"/>
      <c r="KNJ793" s="289"/>
      <c r="KNK793" s="289"/>
      <c r="KNL793" s="289"/>
      <c r="KNM793" s="289"/>
      <c r="KNN793" s="289"/>
      <c r="KNO793" s="289"/>
      <c r="KNP793" s="289"/>
      <c r="KNQ793" s="289"/>
      <c r="KNR793" s="289"/>
      <c r="KNS793" s="289"/>
      <c r="KNT793" s="289"/>
      <c r="KNU793" s="289"/>
      <c r="KNV793" s="289"/>
      <c r="KNW793" s="289"/>
      <c r="KNX793" s="289"/>
      <c r="KNY793" s="289"/>
      <c r="KNZ793" s="289"/>
      <c r="KOA793" s="289"/>
      <c r="KOB793" s="289"/>
      <c r="KOC793" s="289"/>
      <c r="KOD793" s="289"/>
      <c r="KOE793" s="289"/>
      <c r="KOF793" s="289"/>
      <c r="KOG793" s="289"/>
      <c r="KOH793" s="289"/>
      <c r="KOI793" s="289"/>
      <c r="KOJ793" s="289"/>
      <c r="KOK793" s="289"/>
      <c r="KOL793" s="289"/>
      <c r="KOM793" s="289"/>
      <c r="KON793" s="289"/>
      <c r="KOO793" s="289"/>
      <c r="KOP793" s="289"/>
      <c r="KOQ793" s="289"/>
      <c r="KOR793" s="289"/>
      <c r="KOS793" s="289"/>
      <c r="KOT793" s="289"/>
      <c r="KOU793" s="289"/>
      <c r="KOV793" s="289"/>
      <c r="KOW793" s="289"/>
      <c r="KOX793" s="289"/>
      <c r="KOY793" s="289"/>
      <c r="KOZ793" s="289"/>
      <c r="KPA793" s="289"/>
      <c r="KPB793" s="289"/>
      <c r="KPC793" s="289"/>
      <c r="KPD793" s="289"/>
      <c r="KPE793" s="289"/>
      <c r="KPF793" s="289"/>
      <c r="KPG793" s="289"/>
      <c r="KPH793" s="289"/>
      <c r="KPI793" s="289"/>
      <c r="KPJ793" s="289"/>
      <c r="KPK793" s="289"/>
      <c r="KPL793" s="289"/>
      <c r="KPM793" s="289"/>
      <c r="KPN793" s="289"/>
      <c r="KPO793" s="289"/>
      <c r="KPP793" s="289"/>
      <c r="KPQ793" s="289"/>
      <c r="KPR793" s="289"/>
      <c r="KPS793" s="289"/>
      <c r="KPT793" s="289"/>
      <c r="KPU793" s="289"/>
      <c r="KPV793" s="289"/>
      <c r="KPW793" s="289"/>
      <c r="KPX793" s="289"/>
      <c r="KPY793" s="289"/>
      <c r="KPZ793" s="289"/>
      <c r="KQA793" s="289"/>
      <c r="KQB793" s="289"/>
      <c r="KQC793" s="289"/>
      <c r="KQD793" s="289"/>
      <c r="KQE793" s="289"/>
      <c r="KQF793" s="289"/>
      <c r="KQG793" s="289"/>
      <c r="KQH793" s="289"/>
      <c r="KQI793" s="289"/>
      <c r="KQJ793" s="289"/>
      <c r="KQK793" s="289"/>
      <c r="KQL793" s="289"/>
      <c r="KQM793" s="289"/>
      <c r="KQN793" s="289"/>
      <c r="KQO793" s="289"/>
      <c r="KQP793" s="289"/>
      <c r="KQQ793" s="289"/>
      <c r="KQR793" s="289"/>
      <c r="KQS793" s="289"/>
      <c r="KQT793" s="289"/>
      <c r="KQU793" s="289"/>
      <c r="KQV793" s="289"/>
      <c r="KQW793" s="289"/>
      <c r="KQX793" s="289"/>
      <c r="KQY793" s="289"/>
      <c r="KQZ793" s="289"/>
      <c r="KRA793" s="289"/>
      <c r="KRB793" s="289"/>
      <c r="KRC793" s="289"/>
      <c r="KRD793" s="289"/>
      <c r="KRE793" s="289"/>
      <c r="KRF793" s="289"/>
      <c r="KRG793" s="289"/>
      <c r="KRH793" s="289"/>
      <c r="KRI793" s="289"/>
      <c r="KRJ793" s="289"/>
      <c r="KRK793" s="289"/>
      <c r="KRL793" s="289"/>
      <c r="KRM793" s="289"/>
      <c r="KRN793" s="289"/>
      <c r="KRO793" s="289"/>
      <c r="KRP793" s="289"/>
      <c r="KRQ793" s="289"/>
      <c r="KRR793" s="289"/>
      <c r="KRS793" s="289"/>
      <c r="KRT793" s="289"/>
      <c r="KRU793" s="289"/>
      <c r="KRV793" s="289"/>
      <c r="KRW793" s="289"/>
      <c r="KRX793" s="289"/>
      <c r="KRY793" s="289"/>
      <c r="KRZ793" s="289"/>
      <c r="KSA793" s="289"/>
      <c r="KSB793" s="289"/>
      <c r="KSC793" s="289"/>
      <c r="KSD793" s="289"/>
      <c r="KSE793" s="289"/>
      <c r="KSF793" s="289"/>
      <c r="KSG793" s="289"/>
      <c r="KSH793" s="289"/>
      <c r="KSI793" s="289"/>
      <c r="KSJ793" s="289"/>
      <c r="KSK793" s="289"/>
      <c r="KSL793" s="289"/>
      <c r="KSM793" s="289"/>
      <c r="KSN793" s="289"/>
      <c r="KSO793" s="289"/>
      <c r="KSP793" s="289"/>
      <c r="KSQ793" s="289"/>
      <c r="KSR793" s="289"/>
      <c r="KSS793" s="289"/>
      <c r="KST793" s="289"/>
      <c r="KSU793" s="289"/>
      <c r="KSV793" s="289"/>
      <c r="KSW793" s="289"/>
      <c r="KSX793" s="289"/>
      <c r="KSY793" s="289"/>
      <c r="KSZ793" s="289"/>
      <c r="KTA793" s="289"/>
      <c r="KTB793" s="289"/>
      <c r="KTC793" s="289"/>
      <c r="KTD793" s="289"/>
      <c r="KTE793" s="289"/>
      <c r="KTF793" s="289"/>
      <c r="KTG793" s="289"/>
      <c r="KTH793" s="289"/>
      <c r="KTI793" s="289"/>
      <c r="KTJ793" s="289"/>
      <c r="KTK793" s="289"/>
      <c r="KTL793" s="289"/>
      <c r="KTM793" s="289"/>
      <c r="KTN793" s="289"/>
      <c r="KTO793" s="289"/>
      <c r="KTP793" s="289"/>
      <c r="KTQ793" s="289"/>
      <c r="KTR793" s="289"/>
      <c r="KTS793" s="289"/>
      <c r="KTT793" s="289"/>
      <c r="KTU793" s="289"/>
      <c r="KTV793" s="289"/>
      <c r="KTW793" s="289"/>
      <c r="KTX793" s="289"/>
      <c r="KTY793" s="289"/>
      <c r="KTZ793" s="289"/>
      <c r="KUA793" s="289"/>
      <c r="KUB793" s="289"/>
      <c r="KUC793" s="289"/>
      <c r="KUD793" s="289"/>
      <c r="KUE793" s="289"/>
      <c r="KUF793" s="289"/>
      <c r="KUG793" s="289"/>
      <c r="KUH793" s="289"/>
      <c r="KUI793" s="289"/>
      <c r="KUJ793" s="289"/>
      <c r="KUK793" s="289"/>
      <c r="KUL793" s="289"/>
      <c r="KUM793" s="289"/>
      <c r="KUN793" s="289"/>
      <c r="KUO793" s="289"/>
      <c r="KUP793" s="289"/>
      <c r="KUQ793" s="289"/>
      <c r="KUR793" s="289"/>
      <c r="KUS793" s="289"/>
      <c r="KUT793" s="289"/>
      <c r="KUU793" s="289"/>
      <c r="KUV793" s="289"/>
      <c r="KUW793" s="289"/>
      <c r="KUX793" s="289"/>
      <c r="KUY793" s="289"/>
      <c r="KUZ793" s="289"/>
      <c r="KVA793" s="289"/>
      <c r="KVB793" s="289"/>
      <c r="KVC793" s="289"/>
      <c r="KVD793" s="289"/>
      <c r="KVE793" s="289"/>
      <c r="KVF793" s="289"/>
      <c r="KVG793" s="289"/>
      <c r="KVH793" s="289"/>
      <c r="KVI793" s="289"/>
      <c r="KVJ793" s="289"/>
      <c r="KVK793" s="289"/>
      <c r="KVL793" s="289"/>
      <c r="KVM793" s="289"/>
      <c r="KVN793" s="289"/>
      <c r="KVO793" s="289"/>
      <c r="KVP793" s="289"/>
      <c r="KVQ793" s="289"/>
      <c r="KVR793" s="289"/>
      <c r="KVS793" s="289"/>
      <c r="KVT793" s="289"/>
      <c r="KVU793" s="289"/>
      <c r="KVV793" s="289"/>
      <c r="KVW793" s="289"/>
      <c r="KVX793" s="289"/>
      <c r="KVY793" s="289"/>
      <c r="KVZ793" s="289"/>
      <c r="KWA793" s="289"/>
      <c r="KWB793" s="289"/>
      <c r="KWC793" s="289"/>
      <c r="KWD793" s="289"/>
      <c r="KWE793" s="289"/>
      <c r="KWF793" s="289"/>
      <c r="KWG793" s="289"/>
      <c r="KWH793" s="289"/>
      <c r="KWI793" s="289"/>
      <c r="KWJ793" s="289"/>
      <c r="KWK793" s="289"/>
      <c r="KWL793" s="289"/>
      <c r="KWM793" s="289"/>
      <c r="KWN793" s="289"/>
      <c r="KWO793" s="289"/>
      <c r="KWP793" s="289"/>
      <c r="KWQ793" s="289"/>
      <c r="KWR793" s="289"/>
      <c r="KWS793" s="289"/>
      <c r="KWT793" s="289"/>
      <c r="KWU793" s="289"/>
      <c r="KWV793" s="289"/>
      <c r="KWW793" s="289"/>
      <c r="KWX793" s="289"/>
      <c r="KWY793" s="289"/>
      <c r="KWZ793" s="289"/>
      <c r="KXA793" s="289"/>
      <c r="KXB793" s="289"/>
      <c r="KXC793" s="289"/>
      <c r="KXD793" s="289"/>
      <c r="KXE793" s="289"/>
      <c r="KXF793" s="289"/>
      <c r="KXG793" s="289"/>
      <c r="KXH793" s="289"/>
      <c r="KXI793" s="289"/>
      <c r="KXJ793" s="289"/>
      <c r="KXK793" s="289"/>
      <c r="KXL793" s="289"/>
      <c r="KXM793" s="289"/>
      <c r="KXN793" s="289"/>
      <c r="KXO793" s="289"/>
      <c r="KXP793" s="289"/>
      <c r="KXQ793" s="289"/>
      <c r="KXR793" s="289"/>
      <c r="KXS793" s="289"/>
      <c r="KXT793" s="289"/>
      <c r="KXU793" s="289"/>
      <c r="KXV793" s="289"/>
      <c r="KXW793" s="289"/>
      <c r="KXX793" s="289"/>
      <c r="KXY793" s="289"/>
      <c r="KXZ793" s="289"/>
      <c r="KYA793" s="289"/>
      <c r="KYB793" s="289"/>
      <c r="KYC793" s="289"/>
      <c r="KYD793" s="289"/>
      <c r="KYE793" s="289"/>
      <c r="KYF793" s="289"/>
      <c r="KYG793" s="289"/>
      <c r="KYH793" s="289"/>
      <c r="KYI793" s="289"/>
      <c r="KYJ793" s="289"/>
      <c r="KYK793" s="289"/>
      <c r="KYL793" s="289"/>
      <c r="KYM793" s="289"/>
      <c r="KYN793" s="289"/>
      <c r="KYO793" s="289"/>
      <c r="KYP793" s="289"/>
      <c r="KYQ793" s="289"/>
      <c r="KYR793" s="289"/>
      <c r="KYS793" s="289"/>
      <c r="KYT793" s="289"/>
      <c r="KYU793" s="289"/>
      <c r="KYV793" s="289"/>
      <c r="KYW793" s="289"/>
      <c r="KYX793" s="289"/>
      <c r="KYY793" s="289"/>
      <c r="KYZ793" s="289"/>
      <c r="KZA793" s="289"/>
      <c r="KZB793" s="289"/>
      <c r="KZC793" s="289"/>
      <c r="KZD793" s="289"/>
      <c r="KZE793" s="289"/>
      <c r="KZF793" s="289"/>
      <c r="KZG793" s="289"/>
      <c r="KZH793" s="289"/>
      <c r="KZI793" s="289"/>
      <c r="KZJ793" s="289"/>
      <c r="KZK793" s="289"/>
      <c r="KZL793" s="289"/>
      <c r="KZM793" s="289"/>
      <c r="KZN793" s="289"/>
      <c r="KZO793" s="289"/>
      <c r="KZP793" s="289"/>
      <c r="KZQ793" s="289"/>
      <c r="KZR793" s="289"/>
      <c r="KZS793" s="289"/>
      <c r="KZT793" s="289"/>
      <c r="KZU793" s="289"/>
      <c r="KZV793" s="289"/>
      <c r="KZW793" s="289"/>
      <c r="KZX793" s="289"/>
      <c r="KZY793" s="289"/>
      <c r="KZZ793" s="289"/>
      <c r="LAA793" s="289"/>
      <c r="LAB793" s="289"/>
      <c r="LAC793" s="289"/>
      <c r="LAD793" s="289"/>
      <c r="LAE793" s="289"/>
      <c r="LAF793" s="289"/>
      <c r="LAG793" s="289"/>
      <c r="LAH793" s="289"/>
      <c r="LAI793" s="289"/>
      <c r="LAJ793" s="289"/>
      <c r="LAK793" s="289"/>
      <c r="LAL793" s="289"/>
      <c r="LAM793" s="289"/>
      <c r="LAN793" s="289"/>
      <c r="LAO793" s="289"/>
      <c r="LAP793" s="289"/>
      <c r="LAQ793" s="289"/>
      <c r="LAR793" s="289"/>
      <c r="LAS793" s="289"/>
      <c r="LAT793" s="289"/>
      <c r="LAU793" s="289"/>
      <c r="LAV793" s="289"/>
      <c r="LAW793" s="289"/>
      <c r="LAX793" s="289"/>
      <c r="LAY793" s="289"/>
      <c r="LAZ793" s="289"/>
      <c r="LBA793" s="289"/>
      <c r="LBB793" s="289"/>
      <c r="LBC793" s="289"/>
      <c r="LBD793" s="289"/>
      <c r="LBE793" s="289"/>
      <c r="LBF793" s="289"/>
      <c r="LBG793" s="289"/>
      <c r="LBH793" s="289"/>
      <c r="LBI793" s="289"/>
      <c r="LBJ793" s="289"/>
      <c r="LBK793" s="289"/>
      <c r="LBL793" s="289"/>
      <c r="LBM793" s="289"/>
      <c r="LBN793" s="289"/>
      <c r="LBO793" s="289"/>
      <c r="LBP793" s="289"/>
      <c r="LBQ793" s="289"/>
      <c r="LBR793" s="289"/>
      <c r="LBS793" s="289"/>
      <c r="LBT793" s="289"/>
      <c r="LBU793" s="289"/>
      <c r="LBV793" s="289"/>
      <c r="LBW793" s="289"/>
      <c r="LBX793" s="289"/>
      <c r="LBY793" s="289"/>
      <c r="LBZ793" s="289"/>
      <c r="LCA793" s="289"/>
      <c r="LCB793" s="289"/>
      <c r="LCC793" s="289"/>
      <c r="LCD793" s="289"/>
      <c r="LCE793" s="289"/>
      <c r="LCF793" s="289"/>
      <c r="LCG793" s="289"/>
      <c r="LCH793" s="289"/>
      <c r="LCI793" s="289"/>
      <c r="LCJ793" s="289"/>
      <c r="LCK793" s="289"/>
      <c r="LCL793" s="289"/>
      <c r="LCM793" s="289"/>
      <c r="LCN793" s="289"/>
      <c r="LCO793" s="289"/>
      <c r="LCP793" s="289"/>
      <c r="LCQ793" s="289"/>
      <c r="LCR793" s="289"/>
      <c r="LCS793" s="289"/>
      <c r="LCT793" s="289"/>
      <c r="LCU793" s="289"/>
      <c r="LCV793" s="289"/>
      <c r="LCW793" s="289"/>
      <c r="LCX793" s="289"/>
      <c r="LCY793" s="289"/>
      <c r="LCZ793" s="289"/>
      <c r="LDA793" s="289"/>
      <c r="LDB793" s="289"/>
      <c r="LDC793" s="289"/>
      <c r="LDD793" s="289"/>
      <c r="LDE793" s="289"/>
      <c r="LDF793" s="289"/>
      <c r="LDG793" s="289"/>
      <c r="LDH793" s="289"/>
      <c r="LDI793" s="289"/>
      <c r="LDJ793" s="289"/>
      <c r="LDK793" s="289"/>
      <c r="LDL793" s="289"/>
      <c r="LDM793" s="289"/>
      <c r="LDN793" s="289"/>
      <c r="LDO793" s="289"/>
      <c r="LDP793" s="289"/>
      <c r="LDQ793" s="289"/>
      <c r="LDR793" s="289"/>
      <c r="LDS793" s="289"/>
      <c r="LDT793" s="289"/>
      <c r="LDU793" s="289"/>
      <c r="LDV793" s="289"/>
      <c r="LDW793" s="289"/>
      <c r="LDX793" s="289"/>
      <c r="LDY793" s="289"/>
      <c r="LDZ793" s="289"/>
      <c r="LEA793" s="289"/>
      <c r="LEB793" s="289"/>
      <c r="LEC793" s="289"/>
      <c r="LED793" s="289"/>
      <c r="LEE793" s="289"/>
      <c r="LEF793" s="289"/>
      <c r="LEG793" s="289"/>
      <c r="LEH793" s="289"/>
      <c r="LEI793" s="289"/>
      <c r="LEJ793" s="289"/>
      <c r="LEK793" s="289"/>
      <c r="LEL793" s="289"/>
      <c r="LEM793" s="289"/>
      <c r="LEN793" s="289"/>
      <c r="LEO793" s="289"/>
      <c r="LEP793" s="289"/>
      <c r="LEQ793" s="289"/>
      <c r="LER793" s="289"/>
      <c r="LES793" s="289"/>
      <c r="LET793" s="289"/>
      <c r="LEU793" s="289"/>
      <c r="LEV793" s="289"/>
      <c r="LEW793" s="289"/>
      <c r="LEX793" s="289"/>
      <c r="LEY793" s="289"/>
      <c r="LEZ793" s="289"/>
      <c r="LFA793" s="289"/>
      <c r="LFB793" s="289"/>
      <c r="LFC793" s="289"/>
      <c r="LFD793" s="289"/>
      <c r="LFE793" s="289"/>
      <c r="LFF793" s="289"/>
      <c r="LFG793" s="289"/>
      <c r="LFH793" s="289"/>
      <c r="LFI793" s="289"/>
      <c r="LFJ793" s="289"/>
      <c r="LFK793" s="289"/>
      <c r="LFL793" s="289"/>
      <c r="LFM793" s="289"/>
      <c r="LFN793" s="289"/>
      <c r="LFO793" s="289"/>
      <c r="LFP793" s="289"/>
      <c r="LFQ793" s="289"/>
      <c r="LFR793" s="289"/>
      <c r="LFS793" s="289"/>
      <c r="LFT793" s="289"/>
      <c r="LFU793" s="289"/>
      <c r="LFV793" s="289"/>
      <c r="LFW793" s="289"/>
      <c r="LFX793" s="289"/>
      <c r="LFY793" s="289"/>
      <c r="LFZ793" s="289"/>
      <c r="LGA793" s="289"/>
      <c r="LGB793" s="289"/>
      <c r="LGC793" s="289"/>
      <c r="LGD793" s="289"/>
      <c r="LGE793" s="289"/>
      <c r="LGF793" s="289"/>
      <c r="LGG793" s="289"/>
      <c r="LGH793" s="289"/>
      <c r="LGI793" s="289"/>
      <c r="LGJ793" s="289"/>
      <c r="LGK793" s="289"/>
      <c r="LGL793" s="289"/>
      <c r="LGM793" s="289"/>
      <c r="LGN793" s="289"/>
      <c r="LGO793" s="289"/>
      <c r="LGP793" s="289"/>
      <c r="LGQ793" s="289"/>
      <c r="LGR793" s="289"/>
      <c r="LGS793" s="289"/>
      <c r="LGT793" s="289"/>
      <c r="LGU793" s="289"/>
      <c r="LGV793" s="289"/>
      <c r="LGW793" s="289"/>
      <c r="LGX793" s="289"/>
      <c r="LGY793" s="289"/>
      <c r="LGZ793" s="289"/>
      <c r="LHA793" s="289"/>
      <c r="LHB793" s="289"/>
      <c r="LHC793" s="289"/>
      <c r="LHD793" s="289"/>
      <c r="LHE793" s="289"/>
      <c r="LHF793" s="289"/>
      <c r="LHG793" s="289"/>
      <c r="LHH793" s="289"/>
      <c r="LHI793" s="289"/>
      <c r="LHJ793" s="289"/>
      <c r="LHK793" s="289"/>
      <c r="LHL793" s="289"/>
      <c r="LHM793" s="289"/>
      <c r="LHN793" s="289"/>
      <c r="LHO793" s="289"/>
      <c r="LHP793" s="289"/>
      <c r="LHQ793" s="289"/>
      <c r="LHR793" s="289"/>
      <c r="LHS793" s="289"/>
      <c r="LHT793" s="289"/>
      <c r="LHU793" s="289"/>
      <c r="LHV793" s="289"/>
      <c r="LHW793" s="289"/>
      <c r="LHX793" s="289"/>
      <c r="LHY793" s="289"/>
      <c r="LHZ793" s="289"/>
      <c r="LIA793" s="289"/>
      <c r="LIB793" s="289"/>
      <c r="LIC793" s="289"/>
      <c r="LID793" s="289"/>
      <c r="LIE793" s="289"/>
      <c r="LIF793" s="289"/>
      <c r="LIG793" s="289"/>
      <c r="LIH793" s="289"/>
      <c r="LII793" s="289"/>
      <c r="LIJ793" s="289"/>
      <c r="LIK793" s="289"/>
      <c r="LIL793" s="289"/>
      <c r="LIM793" s="289"/>
      <c r="LIN793" s="289"/>
      <c r="LIO793" s="289"/>
      <c r="LIP793" s="289"/>
      <c r="LIQ793" s="289"/>
      <c r="LIR793" s="289"/>
      <c r="LIS793" s="289"/>
      <c r="LIT793" s="289"/>
      <c r="LIU793" s="289"/>
      <c r="LIV793" s="289"/>
      <c r="LIW793" s="289"/>
      <c r="LIX793" s="289"/>
      <c r="LIY793" s="289"/>
      <c r="LIZ793" s="289"/>
      <c r="LJA793" s="289"/>
      <c r="LJB793" s="289"/>
      <c r="LJC793" s="289"/>
      <c r="LJD793" s="289"/>
      <c r="LJE793" s="289"/>
      <c r="LJF793" s="289"/>
      <c r="LJG793" s="289"/>
      <c r="LJH793" s="289"/>
      <c r="LJI793" s="289"/>
      <c r="LJJ793" s="289"/>
      <c r="LJK793" s="289"/>
      <c r="LJL793" s="289"/>
      <c r="LJM793" s="289"/>
      <c r="LJN793" s="289"/>
      <c r="LJO793" s="289"/>
      <c r="LJP793" s="289"/>
      <c r="LJQ793" s="289"/>
      <c r="LJR793" s="289"/>
      <c r="LJS793" s="289"/>
      <c r="LJT793" s="289"/>
      <c r="LJU793" s="289"/>
      <c r="LJV793" s="289"/>
      <c r="LJW793" s="289"/>
      <c r="LJX793" s="289"/>
      <c r="LJY793" s="289"/>
      <c r="LJZ793" s="289"/>
      <c r="LKA793" s="289"/>
      <c r="LKB793" s="289"/>
      <c r="LKC793" s="289"/>
      <c r="LKD793" s="289"/>
      <c r="LKE793" s="289"/>
      <c r="LKF793" s="289"/>
      <c r="LKG793" s="289"/>
      <c r="LKH793" s="289"/>
      <c r="LKI793" s="289"/>
      <c r="LKJ793" s="289"/>
      <c r="LKK793" s="289"/>
      <c r="LKL793" s="289"/>
      <c r="LKM793" s="289"/>
      <c r="LKN793" s="289"/>
      <c r="LKO793" s="289"/>
      <c r="LKP793" s="289"/>
      <c r="LKQ793" s="289"/>
      <c r="LKR793" s="289"/>
      <c r="LKS793" s="289"/>
      <c r="LKT793" s="289"/>
      <c r="LKU793" s="289"/>
      <c r="LKV793" s="289"/>
      <c r="LKW793" s="289"/>
      <c r="LKX793" s="289"/>
      <c r="LKY793" s="289"/>
      <c r="LKZ793" s="289"/>
      <c r="LLA793" s="289"/>
      <c r="LLB793" s="289"/>
      <c r="LLC793" s="289"/>
      <c r="LLD793" s="289"/>
      <c r="LLE793" s="289"/>
      <c r="LLF793" s="289"/>
      <c r="LLG793" s="289"/>
      <c r="LLH793" s="289"/>
      <c r="LLI793" s="289"/>
      <c r="LLJ793" s="289"/>
      <c r="LLK793" s="289"/>
      <c r="LLL793" s="289"/>
      <c r="LLM793" s="289"/>
      <c r="LLN793" s="289"/>
      <c r="LLO793" s="289"/>
      <c r="LLP793" s="289"/>
      <c r="LLQ793" s="289"/>
      <c r="LLR793" s="289"/>
      <c r="LLS793" s="289"/>
      <c r="LLT793" s="289"/>
      <c r="LLU793" s="289"/>
      <c r="LLV793" s="289"/>
      <c r="LLW793" s="289"/>
      <c r="LLX793" s="289"/>
      <c r="LLY793" s="289"/>
      <c r="LLZ793" s="289"/>
      <c r="LMA793" s="289"/>
      <c r="LMB793" s="289"/>
      <c r="LMC793" s="289"/>
      <c r="LMD793" s="289"/>
      <c r="LME793" s="289"/>
      <c r="LMF793" s="289"/>
      <c r="LMG793" s="289"/>
      <c r="LMH793" s="289"/>
      <c r="LMI793" s="289"/>
      <c r="LMJ793" s="289"/>
      <c r="LMK793" s="289"/>
      <c r="LML793" s="289"/>
      <c r="LMM793" s="289"/>
      <c r="LMN793" s="289"/>
      <c r="LMO793" s="289"/>
      <c r="LMP793" s="289"/>
      <c r="LMQ793" s="289"/>
      <c r="LMR793" s="289"/>
      <c r="LMS793" s="289"/>
      <c r="LMT793" s="289"/>
      <c r="LMU793" s="289"/>
      <c r="LMV793" s="289"/>
      <c r="LMW793" s="289"/>
      <c r="LMX793" s="289"/>
      <c r="LMY793" s="289"/>
      <c r="LMZ793" s="289"/>
      <c r="LNA793" s="289"/>
      <c r="LNB793" s="289"/>
      <c r="LNC793" s="289"/>
      <c r="LND793" s="289"/>
      <c r="LNE793" s="289"/>
      <c r="LNF793" s="289"/>
      <c r="LNG793" s="289"/>
      <c r="LNH793" s="289"/>
      <c r="LNI793" s="289"/>
      <c r="LNJ793" s="289"/>
      <c r="LNK793" s="289"/>
      <c r="LNL793" s="289"/>
      <c r="LNM793" s="289"/>
      <c r="LNN793" s="289"/>
      <c r="LNO793" s="289"/>
      <c r="LNP793" s="289"/>
      <c r="LNQ793" s="289"/>
      <c r="LNR793" s="289"/>
      <c r="LNS793" s="289"/>
      <c r="LNT793" s="289"/>
      <c r="LNU793" s="289"/>
      <c r="LNV793" s="289"/>
      <c r="LNW793" s="289"/>
      <c r="LNX793" s="289"/>
      <c r="LNY793" s="289"/>
      <c r="LNZ793" s="289"/>
      <c r="LOA793" s="289"/>
      <c r="LOB793" s="289"/>
      <c r="LOC793" s="289"/>
      <c r="LOD793" s="289"/>
      <c r="LOE793" s="289"/>
      <c r="LOF793" s="289"/>
      <c r="LOG793" s="289"/>
      <c r="LOH793" s="289"/>
      <c r="LOI793" s="289"/>
      <c r="LOJ793" s="289"/>
      <c r="LOK793" s="289"/>
      <c r="LOL793" s="289"/>
      <c r="LOM793" s="289"/>
      <c r="LON793" s="289"/>
      <c r="LOO793" s="289"/>
      <c r="LOP793" s="289"/>
      <c r="LOQ793" s="289"/>
      <c r="LOR793" s="289"/>
      <c r="LOS793" s="289"/>
      <c r="LOT793" s="289"/>
      <c r="LOU793" s="289"/>
      <c r="LOV793" s="289"/>
      <c r="LOW793" s="289"/>
      <c r="LOX793" s="289"/>
      <c r="LOY793" s="289"/>
      <c r="LOZ793" s="289"/>
      <c r="LPA793" s="289"/>
      <c r="LPB793" s="289"/>
      <c r="LPC793" s="289"/>
      <c r="LPD793" s="289"/>
      <c r="LPE793" s="289"/>
      <c r="LPF793" s="289"/>
      <c r="LPG793" s="289"/>
      <c r="LPH793" s="289"/>
      <c r="LPI793" s="289"/>
      <c r="LPJ793" s="289"/>
      <c r="LPK793" s="289"/>
      <c r="LPL793" s="289"/>
      <c r="LPM793" s="289"/>
      <c r="LPN793" s="289"/>
      <c r="LPO793" s="289"/>
      <c r="LPP793" s="289"/>
      <c r="LPQ793" s="289"/>
      <c r="LPR793" s="289"/>
      <c r="LPS793" s="289"/>
      <c r="LPT793" s="289"/>
      <c r="LPU793" s="289"/>
      <c r="LPV793" s="289"/>
      <c r="LPW793" s="289"/>
      <c r="LPX793" s="289"/>
      <c r="LPY793" s="289"/>
      <c r="LPZ793" s="289"/>
      <c r="LQA793" s="289"/>
      <c r="LQB793" s="289"/>
      <c r="LQC793" s="289"/>
      <c r="LQD793" s="289"/>
      <c r="LQE793" s="289"/>
      <c r="LQF793" s="289"/>
      <c r="LQG793" s="289"/>
      <c r="LQH793" s="289"/>
      <c r="LQI793" s="289"/>
      <c r="LQJ793" s="289"/>
      <c r="LQK793" s="289"/>
      <c r="LQL793" s="289"/>
      <c r="LQM793" s="289"/>
      <c r="LQN793" s="289"/>
      <c r="LQO793" s="289"/>
      <c r="LQP793" s="289"/>
      <c r="LQQ793" s="289"/>
      <c r="LQR793" s="289"/>
      <c r="LQS793" s="289"/>
      <c r="LQT793" s="289"/>
      <c r="LQU793" s="289"/>
      <c r="LQV793" s="289"/>
      <c r="LQW793" s="289"/>
      <c r="LQX793" s="289"/>
      <c r="LQY793" s="289"/>
      <c r="LQZ793" s="289"/>
      <c r="LRA793" s="289"/>
      <c r="LRB793" s="289"/>
      <c r="LRC793" s="289"/>
      <c r="LRD793" s="289"/>
      <c r="LRE793" s="289"/>
      <c r="LRF793" s="289"/>
      <c r="LRG793" s="289"/>
      <c r="LRH793" s="289"/>
      <c r="LRI793" s="289"/>
      <c r="LRJ793" s="289"/>
      <c r="LRK793" s="289"/>
      <c r="LRL793" s="289"/>
      <c r="LRM793" s="289"/>
      <c r="LRN793" s="289"/>
      <c r="LRO793" s="289"/>
      <c r="LRP793" s="289"/>
      <c r="LRQ793" s="289"/>
      <c r="LRR793" s="289"/>
      <c r="LRS793" s="289"/>
      <c r="LRT793" s="289"/>
      <c r="LRU793" s="289"/>
      <c r="LRV793" s="289"/>
      <c r="LRW793" s="289"/>
      <c r="LRX793" s="289"/>
      <c r="LRY793" s="289"/>
      <c r="LRZ793" s="289"/>
      <c r="LSA793" s="289"/>
      <c r="LSB793" s="289"/>
      <c r="LSC793" s="289"/>
      <c r="LSD793" s="289"/>
      <c r="LSE793" s="289"/>
      <c r="LSF793" s="289"/>
      <c r="LSG793" s="289"/>
      <c r="LSH793" s="289"/>
      <c r="LSI793" s="289"/>
      <c r="LSJ793" s="289"/>
      <c r="LSK793" s="289"/>
      <c r="LSL793" s="289"/>
      <c r="LSM793" s="289"/>
      <c r="LSN793" s="289"/>
      <c r="LSO793" s="289"/>
      <c r="LSP793" s="289"/>
      <c r="LSQ793" s="289"/>
      <c r="LSR793" s="289"/>
      <c r="LSS793" s="289"/>
      <c r="LST793" s="289"/>
      <c r="LSU793" s="289"/>
      <c r="LSV793" s="289"/>
      <c r="LSW793" s="289"/>
      <c r="LSX793" s="289"/>
      <c r="LSY793" s="289"/>
      <c r="LSZ793" s="289"/>
      <c r="LTA793" s="289"/>
      <c r="LTB793" s="289"/>
      <c r="LTC793" s="289"/>
      <c r="LTD793" s="289"/>
      <c r="LTE793" s="289"/>
      <c r="LTF793" s="289"/>
      <c r="LTG793" s="289"/>
      <c r="LTH793" s="289"/>
      <c r="LTI793" s="289"/>
      <c r="LTJ793" s="289"/>
      <c r="LTK793" s="289"/>
      <c r="LTL793" s="289"/>
      <c r="LTM793" s="289"/>
      <c r="LTN793" s="289"/>
      <c r="LTO793" s="289"/>
      <c r="LTP793" s="289"/>
      <c r="LTQ793" s="289"/>
      <c r="LTR793" s="289"/>
      <c r="LTS793" s="289"/>
      <c r="LTT793" s="289"/>
      <c r="LTU793" s="289"/>
      <c r="LTV793" s="289"/>
      <c r="LTW793" s="289"/>
      <c r="LTX793" s="289"/>
      <c r="LTY793" s="289"/>
      <c r="LTZ793" s="289"/>
      <c r="LUA793" s="289"/>
      <c r="LUB793" s="289"/>
      <c r="LUC793" s="289"/>
      <c r="LUD793" s="289"/>
      <c r="LUE793" s="289"/>
      <c r="LUF793" s="289"/>
      <c r="LUG793" s="289"/>
      <c r="LUH793" s="289"/>
      <c r="LUI793" s="289"/>
      <c r="LUJ793" s="289"/>
      <c r="LUK793" s="289"/>
      <c r="LUL793" s="289"/>
      <c r="LUM793" s="289"/>
      <c r="LUN793" s="289"/>
      <c r="LUO793" s="289"/>
      <c r="LUP793" s="289"/>
      <c r="LUQ793" s="289"/>
      <c r="LUR793" s="289"/>
      <c r="LUS793" s="289"/>
      <c r="LUT793" s="289"/>
      <c r="LUU793" s="289"/>
      <c r="LUV793" s="289"/>
      <c r="LUW793" s="289"/>
      <c r="LUX793" s="289"/>
      <c r="LUY793" s="289"/>
      <c r="LUZ793" s="289"/>
      <c r="LVA793" s="289"/>
      <c r="LVB793" s="289"/>
      <c r="LVC793" s="289"/>
      <c r="LVD793" s="289"/>
      <c r="LVE793" s="289"/>
      <c r="LVF793" s="289"/>
      <c r="LVG793" s="289"/>
      <c r="LVH793" s="289"/>
      <c r="LVI793" s="289"/>
      <c r="LVJ793" s="289"/>
      <c r="LVK793" s="289"/>
      <c r="LVL793" s="289"/>
      <c r="LVM793" s="289"/>
      <c r="LVN793" s="289"/>
      <c r="LVO793" s="289"/>
      <c r="LVP793" s="289"/>
      <c r="LVQ793" s="289"/>
      <c r="LVR793" s="289"/>
      <c r="LVS793" s="289"/>
      <c r="LVT793" s="289"/>
      <c r="LVU793" s="289"/>
      <c r="LVV793" s="289"/>
      <c r="LVW793" s="289"/>
      <c r="LVX793" s="289"/>
      <c r="LVY793" s="289"/>
      <c r="LVZ793" s="289"/>
      <c r="LWA793" s="289"/>
      <c r="LWB793" s="289"/>
      <c r="LWC793" s="289"/>
      <c r="LWD793" s="289"/>
      <c r="LWE793" s="289"/>
      <c r="LWF793" s="289"/>
      <c r="LWG793" s="289"/>
      <c r="LWH793" s="289"/>
      <c r="LWI793" s="289"/>
      <c r="LWJ793" s="289"/>
      <c r="LWK793" s="289"/>
      <c r="LWL793" s="289"/>
      <c r="LWM793" s="289"/>
      <c r="LWN793" s="289"/>
      <c r="LWO793" s="289"/>
      <c r="LWP793" s="289"/>
      <c r="LWQ793" s="289"/>
      <c r="LWR793" s="289"/>
      <c r="LWS793" s="289"/>
      <c r="LWT793" s="289"/>
      <c r="LWU793" s="289"/>
      <c r="LWV793" s="289"/>
      <c r="LWW793" s="289"/>
      <c r="LWX793" s="289"/>
      <c r="LWY793" s="289"/>
      <c r="LWZ793" s="289"/>
      <c r="LXA793" s="289"/>
      <c r="LXB793" s="289"/>
      <c r="LXC793" s="289"/>
      <c r="LXD793" s="289"/>
      <c r="LXE793" s="289"/>
      <c r="LXF793" s="289"/>
      <c r="LXG793" s="289"/>
      <c r="LXH793" s="289"/>
      <c r="LXI793" s="289"/>
      <c r="LXJ793" s="289"/>
      <c r="LXK793" s="289"/>
      <c r="LXL793" s="289"/>
      <c r="LXM793" s="289"/>
      <c r="LXN793" s="289"/>
      <c r="LXO793" s="289"/>
      <c r="LXP793" s="289"/>
      <c r="LXQ793" s="289"/>
      <c r="LXR793" s="289"/>
      <c r="LXS793" s="289"/>
      <c r="LXT793" s="289"/>
      <c r="LXU793" s="289"/>
      <c r="LXV793" s="289"/>
      <c r="LXW793" s="289"/>
      <c r="LXX793" s="289"/>
      <c r="LXY793" s="289"/>
      <c r="LXZ793" s="289"/>
      <c r="LYA793" s="289"/>
      <c r="LYB793" s="289"/>
      <c r="LYC793" s="289"/>
      <c r="LYD793" s="289"/>
      <c r="LYE793" s="289"/>
      <c r="LYF793" s="289"/>
      <c r="LYG793" s="289"/>
      <c r="LYH793" s="289"/>
      <c r="LYI793" s="289"/>
      <c r="LYJ793" s="289"/>
      <c r="LYK793" s="289"/>
      <c r="LYL793" s="289"/>
      <c r="LYM793" s="289"/>
      <c r="LYN793" s="289"/>
      <c r="LYO793" s="289"/>
      <c r="LYP793" s="289"/>
      <c r="LYQ793" s="289"/>
      <c r="LYR793" s="289"/>
      <c r="LYS793" s="289"/>
      <c r="LYT793" s="289"/>
      <c r="LYU793" s="289"/>
      <c r="LYV793" s="289"/>
      <c r="LYW793" s="289"/>
      <c r="LYX793" s="289"/>
      <c r="LYY793" s="289"/>
      <c r="LYZ793" s="289"/>
      <c r="LZA793" s="289"/>
      <c r="LZB793" s="289"/>
      <c r="LZC793" s="289"/>
      <c r="LZD793" s="289"/>
      <c r="LZE793" s="289"/>
      <c r="LZF793" s="289"/>
      <c r="LZG793" s="289"/>
      <c r="LZH793" s="289"/>
      <c r="LZI793" s="289"/>
      <c r="LZJ793" s="289"/>
      <c r="LZK793" s="289"/>
      <c r="LZL793" s="289"/>
      <c r="LZM793" s="289"/>
      <c r="LZN793" s="289"/>
      <c r="LZO793" s="289"/>
      <c r="LZP793" s="289"/>
      <c r="LZQ793" s="289"/>
      <c r="LZR793" s="289"/>
      <c r="LZS793" s="289"/>
      <c r="LZT793" s="289"/>
      <c r="LZU793" s="289"/>
      <c r="LZV793" s="289"/>
      <c r="LZW793" s="289"/>
      <c r="LZX793" s="289"/>
      <c r="LZY793" s="289"/>
      <c r="LZZ793" s="289"/>
      <c r="MAA793" s="289"/>
      <c r="MAB793" s="289"/>
      <c r="MAC793" s="289"/>
      <c r="MAD793" s="289"/>
      <c r="MAE793" s="289"/>
      <c r="MAF793" s="289"/>
      <c r="MAG793" s="289"/>
      <c r="MAH793" s="289"/>
      <c r="MAI793" s="289"/>
      <c r="MAJ793" s="289"/>
      <c r="MAK793" s="289"/>
      <c r="MAL793" s="289"/>
      <c r="MAM793" s="289"/>
      <c r="MAN793" s="289"/>
      <c r="MAO793" s="289"/>
      <c r="MAP793" s="289"/>
      <c r="MAQ793" s="289"/>
      <c r="MAR793" s="289"/>
      <c r="MAS793" s="289"/>
      <c r="MAT793" s="289"/>
      <c r="MAU793" s="289"/>
      <c r="MAV793" s="289"/>
      <c r="MAW793" s="289"/>
      <c r="MAX793" s="289"/>
      <c r="MAY793" s="289"/>
      <c r="MAZ793" s="289"/>
      <c r="MBA793" s="289"/>
      <c r="MBB793" s="289"/>
      <c r="MBC793" s="289"/>
      <c r="MBD793" s="289"/>
      <c r="MBE793" s="289"/>
      <c r="MBF793" s="289"/>
      <c r="MBG793" s="289"/>
      <c r="MBH793" s="289"/>
      <c r="MBI793" s="289"/>
      <c r="MBJ793" s="289"/>
      <c r="MBK793" s="289"/>
      <c r="MBL793" s="289"/>
      <c r="MBM793" s="289"/>
      <c r="MBN793" s="289"/>
      <c r="MBO793" s="289"/>
      <c r="MBP793" s="289"/>
      <c r="MBQ793" s="289"/>
      <c r="MBR793" s="289"/>
      <c r="MBS793" s="289"/>
      <c r="MBT793" s="289"/>
      <c r="MBU793" s="289"/>
      <c r="MBV793" s="289"/>
      <c r="MBW793" s="289"/>
      <c r="MBX793" s="289"/>
      <c r="MBY793" s="289"/>
      <c r="MBZ793" s="289"/>
      <c r="MCA793" s="289"/>
      <c r="MCB793" s="289"/>
      <c r="MCC793" s="289"/>
      <c r="MCD793" s="289"/>
      <c r="MCE793" s="289"/>
      <c r="MCF793" s="289"/>
      <c r="MCG793" s="289"/>
      <c r="MCH793" s="289"/>
      <c r="MCI793" s="289"/>
      <c r="MCJ793" s="289"/>
      <c r="MCK793" s="289"/>
      <c r="MCL793" s="289"/>
      <c r="MCM793" s="289"/>
      <c r="MCN793" s="289"/>
      <c r="MCO793" s="289"/>
      <c r="MCP793" s="289"/>
      <c r="MCQ793" s="289"/>
      <c r="MCR793" s="289"/>
      <c r="MCS793" s="289"/>
      <c r="MCT793" s="289"/>
      <c r="MCU793" s="289"/>
      <c r="MCV793" s="289"/>
      <c r="MCW793" s="289"/>
      <c r="MCX793" s="289"/>
      <c r="MCY793" s="289"/>
      <c r="MCZ793" s="289"/>
      <c r="MDA793" s="289"/>
      <c r="MDB793" s="289"/>
      <c r="MDC793" s="289"/>
      <c r="MDD793" s="289"/>
      <c r="MDE793" s="289"/>
      <c r="MDF793" s="289"/>
      <c r="MDG793" s="289"/>
      <c r="MDH793" s="289"/>
      <c r="MDI793" s="289"/>
      <c r="MDJ793" s="289"/>
      <c r="MDK793" s="289"/>
      <c r="MDL793" s="289"/>
      <c r="MDM793" s="289"/>
      <c r="MDN793" s="289"/>
      <c r="MDO793" s="289"/>
      <c r="MDP793" s="289"/>
      <c r="MDQ793" s="289"/>
      <c r="MDR793" s="289"/>
      <c r="MDS793" s="289"/>
      <c r="MDT793" s="289"/>
      <c r="MDU793" s="289"/>
      <c r="MDV793" s="289"/>
      <c r="MDW793" s="289"/>
      <c r="MDX793" s="289"/>
      <c r="MDY793" s="289"/>
      <c r="MDZ793" s="289"/>
      <c r="MEA793" s="289"/>
      <c r="MEB793" s="289"/>
      <c r="MEC793" s="289"/>
      <c r="MED793" s="289"/>
      <c r="MEE793" s="289"/>
      <c r="MEF793" s="289"/>
      <c r="MEG793" s="289"/>
      <c r="MEH793" s="289"/>
      <c r="MEI793" s="289"/>
      <c r="MEJ793" s="289"/>
      <c r="MEK793" s="289"/>
      <c r="MEL793" s="289"/>
      <c r="MEM793" s="289"/>
      <c r="MEN793" s="289"/>
      <c r="MEO793" s="289"/>
      <c r="MEP793" s="289"/>
      <c r="MEQ793" s="289"/>
      <c r="MER793" s="289"/>
      <c r="MES793" s="289"/>
      <c r="MET793" s="289"/>
      <c r="MEU793" s="289"/>
      <c r="MEV793" s="289"/>
      <c r="MEW793" s="289"/>
      <c r="MEX793" s="289"/>
      <c r="MEY793" s="289"/>
      <c r="MEZ793" s="289"/>
      <c r="MFA793" s="289"/>
      <c r="MFB793" s="289"/>
      <c r="MFC793" s="289"/>
      <c r="MFD793" s="289"/>
      <c r="MFE793" s="289"/>
      <c r="MFF793" s="289"/>
      <c r="MFG793" s="289"/>
      <c r="MFH793" s="289"/>
      <c r="MFI793" s="289"/>
      <c r="MFJ793" s="289"/>
      <c r="MFK793" s="289"/>
      <c r="MFL793" s="289"/>
      <c r="MFM793" s="289"/>
      <c r="MFN793" s="289"/>
      <c r="MFO793" s="289"/>
      <c r="MFP793" s="289"/>
      <c r="MFQ793" s="289"/>
      <c r="MFR793" s="289"/>
      <c r="MFS793" s="289"/>
      <c r="MFT793" s="289"/>
      <c r="MFU793" s="289"/>
      <c r="MFV793" s="289"/>
      <c r="MFW793" s="289"/>
      <c r="MFX793" s="289"/>
      <c r="MFY793" s="289"/>
      <c r="MFZ793" s="289"/>
      <c r="MGA793" s="289"/>
      <c r="MGB793" s="289"/>
      <c r="MGC793" s="289"/>
      <c r="MGD793" s="289"/>
      <c r="MGE793" s="289"/>
      <c r="MGF793" s="289"/>
      <c r="MGG793" s="289"/>
      <c r="MGH793" s="289"/>
      <c r="MGI793" s="289"/>
      <c r="MGJ793" s="289"/>
      <c r="MGK793" s="289"/>
      <c r="MGL793" s="289"/>
      <c r="MGM793" s="289"/>
      <c r="MGN793" s="289"/>
      <c r="MGO793" s="289"/>
      <c r="MGP793" s="289"/>
      <c r="MGQ793" s="289"/>
      <c r="MGR793" s="289"/>
      <c r="MGS793" s="289"/>
      <c r="MGT793" s="289"/>
      <c r="MGU793" s="289"/>
      <c r="MGV793" s="289"/>
      <c r="MGW793" s="289"/>
      <c r="MGX793" s="289"/>
      <c r="MGY793" s="289"/>
      <c r="MGZ793" s="289"/>
      <c r="MHA793" s="289"/>
      <c r="MHB793" s="289"/>
      <c r="MHC793" s="289"/>
      <c r="MHD793" s="289"/>
      <c r="MHE793" s="289"/>
      <c r="MHF793" s="289"/>
      <c r="MHG793" s="289"/>
      <c r="MHH793" s="289"/>
      <c r="MHI793" s="289"/>
      <c r="MHJ793" s="289"/>
      <c r="MHK793" s="289"/>
      <c r="MHL793" s="289"/>
      <c r="MHM793" s="289"/>
      <c r="MHN793" s="289"/>
      <c r="MHO793" s="289"/>
      <c r="MHP793" s="289"/>
      <c r="MHQ793" s="289"/>
      <c r="MHR793" s="289"/>
      <c r="MHS793" s="289"/>
      <c r="MHT793" s="289"/>
      <c r="MHU793" s="289"/>
      <c r="MHV793" s="289"/>
      <c r="MHW793" s="289"/>
      <c r="MHX793" s="289"/>
      <c r="MHY793" s="289"/>
      <c r="MHZ793" s="289"/>
      <c r="MIA793" s="289"/>
      <c r="MIB793" s="289"/>
      <c r="MIC793" s="289"/>
      <c r="MID793" s="289"/>
      <c r="MIE793" s="289"/>
      <c r="MIF793" s="289"/>
      <c r="MIG793" s="289"/>
      <c r="MIH793" s="289"/>
      <c r="MII793" s="289"/>
      <c r="MIJ793" s="289"/>
      <c r="MIK793" s="289"/>
      <c r="MIL793" s="289"/>
      <c r="MIM793" s="289"/>
      <c r="MIN793" s="289"/>
      <c r="MIO793" s="289"/>
      <c r="MIP793" s="289"/>
      <c r="MIQ793" s="289"/>
      <c r="MIR793" s="289"/>
      <c r="MIS793" s="289"/>
      <c r="MIT793" s="289"/>
      <c r="MIU793" s="289"/>
      <c r="MIV793" s="289"/>
      <c r="MIW793" s="289"/>
      <c r="MIX793" s="289"/>
      <c r="MIY793" s="289"/>
      <c r="MIZ793" s="289"/>
      <c r="MJA793" s="289"/>
      <c r="MJB793" s="289"/>
      <c r="MJC793" s="289"/>
      <c r="MJD793" s="289"/>
      <c r="MJE793" s="289"/>
      <c r="MJF793" s="289"/>
      <c r="MJG793" s="289"/>
      <c r="MJH793" s="289"/>
      <c r="MJI793" s="289"/>
      <c r="MJJ793" s="289"/>
      <c r="MJK793" s="289"/>
      <c r="MJL793" s="289"/>
      <c r="MJM793" s="289"/>
      <c r="MJN793" s="289"/>
      <c r="MJO793" s="289"/>
      <c r="MJP793" s="289"/>
      <c r="MJQ793" s="289"/>
      <c r="MJR793" s="289"/>
      <c r="MJS793" s="289"/>
      <c r="MJT793" s="289"/>
      <c r="MJU793" s="289"/>
      <c r="MJV793" s="289"/>
      <c r="MJW793" s="289"/>
      <c r="MJX793" s="289"/>
      <c r="MJY793" s="289"/>
      <c r="MJZ793" s="289"/>
      <c r="MKA793" s="289"/>
      <c r="MKB793" s="289"/>
      <c r="MKC793" s="289"/>
      <c r="MKD793" s="289"/>
      <c r="MKE793" s="289"/>
      <c r="MKF793" s="289"/>
      <c r="MKG793" s="289"/>
      <c r="MKH793" s="289"/>
      <c r="MKI793" s="289"/>
      <c r="MKJ793" s="289"/>
      <c r="MKK793" s="289"/>
      <c r="MKL793" s="289"/>
      <c r="MKM793" s="289"/>
      <c r="MKN793" s="289"/>
      <c r="MKO793" s="289"/>
      <c r="MKP793" s="289"/>
      <c r="MKQ793" s="289"/>
      <c r="MKR793" s="289"/>
      <c r="MKS793" s="289"/>
      <c r="MKT793" s="289"/>
      <c r="MKU793" s="289"/>
      <c r="MKV793" s="289"/>
      <c r="MKW793" s="289"/>
      <c r="MKX793" s="289"/>
      <c r="MKY793" s="289"/>
      <c r="MKZ793" s="289"/>
      <c r="MLA793" s="289"/>
      <c r="MLB793" s="289"/>
      <c r="MLC793" s="289"/>
      <c r="MLD793" s="289"/>
      <c r="MLE793" s="289"/>
      <c r="MLF793" s="289"/>
      <c r="MLG793" s="289"/>
      <c r="MLH793" s="289"/>
      <c r="MLI793" s="289"/>
      <c r="MLJ793" s="289"/>
      <c r="MLK793" s="289"/>
      <c r="MLL793" s="289"/>
      <c r="MLM793" s="289"/>
      <c r="MLN793" s="289"/>
      <c r="MLO793" s="289"/>
      <c r="MLP793" s="289"/>
      <c r="MLQ793" s="289"/>
      <c r="MLR793" s="289"/>
      <c r="MLS793" s="289"/>
      <c r="MLT793" s="289"/>
      <c r="MLU793" s="289"/>
      <c r="MLV793" s="289"/>
      <c r="MLW793" s="289"/>
      <c r="MLX793" s="289"/>
      <c r="MLY793" s="289"/>
      <c r="MLZ793" s="289"/>
      <c r="MMA793" s="289"/>
      <c r="MMB793" s="289"/>
      <c r="MMC793" s="289"/>
      <c r="MMD793" s="289"/>
      <c r="MME793" s="289"/>
      <c r="MMF793" s="289"/>
      <c r="MMG793" s="289"/>
      <c r="MMH793" s="289"/>
      <c r="MMI793" s="289"/>
      <c r="MMJ793" s="289"/>
      <c r="MMK793" s="289"/>
      <c r="MML793" s="289"/>
      <c r="MMM793" s="289"/>
      <c r="MMN793" s="289"/>
      <c r="MMO793" s="289"/>
      <c r="MMP793" s="289"/>
      <c r="MMQ793" s="289"/>
      <c r="MMR793" s="289"/>
      <c r="MMS793" s="289"/>
      <c r="MMT793" s="289"/>
      <c r="MMU793" s="289"/>
      <c r="MMV793" s="289"/>
      <c r="MMW793" s="289"/>
      <c r="MMX793" s="289"/>
      <c r="MMY793" s="289"/>
      <c r="MMZ793" s="289"/>
      <c r="MNA793" s="289"/>
      <c r="MNB793" s="289"/>
      <c r="MNC793" s="289"/>
      <c r="MND793" s="289"/>
      <c r="MNE793" s="289"/>
      <c r="MNF793" s="289"/>
      <c r="MNG793" s="289"/>
      <c r="MNH793" s="289"/>
      <c r="MNI793" s="289"/>
      <c r="MNJ793" s="289"/>
      <c r="MNK793" s="289"/>
      <c r="MNL793" s="289"/>
      <c r="MNM793" s="289"/>
      <c r="MNN793" s="289"/>
      <c r="MNO793" s="289"/>
      <c r="MNP793" s="289"/>
      <c r="MNQ793" s="289"/>
      <c r="MNR793" s="289"/>
      <c r="MNS793" s="289"/>
      <c r="MNT793" s="289"/>
      <c r="MNU793" s="289"/>
      <c r="MNV793" s="289"/>
      <c r="MNW793" s="289"/>
      <c r="MNX793" s="289"/>
      <c r="MNY793" s="289"/>
      <c r="MNZ793" s="289"/>
      <c r="MOA793" s="289"/>
      <c r="MOB793" s="289"/>
      <c r="MOC793" s="289"/>
      <c r="MOD793" s="289"/>
      <c r="MOE793" s="289"/>
      <c r="MOF793" s="289"/>
      <c r="MOG793" s="289"/>
      <c r="MOH793" s="289"/>
      <c r="MOI793" s="289"/>
      <c r="MOJ793" s="289"/>
      <c r="MOK793" s="289"/>
      <c r="MOL793" s="289"/>
      <c r="MOM793" s="289"/>
      <c r="MON793" s="289"/>
      <c r="MOO793" s="289"/>
      <c r="MOP793" s="289"/>
      <c r="MOQ793" s="289"/>
      <c r="MOR793" s="289"/>
      <c r="MOS793" s="289"/>
      <c r="MOT793" s="289"/>
      <c r="MOU793" s="289"/>
      <c r="MOV793" s="289"/>
      <c r="MOW793" s="289"/>
      <c r="MOX793" s="289"/>
      <c r="MOY793" s="289"/>
      <c r="MOZ793" s="289"/>
      <c r="MPA793" s="289"/>
      <c r="MPB793" s="289"/>
      <c r="MPC793" s="289"/>
      <c r="MPD793" s="289"/>
      <c r="MPE793" s="289"/>
      <c r="MPF793" s="289"/>
      <c r="MPG793" s="289"/>
      <c r="MPH793" s="289"/>
      <c r="MPI793" s="289"/>
      <c r="MPJ793" s="289"/>
      <c r="MPK793" s="289"/>
      <c r="MPL793" s="289"/>
      <c r="MPM793" s="289"/>
      <c r="MPN793" s="289"/>
      <c r="MPO793" s="289"/>
      <c r="MPP793" s="289"/>
      <c r="MPQ793" s="289"/>
      <c r="MPR793" s="289"/>
      <c r="MPS793" s="289"/>
      <c r="MPT793" s="289"/>
      <c r="MPU793" s="289"/>
      <c r="MPV793" s="289"/>
      <c r="MPW793" s="289"/>
      <c r="MPX793" s="289"/>
      <c r="MPY793" s="289"/>
      <c r="MPZ793" s="289"/>
      <c r="MQA793" s="289"/>
      <c r="MQB793" s="289"/>
      <c r="MQC793" s="289"/>
      <c r="MQD793" s="289"/>
      <c r="MQE793" s="289"/>
      <c r="MQF793" s="289"/>
      <c r="MQG793" s="289"/>
      <c r="MQH793" s="289"/>
      <c r="MQI793" s="289"/>
      <c r="MQJ793" s="289"/>
      <c r="MQK793" s="289"/>
      <c r="MQL793" s="289"/>
      <c r="MQM793" s="289"/>
      <c r="MQN793" s="289"/>
      <c r="MQO793" s="289"/>
      <c r="MQP793" s="289"/>
      <c r="MQQ793" s="289"/>
      <c r="MQR793" s="289"/>
      <c r="MQS793" s="289"/>
      <c r="MQT793" s="289"/>
      <c r="MQU793" s="289"/>
      <c r="MQV793" s="289"/>
      <c r="MQW793" s="289"/>
      <c r="MQX793" s="289"/>
      <c r="MQY793" s="289"/>
      <c r="MQZ793" s="289"/>
      <c r="MRA793" s="289"/>
      <c r="MRB793" s="289"/>
      <c r="MRC793" s="289"/>
      <c r="MRD793" s="289"/>
      <c r="MRE793" s="289"/>
      <c r="MRF793" s="289"/>
      <c r="MRG793" s="289"/>
      <c r="MRH793" s="289"/>
      <c r="MRI793" s="289"/>
      <c r="MRJ793" s="289"/>
      <c r="MRK793" s="289"/>
      <c r="MRL793" s="289"/>
      <c r="MRM793" s="289"/>
      <c r="MRN793" s="289"/>
      <c r="MRO793" s="289"/>
      <c r="MRP793" s="289"/>
      <c r="MRQ793" s="289"/>
      <c r="MRR793" s="289"/>
      <c r="MRS793" s="289"/>
      <c r="MRT793" s="289"/>
      <c r="MRU793" s="289"/>
      <c r="MRV793" s="289"/>
      <c r="MRW793" s="289"/>
      <c r="MRX793" s="289"/>
      <c r="MRY793" s="289"/>
      <c r="MRZ793" s="289"/>
      <c r="MSA793" s="289"/>
      <c r="MSB793" s="289"/>
      <c r="MSC793" s="289"/>
      <c r="MSD793" s="289"/>
      <c r="MSE793" s="289"/>
      <c r="MSF793" s="289"/>
      <c r="MSG793" s="289"/>
      <c r="MSH793" s="289"/>
      <c r="MSI793" s="289"/>
      <c r="MSJ793" s="289"/>
      <c r="MSK793" s="289"/>
      <c r="MSL793" s="289"/>
      <c r="MSM793" s="289"/>
      <c r="MSN793" s="289"/>
      <c r="MSO793" s="289"/>
      <c r="MSP793" s="289"/>
      <c r="MSQ793" s="289"/>
      <c r="MSR793" s="289"/>
      <c r="MSS793" s="289"/>
      <c r="MST793" s="289"/>
      <c r="MSU793" s="289"/>
      <c r="MSV793" s="289"/>
      <c r="MSW793" s="289"/>
      <c r="MSX793" s="289"/>
      <c r="MSY793" s="289"/>
      <c r="MSZ793" s="289"/>
      <c r="MTA793" s="289"/>
      <c r="MTB793" s="289"/>
      <c r="MTC793" s="289"/>
      <c r="MTD793" s="289"/>
      <c r="MTE793" s="289"/>
      <c r="MTF793" s="289"/>
      <c r="MTG793" s="289"/>
      <c r="MTH793" s="289"/>
      <c r="MTI793" s="289"/>
      <c r="MTJ793" s="289"/>
      <c r="MTK793" s="289"/>
      <c r="MTL793" s="289"/>
      <c r="MTM793" s="289"/>
      <c r="MTN793" s="289"/>
      <c r="MTO793" s="289"/>
      <c r="MTP793" s="289"/>
      <c r="MTQ793" s="289"/>
      <c r="MTR793" s="289"/>
      <c r="MTS793" s="289"/>
      <c r="MTT793" s="289"/>
      <c r="MTU793" s="289"/>
      <c r="MTV793" s="289"/>
      <c r="MTW793" s="289"/>
      <c r="MTX793" s="289"/>
      <c r="MTY793" s="289"/>
      <c r="MTZ793" s="289"/>
      <c r="MUA793" s="289"/>
      <c r="MUB793" s="289"/>
      <c r="MUC793" s="289"/>
      <c r="MUD793" s="289"/>
      <c r="MUE793" s="289"/>
      <c r="MUF793" s="289"/>
      <c r="MUG793" s="289"/>
      <c r="MUH793" s="289"/>
      <c r="MUI793" s="289"/>
      <c r="MUJ793" s="289"/>
      <c r="MUK793" s="289"/>
      <c r="MUL793" s="289"/>
      <c r="MUM793" s="289"/>
      <c r="MUN793" s="289"/>
      <c r="MUO793" s="289"/>
      <c r="MUP793" s="289"/>
      <c r="MUQ793" s="289"/>
      <c r="MUR793" s="289"/>
      <c r="MUS793" s="289"/>
      <c r="MUT793" s="289"/>
      <c r="MUU793" s="289"/>
      <c r="MUV793" s="289"/>
      <c r="MUW793" s="289"/>
      <c r="MUX793" s="289"/>
      <c r="MUY793" s="289"/>
      <c r="MUZ793" s="289"/>
      <c r="MVA793" s="289"/>
      <c r="MVB793" s="289"/>
      <c r="MVC793" s="289"/>
      <c r="MVD793" s="289"/>
      <c r="MVE793" s="289"/>
      <c r="MVF793" s="289"/>
      <c r="MVG793" s="289"/>
      <c r="MVH793" s="289"/>
      <c r="MVI793" s="289"/>
      <c r="MVJ793" s="289"/>
      <c r="MVK793" s="289"/>
      <c r="MVL793" s="289"/>
      <c r="MVM793" s="289"/>
      <c r="MVN793" s="289"/>
      <c r="MVO793" s="289"/>
      <c r="MVP793" s="289"/>
      <c r="MVQ793" s="289"/>
      <c r="MVR793" s="289"/>
      <c r="MVS793" s="289"/>
      <c r="MVT793" s="289"/>
      <c r="MVU793" s="289"/>
      <c r="MVV793" s="289"/>
      <c r="MVW793" s="289"/>
      <c r="MVX793" s="289"/>
      <c r="MVY793" s="289"/>
      <c r="MVZ793" s="289"/>
      <c r="MWA793" s="289"/>
      <c r="MWB793" s="289"/>
      <c r="MWC793" s="289"/>
      <c r="MWD793" s="289"/>
      <c r="MWE793" s="289"/>
      <c r="MWF793" s="289"/>
      <c r="MWG793" s="289"/>
      <c r="MWH793" s="289"/>
      <c r="MWI793" s="289"/>
      <c r="MWJ793" s="289"/>
      <c r="MWK793" s="289"/>
      <c r="MWL793" s="289"/>
      <c r="MWM793" s="289"/>
      <c r="MWN793" s="289"/>
      <c r="MWO793" s="289"/>
      <c r="MWP793" s="289"/>
      <c r="MWQ793" s="289"/>
      <c r="MWR793" s="289"/>
      <c r="MWS793" s="289"/>
      <c r="MWT793" s="289"/>
      <c r="MWU793" s="289"/>
      <c r="MWV793" s="289"/>
      <c r="MWW793" s="289"/>
      <c r="MWX793" s="289"/>
      <c r="MWY793" s="289"/>
      <c r="MWZ793" s="289"/>
      <c r="MXA793" s="289"/>
      <c r="MXB793" s="289"/>
      <c r="MXC793" s="289"/>
      <c r="MXD793" s="289"/>
      <c r="MXE793" s="289"/>
      <c r="MXF793" s="289"/>
      <c r="MXG793" s="289"/>
      <c r="MXH793" s="289"/>
      <c r="MXI793" s="289"/>
      <c r="MXJ793" s="289"/>
      <c r="MXK793" s="289"/>
      <c r="MXL793" s="289"/>
      <c r="MXM793" s="289"/>
      <c r="MXN793" s="289"/>
      <c r="MXO793" s="289"/>
      <c r="MXP793" s="289"/>
      <c r="MXQ793" s="289"/>
      <c r="MXR793" s="289"/>
      <c r="MXS793" s="289"/>
      <c r="MXT793" s="289"/>
      <c r="MXU793" s="289"/>
      <c r="MXV793" s="289"/>
      <c r="MXW793" s="289"/>
      <c r="MXX793" s="289"/>
      <c r="MXY793" s="289"/>
      <c r="MXZ793" s="289"/>
      <c r="MYA793" s="289"/>
      <c r="MYB793" s="289"/>
      <c r="MYC793" s="289"/>
      <c r="MYD793" s="289"/>
      <c r="MYE793" s="289"/>
      <c r="MYF793" s="289"/>
      <c r="MYG793" s="289"/>
      <c r="MYH793" s="289"/>
      <c r="MYI793" s="289"/>
      <c r="MYJ793" s="289"/>
      <c r="MYK793" s="289"/>
      <c r="MYL793" s="289"/>
      <c r="MYM793" s="289"/>
      <c r="MYN793" s="289"/>
      <c r="MYO793" s="289"/>
      <c r="MYP793" s="289"/>
      <c r="MYQ793" s="289"/>
      <c r="MYR793" s="289"/>
      <c r="MYS793" s="289"/>
      <c r="MYT793" s="289"/>
      <c r="MYU793" s="289"/>
      <c r="MYV793" s="289"/>
      <c r="MYW793" s="289"/>
      <c r="MYX793" s="289"/>
      <c r="MYY793" s="289"/>
      <c r="MYZ793" s="289"/>
      <c r="MZA793" s="289"/>
      <c r="MZB793" s="289"/>
      <c r="MZC793" s="289"/>
      <c r="MZD793" s="289"/>
      <c r="MZE793" s="289"/>
      <c r="MZF793" s="289"/>
      <c r="MZG793" s="289"/>
      <c r="MZH793" s="289"/>
      <c r="MZI793" s="289"/>
      <c r="MZJ793" s="289"/>
      <c r="MZK793" s="289"/>
      <c r="MZL793" s="289"/>
      <c r="MZM793" s="289"/>
      <c r="MZN793" s="289"/>
      <c r="MZO793" s="289"/>
      <c r="MZP793" s="289"/>
      <c r="MZQ793" s="289"/>
      <c r="MZR793" s="289"/>
      <c r="MZS793" s="289"/>
      <c r="MZT793" s="289"/>
      <c r="MZU793" s="289"/>
      <c r="MZV793" s="289"/>
      <c r="MZW793" s="289"/>
      <c r="MZX793" s="289"/>
      <c r="MZY793" s="289"/>
      <c r="MZZ793" s="289"/>
      <c r="NAA793" s="289"/>
      <c r="NAB793" s="289"/>
      <c r="NAC793" s="289"/>
      <c r="NAD793" s="289"/>
      <c r="NAE793" s="289"/>
      <c r="NAF793" s="289"/>
      <c r="NAG793" s="289"/>
      <c r="NAH793" s="289"/>
      <c r="NAI793" s="289"/>
      <c r="NAJ793" s="289"/>
      <c r="NAK793" s="289"/>
      <c r="NAL793" s="289"/>
      <c r="NAM793" s="289"/>
      <c r="NAN793" s="289"/>
      <c r="NAO793" s="289"/>
      <c r="NAP793" s="289"/>
      <c r="NAQ793" s="289"/>
      <c r="NAR793" s="289"/>
      <c r="NAS793" s="289"/>
      <c r="NAT793" s="289"/>
      <c r="NAU793" s="289"/>
      <c r="NAV793" s="289"/>
      <c r="NAW793" s="289"/>
      <c r="NAX793" s="289"/>
      <c r="NAY793" s="289"/>
      <c r="NAZ793" s="289"/>
      <c r="NBA793" s="289"/>
      <c r="NBB793" s="289"/>
      <c r="NBC793" s="289"/>
      <c r="NBD793" s="289"/>
      <c r="NBE793" s="289"/>
      <c r="NBF793" s="289"/>
      <c r="NBG793" s="289"/>
      <c r="NBH793" s="289"/>
      <c r="NBI793" s="289"/>
      <c r="NBJ793" s="289"/>
      <c r="NBK793" s="289"/>
      <c r="NBL793" s="289"/>
      <c r="NBM793" s="289"/>
      <c r="NBN793" s="289"/>
      <c r="NBO793" s="289"/>
      <c r="NBP793" s="289"/>
      <c r="NBQ793" s="289"/>
      <c r="NBR793" s="289"/>
      <c r="NBS793" s="289"/>
      <c r="NBT793" s="289"/>
      <c r="NBU793" s="289"/>
      <c r="NBV793" s="289"/>
      <c r="NBW793" s="289"/>
      <c r="NBX793" s="289"/>
      <c r="NBY793" s="289"/>
      <c r="NBZ793" s="289"/>
      <c r="NCA793" s="289"/>
      <c r="NCB793" s="289"/>
      <c r="NCC793" s="289"/>
      <c r="NCD793" s="289"/>
      <c r="NCE793" s="289"/>
      <c r="NCF793" s="289"/>
      <c r="NCG793" s="289"/>
      <c r="NCH793" s="289"/>
      <c r="NCI793" s="289"/>
      <c r="NCJ793" s="289"/>
      <c r="NCK793" s="289"/>
      <c r="NCL793" s="289"/>
      <c r="NCM793" s="289"/>
      <c r="NCN793" s="289"/>
      <c r="NCO793" s="289"/>
      <c r="NCP793" s="289"/>
      <c r="NCQ793" s="289"/>
      <c r="NCR793" s="289"/>
      <c r="NCS793" s="289"/>
      <c r="NCT793" s="289"/>
      <c r="NCU793" s="289"/>
      <c r="NCV793" s="289"/>
      <c r="NCW793" s="289"/>
      <c r="NCX793" s="289"/>
      <c r="NCY793" s="289"/>
      <c r="NCZ793" s="289"/>
      <c r="NDA793" s="289"/>
      <c r="NDB793" s="289"/>
      <c r="NDC793" s="289"/>
      <c r="NDD793" s="289"/>
      <c r="NDE793" s="289"/>
      <c r="NDF793" s="289"/>
      <c r="NDG793" s="289"/>
      <c r="NDH793" s="289"/>
      <c r="NDI793" s="289"/>
      <c r="NDJ793" s="289"/>
      <c r="NDK793" s="289"/>
      <c r="NDL793" s="289"/>
      <c r="NDM793" s="289"/>
      <c r="NDN793" s="289"/>
      <c r="NDO793" s="289"/>
      <c r="NDP793" s="289"/>
      <c r="NDQ793" s="289"/>
      <c r="NDR793" s="289"/>
      <c r="NDS793" s="289"/>
      <c r="NDT793" s="289"/>
      <c r="NDU793" s="289"/>
      <c r="NDV793" s="289"/>
      <c r="NDW793" s="289"/>
      <c r="NDX793" s="289"/>
      <c r="NDY793" s="289"/>
      <c r="NDZ793" s="289"/>
      <c r="NEA793" s="289"/>
      <c r="NEB793" s="289"/>
      <c r="NEC793" s="289"/>
      <c r="NED793" s="289"/>
      <c r="NEE793" s="289"/>
      <c r="NEF793" s="289"/>
      <c r="NEG793" s="289"/>
      <c r="NEH793" s="289"/>
      <c r="NEI793" s="289"/>
      <c r="NEJ793" s="289"/>
      <c r="NEK793" s="289"/>
      <c r="NEL793" s="289"/>
      <c r="NEM793" s="289"/>
      <c r="NEN793" s="289"/>
      <c r="NEO793" s="289"/>
      <c r="NEP793" s="289"/>
      <c r="NEQ793" s="289"/>
      <c r="NER793" s="289"/>
      <c r="NES793" s="289"/>
      <c r="NET793" s="289"/>
      <c r="NEU793" s="289"/>
      <c r="NEV793" s="289"/>
      <c r="NEW793" s="289"/>
      <c r="NEX793" s="289"/>
      <c r="NEY793" s="289"/>
      <c r="NEZ793" s="289"/>
      <c r="NFA793" s="289"/>
      <c r="NFB793" s="289"/>
      <c r="NFC793" s="289"/>
      <c r="NFD793" s="289"/>
      <c r="NFE793" s="289"/>
      <c r="NFF793" s="289"/>
      <c r="NFG793" s="289"/>
      <c r="NFH793" s="289"/>
      <c r="NFI793" s="289"/>
      <c r="NFJ793" s="289"/>
      <c r="NFK793" s="289"/>
      <c r="NFL793" s="289"/>
      <c r="NFM793" s="289"/>
      <c r="NFN793" s="289"/>
      <c r="NFO793" s="289"/>
      <c r="NFP793" s="289"/>
      <c r="NFQ793" s="289"/>
      <c r="NFR793" s="289"/>
      <c r="NFS793" s="289"/>
      <c r="NFT793" s="289"/>
      <c r="NFU793" s="289"/>
      <c r="NFV793" s="289"/>
      <c r="NFW793" s="289"/>
      <c r="NFX793" s="289"/>
      <c r="NFY793" s="289"/>
      <c r="NFZ793" s="289"/>
      <c r="NGA793" s="289"/>
      <c r="NGB793" s="289"/>
      <c r="NGC793" s="289"/>
      <c r="NGD793" s="289"/>
      <c r="NGE793" s="289"/>
      <c r="NGF793" s="289"/>
      <c r="NGG793" s="289"/>
      <c r="NGH793" s="289"/>
      <c r="NGI793" s="289"/>
      <c r="NGJ793" s="289"/>
      <c r="NGK793" s="289"/>
      <c r="NGL793" s="289"/>
      <c r="NGM793" s="289"/>
      <c r="NGN793" s="289"/>
      <c r="NGO793" s="289"/>
      <c r="NGP793" s="289"/>
      <c r="NGQ793" s="289"/>
      <c r="NGR793" s="289"/>
      <c r="NGS793" s="289"/>
      <c r="NGT793" s="289"/>
      <c r="NGU793" s="289"/>
      <c r="NGV793" s="289"/>
      <c r="NGW793" s="289"/>
      <c r="NGX793" s="289"/>
      <c r="NGY793" s="289"/>
      <c r="NGZ793" s="289"/>
      <c r="NHA793" s="289"/>
      <c r="NHB793" s="289"/>
      <c r="NHC793" s="289"/>
      <c r="NHD793" s="289"/>
      <c r="NHE793" s="289"/>
      <c r="NHF793" s="289"/>
      <c r="NHG793" s="289"/>
      <c r="NHH793" s="289"/>
      <c r="NHI793" s="289"/>
      <c r="NHJ793" s="289"/>
      <c r="NHK793" s="289"/>
      <c r="NHL793" s="289"/>
      <c r="NHM793" s="289"/>
      <c r="NHN793" s="289"/>
      <c r="NHO793" s="289"/>
      <c r="NHP793" s="289"/>
      <c r="NHQ793" s="289"/>
      <c r="NHR793" s="289"/>
      <c r="NHS793" s="289"/>
      <c r="NHT793" s="289"/>
      <c r="NHU793" s="289"/>
      <c r="NHV793" s="289"/>
      <c r="NHW793" s="289"/>
      <c r="NHX793" s="289"/>
      <c r="NHY793" s="289"/>
      <c r="NHZ793" s="289"/>
      <c r="NIA793" s="289"/>
      <c r="NIB793" s="289"/>
      <c r="NIC793" s="289"/>
      <c r="NID793" s="289"/>
      <c r="NIE793" s="289"/>
      <c r="NIF793" s="289"/>
      <c r="NIG793" s="289"/>
      <c r="NIH793" s="289"/>
      <c r="NII793" s="289"/>
      <c r="NIJ793" s="289"/>
      <c r="NIK793" s="289"/>
      <c r="NIL793" s="289"/>
      <c r="NIM793" s="289"/>
      <c r="NIN793" s="289"/>
      <c r="NIO793" s="289"/>
      <c r="NIP793" s="289"/>
      <c r="NIQ793" s="289"/>
      <c r="NIR793" s="289"/>
      <c r="NIS793" s="289"/>
      <c r="NIT793" s="289"/>
      <c r="NIU793" s="289"/>
      <c r="NIV793" s="289"/>
      <c r="NIW793" s="289"/>
      <c r="NIX793" s="289"/>
      <c r="NIY793" s="289"/>
      <c r="NIZ793" s="289"/>
      <c r="NJA793" s="289"/>
      <c r="NJB793" s="289"/>
      <c r="NJC793" s="289"/>
      <c r="NJD793" s="289"/>
      <c r="NJE793" s="289"/>
      <c r="NJF793" s="289"/>
      <c r="NJG793" s="289"/>
      <c r="NJH793" s="289"/>
      <c r="NJI793" s="289"/>
      <c r="NJJ793" s="289"/>
      <c r="NJK793" s="289"/>
      <c r="NJL793" s="289"/>
      <c r="NJM793" s="289"/>
      <c r="NJN793" s="289"/>
      <c r="NJO793" s="289"/>
      <c r="NJP793" s="289"/>
      <c r="NJQ793" s="289"/>
      <c r="NJR793" s="289"/>
      <c r="NJS793" s="289"/>
      <c r="NJT793" s="289"/>
      <c r="NJU793" s="289"/>
      <c r="NJV793" s="289"/>
      <c r="NJW793" s="289"/>
      <c r="NJX793" s="289"/>
      <c r="NJY793" s="289"/>
      <c r="NJZ793" s="289"/>
      <c r="NKA793" s="289"/>
      <c r="NKB793" s="289"/>
      <c r="NKC793" s="289"/>
      <c r="NKD793" s="289"/>
      <c r="NKE793" s="289"/>
      <c r="NKF793" s="289"/>
      <c r="NKG793" s="289"/>
      <c r="NKH793" s="289"/>
      <c r="NKI793" s="289"/>
      <c r="NKJ793" s="289"/>
      <c r="NKK793" s="289"/>
      <c r="NKL793" s="289"/>
      <c r="NKM793" s="289"/>
      <c r="NKN793" s="289"/>
      <c r="NKO793" s="289"/>
      <c r="NKP793" s="289"/>
      <c r="NKQ793" s="289"/>
      <c r="NKR793" s="289"/>
      <c r="NKS793" s="289"/>
      <c r="NKT793" s="289"/>
      <c r="NKU793" s="289"/>
      <c r="NKV793" s="289"/>
      <c r="NKW793" s="289"/>
      <c r="NKX793" s="289"/>
      <c r="NKY793" s="289"/>
      <c r="NKZ793" s="289"/>
      <c r="NLA793" s="289"/>
      <c r="NLB793" s="289"/>
      <c r="NLC793" s="289"/>
      <c r="NLD793" s="289"/>
      <c r="NLE793" s="289"/>
      <c r="NLF793" s="289"/>
      <c r="NLG793" s="289"/>
      <c r="NLH793" s="289"/>
      <c r="NLI793" s="289"/>
      <c r="NLJ793" s="289"/>
      <c r="NLK793" s="289"/>
      <c r="NLL793" s="289"/>
      <c r="NLM793" s="289"/>
      <c r="NLN793" s="289"/>
      <c r="NLO793" s="289"/>
      <c r="NLP793" s="289"/>
      <c r="NLQ793" s="289"/>
      <c r="NLR793" s="289"/>
      <c r="NLS793" s="289"/>
      <c r="NLT793" s="289"/>
      <c r="NLU793" s="289"/>
      <c r="NLV793" s="289"/>
      <c r="NLW793" s="289"/>
      <c r="NLX793" s="289"/>
      <c r="NLY793" s="289"/>
      <c r="NLZ793" s="289"/>
      <c r="NMA793" s="289"/>
      <c r="NMB793" s="289"/>
      <c r="NMC793" s="289"/>
      <c r="NMD793" s="289"/>
      <c r="NME793" s="289"/>
      <c r="NMF793" s="289"/>
      <c r="NMG793" s="289"/>
      <c r="NMH793" s="289"/>
      <c r="NMI793" s="289"/>
      <c r="NMJ793" s="289"/>
      <c r="NMK793" s="289"/>
      <c r="NML793" s="289"/>
      <c r="NMM793" s="289"/>
      <c r="NMN793" s="289"/>
      <c r="NMO793" s="289"/>
      <c r="NMP793" s="289"/>
      <c r="NMQ793" s="289"/>
      <c r="NMR793" s="289"/>
      <c r="NMS793" s="289"/>
      <c r="NMT793" s="289"/>
      <c r="NMU793" s="289"/>
      <c r="NMV793" s="289"/>
      <c r="NMW793" s="289"/>
      <c r="NMX793" s="289"/>
      <c r="NMY793" s="289"/>
      <c r="NMZ793" s="289"/>
      <c r="NNA793" s="289"/>
      <c r="NNB793" s="289"/>
      <c r="NNC793" s="289"/>
      <c r="NND793" s="289"/>
      <c r="NNE793" s="289"/>
      <c r="NNF793" s="289"/>
      <c r="NNG793" s="289"/>
      <c r="NNH793" s="289"/>
      <c r="NNI793" s="289"/>
      <c r="NNJ793" s="289"/>
      <c r="NNK793" s="289"/>
      <c r="NNL793" s="289"/>
      <c r="NNM793" s="289"/>
      <c r="NNN793" s="289"/>
      <c r="NNO793" s="289"/>
      <c r="NNP793" s="289"/>
      <c r="NNQ793" s="289"/>
      <c r="NNR793" s="289"/>
      <c r="NNS793" s="289"/>
      <c r="NNT793" s="289"/>
      <c r="NNU793" s="289"/>
      <c r="NNV793" s="289"/>
      <c r="NNW793" s="289"/>
      <c r="NNX793" s="289"/>
      <c r="NNY793" s="289"/>
      <c r="NNZ793" s="289"/>
      <c r="NOA793" s="289"/>
      <c r="NOB793" s="289"/>
      <c r="NOC793" s="289"/>
      <c r="NOD793" s="289"/>
      <c r="NOE793" s="289"/>
      <c r="NOF793" s="289"/>
      <c r="NOG793" s="289"/>
      <c r="NOH793" s="289"/>
      <c r="NOI793" s="289"/>
      <c r="NOJ793" s="289"/>
      <c r="NOK793" s="289"/>
      <c r="NOL793" s="289"/>
      <c r="NOM793" s="289"/>
      <c r="NON793" s="289"/>
      <c r="NOO793" s="289"/>
      <c r="NOP793" s="289"/>
      <c r="NOQ793" s="289"/>
      <c r="NOR793" s="289"/>
      <c r="NOS793" s="289"/>
      <c r="NOT793" s="289"/>
      <c r="NOU793" s="289"/>
      <c r="NOV793" s="289"/>
      <c r="NOW793" s="289"/>
      <c r="NOX793" s="289"/>
      <c r="NOY793" s="289"/>
      <c r="NOZ793" s="289"/>
      <c r="NPA793" s="289"/>
      <c r="NPB793" s="289"/>
      <c r="NPC793" s="289"/>
      <c r="NPD793" s="289"/>
      <c r="NPE793" s="289"/>
      <c r="NPF793" s="289"/>
      <c r="NPG793" s="289"/>
      <c r="NPH793" s="289"/>
      <c r="NPI793" s="289"/>
      <c r="NPJ793" s="289"/>
      <c r="NPK793" s="289"/>
      <c r="NPL793" s="289"/>
      <c r="NPM793" s="289"/>
      <c r="NPN793" s="289"/>
      <c r="NPO793" s="289"/>
      <c r="NPP793" s="289"/>
      <c r="NPQ793" s="289"/>
      <c r="NPR793" s="289"/>
      <c r="NPS793" s="289"/>
      <c r="NPT793" s="289"/>
      <c r="NPU793" s="289"/>
      <c r="NPV793" s="289"/>
      <c r="NPW793" s="289"/>
      <c r="NPX793" s="289"/>
      <c r="NPY793" s="289"/>
      <c r="NPZ793" s="289"/>
      <c r="NQA793" s="289"/>
      <c r="NQB793" s="289"/>
      <c r="NQC793" s="289"/>
      <c r="NQD793" s="289"/>
      <c r="NQE793" s="289"/>
      <c r="NQF793" s="289"/>
      <c r="NQG793" s="289"/>
      <c r="NQH793" s="289"/>
      <c r="NQI793" s="289"/>
      <c r="NQJ793" s="289"/>
      <c r="NQK793" s="289"/>
      <c r="NQL793" s="289"/>
      <c r="NQM793" s="289"/>
      <c r="NQN793" s="289"/>
      <c r="NQO793" s="289"/>
      <c r="NQP793" s="289"/>
      <c r="NQQ793" s="289"/>
      <c r="NQR793" s="289"/>
      <c r="NQS793" s="289"/>
      <c r="NQT793" s="289"/>
      <c r="NQU793" s="289"/>
      <c r="NQV793" s="289"/>
      <c r="NQW793" s="289"/>
      <c r="NQX793" s="289"/>
      <c r="NQY793" s="289"/>
      <c r="NQZ793" s="289"/>
      <c r="NRA793" s="289"/>
      <c r="NRB793" s="289"/>
      <c r="NRC793" s="289"/>
      <c r="NRD793" s="289"/>
      <c r="NRE793" s="289"/>
      <c r="NRF793" s="289"/>
      <c r="NRG793" s="289"/>
      <c r="NRH793" s="289"/>
      <c r="NRI793" s="289"/>
      <c r="NRJ793" s="289"/>
      <c r="NRK793" s="289"/>
      <c r="NRL793" s="289"/>
      <c r="NRM793" s="289"/>
      <c r="NRN793" s="289"/>
      <c r="NRO793" s="289"/>
      <c r="NRP793" s="289"/>
      <c r="NRQ793" s="289"/>
      <c r="NRR793" s="289"/>
      <c r="NRS793" s="289"/>
      <c r="NRT793" s="289"/>
      <c r="NRU793" s="289"/>
      <c r="NRV793" s="289"/>
      <c r="NRW793" s="289"/>
      <c r="NRX793" s="289"/>
      <c r="NRY793" s="289"/>
      <c r="NRZ793" s="289"/>
      <c r="NSA793" s="289"/>
      <c r="NSB793" s="289"/>
      <c r="NSC793" s="289"/>
      <c r="NSD793" s="289"/>
      <c r="NSE793" s="289"/>
      <c r="NSF793" s="289"/>
      <c r="NSG793" s="289"/>
      <c r="NSH793" s="289"/>
      <c r="NSI793" s="289"/>
      <c r="NSJ793" s="289"/>
      <c r="NSK793" s="289"/>
      <c r="NSL793" s="289"/>
      <c r="NSM793" s="289"/>
      <c r="NSN793" s="289"/>
      <c r="NSO793" s="289"/>
      <c r="NSP793" s="289"/>
      <c r="NSQ793" s="289"/>
      <c r="NSR793" s="289"/>
      <c r="NSS793" s="289"/>
      <c r="NST793" s="289"/>
      <c r="NSU793" s="289"/>
      <c r="NSV793" s="289"/>
      <c r="NSW793" s="289"/>
      <c r="NSX793" s="289"/>
      <c r="NSY793" s="289"/>
      <c r="NSZ793" s="289"/>
      <c r="NTA793" s="289"/>
      <c r="NTB793" s="289"/>
      <c r="NTC793" s="289"/>
      <c r="NTD793" s="289"/>
      <c r="NTE793" s="289"/>
      <c r="NTF793" s="289"/>
      <c r="NTG793" s="289"/>
      <c r="NTH793" s="289"/>
      <c r="NTI793" s="289"/>
      <c r="NTJ793" s="289"/>
      <c r="NTK793" s="289"/>
      <c r="NTL793" s="289"/>
      <c r="NTM793" s="289"/>
      <c r="NTN793" s="289"/>
      <c r="NTO793" s="289"/>
      <c r="NTP793" s="289"/>
      <c r="NTQ793" s="289"/>
      <c r="NTR793" s="289"/>
      <c r="NTS793" s="289"/>
      <c r="NTT793" s="289"/>
      <c r="NTU793" s="289"/>
      <c r="NTV793" s="289"/>
      <c r="NTW793" s="289"/>
      <c r="NTX793" s="289"/>
      <c r="NTY793" s="289"/>
      <c r="NTZ793" s="289"/>
      <c r="NUA793" s="289"/>
      <c r="NUB793" s="289"/>
      <c r="NUC793" s="289"/>
      <c r="NUD793" s="289"/>
      <c r="NUE793" s="289"/>
      <c r="NUF793" s="289"/>
      <c r="NUG793" s="289"/>
      <c r="NUH793" s="289"/>
      <c r="NUI793" s="289"/>
      <c r="NUJ793" s="289"/>
      <c r="NUK793" s="289"/>
      <c r="NUL793" s="289"/>
      <c r="NUM793" s="289"/>
      <c r="NUN793" s="289"/>
      <c r="NUO793" s="289"/>
      <c r="NUP793" s="289"/>
      <c r="NUQ793" s="289"/>
      <c r="NUR793" s="289"/>
      <c r="NUS793" s="289"/>
      <c r="NUT793" s="289"/>
      <c r="NUU793" s="289"/>
      <c r="NUV793" s="289"/>
      <c r="NUW793" s="289"/>
      <c r="NUX793" s="289"/>
      <c r="NUY793" s="289"/>
      <c r="NUZ793" s="289"/>
      <c r="NVA793" s="289"/>
      <c r="NVB793" s="289"/>
      <c r="NVC793" s="289"/>
      <c r="NVD793" s="289"/>
      <c r="NVE793" s="289"/>
      <c r="NVF793" s="289"/>
      <c r="NVG793" s="289"/>
      <c r="NVH793" s="289"/>
      <c r="NVI793" s="289"/>
      <c r="NVJ793" s="289"/>
      <c r="NVK793" s="289"/>
      <c r="NVL793" s="289"/>
      <c r="NVM793" s="289"/>
      <c r="NVN793" s="289"/>
      <c r="NVO793" s="289"/>
      <c r="NVP793" s="289"/>
      <c r="NVQ793" s="289"/>
      <c r="NVR793" s="289"/>
      <c r="NVS793" s="289"/>
      <c r="NVT793" s="289"/>
      <c r="NVU793" s="289"/>
      <c r="NVV793" s="289"/>
      <c r="NVW793" s="289"/>
      <c r="NVX793" s="289"/>
      <c r="NVY793" s="289"/>
      <c r="NVZ793" s="289"/>
      <c r="NWA793" s="289"/>
      <c r="NWB793" s="289"/>
      <c r="NWC793" s="289"/>
      <c r="NWD793" s="289"/>
      <c r="NWE793" s="289"/>
      <c r="NWF793" s="289"/>
      <c r="NWG793" s="289"/>
      <c r="NWH793" s="289"/>
      <c r="NWI793" s="289"/>
      <c r="NWJ793" s="289"/>
      <c r="NWK793" s="289"/>
      <c r="NWL793" s="289"/>
      <c r="NWM793" s="289"/>
      <c r="NWN793" s="289"/>
      <c r="NWO793" s="289"/>
      <c r="NWP793" s="289"/>
      <c r="NWQ793" s="289"/>
      <c r="NWR793" s="289"/>
      <c r="NWS793" s="289"/>
      <c r="NWT793" s="289"/>
      <c r="NWU793" s="289"/>
      <c r="NWV793" s="289"/>
      <c r="NWW793" s="289"/>
      <c r="NWX793" s="289"/>
      <c r="NWY793" s="289"/>
      <c r="NWZ793" s="289"/>
      <c r="NXA793" s="289"/>
      <c r="NXB793" s="289"/>
      <c r="NXC793" s="289"/>
      <c r="NXD793" s="289"/>
      <c r="NXE793" s="289"/>
      <c r="NXF793" s="289"/>
      <c r="NXG793" s="289"/>
      <c r="NXH793" s="289"/>
      <c r="NXI793" s="289"/>
      <c r="NXJ793" s="289"/>
      <c r="NXK793" s="289"/>
      <c r="NXL793" s="289"/>
      <c r="NXM793" s="289"/>
      <c r="NXN793" s="289"/>
      <c r="NXO793" s="289"/>
      <c r="NXP793" s="289"/>
      <c r="NXQ793" s="289"/>
      <c r="NXR793" s="289"/>
      <c r="NXS793" s="289"/>
      <c r="NXT793" s="289"/>
      <c r="NXU793" s="289"/>
      <c r="NXV793" s="289"/>
      <c r="NXW793" s="289"/>
      <c r="NXX793" s="289"/>
      <c r="NXY793" s="289"/>
      <c r="NXZ793" s="289"/>
      <c r="NYA793" s="289"/>
      <c r="NYB793" s="289"/>
      <c r="NYC793" s="289"/>
      <c r="NYD793" s="289"/>
      <c r="NYE793" s="289"/>
      <c r="NYF793" s="289"/>
      <c r="NYG793" s="289"/>
      <c r="NYH793" s="289"/>
      <c r="NYI793" s="289"/>
      <c r="NYJ793" s="289"/>
      <c r="NYK793" s="289"/>
      <c r="NYL793" s="289"/>
      <c r="NYM793" s="289"/>
      <c r="NYN793" s="289"/>
      <c r="NYO793" s="289"/>
      <c r="NYP793" s="289"/>
      <c r="NYQ793" s="289"/>
      <c r="NYR793" s="289"/>
      <c r="NYS793" s="289"/>
      <c r="NYT793" s="289"/>
      <c r="NYU793" s="289"/>
      <c r="NYV793" s="289"/>
      <c r="NYW793" s="289"/>
      <c r="NYX793" s="289"/>
      <c r="NYY793" s="289"/>
      <c r="NYZ793" s="289"/>
      <c r="NZA793" s="289"/>
      <c r="NZB793" s="289"/>
      <c r="NZC793" s="289"/>
      <c r="NZD793" s="289"/>
      <c r="NZE793" s="289"/>
      <c r="NZF793" s="289"/>
      <c r="NZG793" s="289"/>
      <c r="NZH793" s="289"/>
      <c r="NZI793" s="289"/>
      <c r="NZJ793" s="289"/>
      <c r="NZK793" s="289"/>
      <c r="NZL793" s="289"/>
      <c r="NZM793" s="289"/>
      <c r="NZN793" s="289"/>
      <c r="NZO793" s="289"/>
      <c r="NZP793" s="289"/>
      <c r="NZQ793" s="289"/>
      <c r="NZR793" s="289"/>
      <c r="NZS793" s="289"/>
      <c r="NZT793" s="289"/>
      <c r="NZU793" s="289"/>
      <c r="NZV793" s="289"/>
      <c r="NZW793" s="289"/>
      <c r="NZX793" s="289"/>
      <c r="NZY793" s="289"/>
      <c r="NZZ793" s="289"/>
      <c r="OAA793" s="289"/>
      <c r="OAB793" s="289"/>
      <c r="OAC793" s="289"/>
      <c r="OAD793" s="289"/>
      <c r="OAE793" s="289"/>
      <c r="OAF793" s="289"/>
      <c r="OAG793" s="289"/>
      <c r="OAH793" s="289"/>
      <c r="OAI793" s="289"/>
      <c r="OAJ793" s="289"/>
      <c r="OAK793" s="289"/>
      <c r="OAL793" s="289"/>
      <c r="OAM793" s="289"/>
      <c r="OAN793" s="289"/>
      <c r="OAO793" s="289"/>
      <c r="OAP793" s="289"/>
      <c r="OAQ793" s="289"/>
      <c r="OAR793" s="289"/>
      <c r="OAS793" s="289"/>
      <c r="OAT793" s="289"/>
      <c r="OAU793" s="289"/>
      <c r="OAV793" s="289"/>
      <c r="OAW793" s="289"/>
      <c r="OAX793" s="289"/>
      <c r="OAY793" s="289"/>
      <c r="OAZ793" s="289"/>
      <c r="OBA793" s="289"/>
      <c r="OBB793" s="289"/>
      <c r="OBC793" s="289"/>
      <c r="OBD793" s="289"/>
      <c r="OBE793" s="289"/>
      <c r="OBF793" s="289"/>
      <c r="OBG793" s="289"/>
      <c r="OBH793" s="289"/>
      <c r="OBI793" s="289"/>
      <c r="OBJ793" s="289"/>
      <c r="OBK793" s="289"/>
      <c r="OBL793" s="289"/>
      <c r="OBM793" s="289"/>
      <c r="OBN793" s="289"/>
      <c r="OBO793" s="289"/>
      <c r="OBP793" s="289"/>
      <c r="OBQ793" s="289"/>
      <c r="OBR793" s="289"/>
      <c r="OBS793" s="289"/>
      <c r="OBT793" s="289"/>
      <c r="OBU793" s="289"/>
      <c r="OBV793" s="289"/>
      <c r="OBW793" s="289"/>
      <c r="OBX793" s="289"/>
      <c r="OBY793" s="289"/>
      <c r="OBZ793" s="289"/>
      <c r="OCA793" s="289"/>
      <c r="OCB793" s="289"/>
      <c r="OCC793" s="289"/>
      <c r="OCD793" s="289"/>
      <c r="OCE793" s="289"/>
      <c r="OCF793" s="289"/>
      <c r="OCG793" s="289"/>
      <c r="OCH793" s="289"/>
      <c r="OCI793" s="289"/>
      <c r="OCJ793" s="289"/>
      <c r="OCK793" s="289"/>
      <c r="OCL793" s="289"/>
      <c r="OCM793" s="289"/>
      <c r="OCN793" s="289"/>
      <c r="OCO793" s="289"/>
      <c r="OCP793" s="289"/>
      <c r="OCQ793" s="289"/>
      <c r="OCR793" s="289"/>
      <c r="OCS793" s="289"/>
      <c r="OCT793" s="289"/>
      <c r="OCU793" s="289"/>
      <c r="OCV793" s="289"/>
      <c r="OCW793" s="289"/>
      <c r="OCX793" s="289"/>
      <c r="OCY793" s="289"/>
      <c r="OCZ793" s="289"/>
      <c r="ODA793" s="289"/>
      <c r="ODB793" s="289"/>
      <c r="ODC793" s="289"/>
      <c r="ODD793" s="289"/>
      <c r="ODE793" s="289"/>
      <c r="ODF793" s="289"/>
      <c r="ODG793" s="289"/>
      <c r="ODH793" s="289"/>
      <c r="ODI793" s="289"/>
      <c r="ODJ793" s="289"/>
      <c r="ODK793" s="289"/>
      <c r="ODL793" s="289"/>
      <c r="ODM793" s="289"/>
      <c r="ODN793" s="289"/>
      <c r="ODO793" s="289"/>
      <c r="ODP793" s="289"/>
      <c r="ODQ793" s="289"/>
      <c r="ODR793" s="289"/>
      <c r="ODS793" s="289"/>
      <c r="ODT793" s="289"/>
      <c r="ODU793" s="289"/>
      <c r="ODV793" s="289"/>
      <c r="ODW793" s="289"/>
      <c r="ODX793" s="289"/>
      <c r="ODY793" s="289"/>
      <c r="ODZ793" s="289"/>
      <c r="OEA793" s="289"/>
      <c r="OEB793" s="289"/>
      <c r="OEC793" s="289"/>
      <c r="OED793" s="289"/>
      <c r="OEE793" s="289"/>
      <c r="OEF793" s="289"/>
      <c r="OEG793" s="289"/>
      <c r="OEH793" s="289"/>
      <c r="OEI793" s="289"/>
      <c r="OEJ793" s="289"/>
      <c r="OEK793" s="289"/>
      <c r="OEL793" s="289"/>
      <c r="OEM793" s="289"/>
      <c r="OEN793" s="289"/>
      <c r="OEO793" s="289"/>
      <c r="OEP793" s="289"/>
      <c r="OEQ793" s="289"/>
      <c r="OER793" s="289"/>
      <c r="OES793" s="289"/>
      <c r="OET793" s="289"/>
      <c r="OEU793" s="289"/>
      <c r="OEV793" s="289"/>
      <c r="OEW793" s="289"/>
      <c r="OEX793" s="289"/>
      <c r="OEY793" s="289"/>
      <c r="OEZ793" s="289"/>
      <c r="OFA793" s="289"/>
      <c r="OFB793" s="289"/>
      <c r="OFC793" s="289"/>
      <c r="OFD793" s="289"/>
      <c r="OFE793" s="289"/>
      <c r="OFF793" s="289"/>
      <c r="OFG793" s="289"/>
      <c r="OFH793" s="289"/>
      <c r="OFI793" s="289"/>
      <c r="OFJ793" s="289"/>
      <c r="OFK793" s="289"/>
      <c r="OFL793" s="289"/>
      <c r="OFM793" s="289"/>
      <c r="OFN793" s="289"/>
      <c r="OFO793" s="289"/>
      <c r="OFP793" s="289"/>
      <c r="OFQ793" s="289"/>
      <c r="OFR793" s="289"/>
      <c r="OFS793" s="289"/>
      <c r="OFT793" s="289"/>
      <c r="OFU793" s="289"/>
      <c r="OFV793" s="289"/>
      <c r="OFW793" s="289"/>
      <c r="OFX793" s="289"/>
      <c r="OFY793" s="289"/>
      <c r="OFZ793" s="289"/>
      <c r="OGA793" s="289"/>
      <c r="OGB793" s="289"/>
      <c r="OGC793" s="289"/>
      <c r="OGD793" s="289"/>
      <c r="OGE793" s="289"/>
      <c r="OGF793" s="289"/>
      <c r="OGG793" s="289"/>
      <c r="OGH793" s="289"/>
      <c r="OGI793" s="289"/>
      <c r="OGJ793" s="289"/>
      <c r="OGK793" s="289"/>
      <c r="OGL793" s="289"/>
      <c r="OGM793" s="289"/>
      <c r="OGN793" s="289"/>
      <c r="OGO793" s="289"/>
      <c r="OGP793" s="289"/>
      <c r="OGQ793" s="289"/>
      <c r="OGR793" s="289"/>
      <c r="OGS793" s="289"/>
      <c r="OGT793" s="289"/>
      <c r="OGU793" s="289"/>
      <c r="OGV793" s="289"/>
      <c r="OGW793" s="289"/>
      <c r="OGX793" s="289"/>
      <c r="OGY793" s="289"/>
      <c r="OGZ793" s="289"/>
      <c r="OHA793" s="289"/>
      <c r="OHB793" s="289"/>
      <c r="OHC793" s="289"/>
      <c r="OHD793" s="289"/>
      <c r="OHE793" s="289"/>
      <c r="OHF793" s="289"/>
      <c r="OHG793" s="289"/>
      <c r="OHH793" s="289"/>
      <c r="OHI793" s="289"/>
      <c r="OHJ793" s="289"/>
      <c r="OHK793" s="289"/>
      <c r="OHL793" s="289"/>
      <c r="OHM793" s="289"/>
      <c r="OHN793" s="289"/>
      <c r="OHO793" s="289"/>
      <c r="OHP793" s="289"/>
      <c r="OHQ793" s="289"/>
      <c r="OHR793" s="289"/>
      <c r="OHS793" s="289"/>
      <c r="OHT793" s="289"/>
      <c r="OHU793" s="289"/>
      <c r="OHV793" s="289"/>
      <c r="OHW793" s="289"/>
      <c r="OHX793" s="289"/>
      <c r="OHY793" s="289"/>
      <c r="OHZ793" s="289"/>
      <c r="OIA793" s="289"/>
      <c r="OIB793" s="289"/>
      <c r="OIC793" s="289"/>
      <c r="OID793" s="289"/>
      <c r="OIE793" s="289"/>
      <c r="OIF793" s="289"/>
      <c r="OIG793" s="289"/>
      <c r="OIH793" s="289"/>
      <c r="OII793" s="289"/>
      <c r="OIJ793" s="289"/>
      <c r="OIK793" s="289"/>
      <c r="OIL793" s="289"/>
      <c r="OIM793" s="289"/>
      <c r="OIN793" s="289"/>
      <c r="OIO793" s="289"/>
      <c r="OIP793" s="289"/>
      <c r="OIQ793" s="289"/>
      <c r="OIR793" s="289"/>
      <c r="OIS793" s="289"/>
      <c r="OIT793" s="289"/>
      <c r="OIU793" s="289"/>
      <c r="OIV793" s="289"/>
      <c r="OIW793" s="289"/>
      <c r="OIX793" s="289"/>
      <c r="OIY793" s="289"/>
      <c r="OIZ793" s="289"/>
      <c r="OJA793" s="289"/>
      <c r="OJB793" s="289"/>
      <c r="OJC793" s="289"/>
      <c r="OJD793" s="289"/>
      <c r="OJE793" s="289"/>
      <c r="OJF793" s="289"/>
      <c r="OJG793" s="289"/>
      <c r="OJH793" s="289"/>
      <c r="OJI793" s="289"/>
      <c r="OJJ793" s="289"/>
      <c r="OJK793" s="289"/>
      <c r="OJL793" s="289"/>
      <c r="OJM793" s="289"/>
      <c r="OJN793" s="289"/>
      <c r="OJO793" s="289"/>
      <c r="OJP793" s="289"/>
      <c r="OJQ793" s="289"/>
      <c r="OJR793" s="289"/>
      <c r="OJS793" s="289"/>
      <c r="OJT793" s="289"/>
      <c r="OJU793" s="289"/>
      <c r="OJV793" s="289"/>
      <c r="OJW793" s="289"/>
      <c r="OJX793" s="289"/>
      <c r="OJY793" s="289"/>
      <c r="OJZ793" s="289"/>
      <c r="OKA793" s="289"/>
      <c r="OKB793" s="289"/>
      <c r="OKC793" s="289"/>
      <c r="OKD793" s="289"/>
      <c r="OKE793" s="289"/>
      <c r="OKF793" s="289"/>
      <c r="OKG793" s="289"/>
      <c r="OKH793" s="289"/>
      <c r="OKI793" s="289"/>
      <c r="OKJ793" s="289"/>
      <c r="OKK793" s="289"/>
      <c r="OKL793" s="289"/>
      <c r="OKM793" s="289"/>
      <c r="OKN793" s="289"/>
      <c r="OKO793" s="289"/>
      <c r="OKP793" s="289"/>
      <c r="OKQ793" s="289"/>
      <c r="OKR793" s="289"/>
      <c r="OKS793" s="289"/>
      <c r="OKT793" s="289"/>
      <c r="OKU793" s="289"/>
      <c r="OKV793" s="289"/>
      <c r="OKW793" s="289"/>
      <c r="OKX793" s="289"/>
      <c r="OKY793" s="289"/>
      <c r="OKZ793" s="289"/>
      <c r="OLA793" s="289"/>
      <c r="OLB793" s="289"/>
      <c r="OLC793" s="289"/>
      <c r="OLD793" s="289"/>
      <c r="OLE793" s="289"/>
      <c r="OLF793" s="289"/>
      <c r="OLG793" s="289"/>
      <c r="OLH793" s="289"/>
      <c r="OLI793" s="289"/>
      <c r="OLJ793" s="289"/>
      <c r="OLK793" s="289"/>
      <c r="OLL793" s="289"/>
      <c r="OLM793" s="289"/>
      <c r="OLN793" s="289"/>
      <c r="OLO793" s="289"/>
      <c r="OLP793" s="289"/>
      <c r="OLQ793" s="289"/>
      <c r="OLR793" s="289"/>
      <c r="OLS793" s="289"/>
      <c r="OLT793" s="289"/>
      <c r="OLU793" s="289"/>
      <c r="OLV793" s="289"/>
      <c r="OLW793" s="289"/>
      <c r="OLX793" s="289"/>
      <c r="OLY793" s="289"/>
      <c r="OLZ793" s="289"/>
      <c r="OMA793" s="289"/>
      <c r="OMB793" s="289"/>
      <c r="OMC793" s="289"/>
      <c r="OMD793" s="289"/>
      <c r="OME793" s="289"/>
      <c r="OMF793" s="289"/>
      <c r="OMG793" s="289"/>
      <c r="OMH793" s="289"/>
      <c r="OMI793" s="289"/>
      <c r="OMJ793" s="289"/>
      <c r="OMK793" s="289"/>
      <c r="OML793" s="289"/>
      <c r="OMM793" s="289"/>
      <c r="OMN793" s="289"/>
      <c r="OMO793" s="289"/>
      <c r="OMP793" s="289"/>
      <c r="OMQ793" s="289"/>
      <c r="OMR793" s="289"/>
      <c r="OMS793" s="289"/>
      <c r="OMT793" s="289"/>
      <c r="OMU793" s="289"/>
      <c r="OMV793" s="289"/>
      <c r="OMW793" s="289"/>
      <c r="OMX793" s="289"/>
      <c r="OMY793" s="289"/>
      <c r="OMZ793" s="289"/>
      <c r="ONA793" s="289"/>
      <c r="ONB793" s="289"/>
      <c r="ONC793" s="289"/>
      <c r="OND793" s="289"/>
      <c r="ONE793" s="289"/>
      <c r="ONF793" s="289"/>
      <c r="ONG793" s="289"/>
      <c r="ONH793" s="289"/>
      <c r="ONI793" s="289"/>
      <c r="ONJ793" s="289"/>
      <c r="ONK793" s="289"/>
      <c r="ONL793" s="289"/>
      <c r="ONM793" s="289"/>
      <c r="ONN793" s="289"/>
      <c r="ONO793" s="289"/>
      <c r="ONP793" s="289"/>
      <c r="ONQ793" s="289"/>
      <c r="ONR793" s="289"/>
      <c r="ONS793" s="289"/>
      <c r="ONT793" s="289"/>
      <c r="ONU793" s="289"/>
      <c r="ONV793" s="289"/>
      <c r="ONW793" s="289"/>
      <c r="ONX793" s="289"/>
      <c r="ONY793" s="289"/>
      <c r="ONZ793" s="289"/>
      <c r="OOA793" s="289"/>
      <c r="OOB793" s="289"/>
      <c r="OOC793" s="289"/>
      <c r="OOD793" s="289"/>
      <c r="OOE793" s="289"/>
      <c r="OOF793" s="289"/>
      <c r="OOG793" s="289"/>
      <c r="OOH793" s="289"/>
      <c r="OOI793" s="289"/>
      <c r="OOJ793" s="289"/>
      <c r="OOK793" s="289"/>
      <c r="OOL793" s="289"/>
      <c r="OOM793" s="289"/>
      <c r="OON793" s="289"/>
      <c r="OOO793" s="289"/>
      <c r="OOP793" s="289"/>
      <c r="OOQ793" s="289"/>
      <c r="OOR793" s="289"/>
      <c r="OOS793" s="289"/>
      <c r="OOT793" s="289"/>
      <c r="OOU793" s="289"/>
      <c r="OOV793" s="289"/>
      <c r="OOW793" s="289"/>
      <c r="OOX793" s="289"/>
      <c r="OOY793" s="289"/>
      <c r="OOZ793" s="289"/>
      <c r="OPA793" s="289"/>
      <c r="OPB793" s="289"/>
      <c r="OPC793" s="289"/>
      <c r="OPD793" s="289"/>
      <c r="OPE793" s="289"/>
      <c r="OPF793" s="289"/>
      <c r="OPG793" s="289"/>
      <c r="OPH793" s="289"/>
      <c r="OPI793" s="289"/>
      <c r="OPJ793" s="289"/>
      <c r="OPK793" s="289"/>
      <c r="OPL793" s="289"/>
      <c r="OPM793" s="289"/>
      <c r="OPN793" s="289"/>
      <c r="OPO793" s="289"/>
      <c r="OPP793" s="289"/>
      <c r="OPQ793" s="289"/>
      <c r="OPR793" s="289"/>
      <c r="OPS793" s="289"/>
      <c r="OPT793" s="289"/>
      <c r="OPU793" s="289"/>
      <c r="OPV793" s="289"/>
      <c r="OPW793" s="289"/>
      <c r="OPX793" s="289"/>
      <c r="OPY793" s="289"/>
      <c r="OPZ793" s="289"/>
      <c r="OQA793" s="289"/>
      <c r="OQB793" s="289"/>
      <c r="OQC793" s="289"/>
      <c r="OQD793" s="289"/>
      <c r="OQE793" s="289"/>
      <c r="OQF793" s="289"/>
      <c r="OQG793" s="289"/>
      <c r="OQH793" s="289"/>
      <c r="OQI793" s="289"/>
      <c r="OQJ793" s="289"/>
      <c r="OQK793" s="289"/>
      <c r="OQL793" s="289"/>
      <c r="OQM793" s="289"/>
      <c r="OQN793" s="289"/>
      <c r="OQO793" s="289"/>
      <c r="OQP793" s="289"/>
      <c r="OQQ793" s="289"/>
      <c r="OQR793" s="289"/>
      <c r="OQS793" s="289"/>
      <c r="OQT793" s="289"/>
      <c r="OQU793" s="289"/>
      <c r="OQV793" s="289"/>
      <c r="OQW793" s="289"/>
      <c r="OQX793" s="289"/>
      <c r="OQY793" s="289"/>
      <c r="OQZ793" s="289"/>
      <c r="ORA793" s="289"/>
      <c r="ORB793" s="289"/>
      <c r="ORC793" s="289"/>
      <c r="ORD793" s="289"/>
      <c r="ORE793" s="289"/>
      <c r="ORF793" s="289"/>
      <c r="ORG793" s="289"/>
      <c r="ORH793" s="289"/>
      <c r="ORI793" s="289"/>
      <c r="ORJ793" s="289"/>
      <c r="ORK793" s="289"/>
      <c r="ORL793" s="289"/>
      <c r="ORM793" s="289"/>
      <c r="ORN793" s="289"/>
      <c r="ORO793" s="289"/>
      <c r="ORP793" s="289"/>
      <c r="ORQ793" s="289"/>
      <c r="ORR793" s="289"/>
      <c r="ORS793" s="289"/>
      <c r="ORT793" s="289"/>
      <c r="ORU793" s="289"/>
      <c r="ORV793" s="289"/>
      <c r="ORW793" s="289"/>
      <c r="ORX793" s="289"/>
      <c r="ORY793" s="289"/>
      <c r="ORZ793" s="289"/>
      <c r="OSA793" s="289"/>
      <c r="OSB793" s="289"/>
      <c r="OSC793" s="289"/>
      <c r="OSD793" s="289"/>
      <c r="OSE793" s="289"/>
      <c r="OSF793" s="289"/>
      <c r="OSG793" s="289"/>
      <c r="OSH793" s="289"/>
      <c r="OSI793" s="289"/>
      <c r="OSJ793" s="289"/>
      <c r="OSK793" s="289"/>
      <c r="OSL793" s="289"/>
      <c r="OSM793" s="289"/>
      <c r="OSN793" s="289"/>
      <c r="OSO793" s="289"/>
      <c r="OSP793" s="289"/>
      <c r="OSQ793" s="289"/>
      <c r="OSR793" s="289"/>
      <c r="OSS793" s="289"/>
      <c r="OST793" s="289"/>
      <c r="OSU793" s="289"/>
      <c r="OSV793" s="289"/>
      <c r="OSW793" s="289"/>
      <c r="OSX793" s="289"/>
      <c r="OSY793" s="289"/>
      <c r="OSZ793" s="289"/>
      <c r="OTA793" s="289"/>
      <c r="OTB793" s="289"/>
      <c r="OTC793" s="289"/>
      <c r="OTD793" s="289"/>
      <c r="OTE793" s="289"/>
      <c r="OTF793" s="289"/>
      <c r="OTG793" s="289"/>
      <c r="OTH793" s="289"/>
      <c r="OTI793" s="289"/>
      <c r="OTJ793" s="289"/>
      <c r="OTK793" s="289"/>
      <c r="OTL793" s="289"/>
      <c r="OTM793" s="289"/>
      <c r="OTN793" s="289"/>
      <c r="OTO793" s="289"/>
      <c r="OTP793" s="289"/>
      <c r="OTQ793" s="289"/>
      <c r="OTR793" s="289"/>
      <c r="OTS793" s="289"/>
      <c r="OTT793" s="289"/>
      <c r="OTU793" s="289"/>
      <c r="OTV793" s="289"/>
      <c r="OTW793" s="289"/>
      <c r="OTX793" s="289"/>
      <c r="OTY793" s="289"/>
      <c r="OTZ793" s="289"/>
      <c r="OUA793" s="289"/>
      <c r="OUB793" s="289"/>
      <c r="OUC793" s="289"/>
      <c r="OUD793" s="289"/>
      <c r="OUE793" s="289"/>
      <c r="OUF793" s="289"/>
      <c r="OUG793" s="289"/>
      <c r="OUH793" s="289"/>
      <c r="OUI793" s="289"/>
      <c r="OUJ793" s="289"/>
      <c r="OUK793" s="289"/>
      <c r="OUL793" s="289"/>
      <c r="OUM793" s="289"/>
      <c r="OUN793" s="289"/>
      <c r="OUO793" s="289"/>
      <c r="OUP793" s="289"/>
      <c r="OUQ793" s="289"/>
      <c r="OUR793" s="289"/>
      <c r="OUS793" s="289"/>
      <c r="OUT793" s="289"/>
      <c r="OUU793" s="289"/>
      <c r="OUV793" s="289"/>
      <c r="OUW793" s="289"/>
      <c r="OUX793" s="289"/>
      <c r="OUY793" s="289"/>
      <c r="OUZ793" s="289"/>
      <c r="OVA793" s="289"/>
      <c r="OVB793" s="289"/>
      <c r="OVC793" s="289"/>
      <c r="OVD793" s="289"/>
      <c r="OVE793" s="289"/>
      <c r="OVF793" s="289"/>
      <c r="OVG793" s="289"/>
      <c r="OVH793" s="289"/>
      <c r="OVI793" s="289"/>
      <c r="OVJ793" s="289"/>
      <c r="OVK793" s="289"/>
      <c r="OVL793" s="289"/>
      <c r="OVM793" s="289"/>
      <c r="OVN793" s="289"/>
      <c r="OVO793" s="289"/>
      <c r="OVP793" s="289"/>
      <c r="OVQ793" s="289"/>
      <c r="OVR793" s="289"/>
      <c r="OVS793" s="289"/>
      <c r="OVT793" s="289"/>
      <c r="OVU793" s="289"/>
      <c r="OVV793" s="289"/>
      <c r="OVW793" s="289"/>
      <c r="OVX793" s="289"/>
      <c r="OVY793" s="289"/>
      <c r="OVZ793" s="289"/>
      <c r="OWA793" s="289"/>
      <c r="OWB793" s="289"/>
      <c r="OWC793" s="289"/>
      <c r="OWD793" s="289"/>
      <c r="OWE793" s="289"/>
      <c r="OWF793" s="289"/>
      <c r="OWG793" s="289"/>
      <c r="OWH793" s="289"/>
      <c r="OWI793" s="289"/>
      <c r="OWJ793" s="289"/>
      <c r="OWK793" s="289"/>
      <c r="OWL793" s="289"/>
      <c r="OWM793" s="289"/>
      <c r="OWN793" s="289"/>
      <c r="OWO793" s="289"/>
      <c r="OWP793" s="289"/>
      <c r="OWQ793" s="289"/>
      <c r="OWR793" s="289"/>
      <c r="OWS793" s="289"/>
      <c r="OWT793" s="289"/>
      <c r="OWU793" s="289"/>
      <c r="OWV793" s="289"/>
      <c r="OWW793" s="289"/>
      <c r="OWX793" s="289"/>
      <c r="OWY793" s="289"/>
      <c r="OWZ793" s="289"/>
      <c r="OXA793" s="289"/>
      <c r="OXB793" s="289"/>
      <c r="OXC793" s="289"/>
      <c r="OXD793" s="289"/>
      <c r="OXE793" s="289"/>
      <c r="OXF793" s="289"/>
      <c r="OXG793" s="289"/>
      <c r="OXH793" s="289"/>
      <c r="OXI793" s="289"/>
      <c r="OXJ793" s="289"/>
      <c r="OXK793" s="289"/>
      <c r="OXL793" s="289"/>
      <c r="OXM793" s="289"/>
      <c r="OXN793" s="289"/>
      <c r="OXO793" s="289"/>
      <c r="OXP793" s="289"/>
      <c r="OXQ793" s="289"/>
      <c r="OXR793" s="289"/>
      <c r="OXS793" s="289"/>
      <c r="OXT793" s="289"/>
      <c r="OXU793" s="289"/>
      <c r="OXV793" s="289"/>
      <c r="OXW793" s="289"/>
      <c r="OXX793" s="289"/>
      <c r="OXY793" s="289"/>
      <c r="OXZ793" s="289"/>
      <c r="OYA793" s="289"/>
      <c r="OYB793" s="289"/>
      <c r="OYC793" s="289"/>
      <c r="OYD793" s="289"/>
      <c r="OYE793" s="289"/>
      <c r="OYF793" s="289"/>
      <c r="OYG793" s="289"/>
      <c r="OYH793" s="289"/>
      <c r="OYI793" s="289"/>
      <c r="OYJ793" s="289"/>
      <c r="OYK793" s="289"/>
      <c r="OYL793" s="289"/>
      <c r="OYM793" s="289"/>
      <c r="OYN793" s="289"/>
      <c r="OYO793" s="289"/>
      <c r="OYP793" s="289"/>
      <c r="OYQ793" s="289"/>
      <c r="OYR793" s="289"/>
      <c r="OYS793" s="289"/>
      <c r="OYT793" s="289"/>
      <c r="OYU793" s="289"/>
      <c r="OYV793" s="289"/>
      <c r="OYW793" s="289"/>
      <c r="OYX793" s="289"/>
      <c r="OYY793" s="289"/>
      <c r="OYZ793" s="289"/>
      <c r="OZA793" s="289"/>
      <c r="OZB793" s="289"/>
      <c r="OZC793" s="289"/>
      <c r="OZD793" s="289"/>
      <c r="OZE793" s="289"/>
      <c r="OZF793" s="289"/>
      <c r="OZG793" s="289"/>
      <c r="OZH793" s="289"/>
      <c r="OZI793" s="289"/>
      <c r="OZJ793" s="289"/>
      <c r="OZK793" s="289"/>
      <c r="OZL793" s="289"/>
      <c r="OZM793" s="289"/>
      <c r="OZN793" s="289"/>
      <c r="OZO793" s="289"/>
      <c r="OZP793" s="289"/>
      <c r="OZQ793" s="289"/>
      <c r="OZR793" s="289"/>
      <c r="OZS793" s="289"/>
      <c r="OZT793" s="289"/>
      <c r="OZU793" s="289"/>
      <c r="OZV793" s="289"/>
      <c r="OZW793" s="289"/>
      <c r="OZX793" s="289"/>
      <c r="OZY793" s="289"/>
      <c r="OZZ793" s="289"/>
      <c r="PAA793" s="289"/>
      <c r="PAB793" s="289"/>
      <c r="PAC793" s="289"/>
      <c r="PAD793" s="289"/>
      <c r="PAE793" s="289"/>
      <c r="PAF793" s="289"/>
      <c r="PAG793" s="289"/>
      <c r="PAH793" s="289"/>
      <c r="PAI793" s="289"/>
      <c r="PAJ793" s="289"/>
      <c r="PAK793" s="289"/>
      <c r="PAL793" s="289"/>
      <c r="PAM793" s="289"/>
      <c r="PAN793" s="289"/>
      <c r="PAO793" s="289"/>
      <c r="PAP793" s="289"/>
      <c r="PAQ793" s="289"/>
      <c r="PAR793" s="289"/>
      <c r="PAS793" s="289"/>
      <c r="PAT793" s="289"/>
      <c r="PAU793" s="289"/>
      <c r="PAV793" s="289"/>
      <c r="PAW793" s="289"/>
      <c r="PAX793" s="289"/>
      <c r="PAY793" s="289"/>
      <c r="PAZ793" s="289"/>
      <c r="PBA793" s="289"/>
      <c r="PBB793" s="289"/>
      <c r="PBC793" s="289"/>
      <c r="PBD793" s="289"/>
      <c r="PBE793" s="289"/>
      <c r="PBF793" s="289"/>
      <c r="PBG793" s="289"/>
      <c r="PBH793" s="289"/>
      <c r="PBI793" s="289"/>
      <c r="PBJ793" s="289"/>
      <c r="PBK793" s="289"/>
      <c r="PBL793" s="289"/>
      <c r="PBM793" s="289"/>
      <c r="PBN793" s="289"/>
      <c r="PBO793" s="289"/>
      <c r="PBP793" s="289"/>
      <c r="PBQ793" s="289"/>
      <c r="PBR793" s="289"/>
      <c r="PBS793" s="289"/>
      <c r="PBT793" s="289"/>
      <c r="PBU793" s="289"/>
      <c r="PBV793" s="289"/>
      <c r="PBW793" s="289"/>
      <c r="PBX793" s="289"/>
      <c r="PBY793" s="289"/>
      <c r="PBZ793" s="289"/>
      <c r="PCA793" s="289"/>
      <c r="PCB793" s="289"/>
      <c r="PCC793" s="289"/>
      <c r="PCD793" s="289"/>
      <c r="PCE793" s="289"/>
      <c r="PCF793" s="289"/>
      <c r="PCG793" s="289"/>
      <c r="PCH793" s="289"/>
      <c r="PCI793" s="289"/>
      <c r="PCJ793" s="289"/>
      <c r="PCK793" s="289"/>
      <c r="PCL793" s="289"/>
      <c r="PCM793" s="289"/>
      <c r="PCN793" s="289"/>
      <c r="PCO793" s="289"/>
      <c r="PCP793" s="289"/>
      <c r="PCQ793" s="289"/>
      <c r="PCR793" s="289"/>
      <c r="PCS793" s="289"/>
      <c r="PCT793" s="289"/>
      <c r="PCU793" s="289"/>
      <c r="PCV793" s="289"/>
      <c r="PCW793" s="289"/>
      <c r="PCX793" s="289"/>
      <c r="PCY793" s="289"/>
      <c r="PCZ793" s="289"/>
      <c r="PDA793" s="289"/>
      <c r="PDB793" s="289"/>
      <c r="PDC793" s="289"/>
      <c r="PDD793" s="289"/>
      <c r="PDE793" s="289"/>
      <c r="PDF793" s="289"/>
      <c r="PDG793" s="289"/>
      <c r="PDH793" s="289"/>
      <c r="PDI793" s="289"/>
      <c r="PDJ793" s="289"/>
      <c r="PDK793" s="289"/>
      <c r="PDL793" s="289"/>
      <c r="PDM793" s="289"/>
      <c r="PDN793" s="289"/>
      <c r="PDO793" s="289"/>
      <c r="PDP793" s="289"/>
      <c r="PDQ793" s="289"/>
      <c r="PDR793" s="289"/>
      <c r="PDS793" s="289"/>
      <c r="PDT793" s="289"/>
      <c r="PDU793" s="289"/>
      <c r="PDV793" s="289"/>
      <c r="PDW793" s="289"/>
      <c r="PDX793" s="289"/>
      <c r="PDY793" s="289"/>
      <c r="PDZ793" s="289"/>
      <c r="PEA793" s="289"/>
      <c r="PEB793" s="289"/>
      <c r="PEC793" s="289"/>
      <c r="PED793" s="289"/>
      <c r="PEE793" s="289"/>
      <c r="PEF793" s="289"/>
      <c r="PEG793" s="289"/>
      <c r="PEH793" s="289"/>
      <c r="PEI793" s="289"/>
      <c r="PEJ793" s="289"/>
      <c r="PEK793" s="289"/>
      <c r="PEL793" s="289"/>
      <c r="PEM793" s="289"/>
      <c r="PEN793" s="289"/>
      <c r="PEO793" s="289"/>
      <c r="PEP793" s="289"/>
      <c r="PEQ793" s="289"/>
      <c r="PER793" s="289"/>
      <c r="PES793" s="289"/>
      <c r="PET793" s="289"/>
      <c r="PEU793" s="289"/>
      <c r="PEV793" s="289"/>
      <c r="PEW793" s="289"/>
      <c r="PEX793" s="289"/>
      <c r="PEY793" s="289"/>
      <c r="PEZ793" s="289"/>
      <c r="PFA793" s="289"/>
      <c r="PFB793" s="289"/>
      <c r="PFC793" s="289"/>
      <c r="PFD793" s="289"/>
      <c r="PFE793" s="289"/>
      <c r="PFF793" s="289"/>
      <c r="PFG793" s="289"/>
      <c r="PFH793" s="289"/>
      <c r="PFI793" s="289"/>
      <c r="PFJ793" s="289"/>
      <c r="PFK793" s="289"/>
      <c r="PFL793" s="289"/>
      <c r="PFM793" s="289"/>
      <c r="PFN793" s="289"/>
      <c r="PFO793" s="289"/>
      <c r="PFP793" s="289"/>
      <c r="PFQ793" s="289"/>
      <c r="PFR793" s="289"/>
      <c r="PFS793" s="289"/>
      <c r="PFT793" s="289"/>
      <c r="PFU793" s="289"/>
      <c r="PFV793" s="289"/>
      <c r="PFW793" s="289"/>
      <c r="PFX793" s="289"/>
      <c r="PFY793" s="289"/>
      <c r="PFZ793" s="289"/>
      <c r="PGA793" s="289"/>
      <c r="PGB793" s="289"/>
      <c r="PGC793" s="289"/>
      <c r="PGD793" s="289"/>
      <c r="PGE793" s="289"/>
      <c r="PGF793" s="289"/>
      <c r="PGG793" s="289"/>
      <c r="PGH793" s="289"/>
      <c r="PGI793" s="289"/>
      <c r="PGJ793" s="289"/>
      <c r="PGK793" s="289"/>
      <c r="PGL793" s="289"/>
      <c r="PGM793" s="289"/>
      <c r="PGN793" s="289"/>
      <c r="PGO793" s="289"/>
      <c r="PGP793" s="289"/>
      <c r="PGQ793" s="289"/>
      <c r="PGR793" s="289"/>
      <c r="PGS793" s="289"/>
      <c r="PGT793" s="289"/>
      <c r="PGU793" s="289"/>
      <c r="PGV793" s="289"/>
      <c r="PGW793" s="289"/>
      <c r="PGX793" s="289"/>
      <c r="PGY793" s="289"/>
      <c r="PGZ793" s="289"/>
      <c r="PHA793" s="289"/>
      <c r="PHB793" s="289"/>
      <c r="PHC793" s="289"/>
      <c r="PHD793" s="289"/>
      <c r="PHE793" s="289"/>
      <c r="PHF793" s="289"/>
      <c r="PHG793" s="289"/>
      <c r="PHH793" s="289"/>
      <c r="PHI793" s="289"/>
      <c r="PHJ793" s="289"/>
      <c r="PHK793" s="289"/>
      <c r="PHL793" s="289"/>
      <c r="PHM793" s="289"/>
      <c r="PHN793" s="289"/>
      <c r="PHO793" s="289"/>
      <c r="PHP793" s="289"/>
      <c r="PHQ793" s="289"/>
      <c r="PHR793" s="289"/>
      <c r="PHS793" s="289"/>
      <c r="PHT793" s="289"/>
      <c r="PHU793" s="289"/>
      <c r="PHV793" s="289"/>
      <c r="PHW793" s="289"/>
      <c r="PHX793" s="289"/>
      <c r="PHY793" s="289"/>
      <c r="PHZ793" s="289"/>
      <c r="PIA793" s="289"/>
      <c r="PIB793" s="289"/>
      <c r="PIC793" s="289"/>
      <c r="PID793" s="289"/>
      <c r="PIE793" s="289"/>
      <c r="PIF793" s="289"/>
      <c r="PIG793" s="289"/>
      <c r="PIH793" s="289"/>
      <c r="PII793" s="289"/>
      <c r="PIJ793" s="289"/>
      <c r="PIK793" s="289"/>
      <c r="PIL793" s="289"/>
      <c r="PIM793" s="289"/>
      <c r="PIN793" s="289"/>
      <c r="PIO793" s="289"/>
      <c r="PIP793" s="289"/>
      <c r="PIQ793" s="289"/>
      <c r="PIR793" s="289"/>
      <c r="PIS793" s="289"/>
      <c r="PIT793" s="289"/>
      <c r="PIU793" s="289"/>
      <c r="PIV793" s="289"/>
      <c r="PIW793" s="289"/>
      <c r="PIX793" s="289"/>
      <c r="PIY793" s="289"/>
      <c r="PIZ793" s="289"/>
      <c r="PJA793" s="289"/>
      <c r="PJB793" s="289"/>
      <c r="PJC793" s="289"/>
      <c r="PJD793" s="289"/>
      <c r="PJE793" s="289"/>
      <c r="PJF793" s="289"/>
      <c r="PJG793" s="289"/>
      <c r="PJH793" s="289"/>
      <c r="PJI793" s="289"/>
      <c r="PJJ793" s="289"/>
      <c r="PJK793" s="289"/>
      <c r="PJL793" s="289"/>
      <c r="PJM793" s="289"/>
      <c r="PJN793" s="289"/>
      <c r="PJO793" s="289"/>
      <c r="PJP793" s="289"/>
      <c r="PJQ793" s="289"/>
      <c r="PJR793" s="289"/>
      <c r="PJS793" s="289"/>
      <c r="PJT793" s="289"/>
      <c r="PJU793" s="289"/>
      <c r="PJV793" s="289"/>
      <c r="PJW793" s="289"/>
      <c r="PJX793" s="289"/>
      <c r="PJY793" s="289"/>
      <c r="PJZ793" s="289"/>
      <c r="PKA793" s="289"/>
      <c r="PKB793" s="289"/>
      <c r="PKC793" s="289"/>
      <c r="PKD793" s="289"/>
      <c r="PKE793" s="289"/>
      <c r="PKF793" s="289"/>
      <c r="PKG793" s="289"/>
      <c r="PKH793" s="289"/>
      <c r="PKI793" s="289"/>
      <c r="PKJ793" s="289"/>
      <c r="PKK793" s="289"/>
      <c r="PKL793" s="289"/>
      <c r="PKM793" s="289"/>
      <c r="PKN793" s="289"/>
      <c r="PKO793" s="289"/>
      <c r="PKP793" s="289"/>
      <c r="PKQ793" s="289"/>
      <c r="PKR793" s="289"/>
      <c r="PKS793" s="289"/>
      <c r="PKT793" s="289"/>
      <c r="PKU793" s="289"/>
      <c r="PKV793" s="289"/>
      <c r="PKW793" s="289"/>
      <c r="PKX793" s="289"/>
      <c r="PKY793" s="289"/>
      <c r="PKZ793" s="289"/>
      <c r="PLA793" s="289"/>
      <c r="PLB793" s="289"/>
      <c r="PLC793" s="289"/>
      <c r="PLD793" s="289"/>
      <c r="PLE793" s="289"/>
      <c r="PLF793" s="289"/>
      <c r="PLG793" s="289"/>
      <c r="PLH793" s="289"/>
      <c r="PLI793" s="289"/>
      <c r="PLJ793" s="289"/>
      <c r="PLK793" s="289"/>
      <c r="PLL793" s="289"/>
      <c r="PLM793" s="289"/>
      <c r="PLN793" s="289"/>
      <c r="PLO793" s="289"/>
      <c r="PLP793" s="289"/>
      <c r="PLQ793" s="289"/>
      <c r="PLR793" s="289"/>
      <c r="PLS793" s="289"/>
      <c r="PLT793" s="289"/>
      <c r="PLU793" s="289"/>
      <c r="PLV793" s="289"/>
      <c r="PLW793" s="289"/>
      <c r="PLX793" s="289"/>
      <c r="PLY793" s="289"/>
      <c r="PLZ793" s="289"/>
      <c r="PMA793" s="289"/>
      <c r="PMB793" s="289"/>
      <c r="PMC793" s="289"/>
      <c r="PMD793" s="289"/>
      <c r="PME793" s="289"/>
      <c r="PMF793" s="289"/>
      <c r="PMG793" s="289"/>
      <c r="PMH793" s="289"/>
      <c r="PMI793" s="289"/>
      <c r="PMJ793" s="289"/>
      <c r="PMK793" s="289"/>
      <c r="PML793" s="289"/>
      <c r="PMM793" s="289"/>
      <c r="PMN793" s="289"/>
      <c r="PMO793" s="289"/>
      <c r="PMP793" s="289"/>
      <c r="PMQ793" s="289"/>
      <c r="PMR793" s="289"/>
      <c r="PMS793" s="289"/>
      <c r="PMT793" s="289"/>
      <c r="PMU793" s="289"/>
      <c r="PMV793" s="289"/>
      <c r="PMW793" s="289"/>
      <c r="PMX793" s="289"/>
      <c r="PMY793" s="289"/>
      <c r="PMZ793" s="289"/>
      <c r="PNA793" s="289"/>
      <c r="PNB793" s="289"/>
      <c r="PNC793" s="289"/>
      <c r="PND793" s="289"/>
      <c r="PNE793" s="289"/>
      <c r="PNF793" s="289"/>
      <c r="PNG793" s="289"/>
      <c r="PNH793" s="289"/>
      <c r="PNI793" s="289"/>
      <c r="PNJ793" s="289"/>
      <c r="PNK793" s="289"/>
      <c r="PNL793" s="289"/>
      <c r="PNM793" s="289"/>
      <c r="PNN793" s="289"/>
      <c r="PNO793" s="289"/>
      <c r="PNP793" s="289"/>
      <c r="PNQ793" s="289"/>
      <c r="PNR793" s="289"/>
      <c r="PNS793" s="289"/>
      <c r="PNT793" s="289"/>
      <c r="PNU793" s="289"/>
      <c r="PNV793" s="289"/>
      <c r="PNW793" s="289"/>
      <c r="PNX793" s="289"/>
      <c r="PNY793" s="289"/>
      <c r="PNZ793" s="289"/>
      <c r="POA793" s="289"/>
      <c r="POB793" s="289"/>
      <c r="POC793" s="289"/>
      <c r="POD793" s="289"/>
      <c r="POE793" s="289"/>
      <c r="POF793" s="289"/>
      <c r="POG793" s="289"/>
      <c r="POH793" s="289"/>
      <c r="POI793" s="289"/>
      <c r="POJ793" s="289"/>
      <c r="POK793" s="289"/>
      <c r="POL793" s="289"/>
      <c r="POM793" s="289"/>
      <c r="PON793" s="289"/>
      <c r="POO793" s="289"/>
      <c r="POP793" s="289"/>
      <c r="POQ793" s="289"/>
      <c r="POR793" s="289"/>
      <c r="POS793" s="289"/>
      <c r="POT793" s="289"/>
      <c r="POU793" s="289"/>
      <c r="POV793" s="289"/>
      <c r="POW793" s="289"/>
      <c r="POX793" s="289"/>
      <c r="POY793" s="289"/>
      <c r="POZ793" s="289"/>
      <c r="PPA793" s="289"/>
      <c r="PPB793" s="289"/>
      <c r="PPC793" s="289"/>
      <c r="PPD793" s="289"/>
      <c r="PPE793" s="289"/>
      <c r="PPF793" s="289"/>
      <c r="PPG793" s="289"/>
      <c r="PPH793" s="289"/>
      <c r="PPI793" s="289"/>
      <c r="PPJ793" s="289"/>
      <c r="PPK793" s="289"/>
      <c r="PPL793" s="289"/>
      <c r="PPM793" s="289"/>
      <c r="PPN793" s="289"/>
      <c r="PPO793" s="289"/>
      <c r="PPP793" s="289"/>
      <c r="PPQ793" s="289"/>
      <c r="PPR793" s="289"/>
      <c r="PPS793" s="289"/>
      <c r="PPT793" s="289"/>
      <c r="PPU793" s="289"/>
      <c r="PPV793" s="289"/>
      <c r="PPW793" s="289"/>
      <c r="PPX793" s="289"/>
      <c r="PPY793" s="289"/>
      <c r="PPZ793" s="289"/>
      <c r="PQA793" s="289"/>
      <c r="PQB793" s="289"/>
      <c r="PQC793" s="289"/>
      <c r="PQD793" s="289"/>
      <c r="PQE793" s="289"/>
      <c r="PQF793" s="289"/>
      <c r="PQG793" s="289"/>
      <c r="PQH793" s="289"/>
      <c r="PQI793" s="289"/>
      <c r="PQJ793" s="289"/>
      <c r="PQK793" s="289"/>
      <c r="PQL793" s="289"/>
      <c r="PQM793" s="289"/>
      <c r="PQN793" s="289"/>
      <c r="PQO793" s="289"/>
      <c r="PQP793" s="289"/>
      <c r="PQQ793" s="289"/>
      <c r="PQR793" s="289"/>
      <c r="PQS793" s="289"/>
      <c r="PQT793" s="289"/>
      <c r="PQU793" s="289"/>
      <c r="PQV793" s="289"/>
      <c r="PQW793" s="289"/>
      <c r="PQX793" s="289"/>
      <c r="PQY793" s="289"/>
      <c r="PQZ793" s="289"/>
      <c r="PRA793" s="289"/>
      <c r="PRB793" s="289"/>
      <c r="PRC793" s="289"/>
      <c r="PRD793" s="289"/>
      <c r="PRE793" s="289"/>
      <c r="PRF793" s="289"/>
      <c r="PRG793" s="289"/>
      <c r="PRH793" s="289"/>
      <c r="PRI793" s="289"/>
      <c r="PRJ793" s="289"/>
      <c r="PRK793" s="289"/>
      <c r="PRL793" s="289"/>
      <c r="PRM793" s="289"/>
      <c r="PRN793" s="289"/>
      <c r="PRO793" s="289"/>
      <c r="PRP793" s="289"/>
      <c r="PRQ793" s="289"/>
      <c r="PRR793" s="289"/>
      <c r="PRS793" s="289"/>
      <c r="PRT793" s="289"/>
      <c r="PRU793" s="289"/>
      <c r="PRV793" s="289"/>
      <c r="PRW793" s="289"/>
      <c r="PRX793" s="289"/>
      <c r="PRY793" s="289"/>
      <c r="PRZ793" s="289"/>
      <c r="PSA793" s="289"/>
      <c r="PSB793" s="289"/>
      <c r="PSC793" s="289"/>
      <c r="PSD793" s="289"/>
      <c r="PSE793" s="289"/>
      <c r="PSF793" s="289"/>
      <c r="PSG793" s="289"/>
      <c r="PSH793" s="289"/>
      <c r="PSI793" s="289"/>
      <c r="PSJ793" s="289"/>
      <c r="PSK793" s="289"/>
      <c r="PSL793" s="289"/>
      <c r="PSM793" s="289"/>
      <c r="PSN793" s="289"/>
      <c r="PSO793" s="289"/>
      <c r="PSP793" s="289"/>
      <c r="PSQ793" s="289"/>
      <c r="PSR793" s="289"/>
      <c r="PSS793" s="289"/>
      <c r="PST793" s="289"/>
      <c r="PSU793" s="289"/>
      <c r="PSV793" s="289"/>
      <c r="PSW793" s="289"/>
      <c r="PSX793" s="289"/>
      <c r="PSY793" s="289"/>
      <c r="PSZ793" s="289"/>
      <c r="PTA793" s="289"/>
      <c r="PTB793" s="289"/>
      <c r="PTC793" s="289"/>
      <c r="PTD793" s="289"/>
      <c r="PTE793" s="289"/>
      <c r="PTF793" s="289"/>
      <c r="PTG793" s="289"/>
      <c r="PTH793" s="289"/>
      <c r="PTI793" s="289"/>
      <c r="PTJ793" s="289"/>
      <c r="PTK793" s="289"/>
      <c r="PTL793" s="289"/>
      <c r="PTM793" s="289"/>
      <c r="PTN793" s="289"/>
      <c r="PTO793" s="289"/>
      <c r="PTP793" s="289"/>
      <c r="PTQ793" s="289"/>
      <c r="PTR793" s="289"/>
      <c r="PTS793" s="289"/>
      <c r="PTT793" s="289"/>
      <c r="PTU793" s="289"/>
      <c r="PTV793" s="289"/>
      <c r="PTW793" s="289"/>
      <c r="PTX793" s="289"/>
      <c r="PTY793" s="289"/>
      <c r="PTZ793" s="289"/>
      <c r="PUA793" s="289"/>
      <c r="PUB793" s="289"/>
      <c r="PUC793" s="289"/>
      <c r="PUD793" s="289"/>
      <c r="PUE793" s="289"/>
      <c r="PUF793" s="289"/>
      <c r="PUG793" s="289"/>
      <c r="PUH793" s="289"/>
      <c r="PUI793" s="289"/>
      <c r="PUJ793" s="289"/>
      <c r="PUK793" s="289"/>
      <c r="PUL793" s="289"/>
      <c r="PUM793" s="289"/>
      <c r="PUN793" s="289"/>
      <c r="PUO793" s="289"/>
      <c r="PUP793" s="289"/>
      <c r="PUQ793" s="289"/>
      <c r="PUR793" s="289"/>
      <c r="PUS793" s="289"/>
      <c r="PUT793" s="289"/>
      <c r="PUU793" s="289"/>
      <c r="PUV793" s="289"/>
      <c r="PUW793" s="289"/>
      <c r="PUX793" s="289"/>
      <c r="PUY793" s="289"/>
      <c r="PUZ793" s="289"/>
      <c r="PVA793" s="289"/>
      <c r="PVB793" s="289"/>
      <c r="PVC793" s="289"/>
      <c r="PVD793" s="289"/>
      <c r="PVE793" s="289"/>
      <c r="PVF793" s="289"/>
      <c r="PVG793" s="289"/>
      <c r="PVH793" s="289"/>
      <c r="PVI793" s="289"/>
      <c r="PVJ793" s="289"/>
      <c r="PVK793" s="289"/>
      <c r="PVL793" s="289"/>
      <c r="PVM793" s="289"/>
      <c r="PVN793" s="289"/>
      <c r="PVO793" s="289"/>
      <c r="PVP793" s="289"/>
      <c r="PVQ793" s="289"/>
      <c r="PVR793" s="289"/>
      <c r="PVS793" s="289"/>
      <c r="PVT793" s="289"/>
      <c r="PVU793" s="289"/>
      <c r="PVV793" s="289"/>
      <c r="PVW793" s="289"/>
      <c r="PVX793" s="289"/>
      <c r="PVY793" s="289"/>
      <c r="PVZ793" s="289"/>
      <c r="PWA793" s="289"/>
      <c r="PWB793" s="289"/>
      <c r="PWC793" s="289"/>
      <c r="PWD793" s="289"/>
      <c r="PWE793" s="289"/>
      <c r="PWF793" s="289"/>
      <c r="PWG793" s="289"/>
      <c r="PWH793" s="289"/>
      <c r="PWI793" s="289"/>
      <c r="PWJ793" s="289"/>
      <c r="PWK793" s="289"/>
      <c r="PWL793" s="289"/>
      <c r="PWM793" s="289"/>
      <c r="PWN793" s="289"/>
      <c r="PWO793" s="289"/>
      <c r="PWP793" s="289"/>
      <c r="PWQ793" s="289"/>
      <c r="PWR793" s="289"/>
      <c r="PWS793" s="289"/>
      <c r="PWT793" s="289"/>
      <c r="PWU793" s="289"/>
      <c r="PWV793" s="289"/>
      <c r="PWW793" s="289"/>
      <c r="PWX793" s="289"/>
      <c r="PWY793" s="289"/>
      <c r="PWZ793" s="289"/>
      <c r="PXA793" s="289"/>
      <c r="PXB793" s="289"/>
      <c r="PXC793" s="289"/>
      <c r="PXD793" s="289"/>
      <c r="PXE793" s="289"/>
      <c r="PXF793" s="289"/>
      <c r="PXG793" s="289"/>
      <c r="PXH793" s="289"/>
      <c r="PXI793" s="289"/>
      <c r="PXJ793" s="289"/>
      <c r="PXK793" s="289"/>
      <c r="PXL793" s="289"/>
      <c r="PXM793" s="289"/>
      <c r="PXN793" s="289"/>
      <c r="PXO793" s="289"/>
      <c r="PXP793" s="289"/>
      <c r="PXQ793" s="289"/>
      <c r="PXR793" s="289"/>
      <c r="PXS793" s="289"/>
      <c r="PXT793" s="289"/>
      <c r="PXU793" s="289"/>
      <c r="PXV793" s="289"/>
      <c r="PXW793" s="289"/>
      <c r="PXX793" s="289"/>
      <c r="PXY793" s="289"/>
      <c r="PXZ793" s="289"/>
      <c r="PYA793" s="289"/>
      <c r="PYB793" s="289"/>
      <c r="PYC793" s="289"/>
      <c r="PYD793" s="289"/>
      <c r="PYE793" s="289"/>
      <c r="PYF793" s="289"/>
      <c r="PYG793" s="289"/>
      <c r="PYH793" s="289"/>
      <c r="PYI793" s="289"/>
      <c r="PYJ793" s="289"/>
      <c r="PYK793" s="289"/>
      <c r="PYL793" s="289"/>
      <c r="PYM793" s="289"/>
      <c r="PYN793" s="289"/>
      <c r="PYO793" s="289"/>
      <c r="PYP793" s="289"/>
      <c r="PYQ793" s="289"/>
      <c r="PYR793" s="289"/>
      <c r="PYS793" s="289"/>
      <c r="PYT793" s="289"/>
      <c r="PYU793" s="289"/>
      <c r="PYV793" s="289"/>
      <c r="PYW793" s="289"/>
      <c r="PYX793" s="289"/>
      <c r="PYY793" s="289"/>
      <c r="PYZ793" s="289"/>
      <c r="PZA793" s="289"/>
      <c r="PZB793" s="289"/>
      <c r="PZC793" s="289"/>
      <c r="PZD793" s="289"/>
      <c r="PZE793" s="289"/>
      <c r="PZF793" s="289"/>
      <c r="PZG793" s="289"/>
      <c r="PZH793" s="289"/>
      <c r="PZI793" s="289"/>
      <c r="PZJ793" s="289"/>
      <c r="PZK793" s="289"/>
      <c r="PZL793" s="289"/>
      <c r="PZM793" s="289"/>
      <c r="PZN793" s="289"/>
      <c r="PZO793" s="289"/>
      <c r="PZP793" s="289"/>
      <c r="PZQ793" s="289"/>
      <c r="PZR793" s="289"/>
      <c r="PZS793" s="289"/>
      <c r="PZT793" s="289"/>
      <c r="PZU793" s="289"/>
      <c r="PZV793" s="289"/>
      <c r="PZW793" s="289"/>
      <c r="PZX793" s="289"/>
      <c r="PZY793" s="289"/>
      <c r="PZZ793" s="289"/>
      <c r="QAA793" s="289"/>
      <c r="QAB793" s="289"/>
      <c r="QAC793" s="289"/>
      <c r="QAD793" s="289"/>
      <c r="QAE793" s="289"/>
      <c r="QAF793" s="289"/>
      <c r="QAG793" s="289"/>
      <c r="QAH793" s="289"/>
      <c r="QAI793" s="289"/>
      <c r="QAJ793" s="289"/>
      <c r="QAK793" s="289"/>
      <c r="QAL793" s="289"/>
      <c r="QAM793" s="289"/>
      <c r="QAN793" s="289"/>
      <c r="QAO793" s="289"/>
      <c r="QAP793" s="289"/>
      <c r="QAQ793" s="289"/>
      <c r="QAR793" s="289"/>
      <c r="QAS793" s="289"/>
      <c r="QAT793" s="289"/>
      <c r="QAU793" s="289"/>
      <c r="QAV793" s="289"/>
      <c r="QAW793" s="289"/>
      <c r="QAX793" s="289"/>
      <c r="QAY793" s="289"/>
      <c r="QAZ793" s="289"/>
      <c r="QBA793" s="289"/>
      <c r="QBB793" s="289"/>
      <c r="QBC793" s="289"/>
      <c r="QBD793" s="289"/>
      <c r="QBE793" s="289"/>
      <c r="QBF793" s="289"/>
      <c r="QBG793" s="289"/>
      <c r="QBH793" s="289"/>
      <c r="QBI793" s="289"/>
      <c r="QBJ793" s="289"/>
      <c r="QBK793" s="289"/>
      <c r="QBL793" s="289"/>
      <c r="QBM793" s="289"/>
      <c r="QBN793" s="289"/>
      <c r="QBO793" s="289"/>
      <c r="QBP793" s="289"/>
      <c r="QBQ793" s="289"/>
      <c r="QBR793" s="289"/>
      <c r="QBS793" s="289"/>
      <c r="QBT793" s="289"/>
      <c r="QBU793" s="289"/>
      <c r="QBV793" s="289"/>
      <c r="QBW793" s="289"/>
      <c r="QBX793" s="289"/>
      <c r="QBY793" s="289"/>
      <c r="QBZ793" s="289"/>
      <c r="QCA793" s="289"/>
      <c r="QCB793" s="289"/>
      <c r="QCC793" s="289"/>
      <c r="QCD793" s="289"/>
      <c r="QCE793" s="289"/>
      <c r="QCF793" s="289"/>
      <c r="QCG793" s="289"/>
      <c r="QCH793" s="289"/>
      <c r="QCI793" s="289"/>
      <c r="QCJ793" s="289"/>
      <c r="QCK793" s="289"/>
      <c r="QCL793" s="289"/>
      <c r="QCM793" s="289"/>
      <c r="QCN793" s="289"/>
      <c r="QCO793" s="289"/>
      <c r="QCP793" s="289"/>
      <c r="QCQ793" s="289"/>
      <c r="QCR793" s="289"/>
      <c r="QCS793" s="289"/>
      <c r="QCT793" s="289"/>
      <c r="QCU793" s="289"/>
      <c r="QCV793" s="289"/>
      <c r="QCW793" s="289"/>
      <c r="QCX793" s="289"/>
      <c r="QCY793" s="289"/>
      <c r="QCZ793" s="289"/>
      <c r="QDA793" s="289"/>
      <c r="QDB793" s="289"/>
      <c r="QDC793" s="289"/>
      <c r="QDD793" s="289"/>
      <c r="QDE793" s="289"/>
      <c r="QDF793" s="289"/>
      <c r="QDG793" s="289"/>
      <c r="QDH793" s="289"/>
      <c r="QDI793" s="289"/>
      <c r="QDJ793" s="289"/>
      <c r="QDK793" s="289"/>
      <c r="QDL793" s="289"/>
      <c r="QDM793" s="289"/>
      <c r="QDN793" s="289"/>
      <c r="QDO793" s="289"/>
      <c r="QDP793" s="289"/>
      <c r="QDQ793" s="289"/>
      <c r="QDR793" s="289"/>
      <c r="QDS793" s="289"/>
      <c r="QDT793" s="289"/>
      <c r="QDU793" s="289"/>
      <c r="QDV793" s="289"/>
      <c r="QDW793" s="289"/>
      <c r="QDX793" s="289"/>
      <c r="QDY793" s="289"/>
      <c r="QDZ793" s="289"/>
      <c r="QEA793" s="289"/>
      <c r="QEB793" s="289"/>
      <c r="QEC793" s="289"/>
      <c r="QED793" s="289"/>
      <c r="QEE793" s="289"/>
      <c r="QEF793" s="289"/>
      <c r="QEG793" s="289"/>
      <c r="QEH793" s="289"/>
      <c r="QEI793" s="289"/>
      <c r="QEJ793" s="289"/>
      <c r="QEK793" s="289"/>
      <c r="QEL793" s="289"/>
      <c r="QEM793" s="289"/>
      <c r="QEN793" s="289"/>
      <c r="QEO793" s="289"/>
      <c r="QEP793" s="289"/>
      <c r="QEQ793" s="289"/>
      <c r="QER793" s="289"/>
      <c r="QES793" s="289"/>
      <c r="QET793" s="289"/>
      <c r="QEU793" s="289"/>
      <c r="QEV793" s="289"/>
      <c r="QEW793" s="289"/>
      <c r="QEX793" s="289"/>
      <c r="QEY793" s="289"/>
      <c r="QEZ793" s="289"/>
      <c r="QFA793" s="289"/>
      <c r="QFB793" s="289"/>
      <c r="QFC793" s="289"/>
      <c r="QFD793" s="289"/>
      <c r="QFE793" s="289"/>
      <c r="QFF793" s="289"/>
      <c r="QFG793" s="289"/>
      <c r="QFH793" s="289"/>
      <c r="QFI793" s="289"/>
      <c r="QFJ793" s="289"/>
      <c r="QFK793" s="289"/>
      <c r="QFL793" s="289"/>
      <c r="QFM793" s="289"/>
      <c r="QFN793" s="289"/>
      <c r="QFO793" s="289"/>
      <c r="QFP793" s="289"/>
      <c r="QFQ793" s="289"/>
      <c r="QFR793" s="289"/>
      <c r="QFS793" s="289"/>
      <c r="QFT793" s="289"/>
      <c r="QFU793" s="289"/>
      <c r="QFV793" s="289"/>
      <c r="QFW793" s="289"/>
      <c r="QFX793" s="289"/>
      <c r="QFY793" s="289"/>
      <c r="QFZ793" s="289"/>
      <c r="QGA793" s="289"/>
      <c r="QGB793" s="289"/>
      <c r="QGC793" s="289"/>
      <c r="QGD793" s="289"/>
      <c r="QGE793" s="289"/>
      <c r="QGF793" s="289"/>
      <c r="QGG793" s="289"/>
      <c r="QGH793" s="289"/>
      <c r="QGI793" s="289"/>
      <c r="QGJ793" s="289"/>
      <c r="QGK793" s="289"/>
      <c r="QGL793" s="289"/>
      <c r="QGM793" s="289"/>
      <c r="QGN793" s="289"/>
      <c r="QGO793" s="289"/>
      <c r="QGP793" s="289"/>
      <c r="QGQ793" s="289"/>
      <c r="QGR793" s="289"/>
      <c r="QGS793" s="289"/>
      <c r="QGT793" s="289"/>
      <c r="QGU793" s="289"/>
      <c r="QGV793" s="289"/>
      <c r="QGW793" s="289"/>
      <c r="QGX793" s="289"/>
      <c r="QGY793" s="289"/>
      <c r="QGZ793" s="289"/>
      <c r="QHA793" s="289"/>
      <c r="QHB793" s="289"/>
      <c r="QHC793" s="289"/>
      <c r="QHD793" s="289"/>
      <c r="QHE793" s="289"/>
      <c r="QHF793" s="289"/>
      <c r="QHG793" s="289"/>
      <c r="QHH793" s="289"/>
      <c r="QHI793" s="289"/>
      <c r="QHJ793" s="289"/>
      <c r="QHK793" s="289"/>
      <c r="QHL793" s="289"/>
      <c r="QHM793" s="289"/>
      <c r="QHN793" s="289"/>
      <c r="QHO793" s="289"/>
      <c r="QHP793" s="289"/>
      <c r="QHQ793" s="289"/>
      <c r="QHR793" s="289"/>
      <c r="QHS793" s="289"/>
      <c r="QHT793" s="289"/>
      <c r="QHU793" s="289"/>
      <c r="QHV793" s="289"/>
      <c r="QHW793" s="289"/>
      <c r="QHX793" s="289"/>
      <c r="QHY793" s="289"/>
      <c r="QHZ793" s="289"/>
      <c r="QIA793" s="289"/>
      <c r="QIB793" s="289"/>
      <c r="QIC793" s="289"/>
      <c r="QID793" s="289"/>
      <c r="QIE793" s="289"/>
      <c r="QIF793" s="289"/>
      <c r="QIG793" s="289"/>
      <c r="QIH793" s="289"/>
      <c r="QII793" s="289"/>
      <c r="QIJ793" s="289"/>
      <c r="QIK793" s="289"/>
      <c r="QIL793" s="289"/>
      <c r="QIM793" s="289"/>
      <c r="QIN793" s="289"/>
      <c r="QIO793" s="289"/>
      <c r="QIP793" s="289"/>
      <c r="QIQ793" s="289"/>
      <c r="QIR793" s="289"/>
      <c r="QIS793" s="289"/>
      <c r="QIT793" s="289"/>
      <c r="QIU793" s="289"/>
      <c r="QIV793" s="289"/>
      <c r="QIW793" s="289"/>
      <c r="QIX793" s="289"/>
      <c r="QIY793" s="289"/>
      <c r="QIZ793" s="289"/>
      <c r="QJA793" s="289"/>
      <c r="QJB793" s="289"/>
      <c r="QJC793" s="289"/>
      <c r="QJD793" s="289"/>
      <c r="QJE793" s="289"/>
      <c r="QJF793" s="289"/>
      <c r="QJG793" s="289"/>
      <c r="QJH793" s="289"/>
      <c r="QJI793" s="289"/>
      <c r="QJJ793" s="289"/>
      <c r="QJK793" s="289"/>
      <c r="QJL793" s="289"/>
      <c r="QJM793" s="289"/>
      <c r="QJN793" s="289"/>
      <c r="QJO793" s="289"/>
      <c r="QJP793" s="289"/>
      <c r="QJQ793" s="289"/>
      <c r="QJR793" s="289"/>
      <c r="QJS793" s="289"/>
      <c r="QJT793" s="289"/>
      <c r="QJU793" s="289"/>
      <c r="QJV793" s="289"/>
      <c r="QJW793" s="289"/>
      <c r="QJX793" s="289"/>
      <c r="QJY793" s="289"/>
      <c r="QJZ793" s="289"/>
      <c r="QKA793" s="289"/>
      <c r="QKB793" s="289"/>
      <c r="QKC793" s="289"/>
      <c r="QKD793" s="289"/>
      <c r="QKE793" s="289"/>
      <c r="QKF793" s="289"/>
      <c r="QKG793" s="289"/>
      <c r="QKH793" s="289"/>
      <c r="QKI793" s="289"/>
      <c r="QKJ793" s="289"/>
      <c r="QKK793" s="289"/>
      <c r="QKL793" s="289"/>
      <c r="QKM793" s="289"/>
      <c r="QKN793" s="289"/>
      <c r="QKO793" s="289"/>
      <c r="QKP793" s="289"/>
      <c r="QKQ793" s="289"/>
      <c r="QKR793" s="289"/>
      <c r="QKS793" s="289"/>
      <c r="QKT793" s="289"/>
      <c r="QKU793" s="289"/>
      <c r="QKV793" s="289"/>
      <c r="QKW793" s="289"/>
      <c r="QKX793" s="289"/>
      <c r="QKY793" s="289"/>
      <c r="QKZ793" s="289"/>
      <c r="QLA793" s="289"/>
      <c r="QLB793" s="289"/>
      <c r="QLC793" s="289"/>
      <c r="QLD793" s="289"/>
      <c r="QLE793" s="289"/>
      <c r="QLF793" s="289"/>
      <c r="QLG793" s="289"/>
      <c r="QLH793" s="289"/>
      <c r="QLI793" s="289"/>
      <c r="QLJ793" s="289"/>
      <c r="QLK793" s="289"/>
      <c r="QLL793" s="289"/>
      <c r="QLM793" s="289"/>
      <c r="QLN793" s="289"/>
      <c r="QLO793" s="289"/>
      <c r="QLP793" s="289"/>
      <c r="QLQ793" s="289"/>
      <c r="QLR793" s="289"/>
      <c r="QLS793" s="289"/>
      <c r="QLT793" s="289"/>
      <c r="QLU793" s="289"/>
      <c r="QLV793" s="289"/>
      <c r="QLW793" s="289"/>
      <c r="QLX793" s="289"/>
      <c r="QLY793" s="289"/>
      <c r="QLZ793" s="289"/>
      <c r="QMA793" s="289"/>
      <c r="QMB793" s="289"/>
      <c r="QMC793" s="289"/>
      <c r="QMD793" s="289"/>
      <c r="QME793" s="289"/>
      <c r="QMF793" s="289"/>
      <c r="QMG793" s="289"/>
      <c r="QMH793" s="289"/>
      <c r="QMI793" s="289"/>
      <c r="QMJ793" s="289"/>
      <c r="QMK793" s="289"/>
      <c r="QML793" s="289"/>
      <c r="QMM793" s="289"/>
      <c r="QMN793" s="289"/>
      <c r="QMO793" s="289"/>
      <c r="QMP793" s="289"/>
      <c r="QMQ793" s="289"/>
      <c r="QMR793" s="289"/>
      <c r="QMS793" s="289"/>
      <c r="QMT793" s="289"/>
      <c r="QMU793" s="289"/>
      <c r="QMV793" s="289"/>
      <c r="QMW793" s="289"/>
      <c r="QMX793" s="289"/>
      <c r="QMY793" s="289"/>
      <c r="QMZ793" s="289"/>
      <c r="QNA793" s="289"/>
      <c r="QNB793" s="289"/>
      <c r="QNC793" s="289"/>
      <c r="QND793" s="289"/>
      <c r="QNE793" s="289"/>
      <c r="QNF793" s="289"/>
      <c r="QNG793" s="289"/>
      <c r="QNH793" s="289"/>
      <c r="QNI793" s="289"/>
      <c r="QNJ793" s="289"/>
      <c r="QNK793" s="289"/>
      <c r="QNL793" s="289"/>
      <c r="QNM793" s="289"/>
      <c r="QNN793" s="289"/>
      <c r="QNO793" s="289"/>
      <c r="QNP793" s="289"/>
      <c r="QNQ793" s="289"/>
      <c r="QNR793" s="289"/>
      <c r="QNS793" s="289"/>
      <c r="QNT793" s="289"/>
      <c r="QNU793" s="289"/>
      <c r="QNV793" s="289"/>
      <c r="QNW793" s="289"/>
      <c r="QNX793" s="289"/>
      <c r="QNY793" s="289"/>
      <c r="QNZ793" s="289"/>
      <c r="QOA793" s="289"/>
      <c r="QOB793" s="289"/>
      <c r="QOC793" s="289"/>
      <c r="QOD793" s="289"/>
      <c r="QOE793" s="289"/>
      <c r="QOF793" s="289"/>
      <c r="QOG793" s="289"/>
      <c r="QOH793" s="289"/>
      <c r="QOI793" s="289"/>
      <c r="QOJ793" s="289"/>
      <c r="QOK793" s="289"/>
      <c r="QOL793" s="289"/>
      <c r="QOM793" s="289"/>
      <c r="QON793" s="289"/>
      <c r="QOO793" s="289"/>
      <c r="QOP793" s="289"/>
      <c r="QOQ793" s="289"/>
      <c r="QOR793" s="289"/>
      <c r="QOS793" s="289"/>
      <c r="QOT793" s="289"/>
      <c r="QOU793" s="289"/>
      <c r="QOV793" s="289"/>
      <c r="QOW793" s="289"/>
      <c r="QOX793" s="289"/>
      <c r="QOY793" s="289"/>
      <c r="QOZ793" s="289"/>
      <c r="QPA793" s="289"/>
      <c r="QPB793" s="289"/>
      <c r="QPC793" s="289"/>
      <c r="QPD793" s="289"/>
      <c r="QPE793" s="289"/>
      <c r="QPF793" s="289"/>
      <c r="QPG793" s="289"/>
      <c r="QPH793" s="289"/>
      <c r="QPI793" s="289"/>
      <c r="QPJ793" s="289"/>
      <c r="QPK793" s="289"/>
      <c r="QPL793" s="289"/>
      <c r="QPM793" s="289"/>
      <c r="QPN793" s="289"/>
      <c r="QPO793" s="289"/>
      <c r="QPP793" s="289"/>
      <c r="QPQ793" s="289"/>
      <c r="QPR793" s="289"/>
      <c r="QPS793" s="289"/>
      <c r="QPT793" s="289"/>
      <c r="QPU793" s="289"/>
      <c r="QPV793" s="289"/>
      <c r="QPW793" s="289"/>
      <c r="QPX793" s="289"/>
      <c r="QPY793" s="289"/>
      <c r="QPZ793" s="289"/>
      <c r="QQA793" s="289"/>
      <c r="QQB793" s="289"/>
      <c r="QQC793" s="289"/>
      <c r="QQD793" s="289"/>
      <c r="QQE793" s="289"/>
      <c r="QQF793" s="289"/>
      <c r="QQG793" s="289"/>
      <c r="QQH793" s="289"/>
      <c r="QQI793" s="289"/>
      <c r="QQJ793" s="289"/>
      <c r="QQK793" s="289"/>
      <c r="QQL793" s="289"/>
      <c r="QQM793" s="289"/>
      <c r="QQN793" s="289"/>
      <c r="QQO793" s="289"/>
      <c r="QQP793" s="289"/>
      <c r="QQQ793" s="289"/>
      <c r="QQR793" s="289"/>
      <c r="QQS793" s="289"/>
      <c r="QQT793" s="289"/>
      <c r="QQU793" s="289"/>
      <c r="QQV793" s="289"/>
      <c r="QQW793" s="289"/>
      <c r="QQX793" s="289"/>
      <c r="QQY793" s="289"/>
      <c r="QQZ793" s="289"/>
      <c r="QRA793" s="289"/>
      <c r="QRB793" s="289"/>
      <c r="QRC793" s="289"/>
      <c r="QRD793" s="289"/>
      <c r="QRE793" s="289"/>
      <c r="QRF793" s="289"/>
      <c r="QRG793" s="289"/>
      <c r="QRH793" s="289"/>
      <c r="QRI793" s="289"/>
      <c r="QRJ793" s="289"/>
      <c r="QRK793" s="289"/>
      <c r="QRL793" s="289"/>
      <c r="QRM793" s="289"/>
      <c r="QRN793" s="289"/>
      <c r="QRO793" s="289"/>
      <c r="QRP793" s="289"/>
      <c r="QRQ793" s="289"/>
      <c r="QRR793" s="289"/>
      <c r="QRS793" s="289"/>
      <c r="QRT793" s="289"/>
      <c r="QRU793" s="289"/>
      <c r="QRV793" s="289"/>
      <c r="QRW793" s="289"/>
      <c r="QRX793" s="289"/>
      <c r="QRY793" s="289"/>
      <c r="QRZ793" s="289"/>
      <c r="QSA793" s="289"/>
      <c r="QSB793" s="289"/>
      <c r="QSC793" s="289"/>
      <c r="QSD793" s="289"/>
      <c r="QSE793" s="289"/>
      <c r="QSF793" s="289"/>
      <c r="QSG793" s="289"/>
      <c r="QSH793" s="289"/>
      <c r="QSI793" s="289"/>
      <c r="QSJ793" s="289"/>
      <c r="QSK793" s="289"/>
      <c r="QSL793" s="289"/>
      <c r="QSM793" s="289"/>
      <c r="QSN793" s="289"/>
      <c r="QSO793" s="289"/>
      <c r="QSP793" s="289"/>
      <c r="QSQ793" s="289"/>
      <c r="QSR793" s="289"/>
      <c r="QSS793" s="289"/>
      <c r="QST793" s="289"/>
      <c r="QSU793" s="289"/>
      <c r="QSV793" s="289"/>
      <c r="QSW793" s="289"/>
      <c r="QSX793" s="289"/>
      <c r="QSY793" s="289"/>
      <c r="QSZ793" s="289"/>
      <c r="QTA793" s="289"/>
      <c r="QTB793" s="289"/>
      <c r="QTC793" s="289"/>
      <c r="QTD793" s="289"/>
      <c r="QTE793" s="289"/>
      <c r="QTF793" s="289"/>
      <c r="QTG793" s="289"/>
      <c r="QTH793" s="289"/>
      <c r="QTI793" s="289"/>
      <c r="QTJ793" s="289"/>
      <c r="QTK793" s="289"/>
      <c r="QTL793" s="289"/>
      <c r="QTM793" s="289"/>
      <c r="QTN793" s="289"/>
      <c r="QTO793" s="289"/>
      <c r="QTP793" s="289"/>
      <c r="QTQ793" s="289"/>
      <c r="QTR793" s="289"/>
      <c r="QTS793" s="289"/>
      <c r="QTT793" s="289"/>
      <c r="QTU793" s="289"/>
      <c r="QTV793" s="289"/>
      <c r="QTW793" s="289"/>
      <c r="QTX793" s="289"/>
      <c r="QTY793" s="289"/>
      <c r="QTZ793" s="289"/>
      <c r="QUA793" s="289"/>
      <c r="QUB793" s="289"/>
      <c r="QUC793" s="289"/>
      <c r="QUD793" s="289"/>
      <c r="QUE793" s="289"/>
      <c r="QUF793" s="289"/>
      <c r="QUG793" s="289"/>
      <c r="QUH793" s="289"/>
      <c r="QUI793" s="289"/>
      <c r="QUJ793" s="289"/>
      <c r="QUK793" s="289"/>
      <c r="QUL793" s="289"/>
      <c r="QUM793" s="289"/>
      <c r="QUN793" s="289"/>
      <c r="QUO793" s="289"/>
      <c r="QUP793" s="289"/>
      <c r="QUQ793" s="289"/>
      <c r="QUR793" s="289"/>
      <c r="QUS793" s="289"/>
      <c r="QUT793" s="289"/>
      <c r="QUU793" s="289"/>
      <c r="QUV793" s="289"/>
      <c r="QUW793" s="289"/>
      <c r="QUX793" s="289"/>
      <c r="QUY793" s="289"/>
      <c r="QUZ793" s="289"/>
      <c r="QVA793" s="289"/>
      <c r="QVB793" s="289"/>
      <c r="QVC793" s="289"/>
      <c r="QVD793" s="289"/>
      <c r="QVE793" s="289"/>
      <c r="QVF793" s="289"/>
      <c r="QVG793" s="289"/>
      <c r="QVH793" s="289"/>
      <c r="QVI793" s="289"/>
      <c r="QVJ793" s="289"/>
      <c r="QVK793" s="289"/>
      <c r="QVL793" s="289"/>
      <c r="QVM793" s="289"/>
      <c r="QVN793" s="289"/>
      <c r="QVO793" s="289"/>
      <c r="QVP793" s="289"/>
      <c r="QVQ793" s="289"/>
      <c r="QVR793" s="289"/>
      <c r="QVS793" s="289"/>
      <c r="QVT793" s="289"/>
      <c r="QVU793" s="289"/>
      <c r="QVV793" s="289"/>
      <c r="QVW793" s="289"/>
      <c r="QVX793" s="289"/>
      <c r="QVY793" s="289"/>
      <c r="QVZ793" s="289"/>
      <c r="QWA793" s="289"/>
      <c r="QWB793" s="289"/>
      <c r="QWC793" s="289"/>
      <c r="QWD793" s="289"/>
      <c r="QWE793" s="289"/>
      <c r="QWF793" s="289"/>
      <c r="QWG793" s="289"/>
      <c r="QWH793" s="289"/>
      <c r="QWI793" s="289"/>
      <c r="QWJ793" s="289"/>
      <c r="QWK793" s="289"/>
      <c r="QWL793" s="289"/>
      <c r="QWM793" s="289"/>
      <c r="QWN793" s="289"/>
      <c r="QWO793" s="289"/>
      <c r="QWP793" s="289"/>
      <c r="QWQ793" s="289"/>
      <c r="QWR793" s="289"/>
      <c r="QWS793" s="289"/>
      <c r="QWT793" s="289"/>
      <c r="QWU793" s="289"/>
      <c r="QWV793" s="289"/>
      <c r="QWW793" s="289"/>
      <c r="QWX793" s="289"/>
      <c r="QWY793" s="289"/>
      <c r="QWZ793" s="289"/>
      <c r="QXA793" s="289"/>
      <c r="QXB793" s="289"/>
      <c r="QXC793" s="289"/>
      <c r="QXD793" s="289"/>
      <c r="QXE793" s="289"/>
      <c r="QXF793" s="289"/>
      <c r="QXG793" s="289"/>
      <c r="QXH793" s="289"/>
      <c r="QXI793" s="289"/>
      <c r="QXJ793" s="289"/>
      <c r="QXK793" s="289"/>
      <c r="QXL793" s="289"/>
      <c r="QXM793" s="289"/>
      <c r="QXN793" s="289"/>
      <c r="QXO793" s="289"/>
      <c r="QXP793" s="289"/>
      <c r="QXQ793" s="289"/>
      <c r="QXR793" s="289"/>
      <c r="QXS793" s="289"/>
      <c r="QXT793" s="289"/>
      <c r="QXU793" s="289"/>
      <c r="QXV793" s="289"/>
      <c r="QXW793" s="289"/>
      <c r="QXX793" s="289"/>
      <c r="QXY793" s="289"/>
      <c r="QXZ793" s="289"/>
      <c r="QYA793" s="289"/>
      <c r="QYB793" s="289"/>
      <c r="QYC793" s="289"/>
      <c r="QYD793" s="289"/>
      <c r="QYE793" s="289"/>
      <c r="QYF793" s="289"/>
      <c r="QYG793" s="289"/>
      <c r="QYH793" s="289"/>
      <c r="QYI793" s="289"/>
      <c r="QYJ793" s="289"/>
      <c r="QYK793" s="289"/>
      <c r="QYL793" s="289"/>
      <c r="QYM793" s="289"/>
      <c r="QYN793" s="289"/>
      <c r="QYO793" s="289"/>
      <c r="QYP793" s="289"/>
      <c r="QYQ793" s="289"/>
      <c r="QYR793" s="289"/>
      <c r="QYS793" s="289"/>
      <c r="QYT793" s="289"/>
      <c r="QYU793" s="289"/>
      <c r="QYV793" s="289"/>
      <c r="QYW793" s="289"/>
      <c r="QYX793" s="289"/>
      <c r="QYY793" s="289"/>
      <c r="QYZ793" s="289"/>
      <c r="QZA793" s="289"/>
      <c r="QZB793" s="289"/>
      <c r="QZC793" s="289"/>
      <c r="QZD793" s="289"/>
      <c r="QZE793" s="289"/>
      <c r="QZF793" s="289"/>
      <c r="QZG793" s="289"/>
      <c r="QZH793" s="289"/>
      <c r="QZI793" s="289"/>
      <c r="QZJ793" s="289"/>
      <c r="QZK793" s="289"/>
      <c r="QZL793" s="289"/>
      <c r="QZM793" s="289"/>
      <c r="QZN793" s="289"/>
      <c r="QZO793" s="289"/>
      <c r="QZP793" s="289"/>
      <c r="QZQ793" s="289"/>
      <c r="QZR793" s="289"/>
      <c r="QZS793" s="289"/>
      <c r="QZT793" s="289"/>
      <c r="QZU793" s="289"/>
      <c r="QZV793" s="289"/>
      <c r="QZW793" s="289"/>
      <c r="QZX793" s="289"/>
      <c r="QZY793" s="289"/>
      <c r="QZZ793" s="289"/>
      <c r="RAA793" s="289"/>
      <c r="RAB793" s="289"/>
      <c r="RAC793" s="289"/>
      <c r="RAD793" s="289"/>
      <c r="RAE793" s="289"/>
      <c r="RAF793" s="289"/>
      <c r="RAG793" s="289"/>
      <c r="RAH793" s="289"/>
      <c r="RAI793" s="289"/>
      <c r="RAJ793" s="289"/>
      <c r="RAK793" s="289"/>
      <c r="RAL793" s="289"/>
      <c r="RAM793" s="289"/>
      <c r="RAN793" s="289"/>
      <c r="RAO793" s="289"/>
      <c r="RAP793" s="289"/>
      <c r="RAQ793" s="289"/>
      <c r="RAR793" s="289"/>
      <c r="RAS793" s="289"/>
      <c r="RAT793" s="289"/>
      <c r="RAU793" s="289"/>
      <c r="RAV793" s="289"/>
      <c r="RAW793" s="289"/>
      <c r="RAX793" s="289"/>
      <c r="RAY793" s="289"/>
      <c r="RAZ793" s="289"/>
      <c r="RBA793" s="289"/>
      <c r="RBB793" s="289"/>
      <c r="RBC793" s="289"/>
      <c r="RBD793" s="289"/>
      <c r="RBE793" s="289"/>
      <c r="RBF793" s="289"/>
      <c r="RBG793" s="289"/>
      <c r="RBH793" s="289"/>
      <c r="RBI793" s="289"/>
      <c r="RBJ793" s="289"/>
      <c r="RBK793" s="289"/>
      <c r="RBL793" s="289"/>
      <c r="RBM793" s="289"/>
      <c r="RBN793" s="289"/>
      <c r="RBO793" s="289"/>
      <c r="RBP793" s="289"/>
      <c r="RBQ793" s="289"/>
      <c r="RBR793" s="289"/>
      <c r="RBS793" s="289"/>
      <c r="RBT793" s="289"/>
      <c r="RBU793" s="289"/>
      <c r="RBV793" s="289"/>
      <c r="RBW793" s="289"/>
      <c r="RBX793" s="289"/>
      <c r="RBY793" s="289"/>
      <c r="RBZ793" s="289"/>
      <c r="RCA793" s="289"/>
      <c r="RCB793" s="289"/>
      <c r="RCC793" s="289"/>
      <c r="RCD793" s="289"/>
      <c r="RCE793" s="289"/>
      <c r="RCF793" s="289"/>
      <c r="RCG793" s="289"/>
      <c r="RCH793" s="289"/>
      <c r="RCI793" s="289"/>
      <c r="RCJ793" s="289"/>
      <c r="RCK793" s="289"/>
      <c r="RCL793" s="289"/>
      <c r="RCM793" s="289"/>
      <c r="RCN793" s="289"/>
      <c r="RCO793" s="289"/>
      <c r="RCP793" s="289"/>
      <c r="RCQ793" s="289"/>
      <c r="RCR793" s="289"/>
      <c r="RCS793" s="289"/>
      <c r="RCT793" s="289"/>
      <c r="RCU793" s="289"/>
      <c r="RCV793" s="289"/>
      <c r="RCW793" s="289"/>
      <c r="RCX793" s="289"/>
      <c r="RCY793" s="289"/>
      <c r="RCZ793" s="289"/>
      <c r="RDA793" s="289"/>
      <c r="RDB793" s="289"/>
      <c r="RDC793" s="289"/>
      <c r="RDD793" s="289"/>
      <c r="RDE793" s="289"/>
      <c r="RDF793" s="289"/>
      <c r="RDG793" s="289"/>
      <c r="RDH793" s="289"/>
      <c r="RDI793" s="289"/>
      <c r="RDJ793" s="289"/>
      <c r="RDK793" s="289"/>
      <c r="RDL793" s="289"/>
      <c r="RDM793" s="289"/>
      <c r="RDN793" s="289"/>
      <c r="RDO793" s="289"/>
      <c r="RDP793" s="289"/>
      <c r="RDQ793" s="289"/>
      <c r="RDR793" s="289"/>
      <c r="RDS793" s="289"/>
      <c r="RDT793" s="289"/>
      <c r="RDU793" s="289"/>
      <c r="RDV793" s="289"/>
      <c r="RDW793" s="289"/>
      <c r="RDX793" s="289"/>
      <c r="RDY793" s="289"/>
      <c r="RDZ793" s="289"/>
      <c r="REA793" s="289"/>
      <c r="REB793" s="289"/>
      <c r="REC793" s="289"/>
      <c r="RED793" s="289"/>
      <c r="REE793" s="289"/>
      <c r="REF793" s="289"/>
      <c r="REG793" s="289"/>
      <c r="REH793" s="289"/>
      <c r="REI793" s="289"/>
      <c r="REJ793" s="289"/>
      <c r="REK793" s="289"/>
      <c r="REL793" s="289"/>
      <c r="REM793" s="289"/>
      <c r="REN793" s="289"/>
      <c r="REO793" s="289"/>
      <c r="REP793" s="289"/>
      <c r="REQ793" s="289"/>
      <c r="RER793" s="289"/>
      <c r="RES793" s="289"/>
      <c r="RET793" s="289"/>
      <c r="REU793" s="289"/>
      <c r="REV793" s="289"/>
      <c r="REW793" s="289"/>
      <c r="REX793" s="289"/>
      <c r="REY793" s="289"/>
      <c r="REZ793" s="289"/>
      <c r="RFA793" s="289"/>
      <c r="RFB793" s="289"/>
      <c r="RFC793" s="289"/>
      <c r="RFD793" s="289"/>
      <c r="RFE793" s="289"/>
      <c r="RFF793" s="289"/>
      <c r="RFG793" s="289"/>
      <c r="RFH793" s="289"/>
      <c r="RFI793" s="289"/>
      <c r="RFJ793" s="289"/>
      <c r="RFK793" s="289"/>
      <c r="RFL793" s="289"/>
      <c r="RFM793" s="289"/>
      <c r="RFN793" s="289"/>
      <c r="RFO793" s="289"/>
      <c r="RFP793" s="289"/>
      <c r="RFQ793" s="289"/>
      <c r="RFR793" s="289"/>
      <c r="RFS793" s="289"/>
      <c r="RFT793" s="289"/>
      <c r="RFU793" s="289"/>
      <c r="RFV793" s="289"/>
      <c r="RFW793" s="289"/>
      <c r="RFX793" s="289"/>
      <c r="RFY793" s="289"/>
      <c r="RFZ793" s="289"/>
      <c r="RGA793" s="289"/>
      <c r="RGB793" s="289"/>
      <c r="RGC793" s="289"/>
      <c r="RGD793" s="289"/>
      <c r="RGE793" s="289"/>
      <c r="RGF793" s="289"/>
      <c r="RGG793" s="289"/>
      <c r="RGH793" s="289"/>
      <c r="RGI793" s="289"/>
      <c r="RGJ793" s="289"/>
      <c r="RGK793" s="289"/>
      <c r="RGL793" s="289"/>
      <c r="RGM793" s="289"/>
      <c r="RGN793" s="289"/>
      <c r="RGO793" s="289"/>
      <c r="RGP793" s="289"/>
      <c r="RGQ793" s="289"/>
      <c r="RGR793" s="289"/>
      <c r="RGS793" s="289"/>
      <c r="RGT793" s="289"/>
      <c r="RGU793" s="289"/>
      <c r="RGV793" s="289"/>
      <c r="RGW793" s="289"/>
      <c r="RGX793" s="289"/>
      <c r="RGY793" s="289"/>
      <c r="RGZ793" s="289"/>
      <c r="RHA793" s="289"/>
      <c r="RHB793" s="289"/>
      <c r="RHC793" s="289"/>
      <c r="RHD793" s="289"/>
      <c r="RHE793" s="289"/>
      <c r="RHF793" s="289"/>
      <c r="RHG793" s="289"/>
      <c r="RHH793" s="289"/>
      <c r="RHI793" s="289"/>
      <c r="RHJ793" s="289"/>
      <c r="RHK793" s="289"/>
      <c r="RHL793" s="289"/>
      <c r="RHM793" s="289"/>
      <c r="RHN793" s="289"/>
      <c r="RHO793" s="289"/>
      <c r="RHP793" s="289"/>
      <c r="RHQ793" s="289"/>
      <c r="RHR793" s="289"/>
      <c r="RHS793" s="289"/>
      <c r="RHT793" s="289"/>
      <c r="RHU793" s="289"/>
      <c r="RHV793" s="289"/>
      <c r="RHW793" s="289"/>
      <c r="RHX793" s="289"/>
      <c r="RHY793" s="289"/>
      <c r="RHZ793" s="289"/>
      <c r="RIA793" s="289"/>
      <c r="RIB793" s="289"/>
      <c r="RIC793" s="289"/>
      <c r="RID793" s="289"/>
      <c r="RIE793" s="289"/>
      <c r="RIF793" s="289"/>
      <c r="RIG793" s="289"/>
      <c r="RIH793" s="289"/>
      <c r="RII793" s="289"/>
      <c r="RIJ793" s="289"/>
      <c r="RIK793" s="289"/>
      <c r="RIL793" s="289"/>
      <c r="RIM793" s="289"/>
      <c r="RIN793" s="289"/>
      <c r="RIO793" s="289"/>
      <c r="RIP793" s="289"/>
      <c r="RIQ793" s="289"/>
      <c r="RIR793" s="289"/>
      <c r="RIS793" s="289"/>
      <c r="RIT793" s="289"/>
      <c r="RIU793" s="289"/>
      <c r="RIV793" s="289"/>
      <c r="RIW793" s="289"/>
      <c r="RIX793" s="289"/>
      <c r="RIY793" s="289"/>
      <c r="RIZ793" s="289"/>
      <c r="RJA793" s="289"/>
      <c r="RJB793" s="289"/>
      <c r="RJC793" s="289"/>
      <c r="RJD793" s="289"/>
      <c r="RJE793" s="289"/>
      <c r="RJF793" s="289"/>
      <c r="RJG793" s="289"/>
      <c r="RJH793" s="289"/>
      <c r="RJI793" s="289"/>
      <c r="RJJ793" s="289"/>
      <c r="RJK793" s="289"/>
      <c r="RJL793" s="289"/>
      <c r="RJM793" s="289"/>
      <c r="RJN793" s="289"/>
      <c r="RJO793" s="289"/>
      <c r="RJP793" s="289"/>
      <c r="RJQ793" s="289"/>
      <c r="RJR793" s="289"/>
      <c r="RJS793" s="289"/>
      <c r="RJT793" s="289"/>
      <c r="RJU793" s="289"/>
      <c r="RJV793" s="289"/>
      <c r="RJW793" s="289"/>
      <c r="RJX793" s="289"/>
      <c r="RJY793" s="289"/>
      <c r="RJZ793" s="289"/>
      <c r="RKA793" s="289"/>
      <c r="RKB793" s="289"/>
      <c r="RKC793" s="289"/>
      <c r="RKD793" s="289"/>
      <c r="RKE793" s="289"/>
      <c r="RKF793" s="289"/>
      <c r="RKG793" s="289"/>
      <c r="RKH793" s="289"/>
      <c r="RKI793" s="289"/>
      <c r="RKJ793" s="289"/>
      <c r="RKK793" s="289"/>
      <c r="RKL793" s="289"/>
      <c r="RKM793" s="289"/>
      <c r="RKN793" s="289"/>
      <c r="RKO793" s="289"/>
      <c r="RKP793" s="289"/>
      <c r="RKQ793" s="289"/>
      <c r="RKR793" s="289"/>
      <c r="RKS793" s="289"/>
      <c r="RKT793" s="289"/>
      <c r="RKU793" s="289"/>
      <c r="RKV793" s="289"/>
      <c r="RKW793" s="289"/>
      <c r="RKX793" s="289"/>
      <c r="RKY793" s="289"/>
      <c r="RKZ793" s="289"/>
      <c r="RLA793" s="289"/>
      <c r="RLB793" s="289"/>
      <c r="RLC793" s="289"/>
      <c r="RLD793" s="289"/>
      <c r="RLE793" s="289"/>
      <c r="RLF793" s="289"/>
      <c r="RLG793" s="289"/>
      <c r="RLH793" s="289"/>
      <c r="RLI793" s="289"/>
      <c r="RLJ793" s="289"/>
      <c r="RLK793" s="289"/>
      <c r="RLL793" s="289"/>
      <c r="RLM793" s="289"/>
      <c r="RLN793" s="289"/>
      <c r="RLO793" s="289"/>
      <c r="RLP793" s="289"/>
      <c r="RLQ793" s="289"/>
      <c r="RLR793" s="289"/>
      <c r="RLS793" s="289"/>
      <c r="RLT793" s="289"/>
      <c r="RLU793" s="289"/>
      <c r="RLV793" s="289"/>
      <c r="RLW793" s="289"/>
      <c r="RLX793" s="289"/>
      <c r="RLY793" s="289"/>
      <c r="RLZ793" s="289"/>
      <c r="RMA793" s="289"/>
      <c r="RMB793" s="289"/>
      <c r="RMC793" s="289"/>
      <c r="RMD793" s="289"/>
      <c r="RME793" s="289"/>
      <c r="RMF793" s="289"/>
      <c r="RMG793" s="289"/>
      <c r="RMH793" s="289"/>
      <c r="RMI793" s="289"/>
      <c r="RMJ793" s="289"/>
      <c r="RMK793" s="289"/>
      <c r="RML793" s="289"/>
      <c r="RMM793" s="289"/>
      <c r="RMN793" s="289"/>
      <c r="RMO793" s="289"/>
      <c r="RMP793" s="289"/>
      <c r="RMQ793" s="289"/>
      <c r="RMR793" s="289"/>
      <c r="RMS793" s="289"/>
      <c r="RMT793" s="289"/>
      <c r="RMU793" s="289"/>
      <c r="RMV793" s="289"/>
      <c r="RMW793" s="289"/>
      <c r="RMX793" s="289"/>
      <c r="RMY793" s="289"/>
      <c r="RMZ793" s="289"/>
      <c r="RNA793" s="289"/>
      <c r="RNB793" s="289"/>
      <c r="RNC793" s="289"/>
      <c r="RND793" s="289"/>
      <c r="RNE793" s="289"/>
      <c r="RNF793" s="289"/>
      <c r="RNG793" s="289"/>
      <c r="RNH793" s="289"/>
      <c r="RNI793" s="289"/>
      <c r="RNJ793" s="289"/>
      <c r="RNK793" s="289"/>
      <c r="RNL793" s="289"/>
      <c r="RNM793" s="289"/>
      <c r="RNN793" s="289"/>
      <c r="RNO793" s="289"/>
      <c r="RNP793" s="289"/>
      <c r="RNQ793" s="289"/>
      <c r="RNR793" s="289"/>
      <c r="RNS793" s="289"/>
      <c r="RNT793" s="289"/>
      <c r="RNU793" s="289"/>
      <c r="RNV793" s="289"/>
      <c r="RNW793" s="289"/>
      <c r="RNX793" s="289"/>
      <c r="RNY793" s="289"/>
      <c r="RNZ793" s="289"/>
      <c r="ROA793" s="289"/>
      <c r="ROB793" s="289"/>
      <c r="ROC793" s="289"/>
      <c r="ROD793" s="289"/>
      <c r="ROE793" s="289"/>
      <c r="ROF793" s="289"/>
      <c r="ROG793" s="289"/>
      <c r="ROH793" s="289"/>
      <c r="ROI793" s="289"/>
      <c r="ROJ793" s="289"/>
      <c r="ROK793" s="289"/>
      <c r="ROL793" s="289"/>
      <c r="ROM793" s="289"/>
      <c r="RON793" s="289"/>
      <c r="ROO793" s="289"/>
      <c r="ROP793" s="289"/>
      <c r="ROQ793" s="289"/>
      <c r="ROR793" s="289"/>
      <c r="ROS793" s="289"/>
      <c r="ROT793" s="289"/>
      <c r="ROU793" s="289"/>
      <c r="ROV793" s="289"/>
      <c r="ROW793" s="289"/>
      <c r="ROX793" s="289"/>
      <c r="ROY793" s="289"/>
      <c r="ROZ793" s="289"/>
      <c r="RPA793" s="289"/>
      <c r="RPB793" s="289"/>
      <c r="RPC793" s="289"/>
      <c r="RPD793" s="289"/>
      <c r="RPE793" s="289"/>
      <c r="RPF793" s="289"/>
      <c r="RPG793" s="289"/>
      <c r="RPH793" s="289"/>
      <c r="RPI793" s="289"/>
      <c r="RPJ793" s="289"/>
      <c r="RPK793" s="289"/>
      <c r="RPL793" s="289"/>
      <c r="RPM793" s="289"/>
      <c r="RPN793" s="289"/>
      <c r="RPO793" s="289"/>
      <c r="RPP793" s="289"/>
      <c r="RPQ793" s="289"/>
      <c r="RPR793" s="289"/>
      <c r="RPS793" s="289"/>
      <c r="RPT793" s="289"/>
      <c r="RPU793" s="289"/>
      <c r="RPV793" s="289"/>
      <c r="RPW793" s="289"/>
      <c r="RPX793" s="289"/>
      <c r="RPY793" s="289"/>
      <c r="RPZ793" s="289"/>
      <c r="RQA793" s="289"/>
      <c r="RQB793" s="289"/>
      <c r="RQC793" s="289"/>
      <c r="RQD793" s="289"/>
      <c r="RQE793" s="289"/>
      <c r="RQF793" s="289"/>
      <c r="RQG793" s="289"/>
      <c r="RQH793" s="289"/>
      <c r="RQI793" s="289"/>
      <c r="RQJ793" s="289"/>
      <c r="RQK793" s="289"/>
      <c r="RQL793" s="289"/>
      <c r="RQM793" s="289"/>
      <c r="RQN793" s="289"/>
      <c r="RQO793" s="289"/>
      <c r="RQP793" s="289"/>
      <c r="RQQ793" s="289"/>
      <c r="RQR793" s="289"/>
      <c r="RQS793" s="289"/>
      <c r="RQT793" s="289"/>
      <c r="RQU793" s="289"/>
      <c r="RQV793" s="289"/>
      <c r="RQW793" s="289"/>
      <c r="RQX793" s="289"/>
      <c r="RQY793" s="289"/>
      <c r="RQZ793" s="289"/>
      <c r="RRA793" s="289"/>
      <c r="RRB793" s="289"/>
      <c r="RRC793" s="289"/>
      <c r="RRD793" s="289"/>
      <c r="RRE793" s="289"/>
      <c r="RRF793" s="289"/>
      <c r="RRG793" s="289"/>
      <c r="RRH793" s="289"/>
      <c r="RRI793" s="289"/>
      <c r="RRJ793" s="289"/>
      <c r="RRK793" s="289"/>
      <c r="RRL793" s="289"/>
      <c r="RRM793" s="289"/>
      <c r="RRN793" s="289"/>
      <c r="RRO793" s="289"/>
      <c r="RRP793" s="289"/>
      <c r="RRQ793" s="289"/>
      <c r="RRR793" s="289"/>
      <c r="RRS793" s="289"/>
      <c r="RRT793" s="289"/>
      <c r="RRU793" s="289"/>
      <c r="RRV793" s="289"/>
      <c r="RRW793" s="289"/>
      <c r="RRX793" s="289"/>
      <c r="RRY793" s="289"/>
      <c r="RRZ793" s="289"/>
      <c r="RSA793" s="289"/>
      <c r="RSB793" s="289"/>
      <c r="RSC793" s="289"/>
      <c r="RSD793" s="289"/>
      <c r="RSE793" s="289"/>
      <c r="RSF793" s="289"/>
      <c r="RSG793" s="289"/>
      <c r="RSH793" s="289"/>
      <c r="RSI793" s="289"/>
      <c r="RSJ793" s="289"/>
      <c r="RSK793" s="289"/>
      <c r="RSL793" s="289"/>
      <c r="RSM793" s="289"/>
      <c r="RSN793" s="289"/>
      <c r="RSO793" s="289"/>
      <c r="RSP793" s="289"/>
      <c r="RSQ793" s="289"/>
      <c r="RSR793" s="289"/>
      <c r="RSS793" s="289"/>
      <c r="RST793" s="289"/>
      <c r="RSU793" s="289"/>
      <c r="RSV793" s="289"/>
      <c r="RSW793" s="289"/>
      <c r="RSX793" s="289"/>
      <c r="RSY793" s="289"/>
      <c r="RSZ793" s="289"/>
      <c r="RTA793" s="289"/>
      <c r="RTB793" s="289"/>
      <c r="RTC793" s="289"/>
      <c r="RTD793" s="289"/>
      <c r="RTE793" s="289"/>
      <c r="RTF793" s="289"/>
      <c r="RTG793" s="289"/>
      <c r="RTH793" s="289"/>
      <c r="RTI793" s="289"/>
      <c r="RTJ793" s="289"/>
      <c r="RTK793" s="289"/>
      <c r="RTL793" s="289"/>
      <c r="RTM793" s="289"/>
      <c r="RTN793" s="289"/>
      <c r="RTO793" s="289"/>
      <c r="RTP793" s="289"/>
      <c r="RTQ793" s="289"/>
      <c r="RTR793" s="289"/>
      <c r="RTS793" s="289"/>
      <c r="RTT793" s="289"/>
      <c r="RTU793" s="289"/>
      <c r="RTV793" s="289"/>
      <c r="RTW793" s="289"/>
      <c r="RTX793" s="289"/>
      <c r="RTY793" s="289"/>
      <c r="RTZ793" s="289"/>
      <c r="RUA793" s="289"/>
      <c r="RUB793" s="289"/>
      <c r="RUC793" s="289"/>
      <c r="RUD793" s="289"/>
      <c r="RUE793" s="289"/>
      <c r="RUF793" s="289"/>
      <c r="RUG793" s="289"/>
      <c r="RUH793" s="289"/>
      <c r="RUI793" s="289"/>
      <c r="RUJ793" s="289"/>
      <c r="RUK793" s="289"/>
      <c r="RUL793" s="289"/>
      <c r="RUM793" s="289"/>
      <c r="RUN793" s="289"/>
      <c r="RUO793" s="289"/>
      <c r="RUP793" s="289"/>
      <c r="RUQ793" s="289"/>
      <c r="RUR793" s="289"/>
      <c r="RUS793" s="289"/>
      <c r="RUT793" s="289"/>
      <c r="RUU793" s="289"/>
      <c r="RUV793" s="289"/>
      <c r="RUW793" s="289"/>
      <c r="RUX793" s="289"/>
      <c r="RUY793" s="289"/>
      <c r="RUZ793" s="289"/>
      <c r="RVA793" s="289"/>
      <c r="RVB793" s="289"/>
      <c r="RVC793" s="289"/>
      <c r="RVD793" s="289"/>
      <c r="RVE793" s="289"/>
      <c r="RVF793" s="289"/>
      <c r="RVG793" s="289"/>
      <c r="RVH793" s="289"/>
      <c r="RVI793" s="289"/>
      <c r="RVJ793" s="289"/>
      <c r="RVK793" s="289"/>
      <c r="RVL793" s="289"/>
      <c r="RVM793" s="289"/>
      <c r="RVN793" s="289"/>
      <c r="RVO793" s="289"/>
      <c r="RVP793" s="289"/>
      <c r="RVQ793" s="289"/>
      <c r="RVR793" s="289"/>
      <c r="RVS793" s="289"/>
      <c r="RVT793" s="289"/>
      <c r="RVU793" s="289"/>
      <c r="RVV793" s="289"/>
      <c r="RVW793" s="289"/>
      <c r="RVX793" s="289"/>
      <c r="RVY793" s="289"/>
      <c r="RVZ793" s="289"/>
      <c r="RWA793" s="289"/>
      <c r="RWB793" s="289"/>
      <c r="RWC793" s="289"/>
      <c r="RWD793" s="289"/>
      <c r="RWE793" s="289"/>
      <c r="RWF793" s="289"/>
      <c r="RWG793" s="289"/>
      <c r="RWH793" s="289"/>
      <c r="RWI793" s="289"/>
      <c r="RWJ793" s="289"/>
      <c r="RWK793" s="289"/>
      <c r="RWL793" s="289"/>
      <c r="RWM793" s="289"/>
      <c r="RWN793" s="289"/>
      <c r="RWO793" s="289"/>
      <c r="RWP793" s="289"/>
      <c r="RWQ793" s="289"/>
      <c r="RWR793" s="289"/>
      <c r="RWS793" s="289"/>
      <c r="RWT793" s="289"/>
      <c r="RWU793" s="289"/>
      <c r="RWV793" s="289"/>
      <c r="RWW793" s="289"/>
      <c r="RWX793" s="289"/>
      <c r="RWY793" s="289"/>
      <c r="RWZ793" s="289"/>
      <c r="RXA793" s="289"/>
      <c r="RXB793" s="289"/>
      <c r="RXC793" s="289"/>
      <c r="RXD793" s="289"/>
      <c r="RXE793" s="289"/>
      <c r="RXF793" s="289"/>
      <c r="RXG793" s="289"/>
      <c r="RXH793" s="289"/>
      <c r="RXI793" s="289"/>
      <c r="RXJ793" s="289"/>
      <c r="RXK793" s="289"/>
      <c r="RXL793" s="289"/>
      <c r="RXM793" s="289"/>
      <c r="RXN793" s="289"/>
      <c r="RXO793" s="289"/>
      <c r="RXP793" s="289"/>
      <c r="RXQ793" s="289"/>
      <c r="RXR793" s="289"/>
      <c r="RXS793" s="289"/>
      <c r="RXT793" s="289"/>
      <c r="RXU793" s="289"/>
      <c r="RXV793" s="289"/>
      <c r="RXW793" s="289"/>
      <c r="RXX793" s="289"/>
      <c r="RXY793" s="289"/>
      <c r="RXZ793" s="289"/>
      <c r="RYA793" s="289"/>
      <c r="RYB793" s="289"/>
      <c r="RYC793" s="289"/>
      <c r="RYD793" s="289"/>
      <c r="RYE793" s="289"/>
      <c r="RYF793" s="289"/>
      <c r="RYG793" s="289"/>
      <c r="RYH793" s="289"/>
      <c r="RYI793" s="289"/>
      <c r="RYJ793" s="289"/>
      <c r="RYK793" s="289"/>
      <c r="RYL793" s="289"/>
      <c r="RYM793" s="289"/>
      <c r="RYN793" s="289"/>
      <c r="RYO793" s="289"/>
      <c r="RYP793" s="289"/>
      <c r="RYQ793" s="289"/>
      <c r="RYR793" s="289"/>
      <c r="RYS793" s="289"/>
      <c r="RYT793" s="289"/>
      <c r="RYU793" s="289"/>
      <c r="RYV793" s="289"/>
      <c r="RYW793" s="289"/>
      <c r="RYX793" s="289"/>
      <c r="RYY793" s="289"/>
      <c r="RYZ793" s="289"/>
      <c r="RZA793" s="289"/>
      <c r="RZB793" s="289"/>
      <c r="RZC793" s="289"/>
      <c r="RZD793" s="289"/>
      <c r="RZE793" s="289"/>
      <c r="RZF793" s="289"/>
      <c r="RZG793" s="289"/>
      <c r="RZH793" s="289"/>
      <c r="RZI793" s="289"/>
      <c r="RZJ793" s="289"/>
      <c r="RZK793" s="289"/>
      <c r="RZL793" s="289"/>
      <c r="RZM793" s="289"/>
      <c r="RZN793" s="289"/>
      <c r="RZO793" s="289"/>
      <c r="RZP793" s="289"/>
      <c r="RZQ793" s="289"/>
      <c r="RZR793" s="289"/>
      <c r="RZS793" s="289"/>
      <c r="RZT793" s="289"/>
      <c r="RZU793" s="289"/>
      <c r="RZV793" s="289"/>
      <c r="RZW793" s="289"/>
      <c r="RZX793" s="289"/>
      <c r="RZY793" s="289"/>
      <c r="RZZ793" s="289"/>
      <c r="SAA793" s="289"/>
      <c r="SAB793" s="289"/>
      <c r="SAC793" s="289"/>
      <c r="SAD793" s="289"/>
      <c r="SAE793" s="289"/>
      <c r="SAF793" s="289"/>
      <c r="SAG793" s="289"/>
      <c r="SAH793" s="289"/>
      <c r="SAI793" s="289"/>
      <c r="SAJ793" s="289"/>
      <c r="SAK793" s="289"/>
      <c r="SAL793" s="289"/>
      <c r="SAM793" s="289"/>
      <c r="SAN793" s="289"/>
      <c r="SAO793" s="289"/>
      <c r="SAP793" s="289"/>
      <c r="SAQ793" s="289"/>
      <c r="SAR793" s="289"/>
      <c r="SAS793" s="289"/>
      <c r="SAT793" s="289"/>
      <c r="SAU793" s="289"/>
      <c r="SAV793" s="289"/>
      <c r="SAW793" s="289"/>
      <c r="SAX793" s="289"/>
      <c r="SAY793" s="289"/>
      <c r="SAZ793" s="289"/>
      <c r="SBA793" s="289"/>
      <c r="SBB793" s="289"/>
      <c r="SBC793" s="289"/>
      <c r="SBD793" s="289"/>
      <c r="SBE793" s="289"/>
      <c r="SBF793" s="289"/>
      <c r="SBG793" s="289"/>
      <c r="SBH793" s="289"/>
      <c r="SBI793" s="289"/>
      <c r="SBJ793" s="289"/>
      <c r="SBK793" s="289"/>
      <c r="SBL793" s="289"/>
      <c r="SBM793" s="289"/>
      <c r="SBN793" s="289"/>
      <c r="SBO793" s="289"/>
      <c r="SBP793" s="289"/>
      <c r="SBQ793" s="289"/>
      <c r="SBR793" s="289"/>
      <c r="SBS793" s="289"/>
      <c r="SBT793" s="289"/>
      <c r="SBU793" s="289"/>
      <c r="SBV793" s="289"/>
      <c r="SBW793" s="289"/>
      <c r="SBX793" s="289"/>
      <c r="SBY793" s="289"/>
      <c r="SBZ793" s="289"/>
      <c r="SCA793" s="289"/>
      <c r="SCB793" s="289"/>
      <c r="SCC793" s="289"/>
      <c r="SCD793" s="289"/>
      <c r="SCE793" s="289"/>
      <c r="SCF793" s="289"/>
      <c r="SCG793" s="289"/>
      <c r="SCH793" s="289"/>
      <c r="SCI793" s="289"/>
      <c r="SCJ793" s="289"/>
      <c r="SCK793" s="289"/>
      <c r="SCL793" s="289"/>
      <c r="SCM793" s="289"/>
      <c r="SCN793" s="289"/>
      <c r="SCO793" s="289"/>
      <c r="SCP793" s="289"/>
      <c r="SCQ793" s="289"/>
      <c r="SCR793" s="289"/>
      <c r="SCS793" s="289"/>
      <c r="SCT793" s="289"/>
      <c r="SCU793" s="289"/>
      <c r="SCV793" s="289"/>
      <c r="SCW793" s="289"/>
      <c r="SCX793" s="289"/>
      <c r="SCY793" s="289"/>
      <c r="SCZ793" s="289"/>
      <c r="SDA793" s="289"/>
      <c r="SDB793" s="289"/>
      <c r="SDC793" s="289"/>
      <c r="SDD793" s="289"/>
      <c r="SDE793" s="289"/>
      <c r="SDF793" s="289"/>
      <c r="SDG793" s="289"/>
      <c r="SDH793" s="289"/>
      <c r="SDI793" s="289"/>
      <c r="SDJ793" s="289"/>
      <c r="SDK793" s="289"/>
      <c r="SDL793" s="289"/>
      <c r="SDM793" s="289"/>
      <c r="SDN793" s="289"/>
      <c r="SDO793" s="289"/>
      <c r="SDP793" s="289"/>
      <c r="SDQ793" s="289"/>
      <c r="SDR793" s="289"/>
      <c r="SDS793" s="289"/>
      <c r="SDT793" s="289"/>
      <c r="SDU793" s="289"/>
      <c r="SDV793" s="289"/>
      <c r="SDW793" s="289"/>
      <c r="SDX793" s="289"/>
      <c r="SDY793" s="289"/>
      <c r="SDZ793" s="289"/>
      <c r="SEA793" s="289"/>
      <c r="SEB793" s="289"/>
      <c r="SEC793" s="289"/>
      <c r="SED793" s="289"/>
      <c r="SEE793" s="289"/>
      <c r="SEF793" s="289"/>
      <c r="SEG793" s="289"/>
      <c r="SEH793" s="289"/>
      <c r="SEI793" s="289"/>
      <c r="SEJ793" s="289"/>
      <c r="SEK793" s="289"/>
      <c r="SEL793" s="289"/>
      <c r="SEM793" s="289"/>
      <c r="SEN793" s="289"/>
      <c r="SEO793" s="289"/>
      <c r="SEP793" s="289"/>
      <c r="SEQ793" s="289"/>
      <c r="SER793" s="289"/>
      <c r="SES793" s="289"/>
      <c r="SET793" s="289"/>
      <c r="SEU793" s="289"/>
      <c r="SEV793" s="289"/>
      <c r="SEW793" s="289"/>
      <c r="SEX793" s="289"/>
      <c r="SEY793" s="289"/>
      <c r="SEZ793" s="289"/>
      <c r="SFA793" s="289"/>
      <c r="SFB793" s="289"/>
      <c r="SFC793" s="289"/>
      <c r="SFD793" s="289"/>
      <c r="SFE793" s="289"/>
      <c r="SFF793" s="289"/>
      <c r="SFG793" s="289"/>
      <c r="SFH793" s="289"/>
      <c r="SFI793" s="289"/>
      <c r="SFJ793" s="289"/>
      <c r="SFK793" s="289"/>
      <c r="SFL793" s="289"/>
      <c r="SFM793" s="289"/>
      <c r="SFN793" s="289"/>
      <c r="SFO793" s="289"/>
      <c r="SFP793" s="289"/>
      <c r="SFQ793" s="289"/>
      <c r="SFR793" s="289"/>
      <c r="SFS793" s="289"/>
      <c r="SFT793" s="289"/>
      <c r="SFU793" s="289"/>
      <c r="SFV793" s="289"/>
      <c r="SFW793" s="289"/>
      <c r="SFX793" s="289"/>
      <c r="SFY793" s="289"/>
      <c r="SFZ793" s="289"/>
      <c r="SGA793" s="289"/>
      <c r="SGB793" s="289"/>
      <c r="SGC793" s="289"/>
      <c r="SGD793" s="289"/>
      <c r="SGE793" s="289"/>
      <c r="SGF793" s="289"/>
      <c r="SGG793" s="289"/>
      <c r="SGH793" s="289"/>
      <c r="SGI793" s="289"/>
      <c r="SGJ793" s="289"/>
      <c r="SGK793" s="289"/>
      <c r="SGL793" s="289"/>
      <c r="SGM793" s="289"/>
      <c r="SGN793" s="289"/>
      <c r="SGO793" s="289"/>
      <c r="SGP793" s="289"/>
      <c r="SGQ793" s="289"/>
      <c r="SGR793" s="289"/>
      <c r="SGS793" s="289"/>
      <c r="SGT793" s="289"/>
      <c r="SGU793" s="289"/>
      <c r="SGV793" s="289"/>
      <c r="SGW793" s="289"/>
      <c r="SGX793" s="289"/>
      <c r="SGY793" s="289"/>
      <c r="SGZ793" s="289"/>
      <c r="SHA793" s="289"/>
      <c r="SHB793" s="289"/>
      <c r="SHC793" s="289"/>
      <c r="SHD793" s="289"/>
      <c r="SHE793" s="289"/>
      <c r="SHF793" s="289"/>
      <c r="SHG793" s="289"/>
      <c r="SHH793" s="289"/>
      <c r="SHI793" s="289"/>
      <c r="SHJ793" s="289"/>
      <c r="SHK793" s="289"/>
      <c r="SHL793" s="289"/>
      <c r="SHM793" s="289"/>
      <c r="SHN793" s="289"/>
      <c r="SHO793" s="289"/>
      <c r="SHP793" s="289"/>
      <c r="SHQ793" s="289"/>
      <c r="SHR793" s="289"/>
      <c r="SHS793" s="289"/>
      <c r="SHT793" s="289"/>
      <c r="SHU793" s="289"/>
      <c r="SHV793" s="289"/>
      <c r="SHW793" s="289"/>
      <c r="SHX793" s="289"/>
      <c r="SHY793" s="289"/>
      <c r="SHZ793" s="289"/>
      <c r="SIA793" s="289"/>
      <c r="SIB793" s="289"/>
      <c r="SIC793" s="289"/>
      <c r="SID793" s="289"/>
      <c r="SIE793" s="289"/>
      <c r="SIF793" s="289"/>
      <c r="SIG793" s="289"/>
      <c r="SIH793" s="289"/>
      <c r="SII793" s="289"/>
      <c r="SIJ793" s="289"/>
      <c r="SIK793" s="289"/>
      <c r="SIL793" s="289"/>
      <c r="SIM793" s="289"/>
      <c r="SIN793" s="289"/>
      <c r="SIO793" s="289"/>
      <c r="SIP793" s="289"/>
      <c r="SIQ793" s="289"/>
      <c r="SIR793" s="289"/>
      <c r="SIS793" s="289"/>
      <c r="SIT793" s="289"/>
      <c r="SIU793" s="289"/>
      <c r="SIV793" s="289"/>
      <c r="SIW793" s="289"/>
      <c r="SIX793" s="289"/>
      <c r="SIY793" s="289"/>
      <c r="SIZ793" s="289"/>
      <c r="SJA793" s="289"/>
      <c r="SJB793" s="289"/>
      <c r="SJC793" s="289"/>
      <c r="SJD793" s="289"/>
      <c r="SJE793" s="289"/>
      <c r="SJF793" s="289"/>
      <c r="SJG793" s="289"/>
      <c r="SJH793" s="289"/>
      <c r="SJI793" s="289"/>
      <c r="SJJ793" s="289"/>
      <c r="SJK793" s="289"/>
      <c r="SJL793" s="289"/>
      <c r="SJM793" s="289"/>
      <c r="SJN793" s="289"/>
      <c r="SJO793" s="289"/>
      <c r="SJP793" s="289"/>
      <c r="SJQ793" s="289"/>
      <c r="SJR793" s="289"/>
      <c r="SJS793" s="289"/>
      <c r="SJT793" s="289"/>
      <c r="SJU793" s="289"/>
      <c r="SJV793" s="289"/>
      <c r="SJW793" s="289"/>
      <c r="SJX793" s="289"/>
      <c r="SJY793" s="289"/>
      <c r="SJZ793" s="289"/>
      <c r="SKA793" s="289"/>
      <c r="SKB793" s="289"/>
      <c r="SKC793" s="289"/>
      <c r="SKD793" s="289"/>
      <c r="SKE793" s="289"/>
      <c r="SKF793" s="289"/>
      <c r="SKG793" s="289"/>
      <c r="SKH793" s="289"/>
      <c r="SKI793" s="289"/>
      <c r="SKJ793" s="289"/>
      <c r="SKK793" s="289"/>
      <c r="SKL793" s="289"/>
      <c r="SKM793" s="289"/>
      <c r="SKN793" s="289"/>
      <c r="SKO793" s="289"/>
      <c r="SKP793" s="289"/>
      <c r="SKQ793" s="289"/>
      <c r="SKR793" s="289"/>
      <c r="SKS793" s="289"/>
      <c r="SKT793" s="289"/>
      <c r="SKU793" s="289"/>
      <c r="SKV793" s="289"/>
      <c r="SKW793" s="289"/>
      <c r="SKX793" s="289"/>
      <c r="SKY793" s="289"/>
      <c r="SKZ793" s="289"/>
      <c r="SLA793" s="289"/>
      <c r="SLB793" s="289"/>
      <c r="SLC793" s="289"/>
      <c r="SLD793" s="289"/>
      <c r="SLE793" s="289"/>
      <c r="SLF793" s="289"/>
      <c r="SLG793" s="289"/>
      <c r="SLH793" s="289"/>
      <c r="SLI793" s="289"/>
      <c r="SLJ793" s="289"/>
      <c r="SLK793" s="289"/>
      <c r="SLL793" s="289"/>
      <c r="SLM793" s="289"/>
      <c r="SLN793" s="289"/>
      <c r="SLO793" s="289"/>
      <c r="SLP793" s="289"/>
      <c r="SLQ793" s="289"/>
      <c r="SLR793" s="289"/>
      <c r="SLS793" s="289"/>
      <c r="SLT793" s="289"/>
      <c r="SLU793" s="289"/>
      <c r="SLV793" s="289"/>
      <c r="SLW793" s="289"/>
      <c r="SLX793" s="289"/>
      <c r="SLY793" s="289"/>
      <c r="SLZ793" s="289"/>
      <c r="SMA793" s="289"/>
      <c r="SMB793" s="289"/>
      <c r="SMC793" s="289"/>
      <c r="SMD793" s="289"/>
      <c r="SME793" s="289"/>
      <c r="SMF793" s="289"/>
      <c r="SMG793" s="289"/>
      <c r="SMH793" s="289"/>
      <c r="SMI793" s="289"/>
      <c r="SMJ793" s="289"/>
      <c r="SMK793" s="289"/>
      <c r="SML793" s="289"/>
      <c r="SMM793" s="289"/>
      <c r="SMN793" s="289"/>
      <c r="SMO793" s="289"/>
      <c r="SMP793" s="289"/>
      <c r="SMQ793" s="289"/>
      <c r="SMR793" s="289"/>
      <c r="SMS793" s="289"/>
      <c r="SMT793" s="289"/>
      <c r="SMU793" s="289"/>
      <c r="SMV793" s="289"/>
      <c r="SMW793" s="289"/>
      <c r="SMX793" s="289"/>
      <c r="SMY793" s="289"/>
      <c r="SMZ793" s="289"/>
      <c r="SNA793" s="289"/>
      <c r="SNB793" s="289"/>
      <c r="SNC793" s="289"/>
      <c r="SND793" s="289"/>
      <c r="SNE793" s="289"/>
      <c r="SNF793" s="289"/>
      <c r="SNG793" s="289"/>
      <c r="SNH793" s="289"/>
      <c r="SNI793" s="289"/>
      <c r="SNJ793" s="289"/>
      <c r="SNK793" s="289"/>
      <c r="SNL793" s="289"/>
      <c r="SNM793" s="289"/>
      <c r="SNN793" s="289"/>
      <c r="SNO793" s="289"/>
      <c r="SNP793" s="289"/>
      <c r="SNQ793" s="289"/>
      <c r="SNR793" s="289"/>
      <c r="SNS793" s="289"/>
      <c r="SNT793" s="289"/>
      <c r="SNU793" s="289"/>
      <c r="SNV793" s="289"/>
      <c r="SNW793" s="289"/>
      <c r="SNX793" s="289"/>
      <c r="SNY793" s="289"/>
      <c r="SNZ793" s="289"/>
      <c r="SOA793" s="289"/>
      <c r="SOB793" s="289"/>
      <c r="SOC793" s="289"/>
      <c r="SOD793" s="289"/>
      <c r="SOE793" s="289"/>
      <c r="SOF793" s="289"/>
      <c r="SOG793" s="289"/>
      <c r="SOH793" s="289"/>
      <c r="SOI793" s="289"/>
      <c r="SOJ793" s="289"/>
      <c r="SOK793" s="289"/>
      <c r="SOL793" s="289"/>
      <c r="SOM793" s="289"/>
      <c r="SON793" s="289"/>
      <c r="SOO793" s="289"/>
      <c r="SOP793" s="289"/>
      <c r="SOQ793" s="289"/>
      <c r="SOR793" s="289"/>
      <c r="SOS793" s="289"/>
      <c r="SOT793" s="289"/>
      <c r="SOU793" s="289"/>
      <c r="SOV793" s="289"/>
      <c r="SOW793" s="289"/>
      <c r="SOX793" s="289"/>
      <c r="SOY793" s="289"/>
      <c r="SOZ793" s="289"/>
      <c r="SPA793" s="289"/>
      <c r="SPB793" s="289"/>
      <c r="SPC793" s="289"/>
      <c r="SPD793" s="289"/>
      <c r="SPE793" s="289"/>
      <c r="SPF793" s="289"/>
      <c r="SPG793" s="289"/>
      <c r="SPH793" s="289"/>
      <c r="SPI793" s="289"/>
      <c r="SPJ793" s="289"/>
      <c r="SPK793" s="289"/>
      <c r="SPL793" s="289"/>
      <c r="SPM793" s="289"/>
      <c r="SPN793" s="289"/>
      <c r="SPO793" s="289"/>
      <c r="SPP793" s="289"/>
      <c r="SPQ793" s="289"/>
      <c r="SPR793" s="289"/>
      <c r="SPS793" s="289"/>
      <c r="SPT793" s="289"/>
      <c r="SPU793" s="289"/>
      <c r="SPV793" s="289"/>
      <c r="SPW793" s="289"/>
      <c r="SPX793" s="289"/>
      <c r="SPY793" s="289"/>
      <c r="SPZ793" s="289"/>
      <c r="SQA793" s="289"/>
      <c r="SQB793" s="289"/>
      <c r="SQC793" s="289"/>
      <c r="SQD793" s="289"/>
      <c r="SQE793" s="289"/>
      <c r="SQF793" s="289"/>
      <c r="SQG793" s="289"/>
      <c r="SQH793" s="289"/>
      <c r="SQI793" s="289"/>
      <c r="SQJ793" s="289"/>
      <c r="SQK793" s="289"/>
      <c r="SQL793" s="289"/>
      <c r="SQM793" s="289"/>
      <c r="SQN793" s="289"/>
      <c r="SQO793" s="289"/>
      <c r="SQP793" s="289"/>
      <c r="SQQ793" s="289"/>
      <c r="SQR793" s="289"/>
      <c r="SQS793" s="289"/>
      <c r="SQT793" s="289"/>
      <c r="SQU793" s="289"/>
      <c r="SQV793" s="289"/>
      <c r="SQW793" s="289"/>
      <c r="SQX793" s="289"/>
      <c r="SQY793" s="289"/>
      <c r="SQZ793" s="289"/>
      <c r="SRA793" s="289"/>
      <c r="SRB793" s="289"/>
      <c r="SRC793" s="289"/>
      <c r="SRD793" s="289"/>
      <c r="SRE793" s="289"/>
      <c r="SRF793" s="289"/>
      <c r="SRG793" s="289"/>
      <c r="SRH793" s="289"/>
      <c r="SRI793" s="289"/>
      <c r="SRJ793" s="289"/>
      <c r="SRK793" s="289"/>
      <c r="SRL793" s="289"/>
      <c r="SRM793" s="289"/>
      <c r="SRN793" s="289"/>
      <c r="SRO793" s="289"/>
      <c r="SRP793" s="289"/>
      <c r="SRQ793" s="289"/>
      <c r="SRR793" s="289"/>
      <c r="SRS793" s="289"/>
      <c r="SRT793" s="289"/>
      <c r="SRU793" s="289"/>
      <c r="SRV793" s="289"/>
      <c r="SRW793" s="289"/>
      <c r="SRX793" s="289"/>
      <c r="SRY793" s="289"/>
      <c r="SRZ793" s="289"/>
      <c r="SSA793" s="289"/>
      <c r="SSB793" s="289"/>
      <c r="SSC793" s="289"/>
      <c r="SSD793" s="289"/>
      <c r="SSE793" s="289"/>
      <c r="SSF793" s="289"/>
      <c r="SSG793" s="289"/>
      <c r="SSH793" s="289"/>
      <c r="SSI793" s="289"/>
      <c r="SSJ793" s="289"/>
      <c r="SSK793" s="289"/>
      <c r="SSL793" s="289"/>
      <c r="SSM793" s="289"/>
      <c r="SSN793" s="289"/>
      <c r="SSO793" s="289"/>
      <c r="SSP793" s="289"/>
      <c r="SSQ793" s="289"/>
      <c r="SSR793" s="289"/>
      <c r="SSS793" s="289"/>
      <c r="SST793" s="289"/>
      <c r="SSU793" s="289"/>
      <c r="SSV793" s="289"/>
      <c r="SSW793" s="289"/>
      <c r="SSX793" s="289"/>
      <c r="SSY793" s="289"/>
      <c r="SSZ793" s="289"/>
      <c r="STA793" s="289"/>
      <c r="STB793" s="289"/>
      <c r="STC793" s="289"/>
      <c r="STD793" s="289"/>
      <c r="STE793" s="289"/>
      <c r="STF793" s="289"/>
      <c r="STG793" s="289"/>
      <c r="STH793" s="289"/>
      <c r="STI793" s="289"/>
      <c r="STJ793" s="289"/>
      <c r="STK793" s="289"/>
      <c r="STL793" s="289"/>
      <c r="STM793" s="289"/>
      <c r="STN793" s="289"/>
      <c r="STO793" s="289"/>
      <c r="STP793" s="289"/>
      <c r="STQ793" s="289"/>
      <c r="STR793" s="289"/>
      <c r="STS793" s="289"/>
      <c r="STT793" s="289"/>
      <c r="STU793" s="289"/>
      <c r="STV793" s="289"/>
      <c r="STW793" s="289"/>
      <c r="STX793" s="289"/>
      <c r="STY793" s="289"/>
      <c r="STZ793" s="289"/>
      <c r="SUA793" s="289"/>
      <c r="SUB793" s="289"/>
      <c r="SUC793" s="289"/>
      <c r="SUD793" s="289"/>
      <c r="SUE793" s="289"/>
      <c r="SUF793" s="289"/>
      <c r="SUG793" s="289"/>
      <c r="SUH793" s="289"/>
      <c r="SUI793" s="289"/>
      <c r="SUJ793" s="289"/>
      <c r="SUK793" s="289"/>
      <c r="SUL793" s="289"/>
      <c r="SUM793" s="289"/>
      <c r="SUN793" s="289"/>
      <c r="SUO793" s="289"/>
      <c r="SUP793" s="289"/>
      <c r="SUQ793" s="289"/>
      <c r="SUR793" s="289"/>
      <c r="SUS793" s="289"/>
      <c r="SUT793" s="289"/>
      <c r="SUU793" s="289"/>
      <c r="SUV793" s="289"/>
      <c r="SUW793" s="289"/>
      <c r="SUX793" s="289"/>
      <c r="SUY793" s="289"/>
      <c r="SUZ793" s="289"/>
      <c r="SVA793" s="289"/>
      <c r="SVB793" s="289"/>
      <c r="SVC793" s="289"/>
      <c r="SVD793" s="289"/>
      <c r="SVE793" s="289"/>
      <c r="SVF793" s="289"/>
      <c r="SVG793" s="289"/>
      <c r="SVH793" s="289"/>
      <c r="SVI793" s="289"/>
      <c r="SVJ793" s="289"/>
      <c r="SVK793" s="289"/>
      <c r="SVL793" s="289"/>
      <c r="SVM793" s="289"/>
      <c r="SVN793" s="289"/>
      <c r="SVO793" s="289"/>
      <c r="SVP793" s="289"/>
      <c r="SVQ793" s="289"/>
      <c r="SVR793" s="289"/>
      <c r="SVS793" s="289"/>
      <c r="SVT793" s="289"/>
      <c r="SVU793" s="289"/>
      <c r="SVV793" s="289"/>
      <c r="SVW793" s="289"/>
      <c r="SVX793" s="289"/>
      <c r="SVY793" s="289"/>
      <c r="SVZ793" s="289"/>
      <c r="SWA793" s="289"/>
      <c r="SWB793" s="289"/>
      <c r="SWC793" s="289"/>
      <c r="SWD793" s="289"/>
      <c r="SWE793" s="289"/>
      <c r="SWF793" s="289"/>
      <c r="SWG793" s="289"/>
      <c r="SWH793" s="289"/>
      <c r="SWI793" s="289"/>
      <c r="SWJ793" s="289"/>
      <c r="SWK793" s="289"/>
      <c r="SWL793" s="289"/>
      <c r="SWM793" s="289"/>
      <c r="SWN793" s="289"/>
      <c r="SWO793" s="289"/>
      <c r="SWP793" s="289"/>
      <c r="SWQ793" s="289"/>
      <c r="SWR793" s="289"/>
      <c r="SWS793" s="289"/>
      <c r="SWT793" s="289"/>
      <c r="SWU793" s="289"/>
      <c r="SWV793" s="289"/>
      <c r="SWW793" s="289"/>
      <c r="SWX793" s="289"/>
      <c r="SWY793" s="289"/>
      <c r="SWZ793" s="289"/>
      <c r="SXA793" s="289"/>
      <c r="SXB793" s="289"/>
      <c r="SXC793" s="289"/>
      <c r="SXD793" s="289"/>
      <c r="SXE793" s="289"/>
      <c r="SXF793" s="289"/>
      <c r="SXG793" s="289"/>
      <c r="SXH793" s="289"/>
      <c r="SXI793" s="289"/>
      <c r="SXJ793" s="289"/>
      <c r="SXK793" s="289"/>
      <c r="SXL793" s="289"/>
      <c r="SXM793" s="289"/>
      <c r="SXN793" s="289"/>
      <c r="SXO793" s="289"/>
      <c r="SXP793" s="289"/>
      <c r="SXQ793" s="289"/>
      <c r="SXR793" s="289"/>
      <c r="SXS793" s="289"/>
      <c r="SXT793" s="289"/>
      <c r="SXU793" s="289"/>
      <c r="SXV793" s="289"/>
      <c r="SXW793" s="289"/>
      <c r="SXX793" s="289"/>
      <c r="SXY793" s="289"/>
      <c r="SXZ793" s="289"/>
      <c r="SYA793" s="289"/>
      <c r="SYB793" s="289"/>
      <c r="SYC793" s="289"/>
      <c r="SYD793" s="289"/>
      <c r="SYE793" s="289"/>
      <c r="SYF793" s="289"/>
      <c r="SYG793" s="289"/>
      <c r="SYH793" s="289"/>
      <c r="SYI793" s="289"/>
      <c r="SYJ793" s="289"/>
      <c r="SYK793" s="289"/>
      <c r="SYL793" s="289"/>
      <c r="SYM793" s="289"/>
      <c r="SYN793" s="289"/>
      <c r="SYO793" s="289"/>
      <c r="SYP793" s="289"/>
      <c r="SYQ793" s="289"/>
      <c r="SYR793" s="289"/>
      <c r="SYS793" s="289"/>
      <c r="SYT793" s="289"/>
      <c r="SYU793" s="289"/>
      <c r="SYV793" s="289"/>
      <c r="SYW793" s="289"/>
      <c r="SYX793" s="289"/>
      <c r="SYY793" s="289"/>
      <c r="SYZ793" s="289"/>
      <c r="SZA793" s="289"/>
      <c r="SZB793" s="289"/>
      <c r="SZC793" s="289"/>
      <c r="SZD793" s="289"/>
      <c r="SZE793" s="289"/>
      <c r="SZF793" s="289"/>
      <c r="SZG793" s="289"/>
      <c r="SZH793" s="289"/>
      <c r="SZI793" s="289"/>
      <c r="SZJ793" s="289"/>
      <c r="SZK793" s="289"/>
      <c r="SZL793" s="289"/>
      <c r="SZM793" s="289"/>
      <c r="SZN793" s="289"/>
      <c r="SZO793" s="289"/>
      <c r="SZP793" s="289"/>
      <c r="SZQ793" s="289"/>
      <c r="SZR793" s="289"/>
      <c r="SZS793" s="289"/>
      <c r="SZT793" s="289"/>
      <c r="SZU793" s="289"/>
      <c r="SZV793" s="289"/>
      <c r="SZW793" s="289"/>
      <c r="SZX793" s="289"/>
      <c r="SZY793" s="289"/>
      <c r="SZZ793" s="289"/>
      <c r="TAA793" s="289"/>
      <c r="TAB793" s="289"/>
      <c r="TAC793" s="289"/>
      <c r="TAD793" s="289"/>
      <c r="TAE793" s="289"/>
      <c r="TAF793" s="289"/>
      <c r="TAG793" s="289"/>
      <c r="TAH793" s="289"/>
      <c r="TAI793" s="289"/>
      <c r="TAJ793" s="289"/>
      <c r="TAK793" s="289"/>
      <c r="TAL793" s="289"/>
      <c r="TAM793" s="289"/>
      <c r="TAN793" s="289"/>
      <c r="TAO793" s="289"/>
      <c r="TAP793" s="289"/>
      <c r="TAQ793" s="289"/>
      <c r="TAR793" s="289"/>
      <c r="TAS793" s="289"/>
      <c r="TAT793" s="289"/>
      <c r="TAU793" s="289"/>
      <c r="TAV793" s="289"/>
      <c r="TAW793" s="289"/>
      <c r="TAX793" s="289"/>
      <c r="TAY793" s="289"/>
      <c r="TAZ793" s="289"/>
      <c r="TBA793" s="289"/>
      <c r="TBB793" s="289"/>
      <c r="TBC793" s="289"/>
      <c r="TBD793" s="289"/>
      <c r="TBE793" s="289"/>
      <c r="TBF793" s="289"/>
      <c r="TBG793" s="289"/>
      <c r="TBH793" s="289"/>
      <c r="TBI793" s="289"/>
      <c r="TBJ793" s="289"/>
      <c r="TBK793" s="289"/>
      <c r="TBL793" s="289"/>
      <c r="TBM793" s="289"/>
      <c r="TBN793" s="289"/>
      <c r="TBO793" s="289"/>
      <c r="TBP793" s="289"/>
      <c r="TBQ793" s="289"/>
      <c r="TBR793" s="289"/>
      <c r="TBS793" s="289"/>
      <c r="TBT793" s="289"/>
      <c r="TBU793" s="289"/>
      <c r="TBV793" s="289"/>
      <c r="TBW793" s="289"/>
      <c r="TBX793" s="289"/>
      <c r="TBY793" s="289"/>
      <c r="TBZ793" s="289"/>
      <c r="TCA793" s="289"/>
      <c r="TCB793" s="289"/>
      <c r="TCC793" s="289"/>
      <c r="TCD793" s="289"/>
      <c r="TCE793" s="289"/>
      <c r="TCF793" s="289"/>
      <c r="TCG793" s="289"/>
      <c r="TCH793" s="289"/>
      <c r="TCI793" s="289"/>
      <c r="TCJ793" s="289"/>
      <c r="TCK793" s="289"/>
      <c r="TCL793" s="289"/>
      <c r="TCM793" s="289"/>
      <c r="TCN793" s="289"/>
      <c r="TCO793" s="289"/>
      <c r="TCP793" s="289"/>
      <c r="TCQ793" s="289"/>
      <c r="TCR793" s="289"/>
      <c r="TCS793" s="289"/>
      <c r="TCT793" s="289"/>
      <c r="TCU793" s="289"/>
      <c r="TCV793" s="289"/>
      <c r="TCW793" s="289"/>
      <c r="TCX793" s="289"/>
      <c r="TCY793" s="289"/>
      <c r="TCZ793" s="289"/>
      <c r="TDA793" s="289"/>
      <c r="TDB793" s="289"/>
      <c r="TDC793" s="289"/>
      <c r="TDD793" s="289"/>
      <c r="TDE793" s="289"/>
      <c r="TDF793" s="289"/>
      <c r="TDG793" s="289"/>
      <c r="TDH793" s="289"/>
      <c r="TDI793" s="289"/>
      <c r="TDJ793" s="289"/>
      <c r="TDK793" s="289"/>
      <c r="TDL793" s="289"/>
      <c r="TDM793" s="289"/>
      <c r="TDN793" s="289"/>
      <c r="TDO793" s="289"/>
      <c r="TDP793" s="289"/>
      <c r="TDQ793" s="289"/>
      <c r="TDR793" s="289"/>
      <c r="TDS793" s="289"/>
      <c r="TDT793" s="289"/>
      <c r="TDU793" s="289"/>
      <c r="TDV793" s="289"/>
      <c r="TDW793" s="289"/>
      <c r="TDX793" s="289"/>
      <c r="TDY793" s="289"/>
      <c r="TDZ793" s="289"/>
      <c r="TEA793" s="289"/>
      <c r="TEB793" s="289"/>
      <c r="TEC793" s="289"/>
      <c r="TED793" s="289"/>
      <c r="TEE793" s="289"/>
      <c r="TEF793" s="289"/>
      <c r="TEG793" s="289"/>
      <c r="TEH793" s="289"/>
      <c r="TEI793" s="289"/>
      <c r="TEJ793" s="289"/>
      <c r="TEK793" s="289"/>
      <c r="TEL793" s="289"/>
      <c r="TEM793" s="289"/>
      <c r="TEN793" s="289"/>
      <c r="TEO793" s="289"/>
      <c r="TEP793" s="289"/>
      <c r="TEQ793" s="289"/>
      <c r="TER793" s="289"/>
      <c r="TES793" s="289"/>
      <c r="TET793" s="289"/>
      <c r="TEU793" s="289"/>
      <c r="TEV793" s="289"/>
      <c r="TEW793" s="289"/>
      <c r="TEX793" s="289"/>
      <c r="TEY793" s="289"/>
      <c r="TEZ793" s="289"/>
      <c r="TFA793" s="289"/>
      <c r="TFB793" s="289"/>
      <c r="TFC793" s="289"/>
      <c r="TFD793" s="289"/>
      <c r="TFE793" s="289"/>
      <c r="TFF793" s="289"/>
      <c r="TFG793" s="289"/>
      <c r="TFH793" s="289"/>
      <c r="TFI793" s="289"/>
      <c r="TFJ793" s="289"/>
      <c r="TFK793" s="289"/>
      <c r="TFL793" s="289"/>
      <c r="TFM793" s="289"/>
      <c r="TFN793" s="289"/>
      <c r="TFO793" s="289"/>
      <c r="TFP793" s="289"/>
      <c r="TFQ793" s="289"/>
      <c r="TFR793" s="289"/>
      <c r="TFS793" s="289"/>
      <c r="TFT793" s="289"/>
      <c r="TFU793" s="289"/>
      <c r="TFV793" s="289"/>
      <c r="TFW793" s="289"/>
      <c r="TFX793" s="289"/>
      <c r="TFY793" s="289"/>
      <c r="TFZ793" s="289"/>
      <c r="TGA793" s="289"/>
      <c r="TGB793" s="289"/>
      <c r="TGC793" s="289"/>
      <c r="TGD793" s="289"/>
      <c r="TGE793" s="289"/>
      <c r="TGF793" s="289"/>
      <c r="TGG793" s="289"/>
      <c r="TGH793" s="289"/>
      <c r="TGI793" s="289"/>
      <c r="TGJ793" s="289"/>
      <c r="TGK793" s="289"/>
      <c r="TGL793" s="289"/>
      <c r="TGM793" s="289"/>
      <c r="TGN793" s="289"/>
      <c r="TGO793" s="289"/>
      <c r="TGP793" s="289"/>
      <c r="TGQ793" s="289"/>
      <c r="TGR793" s="289"/>
      <c r="TGS793" s="289"/>
      <c r="TGT793" s="289"/>
      <c r="TGU793" s="289"/>
      <c r="TGV793" s="289"/>
      <c r="TGW793" s="289"/>
      <c r="TGX793" s="289"/>
      <c r="TGY793" s="289"/>
      <c r="TGZ793" s="289"/>
      <c r="THA793" s="289"/>
      <c r="THB793" s="289"/>
      <c r="THC793" s="289"/>
      <c r="THD793" s="289"/>
      <c r="THE793" s="289"/>
      <c r="THF793" s="289"/>
      <c r="THG793" s="289"/>
      <c r="THH793" s="289"/>
      <c r="THI793" s="289"/>
      <c r="THJ793" s="289"/>
      <c r="THK793" s="289"/>
      <c r="THL793" s="289"/>
      <c r="THM793" s="289"/>
      <c r="THN793" s="289"/>
      <c r="THO793" s="289"/>
      <c r="THP793" s="289"/>
      <c r="THQ793" s="289"/>
      <c r="THR793" s="289"/>
      <c r="THS793" s="289"/>
      <c r="THT793" s="289"/>
      <c r="THU793" s="289"/>
      <c r="THV793" s="289"/>
      <c r="THW793" s="289"/>
      <c r="THX793" s="289"/>
      <c r="THY793" s="289"/>
      <c r="THZ793" s="289"/>
      <c r="TIA793" s="289"/>
      <c r="TIB793" s="289"/>
      <c r="TIC793" s="289"/>
      <c r="TID793" s="289"/>
      <c r="TIE793" s="289"/>
      <c r="TIF793" s="289"/>
      <c r="TIG793" s="289"/>
      <c r="TIH793" s="289"/>
      <c r="TII793" s="289"/>
      <c r="TIJ793" s="289"/>
      <c r="TIK793" s="289"/>
      <c r="TIL793" s="289"/>
      <c r="TIM793" s="289"/>
      <c r="TIN793" s="289"/>
      <c r="TIO793" s="289"/>
      <c r="TIP793" s="289"/>
      <c r="TIQ793" s="289"/>
      <c r="TIR793" s="289"/>
      <c r="TIS793" s="289"/>
      <c r="TIT793" s="289"/>
      <c r="TIU793" s="289"/>
      <c r="TIV793" s="289"/>
      <c r="TIW793" s="289"/>
      <c r="TIX793" s="289"/>
      <c r="TIY793" s="289"/>
      <c r="TIZ793" s="289"/>
      <c r="TJA793" s="289"/>
      <c r="TJB793" s="289"/>
      <c r="TJC793" s="289"/>
      <c r="TJD793" s="289"/>
      <c r="TJE793" s="289"/>
      <c r="TJF793" s="289"/>
      <c r="TJG793" s="289"/>
      <c r="TJH793" s="289"/>
      <c r="TJI793" s="289"/>
      <c r="TJJ793" s="289"/>
      <c r="TJK793" s="289"/>
      <c r="TJL793" s="289"/>
      <c r="TJM793" s="289"/>
      <c r="TJN793" s="289"/>
      <c r="TJO793" s="289"/>
      <c r="TJP793" s="289"/>
      <c r="TJQ793" s="289"/>
      <c r="TJR793" s="289"/>
      <c r="TJS793" s="289"/>
      <c r="TJT793" s="289"/>
      <c r="TJU793" s="289"/>
      <c r="TJV793" s="289"/>
      <c r="TJW793" s="289"/>
      <c r="TJX793" s="289"/>
      <c r="TJY793" s="289"/>
      <c r="TJZ793" s="289"/>
      <c r="TKA793" s="289"/>
      <c r="TKB793" s="289"/>
      <c r="TKC793" s="289"/>
      <c r="TKD793" s="289"/>
      <c r="TKE793" s="289"/>
      <c r="TKF793" s="289"/>
      <c r="TKG793" s="289"/>
      <c r="TKH793" s="289"/>
      <c r="TKI793" s="289"/>
      <c r="TKJ793" s="289"/>
      <c r="TKK793" s="289"/>
      <c r="TKL793" s="289"/>
      <c r="TKM793" s="289"/>
      <c r="TKN793" s="289"/>
      <c r="TKO793" s="289"/>
      <c r="TKP793" s="289"/>
      <c r="TKQ793" s="289"/>
      <c r="TKR793" s="289"/>
      <c r="TKS793" s="289"/>
      <c r="TKT793" s="289"/>
      <c r="TKU793" s="289"/>
      <c r="TKV793" s="289"/>
      <c r="TKW793" s="289"/>
      <c r="TKX793" s="289"/>
      <c r="TKY793" s="289"/>
      <c r="TKZ793" s="289"/>
      <c r="TLA793" s="289"/>
      <c r="TLB793" s="289"/>
      <c r="TLC793" s="289"/>
      <c r="TLD793" s="289"/>
      <c r="TLE793" s="289"/>
      <c r="TLF793" s="289"/>
      <c r="TLG793" s="289"/>
      <c r="TLH793" s="289"/>
      <c r="TLI793" s="289"/>
      <c r="TLJ793" s="289"/>
      <c r="TLK793" s="289"/>
      <c r="TLL793" s="289"/>
      <c r="TLM793" s="289"/>
      <c r="TLN793" s="289"/>
      <c r="TLO793" s="289"/>
      <c r="TLP793" s="289"/>
      <c r="TLQ793" s="289"/>
      <c r="TLR793" s="289"/>
      <c r="TLS793" s="289"/>
      <c r="TLT793" s="289"/>
      <c r="TLU793" s="289"/>
      <c r="TLV793" s="289"/>
      <c r="TLW793" s="289"/>
      <c r="TLX793" s="289"/>
      <c r="TLY793" s="289"/>
      <c r="TLZ793" s="289"/>
      <c r="TMA793" s="289"/>
      <c r="TMB793" s="289"/>
      <c r="TMC793" s="289"/>
      <c r="TMD793" s="289"/>
      <c r="TME793" s="289"/>
      <c r="TMF793" s="289"/>
      <c r="TMG793" s="289"/>
      <c r="TMH793" s="289"/>
      <c r="TMI793" s="289"/>
      <c r="TMJ793" s="289"/>
      <c r="TMK793" s="289"/>
      <c r="TML793" s="289"/>
      <c r="TMM793" s="289"/>
      <c r="TMN793" s="289"/>
      <c r="TMO793" s="289"/>
      <c r="TMP793" s="289"/>
      <c r="TMQ793" s="289"/>
      <c r="TMR793" s="289"/>
      <c r="TMS793" s="289"/>
      <c r="TMT793" s="289"/>
      <c r="TMU793" s="289"/>
      <c r="TMV793" s="289"/>
      <c r="TMW793" s="289"/>
      <c r="TMX793" s="289"/>
      <c r="TMY793" s="289"/>
      <c r="TMZ793" s="289"/>
      <c r="TNA793" s="289"/>
      <c r="TNB793" s="289"/>
      <c r="TNC793" s="289"/>
      <c r="TND793" s="289"/>
      <c r="TNE793" s="289"/>
      <c r="TNF793" s="289"/>
      <c r="TNG793" s="289"/>
      <c r="TNH793" s="289"/>
      <c r="TNI793" s="289"/>
      <c r="TNJ793" s="289"/>
      <c r="TNK793" s="289"/>
      <c r="TNL793" s="289"/>
      <c r="TNM793" s="289"/>
      <c r="TNN793" s="289"/>
      <c r="TNO793" s="289"/>
      <c r="TNP793" s="289"/>
      <c r="TNQ793" s="289"/>
      <c r="TNR793" s="289"/>
      <c r="TNS793" s="289"/>
      <c r="TNT793" s="289"/>
      <c r="TNU793" s="289"/>
      <c r="TNV793" s="289"/>
      <c r="TNW793" s="289"/>
      <c r="TNX793" s="289"/>
      <c r="TNY793" s="289"/>
      <c r="TNZ793" s="289"/>
      <c r="TOA793" s="289"/>
      <c r="TOB793" s="289"/>
      <c r="TOC793" s="289"/>
      <c r="TOD793" s="289"/>
      <c r="TOE793" s="289"/>
      <c r="TOF793" s="289"/>
      <c r="TOG793" s="289"/>
      <c r="TOH793" s="289"/>
      <c r="TOI793" s="289"/>
      <c r="TOJ793" s="289"/>
      <c r="TOK793" s="289"/>
      <c r="TOL793" s="289"/>
      <c r="TOM793" s="289"/>
      <c r="TON793" s="289"/>
      <c r="TOO793" s="289"/>
      <c r="TOP793" s="289"/>
      <c r="TOQ793" s="289"/>
      <c r="TOR793" s="289"/>
      <c r="TOS793" s="289"/>
      <c r="TOT793" s="289"/>
      <c r="TOU793" s="289"/>
      <c r="TOV793" s="289"/>
      <c r="TOW793" s="289"/>
      <c r="TOX793" s="289"/>
      <c r="TOY793" s="289"/>
      <c r="TOZ793" s="289"/>
      <c r="TPA793" s="289"/>
      <c r="TPB793" s="289"/>
      <c r="TPC793" s="289"/>
      <c r="TPD793" s="289"/>
      <c r="TPE793" s="289"/>
      <c r="TPF793" s="289"/>
      <c r="TPG793" s="289"/>
      <c r="TPH793" s="289"/>
      <c r="TPI793" s="289"/>
      <c r="TPJ793" s="289"/>
      <c r="TPK793" s="289"/>
      <c r="TPL793" s="289"/>
      <c r="TPM793" s="289"/>
      <c r="TPN793" s="289"/>
      <c r="TPO793" s="289"/>
      <c r="TPP793" s="289"/>
      <c r="TPQ793" s="289"/>
      <c r="TPR793" s="289"/>
      <c r="TPS793" s="289"/>
      <c r="TPT793" s="289"/>
      <c r="TPU793" s="289"/>
      <c r="TPV793" s="289"/>
      <c r="TPW793" s="289"/>
      <c r="TPX793" s="289"/>
      <c r="TPY793" s="289"/>
      <c r="TPZ793" s="289"/>
      <c r="TQA793" s="289"/>
      <c r="TQB793" s="289"/>
      <c r="TQC793" s="289"/>
      <c r="TQD793" s="289"/>
      <c r="TQE793" s="289"/>
      <c r="TQF793" s="289"/>
      <c r="TQG793" s="289"/>
      <c r="TQH793" s="289"/>
      <c r="TQI793" s="289"/>
      <c r="TQJ793" s="289"/>
      <c r="TQK793" s="289"/>
      <c r="TQL793" s="289"/>
      <c r="TQM793" s="289"/>
      <c r="TQN793" s="289"/>
      <c r="TQO793" s="289"/>
      <c r="TQP793" s="289"/>
      <c r="TQQ793" s="289"/>
      <c r="TQR793" s="289"/>
      <c r="TQS793" s="289"/>
      <c r="TQT793" s="289"/>
      <c r="TQU793" s="289"/>
      <c r="TQV793" s="289"/>
      <c r="TQW793" s="289"/>
      <c r="TQX793" s="289"/>
      <c r="TQY793" s="289"/>
      <c r="TQZ793" s="289"/>
      <c r="TRA793" s="289"/>
      <c r="TRB793" s="289"/>
      <c r="TRC793" s="289"/>
      <c r="TRD793" s="289"/>
      <c r="TRE793" s="289"/>
      <c r="TRF793" s="289"/>
      <c r="TRG793" s="289"/>
      <c r="TRH793" s="289"/>
      <c r="TRI793" s="289"/>
      <c r="TRJ793" s="289"/>
      <c r="TRK793" s="289"/>
      <c r="TRL793" s="289"/>
      <c r="TRM793" s="289"/>
      <c r="TRN793" s="289"/>
      <c r="TRO793" s="289"/>
      <c r="TRP793" s="289"/>
      <c r="TRQ793" s="289"/>
      <c r="TRR793" s="289"/>
      <c r="TRS793" s="289"/>
      <c r="TRT793" s="289"/>
      <c r="TRU793" s="289"/>
      <c r="TRV793" s="289"/>
      <c r="TRW793" s="289"/>
      <c r="TRX793" s="289"/>
      <c r="TRY793" s="289"/>
      <c r="TRZ793" s="289"/>
      <c r="TSA793" s="289"/>
      <c r="TSB793" s="289"/>
      <c r="TSC793" s="289"/>
      <c r="TSD793" s="289"/>
      <c r="TSE793" s="289"/>
      <c r="TSF793" s="289"/>
      <c r="TSG793" s="289"/>
      <c r="TSH793" s="289"/>
      <c r="TSI793" s="289"/>
      <c r="TSJ793" s="289"/>
      <c r="TSK793" s="289"/>
      <c r="TSL793" s="289"/>
      <c r="TSM793" s="289"/>
      <c r="TSN793" s="289"/>
      <c r="TSO793" s="289"/>
      <c r="TSP793" s="289"/>
      <c r="TSQ793" s="289"/>
      <c r="TSR793" s="289"/>
      <c r="TSS793" s="289"/>
      <c r="TST793" s="289"/>
      <c r="TSU793" s="289"/>
      <c r="TSV793" s="289"/>
      <c r="TSW793" s="289"/>
      <c r="TSX793" s="289"/>
      <c r="TSY793" s="289"/>
      <c r="TSZ793" s="289"/>
      <c r="TTA793" s="289"/>
      <c r="TTB793" s="289"/>
      <c r="TTC793" s="289"/>
      <c r="TTD793" s="289"/>
      <c r="TTE793" s="289"/>
      <c r="TTF793" s="289"/>
      <c r="TTG793" s="289"/>
      <c r="TTH793" s="289"/>
      <c r="TTI793" s="289"/>
      <c r="TTJ793" s="289"/>
      <c r="TTK793" s="289"/>
      <c r="TTL793" s="289"/>
      <c r="TTM793" s="289"/>
      <c r="TTN793" s="289"/>
      <c r="TTO793" s="289"/>
      <c r="TTP793" s="289"/>
      <c r="TTQ793" s="289"/>
      <c r="TTR793" s="289"/>
      <c r="TTS793" s="289"/>
      <c r="TTT793" s="289"/>
      <c r="TTU793" s="289"/>
      <c r="TTV793" s="289"/>
      <c r="TTW793" s="289"/>
      <c r="TTX793" s="289"/>
      <c r="TTY793" s="289"/>
      <c r="TTZ793" s="289"/>
      <c r="TUA793" s="289"/>
      <c r="TUB793" s="289"/>
      <c r="TUC793" s="289"/>
      <c r="TUD793" s="289"/>
      <c r="TUE793" s="289"/>
      <c r="TUF793" s="289"/>
      <c r="TUG793" s="289"/>
      <c r="TUH793" s="289"/>
      <c r="TUI793" s="289"/>
      <c r="TUJ793" s="289"/>
      <c r="TUK793" s="289"/>
      <c r="TUL793" s="289"/>
      <c r="TUM793" s="289"/>
      <c r="TUN793" s="289"/>
      <c r="TUO793" s="289"/>
      <c r="TUP793" s="289"/>
      <c r="TUQ793" s="289"/>
      <c r="TUR793" s="289"/>
      <c r="TUS793" s="289"/>
      <c r="TUT793" s="289"/>
      <c r="TUU793" s="289"/>
      <c r="TUV793" s="289"/>
      <c r="TUW793" s="289"/>
      <c r="TUX793" s="289"/>
      <c r="TUY793" s="289"/>
      <c r="TUZ793" s="289"/>
      <c r="TVA793" s="289"/>
      <c r="TVB793" s="289"/>
      <c r="TVC793" s="289"/>
      <c r="TVD793" s="289"/>
      <c r="TVE793" s="289"/>
      <c r="TVF793" s="289"/>
      <c r="TVG793" s="289"/>
      <c r="TVH793" s="289"/>
      <c r="TVI793" s="289"/>
      <c r="TVJ793" s="289"/>
      <c r="TVK793" s="289"/>
      <c r="TVL793" s="289"/>
      <c r="TVM793" s="289"/>
      <c r="TVN793" s="289"/>
      <c r="TVO793" s="289"/>
      <c r="TVP793" s="289"/>
      <c r="TVQ793" s="289"/>
      <c r="TVR793" s="289"/>
      <c r="TVS793" s="289"/>
      <c r="TVT793" s="289"/>
      <c r="TVU793" s="289"/>
      <c r="TVV793" s="289"/>
      <c r="TVW793" s="289"/>
      <c r="TVX793" s="289"/>
      <c r="TVY793" s="289"/>
      <c r="TVZ793" s="289"/>
      <c r="TWA793" s="289"/>
      <c r="TWB793" s="289"/>
      <c r="TWC793" s="289"/>
      <c r="TWD793" s="289"/>
      <c r="TWE793" s="289"/>
      <c r="TWF793" s="289"/>
      <c r="TWG793" s="289"/>
      <c r="TWH793" s="289"/>
      <c r="TWI793" s="289"/>
      <c r="TWJ793" s="289"/>
      <c r="TWK793" s="289"/>
      <c r="TWL793" s="289"/>
      <c r="TWM793" s="289"/>
      <c r="TWN793" s="289"/>
      <c r="TWO793" s="289"/>
      <c r="TWP793" s="289"/>
      <c r="TWQ793" s="289"/>
      <c r="TWR793" s="289"/>
      <c r="TWS793" s="289"/>
      <c r="TWT793" s="289"/>
      <c r="TWU793" s="289"/>
      <c r="TWV793" s="289"/>
      <c r="TWW793" s="289"/>
      <c r="TWX793" s="289"/>
      <c r="TWY793" s="289"/>
      <c r="TWZ793" s="289"/>
      <c r="TXA793" s="289"/>
      <c r="TXB793" s="289"/>
      <c r="TXC793" s="289"/>
      <c r="TXD793" s="289"/>
      <c r="TXE793" s="289"/>
      <c r="TXF793" s="289"/>
      <c r="TXG793" s="289"/>
      <c r="TXH793" s="289"/>
      <c r="TXI793" s="289"/>
      <c r="TXJ793" s="289"/>
      <c r="TXK793" s="289"/>
      <c r="TXL793" s="289"/>
      <c r="TXM793" s="289"/>
      <c r="TXN793" s="289"/>
      <c r="TXO793" s="289"/>
      <c r="TXP793" s="289"/>
      <c r="TXQ793" s="289"/>
      <c r="TXR793" s="289"/>
      <c r="TXS793" s="289"/>
      <c r="TXT793" s="289"/>
      <c r="TXU793" s="289"/>
      <c r="TXV793" s="289"/>
      <c r="TXW793" s="289"/>
      <c r="TXX793" s="289"/>
      <c r="TXY793" s="289"/>
      <c r="TXZ793" s="289"/>
      <c r="TYA793" s="289"/>
      <c r="TYB793" s="289"/>
      <c r="TYC793" s="289"/>
      <c r="TYD793" s="289"/>
      <c r="TYE793" s="289"/>
      <c r="TYF793" s="289"/>
      <c r="TYG793" s="289"/>
      <c r="TYH793" s="289"/>
      <c r="TYI793" s="289"/>
      <c r="TYJ793" s="289"/>
      <c r="TYK793" s="289"/>
      <c r="TYL793" s="289"/>
      <c r="TYM793" s="289"/>
      <c r="TYN793" s="289"/>
      <c r="TYO793" s="289"/>
      <c r="TYP793" s="289"/>
      <c r="TYQ793" s="289"/>
      <c r="TYR793" s="289"/>
      <c r="TYS793" s="289"/>
      <c r="TYT793" s="289"/>
      <c r="TYU793" s="289"/>
      <c r="TYV793" s="289"/>
      <c r="TYW793" s="289"/>
      <c r="TYX793" s="289"/>
      <c r="TYY793" s="289"/>
      <c r="TYZ793" s="289"/>
      <c r="TZA793" s="289"/>
      <c r="TZB793" s="289"/>
      <c r="TZC793" s="289"/>
      <c r="TZD793" s="289"/>
      <c r="TZE793" s="289"/>
      <c r="TZF793" s="289"/>
      <c r="TZG793" s="289"/>
      <c r="TZH793" s="289"/>
      <c r="TZI793" s="289"/>
      <c r="TZJ793" s="289"/>
      <c r="TZK793" s="289"/>
      <c r="TZL793" s="289"/>
      <c r="TZM793" s="289"/>
      <c r="TZN793" s="289"/>
      <c r="TZO793" s="289"/>
      <c r="TZP793" s="289"/>
      <c r="TZQ793" s="289"/>
      <c r="TZR793" s="289"/>
      <c r="TZS793" s="289"/>
      <c r="TZT793" s="289"/>
      <c r="TZU793" s="289"/>
      <c r="TZV793" s="289"/>
      <c r="TZW793" s="289"/>
      <c r="TZX793" s="289"/>
      <c r="TZY793" s="289"/>
      <c r="TZZ793" s="289"/>
      <c r="UAA793" s="289"/>
      <c r="UAB793" s="289"/>
      <c r="UAC793" s="289"/>
      <c r="UAD793" s="289"/>
      <c r="UAE793" s="289"/>
      <c r="UAF793" s="289"/>
      <c r="UAG793" s="289"/>
      <c r="UAH793" s="289"/>
      <c r="UAI793" s="289"/>
      <c r="UAJ793" s="289"/>
      <c r="UAK793" s="289"/>
      <c r="UAL793" s="289"/>
      <c r="UAM793" s="289"/>
      <c r="UAN793" s="289"/>
      <c r="UAO793" s="289"/>
      <c r="UAP793" s="289"/>
      <c r="UAQ793" s="289"/>
      <c r="UAR793" s="289"/>
      <c r="UAS793" s="289"/>
      <c r="UAT793" s="289"/>
      <c r="UAU793" s="289"/>
      <c r="UAV793" s="289"/>
      <c r="UAW793" s="289"/>
      <c r="UAX793" s="289"/>
      <c r="UAY793" s="289"/>
      <c r="UAZ793" s="289"/>
      <c r="UBA793" s="289"/>
      <c r="UBB793" s="289"/>
      <c r="UBC793" s="289"/>
      <c r="UBD793" s="289"/>
      <c r="UBE793" s="289"/>
      <c r="UBF793" s="289"/>
      <c r="UBG793" s="289"/>
      <c r="UBH793" s="289"/>
      <c r="UBI793" s="289"/>
      <c r="UBJ793" s="289"/>
      <c r="UBK793" s="289"/>
      <c r="UBL793" s="289"/>
      <c r="UBM793" s="289"/>
      <c r="UBN793" s="289"/>
      <c r="UBO793" s="289"/>
      <c r="UBP793" s="289"/>
      <c r="UBQ793" s="289"/>
      <c r="UBR793" s="289"/>
      <c r="UBS793" s="289"/>
      <c r="UBT793" s="289"/>
      <c r="UBU793" s="289"/>
      <c r="UBV793" s="289"/>
      <c r="UBW793" s="289"/>
      <c r="UBX793" s="289"/>
      <c r="UBY793" s="289"/>
      <c r="UBZ793" s="289"/>
      <c r="UCA793" s="289"/>
      <c r="UCB793" s="289"/>
      <c r="UCC793" s="289"/>
      <c r="UCD793" s="289"/>
      <c r="UCE793" s="289"/>
      <c r="UCF793" s="289"/>
      <c r="UCG793" s="289"/>
      <c r="UCH793" s="289"/>
      <c r="UCI793" s="289"/>
      <c r="UCJ793" s="289"/>
      <c r="UCK793" s="289"/>
      <c r="UCL793" s="289"/>
      <c r="UCM793" s="289"/>
      <c r="UCN793" s="289"/>
      <c r="UCO793" s="289"/>
      <c r="UCP793" s="289"/>
      <c r="UCQ793" s="289"/>
      <c r="UCR793" s="289"/>
      <c r="UCS793" s="289"/>
      <c r="UCT793" s="289"/>
      <c r="UCU793" s="289"/>
      <c r="UCV793" s="289"/>
      <c r="UCW793" s="289"/>
      <c r="UCX793" s="289"/>
      <c r="UCY793" s="289"/>
      <c r="UCZ793" s="289"/>
      <c r="UDA793" s="289"/>
      <c r="UDB793" s="289"/>
      <c r="UDC793" s="289"/>
      <c r="UDD793" s="289"/>
      <c r="UDE793" s="289"/>
      <c r="UDF793" s="289"/>
      <c r="UDG793" s="289"/>
      <c r="UDH793" s="289"/>
      <c r="UDI793" s="289"/>
      <c r="UDJ793" s="289"/>
      <c r="UDK793" s="289"/>
      <c r="UDL793" s="289"/>
      <c r="UDM793" s="289"/>
      <c r="UDN793" s="289"/>
      <c r="UDO793" s="289"/>
      <c r="UDP793" s="289"/>
      <c r="UDQ793" s="289"/>
      <c r="UDR793" s="289"/>
      <c r="UDS793" s="289"/>
      <c r="UDT793" s="289"/>
      <c r="UDU793" s="289"/>
      <c r="UDV793" s="289"/>
      <c r="UDW793" s="289"/>
      <c r="UDX793" s="289"/>
      <c r="UDY793" s="289"/>
      <c r="UDZ793" s="289"/>
      <c r="UEA793" s="289"/>
      <c r="UEB793" s="289"/>
      <c r="UEC793" s="289"/>
      <c r="UED793" s="289"/>
      <c r="UEE793" s="289"/>
      <c r="UEF793" s="289"/>
      <c r="UEG793" s="289"/>
      <c r="UEH793" s="289"/>
      <c r="UEI793" s="289"/>
      <c r="UEJ793" s="289"/>
      <c r="UEK793" s="289"/>
      <c r="UEL793" s="289"/>
      <c r="UEM793" s="289"/>
      <c r="UEN793" s="289"/>
      <c r="UEO793" s="289"/>
      <c r="UEP793" s="289"/>
      <c r="UEQ793" s="289"/>
      <c r="UER793" s="289"/>
      <c r="UES793" s="289"/>
      <c r="UET793" s="289"/>
      <c r="UEU793" s="289"/>
      <c r="UEV793" s="289"/>
      <c r="UEW793" s="289"/>
      <c r="UEX793" s="289"/>
      <c r="UEY793" s="289"/>
      <c r="UEZ793" s="289"/>
      <c r="UFA793" s="289"/>
      <c r="UFB793" s="289"/>
      <c r="UFC793" s="289"/>
      <c r="UFD793" s="289"/>
      <c r="UFE793" s="289"/>
      <c r="UFF793" s="289"/>
      <c r="UFG793" s="289"/>
      <c r="UFH793" s="289"/>
      <c r="UFI793" s="289"/>
      <c r="UFJ793" s="289"/>
      <c r="UFK793" s="289"/>
      <c r="UFL793" s="289"/>
      <c r="UFM793" s="289"/>
      <c r="UFN793" s="289"/>
      <c r="UFO793" s="289"/>
      <c r="UFP793" s="289"/>
      <c r="UFQ793" s="289"/>
      <c r="UFR793" s="289"/>
      <c r="UFS793" s="289"/>
      <c r="UFT793" s="289"/>
      <c r="UFU793" s="289"/>
      <c r="UFV793" s="289"/>
      <c r="UFW793" s="289"/>
      <c r="UFX793" s="289"/>
      <c r="UFY793" s="289"/>
      <c r="UFZ793" s="289"/>
      <c r="UGA793" s="289"/>
      <c r="UGB793" s="289"/>
      <c r="UGC793" s="289"/>
      <c r="UGD793" s="289"/>
      <c r="UGE793" s="289"/>
      <c r="UGF793" s="289"/>
      <c r="UGG793" s="289"/>
      <c r="UGH793" s="289"/>
      <c r="UGI793" s="289"/>
      <c r="UGJ793" s="289"/>
      <c r="UGK793" s="289"/>
      <c r="UGL793" s="289"/>
      <c r="UGM793" s="289"/>
      <c r="UGN793" s="289"/>
      <c r="UGO793" s="289"/>
      <c r="UGP793" s="289"/>
      <c r="UGQ793" s="289"/>
      <c r="UGR793" s="289"/>
      <c r="UGS793" s="289"/>
      <c r="UGT793" s="289"/>
      <c r="UGU793" s="289"/>
      <c r="UGV793" s="289"/>
      <c r="UGW793" s="289"/>
      <c r="UGX793" s="289"/>
      <c r="UGY793" s="289"/>
      <c r="UGZ793" s="289"/>
      <c r="UHA793" s="289"/>
      <c r="UHB793" s="289"/>
      <c r="UHC793" s="289"/>
      <c r="UHD793" s="289"/>
      <c r="UHE793" s="289"/>
      <c r="UHF793" s="289"/>
      <c r="UHG793" s="289"/>
      <c r="UHH793" s="289"/>
      <c r="UHI793" s="289"/>
      <c r="UHJ793" s="289"/>
      <c r="UHK793" s="289"/>
      <c r="UHL793" s="289"/>
      <c r="UHM793" s="289"/>
      <c r="UHN793" s="289"/>
      <c r="UHO793" s="289"/>
      <c r="UHP793" s="289"/>
      <c r="UHQ793" s="289"/>
      <c r="UHR793" s="289"/>
      <c r="UHS793" s="289"/>
      <c r="UHT793" s="289"/>
      <c r="UHU793" s="289"/>
      <c r="UHV793" s="289"/>
      <c r="UHW793" s="289"/>
      <c r="UHX793" s="289"/>
      <c r="UHY793" s="289"/>
      <c r="UHZ793" s="289"/>
      <c r="UIA793" s="289"/>
      <c r="UIB793" s="289"/>
      <c r="UIC793" s="289"/>
      <c r="UID793" s="289"/>
      <c r="UIE793" s="289"/>
      <c r="UIF793" s="289"/>
      <c r="UIG793" s="289"/>
      <c r="UIH793" s="289"/>
      <c r="UII793" s="289"/>
      <c r="UIJ793" s="289"/>
      <c r="UIK793" s="289"/>
      <c r="UIL793" s="289"/>
      <c r="UIM793" s="289"/>
      <c r="UIN793" s="289"/>
      <c r="UIO793" s="289"/>
      <c r="UIP793" s="289"/>
      <c r="UIQ793" s="289"/>
      <c r="UIR793" s="289"/>
      <c r="UIS793" s="289"/>
      <c r="UIT793" s="289"/>
      <c r="UIU793" s="289"/>
      <c r="UIV793" s="289"/>
      <c r="UIW793" s="289"/>
      <c r="UIX793" s="289"/>
      <c r="UIY793" s="289"/>
      <c r="UIZ793" s="289"/>
      <c r="UJA793" s="289"/>
      <c r="UJB793" s="289"/>
      <c r="UJC793" s="289"/>
      <c r="UJD793" s="289"/>
      <c r="UJE793" s="289"/>
      <c r="UJF793" s="289"/>
      <c r="UJG793" s="289"/>
      <c r="UJH793" s="289"/>
      <c r="UJI793" s="289"/>
      <c r="UJJ793" s="289"/>
      <c r="UJK793" s="289"/>
      <c r="UJL793" s="289"/>
      <c r="UJM793" s="289"/>
      <c r="UJN793" s="289"/>
      <c r="UJO793" s="289"/>
      <c r="UJP793" s="289"/>
      <c r="UJQ793" s="289"/>
      <c r="UJR793" s="289"/>
      <c r="UJS793" s="289"/>
      <c r="UJT793" s="289"/>
      <c r="UJU793" s="289"/>
      <c r="UJV793" s="289"/>
      <c r="UJW793" s="289"/>
      <c r="UJX793" s="289"/>
      <c r="UJY793" s="289"/>
      <c r="UJZ793" s="289"/>
      <c r="UKA793" s="289"/>
      <c r="UKB793" s="289"/>
      <c r="UKC793" s="289"/>
      <c r="UKD793" s="289"/>
      <c r="UKE793" s="289"/>
      <c r="UKF793" s="289"/>
      <c r="UKG793" s="289"/>
      <c r="UKH793" s="289"/>
      <c r="UKI793" s="289"/>
      <c r="UKJ793" s="289"/>
      <c r="UKK793" s="289"/>
      <c r="UKL793" s="289"/>
      <c r="UKM793" s="289"/>
      <c r="UKN793" s="289"/>
      <c r="UKO793" s="289"/>
      <c r="UKP793" s="289"/>
      <c r="UKQ793" s="289"/>
      <c r="UKR793" s="289"/>
      <c r="UKS793" s="289"/>
      <c r="UKT793" s="289"/>
      <c r="UKU793" s="289"/>
      <c r="UKV793" s="289"/>
      <c r="UKW793" s="289"/>
      <c r="UKX793" s="289"/>
      <c r="UKY793" s="289"/>
      <c r="UKZ793" s="289"/>
      <c r="ULA793" s="289"/>
      <c r="ULB793" s="289"/>
      <c r="ULC793" s="289"/>
      <c r="ULD793" s="289"/>
      <c r="ULE793" s="289"/>
      <c r="ULF793" s="289"/>
      <c r="ULG793" s="289"/>
      <c r="ULH793" s="289"/>
      <c r="ULI793" s="289"/>
      <c r="ULJ793" s="289"/>
      <c r="ULK793" s="289"/>
      <c r="ULL793" s="289"/>
      <c r="ULM793" s="289"/>
      <c r="ULN793" s="289"/>
      <c r="ULO793" s="289"/>
      <c r="ULP793" s="289"/>
      <c r="ULQ793" s="289"/>
      <c r="ULR793" s="289"/>
      <c r="ULS793" s="289"/>
      <c r="ULT793" s="289"/>
      <c r="ULU793" s="289"/>
      <c r="ULV793" s="289"/>
      <c r="ULW793" s="289"/>
      <c r="ULX793" s="289"/>
      <c r="ULY793" s="289"/>
      <c r="ULZ793" s="289"/>
      <c r="UMA793" s="289"/>
      <c r="UMB793" s="289"/>
      <c r="UMC793" s="289"/>
      <c r="UMD793" s="289"/>
      <c r="UME793" s="289"/>
      <c r="UMF793" s="289"/>
      <c r="UMG793" s="289"/>
      <c r="UMH793" s="289"/>
      <c r="UMI793" s="289"/>
      <c r="UMJ793" s="289"/>
      <c r="UMK793" s="289"/>
      <c r="UML793" s="289"/>
      <c r="UMM793" s="289"/>
      <c r="UMN793" s="289"/>
      <c r="UMO793" s="289"/>
      <c r="UMP793" s="289"/>
      <c r="UMQ793" s="289"/>
      <c r="UMR793" s="289"/>
      <c r="UMS793" s="289"/>
      <c r="UMT793" s="289"/>
      <c r="UMU793" s="289"/>
      <c r="UMV793" s="289"/>
      <c r="UMW793" s="289"/>
      <c r="UMX793" s="289"/>
      <c r="UMY793" s="289"/>
      <c r="UMZ793" s="289"/>
      <c r="UNA793" s="289"/>
      <c r="UNB793" s="289"/>
      <c r="UNC793" s="289"/>
      <c r="UND793" s="289"/>
      <c r="UNE793" s="289"/>
      <c r="UNF793" s="289"/>
      <c r="UNG793" s="289"/>
      <c r="UNH793" s="289"/>
      <c r="UNI793" s="289"/>
      <c r="UNJ793" s="289"/>
      <c r="UNK793" s="289"/>
      <c r="UNL793" s="289"/>
      <c r="UNM793" s="289"/>
      <c r="UNN793" s="289"/>
      <c r="UNO793" s="289"/>
      <c r="UNP793" s="289"/>
      <c r="UNQ793" s="289"/>
      <c r="UNR793" s="289"/>
      <c r="UNS793" s="289"/>
      <c r="UNT793" s="289"/>
      <c r="UNU793" s="289"/>
      <c r="UNV793" s="289"/>
      <c r="UNW793" s="289"/>
      <c r="UNX793" s="289"/>
      <c r="UNY793" s="289"/>
      <c r="UNZ793" s="289"/>
      <c r="UOA793" s="289"/>
      <c r="UOB793" s="289"/>
      <c r="UOC793" s="289"/>
      <c r="UOD793" s="289"/>
      <c r="UOE793" s="289"/>
      <c r="UOF793" s="289"/>
      <c r="UOG793" s="289"/>
      <c r="UOH793" s="289"/>
      <c r="UOI793" s="289"/>
      <c r="UOJ793" s="289"/>
      <c r="UOK793" s="289"/>
      <c r="UOL793" s="289"/>
      <c r="UOM793" s="289"/>
      <c r="UON793" s="289"/>
      <c r="UOO793" s="289"/>
      <c r="UOP793" s="289"/>
      <c r="UOQ793" s="289"/>
      <c r="UOR793" s="289"/>
      <c r="UOS793" s="289"/>
      <c r="UOT793" s="289"/>
      <c r="UOU793" s="289"/>
      <c r="UOV793" s="289"/>
      <c r="UOW793" s="289"/>
      <c r="UOX793" s="289"/>
      <c r="UOY793" s="289"/>
      <c r="UOZ793" s="289"/>
      <c r="UPA793" s="289"/>
      <c r="UPB793" s="289"/>
      <c r="UPC793" s="289"/>
      <c r="UPD793" s="289"/>
      <c r="UPE793" s="289"/>
      <c r="UPF793" s="289"/>
      <c r="UPG793" s="289"/>
      <c r="UPH793" s="289"/>
      <c r="UPI793" s="289"/>
      <c r="UPJ793" s="289"/>
      <c r="UPK793" s="289"/>
      <c r="UPL793" s="289"/>
      <c r="UPM793" s="289"/>
      <c r="UPN793" s="289"/>
      <c r="UPO793" s="289"/>
      <c r="UPP793" s="289"/>
      <c r="UPQ793" s="289"/>
      <c r="UPR793" s="289"/>
      <c r="UPS793" s="289"/>
      <c r="UPT793" s="289"/>
      <c r="UPU793" s="289"/>
      <c r="UPV793" s="289"/>
      <c r="UPW793" s="289"/>
      <c r="UPX793" s="289"/>
      <c r="UPY793" s="289"/>
      <c r="UPZ793" s="289"/>
      <c r="UQA793" s="289"/>
      <c r="UQB793" s="289"/>
      <c r="UQC793" s="289"/>
      <c r="UQD793" s="289"/>
      <c r="UQE793" s="289"/>
      <c r="UQF793" s="289"/>
      <c r="UQG793" s="289"/>
      <c r="UQH793" s="289"/>
      <c r="UQI793" s="289"/>
      <c r="UQJ793" s="289"/>
      <c r="UQK793" s="289"/>
      <c r="UQL793" s="289"/>
      <c r="UQM793" s="289"/>
      <c r="UQN793" s="289"/>
      <c r="UQO793" s="289"/>
      <c r="UQP793" s="289"/>
      <c r="UQQ793" s="289"/>
      <c r="UQR793" s="289"/>
      <c r="UQS793" s="289"/>
      <c r="UQT793" s="289"/>
      <c r="UQU793" s="289"/>
      <c r="UQV793" s="289"/>
      <c r="UQW793" s="289"/>
      <c r="UQX793" s="289"/>
      <c r="UQY793" s="289"/>
      <c r="UQZ793" s="289"/>
      <c r="URA793" s="289"/>
      <c r="URB793" s="289"/>
      <c r="URC793" s="289"/>
      <c r="URD793" s="289"/>
      <c r="URE793" s="289"/>
      <c r="URF793" s="289"/>
      <c r="URG793" s="289"/>
      <c r="URH793" s="289"/>
      <c r="URI793" s="289"/>
      <c r="URJ793" s="289"/>
      <c r="URK793" s="289"/>
      <c r="URL793" s="289"/>
      <c r="URM793" s="289"/>
      <c r="URN793" s="289"/>
      <c r="URO793" s="289"/>
      <c r="URP793" s="289"/>
      <c r="URQ793" s="289"/>
      <c r="URR793" s="289"/>
      <c r="URS793" s="289"/>
      <c r="URT793" s="289"/>
      <c r="URU793" s="289"/>
      <c r="URV793" s="289"/>
      <c r="URW793" s="289"/>
      <c r="URX793" s="289"/>
      <c r="URY793" s="289"/>
      <c r="URZ793" s="289"/>
      <c r="USA793" s="289"/>
      <c r="USB793" s="289"/>
      <c r="USC793" s="289"/>
      <c r="USD793" s="289"/>
      <c r="USE793" s="289"/>
      <c r="USF793" s="289"/>
      <c r="USG793" s="289"/>
      <c r="USH793" s="289"/>
      <c r="USI793" s="289"/>
      <c r="USJ793" s="289"/>
      <c r="USK793" s="289"/>
      <c r="USL793" s="289"/>
      <c r="USM793" s="289"/>
      <c r="USN793" s="289"/>
      <c r="USO793" s="289"/>
      <c r="USP793" s="289"/>
      <c r="USQ793" s="289"/>
      <c r="USR793" s="289"/>
      <c r="USS793" s="289"/>
      <c r="UST793" s="289"/>
      <c r="USU793" s="289"/>
      <c r="USV793" s="289"/>
      <c r="USW793" s="289"/>
      <c r="USX793" s="289"/>
      <c r="USY793" s="289"/>
      <c r="USZ793" s="289"/>
      <c r="UTA793" s="289"/>
      <c r="UTB793" s="289"/>
      <c r="UTC793" s="289"/>
      <c r="UTD793" s="289"/>
      <c r="UTE793" s="289"/>
      <c r="UTF793" s="289"/>
      <c r="UTG793" s="289"/>
      <c r="UTH793" s="289"/>
      <c r="UTI793" s="289"/>
      <c r="UTJ793" s="289"/>
      <c r="UTK793" s="289"/>
      <c r="UTL793" s="289"/>
      <c r="UTM793" s="289"/>
      <c r="UTN793" s="289"/>
      <c r="UTO793" s="289"/>
      <c r="UTP793" s="289"/>
      <c r="UTQ793" s="289"/>
      <c r="UTR793" s="289"/>
      <c r="UTS793" s="289"/>
      <c r="UTT793" s="289"/>
      <c r="UTU793" s="289"/>
      <c r="UTV793" s="289"/>
      <c r="UTW793" s="289"/>
      <c r="UTX793" s="289"/>
      <c r="UTY793" s="289"/>
      <c r="UTZ793" s="289"/>
      <c r="UUA793" s="289"/>
      <c r="UUB793" s="289"/>
      <c r="UUC793" s="289"/>
      <c r="UUD793" s="289"/>
      <c r="UUE793" s="289"/>
      <c r="UUF793" s="289"/>
      <c r="UUG793" s="289"/>
      <c r="UUH793" s="289"/>
      <c r="UUI793" s="289"/>
      <c r="UUJ793" s="289"/>
      <c r="UUK793" s="289"/>
      <c r="UUL793" s="289"/>
      <c r="UUM793" s="289"/>
      <c r="UUN793" s="289"/>
      <c r="UUO793" s="289"/>
      <c r="UUP793" s="289"/>
      <c r="UUQ793" s="289"/>
      <c r="UUR793" s="289"/>
      <c r="UUS793" s="289"/>
      <c r="UUT793" s="289"/>
      <c r="UUU793" s="289"/>
      <c r="UUV793" s="289"/>
      <c r="UUW793" s="289"/>
      <c r="UUX793" s="289"/>
      <c r="UUY793" s="289"/>
      <c r="UUZ793" s="289"/>
      <c r="UVA793" s="289"/>
      <c r="UVB793" s="289"/>
      <c r="UVC793" s="289"/>
      <c r="UVD793" s="289"/>
      <c r="UVE793" s="289"/>
      <c r="UVF793" s="289"/>
      <c r="UVG793" s="289"/>
      <c r="UVH793" s="289"/>
      <c r="UVI793" s="289"/>
      <c r="UVJ793" s="289"/>
      <c r="UVK793" s="289"/>
      <c r="UVL793" s="289"/>
      <c r="UVM793" s="289"/>
      <c r="UVN793" s="289"/>
      <c r="UVO793" s="289"/>
      <c r="UVP793" s="289"/>
      <c r="UVQ793" s="289"/>
      <c r="UVR793" s="289"/>
      <c r="UVS793" s="289"/>
      <c r="UVT793" s="289"/>
      <c r="UVU793" s="289"/>
      <c r="UVV793" s="289"/>
      <c r="UVW793" s="289"/>
      <c r="UVX793" s="289"/>
      <c r="UVY793" s="289"/>
      <c r="UVZ793" s="289"/>
      <c r="UWA793" s="289"/>
      <c r="UWB793" s="289"/>
      <c r="UWC793" s="289"/>
      <c r="UWD793" s="289"/>
      <c r="UWE793" s="289"/>
      <c r="UWF793" s="289"/>
      <c r="UWG793" s="289"/>
      <c r="UWH793" s="289"/>
      <c r="UWI793" s="289"/>
      <c r="UWJ793" s="289"/>
      <c r="UWK793" s="289"/>
      <c r="UWL793" s="289"/>
      <c r="UWM793" s="289"/>
      <c r="UWN793" s="289"/>
      <c r="UWO793" s="289"/>
      <c r="UWP793" s="289"/>
      <c r="UWQ793" s="289"/>
      <c r="UWR793" s="289"/>
      <c r="UWS793" s="289"/>
      <c r="UWT793" s="289"/>
      <c r="UWU793" s="289"/>
      <c r="UWV793" s="289"/>
      <c r="UWW793" s="289"/>
      <c r="UWX793" s="289"/>
      <c r="UWY793" s="289"/>
      <c r="UWZ793" s="289"/>
      <c r="UXA793" s="289"/>
      <c r="UXB793" s="289"/>
      <c r="UXC793" s="289"/>
      <c r="UXD793" s="289"/>
      <c r="UXE793" s="289"/>
      <c r="UXF793" s="289"/>
      <c r="UXG793" s="289"/>
      <c r="UXH793" s="289"/>
      <c r="UXI793" s="289"/>
      <c r="UXJ793" s="289"/>
      <c r="UXK793" s="289"/>
      <c r="UXL793" s="289"/>
      <c r="UXM793" s="289"/>
      <c r="UXN793" s="289"/>
      <c r="UXO793" s="289"/>
      <c r="UXP793" s="289"/>
      <c r="UXQ793" s="289"/>
      <c r="UXR793" s="289"/>
      <c r="UXS793" s="289"/>
      <c r="UXT793" s="289"/>
      <c r="UXU793" s="289"/>
      <c r="UXV793" s="289"/>
      <c r="UXW793" s="289"/>
      <c r="UXX793" s="289"/>
      <c r="UXY793" s="289"/>
      <c r="UXZ793" s="289"/>
      <c r="UYA793" s="289"/>
      <c r="UYB793" s="289"/>
      <c r="UYC793" s="289"/>
      <c r="UYD793" s="289"/>
      <c r="UYE793" s="289"/>
      <c r="UYF793" s="289"/>
      <c r="UYG793" s="289"/>
      <c r="UYH793" s="289"/>
      <c r="UYI793" s="289"/>
      <c r="UYJ793" s="289"/>
      <c r="UYK793" s="289"/>
      <c r="UYL793" s="289"/>
      <c r="UYM793" s="289"/>
      <c r="UYN793" s="289"/>
      <c r="UYO793" s="289"/>
      <c r="UYP793" s="289"/>
      <c r="UYQ793" s="289"/>
      <c r="UYR793" s="289"/>
      <c r="UYS793" s="289"/>
      <c r="UYT793" s="289"/>
      <c r="UYU793" s="289"/>
      <c r="UYV793" s="289"/>
      <c r="UYW793" s="289"/>
      <c r="UYX793" s="289"/>
      <c r="UYY793" s="289"/>
      <c r="UYZ793" s="289"/>
      <c r="UZA793" s="289"/>
      <c r="UZB793" s="289"/>
      <c r="UZC793" s="289"/>
      <c r="UZD793" s="289"/>
      <c r="UZE793" s="289"/>
      <c r="UZF793" s="289"/>
      <c r="UZG793" s="289"/>
      <c r="UZH793" s="289"/>
      <c r="UZI793" s="289"/>
      <c r="UZJ793" s="289"/>
      <c r="UZK793" s="289"/>
      <c r="UZL793" s="289"/>
      <c r="UZM793" s="289"/>
      <c r="UZN793" s="289"/>
      <c r="UZO793" s="289"/>
      <c r="UZP793" s="289"/>
      <c r="UZQ793" s="289"/>
      <c r="UZR793" s="289"/>
      <c r="UZS793" s="289"/>
      <c r="UZT793" s="289"/>
      <c r="UZU793" s="289"/>
      <c r="UZV793" s="289"/>
      <c r="UZW793" s="289"/>
      <c r="UZX793" s="289"/>
      <c r="UZY793" s="289"/>
      <c r="UZZ793" s="289"/>
      <c r="VAA793" s="289"/>
      <c r="VAB793" s="289"/>
      <c r="VAC793" s="289"/>
      <c r="VAD793" s="289"/>
      <c r="VAE793" s="289"/>
      <c r="VAF793" s="289"/>
      <c r="VAG793" s="289"/>
      <c r="VAH793" s="289"/>
      <c r="VAI793" s="289"/>
      <c r="VAJ793" s="289"/>
      <c r="VAK793" s="289"/>
      <c r="VAL793" s="289"/>
      <c r="VAM793" s="289"/>
      <c r="VAN793" s="289"/>
      <c r="VAO793" s="289"/>
      <c r="VAP793" s="289"/>
      <c r="VAQ793" s="289"/>
      <c r="VAR793" s="289"/>
      <c r="VAS793" s="289"/>
      <c r="VAT793" s="289"/>
      <c r="VAU793" s="289"/>
      <c r="VAV793" s="289"/>
      <c r="VAW793" s="289"/>
      <c r="VAX793" s="289"/>
      <c r="VAY793" s="289"/>
      <c r="VAZ793" s="289"/>
      <c r="VBA793" s="289"/>
      <c r="VBB793" s="289"/>
      <c r="VBC793" s="289"/>
      <c r="VBD793" s="289"/>
      <c r="VBE793" s="289"/>
      <c r="VBF793" s="289"/>
      <c r="VBG793" s="289"/>
      <c r="VBH793" s="289"/>
      <c r="VBI793" s="289"/>
      <c r="VBJ793" s="289"/>
      <c r="VBK793" s="289"/>
      <c r="VBL793" s="289"/>
      <c r="VBM793" s="289"/>
      <c r="VBN793" s="289"/>
      <c r="VBO793" s="289"/>
      <c r="VBP793" s="289"/>
      <c r="VBQ793" s="289"/>
      <c r="VBR793" s="289"/>
      <c r="VBS793" s="289"/>
      <c r="VBT793" s="289"/>
      <c r="VBU793" s="289"/>
      <c r="VBV793" s="289"/>
      <c r="VBW793" s="289"/>
      <c r="VBX793" s="289"/>
      <c r="VBY793" s="289"/>
      <c r="VBZ793" s="289"/>
      <c r="VCA793" s="289"/>
      <c r="VCB793" s="289"/>
      <c r="VCC793" s="289"/>
      <c r="VCD793" s="289"/>
      <c r="VCE793" s="289"/>
      <c r="VCF793" s="289"/>
      <c r="VCG793" s="289"/>
      <c r="VCH793" s="289"/>
      <c r="VCI793" s="289"/>
      <c r="VCJ793" s="289"/>
      <c r="VCK793" s="289"/>
      <c r="VCL793" s="289"/>
      <c r="VCM793" s="289"/>
      <c r="VCN793" s="289"/>
      <c r="VCO793" s="289"/>
      <c r="VCP793" s="289"/>
      <c r="VCQ793" s="289"/>
      <c r="VCR793" s="289"/>
      <c r="VCS793" s="289"/>
      <c r="VCT793" s="289"/>
      <c r="VCU793" s="289"/>
      <c r="VCV793" s="289"/>
      <c r="VCW793" s="289"/>
      <c r="VCX793" s="289"/>
      <c r="VCY793" s="289"/>
      <c r="VCZ793" s="289"/>
      <c r="VDA793" s="289"/>
      <c r="VDB793" s="289"/>
      <c r="VDC793" s="289"/>
      <c r="VDD793" s="289"/>
      <c r="VDE793" s="289"/>
      <c r="VDF793" s="289"/>
      <c r="VDG793" s="289"/>
      <c r="VDH793" s="289"/>
      <c r="VDI793" s="289"/>
      <c r="VDJ793" s="289"/>
      <c r="VDK793" s="289"/>
      <c r="VDL793" s="289"/>
      <c r="VDM793" s="289"/>
      <c r="VDN793" s="289"/>
      <c r="VDO793" s="289"/>
      <c r="VDP793" s="289"/>
      <c r="VDQ793" s="289"/>
      <c r="VDR793" s="289"/>
      <c r="VDS793" s="289"/>
      <c r="VDT793" s="289"/>
      <c r="VDU793" s="289"/>
      <c r="VDV793" s="289"/>
      <c r="VDW793" s="289"/>
      <c r="VDX793" s="289"/>
      <c r="VDY793" s="289"/>
      <c r="VDZ793" s="289"/>
      <c r="VEA793" s="289"/>
      <c r="VEB793" s="289"/>
      <c r="VEC793" s="289"/>
      <c r="VED793" s="289"/>
      <c r="VEE793" s="289"/>
      <c r="VEF793" s="289"/>
      <c r="VEG793" s="289"/>
      <c r="VEH793" s="289"/>
      <c r="VEI793" s="289"/>
      <c r="VEJ793" s="289"/>
      <c r="VEK793" s="289"/>
      <c r="VEL793" s="289"/>
      <c r="VEM793" s="289"/>
      <c r="VEN793" s="289"/>
      <c r="VEO793" s="289"/>
      <c r="VEP793" s="289"/>
      <c r="VEQ793" s="289"/>
      <c r="VER793" s="289"/>
      <c r="VES793" s="289"/>
      <c r="VET793" s="289"/>
      <c r="VEU793" s="289"/>
      <c r="VEV793" s="289"/>
      <c r="VEW793" s="289"/>
      <c r="VEX793" s="289"/>
      <c r="VEY793" s="289"/>
      <c r="VEZ793" s="289"/>
      <c r="VFA793" s="289"/>
      <c r="VFB793" s="289"/>
      <c r="VFC793" s="289"/>
      <c r="VFD793" s="289"/>
      <c r="VFE793" s="289"/>
      <c r="VFF793" s="289"/>
      <c r="VFG793" s="289"/>
      <c r="VFH793" s="289"/>
      <c r="VFI793" s="289"/>
      <c r="VFJ793" s="289"/>
      <c r="VFK793" s="289"/>
      <c r="VFL793" s="289"/>
      <c r="VFM793" s="289"/>
      <c r="VFN793" s="289"/>
      <c r="VFO793" s="289"/>
      <c r="VFP793" s="289"/>
      <c r="VFQ793" s="289"/>
      <c r="VFR793" s="289"/>
      <c r="VFS793" s="289"/>
      <c r="VFT793" s="289"/>
      <c r="VFU793" s="289"/>
      <c r="VFV793" s="289"/>
      <c r="VFW793" s="289"/>
      <c r="VFX793" s="289"/>
      <c r="VFY793" s="289"/>
      <c r="VFZ793" s="289"/>
      <c r="VGA793" s="289"/>
      <c r="VGB793" s="289"/>
      <c r="VGC793" s="289"/>
      <c r="VGD793" s="289"/>
      <c r="VGE793" s="289"/>
      <c r="VGF793" s="289"/>
      <c r="VGG793" s="289"/>
      <c r="VGH793" s="289"/>
      <c r="VGI793" s="289"/>
      <c r="VGJ793" s="289"/>
      <c r="VGK793" s="289"/>
      <c r="VGL793" s="289"/>
      <c r="VGM793" s="289"/>
      <c r="VGN793" s="289"/>
      <c r="VGO793" s="289"/>
      <c r="VGP793" s="289"/>
      <c r="VGQ793" s="289"/>
      <c r="VGR793" s="289"/>
      <c r="VGS793" s="289"/>
      <c r="VGT793" s="289"/>
      <c r="VGU793" s="289"/>
      <c r="VGV793" s="289"/>
      <c r="VGW793" s="289"/>
      <c r="VGX793" s="289"/>
      <c r="VGY793" s="289"/>
      <c r="VGZ793" s="289"/>
      <c r="VHA793" s="289"/>
      <c r="VHB793" s="289"/>
      <c r="VHC793" s="289"/>
      <c r="VHD793" s="289"/>
      <c r="VHE793" s="289"/>
      <c r="VHF793" s="289"/>
      <c r="VHG793" s="289"/>
      <c r="VHH793" s="289"/>
      <c r="VHI793" s="289"/>
      <c r="VHJ793" s="289"/>
      <c r="VHK793" s="289"/>
      <c r="VHL793" s="289"/>
      <c r="VHM793" s="289"/>
      <c r="VHN793" s="289"/>
      <c r="VHO793" s="289"/>
      <c r="VHP793" s="289"/>
      <c r="VHQ793" s="289"/>
      <c r="VHR793" s="289"/>
      <c r="VHS793" s="289"/>
      <c r="VHT793" s="289"/>
      <c r="VHU793" s="289"/>
      <c r="VHV793" s="289"/>
      <c r="VHW793" s="289"/>
      <c r="VHX793" s="289"/>
      <c r="VHY793" s="289"/>
      <c r="VHZ793" s="289"/>
      <c r="VIA793" s="289"/>
      <c r="VIB793" s="289"/>
      <c r="VIC793" s="289"/>
      <c r="VID793" s="289"/>
      <c r="VIE793" s="289"/>
      <c r="VIF793" s="289"/>
      <c r="VIG793" s="289"/>
      <c r="VIH793" s="289"/>
      <c r="VII793" s="289"/>
      <c r="VIJ793" s="289"/>
      <c r="VIK793" s="289"/>
      <c r="VIL793" s="289"/>
      <c r="VIM793" s="289"/>
      <c r="VIN793" s="289"/>
      <c r="VIO793" s="289"/>
      <c r="VIP793" s="289"/>
      <c r="VIQ793" s="289"/>
      <c r="VIR793" s="289"/>
      <c r="VIS793" s="289"/>
      <c r="VIT793" s="289"/>
      <c r="VIU793" s="289"/>
      <c r="VIV793" s="289"/>
      <c r="VIW793" s="289"/>
      <c r="VIX793" s="289"/>
      <c r="VIY793" s="289"/>
      <c r="VIZ793" s="289"/>
      <c r="VJA793" s="289"/>
      <c r="VJB793" s="289"/>
      <c r="VJC793" s="289"/>
      <c r="VJD793" s="289"/>
      <c r="VJE793" s="289"/>
      <c r="VJF793" s="289"/>
      <c r="VJG793" s="289"/>
      <c r="VJH793" s="289"/>
      <c r="VJI793" s="289"/>
      <c r="VJJ793" s="289"/>
      <c r="VJK793" s="289"/>
      <c r="VJL793" s="289"/>
      <c r="VJM793" s="289"/>
      <c r="VJN793" s="289"/>
      <c r="VJO793" s="289"/>
      <c r="VJP793" s="289"/>
      <c r="VJQ793" s="289"/>
      <c r="VJR793" s="289"/>
      <c r="VJS793" s="289"/>
      <c r="VJT793" s="289"/>
      <c r="VJU793" s="289"/>
      <c r="VJV793" s="289"/>
      <c r="VJW793" s="289"/>
      <c r="VJX793" s="289"/>
      <c r="VJY793" s="289"/>
      <c r="VJZ793" s="289"/>
      <c r="VKA793" s="289"/>
      <c r="VKB793" s="289"/>
      <c r="VKC793" s="289"/>
      <c r="VKD793" s="289"/>
      <c r="VKE793" s="289"/>
      <c r="VKF793" s="289"/>
      <c r="VKG793" s="289"/>
      <c r="VKH793" s="289"/>
      <c r="VKI793" s="289"/>
      <c r="VKJ793" s="289"/>
      <c r="VKK793" s="289"/>
      <c r="VKL793" s="289"/>
      <c r="VKM793" s="289"/>
      <c r="VKN793" s="289"/>
      <c r="VKO793" s="289"/>
      <c r="VKP793" s="289"/>
      <c r="VKQ793" s="289"/>
      <c r="VKR793" s="289"/>
      <c r="VKS793" s="289"/>
      <c r="VKT793" s="289"/>
      <c r="VKU793" s="289"/>
      <c r="VKV793" s="289"/>
      <c r="VKW793" s="289"/>
      <c r="VKX793" s="289"/>
      <c r="VKY793" s="289"/>
      <c r="VKZ793" s="289"/>
      <c r="VLA793" s="289"/>
      <c r="VLB793" s="289"/>
      <c r="VLC793" s="289"/>
      <c r="VLD793" s="289"/>
      <c r="VLE793" s="289"/>
      <c r="VLF793" s="289"/>
      <c r="VLG793" s="289"/>
      <c r="VLH793" s="289"/>
      <c r="VLI793" s="289"/>
      <c r="VLJ793" s="289"/>
      <c r="VLK793" s="289"/>
      <c r="VLL793" s="289"/>
      <c r="VLM793" s="289"/>
      <c r="VLN793" s="289"/>
      <c r="VLO793" s="289"/>
      <c r="VLP793" s="289"/>
      <c r="VLQ793" s="289"/>
      <c r="VLR793" s="289"/>
      <c r="VLS793" s="289"/>
      <c r="VLT793" s="289"/>
      <c r="VLU793" s="289"/>
      <c r="VLV793" s="289"/>
      <c r="VLW793" s="289"/>
      <c r="VLX793" s="289"/>
      <c r="VLY793" s="289"/>
      <c r="VLZ793" s="289"/>
      <c r="VMA793" s="289"/>
      <c r="VMB793" s="289"/>
      <c r="VMC793" s="289"/>
      <c r="VMD793" s="289"/>
      <c r="VME793" s="289"/>
      <c r="VMF793" s="289"/>
      <c r="VMG793" s="289"/>
      <c r="VMH793" s="289"/>
      <c r="VMI793" s="289"/>
      <c r="VMJ793" s="289"/>
      <c r="VMK793" s="289"/>
      <c r="VML793" s="289"/>
      <c r="VMM793" s="289"/>
      <c r="VMN793" s="289"/>
      <c r="VMO793" s="289"/>
      <c r="VMP793" s="289"/>
      <c r="VMQ793" s="289"/>
      <c r="VMR793" s="289"/>
      <c r="VMS793" s="289"/>
      <c r="VMT793" s="289"/>
      <c r="VMU793" s="289"/>
      <c r="VMV793" s="289"/>
      <c r="VMW793" s="289"/>
      <c r="VMX793" s="289"/>
      <c r="VMY793" s="289"/>
      <c r="VMZ793" s="289"/>
      <c r="VNA793" s="289"/>
      <c r="VNB793" s="289"/>
      <c r="VNC793" s="289"/>
      <c r="VND793" s="289"/>
      <c r="VNE793" s="289"/>
      <c r="VNF793" s="289"/>
      <c r="VNG793" s="289"/>
      <c r="VNH793" s="289"/>
      <c r="VNI793" s="289"/>
      <c r="VNJ793" s="289"/>
      <c r="VNK793" s="289"/>
      <c r="VNL793" s="289"/>
      <c r="VNM793" s="289"/>
      <c r="VNN793" s="289"/>
      <c r="VNO793" s="289"/>
      <c r="VNP793" s="289"/>
      <c r="VNQ793" s="289"/>
      <c r="VNR793" s="289"/>
      <c r="VNS793" s="289"/>
      <c r="VNT793" s="289"/>
      <c r="VNU793" s="289"/>
      <c r="VNV793" s="289"/>
      <c r="VNW793" s="289"/>
      <c r="VNX793" s="289"/>
      <c r="VNY793" s="289"/>
      <c r="VNZ793" s="289"/>
      <c r="VOA793" s="289"/>
      <c r="VOB793" s="289"/>
      <c r="VOC793" s="289"/>
      <c r="VOD793" s="289"/>
      <c r="VOE793" s="289"/>
      <c r="VOF793" s="289"/>
      <c r="VOG793" s="289"/>
      <c r="VOH793" s="289"/>
      <c r="VOI793" s="289"/>
      <c r="VOJ793" s="289"/>
      <c r="VOK793" s="289"/>
      <c r="VOL793" s="289"/>
      <c r="VOM793" s="289"/>
      <c r="VON793" s="289"/>
      <c r="VOO793" s="289"/>
      <c r="VOP793" s="289"/>
      <c r="VOQ793" s="289"/>
      <c r="VOR793" s="289"/>
      <c r="VOS793" s="289"/>
      <c r="VOT793" s="289"/>
      <c r="VOU793" s="289"/>
      <c r="VOV793" s="289"/>
      <c r="VOW793" s="289"/>
      <c r="VOX793" s="289"/>
      <c r="VOY793" s="289"/>
      <c r="VOZ793" s="289"/>
      <c r="VPA793" s="289"/>
      <c r="VPB793" s="289"/>
      <c r="VPC793" s="289"/>
      <c r="VPD793" s="289"/>
      <c r="VPE793" s="289"/>
      <c r="VPF793" s="289"/>
      <c r="VPG793" s="289"/>
      <c r="VPH793" s="289"/>
      <c r="VPI793" s="289"/>
      <c r="VPJ793" s="289"/>
      <c r="VPK793" s="289"/>
      <c r="VPL793" s="289"/>
      <c r="VPM793" s="289"/>
      <c r="VPN793" s="289"/>
      <c r="VPO793" s="289"/>
      <c r="VPP793" s="289"/>
      <c r="VPQ793" s="289"/>
      <c r="VPR793" s="289"/>
      <c r="VPS793" s="289"/>
      <c r="VPT793" s="289"/>
      <c r="VPU793" s="289"/>
      <c r="VPV793" s="289"/>
      <c r="VPW793" s="289"/>
      <c r="VPX793" s="289"/>
      <c r="VPY793" s="289"/>
      <c r="VPZ793" s="289"/>
      <c r="VQA793" s="289"/>
      <c r="VQB793" s="289"/>
      <c r="VQC793" s="289"/>
      <c r="VQD793" s="289"/>
      <c r="VQE793" s="289"/>
      <c r="VQF793" s="289"/>
      <c r="VQG793" s="289"/>
      <c r="VQH793" s="289"/>
      <c r="VQI793" s="289"/>
      <c r="VQJ793" s="289"/>
      <c r="VQK793" s="289"/>
      <c r="VQL793" s="289"/>
      <c r="VQM793" s="289"/>
      <c r="VQN793" s="289"/>
      <c r="VQO793" s="289"/>
      <c r="VQP793" s="289"/>
      <c r="VQQ793" s="289"/>
      <c r="VQR793" s="289"/>
      <c r="VQS793" s="289"/>
      <c r="VQT793" s="289"/>
      <c r="VQU793" s="289"/>
      <c r="VQV793" s="289"/>
      <c r="VQW793" s="289"/>
      <c r="VQX793" s="289"/>
      <c r="VQY793" s="289"/>
      <c r="VQZ793" s="289"/>
      <c r="VRA793" s="289"/>
      <c r="VRB793" s="289"/>
      <c r="VRC793" s="289"/>
      <c r="VRD793" s="289"/>
      <c r="VRE793" s="289"/>
      <c r="VRF793" s="289"/>
      <c r="VRG793" s="289"/>
      <c r="VRH793" s="289"/>
      <c r="VRI793" s="289"/>
      <c r="VRJ793" s="289"/>
      <c r="VRK793" s="289"/>
      <c r="VRL793" s="289"/>
      <c r="VRM793" s="289"/>
      <c r="VRN793" s="289"/>
      <c r="VRO793" s="289"/>
      <c r="VRP793" s="289"/>
      <c r="VRQ793" s="289"/>
      <c r="VRR793" s="289"/>
      <c r="VRS793" s="289"/>
      <c r="VRT793" s="289"/>
      <c r="VRU793" s="289"/>
      <c r="VRV793" s="289"/>
      <c r="VRW793" s="289"/>
      <c r="VRX793" s="289"/>
      <c r="VRY793" s="289"/>
      <c r="VRZ793" s="289"/>
      <c r="VSA793" s="289"/>
      <c r="VSB793" s="289"/>
      <c r="VSC793" s="289"/>
      <c r="VSD793" s="289"/>
      <c r="VSE793" s="289"/>
      <c r="VSF793" s="289"/>
      <c r="VSG793" s="289"/>
      <c r="VSH793" s="289"/>
      <c r="VSI793" s="289"/>
      <c r="VSJ793" s="289"/>
      <c r="VSK793" s="289"/>
      <c r="VSL793" s="289"/>
      <c r="VSM793" s="289"/>
      <c r="VSN793" s="289"/>
      <c r="VSO793" s="289"/>
      <c r="VSP793" s="289"/>
      <c r="VSQ793" s="289"/>
      <c r="VSR793" s="289"/>
      <c r="VSS793" s="289"/>
      <c r="VST793" s="289"/>
      <c r="VSU793" s="289"/>
      <c r="VSV793" s="289"/>
      <c r="VSW793" s="289"/>
      <c r="VSX793" s="289"/>
      <c r="VSY793" s="289"/>
      <c r="VSZ793" s="289"/>
      <c r="VTA793" s="289"/>
      <c r="VTB793" s="289"/>
      <c r="VTC793" s="289"/>
      <c r="VTD793" s="289"/>
      <c r="VTE793" s="289"/>
      <c r="VTF793" s="289"/>
      <c r="VTG793" s="289"/>
      <c r="VTH793" s="289"/>
      <c r="VTI793" s="289"/>
      <c r="VTJ793" s="289"/>
      <c r="VTK793" s="289"/>
      <c r="VTL793" s="289"/>
      <c r="VTM793" s="289"/>
      <c r="VTN793" s="289"/>
      <c r="VTO793" s="289"/>
      <c r="VTP793" s="289"/>
      <c r="VTQ793" s="289"/>
      <c r="VTR793" s="289"/>
      <c r="VTS793" s="289"/>
      <c r="VTT793" s="289"/>
      <c r="VTU793" s="289"/>
      <c r="VTV793" s="289"/>
      <c r="VTW793" s="289"/>
      <c r="VTX793" s="289"/>
      <c r="VTY793" s="289"/>
      <c r="VTZ793" s="289"/>
      <c r="VUA793" s="289"/>
      <c r="VUB793" s="289"/>
      <c r="VUC793" s="289"/>
      <c r="VUD793" s="289"/>
      <c r="VUE793" s="289"/>
      <c r="VUF793" s="289"/>
      <c r="VUG793" s="289"/>
      <c r="VUH793" s="289"/>
      <c r="VUI793" s="289"/>
      <c r="VUJ793" s="289"/>
      <c r="VUK793" s="289"/>
      <c r="VUL793" s="289"/>
      <c r="VUM793" s="289"/>
      <c r="VUN793" s="289"/>
      <c r="VUO793" s="289"/>
      <c r="VUP793" s="289"/>
      <c r="VUQ793" s="289"/>
      <c r="VUR793" s="289"/>
      <c r="VUS793" s="289"/>
      <c r="VUT793" s="289"/>
      <c r="VUU793" s="289"/>
      <c r="VUV793" s="289"/>
      <c r="VUW793" s="289"/>
      <c r="VUX793" s="289"/>
      <c r="VUY793" s="289"/>
      <c r="VUZ793" s="289"/>
      <c r="VVA793" s="289"/>
      <c r="VVB793" s="289"/>
      <c r="VVC793" s="289"/>
      <c r="VVD793" s="289"/>
      <c r="VVE793" s="289"/>
      <c r="VVF793" s="289"/>
      <c r="VVG793" s="289"/>
      <c r="VVH793" s="289"/>
      <c r="VVI793" s="289"/>
      <c r="VVJ793" s="289"/>
      <c r="VVK793" s="289"/>
      <c r="VVL793" s="289"/>
      <c r="VVM793" s="289"/>
      <c r="VVN793" s="289"/>
      <c r="VVO793" s="289"/>
      <c r="VVP793" s="289"/>
      <c r="VVQ793" s="289"/>
      <c r="VVR793" s="289"/>
      <c r="VVS793" s="289"/>
      <c r="VVT793" s="289"/>
      <c r="VVU793" s="289"/>
      <c r="VVV793" s="289"/>
      <c r="VVW793" s="289"/>
      <c r="VVX793" s="289"/>
      <c r="VVY793" s="289"/>
      <c r="VVZ793" s="289"/>
      <c r="VWA793" s="289"/>
      <c r="VWB793" s="289"/>
      <c r="VWC793" s="289"/>
      <c r="VWD793" s="289"/>
      <c r="VWE793" s="289"/>
      <c r="VWF793" s="289"/>
      <c r="VWG793" s="289"/>
      <c r="VWH793" s="289"/>
      <c r="VWI793" s="289"/>
      <c r="VWJ793" s="289"/>
      <c r="VWK793" s="289"/>
      <c r="VWL793" s="289"/>
      <c r="VWM793" s="289"/>
      <c r="VWN793" s="289"/>
      <c r="VWO793" s="289"/>
      <c r="VWP793" s="289"/>
      <c r="VWQ793" s="289"/>
      <c r="VWR793" s="289"/>
      <c r="VWS793" s="289"/>
      <c r="VWT793" s="289"/>
      <c r="VWU793" s="289"/>
      <c r="VWV793" s="289"/>
      <c r="VWW793" s="289"/>
      <c r="VWX793" s="289"/>
      <c r="VWY793" s="289"/>
      <c r="VWZ793" s="289"/>
      <c r="VXA793" s="289"/>
      <c r="VXB793" s="289"/>
      <c r="VXC793" s="289"/>
      <c r="VXD793" s="289"/>
      <c r="VXE793" s="289"/>
      <c r="VXF793" s="289"/>
      <c r="VXG793" s="289"/>
      <c r="VXH793" s="289"/>
      <c r="VXI793" s="289"/>
      <c r="VXJ793" s="289"/>
      <c r="VXK793" s="289"/>
      <c r="VXL793" s="289"/>
      <c r="VXM793" s="289"/>
      <c r="VXN793" s="289"/>
      <c r="VXO793" s="289"/>
      <c r="VXP793" s="289"/>
      <c r="VXQ793" s="289"/>
      <c r="VXR793" s="289"/>
      <c r="VXS793" s="289"/>
      <c r="VXT793" s="289"/>
      <c r="VXU793" s="289"/>
      <c r="VXV793" s="289"/>
      <c r="VXW793" s="289"/>
      <c r="VXX793" s="289"/>
      <c r="VXY793" s="289"/>
      <c r="VXZ793" s="289"/>
      <c r="VYA793" s="289"/>
      <c r="VYB793" s="289"/>
      <c r="VYC793" s="289"/>
      <c r="VYD793" s="289"/>
      <c r="VYE793" s="289"/>
      <c r="VYF793" s="289"/>
      <c r="VYG793" s="289"/>
      <c r="VYH793" s="289"/>
      <c r="VYI793" s="289"/>
      <c r="VYJ793" s="289"/>
      <c r="VYK793" s="289"/>
      <c r="VYL793" s="289"/>
      <c r="VYM793" s="289"/>
      <c r="VYN793" s="289"/>
      <c r="VYO793" s="289"/>
      <c r="VYP793" s="289"/>
      <c r="VYQ793" s="289"/>
      <c r="VYR793" s="289"/>
      <c r="VYS793" s="289"/>
      <c r="VYT793" s="289"/>
      <c r="VYU793" s="289"/>
      <c r="VYV793" s="289"/>
      <c r="VYW793" s="289"/>
      <c r="VYX793" s="289"/>
      <c r="VYY793" s="289"/>
      <c r="VYZ793" s="289"/>
      <c r="VZA793" s="289"/>
      <c r="VZB793" s="289"/>
      <c r="VZC793" s="289"/>
      <c r="VZD793" s="289"/>
      <c r="VZE793" s="289"/>
      <c r="VZF793" s="289"/>
      <c r="VZG793" s="289"/>
      <c r="VZH793" s="289"/>
      <c r="VZI793" s="289"/>
      <c r="VZJ793" s="289"/>
      <c r="VZK793" s="289"/>
      <c r="VZL793" s="289"/>
      <c r="VZM793" s="289"/>
      <c r="VZN793" s="289"/>
      <c r="VZO793" s="289"/>
      <c r="VZP793" s="289"/>
      <c r="VZQ793" s="289"/>
      <c r="VZR793" s="289"/>
      <c r="VZS793" s="289"/>
      <c r="VZT793" s="289"/>
      <c r="VZU793" s="289"/>
      <c r="VZV793" s="289"/>
      <c r="VZW793" s="289"/>
      <c r="VZX793" s="289"/>
      <c r="VZY793" s="289"/>
      <c r="VZZ793" s="289"/>
      <c r="WAA793" s="289"/>
      <c r="WAB793" s="289"/>
      <c r="WAC793" s="289"/>
      <c r="WAD793" s="289"/>
      <c r="WAE793" s="289"/>
      <c r="WAF793" s="289"/>
      <c r="WAG793" s="289"/>
      <c r="WAH793" s="289"/>
      <c r="WAI793" s="289"/>
      <c r="WAJ793" s="289"/>
      <c r="WAK793" s="289"/>
      <c r="WAL793" s="289"/>
      <c r="WAM793" s="289"/>
      <c r="WAN793" s="289"/>
      <c r="WAO793" s="289"/>
      <c r="WAP793" s="289"/>
      <c r="WAQ793" s="289"/>
      <c r="WAR793" s="289"/>
      <c r="WAS793" s="289"/>
      <c r="WAT793" s="289"/>
      <c r="WAU793" s="289"/>
      <c r="WAV793" s="289"/>
      <c r="WAW793" s="289"/>
      <c r="WAX793" s="289"/>
      <c r="WAY793" s="289"/>
      <c r="WAZ793" s="289"/>
      <c r="WBA793" s="289"/>
      <c r="WBB793" s="289"/>
      <c r="WBC793" s="289"/>
      <c r="WBD793" s="289"/>
      <c r="WBE793" s="289"/>
      <c r="WBF793" s="289"/>
      <c r="WBG793" s="289"/>
      <c r="WBH793" s="289"/>
      <c r="WBI793" s="289"/>
      <c r="WBJ793" s="289"/>
      <c r="WBK793" s="289"/>
      <c r="WBL793" s="289"/>
      <c r="WBM793" s="289"/>
      <c r="WBN793" s="289"/>
      <c r="WBO793" s="289"/>
      <c r="WBP793" s="289"/>
      <c r="WBQ793" s="289"/>
      <c r="WBR793" s="289"/>
      <c r="WBS793" s="289"/>
      <c r="WBT793" s="289"/>
      <c r="WBU793" s="289"/>
      <c r="WBV793" s="289"/>
      <c r="WBW793" s="289"/>
      <c r="WBX793" s="289"/>
      <c r="WBY793" s="289"/>
      <c r="WBZ793" s="289"/>
      <c r="WCA793" s="289"/>
      <c r="WCB793" s="289"/>
      <c r="WCC793" s="289"/>
      <c r="WCD793" s="289"/>
      <c r="WCE793" s="289"/>
      <c r="WCF793" s="289"/>
      <c r="WCG793" s="289"/>
      <c r="WCH793" s="289"/>
      <c r="WCI793" s="289"/>
      <c r="WCJ793" s="289"/>
      <c r="WCK793" s="289"/>
      <c r="WCL793" s="289"/>
      <c r="WCM793" s="289"/>
      <c r="WCN793" s="289"/>
      <c r="WCO793" s="289"/>
      <c r="WCP793" s="289"/>
      <c r="WCQ793" s="289"/>
      <c r="WCR793" s="289"/>
      <c r="WCS793" s="289"/>
      <c r="WCT793" s="289"/>
      <c r="WCU793" s="289"/>
      <c r="WCV793" s="289"/>
      <c r="WCW793" s="289"/>
      <c r="WCX793" s="289"/>
      <c r="WCY793" s="289"/>
      <c r="WCZ793" s="289"/>
      <c r="WDA793" s="289"/>
      <c r="WDB793" s="289"/>
      <c r="WDC793" s="289"/>
      <c r="WDD793" s="289"/>
      <c r="WDE793" s="289"/>
      <c r="WDF793" s="289"/>
      <c r="WDG793" s="289"/>
      <c r="WDH793" s="289"/>
      <c r="WDI793" s="289"/>
      <c r="WDJ793" s="289"/>
      <c r="WDK793" s="289"/>
      <c r="WDL793" s="289"/>
      <c r="WDM793" s="289"/>
      <c r="WDN793" s="289"/>
      <c r="WDO793" s="289"/>
      <c r="WDP793" s="289"/>
      <c r="WDQ793" s="289"/>
      <c r="WDR793" s="289"/>
      <c r="WDS793" s="289"/>
      <c r="WDT793" s="289"/>
      <c r="WDU793" s="289"/>
      <c r="WDV793" s="289"/>
      <c r="WDW793" s="289"/>
      <c r="WDX793" s="289"/>
      <c r="WDY793" s="289"/>
      <c r="WDZ793" s="289"/>
      <c r="WEA793" s="289"/>
      <c r="WEB793" s="289"/>
      <c r="WEC793" s="289"/>
      <c r="WED793" s="289"/>
      <c r="WEE793" s="289"/>
      <c r="WEF793" s="289"/>
      <c r="WEG793" s="289"/>
      <c r="WEH793" s="289"/>
      <c r="WEI793" s="289"/>
      <c r="WEJ793" s="289"/>
      <c r="WEK793" s="289"/>
      <c r="WEL793" s="289"/>
      <c r="WEM793" s="289"/>
      <c r="WEN793" s="289"/>
      <c r="WEO793" s="289"/>
      <c r="WEP793" s="289"/>
      <c r="WEQ793" s="289"/>
      <c r="WER793" s="289"/>
      <c r="WES793" s="289"/>
      <c r="WET793" s="289"/>
      <c r="WEU793" s="289"/>
      <c r="WEV793" s="289"/>
      <c r="WEW793" s="289"/>
      <c r="WEX793" s="289"/>
      <c r="WEY793" s="289"/>
      <c r="WEZ793" s="289"/>
      <c r="WFA793" s="289"/>
      <c r="WFB793" s="289"/>
      <c r="WFC793" s="289"/>
      <c r="WFD793" s="289"/>
      <c r="WFE793" s="289"/>
      <c r="WFF793" s="289"/>
      <c r="WFG793" s="289"/>
      <c r="WFH793" s="289"/>
      <c r="WFI793" s="289"/>
      <c r="WFJ793" s="289"/>
      <c r="WFK793" s="289"/>
      <c r="WFL793" s="289"/>
      <c r="WFM793" s="289"/>
      <c r="WFN793" s="289"/>
      <c r="WFO793" s="289"/>
      <c r="WFP793" s="289"/>
      <c r="WFQ793" s="289"/>
      <c r="WFR793" s="289"/>
      <c r="WFS793" s="289"/>
      <c r="WFT793" s="289"/>
      <c r="WFU793" s="289"/>
      <c r="WFV793" s="289"/>
      <c r="WFW793" s="289"/>
      <c r="WFX793" s="289"/>
      <c r="WFY793" s="289"/>
      <c r="WFZ793" s="289"/>
      <c r="WGA793" s="289"/>
      <c r="WGB793" s="289"/>
      <c r="WGC793" s="289"/>
      <c r="WGD793" s="289"/>
      <c r="WGE793" s="289"/>
      <c r="WGF793" s="289"/>
      <c r="WGG793" s="289"/>
      <c r="WGH793" s="289"/>
      <c r="WGI793" s="289"/>
      <c r="WGJ793" s="289"/>
      <c r="WGK793" s="289"/>
      <c r="WGL793" s="289"/>
      <c r="WGM793" s="289"/>
      <c r="WGN793" s="289"/>
      <c r="WGO793" s="289"/>
      <c r="WGP793" s="289"/>
      <c r="WGQ793" s="289"/>
      <c r="WGR793" s="289"/>
      <c r="WGS793" s="289"/>
      <c r="WGT793" s="289"/>
      <c r="WGU793" s="289"/>
      <c r="WGV793" s="289"/>
      <c r="WGW793" s="289"/>
      <c r="WGX793" s="289"/>
      <c r="WGY793" s="289"/>
      <c r="WGZ793" s="289"/>
      <c r="WHA793" s="289"/>
      <c r="WHB793" s="289"/>
      <c r="WHC793" s="289"/>
      <c r="WHD793" s="289"/>
      <c r="WHE793" s="289"/>
      <c r="WHF793" s="289"/>
      <c r="WHG793" s="289"/>
      <c r="WHH793" s="289"/>
      <c r="WHI793" s="289"/>
      <c r="WHJ793" s="289"/>
      <c r="WHK793" s="289"/>
      <c r="WHL793" s="289"/>
      <c r="WHM793" s="289"/>
      <c r="WHN793" s="289"/>
      <c r="WHO793" s="289"/>
      <c r="WHP793" s="289"/>
      <c r="WHQ793" s="289"/>
      <c r="WHR793" s="289"/>
      <c r="WHS793" s="289"/>
      <c r="WHT793" s="289"/>
      <c r="WHU793" s="289"/>
      <c r="WHV793" s="289"/>
      <c r="WHW793" s="289"/>
      <c r="WHX793" s="289"/>
      <c r="WHY793" s="289"/>
      <c r="WHZ793" s="289"/>
      <c r="WIA793" s="289"/>
      <c r="WIB793" s="289"/>
      <c r="WIC793" s="289"/>
      <c r="WID793" s="289"/>
      <c r="WIE793" s="289"/>
      <c r="WIF793" s="289"/>
      <c r="WIG793" s="289"/>
      <c r="WIH793" s="289"/>
      <c r="WII793" s="289"/>
      <c r="WIJ793" s="289"/>
      <c r="WIK793" s="289"/>
      <c r="WIL793" s="289"/>
      <c r="WIM793" s="289"/>
      <c r="WIN793" s="289"/>
      <c r="WIO793" s="289"/>
      <c r="WIP793" s="289"/>
      <c r="WIQ793" s="289"/>
      <c r="WIR793" s="289"/>
      <c r="WIS793" s="289"/>
      <c r="WIT793" s="289"/>
      <c r="WIU793" s="289"/>
      <c r="WIV793" s="289"/>
      <c r="WIW793" s="289"/>
      <c r="WIX793" s="289"/>
      <c r="WIY793" s="289"/>
      <c r="WIZ793" s="289"/>
      <c r="WJA793" s="289"/>
      <c r="WJB793" s="289"/>
      <c r="WJC793" s="289"/>
      <c r="WJD793" s="289"/>
      <c r="WJE793" s="289"/>
      <c r="WJF793" s="289"/>
      <c r="WJG793" s="289"/>
      <c r="WJH793" s="289"/>
      <c r="WJI793" s="289"/>
      <c r="WJJ793" s="289"/>
      <c r="WJK793" s="289"/>
      <c r="WJL793" s="289"/>
      <c r="WJM793" s="289"/>
      <c r="WJN793" s="289"/>
      <c r="WJO793" s="289"/>
      <c r="WJP793" s="289"/>
      <c r="WJQ793" s="289"/>
      <c r="WJR793" s="289"/>
      <c r="WJS793" s="289"/>
      <c r="WJT793" s="289"/>
      <c r="WJU793" s="289"/>
      <c r="WJV793" s="289"/>
      <c r="WJW793" s="289"/>
      <c r="WJX793" s="289"/>
      <c r="WJY793" s="289"/>
      <c r="WJZ793" s="289"/>
      <c r="WKA793" s="289"/>
      <c r="WKB793" s="289"/>
      <c r="WKC793" s="289"/>
      <c r="WKD793" s="289"/>
      <c r="WKE793" s="289"/>
      <c r="WKF793" s="289"/>
      <c r="WKG793" s="289"/>
      <c r="WKH793" s="289"/>
      <c r="WKI793" s="289"/>
      <c r="WKJ793" s="289"/>
      <c r="WKK793" s="289"/>
      <c r="WKL793" s="289"/>
      <c r="WKM793" s="289"/>
      <c r="WKN793" s="289"/>
      <c r="WKO793" s="289"/>
      <c r="WKP793" s="289"/>
      <c r="WKQ793" s="289"/>
      <c r="WKR793" s="289"/>
      <c r="WKS793" s="289"/>
      <c r="WKT793" s="289"/>
      <c r="WKU793" s="289"/>
      <c r="WKV793" s="289"/>
      <c r="WKW793" s="289"/>
      <c r="WKX793" s="289"/>
      <c r="WKY793" s="289"/>
      <c r="WKZ793" s="289"/>
      <c r="WLA793" s="289"/>
      <c r="WLB793" s="289"/>
      <c r="WLC793" s="289"/>
      <c r="WLD793" s="289"/>
      <c r="WLE793" s="289"/>
      <c r="WLF793" s="289"/>
      <c r="WLG793" s="289"/>
      <c r="WLH793" s="289"/>
      <c r="WLI793" s="289"/>
      <c r="WLJ793" s="289"/>
      <c r="WLK793" s="289"/>
      <c r="WLL793" s="289"/>
      <c r="WLM793" s="289"/>
      <c r="WLN793" s="289"/>
      <c r="WLO793" s="289"/>
      <c r="WLP793" s="289"/>
      <c r="WLQ793" s="289"/>
      <c r="WLR793" s="289"/>
      <c r="WLS793" s="289"/>
      <c r="WLT793" s="289"/>
      <c r="WLU793" s="289"/>
      <c r="WLV793" s="289"/>
      <c r="WLW793" s="289"/>
      <c r="WLX793" s="289"/>
      <c r="WLY793" s="289"/>
      <c r="WLZ793" s="289"/>
      <c r="WMA793" s="289"/>
      <c r="WMB793" s="289"/>
      <c r="WMC793" s="289"/>
      <c r="WMD793" s="289"/>
      <c r="WME793" s="289"/>
      <c r="WMF793" s="289"/>
      <c r="WMG793" s="289"/>
      <c r="WMH793" s="289"/>
      <c r="WMI793" s="289"/>
      <c r="WMJ793" s="289"/>
      <c r="WMK793" s="289"/>
      <c r="WML793" s="289"/>
      <c r="WMM793" s="289"/>
      <c r="WMN793" s="289"/>
      <c r="WMO793" s="289"/>
      <c r="WMP793" s="289"/>
      <c r="WMQ793" s="289"/>
      <c r="WMR793" s="289"/>
      <c r="WMS793" s="289"/>
      <c r="WMT793" s="289"/>
      <c r="WMU793" s="289"/>
      <c r="WMV793" s="289"/>
      <c r="WMW793" s="289"/>
      <c r="WMX793" s="289"/>
      <c r="WMY793" s="289"/>
      <c r="WMZ793" s="289"/>
      <c r="WNA793" s="289"/>
      <c r="WNB793" s="289"/>
      <c r="WNC793" s="289"/>
      <c r="WND793" s="289"/>
      <c r="WNE793" s="289"/>
      <c r="WNF793" s="289"/>
      <c r="WNG793" s="289"/>
      <c r="WNH793" s="289"/>
      <c r="WNI793" s="289"/>
      <c r="WNJ793" s="289"/>
      <c r="WNK793" s="289"/>
      <c r="WNL793" s="289"/>
      <c r="WNM793" s="289"/>
      <c r="WNN793" s="289"/>
      <c r="WNO793" s="289"/>
      <c r="WNP793" s="289"/>
      <c r="WNQ793" s="289"/>
      <c r="WNR793" s="289"/>
      <c r="WNS793" s="289"/>
      <c r="WNT793" s="289"/>
      <c r="WNU793" s="289"/>
      <c r="WNV793" s="289"/>
      <c r="WNW793" s="289"/>
      <c r="WNX793" s="289"/>
      <c r="WNY793" s="289"/>
      <c r="WNZ793" s="289"/>
      <c r="WOA793" s="289"/>
      <c r="WOB793" s="289"/>
      <c r="WOC793" s="289"/>
      <c r="WOD793" s="289"/>
      <c r="WOE793" s="289"/>
      <c r="WOF793" s="289"/>
      <c r="WOG793" s="289"/>
      <c r="WOH793" s="289"/>
      <c r="WOI793" s="289"/>
      <c r="WOJ793" s="289"/>
      <c r="WOK793" s="289"/>
      <c r="WOL793" s="289"/>
      <c r="WOM793" s="289"/>
      <c r="WON793" s="289"/>
      <c r="WOO793" s="289"/>
      <c r="WOP793" s="289"/>
      <c r="WOQ793" s="289"/>
      <c r="WOR793" s="289"/>
      <c r="WOS793" s="289"/>
      <c r="WOT793" s="289"/>
      <c r="WOU793" s="289"/>
      <c r="WOV793" s="289"/>
      <c r="WOW793" s="289"/>
      <c r="WOX793" s="289"/>
      <c r="WOY793" s="289"/>
      <c r="WOZ793" s="289"/>
      <c r="WPA793" s="289"/>
      <c r="WPB793" s="289"/>
      <c r="WPC793" s="289"/>
      <c r="WPD793" s="289"/>
      <c r="WPE793" s="289"/>
      <c r="WPF793" s="289"/>
      <c r="WPG793" s="289"/>
      <c r="WPH793" s="289"/>
      <c r="WPI793" s="289"/>
      <c r="WPJ793" s="289"/>
      <c r="WPK793" s="289"/>
      <c r="WPL793" s="289"/>
      <c r="WPM793" s="289"/>
      <c r="WPN793" s="289"/>
      <c r="WPO793" s="289"/>
      <c r="WPP793" s="289"/>
      <c r="WPQ793" s="289"/>
      <c r="WPR793" s="289"/>
      <c r="WPS793" s="289"/>
      <c r="WPT793" s="289"/>
      <c r="WPU793" s="289"/>
      <c r="WPV793" s="289"/>
      <c r="WPW793" s="289"/>
      <c r="WPX793" s="289"/>
      <c r="WPY793" s="289"/>
      <c r="WPZ793" s="289"/>
      <c r="WQA793" s="289"/>
      <c r="WQB793" s="289"/>
      <c r="WQC793" s="289"/>
      <c r="WQD793" s="289"/>
      <c r="WQE793" s="289"/>
      <c r="WQF793" s="289"/>
      <c r="WQG793" s="289"/>
      <c r="WQH793" s="289"/>
      <c r="WQI793" s="289"/>
      <c r="WQJ793" s="289"/>
      <c r="WQK793" s="289"/>
      <c r="WQL793" s="289"/>
      <c r="WQM793" s="289"/>
      <c r="WQN793" s="289"/>
      <c r="WQO793" s="289"/>
      <c r="WQP793" s="289"/>
      <c r="WQQ793" s="289"/>
      <c r="WQR793" s="289"/>
      <c r="WQS793" s="289"/>
      <c r="WQT793" s="289"/>
      <c r="WQU793" s="289"/>
      <c r="WQV793" s="289"/>
      <c r="WQW793" s="289"/>
      <c r="WQX793" s="289"/>
      <c r="WQY793" s="289"/>
      <c r="WQZ793" s="289"/>
      <c r="WRA793" s="289"/>
      <c r="WRB793" s="289"/>
      <c r="WRC793" s="289"/>
      <c r="WRD793" s="289"/>
      <c r="WRE793" s="289"/>
      <c r="WRF793" s="289"/>
      <c r="WRG793" s="289"/>
      <c r="WRH793" s="289"/>
      <c r="WRI793" s="289"/>
      <c r="WRJ793" s="289"/>
      <c r="WRK793" s="289"/>
      <c r="WRL793" s="289"/>
      <c r="WRM793" s="289"/>
      <c r="WRN793" s="289"/>
      <c r="WRO793" s="289"/>
      <c r="WRP793" s="289"/>
      <c r="WRQ793" s="289"/>
      <c r="WRR793" s="289"/>
      <c r="WRS793" s="289"/>
      <c r="WRT793" s="289"/>
      <c r="WRU793" s="289"/>
      <c r="WRV793" s="289"/>
      <c r="WRW793" s="289"/>
      <c r="WRX793" s="289"/>
      <c r="WRY793" s="289"/>
      <c r="WRZ793" s="289"/>
      <c r="WSA793" s="289"/>
      <c r="WSB793" s="289"/>
      <c r="WSC793" s="289"/>
      <c r="WSD793" s="289"/>
      <c r="WSE793" s="289"/>
      <c r="WSF793" s="289"/>
      <c r="WSG793" s="289"/>
      <c r="WSH793" s="289"/>
      <c r="WSI793" s="289"/>
      <c r="WSJ793" s="289"/>
      <c r="WSK793" s="289"/>
      <c r="WSL793" s="289"/>
      <c r="WSM793" s="289"/>
      <c r="WSN793" s="289"/>
      <c r="WSO793" s="289"/>
      <c r="WSP793" s="289"/>
      <c r="WSQ793" s="289"/>
      <c r="WSR793" s="289"/>
      <c r="WSS793" s="289"/>
      <c r="WST793" s="289"/>
      <c r="WSU793" s="289"/>
      <c r="WSV793" s="289"/>
      <c r="WSW793" s="289"/>
      <c r="WSX793" s="289"/>
      <c r="WSY793" s="289"/>
      <c r="WSZ793" s="289"/>
      <c r="WTA793" s="289"/>
      <c r="WTB793" s="289"/>
      <c r="WTC793" s="289"/>
      <c r="WTD793" s="289"/>
      <c r="WTE793" s="289"/>
      <c r="WTF793" s="289"/>
      <c r="WTG793" s="289"/>
      <c r="WTH793" s="289"/>
      <c r="WTI793" s="289"/>
      <c r="WTJ793" s="289"/>
      <c r="WTK793" s="289"/>
      <c r="WTL793" s="289"/>
      <c r="WTM793" s="289"/>
      <c r="WTN793" s="289"/>
      <c r="WTO793" s="289"/>
      <c r="WTP793" s="289"/>
      <c r="WTQ793" s="289"/>
      <c r="WTR793" s="289"/>
      <c r="WTS793" s="289"/>
      <c r="WTT793" s="289"/>
      <c r="WTU793" s="289"/>
      <c r="WTV793" s="289"/>
      <c r="WTW793" s="289"/>
      <c r="WTX793" s="289"/>
      <c r="WTY793" s="289"/>
      <c r="WTZ793" s="289"/>
      <c r="WUA793" s="289"/>
      <c r="WUB793" s="289"/>
      <c r="WUC793" s="289"/>
      <c r="WUD793" s="289"/>
      <c r="WUE793" s="289"/>
      <c r="WUF793" s="289"/>
      <c r="WUG793" s="289"/>
      <c r="WUH793" s="289"/>
      <c r="WUI793" s="289"/>
      <c r="WUJ793" s="289"/>
      <c r="WUK793" s="289"/>
      <c r="WUL793" s="289"/>
      <c r="WUM793" s="289"/>
      <c r="WUN793" s="289"/>
      <c r="WUO793" s="289"/>
      <c r="WUP793" s="289"/>
      <c r="WUQ793" s="289"/>
      <c r="WUR793" s="289"/>
      <c r="WUS793" s="289"/>
      <c r="WUT793" s="289"/>
      <c r="WUU793" s="289"/>
      <c r="WUV793" s="289"/>
      <c r="WUW793" s="289"/>
      <c r="WUX793" s="289"/>
      <c r="WUY793" s="289"/>
      <c r="WUZ793" s="289"/>
      <c r="WVA793" s="289"/>
      <c r="WVB793" s="289"/>
      <c r="WVC793" s="289"/>
      <c r="WVD793" s="289"/>
      <c r="WVE793" s="289"/>
      <c r="WVF793" s="289"/>
      <c r="WVG793" s="289"/>
      <c r="WVH793" s="289"/>
      <c r="WVI793" s="289"/>
      <c r="WVJ793" s="289"/>
      <c r="WVK793" s="289"/>
      <c r="WVL793" s="289"/>
      <c r="WVM793" s="289"/>
      <c r="WVN793" s="289"/>
      <c r="WVO793" s="289"/>
      <c r="WVP793" s="289"/>
      <c r="WVQ793" s="289"/>
      <c r="WVR793" s="289"/>
      <c r="WVS793" s="289"/>
      <c r="WVT793" s="289"/>
      <c r="WVU793" s="289"/>
      <c r="WVV793" s="289"/>
      <c r="WVW793" s="289"/>
      <c r="WVX793" s="289"/>
      <c r="WVY793" s="289"/>
      <c r="WVZ793" s="289"/>
      <c r="WWA793" s="289"/>
      <c r="WWB793" s="289"/>
      <c r="WWC793" s="289"/>
      <c r="WWD793" s="289"/>
      <c r="WWE793" s="289"/>
      <c r="WWF793" s="289"/>
      <c r="WWG793" s="289"/>
      <c r="WWH793" s="289"/>
      <c r="WWI793" s="289"/>
      <c r="WWJ793" s="289"/>
      <c r="WWK793" s="289"/>
      <c r="WWL793" s="289"/>
      <c r="WWM793" s="289"/>
      <c r="WWN793" s="289"/>
      <c r="WWO793" s="289"/>
      <c r="WWP793" s="289"/>
      <c r="WWQ793" s="289"/>
      <c r="WWR793" s="289"/>
      <c r="WWS793" s="289"/>
      <c r="WWT793" s="289"/>
      <c r="WWU793" s="289"/>
      <c r="WWV793" s="289"/>
      <c r="WWW793" s="289"/>
      <c r="WWX793" s="289"/>
      <c r="WWY793" s="289"/>
      <c r="WWZ793" s="289"/>
      <c r="WXA793" s="289"/>
      <c r="WXB793" s="289"/>
      <c r="WXC793" s="289"/>
      <c r="WXD793" s="289"/>
      <c r="WXE793" s="289"/>
      <c r="WXF793" s="289"/>
      <c r="WXG793" s="289"/>
      <c r="WXH793" s="289"/>
      <c r="WXI793" s="289"/>
      <c r="WXJ793" s="289"/>
      <c r="WXK793" s="289"/>
      <c r="WXL793" s="289"/>
      <c r="WXM793" s="289"/>
      <c r="WXN793" s="289"/>
      <c r="WXO793" s="289"/>
      <c r="WXP793" s="289"/>
      <c r="WXQ793" s="289"/>
      <c r="WXR793" s="289"/>
      <c r="WXS793" s="289"/>
      <c r="WXT793" s="289"/>
      <c r="WXU793" s="289"/>
      <c r="WXV793" s="289"/>
      <c r="WXW793" s="289"/>
      <c r="WXX793" s="289"/>
      <c r="WXY793" s="289"/>
      <c r="WXZ793" s="289"/>
      <c r="WYA793" s="289"/>
      <c r="WYB793" s="289"/>
      <c r="WYC793" s="289"/>
      <c r="WYD793" s="289"/>
      <c r="WYE793" s="289"/>
      <c r="WYF793" s="289"/>
      <c r="WYG793" s="289"/>
      <c r="WYH793" s="289"/>
      <c r="WYI793" s="289"/>
      <c r="WYJ793" s="289"/>
      <c r="WYK793" s="289"/>
      <c r="WYL793" s="289"/>
      <c r="WYM793" s="289"/>
      <c r="WYN793" s="289"/>
      <c r="WYO793" s="289"/>
      <c r="WYP793" s="289"/>
      <c r="WYQ793" s="289"/>
      <c r="WYR793" s="289"/>
      <c r="WYS793" s="289"/>
      <c r="WYT793" s="289"/>
      <c r="WYU793" s="289"/>
      <c r="WYV793" s="289"/>
      <c r="WYW793" s="289"/>
      <c r="WYX793" s="289"/>
      <c r="WYY793" s="289"/>
      <c r="WYZ793" s="289"/>
      <c r="WZA793" s="289"/>
      <c r="WZB793" s="289"/>
      <c r="WZC793" s="289"/>
      <c r="WZD793" s="289"/>
      <c r="WZE793" s="289"/>
      <c r="WZF793" s="289"/>
      <c r="WZG793" s="289"/>
      <c r="WZH793" s="289"/>
      <c r="WZI793" s="289"/>
      <c r="WZJ793" s="289"/>
      <c r="WZK793" s="289"/>
      <c r="WZL793" s="289"/>
      <c r="WZM793" s="289"/>
      <c r="WZN793" s="289"/>
      <c r="WZO793" s="289"/>
      <c r="WZP793" s="289"/>
      <c r="WZQ793" s="289"/>
      <c r="WZR793" s="289"/>
      <c r="WZS793" s="289"/>
      <c r="WZT793" s="289"/>
      <c r="WZU793" s="289"/>
      <c r="WZV793" s="289"/>
      <c r="WZW793" s="289"/>
      <c r="WZX793" s="289"/>
      <c r="WZY793" s="289"/>
      <c r="WZZ793" s="289"/>
      <c r="XAA793" s="289"/>
      <c r="XAB793" s="289"/>
      <c r="XAC793" s="289"/>
      <c r="XAD793" s="289"/>
      <c r="XAE793" s="289"/>
      <c r="XAF793" s="289"/>
      <c r="XAG793" s="289"/>
      <c r="XAH793" s="289"/>
      <c r="XAI793" s="289"/>
      <c r="XAJ793" s="289"/>
      <c r="XAK793" s="289"/>
      <c r="XAL793" s="289"/>
      <c r="XAM793" s="289"/>
      <c r="XAN793" s="289"/>
      <c r="XAO793" s="289"/>
      <c r="XAP793" s="289"/>
      <c r="XAQ793" s="289"/>
      <c r="XAR793" s="289"/>
      <c r="XAS793" s="289"/>
      <c r="XAT793" s="289"/>
      <c r="XAU793" s="289"/>
      <c r="XAV793" s="289"/>
      <c r="XAW793" s="289"/>
      <c r="XAX793" s="289"/>
      <c r="XAY793" s="289"/>
      <c r="XAZ793" s="289"/>
      <c r="XBA793" s="289"/>
      <c r="XBB793" s="289"/>
      <c r="XBC793" s="289"/>
      <c r="XBD793" s="289"/>
      <c r="XBE793" s="289"/>
      <c r="XBF793" s="289"/>
      <c r="XBG793" s="289"/>
      <c r="XBH793" s="289"/>
      <c r="XBI793" s="289"/>
      <c r="XBJ793" s="289"/>
      <c r="XBK793" s="289"/>
      <c r="XBL793" s="289"/>
      <c r="XBM793" s="289"/>
      <c r="XBN793" s="289"/>
      <c r="XBO793" s="289"/>
      <c r="XBP793" s="289"/>
      <c r="XBQ793" s="289"/>
      <c r="XBR793" s="289"/>
      <c r="XBS793" s="289"/>
      <c r="XBT793" s="289"/>
      <c r="XBU793" s="289"/>
      <c r="XBV793" s="289"/>
      <c r="XBW793" s="289"/>
      <c r="XBX793" s="289"/>
      <c r="XBY793" s="289"/>
      <c r="XBZ793" s="289"/>
      <c r="XCA793" s="289"/>
      <c r="XCB793" s="289"/>
      <c r="XCC793" s="289"/>
      <c r="XCD793" s="289"/>
      <c r="XCE793" s="289"/>
      <c r="XCF793" s="289"/>
      <c r="XCG793" s="289"/>
      <c r="XCH793" s="289"/>
      <c r="XCI793" s="289"/>
      <c r="XCJ793" s="289"/>
      <c r="XCK793" s="289"/>
      <c r="XCL793" s="289"/>
      <c r="XCM793" s="289"/>
      <c r="XCN793" s="289"/>
      <c r="XCO793" s="289"/>
      <c r="XCP793" s="289"/>
      <c r="XCQ793" s="289"/>
      <c r="XCR793" s="289"/>
      <c r="XCS793" s="289"/>
      <c r="XCT793" s="289"/>
      <c r="XCU793" s="289"/>
      <c r="XCV793" s="289"/>
      <c r="XCW793" s="289"/>
      <c r="XCX793" s="289"/>
      <c r="XCY793" s="289"/>
      <c r="XCZ793" s="289"/>
      <c r="XDA793" s="289"/>
      <c r="XDB793" s="289"/>
      <c r="XDC793" s="289"/>
      <c r="XDD793" s="289"/>
      <c r="XDE793" s="289"/>
      <c r="XDF793" s="289"/>
      <c r="XDG793" s="289"/>
      <c r="XDH793" s="289"/>
      <c r="XDI793" s="289"/>
    </row>
    <row r="794" spans="1:16337" x14ac:dyDescent="0.4">
      <c r="Y794" s="182" t="s">
        <v>3977</v>
      </c>
      <c r="Z794" s="182">
        <v>1951</v>
      </c>
      <c r="AA794" s="182">
        <v>1268.3399999999999</v>
      </c>
      <c r="AB794" s="182">
        <v>26</v>
      </c>
      <c r="AC794" s="182">
        <v>2</v>
      </c>
      <c r="AD794" s="182">
        <v>673.4</v>
      </c>
      <c r="AF794" s="182" t="s">
        <v>3965</v>
      </c>
      <c r="AG794" s="182" t="s">
        <v>17312</v>
      </c>
      <c r="AH794" s="182" t="s">
        <v>2993</v>
      </c>
      <c r="AI794" s="182" t="s">
        <v>17315</v>
      </c>
    </row>
    <row r="795" spans="1:16337" x14ac:dyDescent="0.4">
      <c r="Y795" s="182" t="s">
        <v>3981</v>
      </c>
      <c r="Z795" s="182">
        <v>1949</v>
      </c>
      <c r="AA795" s="182">
        <v>839.4</v>
      </c>
      <c r="AB795" s="182">
        <v>18</v>
      </c>
      <c r="AC795" s="182">
        <v>2</v>
      </c>
      <c r="AD795" s="182">
        <v>442.8</v>
      </c>
      <c r="AF795" s="182" t="s">
        <v>17165</v>
      </c>
      <c r="AG795" s="182" t="s">
        <v>17344</v>
      </c>
      <c r="AH795" s="182" t="s">
        <v>2993</v>
      </c>
      <c r="AI795" s="182" t="s">
        <v>17042</v>
      </c>
    </row>
    <row r="796" spans="1:16337" x14ac:dyDescent="0.4">
      <c r="Y796" s="182" t="s">
        <v>3982</v>
      </c>
      <c r="Z796" s="182">
        <v>1970</v>
      </c>
      <c r="AA796" s="182">
        <v>4395.5</v>
      </c>
      <c r="AB796" s="182">
        <v>182</v>
      </c>
      <c r="AC796" s="182">
        <v>5</v>
      </c>
      <c r="AD796" s="182">
        <v>2656.1</v>
      </c>
      <c r="AF796" s="182" t="s">
        <v>3967</v>
      </c>
      <c r="AG796" s="182" t="s">
        <v>17312</v>
      </c>
      <c r="AH796" s="182" t="s">
        <v>2993</v>
      </c>
      <c r="AI796" s="182" t="s">
        <v>17042</v>
      </c>
    </row>
    <row r="797" spans="1:16337" x14ac:dyDescent="0.4">
      <c r="Y797" s="182" t="s">
        <v>3983</v>
      </c>
      <c r="Z797" s="182">
        <v>1957</v>
      </c>
      <c r="AA797" s="182">
        <v>1536.7</v>
      </c>
      <c r="AB797" s="182">
        <v>58</v>
      </c>
      <c r="AC797" s="182">
        <v>3</v>
      </c>
      <c r="AD797" s="182">
        <v>1374.9</v>
      </c>
      <c r="AF797" s="182" t="s">
        <v>3968</v>
      </c>
      <c r="AG797" s="182" t="s">
        <v>17312</v>
      </c>
      <c r="AH797" s="182" t="s">
        <v>2993</v>
      </c>
      <c r="AI797" s="182" t="s">
        <v>17042</v>
      </c>
    </row>
    <row r="798" spans="1:16337" x14ac:dyDescent="0.4">
      <c r="Y798" s="182" t="s">
        <v>3984</v>
      </c>
      <c r="Z798" s="182">
        <v>1956</v>
      </c>
      <c r="AA798" s="182">
        <v>2006.6</v>
      </c>
      <c r="AB798" s="182">
        <v>65</v>
      </c>
      <c r="AC798" s="182">
        <v>3</v>
      </c>
      <c r="AD798" s="182">
        <v>1801.8</v>
      </c>
      <c r="AF798" s="182" t="s">
        <v>3969</v>
      </c>
      <c r="AG798" s="182" t="s">
        <v>17312</v>
      </c>
      <c r="AH798" s="182" t="s">
        <v>2993</v>
      </c>
      <c r="AI798" s="182" t="s">
        <v>17042</v>
      </c>
    </row>
    <row r="799" spans="1:16337" x14ac:dyDescent="0.4">
      <c r="Y799" s="182" t="s">
        <v>3985</v>
      </c>
      <c r="Z799" s="182">
        <v>1958</v>
      </c>
      <c r="AA799" s="182">
        <v>1224.0999999999999</v>
      </c>
      <c r="AB799" s="182">
        <v>48</v>
      </c>
      <c r="AC799" s="182">
        <v>3</v>
      </c>
      <c r="AD799" s="182">
        <v>1113.4000000000001</v>
      </c>
      <c r="AF799" s="182" t="s">
        <v>552</v>
      </c>
      <c r="AG799" s="182" t="s">
        <v>17312</v>
      </c>
      <c r="AH799" s="182" t="s">
        <v>2993</v>
      </c>
      <c r="AI799" s="182" t="s">
        <v>17042</v>
      </c>
    </row>
    <row r="800" spans="1:16337" x14ac:dyDescent="0.4">
      <c r="Y800" s="182" t="s">
        <v>3986</v>
      </c>
      <c r="Z800" s="182">
        <v>1958</v>
      </c>
      <c r="AA800" s="182">
        <v>1076.9000000000001</v>
      </c>
      <c r="AB800" s="182">
        <v>49</v>
      </c>
      <c r="AC800" s="182">
        <v>3</v>
      </c>
      <c r="AD800" s="182">
        <v>1046.3</v>
      </c>
      <c r="AF800" s="182" t="s">
        <v>567</v>
      </c>
      <c r="AG800" s="182" t="s">
        <v>17312</v>
      </c>
      <c r="AH800" s="182" t="s">
        <v>2993</v>
      </c>
      <c r="AI800" s="182" t="s">
        <v>17042</v>
      </c>
    </row>
    <row r="801" spans="25:35" x14ac:dyDescent="0.4">
      <c r="Y801" s="182" t="s">
        <v>3989</v>
      </c>
      <c r="Z801" s="182">
        <v>1939</v>
      </c>
      <c r="AA801" s="182">
        <v>1453.1</v>
      </c>
      <c r="AB801" s="182">
        <v>49</v>
      </c>
      <c r="AC801" s="182">
        <v>3</v>
      </c>
      <c r="AD801" s="182">
        <v>1141.4000000000001</v>
      </c>
      <c r="AF801" s="182" t="s">
        <v>17166</v>
      </c>
      <c r="AG801" s="182" t="s">
        <v>17312</v>
      </c>
      <c r="AH801" s="182" t="s">
        <v>2993</v>
      </c>
      <c r="AI801" s="182" t="s">
        <v>17042</v>
      </c>
    </row>
    <row r="802" spans="25:35" x14ac:dyDescent="0.4">
      <c r="Y802" s="182" t="s">
        <v>766</v>
      </c>
      <c r="Z802" s="182">
        <v>1959</v>
      </c>
      <c r="AA802" s="182">
        <v>1163.0999999999999</v>
      </c>
      <c r="AB802" s="182">
        <v>42</v>
      </c>
      <c r="AC802" s="182">
        <v>3</v>
      </c>
      <c r="AD802" s="182">
        <v>1058.9000000000001</v>
      </c>
      <c r="AF802" s="182" t="s">
        <v>17167</v>
      </c>
      <c r="AG802" s="182" t="s">
        <v>17344</v>
      </c>
      <c r="AH802" s="182" t="s">
        <v>2993</v>
      </c>
      <c r="AI802" s="182" t="s">
        <v>17042</v>
      </c>
    </row>
    <row r="803" spans="25:35" x14ac:dyDescent="0.4">
      <c r="Y803" s="182" t="s">
        <v>3990</v>
      </c>
      <c r="Z803" s="182">
        <v>1954</v>
      </c>
      <c r="AA803" s="182">
        <v>2750.2</v>
      </c>
      <c r="AB803" s="182">
        <v>81</v>
      </c>
      <c r="AC803" s="182">
        <v>3</v>
      </c>
      <c r="AD803" s="182">
        <v>1898.1</v>
      </c>
      <c r="AF803" s="182" t="s">
        <v>3973</v>
      </c>
      <c r="AG803" s="182" t="s">
        <v>17312</v>
      </c>
      <c r="AH803" s="182" t="s">
        <v>2993</v>
      </c>
      <c r="AI803" s="182" t="s">
        <v>17042</v>
      </c>
    </row>
    <row r="804" spans="25:35" x14ac:dyDescent="0.4">
      <c r="Y804" s="182" t="s">
        <v>767</v>
      </c>
      <c r="Z804" s="182">
        <v>1969</v>
      </c>
      <c r="AA804" s="182">
        <v>4775</v>
      </c>
      <c r="AB804" s="182">
        <v>166</v>
      </c>
      <c r="AC804" s="182">
        <v>5</v>
      </c>
      <c r="AD804" s="182">
        <v>4761.6000000000004</v>
      </c>
      <c r="AF804" s="182" t="s">
        <v>3975</v>
      </c>
      <c r="AG804" s="182" t="s">
        <v>17312</v>
      </c>
      <c r="AH804" s="182" t="s">
        <v>2993</v>
      </c>
      <c r="AI804" s="182" t="s">
        <v>17042</v>
      </c>
    </row>
    <row r="805" spans="25:35" x14ac:dyDescent="0.4">
      <c r="Y805" s="182" t="s">
        <v>768</v>
      </c>
      <c r="Z805" s="182">
        <v>1958</v>
      </c>
      <c r="AA805" s="182">
        <v>2976.2</v>
      </c>
      <c r="AB805" s="182">
        <v>89</v>
      </c>
      <c r="AC805" s="182">
        <v>3</v>
      </c>
      <c r="AD805" s="182">
        <v>1876.4</v>
      </c>
      <c r="AF805" s="182" t="s">
        <v>3976</v>
      </c>
      <c r="AG805" s="182" t="s">
        <v>17312</v>
      </c>
      <c r="AH805" s="182" t="s">
        <v>2993</v>
      </c>
      <c r="AI805" s="182" t="s">
        <v>17042</v>
      </c>
    </row>
    <row r="806" spans="25:35" x14ac:dyDescent="0.4">
      <c r="Y806" s="182" t="s">
        <v>528</v>
      </c>
      <c r="Z806" s="182">
        <v>1955</v>
      </c>
      <c r="AA806" s="182">
        <v>3873.34</v>
      </c>
      <c r="AB806" s="182">
        <v>95</v>
      </c>
      <c r="AC806" s="182">
        <v>3</v>
      </c>
      <c r="AD806" s="182">
        <v>1914.34</v>
      </c>
      <c r="AF806" s="182" t="s">
        <v>3977</v>
      </c>
      <c r="AG806" s="182" t="s">
        <v>17312</v>
      </c>
      <c r="AH806" s="182" t="s">
        <v>2993</v>
      </c>
      <c r="AI806" s="182" t="s">
        <v>17042</v>
      </c>
    </row>
    <row r="807" spans="25:35" x14ac:dyDescent="0.4">
      <c r="Y807" s="182" t="s">
        <v>3993</v>
      </c>
      <c r="Z807" s="182">
        <v>1955</v>
      </c>
      <c r="AA807" s="182">
        <v>3674.61</v>
      </c>
      <c r="AB807" s="182">
        <v>97</v>
      </c>
      <c r="AC807" s="182">
        <v>3</v>
      </c>
      <c r="AD807" s="182">
        <v>1869.27</v>
      </c>
      <c r="AF807" s="182" t="s">
        <v>3981</v>
      </c>
      <c r="AG807" s="182" t="s">
        <v>17312</v>
      </c>
      <c r="AH807" s="182" t="s">
        <v>2993</v>
      </c>
      <c r="AI807" s="182" t="s">
        <v>17042</v>
      </c>
    </row>
    <row r="808" spans="25:35" x14ac:dyDescent="0.4">
      <c r="Y808" s="182" t="s">
        <v>3995</v>
      </c>
      <c r="Z808" s="182">
        <v>1978</v>
      </c>
      <c r="AA808" s="182">
        <v>4483.8999999999996</v>
      </c>
      <c r="AB808" s="182">
        <v>177</v>
      </c>
      <c r="AC808" s="182">
        <v>5</v>
      </c>
      <c r="AD808" s="182">
        <v>4109.5</v>
      </c>
      <c r="AF808" s="182" t="s">
        <v>3982</v>
      </c>
      <c r="AG808" s="182" t="s">
        <v>17312</v>
      </c>
      <c r="AH808" s="182" t="s">
        <v>2993</v>
      </c>
      <c r="AI808" s="182" t="s">
        <v>17315</v>
      </c>
    </row>
    <row r="809" spans="25:35" x14ac:dyDescent="0.4">
      <c r="Y809" s="182" t="s">
        <v>3996</v>
      </c>
      <c r="Z809" s="182">
        <v>1971</v>
      </c>
      <c r="AA809" s="182">
        <v>4879.3999999999996</v>
      </c>
      <c r="AB809" s="182">
        <v>177</v>
      </c>
      <c r="AC809" s="182">
        <v>5</v>
      </c>
      <c r="AD809" s="182">
        <v>4507.3999999999996</v>
      </c>
      <c r="AF809" s="182" t="s">
        <v>3983</v>
      </c>
      <c r="AG809" s="182" t="s">
        <v>17312</v>
      </c>
      <c r="AH809" s="182" t="s">
        <v>2993</v>
      </c>
      <c r="AI809" s="182" t="s">
        <v>17322</v>
      </c>
    </row>
    <row r="810" spans="25:35" x14ac:dyDescent="0.4">
      <c r="Y810" s="182" t="s">
        <v>3997</v>
      </c>
      <c r="Z810" s="182">
        <v>1970</v>
      </c>
      <c r="AA810" s="182">
        <v>7370</v>
      </c>
      <c r="AB810" s="182">
        <v>198</v>
      </c>
      <c r="AC810" s="182">
        <v>5</v>
      </c>
      <c r="AD810" s="182">
        <v>4510.8999999999996</v>
      </c>
      <c r="AF810" s="182" t="s">
        <v>3984</v>
      </c>
      <c r="AG810" s="182" t="s">
        <v>17312</v>
      </c>
      <c r="AH810" s="182" t="s">
        <v>2993</v>
      </c>
      <c r="AI810" s="182" t="s">
        <v>17315</v>
      </c>
    </row>
    <row r="811" spans="25:35" x14ac:dyDescent="0.4">
      <c r="Y811" s="182" t="s">
        <v>769</v>
      </c>
      <c r="Z811" s="182">
        <v>1965</v>
      </c>
      <c r="AA811" s="182">
        <v>1304.0999999999999</v>
      </c>
      <c r="AB811" s="182">
        <v>62</v>
      </c>
      <c r="AC811" s="182">
        <v>4</v>
      </c>
      <c r="AD811" s="182">
        <v>1304.0999999999999</v>
      </c>
      <c r="AF811" s="182" t="s">
        <v>3985</v>
      </c>
      <c r="AG811" s="182" t="s">
        <v>17312</v>
      </c>
      <c r="AH811" s="182" t="s">
        <v>2993</v>
      </c>
      <c r="AI811" s="182" t="s">
        <v>17322</v>
      </c>
    </row>
    <row r="812" spans="25:35" x14ac:dyDescent="0.4">
      <c r="Y812" s="182" t="s">
        <v>4000</v>
      </c>
      <c r="Z812" s="182">
        <v>1980</v>
      </c>
      <c r="AA812" s="182">
        <v>7788.1</v>
      </c>
      <c r="AB812" s="182">
        <v>330</v>
      </c>
      <c r="AC812" s="182">
        <v>5</v>
      </c>
      <c r="AD812" s="182">
        <v>7151.5</v>
      </c>
      <c r="AF812" s="182" t="s">
        <v>3986</v>
      </c>
      <c r="AG812" s="182" t="s">
        <v>17312</v>
      </c>
      <c r="AH812" s="182" t="s">
        <v>2993</v>
      </c>
      <c r="AI812" s="182" t="s">
        <v>17322</v>
      </c>
    </row>
    <row r="813" spans="25:35" x14ac:dyDescent="0.4">
      <c r="Y813" s="182" t="s">
        <v>4001</v>
      </c>
      <c r="Z813" s="182">
        <v>1982</v>
      </c>
      <c r="AA813" s="182">
        <v>6185.4</v>
      </c>
      <c r="AB813" s="182">
        <v>183</v>
      </c>
      <c r="AC813" s="182">
        <v>5</v>
      </c>
      <c r="AD813" s="182">
        <v>5662.6</v>
      </c>
      <c r="AF813" s="182" t="s">
        <v>3989</v>
      </c>
      <c r="AG813" s="182" t="s">
        <v>17312</v>
      </c>
      <c r="AH813" s="182" t="s">
        <v>2993</v>
      </c>
      <c r="AI813" s="182" t="s">
        <v>17315</v>
      </c>
    </row>
    <row r="814" spans="25:35" x14ac:dyDescent="0.4">
      <c r="Y814" s="182" t="s">
        <v>4003</v>
      </c>
      <c r="Z814" s="182">
        <v>1958</v>
      </c>
      <c r="AA814" s="182">
        <v>2172.48</v>
      </c>
      <c r="AB814" s="182">
        <v>67</v>
      </c>
      <c r="AC814" s="182">
        <v>3</v>
      </c>
      <c r="AD814" s="182">
        <v>1360.98</v>
      </c>
      <c r="AF814" s="182" t="s">
        <v>766</v>
      </c>
      <c r="AG814" s="182" t="s">
        <v>17312</v>
      </c>
      <c r="AH814" s="182" t="s">
        <v>2993</v>
      </c>
      <c r="AI814" s="182" t="s">
        <v>17322</v>
      </c>
    </row>
    <row r="815" spans="25:35" x14ac:dyDescent="0.4">
      <c r="Y815" s="182" t="s">
        <v>4006</v>
      </c>
      <c r="Z815" s="182">
        <v>1962</v>
      </c>
      <c r="AA815" s="182">
        <v>1717.15</v>
      </c>
      <c r="AB815" s="182">
        <v>55</v>
      </c>
      <c r="AC815" s="182">
        <v>3</v>
      </c>
      <c r="AD815" s="182">
        <v>1088</v>
      </c>
      <c r="AF815" s="182" t="s">
        <v>3990</v>
      </c>
      <c r="AG815" s="182" t="s">
        <v>17312</v>
      </c>
      <c r="AH815" s="182" t="s">
        <v>2993</v>
      </c>
      <c r="AI815" s="182" t="s">
        <v>17322</v>
      </c>
    </row>
    <row r="816" spans="25:35" x14ac:dyDescent="0.4">
      <c r="Y816" s="182" t="s">
        <v>770</v>
      </c>
      <c r="Z816" s="182">
        <v>1958</v>
      </c>
      <c r="AA816" s="182">
        <v>2155.6</v>
      </c>
      <c r="AB816" s="182">
        <v>50</v>
      </c>
      <c r="AC816" s="182">
        <v>3</v>
      </c>
      <c r="AD816" s="182">
        <v>1347.8</v>
      </c>
      <c r="AF816" s="182" t="s">
        <v>767</v>
      </c>
      <c r="AG816" s="182" t="s">
        <v>17312</v>
      </c>
      <c r="AH816" s="182" t="s">
        <v>2993</v>
      </c>
      <c r="AI816" s="182" t="s">
        <v>17320</v>
      </c>
    </row>
    <row r="817" spans="25:35" x14ac:dyDescent="0.4">
      <c r="Y817" s="182" t="s">
        <v>771</v>
      </c>
      <c r="Z817" s="182">
        <v>1961</v>
      </c>
      <c r="AA817" s="182">
        <v>1206.0999999999999</v>
      </c>
      <c r="AB817" s="182">
        <v>41</v>
      </c>
      <c r="AC817" s="182">
        <v>3</v>
      </c>
      <c r="AD817" s="182">
        <v>1098.8999999999999</v>
      </c>
      <c r="AF817" s="182" t="s">
        <v>768</v>
      </c>
      <c r="AG817" s="182" t="s">
        <v>17312</v>
      </c>
      <c r="AH817" s="182" t="s">
        <v>2993</v>
      </c>
      <c r="AI817" s="182" t="s">
        <v>17322</v>
      </c>
    </row>
    <row r="818" spans="25:35" x14ac:dyDescent="0.4">
      <c r="Y818" s="182" t="s">
        <v>772</v>
      </c>
      <c r="Z818" s="182">
        <v>1957</v>
      </c>
      <c r="AA818" s="182">
        <v>2156.16</v>
      </c>
      <c r="AB818" s="182">
        <v>51</v>
      </c>
      <c r="AC818" s="182">
        <v>3</v>
      </c>
      <c r="AD818" s="182">
        <v>1326.39</v>
      </c>
      <c r="AF818" s="182" t="s">
        <v>528</v>
      </c>
      <c r="AG818" s="182" t="s">
        <v>17312</v>
      </c>
      <c r="AH818" s="182" t="s">
        <v>2993</v>
      </c>
      <c r="AI818" s="182" t="s">
        <v>17322</v>
      </c>
    </row>
    <row r="819" spans="25:35" x14ac:dyDescent="0.4">
      <c r="Y819" s="182" t="s">
        <v>4010</v>
      </c>
      <c r="Z819" s="182">
        <v>1961</v>
      </c>
      <c r="AA819" s="182">
        <v>1696.8</v>
      </c>
      <c r="AB819" s="182">
        <v>63</v>
      </c>
      <c r="AC819" s="182">
        <v>3</v>
      </c>
      <c r="AD819" s="182">
        <v>1084.3</v>
      </c>
      <c r="AF819" s="182" t="s">
        <v>3993</v>
      </c>
      <c r="AG819" s="182" t="s">
        <v>17312</v>
      </c>
      <c r="AH819" s="182" t="s">
        <v>2993</v>
      </c>
      <c r="AI819" s="182" t="s">
        <v>17322</v>
      </c>
    </row>
    <row r="820" spans="25:35" x14ac:dyDescent="0.4">
      <c r="Y820" s="182" t="s">
        <v>773</v>
      </c>
      <c r="Z820" s="182">
        <v>1937</v>
      </c>
      <c r="AA820" s="182">
        <v>423.5</v>
      </c>
      <c r="AB820" s="182">
        <v>26</v>
      </c>
      <c r="AC820" s="182">
        <v>2</v>
      </c>
      <c r="AD820" s="182">
        <v>423.3</v>
      </c>
      <c r="AF820" s="182" t="s">
        <v>3995</v>
      </c>
      <c r="AG820" s="182" t="s">
        <v>17312</v>
      </c>
      <c r="AH820" s="182" t="s">
        <v>2993</v>
      </c>
      <c r="AI820" s="182" t="s">
        <v>17320</v>
      </c>
    </row>
    <row r="821" spans="25:35" x14ac:dyDescent="0.4">
      <c r="Y821" s="182" t="s">
        <v>17168</v>
      </c>
      <c r="Z821" s="182">
        <v>1952</v>
      </c>
      <c r="AA821" s="182">
        <v>906.8</v>
      </c>
      <c r="AB821" s="182">
        <v>34</v>
      </c>
      <c r="AC821" s="182">
        <v>2</v>
      </c>
      <c r="AD821" s="182">
        <v>836.1</v>
      </c>
      <c r="AF821" s="182" t="s">
        <v>3996</v>
      </c>
      <c r="AG821" s="182" t="s">
        <v>17312</v>
      </c>
      <c r="AH821" s="182" t="s">
        <v>2993</v>
      </c>
      <c r="AI821" s="182" t="s">
        <v>17320</v>
      </c>
    </row>
    <row r="822" spans="25:35" x14ac:dyDescent="0.4">
      <c r="Y822" s="182" t="s">
        <v>4015</v>
      </c>
      <c r="Z822" s="182">
        <v>1982</v>
      </c>
      <c r="AA822" s="182">
        <v>454.6</v>
      </c>
      <c r="AB822" s="182">
        <v>18</v>
      </c>
      <c r="AC822" s="182">
        <v>2</v>
      </c>
      <c r="AD822" s="182">
        <v>414.6</v>
      </c>
      <c r="AF822" s="182" t="s">
        <v>3997</v>
      </c>
      <c r="AG822" s="182" t="s">
        <v>17312</v>
      </c>
      <c r="AH822" s="182" t="s">
        <v>2993</v>
      </c>
      <c r="AI822" s="182" t="s">
        <v>17320</v>
      </c>
    </row>
    <row r="823" spans="25:35" x14ac:dyDescent="0.4">
      <c r="Y823" s="182" t="s">
        <v>4017</v>
      </c>
      <c r="Z823" s="182">
        <v>1973</v>
      </c>
      <c r="AA823" s="182">
        <v>5719.22</v>
      </c>
      <c r="AB823" s="182">
        <v>141</v>
      </c>
      <c r="AC823" s="182">
        <v>5</v>
      </c>
      <c r="AD823" s="182">
        <v>3694.8</v>
      </c>
      <c r="AF823" s="182" t="s">
        <v>769</v>
      </c>
      <c r="AG823" s="182" t="s">
        <v>17312</v>
      </c>
      <c r="AH823" s="182" t="s">
        <v>2993</v>
      </c>
      <c r="AI823" s="182" t="s">
        <v>17042</v>
      </c>
    </row>
    <row r="824" spans="25:35" x14ac:dyDescent="0.4">
      <c r="Y824" s="182" t="s">
        <v>4020</v>
      </c>
      <c r="Z824" s="182">
        <v>1977</v>
      </c>
      <c r="AA824" s="182">
        <v>3939.3</v>
      </c>
      <c r="AB824" s="182">
        <v>202</v>
      </c>
      <c r="AC824" s="182">
        <v>5</v>
      </c>
      <c r="AD824" s="182">
        <v>3702.1</v>
      </c>
      <c r="AF824" s="182" t="s">
        <v>4000</v>
      </c>
      <c r="AG824" s="182" t="s">
        <v>17312</v>
      </c>
      <c r="AH824" s="182" t="s">
        <v>2993</v>
      </c>
      <c r="AI824" s="182" t="s">
        <v>17356</v>
      </c>
    </row>
    <row r="825" spans="25:35" x14ac:dyDescent="0.4">
      <c r="Y825" s="182" t="s">
        <v>774</v>
      </c>
      <c r="Z825" s="182">
        <v>1972</v>
      </c>
      <c r="AA825" s="182">
        <v>4538.8999999999996</v>
      </c>
      <c r="AB825" s="182">
        <v>141</v>
      </c>
      <c r="AC825" s="182">
        <v>5</v>
      </c>
      <c r="AD825" s="182">
        <v>3490.8</v>
      </c>
      <c r="AF825" s="182" t="s">
        <v>4001</v>
      </c>
      <c r="AG825" s="182" t="s">
        <v>17312</v>
      </c>
      <c r="AH825" s="182" t="s">
        <v>2993</v>
      </c>
      <c r="AI825" s="182" t="s">
        <v>17314</v>
      </c>
    </row>
    <row r="826" spans="25:35" x14ac:dyDescent="0.4">
      <c r="Y826" s="182" t="s">
        <v>4021</v>
      </c>
      <c r="Z826" s="182">
        <v>1976</v>
      </c>
      <c r="AA826" s="182">
        <v>7627.39</v>
      </c>
      <c r="AB826" s="182">
        <v>199</v>
      </c>
      <c r="AC826" s="182">
        <v>5</v>
      </c>
      <c r="AD826" s="182">
        <v>4562.38</v>
      </c>
      <c r="AF826" s="182" t="s">
        <v>4003</v>
      </c>
      <c r="AG826" s="182" t="s">
        <v>17312</v>
      </c>
      <c r="AH826" s="182" t="s">
        <v>2993</v>
      </c>
      <c r="AI826" s="182" t="s">
        <v>17322</v>
      </c>
    </row>
    <row r="827" spans="25:35" x14ac:dyDescent="0.4">
      <c r="Y827" s="182" t="s">
        <v>4023</v>
      </c>
      <c r="Z827" s="182">
        <v>1986</v>
      </c>
      <c r="AA827" s="182">
        <v>5881.6</v>
      </c>
      <c r="AB827" s="182">
        <v>181</v>
      </c>
      <c r="AC827" s="182">
        <v>5</v>
      </c>
      <c r="AD827" s="182">
        <v>4298.7</v>
      </c>
      <c r="AF827" s="182" t="s">
        <v>4006</v>
      </c>
      <c r="AG827" s="182" t="s">
        <v>17325</v>
      </c>
      <c r="AH827" s="182" t="s">
        <v>2993</v>
      </c>
      <c r="AI827" s="182" t="s">
        <v>17322</v>
      </c>
    </row>
    <row r="828" spans="25:35" x14ac:dyDescent="0.4">
      <c r="Y828" s="182" t="s">
        <v>775</v>
      </c>
      <c r="Z828" s="182">
        <v>1974</v>
      </c>
      <c r="AA828" s="182">
        <v>5633.5</v>
      </c>
      <c r="AB828" s="182">
        <v>151</v>
      </c>
      <c r="AC828" s="182">
        <v>5</v>
      </c>
      <c r="AD828" s="182">
        <v>3402.4</v>
      </c>
      <c r="AF828" s="182" t="s">
        <v>770</v>
      </c>
      <c r="AG828" s="182" t="s">
        <v>17312</v>
      </c>
      <c r="AH828" s="182" t="s">
        <v>2993</v>
      </c>
      <c r="AI828" s="182" t="s">
        <v>17322</v>
      </c>
    </row>
    <row r="829" spans="25:35" x14ac:dyDescent="0.4">
      <c r="Y829" s="182" t="s">
        <v>4024</v>
      </c>
      <c r="Z829" s="182">
        <v>2011</v>
      </c>
      <c r="AA829" s="182">
        <v>3899.1</v>
      </c>
      <c r="AB829" s="182">
        <v>61</v>
      </c>
      <c r="AC829" s="182">
        <v>3</v>
      </c>
      <c r="AD829" s="182">
        <v>1999.7</v>
      </c>
      <c r="AF829" s="182" t="s">
        <v>771</v>
      </c>
      <c r="AG829" s="182" t="s">
        <v>17312</v>
      </c>
      <c r="AH829" s="182" t="s">
        <v>2993</v>
      </c>
      <c r="AI829" s="182" t="s">
        <v>17322</v>
      </c>
    </row>
    <row r="830" spans="25:35" x14ac:dyDescent="0.4">
      <c r="Y830" s="182" t="s">
        <v>4028</v>
      </c>
      <c r="Z830" s="182">
        <v>1993</v>
      </c>
      <c r="AA830" s="182">
        <v>8851.7999999999993</v>
      </c>
      <c r="AB830" s="182">
        <v>254</v>
      </c>
      <c r="AC830" s="182">
        <v>5</v>
      </c>
      <c r="AD830" s="182">
        <v>5361.8</v>
      </c>
      <c r="AF830" s="182" t="s">
        <v>772</v>
      </c>
      <c r="AG830" s="182" t="s">
        <v>17312</v>
      </c>
      <c r="AH830" s="182" t="s">
        <v>2993</v>
      </c>
      <c r="AI830" s="182" t="s">
        <v>17322</v>
      </c>
    </row>
    <row r="831" spans="25:35" x14ac:dyDescent="0.4">
      <c r="Y831" s="182" t="s">
        <v>4030</v>
      </c>
      <c r="Z831" s="182">
        <v>1992</v>
      </c>
      <c r="AA831" s="182">
        <v>6731.9</v>
      </c>
      <c r="AB831" s="182">
        <v>206</v>
      </c>
      <c r="AC831" s="182">
        <v>5</v>
      </c>
      <c r="AD831" s="182">
        <v>4730.6000000000004</v>
      </c>
      <c r="AF831" s="182" t="s">
        <v>4010</v>
      </c>
      <c r="AG831" s="182" t="s">
        <v>17312</v>
      </c>
      <c r="AH831" s="182" t="s">
        <v>2993</v>
      </c>
      <c r="AI831" s="182" t="s">
        <v>17322</v>
      </c>
    </row>
    <row r="832" spans="25:35" x14ac:dyDescent="0.4">
      <c r="Y832" s="182" t="s">
        <v>4031</v>
      </c>
      <c r="Z832" s="182">
        <v>1972</v>
      </c>
      <c r="AA832" s="182">
        <v>770.7</v>
      </c>
      <c r="AB832" s="182">
        <v>29</v>
      </c>
      <c r="AC832" s="182">
        <v>2</v>
      </c>
      <c r="AD832" s="182">
        <v>710.1</v>
      </c>
      <c r="AF832" s="182" t="s">
        <v>773</v>
      </c>
      <c r="AG832" s="182" t="s">
        <v>17327</v>
      </c>
      <c r="AH832" s="182" t="s">
        <v>2993</v>
      </c>
      <c r="AI832" s="182" t="s">
        <v>17042</v>
      </c>
    </row>
    <row r="833" spans="25:35" x14ac:dyDescent="0.4">
      <c r="Y833" s="182" t="s">
        <v>776</v>
      </c>
      <c r="Z833" s="182">
        <v>1975</v>
      </c>
      <c r="AA833" s="182">
        <v>1248.5999999999999</v>
      </c>
      <c r="AB833" s="182">
        <v>53</v>
      </c>
      <c r="AC833" s="182">
        <v>3</v>
      </c>
      <c r="AD833" s="182">
        <v>1155.9000000000001</v>
      </c>
      <c r="AF833" s="182" t="s">
        <v>4013</v>
      </c>
      <c r="AG833" s="182" t="s">
        <v>2993</v>
      </c>
      <c r="AH833" s="182" t="s">
        <v>2993</v>
      </c>
      <c r="AI833" s="182" t="s">
        <v>17322</v>
      </c>
    </row>
    <row r="834" spans="25:35" x14ac:dyDescent="0.4">
      <c r="Y834" s="182" t="s">
        <v>4034</v>
      </c>
      <c r="Z834" s="182">
        <v>1984</v>
      </c>
      <c r="AA834" s="182">
        <v>2162.5</v>
      </c>
      <c r="AB834" s="182">
        <v>85</v>
      </c>
      <c r="AC834" s="182">
        <v>3</v>
      </c>
      <c r="AD834" s="182">
        <v>2047.6</v>
      </c>
      <c r="AF834" s="182" t="s">
        <v>4015</v>
      </c>
      <c r="AG834" s="182" t="s">
        <v>17312</v>
      </c>
      <c r="AH834" s="182" t="s">
        <v>2993</v>
      </c>
      <c r="AI834" s="182" t="s">
        <v>17040</v>
      </c>
    </row>
    <row r="835" spans="25:35" x14ac:dyDescent="0.4">
      <c r="Y835" s="182" t="s">
        <v>4036</v>
      </c>
      <c r="Z835" s="182">
        <v>1993</v>
      </c>
      <c r="AA835" s="182">
        <v>3807.18</v>
      </c>
      <c r="AB835" s="182">
        <v>113</v>
      </c>
      <c r="AC835" s="182">
        <v>5</v>
      </c>
      <c r="AD835" s="182">
        <v>2738.5</v>
      </c>
      <c r="AF835" s="182" t="s">
        <v>4017</v>
      </c>
      <c r="AG835" s="182" t="s">
        <v>17312</v>
      </c>
      <c r="AH835" s="182" t="s">
        <v>2993</v>
      </c>
      <c r="AI835" s="182" t="s">
        <v>17315</v>
      </c>
    </row>
    <row r="836" spans="25:35" x14ac:dyDescent="0.4">
      <c r="Y836" s="182" t="s">
        <v>812</v>
      </c>
      <c r="Z836" s="182">
        <v>1981</v>
      </c>
      <c r="AA836" s="182">
        <v>2103.1999999999998</v>
      </c>
      <c r="AB836" s="182">
        <v>51</v>
      </c>
      <c r="AC836" s="182">
        <v>2</v>
      </c>
      <c r="AD836" s="182">
        <v>1130.2</v>
      </c>
      <c r="AF836" s="182" t="s">
        <v>4020</v>
      </c>
      <c r="AG836" s="182" t="s">
        <v>17312</v>
      </c>
      <c r="AH836" s="182" t="s">
        <v>2993</v>
      </c>
      <c r="AI836" s="182" t="s">
        <v>17315</v>
      </c>
    </row>
    <row r="837" spans="25:35" x14ac:dyDescent="0.4">
      <c r="Y837" s="182" t="s">
        <v>529</v>
      </c>
      <c r="Z837" s="182">
        <v>1933</v>
      </c>
      <c r="AA837" s="182">
        <v>441</v>
      </c>
      <c r="AB837" s="182">
        <v>23</v>
      </c>
      <c r="AC837" s="182">
        <v>2</v>
      </c>
      <c r="AD837" s="182">
        <v>422.8</v>
      </c>
      <c r="AF837" s="182" t="s">
        <v>774</v>
      </c>
      <c r="AG837" s="182" t="s">
        <v>17312</v>
      </c>
      <c r="AH837" s="182" t="s">
        <v>2993</v>
      </c>
      <c r="AI837" s="182" t="s">
        <v>17315</v>
      </c>
    </row>
    <row r="838" spans="25:35" x14ac:dyDescent="0.4">
      <c r="Y838" s="182" t="s">
        <v>4040</v>
      </c>
      <c r="Z838" s="182">
        <v>1933</v>
      </c>
      <c r="AA838" s="182">
        <v>421.2</v>
      </c>
      <c r="AB838" s="182">
        <v>21</v>
      </c>
      <c r="AC838" s="182">
        <v>2</v>
      </c>
      <c r="AD838" s="182">
        <v>421.2</v>
      </c>
      <c r="AF838" s="182" t="s">
        <v>4021</v>
      </c>
      <c r="AG838" s="182" t="s">
        <v>17312</v>
      </c>
      <c r="AH838" s="182" t="s">
        <v>2993</v>
      </c>
      <c r="AI838" s="182" t="s">
        <v>17320</v>
      </c>
    </row>
    <row r="839" spans="25:35" x14ac:dyDescent="0.4">
      <c r="Y839" s="182" t="s">
        <v>4043</v>
      </c>
      <c r="Z839" s="182">
        <v>1929</v>
      </c>
      <c r="AA839" s="182">
        <v>1550.1</v>
      </c>
      <c r="AB839" s="182">
        <v>48</v>
      </c>
      <c r="AC839" s="182">
        <v>3</v>
      </c>
      <c r="AD839" s="182">
        <v>1434.9</v>
      </c>
      <c r="AF839" s="182" t="s">
        <v>4023</v>
      </c>
      <c r="AG839" s="182" t="s">
        <v>17312</v>
      </c>
      <c r="AH839" s="182" t="s">
        <v>2993</v>
      </c>
      <c r="AI839" s="182" t="s">
        <v>17320</v>
      </c>
    </row>
    <row r="840" spans="25:35" x14ac:dyDescent="0.4">
      <c r="Y840" s="182" t="s">
        <v>4044</v>
      </c>
      <c r="Z840" s="182">
        <v>1930</v>
      </c>
      <c r="AA840" s="182">
        <v>682.7</v>
      </c>
      <c r="AB840" s="182">
        <v>36</v>
      </c>
      <c r="AC840" s="182">
        <v>2</v>
      </c>
      <c r="AD840" s="182">
        <v>633.1</v>
      </c>
      <c r="AF840" s="182" t="s">
        <v>775</v>
      </c>
      <c r="AG840" s="182" t="s">
        <v>17312</v>
      </c>
      <c r="AH840" s="182" t="s">
        <v>2993</v>
      </c>
      <c r="AI840" s="182" t="s">
        <v>17315</v>
      </c>
    </row>
    <row r="841" spans="25:35" x14ac:dyDescent="0.4">
      <c r="Y841" s="182" t="s">
        <v>4046</v>
      </c>
      <c r="Z841" s="182">
        <v>1932</v>
      </c>
      <c r="AA841" s="182">
        <v>694.4</v>
      </c>
      <c r="AB841" s="182">
        <v>35</v>
      </c>
      <c r="AC841" s="182">
        <v>2</v>
      </c>
      <c r="AD841" s="182">
        <v>641</v>
      </c>
      <c r="AF841" s="182" t="s">
        <v>4024</v>
      </c>
      <c r="AG841" s="182" t="s">
        <v>17312</v>
      </c>
      <c r="AH841" s="182" t="s">
        <v>2993</v>
      </c>
      <c r="AI841" s="182" t="s">
        <v>17322</v>
      </c>
    </row>
    <row r="842" spans="25:35" x14ac:dyDescent="0.4">
      <c r="Y842" s="182" t="s">
        <v>4049</v>
      </c>
      <c r="Z842" s="182">
        <v>1932</v>
      </c>
      <c r="AA842" s="182">
        <v>1954.2</v>
      </c>
      <c r="AB842" s="182">
        <v>71</v>
      </c>
      <c r="AC842" s="182">
        <v>3</v>
      </c>
      <c r="AD842" s="182">
        <v>1319.3</v>
      </c>
      <c r="AF842" s="182" t="s">
        <v>4028</v>
      </c>
      <c r="AG842" s="182" t="s">
        <v>17312</v>
      </c>
      <c r="AH842" s="182" t="s">
        <v>2993</v>
      </c>
      <c r="AI842" s="182" t="s">
        <v>17314</v>
      </c>
    </row>
    <row r="843" spans="25:35" x14ac:dyDescent="0.4">
      <c r="Y843" s="182" t="s">
        <v>4050</v>
      </c>
      <c r="Z843" s="182">
        <v>1930</v>
      </c>
      <c r="AA843" s="182">
        <v>1413.9</v>
      </c>
      <c r="AB843" s="182">
        <v>53</v>
      </c>
      <c r="AC843" s="182">
        <v>3</v>
      </c>
      <c r="AD843" s="182">
        <v>1312.3</v>
      </c>
      <c r="AF843" s="182" t="s">
        <v>4030</v>
      </c>
      <c r="AG843" s="182" t="s">
        <v>17319</v>
      </c>
      <c r="AH843" s="182" t="s">
        <v>2993</v>
      </c>
      <c r="AI843" s="182" t="s">
        <v>17315</v>
      </c>
    </row>
    <row r="844" spans="25:35" x14ac:dyDescent="0.4">
      <c r="Y844" s="182" t="s">
        <v>813</v>
      </c>
      <c r="Z844" s="182">
        <v>1967</v>
      </c>
      <c r="AA844" s="182">
        <v>787.3</v>
      </c>
      <c r="AB844" s="182">
        <v>39</v>
      </c>
      <c r="AC844" s="182">
        <v>2</v>
      </c>
      <c r="AD844" s="182">
        <v>733.2</v>
      </c>
      <c r="AF844" s="182" t="s">
        <v>4031</v>
      </c>
      <c r="AG844" s="182" t="s">
        <v>17312</v>
      </c>
      <c r="AH844" s="182" t="s">
        <v>2993</v>
      </c>
      <c r="AI844" s="182" t="s">
        <v>17042</v>
      </c>
    </row>
    <row r="845" spans="25:35" x14ac:dyDescent="0.4">
      <c r="Y845" s="182" t="s">
        <v>4051</v>
      </c>
      <c r="Z845" s="182">
        <v>1983</v>
      </c>
      <c r="AA845" s="182">
        <v>3920.2</v>
      </c>
      <c r="AB845" s="182">
        <v>106</v>
      </c>
      <c r="AC845" s="182">
        <v>4</v>
      </c>
      <c r="AD845" s="182">
        <v>2052.1999999999998</v>
      </c>
      <c r="AF845" s="182" t="s">
        <v>776</v>
      </c>
      <c r="AG845" s="182" t="s">
        <v>17312</v>
      </c>
      <c r="AH845" s="182" t="s">
        <v>2993</v>
      </c>
      <c r="AI845" s="182" t="s">
        <v>17042</v>
      </c>
    </row>
    <row r="846" spans="25:35" x14ac:dyDescent="0.4">
      <c r="Y846" s="182" t="s">
        <v>4052</v>
      </c>
      <c r="Z846" s="182">
        <v>1937</v>
      </c>
      <c r="AA846" s="182">
        <v>1913.7</v>
      </c>
      <c r="AB846" s="182">
        <v>87</v>
      </c>
      <c r="AC846" s="182">
        <v>3</v>
      </c>
      <c r="AD846" s="182">
        <v>1694.3</v>
      </c>
      <c r="AF846" s="182" t="s">
        <v>4034</v>
      </c>
      <c r="AG846" s="182" t="s">
        <v>17312</v>
      </c>
      <c r="AH846" s="182" t="s">
        <v>2993</v>
      </c>
      <c r="AI846" s="182" t="s">
        <v>17322</v>
      </c>
    </row>
    <row r="847" spans="25:35" x14ac:dyDescent="0.4">
      <c r="Y847" s="182" t="s">
        <v>4054</v>
      </c>
      <c r="Z847" s="182">
        <v>1961</v>
      </c>
      <c r="AA847" s="182">
        <v>1957.4</v>
      </c>
      <c r="AB847" s="182">
        <v>50</v>
      </c>
      <c r="AC847" s="182">
        <v>3</v>
      </c>
      <c r="AD847" s="182">
        <v>1131.8</v>
      </c>
      <c r="AF847" s="182" t="s">
        <v>4036</v>
      </c>
      <c r="AG847" s="182" t="s">
        <v>17312</v>
      </c>
      <c r="AH847" s="182" t="s">
        <v>2993</v>
      </c>
      <c r="AI847" s="182" t="s">
        <v>17315</v>
      </c>
    </row>
    <row r="848" spans="25:35" x14ac:dyDescent="0.4">
      <c r="Y848" s="182" t="s">
        <v>4057</v>
      </c>
      <c r="Z848" s="182">
        <v>1938</v>
      </c>
      <c r="AA848" s="182">
        <v>464</v>
      </c>
      <c r="AB848" s="182">
        <v>47</v>
      </c>
      <c r="AC848" s="182">
        <v>1</v>
      </c>
      <c r="AD848" s="182">
        <v>425.2</v>
      </c>
      <c r="AF848" s="182" t="s">
        <v>812</v>
      </c>
      <c r="AG848" s="182" t="s">
        <v>17312</v>
      </c>
      <c r="AH848" s="182" t="s">
        <v>2993</v>
      </c>
      <c r="AI848" s="182" t="s">
        <v>17315</v>
      </c>
    </row>
    <row r="849" spans="25:35" x14ac:dyDescent="0.4">
      <c r="Y849" s="182" t="s">
        <v>4059</v>
      </c>
      <c r="Z849" s="182">
        <v>1988</v>
      </c>
      <c r="AA849" s="182">
        <v>953.5</v>
      </c>
      <c r="AB849" s="182">
        <v>40</v>
      </c>
      <c r="AC849" s="182">
        <v>2</v>
      </c>
      <c r="AD849" s="182">
        <v>953.5</v>
      </c>
      <c r="AF849" s="182" t="s">
        <v>529</v>
      </c>
      <c r="AG849" s="182" t="s">
        <v>17327</v>
      </c>
      <c r="AH849" s="182" t="s">
        <v>2993</v>
      </c>
      <c r="AI849" s="182" t="s">
        <v>17042</v>
      </c>
    </row>
    <row r="850" spans="25:35" x14ac:dyDescent="0.4">
      <c r="Y850" s="182" t="s">
        <v>814</v>
      </c>
      <c r="Z850" s="182">
        <v>1988</v>
      </c>
      <c r="AA850" s="182">
        <v>4672.6000000000004</v>
      </c>
      <c r="AB850" s="182">
        <v>184</v>
      </c>
      <c r="AC850" s="182">
        <v>5</v>
      </c>
      <c r="AD850" s="182">
        <v>4202.8</v>
      </c>
      <c r="AF850" s="182" t="s">
        <v>4040</v>
      </c>
      <c r="AG850" s="182" t="s">
        <v>17327</v>
      </c>
      <c r="AH850" s="182" t="s">
        <v>2993</v>
      </c>
      <c r="AI850" s="182" t="s">
        <v>17042</v>
      </c>
    </row>
    <row r="851" spans="25:35" x14ac:dyDescent="0.4">
      <c r="Y851" s="182" t="s">
        <v>4061</v>
      </c>
      <c r="Z851" s="182">
        <v>1989</v>
      </c>
      <c r="AA851" s="182">
        <v>5677.1</v>
      </c>
      <c r="AB851" s="182">
        <v>169</v>
      </c>
      <c r="AC851" s="182">
        <v>5</v>
      </c>
      <c r="AD851" s="182">
        <v>3966</v>
      </c>
      <c r="AF851" s="182" t="s">
        <v>4043</v>
      </c>
      <c r="AG851" s="182" t="s">
        <v>17312</v>
      </c>
      <c r="AH851" s="182" t="s">
        <v>2993</v>
      </c>
      <c r="AI851" s="182" t="s">
        <v>17322</v>
      </c>
    </row>
    <row r="852" spans="25:35" x14ac:dyDescent="0.4">
      <c r="Y852" s="182" t="s">
        <v>4062</v>
      </c>
      <c r="Z852" s="182">
        <v>1990</v>
      </c>
      <c r="AA852" s="182">
        <v>6575.3</v>
      </c>
      <c r="AB852" s="182">
        <v>196</v>
      </c>
      <c r="AC852" s="182">
        <v>5</v>
      </c>
      <c r="AD852" s="182">
        <v>4357.6000000000004</v>
      </c>
      <c r="AF852" s="182" t="s">
        <v>4044</v>
      </c>
      <c r="AG852" s="182" t="s">
        <v>17312</v>
      </c>
      <c r="AH852" s="182" t="s">
        <v>2993</v>
      </c>
      <c r="AI852" s="182" t="s">
        <v>17042</v>
      </c>
    </row>
    <row r="853" spans="25:35" x14ac:dyDescent="0.4">
      <c r="Y853" s="182" t="s">
        <v>4063</v>
      </c>
      <c r="Z853" s="182">
        <v>1896</v>
      </c>
      <c r="AA853" s="182">
        <v>415.7</v>
      </c>
      <c r="AB853" s="182">
        <v>22</v>
      </c>
      <c r="AC853" s="182">
        <v>2</v>
      </c>
      <c r="AD853" s="182">
        <v>374.1</v>
      </c>
      <c r="AF853" s="182" t="s">
        <v>4046</v>
      </c>
      <c r="AG853" s="182" t="s">
        <v>17312</v>
      </c>
      <c r="AH853" s="182" t="s">
        <v>2993</v>
      </c>
      <c r="AI853" s="182" t="s">
        <v>17322</v>
      </c>
    </row>
    <row r="854" spans="25:35" x14ac:dyDescent="0.4">
      <c r="Y854" s="182" t="s">
        <v>815</v>
      </c>
      <c r="Z854" s="182">
        <v>1971</v>
      </c>
      <c r="AA854" s="182">
        <v>7451.56</v>
      </c>
      <c r="AB854" s="182">
        <v>200</v>
      </c>
      <c r="AC854" s="182">
        <v>5</v>
      </c>
      <c r="AD854" s="182">
        <v>4589.96</v>
      </c>
      <c r="AF854" s="182" t="s">
        <v>4049</v>
      </c>
      <c r="AG854" s="182" t="s">
        <v>17312</v>
      </c>
      <c r="AH854" s="182" t="s">
        <v>2993</v>
      </c>
      <c r="AI854" s="182" t="s">
        <v>17331</v>
      </c>
    </row>
    <row r="855" spans="25:35" x14ac:dyDescent="0.4">
      <c r="Y855" s="182" t="s">
        <v>17169</v>
      </c>
      <c r="Z855" s="182">
        <v>1895</v>
      </c>
      <c r="AA855" s="182">
        <v>7942.6</v>
      </c>
      <c r="AB855" s="182">
        <v>237</v>
      </c>
      <c r="AC855" s="182">
        <v>5</v>
      </c>
      <c r="AD855" s="182">
        <v>4641.3</v>
      </c>
      <c r="AF855" s="182" t="s">
        <v>4050</v>
      </c>
      <c r="AG855" s="182" t="s">
        <v>17312</v>
      </c>
      <c r="AH855" s="182" t="s">
        <v>2993</v>
      </c>
      <c r="AI855" s="182" t="s">
        <v>17322</v>
      </c>
    </row>
    <row r="856" spans="25:35" x14ac:dyDescent="0.4">
      <c r="Y856" s="182" t="s">
        <v>4065</v>
      </c>
      <c r="Z856" s="182">
        <v>1957</v>
      </c>
      <c r="AA856" s="182">
        <v>515.9</v>
      </c>
      <c r="AB856" s="182">
        <v>23</v>
      </c>
      <c r="AC856" s="182">
        <v>2</v>
      </c>
      <c r="AD856" s="182">
        <v>473.9</v>
      </c>
      <c r="AF856" s="182" t="s">
        <v>813</v>
      </c>
      <c r="AG856" s="182" t="s">
        <v>17312</v>
      </c>
      <c r="AH856" s="182" t="s">
        <v>2993</v>
      </c>
      <c r="AI856" s="182" t="s">
        <v>17042</v>
      </c>
    </row>
    <row r="857" spans="25:35" x14ac:dyDescent="0.4">
      <c r="Y857" s="182" t="s">
        <v>4067</v>
      </c>
      <c r="Z857" s="182">
        <v>1967</v>
      </c>
      <c r="AA857" s="182">
        <v>481.1</v>
      </c>
      <c r="AB857" s="182">
        <v>22</v>
      </c>
      <c r="AC857" s="182">
        <v>2</v>
      </c>
      <c r="AD857" s="182">
        <v>442</v>
      </c>
      <c r="AF857" s="182" t="s">
        <v>4051</v>
      </c>
      <c r="AG857" s="182" t="s">
        <v>17319</v>
      </c>
      <c r="AH857" s="182" t="s">
        <v>2993</v>
      </c>
      <c r="AI857" s="182" t="s">
        <v>17315</v>
      </c>
    </row>
    <row r="858" spans="25:35" x14ac:dyDescent="0.4">
      <c r="Y858" s="182" t="s">
        <v>4069</v>
      </c>
      <c r="Z858" s="182">
        <v>1963</v>
      </c>
      <c r="AA858" s="182">
        <v>358.1</v>
      </c>
      <c r="AB858" s="182">
        <v>2</v>
      </c>
      <c r="AC858" s="182">
        <v>2</v>
      </c>
      <c r="AD858" s="182">
        <v>340.5</v>
      </c>
      <c r="AF858" s="182" t="s">
        <v>4052</v>
      </c>
      <c r="AG858" s="182" t="s">
        <v>17312</v>
      </c>
      <c r="AH858" s="182" t="s">
        <v>2993</v>
      </c>
      <c r="AI858" s="182" t="s">
        <v>17315</v>
      </c>
    </row>
    <row r="859" spans="25:35" x14ac:dyDescent="0.4">
      <c r="Y859" s="182" t="s">
        <v>4070</v>
      </c>
      <c r="Z859" s="182">
        <v>1967</v>
      </c>
      <c r="AA859" s="182">
        <v>318.33999999999997</v>
      </c>
      <c r="AB859" s="182">
        <v>27</v>
      </c>
      <c r="AC859" s="182">
        <v>2</v>
      </c>
      <c r="AD859" s="182">
        <v>242.1</v>
      </c>
      <c r="AF859" s="182" t="s">
        <v>4054</v>
      </c>
      <c r="AG859" s="182" t="s">
        <v>17312</v>
      </c>
      <c r="AH859" s="182" t="s">
        <v>2993</v>
      </c>
      <c r="AI859" s="182" t="s">
        <v>17322</v>
      </c>
    </row>
    <row r="860" spans="25:35" x14ac:dyDescent="0.4">
      <c r="Y860" s="182" t="s">
        <v>4072</v>
      </c>
      <c r="Z860" s="182">
        <v>1968</v>
      </c>
      <c r="AA860" s="182">
        <v>309</v>
      </c>
      <c r="AB860" s="182">
        <v>10</v>
      </c>
      <c r="AC860" s="182">
        <v>2</v>
      </c>
      <c r="AD860" s="182">
        <v>286.39999999999998</v>
      </c>
      <c r="AF860" s="182" t="s">
        <v>4057</v>
      </c>
      <c r="AG860" s="182" t="s">
        <v>17312</v>
      </c>
      <c r="AH860" s="182" t="s">
        <v>2993</v>
      </c>
      <c r="AI860" s="182" t="s">
        <v>17322</v>
      </c>
    </row>
    <row r="861" spans="25:35" x14ac:dyDescent="0.4">
      <c r="Y861" s="182" t="s">
        <v>4074</v>
      </c>
      <c r="Z861" s="182">
        <v>1971</v>
      </c>
      <c r="AA861" s="182">
        <v>734.1</v>
      </c>
      <c r="AB861" s="182">
        <v>21</v>
      </c>
      <c r="AC861" s="182">
        <v>2</v>
      </c>
      <c r="AD861" s="182">
        <v>536.4</v>
      </c>
      <c r="AF861" s="182" t="s">
        <v>4059</v>
      </c>
      <c r="AG861" s="182" t="s">
        <v>17312</v>
      </c>
      <c r="AH861" s="182" t="s">
        <v>2993</v>
      </c>
      <c r="AI861" s="182" t="s">
        <v>17322</v>
      </c>
    </row>
    <row r="862" spans="25:35" x14ac:dyDescent="0.4">
      <c r="Y862" s="182" t="s">
        <v>4075</v>
      </c>
      <c r="Z862" s="182">
        <v>1965</v>
      </c>
      <c r="AA862" s="182">
        <v>311.60000000000002</v>
      </c>
      <c r="AB862" s="182">
        <v>21</v>
      </c>
      <c r="AC862" s="182">
        <v>2</v>
      </c>
      <c r="AD862" s="182">
        <v>227.2</v>
      </c>
      <c r="AF862" s="182" t="s">
        <v>814</v>
      </c>
      <c r="AG862" s="182" t="s">
        <v>17312</v>
      </c>
      <c r="AH862" s="182" t="s">
        <v>2993</v>
      </c>
      <c r="AI862" s="182" t="s">
        <v>17320</v>
      </c>
    </row>
    <row r="863" spans="25:35" x14ac:dyDescent="0.4">
      <c r="Y863" s="182" t="s">
        <v>4076</v>
      </c>
      <c r="Z863" s="182">
        <v>1972</v>
      </c>
      <c r="AA863" s="182">
        <v>742.41</v>
      </c>
      <c r="AB863" s="182">
        <v>17</v>
      </c>
      <c r="AC863" s="182">
        <v>2</v>
      </c>
      <c r="AD863" s="182">
        <v>562.79999999999995</v>
      </c>
      <c r="AF863" s="182" t="s">
        <v>4061</v>
      </c>
      <c r="AG863" s="182" t="s">
        <v>17312</v>
      </c>
      <c r="AH863" s="182" t="s">
        <v>2993</v>
      </c>
      <c r="AI863" s="182" t="s">
        <v>17331</v>
      </c>
    </row>
    <row r="864" spans="25:35" x14ac:dyDescent="0.4">
      <c r="Y864" s="182" t="s">
        <v>4077</v>
      </c>
      <c r="Z864" s="182">
        <v>1980</v>
      </c>
      <c r="AA864" s="182">
        <v>709.05</v>
      </c>
      <c r="AB864" s="182">
        <v>23</v>
      </c>
      <c r="AC864" s="182">
        <v>2</v>
      </c>
      <c r="AD864" s="182">
        <v>530.4</v>
      </c>
      <c r="AF864" s="182" t="s">
        <v>4062</v>
      </c>
      <c r="AG864" s="182" t="s">
        <v>17312</v>
      </c>
      <c r="AH864" s="182" t="s">
        <v>2993</v>
      </c>
      <c r="AI864" s="182" t="s">
        <v>17320</v>
      </c>
    </row>
    <row r="865" spans="25:35" x14ac:dyDescent="0.4">
      <c r="Y865" s="182" t="s">
        <v>816</v>
      </c>
      <c r="Z865" s="182">
        <v>1989</v>
      </c>
      <c r="AA865" s="182">
        <v>507.6</v>
      </c>
      <c r="AB865" s="182">
        <v>31</v>
      </c>
      <c r="AC865" s="182">
        <v>2</v>
      </c>
      <c r="AD865" s="182">
        <v>507.6</v>
      </c>
      <c r="AF865" s="182" t="s">
        <v>4063</v>
      </c>
      <c r="AG865" s="182" t="s">
        <v>17312</v>
      </c>
      <c r="AH865" s="182" t="s">
        <v>2993</v>
      </c>
      <c r="AI865" s="182" t="s">
        <v>17040</v>
      </c>
    </row>
    <row r="866" spans="25:35" x14ac:dyDescent="0.4">
      <c r="Y866" s="182" t="s">
        <v>4081</v>
      </c>
      <c r="Z866" s="182">
        <v>1986</v>
      </c>
      <c r="AA866" s="182">
        <v>537.29999999999995</v>
      </c>
      <c r="AB866" s="182">
        <v>31</v>
      </c>
      <c r="AC866" s="182">
        <v>2</v>
      </c>
      <c r="AD866" s="182">
        <v>537.29999999999995</v>
      </c>
      <c r="AF866" s="182" t="s">
        <v>815</v>
      </c>
      <c r="AG866" s="182" t="s">
        <v>17312</v>
      </c>
      <c r="AH866" s="182" t="s">
        <v>2993</v>
      </c>
      <c r="AI866" s="182" t="s">
        <v>17320</v>
      </c>
    </row>
    <row r="867" spans="25:35" x14ac:dyDescent="0.4">
      <c r="Y867" s="182" t="s">
        <v>4084</v>
      </c>
      <c r="Z867" s="182">
        <v>1980</v>
      </c>
      <c r="AA867" s="182">
        <v>796.1</v>
      </c>
      <c r="AB867" s="182">
        <v>20</v>
      </c>
      <c r="AC867" s="182">
        <v>2</v>
      </c>
      <c r="AD867" s="182">
        <v>485.2</v>
      </c>
      <c r="AF867" s="182" t="s">
        <v>4065</v>
      </c>
      <c r="AG867" s="182" t="s">
        <v>17312</v>
      </c>
      <c r="AH867" s="182" t="s">
        <v>2993</v>
      </c>
      <c r="AI867" s="182" t="s">
        <v>17042</v>
      </c>
    </row>
    <row r="868" spans="25:35" x14ac:dyDescent="0.4">
      <c r="Y868" s="182" t="s">
        <v>4086</v>
      </c>
      <c r="Z868" s="182">
        <v>1965</v>
      </c>
      <c r="AA868" s="182">
        <v>403.5</v>
      </c>
      <c r="AB868" s="182">
        <v>13</v>
      </c>
      <c r="AC868" s="182">
        <v>2</v>
      </c>
      <c r="AD868" s="182">
        <v>378</v>
      </c>
      <c r="AF868" s="182" t="s">
        <v>4067</v>
      </c>
      <c r="AG868" s="182" t="s">
        <v>17312</v>
      </c>
      <c r="AH868" s="182" t="s">
        <v>17347</v>
      </c>
      <c r="AI868" s="182" t="s">
        <v>17042</v>
      </c>
    </row>
    <row r="869" spans="25:35" x14ac:dyDescent="0.4">
      <c r="Y869" s="182" t="s">
        <v>4089</v>
      </c>
      <c r="Z869" s="182">
        <v>1980</v>
      </c>
      <c r="AA869" s="182">
        <v>767</v>
      </c>
      <c r="AB869" s="182">
        <v>36</v>
      </c>
      <c r="AC869" s="182">
        <v>2</v>
      </c>
      <c r="AD869" s="182">
        <v>541.70000000000005</v>
      </c>
      <c r="AF869" s="182" t="s">
        <v>4069</v>
      </c>
      <c r="AG869" s="182" t="s">
        <v>17312</v>
      </c>
      <c r="AH869" s="182" t="s">
        <v>17347</v>
      </c>
      <c r="AI869" s="182" t="s">
        <v>17042</v>
      </c>
    </row>
    <row r="870" spans="25:35" x14ac:dyDescent="0.4">
      <c r="Y870" s="182" t="s">
        <v>4091</v>
      </c>
      <c r="Z870" s="182">
        <v>1970</v>
      </c>
      <c r="AA870" s="182">
        <v>762</v>
      </c>
      <c r="AB870" s="182">
        <v>42</v>
      </c>
      <c r="AC870" s="182">
        <v>2</v>
      </c>
      <c r="AD870" s="182">
        <v>540</v>
      </c>
      <c r="AF870" s="182" t="s">
        <v>4070</v>
      </c>
      <c r="AG870" s="182" t="s">
        <v>17312</v>
      </c>
      <c r="AH870" s="182" t="s">
        <v>17347</v>
      </c>
      <c r="AI870" s="182" t="s">
        <v>17040</v>
      </c>
    </row>
    <row r="871" spans="25:35" x14ac:dyDescent="0.4">
      <c r="Y871" s="182" t="s">
        <v>4092</v>
      </c>
      <c r="Z871" s="182">
        <v>1969</v>
      </c>
      <c r="AA871" s="182">
        <v>381</v>
      </c>
      <c r="AB871" s="182">
        <v>18</v>
      </c>
      <c r="AC871" s="182">
        <v>2</v>
      </c>
      <c r="AD871" s="182">
        <v>217.9</v>
      </c>
      <c r="AF871" s="182" t="s">
        <v>4072</v>
      </c>
      <c r="AG871" s="182" t="s">
        <v>17312</v>
      </c>
      <c r="AH871" s="182" t="s">
        <v>17347</v>
      </c>
      <c r="AI871" s="182" t="s">
        <v>17040</v>
      </c>
    </row>
    <row r="872" spans="25:35" x14ac:dyDescent="0.4">
      <c r="Y872" s="182" t="s">
        <v>4094</v>
      </c>
      <c r="Z872" s="182">
        <v>1970</v>
      </c>
      <c r="AA872" s="182">
        <v>762</v>
      </c>
      <c r="AB872" s="182">
        <v>9</v>
      </c>
      <c r="AC872" s="182">
        <v>2</v>
      </c>
      <c r="AD872" s="182">
        <v>762</v>
      </c>
      <c r="AF872" s="182" t="s">
        <v>4074</v>
      </c>
      <c r="AG872" s="182" t="s">
        <v>17312</v>
      </c>
      <c r="AH872" s="182" t="s">
        <v>17347</v>
      </c>
      <c r="AI872" s="182" t="s">
        <v>17042</v>
      </c>
    </row>
    <row r="873" spans="25:35" x14ac:dyDescent="0.4">
      <c r="Y873" s="182" t="s">
        <v>4095</v>
      </c>
      <c r="Z873" s="182">
        <v>1963</v>
      </c>
      <c r="AA873" s="182">
        <v>290.3</v>
      </c>
      <c r="AB873" s="182">
        <v>38</v>
      </c>
      <c r="AC873" s="182">
        <v>2</v>
      </c>
      <c r="AD873" s="182">
        <v>290.3</v>
      </c>
      <c r="AF873" s="182" t="s">
        <v>4075</v>
      </c>
      <c r="AG873" s="182" t="s">
        <v>17312</v>
      </c>
      <c r="AH873" s="182" t="s">
        <v>17347</v>
      </c>
      <c r="AI873" s="182" t="s">
        <v>17040</v>
      </c>
    </row>
    <row r="874" spans="25:35" x14ac:dyDescent="0.4">
      <c r="Y874" s="182" t="s">
        <v>4096</v>
      </c>
      <c r="Z874" s="182">
        <v>1991</v>
      </c>
      <c r="AA874" s="182">
        <v>575.9</v>
      </c>
      <c r="AB874" s="182">
        <v>21</v>
      </c>
      <c r="AC874" s="182">
        <v>2</v>
      </c>
      <c r="AD874" s="182">
        <v>379.3</v>
      </c>
      <c r="AF874" s="182" t="s">
        <v>4076</v>
      </c>
      <c r="AG874" s="182" t="s">
        <v>17312</v>
      </c>
      <c r="AH874" s="182" t="s">
        <v>17347</v>
      </c>
      <c r="AI874" s="182" t="s">
        <v>17042</v>
      </c>
    </row>
    <row r="875" spans="25:35" x14ac:dyDescent="0.4">
      <c r="Y875" s="182" t="s">
        <v>4098</v>
      </c>
      <c r="Z875" s="182">
        <v>1963</v>
      </c>
      <c r="AA875" s="182">
        <v>515.79999999999995</v>
      </c>
      <c r="AB875" s="182">
        <v>32</v>
      </c>
      <c r="AC875" s="182">
        <v>2</v>
      </c>
      <c r="AD875" s="182">
        <v>515.79999999999995</v>
      </c>
      <c r="AF875" s="182" t="s">
        <v>4077</v>
      </c>
      <c r="AG875" s="182" t="s">
        <v>17312</v>
      </c>
      <c r="AH875" s="182" t="s">
        <v>17347</v>
      </c>
      <c r="AI875" s="182" t="s">
        <v>17042</v>
      </c>
    </row>
    <row r="876" spans="25:35" x14ac:dyDescent="0.4">
      <c r="Y876" s="182" t="s">
        <v>4100</v>
      </c>
      <c r="Z876" s="182">
        <v>1976</v>
      </c>
      <c r="AA876" s="182">
        <v>351.4</v>
      </c>
      <c r="AB876" s="182">
        <v>33</v>
      </c>
      <c r="AC876" s="182">
        <v>2</v>
      </c>
      <c r="AD876" s="182">
        <v>283.3</v>
      </c>
      <c r="AF876" s="182" t="s">
        <v>816</v>
      </c>
      <c r="AG876" s="182" t="s">
        <v>17319</v>
      </c>
      <c r="AH876" s="182" t="s">
        <v>2993</v>
      </c>
      <c r="AI876" s="182" t="s">
        <v>17042</v>
      </c>
    </row>
    <row r="877" spans="25:35" x14ac:dyDescent="0.4">
      <c r="Y877" s="182" t="s">
        <v>4102</v>
      </c>
      <c r="Z877" s="182">
        <v>1988</v>
      </c>
      <c r="AA877" s="182">
        <v>381.1</v>
      </c>
      <c r="AB877" s="182">
        <v>43</v>
      </c>
      <c r="AC877" s="182">
        <v>2</v>
      </c>
      <c r="AD877" s="182">
        <v>361.01</v>
      </c>
      <c r="AF877" s="182" t="s">
        <v>4081</v>
      </c>
      <c r="AG877" s="182" t="s">
        <v>17319</v>
      </c>
      <c r="AH877" s="182" t="s">
        <v>2993</v>
      </c>
      <c r="AI877" s="182" t="s">
        <v>17042</v>
      </c>
    </row>
    <row r="878" spans="25:35" x14ac:dyDescent="0.4">
      <c r="Y878" s="182" t="s">
        <v>4103</v>
      </c>
      <c r="Z878" s="182">
        <v>1986</v>
      </c>
      <c r="AA878" s="182">
        <v>461</v>
      </c>
      <c r="AB878" s="182">
        <v>23</v>
      </c>
      <c r="AC878" s="182">
        <v>2</v>
      </c>
      <c r="AD878" s="182">
        <v>439</v>
      </c>
      <c r="AF878" s="182" t="s">
        <v>4084</v>
      </c>
      <c r="AG878" s="182" t="s">
        <v>2993</v>
      </c>
      <c r="AH878" s="182" t="s">
        <v>2993</v>
      </c>
      <c r="AI878" s="182" t="s">
        <v>17042</v>
      </c>
    </row>
    <row r="879" spans="25:35" x14ac:dyDescent="0.4">
      <c r="Y879" s="182" t="s">
        <v>4105</v>
      </c>
      <c r="Z879" s="182">
        <v>1976</v>
      </c>
      <c r="AA879" s="182">
        <v>563</v>
      </c>
      <c r="AB879" s="182">
        <v>31</v>
      </c>
      <c r="AC879" s="182">
        <v>2</v>
      </c>
      <c r="AD879" s="182">
        <v>375.01</v>
      </c>
      <c r="AF879" s="182" t="s">
        <v>4086</v>
      </c>
      <c r="AG879" s="182" t="s">
        <v>17312</v>
      </c>
      <c r="AH879" s="182" t="s">
        <v>17354</v>
      </c>
      <c r="AI879" s="182" t="s">
        <v>17040</v>
      </c>
    </row>
    <row r="880" spans="25:35" x14ac:dyDescent="0.4">
      <c r="Y880" s="182" t="s">
        <v>820</v>
      </c>
      <c r="Z880" s="182">
        <v>1987</v>
      </c>
      <c r="AA880" s="182">
        <v>489.7</v>
      </c>
      <c r="AB880" s="182">
        <v>31</v>
      </c>
      <c r="AC880" s="182">
        <v>2</v>
      </c>
      <c r="AD880" s="182">
        <v>489.7</v>
      </c>
      <c r="AF880" s="182" t="s">
        <v>4089</v>
      </c>
      <c r="AG880" s="182" t="s">
        <v>17312</v>
      </c>
      <c r="AH880" s="182" t="s">
        <v>17347</v>
      </c>
      <c r="AI880" s="182" t="s">
        <v>17042</v>
      </c>
    </row>
    <row r="881" spans="25:35" x14ac:dyDescent="0.4">
      <c r="Y881" s="182" t="s">
        <v>821</v>
      </c>
      <c r="Z881" s="182">
        <v>1987</v>
      </c>
      <c r="AA881" s="182">
        <v>497.3</v>
      </c>
      <c r="AB881" s="182">
        <v>31</v>
      </c>
      <c r="AC881" s="182">
        <v>2</v>
      </c>
      <c r="AD881" s="182">
        <v>497.3</v>
      </c>
      <c r="AF881" s="182" t="s">
        <v>4091</v>
      </c>
      <c r="AG881" s="182" t="s">
        <v>17312</v>
      </c>
      <c r="AH881" s="182" t="s">
        <v>17347</v>
      </c>
      <c r="AI881" s="182" t="s">
        <v>17042</v>
      </c>
    </row>
    <row r="882" spans="25:35" x14ac:dyDescent="0.4">
      <c r="Y882" s="182" t="s">
        <v>4106</v>
      </c>
      <c r="Z882" s="182">
        <v>1977</v>
      </c>
      <c r="AA882" s="182">
        <v>764.4</v>
      </c>
      <c r="AB882" s="182">
        <v>47</v>
      </c>
      <c r="AC882" s="182">
        <v>2</v>
      </c>
      <c r="AD882" s="182">
        <v>764.4</v>
      </c>
      <c r="AF882" s="182" t="s">
        <v>4092</v>
      </c>
      <c r="AG882" s="182" t="s">
        <v>17312</v>
      </c>
      <c r="AH882" s="182" t="s">
        <v>17347</v>
      </c>
      <c r="AI882" s="182" t="s">
        <v>17040</v>
      </c>
    </row>
    <row r="883" spans="25:35" x14ac:dyDescent="0.4">
      <c r="Y883" s="182" t="s">
        <v>4109</v>
      </c>
      <c r="Z883" s="182">
        <v>1984</v>
      </c>
      <c r="AA883" s="182">
        <v>977.5</v>
      </c>
      <c r="AB883" s="182">
        <v>62</v>
      </c>
      <c r="AC883" s="182">
        <v>2</v>
      </c>
      <c r="AD883" s="182">
        <v>977.5</v>
      </c>
      <c r="AF883" s="182" t="s">
        <v>4094</v>
      </c>
      <c r="AG883" s="182" t="s">
        <v>17312</v>
      </c>
      <c r="AH883" s="182" t="s">
        <v>17347</v>
      </c>
      <c r="AI883" s="182" t="s">
        <v>17042</v>
      </c>
    </row>
    <row r="884" spans="25:35" x14ac:dyDescent="0.4">
      <c r="Y884" s="182" t="s">
        <v>4110</v>
      </c>
      <c r="Z884" s="182">
        <v>1963</v>
      </c>
      <c r="AA884" s="182">
        <v>272.60000000000002</v>
      </c>
      <c r="AB884" s="182">
        <v>21</v>
      </c>
      <c r="AC884" s="182">
        <v>2</v>
      </c>
      <c r="AD884" s="182">
        <v>272.60000000000002</v>
      </c>
      <c r="AF884" s="182" t="s">
        <v>4095</v>
      </c>
      <c r="AG884" s="182" t="s">
        <v>17312</v>
      </c>
      <c r="AH884" s="182" t="s">
        <v>17347</v>
      </c>
      <c r="AI884" s="182" t="s">
        <v>17042</v>
      </c>
    </row>
    <row r="885" spans="25:35" x14ac:dyDescent="0.4">
      <c r="Y885" s="182" t="s">
        <v>822</v>
      </c>
      <c r="Z885" s="182">
        <v>1963</v>
      </c>
      <c r="AA885" s="182">
        <v>261.3</v>
      </c>
      <c r="AB885" s="182">
        <v>21</v>
      </c>
      <c r="AC885" s="182">
        <v>2</v>
      </c>
      <c r="AD885" s="182">
        <v>261.3</v>
      </c>
      <c r="AF885" s="182" t="s">
        <v>4096</v>
      </c>
      <c r="AG885" s="182" t="s">
        <v>17319</v>
      </c>
      <c r="AH885" s="182" t="s">
        <v>17347</v>
      </c>
      <c r="AI885" s="182" t="s">
        <v>17042</v>
      </c>
    </row>
    <row r="886" spans="25:35" x14ac:dyDescent="0.4">
      <c r="Y886" s="182" t="s">
        <v>4114</v>
      </c>
      <c r="Z886" s="182">
        <v>1965</v>
      </c>
      <c r="AA886" s="182">
        <v>240.6</v>
      </c>
      <c r="AB886" s="182">
        <v>21</v>
      </c>
      <c r="AC886" s="182">
        <v>2</v>
      </c>
      <c r="AD886" s="182">
        <v>177.9</v>
      </c>
      <c r="AF886" s="182" t="s">
        <v>4098</v>
      </c>
      <c r="AG886" s="182" t="s">
        <v>17312</v>
      </c>
      <c r="AH886" s="182" t="s">
        <v>17347</v>
      </c>
      <c r="AI886" s="182" t="s">
        <v>17042</v>
      </c>
    </row>
    <row r="887" spans="25:35" x14ac:dyDescent="0.4">
      <c r="Y887" s="182" t="s">
        <v>823</v>
      </c>
      <c r="Z887" s="182">
        <v>1968</v>
      </c>
      <c r="AA887" s="182">
        <v>560.9</v>
      </c>
      <c r="AB887" s="182">
        <v>42</v>
      </c>
      <c r="AC887" s="182">
        <v>2</v>
      </c>
      <c r="AD887" s="182">
        <v>560.9</v>
      </c>
      <c r="AF887" s="182" t="s">
        <v>4100</v>
      </c>
      <c r="AG887" s="182" t="s">
        <v>17312</v>
      </c>
      <c r="AH887" s="182" t="s">
        <v>17347</v>
      </c>
      <c r="AI887" s="182" t="s">
        <v>17042</v>
      </c>
    </row>
    <row r="888" spans="25:35" x14ac:dyDescent="0.4">
      <c r="Y888" s="182" t="s">
        <v>4116</v>
      </c>
      <c r="Z888" s="182">
        <v>1966</v>
      </c>
      <c r="AA888" s="182">
        <v>286.5</v>
      </c>
      <c r="AB888" s="182">
        <v>21</v>
      </c>
      <c r="AC888" s="182">
        <v>2</v>
      </c>
      <c r="AD888" s="182">
        <v>286.5</v>
      </c>
      <c r="AF888" s="182" t="s">
        <v>4102</v>
      </c>
      <c r="AG888" s="182" t="s">
        <v>17319</v>
      </c>
      <c r="AH888" s="182" t="s">
        <v>17347</v>
      </c>
      <c r="AI888" s="182" t="s">
        <v>17042</v>
      </c>
    </row>
    <row r="889" spans="25:35" x14ac:dyDescent="0.4">
      <c r="Y889" s="182" t="s">
        <v>824</v>
      </c>
      <c r="Z889" s="182">
        <v>1971</v>
      </c>
      <c r="AA889" s="182">
        <v>659.8</v>
      </c>
      <c r="AB889" s="182">
        <v>42</v>
      </c>
      <c r="AC889" s="182">
        <v>2</v>
      </c>
      <c r="AD889" s="182">
        <v>659.8</v>
      </c>
      <c r="AF889" s="182" t="s">
        <v>4103</v>
      </c>
      <c r="AG889" s="182" t="s">
        <v>17319</v>
      </c>
      <c r="AH889" s="182" t="s">
        <v>17347</v>
      </c>
      <c r="AI889" s="182" t="s">
        <v>17042</v>
      </c>
    </row>
    <row r="890" spans="25:35" x14ac:dyDescent="0.4">
      <c r="Y890" s="182" t="s">
        <v>555</v>
      </c>
      <c r="Z890" s="182">
        <v>1974</v>
      </c>
      <c r="AA890" s="182">
        <v>724</v>
      </c>
      <c r="AB890" s="182">
        <v>42</v>
      </c>
      <c r="AC890" s="182">
        <v>2</v>
      </c>
      <c r="AD890" s="182">
        <v>724</v>
      </c>
      <c r="AF890" s="182" t="s">
        <v>4105</v>
      </c>
      <c r="AG890" s="182" t="s">
        <v>17312</v>
      </c>
      <c r="AH890" s="182" t="s">
        <v>17347</v>
      </c>
      <c r="AI890" s="182" t="s">
        <v>17042</v>
      </c>
    </row>
    <row r="891" spans="25:35" x14ac:dyDescent="0.4">
      <c r="Y891" s="182" t="s">
        <v>4119</v>
      </c>
      <c r="Z891" s="182">
        <v>1967</v>
      </c>
      <c r="AA891" s="182">
        <v>389.3</v>
      </c>
      <c r="AB891" s="182">
        <v>30</v>
      </c>
      <c r="AC891" s="182">
        <v>2</v>
      </c>
      <c r="AD891" s="182">
        <v>389.3</v>
      </c>
      <c r="AF891" s="182" t="s">
        <v>820</v>
      </c>
      <c r="AG891" s="182" t="s">
        <v>17312</v>
      </c>
      <c r="AH891" s="182" t="s">
        <v>2993</v>
      </c>
      <c r="AI891" s="182" t="s">
        <v>17042</v>
      </c>
    </row>
    <row r="892" spans="25:35" x14ac:dyDescent="0.4">
      <c r="Y892" s="182" t="s">
        <v>4121</v>
      </c>
      <c r="Z892" s="182">
        <v>1983</v>
      </c>
      <c r="AA892" s="182">
        <v>751.7</v>
      </c>
      <c r="AB892" s="182">
        <v>36</v>
      </c>
      <c r="AC892" s="182">
        <v>2</v>
      </c>
      <c r="AD892" s="182">
        <v>751.7</v>
      </c>
      <c r="AF892" s="182" t="s">
        <v>821</v>
      </c>
      <c r="AG892" s="182" t="s">
        <v>17312</v>
      </c>
      <c r="AH892" s="182" t="s">
        <v>2993</v>
      </c>
      <c r="AI892" s="182" t="s">
        <v>17042</v>
      </c>
    </row>
    <row r="893" spans="25:35" x14ac:dyDescent="0.4">
      <c r="Y893" s="182" t="s">
        <v>4123</v>
      </c>
      <c r="Z893" s="182">
        <v>1974</v>
      </c>
      <c r="AA893" s="182">
        <v>337.5</v>
      </c>
      <c r="AB893" s="182">
        <v>21</v>
      </c>
      <c r="AC893" s="182">
        <v>2</v>
      </c>
      <c r="AD893" s="182">
        <v>337.5</v>
      </c>
      <c r="AF893" s="182" t="s">
        <v>4106</v>
      </c>
      <c r="AG893" s="182" t="s">
        <v>17312</v>
      </c>
      <c r="AH893" s="182" t="s">
        <v>2993</v>
      </c>
      <c r="AI893" s="182" t="s">
        <v>17042</v>
      </c>
    </row>
    <row r="894" spans="25:35" x14ac:dyDescent="0.4">
      <c r="Y894" s="182" t="s">
        <v>4125</v>
      </c>
      <c r="Z894" s="182">
        <v>1968</v>
      </c>
      <c r="AA894" s="182">
        <v>343</v>
      </c>
      <c r="AB894" s="182">
        <v>21</v>
      </c>
      <c r="AC894" s="182">
        <v>2</v>
      </c>
      <c r="AD894" s="182">
        <v>343</v>
      </c>
      <c r="AF894" s="182" t="s">
        <v>4109</v>
      </c>
      <c r="AG894" s="182" t="s">
        <v>17312</v>
      </c>
      <c r="AH894" s="182" t="s">
        <v>2993</v>
      </c>
      <c r="AI894" s="182" t="s">
        <v>17315</v>
      </c>
    </row>
    <row r="895" spans="25:35" x14ac:dyDescent="0.4">
      <c r="Y895" s="182" t="s">
        <v>4126</v>
      </c>
      <c r="Z895" s="182">
        <v>1958</v>
      </c>
      <c r="AA895" s="182">
        <v>367.4</v>
      </c>
      <c r="AB895" s="182">
        <v>21</v>
      </c>
      <c r="AC895" s="182">
        <v>2</v>
      </c>
      <c r="AD895" s="182">
        <v>367.4</v>
      </c>
      <c r="AF895" s="182" t="s">
        <v>4110</v>
      </c>
      <c r="AG895" s="182" t="s">
        <v>17312</v>
      </c>
      <c r="AH895" s="182" t="s">
        <v>2993</v>
      </c>
      <c r="AI895" s="182" t="s">
        <v>17040</v>
      </c>
    </row>
    <row r="896" spans="25:35" x14ac:dyDescent="0.4">
      <c r="Y896" s="182" t="s">
        <v>825</v>
      </c>
      <c r="Z896" s="182">
        <v>1980</v>
      </c>
      <c r="AA896" s="182">
        <v>798.7</v>
      </c>
      <c r="AB896" s="182">
        <v>47</v>
      </c>
      <c r="AC896" s="182">
        <v>2</v>
      </c>
      <c r="AD896" s="182">
        <v>798.7</v>
      </c>
      <c r="AF896" s="182" t="s">
        <v>822</v>
      </c>
      <c r="AG896" s="182" t="s">
        <v>17312</v>
      </c>
      <c r="AH896" s="182" t="s">
        <v>2993</v>
      </c>
      <c r="AI896" s="182" t="s">
        <v>17040</v>
      </c>
    </row>
    <row r="897" spans="25:35" x14ac:dyDescent="0.4">
      <c r="Y897" s="182" t="s">
        <v>4129</v>
      </c>
      <c r="Z897" s="182">
        <v>1965</v>
      </c>
      <c r="AA897" s="182">
        <v>301.89999999999998</v>
      </c>
      <c r="AB897" s="182">
        <v>21</v>
      </c>
      <c r="AC897" s="182">
        <v>2</v>
      </c>
      <c r="AD897" s="182">
        <v>301.89999999999998</v>
      </c>
      <c r="AF897" s="182" t="s">
        <v>4114</v>
      </c>
      <c r="AG897" s="182" t="s">
        <v>17312</v>
      </c>
      <c r="AH897" s="182" t="s">
        <v>2993</v>
      </c>
      <c r="AI897" s="182" t="s">
        <v>17040</v>
      </c>
    </row>
    <row r="898" spans="25:35" x14ac:dyDescent="0.4">
      <c r="Y898" s="182" t="s">
        <v>4130</v>
      </c>
      <c r="Z898" s="182">
        <v>1976</v>
      </c>
      <c r="AA898" s="182">
        <v>224.6</v>
      </c>
      <c r="AB898" s="182">
        <v>16</v>
      </c>
      <c r="AC898" s="182">
        <v>2</v>
      </c>
      <c r="AD898" s="182">
        <v>224.6</v>
      </c>
      <c r="AF898" s="182" t="s">
        <v>823</v>
      </c>
      <c r="AG898" s="182" t="s">
        <v>17312</v>
      </c>
      <c r="AH898" s="182" t="s">
        <v>2993</v>
      </c>
      <c r="AI898" s="182" t="s">
        <v>17042</v>
      </c>
    </row>
    <row r="899" spans="25:35" x14ac:dyDescent="0.4">
      <c r="Y899" s="182" t="s">
        <v>4131</v>
      </c>
      <c r="Z899" s="182">
        <v>1965</v>
      </c>
      <c r="AA899" s="182">
        <v>231.8</v>
      </c>
      <c r="AB899" s="182">
        <v>21</v>
      </c>
      <c r="AC899" s="182">
        <v>2</v>
      </c>
      <c r="AD899" s="182">
        <v>231.8</v>
      </c>
      <c r="AF899" s="182" t="s">
        <v>4116</v>
      </c>
      <c r="AG899" s="182" t="s">
        <v>17312</v>
      </c>
      <c r="AH899" s="182" t="s">
        <v>2993</v>
      </c>
      <c r="AI899" s="182" t="s">
        <v>17042</v>
      </c>
    </row>
    <row r="900" spans="25:35" x14ac:dyDescent="0.4">
      <c r="Y900" s="182" t="s">
        <v>4132</v>
      </c>
      <c r="Z900" s="182">
        <v>1976</v>
      </c>
      <c r="AA900" s="182">
        <v>363.2</v>
      </c>
      <c r="AB900" s="182">
        <v>11</v>
      </c>
      <c r="AC900" s="182">
        <v>2</v>
      </c>
      <c r="AD900" s="182">
        <v>363.2</v>
      </c>
      <c r="AF900" s="182" t="s">
        <v>824</v>
      </c>
      <c r="AG900" s="182" t="s">
        <v>17312</v>
      </c>
      <c r="AH900" s="182" t="s">
        <v>2993</v>
      </c>
      <c r="AI900" s="182" t="s">
        <v>17042</v>
      </c>
    </row>
    <row r="901" spans="25:35" x14ac:dyDescent="0.4">
      <c r="Y901" s="182" t="s">
        <v>4135</v>
      </c>
      <c r="Z901" s="182">
        <v>1958</v>
      </c>
      <c r="AA901" s="182">
        <v>292.39999999999998</v>
      </c>
      <c r="AB901" s="182">
        <v>21</v>
      </c>
      <c r="AC901" s="182">
        <v>2</v>
      </c>
      <c r="AD901" s="182">
        <v>292.39999999999998</v>
      </c>
      <c r="AF901" s="182" t="s">
        <v>555</v>
      </c>
      <c r="AG901" s="182" t="s">
        <v>17312</v>
      </c>
      <c r="AH901" s="182" t="s">
        <v>2993</v>
      </c>
      <c r="AI901" s="182" t="s">
        <v>17042</v>
      </c>
    </row>
    <row r="902" spans="25:35" x14ac:dyDescent="0.4">
      <c r="Y902" s="182" t="s">
        <v>826</v>
      </c>
      <c r="Z902" s="182">
        <v>1990</v>
      </c>
      <c r="AA902" s="182">
        <v>801.8</v>
      </c>
      <c r="AB902" s="182">
        <v>47</v>
      </c>
      <c r="AC902" s="182">
        <v>2</v>
      </c>
      <c r="AD902" s="182">
        <v>801.8</v>
      </c>
      <c r="AF902" s="182" t="s">
        <v>4119</v>
      </c>
      <c r="AG902" s="182" t="s">
        <v>17312</v>
      </c>
      <c r="AH902" s="182" t="s">
        <v>2993</v>
      </c>
      <c r="AI902" s="182" t="s">
        <v>17040</v>
      </c>
    </row>
    <row r="903" spans="25:35" x14ac:dyDescent="0.4">
      <c r="Y903" s="182" t="s">
        <v>4137</v>
      </c>
      <c r="Z903" s="182">
        <v>1958</v>
      </c>
      <c r="AA903" s="182">
        <v>322.2</v>
      </c>
      <c r="AB903" s="182">
        <v>21</v>
      </c>
      <c r="AC903" s="182">
        <v>2</v>
      </c>
      <c r="AD903" s="182">
        <v>322.2</v>
      </c>
      <c r="AF903" s="182" t="s">
        <v>4121</v>
      </c>
      <c r="AG903" s="182" t="s">
        <v>17312</v>
      </c>
      <c r="AH903" s="182" t="s">
        <v>2993</v>
      </c>
      <c r="AI903" s="182" t="s">
        <v>17042</v>
      </c>
    </row>
    <row r="904" spans="25:35" x14ac:dyDescent="0.4">
      <c r="Y904" s="182" t="s">
        <v>827</v>
      </c>
      <c r="Z904" s="182">
        <v>1990</v>
      </c>
      <c r="AA904" s="182">
        <v>809.9</v>
      </c>
      <c r="AB904" s="182">
        <v>47</v>
      </c>
      <c r="AC904" s="182">
        <v>2</v>
      </c>
      <c r="AD904" s="182">
        <v>809.9</v>
      </c>
      <c r="AF904" s="182" t="s">
        <v>4123</v>
      </c>
      <c r="AG904" s="182" t="s">
        <v>17312</v>
      </c>
      <c r="AH904" s="182" t="s">
        <v>2993</v>
      </c>
      <c r="AI904" s="182" t="s">
        <v>17042</v>
      </c>
    </row>
    <row r="905" spans="25:35" x14ac:dyDescent="0.4">
      <c r="Y905" s="182" t="s">
        <v>4140</v>
      </c>
      <c r="Z905" s="182">
        <v>1964</v>
      </c>
      <c r="AA905" s="182">
        <v>338.5</v>
      </c>
      <c r="AB905" s="182">
        <v>18</v>
      </c>
      <c r="AC905" s="182">
        <v>2</v>
      </c>
      <c r="AD905" s="182">
        <v>338.5</v>
      </c>
      <c r="AF905" s="182" t="s">
        <v>4125</v>
      </c>
      <c r="AG905" s="182" t="s">
        <v>17312</v>
      </c>
      <c r="AH905" s="182" t="s">
        <v>2993</v>
      </c>
      <c r="AI905" s="182" t="s">
        <v>17042</v>
      </c>
    </row>
    <row r="906" spans="25:35" x14ac:dyDescent="0.4">
      <c r="Y906" s="182" t="s">
        <v>4142</v>
      </c>
      <c r="Z906" s="182">
        <v>1964</v>
      </c>
      <c r="AA906" s="182">
        <v>725.65</v>
      </c>
      <c r="AB906" s="182">
        <v>35</v>
      </c>
      <c r="AC906" s="182">
        <v>2</v>
      </c>
      <c r="AD906" s="182">
        <v>691.28</v>
      </c>
      <c r="AF906" s="182" t="s">
        <v>4126</v>
      </c>
      <c r="AG906" s="182" t="s">
        <v>17312</v>
      </c>
      <c r="AH906" s="182" t="s">
        <v>2993</v>
      </c>
      <c r="AI906" s="182" t="s">
        <v>17042</v>
      </c>
    </row>
    <row r="907" spans="25:35" x14ac:dyDescent="0.4">
      <c r="Y907" s="182" t="s">
        <v>4144</v>
      </c>
      <c r="Z907" s="182">
        <v>1965</v>
      </c>
      <c r="AA907" s="182">
        <v>352.24</v>
      </c>
      <c r="AB907" s="182">
        <v>22</v>
      </c>
      <c r="AC907" s="182">
        <v>2</v>
      </c>
      <c r="AD907" s="182">
        <v>335.5</v>
      </c>
      <c r="AF907" s="182" t="s">
        <v>825</v>
      </c>
      <c r="AG907" s="182" t="s">
        <v>17312</v>
      </c>
      <c r="AH907" s="182" t="s">
        <v>2993</v>
      </c>
      <c r="AI907" s="182" t="s">
        <v>17042</v>
      </c>
    </row>
    <row r="908" spans="25:35" x14ac:dyDescent="0.4">
      <c r="Y908" s="182" t="s">
        <v>4145</v>
      </c>
      <c r="Z908" s="182">
        <v>1973</v>
      </c>
      <c r="AA908" s="182">
        <v>805.8</v>
      </c>
      <c r="AB908" s="182">
        <v>42</v>
      </c>
      <c r="AC908" s="182">
        <v>2</v>
      </c>
      <c r="AD908" s="182">
        <v>762.2</v>
      </c>
      <c r="AF908" s="182" t="s">
        <v>4129</v>
      </c>
      <c r="AG908" s="182" t="s">
        <v>17312</v>
      </c>
      <c r="AH908" s="182" t="s">
        <v>2993</v>
      </c>
      <c r="AI908" s="182" t="s">
        <v>17042</v>
      </c>
    </row>
    <row r="909" spans="25:35" x14ac:dyDescent="0.4">
      <c r="Y909" s="182" t="s">
        <v>828</v>
      </c>
      <c r="Z909" s="182">
        <v>1975</v>
      </c>
      <c r="AA909" s="182">
        <v>813.33</v>
      </c>
      <c r="AB909" s="182">
        <v>35</v>
      </c>
      <c r="AC909" s="182">
        <v>2</v>
      </c>
      <c r="AD909" s="182">
        <v>773.54</v>
      </c>
      <c r="AF909" s="182" t="s">
        <v>4130</v>
      </c>
      <c r="AG909" s="182" t="s">
        <v>17312</v>
      </c>
      <c r="AH909" s="182" t="s">
        <v>2993</v>
      </c>
      <c r="AI909" s="182" t="s">
        <v>17042</v>
      </c>
    </row>
    <row r="910" spans="25:35" x14ac:dyDescent="0.4">
      <c r="Y910" s="182" t="s">
        <v>534</v>
      </c>
      <c r="Z910" s="182">
        <v>1976</v>
      </c>
      <c r="AA910" s="182">
        <v>992.87</v>
      </c>
      <c r="AB910" s="182">
        <v>38</v>
      </c>
      <c r="AC910" s="182">
        <v>2</v>
      </c>
      <c r="AD910" s="182">
        <v>901.22</v>
      </c>
      <c r="AF910" s="182" t="s">
        <v>4131</v>
      </c>
      <c r="AG910" s="182" t="s">
        <v>17312</v>
      </c>
      <c r="AH910" s="182" t="s">
        <v>2993</v>
      </c>
      <c r="AI910" s="182" t="s">
        <v>17042</v>
      </c>
    </row>
    <row r="911" spans="25:35" x14ac:dyDescent="0.4">
      <c r="Y911" s="182" t="s">
        <v>4147</v>
      </c>
      <c r="Z911" s="182">
        <v>1990</v>
      </c>
      <c r="AA911" s="182">
        <v>672.9</v>
      </c>
      <c r="AB911" s="182">
        <v>37</v>
      </c>
      <c r="AC911" s="182">
        <v>2</v>
      </c>
      <c r="AD911" s="182">
        <v>625.16999999999996</v>
      </c>
      <c r="AF911" s="182" t="s">
        <v>4132</v>
      </c>
      <c r="AG911" s="182" t="s">
        <v>17312</v>
      </c>
      <c r="AH911" s="182" t="s">
        <v>2993</v>
      </c>
      <c r="AI911" s="182" t="s">
        <v>17042</v>
      </c>
    </row>
    <row r="912" spans="25:35" x14ac:dyDescent="0.4">
      <c r="Y912" s="182" t="s">
        <v>4150</v>
      </c>
      <c r="Z912" s="182">
        <v>1991</v>
      </c>
      <c r="AA912" s="182">
        <v>669.11</v>
      </c>
      <c r="AB912" s="182">
        <v>38</v>
      </c>
      <c r="AC912" s="182">
        <v>2</v>
      </c>
      <c r="AD912" s="182">
        <v>645.70000000000005</v>
      </c>
      <c r="AF912" s="182" t="s">
        <v>4135</v>
      </c>
      <c r="AG912" s="182" t="s">
        <v>17312</v>
      </c>
      <c r="AH912" s="182" t="s">
        <v>2993</v>
      </c>
      <c r="AI912" s="182" t="s">
        <v>17042</v>
      </c>
    </row>
    <row r="913" spans="25:35" x14ac:dyDescent="0.4">
      <c r="Y913" s="182" t="s">
        <v>4153</v>
      </c>
      <c r="Z913" s="182">
        <v>1983</v>
      </c>
      <c r="AA913" s="182">
        <v>978.2</v>
      </c>
      <c r="AB913" s="182">
        <v>46</v>
      </c>
      <c r="AC913" s="182">
        <v>2</v>
      </c>
      <c r="AD913" s="182">
        <v>946.9</v>
      </c>
      <c r="AF913" s="182" t="s">
        <v>826</v>
      </c>
      <c r="AG913" s="182" t="s">
        <v>17312</v>
      </c>
      <c r="AH913" s="182" t="s">
        <v>2993</v>
      </c>
      <c r="AI913" s="182" t="s">
        <v>17042</v>
      </c>
    </row>
    <row r="914" spans="25:35" x14ac:dyDescent="0.4">
      <c r="Y914" s="182" t="s">
        <v>4155</v>
      </c>
      <c r="Z914" s="182">
        <v>1959</v>
      </c>
      <c r="AA914" s="182">
        <v>526.22</v>
      </c>
      <c r="AB914" s="182">
        <v>17</v>
      </c>
      <c r="AC914" s="182">
        <v>2</v>
      </c>
      <c r="AD914" s="182">
        <v>479.62</v>
      </c>
      <c r="AF914" s="182" t="s">
        <v>4137</v>
      </c>
      <c r="AG914" s="182" t="s">
        <v>17312</v>
      </c>
      <c r="AH914" s="182" t="s">
        <v>2993</v>
      </c>
      <c r="AI914" s="182" t="s">
        <v>17042</v>
      </c>
    </row>
    <row r="915" spans="25:35" x14ac:dyDescent="0.4">
      <c r="Y915" s="182" t="s">
        <v>4157</v>
      </c>
      <c r="Z915" s="182">
        <v>1978</v>
      </c>
      <c r="AA915" s="182">
        <v>1084.2</v>
      </c>
      <c r="AB915" s="182">
        <v>24</v>
      </c>
      <c r="AC915" s="182">
        <v>3</v>
      </c>
      <c r="AD915" s="182">
        <v>1084.2</v>
      </c>
      <c r="AF915" s="182" t="s">
        <v>827</v>
      </c>
      <c r="AG915" s="182" t="s">
        <v>17312</v>
      </c>
      <c r="AH915" s="182" t="s">
        <v>2993</v>
      </c>
      <c r="AI915" s="182" t="s">
        <v>17042</v>
      </c>
    </row>
    <row r="916" spans="25:35" x14ac:dyDescent="0.4">
      <c r="Y916" s="182" t="s">
        <v>4159</v>
      </c>
      <c r="Z916" s="182">
        <v>1978</v>
      </c>
      <c r="AA916" s="182">
        <v>1569.6</v>
      </c>
      <c r="AB916" s="182">
        <v>54</v>
      </c>
      <c r="AC916" s="182">
        <v>3</v>
      </c>
      <c r="AD916" s="182">
        <v>1094.4000000000001</v>
      </c>
      <c r="AF916" s="182" t="s">
        <v>4140</v>
      </c>
      <c r="AG916" s="182" t="s">
        <v>17312</v>
      </c>
      <c r="AH916" s="182" t="s">
        <v>17357</v>
      </c>
      <c r="AI916" s="182" t="s">
        <v>17040</v>
      </c>
    </row>
    <row r="917" spans="25:35" x14ac:dyDescent="0.4">
      <c r="Y917" s="182" t="s">
        <v>569</v>
      </c>
      <c r="Z917" s="182">
        <v>1979</v>
      </c>
      <c r="AA917" s="182">
        <v>1530.5</v>
      </c>
      <c r="AB917" s="182">
        <v>24</v>
      </c>
      <c r="AC917" s="182">
        <v>3</v>
      </c>
      <c r="AD917" s="182">
        <v>1530.5</v>
      </c>
      <c r="AF917" s="182" t="s">
        <v>4142</v>
      </c>
      <c r="AG917" s="182" t="s">
        <v>17312</v>
      </c>
      <c r="AH917" s="182" t="s">
        <v>17358</v>
      </c>
      <c r="AI917" s="182" t="s">
        <v>17042</v>
      </c>
    </row>
    <row r="918" spans="25:35" x14ac:dyDescent="0.4">
      <c r="Y918" s="182" t="s">
        <v>4162</v>
      </c>
      <c r="Z918" s="182">
        <v>1983</v>
      </c>
      <c r="AA918" s="182">
        <v>3623.37</v>
      </c>
      <c r="AB918" s="182">
        <v>117</v>
      </c>
      <c r="AC918" s="182">
        <v>5</v>
      </c>
      <c r="AD918" s="182">
        <v>2741.2</v>
      </c>
      <c r="AF918" s="182" t="s">
        <v>4144</v>
      </c>
      <c r="AG918" s="182" t="s">
        <v>17312</v>
      </c>
      <c r="AH918" s="182" t="s">
        <v>17035</v>
      </c>
      <c r="AI918" s="182" t="s">
        <v>17040</v>
      </c>
    </row>
    <row r="919" spans="25:35" x14ac:dyDescent="0.4">
      <c r="Y919" s="182" t="s">
        <v>4164</v>
      </c>
      <c r="Z919" s="182">
        <v>1964</v>
      </c>
      <c r="AA919" s="182">
        <v>4771.3</v>
      </c>
      <c r="AB919" s="182">
        <v>400</v>
      </c>
      <c r="AC919" s="182">
        <v>5</v>
      </c>
      <c r="AD919" s="182">
        <v>4397.6000000000004</v>
      </c>
      <c r="AF919" s="182" t="s">
        <v>4145</v>
      </c>
      <c r="AG919" s="182" t="s">
        <v>17312</v>
      </c>
      <c r="AH919" s="182" t="s">
        <v>17359</v>
      </c>
      <c r="AI919" s="182" t="s">
        <v>17042</v>
      </c>
    </row>
    <row r="920" spans="25:35" x14ac:dyDescent="0.4">
      <c r="Y920" s="182" t="s">
        <v>829</v>
      </c>
      <c r="Z920" s="182">
        <v>1986</v>
      </c>
      <c r="AA920" s="182">
        <v>3732.9</v>
      </c>
      <c r="AB920" s="182">
        <v>115</v>
      </c>
      <c r="AC920" s="182">
        <v>5</v>
      </c>
      <c r="AD920" s="182">
        <v>2826.7</v>
      </c>
      <c r="AF920" s="182" t="s">
        <v>828</v>
      </c>
      <c r="AG920" s="182" t="s">
        <v>17312</v>
      </c>
      <c r="AH920" s="182" t="s">
        <v>17360</v>
      </c>
      <c r="AI920" s="182" t="s">
        <v>17042</v>
      </c>
    </row>
    <row r="921" spans="25:35" x14ac:dyDescent="0.4">
      <c r="Y921" s="182" t="s">
        <v>4166</v>
      </c>
      <c r="Z921" s="182">
        <v>1970</v>
      </c>
      <c r="AA921" s="182">
        <v>1728.5</v>
      </c>
      <c r="AB921" s="182">
        <v>71</v>
      </c>
      <c r="AC921" s="182">
        <v>4</v>
      </c>
      <c r="AD921" s="182">
        <v>1273.8</v>
      </c>
      <c r="AF921" s="182" t="s">
        <v>534</v>
      </c>
      <c r="AG921" s="182" t="s">
        <v>17312</v>
      </c>
      <c r="AH921" s="182" t="s">
        <v>17361</v>
      </c>
      <c r="AI921" s="182" t="s">
        <v>17322</v>
      </c>
    </row>
    <row r="922" spans="25:35" x14ac:dyDescent="0.4">
      <c r="Y922" s="182" t="s">
        <v>4167</v>
      </c>
      <c r="Z922" s="182">
        <v>1972</v>
      </c>
      <c r="AA922" s="182">
        <v>979.44</v>
      </c>
      <c r="AB922" s="182">
        <v>27</v>
      </c>
      <c r="AC922" s="182">
        <v>2</v>
      </c>
      <c r="AD922" s="182">
        <v>718.12</v>
      </c>
      <c r="AF922" s="182" t="s">
        <v>4147</v>
      </c>
      <c r="AG922" s="182" t="s">
        <v>17319</v>
      </c>
      <c r="AH922" s="182" t="s">
        <v>17362</v>
      </c>
      <c r="AI922" s="182" t="s">
        <v>17042</v>
      </c>
    </row>
    <row r="923" spans="25:35" x14ac:dyDescent="0.4">
      <c r="Y923" s="182" t="s">
        <v>4168</v>
      </c>
      <c r="Z923" s="182">
        <v>1975</v>
      </c>
      <c r="AA923" s="182">
        <v>1574.83</v>
      </c>
      <c r="AB923" s="182">
        <v>48</v>
      </c>
      <c r="AC923" s="182">
        <v>3</v>
      </c>
      <c r="AD923" s="182">
        <v>1089.93</v>
      </c>
      <c r="AF923" s="182" t="s">
        <v>4150</v>
      </c>
      <c r="AG923" s="182" t="s">
        <v>17319</v>
      </c>
      <c r="AH923" s="182" t="s">
        <v>17362</v>
      </c>
      <c r="AI923" s="182" t="s">
        <v>17042</v>
      </c>
    </row>
    <row r="924" spans="25:35" x14ac:dyDescent="0.4">
      <c r="Y924" s="182" t="s">
        <v>4171</v>
      </c>
      <c r="Z924" s="182">
        <v>1978</v>
      </c>
      <c r="AA924" s="182">
        <v>1608.4</v>
      </c>
      <c r="AB924" s="182">
        <v>53</v>
      </c>
      <c r="AC924" s="182">
        <v>3</v>
      </c>
      <c r="AD924" s="182">
        <v>1122.9000000000001</v>
      </c>
      <c r="AF924" s="182" t="s">
        <v>4153</v>
      </c>
      <c r="AG924" s="182" t="s">
        <v>17312</v>
      </c>
      <c r="AH924" s="182" t="s">
        <v>17363</v>
      </c>
      <c r="AI924" s="182" t="s">
        <v>17322</v>
      </c>
    </row>
    <row r="925" spans="25:35" x14ac:dyDescent="0.4">
      <c r="Y925" s="182" t="s">
        <v>17170</v>
      </c>
      <c r="Z925" s="182">
        <v>1950</v>
      </c>
      <c r="AA925" s="182">
        <v>525.29999999999995</v>
      </c>
      <c r="AB925" s="182">
        <v>30</v>
      </c>
      <c r="AC925" s="182">
        <v>2</v>
      </c>
      <c r="AD925" s="182">
        <v>476.7</v>
      </c>
      <c r="AF925" s="182" t="s">
        <v>4155</v>
      </c>
      <c r="AG925" s="182" t="s">
        <v>17312</v>
      </c>
      <c r="AH925" s="182" t="s">
        <v>2993</v>
      </c>
      <c r="AI925" s="182" t="s">
        <v>17042</v>
      </c>
    </row>
    <row r="926" spans="25:35" x14ac:dyDescent="0.4">
      <c r="Y926" s="182" t="s">
        <v>4172</v>
      </c>
      <c r="Z926" s="182">
        <v>1950</v>
      </c>
      <c r="AA926" s="182">
        <v>423.6</v>
      </c>
      <c r="AB926" s="182">
        <v>18</v>
      </c>
      <c r="AC926" s="182">
        <v>2</v>
      </c>
      <c r="AD926" s="182">
        <v>384.3</v>
      </c>
      <c r="AF926" s="182" t="s">
        <v>4157</v>
      </c>
      <c r="AG926" s="182" t="s">
        <v>17312</v>
      </c>
      <c r="AH926" s="182" t="s">
        <v>2993</v>
      </c>
      <c r="AI926" s="182" t="s">
        <v>17042</v>
      </c>
    </row>
    <row r="927" spans="25:35" x14ac:dyDescent="0.4">
      <c r="Y927" s="182" t="s">
        <v>830</v>
      </c>
      <c r="Z927" s="182">
        <v>1989</v>
      </c>
      <c r="AA927" s="182">
        <v>5108</v>
      </c>
      <c r="AB927" s="182">
        <v>173</v>
      </c>
      <c r="AC927" s="182">
        <v>5</v>
      </c>
      <c r="AD927" s="182">
        <v>3792.22</v>
      </c>
      <c r="AF927" s="182" t="s">
        <v>4159</v>
      </c>
      <c r="AG927" s="182" t="s">
        <v>17312</v>
      </c>
      <c r="AH927" s="182" t="s">
        <v>17364</v>
      </c>
      <c r="AI927" s="182" t="s">
        <v>17042</v>
      </c>
    </row>
    <row r="928" spans="25:35" x14ac:dyDescent="0.4">
      <c r="Y928" s="182" t="s">
        <v>4175</v>
      </c>
      <c r="Z928" s="182">
        <v>1998</v>
      </c>
      <c r="AA928" s="182">
        <v>3496.5</v>
      </c>
      <c r="AB928" s="182">
        <v>125</v>
      </c>
      <c r="AC928" s="182">
        <v>5</v>
      </c>
      <c r="AD928" s="182">
        <v>2609.5</v>
      </c>
      <c r="AF928" s="182" t="s">
        <v>569</v>
      </c>
      <c r="AG928" s="182" t="s">
        <v>17312</v>
      </c>
      <c r="AH928" s="182" t="s">
        <v>2993</v>
      </c>
      <c r="AI928" s="182" t="s">
        <v>17042</v>
      </c>
    </row>
    <row r="929" spans="25:35" x14ac:dyDescent="0.4">
      <c r="Y929" s="182" t="s">
        <v>4177</v>
      </c>
      <c r="Z929" s="182">
        <v>1996</v>
      </c>
      <c r="AA929" s="182">
        <v>4152.5</v>
      </c>
      <c r="AB929" s="182">
        <v>156</v>
      </c>
      <c r="AC929" s="182">
        <v>5</v>
      </c>
      <c r="AD929" s="182">
        <v>3148</v>
      </c>
      <c r="AF929" s="182" t="s">
        <v>4162</v>
      </c>
      <c r="AG929" s="182" t="s">
        <v>17312</v>
      </c>
      <c r="AH929" s="182" t="s">
        <v>2993</v>
      </c>
      <c r="AI929" s="182" t="s">
        <v>17315</v>
      </c>
    </row>
    <row r="930" spans="25:35" x14ac:dyDescent="0.4">
      <c r="Y930" s="182" t="s">
        <v>831</v>
      </c>
      <c r="Z930" s="182">
        <v>1988</v>
      </c>
      <c r="AA930" s="182">
        <v>4460.8999999999996</v>
      </c>
      <c r="AB930" s="182">
        <v>134</v>
      </c>
      <c r="AC930" s="182">
        <v>5</v>
      </c>
      <c r="AD930" s="182">
        <v>3322.4</v>
      </c>
      <c r="AF930" s="182" t="s">
        <v>4164</v>
      </c>
      <c r="AG930" s="182" t="s">
        <v>17312</v>
      </c>
      <c r="AH930" s="182" t="s">
        <v>2993</v>
      </c>
      <c r="AI930" s="182" t="s">
        <v>17331</v>
      </c>
    </row>
    <row r="931" spans="25:35" x14ac:dyDescent="0.4">
      <c r="Y931" s="182" t="s">
        <v>4180</v>
      </c>
      <c r="Z931" s="182">
        <v>1984</v>
      </c>
      <c r="AA931" s="182">
        <v>4658.6000000000004</v>
      </c>
      <c r="AB931" s="182">
        <v>169</v>
      </c>
      <c r="AC931" s="182">
        <v>5</v>
      </c>
      <c r="AD931" s="182">
        <v>4658.6000000000004</v>
      </c>
      <c r="AF931" s="182" t="s">
        <v>829</v>
      </c>
      <c r="AG931" s="182" t="s">
        <v>17312</v>
      </c>
      <c r="AH931" s="182" t="s">
        <v>17058</v>
      </c>
      <c r="AI931" s="182" t="s">
        <v>17315</v>
      </c>
    </row>
    <row r="932" spans="25:35" x14ac:dyDescent="0.4">
      <c r="Y932" s="182" t="s">
        <v>4181</v>
      </c>
      <c r="Z932" s="182">
        <v>1982</v>
      </c>
      <c r="AA932" s="182">
        <v>1712.86</v>
      </c>
      <c r="AB932" s="182">
        <v>51</v>
      </c>
      <c r="AC932" s="182">
        <v>4</v>
      </c>
      <c r="AD932" s="182">
        <v>1271.74</v>
      </c>
      <c r="AF932" s="182" t="s">
        <v>4166</v>
      </c>
      <c r="AG932" s="182" t="s">
        <v>17312</v>
      </c>
      <c r="AH932" s="182" t="s">
        <v>2993</v>
      </c>
      <c r="AI932" s="182" t="s">
        <v>17042</v>
      </c>
    </row>
    <row r="933" spans="25:35" x14ac:dyDescent="0.4">
      <c r="Y933" s="182" t="s">
        <v>4182</v>
      </c>
      <c r="Z933" s="182">
        <v>1991</v>
      </c>
      <c r="AA933" s="182">
        <v>4502.5</v>
      </c>
      <c r="AB933" s="182">
        <v>143</v>
      </c>
      <c r="AC933" s="182">
        <v>5</v>
      </c>
      <c r="AD933" s="182">
        <v>4502.5</v>
      </c>
      <c r="AF933" s="182" t="s">
        <v>4167</v>
      </c>
      <c r="AG933" s="182" t="s">
        <v>17312</v>
      </c>
      <c r="AH933" s="182" t="s">
        <v>2993</v>
      </c>
      <c r="AI933" s="182" t="s">
        <v>17042</v>
      </c>
    </row>
    <row r="934" spans="25:35" x14ac:dyDescent="0.4">
      <c r="Y934" s="182" t="s">
        <v>832</v>
      </c>
      <c r="Z934" s="182">
        <v>2000</v>
      </c>
      <c r="AA934" s="182">
        <v>5757.29</v>
      </c>
      <c r="AB934" s="182">
        <v>179</v>
      </c>
      <c r="AC934" s="182">
        <v>5</v>
      </c>
      <c r="AD934" s="182">
        <v>4336.29</v>
      </c>
      <c r="AF934" s="182" t="s">
        <v>4168</v>
      </c>
      <c r="AG934" s="182" t="s">
        <v>17312</v>
      </c>
      <c r="AH934" s="182" t="s">
        <v>2993</v>
      </c>
      <c r="AI934" s="182" t="s">
        <v>17042</v>
      </c>
    </row>
    <row r="935" spans="25:35" x14ac:dyDescent="0.4">
      <c r="Y935" s="182" t="s">
        <v>4185</v>
      </c>
      <c r="Z935" s="182">
        <v>1990</v>
      </c>
      <c r="AA935" s="182">
        <v>5335.41</v>
      </c>
      <c r="AB935" s="182">
        <v>211</v>
      </c>
      <c r="AC935" s="182">
        <v>5</v>
      </c>
      <c r="AD935" s="182">
        <v>4025.81</v>
      </c>
      <c r="AF935" s="182" t="s">
        <v>4171</v>
      </c>
      <c r="AG935" s="182" t="s">
        <v>17312</v>
      </c>
      <c r="AH935" s="182" t="s">
        <v>2993</v>
      </c>
      <c r="AI935" s="182" t="s">
        <v>17042</v>
      </c>
    </row>
    <row r="936" spans="25:35" x14ac:dyDescent="0.4">
      <c r="Y936" s="182" t="s">
        <v>533</v>
      </c>
      <c r="Z936" s="182">
        <v>1967</v>
      </c>
      <c r="AA936" s="182">
        <v>7765.21</v>
      </c>
      <c r="AB936" s="182">
        <v>290</v>
      </c>
      <c r="AC936" s="182">
        <v>5</v>
      </c>
      <c r="AD936" s="182">
        <v>6076.67</v>
      </c>
      <c r="AF936" s="182" t="s">
        <v>4172</v>
      </c>
      <c r="AG936" s="182" t="s">
        <v>17312</v>
      </c>
      <c r="AH936" s="182" t="s">
        <v>2993</v>
      </c>
      <c r="AI936" s="182" t="s">
        <v>17040</v>
      </c>
    </row>
    <row r="937" spans="25:35" x14ac:dyDescent="0.4">
      <c r="Y937" s="182" t="s">
        <v>4188</v>
      </c>
      <c r="Z937" s="182">
        <v>1971</v>
      </c>
      <c r="AA937" s="182">
        <v>4570.2</v>
      </c>
      <c r="AB937" s="182">
        <v>279</v>
      </c>
      <c r="AC937" s="182">
        <v>5</v>
      </c>
      <c r="AD937" s="182">
        <v>4570.2</v>
      </c>
      <c r="AF937" s="182" t="s">
        <v>830</v>
      </c>
      <c r="AG937" s="182" t="s">
        <v>17312</v>
      </c>
      <c r="AH937" s="182" t="s">
        <v>2993</v>
      </c>
      <c r="AI937" s="182" t="s">
        <v>17320</v>
      </c>
    </row>
    <row r="938" spans="25:35" x14ac:dyDescent="0.4">
      <c r="Y938" s="182" t="s">
        <v>4190</v>
      </c>
      <c r="Z938" s="182">
        <v>1973</v>
      </c>
      <c r="AA938" s="182">
        <v>4377.1499999999996</v>
      </c>
      <c r="AB938" s="182">
        <v>118</v>
      </c>
      <c r="AC938" s="182">
        <v>5</v>
      </c>
      <c r="AD938" s="182">
        <v>3404.25</v>
      </c>
      <c r="AF938" s="182" t="s">
        <v>4175</v>
      </c>
      <c r="AG938" s="182" t="s">
        <v>17312</v>
      </c>
      <c r="AH938" s="182" t="s">
        <v>2993</v>
      </c>
      <c r="AI938" s="182" t="s">
        <v>17315</v>
      </c>
    </row>
    <row r="939" spans="25:35" x14ac:dyDescent="0.4">
      <c r="Y939" s="182" t="s">
        <v>4192</v>
      </c>
      <c r="Z939" s="182">
        <v>1974</v>
      </c>
      <c r="AA939" s="182">
        <v>4328.83</v>
      </c>
      <c r="AB939" s="182">
        <v>163</v>
      </c>
      <c r="AC939" s="182">
        <v>5</v>
      </c>
      <c r="AD939" s="182">
        <v>3326.53</v>
      </c>
      <c r="AF939" s="182" t="s">
        <v>4177</v>
      </c>
      <c r="AG939" s="182" t="s">
        <v>17312</v>
      </c>
      <c r="AH939" s="182" t="s">
        <v>2993</v>
      </c>
      <c r="AI939" s="182" t="s">
        <v>17331</v>
      </c>
    </row>
    <row r="940" spans="25:35" x14ac:dyDescent="0.4">
      <c r="Y940" s="182" t="s">
        <v>4193</v>
      </c>
      <c r="Z940" s="182">
        <v>1975</v>
      </c>
      <c r="AA940" s="182">
        <v>4294.09</v>
      </c>
      <c r="AB940" s="182">
        <v>144</v>
      </c>
      <c r="AC940" s="182">
        <v>5</v>
      </c>
      <c r="AD940" s="182">
        <v>3382.71</v>
      </c>
      <c r="AF940" s="182" t="s">
        <v>831</v>
      </c>
      <c r="AG940" s="182" t="s">
        <v>17312</v>
      </c>
      <c r="AH940" s="182" t="s">
        <v>2993</v>
      </c>
      <c r="AI940" s="182" t="s">
        <v>17331</v>
      </c>
    </row>
    <row r="941" spans="25:35" x14ac:dyDescent="0.4">
      <c r="Y941" s="182" t="s">
        <v>833</v>
      </c>
      <c r="Z941" s="182">
        <v>1973</v>
      </c>
      <c r="AA941" s="182">
        <v>6345.2</v>
      </c>
      <c r="AB941" s="182">
        <v>187</v>
      </c>
      <c r="AC941" s="182">
        <v>5</v>
      </c>
      <c r="AD941" s="182">
        <v>4619.8</v>
      </c>
      <c r="AF941" s="182" t="s">
        <v>4180</v>
      </c>
      <c r="AG941" s="182" t="s">
        <v>17312</v>
      </c>
      <c r="AH941" s="182" t="s">
        <v>2993</v>
      </c>
      <c r="AI941" s="182" t="s">
        <v>17315</v>
      </c>
    </row>
    <row r="942" spans="25:35" x14ac:dyDescent="0.4">
      <c r="Y942" s="182" t="s">
        <v>4196</v>
      </c>
      <c r="Z942" s="182">
        <v>1974</v>
      </c>
      <c r="AA942" s="182">
        <v>3725.75</v>
      </c>
      <c r="AB942" s="182">
        <v>112</v>
      </c>
      <c r="AC942" s="182">
        <v>5</v>
      </c>
      <c r="AD942" s="182">
        <v>2841.03</v>
      </c>
      <c r="AF942" s="182" t="s">
        <v>4181</v>
      </c>
      <c r="AG942" s="182" t="s">
        <v>17312</v>
      </c>
      <c r="AH942" s="182" t="s">
        <v>17365</v>
      </c>
      <c r="AI942" s="182" t="s">
        <v>17042</v>
      </c>
    </row>
    <row r="943" spans="25:35" x14ac:dyDescent="0.4">
      <c r="Y943" s="182" t="s">
        <v>4198</v>
      </c>
      <c r="Z943" s="182">
        <v>1976</v>
      </c>
      <c r="AA943" s="182">
        <v>4467.42</v>
      </c>
      <c r="AB943" s="182">
        <v>135</v>
      </c>
      <c r="AC943" s="182">
        <v>5</v>
      </c>
      <c r="AD943" s="182">
        <v>3451.52</v>
      </c>
      <c r="AF943" s="182" t="s">
        <v>4182</v>
      </c>
      <c r="AG943" s="182" t="s">
        <v>17312</v>
      </c>
      <c r="AH943" s="182" t="s">
        <v>2993</v>
      </c>
      <c r="AI943" s="182" t="s">
        <v>17331</v>
      </c>
    </row>
    <row r="944" spans="25:35" x14ac:dyDescent="0.4">
      <c r="Y944" s="182" t="s">
        <v>4200</v>
      </c>
      <c r="Z944" s="182">
        <v>1977</v>
      </c>
      <c r="AA944" s="182">
        <v>4462.09</v>
      </c>
      <c r="AB944" s="182">
        <v>145</v>
      </c>
      <c r="AC944" s="182">
        <v>5</v>
      </c>
      <c r="AD944" s="182">
        <v>3384.91</v>
      </c>
      <c r="AF944" s="182" t="s">
        <v>832</v>
      </c>
      <c r="AG944" s="182" t="s">
        <v>17312</v>
      </c>
      <c r="AH944" s="182" t="s">
        <v>17058</v>
      </c>
      <c r="AI944" s="182" t="s">
        <v>17320</v>
      </c>
    </row>
    <row r="945" spans="25:35" x14ac:dyDescent="0.4">
      <c r="Y945" s="182" t="s">
        <v>4203</v>
      </c>
      <c r="Z945" s="182">
        <v>1980</v>
      </c>
      <c r="AA945" s="182">
        <v>9060.7000000000007</v>
      </c>
      <c r="AB945" s="182">
        <v>294</v>
      </c>
      <c r="AC945" s="182">
        <v>5</v>
      </c>
      <c r="AD945" s="182">
        <v>6725.2</v>
      </c>
      <c r="AF945" s="182" t="s">
        <v>4185</v>
      </c>
      <c r="AG945" s="182" t="s">
        <v>17312</v>
      </c>
      <c r="AH945" s="182" t="s">
        <v>17366</v>
      </c>
      <c r="AI945" s="182" t="s">
        <v>17320</v>
      </c>
    </row>
    <row r="946" spans="25:35" x14ac:dyDescent="0.4">
      <c r="Y946" s="182" t="s">
        <v>4205</v>
      </c>
      <c r="Z946" s="182">
        <v>1984</v>
      </c>
      <c r="AA946" s="182">
        <v>3778.6</v>
      </c>
      <c r="AB946" s="182">
        <v>116</v>
      </c>
      <c r="AC946" s="182">
        <v>5</v>
      </c>
      <c r="AD946" s="182">
        <v>2739.1</v>
      </c>
      <c r="AF946" s="182" t="s">
        <v>533</v>
      </c>
      <c r="AG946" s="182" t="s">
        <v>17312</v>
      </c>
      <c r="AH946" s="182" t="s">
        <v>2993</v>
      </c>
      <c r="AI946" s="182" t="s">
        <v>17314</v>
      </c>
    </row>
    <row r="947" spans="25:35" x14ac:dyDescent="0.4">
      <c r="Y947" s="182" t="s">
        <v>4207</v>
      </c>
      <c r="Z947" s="182">
        <v>1967</v>
      </c>
      <c r="AA947" s="182">
        <v>7815.23</v>
      </c>
      <c r="AB947" s="182">
        <v>288</v>
      </c>
      <c r="AC947" s="182">
        <v>5</v>
      </c>
      <c r="AD947" s="182">
        <v>5990.7199999999993</v>
      </c>
      <c r="AF947" s="182" t="s">
        <v>4188</v>
      </c>
      <c r="AG947" s="182" t="s">
        <v>17312</v>
      </c>
      <c r="AH947" s="182" t="s">
        <v>2993</v>
      </c>
      <c r="AI947" s="182" t="s">
        <v>17042</v>
      </c>
    </row>
    <row r="948" spans="25:35" x14ac:dyDescent="0.4">
      <c r="Y948" s="182" t="s">
        <v>4209</v>
      </c>
      <c r="Z948" s="182">
        <v>1968</v>
      </c>
      <c r="AA948" s="182">
        <v>5950.36</v>
      </c>
      <c r="AB948" s="182">
        <v>205</v>
      </c>
      <c r="AC948" s="182">
        <v>5</v>
      </c>
      <c r="AD948" s="182">
        <v>4578.66</v>
      </c>
      <c r="AF948" s="182" t="s">
        <v>4190</v>
      </c>
      <c r="AG948" s="182" t="s">
        <v>17312</v>
      </c>
      <c r="AH948" s="182" t="s">
        <v>17367</v>
      </c>
      <c r="AI948" s="182" t="s">
        <v>17315</v>
      </c>
    </row>
    <row r="949" spans="25:35" x14ac:dyDescent="0.4">
      <c r="Y949" s="182" t="s">
        <v>834</v>
      </c>
      <c r="Z949" s="182">
        <v>1969</v>
      </c>
      <c r="AA949" s="182">
        <v>6390.87</v>
      </c>
      <c r="AB949" s="182">
        <v>152</v>
      </c>
      <c r="AC949" s="182">
        <v>5</v>
      </c>
      <c r="AD949" s="182">
        <v>4975.33</v>
      </c>
      <c r="AF949" s="182" t="s">
        <v>4192</v>
      </c>
      <c r="AG949" s="182" t="s">
        <v>17312</v>
      </c>
      <c r="AH949" s="182" t="s">
        <v>2993</v>
      </c>
      <c r="AI949" s="182" t="s">
        <v>17315</v>
      </c>
    </row>
    <row r="950" spans="25:35" x14ac:dyDescent="0.4">
      <c r="Y950" s="182" t="s">
        <v>4212</v>
      </c>
      <c r="Z950" s="182">
        <v>1968</v>
      </c>
      <c r="AA950" s="182">
        <v>5947.02</v>
      </c>
      <c r="AB950" s="182">
        <v>188</v>
      </c>
      <c r="AC950" s="182">
        <v>5</v>
      </c>
      <c r="AD950" s="182">
        <v>4559.82</v>
      </c>
      <c r="AF950" s="182" t="s">
        <v>4193</v>
      </c>
      <c r="AG950" s="182" t="s">
        <v>17312</v>
      </c>
      <c r="AH950" s="182" t="s">
        <v>2993</v>
      </c>
      <c r="AI950" s="182" t="s">
        <v>17315</v>
      </c>
    </row>
    <row r="951" spans="25:35" x14ac:dyDescent="0.4">
      <c r="Y951" s="182" t="s">
        <v>4213</v>
      </c>
      <c r="Z951" s="182">
        <v>1968</v>
      </c>
      <c r="AA951" s="182">
        <v>3769.94</v>
      </c>
      <c r="AB951" s="182">
        <v>116</v>
      </c>
      <c r="AC951" s="182">
        <v>5</v>
      </c>
      <c r="AD951" s="182">
        <v>2873.14</v>
      </c>
      <c r="AF951" s="182" t="s">
        <v>833</v>
      </c>
      <c r="AG951" s="182" t="s">
        <v>17312</v>
      </c>
      <c r="AH951" s="182" t="s">
        <v>2993</v>
      </c>
      <c r="AI951" s="182" t="s">
        <v>17320</v>
      </c>
    </row>
    <row r="952" spans="25:35" x14ac:dyDescent="0.4">
      <c r="Y952" s="182" t="s">
        <v>4215</v>
      </c>
      <c r="Z952" s="182">
        <v>1969</v>
      </c>
      <c r="AA952" s="182">
        <v>4450.21</v>
      </c>
      <c r="AB952" s="182">
        <v>155</v>
      </c>
      <c r="AC952" s="182">
        <v>5</v>
      </c>
      <c r="AD952" s="182">
        <v>3422.41</v>
      </c>
      <c r="AF952" s="182" t="s">
        <v>4196</v>
      </c>
      <c r="AG952" s="182" t="s">
        <v>17312</v>
      </c>
      <c r="AH952" s="182" t="s">
        <v>2993</v>
      </c>
      <c r="AI952" s="182" t="s">
        <v>17315</v>
      </c>
    </row>
    <row r="953" spans="25:35" x14ac:dyDescent="0.4">
      <c r="Y953" s="182" t="s">
        <v>835</v>
      </c>
      <c r="Z953" s="182">
        <v>1970</v>
      </c>
      <c r="AA953" s="182">
        <v>4323.6000000000004</v>
      </c>
      <c r="AB953" s="182">
        <v>158</v>
      </c>
      <c r="AC953" s="182">
        <v>5</v>
      </c>
      <c r="AD953" s="182">
        <v>3365.25</v>
      </c>
      <c r="AF953" s="182" t="s">
        <v>4198</v>
      </c>
      <c r="AG953" s="182" t="s">
        <v>17312</v>
      </c>
      <c r="AH953" s="182" t="s">
        <v>2993</v>
      </c>
      <c r="AI953" s="182" t="s">
        <v>17315</v>
      </c>
    </row>
    <row r="954" spans="25:35" x14ac:dyDescent="0.4">
      <c r="Y954" s="182" t="s">
        <v>4218</v>
      </c>
      <c r="Z954" s="182">
        <v>1972</v>
      </c>
      <c r="AA954" s="182">
        <v>4295.76</v>
      </c>
      <c r="AB954" s="182">
        <v>137</v>
      </c>
      <c r="AC954" s="182">
        <v>5</v>
      </c>
      <c r="AD954" s="182">
        <v>3325.76</v>
      </c>
      <c r="AF954" s="182" t="s">
        <v>4200</v>
      </c>
      <c r="AG954" s="182" t="s">
        <v>17312</v>
      </c>
      <c r="AH954" s="182" t="s">
        <v>17368</v>
      </c>
      <c r="AI954" s="182" t="s">
        <v>17315</v>
      </c>
    </row>
    <row r="955" spans="25:35" x14ac:dyDescent="0.4">
      <c r="Y955" s="182" t="s">
        <v>4222</v>
      </c>
      <c r="Z955" s="182">
        <v>1952</v>
      </c>
      <c r="AA955" s="182">
        <v>526</v>
      </c>
      <c r="AB955" s="182">
        <v>22</v>
      </c>
      <c r="AC955" s="182">
        <v>2</v>
      </c>
      <c r="AD955" s="182">
        <v>478.2</v>
      </c>
      <c r="AF955" s="182" t="s">
        <v>4203</v>
      </c>
      <c r="AG955" s="182" t="s">
        <v>17312</v>
      </c>
      <c r="AH955" s="182" t="s">
        <v>2993</v>
      </c>
      <c r="AI955" s="182" t="s">
        <v>17356</v>
      </c>
    </row>
    <row r="956" spans="25:35" x14ac:dyDescent="0.4">
      <c r="Y956" s="182" t="s">
        <v>4224</v>
      </c>
      <c r="Z956" s="182">
        <v>1956</v>
      </c>
      <c r="AA956" s="182">
        <v>530</v>
      </c>
      <c r="AB956" s="182">
        <v>20</v>
      </c>
      <c r="AC956" s="182">
        <v>2</v>
      </c>
      <c r="AD956" s="182">
        <v>482.8</v>
      </c>
      <c r="AF956" s="182" t="s">
        <v>4205</v>
      </c>
      <c r="AG956" s="182" t="s">
        <v>17312</v>
      </c>
      <c r="AH956" s="182" t="s">
        <v>2993</v>
      </c>
      <c r="AI956" s="182" t="s">
        <v>17315</v>
      </c>
    </row>
    <row r="957" spans="25:35" x14ac:dyDescent="0.4">
      <c r="Y957" s="182" t="s">
        <v>4227</v>
      </c>
      <c r="Z957" s="182">
        <v>1964</v>
      </c>
      <c r="AA957" s="182">
        <v>2709.75</v>
      </c>
      <c r="AB957" s="182">
        <v>73</v>
      </c>
      <c r="AC957" s="182">
        <v>4</v>
      </c>
      <c r="AD957" s="182">
        <v>2012.8</v>
      </c>
      <c r="AF957" s="182" t="s">
        <v>4207</v>
      </c>
      <c r="AG957" s="182" t="s">
        <v>17312</v>
      </c>
      <c r="AH957" s="182" t="s">
        <v>2993</v>
      </c>
      <c r="AI957" s="182" t="s">
        <v>17314</v>
      </c>
    </row>
    <row r="958" spans="25:35" x14ac:dyDescent="0.4">
      <c r="Y958" s="182" t="s">
        <v>554</v>
      </c>
      <c r="Z958" s="182">
        <v>1961</v>
      </c>
      <c r="AA958" s="182">
        <v>613.79999999999995</v>
      </c>
      <c r="AB958" s="182">
        <v>34</v>
      </c>
      <c r="AC958" s="182">
        <v>2</v>
      </c>
      <c r="AD958" s="182">
        <v>570.5</v>
      </c>
      <c r="AF958" s="182" t="s">
        <v>4209</v>
      </c>
      <c r="AG958" s="182" t="s">
        <v>17312</v>
      </c>
      <c r="AH958" s="182" t="s">
        <v>2993</v>
      </c>
      <c r="AI958" s="182" t="s">
        <v>17320</v>
      </c>
    </row>
    <row r="959" spans="25:35" x14ac:dyDescent="0.4">
      <c r="Y959" s="182" t="s">
        <v>4230</v>
      </c>
      <c r="Z959" s="182">
        <v>1961</v>
      </c>
      <c r="AA959" s="182">
        <v>586.35</v>
      </c>
      <c r="AB959" s="182">
        <v>31</v>
      </c>
      <c r="AC959" s="182">
        <v>2</v>
      </c>
      <c r="AD959" s="182">
        <v>546.04999999999995</v>
      </c>
      <c r="AF959" s="182" t="s">
        <v>834</v>
      </c>
      <c r="AG959" s="182" t="s">
        <v>17312</v>
      </c>
      <c r="AH959" s="182" t="s">
        <v>2993</v>
      </c>
      <c r="AI959" s="182" t="s">
        <v>17320</v>
      </c>
    </row>
    <row r="960" spans="25:35" x14ac:dyDescent="0.4">
      <c r="Y960" s="182" t="s">
        <v>4232</v>
      </c>
      <c r="Z960" s="182">
        <v>1953</v>
      </c>
      <c r="AA960" s="182">
        <v>381</v>
      </c>
      <c r="AB960" s="182">
        <v>18</v>
      </c>
      <c r="AC960" s="182">
        <v>2</v>
      </c>
      <c r="AD960" s="182">
        <v>350.1</v>
      </c>
      <c r="AF960" s="182" t="s">
        <v>4212</v>
      </c>
      <c r="AG960" s="182" t="s">
        <v>17312</v>
      </c>
      <c r="AH960" s="182" t="s">
        <v>2993</v>
      </c>
      <c r="AI960" s="182" t="s">
        <v>17320</v>
      </c>
    </row>
    <row r="961" spans="25:35" x14ac:dyDescent="0.4">
      <c r="Y961" s="182" t="s">
        <v>4235</v>
      </c>
      <c r="Z961" s="182">
        <v>1961</v>
      </c>
      <c r="AA961" s="182">
        <v>958.6</v>
      </c>
      <c r="AB961" s="182">
        <v>64</v>
      </c>
      <c r="AC961" s="182">
        <v>2</v>
      </c>
      <c r="AD961" s="182">
        <v>745.6</v>
      </c>
      <c r="AF961" s="182" t="s">
        <v>4213</v>
      </c>
      <c r="AG961" s="182" t="s">
        <v>17312</v>
      </c>
      <c r="AH961" s="182" t="s">
        <v>2993</v>
      </c>
      <c r="AI961" s="182" t="s">
        <v>17331</v>
      </c>
    </row>
    <row r="962" spans="25:35" x14ac:dyDescent="0.4">
      <c r="Y962" s="182" t="s">
        <v>4238</v>
      </c>
      <c r="Z962" s="182">
        <v>2013</v>
      </c>
      <c r="AA962" s="182">
        <v>3356.9</v>
      </c>
      <c r="AB962" s="182">
        <v>86</v>
      </c>
      <c r="AC962" s="182">
        <v>4</v>
      </c>
      <c r="AD962" s="182">
        <v>3356.9</v>
      </c>
      <c r="AF962" s="182" t="s">
        <v>4215</v>
      </c>
      <c r="AG962" s="182" t="s">
        <v>17312</v>
      </c>
      <c r="AH962" s="182" t="s">
        <v>2993</v>
      </c>
      <c r="AI962" s="182" t="s">
        <v>17315</v>
      </c>
    </row>
    <row r="963" spans="25:35" x14ac:dyDescent="0.4">
      <c r="Y963" s="182" t="s">
        <v>4237</v>
      </c>
      <c r="Z963" s="182">
        <v>2015</v>
      </c>
      <c r="AA963" s="182">
        <v>3153.8</v>
      </c>
      <c r="AB963" s="182">
        <v>40</v>
      </c>
      <c r="AC963" s="182">
        <v>4</v>
      </c>
      <c r="AD963" s="182">
        <v>2469.5</v>
      </c>
      <c r="AF963" s="182" t="s">
        <v>835</v>
      </c>
      <c r="AG963" s="182" t="s">
        <v>17312</v>
      </c>
      <c r="AH963" s="182" t="s">
        <v>2993</v>
      </c>
      <c r="AI963" s="182" t="s">
        <v>17315</v>
      </c>
    </row>
    <row r="964" spans="25:35" x14ac:dyDescent="0.4">
      <c r="Y964" s="182" t="s">
        <v>4240</v>
      </c>
      <c r="Z964" s="182">
        <v>1963</v>
      </c>
      <c r="AA964" s="182">
        <v>2715.63</v>
      </c>
      <c r="AB964" s="182">
        <v>70</v>
      </c>
      <c r="AC964" s="182">
        <v>4</v>
      </c>
      <c r="AD964" s="182">
        <v>2040.68</v>
      </c>
      <c r="AF964" s="182" t="s">
        <v>4218</v>
      </c>
      <c r="AG964" s="182" t="s">
        <v>17312</v>
      </c>
      <c r="AH964" s="182" t="s">
        <v>2993</v>
      </c>
      <c r="AI964" s="182" t="s">
        <v>17315</v>
      </c>
    </row>
    <row r="965" spans="25:35" x14ac:dyDescent="0.4">
      <c r="Y965" s="182" t="s">
        <v>531</v>
      </c>
      <c r="Z965" s="182">
        <v>1962</v>
      </c>
      <c r="AA965" s="182">
        <v>1347.34</v>
      </c>
      <c r="AB965" s="182">
        <v>35</v>
      </c>
      <c r="AC965" s="182">
        <v>3</v>
      </c>
      <c r="AD965" s="182">
        <v>927.1</v>
      </c>
      <c r="AF965" s="182" t="s">
        <v>4221</v>
      </c>
      <c r="AG965" s="182" t="s">
        <v>17327</v>
      </c>
      <c r="AH965" s="182" t="s">
        <v>2993</v>
      </c>
      <c r="AI965" s="182" t="s">
        <v>17042</v>
      </c>
    </row>
    <row r="966" spans="25:35" x14ac:dyDescent="0.4">
      <c r="Y966" s="182" t="s">
        <v>836</v>
      </c>
      <c r="Z966" s="182">
        <v>1962</v>
      </c>
      <c r="AA966" s="182">
        <v>1356.51</v>
      </c>
      <c r="AB966" s="182">
        <v>64</v>
      </c>
      <c r="AC966" s="182">
        <v>3</v>
      </c>
      <c r="AD966" s="182">
        <v>933.61</v>
      </c>
      <c r="AF966" s="182" t="s">
        <v>4222</v>
      </c>
      <c r="AG966" s="182" t="s">
        <v>17312</v>
      </c>
      <c r="AH966" s="182" t="s">
        <v>2993</v>
      </c>
      <c r="AI966" s="182" t="s">
        <v>17042</v>
      </c>
    </row>
    <row r="967" spans="25:35" x14ac:dyDescent="0.4">
      <c r="Y967" s="182" t="s">
        <v>532</v>
      </c>
      <c r="Z967" s="182">
        <v>1962</v>
      </c>
      <c r="AA967" s="182">
        <v>1392.88</v>
      </c>
      <c r="AB967" s="182">
        <v>59</v>
      </c>
      <c r="AC967" s="182">
        <v>3</v>
      </c>
      <c r="AD967" s="182">
        <v>969.68</v>
      </c>
      <c r="AF967" s="182" t="s">
        <v>4224</v>
      </c>
      <c r="AG967" s="182" t="s">
        <v>17312</v>
      </c>
      <c r="AH967" s="182" t="s">
        <v>2993</v>
      </c>
      <c r="AI967" s="182" t="s">
        <v>17042</v>
      </c>
    </row>
    <row r="968" spans="25:35" x14ac:dyDescent="0.4">
      <c r="Y968" s="182" t="s">
        <v>4245</v>
      </c>
      <c r="Z968" s="182">
        <v>1963</v>
      </c>
      <c r="AA968" s="182">
        <v>1730.37</v>
      </c>
      <c r="AB968" s="182">
        <v>46</v>
      </c>
      <c r="AC968" s="182">
        <v>4</v>
      </c>
      <c r="AD968" s="182">
        <v>1275.29</v>
      </c>
      <c r="AF968" s="182" t="s">
        <v>4227</v>
      </c>
      <c r="AG968" s="182" t="s">
        <v>17312</v>
      </c>
      <c r="AH968" s="182" t="s">
        <v>2993</v>
      </c>
      <c r="AI968" s="182" t="s">
        <v>17322</v>
      </c>
    </row>
    <row r="969" spans="25:35" x14ac:dyDescent="0.4">
      <c r="Y969" s="182" t="s">
        <v>837</v>
      </c>
      <c r="Z969" s="182">
        <v>1963</v>
      </c>
      <c r="AA969" s="182">
        <v>1706.04</v>
      </c>
      <c r="AB969" s="182">
        <v>47</v>
      </c>
      <c r="AC969" s="182">
        <v>4</v>
      </c>
      <c r="AD969" s="182">
        <v>1706.04</v>
      </c>
      <c r="AF969" s="182" t="s">
        <v>554</v>
      </c>
      <c r="AG969" s="182" t="s">
        <v>17312</v>
      </c>
      <c r="AH969" s="182" t="s">
        <v>2993</v>
      </c>
      <c r="AI969" s="182" t="s">
        <v>17042</v>
      </c>
    </row>
    <row r="970" spans="25:35" x14ac:dyDescent="0.4">
      <c r="Y970" s="182" t="s">
        <v>4248</v>
      </c>
      <c r="Z970" s="182">
        <v>1964</v>
      </c>
      <c r="AA970" s="182">
        <v>1706.08</v>
      </c>
      <c r="AB970" s="182">
        <v>48</v>
      </c>
      <c r="AC970" s="182">
        <v>4</v>
      </c>
      <c r="AD970" s="182">
        <v>1257.08</v>
      </c>
      <c r="AF970" s="182" t="s">
        <v>4230</v>
      </c>
      <c r="AG970" s="182" t="s">
        <v>17312</v>
      </c>
      <c r="AH970" s="182" t="s">
        <v>2993</v>
      </c>
      <c r="AI970" s="182" t="s">
        <v>17042</v>
      </c>
    </row>
    <row r="971" spans="25:35" x14ac:dyDescent="0.4">
      <c r="Y971" s="182" t="s">
        <v>4249</v>
      </c>
      <c r="Z971" s="182">
        <v>1965</v>
      </c>
      <c r="AA971" s="182">
        <v>2157.2199999999998</v>
      </c>
      <c r="AB971" s="182">
        <v>57</v>
      </c>
      <c r="AC971" s="182">
        <v>4</v>
      </c>
      <c r="AD971" s="182">
        <v>1266.3699999999999</v>
      </c>
      <c r="AF971" s="182" t="s">
        <v>4232</v>
      </c>
      <c r="AG971" s="182" t="s">
        <v>17312</v>
      </c>
      <c r="AH971" s="182" t="s">
        <v>2993</v>
      </c>
      <c r="AI971" s="182" t="s">
        <v>17040</v>
      </c>
    </row>
    <row r="972" spans="25:35" x14ac:dyDescent="0.4">
      <c r="Y972" s="182" t="s">
        <v>4250</v>
      </c>
      <c r="Z972" s="182">
        <v>1965</v>
      </c>
      <c r="AA972" s="182">
        <v>1042.2</v>
      </c>
      <c r="AB972" s="182">
        <v>16</v>
      </c>
      <c r="AC972" s="182">
        <v>2</v>
      </c>
      <c r="AD972" s="182">
        <v>625.9</v>
      </c>
      <c r="AF972" s="182" t="s">
        <v>4235</v>
      </c>
      <c r="AG972" s="182" t="s">
        <v>17312</v>
      </c>
      <c r="AH972" s="182" t="s">
        <v>2993</v>
      </c>
      <c r="AI972" s="182" t="s">
        <v>17042</v>
      </c>
    </row>
    <row r="973" spans="25:35" x14ac:dyDescent="0.4">
      <c r="Y973" s="182" t="s">
        <v>4251</v>
      </c>
      <c r="Z973" s="182">
        <v>1984</v>
      </c>
      <c r="AA973" s="182">
        <v>6432.36</v>
      </c>
      <c r="AB973" s="182">
        <v>145</v>
      </c>
      <c r="AC973" s="182">
        <v>5</v>
      </c>
      <c r="AD973" s="182">
        <v>4911.1000000000004</v>
      </c>
      <c r="AF973" s="182" t="s">
        <v>4237</v>
      </c>
      <c r="AG973" s="182" t="s">
        <v>17312</v>
      </c>
      <c r="AH973" s="182" t="s">
        <v>17369</v>
      </c>
      <c r="AI973" s="182" t="s">
        <v>17315</v>
      </c>
    </row>
    <row r="974" spans="25:35" x14ac:dyDescent="0.4">
      <c r="Y974" s="182" t="s">
        <v>4253</v>
      </c>
      <c r="Z974" s="182">
        <v>1986</v>
      </c>
      <c r="AA974" s="182">
        <v>3869.4</v>
      </c>
      <c r="AB974" s="182">
        <v>126</v>
      </c>
      <c r="AC974" s="182">
        <v>5</v>
      </c>
      <c r="AD974" s="182">
        <v>2939.4</v>
      </c>
      <c r="AF974" s="182" t="s">
        <v>4238</v>
      </c>
      <c r="AG974" s="182" t="s">
        <v>17312</v>
      </c>
      <c r="AH974" s="182" t="s">
        <v>17035</v>
      </c>
      <c r="AI974" s="182" t="s">
        <v>17315</v>
      </c>
    </row>
    <row r="975" spans="25:35" x14ac:dyDescent="0.4">
      <c r="Y975" s="182" t="s">
        <v>17171</v>
      </c>
      <c r="Z975" s="182">
        <v>1930</v>
      </c>
      <c r="AA975" s="182">
        <v>1997.65</v>
      </c>
      <c r="AB975" s="182">
        <v>63</v>
      </c>
      <c r="AC975" s="182">
        <v>3</v>
      </c>
      <c r="AD975" s="182">
        <v>1453.85</v>
      </c>
      <c r="AF975" s="182" t="s">
        <v>4240</v>
      </c>
      <c r="AG975" s="182" t="s">
        <v>17312</v>
      </c>
      <c r="AH975" s="182" t="s">
        <v>2993</v>
      </c>
      <c r="AI975" s="182" t="s">
        <v>17322</v>
      </c>
    </row>
    <row r="976" spans="25:35" x14ac:dyDescent="0.4">
      <c r="Y976" s="182" t="s">
        <v>553</v>
      </c>
      <c r="Z976" s="182">
        <v>1958</v>
      </c>
      <c r="AA976" s="182">
        <v>4615.13</v>
      </c>
      <c r="AB976" s="182">
        <v>126</v>
      </c>
      <c r="AC976" s="182">
        <v>4</v>
      </c>
      <c r="AD976" s="182">
        <v>3270.73</v>
      </c>
      <c r="AF976" s="182" t="s">
        <v>531</v>
      </c>
      <c r="AG976" s="182" t="s">
        <v>17312</v>
      </c>
      <c r="AH976" s="182" t="s">
        <v>17370</v>
      </c>
      <c r="AI976" s="182" t="s">
        <v>17042</v>
      </c>
    </row>
    <row r="977" spans="25:35" x14ac:dyDescent="0.4">
      <c r="Y977" s="182" t="s">
        <v>4256</v>
      </c>
      <c r="Z977" s="182">
        <v>1966</v>
      </c>
      <c r="AA977" s="182">
        <v>2679.39</v>
      </c>
      <c r="AB977" s="182">
        <v>87</v>
      </c>
      <c r="AC977" s="182">
        <v>4</v>
      </c>
      <c r="AD977" s="182">
        <v>2006.62</v>
      </c>
      <c r="AF977" s="182" t="s">
        <v>836</v>
      </c>
      <c r="AG977" s="182" t="s">
        <v>17312</v>
      </c>
      <c r="AH977" s="182" t="s">
        <v>2993</v>
      </c>
      <c r="AI977" s="182" t="s">
        <v>17042</v>
      </c>
    </row>
    <row r="978" spans="25:35" x14ac:dyDescent="0.4">
      <c r="Y978" s="182" t="s">
        <v>4258</v>
      </c>
      <c r="Z978" s="182">
        <v>1966</v>
      </c>
      <c r="AA978" s="182">
        <v>1732</v>
      </c>
      <c r="AB978" s="182">
        <v>63</v>
      </c>
      <c r="AC978" s="182">
        <v>4</v>
      </c>
      <c r="AD978" s="182">
        <v>1280.7</v>
      </c>
      <c r="AF978" s="182" t="s">
        <v>532</v>
      </c>
      <c r="AG978" s="182" t="s">
        <v>17312</v>
      </c>
      <c r="AH978" s="182" t="s">
        <v>2993</v>
      </c>
      <c r="AI978" s="182" t="s">
        <v>17042</v>
      </c>
    </row>
    <row r="979" spans="25:35" x14ac:dyDescent="0.4">
      <c r="Y979" s="182" t="s">
        <v>4260</v>
      </c>
      <c r="Z979" s="182">
        <v>1983</v>
      </c>
      <c r="AA979" s="182">
        <v>5579.86</v>
      </c>
      <c r="AB979" s="182">
        <v>209</v>
      </c>
      <c r="AC979" s="182">
        <v>5</v>
      </c>
      <c r="AD979" s="182">
        <v>4247.7</v>
      </c>
      <c r="AF979" s="182" t="s">
        <v>4245</v>
      </c>
      <c r="AG979" s="182" t="s">
        <v>17312</v>
      </c>
      <c r="AH979" s="182" t="s">
        <v>2993</v>
      </c>
      <c r="AI979" s="182" t="s">
        <v>17042</v>
      </c>
    </row>
    <row r="980" spans="25:35" x14ac:dyDescent="0.4">
      <c r="Y980" s="182" t="s">
        <v>4262</v>
      </c>
      <c r="Z980" s="182">
        <v>1982</v>
      </c>
      <c r="AA980" s="182">
        <v>5594.3</v>
      </c>
      <c r="AB980" s="182">
        <v>208</v>
      </c>
      <c r="AC980" s="182">
        <v>5</v>
      </c>
      <c r="AD980" s="182">
        <v>4187.8</v>
      </c>
      <c r="AF980" s="182" t="s">
        <v>837</v>
      </c>
      <c r="AG980" s="182" t="s">
        <v>17312</v>
      </c>
      <c r="AH980" s="182" t="s">
        <v>2993</v>
      </c>
      <c r="AI980" s="182" t="s">
        <v>17042</v>
      </c>
    </row>
    <row r="981" spans="25:35" x14ac:dyDescent="0.4">
      <c r="Y981" s="182" t="s">
        <v>838</v>
      </c>
      <c r="Z981" s="182">
        <v>1976</v>
      </c>
      <c r="AA981" s="182">
        <v>5501.8</v>
      </c>
      <c r="AB981" s="182">
        <v>129</v>
      </c>
      <c r="AC981" s="182">
        <v>5</v>
      </c>
      <c r="AD981" s="182">
        <v>4143.7</v>
      </c>
      <c r="AF981" s="182" t="s">
        <v>4248</v>
      </c>
      <c r="AG981" s="182" t="s">
        <v>17312</v>
      </c>
      <c r="AH981" s="182" t="s">
        <v>2993</v>
      </c>
      <c r="AI981" s="182" t="s">
        <v>17042</v>
      </c>
    </row>
    <row r="982" spans="25:35" x14ac:dyDescent="0.4">
      <c r="Y982" s="182" t="s">
        <v>839</v>
      </c>
      <c r="Z982" s="182">
        <v>1971</v>
      </c>
      <c r="AA982" s="182">
        <v>4539.3</v>
      </c>
      <c r="AB982" s="182">
        <v>148</v>
      </c>
      <c r="AC982" s="182">
        <v>5</v>
      </c>
      <c r="AD982" s="182">
        <v>4098.8</v>
      </c>
      <c r="AF982" s="182" t="s">
        <v>4249</v>
      </c>
      <c r="AG982" s="182" t="s">
        <v>17312</v>
      </c>
      <c r="AH982" s="182" t="s">
        <v>2993</v>
      </c>
      <c r="AI982" s="182" t="s">
        <v>17042</v>
      </c>
    </row>
    <row r="983" spans="25:35" x14ac:dyDescent="0.4">
      <c r="Y983" s="182" t="s">
        <v>4264</v>
      </c>
      <c r="Z983" s="182">
        <v>1979</v>
      </c>
      <c r="AA983" s="182">
        <v>4586.3</v>
      </c>
      <c r="AB983" s="182">
        <v>180</v>
      </c>
      <c r="AC983" s="182">
        <v>5</v>
      </c>
      <c r="AD983" s="182">
        <v>4132.8999999999996</v>
      </c>
      <c r="AF983" s="182" t="s">
        <v>4250</v>
      </c>
      <c r="AG983" s="182" t="s">
        <v>17312</v>
      </c>
      <c r="AH983" s="182" t="s">
        <v>2993</v>
      </c>
      <c r="AI983" s="182" t="s">
        <v>17042</v>
      </c>
    </row>
    <row r="984" spans="25:35" x14ac:dyDescent="0.4">
      <c r="Y984" s="182" t="s">
        <v>4267</v>
      </c>
      <c r="Z984" s="182">
        <v>1965</v>
      </c>
      <c r="AA984" s="182">
        <v>3674.31</v>
      </c>
      <c r="AB984" s="182">
        <v>170</v>
      </c>
      <c r="AC984" s="182">
        <v>4</v>
      </c>
      <c r="AD984" s="182">
        <v>2209.41</v>
      </c>
      <c r="AF984" s="182" t="s">
        <v>4251</v>
      </c>
      <c r="AG984" s="182" t="s">
        <v>17312</v>
      </c>
      <c r="AH984" s="182" t="s">
        <v>2993</v>
      </c>
      <c r="AI984" s="182" t="s">
        <v>17320</v>
      </c>
    </row>
    <row r="985" spans="25:35" x14ac:dyDescent="0.4">
      <c r="Y985" s="182" t="s">
        <v>4269</v>
      </c>
      <c r="Z985" s="182">
        <v>1967</v>
      </c>
      <c r="AA985" s="182">
        <v>327</v>
      </c>
      <c r="AB985" s="182">
        <v>11</v>
      </c>
      <c r="AC985" s="182">
        <v>2</v>
      </c>
      <c r="AD985" s="182">
        <v>256.60000000000002</v>
      </c>
      <c r="AF985" s="182" t="s">
        <v>4253</v>
      </c>
      <c r="AG985" s="182" t="s">
        <v>17312</v>
      </c>
      <c r="AH985" s="182" t="s">
        <v>2993</v>
      </c>
      <c r="AI985" s="182" t="s">
        <v>17315</v>
      </c>
    </row>
    <row r="986" spans="25:35" x14ac:dyDescent="0.4">
      <c r="Y986" s="182" t="s">
        <v>4272</v>
      </c>
      <c r="Z986" s="182">
        <v>1969</v>
      </c>
      <c r="AA986" s="182">
        <v>1182.1199999999999</v>
      </c>
      <c r="AB986" s="182">
        <v>29</v>
      </c>
      <c r="AC986" s="182">
        <v>2</v>
      </c>
      <c r="AD986" s="182">
        <v>751.72</v>
      </c>
      <c r="AF986" s="182" t="s">
        <v>553</v>
      </c>
      <c r="AG986" s="182" t="s">
        <v>17312</v>
      </c>
      <c r="AH986" s="182" t="s">
        <v>2993</v>
      </c>
      <c r="AI986" s="182" t="s">
        <v>17315</v>
      </c>
    </row>
    <row r="987" spans="25:35" x14ac:dyDescent="0.4">
      <c r="Y987" s="182" t="s">
        <v>4273</v>
      </c>
      <c r="Z987" s="182">
        <v>1961</v>
      </c>
      <c r="AA987" s="182">
        <v>375.96</v>
      </c>
      <c r="AB987" s="182">
        <v>14</v>
      </c>
      <c r="AC987" s="182">
        <v>2</v>
      </c>
      <c r="AD987" s="182">
        <v>282.56</v>
      </c>
      <c r="AF987" s="182" t="s">
        <v>4256</v>
      </c>
      <c r="AG987" s="182" t="s">
        <v>17312</v>
      </c>
      <c r="AH987" s="182" t="s">
        <v>2993</v>
      </c>
      <c r="AI987" s="182" t="s">
        <v>17322</v>
      </c>
    </row>
    <row r="988" spans="25:35" x14ac:dyDescent="0.4">
      <c r="Y988" s="182" t="s">
        <v>840</v>
      </c>
      <c r="Z988" s="182">
        <v>1961</v>
      </c>
      <c r="AA988" s="182">
        <v>307.8</v>
      </c>
      <c r="AB988" s="182">
        <v>12</v>
      </c>
      <c r="AC988" s="182">
        <v>2</v>
      </c>
      <c r="AD988" s="182">
        <v>287.2</v>
      </c>
      <c r="AF988" s="182" t="s">
        <v>4258</v>
      </c>
      <c r="AG988" s="182" t="s">
        <v>17312</v>
      </c>
      <c r="AH988" s="182" t="s">
        <v>2993</v>
      </c>
      <c r="AI988" s="182" t="s">
        <v>17042</v>
      </c>
    </row>
    <row r="989" spans="25:35" x14ac:dyDescent="0.4">
      <c r="Y989" s="182" t="s">
        <v>4276</v>
      </c>
      <c r="Z989" s="182">
        <v>2015</v>
      </c>
      <c r="AA989" s="182">
        <v>864</v>
      </c>
      <c r="AB989" s="182">
        <v>32</v>
      </c>
      <c r="AC989" s="182">
        <v>3</v>
      </c>
      <c r="AD989" s="182">
        <v>540.5</v>
      </c>
      <c r="AF989" s="182" t="s">
        <v>4260</v>
      </c>
      <c r="AG989" s="182" t="s">
        <v>17312</v>
      </c>
      <c r="AH989" s="182" t="s">
        <v>2993</v>
      </c>
      <c r="AI989" s="182" t="s">
        <v>17320</v>
      </c>
    </row>
    <row r="990" spans="25:35" x14ac:dyDescent="0.4">
      <c r="Y990" s="182" t="s">
        <v>17172</v>
      </c>
      <c r="Z990" s="182">
        <v>1898</v>
      </c>
      <c r="AA990" s="182">
        <v>4190.51</v>
      </c>
      <c r="AB990" s="182">
        <v>172</v>
      </c>
      <c r="AC990" s="182">
        <v>3</v>
      </c>
      <c r="AD990" s="182">
        <v>4190.51</v>
      </c>
      <c r="AF990" s="182" t="s">
        <v>4262</v>
      </c>
      <c r="AG990" s="182" t="s">
        <v>17312</v>
      </c>
      <c r="AH990" s="182" t="s">
        <v>2993</v>
      </c>
      <c r="AI990" s="182" t="s">
        <v>17320</v>
      </c>
    </row>
    <row r="991" spans="25:35" x14ac:dyDescent="0.4">
      <c r="Y991" s="182" t="s">
        <v>4278</v>
      </c>
      <c r="Z991" s="182">
        <v>1982</v>
      </c>
      <c r="AA991" s="182">
        <v>3037.1</v>
      </c>
      <c r="AB991" s="182">
        <v>103</v>
      </c>
      <c r="AC991" s="182">
        <v>4</v>
      </c>
      <c r="AD991" s="182">
        <v>2167.9</v>
      </c>
      <c r="AF991" s="182" t="s">
        <v>838</v>
      </c>
      <c r="AG991" s="182" t="s">
        <v>17312</v>
      </c>
      <c r="AH991" s="182" t="s">
        <v>2993</v>
      </c>
      <c r="AI991" s="182" t="s">
        <v>17320</v>
      </c>
    </row>
    <row r="992" spans="25:35" x14ac:dyDescent="0.4">
      <c r="Y992" s="182" t="s">
        <v>4280</v>
      </c>
      <c r="Z992" s="182">
        <v>1926</v>
      </c>
      <c r="AA992" s="182">
        <v>5194.8900000000003</v>
      </c>
      <c r="AB992" s="182">
        <v>105</v>
      </c>
      <c r="AC992" s="182">
        <v>2</v>
      </c>
      <c r="AD992" s="182">
        <v>2813.49</v>
      </c>
      <c r="AF992" s="182" t="s">
        <v>839</v>
      </c>
      <c r="AG992" s="182" t="s">
        <v>17312</v>
      </c>
      <c r="AH992" s="182" t="s">
        <v>2993</v>
      </c>
      <c r="AI992" s="182" t="s">
        <v>17331</v>
      </c>
    </row>
    <row r="993" spans="25:35" x14ac:dyDescent="0.4">
      <c r="Y993" s="182" t="s">
        <v>4282</v>
      </c>
      <c r="Z993" s="182">
        <v>1986</v>
      </c>
      <c r="AA993" s="182">
        <v>5164.1000000000004</v>
      </c>
      <c r="AB993" s="182">
        <v>196</v>
      </c>
      <c r="AC993" s="182">
        <v>5</v>
      </c>
      <c r="AD993" s="182">
        <v>3835.7</v>
      </c>
      <c r="AF993" s="182" t="s">
        <v>4264</v>
      </c>
      <c r="AG993" s="182" t="s">
        <v>17312</v>
      </c>
      <c r="AH993" s="182" t="s">
        <v>2993</v>
      </c>
      <c r="AI993" s="182" t="s">
        <v>17320</v>
      </c>
    </row>
    <row r="994" spans="25:35" x14ac:dyDescent="0.4">
      <c r="Y994" s="182" t="s">
        <v>530</v>
      </c>
      <c r="Z994" s="182">
        <v>1965</v>
      </c>
      <c r="AA994" s="182">
        <v>2685.45</v>
      </c>
      <c r="AB994" s="182">
        <v>73</v>
      </c>
      <c r="AC994" s="182">
        <v>4</v>
      </c>
      <c r="AD994" s="182">
        <v>1980.26</v>
      </c>
      <c r="AF994" s="182" t="s">
        <v>4267</v>
      </c>
      <c r="AG994" s="182" t="s">
        <v>17312</v>
      </c>
      <c r="AH994" s="182" t="s">
        <v>2993</v>
      </c>
      <c r="AI994" s="182" t="s">
        <v>17322</v>
      </c>
    </row>
    <row r="995" spans="25:35" x14ac:dyDescent="0.4">
      <c r="Y995" s="182" t="s">
        <v>17173</v>
      </c>
      <c r="Z995" s="182">
        <v>1925</v>
      </c>
      <c r="AA995" s="182">
        <v>532.6</v>
      </c>
      <c r="AB995" s="182">
        <v>17</v>
      </c>
      <c r="AC995" s="182">
        <v>2</v>
      </c>
      <c r="AD995" s="182">
        <v>385.9</v>
      </c>
      <c r="AF995" s="182" t="s">
        <v>4269</v>
      </c>
      <c r="AG995" s="182" t="s">
        <v>17312</v>
      </c>
      <c r="AH995" s="182" t="s">
        <v>2993</v>
      </c>
      <c r="AI995" s="182" t="s">
        <v>17042</v>
      </c>
    </row>
    <row r="996" spans="25:35" x14ac:dyDescent="0.4">
      <c r="Y996" s="182" t="s">
        <v>4285</v>
      </c>
      <c r="Z996" s="182">
        <v>1927</v>
      </c>
      <c r="AA996" s="182">
        <v>502.63</v>
      </c>
      <c r="AB996" s="182">
        <v>17</v>
      </c>
      <c r="AC996" s="182">
        <v>2</v>
      </c>
      <c r="AD996" s="182">
        <v>418.43</v>
      </c>
      <c r="AF996" s="182" t="s">
        <v>4272</v>
      </c>
      <c r="AG996" s="182" t="s">
        <v>17312</v>
      </c>
      <c r="AH996" s="182" t="s">
        <v>2993</v>
      </c>
      <c r="AI996" s="182" t="s">
        <v>17042</v>
      </c>
    </row>
    <row r="997" spans="25:35" x14ac:dyDescent="0.4">
      <c r="Y997" s="182" t="s">
        <v>568</v>
      </c>
      <c r="Z997" s="182">
        <v>1986</v>
      </c>
      <c r="AA997" s="182">
        <v>2756.73</v>
      </c>
      <c r="AB997" s="182">
        <v>68</v>
      </c>
      <c r="AC997" s="182">
        <v>5</v>
      </c>
      <c r="AD997" s="182">
        <v>1888.03</v>
      </c>
      <c r="AF997" s="182" t="s">
        <v>4273</v>
      </c>
      <c r="AG997" s="182" t="s">
        <v>17312</v>
      </c>
      <c r="AH997" s="182" t="s">
        <v>2993</v>
      </c>
      <c r="AI997" s="182" t="s">
        <v>17040</v>
      </c>
    </row>
    <row r="998" spans="25:35" x14ac:dyDescent="0.4">
      <c r="Y998" s="182" t="s">
        <v>17174</v>
      </c>
      <c r="Z998" s="182">
        <v>1955</v>
      </c>
      <c r="AA998" s="182">
        <v>837.4</v>
      </c>
      <c r="AB998" s="182">
        <v>21</v>
      </c>
      <c r="AC998" s="182">
        <v>2</v>
      </c>
      <c r="AD998" s="182">
        <v>477.5</v>
      </c>
      <c r="AF998" s="182" t="s">
        <v>840</v>
      </c>
      <c r="AG998" s="182" t="s">
        <v>17312</v>
      </c>
      <c r="AH998" s="182" t="s">
        <v>2993</v>
      </c>
      <c r="AI998" s="182" t="s">
        <v>17040</v>
      </c>
    </row>
    <row r="999" spans="25:35" x14ac:dyDescent="0.4">
      <c r="Y999" s="182" t="s">
        <v>4288</v>
      </c>
      <c r="Z999" s="182">
        <v>1961</v>
      </c>
      <c r="AA999" s="182">
        <v>595.9</v>
      </c>
      <c r="AB999" s="182">
        <v>18</v>
      </c>
      <c r="AC999" s="182">
        <v>2</v>
      </c>
      <c r="AD999" s="182">
        <v>555.1</v>
      </c>
      <c r="AF999" s="182" t="s">
        <v>4276</v>
      </c>
      <c r="AG999" s="182" t="s">
        <v>17312</v>
      </c>
      <c r="AH999" s="182" t="s">
        <v>2993</v>
      </c>
      <c r="AI999" s="182" t="s">
        <v>17040</v>
      </c>
    </row>
    <row r="1000" spans="25:35" x14ac:dyDescent="0.4">
      <c r="Y1000" s="182" t="s">
        <v>17175</v>
      </c>
      <c r="Z1000" s="182">
        <v>1961</v>
      </c>
      <c r="AA1000" s="182">
        <v>600.20000000000005</v>
      </c>
      <c r="AB1000" s="182">
        <v>21</v>
      </c>
      <c r="AC1000" s="182">
        <v>2</v>
      </c>
      <c r="AD1000" s="182">
        <v>557.5</v>
      </c>
      <c r="AF1000" s="182" t="s">
        <v>4278</v>
      </c>
      <c r="AG1000" s="182" t="s">
        <v>17312</v>
      </c>
      <c r="AH1000" s="182" t="s">
        <v>2993</v>
      </c>
      <c r="AI1000" s="182" t="s">
        <v>17315</v>
      </c>
    </row>
    <row r="1001" spans="25:35" x14ac:dyDescent="0.4">
      <c r="Y1001" s="182" t="s">
        <v>4289</v>
      </c>
      <c r="Z1001" s="182">
        <v>1961</v>
      </c>
      <c r="AA1001" s="182">
        <v>851.6</v>
      </c>
      <c r="AB1001" s="182">
        <v>26</v>
      </c>
      <c r="AC1001" s="182">
        <v>2</v>
      </c>
      <c r="AD1001" s="182">
        <v>628.70000000000005</v>
      </c>
      <c r="AF1001" s="182" t="s">
        <v>4280</v>
      </c>
      <c r="AG1001" s="182" t="s">
        <v>17312</v>
      </c>
      <c r="AH1001" s="182" t="s">
        <v>2993</v>
      </c>
      <c r="AI1001" s="182" t="s">
        <v>17322</v>
      </c>
    </row>
    <row r="1002" spans="25:35" x14ac:dyDescent="0.4">
      <c r="Y1002" s="182" t="s">
        <v>841</v>
      </c>
      <c r="Z1002" s="182">
        <v>1962</v>
      </c>
      <c r="AA1002" s="182">
        <v>665.4</v>
      </c>
      <c r="AB1002" s="182">
        <v>31</v>
      </c>
      <c r="AC1002" s="182">
        <v>2</v>
      </c>
      <c r="AD1002" s="182">
        <v>615.6</v>
      </c>
      <c r="AF1002" s="182" t="s">
        <v>4282</v>
      </c>
      <c r="AG1002" s="182" t="s">
        <v>17312</v>
      </c>
      <c r="AH1002" s="182" t="s">
        <v>2993</v>
      </c>
      <c r="AI1002" s="182" t="s">
        <v>17320</v>
      </c>
    </row>
    <row r="1003" spans="25:35" x14ac:dyDescent="0.4">
      <c r="Y1003" s="182" t="s">
        <v>4294</v>
      </c>
      <c r="Z1003" s="182">
        <v>1974</v>
      </c>
      <c r="AA1003" s="182">
        <v>762.5</v>
      </c>
      <c r="AB1003" s="182">
        <v>42</v>
      </c>
      <c r="AC1003" s="182">
        <v>2</v>
      </c>
      <c r="AD1003" s="182">
        <v>762.5</v>
      </c>
      <c r="AF1003" s="182" t="s">
        <v>530</v>
      </c>
      <c r="AG1003" s="182" t="s">
        <v>17312</v>
      </c>
      <c r="AH1003" s="182" t="s">
        <v>2993</v>
      </c>
      <c r="AI1003" s="182" t="s">
        <v>17322</v>
      </c>
    </row>
    <row r="1004" spans="25:35" x14ac:dyDescent="0.4">
      <c r="Y1004" s="182" t="s">
        <v>4296</v>
      </c>
      <c r="Z1004" s="182">
        <v>1962</v>
      </c>
      <c r="AA1004" s="182">
        <v>864.5</v>
      </c>
      <c r="AB1004" s="182">
        <v>25</v>
      </c>
      <c r="AC1004" s="182">
        <v>2</v>
      </c>
      <c r="AD1004" s="182">
        <v>642.1</v>
      </c>
      <c r="AF1004" s="182" t="s">
        <v>4285</v>
      </c>
      <c r="AG1004" s="182" t="s">
        <v>17327</v>
      </c>
      <c r="AH1004" s="182" t="s">
        <v>2993</v>
      </c>
      <c r="AI1004" s="182" t="s">
        <v>17040</v>
      </c>
    </row>
    <row r="1005" spans="25:35" x14ac:dyDescent="0.4">
      <c r="Y1005" s="182" t="s">
        <v>4299</v>
      </c>
      <c r="Z1005" s="182">
        <v>1958</v>
      </c>
      <c r="AA1005" s="182">
        <v>597.9</v>
      </c>
      <c r="AB1005" s="182">
        <v>30</v>
      </c>
      <c r="AC1005" s="182">
        <v>2</v>
      </c>
      <c r="AD1005" s="182">
        <v>551.6</v>
      </c>
      <c r="AF1005" s="182" t="s">
        <v>568</v>
      </c>
      <c r="AG1005" s="182" t="s">
        <v>17312</v>
      </c>
      <c r="AH1005" s="182" t="s">
        <v>2993</v>
      </c>
      <c r="AI1005" s="182" t="s">
        <v>17040</v>
      </c>
    </row>
    <row r="1006" spans="25:35" x14ac:dyDescent="0.4">
      <c r="Y1006" s="182" t="s">
        <v>17176</v>
      </c>
      <c r="Z1006" s="182">
        <v>2014</v>
      </c>
      <c r="AA1006" s="182">
        <v>2102.6999999999998</v>
      </c>
      <c r="AB1006" s="182">
        <v>12</v>
      </c>
      <c r="AC1006" s="182">
        <v>3</v>
      </c>
      <c r="AD1006" s="182">
        <v>2102.6999999999998</v>
      </c>
      <c r="AF1006" s="182" t="s">
        <v>4288</v>
      </c>
      <c r="AG1006" s="182" t="s">
        <v>17312</v>
      </c>
      <c r="AH1006" s="182" t="s">
        <v>2993</v>
      </c>
      <c r="AI1006" s="182" t="s">
        <v>17042</v>
      </c>
    </row>
    <row r="1007" spans="25:35" x14ac:dyDescent="0.4">
      <c r="Y1007" s="182" t="s">
        <v>4303</v>
      </c>
      <c r="Z1007" s="182">
        <v>1970</v>
      </c>
      <c r="AA1007" s="182">
        <v>653.20000000000005</v>
      </c>
      <c r="AB1007" s="182">
        <v>18</v>
      </c>
      <c r="AC1007" s="182">
        <v>2</v>
      </c>
      <c r="AD1007" s="182">
        <v>396.35</v>
      </c>
      <c r="AF1007" s="182" t="s">
        <v>4289</v>
      </c>
      <c r="AG1007" s="182" t="s">
        <v>17312</v>
      </c>
      <c r="AH1007" s="182" t="s">
        <v>2993</v>
      </c>
      <c r="AI1007" s="182" t="s">
        <v>17042</v>
      </c>
    </row>
    <row r="1008" spans="25:35" x14ac:dyDescent="0.4">
      <c r="Y1008" s="182" t="s">
        <v>4305</v>
      </c>
      <c r="Z1008" s="182">
        <v>1960</v>
      </c>
      <c r="AA1008" s="182">
        <v>613.70000000000005</v>
      </c>
      <c r="AB1008" s="182">
        <v>19</v>
      </c>
      <c r="AC1008" s="182">
        <v>2</v>
      </c>
      <c r="AD1008" s="182">
        <v>568.20000000000005</v>
      </c>
      <c r="AF1008" s="182" t="s">
        <v>841</v>
      </c>
      <c r="AG1008" s="182" t="s">
        <v>17312</v>
      </c>
      <c r="AH1008" s="182" t="s">
        <v>17058</v>
      </c>
      <c r="AI1008" s="182" t="s">
        <v>17042</v>
      </c>
    </row>
    <row r="1009" spans="25:35" x14ac:dyDescent="0.4">
      <c r="Y1009" s="182" t="s">
        <v>4307</v>
      </c>
      <c r="Z1009" s="182">
        <v>1960</v>
      </c>
      <c r="AA1009" s="182">
        <v>299.7</v>
      </c>
      <c r="AB1009" s="182">
        <v>9</v>
      </c>
      <c r="AC1009" s="182">
        <v>2</v>
      </c>
      <c r="AD1009" s="182">
        <v>276.8</v>
      </c>
      <c r="AF1009" s="182" t="s">
        <v>4294</v>
      </c>
      <c r="AG1009" s="182" t="s">
        <v>17312</v>
      </c>
      <c r="AH1009" s="182" t="s">
        <v>2993</v>
      </c>
      <c r="AI1009" s="182" t="s">
        <v>17042</v>
      </c>
    </row>
    <row r="1010" spans="25:35" x14ac:dyDescent="0.4">
      <c r="Y1010" s="182" t="s">
        <v>842</v>
      </c>
      <c r="Z1010" s="182">
        <v>2005</v>
      </c>
      <c r="AA1010" s="182">
        <v>2287.6</v>
      </c>
      <c r="AB1010" s="182">
        <v>140</v>
      </c>
      <c r="AC1010" s="182">
        <v>4</v>
      </c>
      <c r="AD1010" s="182">
        <v>2287.6</v>
      </c>
      <c r="AF1010" s="182" t="s">
        <v>4296</v>
      </c>
      <c r="AG1010" s="182" t="s">
        <v>17312</v>
      </c>
      <c r="AH1010" s="182" t="s">
        <v>2993</v>
      </c>
      <c r="AI1010" s="182" t="s">
        <v>17042</v>
      </c>
    </row>
    <row r="1011" spans="25:35" x14ac:dyDescent="0.4">
      <c r="Y1011" s="182" t="s">
        <v>17177</v>
      </c>
      <c r="Z1011" s="182">
        <v>1960</v>
      </c>
      <c r="AA1011" s="182">
        <v>988</v>
      </c>
      <c r="AB1011" s="182">
        <v>23</v>
      </c>
      <c r="AC1011" s="182">
        <v>2</v>
      </c>
      <c r="AD1011" s="182">
        <v>563</v>
      </c>
      <c r="AF1011" s="182" t="s">
        <v>4299</v>
      </c>
      <c r="AG1011" s="182" t="s">
        <v>17312</v>
      </c>
      <c r="AH1011" s="182" t="s">
        <v>2993</v>
      </c>
      <c r="AI1011" s="182" t="s">
        <v>17042</v>
      </c>
    </row>
    <row r="1012" spans="25:35" x14ac:dyDescent="0.4">
      <c r="Y1012" s="182" t="s">
        <v>4311</v>
      </c>
      <c r="Z1012" s="182">
        <v>2009</v>
      </c>
      <c r="AA1012" s="182">
        <v>2706.8</v>
      </c>
      <c r="AB1012" s="182">
        <v>65</v>
      </c>
      <c r="AC1012" s="182">
        <v>5</v>
      </c>
      <c r="AD1012" s="182">
        <v>1098.5999999999999</v>
      </c>
      <c r="AF1012" s="182" t="s">
        <v>4302</v>
      </c>
      <c r="AG1012" s="182" t="s">
        <v>17312</v>
      </c>
      <c r="AH1012" s="182" t="s">
        <v>2993</v>
      </c>
      <c r="AI1012" s="182" t="s">
        <v>17322</v>
      </c>
    </row>
    <row r="1013" spans="25:35" x14ac:dyDescent="0.4">
      <c r="Y1013" s="182" t="s">
        <v>4312</v>
      </c>
      <c r="Z1013" s="182">
        <v>1960</v>
      </c>
      <c r="AA1013" s="182">
        <v>298.7</v>
      </c>
      <c r="AB1013" s="182">
        <v>17</v>
      </c>
      <c r="AC1013" s="182">
        <v>2</v>
      </c>
      <c r="AD1013" s="182">
        <v>298.7</v>
      </c>
      <c r="AF1013" s="182" t="s">
        <v>4303</v>
      </c>
      <c r="AG1013" s="182" t="s">
        <v>17312</v>
      </c>
      <c r="AH1013" s="182" t="s">
        <v>2993</v>
      </c>
      <c r="AI1013" s="182" t="s">
        <v>17040</v>
      </c>
    </row>
    <row r="1014" spans="25:35" x14ac:dyDescent="0.4">
      <c r="Y1014" s="182" t="s">
        <v>4314</v>
      </c>
      <c r="Z1014" s="182">
        <v>1960</v>
      </c>
      <c r="AA1014" s="182">
        <v>593.20000000000005</v>
      </c>
      <c r="AB1014" s="182">
        <v>23</v>
      </c>
      <c r="AC1014" s="182">
        <v>2</v>
      </c>
      <c r="AD1014" s="182">
        <v>543.5</v>
      </c>
      <c r="AF1014" s="182" t="s">
        <v>4305</v>
      </c>
      <c r="AG1014" s="182" t="s">
        <v>17312</v>
      </c>
      <c r="AH1014" s="182" t="s">
        <v>2993</v>
      </c>
      <c r="AI1014" s="182" t="s">
        <v>17042</v>
      </c>
    </row>
    <row r="1015" spans="25:35" x14ac:dyDescent="0.4">
      <c r="Y1015" s="182" t="s">
        <v>17178</v>
      </c>
      <c r="Z1015" s="182">
        <v>1957</v>
      </c>
      <c r="AA1015" s="182">
        <v>371.3</v>
      </c>
      <c r="AB1015" s="182">
        <v>14</v>
      </c>
      <c r="AC1015" s="182">
        <v>2</v>
      </c>
      <c r="AD1015" s="182">
        <v>332.7</v>
      </c>
      <c r="AF1015" s="182" t="s">
        <v>4307</v>
      </c>
      <c r="AG1015" s="182" t="s">
        <v>17312</v>
      </c>
      <c r="AH1015" s="182" t="s">
        <v>2993</v>
      </c>
      <c r="AI1015" s="182" t="s">
        <v>17040</v>
      </c>
    </row>
    <row r="1016" spans="25:35" x14ac:dyDescent="0.4">
      <c r="Y1016" s="182" t="s">
        <v>4335</v>
      </c>
      <c r="Z1016" s="182">
        <v>1958</v>
      </c>
      <c r="AA1016" s="182">
        <v>606.79999999999995</v>
      </c>
      <c r="AB1016" s="182">
        <v>30</v>
      </c>
      <c r="AC1016" s="182">
        <v>2</v>
      </c>
      <c r="AD1016" s="182">
        <v>553.5</v>
      </c>
      <c r="AF1016" s="182" t="s">
        <v>842</v>
      </c>
      <c r="AG1016" s="182" t="s">
        <v>17312</v>
      </c>
      <c r="AH1016" s="182" t="s">
        <v>2993</v>
      </c>
      <c r="AI1016" s="182" t="s">
        <v>17322</v>
      </c>
    </row>
    <row r="1017" spans="25:35" x14ac:dyDescent="0.4">
      <c r="Y1017" s="182" t="s">
        <v>4337</v>
      </c>
      <c r="Z1017" s="182">
        <v>1958</v>
      </c>
      <c r="AA1017" s="182">
        <v>603</v>
      </c>
      <c r="AB1017" s="182">
        <v>36</v>
      </c>
      <c r="AC1017" s="182">
        <v>2</v>
      </c>
      <c r="AD1017" s="182">
        <v>551.29999999999995</v>
      </c>
      <c r="AF1017" s="182" t="s">
        <v>4311</v>
      </c>
      <c r="AG1017" s="182" t="s">
        <v>17312</v>
      </c>
      <c r="AH1017" s="182" t="s">
        <v>2993</v>
      </c>
      <c r="AI1017" s="182" t="s">
        <v>17042</v>
      </c>
    </row>
    <row r="1018" spans="25:35" x14ac:dyDescent="0.4">
      <c r="Y1018" s="182" t="s">
        <v>4339</v>
      </c>
      <c r="Z1018" s="182">
        <v>1958</v>
      </c>
      <c r="AA1018" s="182">
        <v>593.70000000000005</v>
      </c>
      <c r="AB1018" s="182">
        <v>24</v>
      </c>
      <c r="AC1018" s="182">
        <v>2</v>
      </c>
      <c r="AD1018" s="182">
        <v>549.20000000000005</v>
      </c>
      <c r="AF1018" s="182" t="s">
        <v>4312</v>
      </c>
      <c r="AG1018" s="182" t="s">
        <v>17312</v>
      </c>
      <c r="AH1018" s="182" t="s">
        <v>2993</v>
      </c>
      <c r="AI1018" s="182" t="s">
        <v>17040</v>
      </c>
    </row>
    <row r="1019" spans="25:35" x14ac:dyDescent="0.4">
      <c r="Y1019" s="182" t="s">
        <v>4340</v>
      </c>
      <c r="Z1019" s="182">
        <v>1958</v>
      </c>
      <c r="AA1019" s="182">
        <v>365.6</v>
      </c>
      <c r="AB1019" s="182">
        <v>18</v>
      </c>
      <c r="AC1019" s="182">
        <v>2</v>
      </c>
      <c r="AD1019" s="182">
        <v>333.5</v>
      </c>
      <c r="AF1019" s="182" t="s">
        <v>4314</v>
      </c>
      <c r="AG1019" s="182" t="s">
        <v>17312</v>
      </c>
      <c r="AH1019" s="182" t="s">
        <v>2993</v>
      </c>
      <c r="AI1019" s="182" t="s">
        <v>17042</v>
      </c>
    </row>
    <row r="1020" spans="25:35" x14ac:dyDescent="0.4">
      <c r="Y1020" s="182" t="s">
        <v>4343</v>
      </c>
      <c r="Z1020" s="182">
        <v>2004</v>
      </c>
      <c r="AA1020" s="182">
        <v>3574.7</v>
      </c>
      <c r="AB1020" s="182">
        <v>85</v>
      </c>
      <c r="AC1020" s="182">
        <v>6</v>
      </c>
      <c r="AD1020" s="182">
        <v>2694</v>
      </c>
      <c r="AF1020" s="182" t="s">
        <v>4316</v>
      </c>
      <c r="AG1020" s="182" t="s">
        <v>17312</v>
      </c>
      <c r="AH1020" s="182" t="s">
        <v>2993</v>
      </c>
      <c r="AI1020" s="182" t="s">
        <v>17315</v>
      </c>
    </row>
    <row r="1021" spans="25:35" x14ac:dyDescent="0.4">
      <c r="Y1021" s="182" t="s">
        <v>4344</v>
      </c>
      <c r="Z1021" s="182">
        <v>1959</v>
      </c>
      <c r="AA1021" s="182">
        <v>2744.7</v>
      </c>
      <c r="AB1021" s="182">
        <v>56</v>
      </c>
      <c r="AC1021" s="182">
        <v>4</v>
      </c>
      <c r="AD1021" s="182">
        <v>1868</v>
      </c>
      <c r="AF1021" s="182" t="s">
        <v>4317</v>
      </c>
      <c r="AG1021" s="182" t="s">
        <v>17312</v>
      </c>
      <c r="AH1021" s="182" t="s">
        <v>2993</v>
      </c>
      <c r="AI1021" s="182" t="s">
        <v>17322</v>
      </c>
    </row>
    <row r="1022" spans="25:35" x14ac:dyDescent="0.4">
      <c r="Y1022" s="182" t="s">
        <v>4345</v>
      </c>
      <c r="Z1022" s="182">
        <v>1960</v>
      </c>
      <c r="AA1022" s="182">
        <v>1348.4</v>
      </c>
      <c r="AB1022" s="182">
        <v>55</v>
      </c>
      <c r="AC1022" s="182">
        <v>5</v>
      </c>
      <c r="AD1022" s="182">
        <v>1270.8</v>
      </c>
      <c r="AF1022" s="182" t="s">
        <v>4318</v>
      </c>
      <c r="AG1022" s="182" t="s">
        <v>17312</v>
      </c>
      <c r="AH1022" s="182" t="s">
        <v>2993</v>
      </c>
      <c r="AI1022" s="182" t="s">
        <v>17315</v>
      </c>
    </row>
    <row r="1023" spans="25:35" x14ac:dyDescent="0.4">
      <c r="Y1023" s="182" t="s">
        <v>4347</v>
      </c>
      <c r="Z1023" s="182">
        <v>2005</v>
      </c>
      <c r="AA1023" s="182">
        <v>3526.5</v>
      </c>
      <c r="AB1023" s="182">
        <v>46</v>
      </c>
      <c r="AC1023" s="182">
        <v>6</v>
      </c>
      <c r="AD1023" s="182">
        <v>3148.1</v>
      </c>
      <c r="AF1023" s="182" t="s">
        <v>4319</v>
      </c>
      <c r="AG1023" s="182" t="s">
        <v>17371</v>
      </c>
      <c r="AH1023" s="182" t="s">
        <v>2993</v>
      </c>
      <c r="AI1023" s="182" t="s">
        <v>17042</v>
      </c>
    </row>
    <row r="1024" spans="25:35" x14ac:dyDescent="0.4">
      <c r="Y1024" s="182" t="s">
        <v>4349</v>
      </c>
      <c r="Z1024" s="182">
        <v>1996</v>
      </c>
      <c r="AA1024" s="182">
        <v>876.4</v>
      </c>
      <c r="AB1024" s="182">
        <v>30</v>
      </c>
      <c r="AC1024" s="182">
        <v>3</v>
      </c>
      <c r="AD1024" s="182">
        <v>866.9</v>
      </c>
      <c r="AF1024" s="182" t="s">
        <v>4321</v>
      </c>
      <c r="AG1024" s="182" t="s">
        <v>17319</v>
      </c>
      <c r="AH1024" s="182" t="s">
        <v>2993</v>
      </c>
      <c r="AI1024" s="182" t="s">
        <v>17042</v>
      </c>
    </row>
    <row r="1025" spans="25:35" x14ac:dyDescent="0.4">
      <c r="Y1025" s="182" t="s">
        <v>17179</v>
      </c>
      <c r="Z1025" s="182">
        <v>1917</v>
      </c>
      <c r="AA1025" s="182">
        <v>608.29999999999995</v>
      </c>
      <c r="AB1025" s="182">
        <v>6</v>
      </c>
      <c r="AC1025" s="182">
        <v>2</v>
      </c>
      <c r="AD1025" s="182">
        <v>594.5</v>
      </c>
      <c r="AF1025" s="182" t="s">
        <v>4322</v>
      </c>
      <c r="AG1025" s="182" t="s">
        <v>17371</v>
      </c>
      <c r="AH1025" s="182" t="s">
        <v>2993</v>
      </c>
      <c r="AI1025" s="182" t="s">
        <v>17042</v>
      </c>
    </row>
    <row r="1026" spans="25:35" x14ac:dyDescent="0.4">
      <c r="Y1026" s="182" t="s">
        <v>4351</v>
      </c>
      <c r="Z1026" s="182">
        <v>1917</v>
      </c>
      <c r="AA1026" s="182">
        <v>396.9</v>
      </c>
      <c r="AB1026" s="182">
        <v>21</v>
      </c>
      <c r="AC1026" s="182">
        <v>2</v>
      </c>
      <c r="AD1026" s="182">
        <v>336.9</v>
      </c>
      <c r="AF1026" s="182" t="s">
        <v>4323</v>
      </c>
      <c r="AG1026" s="182" t="s">
        <v>17312</v>
      </c>
      <c r="AH1026" s="182" t="s">
        <v>2993</v>
      </c>
      <c r="AI1026" s="182" t="s">
        <v>17315</v>
      </c>
    </row>
    <row r="1027" spans="25:35" x14ac:dyDescent="0.4">
      <c r="Y1027" s="182" t="s">
        <v>17180</v>
      </c>
      <c r="Z1027" s="182">
        <v>1917</v>
      </c>
      <c r="AA1027" s="182">
        <v>225</v>
      </c>
      <c r="AB1027" s="182">
        <v>9</v>
      </c>
      <c r="AC1027" s="182">
        <v>2</v>
      </c>
      <c r="AD1027" s="182">
        <v>191</v>
      </c>
      <c r="AF1027" s="182" t="s">
        <v>4324</v>
      </c>
      <c r="AG1027" s="182" t="s">
        <v>17312</v>
      </c>
      <c r="AH1027" s="182" t="s">
        <v>2993</v>
      </c>
      <c r="AI1027" s="182" t="s">
        <v>17315</v>
      </c>
    </row>
    <row r="1028" spans="25:35" x14ac:dyDescent="0.4">
      <c r="Y1028" s="182" t="s">
        <v>17181</v>
      </c>
      <c r="Z1028" s="182">
        <v>1917</v>
      </c>
      <c r="AA1028" s="182">
        <v>215.7</v>
      </c>
      <c r="AB1028" s="182">
        <v>5</v>
      </c>
      <c r="AC1028" s="182">
        <v>2</v>
      </c>
      <c r="AD1028" s="182">
        <v>175.6</v>
      </c>
      <c r="AF1028" s="182" t="s">
        <v>4325</v>
      </c>
      <c r="AG1028" s="182" t="s">
        <v>17371</v>
      </c>
      <c r="AH1028" s="182" t="s">
        <v>2993</v>
      </c>
      <c r="AI1028" s="182" t="s">
        <v>17315</v>
      </c>
    </row>
    <row r="1029" spans="25:35" x14ac:dyDescent="0.4">
      <c r="Y1029" s="182" t="s">
        <v>4352</v>
      </c>
      <c r="Z1029" s="182">
        <v>1965</v>
      </c>
      <c r="AA1029" s="182">
        <v>1633.7</v>
      </c>
      <c r="AB1029" s="182">
        <v>61</v>
      </c>
      <c r="AC1029" s="182">
        <v>5</v>
      </c>
      <c r="AD1029" s="182">
        <v>1633.7</v>
      </c>
      <c r="AF1029" s="182" t="s">
        <v>4327</v>
      </c>
      <c r="AG1029" s="182" t="s">
        <v>17371</v>
      </c>
      <c r="AH1029" s="182" t="s">
        <v>2993</v>
      </c>
      <c r="AI1029" s="182" t="s">
        <v>17315</v>
      </c>
    </row>
    <row r="1030" spans="25:35" x14ac:dyDescent="0.4">
      <c r="Y1030" s="182" t="s">
        <v>4354</v>
      </c>
      <c r="Z1030" s="182">
        <v>1965</v>
      </c>
      <c r="AA1030" s="182">
        <v>2863.2</v>
      </c>
      <c r="AB1030" s="182">
        <v>106</v>
      </c>
      <c r="AC1030" s="182">
        <v>5</v>
      </c>
      <c r="AD1030" s="182">
        <v>2603.6999999999998</v>
      </c>
      <c r="AF1030" s="182" t="s">
        <v>4328</v>
      </c>
      <c r="AG1030" s="182" t="s">
        <v>17371</v>
      </c>
      <c r="AH1030" s="182" t="s">
        <v>2993</v>
      </c>
      <c r="AI1030" s="182" t="s">
        <v>17315</v>
      </c>
    </row>
    <row r="1031" spans="25:35" x14ac:dyDescent="0.4">
      <c r="Y1031" s="182" t="s">
        <v>4356</v>
      </c>
      <c r="Z1031" s="182">
        <v>1965</v>
      </c>
      <c r="AA1031" s="182">
        <v>1725.5</v>
      </c>
      <c r="AB1031" s="182">
        <v>80</v>
      </c>
      <c r="AC1031" s="182">
        <v>5</v>
      </c>
      <c r="AD1031" s="182">
        <v>1588.9</v>
      </c>
      <c r="AF1031" s="182" t="s">
        <v>4329</v>
      </c>
      <c r="AG1031" s="182" t="s">
        <v>17371</v>
      </c>
      <c r="AH1031" s="182" t="s">
        <v>2993</v>
      </c>
      <c r="AI1031" s="182" t="s">
        <v>17042</v>
      </c>
    </row>
    <row r="1032" spans="25:35" x14ac:dyDescent="0.4">
      <c r="Y1032" s="182" t="s">
        <v>4359</v>
      </c>
      <c r="Z1032" s="182">
        <v>1965</v>
      </c>
      <c r="AA1032" s="182">
        <v>1894.2</v>
      </c>
      <c r="AB1032" s="182">
        <v>63</v>
      </c>
      <c r="AC1032" s="182">
        <v>5</v>
      </c>
      <c r="AD1032" s="182">
        <v>1894.2</v>
      </c>
      <c r="AF1032" s="182" t="s">
        <v>4330</v>
      </c>
      <c r="AG1032" s="182" t="s">
        <v>17371</v>
      </c>
      <c r="AH1032" s="182" t="s">
        <v>2993</v>
      </c>
      <c r="AI1032" s="182" t="s">
        <v>17042</v>
      </c>
    </row>
    <row r="1033" spans="25:35" x14ac:dyDescent="0.4">
      <c r="Y1033" s="182" t="s">
        <v>4361</v>
      </c>
      <c r="Z1033" s="182">
        <v>1965</v>
      </c>
      <c r="AA1033" s="182">
        <v>2032.6</v>
      </c>
      <c r="AB1033" s="182">
        <v>82</v>
      </c>
      <c r="AC1033" s="182">
        <v>5</v>
      </c>
      <c r="AD1033" s="182">
        <v>1036.2</v>
      </c>
      <c r="AF1033" s="182" t="s">
        <v>4331</v>
      </c>
      <c r="AG1033" s="182" t="s">
        <v>17371</v>
      </c>
      <c r="AH1033" s="182" t="s">
        <v>2993</v>
      </c>
      <c r="AI1033" s="182" t="s">
        <v>17315</v>
      </c>
    </row>
    <row r="1034" spans="25:35" x14ac:dyDescent="0.4">
      <c r="Y1034" s="182" t="s">
        <v>4363</v>
      </c>
      <c r="Z1034" s="182">
        <v>1965</v>
      </c>
      <c r="AA1034" s="182">
        <v>1715.7</v>
      </c>
      <c r="AB1034" s="182">
        <v>109</v>
      </c>
      <c r="AC1034" s="182">
        <v>5</v>
      </c>
      <c r="AD1034" s="182">
        <v>1594.4</v>
      </c>
      <c r="AF1034" s="182" t="s">
        <v>4332</v>
      </c>
      <c r="AG1034" s="182" t="s">
        <v>17371</v>
      </c>
      <c r="AH1034" s="182" t="s">
        <v>2993</v>
      </c>
      <c r="AI1034" s="182" t="s">
        <v>17315</v>
      </c>
    </row>
    <row r="1035" spans="25:35" x14ac:dyDescent="0.4">
      <c r="Y1035" s="182" t="s">
        <v>4365</v>
      </c>
      <c r="Z1035" s="182">
        <v>1965</v>
      </c>
      <c r="AA1035" s="182">
        <v>1894.2</v>
      </c>
      <c r="AB1035" s="182">
        <v>66</v>
      </c>
      <c r="AC1035" s="182">
        <v>5</v>
      </c>
      <c r="AD1035" s="182">
        <v>1893.8</v>
      </c>
      <c r="AF1035" s="182" t="s">
        <v>4333</v>
      </c>
      <c r="AG1035" s="182" t="s">
        <v>17371</v>
      </c>
      <c r="AH1035" s="182" t="s">
        <v>2993</v>
      </c>
      <c r="AI1035" s="182" t="s">
        <v>17315</v>
      </c>
    </row>
    <row r="1036" spans="25:35" x14ac:dyDescent="0.4">
      <c r="Y1036" s="182" t="s">
        <v>4366</v>
      </c>
      <c r="Z1036" s="182">
        <v>1960</v>
      </c>
      <c r="AA1036" s="182">
        <v>1347.7</v>
      </c>
      <c r="AB1036" s="182">
        <v>71</v>
      </c>
      <c r="AC1036" s="182">
        <v>4</v>
      </c>
      <c r="AD1036" s="182">
        <v>1251.3</v>
      </c>
      <c r="AF1036" s="182" t="s">
        <v>4334</v>
      </c>
      <c r="AG1036" s="182" t="s">
        <v>17371</v>
      </c>
      <c r="AH1036" s="182" t="s">
        <v>2993</v>
      </c>
      <c r="AI1036" s="182" t="s">
        <v>17315</v>
      </c>
    </row>
    <row r="1037" spans="25:35" x14ac:dyDescent="0.4">
      <c r="Y1037" s="182" t="s">
        <v>4367</v>
      </c>
      <c r="Z1037" s="182">
        <v>1969</v>
      </c>
      <c r="AA1037" s="182">
        <v>2491.1999999999998</v>
      </c>
      <c r="AB1037" s="182">
        <v>76</v>
      </c>
      <c r="AC1037" s="182">
        <v>5</v>
      </c>
      <c r="AD1037" s="182">
        <v>2491.1999999999998</v>
      </c>
      <c r="AF1037" s="182" t="s">
        <v>4335</v>
      </c>
      <c r="AG1037" s="182" t="s">
        <v>17312</v>
      </c>
      <c r="AH1037" s="182" t="s">
        <v>17313</v>
      </c>
      <c r="AI1037" s="182" t="s">
        <v>17042</v>
      </c>
    </row>
    <row r="1038" spans="25:35" x14ac:dyDescent="0.4">
      <c r="Y1038" s="182" t="s">
        <v>4368</v>
      </c>
      <c r="Z1038" s="182">
        <v>1961</v>
      </c>
      <c r="AA1038" s="182">
        <v>1333.7</v>
      </c>
      <c r="AB1038" s="182">
        <v>55</v>
      </c>
      <c r="AC1038" s="182">
        <v>4</v>
      </c>
      <c r="AD1038" s="182">
        <v>1236.3</v>
      </c>
      <c r="AF1038" s="182" t="s">
        <v>4337</v>
      </c>
      <c r="AG1038" s="182" t="s">
        <v>17312</v>
      </c>
      <c r="AH1038" s="182" t="s">
        <v>17313</v>
      </c>
      <c r="AI1038" s="182" t="s">
        <v>17042</v>
      </c>
    </row>
    <row r="1039" spans="25:35" x14ac:dyDescent="0.4">
      <c r="Y1039" s="182" t="s">
        <v>843</v>
      </c>
      <c r="Z1039" s="182">
        <v>1960</v>
      </c>
      <c r="AA1039" s="182">
        <v>1341.9</v>
      </c>
      <c r="AB1039" s="182">
        <v>62</v>
      </c>
      <c r="AC1039" s="182">
        <v>4</v>
      </c>
      <c r="AD1039" s="182">
        <v>1245.7</v>
      </c>
      <c r="AF1039" s="182" t="s">
        <v>4339</v>
      </c>
      <c r="AG1039" s="182" t="s">
        <v>17312</v>
      </c>
      <c r="AH1039" s="182" t="s">
        <v>2993</v>
      </c>
      <c r="AI1039" s="182" t="s">
        <v>17042</v>
      </c>
    </row>
    <row r="1040" spans="25:35" x14ac:dyDescent="0.4">
      <c r="Y1040" s="182" t="s">
        <v>4370</v>
      </c>
      <c r="Z1040" s="182">
        <v>1961</v>
      </c>
      <c r="AA1040" s="182">
        <v>1631.4</v>
      </c>
      <c r="AB1040" s="182">
        <v>74</v>
      </c>
      <c r="AC1040" s="182">
        <v>3</v>
      </c>
      <c r="AD1040" s="182">
        <v>1500.3</v>
      </c>
      <c r="AF1040" s="182" t="s">
        <v>4340</v>
      </c>
      <c r="AG1040" s="182" t="s">
        <v>17312</v>
      </c>
      <c r="AH1040" s="182" t="s">
        <v>2993</v>
      </c>
      <c r="AI1040" s="182" t="s">
        <v>17040</v>
      </c>
    </row>
    <row r="1041" spans="25:35" x14ac:dyDescent="0.4">
      <c r="Y1041" s="182" t="s">
        <v>844</v>
      </c>
      <c r="Z1041" s="182">
        <v>2006</v>
      </c>
      <c r="AA1041" s="182">
        <v>3600</v>
      </c>
      <c r="AB1041" s="182">
        <v>96</v>
      </c>
      <c r="AC1041" s="182">
        <v>7</v>
      </c>
      <c r="AD1041" s="182">
        <v>3354.6</v>
      </c>
      <c r="AF1041" s="182" t="s">
        <v>4343</v>
      </c>
      <c r="AG1041" s="182" t="s">
        <v>17312</v>
      </c>
      <c r="AH1041" s="182" t="s">
        <v>2993</v>
      </c>
      <c r="AI1041" s="182" t="s">
        <v>17042</v>
      </c>
    </row>
    <row r="1042" spans="25:35" x14ac:dyDescent="0.4">
      <c r="Y1042" s="182" t="s">
        <v>845</v>
      </c>
      <c r="Z1042" s="182">
        <v>1969</v>
      </c>
      <c r="AA1042" s="182">
        <v>2822.3</v>
      </c>
      <c r="AB1042" s="182">
        <v>125</v>
      </c>
      <c r="AC1042" s="182">
        <v>5</v>
      </c>
      <c r="AD1042" s="182">
        <v>2638.6</v>
      </c>
      <c r="AF1042" s="182" t="s">
        <v>4344</v>
      </c>
      <c r="AG1042" s="182" t="s">
        <v>17312</v>
      </c>
      <c r="AH1042" s="182" t="s">
        <v>2993</v>
      </c>
      <c r="AI1042" s="182" t="s">
        <v>17315</v>
      </c>
    </row>
    <row r="1043" spans="25:35" x14ac:dyDescent="0.4">
      <c r="Y1043" s="182" t="s">
        <v>4374</v>
      </c>
      <c r="Z1043" s="182">
        <v>1966</v>
      </c>
      <c r="AA1043" s="182">
        <v>1735.5</v>
      </c>
      <c r="AB1043" s="182">
        <v>75</v>
      </c>
      <c r="AC1043" s="182">
        <v>5</v>
      </c>
      <c r="AD1043" s="182">
        <v>1587.5</v>
      </c>
      <c r="AF1043" s="182" t="s">
        <v>4345</v>
      </c>
      <c r="AG1043" s="182" t="s">
        <v>17312</v>
      </c>
      <c r="AH1043" s="182" t="s">
        <v>17313</v>
      </c>
      <c r="AI1043" s="182" t="s">
        <v>17042</v>
      </c>
    </row>
    <row r="1044" spans="25:35" x14ac:dyDescent="0.4">
      <c r="Y1044" s="182" t="s">
        <v>4375</v>
      </c>
      <c r="Z1044" s="182">
        <v>1962</v>
      </c>
      <c r="AA1044" s="182">
        <v>1673.2</v>
      </c>
      <c r="AB1044" s="182">
        <v>82</v>
      </c>
      <c r="AC1044" s="182">
        <v>3</v>
      </c>
      <c r="AD1044" s="182">
        <v>1539.4</v>
      </c>
      <c r="AF1044" s="182" t="s">
        <v>4347</v>
      </c>
      <c r="AG1044" s="182" t="s">
        <v>17312</v>
      </c>
      <c r="AH1044" s="182" t="s">
        <v>2993</v>
      </c>
      <c r="AI1044" s="182" t="s">
        <v>17042</v>
      </c>
    </row>
    <row r="1045" spans="25:35" x14ac:dyDescent="0.4">
      <c r="Y1045" s="182" t="s">
        <v>4378</v>
      </c>
      <c r="Z1045" s="182">
        <v>1962</v>
      </c>
      <c r="AA1045" s="182">
        <v>2135.9</v>
      </c>
      <c r="AB1045" s="182">
        <v>103</v>
      </c>
      <c r="AC1045" s="182">
        <v>4</v>
      </c>
      <c r="AD1045" s="182">
        <v>1990.6</v>
      </c>
      <c r="AF1045" s="182" t="s">
        <v>4349</v>
      </c>
      <c r="AG1045" s="182" t="s">
        <v>17312</v>
      </c>
      <c r="AH1045" s="182" t="s">
        <v>17035</v>
      </c>
      <c r="AI1045" s="182" t="s">
        <v>17042</v>
      </c>
    </row>
    <row r="1046" spans="25:35" x14ac:dyDescent="0.4">
      <c r="Y1046" s="182" t="s">
        <v>4380</v>
      </c>
      <c r="Z1046" s="182">
        <v>1961</v>
      </c>
      <c r="AA1046" s="182">
        <v>625.1</v>
      </c>
      <c r="AB1046" s="182">
        <v>9</v>
      </c>
      <c r="AC1046" s="182">
        <v>2</v>
      </c>
      <c r="AD1046" s="182">
        <v>579.6</v>
      </c>
      <c r="AF1046" s="182" t="s">
        <v>4351</v>
      </c>
      <c r="AG1046" s="182" t="s">
        <v>17327</v>
      </c>
      <c r="AH1046" s="182" t="s">
        <v>2993</v>
      </c>
      <c r="AI1046" s="182" t="s">
        <v>17040</v>
      </c>
    </row>
    <row r="1047" spans="25:35" x14ac:dyDescent="0.4">
      <c r="Y1047" s="182" t="s">
        <v>4382</v>
      </c>
      <c r="Z1047" s="182">
        <v>1952</v>
      </c>
      <c r="AA1047" s="182">
        <v>918.54</v>
      </c>
      <c r="AB1047" s="182">
        <v>38</v>
      </c>
      <c r="AC1047" s="182">
        <v>3</v>
      </c>
      <c r="AD1047" s="182">
        <v>846.76</v>
      </c>
      <c r="AF1047" s="182" t="s">
        <v>4352</v>
      </c>
      <c r="AG1047" s="182" t="s">
        <v>17312</v>
      </c>
      <c r="AH1047" s="182" t="s">
        <v>17372</v>
      </c>
      <c r="AI1047" s="182" t="s">
        <v>17042</v>
      </c>
    </row>
    <row r="1048" spans="25:35" x14ac:dyDescent="0.4">
      <c r="Y1048" s="182" t="s">
        <v>70</v>
      </c>
      <c r="Z1048" s="182">
        <v>1955</v>
      </c>
      <c r="AA1048" s="182">
        <v>1403.96</v>
      </c>
      <c r="AB1048" s="182">
        <v>52</v>
      </c>
      <c r="AC1048" s="182">
        <v>3</v>
      </c>
      <c r="AD1048" s="182">
        <v>1268.56</v>
      </c>
      <c r="AF1048" s="182" t="s">
        <v>4354</v>
      </c>
      <c r="AG1048" s="182" t="s">
        <v>17312</v>
      </c>
      <c r="AH1048" s="182" t="s">
        <v>2993</v>
      </c>
      <c r="AI1048" s="182" t="s">
        <v>17315</v>
      </c>
    </row>
    <row r="1049" spans="25:35" x14ac:dyDescent="0.4">
      <c r="Y1049" s="182" t="s">
        <v>4385</v>
      </c>
      <c r="Z1049" s="182">
        <v>1953</v>
      </c>
      <c r="AA1049" s="182">
        <v>1949.3</v>
      </c>
      <c r="AB1049" s="182">
        <v>33</v>
      </c>
      <c r="AC1049" s="182">
        <v>3</v>
      </c>
      <c r="AD1049" s="182">
        <v>1085.7</v>
      </c>
      <c r="AF1049" s="182" t="s">
        <v>4356</v>
      </c>
      <c r="AG1049" s="182" t="s">
        <v>17312</v>
      </c>
      <c r="AH1049" s="182" t="s">
        <v>2993</v>
      </c>
      <c r="AI1049" s="182" t="s">
        <v>17042</v>
      </c>
    </row>
    <row r="1050" spans="25:35" x14ac:dyDescent="0.4">
      <c r="Y1050" s="182" t="s">
        <v>4387</v>
      </c>
      <c r="Z1050" s="182">
        <v>1957</v>
      </c>
      <c r="AA1050" s="182">
        <v>1064.9000000000001</v>
      </c>
      <c r="AB1050" s="182">
        <v>41</v>
      </c>
      <c r="AC1050" s="182">
        <v>3</v>
      </c>
      <c r="AD1050" s="182">
        <v>971.4</v>
      </c>
      <c r="AF1050" s="182" t="s">
        <v>4359</v>
      </c>
      <c r="AG1050" s="182" t="s">
        <v>17312</v>
      </c>
      <c r="AH1050" s="182" t="s">
        <v>2993</v>
      </c>
      <c r="AI1050" s="182" t="s">
        <v>17042</v>
      </c>
    </row>
    <row r="1051" spans="25:35" x14ac:dyDescent="0.4">
      <c r="Y1051" s="182" t="s">
        <v>4389</v>
      </c>
      <c r="Z1051" s="182">
        <v>1957</v>
      </c>
      <c r="AA1051" s="182">
        <v>1038.4000000000001</v>
      </c>
      <c r="AB1051" s="182">
        <v>39</v>
      </c>
      <c r="AC1051" s="182">
        <v>3</v>
      </c>
      <c r="AD1051" s="182">
        <v>945.3</v>
      </c>
      <c r="AF1051" s="182" t="s">
        <v>4361</v>
      </c>
      <c r="AG1051" s="182" t="s">
        <v>17312</v>
      </c>
      <c r="AH1051" s="182" t="s">
        <v>2993</v>
      </c>
      <c r="AI1051" s="182" t="s">
        <v>17042</v>
      </c>
    </row>
    <row r="1052" spans="25:35" x14ac:dyDescent="0.4">
      <c r="Y1052" s="182" t="s">
        <v>4392</v>
      </c>
      <c r="Z1052" s="182">
        <v>1963</v>
      </c>
      <c r="AA1052" s="182">
        <v>989</v>
      </c>
      <c r="AB1052" s="182">
        <v>60</v>
      </c>
      <c r="AC1052" s="182">
        <v>3</v>
      </c>
      <c r="AD1052" s="182">
        <v>918.6</v>
      </c>
      <c r="AF1052" s="182" t="s">
        <v>4363</v>
      </c>
      <c r="AG1052" s="182" t="s">
        <v>17312</v>
      </c>
      <c r="AH1052" s="182" t="s">
        <v>2993</v>
      </c>
      <c r="AI1052" s="182" t="s">
        <v>17042</v>
      </c>
    </row>
    <row r="1053" spans="25:35" x14ac:dyDescent="0.4">
      <c r="Y1053" s="182" t="s">
        <v>846</v>
      </c>
      <c r="Z1053" s="182">
        <v>2007</v>
      </c>
      <c r="AA1053" s="182">
        <v>3918.2</v>
      </c>
      <c r="AB1053" s="182">
        <v>118</v>
      </c>
      <c r="AC1053" s="182">
        <v>9</v>
      </c>
      <c r="AD1053" s="182">
        <v>3918.2</v>
      </c>
      <c r="AF1053" s="182" t="s">
        <v>4365</v>
      </c>
      <c r="AG1053" s="182" t="s">
        <v>17312</v>
      </c>
      <c r="AH1053" s="182" t="s">
        <v>17373</v>
      </c>
      <c r="AI1053" s="182" t="s">
        <v>17042</v>
      </c>
    </row>
    <row r="1054" spans="25:35" x14ac:dyDescent="0.4">
      <c r="Y1054" s="182" t="s">
        <v>4395</v>
      </c>
      <c r="Z1054" s="182">
        <v>1959</v>
      </c>
      <c r="AA1054" s="182">
        <v>1092.9000000000001</v>
      </c>
      <c r="AB1054" s="182">
        <v>37</v>
      </c>
      <c r="AC1054" s="182">
        <v>3</v>
      </c>
      <c r="AD1054" s="182">
        <v>1007.81</v>
      </c>
      <c r="AF1054" s="182" t="s">
        <v>4366</v>
      </c>
      <c r="AG1054" s="182" t="s">
        <v>17312</v>
      </c>
      <c r="AH1054" s="182" t="s">
        <v>2993</v>
      </c>
      <c r="AI1054" s="182" t="s">
        <v>17042</v>
      </c>
    </row>
    <row r="1055" spans="25:35" x14ac:dyDescent="0.4">
      <c r="Y1055" s="182" t="s">
        <v>4398</v>
      </c>
      <c r="Z1055" s="182">
        <v>1974</v>
      </c>
      <c r="AA1055" s="182">
        <v>690.2</v>
      </c>
      <c r="AB1055" s="182">
        <v>25</v>
      </c>
      <c r="AC1055" s="182">
        <v>5</v>
      </c>
      <c r="AD1055" s="182">
        <v>619.70000000000005</v>
      </c>
      <c r="AF1055" s="182" t="s">
        <v>4367</v>
      </c>
      <c r="AG1055" s="182" t="s">
        <v>17312</v>
      </c>
      <c r="AH1055" s="182" t="s">
        <v>2993</v>
      </c>
      <c r="AI1055" s="182" t="s">
        <v>17322</v>
      </c>
    </row>
    <row r="1056" spans="25:35" x14ac:dyDescent="0.4">
      <c r="Y1056" s="182" t="s">
        <v>4402</v>
      </c>
      <c r="Z1056" s="182">
        <v>1958</v>
      </c>
      <c r="AA1056" s="182">
        <v>1058</v>
      </c>
      <c r="AB1056" s="182">
        <v>29</v>
      </c>
      <c r="AC1056" s="182">
        <v>3</v>
      </c>
      <c r="AD1056" s="182">
        <v>975.6</v>
      </c>
      <c r="AF1056" s="182" t="s">
        <v>4368</v>
      </c>
      <c r="AG1056" s="182" t="s">
        <v>17312</v>
      </c>
      <c r="AH1056" s="182" t="s">
        <v>2993</v>
      </c>
      <c r="AI1056" s="182" t="s">
        <v>17042</v>
      </c>
    </row>
    <row r="1057" spans="25:35" x14ac:dyDescent="0.4">
      <c r="Y1057" s="182" t="s">
        <v>4404</v>
      </c>
      <c r="Z1057" s="182">
        <v>2015</v>
      </c>
      <c r="AA1057" s="182">
        <v>6940</v>
      </c>
      <c r="AB1057" s="182">
        <v>154</v>
      </c>
      <c r="AC1057" s="182">
        <v>16</v>
      </c>
      <c r="AD1057" s="182">
        <v>6520.9</v>
      </c>
      <c r="AF1057" s="182" t="s">
        <v>843</v>
      </c>
      <c r="AG1057" s="182" t="s">
        <v>17312</v>
      </c>
      <c r="AH1057" s="182" t="s">
        <v>2993</v>
      </c>
      <c r="AI1057" s="182" t="s">
        <v>17042</v>
      </c>
    </row>
    <row r="1058" spans="25:35" x14ac:dyDescent="0.4">
      <c r="Y1058" s="182" t="s">
        <v>4407</v>
      </c>
      <c r="Z1058" s="182">
        <v>1959</v>
      </c>
      <c r="AA1058" s="182">
        <v>606.70000000000005</v>
      </c>
      <c r="AB1058" s="182">
        <v>25</v>
      </c>
      <c r="AC1058" s="182">
        <v>2</v>
      </c>
      <c r="AD1058" s="182">
        <v>552.29999999999995</v>
      </c>
      <c r="AF1058" s="182" t="s">
        <v>4370</v>
      </c>
      <c r="AG1058" s="182" t="s">
        <v>17312</v>
      </c>
      <c r="AH1058" s="182" t="s">
        <v>2993</v>
      </c>
      <c r="AI1058" s="182" t="s">
        <v>17322</v>
      </c>
    </row>
    <row r="1059" spans="25:35" x14ac:dyDescent="0.4">
      <c r="Y1059" s="182" t="s">
        <v>4408</v>
      </c>
      <c r="Z1059" s="182">
        <v>1958</v>
      </c>
      <c r="AA1059" s="182">
        <v>297.8</v>
      </c>
      <c r="AB1059" s="182">
        <v>12</v>
      </c>
      <c r="AC1059" s="182">
        <v>2</v>
      </c>
      <c r="AD1059" s="182">
        <v>273.89999999999998</v>
      </c>
      <c r="AF1059" s="182" t="s">
        <v>844</v>
      </c>
      <c r="AG1059" s="182" t="s">
        <v>17312</v>
      </c>
      <c r="AH1059" s="182" t="s">
        <v>2993</v>
      </c>
      <c r="AI1059" s="182" t="s">
        <v>17042</v>
      </c>
    </row>
    <row r="1060" spans="25:35" x14ac:dyDescent="0.4">
      <c r="Y1060" s="182" t="s">
        <v>4411</v>
      </c>
      <c r="Z1060" s="182">
        <v>1959</v>
      </c>
      <c r="AA1060" s="182">
        <v>583.70000000000005</v>
      </c>
      <c r="AB1060" s="182">
        <v>39</v>
      </c>
      <c r="AC1060" s="182">
        <v>2</v>
      </c>
      <c r="AD1060" s="182">
        <v>539.70000000000005</v>
      </c>
      <c r="AF1060" s="182" t="s">
        <v>845</v>
      </c>
      <c r="AG1060" s="182" t="s">
        <v>17312</v>
      </c>
      <c r="AH1060" s="182" t="s">
        <v>2993</v>
      </c>
      <c r="AI1060" s="182" t="s">
        <v>17322</v>
      </c>
    </row>
    <row r="1061" spans="25:35" x14ac:dyDescent="0.4">
      <c r="Y1061" s="182" t="s">
        <v>847</v>
      </c>
      <c r="Z1061" s="182">
        <v>1958</v>
      </c>
      <c r="AA1061" s="182">
        <v>294</v>
      </c>
      <c r="AB1061" s="182">
        <v>20</v>
      </c>
      <c r="AC1061" s="182">
        <v>2</v>
      </c>
      <c r="AD1061" s="182">
        <v>269.2</v>
      </c>
      <c r="AF1061" s="182" t="s">
        <v>4374</v>
      </c>
      <c r="AG1061" s="182" t="s">
        <v>17312</v>
      </c>
      <c r="AH1061" s="182" t="s">
        <v>2993</v>
      </c>
      <c r="AI1061" s="182" t="s">
        <v>17042</v>
      </c>
    </row>
    <row r="1062" spans="25:35" x14ac:dyDescent="0.4">
      <c r="Y1062" s="182" t="s">
        <v>4414</v>
      </c>
      <c r="Z1062" s="182">
        <v>1959</v>
      </c>
      <c r="AA1062" s="182">
        <v>600.70000000000005</v>
      </c>
      <c r="AB1062" s="182">
        <v>26</v>
      </c>
      <c r="AC1062" s="182">
        <v>2</v>
      </c>
      <c r="AD1062" s="182">
        <v>555.20000000000005</v>
      </c>
      <c r="AF1062" s="182" t="s">
        <v>4375</v>
      </c>
      <c r="AG1062" s="182" t="s">
        <v>17312</v>
      </c>
      <c r="AH1062" s="182" t="s">
        <v>2993</v>
      </c>
      <c r="AI1062" s="182" t="s">
        <v>17322</v>
      </c>
    </row>
    <row r="1063" spans="25:35" x14ac:dyDescent="0.4">
      <c r="Y1063" s="182" t="s">
        <v>108</v>
      </c>
      <c r="Z1063" s="182">
        <v>1959</v>
      </c>
      <c r="AA1063" s="182">
        <v>294.2</v>
      </c>
      <c r="AB1063" s="182">
        <v>19</v>
      </c>
      <c r="AC1063" s="182">
        <v>2</v>
      </c>
      <c r="AD1063" s="182">
        <v>267.60000000000002</v>
      </c>
      <c r="AF1063" s="182" t="s">
        <v>4378</v>
      </c>
      <c r="AG1063" s="182" t="s">
        <v>17312</v>
      </c>
      <c r="AH1063" s="182" t="s">
        <v>2993</v>
      </c>
      <c r="AI1063" s="182" t="s">
        <v>17322</v>
      </c>
    </row>
    <row r="1064" spans="25:35" x14ac:dyDescent="0.4">
      <c r="Y1064" s="182" t="s">
        <v>4415</v>
      </c>
      <c r="Z1064" s="182">
        <v>1959</v>
      </c>
      <c r="AA1064" s="182">
        <v>293.89999999999998</v>
      </c>
      <c r="AB1064" s="182">
        <v>15</v>
      </c>
      <c r="AC1064" s="182">
        <v>2</v>
      </c>
      <c r="AD1064" s="182">
        <v>271.89999999999998</v>
      </c>
      <c r="AF1064" s="182" t="s">
        <v>4380</v>
      </c>
      <c r="AG1064" s="182" t="s">
        <v>17312</v>
      </c>
      <c r="AH1064" s="182" t="s">
        <v>2993</v>
      </c>
      <c r="AI1064" s="182" t="s">
        <v>17040</v>
      </c>
    </row>
    <row r="1065" spans="25:35" x14ac:dyDescent="0.4">
      <c r="Y1065" s="182" t="s">
        <v>4418</v>
      </c>
      <c r="Z1065" s="182">
        <v>1959</v>
      </c>
      <c r="AA1065" s="182">
        <v>586.6</v>
      </c>
      <c r="AB1065" s="182">
        <v>23</v>
      </c>
      <c r="AC1065" s="182">
        <v>2</v>
      </c>
      <c r="AD1065" s="182">
        <v>542.4</v>
      </c>
      <c r="AF1065" s="182" t="s">
        <v>4382</v>
      </c>
      <c r="AG1065" s="182" t="s">
        <v>17312</v>
      </c>
      <c r="AH1065" s="182" t="s">
        <v>2993</v>
      </c>
      <c r="AI1065" s="182" t="s">
        <v>17042</v>
      </c>
    </row>
    <row r="1066" spans="25:35" x14ac:dyDescent="0.4">
      <c r="Y1066" s="182" t="s">
        <v>4420</v>
      </c>
      <c r="Z1066" s="182">
        <v>1959</v>
      </c>
      <c r="AA1066" s="182">
        <v>602.29999999999995</v>
      </c>
      <c r="AB1066" s="182">
        <v>34</v>
      </c>
      <c r="AC1066" s="182">
        <v>2</v>
      </c>
      <c r="AD1066" s="182">
        <v>556.70000000000005</v>
      </c>
      <c r="AF1066" s="182" t="s">
        <v>70</v>
      </c>
      <c r="AG1066" s="182" t="s">
        <v>17312</v>
      </c>
      <c r="AH1066" s="182" t="s">
        <v>2993</v>
      </c>
      <c r="AI1066" s="182" t="s">
        <v>17322</v>
      </c>
    </row>
    <row r="1067" spans="25:35" x14ac:dyDescent="0.4">
      <c r="Y1067" s="182" t="s">
        <v>4422</v>
      </c>
      <c r="Z1067" s="182">
        <v>1973</v>
      </c>
      <c r="AA1067" s="182">
        <v>3333.4</v>
      </c>
      <c r="AB1067" s="182">
        <v>111</v>
      </c>
      <c r="AC1067" s="182">
        <v>5</v>
      </c>
      <c r="AD1067" s="182">
        <v>3069.4</v>
      </c>
      <c r="AF1067" s="182" t="s">
        <v>4385</v>
      </c>
      <c r="AG1067" s="182" t="s">
        <v>17312</v>
      </c>
      <c r="AH1067" s="182" t="s">
        <v>2993</v>
      </c>
      <c r="AI1067" s="182" t="s">
        <v>17322</v>
      </c>
    </row>
    <row r="1068" spans="25:35" x14ac:dyDescent="0.4">
      <c r="Y1068" s="182" t="s">
        <v>4424</v>
      </c>
      <c r="Z1068" s="182">
        <v>2000</v>
      </c>
      <c r="AA1068" s="182">
        <v>4108</v>
      </c>
      <c r="AB1068" s="182">
        <v>170</v>
      </c>
      <c r="AC1068" s="182">
        <v>3</v>
      </c>
      <c r="AD1068" s="182">
        <v>3700</v>
      </c>
      <c r="AF1068" s="182" t="s">
        <v>4387</v>
      </c>
      <c r="AG1068" s="182" t="s">
        <v>17312</v>
      </c>
      <c r="AH1068" s="182" t="s">
        <v>2993</v>
      </c>
      <c r="AI1068" s="182" t="s">
        <v>17042</v>
      </c>
    </row>
    <row r="1069" spans="25:35" x14ac:dyDescent="0.4">
      <c r="Y1069" s="182" t="s">
        <v>4425</v>
      </c>
      <c r="Z1069" s="182">
        <v>2000</v>
      </c>
      <c r="AA1069" s="182">
        <v>2678.7</v>
      </c>
      <c r="AB1069" s="182">
        <v>70</v>
      </c>
      <c r="AC1069" s="182">
        <v>4</v>
      </c>
      <c r="AD1069" s="182">
        <v>400</v>
      </c>
      <c r="AF1069" s="182" t="s">
        <v>4389</v>
      </c>
      <c r="AG1069" s="182" t="s">
        <v>17312</v>
      </c>
      <c r="AH1069" s="182" t="s">
        <v>2993</v>
      </c>
      <c r="AI1069" s="182" t="s">
        <v>17042</v>
      </c>
    </row>
    <row r="1070" spans="25:35" x14ac:dyDescent="0.4">
      <c r="Y1070" s="182" t="s">
        <v>4426</v>
      </c>
      <c r="Z1070" s="182">
        <v>2000</v>
      </c>
      <c r="AA1070" s="182">
        <v>318.5</v>
      </c>
      <c r="AB1070" s="182">
        <v>16</v>
      </c>
      <c r="AC1070" s="182">
        <v>4</v>
      </c>
      <c r="AD1070" s="182">
        <v>318.5</v>
      </c>
      <c r="AF1070" s="182" t="s">
        <v>4392</v>
      </c>
      <c r="AG1070" s="182" t="s">
        <v>17312</v>
      </c>
      <c r="AH1070" s="182" t="s">
        <v>2993</v>
      </c>
      <c r="AI1070" s="182" t="s">
        <v>17042</v>
      </c>
    </row>
    <row r="1071" spans="25:35" x14ac:dyDescent="0.4">
      <c r="Y1071" s="182" t="s">
        <v>4427</v>
      </c>
      <c r="Z1071" s="182">
        <v>2013</v>
      </c>
      <c r="AA1071" s="182">
        <v>4562.3</v>
      </c>
      <c r="AB1071" s="182">
        <v>218</v>
      </c>
      <c r="AC1071" s="182">
        <v>8</v>
      </c>
      <c r="AD1071" s="182">
        <v>4562.3</v>
      </c>
      <c r="AF1071" s="182" t="s">
        <v>846</v>
      </c>
      <c r="AG1071" s="182" t="s">
        <v>17312</v>
      </c>
      <c r="AH1071" s="182" t="s">
        <v>2993</v>
      </c>
      <c r="AI1071" s="182" t="s">
        <v>17040</v>
      </c>
    </row>
    <row r="1072" spans="25:35" x14ac:dyDescent="0.4">
      <c r="Y1072" s="182" t="s">
        <v>17182</v>
      </c>
      <c r="Z1072" s="182">
        <v>1917</v>
      </c>
      <c r="AA1072" s="182">
        <v>460.9</v>
      </c>
      <c r="AB1072" s="182">
        <v>15</v>
      </c>
      <c r="AC1072" s="182">
        <v>2</v>
      </c>
      <c r="AD1072" s="182">
        <v>384.1</v>
      </c>
      <c r="AF1072" s="182" t="s">
        <v>4395</v>
      </c>
      <c r="AG1072" s="182" t="s">
        <v>17312</v>
      </c>
      <c r="AH1072" s="182" t="s">
        <v>2993</v>
      </c>
      <c r="AI1072" s="182" t="s">
        <v>17042</v>
      </c>
    </row>
    <row r="1073" spans="25:35" x14ac:dyDescent="0.4">
      <c r="Y1073" s="182" t="s">
        <v>4428</v>
      </c>
      <c r="Z1073" s="182">
        <v>1917</v>
      </c>
      <c r="AA1073" s="182">
        <v>288.5</v>
      </c>
      <c r="AB1073" s="182">
        <v>15</v>
      </c>
      <c r="AC1073" s="182">
        <v>2</v>
      </c>
      <c r="AD1073" s="182">
        <v>284.3</v>
      </c>
      <c r="AF1073" s="182" t="s">
        <v>4398</v>
      </c>
      <c r="AG1073" s="182" t="s">
        <v>17312</v>
      </c>
      <c r="AH1073" s="182" t="s">
        <v>2993</v>
      </c>
      <c r="AI1073" s="182" t="s">
        <v>17040</v>
      </c>
    </row>
    <row r="1074" spans="25:35" x14ac:dyDescent="0.4">
      <c r="Y1074" s="182" t="s">
        <v>17183</v>
      </c>
      <c r="Z1074" s="182">
        <v>1917</v>
      </c>
      <c r="AA1074" s="182">
        <v>311.10000000000002</v>
      </c>
      <c r="AB1074" s="182">
        <v>31</v>
      </c>
      <c r="AC1074" s="182">
        <v>2</v>
      </c>
      <c r="AD1074" s="182">
        <v>279.2</v>
      </c>
      <c r="AF1074" s="182" t="s">
        <v>4402</v>
      </c>
      <c r="AG1074" s="182" t="s">
        <v>17312</v>
      </c>
      <c r="AH1074" s="182" t="s">
        <v>2993</v>
      </c>
      <c r="AI1074" s="182" t="s">
        <v>17042</v>
      </c>
    </row>
    <row r="1075" spans="25:35" x14ac:dyDescent="0.4">
      <c r="Y1075" s="182" t="s">
        <v>4432</v>
      </c>
      <c r="Z1075" s="182">
        <v>2009</v>
      </c>
      <c r="AA1075" s="182">
        <v>8648.9</v>
      </c>
      <c r="AB1075" s="182">
        <v>178</v>
      </c>
      <c r="AC1075" s="182">
        <v>10</v>
      </c>
      <c r="AD1075" s="182">
        <v>6648.9</v>
      </c>
      <c r="AF1075" s="182" t="s">
        <v>4404</v>
      </c>
      <c r="AG1075" s="182" t="s">
        <v>17312</v>
      </c>
      <c r="AH1075" s="182" t="s">
        <v>17313</v>
      </c>
      <c r="AI1075" s="182" t="s">
        <v>17040</v>
      </c>
    </row>
    <row r="1076" spans="25:35" x14ac:dyDescent="0.4">
      <c r="Y1076" s="182" t="s">
        <v>4433</v>
      </c>
      <c r="Z1076" s="182">
        <v>2014</v>
      </c>
      <c r="AA1076" s="182">
        <v>8275</v>
      </c>
      <c r="AB1076" s="182">
        <v>376</v>
      </c>
      <c r="AC1076" s="182">
        <v>17</v>
      </c>
      <c r="AD1076" s="182">
        <v>7568.4</v>
      </c>
      <c r="AF1076" s="182" t="s">
        <v>4406</v>
      </c>
      <c r="AG1076" s="182" t="s">
        <v>17312</v>
      </c>
      <c r="AH1076" s="182" t="s">
        <v>2993</v>
      </c>
      <c r="AI1076" s="182" t="s">
        <v>17040</v>
      </c>
    </row>
    <row r="1077" spans="25:35" x14ac:dyDescent="0.4">
      <c r="Y1077" s="182" t="s">
        <v>4434</v>
      </c>
      <c r="Z1077" s="182">
        <v>2015</v>
      </c>
      <c r="AA1077" s="182">
        <v>8517.2000000000007</v>
      </c>
      <c r="AB1077" s="182">
        <v>118</v>
      </c>
      <c r="AC1077" s="182">
        <v>9</v>
      </c>
      <c r="AD1077" s="182">
        <v>7612.9</v>
      </c>
      <c r="AF1077" s="182" t="s">
        <v>4407</v>
      </c>
      <c r="AG1077" s="182" t="s">
        <v>17312</v>
      </c>
      <c r="AH1077" s="182" t="s">
        <v>17313</v>
      </c>
      <c r="AI1077" s="182" t="s">
        <v>17042</v>
      </c>
    </row>
    <row r="1078" spans="25:35" x14ac:dyDescent="0.4">
      <c r="Y1078" s="182" t="s">
        <v>4435</v>
      </c>
      <c r="Z1078" s="182">
        <v>2015</v>
      </c>
      <c r="AA1078" s="182">
        <v>12377.1</v>
      </c>
      <c r="AB1078" s="182">
        <v>165</v>
      </c>
      <c r="AC1078" s="182">
        <v>10</v>
      </c>
      <c r="AD1078" s="182">
        <v>10613.8</v>
      </c>
      <c r="AF1078" s="182" t="s">
        <v>4408</v>
      </c>
      <c r="AG1078" s="182" t="s">
        <v>17312</v>
      </c>
      <c r="AH1078" s="182" t="s">
        <v>2993</v>
      </c>
      <c r="AI1078" s="182" t="s">
        <v>17040</v>
      </c>
    </row>
    <row r="1079" spans="25:35" x14ac:dyDescent="0.4">
      <c r="Y1079" s="182" t="s">
        <v>4436</v>
      </c>
      <c r="Z1079" s="182">
        <v>2015</v>
      </c>
      <c r="AA1079" s="182">
        <v>3587.2</v>
      </c>
      <c r="AB1079" s="182">
        <v>62</v>
      </c>
      <c r="AC1079" s="182">
        <v>10</v>
      </c>
      <c r="AD1079" s="182">
        <v>3587.2</v>
      </c>
      <c r="AF1079" s="182" t="s">
        <v>4411</v>
      </c>
      <c r="AG1079" s="182" t="s">
        <v>17312</v>
      </c>
      <c r="AH1079" s="182" t="s">
        <v>17313</v>
      </c>
      <c r="AI1079" s="182" t="s">
        <v>17042</v>
      </c>
    </row>
    <row r="1080" spans="25:35" x14ac:dyDescent="0.4">
      <c r="Y1080" s="182" t="s">
        <v>4437</v>
      </c>
      <c r="Z1080" s="182">
        <v>2006</v>
      </c>
      <c r="AA1080" s="182">
        <v>7621.4</v>
      </c>
      <c r="AB1080" s="182">
        <v>113</v>
      </c>
      <c r="AC1080" s="182">
        <v>12</v>
      </c>
      <c r="AD1080" s="182">
        <v>5798</v>
      </c>
      <c r="AF1080" s="182" t="s">
        <v>847</v>
      </c>
      <c r="AG1080" s="182" t="s">
        <v>17312</v>
      </c>
      <c r="AH1080" s="182" t="s">
        <v>17313</v>
      </c>
      <c r="AI1080" s="182" t="s">
        <v>17040</v>
      </c>
    </row>
    <row r="1081" spans="25:35" x14ac:dyDescent="0.4">
      <c r="Y1081" s="182" t="s">
        <v>4438</v>
      </c>
      <c r="Z1081" s="182">
        <v>2014</v>
      </c>
      <c r="AA1081" s="182">
        <v>2456</v>
      </c>
      <c r="AB1081" s="182">
        <v>46</v>
      </c>
      <c r="AC1081" s="182">
        <v>4</v>
      </c>
      <c r="AD1081" s="182">
        <v>2456</v>
      </c>
      <c r="AF1081" s="182" t="s">
        <v>4414</v>
      </c>
      <c r="AG1081" s="182" t="s">
        <v>17312</v>
      </c>
      <c r="AH1081" s="182" t="s">
        <v>17313</v>
      </c>
      <c r="AI1081" s="182" t="s">
        <v>17042</v>
      </c>
    </row>
    <row r="1082" spans="25:35" x14ac:dyDescent="0.4">
      <c r="Y1082" s="182" t="s">
        <v>4439</v>
      </c>
      <c r="Z1082" s="182">
        <v>2013</v>
      </c>
      <c r="AA1082" s="182">
        <v>2598.6</v>
      </c>
      <c r="AB1082" s="182">
        <v>74</v>
      </c>
      <c r="AC1082" s="182">
        <v>4</v>
      </c>
      <c r="AD1082" s="182">
        <v>2586.8000000000002</v>
      </c>
      <c r="AF1082" s="182" t="s">
        <v>108</v>
      </c>
      <c r="AG1082" s="182" t="s">
        <v>17312</v>
      </c>
      <c r="AH1082" s="182" t="s">
        <v>17313</v>
      </c>
      <c r="AI1082" s="182" t="s">
        <v>17040</v>
      </c>
    </row>
    <row r="1083" spans="25:35" x14ac:dyDescent="0.4">
      <c r="Y1083" s="182" t="s">
        <v>4440</v>
      </c>
      <c r="Z1083" s="182">
        <v>1967</v>
      </c>
      <c r="AA1083" s="182">
        <v>2779.5</v>
      </c>
      <c r="AB1083" s="182">
        <v>91</v>
      </c>
      <c r="AC1083" s="182">
        <v>5</v>
      </c>
      <c r="AD1083" s="182">
        <v>2635.9</v>
      </c>
      <c r="AF1083" s="182" t="s">
        <v>4415</v>
      </c>
      <c r="AG1083" s="182" t="s">
        <v>17312</v>
      </c>
      <c r="AH1083" s="182" t="s">
        <v>17313</v>
      </c>
      <c r="AI1083" s="182" t="s">
        <v>17040</v>
      </c>
    </row>
    <row r="1084" spans="25:35" x14ac:dyDescent="0.4">
      <c r="Y1084" s="182" t="s">
        <v>4443</v>
      </c>
      <c r="Z1084" s="182">
        <v>1953</v>
      </c>
      <c r="AA1084" s="182">
        <v>4106.3999999999996</v>
      </c>
      <c r="AB1084" s="182">
        <v>84</v>
      </c>
      <c r="AC1084" s="182">
        <v>3</v>
      </c>
      <c r="AD1084" s="182">
        <v>3234.1</v>
      </c>
      <c r="AF1084" s="182" t="s">
        <v>4418</v>
      </c>
      <c r="AG1084" s="182" t="s">
        <v>17312</v>
      </c>
      <c r="AH1084" s="182" t="s">
        <v>17313</v>
      </c>
      <c r="AI1084" s="182" t="s">
        <v>17042</v>
      </c>
    </row>
    <row r="1085" spans="25:35" x14ac:dyDescent="0.4">
      <c r="Y1085" s="182" t="s">
        <v>4446</v>
      </c>
      <c r="Z1085" s="182">
        <v>1954</v>
      </c>
      <c r="AA1085" s="182">
        <v>3715.2</v>
      </c>
      <c r="AB1085" s="182">
        <v>126</v>
      </c>
      <c r="AC1085" s="182">
        <v>4</v>
      </c>
      <c r="AD1085" s="182">
        <v>3367.6</v>
      </c>
      <c r="AF1085" s="182" t="s">
        <v>4420</v>
      </c>
      <c r="AG1085" s="182" t="s">
        <v>17312</v>
      </c>
      <c r="AH1085" s="182" t="s">
        <v>17313</v>
      </c>
      <c r="AI1085" s="182" t="s">
        <v>17042</v>
      </c>
    </row>
    <row r="1086" spans="25:35" x14ac:dyDescent="0.4">
      <c r="Y1086" s="182" t="s">
        <v>4448</v>
      </c>
      <c r="Z1086" s="182">
        <v>1949</v>
      </c>
      <c r="AA1086" s="182">
        <v>932.1</v>
      </c>
      <c r="AB1086" s="182">
        <v>36</v>
      </c>
      <c r="AC1086" s="182">
        <v>2</v>
      </c>
      <c r="AD1086" s="182">
        <v>558.4</v>
      </c>
      <c r="AF1086" s="182" t="s">
        <v>4422</v>
      </c>
      <c r="AG1086" s="182" t="s">
        <v>17319</v>
      </c>
      <c r="AH1086" s="182" t="s">
        <v>2993</v>
      </c>
      <c r="AI1086" s="182" t="s">
        <v>17315</v>
      </c>
    </row>
    <row r="1087" spans="25:35" x14ac:dyDescent="0.4">
      <c r="Y1087" s="182" t="s">
        <v>4451</v>
      </c>
      <c r="Z1087" s="182">
        <v>1952</v>
      </c>
      <c r="AA1087" s="182">
        <v>2194.38</v>
      </c>
      <c r="AB1087" s="182">
        <v>54</v>
      </c>
      <c r="AC1087" s="182">
        <v>3</v>
      </c>
      <c r="AD1087" s="182">
        <v>1003.77</v>
      </c>
      <c r="AF1087" s="182" t="s">
        <v>4424</v>
      </c>
      <c r="AG1087" s="182" t="s">
        <v>17312</v>
      </c>
      <c r="AH1087" s="182" t="s">
        <v>17035</v>
      </c>
      <c r="AI1087" s="182" t="s">
        <v>17320</v>
      </c>
    </row>
    <row r="1088" spans="25:35" x14ac:dyDescent="0.4">
      <c r="Y1088" s="182" t="s">
        <v>4453</v>
      </c>
      <c r="Z1088" s="182">
        <v>1952</v>
      </c>
      <c r="AA1088" s="182">
        <v>2646.1</v>
      </c>
      <c r="AB1088" s="182">
        <v>81</v>
      </c>
      <c r="AC1088" s="182">
        <v>3</v>
      </c>
      <c r="AD1088" s="182">
        <v>1870.8</v>
      </c>
      <c r="AF1088" s="182" t="s">
        <v>4425</v>
      </c>
      <c r="AG1088" s="182" t="s">
        <v>17312</v>
      </c>
      <c r="AH1088" s="182" t="s">
        <v>2993</v>
      </c>
      <c r="AI1088" s="182" t="s">
        <v>17315</v>
      </c>
    </row>
    <row r="1089" spans="25:35" x14ac:dyDescent="0.4">
      <c r="Y1089" s="182" t="s">
        <v>4457</v>
      </c>
      <c r="Z1089" s="182">
        <v>1955</v>
      </c>
      <c r="AA1089" s="182">
        <v>6944.5</v>
      </c>
      <c r="AB1089" s="182">
        <v>174</v>
      </c>
      <c r="AC1089" s="182">
        <v>5</v>
      </c>
      <c r="AD1089" s="182">
        <v>6169.7</v>
      </c>
      <c r="AF1089" s="182" t="s">
        <v>4426</v>
      </c>
      <c r="AG1089" s="182" t="s">
        <v>2993</v>
      </c>
      <c r="AH1089" s="182" t="s">
        <v>2993</v>
      </c>
      <c r="AI1089" s="182" t="s">
        <v>2993</v>
      </c>
    </row>
    <row r="1090" spans="25:35" x14ac:dyDescent="0.4">
      <c r="Y1090" s="182" t="s">
        <v>4458</v>
      </c>
      <c r="Z1090" s="182">
        <v>1954</v>
      </c>
      <c r="AA1090" s="182">
        <v>6216.1</v>
      </c>
      <c r="AB1090" s="182">
        <v>171</v>
      </c>
      <c r="AC1090" s="182">
        <v>4</v>
      </c>
      <c r="AD1090" s="182">
        <v>6216.1</v>
      </c>
      <c r="AF1090" s="182" t="s">
        <v>4427</v>
      </c>
      <c r="AG1090" s="182" t="s">
        <v>17312</v>
      </c>
      <c r="AH1090" s="182" t="s">
        <v>17035</v>
      </c>
      <c r="AI1090" s="182" t="s">
        <v>17331</v>
      </c>
    </row>
    <row r="1091" spans="25:35" x14ac:dyDescent="0.4">
      <c r="Y1091" s="182" t="s">
        <v>72</v>
      </c>
      <c r="Z1091" s="182">
        <v>1980</v>
      </c>
      <c r="AA1091" s="182">
        <v>4370.1000000000004</v>
      </c>
      <c r="AB1091" s="182">
        <v>281</v>
      </c>
      <c r="AC1091" s="182">
        <v>5</v>
      </c>
      <c r="AD1091" s="182">
        <v>2631.5</v>
      </c>
      <c r="AF1091" s="182" t="s">
        <v>4428</v>
      </c>
      <c r="AG1091" s="182" t="s">
        <v>17327</v>
      </c>
      <c r="AH1091" s="182" t="s">
        <v>2993</v>
      </c>
      <c r="AI1091" s="182" t="s">
        <v>17040</v>
      </c>
    </row>
    <row r="1092" spans="25:35" x14ac:dyDescent="0.4">
      <c r="Y1092" s="182" t="s">
        <v>109</v>
      </c>
      <c r="Z1092" s="182">
        <v>1990</v>
      </c>
      <c r="AA1092" s="182">
        <v>6095</v>
      </c>
      <c r="AB1092" s="182">
        <v>194</v>
      </c>
      <c r="AC1092" s="182">
        <v>7</v>
      </c>
      <c r="AD1092" s="182">
        <v>4966.1000000000004</v>
      </c>
      <c r="AF1092" s="182" t="s">
        <v>4432</v>
      </c>
      <c r="AG1092" s="182" t="s">
        <v>17312</v>
      </c>
      <c r="AH1092" s="182" t="s">
        <v>17035</v>
      </c>
      <c r="AI1092" s="182" t="s">
        <v>17042</v>
      </c>
    </row>
    <row r="1093" spans="25:35" x14ac:dyDescent="0.4">
      <c r="Y1093" s="182" t="s">
        <v>4462</v>
      </c>
      <c r="Z1093" s="182">
        <v>1992</v>
      </c>
      <c r="AA1093" s="182">
        <v>4166.3</v>
      </c>
      <c r="AB1093" s="182">
        <v>117</v>
      </c>
      <c r="AC1093" s="182">
        <v>5</v>
      </c>
      <c r="AD1093" s="182">
        <v>2336.6999999999998</v>
      </c>
      <c r="AF1093" s="182" t="s">
        <v>4433</v>
      </c>
      <c r="AG1093" s="182" t="s">
        <v>17312</v>
      </c>
      <c r="AH1093" s="182" t="s">
        <v>2993</v>
      </c>
      <c r="AI1093" s="182" t="s">
        <v>17040</v>
      </c>
    </row>
    <row r="1094" spans="25:35" x14ac:dyDescent="0.4">
      <c r="Y1094" s="182" t="s">
        <v>4464</v>
      </c>
      <c r="Z1094" s="182">
        <v>1980</v>
      </c>
      <c r="AA1094" s="182">
        <v>4694.3999999999996</v>
      </c>
      <c r="AB1094" s="182">
        <v>186</v>
      </c>
      <c r="AC1094" s="182">
        <v>5</v>
      </c>
      <c r="AD1094" s="182">
        <v>2551.0100000000002</v>
      </c>
      <c r="AF1094" s="182" t="s">
        <v>4434</v>
      </c>
      <c r="AG1094" s="182" t="s">
        <v>17312</v>
      </c>
      <c r="AH1094" s="182" t="s">
        <v>2993</v>
      </c>
      <c r="AI1094" s="182" t="s">
        <v>17042</v>
      </c>
    </row>
    <row r="1095" spans="25:35" x14ac:dyDescent="0.4">
      <c r="Y1095" s="182" t="s">
        <v>4466</v>
      </c>
      <c r="Z1095" s="182">
        <v>1949</v>
      </c>
      <c r="AA1095" s="182">
        <v>635</v>
      </c>
      <c r="AB1095" s="182">
        <v>10</v>
      </c>
      <c r="AC1095" s="182">
        <v>2</v>
      </c>
      <c r="AD1095" s="182">
        <v>423.4</v>
      </c>
      <c r="AF1095" s="182" t="s">
        <v>4435</v>
      </c>
      <c r="AG1095" s="182" t="s">
        <v>17312</v>
      </c>
      <c r="AH1095" s="182" t="s">
        <v>2993</v>
      </c>
      <c r="AI1095" s="182" t="s">
        <v>17322</v>
      </c>
    </row>
    <row r="1096" spans="25:35" x14ac:dyDescent="0.4">
      <c r="Y1096" s="182" t="s">
        <v>4468</v>
      </c>
      <c r="Z1096" s="182">
        <v>1964</v>
      </c>
      <c r="AA1096" s="182">
        <v>970.1</v>
      </c>
      <c r="AB1096" s="182">
        <v>26</v>
      </c>
      <c r="AC1096" s="182">
        <v>2</v>
      </c>
      <c r="AD1096" s="182">
        <v>952.3</v>
      </c>
      <c r="AF1096" s="182" t="s">
        <v>4436</v>
      </c>
      <c r="AG1096" s="182" t="s">
        <v>17312</v>
      </c>
      <c r="AH1096" s="182" t="s">
        <v>2993</v>
      </c>
      <c r="AI1096" s="182" t="s">
        <v>17040</v>
      </c>
    </row>
    <row r="1097" spans="25:35" x14ac:dyDescent="0.4">
      <c r="Y1097" s="182" t="s">
        <v>4470</v>
      </c>
      <c r="Z1097" s="182">
        <v>1960</v>
      </c>
      <c r="AA1097" s="182">
        <v>601.45000000000005</v>
      </c>
      <c r="AB1097" s="182">
        <v>18</v>
      </c>
      <c r="AC1097" s="182">
        <v>2</v>
      </c>
      <c r="AD1097" s="182">
        <v>377</v>
      </c>
      <c r="AF1097" s="182" t="s">
        <v>4437</v>
      </c>
      <c r="AG1097" s="182" t="s">
        <v>17312</v>
      </c>
      <c r="AH1097" s="182" t="s">
        <v>17035</v>
      </c>
      <c r="AI1097" s="182" t="s">
        <v>17322</v>
      </c>
    </row>
    <row r="1098" spans="25:35" x14ac:dyDescent="0.4">
      <c r="Y1098" s="182" t="s">
        <v>4472</v>
      </c>
      <c r="Z1098" s="182">
        <v>1964</v>
      </c>
      <c r="AA1098" s="182">
        <v>800.4</v>
      </c>
      <c r="AB1098" s="182">
        <v>29</v>
      </c>
      <c r="AC1098" s="182">
        <v>2</v>
      </c>
      <c r="AD1098" s="182">
        <v>597.70000000000005</v>
      </c>
      <c r="AF1098" s="182" t="s">
        <v>4438</v>
      </c>
      <c r="AG1098" s="182" t="s">
        <v>17312</v>
      </c>
      <c r="AH1098" s="182" t="s">
        <v>17374</v>
      </c>
      <c r="AI1098" s="182" t="s">
        <v>17042</v>
      </c>
    </row>
    <row r="1099" spans="25:35" x14ac:dyDescent="0.4">
      <c r="Y1099" s="182" t="s">
        <v>4474</v>
      </c>
      <c r="Z1099" s="182">
        <v>1959</v>
      </c>
      <c r="AA1099" s="182">
        <v>558.20000000000005</v>
      </c>
      <c r="AB1099" s="182">
        <v>17</v>
      </c>
      <c r="AC1099" s="182">
        <v>2</v>
      </c>
      <c r="AD1099" s="182">
        <v>398.1</v>
      </c>
      <c r="AF1099" s="182" t="s">
        <v>4439</v>
      </c>
      <c r="AG1099" s="182" t="s">
        <v>17312</v>
      </c>
      <c r="AH1099" s="182" t="s">
        <v>17375</v>
      </c>
      <c r="AI1099" s="182" t="s">
        <v>17042</v>
      </c>
    </row>
    <row r="1100" spans="25:35" x14ac:dyDescent="0.4">
      <c r="Y1100" s="182" t="s">
        <v>873</v>
      </c>
      <c r="Z1100" s="182">
        <v>1973</v>
      </c>
      <c r="AA1100" s="182">
        <v>600.4</v>
      </c>
      <c r="AB1100" s="182">
        <v>10</v>
      </c>
      <c r="AC1100" s="182">
        <v>5</v>
      </c>
      <c r="AD1100" s="182">
        <v>303.10000000000002</v>
      </c>
      <c r="AF1100" s="182" t="s">
        <v>4440</v>
      </c>
      <c r="AG1100" s="182" t="s">
        <v>17312</v>
      </c>
      <c r="AH1100" s="182" t="s">
        <v>17376</v>
      </c>
      <c r="AI1100" s="182" t="s">
        <v>17042</v>
      </c>
    </row>
    <row r="1101" spans="25:35" x14ac:dyDescent="0.4">
      <c r="Y1101" s="182" t="s">
        <v>4478</v>
      </c>
      <c r="Z1101" s="182">
        <v>1959</v>
      </c>
      <c r="AA1101" s="182">
        <v>505.7</v>
      </c>
      <c r="AB1101" s="182">
        <v>8</v>
      </c>
      <c r="AC1101" s="182">
        <v>2</v>
      </c>
      <c r="AD1101" s="182">
        <v>336.1</v>
      </c>
      <c r="AF1101" s="182" t="s">
        <v>4443</v>
      </c>
      <c r="AG1101" s="182" t="s">
        <v>17312</v>
      </c>
      <c r="AH1101" s="182" t="s">
        <v>17313</v>
      </c>
      <c r="AI1101" s="182" t="s">
        <v>17315</v>
      </c>
    </row>
    <row r="1102" spans="25:35" x14ac:dyDescent="0.4">
      <c r="Y1102" s="182" t="s">
        <v>110</v>
      </c>
      <c r="Z1102" s="182">
        <v>1959</v>
      </c>
      <c r="AA1102" s="182">
        <v>299.5</v>
      </c>
      <c r="AB1102" s="182">
        <v>15</v>
      </c>
      <c r="AC1102" s="182">
        <v>2</v>
      </c>
      <c r="AD1102" s="182">
        <v>272.60000000000002</v>
      </c>
      <c r="AF1102" s="182" t="s">
        <v>4446</v>
      </c>
      <c r="AG1102" s="182" t="s">
        <v>17312</v>
      </c>
      <c r="AH1102" s="182" t="s">
        <v>2993</v>
      </c>
      <c r="AI1102" s="182" t="s">
        <v>17315</v>
      </c>
    </row>
    <row r="1103" spans="25:35" x14ac:dyDescent="0.4">
      <c r="Y1103" s="182" t="s">
        <v>4482</v>
      </c>
      <c r="Z1103" s="182">
        <v>1986</v>
      </c>
      <c r="AA1103" s="182">
        <v>3684.6</v>
      </c>
      <c r="AB1103" s="182">
        <v>100</v>
      </c>
      <c r="AC1103" s="182">
        <v>5</v>
      </c>
      <c r="AD1103" s="182">
        <v>3664.9</v>
      </c>
      <c r="AF1103" s="182" t="s">
        <v>4448</v>
      </c>
      <c r="AG1103" s="182" t="s">
        <v>17312</v>
      </c>
      <c r="AH1103" s="182" t="s">
        <v>2993</v>
      </c>
      <c r="AI1103" s="182" t="s">
        <v>17042</v>
      </c>
    </row>
    <row r="1104" spans="25:35" x14ac:dyDescent="0.4">
      <c r="Y1104" s="182" t="s">
        <v>4484</v>
      </c>
      <c r="Z1104" s="182">
        <v>1959</v>
      </c>
      <c r="AA1104" s="182">
        <v>300.5</v>
      </c>
      <c r="AB1104" s="182">
        <v>14</v>
      </c>
      <c r="AC1104" s="182">
        <v>2</v>
      </c>
      <c r="AD1104" s="182">
        <v>274.5</v>
      </c>
      <c r="AF1104" s="182" t="s">
        <v>4451</v>
      </c>
      <c r="AG1104" s="182" t="s">
        <v>17312</v>
      </c>
      <c r="AH1104" s="182" t="s">
        <v>2993</v>
      </c>
      <c r="AI1104" s="182" t="s">
        <v>17322</v>
      </c>
    </row>
    <row r="1105" spans="25:35" x14ac:dyDescent="0.4">
      <c r="Y1105" s="182" t="s">
        <v>4487</v>
      </c>
      <c r="Z1105" s="182">
        <v>1979</v>
      </c>
      <c r="AA1105" s="182">
        <v>802.1</v>
      </c>
      <c r="AB1105" s="182">
        <v>25</v>
      </c>
      <c r="AC1105" s="182">
        <v>5</v>
      </c>
      <c r="AD1105" s="182">
        <v>554.1</v>
      </c>
      <c r="AF1105" s="182" t="s">
        <v>4453</v>
      </c>
      <c r="AG1105" s="182" t="s">
        <v>17312</v>
      </c>
      <c r="AH1105" s="182" t="s">
        <v>17313</v>
      </c>
      <c r="AI1105" s="182" t="s">
        <v>17322</v>
      </c>
    </row>
    <row r="1106" spans="25:35" x14ac:dyDescent="0.4">
      <c r="Y1106" s="182" t="s">
        <v>4490</v>
      </c>
      <c r="Z1106" s="182">
        <v>1971</v>
      </c>
      <c r="AA1106" s="182">
        <v>3653.9</v>
      </c>
      <c r="AB1106" s="182">
        <v>50</v>
      </c>
      <c r="AC1106" s="182">
        <v>5</v>
      </c>
      <c r="AD1106" s="182">
        <v>3107.6</v>
      </c>
      <c r="AF1106" s="182" t="s">
        <v>4457</v>
      </c>
      <c r="AG1106" s="182" t="s">
        <v>17312</v>
      </c>
      <c r="AH1106" s="182" t="s">
        <v>2993</v>
      </c>
      <c r="AI1106" s="182" t="s">
        <v>17332</v>
      </c>
    </row>
    <row r="1107" spans="25:35" x14ac:dyDescent="0.4">
      <c r="Y1107" s="182" t="s">
        <v>4491</v>
      </c>
      <c r="Z1107" s="182">
        <v>1959</v>
      </c>
      <c r="AA1107" s="182">
        <v>300.10000000000002</v>
      </c>
      <c r="AB1107" s="182">
        <v>17</v>
      </c>
      <c r="AC1107" s="182">
        <v>2</v>
      </c>
      <c r="AD1107" s="182">
        <v>276.7</v>
      </c>
      <c r="AF1107" s="182" t="s">
        <v>4458</v>
      </c>
      <c r="AG1107" s="182" t="s">
        <v>17312</v>
      </c>
      <c r="AH1107" s="182" t="s">
        <v>2993</v>
      </c>
      <c r="AI1107" s="182" t="s">
        <v>17332</v>
      </c>
    </row>
    <row r="1108" spans="25:35" x14ac:dyDescent="0.4">
      <c r="Y1108" s="182" t="s">
        <v>4493</v>
      </c>
      <c r="Z1108" s="182">
        <v>1973</v>
      </c>
      <c r="AA1108" s="182">
        <v>912.4</v>
      </c>
      <c r="AB1108" s="182">
        <v>18</v>
      </c>
      <c r="AC1108" s="182">
        <v>5</v>
      </c>
      <c r="AD1108" s="182">
        <v>556.6</v>
      </c>
      <c r="AF1108" s="182" t="s">
        <v>72</v>
      </c>
      <c r="AG1108" s="182" t="s">
        <v>17312</v>
      </c>
      <c r="AH1108" s="182" t="s">
        <v>17377</v>
      </c>
      <c r="AI1108" s="182" t="s">
        <v>17040</v>
      </c>
    </row>
    <row r="1109" spans="25:35" x14ac:dyDescent="0.4">
      <c r="Y1109" s="182" t="s">
        <v>4497</v>
      </c>
      <c r="Z1109" s="182">
        <v>1972</v>
      </c>
      <c r="AA1109" s="182">
        <v>4095.6</v>
      </c>
      <c r="AB1109" s="182">
        <v>163</v>
      </c>
      <c r="AC1109" s="182">
        <v>5</v>
      </c>
      <c r="AD1109" s="182">
        <v>3205.7</v>
      </c>
      <c r="AF1109" s="182" t="s">
        <v>109</v>
      </c>
      <c r="AG1109" s="182" t="s">
        <v>17312</v>
      </c>
      <c r="AH1109" s="182" t="s">
        <v>2993</v>
      </c>
      <c r="AI1109" s="182" t="s">
        <v>17315</v>
      </c>
    </row>
    <row r="1110" spans="25:35" x14ac:dyDescent="0.4">
      <c r="Y1110" s="182" t="s">
        <v>150</v>
      </c>
      <c r="Z1110" s="182">
        <v>1959</v>
      </c>
      <c r="AA1110" s="182">
        <v>269.5</v>
      </c>
      <c r="AB1110" s="182">
        <v>12</v>
      </c>
      <c r="AC1110" s="182">
        <v>2</v>
      </c>
      <c r="AD1110" s="182">
        <v>269.5</v>
      </c>
      <c r="AF1110" s="182" t="s">
        <v>4462</v>
      </c>
      <c r="AG1110" s="182" t="s">
        <v>17319</v>
      </c>
      <c r="AH1110" s="182" t="s">
        <v>2993</v>
      </c>
      <c r="AI1110" s="182" t="s">
        <v>17315</v>
      </c>
    </row>
    <row r="1111" spans="25:35" x14ac:dyDescent="0.4">
      <c r="Y1111" s="182" t="s">
        <v>4500</v>
      </c>
      <c r="Z1111" s="182">
        <v>1959</v>
      </c>
      <c r="AA1111" s="182">
        <v>297.2</v>
      </c>
      <c r="AB1111" s="182">
        <v>16</v>
      </c>
      <c r="AC1111" s="182">
        <v>2</v>
      </c>
      <c r="AD1111" s="182">
        <v>297.10000000000002</v>
      </c>
      <c r="AF1111" s="182" t="s">
        <v>4464</v>
      </c>
      <c r="AG1111" s="182" t="s">
        <v>17312</v>
      </c>
      <c r="AH1111" s="182" t="s">
        <v>17378</v>
      </c>
      <c r="AI1111" s="182" t="s">
        <v>17040</v>
      </c>
    </row>
    <row r="1112" spans="25:35" x14ac:dyDescent="0.4">
      <c r="Y1112" s="182" t="s">
        <v>874</v>
      </c>
      <c r="Z1112" s="182">
        <v>1975</v>
      </c>
      <c r="AA1112" s="182">
        <v>658.3</v>
      </c>
      <c r="AB1112" s="182">
        <v>17</v>
      </c>
      <c r="AC1112" s="182">
        <v>5</v>
      </c>
      <c r="AD1112" s="182">
        <v>606.6</v>
      </c>
      <c r="AF1112" s="182" t="s">
        <v>4466</v>
      </c>
      <c r="AG1112" s="182" t="s">
        <v>17312</v>
      </c>
      <c r="AH1112" s="182" t="s">
        <v>2993</v>
      </c>
      <c r="AI1112" s="182" t="s">
        <v>17042</v>
      </c>
    </row>
    <row r="1113" spans="25:35" x14ac:dyDescent="0.4">
      <c r="Y1113" s="182" t="s">
        <v>875</v>
      </c>
      <c r="Z1113" s="182">
        <v>1959</v>
      </c>
      <c r="AA1113" s="182">
        <v>918.1</v>
      </c>
      <c r="AB1113" s="182">
        <v>40</v>
      </c>
      <c r="AC1113" s="182">
        <v>2</v>
      </c>
      <c r="AD1113" s="182">
        <v>907</v>
      </c>
      <c r="AF1113" s="182" t="s">
        <v>4468</v>
      </c>
      <c r="AG1113" s="182" t="s">
        <v>17312</v>
      </c>
      <c r="AH1113" s="182" t="s">
        <v>2993</v>
      </c>
      <c r="AI1113" s="182" t="s">
        <v>17042</v>
      </c>
    </row>
    <row r="1114" spans="25:35" x14ac:dyDescent="0.4">
      <c r="Y1114" s="182" t="s">
        <v>4504</v>
      </c>
      <c r="Z1114" s="182">
        <v>1959</v>
      </c>
      <c r="AA1114" s="182">
        <v>431.2</v>
      </c>
      <c r="AB1114" s="182">
        <v>21</v>
      </c>
      <c r="AC1114" s="182">
        <v>2</v>
      </c>
      <c r="AD1114" s="182">
        <v>431.2</v>
      </c>
      <c r="AF1114" s="182" t="s">
        <v>4470</v>
      </c>
      <c r="AG1114" s="182" t="s">
        <v>17312</v>
      </c>
      <c r="AH1114" s="182" t="s">
        <v>2993</v>
      </c>
      <c r="AI1114" s="182" t="s">
        <v>17042</v>
      </c>
    </row>
    <row r="1115" spans="25:35" x14ac:dyDescent="0.4">
      <c r="Y1115" s="182" t="s">
        <v>4507</v>
      </c>
      <c r="Z1115" s="182">
        <v>1994</v>
      </c>
      <c r="AA1115" s="182">
        <v>1202.5999999999999</v>
      </c>
      <c r="AB1115" s="182">
        <v>52</v>
      </c>
      <c r="AC1115" s="182">
        <v>5</v>
      </c>
      <c r="AD1115" s="182">
        <v>620.9</v>
      </c>
      <c r="AF1115" s="182" t="s">
        <v>4472</v>
      </c>
      <c r="AG1115" s="182" t="s">
        <v>17312</v>
      </c>
      <c r="AH1115" s="182" t="s">
        <v>2993</v>
      </c>
      <c r="AI1115" s="182" t="s">
        <v>17042</v>
      </c>
    </row>
    <row r="1116" spans="25:35" x14ac:dyDescent="0.4">
      <c r="Y1116" s="182" t="s">
        <v>4509</v>
      </c>
      <c r="Z1116" s="182">
        <v>1962</v>
      </c>
      <c r="AA1116" s="182">
        <v>345.8</v>
      </c>
      <c r="AB1116" s="182">
        <v>22</v>
      </c>
      <c r="AC1116" s="182">
        <v>2</v>
      </c>
      <c r="AD1116" s="182">
        <v>345.8</v>
      </c>
      <c r="AF1116" s="182" t="s">
        <v>4474</v>
      </c>
      <c r="AG1116" s="182" t="s">
        <v>17312</v>
      </c>
      <c r="AH1116" s="182" t="s">
        <v>2993</v>
      </c>
      <c r="AI1116" s="182" t="s">
        <v>17042</v>
      </c>
    </row>
    <row r="1117" spans="25:35" x14ac:dyDescent="0.4">
      <c r="Y1117" s="182" t="s">
        <v>151</v>
      </c>
      <c r="Z1117" s="182">
        <v>1960</v>
      </c>
      <c r="AA1117" s="182">
        <v>543.6</v>
      </c>
      <c r="AB1117" s="182">
        <v>27</v>
      </c>
      <c r="AC1117" s="182">
        <v>2</v>
      </c>
      <c r="AD1117" s="182">
        <v>506.8</v>
      </c>
      <c r="AF1117" s="182" t="s">
        <v>873</v>
      </c>
      <c r="AG1117" s="182" t="s">
        <v>17312</v>
      </c>
      <c r="AH1117" s="182" t="s">
        <v>2993</v>
      </c>
      <c r="AI1117" s="182" t="s">
        <v>17040</v>
      </c>
    </row>
    <row r="1118" spans="25:35" x14ac:dyDescent="0.4">
      <c r="Y1118" s="182" t="s">
        <v>4513</v>
      </c>
      <c r="Z1118" s="182">
        <v>1959</v>
      </c>
      <c r="AA1118" s="182">
        <v>309</v>
      </c>
      <c r="AB1118" s="182">
        <v>13</v>
      </c>
      <c r="AC1118" s="182">
        <v>2</v>
      </c>
      <c r="AD1118" s="182">
        <v>281.60000000000002</v>
      </c>
      <c r="AF1118" s="182" t="s">
        <v>4478</v>
      </c>
      <c r="AG1118" s="182" t="s">
        <v>17312</v>
      </c>
      <c r="AH1118" s="182" t="s">
        <v>2993</v>
      </c>
      <c r="AI1118" s="182" t="s">
        <v>17042</v>
      </c>
    </row>
    <row r="1119" spans="25:35" x14ac:dyDescent="0.4">
      <c r="Y1119" s="182" t="s">
        <v>152</v>
      </c>
      <c r="Z1119" s="182">
        <v>1963</v>
      </c>
      <c r="AA1119" s="182">
        <v>1034.9000000000001</v>
      </c>
      <c r="AB1119" s="182">
        <v>47</v>
      </c>
      <c r="AC1119" s="182">
        <v>3</v>
      </c>
      <c r="AD1119" s="182">
        <v>1034.9000000000001</v>
      </c>
      <c r="AF1119" s="182" t="s">
        <v>110</v>
      </c>
      <c r="AG1119" s="182" t="s">
        <v>17312</v>
      </c>
      <c r="AH1119" s="182" t="s">
        <v>2993</v>
      </c>
      <c r="AI1119" s="182" t="s">
        <v>17040</v>
      </c>
    </row>
    <row r="1120" spans="25:35" x14ac:dyDescent="0.4">
      <c r="Y1120" s="182" t="s">
        <v>876</v>
      </c>
      <c r="Z1120" s="182">
        <v>1961</v>
      </c>
      <c r="AA1120" s="182">
        <v>301.39999999999998</v>
      </c>
      <c r="AB1120" s="182">
        <v>16</v>
      </c>
      <c r="AC1120" s="182">
        <v>2</v>
      </c>
      <c r="AD1120" s="182">
        <v>276.5</v>
      </c>
      <c r="AF1120" s="182" t="s">
        <v>4482</v>
      </c>
      <c r="AG1120" s="182" t="s">
        <v>17312</v>
      </c>
      <c r="AH1120" s="182" t="s">
        <v>2993</v>
      </c>
      <c r="AI1120" s="182" t="s">
        <v>17040</v>
      </c>
    </row>
    <row r="1121" spans="25:35" x14ac:dyDescent="0.4">
      <c r="Y1121" s="182" t="s">
        <v>111</v>
      </c>
      <c r="Z1121" s="182">
        <v>1947</v>
      </c>
      <c r="AA1121" s="182">
        <v>3055.3</v>
      </c>
      <c r="AB1121" s="182">
        <v>108</v>
      </c>
      <c r="AC1121" s="182">
        <v>4</v>
      </c>
      <c r="AD1121" s="182">
        <v>2696.7</v>
      </c>
      <c r="AF1121" s="182" t="s">
        <v>4484</v>
      </c>
      <c r="AG1121" s="182" t="s">
        <v>17312</v>
      </c>
      <c r="AH1121" s="182" t="s">
        <v>2993</v>
      </c>
      <c r="AI1121" s="182" t="s">
        <v>17040</v>
      </c>
    </row>
    <row r="1122" spans="25:35" x14ac:dyDescent="0.4">
      <c r="Y1122" s="182" t="s">
        <v>877</v>
      </c>
      <c r="Z1122" s="182">
        <v>1950</v>
      </c>
      <c r="AA1122" s="182">
        <v>930.6</v>
      </c>
      <c r="AB1122" s="182">
        <v>41</v>
      </c>
      <c r="AC1122" s="182">
        <v>2</v>
      </c>
      <c r="AD1122" s="182">
        <v>861</v>
      </c>
      <c r="AF1122" s="182" t="s">
        <v>4487</v>
      </c>
      <c r="AG1122" s="182" t="s">
        <v>17312</v>
      </c>
      <c r="AH1122" s="182" t="s">
        <v>2993</v>
      </c>
      <c r="AI1122" s="182" t="s">
        <v>17040</v>
      </c>
    </row>
    <row r="1123" spans="25:35" x14ac:dyDescent="0.4">
      <c r="Y1123" s="182" t="s">
        <v>878</v>
      </c>
      <c r="Z1123" s="182">
        <v>1949</v>
      </c>
      <c r="AA1123" s="182">
        <v>500.7</v>
      </c>
      <c r="AB1123" s="182">
        <v>27</v>
      </c>
      <c r="AC1123" s="182">
        <v>2</v>
      </c>
      <c r="AD1123" s="182">
        <v>319.89999999999998</v>
      </c>
      <c r="AF1123" s="182" t="s">
        <v>4490</v>
      </c>
      <c r="AG1123" s="182" t="s">
        <v>17312</v>
      </c>
      <c r="AH1123" s="182" t="s">
        <v>2993</v>
      </c>
      <c r="AI1123" s="182" t="s">
        <v>17315</v>
      </c>
    </row>
    <row r="1124" spans="25:35" x14ac:dyDescent="0.4">
      <c r="Y1124" s="182" t="s">
        <v>879</v>
      </c>
      <c r="Z1124" s="182">
        <v>1949</v>
      </c>
      <c r="AA1124" s="182">
        <v>564.9</v>
      </c>
      <c r="AB1124" s="182">
        <v>22</v>
      </c>
      <c r="AC1124" s="182">
        <v>2</v>
      </c>
      <c r="AD1124" s="182">
        <v>519.9</v>
      </c>
      <c r="AF1124" s="182" t="s">
        <v>4491</v>
      </c>
      <c r="AG1124" s="182" t="s">
        <v>17312</v>
      </c>
      <c r="AH1124" s="182" t="s">
        <v>2993</v>
      </c>
      <c r="AI1124" s="182" t="s">
        <v>17040</v>
      </c>
    </row>
    <row r="1125" spans="25:35" x14ac:dyDescent="0.4">
      <c r="Y1125" s="182" t="s">
        <v>112</v>
      </c>
      <c r="Z1125" s="182">
        <v>1949</v>
      </c>
      <c r="AA1125" s="182">
        <v>959.8</v>
      </c>
      <c r="AB1125" s="182">
        <v>41</v>
      </c>
      <c r="AC1125" s="182">
        <v>2</v>
      </c>
      <c r="AD1125" s="182">
        <v>875.4</v>
      </c>
      <c r="AF1125" s="182" t="s">
        <v>4493</v>
      </c>
      <c r="AG1125" s="182" t="s">
        <v>17312</v>
      </c>
      <c r="AH1125" s="182" t="s">
        <v>2993</v>
      </c>
      <c r="AI1125" s="182" t="s">
        <v>17040</v>
      </c>
    </row>
    <row r="1126" spans="25:35" x14ac:dyDescent="0.4">
      <c r="Y1126" s="182" t="s">
        <v>880</v>
      </c>
      <c r="Z1126" s="182">
        <v>1949</v>
      </c>
      <c r="AA1126" s="182">
        <v>949.1</v>
      </c>
      <c r="AB1126" s="182">
        <v>46</v>
      </c>
      <c r="AC1126" s="182">
        <v>2</v>
      </c>
      <c r="AD1126" s="182">
        <v>873.1</v>
      </c>
      <c r="AF1126" s="182" t="s">
        <v>4497</v>
      </c>
      <c r="AG1126" s="182" t="s">
        <v>17312</v>
      </c>
      <c r="AH1126" s="182" t="s">
        <v>2993</v>
      </c>
      <c r="AI1126" s="182" t="s">
        <v>17315</v>
      </c>
    </row>
    <row r="1127" spans="25:35" x14ac:dyDescent="0.4">
      <c r="Y1127" s="182" t="s">
        <v>4524</v>
      </c>
      <c r="Z1127" s="182">
        <v>1959</v>
      </c>
      <c r="AA1127" s="182">
        <v>595.5</v>
      </c>
      <c r="AB1127" s="182">
        <v>41</v>
      </c>
      <c r="AC1127" s="182">
        <v>2</v>
      </c>
      <c r="AD1127" s="182">
        <v>548.5</v>
      </c>
      <c r="AF1127" s="182" t="s">
        <v>150</v>
      </c>
      <c r="AG1127" s="182" t="s">
        <v>17312</v>
      </c>
      <c r="AH1127" s="182" t="s">
        <v>2993</v>
      </c>
      <c r="AI1127" s="182" t="s">
        <v>17040</v>
      </c>
    </row>
    <row r="1128" spans="25:35" x14ac:dyDescent="0.4">
      <c r="Y1128" s="182" t="s">
        <v>113</v>
      </c>
      <c r="Z1128" s="182">
        <v>1959</v>
      </c>
      <c r="AA1128" s="182">
        <v>546.79999999999995</v>
      </c>
      <c r="AB1128" s="182">
        <v>21</v>
      </c>
      <c r="AC1128" s="182">
        <v>2</v>
      </c>
      <c r="AD1128" s="182">
        <v>362.7</v>
      </c>
      <c r="AF1128" s="182" t="s">
        <v>4500</v>
      </c>
      <c r="AG1128" s="182" t="s">
        <v>17312</v>
      </c>
      <c r="AH1128" s="182" t="s">
        <v>2993</v>
      </c>
      <c r="AI1128" s="182" t="s">
        <v>17040</v>
      </c>
    </row>
    <row r="1129" spans="25:35" x14ac:dyDescent="0.4">
      <c r="Y1129" s="182" t="s">
        <v>4526</v>
      </c>
      <c r="Z1129" s="182">
        <v>1959</v>
      </c>
      <c r="AA1129" s="182">
        <v>273</v>
      </c>
      <c r="AB1129" s="182">
        <v>21</v>
      </c>
      <c r="AC1129" s="182">
        <v>2</v>
      </c>
      <c r="AD1129" s="182">
        <v>273</v>
      </c>
      <c r="AF1129" s="182" t="s">
        <v>874</v>
      </c>
      <c r="AG1129" s="182" t="s">
        <v>17312</v>
      </c>
      <c r="AH1129" s="182" t="s">
        <v>2993</v>
      </c>
      <c r="AI1129" s="182" t="s">
        <v>17040</v>
      </c>
    </row>
    <row r="1130" spans="25:35" x14ac:dyDescent="0.4">
      <c r="Y1130" s="182" t="s">
        <v>4527</v>
      </c>
      <c r="Z1130" s="182">
        <v>1959</v>
      </c>
      <c r="AA1130" s="182">
        <v>272.89999999999998</v>
      </c>
      <c r="AB1130" s="182">
        <v>18</v>
      </c>
      <c r="AC1130" s="182">
        <v>2</v>
      </c>
      <c r="AD1130" s="182">
        <v>184.3</v>
      </c>
      <c r="AF1130" s="182" t="s">
        <v>875</v>
      </c>
      <c r="AG1130" s="182" t="s">
        <v>17312</v>
      </c>
      <c r="AH1130" s="182" t="s">
        <v>2993</v>
      </c>
      <c r="AI1130" s="182" t="s">
        <v>17042</v>
      </c>
    </row>
    <row r="1131" spans="25:35" x14ac:dyDescent="0.4">
      <c r="Y1131" s="182" t="s">
        <v>4528</v>
      </c>
      <c r="Z1131" s="182">
        <v>1960</v>
      </c>
      <c r="AA1131" s="182">
        <v>627.70000000000005</v>
      </c>
      <c r="AB1131" s="182">
        <v>25</v>
      </c>
      <c r="AC1131" s="182">
        <v>2</v>
      </c>
      <c r="AD1131" s="182">
        <v>399.3</v>
      </c>
      <c r="AF1131" s="182" t="s">
        <v>4504</v>
      </c>
      <c r="AG1131" s="182" t="s">
        <v>17312</v>
      </c>
      <c r="AH1131" s="182" t="s">
        <v>2993</v>
      </c>
      <c r="AI1131" s="182" t="s">
        <v>17040</v>
      </c>
    </row>
    <row r="1132" spans="25:35" x14ac:dyDescent="0.4">
      <c r="Y1132" s="182" t="s">
        <v>4530</v>
      </c>
      <c r="Z1132" s="182">
        <v>1947</v>
      </c>
      <c r="AA1132" s="182">
        <v>3052.7</v>
      </c>
      <c r="AB1132" s="182">
        <v>107</v>
      </c>
      <c r="AC1132" s="182">
        <v>3</v>
      </c>
      <c r="AD1132" s="182">
        <v>2653.5</v>
      </c>
      <c r="AF1132" s="182" t="s">
        <v>4507</v>
      </c>
      <c r="AG1132" s="182" t="s">
        <v>17312</v>
      </c>
      <c r="AH1132" s="182" t="s">
        <v>2993</v>
      </c>
      <c r="AI1132" s="182" t="s">
        <v>17040</v>
      </c>
    </row>
    <row r="1133" spans="25:35" x14ac:dyDescent="0.4">
      <c r="Y1133" s="182" t="s">
        <v>4533</v>
      </c>
      <c r="Z1133" s="182">
        <v>1959</v>
      </c>
      <c r="AA1133" s="182">
        <v>593.4</v>
      </c>
      <c r="AB1133" s="182">
        <v>35</v>
      </c>
      <c r="AC1133" s="182">
        <v>2</v>
      </c>
      <c r="AD1133" s="182">
        <v>474.3</v>
      </c>
      <c r="AF1133" s="182" t="s">
        <v>4509</v>
      </c>
      <c r="AG1133" s="182" t="s">
        <v>17312</v>
      </c>
      <c r="AH1133" s="182" t="s">
        <v>2993</v>
      </c>
      <c r="AI1133" s="182" t="s">
        <v>17040</v>
      </c>
    </row>
    <row r="1134" spans="25:35" x14ac:dyDescent="0.4">
      <c r="Y1134" s="182" t="s">
        <v>4536</v>
      </c>
      <c r="Z1134" s="182">
        <v>1960</v>
      </c>
      <c r="AA1134" s="182">
        <v>952.4</v>
      </c>
      <c r="AB1134" s="182">
        <v>37</v>
      </c>
      <c r="AC1134" s="182">
        <v>3</v>
      </c>
      <c r="AD1134" s="182">
        <v>613</v>
      </c>
      <c r="AF1134" s="182" t="s">
        <v>151</v>
      </c>
      <c r="AG1134" s="182" t="s">
        <v>17312</v>
      </c>
      <c r="AH1134" s="182" t="s">
        <v>2993</v>
      </c>
      <c r="AI1134" s="182" t="s">
        <v>17042</v>
      </c>
    </row>
    <row r="1135" spans="25:35" x14ac:dyDescent="0.4">
      <c r="Y1135" s="182" t="s">
        <v>4538</v>
      </c>
      <c r="Z1135" s="182">
        <v>1958</v>
      </c>
      <c r="AA1135" s="182">
        <v>594.9</v>
      </c>
      <c r="AB1135" s="182">
        <v>26</v>
      </c>
      <c r="AC1135" s="182">
        <v>2</v>
      </c>
      <c r="AD1135" s="182">
        <v>550.9</v>
      </c>
      <c r="AF1135" s="182" t="s">
        <v>4513</v>
      </c>
      <c r="AG1135" s="182" t="s">
        <v>17312</v>
      </c>
      <c r="AH1135" s="182" t="s">
        <v>2993</v>
      </c>
      <c r="AI1135" s="182" t="s">
        <v>17040</v>
      </c>
    </row>
    <row r="1136" spans="25:35" x14ac:dyDescent="0.4">
      <c r="Y1136" s="182" t="s">
        <v>4539</v>
      </c>
      <c r="Z1136" s="182">
        <v>1961</v>
      </c>
      <c r="AA1136" s="182">
        <v>2102.1999999999998</v>
      </c>
      <c r="AB1136" s="182">
        <v>63</v>
      </c>
      <c r="AC1136" s="182">
        <v>3</v>
      </c>
      <c r="AD1136" s="182">
        <v>1799.4</v>
      </c>
      <c r="AF1136" s="182" t="s">
        <v>152</v>
      </c>
      <c r="AG1136" s="182" t="s">
        <v>17312</v>
      </c>
      <c r="AH1136" s="182" t="s">
        <v>2993</v>
      </c>
      <c r="AI1136" s="182" t="s">
        <v>17042</v>
      </c>
    </row>
    <row r="1137" spans="25:35" x14ac:dyDescent="0.4">
      <c r="Y1137" s="182" t="s">
        <v>4540</v>
      </c>
      <c r="Z1137" s="182">
        <v>1958</v>
      </c>
      <c r="AA1137" s="182">
        <v>273.89999999999998</v>
      </c>
      <c r="AB1137" s="182">
        <v>8</v>
      </c>
      <c r="AC1137" s="182">
        <v>2</v>
      </c>
      <c r="AD1137" s="182">
        <v>187.6</v>
      </c>
      <c r="AF1137" s="182" t="s">
        <v>876</v>
      </c>
      <c r="AG1137" s="182" t="s">
        <v>17312</v>
      </c>
      <c r="AH1137" s="182" t="s">
        <v>2993</v>
      </c>
      <c r="AI1137" s="182" t="s">
        <v>17040</v>
      </c>
    </row>
    <row r="1138" spans="25:35" x14ac:dyDescent="0.4">
      <c r="Y1138" s="182" t="s">
        <v>4542</v>
      </c>
      <c r="Z1138" s="182">
        <v>1961</v>
      </c>
      <c r="AA1138" s="182">
        <v>1206.3</v>
      </c>
      <c r="AB1138" s="182">
        <v>46</v>
      </c>
      <c r="AC1138" s="182">
        <v>3</v>
      </c>
      <c r="AD1138" s="182">
        <v>963.7</v>
      </c>
      <c r="AF1138" s="182" t="s">
        <v>111</v>
      </c>
      <c r="AG1138" s="182" t="s">
        <v>17312</v>
      </c>
      <c r="AH1138" s="182" t="s">
        <v>17313</v>
      </c>
      <c r="AI1138" s="182" t="s">
        <v>17320</v>
      </c>
    </row>
    <row r="1139" spans="25:35" x14ac:dyDescent="0.4">
      <c r="Y1139" s="182" t="s">
        <v>4543</v>
      </c>
      <c r="Z1139" s="182">
        <v>1959</v>
      </c>
      <c r="AA1139" s="182">
        <v>559.5</v>
      </c>
      <c r="AB1139" s="182">
        <v>43</v>
      </c>
      <c r="AC1139" s="182">
        <v>2</v>
      </c>
      <c r="AD1139" s="182">
        <v>373.6</v>
      </c>
      <c r="AF1139" s="182" t="s">
        <v>877</v>
      </c>
      <c r="AG1139" s="182" t="s">
        <v>17312</v>
      </c>
      <c r="AH1139" s="182" t="s">
        <v>17313</v>
      </c>
      <c r="AI1139" s="182" t="s">
        <v>17042</v>
      </c>
    </row>
    <row r="1140" spans="25:35" x14ac:dyDescent="0.4">
      <c r="Y1140" s="182" t="s">
        <v>881</v>
      </c>
      <c r="Z1140" s="182">
        <v>1962</v>
      </c>
      <c r="AA1140" s="182">
        <v>970.2</v>
      </c>
      <c r="AB1140" s="182">
        <v>53</v>
      </c>
      <c r="AC1140" s="182">
        <v>3</v>
      </c>
      <c r="AD1140" s="182">
        <v>615</v>
      </c>
      <c r="AF1140" s="182" t="s">
        <v>878</v>
      </c>
      <c r="AG1140" s="182" t="s">
        <v>17312</v>
      </c>
      <c r="AH1140" s="182" t="s">
        <v>2993</v>
      </c>
      <c r="AI1140" s="182" t="s">
        <v>17040</v>
      </c>
    </row>
    <row r="1141" spans="25:35" x14ac:dyDescent="0.4">
      <c r="Y1141" s="182" t="s">
        <v>115</v>
      </c>
      <c r="Z1141" s="182">
        <v>1962</v>
      </c>
      <c r="AA1141" s="182">
        <v>969.7</v>
      </c>
      <c r="AB1141" s="182">
        <v>39</v>
      </c>
      <c r="AC1141" s="182">
        <v>3</v>
      </c>
      <c r="AD1141" s="182">
        <v>622.5</v>
      </c>
      <c r="AF1141" s="182" t="s">
        <v>879</v>
      </c>
      <c r="AG1141" s="182" t="s">
        <v>17312</v>
      </c>
      <c r="AH1141" s="182" t="s">
        <v>2993</v>
      </c>
      <c r="AI1141" s="182" t="s">
        <v>17040</v>
      </c>
    </row>
    <row r="1142" spans="25:35" x14ac:dyDescent="0.4">
      <c r="Y1142" s="182" t="s">
        <v>4545</v>
      </c>
      <c r="Z1142" s="182">
        <v>1962</v>
      </c>
      <c r="AA1142" s="182">
        <v>959.6</v>
      </c>
      <c r="AB1142" s="182">
        <v>41</v>
      </c>
      <c r="AC1142" s="182">
        <v>3</v>
      </c>
      <c r="AD1142" s="182">
        <v>629.6</v>
      </c>
      <c r="AF1142" s="182" t="s">
        <v>112</v>
      </c>
      <c r="AG1142" s="182" t="s">
        <v>17312</v>
      </c>
      <c r="AH1142" s="182" t="s">
        <v>17313</v>
      </c>
      <c r="AI1142" s="182" t="s">
        <v>17042</v>
      </c>
    </row>
    <row r="1143" spans="25:35" x14ac:dyDescent="0.4">
      <c r="Y1143" s="182" t="s">
        <v>4547</v>
      </c>
      <c r="Z1143" s="182">
        <v>1976</v>
      </c>
      <c r="AA1143" s="182">
        <v>1667.6</v>
      </c>
      <c r="AB1143" s="182">
        <v>56</v>
      </c>
      <c r="AC1143" s="182">
        <v>4</v>
      </c>
      <c r="AD1143" s="182">
        <v>1233.5</v>
      </c>
      <c r="AF1143" s="182" t="s">
        <v>880</v>
      </c>
      <c r="AG1143" s="182" t="s">
        <v>17312</v>
      </c>
      <c r="AH1143" s="182" t="s">
        <v>17313</v>
      </c>
      <c r="AI1143" s="182" t="s">
        <v>17042</v>
      </c>
    </row>
    <row r="1144" spans="25:35" x14ac:dyDescent="0.4">
      <c r="Y1144" s="182" t="s">
        <v>288</v>
      </c>
      <c r="Z1144" s="182">
        <v>1949</v>
      </c>
      <c r="AA1144" s="182">
        <v>980.1</v>
      </c>
      <c r="AB1144" s="182">
        <v>37</v>
      </c>
      <c r="AC1144" s="182">
        <v>3</v>
      </c>
      <c r="AD1144" s="182">
        <v>548.6</v>
      </c>
      <c r="AF1144" s="182" t="s">
        <v>4524</v>
      </c>
      <c r="AG1144" s="182" t="s">
        <v>17312</v>
      </c>
      <c r="AH1144" s="182" t="s">
        <v>17313</v>
      </c>
      <c r="AI1144" s="182" t="s">
        <v>17042</v>
      </c>
    </row>
    <row r="1145" spans="25:35" x14ac:dyDescent="0.4">
      <c r="Y1145" s="182" t="s">
        <v>4551</v>
      </c>
      <c r="Z1145" s="182">
        <v>1949</v>
      </c>
      <c r="AA1145" s="182">
        <v>955.1</v>
      </c>
      <c r="AB1145" s="182">
        <v>33</v>
      </c>
      <c r="AC1145" s="182">
        <v>2</v>
      </c>
      <c r="AD1145" s="182">
        <v>873.7</v>
      </c>
      <c r="AF1145" s="182" t="s">
        <v>113</v>
      </c>
      <c r="AG1145" s="182" t="s">
        <v>17312</v>
      </c>
      <c r="AH1145" s="182" t="s">
        <v>2993</v>
      </c>
      <c r="AI1145" s="182" t="s">
        <v>17042</v>
      </c>
    </row>
    <row r="1146" spans="25:35" x14ac:dyDescent="0.4">
      <c r="Y1146" s="182" t="s">
        <v>4552</v>
      </c>
      <c r="Z1146" s="182">
        <v>1962</v>
      </c>
      <c r="AA1146" s="182">
        <v>961.6</v>
      </c>
      <c r="AB1146" s="182">
        <v>48</v>
      </c>
      <c r="AC1146" s="182">
        <v>3</v>
      </c>
      <c r="AD1146" s="182">
        <v>620</v>
      </c>
      <c r="AF1146" s="182" t="s">
        <v>4526</v>
      </c>
      <c r="AG1146" s="182" t="s">
        <v>17312</v>
      </c>
      <c r="AH1146" s="182" t="s">
        <v>2993</v>
      </c>
      <c r="AI1146" s="182" t="s">
        <v>17040</v>
      </c>
    </row>
    <row r="1147" spans="25:35" x14ac:dyDescent="0.4">
      <c r="Y1147" s="182" t="s">
        <v>4553</v>
      </c>
      <c r="Z1147" s="182">
        <v>1961</v>
      </c>
      <c r="AA1147" s="182">
        <v>1247.9000000000001</v>
      </c>
      <c r="AB1147" s="182">
        <v>76</v>
      </c>
      <c r="AC1147" s="182">
        <v>3</v>
      </c>
      <c r="AD1147" s="182">
        <v>1187.0999999999999</v>
      </c>
      <c r="AF1147" s="182" t="s">
        <v>4527</v>
      </c>
      <c r="AG1147" s="182" t="s">
        <v>17312</v>
      </c>
      <c r="AH1147" s="182" t="s">
        <v>2993</v>
      </c>
      <c r="AI1147" s="182" t="s">
        <v>17040</v>
      </c>
    </row>
    <row r="1148" spans="25:35" x14ac:dyDescent="0.4">
      <c r="Y1148" s="182" t="s">
        <v>153</v>
      </c>
      <c r="Z1148" s="182">
        <v>1963</v>
      </c>
      <c r="AA1148" s="182">
        <v>3666.8</v>
      </c>
      <c r="AB1148" s="182">
        <v>193</v>
      </c>
      <c r="AC1148" s="182">
        <v>5</v>
      </c>
      <c r="AD1148" s="182">
        <v>3100.6</v>
      </c>
      <c r="AF1148" s="182" t="s">
        <v>4528</v>
      </c>
      <c r="AG1148" s="182" t="s">
        <v>17312</v>
      </c>
      <c r="AH1148" s="182" t="s">
        <v>2993</v>
      </c>
      <c r="AI1148" s="182" t="s">
        <v>17042</v>
      </c>
    </row>
    <row r="1149" spans="25:35" x14ac:dyDescent="0.4">
      <c r="Y1149" s="182" t="s">
        <v>4556</v>
      </c>
      <c r="Z1149" s="182">
        <v>1993</v>
      </c>
      <c r="AA1149" s="182">
        <v>3662.8</v>
      </c>
      <c r="AB1149" s="182">
        <v>152</v>
      </c>
      <c r="AC1149" s="182">
        <v>5</v>
      </c>
      <c r="AD1149" s="182">
        <v>2530.6999999999998</v>
      </c>
      <c r="AF1149" s="182" t="s">
        <v>4530</v>
      </c>
      <c r="AG1149" s="182" t="s">
        <v>17312</v>
      </c>
      <c r="AH1149" s="182" t="s">
        <v>2993</v>
      </c>
      <c r="AI1149" s="182" t="s">
        <v>17320</v>
      </c>
    </row>
    <row r="1150" spans="25:35" x14ac:dyDescent="0.4">
      <c r="Y1150" s="182" t="s">
        <v>4557</v>
      </c>
      <c r="Z1150" s="182">
        <v>1999</v>
      </c>
      <c r="AA1150" s="182">
        <v>3821.5</v>
      </c>
      <c r="AB1150" s="182">
        <v>112</v>
      </c>
      <c r="AC1150" s="182">
        <v>5</v>
      </c>
      <c r="AD1150" s="182">
        <v>2563.9</v>
      </c>
      <c r="AF1150" s="182" t="s">
        <v>4533</v>
      </c>
      <c r="AG1150" s="182" t="s">
        <v>17312</v>
      </c>
      <c r="AH1150" s="182" t="s">
        <v>2993</v>
      </c>
      <c r="AI1150" s="182" t="s">
        <v>17042</v>
      </c>
    </row>
    <row r="1151" spans="25:35" x14ac:dyDescent="0.4">
      <c r="Y1151" s="182" t="s">
        <v>114</v>
      </c>
      <c r="Z1151" s="182">
        <v>1949</v>
      </c>
      <c r="AA1151" s="182">
        <v>872</v>
      </c>
      <c r="AB1151" s="182">
        <v>34</v>
      </c>
      <c r="AC1151" s="182">
        <v>2</v>
      </c>
      <c r="AD1151" s="182">
        <v>538.1</v>
      </c>
      <c r="AF1151" s="182" t="s">
        <v>4536</v>
      </c>
      <c r="AG1151" s="182" t="s">
        <v>17312</v>
      </c>
      <c r="AH1151" s="182" t="s">
        <v>2993</v>
      </c>
      <c r="AI1151" s="182" t="s">
        <v>17042</v>
      </c>
    </row>
    <row r="1152" spans="25:35" x14ac:dyDescent="0.4">
      <c r="Y1152" s="182" t="s">
        <v>116</v>
      </c>
      <c r="Z1152" s="182">
        <v>1949</v>
      </c>
      <c r="AA1152" s="182">
        <v>560.4</v>
      </c>
      <c r="AB1152" s="182">
        <v>24</v>
      </c>
      <c r="AC1152" s="182">
        <v>2</v>
      </c>
      <c r="AD1152" s="182">
        <v>516.70000000000005</v>
      </c>
      <c r="AF1152" s="182" t="s">
        <v>4538</v>
      </c>
      <c r="AG1152" s="182" t="s">
        <v>17312</v>
      </c>
      <c r="AH1152" s="182" t="s">
        <v>2993</v>
      </c>
      <c r="AI1152" s="182" t="s">
        <v>17042</v>
      </c>
    </row>
    <row r="1153" spans="25:35" x14ac:dyDescent="0.4">
      <c r="Y1153" s="182" t="s">
        <v>154</v>
      </c>
      <c r="Z1153" s="182">
        <v>1949</v>
      </c>
      <c r="AA1153" s="182">
        <v>548.79999999999995</v>
      </c>
      <c r="AB1153" s="182">
        <v>10</v>
      </c>
      <c r="AC1153" s="182">
        <v>2</v>
      </c>
      <c r="AD1153" s="182">
        <v>499.5</v>
      </c>
      <c r="AF1153" s="182" t="s">
        <v>4539</v>
      </c>
      <c r="AG1153" s="182" t="s">
        <v>17312</v>
      </c>
      <c r="AH1153" s="182" t="s">
        <v>17313</v>
      </c>
      <c r="AI1153" s="182" t="s">
        <v>17322</v>
      </c>
    </row>
    <row r="1154" spans="25:35" x14ac:dyDescent="0.4">
      <c r="Y1154" s="182" t="s">
        <v>4560</v>
      </c>
      <c r="Z1154" s="182">
        <v>1950</v>
      </c>
      <c r="AA1154" s="182">
        <v>919.9</v>
      </c>
      <c r="AB1154" s="182">
        <v>41</v>
      </c>
      <c r="AC1154" s="182">
        <v>2</v>
      </c>
      <c r="AD1154" s="182">
        <v>848.2</v>
      </c>
      <c r="AF1154" s="182" t="s">
        <v>4540</v>
      </c>
      <c r="AG1154" s="182" t="s">
        <v>17312</v>
      </c>
      <c r="AH1154" s="182" t="s">
        <v>2993</v>
      </c>
      <c r="AI1154" s="182" t="s">
        <v>17040</v>
      </c>
    </row>
    <row r="1155" spans="25:35" x14ac:dyDescent="0.4">
      <c r="Y1155" s="182" t="s">
        <v>4561</v>
      </c>
      <c r="Z1155" s="182">
        <v>1949</v>
      </c>
      <c r="AA1155" s="182">
        <v>948.4</v>
      </c>
      <c r="AB1155" s="182">
        <v>34</v>
      </c>
      <c r="AC1155" s="182">
        <v>2</v>
      </c>
      <c r="AD1155" s="182">
        <v>871</v>
      </c>
      <c r="AF1155" s="182" t="s">
        <v>4542</v>
      </c>
      <c r="AG1155" s="182" t="s">
        <v>17312</v>
      </c>
      <c r="AH1155" s="182" t="s">
        <v>17313</v>
      </c>
      <c r="AI1155" s="182" t="s">
        <v>17042</v>
      </c>
    </row>
    <row r="1156" spans="25:35" x14ac:dyDescent="0.4">
      <c r="Y1156" s="182" t="s">
        <v>882</v>
      </c>
      <c r="Z1156" s="182">
        <v>1950</v>
      </c>
      <c r="AA1156" s="182">
        <v>860.2</v>
      </c>
      <c r="AB1156" s="182">
        <v>20</v>
      </c>
      <c r="AC1156" s="182">
        <v>2</v>
      </c>
      <c r="AD1156" s="182">
        <v>565.6</v>
      </c>
      <c r="AF1156" s="182" t="s">
        <v>4543</v>
      </c>
      <c r="AG1156" s="182" t="s">
        <v>17312</v>
      </c>
      <c r="AH1156" s="182" t="s">
        <v>2993</v>
      </c>
      <c r="AI1156" s="182" t="s">
        <v>17042</v>
      </c>
    </row>
    <row r="1157" spans="25:35" x14ac:dyDescent="0.4">
      <c r="Y1157" s="182" t="s">
        <v>4562</v>
      </c>
      <c r="Z1157" s="182">
        <v>1964</v>
      </c>
      <c r="AA1157" s="182">
        <v>350.2</v>
      </c>
      <c r="AB1157" s="182">
        <v>18</v>
      </c>
      <c r="AC1157" s="182">
        <v>2</v>
      </c>
      <c r="AD1157" s="182">
        <v>313.2</v>
      </c>
      <c r="AF1157" s="182" t="s">
        <v>881</v>
      </c>
      <c r="AG1157" s="182" t="s">
        <v>17312</v>
      </c>
      <c r="AH1157" s="182" t="s">
        <v>2993</v>
      </c>
      <c r="AI1157" s="182" t="s">
        <v>17042</v>
      </c>
    </row>
    <row r="1158" spans="25:35" x14ac:dyDescent="0.4">
      <c r="Y1158" s="182" t="s">
        <v>4564</v>
      </c>
      <c r="Z1158" s="182">
        <v>1971</v>
      </c>
      <c r="AA1158" s="182">
        <v>4879.1000000000004</v>
      </c>
      <c r="AB1158" s="182">
        <v>252</v>
      </c>
      <c r="AC1158" s="182">
        <v>5</v>
      </c>
      <c r="AD1158" s="182">
        <v>2834</v>
      </c>
      <c r="AF1158" s="182" t="s">
        <v>115</v>
      </c>
      <c r="AG1158" s="182" t="s">
        <v>17312</v>
      </c>
      <c r="AH1158" s="182" t="s">
        <v>2993</v>
      </c>
      <c r="AI1158" s="182" t="s">
        <v>17042</v>
      </c>
    </row>
    <row r="1159" spans="25:35" x14ac:dyDescent="0.4">
      <c r="Y1159" s="182" t="s">
        <v>4567</v>
      </c>
      <c r="Z1159" s="182">
        <v>1973</v>
      </c>
      <c r="AA1159" s="182">
        <v>2680.09</v>
      </c>
      <c r="AB1159" s="182">
        <v>103</v>
      </c>
      <c r="AC1159" s="182">
        <v>9</v>
      </c>
      <c r="AD1159" s="182">
        <v>2157</v>
      </c>
      <c r="AF1159" s="182" t="s">
        <v>4545</v>
      </c>
      <c r="AG1159" s="182" t="s">
        <v>17312</v>
      </c>
      <c r="AH1159" s="182" t="s">
        <v>2993</v>
      </c>
      <c r="AI1159" s="182" t="s">
        <v>17042</v>
      </c>
    </row>
    <row r="1160" spans="25:35" x14ac:dyDescent="0.4">
      <c r="Y1160" s="182" t="s">
        <v>4569</v>
      </c>
      <c r="Z1160" s="182">
        <v>1973</v>
      </c>
      <c r="AA1160" s="182">
        <v>3388.1</v>
      </c>
      <c r="AB1160" s="182">
        <v>97</v>
      </c>
      <c r="AC1160" s="182">
        <v>9</v>
      </c>
      <c r="AD1160" s="182">
        <v>2268.3999999999996</v>
      </c>
      <c r="AF1160" s="182" t="s">
        <v>4547</v>
      </c>
      <c r="AG1160" s="182" t="s">
        <v>17312</v>
      </c>
      <c r="AH1160" s="182" t="s">
        <v>17313</v>
      </c>
      <c r="AI1160" s="182" t="s">
        <v>17042</v>
      </c>
    </row>
    <row r="1161" spans="25:35" x14ac:dyDescent="0.4">
      <c r="Y1161" s="182" t="s">
        <v>4570</v>
      </c>
      <c r="Z1161" s="182">
        <v>1986</v>
      </c>
      <c r="AA1161" s="182">
        <v>3537.2</v>
      </c>
      <c r="AB1161" s="182">
        <v>123</v>
      </c>
      <c r="AC1161" s="182">
        <v>9</v>
      </c>
      <c r="AD1161" s="182">
        <v>3212.2</v>
      </c>
      <c r="AF1161" s="182" t="s">
        <v>288</v>
      </c>
      <c r="AG1161" s="182" t="s">
        <v>17312</v>
      </c>
      <c r="AH1161" s="182" t="s">
        <v>17379</v>
      </c>
      <c r="AI1161" s="182" t="s">
        <v>17040</v>
      </c>
    </row>
    <row r="1162" spans="25:35" x14ac:dyDescent="0.4">
      <c r="Y1162" s="182" t="s">
        <v>4572</v>
      </c>
      <c r="Z1162" s="182">
        <v>1968</v>
      </c>
      <c r="AA1162" s="182">
        <v>4537.8</v>
      </c>
      <c r="AB1162" s="182">
        <v>205</v>
      </c>
      <c r="AC1162" s="182">
        <v>5</v>
      </c>
      <c r="AD1162" s="182">
        <v>4537.8</v>
      </c>
      <c r="AF1162" s="182" t="s">
        <v>4551</v>
      </c>
      <c r="AG1162" s="182" t="s">
        <v>17312</v>
      </c>
      <c r="AH1162" s="182" t="s">
        <v>17313</v>
      </c>
      <c r="AI1162" s="182" t="s">
        <v>17042</v>
      </c>
    </row>
    <row r="1163" spans="25:35" x14ac:dyDescent="0.4">
      <c r="Y1163" s="182" t="s">
        <v>883</v>
      </c>
      <c r="Z1163" s="182">
        <v>1976</v>
      </c>
      <c r="AA1163" s="182">
        <v>3486.3</v>
      </c>
      <c r="AB1163" s="182">
        <v>136</v>
      </c>
      <c r="AC1163" s="182">
        <v>5</v>
      </c>
      <c r="AD1163" s="182">
        <v>3486.3</v>
      </c>
      <c r="AF1163" s="182" t="s">
        <v>4552</v>
      </c>
      <c r="AG1163" s="182" t="s">
        <v>17312</v>
      </c>
      <c r="AH1163" s="182" t="s">
        <v>2993</v>
      </c>
      <c r="AI1163" s="182" t="s">
        <v>17042</v>
      </c>
    </row>
    <row r="1164" spans="25:35" x14ac:dyDescent="0.4">
      <c r="Y1164" s="182" t="s">
        <v>4573</v>
      </c>
      <c r="Z1164" s="182">
        <v>1971</v>
      </c>
      <c r="AA1164" s="182">
        <v>2819.1</v>
      </c>
      <c r="AB1164" s="182">
        <v>109</v>
      </c>
      <c r="AC1164" s="182">
        <v>5</v>
      </c>
      <c r="AD1164" s="182">
        <v>2572.5</v>
      </c>
      <c r="AF1164" s="182" t="s">
        <v>4553</v>
      </c>
      <c r="AG1164" s="182" t="s">
        <v>17312</v>
      </c>
      <c r="AH1164" s="182" t="s">
        <v>17380</v>
      </c>
      <c r="AI1164" s="182" t="s">
        <v>17042</v>
      </c>
    </row>
    <row r="1165" spans="25:35" x14ac:dyDescent="0.4">
      <c r="Y1165" s="182" t="s">
        <v>4574</v>
      </c>
      <c r="Z1165" s="182">
        <v>1968</v>
      </c>
      <c r="AA1165" s="182">
        <v>4538.3</v>
      </c>
      <c r="AB1165" s="182">
        <v>210</v>
      </c>
      <c r="AC1165" s="182">
        <v>5</v>
      </c>
      <c r="AD1165" s="182">
        <v>4537.7</v>
      </c>
      <c r="AF1165" s="182" t="s">
        <v>153</v>
      </c>
      <c r="AG1165" s="182" t="s">
        <v>17312</v>
      </c>
      <c r="AH1165" s="182" t="s">
        <v>17381</v>
      </c>
      <c r="AI1165" s="182" t="s">
        <v>17322</v>
      </c>
    </row>
    <row r="1166" spans="25:35" x14ac:dyDescent="0.4">
      <c r="Y1166" s="182" t="s">
        <v>4576</v>
      </c>
      <c r="Z1166" s="182">
        <v>1971</v>
      </c>
      <c r="AA1166" s="182">
        <v>2767.5</v>
      </c>
      <c r="AB1166" s="182">
        <v>134</v>
      </c>
      <c r="AC1166" s="182">
        <v>5</v>
      </c>
      <c r="AD1166" s="182">
        <v>2563.9</v>
      </c>
      <c r="AF1166" s="182" t="s">
        <v>4556</v>
      </c>
      <c r="AG1166" s="182" t="s">
        <v>17312</v>
      </c>
      <c r="AH1166" s="182" t="s">
        <v>17313</v>
      </c>
      <c r="AI1166" s="182" t="s">
        <v>17040</v>
      </c>
    </row>
    <row r="1167" spans="25:35" x14ac:dyDescent="0.4">
      <c r="Y1167" s="182" t="s">
        <v>4577</v>
      </c>
      <c r="Z1167" s="182">
        <v>1975</v>
      </c>
      <c r="AA1167" s="182">
        <v>3295.9</v>
      </c>
      <c r="AB1167" s="182">
        <v>98</v>
      </c>
      <c r="AC1167" s="182">
        <v>9</v>
      </c>
      <c r="AD1167" s="182">
        <v>3021.4</v>
      </c>
      <c r="AF1167" s="182" t="s">
        <v>4557</v>
      </c>
      <c r="AG1167" s="182" t="s">
        <v>17312</v>
      </c>
      <c r="AH1167" s="182" t="s">
        <v>17313</v>
      </c>
      <c r="AI1167" s="182" t="s">
        <v>17040</v>
      </c>
    </row>
    <row r="1168" spans="25:35" x14ac:dyDescent="0.4">
      <c r="Y1168" s="182" t="s">
        <v>4579</v>
      </c>
      <c r="Z1168" s="182">
        <v>1968</v>
      </c>
      <c r="AA1168" s="182">
        <v>2844.5</v>
      </c>
      <c r="AB1168" s="182">
        <v>116</v>
      </c>
      <c r="AC1168" s="182">
        <v>5</v>
      </c>
      <c r="AD1168" s="182">
        <v>2587.1</v>
      </c>
      <c r="AF1168" s="182" t="s">
        <v>114</v>
      </c>
      <c r="AG1168" s="182" t="s">
        <v>17312</v>
      </c>
      <c r="AH1168" s="182" t="s">
        <v>2993</v>
      </c>
      <c r="AI1168" s="182" t="s">
        <v>17042</v>
      </c>
    </row>
    <row r="1169" spans="25:35" x14ac:dyDescent="0.4">
      <c r="Y1169" s="182" t="s">
        <v>4580</v>
      </c>
      <c r="Z1169" s="182">
        <v>1968</v>
      </c>
      <c r="AA1169" s="182">
        <v>2609.1</v>
      </c>
      <c r="AB1169" s="182">
        <v>125</v>
      </c>
      <c r="AC1169" s="182">
        <v>5</v>
      </c>
      <c r="AD1169" s="182">
        <v>1828.7</v>
      </c>
      <c r="AF1169" s="182" t="s">
        <v>116</v>
      </c>
      <c r="AG1169" s="182" t="s">
        <v>17312</v>
      </c>
      <c r="AH1169" s="182" t="s">
        <v>17313</v>
      </c>
      <c r="AI1169" s="182" t="s">
        <v>17040</v>
      </c>
    </row>
    <row r="1170" spans="25:35" x14ac:dyDescent="0.4">
      <c r="Y1170" s="182" t="s">
        <v>4582</v>
      </c>
      <c r="Z1170" s="182">
        <v>1968</v>
      </c>
      <c r="AA1170" s="182">
        <v>3113</v>
      </c>
      <c r="AB1170" s="182">
        <v>156</v>
      </c>
      <c r="AC1170" s="182">
        <v>5</v>
      </c>
      <c r="AD1170" s="182">
        <v>2590</v>
      </c>
      <c r="AF1170" s="182" t="s">
        <v>154</v>
      </c>
      <c r="AG1170" s="182" t="s">
        <v>17312</v>
      </c>
      <c r="AH1170" s="182" t="s">
        <v>2993</v>
      </c>
      <c r="AI1170" s="182" t="s">
        <v>17040</v>
      </c>
    </row>
    <row r="1171" spans="25:35" x14ac:dyDescent="0.4">
      <c r="Y1171" s="182" t="s">
        <v>884</v>
      </c>
      <c r="Z1171" s="182">
        <v>1968</v>
      </c>
      <c r="AA1171" s="182">
        <v>2812</v>
      </c>
      <c r="AB1171" s="182">
        <v>116</v>
      </c>
      <c r="AC1171" s="182">
        <v>5</v>
      </c>
      <c r="AD1171" s="182">
        <v>2607</v>
      </c>
      <c r="AF1171" s="182" t="s">
        <v>4560</v>
      </c>
      <c r="AG1171" s="182" t="s">
        <v>17312</v>
      </c>
      <c r="AH1171" s="182" t="s">
        <v>17313</v>
      </c>
      <c r="AI1171" s="182" t="s">
        <v>17042</v>
      </c>
    </row>
    <row r="1172" spans="25:35" x14ac:dyDescent="0.4">
      <c r="Y1172" s="182" t="s">
        <v>4584</v>
      </c>
      <c r="Z1172" s="182">
        <v>1971</v>
      </c>
      <c r="AA1172" s="182">
        <v>5771.6</v>
      </c>
      <c r="AB1172" s="182">
        <v>241</v>
      </c>
      <c r="AC1172" s="182">
        <v>5</v>
      </c>
      <c r="AD1172" s="182">
        <v>4780.3999999999996</v>
      </c>
      <c r="AF1172" s="182" t="s">
        <v>4561</v>
      </c>
      <c r="AG1172" s="182" t="s">
        <v>17312</v>
      </c>
      <c r="AH1172" s="182" t="s">
        <v>17313</v>
      </c>
      <c r="AI1172" s="182" t="s">
        <v>17042</v>
      </c>
    </row>
    <row r="1173" spans="25:35" x14ac:dyDescent="0.4">
      <c r="Y1173" s="182" t="s">
        <v>4585</v>
      </c>
      <c r="Z1173" s="182">
        <v>1990</v>
      </c>
      <c r="AA1173" s="182">
        <v>2475.9</v>
      </c>
      <c r="AB1173" s="182">
        <v>113</v>
      </c>
      <c r="AC1173" s="182">
        <v>5</v>
      </c>
      <c r="AD1173" s="182">
        <v>2375.8000000000002</v>
      </c>
      <c r="AF1173" s="182" t="s">
        <v>882</v>
      </c>
      <c r="AG1173" s="182" t="s">
        <v>17312</v>
      </c>
      <c r="AH1173" s="182" t="s">
        <v>2993</v>
      </c>
      <c r="AI1173" s="182" t="s">
        <v>17042</v>
      </c>
    </row>
    <row r="1174" spans="25:35" x14ac:dyDescent="0.4">
      <c r="Y1174" s="182" t="s">
        <v>4587</v>
      </c>
      <c r="Z1174" s="182">
        <v>1972</v>
      </c>
      <c r="AA1174" s="182">
        <v>2826.2</v>
      </c>
      <c r="AB1174" s="182">
        <v>97</v>
      </c>
      <c r="AC1174" s="182">
        <v>9</v>
      </c>
      <c r="AD1174" s="182">
        <v>2758.61</v>
      </c>
      <c r="AF1174" s="182" t="s">
        <v>4562</v>
      </c>
      <c r="AG1174" s="182" t="s">
        <v>17312</v>
      </c>
      <c r="AH1174" s="182" t="s">
        <v>2993</v>
      </c>
      <c r="AI1174" s="182" t="s">
        <v>17040</v>
      </c>
    </row>
    <row r="1175" spans="25:35" x14ac:dyDescent="0.4">
      <c r="Y1175" s="182" t="s">
        <v>885</v>
      </c>
      <c r="Z1175" s="182">
        <v>1972</v>
      </c>
      <c r="AA1175" s="182">
        <v>3788.4</v>
      </c>
      <c r="AB1175" s="182">
        <v>100</v>
      </c>
      <c r="AC1175" s="182">
        <v>5</v>
      </c>
      <c r="AD1175" s="182">
        <v>3520.9</v>
      </c>
      <c r="AF1175" s="182" t="s">
        <v>4564</v>
      </c>
      <c r="AG1175" s="182" t="s">
        <v>17312</v>
      </c>
      <c r="AH1175" s="182" t="s">
        <v>17313</v>
      </c>
      <c r="AI1175" s="182" t="s">
        <v>17040</v>
      </c>
    </row>
    <row r="1176" spans="25:35" x14ac:dyDescent="0.4">
      <c r="Y1176" s="182" t="s">
        <v>4589</v>
      </c>
      <c r="Z1176" s="182">
        <v>1967</v>
      </c>
      <c r="AA1176" s="182">
        <v>4540.3</v>
      </c>
      <c r="AB1176" s="182">
        <v>238</v>
      </c>
      <c r="AC1176" s="182">
        <v>5</v>
      </c>
      <c r="AD1176" s="182">
        <v>3270.3</v>
      </c>
      <c r="AF1176" s="182" t="s">
        <v>4567</v>
      </c>
      <c r="AG1176" s="182" t="s">
        <v>17312</v>
      </c>
      <c r="AH1176" s="182" t="s">
        <v>2993</v>
      </c>
      <c r="AI1176" s="182" t="s">
        <v>17040</v>
      </c>
    </row>
    <row r="1177" spans="25:35" x14ac:dyDescent="0.4">
      <c r="Y1177" s="182" t="s">
        <v>4592</v>
      </c>
      <c r="Z1177" s="182">
        <v>1968</v>
      </c>
      <c r="AA1177" s="182">
        <v>2829.3</v>
      </c>
      <c r="AB1177" s="182">
        <v>114</v>
      </c>
      <c r="AC1177" s="182">
        <v>5</v>
      </c>
      <c r="AD1177" s="182">
        <v>2590.5</v>
      </c>
      <c r="AF1177" s="182" t="s">
        <v>4569</v>
      </c>
      <c r="AG1177" s="182" t="s">
        <v>17312</v>
      </c>
      <c r="AH1177" s="182" t="s">
        <v>2993</v>
      </c>
      <c r="AI1177" s="182" t="s">
        <v>17040</v>
      </c>
    </row>
    <row r="1178" spans="25:35" x14ac:dyDescent="0.4">
      <c r="Y1178" s="182" t="s">
        <v>4593</v>
      </c>
      <c r="Z1178" s="182">
        <v>1967</v>
      </c>
      <c r="AA1178" s="182">
        <v>6875.8</v>
      </c>
      <c r="AB1178" s="182">
        <v>285</v>
      </c>
      <c r="AC1178" s="182">
        <v>5</v>
      </c>
      <c r="AD1178" s="182">
        <v>6363.1</v>
      </c>
      <c r="AF1178" s="182" t="s">
        <v>4570</v>
      </c>
      <c r="AG1178" s="182" t="s">
        <v>17312</v>
      </c>
      <c r="AH1178" s="182" t="s">
        <v>2993</v>
      </c>
      <c r="AI1178" s="182" t="s">
        <v>17040</v>
      </c>
    </row>
    <row r="1179" spans="25:35" x14ac:dyDescent="0.4">
      <c r="Y1179" s="182" t="s">
        <v>4595</v>
      </c>
      <c r="Z1179" s="182">
        <v>1967</v>
      </c>
      <c r="AA1179" s="182">
        <v>4850.7</v>
      </c>
      <c r="AB1179" s="182">
        <v>197</v>
      </c>
      <c r="AC1179" s="182">
        <v>5</v>
      </c>
      <c r="AD1179" s="182">
        <v>4498.5</v>
      </c>
      <c r="AF1179" s="182" t="s">
        <v>4572</v>
      </c>
      <c r="AG1179" s="182" t="s">
        <v>17319</v>
      </c>
      <c r="AH1179" s="182" t="s">
        <v>2993</v>
      </c>
      <c r="AI1179" s="182" t="s">
        <v>17331</v>
      </c>
    </row>
    <row r="1180" spans="25:35" x14ac:dyDescent="0.4">
      <c r="Y1180" s="182" t="s">
        <v>4596</v>
      </c>
      <c r="Z1180" s="182">
        <v>1967</v>
      </c>
      <c r="AA1180" s="182">
        <v>2807.7</v>
      </c>
      <c r="AB1180" s="182">
        <v>132</v>
      </c>
      <c r="AC1180" s="182">
        <v>5</v>
      </c>
      <c r="AD1180" s="182">
        <v>2603.1</v>
      </c>
      <c r="AF1180" s="182" t="s">
        <v>883</v>
      </c>
      <c r="AG1180" s="182" t="s">
        <v>17312</v>
      </c>
      <c r="AH1180" s="182" t="s">
        <v>2993</v>
      </c>
      <c r="AI1180" s="182" t="s">
        <v>17315</v>
      </c>
    </row>
    <row r="1181" spans="25:35" x14ac:dyDescent="0.4">
      <c r="Y1181" s="182" t="s">
        <v>886</v>
      </c>
      <c r="Z1181" s="182">
        <v>1971</v>
      </c>
      <c r="AA1181" s="182">
        <v>3837.6</v>
      </c>
      <c r="AB1181" s="182">
        <v>162</v>
      </c>
      <c r="AC1181" s="182">
        <v>5</v>
      </c>
      <c r="AD1181" s="182">
        <v>3516.3</v>
      </c>
      <c r="AF1181" s="182" t="s">
        <v>4573</v>
      </c>
      <c r="AG1181" s="182" t="s">
        <v>17319</v>
      </c>
      <c r="AH1181" s="182" t="s">
        <v>2993</v>
      </c>
      <c r="AI1181" s="182" t="s">
        <v>17322</v>
      </c>
    </row>
    <row r="1182" spans="25:35" x14ac:dyDescent="0.4">
      <c r="Y1182" s="182" t="s">
        <v>4597</v>
      </c>
      <c r="Z1182" s="182">
        <v>1981</v>
      </c>
      <c r="AA1182" s="182">
        <v>3614.5</v>
      </c>
      <c r="AB1182" s="182">
        <v>135</v>
      </c>
      <c r="AC1182" s="182">
        <v>9</v>
      </c>
      <c r="AD1182" s="182">
        <v>3207.4</v>
      </c>
      <c r="AF1182" s="182" t="s">
        <v>4574</v>
      </c>
      <c r="AG1182" s="182" t="s">
        <v>17319</v>
      </c>
      <c r="AH1182" s="182" t="s">
        <v>2993</v>
      </c>
      <c r="AI1182" s="182" t="s">
        <v>17331</v>
      </c>
    </row>
    <row r="1183" spans="25:35" x14ac:dyDescent="0.4">
      <c r="Y1183" s="182" t="s">
        <v>4598</v>
      </c>
      <c r="Z1183" s="182">
        <v>1979</v>
      </c>
      <c r="AA1183" s="182">
        <v>3637.3</v>
      </c>
      <c r="AB1183" s="182">
        <v>135</v>
      </c>
      <c r="AC1183" s="182">
        <v>9</v>
      </c>
      <c r="AD1183" s="182">
        <v>3215.3</v>
      </c>
      <c r="AF1183" s="182" t="s">
        <v>4576</v>
      </c>
      <c r="AG1183" s="182" t="s">
        <v>17319</v>
      </c>
      <c r="AH1183" s="182" t="s">
        <v>2993</v>
      </c>
      <c r="AI1183" s="182" t="s">
        <v>17322</v>
      </c>
    </row>
    <row r="1184" spans="25:35" x14ac:dyDescent="0.4">
      <c r="Y1184" s="182" t="s">
        <v>4599</v>
      </c>
      <c r="Z1184" s="182">
        <v>1967</v>
      </c>
      <c r="AA1184" s="182">
        <v>4975</v>
      </c>
      <c r="AB1184" s="182">
        <v>198</v>
      </c>
      <c r="AC1184" s="182">
        <v>5</v>
      </c>
      <c r="AD1184" s="182">
        <v>4526</v>
      </c>
      <c r="AF1184" s="182" t="s">
        <v>4577</v>
      </c>
      <c r="AG1184" s="182" t="s">
        <v>17312</v>
      </c>
      <c r="AH1184" s="182" t="s">
        <v>2993</v>
      </c>
      <c r="AI1184" s="182" t="s">
        <v>17040</v>
      </c>
    </row>
    <row r="1185" spans="25:35" x14ac:dyDescent="0.4">
      <c r="Y1185" s="182" t="s">
        <v>4601</v>
      </c>
      <c r="Z1185" s="182">
        <v>1988</v>
      </c>
      <c r="AA1185" s="182">
        <v>2535.9499999999998</v>
      </c>
      <c r="AB1185" s="182">
        <v>98</v>
      </c>
      <c r="AC1185" s="182">
        <v>9</v>
      </c>
      <c r="AD1185" s="182">
        <v>2457.5500000000002</v>
      </c>
      <c r="AF1185" s="182" t="s">
        <v>4579</v>
      </c>
      <c r="AG1185" s="182" t="s">
        <v>17319</v>
      </c>
      <c r="AH1185" s="182" t="s">
        <v>2993</v>
      </c>
      <c r="AI1185" s="182" t="s">
        <v>17322</v>
      </c>
    </row>
    <row r="1186" spans="25:35" x14ac:dyDescent="0.4">
      <c r="Y1186" s="182" t="s">
        <v>4602</v>
      </c>
      <c r="Z1186" s="182">
        <v>1967</v>
      </c>
      <c r="AA1186" s="182">
        <v>4849.7</v>
      </c>
      <c r="AB1186" s="182">
        <v>228</v>
      </c>
      <c r="AC1186" s="182">
        <v>5</v>
      </c>
      <c r="AD1186" s="182">
        <v>4500.3999999999996</v>
      </c>
      <c r="AF1186" s="182" t="s">
        <v>4580</v>
      </c>
      <c r="AG1186" s="182" t="s">
        <v>17319</v>
      </c>
      <c r="AH1186" s="182" t="s">
        <v>17382</v>
      </c>
      <c r="AI1186" s="182" t="s">
        <v>17322</v>
      </c>
    </row>
    <row r="1187" spans="25:35" x14ac:dyDescent="0.4">
      <c r="Y1187" s="182" t="s">
        <v>887</v>
      </c>
      <c r="Z1187" s="182">
        <v>1967</v>
      </c>
      <c r="AA1187" s="182">
        <v>2839.2</v>
      </c>
      <c r="AB1187" s="182">
        <v>125</v>
      </c>
      <c r="AC1187" s="182">
        <v>5</v>
      </c>
      <c r="AD1187" s="182">
        <v>2598.9</v>
      </c>
      <c r="AF1187" s="182" t="s">
        <v>4582</v>
      </c>
      <c r="AG1187" s="182" t="s">
        <v>17319</v>
      </c>
      <c r="AH1187" s="182" t="s">
        <v>2993</v>
      </c>
      <c r="AI1187" s="182" t="s">
        <v>17322</v>
      </c>
    </row>
    <row r="1188" spans="25:35" x14ac:dyDescent="0.4">
      <c r="Y1188" s="182" t="s">
        <v>4605</v>
      </c>
      <c r="Z1188" s="182">
        <v>1992</v>
      </c>
      <c r="AA1188" s="182">
        <v>3223.7</v>
      </c>
      <c r="AB1188" s="182">
        <v>116</v>
      </c>
      <c r="AC1188" s="182">
        <v>10</v>
      </c>
      <c r="AD1188" s="182">
        <v>3016.7</v>
      </c>
      <c r="AF1188" s="182" t="s">
        <v>884</v>
      </c>
      <c r="AG1188" s="182" t="s">
        <v>17319</v>
      </c>
      <c r="AH1188" s="182" t="s">
        <v>2993</v>
      </c>
      <c r="AI1188" s="182" t="s">
        <v>17322</v>
      </c>
    </row>
    <row r="1189" spans="25:35" x14ac:dyDescent="0.4">
      <c r="Y1189" s="182" t="s">
        <v>4608</v>
      </c>
      <c r="Z1189" s="182">
        <v>1968</v>
      </c>
      <c r="AA1189" s="182">
        <v>4907.5</v>
      </c>
      <c r="AB1189" s="182">
        <v>220</v>
      </c>
      <c r="AC1189" s="182">
        <v>5</v>
      </c>
      <c r="AD1189" s="182">
        <v>4505.2</v>
      </c>
      <c r="AF1189" s="182" t="s">
        <v>4584</v>
      </c>
      <c r="AG1189" s="182" t="s">
        <v>17319</v>
      </c>
      <c r="AH1189" s="182" t="s">
        <v>2993</v>
      </c>
      <c r="AI1189" s="182" t="s">
        <v>17331</v>
      </c>
    </row>
    <row r="1190" spans="25:35" x14ac:dyDescent="0.4">
      <c r="Y1190" s="182" t="s">
        <v>888</v>
      </c>
      <c r="Z1190" s="182">
        <v>1970</v>
      </c>
      <c r="AA1190" s="182">
        <v>2513.8000000000002</v>
      </c>
      <c r="AB1190" s="182">
        <v>94</v>
      </c>
      <c r="AC1190" s="182">
        <v>9</v>
      </c>
      <c r="AD1190" s="182">
        <v>2267.9</v>
      </c>
      <c r="AF1190" s="182" t="s">
        <v>4585</v>
      </c>
      <c r="AG1190" s="182" t="s">
        <v>17319</v>
      </c>
      <c r="AH1190" s="182" t="s">
        <v>2993</v>
      </c>
      <c r="AI1190" s="182" t="s">
        <v>17322</v>
      </c>
    </row>
    <row r="1191" spans="25:35" x14ac:dyDescent="0.4">
      <c r="Y1191" s="182" t="s">
        <v>4610</v>
      </c>
      <c r="Z1191" s="182">
        <v>1967</v>
      </c>
      <c r="AA1191" s="182">
        <v>6962.1</v>
      </c>
      <c r="AB1191" s="182">
        <v>368</v>
      </c>
      <c r="AC1191" s="182">
        <v>5</v>
      </c>
      <c r="AD1191" s="182">
        <v>6416.4</v>
      </c>
      <c r="AF1191" s="182" t="s">
        <v>4587</v>
      </c>
      <c r="AG1191" s="182" t="s">
        <v>17312</v>
      </c>
      <c r="AH1191" s="182" t="s">
        <v>2993</v>
      </c>
      <c r="AI1191" s="182" t="s">
        <v>17040</v>
      </c>
    </row>
    <row r="1192" spans="25:35" x14ac:dyDescent="0.4">
      <c r="Y1192" s="182" t="s">
        <v>4612</v>
      </c>
      <c r="Z1192" s="182">
        <v>1974</v>
      </c>
      <c r="AA1192" s="182">
        <v>3307.4</v>
      </c>
      <c r="AB1192" s="182">
        <v>121</v>
      </c>
      <c r="AC1192" s="182">
        <v>5</v>
      </c>
      <c r="AD1192" s="182">
        <v>3036.1</v>
      </c>
      <c r="AF1192" s="182" t="s">
        <v>885</v>
      </c>
      <c r="AG1192" s="182" t="s">
        <v>17319</v>
      </c>
      <c r="AH1192" s="182" t="s">
        <v>2993</v>
      </c>
      <c r="AI1192" s="182" t="s">
        <v>17315</v>
      </c>
    </row>
    <row r="1193" spans="25:35" x14ac:dyDescent="0.4">
      <c r="Y1193" s="182" t="s">
        <v>4613</v>
      </c>
      <c r="Z1193" s="182">
        <v>1955</v>
      </c>
      <c r="AA1193" s="182">
        <v>413.06</v>
      </c>
      <c r="AB1193" s="182">
        <v>27</v>
      </c>
      <c r="AC1193" s="182">
        <v>2</v>
      </c>
      <c r="AD1193" s="182">
        <v>376.15</v>
      </c>
      <c r="AF1193" s="182" t="s">
        <v>4589</v>
      </c>
      <c r="AG1193" s="182" t="s">
        <v>17319</v>
      </c>
      <c r="AH1193" s="182" t="s">
        <v>17382</v>
      </c>
      <c r="AI1193" s="182" t="s">
        <v>17331</v>
      </c>
    </row>
    <row r="1194" spans="25:35" x14ac:dyDescent="0.4">
      <c r="Y1194" s="182" t="s">
        <v>4615</v>
      </c>
      <c r="Z1194" s="182">
        <v>1957</v>
      </c>
      <c r="AA1194" s="182">
        <v>639.4</v>
      </c>
      <c r="AB1194" s="182">
        <v>19</v>
      </c>
      <c r="AC1194" s="182">
        <v>2</v>
      </c>
      <c r="AD1194" s="182">
        <v>525.6</v>
      </c>
      <c r="AF1194" s="182" t="s">
        <v>4592</v>
      </c>
      <c r="AG1194" s="182" t="s">
        <v>17319</v>
      </c>
      <c r="AH1194" s="182" t="s">
        <v>2993</v>
      </c>
      <c r="AI1194" s="182" t="s">
        <v>17322</v>
      </c>
    </row>
    <row r="1195" spans="25:35" x14ac:dyDescent="0.4">
      <c r="Y1195" s="182" t="s">
        <v>4618</v>
      </c>
      <c r="Z1195" s="182">
        <v>1971</v>
      </c>
      <c r="AA1195" s="182">
        <v>4421.7</v>
      </c>
      <c r="AB1195" s="182">
        <v>231</v>
      </c>
      <c r="AC1195" s="182">
        <v>5</v>
      </c>
      <c r="AD1195" s="182">
        <v>4421.7</v>
      </c>
      <c r="AF1195" s="182" t="s">
        <v>4593</v>
      </c>
      <c r="AG1195" s="182" t="s">
        <v>17319</v>
      </c>
      <c r="AH1195" s="182" t="s">
        <v>2993</v>
      </c>
      <c r="AI1195" s="182" t="s">
        <v>17332</v>
      </c>
    </row>
    <row r="1196" spans="25:35" x14ac:dyDescent="0.4">
      <c r="Y1196" s="182" t="s">
        <v>4620</v>
      </c>
      <c r="Z1196" s="182">
        <v>2007</v>
      </c>
      <c r="AA1196" s="182">
        <v>1594</v>
      </c>
      <c r="AB1196" s="182">
        <v>31</v>
      </c>
      <c r="AC1196" s="182">
        <v>3</v>
      </c>
      <c r="AD1196" s="182">
        <v>1594</v>
      </c>
      <c r="AF1196" s="182" t="s">
        <v>4595</v>
      </c>
      <c r="AG1196" s="182" t="s">
        <v>17319</v>
      </c>
      <c r="AH1196" s="182" t="s">
        <v>2993</v>
      </c>
      <c r="AI1196" s="182" t="s">
        <v>17331</v>
      </c>
    </row>
    <row r="1197" spans="25:35" x14ac:dyDescent="0.4">
      <c r="Y1197" s="182" t="s">
        <v>4622</v>
      </c>
      <c r="Z1197" s="182">
        <v>1998</v>
      </c>
      <c r="AA1197" s="182">
        <v>8743.6</v>
      </c>
      <c r="AB1197" s="182">
        <v>205</v>
      </c>
      <c r="AC1197" s="182">
        <v>10</v>
      </c>
      <c r="AD1197" s="182">
        <v>8743.6</v>
      </c>
      <c r="AF1197" s="182" t="s">
        <v>4596</v>
      </c>
      <c r="AG1197" s="182" t="s">
        <v>17319</v>
      </c>
      <c r="AH1197" s="182" t="s">
        <v>2993</v>
      </c>
      <c r="AI1197" s="182" t="s">
        <v>17322</v>
      </c>
    </row>
    <row r="1198" spans="25:35" x14ac:dyDescent="0.4">
      <c r="Y1198" s="182" t="s">
        <v>889</v>
      </c>
      <c r="Z1198" s="182">
        <v>1976</v>
      </c>
      <c r="AA1198" s="182">
        <v>6252.2</v>
      </c>
      <c r="AB1198" s="182">
        <v>266</v>
      </c>
      <c r="AC1198" s="182">
        <v>9</v>
      </c>
      <c r="AD1198" s="182">
        <v>5182</v>
      </c>
      <c r="AF1198" s="182" t="s">
        <v>886</v>
      </c>
      <c r="AG1198" s="182" t="s">
        <v>17319</v>
      </c>
      <c r="AH1198" s="182" t="s">
        <v>2993</v>
      </c>
      <c r="AI1198" s="182" t="s">
        <v>17315</v>
      </c>
    </row>
    <row r="1199" spans="25:35" x14ac:dyDescent="0.4">
      <c r="Y1199" s="182" t="s">
        <v>890</v>
      </c>
      <c r="Z1199" s="182">
        <v>1985</v>
      </c>
      <c r="AA1199" s="182">
        <v>4895.2</v>
      </c>
      <c r="AB1199" s="182">
        <v>187</v>
      </c>
      <c r="AC1199" s="182">
        <v>9</v>
      </c>
      <c r="AD1199" s="182">
        <v>4040</v>
      </c>
      <c r="AF1199" s="182" t="s">
        <v>4597</v>
      </c>
      <c r="AG1199" s="182" t="s">
        <v>17312</v>
      </c>
      <c r="AH1199" s="182" t="s">
        <v>2993</v>
      </c>
      <c r="AI1199" s="182" t="s">
        <v>17040</v>
      </c>
    </row>
    <row r="1200" spans="25:35" x14ac:dyDescent="0.4">
      <c r="Y1200" s="182" t="s">
        <v>891</v>
      </c>
      <c r="Z1200" s="182">
        <v>2004</v>
      </c>
      <c r="AA1200" s="182">
        <v>24338.7</v>
      </c>
      <c r="AB1200" s="182">
        <v>740</v>
      </c>
      <c r="AC1200" s="182">
        <v>10</v>
      </c>
      <c r="AD1200" s="182">
        <v>20617.2</v>
      </c>
      <c r="AF1200" s="182" t="s">
        <v>4598</v>
      </c>
      <c r="AG1200" s="182" t="s">
        <v>17312</v>
      </c>
      <c r="AH1200" s="182" t="s">
        <v>2993</v>
      </c>
      <c r="AI1200" s="182" t="s">
        <v>17040</v>
      </c>
    </row>
    <row r="1201" spans="25:35" x14ac:dyDescent="0.4">
      <c r="Y1201" s="182" t="s">
        <v>892</v>
      </c>
      <c r="Z1201" s="182">
        <v>2005</v>
      </c>
      <c r="AA1201" s="182">
        <v>5394.4</v>
      </c>
      <c r="AB1201" s="182">
        <v>150</v>
      </c>
      <c r="AC1201" s="182">
        <v>10</v>
      </c>
      <c r="AD1201" s="182">
        <v>5394.4</v>
      </c>
      <c r="AF1201" s="182" t="s">
        <v>4599</v>
      </c>
      <c r="AG1201" s="182" t="s">
        <v>17319</v>
      </c>
      <c r="AH1201" s="182" t="s">
        <v>2993</v>
      </c>
      <c r="AI1201" s="182" t="s">
        <v>17331</v>
      </c>
    </row>
    <row r="1202" spans="25:35" x14ac:dyDescent="0.4">
      <c r="Y1202" s="182" t="s">
        <v>4625</v>
      </c>
      <c r="Z1202" s="182">
        <v>1987</v>
      </c>
      <c r="AA1202" s="182">
        <v>3128.6</v>
      </c>
      <c r="AB1202" s="182">
        <v>110</v>
      </c>
      <c r="AC1202" s="182">
        <v>5</v>
      </c>
      <c r="AD1202" s="182">
        <v>2202.1</v>
      </c>
      <c r="AF1202" s="182" t="s">
        <v>4601</v>
      </c>
      <c r="AG1202" s="182" t="s">
        <v>17312</v>
      </c>
      <c r="AH1202" s="182" t="s">
        <v>2993</v>
      </c>
      <c r="AI1202" s="182" t="s">
        <v>17040</v>
      </c>
    </row>
    <row r="1203" spans="25:35" x14ac:dyDescent="0.4">
      <c r="Y1203" s="182" t="s">
        <v>4626</v>
      </c>
      <c r="Z1203" s="182">
        <v>1962</v>
      </c>
      <c r="AA1203" s="182">
        <v>628.29999999999995</v>
      </c>
      <c r="AB1203" s="182">
        <v>38</v>
      </c>
      <c r="AC1203" s="182">
        <v>2</v>
      </c>
      <c r="AD1203" s="182">
        <v>628.29999999999995</v>
      </c>
      <c r="AF1203" s="182" t="s">
        <v>4602</v>
      </c>
      <c r="AG1203" s="182" t="s">
        <v>17319</v>
      </c>
      <c r="AH1203" s="182" t="s">
        <v>2993</v>
      </c>
      <c r="AI1203" s="182" t="s">
        <v>17331</v>
      </c>
    </row>
    <row r="1204" spans="25:35" x14ac:dyDescent="0.4">
      <c r="Y1204" s="182" t="s">
        <v>4629</v>
      </c>
      <c r="Z1204" s="182">
        <v>1963</v>
      </c>
      <c r="AA1204" s="182">
        <v>623</v>
      </c>
      <c r="AB1204" s="182">
        <v>39</v>
      </c>
      <c r="AC1204" s="182">
        <v>2</v>
      </c>
      <c r="AD1204" s="182">
        <v>623</v>
      </c>
      <c r="AF1204" s="182" t="s">
        <v>887</v>
      </c>
      <c r="AG1204" s="182" t="s">
        <v>17319</v>
      </c>
      <c r="AH1204" s="182" t="s">
        <v>2993</v>
      </c>
      <c r="AI1204" s="182" t="s">
        <v>17322</v>
      </c>
    </row>
    <row r="1205" spans="25:35" x14ac:dyDescent="0.4">
      <c r="Y1205" s="182" t="s">
        <v>4631</v>
      </c>
      <c r="Z1205" s="182">
        <v>1962</v>
      </c>
      <c r="AA1205" s="182">
        <v>806.1</v>
      </c>
      <c r="AB1205" s="182">
        <v>23</v>
      </c>
      <c r="AC1205" s="182">
        <v>2</v>
      </c>
      <c r="AD1205" s="182">
        <v>599.4</v>
      </c>
      <c r="AF1205" s="182" t="s">
        <v>4605</v>
      </c>
      <c r="AG1205" s="182" t="s">
        <v>17312</v>
      </c>
      <c r="AH1205" s="182" t="s">
        <v>2993</v>
      </c>
      <c r="AI1205" s="182" t="s">
        <v>17040</v>
      </c>
    </row>
    <row r="1206" spans="25:35" x14ac:dyDescent="0.4">
      <c r="Y1206" s="182" t="s">
        <v>4633</v>
      </c>
      <c r="Z1206" s="182">
        <v>1983</v>
      </c>
      <c r="AA1206" s="182">
        <v>17232</v>
      </c>
      <c r="AB1206" s="182">
        <v>749</v>
      </c>
      <c r="AC1206" s="182">
        <v>9</v>
      </c>
      <c r="AD1206" s="182">
        <v>15272</v>
      </c>
      <c r="AF1206" s="182" t="s">
        <v>4608</v>
      </c>
      <c r="AG1206" s="182" t="s">
        <v>17319</v>
      </c>
      <c r="AH1206" s="182" t="s">
        <v>2993</v>
      </c>
      <c r="AI1206" s="182" t="s">
        <v>17331</v>
      </c>
    </row>
    <row r="1207" spans="25:35" x14ac:dyDescent="0.4">
      <c r="Y1207" s="182" t="s">
        <v>4635</v>
      </c>
      <c r="Z1207" s="182">
        <v>1991</v>
      </c>
      <c r="AA1207" s="182">
        <v>7481.1</v>
      </c>
      <c r="AB1207" s="182">
        <v>355</v>
      </c>
      <c r="AC1207" s="182">
        <v>9</v>
      </c>
      <c r="AD1207" s="182">
        <v>7481.0999999999995</v>
      </c>
      <c r="AF1207" s="182" t="s">
        <v>888</v>
      </c>
      <c r="AG1207" s="182" t="s">
        <v>17312</v>
      </c>
      <c r="AH1207" s="182" t="s">
        <v>2993</v>
      </c>
      <c r="AI1207" s="182" t="s">
        <v>17040</v>
      </c>
    </row>
    <row r="1208" spans="25:35" x14ac:dyDescent="0.4">
      <c r="Y1208" s="182" t="s">
        <v>4636</v>
      </c>
      <c r="Z1208" s="182">
        <v>1994</v>
      </c>
      <c r="AA1208" s="182">
        <v>2342.1999999999998</v>
      </c>
      <c r="AB1208" s="182">
        <v>147</v>
      </c>
      <c r="AC1208" s="182">
        <v>9</v>
      </c>
      <c r="AD1208" s="182">
        <v>2320.3000000000002</v>
      </c>
      <c r="AF1208" s="182" t="s">
        <v>4610</v>
      </c>
      <c r="AG1208" s="182" t="s">
        <v>17319</v>
      </c>
      <c r="AH1208" s="182" t="s">
        <v>2993</v>
      </c>
      <c r="AI1208" s="182" t="s">
        <v>17332</v>
      </c>
    </row>
    <row r="1209" spans="25:35" x14ac:dyDescent="0.4">
      <c r="Y1209" s="182" t="s">
        <v>73</v>
      </c>
      <c r="Z1209" s="182">
        <v>1995</v>
      </c>
      <c r="AA1209" s="182">
        <v>3212.7</v>
      </c>
      <c r="AB1209" s="182">
        <v>116</v>
      </c>
      <c r="AC1209" s="182">
        <v>9</v>
      </c>
      <c r="AD1209" s="182">
        <v>2297.9</v>
      </c>
      <c r="AF1209" s="182" t="s">
        <v>4612</v>
      </c>
      <c r="AG1209" s="182" t="s">
        <v>17319</v>
      </c>
      <c r="AH1209" s="182" t="s">
        <v>2993</v>
      </c>
      <c r="AI1209" s="182" t="s">
        <v>17315</v>
      </c>
    </row>
    <row r="1210" spans="25:35" x14ac:dyDescent="0.4">
      <c r="Y1210" s="182" t="s">
        <v>4639</v>
      </c>
      <c r="Z1210" s="182">
        <v>1984</v>
      </c>
      <c r="AA1210" s="182">
        <v>5854.3</v>
      </c>
      <c r="AB1210" s="182">
        <v>297</v>
      </c>
      <c r="AC1210" s="182">
        <v>9</v>
      </c>
      <c r="AD1210" s="182">
        <v>5854.3</v>
      </c>
      <c r="AF1210" s="182" t="s">
        <v>4613</v>
      </c>
      <c r="AG1210" s="182" t="s">
        <v>17325</v>
      </c>
      <c r="AH1210" s="182" t="s">
        <v>2993</v>
      </c>
      <c r="AI1210" s="182" t="s">
        <v>17040</v>
      </c>
    </row>
    <row r="1211" spans="25:35" x14ac:dyDescent="0.4">
      <c r="Y1211" s="182" t="s">
        <v>4642</v>
      </c>
      <c r="Z1211" s="182">
        <v>1986</v>
      </c>
      <c r="AA1211" s="182">
        <v>3889.7</v>
      </c>
      <c r="AB1211" s="182">
        <v>190</v>
      </c>
      <c r="AC1211" s="182">
        <v>5</v>
      </c>
      <c r="AD1211" s="182">
        <v>3889.7</v>
      </c>
      <c r="AF1211" s="182" t="s">
        <v>4615</v>
      </c>
      <c r="AG1211" s="182" t="s">
        <v>17312</v>
      </c>
      <c r="AH1211" s="182" t="s">
        <v>2993</v>
      </c>
      <c r="AI1211" s="182" t="s">
        <v>17040</v>
      </c>
    </row>
    <row r="1212" spans="25:35" x14ac:dyDescent="0.4">
      <c r="Y1212" s="182" t="s">
        <v>4644</v>
      </c>
      <c r="Z1212" s="182">
        <v>1982</v>
      </c>
      <c r="AA1212" s="182">
        <v>25562.6</v>
      </c>
      <c r="AB1212" s="182">
        <v>1123</v>
      </c>
      <c r="AC1212" s="182">
        <v>9</v>
      </c>
      <c r="AD1212" s="182">
        <v>22998.1</v>
      </c>
      <c r="AF1212" s="182" t="s">
        <v>4618</v>
      </c>
      <c r="AG1212" s="182" t="s">
        <v>17312</v>
      </c>
      <c r="AH1212" s="182" t="s">
        <v>2993</v>
      </c>
      <c r="AI1212" s="182" t="s">
        <v>17320</v>
      </c>
    </row>
    <row r="1213" spans="25:35" x14ac:dyDescent="0.4">
      <c r="Y1213" s="182" t="s">
        <v>893</v>
      </c>
      <c r="Z1213" s="182">
        <v>1991</v>
      </c>
      <c r="AA1213" s="182">
        <v>8855.2999999999993</v>
      </c>
      <c r="AB1213" s="182">
        <v>382</v>
      </c>
      <c r="AC1213" s="182">
        <v>9</v>
      </c>
      <c r="AD1213" s="182">
        <v>8855.2999999999993</v>
      </c>
      <c r="AF1213" s="182" t="s">
        <v>4620</v>
      </c>
      <c r="AG1213" s="182" t="s">
        <v>17312</v>
      </c>
      <c r="AH1213" s="182" t="s">
        <v>2993</v>
      </c>
      <c r="AI1213" s="182" t="s">
        <v>17042</v>
      </c>
    </row>
    <row r="1214" spans="25:35" x14ac:dyDescent="0.4">
      <c r="Y1214" s="182" t="s">
        <v>4647</v>
      </c>
      <c r="Z1214" s="182">
        <v>1983</v>
      </c>
      <c r="AA1214" s="182">
        <v>6418.1</v>
      </c>
      <c r="AB1214" s="182">
        <v>281</v>
      </c>
      <c r="AC1214" s="182">
        <v>9</v>
      </c>
      <c r="AD1214" s="182">
        <v>6418.1</v>
      </c>
      <c r="AF1214" s="182" t="s">
        <v>4622</v>
      </c>
      <c r="AG1214" s="182" t="s">
        <v>17312</v>
      </c>
      <c r="AH1214" s="182" t="s">
        <v>2993</v>
      </c>
      <c r="AI1214" s="182" t="s">
        <v>17042</v>
      </c>
    </row>
    <row r="1215" spans="25:35" x14ac:dyDescent="0.4">
      <c r="Y1215" s="182" t="s">
        <v>4649</v>
      </c>
      <c r="Z1215" s="182">
        <v>1982</v>
      </c>
      <c r="AA1215" s="182">
        <v>4990.8</v>
      </c>
      <c r="AB1215" s="182">
        <v>234</v>
      </c>
      <c r="AC1215" s="182">
        <v>5</v>
      </c>
      <c r="AD1215" s="182">
        <v>4990.8</v>
      </c>
      <c r="AF1215" s="182" t="s">
        <v>889</v>
      </c>
      <c r="AG1215" s="182" t="s">
        <v>17312</v>
      </c>
      <c r="AH1215" s="182" t="s">
        <v>17313</v>
      </c>
      <c r="AI1215" s="182" t="s">
        <v>17040</v>
      </c>
    </row>
    <row r="1216" spans="25:35" x14ac:dyDescent="0.4">
      <c r="Y1216" s="182" t="s">
        <v>4652</v>
      </c>
      <c r="Z1216" s="182">
        <v>1982</v>
      </c>
      <c r="AA1216" s="182">
        <v>2390</v>
      </c>
      <c r="AB1216" s="182">
        <v>85</v>
      </c>
      <c r="AC1216" s="182">
        <v>5</v>
      </c>
      <c r="AD1216" s="182">
        <v>2390</v>
      </c>
      <c r="AF1216" s="182" t="s">
        <v>890</v>
      </c>
      <c r="AG1216" s="182" t="s">
        <v>17312</v>
      </c>
      <c r="AH1216" s="182" t="s">
        <v>17313</v>
      </c>
      <c r="AI1216" s="182" t="s">
        <v>17040</v>
      </c>
    </row>
    <row r="1217" spans="25:35" x14ac:dyDescent="0.4">
      <c r="Y1217" s="182" t="s">
        <v>4653</v>
      </c>
      <c r="Z1217" s="182">
        <v>1991</v>
      </c>
      <c r="AA1217" s="182">
        <v>6295.6</v>
      </c>
      <c r="AB1217" s="182">
        <v>252</v>
      </c>
      <c r="AC1217" s="182">
        <v>9</v>
      </c>
      <c r="AD1217" s="182">
        <v>6295.5999999999995</v>
      </c>
      <c r="AF1217" s="182" t="s">
        <v>891</v>
      </c>
      <c r="AG1217" s="182" t="s">
        <v>17312</v>
      </c>
      <c r="AH1217" s="182" t="s">
        <v>2993</v>
      </c>
      <c r="AI1217" s="182" t="s">
        <v>17320</v>
      </c>
    </row>
    <row r="1218" spans="25:35" x14ac:dyDescent="0.4">
      <c r="Y1218" s="182" t="s">
        <v>4655</v>
      </c>
      <c r="Z1218" s="182">
        <v>1992</v>
      </c>
      <c r="AA1218" s="182">
        <v>4744.5</v>
      </c>
      <c r="AB1218" s="182">
        <v>252</v>
      </c>
      <c r="AC1218" s="182">
        <v>9</v>
      </c>
      <c r="AD1218" s="182">
        <v>4743.3999999999996</v>
      </c>
      <c r="AF1218" s="182" t="s">
        <v>892</v>
      </c>
      <c r="AG1218" s="182" t="s">
        <v>17312</v>
      </c>
      <c r="AH1218" s="182" t="s">
        <v>2993</v>
      </c>
      <c r="AI1218" s="182" t="s">
        <v>17040</v>
      </c>
    </row>
    <row r="1219" spans="25:35" x14ac:dyDescent="0.4">
      <c r="Y1219" s="182" t="s">
        <v>4656</v>
      </c>
      <c r="Z1219" s="182">
        <v>1983</v>
      </c>
      <c r="AA1219" s="182">
        <v>8563.2000000000007</v>
      </c>
      <c r="AB1219" s="182">
        <v>369</v>
      </c>
      <c r="AC1219" s="182">
        <v>9</v>
      </c>
      <c r="AD1219" s="182">
        <v>7780.9</v>
      </c>
      <c r="AF1219" s="182" t="s">
        <v>4625</v>
      </c>
      <c r="AG1219" s="182" t="s">
        <v>17312</v>
      </c>
      <c r="AH1219" s="182" t="s">
        <v>17383</v>
      </c>
      <c r="AI1219" s="182" t="s">
        <v>17040</v>
      </c>
    </row>
    <row r="1220" spans="25:35" x14ac:dyDescent="0.4">
      <c r="Y1220" s="182" t="s">
        <v>4659</v>
      </c>
      <c r="Z1220" s="182">
        <v>1991</v>
      </c>
      <c r="AA1220" s="182">
        <v>8418.5</v>
      </c>
      <c r="AB1220" s="182">
        <v>417</v>
      </c>
      <c r="AC1220" s="182">
        <v>9</v>
      </c>
      <c r="AD1220" s="182">
        <v>8418.5</v>
      </c>
      <c r="AF1220" s="182" t="s">
        <v>4626</v>
      </c>
      <c r="AG1220" s="182" t="s">
        <v>17312</v>
      </c>
      <c r="AH1220" s="182" t="s">
        <v>2993</v>
      </c>
      <c r="AI1220" s="182" t="s">
        <v>17042</v>
      </c>
    </row>
    <row r="1221" spans="25:35" x14ac:dyDescent="0.4">
      <c r="Y1221" s="182" t="s">
        <v>4660</v>
      </c>
      <c r="Z1221" s="182">
        <v>1992</v>
      </c>
      <c r="AA1221" s="182">
        <v>3954.9</v>
      </c>
      <c r="AB1221" s="182">
        <v>207</v>
      </c>
      <c r="AC1221" s="182">
        <v>9</v>
      </c>
      <c r="AD1221" s="182">
        <v>3954.9</v>
      </c>
      <c r="AF1221" s="182" t="s">
        <v>4629</v>
      </c>
      <c r="AG1221" s="182" t="s">
        <v>17312</v>
      </c>
      <c r="AH1221" s="182" t="s">
        <v>2993</v>
      </c>
      <c r="AI1221" s="182" t="s">
        <v>17042</v>
      </c>
    </row>
    <row r="1222" spans="25:35" x14ac:dyDescent="0.4">
      <c r="Y1222" s="182" t="s">
        <v>4661</v>
      </c>
      <c r="Z1222" s="182">
        <v>1992</v>
      </c>
      <c r="AA1222" s="182">
        <v>3789.5</v>
      </c>
      <c r="AB1222" s="182">
        <v>150</v>
      </c>
      <c r="AC1222" s="182">
        <v>9</v>
      </c>
      <c r="AD1222" s="182">
        <v>3789.5</v>
      </c>
      <c r="AF1222" s="182" t="s">
        <v>4631</v>
      </c>
      <c r="AG1222" s="182" t="s">
        <v>17312</v>
      </c>
      <c r="AH1222" s="182" t="s">
        <v>2993</v>
      </c>
      <c r="AI1222" s="182" t="s">
        <v>17042</v>
      </c>
    </row>
    <row r="1223" spans="25:35" x14ac:dyDescent="0.4">
      <c r="Y1223" s="182" t="s">
        <v>4663</v>
      </c>
      <c r="Z1223" s="182">
        <v>1992</v>
      </c>
      <c r="AA1223" s="182">
        <v>3719.4</v>
      </c>
      <c r="AB1223" s="182">
        <v>176</v>
      </c>
      <c r="AC1223" s="182">
        <v>9</v>
      </c>
      <c r="AD1223" s="182">
        <v>3719.4</v>
      </c>
      <c r="AF1223" s="182" t="s">
        <v>4633</v>
      </c>
      <c r="AG1223" s="182" t="s">
        <v>17319</v>
      </c>
      <c r="AH1223" s="182" t="s">
        <v>2993</v>
      </c>
      <c r="AI1223" s="182" t="s">
        <v>17314</v>
      </c>
    </row>
    <row r="1224" spans="25:35" x14ac:dyDescent="0.4">
      <c r="Y1224" s="182" t="s">
        <v>4664</v>
      </c>
      <c r="Z1224" s="182">
        <v>1982</v>
      </c>
      <c r="AA1224" s="182">
        <v>6457.7</v>
      </c>
      <c r="AB1224" s="182">
        <v>281</v>
      </c>
      <c r="AC1224" s="182">
        <v>9</v>
      </c>
      <c r="AD1224" s="182">
        <v>5802.2</v>
      </c>
      <c r="AF1224" s="182" t="s">
        <v>4635</v>
      </c>
      <c r="AG1224" s="182" t="s">
        <v>17319</v>
      </c>
      <c r="AH1224" s="182" t="s">
        <v>2993</v>
      </c>
      <c r="AI1224" s="182" t="s">
        <v>17315</v>
      </c>
    </row>
    <row r="1225" spans="25:35" x14ac:dyDescent="0.4">
      <c r="Y1225" s="182" t="s">
        <v>4665</v>
      </c>
      <c r="Z1225" s="182">
        <v>2008</v>
      </c>
      <c r="AA1225" s="182">
        <v>27266</v>
      </c>
      <c r="AB1225" s="182">
        <v>556</v>
      </c>
      <c r="AC1225" s="182">
        <v>10</v>
      </c>
      <c r="AD1225" s="182">
        <v>17207.199999999997</v>
      </c>
      <c r="AF1225" s="182" t="s">
        <v>4636</v>
      </c>
      <c r="AG1225" s="182" t="s">
        <v>17319</v>
      </c>
      <c r="AH1225" s="182" t="s">
        <v>2993</v>
      </c>
      <c r="AI1225" s="182" t="s">
        <v>17040</v>
      </c>
    </row>
    <row r="1226" spans="25:35" x14ac:dyDescent="0.4">
      <c r="Y1226" s="182" t="s">
        <v>117</v>
      </c>
      <c r="Z1226" s="182">
        <v>1992</v>
      </c>
      <c r="AA1226" s="182">
        <v>2436.8000000000002</v>
      </c>
      <c r="AB1226" s="182">
        <v>108</v>
      </c>
      <c r="AC1226" s="182">
        <v>10</v>
      </c>
      <c r="AD1226" s="182">
        <v>2436.7999999999997</v>
      </c>
      <c r="AF1226" s="182" t="s">
        <v>73</v>
      </c>
      <c r="AG1226" s="182" t="s">
        <v>17319</v>
      </c>
      <c r="AH1226" s="182" t="s">
        <v>2993</v>
      </c>
      <c r="AI1226" s="182" t="s">
        <v>17040</v>
      </c>
    </row>
    <row r="1227" spans="25:35" x14ac:dyDescent="0.4">
      <c r="Y1227" s="182" t="s">
        <v>4668</v>
      </c>
      <c r="Z1227" s="182">
        <v>1992</v>
      </c>
      <c r="AA1227" s="182">
        <v>13058.3</v>
      </c>
      <c r="AB1227" s="182">
        <v>624</v>
      </c>
      <c r="AC1227" s="182">
        <v>10</v>
      </c>
      <c r="AD1227" s="182">
        <v>13058.3</v>
      </c>
      <c r="AF1227" s="182" t="s">
        <v>4639</v>
      </c>
      <c r="AG1227" s="182" t="s">
        <v>17319</v>
      </c>
      <c r="AH1227" s="182" t="s">
        <v>2993</v>
      </c>
      <c r="AI1227" s="182" t="s">
        <v>17322</v>
      </c>
    </row>
    <row r="1228" spans="25:35" x14ac:dyDescent="0.4">
      <c r="Y1228" s="182" t="s">
        <v>4670</v>
      </c>
      <c r="Z1228" s="182">
        <v>2014</v>
      </c>
      <c r="AA1228" s="182">
        <v>5017.6000000000004</v>
      </c>
      <c r="AB1228" s="182">
        <v>54</v>
      </c>
      <c r="AC1228" s="182">
        <v>10</v>
      </c>
      <c r="AD1228" s="182">
        <v>3978.5</v>
      </c>
      <c r="AF1228" s="182" t="s">
        <v>4642</v>
      </c>
      <c r="AG1228" s="182" t="s">
        <v>17319</v>
      </c>
      <c r="AH1228" s="182" t="s">
        <v>2993</v>
      </c>
      <c r="AI1228" s="182" t="s">
        <v>17331</v>
      </c>
    </row>
    <row r="1229" spans="25:35" x14ac:dyDescent="0.4">
      <c r="Y1229" s="182" t="s">
        <v>4672</v>
      </c>
      <c r="Z1229" s="182">
        <v>1983</v>
      </c>
      <c r="AA1229" s="182">
        <v>5823.3</v>
      </c>
      <c r="AB1229" s="182">
        <v>276</v>
      </c>
      <c r="AC1229" s="182">
        <v>9</v>
      </c>
      <c r="AD1229" s="182">
        <v>5802.9</v>
      </c>
      <c r="AF1229" s="182" t="s">
        <v>4644</v>
      </c>
      <c r="AG1229" s="182" t="s">
        <v>17319</v>
      </c>
      <c r="AH1229" s="182" t="s">
        <v>2993</v>
      </c>
      <c r="AI1229" s="182" t="s">
        <v>17341</v>
      </c>
    </row>
    <row r="1230" spans="25:35" x14ac:dyDescent="0.4">
      <c r="Y1230" s="182" t="s">
        <v>4674</v>
      </c>
      <c r="Z1230" s="182">
        <v>1985</v>
      </c>
      <c r="AA1230" s="182">
        <v>3661</v>
      </c>
      <c r="AB1230" s="182">
        <v>338</v>
      </c>
      <c r="AC1230" s="182">
        <v>5</v>
      </c>
      <c r="AD1230" s="182">
        <v>3578.3</v>
      </c>
      <c r="AF1230" s="182" t="s">
        <v>893</v>
      </c>
      <c r="AG1230" s="182" t="s">
        <v>17319</v>
      </c>
      <c r="AH1230" s="182" t="s">
        <v>2993</v>
      </c>
      <c r="AI1230" s="182" t="s">
        <v>17315</v>
      </c>
    </row>
    <row r="1231" spans="25:35" x14ac:dyDescent="0.4">
      <c r="Y1231" s="182" t="s">
        <v>4677</v>
      </c>
      <c r="Z1231" s="182">
        <v>1990</v>
      </c>
      <c r="AA1231" s="182">
        <v>6699.2</v>
      </c>
      <c r="AB1231" s="182">
        <v>286</v>
      </c>
      <c r="AC1231" s="182">
        <v>9</v>
      </c>
      <c r="AD1231" s="182">
        <v>6652.8</v>
      </c>
      <c r="AF1231" s="182" t="s">
        <v>4647</v>
      </c>
      <c r="AG1231" s="182" t="s">
        <v>17319</v>
      </c>
      <c r="AH1231" s="182" t="s">
        <v>2993</v>
      </c>
      <c r="AI1231" s="182" t="s">
        <v>17322</v>
      </c>
    </row>
    <row r="1232" spans="25:35" x14ac:dyDescent="0.4">
      <c r="Y1232" s="182" t="s">
        <v>4679</v>
      </c>
      <c r="Z1232" s="182">
        <v>1991</v>
      </c>
      <c r="AA1232" s="182">
        <v>3172.5</v>
      </c>
      <c r="AB1232" s="182">
        <v>144</v>
      </c>
      <c r="AC1232" s="182">
        <v>5</v>
      </c>
      <c r="AD1232" s="182">
        <v>3172.5</v>
      </c>
      <c r="AF1232" s="182" t="s">
        <v>4649</v>
      </c>
      <c r="AG1232" s="182" t="s">
        <v>17319</v>
      </c>
      <c r="AH1232" s="182" t="s">
        <v>17384</v>
      </c>
      <c r="AI1232" s="182" t="s">
        <v>17320</v>
      </c>
    </row>
    <row r="1233" spans="25:35" x14ac:dyDescent="0.4">
      <c r="Y1233" s="182" t="s">
        <v>4681</v>
      </c>
      <c r="Z1233" s="182">
        <v>1982</v>
      </c>
      <c r="AA1233" s="182">
        <v>6376</v>
      </c>
      <c r="AB1233" s="182">
        <v>276</v>
      </c>
      <c r="AC1233" s="182">
        <v>9</v>
      </c>
      <c r="AD1233" s="182">
        <v>5729.8</v>
      </c>
      <c r="AF1233" s="182" t="s">
        <v>4652</v>
      </c>
      <c r="AG1233" s="182" t="s">
        <v>17319</v>
      </c>
      <c r="AH1233" s="182" t="s">
        <v>2993</v>
      </c>
      <c r="AI1233" s="182" t="s">
        <v>17322</v>
      </c>
    </row>
    <row r="1234" spans="25:35" x14ac:dyDescent="0.4">
      <c r="Y1234" s="182" t="s">
        <v>4683</v>
      </c>
      <c r="Z1234" s="182">
        <v>1981</v>
      </c>
      <c r="AA1234" s="182">
        <v>4925.8</v>
      </c>
      <c r="AB1234" s="182">
        <v>234</v>
      </c>
      <c r="AC1234" s="182">
        <v>5</v>
      </c>
      <c r="AD1234" s="182">
        <v>4529.3999999999996</v>
      </c>
      <c r="AF1234" s="182" t="s">
        <v>4653</v>
      </c>
      <c r="AG1234" s="182" t="s">
        <v>17319</v>
      </c>
      <c r="AH1234" s="182" t="s">
        <v>2993</v>
      </c>
      <c r="AI1234" s="182" t="s">
        <v>17322</v>
      </c>
    </row>
    <row r="1235" spans="25:35" x14ac:dyDescent="0.4">
      <c r="Y1235" s="182" t="s">
        <v>4685</v>
      </c>
      <c r="Z1235" s="182">
        <v>1981</v>
      </c>
      <c r="AA1235" s="182">
        <v>2495.6</v>
      </c>
      <c r="AB1235" s="182">
        <v>117</v>
      </c>
      <c r="AC1235" s="182">
        <v>5</v>
      </c>
      <c r="AD1235" s="182">
        <v>2297</v>
      </c>
      <c r="AF1235" s="182" t="s">
        <v>4655</v>
      </c>
      <c r="AG1235" s="182" t="s">
        <v>17312</v>
      </c>
      <c r="AH1235" s="182" t="s">
        <v>2993</v>
      </c>
      <c r="AI1235" s="182" t="s">
        <v>17040</v>
      </c>
    </row>
    <row r="1236" spans="25:35" x14ac:dyDescent="0.4">
      <c r="Y1236" s="182" t="s">
        <v>4687</v>
      </c>
      <c r="Z1236" s="182">
        <v>1991</v>
      </c>
      <c r="AA1236" s="182">
        <v>2634.6</v>
      </c>
      <c r="AB1236" s="182">
        <v>117</v>
      </c>
      <c r="AC1236" s="182">
        <v>5</v>
      </c>
      <c r="AD1236" s="182">
        <v>2377.1999999999998</v>
      </c>
      <c r="AF1236" s="182" t="s">
        <v>4656</v>
      </c>
      <c r="AG1236" s="182" t="s">
        <v>17319</v>
      </c>
      <c r="AH1236" s="182" t="s">
        <v>2993</v>
      </c>
      <c r="AI1236" s="182" t="s">
        <v>17315</v>
      </c>
    </row>
    <row r="1237" spans="25:35" x14ac:dyDescent="0.4">
      <c r="Y1237" s="182" t="s">
        <v>4689</v>
      </c>
      <c r="Z1237" s="182">
        <v>1991</v>
      </c>
      <c r="AA1237" s="182">
        <v>2611.8000000000002</v>
      </c>
      <c r="AB1237" s="182">
        <v>107</v>
      </c>
      <c r="AC1237" s="182">
        <v>5</v>
      </c>
      <c r="AD1237" s="182">
        <v>2356.4</v>
      </c>
      <c r="AF1237" s="182" t="s">
        <v>4659</v>
      </c>
      <c r="AG1237" s="182" t="s">
        <v>17319</v>
      </c>
      <c r="AH1237" s="182" t="s">
        <v>2993</v>
      </c>
      <c r="AI1237" s="182" t="s">
        <v>17315</v>
      </c>
    </row>
    <row r="1238" spans="25:35" x14ac:dyDescent="0.4">
      <c r="Y1238" s="182" t="s">
        <v>4691</v>
      </c>
      <c r="Z1238" s="182">
        <v>1982</v>
      </c>
      <c r="AA1238" s="182">
        <v>5754.8</v>
      </c>
      <c r="AB1238" s="182">
        <v>281</v>
      </c>
      <c r="AC1238" s="182">
        <v>9</v>
      </c>
      <c r="AD1238" s="182">
        <v>5754.8</v>
      </c>
      <c r="AF1238" s="182" t="s">
        <v>4660</v>
      </c>
      <c r="AG1238" s="182" t="s">
        <v>17319</v>
      </c>
      <c r="AH1238" s="182" t="s">
        <v>2993</v>
      </c>
      <c r="AI1238" s="182" t="s">
        <v>17042</v>
      </c>
    </row>
    <row r="1239" spans="25:35" x14ac:dyDescent="0.4">
      <c r="Y1239" s="182" t="s">
        <v>4693</v>
      </c>
      <c r="Z1239" s="182">
        <v>2003</v>
      </c>
      <c r="AA1239" s="182">
        <v>11531.2</v>
      </c>
      <c r="AB1239" s="182">
        <v>200</v>
      </c>
      <c r="AC1239" s="182">
        <v>9</v>
      </c>
      <c r="AD1239" s="182">
        <v>7923.3</v>
      </c>
      <c r="AF1239" s="182" t="s">
        <v>4661</v>
      </c>
      <c r="AG1239" s="182" t="s">
        <v>17319</v>
      </c>
      <c r="AH1239" s="182" t="s">
        <v>2993</v>
      </c>
      <c r="AI1239" s="182" t="s">
        <v>17042</v>
      </c>
    </row>
    <row r="1240" spans="25:35" x14ac:dyDescent="0.4">
      <c r="Y1240" s="182" t="s">
        <v>4694</v>
      </c>
      <c r="Z1240" s="182">
        <v>2005</v>
      </c>
      <c r="AA1240" s="182">
        <v>8607.1</v>
      </c>
      <c r="AB1240" s="182">
        <v>335</v>
      </c>
      <c r="AC1240" s="182">
        <v>9</v>
      </c>
      <c r="AD1240" s="182">
        <v>8607.1</v>
      </c>
      <c r="AF1240" s="182" t="s">
        <v>4663</v>
      </c>
      <c r="AG1240" s="182" t="s">
        <v>17319</v>
      </c>
      <c r="AH1240" s="182" t="s">
        <v>2993</v>
      </c>
      <c r="AI1240" s="182" t="s">
        <v>17042</v>
      </c>
    </row>
    <row r="1241" spans="25:35" x14ac:dyDescent="0.4">
      <c r="Y1241" s="182" t="s">
        <v>4696</v>
      </c>
      <c r="Z1241" s="182">
        <v>1982</v>
      </c>
      <c r="AA1241" s="182">
        <v>6451.6</v>
      </c>
      <c r="AB1241" s="182">
        <v>281</v>
      </c>
      <c r="AC1241" s="182">
        <v>9</v>
      </c>
      <c r="AD1241" s="182">
        <v>5764.8</v>
      </c>
      <c r="AF1241" s="182" t="s">
        <v>4664</v>
      </c>
      <c r="AG1241" s="182" t="s">
        <v>17319</v>
      </c>
      <c r="AH1241" s="182" t="s">
        <v>2993</v>
      </c>
      <c r="AI1241" s="182" t="s">
        <v>17322</v>
      </c>
    </row>
    <row r="1242" spans="25:35" x14ac:dyDescent="0.4">
      <c r="Y1242" s="182" t="s">
        <v>4699</v>
      </c>
      <c r="Z1242" s="182">
        <v>2009</v>
      </c>
      <c r="AA1242" s="182">
        <v>14717.5</v>
      </c>
      <c r="AB1242" s="182">
        <v>380</v>
      </c>
      <c r="AC1242" s="182">
        <v>10</v>
      </c>
      <c r="AD1242" s="182">
        <v>13277.199999999999</v>
      </c>
      <c r="AF1242" s="182" t="s">
        <v>4665</v>
      </c>
      <c r="AG1242" s="182" t="s">
        <v>17312</v>
      </c>
      <c r="AH1242" s="182" t="s">
        <v>17313</v>
      </c>
      <c r="AI1242" s="182" t="s">
        <v>17332</v>
      </c>
    </row>
    <row r="1243" spans="25:35" x14ac:dyDescent="0.4">
      <c r="Y1243" s="182" t="s">
        <v>4701</v>
      </c>
      <c r="Z1243" s="182">
        <v>1992</v>
      </c>
      <c r="AA1243" s="182">
        <v>2978.2</v>
      </c>
      <c r="AB1243" s="182">
        <v>160</v>
      </c>
      <c r="AC1243" s="182">
        <v>5</v>
      </c>
      <c r="AD1243" s="182">
        <v>2978.2</v>
      </c>
      <c r="AF1243" s="182" t="s">
        <v>117</v>
      </c>
      <c r="AG1243" s="182" t="s">
        <v>17319</v>
      </c>
      <c r="AH1243" s="182" t="s">
        <v>2993</v>
      </c>
      <c r="AI1243" s="182" t="s">
        <v>17040</v>
      </c>
    </row>
    <row r="1244" spans="25:35" x14ac:dyDescent="0.4">
      <c r="Y1244" s="182" t="s">
        <v>17184</v>
      </c>
      <c r="Z1244" s="182">
        <v>1993</v>
      </c>
      <c r="AA1244" s="182">
        <v>3862.6</v>
      </c>
      <c r="AB1244" s="182">
        <v>194</v>
      </c>
      <c r="AC1244" s="182">
        <v>5</v>
      </c>
      <c r="AD1244" s="182">
        <v>3862.6</v>
      </c>
      <c r="AF1244" s="182" t="s">
        <v>4668</v>
      </c>
      <c r="AG1244" s="182" t="s">
        <v>17319</v>
      </c>
      <c r="AH1244" s="182" t="s">
        <v>2993</v>
      </c>
      <c r="AI1244" s="182" t="s">
        <v>17331</v>
      </c>
    </row>
    <row r="1245" spans="25:35" x14ac:dyDescent="0.4">
      <c r="Y1245" s="182" t="s">
        <v>4704</v>
      </c>
      <c r="Z1245" s="182">
        <v>1984</v>
      </c>
      <c r="AA1245" s="182">
        <v>6383.7</v>
      </c>
      <c r="AB1245" s="182">
        <v>281</v>
      </c>
      <c r="AC1245" s="182">
        <v>9</v>
      </c>
      <c r="AD1245" s="182">
        <v>5731.5</v>
      </c>
      <c r="AF1245" s="182" t="s">
        <v>4670</v>
      </c>
      <c r="AG1245" s="182" t="s">
        <v>17312</v>
      </c>
      <c r="AH1245" s="182" t="s">
        <v>17316</v>
      </c>
      <c r="AI1245" s="182" t="s">
        <v>17040</v>
      </c>
    </row>
    <row r="1246" spans="25:35" x14ac:dyDescent="0.4">
      <c r="Y1246" s="182" t="s">
        <v>894</v>
      </c>
      <c r="Z1246" s="182">
        <v>1983</v>
      </c>
      <c r="AA1246" s="182">
        <v>4872.2</v>
      </c>
      <c r="AB1246" s="182">
        <v>231</v>
      </c>
      <c r="AC1246" s="182">
        <v>5</v>
      </c>
      <c r="AD1246" s="182">
        <v>4465.3</v>
      </c>
      <c r="AF1246" s="182" t="s">
        <v>4672</v>
      </c>
      <c r="AG1246" s="182" t="s">
        <v>17319</v>
      </c>
      <c r="AH1246" s="182" t="s">
        <v>2993</v>
      </c>
      <c r="AI1246" s="182" t="s">
        <v>17322</v>
      </c>
    </row>
    <row r="1247" spans="25:35" x14ac:dyDescent="0.4">
      <c r="Y1247" s="182" t="s">
        <v>895</v>
      </c>
      <c r="Z1247" s="182">
        <v>1982</v>
      </c>
      <c r="AA1247" s="182">
        <v>2494.5</v>
      </c>
      <c r="AB1247" s="182">
        <v>117</v>
      </c>
      <c r="AC1247" s="182">
        <v>5</v>
      </c>
      <c r="AD1247" s="182">
        <v>2290.6</v>
      </c>
      <c r="AF1247" s="182" t="s">
        <v>4674</v>
      </c>
      <c r="AG1247" s="182" t="s">
        <v>17319</v>
      </c>
      <c r="AH1247" s="182" t="s">
        <v>2993</v>
      </c>
      <c r="AI1247" s="182" t="s">
        <v>17322</v>
      </c>
    </row>
    <row r="1248" spans="25:35" x14ac:dyDescent="0.4">
      <c r="Y1248" s="182" t="s">
        <v>4708</v>
      </c>
      <c r="Z1248" s="182">
        <v>1990</v>
      </c>
      <c r="AA1248" s="182">
        <v>10761.8</v>
      </c>
      <c r="AB1248" s="182">
        <v>443</v>
      </c>
      <c r="AC1248" s="182">
        <v>9</v>
      </c>
      <c r="AD1248" s="182">
        <v>9216.7000000000007</v>
      </c>
      <c r="AF1248" s="182" t="s">
        <v>4677</v>
      </c>
      <c r="AG1248" s="182" t="s">
        <v>17319</v>
      </c>
      <c r="AH1248" s="182" t="s">
        <v>2993</v>
      </c>
      <c r="AI1248" s="182" t="s">
        <v>17322</v>
      </c>
    </row>
    <row r="1249" spans="25:35" x14ac:dyDescent="0.4">
      <c r="Y1249" s="182" t="s">
        <v>4710</v>
      </c>
      <c r="Z1249" s="182">
        <v>2005</v>
      </c>
      <c r="AA1249" s="182">
        <v>12287.4</v>
      </c>
      <c r="AB1249" s="182">
        <v>305</v>
      </c>
      <c r="AC1249" s="182">
        <v>10</v>
      </c>
      <c r="AD1249" s="182">
        <v>7697.3</v>
      </c>
      <c r="AF1249" s="182" t="s">
        <v>4679</v>
      </c>
      <c r="AG1249" s="182" t="s">
        <v>17319</v>
      </c>
      <c r="AH1249" s="182" t="s">
        <v>2993</v>
      </c>
      <c r="AI1249" s="182" t="s">
        <v>17315</v>
      </c>
    </row>
    <row r="1250" spans="25:35" x14ac:dyDescent="0.4">
      <c r="Y1250" s="182" t="s">
        <v>896</v>
      </c>
      <c r="Z1250" s="182">
        <v>2004</v>
      </c>
      <c r="AA1250" s="182">
        <v>12284.7</v>
      </c>
      <c r="AB1250" s="182">
        <v>450</v>
      </c>
      <c r="AC1250" s="182">
        <v>10</v>
      </c>
      <c r="AD1250" s="182">
        <v>5404.2</v>
      </c>
      <c r="AF1250" s="182" t="s">
        <v>4681</v>
      </c>
      <c r="AG1250" s="182" t="s">
        <v>17319</v>
      </c>
      <c r="AH1250" s="182" t="s">
        <v>2993</v>
      </c>
      <c r="AI1250" s="182" t="s">
        <v>17322</v>
      </c>
    </row>
    <row r="1251" spans="25:35" x14ac:dyDescent="0.4">
      <c r="Y1251" s="182" t="s">
        <v>4713</v>
      </c>
      <c r="Z1251" s="182">
        <v>1982</v>
      </c>
      <c r="AA1251" s="182">
        <v>8687.7000000000007</v>
      </c>
      <c r="AB1251" s="182">
        <v>353</v>
      </c>
      <c r="AC1251" s="182">
        <v>9</v>
      </c>
      <c r="AD1251" s="182">
        <v>7732.3</v>
      </c>
      <c r="AF1251" s="182" t="s">
        <v>4683</v>
      </c>
      <c r="AG1251" s="182" t="s">
        <v>17319</v>
      </c>
      <c r="AH1251" s="182" t="s">
        <v>2993</v>
      </c>
      <c r="AI1251" s="182" t="s">
        <v>17320</v>
      </c>
    </row>
    <row r="1252" spans="25:35" x14ac:dyDescent="0.4">
      <c r="Y1252" s="182" t="s">
        <v>4715</v>
      </c>
      <c r="Z1252" s="182">
        <v>1991</v>
      </c>
      <c r="AA1252" s="182">
        <v>9760.2000000000007</v>
      </c>
      <c r="AB1252" s="182">
        <v>374</v>
      </c>
      <c r="AC1252" s="182">
        <v>9</v>
      </c>
      <c r="AD1252" s="182">
        <v>8137.4</v>
      </c>
      <c r="AF1252" s="182" t="s">
        <v>4685</v>
      </c>
      <c r="AG1252" s="182" t="s">
        <v>17319</v>
      </c>
      <c r="AH1252" s="182" t="s">
        <v>2993</v>
      </c>
      <c r="AI1252" s="182" t="s">
        <v>17322</v>
      </c>
    </row>
    <row r="1253" spans="25:35" x14ac:dyDescent="0.4">
      <c r="Y1253" s="182" t="s">
        <v>897</v>
      </c>
      <c r="Z1253" s="182">
        <v>1982</v>
      </c>
      <c r="AA1253" s="182">
        <v>6402.2</v>
      </c>
      <c r="AB1253" s="182">
        <v>281</v>
      </c>
      <c r="AC1253" s="182">
        <v>9</v>
      </c>
      <c r="AD1253" s="182">
        <v>5739.9</v>
      </c>
      <c r="AF1253" s="182" t="s">
        <v>4687</v>
      </c>
      <c r="AG1253" s="182" t="s">
        <v>17319</v>
      </c>
      <c r="AH1253" s="182" t="s">
        <v>2993</v>
      </c>
      <c r="AI1253" s="182" t="s">
        <v>17322</v>
      </c>
    </row>
    <row r="1254" spans="25:35" x14ac:dyDescent="0.4">
      <c r="Y1254" s="182" t="s">
        <v>4718</v>
      </c>
      <c r="Z1254" s="182">
        <v>1986</v>
      </c>
      <c r="AA1254" s="182">
        <v>3141.7</v>
      </c>
      <c r="AB1254" s="182">
        <v>150</v>
      </c>
      <c r="AC1254" s="182">
        <v>5</v>
      </c>
      <c r="AD1254" s="182">
        <v>3107.9</v>
      </c>
      <c r="AF1254" s="182" t="s">
        <v>4689</v>
      </c>
      <c r="AG1254" s="182" t="s">
        <v>17319</v>
      </c>
      <c r="AH1254" s="182" t="s">
        <v>2993</v>
      </c>
      <c r="AI1254" s="182" t="s">
        <v>17322</v>
      </c>
    </row>
    <row r="1255" spans="25:35" x14ac:dyDescent="0.4">
      <c r="Y1255" s="182" t="s">
        <v>4720</v>
      </c>
      <c r="Z1255" s="182">
        <v>1996</v>
      </c>
      <c r="AA1255" s="182">
        <v>11070.4</v>
      </c>
      <c r="AB1255" s="182">
        <v>402</v>
      </c>
      <c r="AC1255" s="182">
        <v>10</v>
      </c>
      <c r="AD1255" s="182">
        <v>9802.2000000000007</v>
      </c>
      <c r="AF1255" s="182" t="s">
        <v>4691</v>
      </c>
      <c r="AG1255" s="182" t="s">
        <v>17319</v>
      </c>
      <c r="AH1255" s="182" t="s">
        <v>2993</v>
      </c>
      <c r="AI1255" s="182" t="s">
        <v>17322</v>
      </c>
    </row>
    <row r="1256" spans="25:35" x14ac:dyDescent="0.4">
      <c r="Y1256" s="182" t="s">
        <v>898</v>
      </c>
      <c r="Z1256" s="182">
        <v>2007</v>
      </c>
      <c r="AA1256" s="182">
        <v>13677.5</v>
      </c>
      <c r="AB1256" s="182">
        <v>347</v>
      </c>
      <c r="AC1256" s="182">
        <v>14</v>
      </c>
      <c r="AD1256" s="182">
        <v>10731.3</v>
      </c>
      <c r="AF1256" s="182" t="s">
        <v>4693</v>
      </c>
      <c r="AG1256" s="182" t="s">
        <v>17312</v>
      </c>
      <c r="AH1256" s="182" t="s">
        <v>2993</v>
      </c>
      <c r="AI1256" s="182" t="s">
        <v>17322</v>
      </c>
    </row>
    <row r="1257" spans="25:35" x14ac:dyDescent="0.4">
      <c r="Y1257" s="182" t="s">
        <v>74</v>
      </c>
      <c r="Z1257" s="182">
        <v>1980</v>
      </c>
      <c r="AA1257" s="182">
        <v>6572.6</v>
      </c>
      <c r="AB1257" s="182">
        <v>324</v>
      </c>
      <c r="AC1257" s="182">
        <v>9</v>
      </c>
      <c r="AD1257" s="182">
        <v>5523.2</v>
      </c>
      <c r="AF1257" s="182" t="s">
        <v>4694</v>
      </c>
      <c r="AG1257" s="182" t="s">
        <v>17312</v>
      </c>
      <c r="AH1257" s="182" t="s">
        <v>2993</v>
      </c>
      <c r="AI1257" s="182" t="s">
        <v>17322</v>
      </c>
    </row>
    <row r="1258" spans="25:35" x14ac:dyDescent="0.4">
      <c r="Y1258" s="182" t="s">
        <v>4723</v>
      </c>
      <c r="Z1258" s="182">
        <v>1984</v>
      </c>
      <c r="AA1258" s="182">
        <v>6206.9</v>
      </c>
      <c r="AB1258" s="182">
        <v>242</v>
      </c>
      <c r="AC1258" s="182">
        <v>12</v>
      </c>
      <c r="AD1258" s="182">
        <v>5104.59</v>
      </c>
      <c r="AF1258" s="182" t="s">
        <v>4696</v>
      </c>
      <c r="AG1258" s="182" t="s">
        <v>17319</v>
      </c>
      <c r="AH1258" s="182" t="s">
        <v>2993</v>
      </c>
      <c r="AI1258" s="182" t="s">
        <v>17322</v>
      </c>
    </row>
    <row r="1259" spans="25:35" x14ac:dyDescent="0.4">
      <c r="Y1259" s="182" t="s">
        <v>899</v>
      </c>
      <c r="Z1259" s="182">
        <v>2006</v>
      </c>
      <c r="AA1259" s="182">
        <v>6380.4</v>
      </c>
      <c r="AB1259" s="182">
        <v>226</v>
      </c>
      <c r="AC1259" s="182">
        <v>9</v>
      </c>
      <c r="AD1259" s="182">
        <v>6380.4</v>
      </c>
      <c r="AF1259" s="182" t="s">
        <v>4699</v>
      </c>
      <c r="AG1259" s="182" t="s">
        <v>17312</v>
      </c>
      <c r="AH1259" s="182" t="s">
        <v>2993</v>
      </c>
      <c r="AI1259" s="182" t="s">
        <v>17320</v>
      </c>
    </row>
    <row r="1260" spans="25:35" x14ac:dyDescent="0.4">
      <c r="Y1260" s="182" t="s">
        <v>4725</v>
      </c>
      <c r="Z1260" s="182">
        <v>1981</v>
      </c>
      <c r="AA1260" s="182">
        <v>3052.7</v>
      </c>
      <c r="AB1260" s="182">
        <v>95</v>
      </c>
      <c r="AC1260" s="182">
        <v>9</v>
      </c>
      <c r="AD1260" s="182">
        <v>3052.7</v>
      </c>
      <c r="AF1260" s="182" t="s">
        <v>4701</v>
      </c>
      <c r="AG1260" s="182" t="s">
        <v>17319</v>
      </c>
      <c r="AH1260" s="182" t="s">
        <v>2993</v>
      </c>
      <c r="AI1260" s="182" t="s">
        <v>17315</v>
      </c>
    </row>
    <row r="1261" spans="25:35" x14ac:dyDescent="0.4">
      <c r="Y1261" s="182" t="s">
        <v>4726</v>
      </c>
      <c r="Z1261" s="182">
        <v>1974</v>
      </c>
      <c r="AA1261" s="182">
        <v>3146.3</v>
      </c>
      <c r="AB1261" s="182">
        <v>106</v>
      </c>
      <c r="AC1261" s="182">
        <v>9</v>
      </c>
      <c r="AD1261" s="182">
        <v>2398.8000000000002</v>
      </c>
      <c r="AF1261" s="182" t="s">
        <v>4702</v>
      </c>
      <c r="AG1261" s="182" t="s">
        <v>17312</v>
      </c>
      <c r="AH1261" s="182" t="s">
        <v>2993</v>
      </c>
      <c r="AI1261" s="182" t="s">
        <v>17320</v>
      </c>
    </row>
    <row r="1262" spans="25:35" x14ac:dyDescent="0.4">
      <c r="Y1262" s="182" t="s">
        <v>4727</v>
      </c>
      <c r="Z1262" s="182">
        <v>1974</v>
      </c>
      <c r="AA1262" s="182">
        <v>2711.3</v>
      </c>
      <c r="AB1262" s="182">
        <v>114</v>
      </c>
      <c r="AC1262" s="182">
        <v>9</v>
      </c>
      <c r="AD1262" s="182">
        <v>2423</v>
      </c>
      <c r="AF1262" s="182" t="s">
        <v>4704</v>
      </c>
      <c r="AG1262" s="182" t="s">
        <v>17319</v>
      </c>
      <c r="AH1262" s="182" t="s">
        <v>2993</v>
      </c>
      <c r="AI1262" s="182" t="s">
        <v>17322</v>
      </c>
    </row>
    <row r="1263" spans="25:35" x14ac:dyDescent="0.4">
      <c r="Y1263" s="182" t="s">
        <v>4728</v>
      </c>
      <c r="Z1263" s="182">
        <v>1986</v>
      </c>
      <c r="AA1263" s="182">
        <v>6212.8</v>
      </c>
      <c r="AB1263" s="182">
        <v>254</v>
      </c>
      <c r="AC1263" s="182">
        <v>12</v>
      </c>
      <c r="AD1263" s="182">
        <v>5122.7</v>
      </c>
      <c r="AF1263" s="182" t="s">
        <v>894</v>
      </c>
      <c r="AG1263" s="182" t="s">
        <v>17319</v>
      </c>
      <c r="AH1263" s="182" t="s">
        <v>2993</v>
      </c>
      <c r="AI1263" s="182" t="s">
        <v>17320</v>
      </c>
    </row>
    <row r="1264" spans="25:35" x14ac:dyDescent="0.4">
      <c r="Y1264" s="182" t="s">
        <v>4729</v>
      </c>
      <c r="Z1264" s="182">
        <v>2013</v>
      </c>
      <c r="AA1264" s="182">
        <v>8143.85</v>
      </c>
      <c r="AB1264" s="182">
        <v>85</v>
      </c>
      <c r="AC1264" s="182">
        <v>9</v>
      </c>
      <c r="AD1264" s="182">
        <v>6437.35</v>
      </c>
      <c r="AF1264" s="182" t="s">
        <v>895</v>
      </c>
      <c r="AG1264" s="182" t="s">
        <v>17319</v>
      </c>
      <c r="AH1264" s="182" t="s">
        <v>2993</v>
      </c>
      <c r="AI1264" s="182" t="s">
        <v>17322</v>
      </c>
    </row>
    <row r="1265" spans="25:35" x14ac:dyDescent="0.4">
      <c r="Y1265" s="182" t="s">
        <v>4731</v>
      </c>
      <c r="Z1265" s="182">
        <v>1966</v>
      </c>
      <c r="AA1265" s="182">
        <v>3915.7</v>
      </c>
      <c r="AB1265" s="182">
        <v>167</v>
      </c>
      <c r="AC1265" s="182">
        <v>5</v>
      </c>
      <c r="AD1265" s="182">
        <v>3548.3</v>
      </c>
      <c r="AF1265" s="182" t="s">
        <v>4708</v>
      </c>
      <c r="AG1265" s="182" t="s">
        <v>17319</v>
      </c>
      <c r="AH1265" s="182" t="s">
        <v>2993</v>
      </c>
      <c r="AI1265" s="182" t="s">
        <v>17315</v>
      </c>
    </row>
    <row r="1266" spans="25:35" x14ac:dyDescent="0.4">
      <c r="Y1266" s="182" t="s">
        <v>4733</v>
      </c>
      <c r="Z1266" s="182">
        <v>1966</v>
      </c>
      <c r="AA1266" s="182">
        <v>3642</v>
      </c>
      <c r="AB1266" s="182">
        <v>176</v>
      </c>
      <c r="AC1266" s="182">
        <v>5</v>
      </c>
      <c r="AD1266" s="182">
        <v>3542.7</v>
      </c>
      <c r="AF1266" s="182" t="s">
        <v>4710</v>
      </c>
      <c r="AG1266" s="182" t="s">
        <v>17319</v>
      </c>
      <c r="AH1266" s="182" t="s">
        <v>2993</v>
      </c>
      <c r="AI1266" s="182" t="s">
        <v>17320</v>
      </c>
    </row>
    <row r="1267" spans="25:35" x14ac:dyDescent="0.4">
      <c r="Y1267" s="182" t="s">
        <v>4734</v>
      </c>
      <c r="Z1267" s="182">
        <v>1967</v>
      </c>
      <c r="AA1267" s="182">
        <v>3911.9</v>
      </c>
      <c r="AB1267" s="182">
        <v>180</v>
      </c>
      <c r="AC1267" s="182">
        <v>5</v>
      </c>
      <c r="AD1267" s="182">
        <v>3545.4</v>
      </c>
      <c r="AF1267" s="182" t="s">
        <v>896</v>
      </c>
      <c r="AG1267" s="182" t="s">
        <v>17319</v>
      </c>
      <c r="AH1267" s="182" t="s">
        <v>2993</v>
      </c>
      <c r="AI1267" s="182" t="s">
        <v>17320</v>
      </c>
    </row>
    <row r="1268" spans="25:35" x14ac:dyDescent="0.4">
      <c r="Y1268" s="182" t="s">
        <v>900</v>
      </c>
      <c r="Z1268" s="182">
        <v>1968</v>
      </c>
      <c r="AA1268" s="182">
        <v>3875.8</v>
      </c>
      <c r="AB1268" s="182">
        <v>168</v>
      </c>
      <c r="AC1268" s="182">
        <v>5</v>
      </c>
      <c r="AD1268" s="182">
        <v>3540</v>
      </c>
      <c r="AF1268" s="182" t="s">
        <v>4713</v>
      </c>
      <c r="AG1268" s="182" t="s">
        <v>17319</v>
      </c>
      <c r="AH1268" s="182" t="s">
        <v>2993</v>
      </c>
      <c r="AI1268" s="182" t="s">
        <v>17315</v>
      </c>
    </row>
    <row r="1269" spans="25:35" x14ac:dyDescent="0.4">
      <c r="Y1269" s="182" t="s">
        <v>4738</v>
      </c>
      <c r="Z1269" s="182">
        <v>1989</v>
      </c>
      <c r="AA1269" s="182">
        <v>6536.6</v>
      </c>
      <c r="AB1269" s="182">
        <v>209</v>
      </c>
      <c r="AC1269" s="182">
        <v>12</v>
      </c>
      <c r="AD1269" s="182">
        <v>5390.5</v>
      </c>
      <c r="AF1269" s="182" t="s">
        <v>4715</v>
      </c>
      <c r="AG1269" s="182" t="s">
        <v>17319</v>
      </c>
      <c r="AH1269" s="182" t="s">
        <v>2993</v>
      </c>
      <c r="AI1269" s="182" t="s">
        <v>17315</v>
      </c>
    </row>
    <row r="1270" spans="25:35" x14ac:dyDescent="0.4">
      <c r="Y1270" s="182" t="s">
        <v>4740</v>
      </c>
      <c r="Z1270" s="182">
        <v>1966</v>
      </c>
      <c r="AA1270" s="182">
        <v>3857.8</v>
      </c>
      <c r="AB1270" s="182">
        <v>161</v>
      </c>
      <c r="AC1270" s="182">
        <v>5</v>
      </c>
      <c r="AD1270" s="182">
        <v>3540.4</v>
      </c>
      <c r="AF1270" s="182" t="s">
        <v>897</v>
      </c>
      <c r="AG1270" s="182" t="s">
        <v>17319</v>
      </c>
      <c r="AH1270" s="182" t="s">
        <v>2993</v>
      </c>
      <c r="AI1270" s="182" t="s">
        <v>17322</v>
      </c>
    </row>
    <row r="1271" spans="25:35" x14ac:dyDescent="0.4">
      <c r="Y1271" s="182" t="s">
        <v>4742</v>
      </c>
      <c r="Z1271" s="182">
        <v>1995</v>
      </c>
      <c r="AA1271" s="182">
        <v>6137.6</v>
      </c>
      <c r="AB1271" s="182">
        <v>254</v>
      </c>
      <c r="AC1271" s="182">
        <v>9</v>
      </c>
      <c r="AD1271" s="182">
        <v>5486.6</v>
      </c>
      <c r="AF1271" s="182" t="s">
        <v>4718</v>
      </c>
      <c r="AG1271" s="182" t="s">
        <v>17319</v>
      </c>
      <c r="AH1271" s="182" t="s">
        <v>2993</v>
      </c>
      <c r="AI1271" s="182" t="s">
        <v>17315</v>
      </c>
    </row>
    <row r="1272" spans="25:35" x14ac:dyDescent="0.4">
      <c r="Y1272" s="182" t="s">
        <v>4744</v>
      </c>
      <c r="Z1272" s="182">
        <v>1966</v>
      </c>
      <c r="AA1272" s="182">
        <v>3879.5</v>
      </c>
      <c r="AB1272" s="182">
        <v>178</v>
      </c>
      <c r="AC1272" s="182">
        <v>5</v>
      </c>
      <c r="AD1272" s="182">
        <v>3538.3</v>
      </c>
      <c r="AF1272" s="182" t="s">
        <v>4720</v>
      </c>
      <c r="AG1272" s="182" t="s">
        <v>17312</v>
      </c>
      <c r="AH1272" s="182" t="s">
        <v>2993</v>
      </c>
      <c r="AI1272" s="182" t="s">
        <v>17315</v>
      </c>
    </row>
    <row r="1273" spans="25:35" x14ac:dyDescent="0.4">
      <c r="Y1273" s="182" t="s">
        <v>4746</v>
      </c>
      <c r="Z1273" s="182">
        <v>1967</v>
      </c>
      <c r="AA1273" s="182">
        <v>3533.6</v>
      </c>
      <c r="AB1273" s="182">
        <v>180</v>
      </c>
      <c r="AC1273" s="182">
        <v>5</v>
      </c>
      <c r="AD1273" s="182">
        <v>3121.4</v>
      </c>
      <c r="AF1273" s="182" t="s">
        <v>898</v>
      </c>
      <c r="AG1273" s="182" t="s">
        <v>17312</v>
      </c>
      <c r="AH1273" s="182" t="s">
        <v>2993</v>
      </c>
      <c r="AI1273" s="182" t="s">
        <v>17315</v>
      </c>
    </row>
    <row r="1274" spans="25:35" x14ac:dyDescent="0.4">
      <c r="Y1274" s="182" t="s">
        <v>4749</v>
      </c>
      <c r="Z1274" s="182">
        <v>1969</v>
      </c>
      <c r="AA1274" s="182">
        <v>3686.3</v>
      </c>
      <c r="AB1274" s="182">
        <v>201</v>
      </c>
      <c r="AC1274" s="182">
        <v>5</v>
      </c>
      <c r="AD1274" s="182">
        <v>3576.3</v>
      </c>
      <c r="AF1274" s="182" t="s">
        <v>74</v>
      </c>
      <c r="AG1274" s="182" t="s">
        <v>17312</v>
      </c>
      <c r="AH1274" s="182" t="s">
        <v>2993</v>
      </c>
      <c r="AI1274" s="182" t="s">
        <v>17040</v>
      </c>
    </row>
    <row r="1275" spans="25:35" x14ac:dyDescent="0.4">
      <c r="Y1275" s="182" t="s">
        <v>4751</v>
      </c>
      <c r="Z1275" s="182">
        <v>1969</v>
      </c>
      <c r="AA1275" s="182">
        <v>4581.2</v>
      </c>
      <c r="AB1275" s="182">
        <v>146</v>
      </c>
      <c r="AC1275" s="182">
        <v>5</v>
      </c>
      <c r="AD1275" s="182">
        <v>3590</v>
      </c>
      <c r="AF1275" s="182" t="s">
        <v>4723</v>
      </c>
      <c r="AG1275" s="182" t="s">
        <v>17312</v>
      </c>
      <c r="AH1275" s="182" t="s">
        <v>2993</v>
      </c>
      <c r="AI1275" s="182" t="s">
        <v>17040</v>
      </c>
    </row>
    <row r="1276" spans="25:35" x14ac:dyDescent="0.4">
      <c r="Y1276" s="182" t="s">
        <v>4752</v>
      </c>
      <c r="Z1276" s="182">
        <v>1978</v>
      </c>
      <c r="AA1276" s="182">
        <v>4430.5</v>
      </c>
      <c r="AB1276" s="182">
        <v>188</v>
      </c>
      <c r="AC1276" s="182">
        <v>9</v>
      </c>
      <c r="AD1276" s="182">
        <v>3929.6</v>
      </c>
      <c r="AF1276" s="182" t="s">
        <v>899</v>
      </c>
      <c r="AG1276" s="182" t="s">
        <v>17312</v>
      </c>
      <c r="AH1276" s="182" t="s">
        <v>2993</v>
      </c>
      <c r="AI1276" s="182" t="s">
        <v>17322</v>
      </c>
    </row>
    <row r="1277" spans="25:35" x14ac:dyDescent="0.4">
      <c r="Y1277" s="182" t="s">
        <v>4753</v>
      </c>
      <c r="Z1277" s="182">
        <v>1978</v>
      </c>
      <c r="AA1277" s="182">
        <v>4355.8999999999996</v>
      </c>
      <c r="AB1277" s="182">
        <v>158</v>
      </c>
      <c r="AC1277" s="182">
        <v>9</v>
      </c>
      <c r="AD1277" s="182">
        <v>3953.6</v>
      </c>
      <c r="AF1277" s="182" t="s">
        <v>4725</v>
      </c>
      <c r="AG1277" s="182" t="s">
        <v>17312</v>
      </c>
      <c r="AH1277" s="182" t="s">
        <v>2993</v>
      </c>
      <c r="AI1277" s="182" t="s">
        <v>17040</v>
      </c>
    </row>
    <row r="1278" spans="25:35" x14ac:dyDescent="0.4">
      <c r="Y1278" s="182" t="s">
        <v>4755</v>
      </c>
      <c r="Z1278" s="182">
        <v>1982</v>
      </c>
      <c r="AA1278" s="182">
        <v>5753.7</v>
      </c>
      <c r="AB1278" s="182">
        <v>208</v>
      </c>
      <c r="AC1278" s="182">
        <v>9</v>
      </c>
      <c r="AD1278" s="182">
        <v>4756.6000000000004</v>
      </c>
      <c r="AF1278" s="182" t="s">
        <v>4726</v>
      </c>
      <c r="AG1278" s="182" t="s">
        <v>17312</v>
      </c>
      <c r="AH1278" s="182" t="s">
        <v>2993</v>
      </c>
      <c r="AI1278" s="182" t="s">
        <v>17040</v>
      </c>
    </row>
    <row r="1279" spans="25:35" x14ac:dyDescent="0.4">
      <c r="Y1279" s="182" t="s">
        <v>4757</v>
      </c>
      <c r="Z1279" s="182">
        <v>1984</v>
      </c>
      <c r="AA1279" s="182">
        <v>6288</v>
      </c>
      <c r="AB1279" s="182">
        <v>320</v>
      </c>
      <c r="AC1279" s="182">
        <v>9</v>
      </c>
      <c r="AD1279" s="182">
        <v>5117.7</v>
      </c>
      <c r="AF1279" s="182" t="s">
        <v>4727</v>
      </c>
      <c r="AG1279" s="182" t="s">
        <v>17312</v>
      </c>
      <c r="AH1279" s="182" t="s">
        <v>2993</v>
      </c>
      <c r="AI1279" s="182" t="s">
        <v>17040</v>
      </c>
    </row>
    <row r="1280" spans="25:35" x14ac:dyDescent="0.4">
      <c r="Y1280" s="182" t="s">
        <v>901</v>
      </c>
      <c r="Z1280" s="182">
        <v>1988</v>
      </c>
      <c r="AA1280" s="182">
        <v>7446.7</v>
      </c>
      <c r="AB1280" s="182">
        <v>289</v>
      </c>
      <c r="AC1280" s="182">
        <v>9</v>
      </c>
      <c r="AD1280" s="182">
        <v>6148.5</v>
      </c>
      <c r="AF1280" s="182" t="s">
        <v>4728</v>
      </c>
      <c r="AG1280" s="182" t="s">
        <v>17312</v>
      </c>
      <c r="AH1280" s="182" t="s">
        <v>2993</v>
      </c>
      <c r="AI1280" s="182" t="s">
        <v>17040</v>
      </c>
    </row>
    <row r="1281" spans="25:35" x14ac:dyDescent="0.4">
      <c r="Y1281" s="182" t="s">
        <v>4759</v>
      </c>
      <c r="Z1281" s="182">
        <v>1959</v>
      </c>
      <c r="AA1281" s="182">
        <v>1395.4</v>
      </c>
      <c r="AB1281" s="182">
        <v>76</v>
      </c>
      <c r="AC1281" s="182">
        <v>4</v>
      </c>
      <c r="AD1281" s="182">
        <v>1242.7</v>
      </c>
      <c r="AF1281" s="182" t="s">
        <v>4729</v>
      </c>
      <c r="AG1281" s="182" t="s">
        <v>17312</v>
      </c>
      <c r="AH1281" s="182" t="s">
        <v>17035</v>
      </c>
      <c r="AI1281" s="182" t="s">
        <v>17322</v>
      </c>
    </row>
    <row r="1282" spans="25:35" x14ac:dyDescent="0.4">
      <c r="Y1282" s="182" t="s">
        <v>118</v>
      </c>
      <c r="Z1282" s="182">
        <v>1959</v>
      </c>
      <c r="AA1282" s="182">
        <v>503</v>
      </c>
      <c r="AB1282" s="182">
        <v>21</v>
      </c>
      <c r="AC1282" s="182">
        <v>2</v>
      </c>
      <c r="AD1282" s="182">
        <v>478.4</v>
      </c>
      <c r="AF1282" s="182" t="s">
        <v>4731</v>
      </c>
      <c r="AG1282" s="182" t="s">
        <v>17319</v>
      </c>
      <c r="AH1282" s="182" t="s">
        <v>2993</v>
      </c>
      <c r="AI1282" s="182" t="s">
        <v>17315</v>
      </c>
    </row>
    <row r="1283" spans="25:35" x14ac:dyDescent="0.4">
      <c r="Y1283" s="182" t="s">
        <v>4761</v>
      </c>
      <c r="Z1283" s="182">
        <v>1960</v>
      </c>
      <c r="AA1283" s="182">
        <v>610.9</v>
      </c>
      <c r="AB1283" s="182">
        <v>26</v>
      </c>
      <c r="AC1283" s="182">
        <v>2</v>
      </c>
      <c r="AD1283" s="182">
        <v>564.79999999999995</v>
      </c>
      <c r="AF1283" s="182" t="s">
        <v>4733</v>
      </c>
      <c r="AG1283" s="182" t="s">
        <v>17319</v>
      </c>
      <c r="AH1283" s="182" t="s">
        <v>2993</v>
      </c>
      <c r="AI1283" s="182" t="s">
        <v>17315</v>
      </c>
    </row>
    <row r="1284" spans="25:35" x14ac:dyDescent="0.4">
      <c r="Y1284" s="182" t="s">
        <v>4764</v>
      </c>
      <c r="Z1284" s="182">
        <v>1960</v>
      </c>
      <c r="AA1284" s="182">
        <v>2738.8</v>
      </c>
      <c r="AB1284" s="182">
        <v>128</v>
      </c>
      <c r="AC1284" s="182">
        <v>4</v>
      </c>
      <c r="AD1284" s="182">
        <v>2498.1</v>
      </c>
      <c r="AF1284" s="182" t="s">
        <v>4734</v>
      </c>
      <c r="AG1284" s="182" t="s">
        <v>17319</v>
      </c>
      <c r="AH1284" s="182" t="s">
        <v>2993</v>
      </c>
      <c r="AI1284" s="182" t="s">
        <v>17315</v>
      </c>
    </row>
    <row r="1285" spans="25:35" x14ac:dyDescent="0.4">
      <c r="Y1285" s="182" t="s">
        <v>4766</v>
      </c>
      <c r="Z1285" s="182">
        <v>1956</v>
      </c>
      <c r="AA1285" s="182">
        <v>443.6</v>
      </c>
      <c r="AB1285" s="182">
        <v>8</v>
      </c>
      <c r="AC1285" s="182">
        <v>2</v>
      </c>
      <c r="AD1285" s="182">
        <v>387.7</v>
      </c>
      <c r="AF1285" s="182" t="s">
        <v>900</v>
      </c>
      <c r="AG1285" s="182" t="s">
        <v>17319</v>
      </c>
      <c r="AH1285" s="182" t="s">
        <v>2993</v>
      </c>
      <c r="AI1285" s="182" t="s">
        <v>17331</v>
      </c>
    </row>
    <row r="1286" spans="25:35" x14ac:dyDescent="0.4">
      <c r="Y1286" s="182" t="s">
        <v>4771</v>
      </c>
      <c r="Z1286" s="182">
        <v>1959</v>
      </c>
      <c r="AA1286" s="182">
        <v>1308.9000000000001</v>
      </c>
      <c r="AB1286" s="182">
        <v>42</v>
      </c>
      <c r="AC1286" s="182">
        <v>3</v>
      </c>
      <c r="AD1286" s="182">
        <v>1018.2</v>
      </c>
      <c r="AF1286" s="182" t="s">
        <v>4738</v>
      </c>
      <c r="AG1286" s="182" t="s">
        <v>17312</v>
      </c>
      <c r="AH1286" s="182" t="s">
        <v>2993</v>
      </c>
      <c r="AI1286" s="182" t="s">
        <v>17040</v>
      </c>
    </row>
    <row r="1287" spans="25:35" x14ac:dyDescent="0.4">
      <c r="Y1287" s="182" t="s">
        <v>4773</v>
      </c>
      <c r="Z1287" s="182">
        <v>1997</v>
      </c>
      <c r="AA1287" s="182">
        <v>14703.4</v>
      </c>
      <c r="AB1287" s="182">
        <v>591</v>
      </c>
      <c r="AC1287" s="182">
        <v>9</v>
      </c>
      <c r="AD1287" s="182">
        <v>14102.4</v>
      </c>
      <c r="AF1287" s="182" t="s">
        <v>4740</v>
      </c>
      <c r="AG1287" s="182" t="s">
        <v>17319</v>
      </c>
      <c r="AH1287" s="182" t="s">
        <v>2993</v>
      </c>
      <c r="AI1287" s="182" t="s">
        <v>17315</v>
      </c>
    </row>
    <row r="1288" spans="25:35" x14ac:dyDescent="0.4">
      <c r="Y1288" s="182" t="s">
        <v>4775</v>
      </c>
      <c r="Z1288" s="182">
        <v>1989</v>
      </c>
      <c r="AA1288" s="182">
        <v>7517.9</v>
      </c>
      <c r="AB1288" s="182">
        <v>286</v>
      </c>
      <c r="AC1288" s="182">
        <v>9</v>
      </c>
      <c r="AD1288" s="182">
        <v>5834.9</v>
      </c>
      <c r="AF1288" s="182" t="s">
        <v>4742</v>
      </c>
      <c r="AG1288" s="182" t="s">
        <v>17312</v>
      </c>
      <c r="AH1288" s="182" t="s">
        <v>2993</v>
      </c>
      <c r="AI1288" s="182" t="s">
        <v>17042</v>
      </c>
    </row>
    <row r="1289" spans="25:35" x14ac:dyDescent="0.4">
      <c r="Y1289" s="182" t="s">
        <v>4777</v>
      </c>
      <c r="Z1289" s="182">
        <v>1989</v>
      </c>
      <c r="AA1289" s="182">
        <v>8061.5</v>
      </c>
      <c r="AB1289" s="182">
        <v>302</v>
      </c>
      <c r="AC1289" s="182">
        <v>10</v>
      </c>
      <c r="AD1289" s="182">
        <v>6501.6</v>
      </c>
      <c r="AF1289" s="182" t="s">
        <v>4744</v>
      </c>
      <c r="AG1289" s="182" t="s">
        <v>17319</v>
      </c>
      <c r="AH1289" s="182" t="s">
        <v>2993</v>
      </c>
      <c r="AI1289" s="182" t="s">
        <v>17315</v>
      </c>
    </row>
    <row r="1290" spans="25:35" x14ac:dyDescent="0.4">
      <c r="Y1290" s="182" t="s">
        <v>4779</v>
      </c>
      <c r="Z1290" s="182">
        <v>1959</v>
      </c>
      <c r="AA1290" s="182">
        <v>315.89999999999998</v>
      </c>
      <c r="AB1290" s="182">
        <v>7</v>
      </c>
      <c r="AC1290" s="182">
        <v>2</v>
      </c>
      <c r="AD1290" s="182">
        <v>207.4</v>
      </c>
      <c r="AF1290" s="182" t="s">
        <v>4746</v>
      </c>
      <c r="AG1290" s="182" t="s">
        <v>17319</v>
      </c>
      <c r="AH1290" s="182" t="s">
        <v>17385</v>
      </c>
      <c r="AI1290" s="182" t="s">
        <v>17315</v>
      </c>
    </row>
    <row r="1291" spans="25:35" x14ac:dyDescent="0.4">
      <c r="Y1291" s="182" t="s">
        <v>4783</v>
      </c>
      <c r="Z1291" s="182">
        <v>1976</v>
      </c>
      <c r="AA1291" s="182">
        <v>581.5</v>
      </c>
      <c r="AB1291" s="182">
        <v>15</v>
      </c>
      <c r="AC1291" s="182">
        <v>5</v>
      </c>
      <c r="AD1291" s="182">
        <v>581.5</v>
      </c>
      <c r="AF1291" s="182" t="s">
        <v>4749</v>
      </c>
      <c r="AG1291" s="182" t="s">
        <v>17319</v>
      </c>
      <c r="AH1291" s="182" t="s">
        <v>2993</v>
      </c>
      <c r="AI1291" s="182" t="s">
        <v>17315</v>
      </c>
    </row>
    <row r="1292" spans="25:35" x14ac:dyDescent="0.4">
      <c r="Y1292" s="182" t="s">
        <v>4786</v>
      </c>
      <c r="Z1292" s="182">
        <v>1961</v>
      </c>
      <c r="AA1292" s="182">
        <v>302.89999999999998</v>
      </c>
      <c r="AB1292" s="182">
        <v>20</v>
      </c>
      <c r="AC1292" s="182">
        <v>2</v>
      </c>
      <c r="AD1292" s="182">
        <v>196</v>
      </c>
      <c r="AF1292" s="182" t="s">
        <v>4751</v>
      </c>
      <c r="AG1292" s="182" t="s">
        <v>17319</v>
      </c>
      <c r="AH1292" s="182" t="s">
        <v>17386</v>
      </c>
      <c r="AI1292" s="182" t="s">
        <v>17315</v>
      </c>
    </row>
    <row r="1293" spans="25:35" x14ac:dyDescent="0.4">
      <c r="Y1293" s="182" t="s">
        <v>4788</v>
      </c>
      <c r="Z1293" s="182">
        <v>1979</v>
      </c>
      <c r="AA1293" s="182">
        <v>710.6</v>
      </c>
      <c r="AB1293" s="182">
        <v>28</v>
      </c>
      <c r="AC1293" s="182">
        <v>5</v>
      </c>
      <c r="AD1293" s="182">
        <v>631.1</v>
      </c>
      <c r="AF1293" s="182" t="s">
        <v>4752</v>
      </c>
      <c r="AG1293" s="182" t="s">
        <v>17319</v>
      </c>
      <c r="AH1293" s="182" t="s">
        <v>2993</v>
      </c>
      <c r="AI1293" s="182" t="s">
        <v>17042</v>
      </c>
    </row>
    <row r="1294" spans="25:35" x14ac:dyDescent="0.4">
      <c r="Y1294" s="182" t="s">
        <v>4791</v>
      </c>
      <c r="Z1294" s="182">
        <v>1963</v>
      </c>
      <c r="AA1294" s="182">
        <v>419.8</v>
      </c>
      <c r="AB1294" s="182">
        <v>20</v>
      </c>
      <c r="AC1294" s="182">
        <v>2</v>
      </c>
      <c r="AD1294" s="182">
        <v>366.6</v>
      </c>
      <c r="AF1294" s="182" t="s">
        <v>4753</v>
      </c>
      <c r="AG1294" s="182" t="s">
        <v>17319</v>
      </c>
      <c r="AH1294" s="182" t="s">
        <v>2993</v>
      </c>
      <c r="AI1294" s="182" t="s">
        <v>17042</v>
      </c>
    </row>
    <row r="1295" spans="25:35" x14ac:dyDescent="0.4">
      <c r="Y1295" s="182" t="s">
        <v>902</v>
      </c>
      <c r="Z1295" s="182">
        <v>1968</v>
      </c>
      <c r="AA1295" s="182">
        <v>3408.7</v>
      </c>
      <c r="AB1295" s="182">
        <v>165</v>
      </c>
      <c r="AC1295" s="182">
        <v>5</v>
      </c>
      <c r="AD1295" s="182">
        <v>3126.5</v>
      </c>
      <c r="AF1295" s="182" t="s">
        <v>4755</v>
      </c>
      <c r="AG1295" s="182" t="s">
        <v>17312</v>
      </c>
      <c r="AH1295" s="182" t="s">
        <v>2993</v>
      </c>
      <c r="AI1295" s="182" t="s">
        <v>17042</v>
      </c>
    </row>
    <row r="1296" spans="25:35" x14ac:dyDescent="0.4">
      <c r="Y1296" s="182" t="s">
        <v>4793</v>
      </c>
      <c r="Z1296" s="182">
        <v>1972</v>
      </c>
      <c r="AA1296" s="182">
        <v>1921.2</v>
      </c>
      <c r="AB1296" s="182">
        <v>102</v>
      </c>
      <c r="AC1296" s="182">
        <v>5</v>
      </c>
      <c r="AD1296" s="182">
        <v>1172.5</v>
      </c>
      <c r="AF1296" s="182" t="s">
        <v>4757</v>
      </c>
      <c r="AG1296" s="182" t="s">
        <v>17312</v>
      </c>
      <c r="AH1296" s="182" t="s">
        <v>17313</v>
      </c>
      <c r="AI1296" s="182" t="s">
        <v>17040</v>
      </c>
    </row>
    <row r="1297" spans="25:35" x14ac:dyDescent="0.4">
      <c r="Y1297" s="182" t="s">
        <v>4796</v>
      </c>
      <c r="Z1297" s="182">
        <v>1917</v>
      </c>
      <c r="AA1297" s="182">
        <v>339.1</v>
      </c>
      <c r="AB1297" s="182">
        <v>29</v>
      </c>
      <c r="AC1297" s="182">
        <v>2</v>
      </c>
      <c r="AD1297" s="182">
        <v>288</v>
      </c>
      <c r="AF1297" s="182" t="s">
        <v>901</v>
      </c>
      <c r="AG1297" s="182" t="s">
        <v>17312</v>
      </c>
      <c r="AH1297" s="182" t="s">
        <v>17313</v>
      </c>
      <c r="AI1297" s="182" t="s">
        <v>17040</v>
      </c>
    </row>
    <row r="1298" spans="25:35" x14ac:dyDescent="0.4">
      <c r="Y1298" s="182" t="s">
        <v>17185</v>
      </c>
      <c r="Z1298" s="182">
        <v>1965</v>
      </c>
      <c r="AA1298" s="182">
        <v>1625.5</v>
      </c>
      <c r="AB1298" s="182">
        <v>140</v>
      </c>
      <c r="AC1298" s="182">
        <v>4</v>
      </c>
      <c r="AD1298" s="182">
        <v>889.7</v>
      </c>
      <c r="AF1298" s="182" t="s">
        <v>4759</v>
      </c>
      <c r="AG1298" s="182" t="s">
        <v>17312</v>
      </c>
      <c r="AH1298" s="182" t="s">
        <v>2993</v>
      </c>
      <c r="AI1298" s="182" t="s">
        <v>17042</v>
      </c>
    </row>
    <row r="1299" spans="25:35" x14ac:dyDescent="0.4">
      <c r="Y1299" s="182" t="s">
        <v>17186</v>
      </c>
      <c r="Z1299" s="182">
        <v>1917</v>
      </c>
      <c r="AA1299" s="182">
        <v>634.6</v>
      </c>
      <c r="AB1299" s="182">
        <v>5</v>
      </c>
      <c r="AC1299" s="182">
        <v>3</v>
      </c>
      <c r="AD1299" s="182">
        <v>605.20000000000005</v>
      </c>
      <c r="AF1299" s="182" t="s">
        <v>118</v>
      </c>
      <c r="AG1299" s="182" t="s">
        <v>17312</v>
      </c>
      <c r="AH1299" s="182" t="s">
        <v>2993</v>
      </c>
      <c r="AI1299" s="182" t="s">
        <v>17042</v>
      </c>
    </row>
    <row r="1300" spans="25:35" x14ac:dyDescent="0.4">
      <c r="Y1300" s="182" t="s">
        <v>17187</v>
      </c>
      <c r="Z1300" s="182">
        <v>1917</v>
      </c>
      <c r="AA1300" s="182">
        <v>453.9</v>
      </c>
      <c r="AB1300" s="182">
        <v>9</v>
      </c>
      <c r="AC1300" s="182">
        <v>2</v>
      </c>
      <c r="AD1300" s="182">
        <v>408.9</v>
      </c>
      <c r="AF1300" s="182" t="s">
        <v>4761</v>
      </c>
      <c r="AG1300" s="182" t="s">
        <v>17323</v>
      </c>
      <c r="AH1300" s="182" t="s">
        <v>2993</v>
      </c>
      <c r="AI1300" s="182" t="s">
        <v>17042</v>
      </c>
    </row>
    <row r="1301" spans="25:35" x14ac:dyDescent="0.4">
      <c r="Y1301" s="182" t="s">
        <v>4797</v>
      </c>
      <c r="Z1301" s="182">
        <v>1917</v>
      </c>
      <c r="AA1301" s="182">
        <v>1809</v>
      </c>
      <c r="AB1301" s="182">
        <v>27</v>
      </c>
      <c r="AC1301" s="182">
        <v>3</v>
      </c>
      <c r="AD1301" s="182">
        <v>1659</v>
      </c>
      <c r="AF1301" s="182" t="s">
        <v>4764</v>
      </c>
      <c r="AG1301" s="182" t="s">
        <v>17312</v>
      </c>
      <c r="AH1301" s="182" t="s">
        <v>2993</v>
      </c>
      <c r="AI1301" s="182" t="s">
        <v>17315</v>
      </c>
    </row>
    <row r="1302" spans="25:35" x14ac:dyDescent="0.4">
      <c r="Y1302" s="182" t="s">
        <v>4799</v>
      </c>
      <c r="Z1302" s="182">
        <v>1917</v>
      </c>
      <c r="AA1302" s="182">
        <v>628.1</v>
      </c>
      <c r="AB1302" s="182">
        <v>13</v>
      </c>
      <c r="AC1302" s="182">
        <v>2</v>
      </c>
      <c r="AD1302" s="182">
        <v>552.70000000000005</v>
      </c>
      <c r="AF1302" s="182" t="s">
        <v>4766</v>
      </c>
      <c r="AG1302" s="182" t="s">
        <v>17312</v>
      </c>
      <c r="AH1302" s="182" t="s">
        <v>17313</v>
      </c>
      <c r="AI1302" s="182" t="s">
        <v>17040</v>
      </c>
    </row>
    <row r="1303" spans="25:35" x14ac:dyDescent="0.4">
      <c r="Y1303" s="182" t="s">
        <v>75</v>
      </c>
      <c r="Z1303" s="182">
        <v>1929</v>
      </c>
      <c r="AA1303" s="182">
        <v>566.5</v>
      </c>
      <c r="AB1303" s="182">
        <v>13</v>
      </c>
      <c r="AC1303" s="182">
        <v>3</v>
      </c>
      <c r="AD1303" s="182">
        <v>515.5</v>
      </c>
      <c r="AF1303" s="182" t="s">
        <v>4771</v>
      </c>
      <c r="AG1303" s="182" t="s">
        <v>17312</v>
      </c>
      <c r="AH1303" s="182" t="s">
        <v>17313</v>
      </c>
      <c r="AI1303" s="182" t="s">
        <v>17042</v>
      </c>
    </row>
    <row r="1304" spans="25:35" x14ac:dyDescent="0.4">
      <c r="Y1304" s="182" t="s">
        <v>107</v>
      </c>
      <c r="Z1304" s="182">
        <v>1928</v>
      </c>
      <c r="AA1304" s="182">
        <v>806.4</v>
      </c>
      <c r="AB1304" s="182">
        <v>33</v>
      </c>
      <c r="AC1304" s="182">
        <v>3</v>
      </c>
      <c r="AD1304" s="182">
        <v>737.4</v>
      </c>
      <c r="AF1304" s="182" t="s">
        <v>4773</v>
      </c>
      <c r="AG1304" s="182" t="s">
        <v>17319</v>
      </c>
      <c r="AH1304" s="182" t="s">
        <v>17316</v>
      </c>
      <c r="AI1304" s="182" t="s">
        <v>17320</v>
      </c>
    </row>
    <row r="1305" spans="25:35" x14ac:dyDescent="0.4">
      <c r="Y1305" s="182" t="s">
        <v>4807</v>
      </c>
      <c r="Z1305" s="182">
        <v>1917</v>
      </c>
      <c r="AA1305" s="182">
        <v>337.8</v>
      </c>
      <c r="AB1305" s="182">
        <v>19</v>
      </c>
      <c r="AC1305" s="182">
        <v>2</v>
      </c>
      <c r="AD1305" s="182">
        <v>313.60000000000002</v>
      </c>
      <c r="AF1305" s="182" t="s">
        <v>4775</v>
      </c>
      <c r="AG1305" s="182" t="s">
        <v>17319</v>
      </c>
      <c r="AH1305" s="182" t="s">
        <v>2993</v>
      </c>
      <c r="AI1305" s="182" t="s">
        <v>17322</v>
      </c>
    </row>
    <row r="1306" spans="25:35" x14ac:dyDescent="0.4">
      <c r="Y1306" s="182" t="s">
        <v>4809</v>
      </c>
      <c r="Z1306" s="182">
        <v>2014</v>
      </c>
      <c r="AA1306" s="182">
        <v>1952</v>
      </c>
      <c r="AB1306" s="182">
        <v>39</v>
      </c>
      <c r="AC1306" s="182">
        <v>3</v>
      </c>
      <c r="AD1306" s="182">
        <v>1952</v>
      </c>
      <c r="AF1306" s="182" t="s">
        <v>4777</v>
      </c>
      <c r="AG1306" s="182" t="s">
        <v>17319</v>
      </c>
      <c r="AH1306" s="182" t="s">
        <v>2993</v>
      </c>
      <c r="AI1306" s="182" t="s">
        <v>17322</v>
      </c>
    </row>
    <row r="1307" spans="25:35" x14ac:dyDescent="0.4">
      <c r="Y1307" s="182" t="s">
        <v>4810</v>
      </c>
      <c r="Z1307" s="182">
        <v>1957</v>
      </c>
      <c r="AA1307" s="182">
        <v>3328</v>
      </c>
      <c r="AB1307" s="182">
        <v>81</v>
      </c>
      <c r="AC1307" s="182">
        <v>4</v>
      </c>
      <c r="AD1307" s="182">
        <v>2763.9</v>
      </c>
      <c r="AF1307" s="182" t="s">
        <v>4779</v>
      </c>
      <c r="AG1307" s="182" t="s">
        <v>17312</v>
      </c>
      <c r="AH1307" s="182" t="s">
        <v>17035</v>
      </c>
      <c r="AI1307" s="182" t="s">
        <v>17040</v>
      </c>
    </row>
    <row r="1308" spans="25:35" x14ac:dyDescent="0.4">
      <c r="Y1308" s="182" t="s">
        <v>17188</v>
      </c>
      <c r="Z1308" s="182">
        <v>1917</v>
      </c>
      <c r="AA1308" s="182">
        <v>157.6</v>
      </c>
      <c r="AB1308" s="182">
        <v>8</v>
      </c>
      <c r="AC1308" s="182">
        <v>1</v>
      </c>
      <c r="AD1308" s="182">
        <v>157.6</v>
      </c>
      <c r="AF1308" s="182" t="s">
        <v>4783</v>
      </c>
      <c r="AG1308" s="182" t="s">
        <v>17312</v>
      </c>
      <c r="AH1308" s="182" t="s">
        <v>2993</v>
      </c>
      <c r="AI1308" s="182" t="s">
        <v>17040</v>
      </c>
    </row>
    <row r="1309" spans="25:35" x14ac:dyDescent="0.4">
      <c r="Y1309" s="182" t="s">
        <v>17189</v>
      </c>
      <c r="Z1309" s="182">
        <v>1917</v>
      </c>
      <c r="AA1309" s="182">
        <v>364.8</v>
      </c>
      <c r="AB1309" s="182">
        <v>3</v>
      </c>
      <c r="AC1309" s="182">
        <v>2</v>
      </c>
      <c r="AD1309" s="182">
        <v>364.8</v>
      </c>
      <c r="AF1309" s="182" t="s">
        <v>4786</v>
      </c>
      <c r="AG1309" s="182" t="s">
        <v>17312</v>
      </c>
      <c r="AH1309" s="182" t="s">
        <v>17035</v>
      </c>
      <c r="AI1309" s="182" t="s">
        <v>17040</v>
      </c>
    </row>
    <row r="1310" spans="25:35" x14ac:dyDescent="0.4">
      <c r="Y1310" s="182" t="s">
        <v>4812</v>
      </c>
      <c r="Z1310" s="182">
        <v>2002</v>
      </c>
      <c r="AA1310" s="182">
        <v>822.2</v>
      </c>
      <c r="AB1310" s="182">
        <v>16</v>
      </c>
      <c r="AC1310" s="182">
        <v>4</v>
      </c>
      <c r="AD1310" s="182">
        <v>758.1</v>
      </c>
      <c r="AF1310" s="182" t="s">
        <v>4788</v>
      </c>
      <c r="AG1310" s="182" t="s">
        <v>17312</v>
      </c>
      <c r="AH1310" s="182" t="s">
        <v>2993</v>
      </c>
      <c r="AI1310" s="182" t="s">
        <v>17040</v>
      </c>
    </row>
    <row r="1311" spans="25:35" x14ac:dyDescent="0.4">
      <c r="Y1311" s="182" t="s">
        <v>903</v>
      </c>
      <c r="Z1311" s="182">
        <v>1955</v>
      </c>
      <c r="AA1311" s="182">
        <v>2756.1</v>
      </c>
      <c r="AB1311" s="182">
        <v>71</v>
      </c>
      <c r="AC1311" s="182">
        <v>4</v>
      </c>
      <c r="AD1311" s="182">
        <v>2543.5</v>
      </c>
      <c r="AF1311" s="182" t="s">
        <v>4791</v>
      </c>
      <c r="AG1311" s="182" t="s">
        <v>17312</v>
      </c>
      <c r="AH1311" s="182" t="s">
        <v>17035</v>
      </c>
      <c r="AI1311" s="182" t="s">
        <v>17042</v>
      </c>
    </row>
    <row r="1312" spans="25:35" x14ac:dyDescent="0.4">
      <c r="Y1312" s="182" t="s">
        <v>904</v>
      </c>
      <c r="Z1312" s="182">
        <v>1939</v>
      </c>
      <c r="AA1312" s="182">
        <v>1704.3</v>
      </c>
      <c r="AB1312" s="182">
        <v>27</v>
      </c>
      <c r="AC1312" s="182">
        <v>3</v>
      </c>
      <c r="AD1312" s="182">
        <v>1512</v>
      </c>
      <c r="AF1312" s="182" t="s">
        <v>902</v>
      </c>
      <c r="AG1312" s="182" t="s">
        <v>17312</v>
      </c>
      <c r="AH1312" s="182" t="s">
        <v>17035</v>
      </c>
      <c r="AI1312" s="182" t="s">
        <v>17315</v>
      </c>
    </row>
    <row r="1313" spans="25:35" x14ac:dyDescent="0.4">
      <c r="Y1313" s="182" t="s">
        <v>905</v>
      </c>
      <c r="Z1313" s="182">
        <v>1957</v>
      </c>
      <c r="AA1313" s="182">
        <v>3274.1</v>
      </c>
      <c r="AB1313" s="182">
        <v>108</v>
      </c>
      <c r="AC1313" s="182">
        <v>4</v>
      </c>
      <c r="AD1313" s="182">
        <v>2945.3</v>
      </c>
      <c r="AF1313" s="182" t="s">
        <v>4793</v>
      </c>
      <c r="AG1313" s="182" t="s">
        <v>17312</v>
      </c>
      <c r="AH1313" s="182" t="s">
        <v>17035</v>
      </c>
      <c r="AI1313" s="182" t="s">
        <v>17042</v>
      </c>
    </row>
    <row r="1314" spans="25:35" x14ac:dyDescent="0.4">
      <c r="Y1314" s="182" t="s">
        <v>906</v>
      </c>
      <c r="Z1314" s="182">
        <v>1952</v>
      </c>
      <c r="AA1314" s="182">
        <v>2684.4</v>
      </c>
      <c r="AB1314" s="182">
        <v>77</v>
      </c>
      <c r="AC1314" s="182">
        <v>4</v>
      </c>
      <c r="AD1314" s="182">
        <v>2391.6</v>
      </c>
      <c r="AF1314" s="182" t="s">
        <v>4796</v>
      </c>
      <c r="AG1314" s="182" t="s">
        <v>17327</v>
      </c>
      <c r="AH1314" s="182" t="s">
        <v>2993</v>
      </c>
      <c r="AI1314" s="182" t="s">
        <v>17040</v>
      </c>
    </row>
    <row r="1315" spans="25:35" x14ac:dyDescent="0.4">
      <c r="Y1315" s="182" t="s">
        <v>4817</v>
      </c>
      <c r="Z1315" s="182">
        <v>1947</v>
      </c>
      <c r="AA1315" s="182">
        <v>291.7</v>
      </c>
      <c r="AB1315" s="182">
        <v>6</v>
      </c>
      <c r="AC1315" s="182">
        <v>2</v>
      </c>
      <c r="AD1315" s="182">
        <v>258</v>
      </c>
      <c r="AF1315" s="182" t="s">
        <v>4797</v>
      </c>
      <c r="AG1315" s="182" t="s">
        <v>17312</v>
      </c>
      <c r="AH1315" s="182" t="s">
        <v>2993</v>
      </c>
      <c r="AI1315" s="182" t="s">
        <v>17322</v>
      </c>
    </row>
    <row r="1316" spans="25:35" x14ac:dyDescent="0.4">
      <c r="Y1316" s="182" t="s">
        <v>4819</v>
      </c>
      <c r="Z1316" s="182">
        <v>1956</v>
      </c>
      <c r="AA1316" s="182">
        <v>746.15</v>
      </c>
      <c r="AB1316" s="182">
        <v>16</v>
      </c>
      <c r="AC1316" s="182">
        <v>2</v>
      </c>
      <c r="AD1316" s="182">
        <v>435.25</v>
      </c>
      <c r="AF1316" s="182" t="s">
        <v>4799</v>
      </c>
      <c r="AG1316" s="182" t="s">
        <v>17312</v>
      </c>
      <c r="AH1316" s="182" t="s">
        <v>2993</v>
      </c>
      <c r="AI1316" s="182" t="s">
        <v>17042</v>
      </c>
    </row>
    <row r="1317" spans="25:35" x14ac:dyDescent="0.4">
      <c r="Y1317" s="182" t="s">
        <v>4821</v>
      </c>
      <c r="Z1317" s="182">
        <v>1978</v>
      </c>
      <c r="AA1317" s="182">
        <v>1454.4</v>
      </c>
      <c r="AB1317" s="182">
        <v>63</v>
      </c>
      <c r="AC1317" s="182">
        <v>3</v>
      </c>
      <c r="AD1317" s="182">
        <v>931.5</v>
      </c>
      <c r="AF1317" s="182" t="s">
        <v>75</v>
      </c>
      <c r="AG1317" s="182" t="s">
        <v>17312</v>
      </c>
      <c r="AH1317" s="182" t="s">
        <v>2993</v>
      </c>
      <c r="AI1317" s="182" t="s">
        <v>17040</v>
      </c>
    </row>
    <row r="1318" spans="25:35" x14ac:dyDescent="0.4">
      <c r="Y1318" s="182" t="s">
        <v>4823</v>
      </c>
      <c r="Z1318" s="182">
        <v>1957</v>
      </c>
      <c r="AA1318" s="182">
        <v>731.7</v>
      </c>
      <c r="AB1318" s="182">
        <v>18</v>
      </c>
      <c r="AC1318" s="182">
        <v>2</v>
      </c>
      <c r="AD1318" s="182">
        <v>435.3</v>
      </c>
      <c r="AF1318" s="182" t="s">
        <v>107</v>
      </c>
      <c r="AG1318" s="182" t="s">
        <v>17312</v>
      </c>
      <c r="AH1318" s="182" t="s">
        <v>2993</v>
      </c>
      <c r="AI1318" s="182" t="s">
        <v>17042</v>
      </c>
    </row>
    <row r="1319" spans="25:35" x14ac:dyDescent="0.4">
      <c r="Y1319" s="182" t="s">
        <v>4825</v>
      </c>
      <c r="Z1319" s="182">
        <v>1956</v>
      </c>
      <c r="AA1319" s="182">
        <v>810.56</v>
      </c>
      <c r="AB1319" s="182">
        <v>47</v>
      </c>
      <c r="AC1319" s="182">
        <v>2</v>
      </c>
      <c r="AD1319" s="182">
        <v>472.35</v>
      </c>
      <c r="AF1319" s="182" t="s">
        <v>4807</v>
      </c>
      <c r="AG1319" s="182" t="s">
        <v>17312</v>
      </c>
      <c r="AH1319" s="182" t="s">
        <v>2993</v>
      </c>
      <c r="AI1319" s="182" t="s">
        <v>17042</v>
      </c>
    </row>
    <row r="1320" spans="25:35" x14ac:dyDescent="0.4">
      <c r="Y1320" s="182" t="s">
        <v>4828</v>
      </c>
      <c r="Z1320" s="182">
        <v>1956</v>
      </c>
      <c r="AA1320" s="182">
        <v>688.64</v>
      </c>
      <c r="AB1320" s="182">
        <v>18</v>
      </c>
      <c r="AC1320" s="182">
        <v>2</v>
      </c>
      <c r="AD1320" s="182">
        <v>393.24</v>
      </c>
      <c r="AF1320" s="182" t="s">
        <v>4809</v>
      </c>
      <c r="AG1320" s="182" t="s">
        <v>2993</v>
      </c>
      <c r="AH1320" s="182" t="s">
        <v>2993</v>
      </c>
      <c r="AI1320" s="182" t="s">
        <v>17040</v>
      </c>
    </row>
    <row r="1321" spans="25:35" x14ac:dyDescent="0.4">
      <c r="Y1321" s="182" t="s">
        <v>4829</v>
      </c>
      <c r="Z1321" s="182">
        <v>1954</v>
      </c>
      <c r="AA1321" s="182">
        <v>3560.78</v>
      </c>
      <c r="AB1321" s="182">
        <v>82</v>
      </c>
      <c r="AC1321" s="182">
        <v>4</v>
      </c>
      <c r="AD1321" s="182">
        <v>3196.58</v>
      </c>
      <c r="AF1321" s="182" t="s">
        <v>4810</v>
      </c>
      <c r="AG1321" s="182" t="s">
        <v>17312</v>
      </c>
      <c r="AH1321" s="182" t="s">
        <v>2993</v>
      </c>
      <c r="AI1321" s="182" t="s">
        <v>17322</v>
      </c>
    </row>
    <row r="1322" spans="25:35" x14ac:dyDescent="0.4">
      <c r="Y1322" s="182" t="s">
        <v>4831</v>
      </c>
      <c r="Z1322" s="182">
        <v>2018</v>
      </c>
      <c r="AA1322" s="182">
        <v>6149.7</v>
      </c>
      <c r="AB1322" s="182">
        <v>3</v>
      </c>
      <c r="AC1322" s="182">
        <v>5</v>
      </c>
      <c r="AD1322" s="182">
        <v>4339.1000000000004</v>
      </c>
      <c r="AF1322" s="182" t="s">
        <v>4812</v>
      </c>
      <c r="AG1322" s="182" t="s">
        <v>17312</v>
      </c>
      <c r="AH1322" s="182" t="s">
        <v>2993</v>
      </c>
      <c r="AI1322" s="182" t="s">
        <v>17040</v>
      </c>
    </row>
    <row r="1323" spans="25:35" x14ac:dyDescent="0.4">
      <c r="Y1323" s="182" t="s">
        <v>4833</v>
      </c>
      <c r="Z1323" s="182">
        <v>2009</v>
      </c>
      <c r="AA1323" s="182">
        <v>3299.95</v>
      </c>
      <c r="AB1323" s="182">
        <v>83</v>
      </c>
      <c r="AC1323" s="182">
        <v>4</v>
      </c>
      <c r="AD1323" s="182">
        <v>3299.95</v>
      </c>
      <c r="AF1323" s="182" t="s">
        <v>903</v>
      </c>
      <c r="AG1323" s="182" t="s">
        <v>17312</v>
      </c>
      <c r="AH1323" s="182" t="s">
        <v>2993</v>
      </c>
      <c r="AI1323" s="182" t="s">
        <v>17042</v>
      </c>
    </row>
    <row r="1324" spans="25:35" x14ac:dyDescent="0.4">
      <c r="Y1324" s="182" t="s">
        <v>4834</v>
      </c>
      <c r="Z1324" s="182">
        <v>2011</v>
      </c>
      <c r="AA1324" s="182">
        <v>1235.5</v>
      </c>
      <c r="AB1324" s="182">
        <v>31</v>
      </c>
      <c r="AC1324" s="182">
        <v>3</v>
      </c>
      <c r="AD1324" s="182">
        <v>1235.5</v>
      </c>
      <c r="AF1324" s="182" t="s">
        <v>904</v>
      </c>
      <c r="AG1324" s="182" t="s">
        <v>17312</v>
      </c>
      <c r="AH1324" s="182" t="s">
        <v>2993</v>
      </c>
      <c r="AI1324" s="182" t="s">
        <v>17322</v>
      </c>
    </row>
    <row r="1325" spans="25:35" x14ac:dyDescent="0.4">
      <c r="Y1325" s="182" t="s">
        <v>4835</v>
      </c>
      <c r="Z1325" s="182">
        <v>2012</v>
      </c>
      <c r="AA1325" s="182">
        <v>1582</v>
      </c>
      <c r="AB1325" s="182">
        <v>49</v>
      </c>
      <c r="AC1325" s="182">
        <v>4</v>
      </c>
      <c r="AD1325" s="182">
        <v>1582</v>
      </c>
      <c r="AF1325" s="182" t="s">
        <v>905</v>
      </c>
      <c r="AG1325" s="182" t="s">
        <v>17312</v>
      </c>
      <c r="AH1325" s="182" t="s">
        <v>2993</v>
      </c>
      <c r="AI1325" s="182" t="s">
        <v>17315</v>
      </c>
    </row>
    <row r="1326" spans="25:35" x14ac:dyDescent="0.4">
      <c r="Y1326" s="182" t="s">
        <v>4836</v>
      </c>
      <c r="Z1326" s="182">
        <v>1959</v>
      </c>
      <c r="AA1326" s="182">
        <v>6884.6</v>
      </c>
      <c r="AB1326" s="182">
        <v>154</v>
      </c>
      <c r="AC1326" s="182">
        <v>5</v>
      </c>
      <c r="AD1326" s="182">
        <v>5562.9</v>
      </c>
      <c r="AF1326" s="182" t="s">
        <v>906</v>
      </c>
      <c r="AG1326" s="182" t="s">
        <v>17312</v>
      </c>
      <c r="AH1326" s="182" t="s">
        <v>2993</v>
      </c>
      <c r="AI1326" s="182" t="s">
        <v>17042</v>
      </c>
    </row>
    <row r="1327" spans="25:35" x14ac:dyDescent="0.4">
      <c r="Y1327" s="182" t="s">
        <v>4838</v>
      </c>
      <c r="Z1327" s="182">
        <v>2015</v>
      </c>
      <c r="AA1327" s="182">
        <v>7649.4</v>
      </c>
      <c r="AB1327" s="182">
        <v>100</v>
      </c>
      <c r="AC1327" s="182">
        <v>3</v>
      </c>
      <c r="AD1327" s="182">
        <v>7649.4</v>
      </c>
      <c r="AF1327" s="182" t="s">
        <v>4817</v>
      </c>
      <c r="AG1327" s="182" t="s">
        <v>17312</v>
      </c>
      <c r="AH1327" s="182" t="s">
        <v>17313</v>
      </c>
      <c r="AI1327" s="182" t="s">
        <v>17040</v>
      </c>
    </row>
    <row r="1328" spans="25:35" x14ac:dyDescent="0.4">
      <c r="Y1328" s="182" t="s">
        <v>4839</v>
      </c>
      <c r="Z1328" s="182">
        <v>1956</v>
      </c>
      <c r="AA1328" s="182">
        <v>6143.7</v>
      </c>
      <c r="AB1328" s="182">
        <v>163</v>
      </c>
      <c r="AC1328" s="182">
        <v>5</v>
      </c>
      <c r="AD1328" s="182">
        <v>6143.7</v>
      </c>
      <c r="AF1328" s="182" t="s">
        <v>4819</v>
      </c>
      <c r="AG1328" s="182" t="s">
        <v>17312</v>
      </c>
      <c r="AH1328" s="182" t="s">
        <v>17387</v>
      </c>
      <c r="AI1328" s="182" t="s">
        <v>17040</v>
      </c>
    </row>
    <row r="1329" spans="25:35" x14ac:dyDescent="0.4">
      <c r="Y1329" s="182" t="s">
        <v>4842</v>
      </c>
      <c r="Z1329" s="182">
        <v>1978</v>
      </c>
      <c r="AA1329" s="182">
        <v>3778.3</v>
      </c>
      <c r="AB1329" s="182">
        <v>150</v>
      </c>
      <c r="AC1329" s="182">
        <v>5</v>
      </c>
      <c r="AD1329" s="182">
        <v>3304.9</v>
      </c>
      <c r="AF1329" s="182" t="s">
        <v>4821</v>
      </c>
      <c r="AG1329" s="182" t="s">
        <v>17312</v>
      </c>
      <c r="AH1329" s="182" t="s">
        <v>17388</v>
      </c>
      <c r="AI1329" s="182" t="s">
        <v>17040</v>
      </c>
    </row>
    <row r="1330" spans="25:35" x14ac:dyDescent="0.4">
      <c r="Y1330" s="182" t="s">
        <v>4845</v>
      </c>
      <c r="Z1330" s="182">
        <v>1952</v>
      </c>
      <c r="AA1330" s="182">
        <v>3765.7</v>
      </c>
      <c r="AB1330" s="182">
        <v>91</v>
      </c>
      <c r="AC1330" s="182">
        <v>4</v>
      </c>
      <c r="AD1330" s="182">
        <v>3227.1</v>
      </c>
      <c r="AF1330" s="182" t="s">
        <v>4823</v>
      </c>
      <c r="AG1330" s="182" t="s">
        <v>17312</v>
      </c>
      <c r="AH1330" s="182" t="s">
        <v>17389</v>
      </c>
      <c r="AI1330" s="182" t="s">
        <v>17040</v>
      </c>
    </row>
    <row r="1331" spans="25:35" x14ac:dyDescent="0.4">
      <c r="Y1331" s="182" t="s">
        <v>907</v>
      </c>
      <c r="Z1331" s="182">
        <v>1917</v>
      </c>
      <c r="AA1331" s="182">
        <v>1436.1</v>
      </c>
      <c r="AB1331" s="182">
        <v>59</v>
      </c>
      <c r="AC1331" s="182">
        <v>3</v>
      </c>
      <c r="AD1331" s="182">
        <v>1158.9000000000001</v>
      </c>
      <c r="AF1331" s="182" t="s">
        <v>4825</v>
      </c>
      <c r="AG1331" s="182" t="s">
        <v>17312</v>
      </c>
      <c r="AH1331" s="182" t="s">
        <v>17313</v>
      </c>
      <c r="AI1331" s="182" t="s">
        <v>17040</v>
      </c>
    </row>
    <row r="1332" spans="25:35" x14ac:dyDescent="0.4">
      <c r="Y1332" s="182" t="s">
        <v>908</v>
      </c>
      <c r="Z1332" s="182">
        <v>1917</v>
      </c>
      <c r="AA1332" s="182">
        <v>1377.2</v>
      </c>
      <c r="AB1332" s="182">
        <v>42</v>
      </c>
      <c r="AC1332" s="182">
        <v>3</v>
      </c>
      <c r="AD1332" s="182">
        <v>1160.2</v>
      </c>
      <c r="AF1332" s="182" t="s">
        <v>4828</v>
      </c>
      <c r="AG1332" s="182" t="s">
        <v>17312</v>
      </c>
      <c r="AH1332" s="182" t="s">
        <v>17390</v>
      </c>
      <c r="AI1332" s="182" t="s">
        <v>17040</v>
      </c>
    </row>
    <row r="1333" spans="25:35" x14ac:dyDescent="0.4">
      <c r="Y1333" s="182" t="s">
        <v>909</v>
      </c>
      <c r="Z1333" s="182">
        <v>1917</v>
      </c>
      <c r="AA1333" s="182">
        <v>1376.9</v>
      </c>
      <c r="AB1333" s="182">
        <v>40</v>
      </c>
      <c r="AC1333" s="182">
        <v>3</v>
      </c>
      <c r="AD1333" s="182">
        <v>1164.9000000000001</v>
      </c>
      <c r="AF1333" s="182" t="s">
        <v>4829</v>
      </c>
      <c r="AG1333" s="182" t="s">
        <v>17312</v>
      </c>
      <c r="AH1333" s="182" t="s">
        <v>2993</v>
      </c>
      <c r="AI1333" s="182" t="s">
        <v>17315</v>
      </c>
    </row>
    <row r="1334" spans="25:35" x14ac:dyDescent="0.4">
      <c r="Y1334" s="182" t="s">
        <v>910</v>
      </c>
      <c r="Z1334" s="182">
        <v>1934</v>
      </c>
      <c r="AA1334" s="182">
        <v>1997.9</v>
      </c>
      <c r="AB1334" s="182">
        <v>88</v>
      </c>
      <c r="AC1334" s="182">
        <v>4</v>
      </c>
      <c r="AD1334" s="182">
        <v>1664.8</v>
      </c>
      <c r="AF1334" s="182" t="s">
        <v>4831</v>
      </c>
      <c r="AG1334" s="182" t="s">
        <v>17312</v>
      </c>
      <c r="AH1334" s="182" t="s">
        <v>2993</v>
      </c>
      <c r="AI1334" s="182" t="s">
        <v>17042</v>
      </c>
    </row>
    <row r="1335" spans="25:35" x14ac:dyDescent="0.4">
      <c r="Y1335" s="182" t="s">
        <v>4851</v>
      </c>
      <c r="Z1335" s="182">
        <v>1954</v>
      </c>
      <c r="AA1335" s="182">
        <v>638.70000000000005</v>
      </c>
      <c r="AB1335" s="182">
        <v>30</v>
      </c>
      <c r="AC1335" s="182">
        <v>2</v>
      </c>
      <c r="AD1335" s="182">
        <v>449.3</v>
      </c>
      <c r="AF1335" s="182" t="s">
        <v>4833</v>
      </c>
      <c r="AG1335" s="182" t="s">
        <v>17312</v>
      </c>
      <c r="AH1335" s="182" t="s">
        <v>2993</v>
      </c>
      <c r="AI1335" s="182" t="s">
        <v>17042</v>
      </c>
    </row>
    <row r="1336" spans="25:35" x14ac:dyDescent="0.4">
      <c r="Y1336" s="182" t="s">
        <v>4854</v>
      </c>
      <c r="Z1336" s="182">
        <v>1976</v>
      </c>
      <c r="AA1336" s="182">
        <v>2393.6999999999998</v>
      </c>
      <c r="AB1336" s="182">
        <v>110</v>
      </c>
      <c r="AC1336" s="182">
        <v>5</v>
      </c>
      <c r="AD1336" s="182">
        <v>1019.2</v>
      </c>
      <c r="AF1336" s="182" t="s">
        <v>4834</v>
      </c>
      <c r="AG1336" s="182" t="s">
        <v>17312</v>
      </c>
      <c r="AH1336" s="182" t="s">
        <v>2993</v>
      </c>
      <c r="AI1336" s="182" t="s">
        <v>17042</v>
      </c>
    </row>
    <row r="1337" spans="25:35" x14ac:dyDescent="0.4">
      <c r="Y1337" s="182" t="s">
        <v>4856</v>
      </c>
      <c r="Z1337" s="182">
        <v>1955</v>
      </c>
      <c r="AA1337" s="182">
        <v>1894.61</v>
      </c>
      <c r="AB1337" s="182">
        <v>46</v>
      </c>
      <c r="AC1337" s="182">
        <v>2</v>
      </c>
      <c r="AD1337" s="182">
        <v>1046.27</v>
      </c>
      <c r="AF1337" s="182" t="s">
        <v>4835</v>
      </c>
      <c r="AG1337" s="182" t="s">
        <v>17312</v>
      </c>
      <c r="AH1337" s="182" t="s">
        <v>2993</v>
      </c>
      <c r="AI1337" s="182" t="s">
        <v>17040</v>
      </c>
    </row>
    <row r="1338" spans="25:35" x14ac:dyDescent="0.4">
      <c r="Y1338" s="182" t="s">
        <v>4858</v>
      </c>
      <c r="Z1338" s="182">
        <v>1955</v>
      </c>
      <c r="AA1338" s="182">
        <v>727.66</v>
      </c>
      <c r="AB1338" s="182">
        <v>168</v>
      </c>
      <c r="AC1338" s="182">
        <v>2</v>
      </c>
      <c r="AD1338" s="182">
        <v>427.66</v>
      </c>
      <c r="AF1338" s="182" t="s">
        <v>4836</v>
      </c>
      <c r="AG1338" s="182" t="s">
        <v>17312</v>
      </c>
      <c r="AH1338" s="182" t="s">
        <v>2993</v>
      </c>
      <c r="AI1338" s="182" t="s">
        <v>17315</v>
      </c>
    </row>
    <row r="1339" spans="25:35" x14ac:dyDescent="0.4">
      <c r="Y1339" s="182" t="s">
        <v>4859</v>
      </c>
      <c r="Z1339" s="182">
        <v>2003</v>
      </c>
      <c r="AA1339" s="182">
        <v>5590.8</v>
      </c>
      <c r="AB1339" s="182">
        <v>116</v>
      </c>
      <c r="AC1339" s="182">
        <v>9</v>
      </c>
      <c r="AD1339" s="182">
        <v>4957.1000000000004</v>
      </c>
      <c r="AF1339" s="182" t="s">
        <v>4838</v>
      </c>
      <c r="AG1339" s="182" t="s">
        <v>17312</v>
      </c>
      <c r="AH1339" s="182" t="s">
        <v>2993</v>
      </c>
      <c r="AI1339" s="182" t="s">
        <v>17320</v>
      </c>
    </row>
    <row r="1340" spans="25:35" x14ac:dyDescent="0.4">
      <c r="Y1340" s="182" t="s">
        <v>4860</v>
      </c>
      <c r="Z1340" s="182">
        <v>1955</v>
      </c>
      <c r="AA1340" s="182">
        <v>1588.4</v>
      </c>
      <c r="AB1340" s="182">
        <v>50</v>
      </c>
      <c r="AC1340" s="182">
        <v>3</v>
      </c>
      <c r="AD1340" s="182">
        <v>1189.5999999999999</v>
      </c>
      <c r="AF1340" s="182" t="s">
        <v>4839</v>
      </c>
      <c r="AG1340" s="182" t="s">
        <v>17312</v>
      </c>
      <c r="AH1340" s="182" t="s">
        <v>17391</v>
      </c>
      <c r="AI1340" s="182" t="s">
        <v>17320</v>
      </c>
    </row>
    <row r="1341" spans="25:35" x14ac:dyDescent="0.4">
      <c r="Y1341" s="182" t="s">
        <v>4861</v>
      </c>
      <c r="Z1341" s="182">
        <v>1955</v>
      </c>
      <c r="AA1341" s="182">
        <v>4543.7</v>
      </c>
      <c r="AB1341" s="182">
        <v>97</v>
      </c>
      <c r="AC1341" s="182">
        <v>4</v>
      </c>
      <c r="AD1341" s="182">
        <v>3582.9</v>
      </c>
      <c r="AF1341" s="182" t="s">
        <v>4842</v>
      </c>
      <c r="AG1341" s="182" t="s">
        <v>17312</v>
      </c>
      <c r="AH1341" s="182" t="s">
        <v>17316</v>
      </c>
      <c r="AI1341" s="182" t="s">
        <v>17315</v>
      </c>
    </row>
    <row r="1342" spans="25:35" x14ac:dyDescent="0.4">
      <c r="Y1342" s="182" t="s">
        <v>4863</v>
      </c>
      <c r="Z1342" s="182">
        <v>2004</v>
      </c>
      <c r="AA1342" s="182">
        <v>2069.3000000000002</v>
      </c>
      <c r="AB1342" s="182">
        <v>150</v>
      </c>
      <c r="AC1342" s="182">
        <v>5</v>
      </c>
      <c r="AD1342" s="182">
        <v>1684.3</v>
      </c>
      <c r="AF1342" s="182" t="s">
        <v>4845</v>
      </c>
      <c r="AG1342" s="182" t="s">
        <v>17312</v>
      </c>
      <c r="AH1342" s="182" t="s">
        <v>2993</v>
      </c>
      <c r="AI1342" s="182" t="s">
        <v>17315</v>
      </c>
    </row>
    <row r="1343" spans="25:35" x14ac:dyDescent="0.4">
      <c r="Y1343" s="182" t="s">
        <v>4865</v>
      </c>
      <c r="Z1343" s="182">
        <v>1969</v>
      </c>
      <c r="AA1343" s="182">
        <v>383.2</v>
      </c>
      <c r="AB1343" s="182">
        <v>7</v>
      </c>
      <c r="AC1343" s="182">
        <v>2</v>
      </c>
      <c r="AD1343" s="182">
        <v>232.5</v>
      </c>
      <c r="AF1343" s="182" t="s">
        <v>907</v>
      </c>
      <c r="AG1343" s="182" t="s">
        <v>17312</v>
      </c>
      <c r="AH1343" s="182" t="s">
        <v>2993</v>
      </c>
      <c r="AI1343" s="182" t="s">
        <v>17042</v>
      </c>
    </row>
    <row r="1344" spans="25:35" x14ac:dyDescent="0.4">
      <c r="Y1344" s="182" t="s">
        <v>4868</v>
      </c>
      <c r="Z1344" s="182">
        <v>2012</v>
      </c>
      <c r="AA1344" s="182">
        <v>8623.6</v>
      </c>
      <c r="AB1344" s="182">
        <v>135</v>
      </c>
      <c r="AC1344" s="182">
        <v>7</v>
      </c>
      <c r="AD1344" s="182">
        <v>6695</v>
      </c>
      <c r="AF1344" s="182" t="s">
        <v>908</v>
      </c>
      <c r="AG1344" s="182" t="s">
        <v>17312</v>
      </c>
      <c r="AH1344" s="182" t="s">
        <v>2993</v>
      </c>
      <c r="AI1344" s="182" t="s">
        <v>17042</v>
      </c>
    </row>
    <row r="1345" spans="25:35" x14ac:dyDescent="0.4">
      <c r="Y1345" s="182" t="s">
        <v>4869</v>
      </c>
      <c r="Z1345" s="182">
        <v>1986</v>
      </c>
      <c r="AA1345" s="182">
        <v>4308.3999999999996</v>
      </c>
      <c r="AB1345" s="182">
        <v>108</v>
      </c>
      <c r="AC1345" s="182">
        <v>9</v>
      </c>
      <c r="AD1345" s="182">
        <v>3920.4</v>
      </c>
      <c r="AF1345" s="182" t="s">
        <v>909</v>
      </c>
      <c r="AG1345" s="182" t="s">
        <v>17312</v>
      </c>
      <c r="AH1345" s="182" t="s">
        <v>2993</v>
      </c>
      <c r="AI1345" s="182" t="s">
        <v>17042</v>
      </c>
    </row>
    <row r="1346" spans="25:35" x14ac:dyDescent="0.4">
      <c r="Y1346" s="182" t="s">
        <v>4871</v>
      </c>
      <c r="Z1346" s="182">
        <v>1966</v>
      </c>
      <c r="AA1346" s="182">
        <v>4018.7</v>
      </c>
      <c r="AB1346" s="182">
        <v>145</v>
      </c>
      <c r="AC1346" s="182">
        <v>5</v>
      </c>
      <c r="AD1346" s="182">
        <v>3106.7</v>
      </c>
      <c r="AF1346" s="182" t="s">
        <v>910</v>
      </c>
      <c r="AG1346" s="182" t="s">
        <v>17312</v>
      </c>
      <c r="AH1346" s="182" t="s">
        <v>2993</v>
      </c>
      <c r="AI1346" s="182" t="s">
        <v>17322</v>
      </c>
    </row>
    <row r="1347" spans="25:35" x14ac:dyDescent="0.4">
      <c r="Y1347" s="182" t="s">
        <v>4872</v>
      </c>
      <c r="Z1347" s="182">
        <v>1969</v>
      </c>
      <c r="AA1347" s="182">
        <v>3463.9</v>
      </c>
      <c r="AB1347" s="182">
        <v>132</v>
      </c>
      <c r="AC1347" s="182">
        <v>5</v>
      </c>
      <c r="AD1347" s="182">
        <v>3172.1</v>
      </c>
      <c r="AF1347" s="182" t="s">
        <v>4851</v>
      </c>
      <c r="AG1347" s="182" t="s">
        <v>17312</v>
      </c>
      <c r="AH1347" s="182" t="s">
        <v>17392</v>
      </c>
      <c r="AI1347" s="182" t="s">
        <v>17040</v>
      </c>
    </row>
    <row r="1348" spans="25:35" x14ac:dyDescent="0.4">
      <c r="Y1348" s="182" t="s">
        <v>911</v>
      </c>
      <c r="Z1348" s="182">
        <v>1975</v>
      </c>
      <c r="AA1348" s="182">
        <v>1974.1</v>
      </c>
      <c r="AB1348" s="182">
        <v>104</v>
      </c>
      <c r="AC1348" s="182">
        <v>5</v>
      </c>
      <c r="AD1348" s="182">
        <v>1485.6</v>
      </c>
      <c r="AF1348" s="182" t="s">
        <v>4854</v>
      </c>
      <c r="AG1348" s="182" t="s">
        <v>17312</v>
      </c>
      <c r="AH1348" s="182" t="s">
        <v>17313</v>
      </c>
      <c r="AI1348" s="182" t="s">
        <v>17040</v>
      </c>
    </row>
    <row r="1349" spans="25:35" x14ac:dyDescent="0.4">
      <c r="Y1349" s="182" t="s">
        <v>912</v>
      </c>
      <c r="Z1349" s="182">
        <v>1977</v>
      </c>
      <c r="AA1349" s="182">
        <v>1965.7</v>
      </c>
      <c r="AB1349" s="182">
        <v>80</v>
      </c>
      <c r="AC1349" s="182">
        <v>5</v>
      </c>
      <c r="AD1349" s="182">
        <v>1789.7</v>
      </c>
      <c r="AF1349" s="182" t="s">
        <v>4856</v>
      </c>
      <c r="AG1349" s="182" t="s">
        <v>17312</v>
      </c>
      <c r="AH1349" s="182" t="s">
        <v>17393</v>
      </c>
      <c r="AI1349" s="182" t="s">
        <v>17322</v>
      </c>
    </row>
    <row r="1350" spans="25:35" x14ac:dyDescent="0.4">
      <c r="Y1350" s="182" t="s">
        <v>4876</v>
      </c>
      <c r="Z1350" s="182">
        <v>1986</v>
      </c>
      <c r="AA1350" s="182">
        <v>14807.8</v>
      </c>
      <c r="AB1350" s="182">
        <v>529</v>
      </c>
      <c r="AC1350" s="182">
        <v>9</v>
      </c>
      <c r="AD1350" s="182">
        <v>11520.6</v>
      </c>
      <c r="AF1350" s="182" t="s">
        <v>4858</v>
      </c>
      <c r="AG1350" s="182" t="s">
        <v>17312</v>
      </c>
      <c r="AH1350" s="182" t="s">
        <v>17394</v>
      </c>
      <c r="AI1350" s="182" t="s">
        <v>17040</v>
      </c>
    </row>
    <row r="1351" spans="25:35" x14ac:dyDescent="0.4">
      <c r="Y1351" s="182" t="s">
        <v>4878</v>
      </c>
      <c r="Z1351" s="182">
        <v>1965</v>
      </c>
      <c r="AA1351" s="182">
        <v>3865.2</v>
      </c>
      <c r="AB1351" s="182">
        <v>128</v>
      </c>
      <c r="AC1351" s="182">
        <v>5</v>
      </c>
      <c r="AD1351" s="182">
        <v>3479.4</v>
      </c>
      <c r="AF1351" s="182" t="s">
        <v>4859</v>
      </c>
      <c r="AG1351" s="182" t="s">
        <v>17312</v>
      </c>
      <c r="AH1351" s="182" t="s">
        <v>17035</v>
      </c>
      <c r="AI1351" s="182" t="s">
        <v>17315</v>
      </c>
    </row>
    <row r="1352" spans="25:35" x14ac:dyDescent="0.4">
      <c r="Y1352" s="182" t="s">
        <v>4879</v>
      </c>
      <c r="Z1352" s="182">
        <v>1965</v>
      </c>
      <c r="AA1352" s="182">
        <v>4222</v>
      </c>
      <c r="AB1352" s="182">
        <v>140</v>
      </c>
      <c r="AC1352" s="182">
        <v>5</v>
      </c>
      <c r="AD1352" s="182">
        <v>4222</v>
      </c>
      <c r="AF1352" s="182" t="s">
        <v>4860</v>
      </c>
      <c r="AG1352" s="182" t="s">
        <v>17312</v>
      </c>
      <c r="AH1352" s="182" t="s">
        <v>2993</v>
      </c>
      <c r="AI1352" s="182" t="s">
        <v>17322</v>
      </c>
    </row>
    <row r="1353" spans="25:35" x14ac:dyDescent="0.4">
      <c r="Y1353" s="182" t="s">
        <v>4881</v>
      </c>
      <c r="Z1353" s="182">
        <v>1965</v>
      </c>
      <c r="AA1353" s="182">
        <v>3166.9</v>
      </c>
      <c r="AB1353" s="182">
        <v>155</v>
      </c>
      <c r="AC1353" s="182">
        <v>5</v>
      </c>
      <c r="AD1353" s="182">
        <v>3166.9</v>
      </c>
      <c r="AF1353" s="182" t="s">
        <v>4861</v>
      </c>
      <c r="AG1353" s="182" t="s">
        <v>17312</v>
      </c>
      <c r="AH1353" s="182" t="s">
        <v>2993</v>
      </c>
      <c r="AI1353" s="182" t="s">
        <v>17315</v>
      </c>
    </row>
    <row r="1354" spans="25:35" x14ac:dyDescent="0.4">
      <c r="Y1354" s="182" t="s">
        <v>76</v>
      </c>
      <c r="Z1354" s="182">
        <v>1986</v>
      </c>
      <c r="AA1354" s="182">
        <v>7314.4</v>
      </c>
      <c r="AB1354" s="182">
        <v>290</v>
      </c>
      <c r="AC1354" s="182">
        <v>9</v>
      </c>
      <c r="AD1354" s="182">
        <v>5758.7</v>
      </c>
      <c r="AF1354" s="182" t="s">
        <v>4863</v>
      </c>
      <c r="AG1354" s="182" t="s">
        <v>17312</v>
      </c>
      <c r="AH1354" s="182" t="s">
        <v>17035</v>
      </c>
      <c r="AI1354" s="182" t="s">
        <v>17040</v>
      </c>
    </row>
    <row r="1355" spans="25:35" x14ac:dyDescent="0.4">
      <c r="Y1355" s="182" t="s">
        <v>456</v>
      </c>
      <c r="Z1355" s="182">
        <v>1986</v>
      </c>
      <c r="AA1355" s="182">
        <v>4949.3</v>
      </c>
      <c r="AB1355" s="182">
        <v>197</v>
      </c>
      <c r="AC1355" s="182">
        <v>9</v>
      </c>
      <c r="AD1355" s="182">
        <v>3829.8</v>
      </c>
      <c r="AF1355" s="182" t="s">
        <v>4865</v>
      </c>
      <c r="AG1355" s="182" t="s">
        <v>17312</v>
      </c>
      <c r="AH1355" s="182" t="s">
        <v>2993</v>
      </c>
      <c r="AI1355" s="182" t="s">
        <v>17040</v>
      </c>
    </row>
    <row r="1356" spans="25:35" x14ac:dyDescent="0.4">
      <c r="Y1356" s="182" t="s">
        <v>4885</v>
      </c>
      <c r="Z1356" s="182">
        <v>1965</v>
      </c>
      <c r="AA1356" s="182">
        <v>3924.3</v>
      </c>
      <c r="AB1356" s="182">
        <v>130</v>
      </c>
      <c r="AC1356" s="182">
        <v>5</v>
      </c>
      <c r="AD1356" s="182">
        <v>3179.9</v>
      </c>
      <c r="AF1356" s="182" t="s">
        <v>4868</v>
      </c>
      <c r="AG1356" s="182" t="s">
        <v>17312</v>
      </c>
      <c r="AH1356" s="182" t="s">
        <v>17395</v>
      </c>
      <c r="AI1356" s="182" t="s">
        <v>17315</v>
      </c>
    </row>
    <row r="1357" spans="25:35" x14ac:dyDescent="0.4">
      <c r="Y1357" s="182" t="s">
        <v>4887</v>
      </c>
      <c r="Z1357" s="182">
        <v>1964</v>
      </c>
      <c r="AA1357" s="182">
        <v>1301.2</v>
      </c>
      <c r="AB1357" s="182">
        <v>360</v>
      </c>
      <c r="AC1357" s="182">
        <v>5</v>
      </c>
      <c r="AD1357" s="182">
        <v>1301.2</v>
      </c>
      <c r="AF1357" s="182" t="s">
        <v>4869</v>
      </c>
      <c r="AG1357" s="182" t="s">
        <v>17319</v>
      </c>
      <c r="AH1357" s="182" t="s">
        <v>2993</v>
      </c>
      <c r="AI1357" s="182" t="s">
        <v>17042</v>
      </c>
    </row>
    <row r="1358" spans="25:35" x14ac:dyDescent="0.4">
      <c r="Y1358" s="182" t="s">
        <v>4889</v>
      </c>
      <c r="Z1358" s="182">
        <v>1965</v>
      </c>
      <c r="AA1358" s="182">
        <v>3377</v>
      </c>
      <c r="AB1358" s="182">
        <v>128</v>
      </c>
      <c r="AC1358" s="182">
        <v>5</v>
      </c>
      <c r="AD1358" s="182">
        <v>3377</v>
      </c>
      <c r="AF1358" s="182" t="s">
        <v>4871</v>
      </c>
      <c r="AG1358" s="182" t="s">
        <v>17312</v>
      </c>
      <c r="AH1358" s="182" t="s">
        <v>17035</v>
      </c>
      <c r="AI1358" s="182" t="s">
        <v>17315</v>
      </c>
    </row>
    <row r="1359" spans="25:35" x14ac:dyDescent="0.4">
      <c r="Y1359" s="182" t="s">
        <v>4891</v>
      </c>
      <c r="Z1359" s="182">
        <v>1986</v>
      </c>
      <c r="AA1359" s="182">
        <v>7419.7</v>
      </c>
      <c r="AB1359" s="182">
        <v>283</v>
      </c>
      <c r="AC1359" s="182">
        <v>9</v>
      </c>
      <c r="AD1359" s="182">
        <v>5794.4</v>
      </c>
      <c r="AF1359" s="182" t="s">
        <v>4872</v>
      </c>
      <c r="AG1359" s="182" t="s">
        <v>17312</v>
      </c>
      <c r="AH1359" s="182" t="s">
        <v>2993</v>
      </c>
      <c r="AI1359" s="182" t="s">
        <v>17315</v>
      </c>
    </row>
    <row r="1360" spans="25:35" x14ac:dyDescent="0.4">
      <c r="Y1360" s="182" t="s">
        <v>4892</v>
      </c>
      <c r="Z1360" s="182">
        <v>1965</v>
      </c>
      <c r="AA1360" s="182">
        <v>4222</v>
      </c>
      <c r="AB1360" s="182">
        <v>124</v>
      </c>
      <c r="AC1360" s="182">
        <v>5</v>
      </c>
      <c r="AD1360" s="182">
        <v>3795</v>
      </c>
      <c r="AF1360" s="182" t="s">
        <v>911</v>
      </c>
      <c r="AG1360" s="182" t="s">
        <v>17312</v>
      </c>
      <c r="AH1360" s="182" t="s">
        <v>2993</v>
      </c>
      <c r="AI1360" s="182" t="s">
        <v>17042</v>
      </c>
    </row>
    <row r="1361" spans="25:35" x14ac:dyDescent="0.4">
      <c r="Y1361" s="182" t="s">
        <v>4894</v>
      </c>
      <c r="Z1361" s="182">
        <v>1987</v>
      </c>
      <c r="AA1361" s="182">
        <v>4414.92</v>
      </c>
      <c r="AB1361" s="182">
        <v>110</v>
      </c>
      <c r="AC1361" s="182">
        <v>9</v>
      </c>
      <c r="AD1361" s="182">
        <v>3929.7</v>
      </c>
      <c r="AF1361" s="182" t="s">
        <v>912</v>
      </c>
      <c r="AG1361" s="182" t="s">
        <v>17312</v>
      </c>
      <c r="AH1361" s="182" t="s">
        <v>2993</v>
      </c>
      <c r="AI1361" s="182" t="s">
        <v>17042</v>
      </c>
    </row>
    <row r="1362" spans="25:35" x14ac:dyDescent="0.4">
      <c r="Y1362" s="182" t="s">
        <v>4896</v>
      </c>
      <c r="Z1362" s="182">
        <v>1965</v>
      </c>
      <c r="AA1362" s="182">
        <v>3000</v>
      </c>
      <c r="AB1362" s="182">
        <v>217</v>
      </c>
      <c r="AC1362" s="182">
        <v>5</v>
      </c>
      <c r="AD1362" s="182">
        <v>3000</v>
      </c>
      <c r="AF1362" s="182" t="s">
        <v>4876</v>
      </c>
      <c r="AG1362" s="182" t="s">
        <v>17319</v>
      </c>
      <c r="AH1362" s="182" t="s">
        <v>2993</v>
      </c>
      <c r="AI1362" s="182" t="s">
        <v>17320</v>
      </c>
    </row>
    <row r="1363" spans="25:35" x14ac:dyDescent="0.4">
      <c r="Y1363" s="182" t="s">
        <v>4897</v>
      </c>
      <c r="Z1363" s="182">
        <v>1965</v>
      </c>
      <c r="AA1363" s="182">
        <v>3836.2</v>
      </c>
      <c r="AB1363" s="182">
        <v>123</v>
      </c>
      <c r="AC1363" s="182">
        <v>5</v>
      </c>
      <c r="AD1363" s="182">
        <v>3836.2</v>
      </c>
      <c r="AF1363" s="182" t="s">
        <v>4878</v>
      </c>
      <c r="AG1363" s="182" t="s">
        <v>17312</v>
      </c>
      <c r="AH1363" s="182" t="s">
        <v>17035</v>
      </c>
      <c r="AI1363" s="182" t="s">
        <v>17315</v>
      </c>
    </row>
    <row r="1364" spans="25:35" x14ac:dyDescent="0.4">
      <c r="Y1364" s="182" t="s">
        <v>4898</v>
      </c>
      <c r="Z1364" s="182">
        <v>1968</v>
      </c>
      <c r="AA1364" s="182">
        <v>2469.1</v>
      </c>
      <c r="AB1364" s="182">
        <v>114</v>
      </c>
      <c r="AC1364" s="182">
        <v>5</v>
      </c>
      <c r="AD1364" s="182">
        <v>1776.5</v>
      </c>
      <c r="AF1364" s="182" t="s">
        <v>4879</v>
      </c>
      <c r="AG1364" s="182" t="s">
        <v>17312</v>
      </c>
      <c r="AH1364" s="182" t="s">
        <v>2993</v>
      </c>
      <c r="AI1364" s="182" t="s">
        <v>17315</v>
      </c>
    </row>
    <row r="1365" spans="25:35" x14ac:dyDescent="0.4">
      <c r="Y1365" s="182" t="s">
        <v>4900</v>
      </c>
      <c r="Z1365" s="182">
        <v>2008</v>
      </c>
      <c r="AA1365" s="182">
        <v>4799.7</v>
      </c>
      <c r="AB1365" s="182">
        <v>250</v>
      </c>
      <c r="AC1365" s="182">
        <v>11</v>
      </c>
      <c r="AD1365" s="182">
        <v>4799.7</v>
      </c>
      <c r="AF1365" s="182" t="s">
        <v>4881</v>
      </c>
      <c r="AG1365" s="182" t="s">
        <v>17312</v>
      </c>
      <c r="AH1365" s="182" t="s">
        <v>17035</v>
      </c>
      <c r="AI1365" s="182" t="s">
        <v>17315</v>
      </c>
    </row>
    <row r="1366" spans="25:35" x14ac:dyDescent="0.4">
      <c r="Y1366" s="182" t="s">
        <v>4902</v>
      </c>
      <c r="Z1366" s="182">
        <v>1964</v>
      </c>
      <c r="AA1366" s="182">
        <v>3406.8</v>
      </c>
      <c r="AB1366" s="182">
        <v>120</v>
      </c>
      <c r="AC1366" s="182">
        <v>5</v>
      </c>
      <c r="AD1366" s="182">
        <v>3121.8</v>
      </c>
      <c r="AF1366" s="182" t="s">
        <v>76</v>
      </c>
      <c r="AG1366" s="182" t="s">
        <v>17319</v>
      </c>
      <c r="AH1366" s="182" t="s">
        <v>2993</v>
      </c>
      <c r="AI1366" s="182" t="s">
        <v>17322</v>
      </c>
    </row>
    <row r="1367" spans="25:35" x14ac:dyDescent="0.4">
      <c r="Y1367" s="182" t="s">
        <v>155</v>
      </c>
      <c r="Z1367" s="182">
        <v>1965</v>
      </c>
      <c r="AA1367" s="182">
        <v>4306.3999999999996</v>
      </c>
      <c r="AB1367" s="182">
        <v>145</v>
      </c>
      <c r="AC1367" s="182">
        <v>5</v>
      </c>
      <c r="AD1367" s="182">
        <v>3255.5</v>
      </c>
      <c r="AF1367" s="182" t="s">
        <v>456</v>
      </c>
      <c r="AG1367" s="182" t="s">
        <v>17319</v>
      </c>
      <c r="AH1367" s="182" t="s">
        <v>2993</v>
      </c>
      <c r="AI1367" s="182" t="s">
        <v>17042</v>
      </c>
    </row>
    <row r="1368" spans="25:35" x14ac:dyDescent="0.4">
      <c r="Y1368" s="182" t="s">
        <v>4904</v>
      </c>
      <c r="Z1368" s="182">
        <v>1977</v>
      </c>
      <c r="AA1368" s="182">
        <v>2990.7</v>
      </c>
      <c r="AB1368" s="182">
        <v>120</v>
      </c>
      <c r="AC1368" s="182">
        <v>5</v>
      </c>
      <c r="AD1368" s="182">
        <v>2799</v>
      </c>
      <c r="AF1368" s="182" t="s">
        <v>4885</v>
      </c>
      <c r="AG1368" s="182" t="s">
        <v>17312</v>
      </c>
      <c r="AH1368" s="182" t="s">
        <v>2993</v>
      </c>
      <c r="AI1368" s="182" t="s">
        <v>17315</v>
      </c>
    </row>
    <row r="1369" spans="25:35" x14ac:dyDescent="0.4">
      <c r="Y1369" s="182" t="s">
        <v>4906</v>
      </c>
      <c r="Z1369" s="182">
        <v>2009</v>
      </c>
      <c r="AA1369" s="182">
        <v>7840.8</v>
      </c>
      <c r="AB1369" s="182">
        <v>230</v>
      </c>
      <c r="AC1369" s="182">
        <v>10</v>
      </c>
      <c r="AD1369" s="182">
        <v>7840</v>
      </c>
      <c r="AF1369" s="182" t="s">
        <v>4887</v>
      </c>
      <c r="AG1369" s="182" t="s">
        <v>17312</v>
      </c>
      <c r="AH1369" s="182" t="s">
        <v>17035</v>
      </c>
      <c r="AI1369" s="182" t="s">
        <v>17315</v>
      </c>
    </row>
    <row r="1370" spans="25:35" x14ac:dyDescent="0.4">
      <c r="Y1370" s="182" t="s">
        <v>4907</v>
      </c>
      <c r="Z1370" s="182">
        <v>1986</v>
      </c>
      <c r="AA1370" s="182">
        <v>4771</v>
      </c>
      <c r="AB1370" s="182">
        <v>188</v>
      </c>
      <c r="AC1370" s="182">
        <v>9</v>
      </c>
      <c r="AD1370" s="182">
        <v>3679.8</v>
      </c>
      <c r="AF1370" s="182" t="s">
        <v>4889</v>
      </c>
      <c r="AG1370" s="182" t="s">
        <v>17312</v>
      </c>
      <c r="AH1370" s="182" t="s">
        <v>17035</v>
      </c>
      <c r="AI1370" s="182" t="s">
        <v>17322</v>
      </c>
    </row>
    <row r="1371" spans="25:35" x14ac:dyDescent="0.4">
      <c r="Y1371" s="182" t="s">
        <v>4908</v>
      </c>
      <c r="Z1371" s="182">
        <v>1990</v>
      </c>
      <c r="AA1371" s="182">
        <v>6580.3</v>
      </c>
      <c r="AB1371" s="182">
        <v>259</v>
      </c>
      <c r="AC1371" s="182">
        <v>10</v>
      </c>
      <c r="AD1371" s="182">
        <v>6580.3</v>
      </c>
      <c r="AF1371" s="182" t="s">
        <v>4891</v>
      </c>
      <c r="AG1371" s="182" t="s">
        <v>17319</v>
      </c>
      <c r="AH1371" s="182" t="s">
        <v>2993</v>
      </c>
      <c r="AI1371" s="182" t="s">
        <v>17322</v>
      </c>
    </row>
    <row r="1372" spans="25:35" x14ac:dyDescent="0.4">
      <c r="Y1372" s="182" t="s">
        <v>4910</v>
      </c>
      <c r="Z1372" s="182">
        <v>1990</v>
      </c>
      <c r="AA1372" s="182">
        <v>9492.5</v>
      </c>
      <c r="AB1372" s="182">
        <v>329</v>
      </c>
      <c r="AC1372" s="182">
        <v>10</v>
      </c>
      <c r="AD1372" s="182">
        <v>9492.5</v>
      </c>
      <c r="AF1372" s="182" t="s">
        <v>4892</v>
      </c>
      <c r="AG1372" s="182" t="s">
        <v>17312</v>
      </c>
      <c r="AH1372" s="182" t="s">
        <v>17035</v>
      </c>
      <c r="AI1372" s="182" t="s">
        <v>17315</v>
      </c>
    </row>
    <row r="1373" spans="25:35" x14ac:dyDescent="0.4">
      <c r="Y1373" s="182" t="s">
        <v>4911</v>
      </c>
      <c r="Z1373" s="182">
        <v>1986</v>
      </c>
      <c r="AA1373" s="182">
        <v>4300.7</v>
      </c>
      <c r="AB1373" s="182">
        <v>213</v>
      </c>
      <c r="AC1373" s="182">
        <v>9</v>
      </c>
      <c r="AD1373" s="182">
        <v>3861.7</v>
      </c>
      <c r="AF1373" s="182" t="s">
        <v>4894</v>
      </c>
      <c r="AG1373" s="182" t="s">
        <v>17319</v>
      </c>
      <c r="AH1373" s="182" t="s">
        <v>2993</v>
      </c>
      <c r="AI1373" s="182" t="s">
        <v>17042</v>
      </c>
    </row>
    <row r="1374" spans="25:35" x14ac:dyDescent="0.4">
      <c r="Y1374" s="182" t="s">
        <v>4912</v>
      </c>
      <c r="Z1374" s="182">
        <v>1994</v>
      </c>
      <c r="AA1374" s="182">
        <v>8628.7999999999993</v>
      </c>
      <c r="AB1374" s="182">
        <v>282</v>
      </c>
      <c r="AC1374" s="182">
        <v>10</v>
      </c>
      <c r="AD1374" s="182">
        <v>6831.2</v>
      </c>
      <c r="AF1374" s="182" t="s">
        <v>4896</v>
      </c>
      <c r="AG1374" s="182" t="s">
        <v>17312</v>
      </c>
      <c r="AH1374" s="182" t="s">
        <v>17040</v>
      </c>
      <c r="AI1374" s="182" t="s">
        <v>17315</v>
      </c>
    </row>
    <row r="1375" spans="25:35" x14ac:dyDescent="0.4">
      <c r="Y1375" s="182" t="s">
        <v>957</v>
      </c>
      <c r="Z1375" s="182">
        <v>1985</v>
      </c>
      <c r="AA1375" s="182">
        <v>12057.6</v>
      </c>
      <c r="AB1375" s="182">
        <v>450</v>
      </c>
      <c r="AC1375" s="182">
        <v>9</v>
      </c>
      <c r="AD1375" s="182">
        <v>9428.1</v>
      </c>
      <c r="AF1375" s="182" t="s">
        <v>4897</v>
      </c>
      <c r="AG1375" s="182" t="s">
        <v>17312</v>
      </c>
      <c r="AH1375" s="182" t="s">
        <v>2993</v>
      </c>
      <c r="AI1375" s="182" t="s">
        <v>17315</v>
      </c>
    </row>
    <row r="1376" spans="25:35" x14ac:dyDescent="0.4">
      <c r="Y1376" s="182" t="s">
        <v>958</v>
      </c>
      <c r="Z1376" s="182">
        <v>1985</v>
      </c>
      <c r="AA1376" s="182">
        <v>13825.5</v>
      </c>
      <c r="AB1376" s="182">
        <v>600</v>
      </c>
      <c r="AC1376" s="182">
        <v>9</v>
      </c>
      <c r="AD1376" s="182">
        <v>13825.5</v>
      </c>
      <c r="AF1376" s="182" t="s">
        <v>4898</v>
      </c>
      <c r="AG1376" s="182" t="s">
        <v>17312</v>
      </c>
      <c r="AH1376" s="182" t="s">
        <v>2993</v>
      </c>
      <c r="AI1376" s="182" t="s">
        <v>17042</v>
      </c>
    </row>
    <row r="1377" spans="25:35" x14ac:dyDescent="0.4">
      <c r="Y1377" s="182" t="s">
        <v>4915</v>
      </c>
      <c r="Z1377" s="182">
        <v>1993</v>
      </c>
      <c r="AA1377" s="182">
        <v>3554.1</v>
      </c>
      <c r="AB1377" s="182">
        <v>113</v>
      </c>
      <c r="AC1377" s="182">
        <v>9</v>
      </c>
      <c r="AD1377" s="182">
        <v>2785.4</v>
      </c>
      <c r="AF1377" s="182" t="s">
        <v>4900</v>
      </c>
      <c r="AG1377" s="182" t="s">
        <v>17312</v>
      </c>
      <c r="AH1377" s="182" t="s">
        <v>17035</v>
      </c>
      <c r="AI1377" s="182" t="s">
        <v>17322</v>
      </c>
    </row>
    <row r="1378" spans="25:35" x14ac:dyDescent="0.4">
      <c r="Y1378" s="182" t="s">
        <v>4918</v>
      </c>
      <c r="Z1378" s="182">
        <v>1996</v>
      </c>
      <c r="AA1378" s="182">
        <v>15308</v>
      </c>
      <c r="AB1378" s="182">
        <v>300</v>
      </c>
      <c r="AC1378" s="182">
        <v>10</v>
      </c>
      <c r="AD1378" s="182">
        <v>12354.6</v>
      </c>
      <c r="AF1378" s="182" t="s">
        <v>4902</v>
      </c>
      <c r="AG1378" s="182" t="s">
        <v>17312</v>
      </c>
      <c r="AH1378" s="182" t="s">
        <v>2993</v>
      </c>
      <c r="AI1378" s="182" t="s">
        <v>17315</v>
      </c>
    </row>
    <row r="1379" spans="25:35" x14ac:dyDescent="0.4">
      <c r="Y1379" s="182" t="s">
        <v>4920</v>
      </c>
      <c r="Z1379" s="182">
        <v>1986</v>
      </c>
      <c r="AA1379" s="182">
        <v>8837.5</v>
      </c>
      <c r="AB1379" s="182">
        <v>361</v>
      </c>
      <c r="AC1379" s="182">
        <v>9</v>
      </c>
      <c r="AD1379" s="182">
        <v>7785.6</v>
      </c>
      <c r="AF1379" s="182" t="s">
        <v>155</v>
      </c>
      <c r="AG1379" s="182" t="s">
        <v>17312</v>
      </c>
      <c r="AH1379" s="182" t="s">
        <v>2993</v>
      </c>
      <c r="AI1379" s="182" t="s">
        <v>17315</v>
      </c>
    </row>
    <row r="1380" spans="25:35" x14ac:dyDescent="0.4">
      <c r="Y1380" s="182" t="s">
        <v>4922</v>
      </c>
      <c r="Z1380" s="182">
        <v>1986</v>
      </c>
      <c r="AA1380" s="182">
        <v>9991.2999999999993</v>
      </c>
      <c r="AB1380" s="182">
        <v>387</v>
      </c>
      <c r="AC1380" s="182">
        <v>9</v>
      </c>
      <c r="AD1380" s="182">
        <v>7747.5</v>
      </c>
      <c r="AF1380" s="182" t="s">
        <v>4904</v>
      </c>
      <c r="AG1380" s="182" t="s">
        <v>17312</v>
      </c>
      <c r="AH1380" s="182" t="s">
        <v>17035</v>
      </c>
      <c r="AI1380" s="182" t="s">
        <v>17315</v>
      </c>
    </row>
    <row r="1381" spans="25:35" x14ac:dyDescent="0.4">
      <c r="Y1381" s="182" t="s">
        <v>4923</v>
      </c>
      <c r="Z1381" s="182">
        <v>1983</v>
      </c>
      <c r="AA1381" s="182">
        <v>3988.6</v>
      </c>
      <c r="AB1381" s="182">
        <v>142</v>
      </c>
      <c r="AC1381" s="182">
        <v>13</v>
      </c>
      <c r="AD1381" s="182">
        <v>2878.88</v>
      </c>
      <c r="AF1381" s="182" t="s">
        <v>4906</v>
      </c>
      <c r="AG1381" s="182" t="s">
        <v>17312</v>
      </c>
      <c r="AH1381" s="182" t="s">
        <v>2993</v>
      </c>
      <c r="AI1381" s="182" t="s">
        <v>17042</v>
      </c>
    </row>
    <row r="1382" spans="25:35" x14ac:dyDescent="0.4">
      <c r="Y1382" s="182" t="s">
        <v>4925</v>
      </c>
      <c r="Z1382" s="182">
        <v>1971</v>
      </c>
      <c r="AA1382" s="182">
        <v>4907.6000000000004</v>
      </c>
      <c r="AB1382" s="182">
        <v>187</v>
      </c>
      <c r="AC1382" s="182">
        <v>5</v>
      </c>
      <c r="AD1382" s="182">
        <v>4707.6000000000004</v>
      </c>
      <c r="AF1382" s="182" t="s">
        <v>4907</v>
      </c>
      <c r="AG1382" s="182" t="s">
        <v>17312</v>
      </c>
      <c r="AH1382" s="182" t="s">
        <v>2993</v>
      </c>
      <c r="AI1382" s="182" t="s">
        <v>17042</v>
      </c>
    </row>
    <row r="1383" spans="25:35" x14ac:dyDescent="0.4">
      <c r="Y1383" s="182" t="s">
        <v>4927</v>
      </c>
      <c r="Z1383" s="182">
        <v>1973</v>
      </c>
      <c r="AA1383" s="182">
        <v>2578.6</v>
      </c>
      <c r="AB1383" s="182">
        <v>88</v>
      </c>
      <c r="AC1383" s="182">
        <v>9</v>
      </c>
      <c r="AD1383" s="182">
        <v>1170.0999999999999</v>
      </c>
      <c r="AF1383" s="182" t="s">
        <v>4908</v>
      </c>
      <c r="AG1383" s="182" t="s">
        <v>17312</v>
      </c>
      <c r="AH1383" s="182" t="s">
        <v>2993</v>
      </c>
      <c r="AI1383" s="182" t="s">
        <v>17322</v>
      </c>
    </row>
    <row r="1384" spans="25:35" x14ac:dyDescent="0.4">
      <c r="Y1384" s="182" t="s">
        <v>4929</v>
      </c>
      <c r="Z1384" s="182">
        <v>1980</v>
      </c>
      <c r="AA1384" s="182">
        <v>4080.9</v>
      </c>
      <c r="AB1384" s="182">
        <v>180</v>
      </c>
      <c r="AC1384" s="182">
        <v>13</v>
      </c>
      <c r="AD1384" s="182">
        <v>2229.5</v>
      </c>
      <c r="AF1384" s="182" t="s">
        <v>4910</v>
      </c>
      <c r="AG1384" s="182" t="s">
        <v>17312</v>
      </c>
      <c r="AH1384" s="182" t="s">
        <v>17035</v>
      </c>
      <c r="AI1384" s="182" t="s">
        <v>17315</v>
      </c>
    </row>
    <row r="1385" spans="25:35" x14ac:dyDescent="0.4">
      <c r="Y1385" s="182" t="s">
        <v>77</v>
      </c>
      <c r="Z1385" s="182">
        <v>1971</v>
      </c>
      <c r="AA1385" s="182">
        <v>1925.1</v>
      </c>
      <c r="AB1385" s="182">
        <v>88</v>
      </c>
      <c r="AC1385" s="182">
        <v>9</v>
      </c>
      <c r="AD1385" s="182">
        <v>1168</v>
      </c>
      <c r="AF1385" s="182" t="s">
        <v>4911</v>
      </c>
      <c r="AG1385" s="182" t="s">
        <v>17319</v>
      </c>
      <c r="AH1385" s="182" t="s">
        <v>2993</v>
      </c>
      <c r="AI1385" s="182" t="s">
        <v>17042</v>
      </c>
    </row>
    <row r="1386" spans="25:35" x14ac:dyDescent="0.4">
      <c r="Y1386" s="182" t="s">
        <v>4931</v>
      </c>
      <c r="Z1386" s="182">
        <v>1970</v>
      </c>
      <c r="AA1386" s="182">
        <v>2585.6999999999998</v>
      </c>
      <c r="AB1386" s="182">
        <v>122</v>
      </c>
      <c r="AC1386" s="182">
        <v>5</v>
      </c>
      <c r="AD1386" s="182">
        <v>2585.6999999999998</v>
      </c>
      <c r="AF1386" s="182" t="s">
        <v>4912</v>
      </c>
      <c r="AG1386" s="182" t="s">
        <v>17312</v>
      </c>
      <c r="AH1386" s="182" t="s">
        <v>2993</v>
      </c>
      <c r="AI1386" s="182" t="s">
        <v>17322</v>
      </c>
    </row>
    <row r="1387" spans="25:35" x14ac:dyDescent="0.4">
      <c r="Y1387" s="182" t="s">
        <v>4932</v>
      </c>
      <c r="Z1387" s="182">
        <v>1970</v>
      </c>
      <c r="AA1387" s="182">
        <v>1920.2</v>
      </c>
      <c r="AB1387" s="182">
        <v>94</v>
      </c>
      <c r="AC1387" s="182">
        <v>9</v>
      </c>
      <c r="AD1387" s="182">
        <v>1163.2</v>
      </c>
      <c r="AF1387" s="182" t="s">
        <v>957</v>
      </c>
      <c r="AG1387" s="182" t="s">
        <v>17319</v>
      </c>
      <c r="AH1387" s="182" t="s">
        <v>2993</v>
      </c>
      <c r="AI1387" s="182" t="s">
        <v>17331</v>
      </c>
    </row>
    <row r="1388" spans="25:35" x14ac:dyDescent="0.4">
      <c r="Y1388" s="182" t="s">
        <v>4934</v>
      </c>
      <c r="Z1388" s="182">
        <v>1970</v>
      </c>
      <c r="AA1388" s="182">
        <v>4579.3</v>
      </c>
      <c r="AB1388" s="182">
        <v>187</v>
      </c>
      <c r="AC1388" s="182">
        <v>5</v>
      </c>
      <c r="AD1388" s="182">
        <v>3475.7</v>
      </c>
      <c r="AF1388" s="182" t="s">
        <v>958</v>
      </c>
      <c r="AG1388" s="182" t="s">
        <v>17312</v>
      </c>
      <c r="AH1388" s="182" t="s">
        <v>17035</v>
      </c>
      <c r="AI1388" s="182" t="s">
        <v>17332</v>
      </c>
    </row>
    <row r="1389" spans="25:35" x14ac:dyDescent="0.4">
      <c r="Y1389" s="182" t="s">
        <v>4936</v>
      </c>
      <c r="Z1389" s="182">
        <v>1971</v>
      </c>
      <c r="AA1389" s="182">
        <v>7222</v>
      </c>
      <c r="AB1389" s="182">
        <v>1</v>
      </c>
      <c r="AC1389" s="182">
        <v>5</v>
      </c>
      <c r="AD1389" s="182">
        <v>5043</v>
      </c>
      <c r="AF1389" s="182" t="s">
        <v>4915</v>
      </c>
      <c r="AG1389" s="182" t="s">
        <v>17312</v>
      </c>
      <c r="AH1389" s="182" t="s">
        <v>2993</v>
      </c>
      <c r="AI1389" s="182" t="s">
        <v>17040</v>
      </c>
    </row>
    <row r="1390" spans="25:35" x14ac:dyDescent="0.4">
      <c r="Y1390" s="182" t="s">
        <v>4937</v>
      </c>
      <c r="Z1390" s="182">
        <v>1984</v>
      </c>
      <c r="AA1390" s="182">
        <v>2356.9</v>
      </c>
      <c r="AB1390" s="182">
        <v>112</v>
      </c>
      <c r="AC1390" s="182">
        <v>5</v>
      </c>
      <c r="AD1390" s="182">
        <v>1354.5</v>
      </c>
      <c r="AF1390" s="182" t="s">
        <v>4918</v>
      </c>
      <c r="AG1390" s="182" t="s">
        <v>17312</v>
      </c>
      <c r="AH1390" s="182" t="s">
        <v>2993</v>
      </c>
      <c r="AI1390" s="182" t="s">
        <v>17331</v>
      </c>
    </row>
    <row r="1391" spans="25:35" x14ac:dyDescent="0.4">
      <c r="Y1391" s="182" t="s">
        <v>4940</v>
      </c>
      <c r="Z1391" s="182">
        <v>1984</v>
      </c>
      <c r="AA1391" s="182">
        <v>3127</v>
      </c>
      <c r="AB1391" s="182">
        <v>121</v>
      </c>
      <c r="AC1391" s="182">
        <v>5</v>
      </c>
      <c r="AD1391" s="182">
        <v>1809.8</v>
      </c>
      <c r="AF1391" s="182" t="s">
        <v>4920</v>
      </c>
      <c r="AG1391" s="182" t="s">
        <v>17319</v>
      </c>
      <c r="AH1391" s="182" t="s">
        <v>2993</v>
      </c>
      <c r="AI1391" s="182" t="s">
        <v>17315</v>
      </c>
    </row>
    <row r="1392" spans="25:35" x14ac:dyDescent="0.4">
      <c r="Y1392" s="182" t="s">
        <v>4942</v>
      </c>
      <c r="Z1392" s="182">
        <v>1971</v>
      </c>
      <c r="AA1392" s="182">
        <v>2504.5</v>
      </c>
      <c r="AB1392" s="182">
        <v>132</v>
      </c>
      <c r="AC1392" s="182">
        <v>5</v>
      </c>
      <c r="AD1392" s="182">
        <v>1683</v>
      </c>
      <c r="AF1392" s="182" t="s">
        <v>4922</v>
      </c>
      <c r="AG1392" s="182" t="s">
        <v>17319</v>
      </c>
      <c r="AH1392" s="182" t="s">
        <v>2993</v>
      </c>
      <c r="AI1392" s="182" t="s">
        <v>17315</v>
      </c>
    </row>
    <row r="1393" spans="25:35" x14ac:dyDescent="0.4">
      <c r="Y1393" s="182" t="s">
        <v>4944</v>
      </c>
      <c r="Z1393" s="182">
        <v>1973</v>
      </c>
      <c r="AA1393" s="182">
        <v>5235.7</v>
      </c>
      <c r="AB1393" s="182">
        <v>177</v>
      </c>
      <c r="AC1393" s="182">
        <v>5</v>
      </c>
      <c r="AD1393" s="182">
        <v>3978.7</v>
      </c>
      <c r="AF1393" s="182" t="s">
        <v>4923</v>
      </c>
      <c r="AG1393" s="182" t="s">
        <v>17312</v>
      </c>
      <c r="AH1393" s="182" t="s">
        <v>2993</v>
      </c>
      <c r="AI1393" s="182" t="s">
        <v>17040</v>
      </c>
    </row>
    <row r="1394" spans="25:35" x14ac:dyDescent="0.4">
      <c r="Y1394" s="182" t="s">
        <v>4945</v>
      </c>
      <c r="Z1394" s="182">
        <v>1971</v>
      </c>
      <c r="AA1394" s="182">
        <v>7074.7</v>
      </c>
      <c r="AB1394" s="182">
        <v>250</v>
      </c>
      <c r="AC1394" s="182">
        <v>5</v>
      </c>
      <c r="AD1394" s="182">
        <v>6074.7</v>
      </c>
      <c r="AF1394" s="182" t="s">
        <v>4925</v>
      </c>
      <c r="AG1394" s="182" t="s">
        <v>17312</v>
      </c>
      <c r="AH1394" s="182" t="s">
        <v>17035</v>
      </c>
      <c r="AI1394" s="182" t="s">
        <v>17320</v>
      </c>
    </row>
    <row r="1395" spans="25:35" x14ac:dyDescent="0.4">
      <c r="Y1395" s="182" t="s">
        <v>4946</v>
      </c>
      <c r="Z1395" s="182">
        <v>1988</v>
      </c>
      <c r="AA1395" s="182">
        <v>2675.6000000000004</v>
      </c>
      <c r="AB1395" s="182">
        <v>114</v>
      </c>
      <c r="AC1395" s="182">
        <v>9</v>
      </c>
      <c r="AD1395" s="182">
        <v>2675.6000000000004</v>
      </c>
      <c r="AF1395" s="182" t="s">
        <v>4927</v>
      </c>
      <c r="AG1395" s="182" t="s">
        <v>17312</v>
      </c>
      <c r="AH1395" s="182" t="s">
        <v>2993</v>
      </c>
      <c r="AI1395" s="182" t="s">
        <v>17320</v>
      </c>
    </row>
    <row r="1396" spans="25:35" x14ac:dyDescent="0.4">
      <c r="Y1396" s="182" t="s">
        <v>4949</v>
      </c>
      <c r="Z1396" s="182">
        <v>1974</v>
      </c>
      <c r="AA1396" s="182">
        <v>7742.1</v>
      </c>
      <c r="AB1396" s="182">
        <v>120</v>
      </c>
      <c r="AC1396" s="182">
        <v>5</v>
      </c>
      <c r="AD1396" s="182">
        <v>7377</v>
      </c>
      <c r="AF1396" s="182" t="s">
        <v>4929</v>
      </c>
      <c r="AG1396" s="182" t="s">
        <v>17312</v>
      </c>
      <c r="AH1396" s="182" t="s">
        <v>2993</v>
      </c>
      <c r="AI1396" s="182" t="s">
        <v>17042</v>
      </c>
    </row>
    <row r="1397" spans="25:35" x14ac:dyDescent="0.4">
      <c r="Y1397" s="182" t="s">
        <v>959</v>
      </c>
      <c r="Z1397" s="182">
        <v>1987</v>
      </c>
      <c r="AA1397" s="182">
        <v>5901.9</v>
      </c>
      <c r="AB1397" s="182">
        <v>207</v>
      </c>
      <c r="AC1397" s="182">
        <v>9</v>
      </c>
      <c r="AD1397" s="182">
        <v>4603.7</v>
      </c>
      <c r="AF1397" s="182" t="s">
        <v>77</v>
      </c>
      <c r="AG1397" s="182" t="s">
        <v>17312</v>
      </c>
      <c r="AH1397" s="182" t="s">
        <v>2993</v>
      </c>
      <c r="AI1397" s="182" t="s">
        <v>17040</v>
      </c>
    </row>
    <row r="1398" spans="25:35" x14ac:dyDescent="0.4">
      <c r="Y1398" s="182" t="s">
        <v>4952</v>
      </c>
      <c r="Z1398" s="182">
        <v>1983</v>
      </c>
      <c r="AA1398" s="182">
        <v>11757.2</v>
      </c>
      <c r="AB1398" s="182">
        <v>526</v>
      </c>
      <c r="AC1398" s="182">
        <v>9</v>
      </c>
      <c r="AD1398" s="182">
        <v>7032.1</v>
      </c>
      <c r="AF1398" s="182" t="s">
        <v>4931</v>
      </c>
      <c r="AG1398" s="182" t="s">
        <v>17312</v>
      </c>
      <c r="AH1398" s="182" t="s">
        <v>2993</v>
      </c>
      <c r="AI1398" s="182" t="s">
        <v>17315</v>
      </c>
    </row>
    <row r="1399" spans="25:35" x14ac:dyDescent="0.4">
      <c r="Y1399" s="182" t="s">
        <v>4954</v>
      </c>
      <c r="Z1399" s="182">
        <v>1986</v>
      </c>
      <c r="AA1399" s="182">
        <v>7703.4</v>
      </c>
      <c r="AB1399" s="182">
        <v>228</v>
      </c>
      <c r="AC1399" s="182">
        <v>17</v>
      </c>
      <c r="AD1399" s="182">
        <v>7703.4</v>
      </c>
      <c r="AF1399" s="182" t="s">
        <v>4932</v>
      </c>
      <c r="AG1399" s="182" t="s">
        <v>17312</v>
      </c>
      <c r="AH1399" s="182" t="s">
        <v>2993</v>
      </c>
      <c r="AI1399" s="182" t="s">
        <v>17040</v>
      </c>
    </row>
    <row r="1400" spans="25:35" x14ac:dyDescent="0.4">
      <c r="Y1400" s="182" t="s">
        <v>4957</v>
      </c>
      <c r="Z1400" s="182">
        <v>1987</v>
      </c>
      <c r="AA1400" s="182">
        <v>7908.5</v>
      </c>
      <c r="AB1400" s="182">
        <v>341</v>
      </c>
      <c r="AC1400" s="182">
        <v>9</v>
      </c>
      <c r="AD1400" s="182">
        <v>4743.1000000000004</v>
      </c>
      <c r="AF1400" s="182" t="s">
        <v>4934</v>
      </c>
      <c r="AG1400" s="182" t="s">
        <v>17312</v>
      </c>
      <c r="AH1400" s="182" t="s">
        <v>2993</v>
      </c>
      <c r="AI1400" s="182" t="s">
        <v>17320</v>
      </c>
    </row>
    <row r="1401" spans="25:35" x14ac:dyDescent="0.4">
      <c r="Y1401" s="182" t="s">
        <v>4959</v>
      </c>
      <c r="Z1401" s="182">
        <v>1987</v>
      </c>
      <c r="AA1401" s="182">
        <v>4979.8999999999996</v>
      </c>
      <c r="AB1401" s="182">
        <v>182</v>
      </c>
      <c r="AC1401" s="182">
        <v>9</v>
      </c>
      <c r="AD1401" s="182">
        <v>3801.2</v>
      </c>
      <c r="AF1401" s="182" t="s">
        <v>4936</v>
      </c>
      <c r="AG1401" s="182" t="s">
        <v>17312</v>
      </c>
      <c r="AH1401" s="182" t="s">
        <v>17040</v>
      </c>
      <c r="AI1401" s="182" t="s">
        <v>17320</v>
      </c>
    </row>
    <row r="1402" spans="25:35" x14ac:dyDescent="0.4">
      <c r="Y1402" s="182" t="s">
        <v>4960</v>
      </c>
      <c r="Z1402" s="182">
        <v>2009</v>
      </c>
      <c r="AA1402" s="182">
        <v>12319.9</v>
      </c>
      <c r="AB1402" s="182">
        <v>300</v>
      </c>
      <c r="AC1402" s="182">
        <v>9</v>
      </c>
      <c r="AD1402" s="182">
        <v>8965.7000000000007</v>
      </c>
      <c r="AF1402" s="182" t="s">
        <v>4937</v>
      </c>
      <c r="AG1402" s="182" t="s">
        <v>17319</v>
      </c>
      <c r="AH1402" s="182" t="s">
        <v>2993</v>
      </c>
      <c r="AI1402" s="182" t="s">
        <v>17322</v>
      </c>
    </row>
    <row r="1403" spans="25:35" x14ac:dyDescent="0.4">
      <c r="Y1403" s="182" t="s">
        <v>4962</v>
      </c>
      <c r="Z1403" s="182">
        <v>2005</v>
      </c>
      <c r="AA1403" s="182">
        <v>8705.2999999999993</v>
      </c>
      <c r="AB1403" s="182">
        <v>285</v>
      </c>
      <c r="AC1403" s="182">
        <v>8</v>
      </c>
      <c r="AD1403" s="182">
        <v>6875.9</v>
      </c>
      <c r="AF1403" s="182" t="s">
        <v>4940</v>
      </c>
      <c r="AG1403" s="182" t="s">
        <v>17319</v>
      </c>
      <c r="AH1403" s="182" t="s">
        <v>2993</v>
      </c>
      <c r="AI1403" s="182" t="s">
        <v>17315</v>
      </c>
    </row>
    <row r="1404" spans="25:35" x14ac:dyDescent="0.4">
      <c r="Y1404" s="182" t="s">
        <v>960</v>
      </c>
      <c r="Z1404" s="182">
        <v>2006</v>
      </c>
      <c r="AA1404" s="182">
        <v>7859.4</v>
      </c>
      <c r="AB1404" s="182">
        <v>203</v>
      </c>
      <c r="AC1404" s="182">
        <v>10</v>
      </c>
      <c r="AD1404" s="182">
        <v>5575.7</v>
      </c>
      <c r="AF1404" s="182" t="s">
        <v>4942</v>
      </c>
      <c r="AG1404" s="182" t="s">
        <v>17312</v>
      </c>
      <c r="AH1404" s="182" t="s">
        <v>2993</v>
      </c>
      <c r="AI1404" s="182" t="s">
        <v>17322</v>
      </c>
    </row>
    <row r="1405" spans="25:35" x14ac:dyDescent="0.4">
      <c r="Y1405" s="182" t="s">
        <v>4963</v>
      </c>
      <c r="Z1405" s="182">
        <v>1988</v>
      </c>
      <c r="AA1405" s="182">
        <v>3866.2</v>
      </c>
      <c r="AB1405" s="182">
        <v>170</v>
      </c>
      <c r="AC1405" s="182">
        <v>9</v>
      </c>
      <c r="AD1405" s="182">
        <v>2284</v>
      </c>
      <c r="AF1405" s="182" t="s">
        <v>4944</v>
      </c>
      <c r="AG1405" s="182" t="s">
        <v>17312</v>
      </c>
      <c r="AH1405" s="182" t="s">
        <v>2993</v>
      </c>
      <c r="AI1405" s="182" t="s">
        <v>17320</v>
      </c>
    </row>
    <row r="1406" spans="25:35" x14ac:dyDescent="0.4">
      <c r="Y1406" s="182" t="s">
        <v>961</v>
      </c>
      <c r="Z1406" s="182">
        <v>1981</v>
      </c>
      <c r="AA1406" s="182">
        <v>4139.5</v>
      </c>
      <c r="AB1406" s="182">
        <v>306</v>
      </c>
      <c r="AC1406" s="182">
        <v>9</v>
      </c>
      <c r="AD1406" s="182">
        <v>2362.3000000000002</v>
      </c>
      <c r="AF1406" s="182" t="s">
        <v>4945</v>
      </c>
      <c r="AG1406" s="182" t="s">
        <v>17312</v>
      </c>
      <c r="AH1406" s="182" t="s">
        <v>17035</v>
      </c>
      <c r="AI1406" s="182" t="s">
        <v>17314</v>
      </c>
    </row>
    <row r="1407" spans="25:35" x14ac:dyDescent="0.4">
      <c r="Y1407" s="182" t="s">
        <v>4966</v>
      </c>
      <c r="Z1407" s="182">
        <v>1982</v>
      </c>
      <c r="AA1407" s="182">
        <v>4289.6000000000004</v>
      </c>
      <c r="AB1407" s="182">
        <v>285</v>
      </c>
      <c r="AC1407" s="182">
        <v>9</v>
      </c>
      <c r="AD1407" s="182">
        <v>2386.6</v>
      </c>
      <c r="AF1407" s="182" t="s">
        <v>4946</v>
      </c>
      <c r="AG1407" s="182" t="s">
        <v>17312</v>
      </c>
      <c r="AH1407" s="182" t="s">
        <v>2993</v>
      </c>
      <c r="AI1407" s="182" t="s">
        <v>17040</v>
      </c>
    </row>
    <row r="1408" spans="25:35" x14ac:dyDescent="0.4">
      <c r="Y1408" s="182" t="s">
        <v>962</v>
      </c>
      <c r="Z1408" s="182">
        <v>1985</v>
      </c>
      <c r="AA1408" s="182">
        <v>4147.3999999999996</v>
      </c>
      <c r="AB1408" s="182">
        <v>271</v>
      </c>
      <c r="AC1408" s="182">
        <v>9</v>
      </c>
      <c r="AD1408" s="182">
        <v>2377</v>
      </c>
      <c r="AF1408" s="182" t="s">
        <v>4949</v>
      </c>
      <c r="AG1408" s="182" t="s">
        <v>17312</v>
      </c>
      <c r="AH1408" s="182" t="s">
        <v>2993</v>
      </c>
      <c r="AI1408" s="182" t="s">
        <v>17320</v>
      </c>
    </row>
    <row r="1409" spans="25:35" x14ac:dyDescent="0.4">
      <c r="Y1409" s="182" t="s">
        <v>4969</v>
      </c>
      <c r="Z1409" s="182">
        <v>1982</v>
      </c>
      <c r="AA1409" s="182">
        <v>4239.7</v>
      </c>
      <c r="AB1409" s="182">
        <v>258</v>
      </c>
      <c r="AC1409" s="182">
        <v>9</v>
      </c>
      <c r="AD1409" s="182">
        <v>2378.4</v>
      </c>
      <c r="AF1409" s="182" t="s">
        <v>959</v>
      </c>
      <c r="AG1409" s="182" t="s">
        <v>17312</v>
      </c>
      <c r="AH1409" s="182" t="s">
        <v>2993</v>
      </c>
      <c r="AI1409" s="182" t="s">
        <v>17042</v>
      </c>
    </row>
    <row r="1410" spans="25:35" x14ac:dyDescent="0.4">
      <c r="Y1410" s="182" t="s">
        <v>4970</v>
      </c>
      <c r="Z1410" s="182">
        <v>1988</v>
      </c>
      <c r="AA1410" s="182">
        <v>5901.4</v>
      </c>
      <c r="AB1410" s="182">
        <v>251</v>
      </c>
      <c r="AC1410" s="182">
        <v>9</v>
      </c>
      <c r="AD1410" s="182">
        <v>3603.07</v>
      </c>
      <c r="AF1410" s="182" t="s">
        <v>4952</v>
      </c>
      <c r="AG1410" s="182" t="s">
        <v>17319</v>
      </c>
      <c r="AH1410" s="182" t="s">
        <v>2993</v>
      </c>
      <c r="AI1410" s="182" t="s">
        <v>17320</v>
      </c>
    </row>
    <row r="1411" spans="25:35" x14ac:dyDescent="0.4">
      <c r="Y1411" s="182" t="s">
        <v>4972</v>
      </c>
      <c r="Z1411" s="182">
        <v>2017</v>
      </c>
      <c r="AA1411" s="182">
        <v>6885.7</v>
      </c>
      <c r="AB1411" s="182">
        <v>75</v>
      </c>
      <c r="AC1411" s="182">
        <v>10</v>
      </c>
      <c r="AD1411" s="182">
        <v>5451.5</v>
      </c>
      <c r="AF1411" s="182" t="s">
        <v>4954</v>
      </c>
      <c r="AG1411" s="182" t="s">
        <v>17319</v>
      </c>
      <c r="AH1411" s="182" t="s">
        <v>2993</v>
      </c>
      <c r="AI1411" s="182" t="s">
        <v>17040</v>
      </c>
    </row>
    <row r="1412" spans="25:35" x14ac:dyDescent="0.4">
      <c r="Y1412" s="182" t="s">
        <v>4973</v>
      </c>
      <c r="Z1412" s="182">
        <v>1983</v>
      </c>
      <c r="AA1412" s="182">
        <v>4485.8999999999996</v>
      </c>
      <c r="AB1412" s="182">
        <v>146</v>
      </c>
      <c r="AC1412" s="182">
        <v>13</v>
      </c>
      <c r="AD1412" s="182">
        <v>4063.7</v>
      </c>
      <c r="AF1412" s="182" t="s">
        <v>4957</v>
      </c>
      <c r="AG1412" s="182" t="s">
        <v>17319</v>
      </c>
      <c r="AH1412" s="182" t="s">
        <v>2993</v>
      </c>
      <c r="AI1412" s="182" t="s">
        <v>17315</v>
      </c>
    </row>
    <row r="1413" spans="25:35" x14ac:dyDescent="0.4">
      <c r="Y1413" s="182" t="s">
        <v>4974</v>
      </c>
      <c r="Z1413" s="182">
        <v>1985</v>
      </c>
      <c r="AA1413" s="182">
        <v>10162.299999999999</v>
      </c>
      <c r="AB1413" s="182">
        <v>449</v>
      </c>
      <c r="AC1413" s="182">
        <v>9</v>
      </c>
      <c r="AD1413" s="182">
        <v>5825.9</v>
      </c>
      <c r="AF1413" s="182" t="s">
        <v>4959</v>
      </c>
      <c r="AG1413" s="182" t="s">
        <v>17319</v>
      </c>
      <c r="AH1413" s="182" t="s">
        <v>2993</v>
      </c>
      <c r="AI1413" s="182" t="s">
        <v>17042</v>
      </c>
    </row>
    <row r="1414" spans="25:35" x14ac:dyDescent="0.4">
      <c r="Y1414" s="182" t="s">
        <v>4976</v>
      </c>
      <c r="Z1414" s="182">
        <v>1988</v>
      </c>
      <c r="AA1414" s="182">
        <v>3894.8</v>
      </c>
      <c r="AB1414" s="182">
        <v>187</v>
      </c>
      <c r="AC1414" s="182">
        <v>9</v>
      </c>
      <c r="AD1414" s="182">
        <v>2294.1</v>
      </c>
      <c r="AF1414" s="182" t="s">
        <v>4960</v>
      </c>
      <c r="AG1414" s="182" t="s">
        <v>17312</v>
      </c>
      <c r="AH1414" s="182" t="s">
        <v>2993</v>
      </c>
      <c r="AI1414" s="182" t="s">
        <v>17315</v>
      </c>
    </row>
    <row r="1415" spans="25:35" x14ac:dyDescent="0.4">
      <c r="Y1415" s="182" t="s">
        <v>4977</v>
      </c>
      <c r="Z1415" s="182">
        <v>1985</v>
      </c>
      <c r="AA1415" s="182">
        <v>3811.3</v>
      </c>
      <c r="AB1415" s="182">
        <v>187</v>
      </c>
      <c r="AC1415" s="182">
        <v>9</v>
      </c>
      <c r="AD1415" s="182">
        <v>2343.9</v>
      </c>
      <c r="AF1415" s="182" t="s">
        <v>4962</v>
      </c>
      <c r="AG1415" s="182" t="s">
        <v>17312</v>
      </c>
      <c r="AH1415" s="182" t="s">
        <v>17035</v>
      </c>
      <c r="AI1415" s="182" t="s">
        <v>17315</v>
      </c>
    </row>
    <row r="1416" spans="25:35" x14ac:dyDescent="0.4">
      <c r="Y1416" s="182" t="s">
        <v>4979</v>
      </c>
      <c r="Z1416" s="182">
        <v>2004</v>
      </c>
      <c r="AA1416" s="182">
        <v>5054.6000000000004</v>
      </c>
      <c r="AB1416" s="182">
        <v>111</v>
      </c>
      <c r="AC1416" s="182">
        <v>10</v>
      </c>
      <c r="AD1416" s="182">
        <v>4340.8</v>
      </c>
      <c r="AF1416" s="182" t="s">
        <v>960</v>
      </c>
      <c r="AG1416" s="182" t="s">
        <v>17312</v>
      </c>
      <c r="AH1416" s="182" t="s">
        <v>2993</v>
      </c>
      <c r="AI1416" s="182" t="s">
        <v>17322</v>
      </c>
    </row>
    <row r="1417" spans="25:35" x14ac:dyDescent="0.4">
      <c r="Y1417" s="182" t="s">
        <v>4980</v>
      </c>
      <c r="Z1417" s="182">
        <v>1985</v>
      </c>
      <c r="AA1417" s="182">
        <v>5664.1</v>
      </c>
      <c r="AB1417" s="182">
        <v>252</v>
      </c>
      <c r="AC1417" s="182">
        <v>9</v>
      </c>
      <c r="AD1417" s="182">
        <v>3509.5</v>
      </c>
      <c r="AF1417" s="182" t="s">
        <v>4963</v>
      </c>
      <c r="AG1417" s="182" t="s">
        <v>17319</v>
      </c>
      <c r="AH1417" s="182" t="s">
        <v>2993</v>
      </c>
      <c r="AI1417" s="182" t="s">
        <v>17042</v>
      </c>
    </row>
    <row r="1418" spans="25:35" x14ac:dyDescent="0.4">
      <c r="Y1418" s="182" t="s">
        <v>4981</v>
      </c>
      <c r="Z1418" s="182">
        <v>1985</v>
      </c>
      <c r="AA1418" s="182">
        <v>3911.2</v>
      </c>
      <c r="AB1418" s="182">
        <v>208</v>
      </c>
      <c r="AC1418" s="182">
        <v>9</v>
      </c>
      <c r="AD1418" s="182">
        <v>2378.6</v>
      </c>
      <c r="AF1418" s="182" t="s">
        <v>961</v>
      </c>
      <c r="AG1418" s="182" t="s">
        <v>17312</v>
      </c>
      <c r="AH1418" s="182" t="s">
        <v>2993</v>
      </c>
      <c r="AI1418" s="182" t="s">
        <v>17040</v>
      </c>
    </row>
    <row r="1419" spans="25:35" x14ac:dyDescent="0.4">
      <c r="Y1419" s="182" t="s">
        <v>4983</v>
      </c>
      <c r="Z1419" s="182">
        <v>2008</v>
      </c>
      <c r="AA1419" s="182">
        <v>9866.7000000000007</v>
      </c>
      <c r="AB1419" s="182">
        <v>203</v>
      </c>
      <c r="AC1419" s="182">
        <v>10</v>
      </c>
      <c r="AD1419" s="182">
        <v>7039.9</v>
      </c>
      <c r="AF1419" s="182" t="s">
        <v>4966</v>
      </c>
      <c r="AG1419" s="182" t="s">
        <v>17319</v>
      </c>
      <c r="AH1419" s="182" t="s">
        <v>2993</v>
      </c>
      <c r="AI1419" s="182" t="s">
        <v>17040</v>
      </c>
    </row>
    <row r="1420" spans="25:35" x14ac:dyDescent="0.4">
      <c r="Y1420" s="182" t="s">
        <v>4986</v>
      </c>
      <c r="Z1420" s="182">
        <v>2008</v>
      </c>
      <c r="AA1420" s="182">
        <v>4355.2</v>
      </c>
      <c r="AB1420" s="182">
        <v>90</v>
      </c>
      <c r="AC1420" s="182">
        <v>10</v>
      </c>
      <c r="AD1420" s="182">
        <v>3126.3</v>
      </c>
      <c r="AF1420" s="182" t="s">
        <v>962</v>
      </c>
      <c r="AG1420" s="182" t="s">
        <v>17319</v>
      </c>
      <c r="AH1420" s="182" t="s">
        <v>2993</v>
      </c>
      <c r="AI1420" s="182" t="s">
        <v>17040</v>
      </c>
    </row>
    <row r="1421" spans="25:35" x14ac:dyDescent="0.4">
      <c r="Y1421" s="182" t="s">
        <v>4987</v>
      </c>
      <c r="Z1421" s="182">
        <v>1988</v>
      </c>
      <c r="AA1421" s="182">
        <v>5505.6</v>
      </c>
      <c r="AB1421" s="182">
        <v>202</v>
      </c>
      <c r="AC1421" s="182">
        <v>10</v>
      </c>
      <c r="AD1421" s="182">
        <v>4337</v>
      </c>
      <c r="AF1421" s="182" t="s">
        <v>4969</v>
      </c>
      <c r="AG1421" s="182" t="s">
        <v>17312</v>
      </c>
      <c r="AH1421" s="182" t="s">
        <v>2993</v>
      </c>
      <c r="AI1421" s="182" t="s">
        <v>17040</v>
      </c>
    </row>
    <row r="1422" spans="25:35" x14ac:dyDescent="0.4">
      <c r="Y1422" s="182" t="s">
        <v>4989</v>
      </c>
      <c r="Z1422" s="182">
        <v>1987</v>
      </c>
      <c r="AA1422" s="182">
        <v>6347.5</v>
      </c>
      <c r="AB1422" s="182">
        <v>250</v>
      </c>
      <c r="AC1422" s="182">
        <v>9</v>
      </c>
      <c r="AD1422" s="182">
        <v>5690.1</v>
      </c>
      <c r="AF1422" s="182" t="s">
        <v>4970</v>
      </c>
      <c r="AG1422" s="182" t="s">
        <v>17319</v>
      </c>
      <c r="AH1422" s="182" t="s">
        <v>2993</v>
      </c>
      <c r="AI1422" s="182" t="s">
        <v>17322</v>
      </c>
    </row>
    <row r="1423" spans="25:35" x14ac:dyDescent="0.4">
      <c r="Y1423" s="182" t="s">
        <v>4990</v>
      </c>
      <c r="Z1423" s="182">
        <v>1986</v>
      </c>
      <c r="AA1423" s="182">
        <v>5776.6</v>
      </c>
      <c r="AB1423" s="182">
        <v>200</v>
      </c>
      <c r="AC1423" s="182">
        <v>9</v>
      </c>
      <c r="AD1423" s="182">
        <v>5776.6</v>
      </c>
      <c r="AF1423" s="182" t="s">
        <v>4972</v>
      </c>
      <c r="AG1423" s="182" t="s">
        <v>17396</v>
      </c>
      <c r="AH1423" s="182" t="s">
        <v>2993</v>
      </c>
      <c r="AI1423" s="182" t="s">
        <v>17042</v>
      </c>
    </row>
    <row r="1424" spans="25:35" x14ac:dyDescent="0.4">
      <c r="Y1424" s="182" t="s">
        <v>4991</v>
      </c>
      <c r="Z1424" s="182">
        <v>1986</v>
      </c>
      <c r="AA1424" s="182">
        <v>3890.5</v>
      </c>
      <c r="AB1424" s="182">
        <v>194</v>
      </c>
      <c r="AC1424" s="182">
        <v>9</v>
      </c>
      <c r="AD1424" s="182">
        <v>2297.2999999999997</v>
      </c>
      <c r="AF1424" s="182" t="s">
        <v>4973</v>
      </c>
      <c r="AG1424" s="182" t="s">
        <v>17312</v>
      </c>
      <c r="AH1424" s="182" t="s">
        <v>17035</v>
      </c>
      <c r="AI1424" s="182" t="s">
        <v>17040</v>
      </c>
    </row>
    <row r="1425" spans="25:35" x14ac:dyDescent="0.4">
      <c r="Y1425" s="182" t="s">
        <v>4993</v>
      </c>
      <c r="Z1425" s="182">
        <v>1985</v>
      </c>
      <c r="AA1425" s="182">
        <v>6352.8</v>
      </c>
      <c r="AB1425" s="182">
        <v>201</v>
      </c>
      <c r="AC1425" s="182">
        <v>9</v>
      </c>
      <c r="AD1425" s="182">
        <v>4687.3999999999996</v>
      </c>
      <c r="AF1425" s="182" t="s">
        <v>4974</v>
      </c>
      <c r="AG1425" s="182" t="s">
        <v>17319</v>
      </c>
      <c r="AH1425" s="182" t="s">
        <v>2993</v>
      </c>
      <c r="AI1425" s="182" t="s">
        <v>17331</v>
      </c>
    </row>
    <row r="1426" spans="25:35" x14ac:dyDescent="0.4">
      <c r="Y1426" s="182" t="s">
        <v>4995</v>
      </c>
      <c r="Z1426" s="182">
        <v>1986</v>
      </c>
      <c r="AA1426" s="182">
        <v>4274.8999999999996</v>
      </c>
      <c r="AB1426" s="182">
        <v>194</v>
      </c>
      <c r="AC1426" s="182">
        <v>9</v>
      </c>
      <c r="AD1426" s="182">
        <v>3869.7</v>
      </c>
      <c r="AF1426" s="182" t="s">
        <v>4976</v>
      </c>
      <c r="AG1426" s="182" t="s">
        <v>17319</v>
      </c>
      <c r="AH1426" s="182" t="s">
        <v>2993</v>
      </c>
      <c r="AI1426" s="182" t="s">
        <v>17042</v>
      </c>
    </row>
    <row r="1427" spans="25:35" x14ac:dyDescent="0.4">
      <c r="Y1427" s="182" t="s">
        <v>4997</v>
      </c>
      <c r="Z1427" s="182">
        <v>1993</v>
      </c>
      <c r="AA1427" s="182">
        <v>2992.9</v>
      </c>
      <c r="AB1427" s="182">
        <v>117</v>
      </c>
      <c r="AC1427" s="182">
        <v>9</v>
      </c>
      <c r="AD1427" s="182">
        <v>1490.5</v>
      </c>
      <c r="AF1427" s="182" t="s">
        <v>4977</v>
      </c>
      <c r="AG1427" s="182" t="s">
        <v>17319</v>
      </c>
      <c r="AH1427" s="182" t="s">
        <v>2993</v>
      </c>
      <c r="AI1427" s="182" t="s">
        <v>17042</v>
      </c>
    </row>
    <row r="1428" spans="25:35" x14ac:dyDescent="0.4">
      <c r="Y1428" s="182" t="s">
        <v>4999</v>
      </c>
      <c r="Z1428" s="182">
        <v>1988</v>
      </c>
      <c r="AA1428" s="182">
        <v>10711.6</v>
      </c>
      <c r="AB1428" s="182">
        <v>395</v>
      </c>
      <c r="AC1428" s="182">
        <v>10</v>
      </c>
      <c r="AD1428" s="182">
        <v>8404.4</v>
      </c>
      <c r="AF1428" s="182" t="s">
        <v>4979</v>
      </c>
      <c r="AG1428" s="182" t="s">
        <v>17312</v>
      </c>
      <c r="AH1428" s="182" t="s">
        <v>2993</v>
      </c>
      <c r="AI1428" s="182" t="s">
        <v>17042</v>
      </c>
    </row>
    <row r="1429" spans="25:35" x14ac:dyDescent="0.4">
      <c r="Y1429" s="182" t="s">
        <v>5001</v>
      </c>
      <c r="Z1429" s="182">
        <v>1970</v>
      </c>
      <c r="AA1429" s="182">
        <v>4936</v>
      </c>
      <c r="AB1429" s="182">
        <v>228</v>
      </c>
      <c r="AC1429" s="182">
        <v>5</v>
      </c>
      <c r="AD1429" s="182">
        <v>3035.5</v>
      </c>
      <c r="AF1429" s="182" t="s">
        <v>4980</v>
      </c>
      <c r="AG1429" s="182" t="s">
        <v>17319</v>
      </c>
      <c r="AH1429" s="182" t="s">
        <v>2993</v>
      </c>
      <c r="AI1429" s="182" t="s">
        <v>17322</v>
      </c>
    </row>
    <row r="1430" spans="25:35" x14ac:dyDescent="0.4">
      <c r="Y1430" s="182" t="s">
        <v>5003</v>
      </c>
      <c r="Z1430" s="182">
        <v>1988</v>
      </c>
      <c r="AA1430" s="182">
        <v>8269.18</v>
      </c>
      <c r="AB1430" s="182">
        <v>317</v>
      </c>
      <c r="AC1430" s="182">
        <v>10</v>
      </c>
      <c r="AD1430" s="182">
        <v>6468.7</v>
      </c>
      <c r="AF1430" s="182" t="s">
        <v>4981</v>
      </c>
      <c r="AG1430" s="182" t="s">
        <v>17319</v>
      </c>
      <c r="AH1430" s="182" t="s">
        <v>2993</v>
      </c>
      <c r="AI1430" s="182" t="s">
        <v>17042</v>
      </c>
    </row>
    <row r="1431" spans="25:35" x14ac:dyDescent="0.4">
      <c r="Y1431" s="182" t="s">
        <v>5005</v>
      </c>
      <c r="Z1431" s="182">
        <v>1989</v>
      </c>
      <c r="AA1431" s="182">
        <v>5617.5</v>
      </c>
      <c r="AB1431" s="182">
        <v>221</v>
      </c>
      <c r="AC1431" s="182">
        <v>10</v>
      </c>
      <c r="AD1431" s="182">
        <v>4376.7</v>
      </c>
      <c r="AF1431" s="182" t="s">
        <v>4983</v>
      </c>
      <c r="AG1431" s="182" t="s">
        <v>17312</v>
      </c>
      <c r="AH1431" s="182" t="s">
        <v>17035</v>
      </c>
      <c r="AI1431" s="182" t="s">
        <v>17315</v>
      </c>
    </row>
    <row r="1432" spans="25:35" x14ac:dyDescent="0.4">
      <c r="Y1432" s="182" t="s">
        <v>5007</v>
      </c>
      <c r="Z1432" s="182">
        <v>1973</v>
      </c>
      <c r="AA1432" s="182">
        <v>5704.7</v>
      </c>
      <c r="AB1432" s="182">
        <v>175</v>
      </c>
      <c r="AC1432" s="182">
        <v>13</v>
      </c>
      <c r="AD1432" s="182">
        <v>4156.3999999999996</v>
      </c>
      <c r="AF1432" s="182" t="s">
        <v>4986</v>
      </c>
      <c r="AG1432" s="182" t="s">
        <v>17312</v>
      </c>
      <c r="AH1432" s="182" t="s">
        <v>17035</v>
      </c>
      <c r="AI1432" s="182" t="s">
        <v>17040</v>
      </c>
    </row>
    <row r="1433" spans="25:35" x14ac:dyDescent="0.4">
      <c r="Y1433" s="182" t="s">
        <v>5008</v>
      </c>
      <c r="Z1433" s="182">
        <v>1972</v>
      </c>
      <c r="AA1433" s="182">
        <v>5890.5</v>
      </c>
      <c r="AB1433" s="182">
        <v>189</v>
      </c>
      <c r="AC1433" s="182">
        <v>5</v>
      </c>
      <c r="AD1433" s="182">
        <v>4669</v>
      </c>
      <c r="AF1433" s="182" t="s">
        <v>4987</v>
      </c>
      <c r="AG1433" s="182" t="s">
        <v>17319</v>
      </c>
      <c r="AH1433" s="182" t="s">
        <v>2993</v>
      </c>
      <c r="AI1433" s="182" t="s">
        <v>17042</v>
      </c>
    </row>
    <row r="1434" spans="25:35" x14ac:dyDescent="0.4">
      <c r="Y1434" s="182" t="s">
        <v>5009</v>
      </c>
      <c r="Z1434" s="182">
        <v>1971</v>
      </c>
      <c r="AA1434" s="182">
        <v>5208.2</v>
      </c>
      <c r="AB1434" s="182">
        <v>157</v>
      </c>
      <c r="AC1434" s="182">
        <v>5</v>
      </c>
      <c r="AD1434" s="182">
        <v>5208.2</v>
      </c>
      <c r="AF1434" s="182" t="s">
        <v>4989</v>
      </c>
      <c r="AG1434" s="182" t="s">
        <v>17319</v>
      </c>
      <c r="AH1434" s="182" t="s">
        <v>2993</v>
      </c>
      <c r="AI1434" s="182" t="s">
        <v>17322</v>
      </c>
    </row>
    <row r="1435" spans="25:35" x14ac:dyDescent="0.4">
      <c r="Y1435" s="182" t="s">
        <v>5010</v>
      </c>
      <c r="Z1435" s="182">
        <v>1984</v>
      </c>
      <c r="AA1435" s="182">
        <v>3919.9</v>
      </c>
      <c r="AB1435" s="182">
        <v>165</v>
      </c>
      <c r="AC1435" s="182">
        <v>13</v>
      </c>
      <c r="AD1435" s="182">
        <v>2457.9</v>
      </c>
      <c r="AF1435" s="182" t="s">
        <v>4990</v>
      </c>
      <c r="AG1435" s="182" t="s">
        <v>17319</v>
      </c>
      <c r="AH1435" s="182" t="s">
        <v>2993</v>
      </c>
      <c r="AI1435" s="182" t="s">
        <v>17322</v>
      </c>
    </row>
    <row r="1436" spans="25:35" x14ac:dyDescent="0.4">
      <c r="Y1436" s="182" t="s">
        <v>17190</v>
      </c>
      <c r="Z1436" s="182">
        <v>1917</v>
      </c>
      <c r="AA1436" s="182">
        <v>181</v>
      </c>
      <c r="AB1436" s="182">
        <v>8</v>
      </c>
      <c r="AC1436" s="182">
        <v>2</v>
      </c>
      <c r="AD1436" s="182">
        <v>181</v>
      </c>
      <c r="AF1436" s="182" t="s">
        <v>4991</v>
      </c>
      <c r="AG1436" s="182" t="s">
        <v>17319</v>
      </c>
      <c r="AH1436" s="182" t="s">
        <v>2993</v>
      </c>
      <c r="AI1436" s="182" t="s">
        <v>17042</v>
      </c>
    </row>
    <row r="1437" spans="25:35" x14ac:dyDescent="0.4">
      <c r="Y1437" s="182" t="s">
        <v>5011</v>
      </c>
      <c r="Z1437" s="182">
        <v>1917</v>
      </c>
      <c r="AA1437" s="182">
        <v>268.8</v>
      </c>
      <c r="AB1437" s="182">
        <v>9</v>
      </c>
      <c r="AC1437" s="182">
        <v>2</v>
      </c>
      <c r="AD1437" s="182">
        <v>245.4</v>
      </c>
      <c r="AF1437" s="182" t="s">
        <v>4993</v>
      </c>
      <c r="AG1437" s="182" t="s">
        <v>17312</v>
      </c>
      <c r="AH1437" s="182" t="s">
        <v>2993</v>
      </c>
      <c r="AI1437" s="182" t="s">
        <v>17040</v>
      </c>
    </row>
    <row r="1438" spans="25:35" x14ac:dyDescent="0.4">
      <c r="Y1438" s="182" t="s">
        <v>968</v>
      </c>
      <c r="Z1438" s="182">
        <v>1917</v>
      </c>
      <c r="AA1438" s="182">
        <v>168.3</v>
      </c>
      <c r="AB1438" s="182">
        <v>11</v>
      </c>
      <c r="AC1438" s="182">
        <v>2</v>
      </c>
      <c r="AD1438" s="182">
        <v>150.19999999999999</v>
      </c>
      <c r="AF1438" s="182" t="s">
        <v>4995</v>
      </c>
      <c r="AG1438" s="182" t="s">
        <v>17319</v>
      </c>
      <c r="AH1438" s="182" t="s">
        <v>17316</v>
      </c>
      <c r="AI1438" s="182" t="s">
        <v>17042</v>
      </c>
    </row>
    <row r="1439" spans="25:35" x14ac:dyDescent="0.4">
      <c r="Y1439" s="182" t="s">
        <v>5014</v>
      </c>
      <c r="Z1439" s="182">
        <v>1955</v>
      </c>
      <c r="AA1439" s="182">
        <v>1722.8</v>
      </c>
      <c r="AB1439" s="182">
        <v>48</v>
      </c>
      <c r="AC1439" s="182">
        <v>3</v>
      </c>
      <c r="AD1439" s="182">
        <v>1242.5</v>
      </c>
      <c r="AF1439" s="182" t="s">
        <v>4997</v>
      </c>
      <c r="AG1439" s="182" t="s">
        <v>17312</v>
      </c>
      <c r="AH1439" s="182" t="s">
        <v>2993</v>
      </c>
      <c r="AI1439" s="182" t="s">
        <v>17040</v>
      </c>
    </row>
    <row r="1440" spans="25:35" x14ac:dyDescent="0.4">
      <c r="Y1440" s="182" t="s">
        <v>156</v>
      </c>
      <c r="Z1440" s="182">
        <v>1960</v>
      </c>
      <c r="AA1440" s="182">
        <v>1103.2</v>
      </c>
      <c r="AB1440" s="182">
        <v>41</v>
      </c>
      <c r="AC1440" s="182">
        <v>3</v>
      </c>
      <c r="AD1440" s="182">
        <v>948.9</v>
      </c>
      <c r="AF1440" s="182" t="s">
        <v>4999</v>
      </c>
      <c r="AG1440" s="182" t="s">
        <v>17319</v>
      </c>
      <c r="AH1440" s="182" t="s">
        <v>2993</v>
      </c>
      <c r="AI1440" s="182" t="s">
        <v>17315</v>
      </c>
    </row>
    <row r="1441" spans="25:35" x14ac:dyDescent="0.4">
      <c r="Y1441" s="182" t="s">
        <v>5016</v>
      </c>
      <c r="Z1441" s="182">
        <v>1950</v>
      </c>
      <c r="AA1441" s="182">
        <v>399.3</v>
      </c>
      <c r="AB1441" s="182">
        <v>18</v>
      </c>
      <c r="AC1441" s="182">
        <v>2</v>
      </c>
      <c r="AD1441" s="182">
        <v>363.3</v>
      </c>
      <c r="AF1441" s="182" t="s">
        <v>5001</v>
      </c>
      <c r="AG1441" s="182" t="s">
        <v>17312</v>
      </c>
      <c r="AH1441" s="182" t="s">
        <v>2993</v>
      </c>
      <c r="AI1441" s="182" t="s">
        <v>17320</v>
      </c>
    </row>
    <row r="1442" spans="25:35" x14ac:dyDescent="0.4">
      <c r="Y1442" s="182" t="s">
        <v>969</v>
      </c>
      <c r="Z1442" s="182">
        <v>1953</v>
      </c>
      <c r="AA1442" s="182">
        <v>746.7</v>
      </c>
      <c r="AB1442" s="182">
        <v>49</v>
      </c>
      <c r="AC1442" s="182">
        <v>2</v>
      </c>
      <c r="AD1442" s="182">
        <v>514.29999999999995</v>
      </c>
      <c r="AF1442" s="182" t="s">
        <v>5003</v>
      </c>
      <c r="AG1442" s="182" t="s">
        <v>17319</v>
      </c>
      <c r="AH1442" s="182" t="s">
        <v>2993</v>
      </c>
      <c r="AI1442" s="182" t="s">
        <v>17322</v>
      </c>
    </row>
    <row r="1443" spans="25:35" x14ac:dyDescent="0.4">
      <c r="Y1443" s="182" t="s">
        <v>5018</v>
      </c>
      <c r="Z1443" s="182">
        <v>1935</v>
      </c>
      <c r="AA1443" s="182">
        <v>1568.5</v>
      </c>
      <c r="AB1443" s="182">
        <v>73</v>
      </c>
      <c r="AC1443" s="182">
        <v>4</v>
      </c>
      <c r="AD1443" s="182">
        <v>1566.2</v>
      </c>
      <c r="AF1443" s="182" t="s">
        <v>5005</v>
      </c>
      <c r="AG1443" s="182" t="s">
        <v>17319</v>
      </c>
      <c r="AH1443" s="182" t="s">
        <v>2993</v>
      </c>
      <c r="AI1443" s="182" t="s">
        <v>17042</v>
      </c>
    </row>
    <row r="1444" spans="25:35" x14ac:dyDescent="0.4">
      <c r="Y1444" s="182" t="s">
        <v>5020</v>
      </c>
      <c r="Z1444" s="182">
        <v>1958</v>
      </c>
      <c r="AA1444" s="182">
        <v>298.3</v>
      </c>
      <c r="AB1444" s="182">
        <v>16</v>
      </c>
      <c r="AC1444" s="182">
        <v>2</v>
      </c>
      <c r="AD1444" s="182">
        <v>273.10000000000002</v>
      </c>
      <c r="AF1444" s="182" t="s">
        <v>5007</v>
      </c>
      <c r="AG1444" s="182" t="s">
        <v>17312</v>
      </c>
      <c r="AH1444" s="182" t="s">
        <v>2993</v>
      </c>
      <c r="AI1444" s="182" t="s">
        <v>17040</v>
      </c>
    </row>
    <row r="1445" spans="25:35" x14ac:dyDescent="0.4">
      <c r="Y1445" s="182" t="s">
        <v>5023</v>
      </c>
      <c r="Z1445" s="182">
        <v>1959</v>
      </c>
      <c r="AA1445" s="182">
        <v>308.89999999999998</v>
      </c>
      <c r="AB1445" s="182">
        <v>21</v>
      </c>
      <c r="AC1445" s="182">
        <v>2</v>
      </c>
      <c r="AD1445" s="182">
        <v>281.3</v>
      </c>
      <c r="AF1445" s="182" t="s">
        <v>5008</v>
      </c>
      <c r="AG1445" s="182" t="s">
        <v>17312</v>
      </c>
      <c r="AH1445" s="182" t="s">
        <v>2993</v>
      </c>
      <c r="AI1445" s="182" t="s">
        <v>17320</v>
      </c>
    </row>
    <row r="1446" spans="25:35" x14ac:dyDescent="0.4">
      <c r="Y1446" s="182" t="s">
        <v>5027</v>
      </c>
      <c r="Z1446" s="182">
        <v>1959</v>
      </c>
      <c r="AA1446" s="182">
        <v>650.20000000000005</v>
      </c>
      <c r="AB1446" s="182">
        <v>42</v>
      </c>
      <c r="AC1446" s="182">
        <v>2</v>
      </c>
      <c r="AD1446" s="182">
        <v>551.70000000000005</v>
      </c>
      <c r="AF1446" s="182" t="s">
        <v>5009</v>
      </c>
      <c r="AG1446" s="182" t="s">
        <v>17312</v>
      </c>
      <c r="AH1446" s="182" t="s">
        <v>17035</v>
      </c>
      <c r="AI1446" s="182" t="s">
        <v>17320</v>
      </c>
    </row>
    <row r="1447" spans="25:35" x14ac:dyDescent="0.4">
      <c r="Y1447" s="182" t="s">
        <v>970</v>
      </c>
      <c r="Z1447" s="182">
        <v>1959</v>
      </c>
      <c r="AA1447" s="182">
        <v>944.2</v>
      </c>
      <c r="AB1447" s="182">
        <v>47</v>
      </c>
      <c r="AC1447" s="182">
        <v>3</v>
      </c>
      <c r="AD1447" s="182">
        <v>863.6</v>
      </c>
      <c r="AF1447" s="182" t="s">
        <v>5010</v>
      </c>
      <c r="AG1447" s="182" t="s">
        <v>17312</v>
      </c>
      <c r="AH1447" s="182" t="s">
        <v>2993</v>
      </c>
      <c r="AI1447" s="182" t="s">
        <v>17040</v>
      </c>
    </row>
    <row r="1448" spans="25:35" x14ac:dyDescent="0.4">
      <c r="Y1448" s="182" t="s">
        <v>5028</v>
      </c>
      <c r="Z1448" s="182">
        <v>1951</v>
      </c>
      <c r="AA1448" s="182">
        <v>788.6</v>
      </c>
      <c r="AB1448" s="182">
        <v>43</v>
      </c>
      <c r="AC1448" s="182">
        <v>2</v>
      </c>
      <c r="AD1448" s="182">
        <v>515.70000000000005</v>
      </c>
      <c r="AF1448" s="182" t="s">
        <v>5011</v>
      </c>
      <c r="AG1448" s="182" t="s">
        <v>17327</v>
      </c>
      <c r="AH1448" s="182" t="s">
        <v>2993</v>
      </c>
      <c r="AI1448" s="182" t="s">
        <v>17040</v>
      </c>
    </row>
    <row r="1449" spans="25:35" x14ac:dyDescent="0.4">
      <c r="Y1449" s="182" t="s">
        <v>5029</v>
      </c>
      <c r="Z1449" s="182">
        <v>2018</v>
      </c>
      <c r="AA1449" s="182">
        <v>619</v>
      </c>
      <c r="AC1449" s="182">
        <v>4</v>
      </c>
      <c r="AD1449" s="182">
        <v>619</v>
      </c>
      <c r="AF1449" s="182" t="s">
        <v>968</v>
      </c>
      <c r="AG1449" s="182" t="s">
        <v>17327</v>
      </c>
      <c r="AH1449" s="182" t="s">
        <v>2993</v>
      </c>
      <c r="AI1449" s="182" t="s">
        <v>17040</v>
      </c>
    </row>
    <row r="1450" spans="25:35" x14ac:dyDescent="0.4">
      <c r="Y1450" s="182" t="s">
        <v>5030</v>
      </c>
      <c r="Z1450" s="182">
        <v>1940</v>
      </c>
      <c r="AA1450" s="182">
        <v>563.9</v>
      </c>
      <c r="AB1450" s="182">
        <v>30</v>
      </c>
      <c r="AC1450" s="182">
        <v>2</v>
      </c>
      <c r="AD1450" s="182">
        <v>493.7</v>
      </c>
      <c r="AF1450" s="182" t="s">
        <v>5014</v>
      </c>
      <c r="AG1450" s="182" t="s">
        <v>17312</v>
      </c>
      <c r="AH1450" s="182" t="s">
        <v>2993</v>
      </c>
      <c r="AI1450" s="182" t="s">
        <v>17042</v>
      </c>
    </row>
    <row r="1451" spans="25:35" x14ac:dyDescent="0.4">
      <c r="Y1451" s="182" t="s">
        <v>17191</v>
      </c>
      <c r="Z1451" s="182">
        <v>1917</v>
      </c>
      <c r="AA1451" s="182">
        <v>240.8</v>
      </c>
      <c r="AB1451" s="182">
        <v>23</v>
      </c>
      <c r="AC1451" s="182">
        <v>2</v>
      </c>
      <c r="AD1451" s="182">
        <v>240.8</v>
      </c>
      <c r="AF1451" s="182" t="s">
        <v>156</v>
      </c>
      <c r="AG1451" s="182" t="s">
        <v>17312</v>
      </c>
      <c r="AH1451" s="182" t="s">
        <v>2993</v>
      </c>
      <c r="AI1451" s="182" t="s">
        <v>17042</v>
      </c>
    </row>
    <row r="1452" spans="25:35" x14ac:dyDescent="0.4">
      <c r="Y1452" s="182" t="s">
        <v>5033</v>
      </c>
      <c r="Z1452" s="182">
        <v>1996</v>
      </c>
      <c r="AA1452" s="182">
        <v>2618</v>
      </c>
      <c r="AB1452" s="182">
        <v>29</v>
      </c>
      <c r="AC1452" s="182">
        <v>4</v>
      </c>
      <c r="AD1452" s="182">
        <v>1044.5999999999999</v>
      </c>
      <c r="AF1452" s="182" t="s">
        <v>5016</v>
      </c>
      <c r="AG1452" s="182" t="s">
        <v>17312</v>
      </c>
      <c r="AH1452" s="182" t="s">
        <v>2993</v>
      </c>
      <c r="AI1452" s="182" t="s">
        <v>17040</v>
      </c>
    </row>
    <row r="1453" spans="25:35" x14ac:dyDescent="0.4">
      <c r="Y1453" s="182" t="s">
        <v>5034</v>
      </c>
      <c r="Z1453" s="182">
        <v>1990</v>
      </c>
      <c r="AA1453" s="182">
        <v>620.29999999999995</v>
      </c>
      <c r="AB1453" s="182">
        <v>18</v>
      </c>
      <c r="AC1453" s="182">
        <v>3</v>
      </c>
      <c r="AD1453" s="182">
        <v>538.5</v>
      </c>
      <c r="AF1453" s="182" t="s">
        <v>969</v>
      </c>
      <c r="AG1453" s="182" t="s">
        <v>17312</v>
      </c>
      <c r="AH1453" s="182" t="s">
        <v>2993</v>
      </c>
      <c r="AI1453" s="182" t="s">
        <v>17040</v>
      </c>
    </row>
    <row r="1454" spans="25:35" x14ac:dyDescent="0.4">
      <c r="Y1454" s="182" t="s">
        <v>17192</v>
      </c>
      <c r="Z1454" s="182">
        <v>1917</v>
      </c>
      <c r="AA1454" s="182">
        <v>339.4</v>
      </c>
      <c r="AB1454" s="182">
        <v>21</v>
      </c>
      <c r="AC1454" s="182">
        <v>2</v>
      </c>
      <c r="AD1454" s="182">
        <v>300.39999999999998</v>
      </c>
      <c r="AF1454" s="182" t="s">
        <v>5018</v>
      </c>
      <c r="AG1454" s="182" t="s">
        <v>17312</v>
      </c>
      <c r="AH1454" s="182" t="s">
        <v>2993</v>
      </c>
      <c r="AI1454" s="182" t="s">
        <v>17042</v>
      </c>
    </row>
    <row r="1455" spans="25:35" x14ac:dyDescent="0.4">
      <c r="Y1455" s="182" t="s">
        <v>5036</v>
      </c>
      <c r="Z1455" s="182">
        <v>2006</v>
      </c>
      <c r="AA1455" s="182">
        <v>1330.3</v>
      </c>
      <c r="AB1455" s="182">
        <v>26</v>
      </c>
      <c r="AC1455" s="182">
        <v>4</v>
      </c>
      <c r="AD1455" s="182">
        <v>1330.3</v>
      </c>
      <c r="AF1455" s="182" t="s">
        <v>5020</v>
      </c>
      <c r="AG1455" s="182" t="s">
        <v>17312</v>
      </c>
      <c r="AH1455" s="182" t="s">
        <v>2993</v>
      </c>
      <c r="AI1455" s="182" t="s">
        <v>17040</v>
      </c>
    </row>
    <row r="1456" spans="25:35" x14ac:dyDescent="0.4">
      <c r="Y1456" s="182" t="s">
        <v>17193</v>
      </c>
      <c r="Z1456" s="182">
        <v>1917</v>
      </c>
      <c r="AA1456" s="182">
        <v>200.4</v>
      </c>
      <c r="AB1456" s="182">
        <v>15</v>
      </c>
      <c r="AC1456" s="182">
        <v>2</v>
      </c>
      <c r="AD1456" s="182">
        <v>200.4</v>
      </c>
      <c r="AF1456" s="182" t="s">
        <v>5023</v>
      </c>
      <c r="AG1456" s="182" t="s">
        <v>17312</v>
      </c>
      <c r="AH1456" s="182" t="s">
        <v>2993</v>
      </c>
      <c r="AI1456" s="182" t="s">
        <v>17040</v>
      </c>
    </row>
    <row r="1457" spans="25:35" x14ac:dyDescent="0.4">
      <c r="Y1457" s="182" t="s">
        <v>5037</v>
      </c>
      <c r="Z1457" s="182">
        <v>1939</v>
      </c>
      <c r="AA1457" s="182">
        <v>560.5</v>
      </c>
      <c r="AB1457" s="182">
        <v>19</v>
      </c>
      <c r="AC1457" s="182">
        <v>2</v>
      </c>
      <c r="AD1457" s="182">
        <v>490</v>
      </c>
      <c r="AF1457" s="182" t="s">
        <v>5027</v>
      </c>
      <c r="AG1457" s="182" t="s">
        <v>17312</v>
      </c>
      <c r="AH1457" s="182" t="s">
        <v>2993</v>
      </c>
      <c r="AI1457" s="182" t="s">
        <v>17042</v>
      </c>
    </row>
    <row r="1458" spans="25:35" x14ac:dyDescent="0.4">
      <c r="Y1458" s="182" t="s">
        <v>5038</v>
      </c>
      <c r="Z1458" s="182">
        <v>2010</v>
      </c>
      <c r="AA1458" s="182">
        <v>7777.1</v>
      </c>
      <c r="AB1458" s="182">
        <v>216</v>
      </c>
      <c r="AC1458" s="182">
        <v>15</v>
      </c>
      <c r="AD1458" s="182">
        <v>7777.1</v>
      </c>
      <c r="AF1458" s="182" t="s">
        <v>970</v>
      </c>
      <c r="AG1458" s="182" t="s">
        <v>17312</v>
      </c>
      <c r="AH1458" s="182" t="s">
        <v>2993</v>
      </c>
      <c r="AI1458" s="182" t="s">
        <v>17042</v>
      </c>
    </row>
    <row r="1459" spans="25:35" x14ac:dyDescent="0.4">
      <c r="Y1459" s="182" t="s">
        <v>5040</v>
      </c>
      <c r="Z1459" s="182">
        <v>2010</v>
      </c>
      <c r="AA1459" s="182">
        <v>7861.3</v>
      </c>
      <c r="AB1459" s="182">
        <v>208</v>
      </c>
      <c r="AC1459" s="182">
        <v>15</v>
      </c>
      <c r="AD1459" s="182">
        <v>7845.4</v>
      </c>
      <c r="AF1459" s="182" t="s">
        <v>5028</v>
      </c>
      <c r="AG1459" s="182" t="s">
        <v>17312</v>
      </c>
      <c r="AH1459" s="182" t="s">
        <v>2993</v>
      </c>
      <c r="AI1459" s="182" t="s">
        <v>17040</v>
      </c>
    </row>
    <row r="1460" spans="25:35" x14ac:dyDescent="0.4">
      <c r="Y1460" s="182" t="s">
        <v>5041</v>
      </c>
      <c r="Z1460" s="182">
        <v>2009</v>
      </c>
      <c r="AA1460" s="182">
        <v>7798.9</v>
      </c>
      <c r="AB1460" s="182">
        <v>204</v>
      </c>
      <c r="AC1460" s="182">
        <v>15</v>
      </c>
      <c r="AD1460" s="182">
        <v>7798.9</v>
      </c>
      <c r="AF1460" s="182" t="s">
        <v>5029</v>
      </c>
      <c r="AG1460" s="182" t="s">
        <v>2993</v>
      </c>
      <c r="AH1460" s="182" t="s">
        <v>2993</v>
      </c>
      <c r="AI1460" s="182" t="s">
        <v>2993</v>
      </c>
    </row>
    <row r="1461" spans="25:35" x14ac:dyDescent="0.4">
      <c r="Y1461" s="182" t="s">
        <v>971</v>
      </c>
      <c r="Z1461" s="182">
        <v>1932</v>
      </c>
      <c r="AA1461" s="182">
        <v>2130.17</v>
      </c>
      <c r="AB1461" s="182">
        <v>68</v>
      </c>
      <c r="AC1461" s="182">
        <v>4</v>
      </c>
      <c r="AD1461" s="182">
        <v>1904.67</v>
      </c>
      <c r="AF1461" s="182" t="s">
        <v>5030</v>
      </c>
      <c r="AG1461" s="182" t="s">
        <v>17312</v>
      </c>
      <c r="AH1461" s="182" t="s">
        <v>2993</v>
      </c>
      <c r="AI1461" s="182" t="s">
        <v>17042</v>
      </c>
    </row>
    <row r="1462" spans="25:35" x14ac:dyDescent="0.4">
      <c r="Y1462" s="182" t="s">
        <v>5043</v>
      </c>
      <c r="Z1462" s="182">
        <v>1932</v>
      </c>
      <c r="AA1462" s="182">
        <v>1830.32</v>
      </c>
      <c r="AB1462" s="182">
        <v>75</v>
      </c>
      <c r="AC1462" s="182">
        <v>4</v>
      </c>
      <c r="AD1462" s="182">
        <v>1625.02</v>
      </c>
      <c r="AF1462" s="182" t="s">
        <v>5033</v>
      </c>
      <c r="AG1462" s="182" t="s">
        <v>17312</v>
      </c>
      <c r="AH1462" s="182" t="s">
        <v>2993</v>
      </c>
      <c r="AI1462" s="182" t="s">
        <v>17040</v>
      </c>
    </row>
    <row r="1463" spans="25:35" x14ac:dyDescent="0.4">
      <c r="Y1463" s="182" t="s">
        <v>5045</v>
      </c>
      <c r="Z1463" s="182">
        <v>1917</v>
      </c>
      <c r="AA1463" s="182">
        <v>397.2</v>
      </c>
      <c r="AB1463" s="182">
        <v>19</v>
      </c>
      <c r="AC1463" s="182">
        <v>2</v>
      </c>
      <c r="AD1463" s="182">
        <v>370.5</v>
      </c>
      <c r="AF1463" s="182" t="s">
        <v>5034</v>
      </c>
      <c r="AG1463" s="182" t="s">
        <v>17312</v>
      </c>
      <c r="AH1463" s="182" t="s">
        <v>2993</v>
      </c>
      <c r="AI1463" s="182" t="s">
        <v>17040</v>
      </c>
    </row>
    <row r="1464" spans="25:35" x14ac:dyDescent="0.4">
      <c r="Y1464" s="182" t="s">
        <v>5048</v>
      </c>
      <c r="Z1464" s="182">
        <v>1948</v>
      </c>
      <c r="AA1464" s="182">
        <v>2043.5</v>
      </c>
      <c r="AB1464" s="182">
        <v>85</v>
      </c>
      <c r="AC1464" s="182">
        <v>4</v>
      </c>
      <c r="AD1464" s="182">
        <v>1828.2</v>
      </c>
      <c r="AF1464" s="182" t="s">
        <v>5036</v>
      </c>
      <c r="AG1464" s="182" t="s">
        <v>17312</v>
      </c>
      <c r="AH1464" s="182" t="s">
        <v>2993</v>
      </c>
      <c r="AI1464" s="182" t="s">
        <v>17040</v>
      </c>
    </row>
    <row r="1465" spans="25:35" x14ac:dyDescent="0.4">
      <c r="Y1465" s="182" t="s">
        <v>5050</v>
      </c>
      <c r="Z1465" s="182">
        <v>1970</v>
      </c>
      <c r="AA1465" s="182">
        <v>2303.6999999999998</v>
      </c>
      <c r="AB1465" s="182">
        <v>77</v>
      </c>
      <c r="AC1465" s="182">
        <v>5</v>
      </c>
      <c r="AD1465" s="182">
        <v>1759</v>
      </c>
      <c r="AF1465" s="182" t="s">
        <v>5037</v>
      </c>
      <c r="AG1465" s="182" t="s">
        <v>17312</v>
      </c>
      <c r="AH1465" s="182" t="s">
        <v>2993</v>
      </c>
      <c r="AI1465" s="182" t="s">
        <v>17042</v>
      </c>
    </row>
    <row r="1466" spans="25:35" x14ac:dyDescent="0.4">
      <c r="Y1466" s="182" t="s">
        <v>157</v>
      </c>
      <c r="Z1466" s="182">
        <v>1963</v>
      </c>
      <c r="AA1466" s="182">
        <v>2858.7</v>
      </c>
      <c r="AB1466" s="182">
        <v>88</v>
      </c>
      <c r="AC1466" s="182">
        <v>4</v>
      </c>
      <c r="AD1466" s="182">
        <v>2537.4</v>
      </c>
      <c r="AF1466" s="182" t="s">
        <v>5038</v>
      </c>
      <c r="AG1466" s="182" t="s">
        <v>17312</v>
      </c>
      <c r="AH1466" s="182" t="s">
        <v>2993</v>
      </c>
      <c r="AI1466" s="182" t="s">
        <v>17040</v>
      </c>
    </row>
    <row r="1467" spans="25:35" x14ac:dyDescent="0.4">
      <c r="Y1467" s="182" t="s">
        <v>158</v>
      </c>
      <c r="Z1467" s="182">
        <v>1956</v>
      </c>
      <c r="AA1467" s="182">
        <v>2430.3000000000002</v>
      </c>
      <c r="AB1467" s="182">
        <v>97</v>
      </c>
      <c r="AC1467" s="182">
        <v>3</v>
      </c>
      <c r="AD1467" s="182">
        <v>2170.4</v>
      </c>
      <c r="AF1467" s="182" t="s">
        <v>5040</v>
      </c>
      <c r="AG1467" s="182" t="s">
        <v>17312</v>
      </c>
      <c r="AH1467" s="182" t="s">
        <v>2993</v>
      </c>
      <c r="AI1467" s="182" t="s">
        <v>17040</v>
      </c>
    </row>
    <row r="1468" spans="25:35" x14ac:dyDescent="0.4">
      <c r="Y1468" s="182" t="s">
        <v>5054</v>
      </c>
      <c r="Z1468" s="182">
        <v>1968</v>
      </c>
      <c r="AA1468" s="182">
        <v>4141.8</v>
      </c>
      <c r="AB1468" s="182">
        <v>145</v>
      </c>
      <c r="AC1468" s="182">
        <v>5</v>
      </c>
      <c r="AD1468" s="182">
        <v>3185.4</v>
      </c>
      <c r="AF1468" s="182" t="s">
        <v>5041</v>
      </c>
      <c r="AG1468" s="182" t="s">
        <v>17312</v>
      </c>
      <c r="AH1468" s="182" t="s">
        <v>2993</v>
      </c>
      <c r="AI1468" s="182" t="s">
        <v>17040</v>
      </c>
    </row>
    <row r="1469" spans="25:35" x14ac:dyDescent="0.4">
      <c r="Y1469" s="182" t="s">
        <v>5056</v>
      </c>
      <c r="Z1469" s="182">
        <v>1947</v>
      </c>
      <c r="AA1469" s="182">
        <v>2417.4</v>
      </c>
      <c r="AB1469" s="182">
        <v>100</v>
      </c>
      <c r="AC1469" s="182">
        <v>3</v>
      </c>
      <c r="AD1469" s="182">
        <v>2268.6999999999998</v>
      </c>
      <c r="AF1469" s="182" t="s">
        <v>971</v>
      </c>
      <c r="AG1469" s="182" t="s">
        <v>17312</v>
      </c>
      <c r="AH1469" s="182" t="s">
        <v>2993</v>
      </c>
      <c r="AI1469" s="182" t="s">
        <v>17322</v>
      </c>
    </row>
    <row r="1470" spans="25:35" x14ac:dyDescent="0.4">
      <c r="Y1470" s="182" t="s">
        <v>5057</v>
      </c>
      <c r="Z1470" s="182">
        <v>1971</v>
      </c>
      <c r="AA1470" s="182">
        <v>3309.5</v>
      </c>
      <c r="AB1470" s="182">
        <v>110</v>
      </c>
      <c r="AC1470" s="182">
        <v>5</v>
      </c>
      <c r="AD1470" s="182">
        <v>2572.1</v>
      </c>
      <c r="AF1470" s="182" t="s">
        <v>5043</v>
      </c>
      <c r="AG1470" s="182" t="s">
        <v>17312</v>
      </c>
      <c r="AH1470" s="182" t="s">
        <v>2993</v>
      </c>
      <c r="AI1470" s="182" t="s">
        <v>17322</v>
      </c>
    </row>
    <row r="1471" spans="25:35" x14ac:dyDescent="0.4">
      <c r="Y1471" s="182" t="s">
        <v>5058</v>
      </c>
      <c r="Z1471" s="182">
        <v>1992</v>
      </c>
      <c r="AA1471" s="182">
        <v>3129.2</v>
      </c>
      <c r="AB1471" s="182">
        <v>160</v>
      </c>
      <c r="AC1471" s="182">
        <v>5</v>
      </c>
      <c r="AD1471" s="182">
        <v>2792.6</v>
      </c>
      <c r="AF1471" s="182" t="s">
        <v>5045</v>
      </c>
      <c r="AG1471" s="182" t="s">
        <v>17312</v>
      </c>
      <c r="AH1471" s="182" t="s">
        <v>2993</v>
      </c>
      <c r="AI1471" s="182" t="s">
        <v>17040</v>
      </c>
    </row>
    <row r="1472" spans="25:35" x14ac:dyDescent="0.4">
      <c r="Y1472" s="182" t="s">
        <v>5061</v>
      </c>
      <c r="Z1472" s="182">
        <v>2013</v>
      </c>
      <c r="AA1472" s="182">
        <v>6024.6</v>
      </c>
      <c r="AB1472" s="182">
        <v>58</v>
      </c>
      <c r="AC1472" s="182">
        <v>10</v>
      </c>
      <c r="AD1472" s="182">
        <v>4306.8</v>
      </c>
      <c r="AF1472" s="182" t="s">
        <v>5048</v>
      </c>
      <c r="AG1472" s="182" t="s">
        <v>17312</v>
      </c>
      <c r="AH1472" s="182" t="s">
        <v>2993</v>
      </c>
      <c r="AI1472" s="182" t="s">
        <v>17322</v>
      </c>
    </row>
    <row r="1473" spans="25:35" x14ac:dyDescent="0.4">
      <c r="Y1473" s="182" t="s">
        <v>5063</v>
      </c>
      <c r="Z1473" s="182">
        <v>1917</v>
      </c>
      <c r="AA1473" s="182">
        <v>377.3</v>
      </c>
      <c r="AB1473" s="182">
        <v>15</v>
      </c>
      <c r="AC1473" s="182">
        <v>2</v>
      </c>
      <c r="AD1473" s="182">
        <v>318.8</v>
      </c>
      <c r="AF1473" s="182" t="s">
        <v>5050</v>
      </c>
      <c r="AG1473" s="182" t="s">
        <v>17312</v>
      </c>
      <c r="AH1473" s="182" t="s">
        <v>17313</v>
      </c>
      <c r="AI1473" s="182" t="s">
        <v>17042</v>
      </c>
    </row>
    <row r="1474" spans="25:35" x14ac:dyDescent="0.4">
      <c r="Y1474" s="182" t="s">
        <v>5066</v>
      </c>
      <c r="Z1474" s="182">
        <v>1917</v>
      </c>
      <c r="AA1474" s="182">
        <v>352.9</v>
      </c>
      <c r="AB1474" s="182">
        <v>21</v>
      </c>
      <c r="AC1474" s="182">
        <v>2</v>
      </c>
      <c r="AD1474" s="182">
        <v>300.10000000000002</v>
      </c>
      <c r="AF1474" s="182" t="s">
        <v>157</v>
      </c>
      <c r="AG1474" s="182" t="s">
        <v>17312</v>
      </c>
      <c r="AH1474" s="182" t="s">
        <v>17313</v>
      </c>
      <c r="AI1474" s="182" t="s">
        <v>17315</v>
      </c>
    </row>
    <row r="1475" spans="25:35" x14ac:dyDescent="0.4">
      <c r="Y1475" s="182" t="s">
        <v>972</v>
      </c>
      <c r="Z1475" s="182">
        <v>2001</v>
      </c>
      <c r="AA1475" s="182">
        <v>1412.7</v>
      </c>
      <c r="AB1475" s="182">
        <v>20</v>
      </c>
      <c r="AC1475" s="182">
        <v>4</v>
      </c>
      <c r="AD1475" s="182">
        <v>1033.3</v>
      </c>
      <c r="AF1475" s="182" t="s">
        <v>158</v>
      </c>
      <c r="AG1475" s="182" t="s">
        <v>17312</v>
      </c>
      <c r="AH1475" s="182" t="s">
        <v>17313</v>
      </c>
      <c r="AI1475" s="182" t="s">
        <v>17331</v>
      </c>
    </row>
    <row r="1476" spans="25:35" x14ac:dyDescent="0.4">
      <c r="Y1476" s="182" t="s">
        <v>5068</v>
      </c>
      <c r="Z1476" s="182">
        <v>1875</v>
      </c>
      <c r="AA1476" s="182">
        <v>398.9</v>
      </c>
      <c r="AB1476" s="182">
        <v>30</v>
      </c>
      <c r="AC1476" s="182">
        <v>2</v>
      </c>
      <c r="AD1476" s="182">
        <v>346.6</v>
      </c>
      <c r="AF1476" s="182" t="s">
        <v>5054</v>
      </c>
      <c r="AG1476" s="182" t="s">
        <v>17312</v>
      </c>
      <c r="AH1476" s="182" t="s">
        <v>17313</v>
      </c>
      <c r="AI1476" s="182" t="s">
        <v>17315</v>
      </c>
    </row>
    <row r="1477" spans="25:35" x14ac:dyDescent="0.4">
      <c r="Y1477" s="182" t="s">
        <v>5070</v>
      </c>
      <c r="Z1477" s="182">
        <v>1956</v>
      </c>
      <c r="AA1477" s="182">
        <v>670.6</v>
      </c>
      <c r="AB1477" s="182">
        <v>34</v>
      </c>
      <c r="AC1477" s="182">
        <v>2</v>
      </c>
      <c r="AD1477" s="182">
        <v>396.5</v>
      </c>
      <c r="AF1477" s="182" t="s">
        <v>5056</v>
      </c>
      <c r="AG1477" s="182" t="s">
        <v>17312</v>
      </c>
      <c r="AH1477" s="182" t="s">
        <v>17313</v>
      </c>
      <c r="AI1477" s="182" t="s">
        <v>17331</v>
      </c>
    </row>
    <row r="1478" spans="25:35" x14ac:dyDescent="0.4">
      <c r="Y1478" s="182" t="s">
        <v>5072</v>
      </c>
      <c r="Z1478" s="182">
        <v>1961</v>
      </c>
      <c r="AA1478" s="182">
        <v>798.6</v>
      </c>
      <c r="AB1478" s="182">
        <v>36</v>
      </c>
      <c r="AC1478" s="182">
        <v>2</v>
      </c>
      <c r="AD1478" s="182">
        <v>727.3</v>
      </c>
      <c r="AF1478" s="182" t="s">
        <v>5057</v>
      </c>
      <c r="AG1478" s="182" t="s">
        <v>17319</v>
      </c>
      <c r="AH1478" s="182" t="s">
        <v>17313</v>
      </c>
      <c r="AI1478" s="182" t="s">
        <v>17322</v>
      </c>
    </row>
    <row r="1479" spans="25:35" x14ac:dyDescent="0.4">
      <c r="Y1479" s="182" t="s">
        <v>5074</v>
      </c>
      <c r="Z1479" s="182">
        <v>1956</v>
      </c>
      <c r="AA1479" s="182">
        <v>891.6</v>
      </c>
      <c r="AB1479" s="182">
        <v>28</v>
      </c>
      <c r="AC1479" s="182">
        <v>2</v>
      </c>
      <c r="AD1479" s="182">
        <v>787</v>
      </c>
      <c r="AF1479" s="182" t="s">
        <v>5058</v>
      </c>
      <c r="AG1479" s="182" t="s">
        <v>17312</v>
      </c>
      <c r="AH1479" s="182" t="s">
        <v>17313</v>
      </c>
      <c r="AI1479" s="182" t="s">
        <v>17322</v>
      </c>
    </row>
    <row r="1480" spans="25:35" x14ac:dyDescent="0.4">
      <c r="Y1480" s="182" t="s">
        <v>5077</v>
      </c>
      <c r="Z1480" s="182">
        <v>2004</v>
      </c>
      <c r="AA1480" s="182">
        <v>2828.7</v>
      </c>
      <c r="AB1480" s="182">
        <v>46</v>
      </c>
      <c r="AC1480" s="182">
        <v>9</v>
      </c>
      <c r="AD1480" s="182">
        <v>2828.7</v>
      </c>
      <c r="AF1480" s="182" t="s">
        <v>5061</v>
      </c>
      <c r="AG1480" s="182" t="s">
        <v>17312</v>
      </c>
      <c r="AH1480" s="182" t="s">
        <v>2993</v>
      </c>
      <c r="AI1480" s="182" t="s">
        <v>17042</v>
      </c>
    </row>
    <row r="1481" spans="25:35" x14ac:dyDescent="0.4">
      <c r="Y1481" s="182" t="s">
        <v>5078</v>
      </c>
      <c r="Z1481" s="182">
        <v>2008</v>
      </c>
      <c r="AA1481" s="182">
        <v>2345.3000000000002</v>
      </c>
      <c r="AB1481" s="182">
        <v>49</v>
      </c>
      <c r="AC1481" s="182">
        <v>5</v>
      </c>
      <c r="AD1481" s="182">
        <v>400</v>
      </c>
      <c r="AF1481" s="182" t="s">
        <v>5063</v>
      </c>
      <c r="AG1481" s="182" t="s">
        <v>17327</v>
      </c>
      <c r="AH1481" s="182" t="s">
        <v>2993</v>
      </c>
      <c r="AI1481" s="182" t="s">
        <v>17040</v>
      </c>
    </row>
    <row r="1482" spans="25:35" x14ac:dyDescent="0.4">
      <c r="Y1482" s="182" t="s">
        <v>119</v>
      </c>
      <c r="Z1482" s="182">
        <v>1967</v>
      </c>
      <c r="AA1482" s="182">
        <v>4050.1</v>
      </c>
      <c r="AB1482" s="182">
        <v>153</v>
      </c>
      <c r="AC1482" s="182">
        <v>5</v>
      </c>
      <c r="AD1482" s="182">
        <v>3149.2</v>
      </c>
      <c r="AF1482" s="182" t="s">
        <v>5066</v>
      </c>
      <c r="AG1482" s="182" t="s">
        <v>17327</v>
      </c>
      <c r="AH1482" s="182" t="s">
        <v>2993</v>
      </c>
      <c r="AI1482" s="182" t="s">
        <v>17040</v>
      </c>
    </row>
    <row r="1483" spans="25:35" x14ac:dyDescent="0.4">
      <c r="Y1483" s="182" t="s">
        <v>5080</v>
      </c>
      <c r="Z1483" s="182">
        <v>1974</v>
      </c>
      <c r="AA1483" s="182">
        <v>4398.8999999999996</v>
      </c>
      <c r="AB1483" s="182">
        <v>151</v>
      </c>
      <c r="AC1483" s="182">
        <v>12</v>
      </c>
      <c r="AD1483" s="182">
        <v>3570.7</v>
      </c>
      <c r="AF1483" s="182" t="s">
        <v>972</v>
      </c>
      <c r="AG1483" s="182" t="s">
        <v>17312</v>
      </c>
      <c r="AH1483" s="182" t="s">
        <v>2993</v>
      </c>
      <c r="AI1483" s="182" t="s">
        <v>17040</v>
      </c>
    </row>
    <row r="1484" spans="25:35" x14ac:dyDescent="0.4">
      <c r="Y1484" s="182" t="s">
        <v>5081</v>
      </c>
      <c r="Z1484" s="182">
        <v>1979</v>
      </c>
      <c r="AA1484" s="182">
        <v>7698.8</v>
      </c>
      <c r="AB1484" s="182">
        <v>322</v>
      </c>
      <c r="AC1484" s="182">
        <v>9</v>
      </c>
      <c r="AD1484" s="182">
        <v>4661</v>
      </c>
      <c r="AF1484" s="182" t="s">
        <v>5068</v>
      </c>
      <c r="AG1484" s="182" t="s">
        <v>17327</v>
      </c>
      <c r="AH1484" s="182" t="s">
        <v>2993</v>
      </c>
      <c r="AI1484" s="182" t="s">
        <v>17040</v>
      </c>
    </row>
    <row r="1485" spans="25:35" x14ac:dyDescent="0.4">
      <c r="Y1485" s="182" t="s">
        <v>5083</v>
      </c>
      <c r="Z1485" s="182">
        <v>1974</v>
      </c>
      <c r="AA1485" s="182">
        <v>4707.3</v>
      </c>
      <c r="AB1485" s="182">
        <v>142</v>
      </c>
      <c r="AC1485" s="182">
        <v>12</v>
      </c>
      <c r="AD1485" s="182">
        <v>3594.7</v>
      </c>
      <c r="AF1485" s="182" t="s">
        <v>5070</v>
      </c>
      <c r="AG1485" s="182" t="s">
        <v>17312</v>
      </c>
      <c r="AH1485" s="182" t="s">
        <v>2993</v>
      </c>
      <c r="AI1485" s="182" t="s">
        <v>17042</v>
      </c>
    </row>
    <row r="1486" spans="25:35" x14ac:dyDescent="0.4">
      <c r="Y1486" s="182" t="s">
        <v>120</v>
      </c>
      <c r="Z1486" s="182">
        <v>1978</v>
      </c>
      <c r="AA1486" s="182">
        <v>4490.7</v>
      </c>
      <c r="AB1486" s="182">
        <v>170</v>
      </c>
      <c r="AC1486" s="182">
        <v>9</v>
      </c>
      <c r="AD1486" s="182">
        <v>3947.2</v>
      </c>
      <c r="AF1486" s="182" t="s">
        <v>5072</v>
      </c>
      <c r="AG1486" s="182" t="s">
        <v>17312</v>
      </c>
      <c r="AH1486" s="182" t="s">
        <v>17035</v>
      </c>
      <c r="AI1486" s="182" t="s">
        <v>17042</v>
      </c>
    </row>
    <row r="1487" spans="25:35" x14ac:dyDescent="0.4">
      <c r="Y1487" s="182" t="s">
        <v>5085</v>
      </c>
      <c r="Z1487" s="182">
        <v>1980</v>
      </c>
      <c r="AA1487" s="182">
        <v>6528.5</v>
      </c>
      <c r="AB1487" s="182">
        <v>306</v>
      </c>
      <c r="AC1487" s="182">
        <v>9</v>
      </c>
      <c r="AD1487" s="182">
        <v>5785.3</v>
      </c>
      <c r="AF1487" s="182" t="s">
        <v>5074</v>
      </c>
      <c r="AG1487" s="182" t="s">
        <v>17312</v>
      </c>
      <c r="AH1487" s="182" t="s">
        <v>2993</v>
      </c>
      <c r="AI1487" s="182" t="s">
        <v>17042</v>
      </c>
    </row>
    <row r="1488" spans="25:35" x14ac:dyDescent="0.4">
      <c r="Y1488" s="182" t="s">
        <v>5088</v>
      </c>
      <c r="Z1488" s="182">
        <v>1981</v>
      </c>
      <c r="AA1488" s="182">
        <v>15187.3</v>
      </c>
      <c r="AB1488" s="182">
        <v>625</v>
      </c>
      <c r="AC1488" s="182">
        <v>9</v>
      </c>
      <c r="AD1488" s="182">
        <v>13485.2</v>
      </c>
      <c r="AF1488" s="182" t="s">
        <v>5077</v>
      </c>
      <c r="AG1488" s="182" t="s">
        <v>17312</v>
      </c>
      <c r="AH1488" s="182" t="s">
        <v>17035</v>
      </c>
      <c r="AI1488" s="182" t="s">
        <v>17040</v>
      </c>
    </row>
    <row r="1489" spans="25:35" x14ac:dyDescent="0.4">
      <c r="Y1489" s="182" t="s">
        <v>5090</v>
      </c>
      <c r="Z1489" s="182">
        <v>1980</v>
      </c>
      <c r="AA1489" s="182">
        <v>8804</v>
      </c>
      <c r="AB1489" s="182">
        <v>365</v>
      </c>
      <c r="AC1489" s="182">
        <v>9</v>
      </c>
      <c r="AD1489" s="182">
        <v>7691.8</v>
      </c>
      <c r="AF1489" s="182" t="s">
        <v>5078</v>
      </c>
      <c r="AG1489" s="182" t="s">
        <v>2993</v>
      </c>
      <c r="AH1489" s="182" t="s">
        <v>2993</v>
      </c>
      <c r="AI1489" s="182" t="s">
        <v>2993</v>
      </c>
    </row>
    <row r="1490" spans="25:35" x14ac:dyDescent="0.4">
      <c r="Y1490" s="182" t="s">
        <v>5091</v>
      </c>
      <c r="Z1490" s="182">
        <v>2013</v>
      </c>
      <c r="AA1490" s="182">
        <v>16717.7</v>
      </c>
      <c r="AB1490" s="182">
        <v>376</v>
      </c>
      <c r="AC1490" s="182">
        <v>14</v>
      </c>
      <c r="AD1490" s="182">
        <v>13085.1</v>
      </c>
      <c r="AF1490" s="182" t="s">
        <v>119</v>
      </c>
      <c r="AG1490" s="182" t="s">
        <v>17312</v>
      </c>
      <c r="AH1490" s="182" t="s">
        <v>17035</v>
      </c>
      <c r="AI1490" s="182" t="s">
        <v>17315</v>
      </c>
    </row>
    <row r="1491" spans="25:35" x14ac:dyDescent="0.4">
      <c r="Y1491" s="182" t="s">
        <v>5093</v>
      </c>
      <c r="Z1491" s="182">
        <v>1984</v>
      </c>
      <c r="AA1491" s="182">
        <v>6782</v>
      </c>
      <c r="AB1491" s="182">
        <v>235</v>
      </c>
      <c r="AC1491" s="182">
        <v>9</v>
      </c>
      <c r="AD1491" s="182">
        <v>6782</v>
      </c>
      <c r="AF1491" s="182" t="s">
        <v>5080</v>
      </c>
      <c r="AG1491" s="182" t="s">
        <v>17319</v>
      </c>
      <c r="AH1491" s="182" t="s">
        <v>17035</v>
      </c>
      <c r="AI1491" s="182" t="s">
        <v>17040</v>
      </c>
    </row>
    <row r="1492" spans="25:35" x14ac:dyDescent="0.4">
      <c r="Y1492" s="182" t="s">
        <v>5095</v>
      </c>
      <c r="Z1492" s="182">
        <v>1984</v>
      </c>
      <c r="AA1492" s="182">
        <v>3922.8</v>
      </c>
      <c r="AB1492" s="182">
        <v>182</v>
      </c>
      <c r="AC1492" s="182">
        <v>9</v>
      </c>
      <c r="AD1492" s="182">
        <v>3896.6</v>
      </c>
      <c r="AF1492" s="182" t="s">
        <v>5081</v>
      </c>
      <c r="AG1492" s="182" t="s">
        <v>17319</v>
      </c>
      <c r="AH1492" s="182" t="s">
        <v>2993</v>
      </c>
      <c r="AI1492" s="182" t="s">
        <v>17315</v>
      </c>
    </row>
    <row r="1493" spans="25:35" x14ac:dyDescent="0.4">
      <c r="Y1493" s="182" t="s">
        <v>5097</v>
      </c>
      <c r="Z1493" s="182">
        <v>1981</v>
      </c>
      <c r="AA1493" s="182">
        <v>11746.6</v>
      </c>
      <c r="AB1493" s="182">
        <v>534</v>
      </c>
      <c r="AC1493" s="182">
        <v>9</v>
      </c>
      <c r="AD1493" s="182">
        <v>11746.6</v>
      </c>
      <c r="AF1493" s="182" t="s">
        <v>5083</v>
      </c>
      <c r="AG1493" s="182" t="s">
        <v>17319</v>
      </c>
      <c r="AH1493" s="182" t="s">
        <v>17035</v>
      </c>
      <c r="AI1493" s="182" t="s">
        <v>17040</v>
      </c>
    </row>
    <row r="1494" spans="25:35" x14ac:dyDescent="0.4">
      <c r="Y1494" s="182" t="s">
        <v>5099</v>
      </c>
      <c r="Z1494" s="182">
        <v>2018</v>
      </c>
      <c r="AA1494" s="182">
        <v>13738.9</v>
      </c>
      <c r="AB1494" s="182">
        <v>277</v>
      </c>
      <c r="AC1494" s="182">
        <v>17</v>
      </c>
      <c r="AD1494" s="182">
        <v>9538.75</v>
      </c>
      <c r="AF1494" s="182" t="s">
        <v>120</v>
      </c>
      <c r="AG1494" s="182" t="s">
        <v>17319</v>
      </c>
      <c r="AH1494" s="182" t="s">
        <v>2993</v>
      </c>
      <c r="AI1494" s="182" t="s">
        <v>17042</v>
      </c>
    </row>
    <row r="1495" spans="25:35" x14ac:dyDescent="0.4">
      <c r="Y1495" s="182" t="s">
        <v>5101</v>
      </c>
      <c r="Z1495" s="182">
        <v>2011</v>
      </c>
      <c r="AA1495" s="182">
        <v>22852</v>
      </c>
      <c r="AB1495" s="182">
        <v>275</v>
      </c>
      <c r="AC1495" s="182">
        <v>9</v>
      </c>
      <c r="AD1495" s="182">
        <v>16600</v>
      </c>
      <c r="AF1495" s="182" t="s">
        <v>5085</v>
      </c>
      <c r="AG1495" s="182" t="s">
        <v>17319</v>
      </c>
      <c r="AH1495" s="182" t="s">
        <v>2993</v>
      </c>
      <c r="AI1495" s="182" t="s">
        <v>17322</v>
      </c>
    </row>
    <row r="1496" spans="25:35" x14ac:dyDescent="0.4">
      <c r="Y1496" s="182" t="s">
        <v>5103</v>
      </c>
      <c r="Z1496" s="182">
        <v>1971</v>
      </c>
      <c r="AA1496" s="182">
        <v>8541.7999999999993</v>
      </c>
      <c r="AB1496" s="182">
        <v>235</v>
      </c>
      <c r="AC1496" s="182">
        <v>5</v>
      </c>
      <c r="AD1496" s="182">
        <v>7744.3</v>
      </c>
      <c r="AF1496" s="182" t="s">
        <v>5088</v>
      </c>
      <c r="AG1496" s="182" t="s">
        <v>17319</v>
      </c>
      <c r="AH1496" s="182" t="s">
        <v>2993</v>
      </c>
      <c r="AI1496" s="182" t="s">
        <v>17332</v>
      </c>
    </row>
    <row r="1497" spans="25:35" x14ac:dyDescent="0.4">
      <c r="Y1497" s="182" t="s">
        <v>5104</v>
      </c>
      <c r="Z1497" s="182">
        <v>1956</v>
      </c>
      <c r="AA1497" s="182">
        <v>3897</v>
      </c>
      <c r="AB1497" s="182">
        <v>8</v>
      </c>
      <c r="AC1497" s="182">
        <v>3</v>
      </c>
      <c r="AD1497" s="182">
        <v>334.7</v>
      </c>
      <c r="AF1497" s="182" t="s">
        <v>5090</v>
      </c>
      <c r="AG1497" s="182" t="s">
        <v>17319</v>
      </c>
      <c r="AH1497" s="182" t="s">
        <v>2993</v>
      </c>
      <c r="AI1497" s="182" t="s">
        <v>17315</v>
      </c>
    </row>
    <row r="1498" spans="25:35" x14ac:dyDescent="0.4">
      <c r="Y1498" s="182" t="s">
        <v>5106</v>
      </c>
      <c r="Z1498" s="182">
        <v>1959</v>
      </c>
      <c r="AA1498" s="182">
        <v>1654.1</v>
      </c>
      <c r="AB1498" s="182">
        <v>64</v>
      </c>
      <c r="AC1498" s="182">
        <v>4</v>
      </c>
      <c r="AD1498" s="182">
        <v>1509.2</v>
      </c>
      <c r="AF1498" s="182" t="s">
        <v>5091</v>
      </c>
      <c r="AG1498" s="182" t="s">
        <v>17312</v>
      </c>
      <c r="AH1498" s="182" t="s">
        <v>2993</v>
      </c>
      <c r="AI1498" s="182" t="s">
        <v>17322</v>
      </c>
    </row>
    <row r="1499" spans="25:35" x14ac:dyDescent="0.4">
      <c r="Y1499" s="182" t="s">
        <v>159</v>
      </c>
      <c r="Z1499" s="182">
        <v>1954</v>
      </c>
      <c r="AA1499" s="182">
        <v>4569</v>
      </c>
      <c r="AB1499" s="182">
        <v>40</v>
      </c>
      <c r="AC1499" s="182">
        <v>4</v>
      </c>
      <c r="AD1499" s="182">
        <v>4083.98</v>
      </c>
      <c r="AF1499" s="182" t="s">
        <v>5093</v>
      </c>
      <c r="AG1499" s="182" t="s">
        <v>17319</v>
      </c>
      <c r="AH1499" s="182" t="s">
        <v>2993</v>
      </c>
      <c r="AI1499" s="182" t="s">
        <v>17322</v>
      </c>
    </row>
    <row r="1500" spans="25:35" x14ac:dyDescent="0.4">
      <c r="Y1500" s="182" t="s">
        <v>5110</v>
      </c>
      <c r="Z1500" s="182">
        <v>1958</v>
      </c>
      <c r="AA1500" s="182">
        <v>4041.7</v>
      </c>
      <c r="AB1500" s="182">
        <v>144</v>
      </c>
      <c r="AC1500" s="182">
        <v>4</v>
      </c>
      <c r="AD1500" s="182">
        <v>3640.4</v>
      </c>
      <c r="AF1500" s="182" t="s">
        <v>5095</v>
      </c>
      <c r="AG1500" s="182" t="s">
        <v>17319</v>
      </c>
      <c r="AH1500" s="182" t="s">
        <v>17397</v>
      </c>
      <c r="AI1500" s="182" t="s">
        <v>17042</v>
      </c>
    </row>
    <row r="1501" spans="25:35" x14ac:dyDescent="0.4">
      <c r="Y1501" s="182" t="s">
        <v>5112</v>
      </c>
      <c r="Z1501" s="182">
        <v>1959</v>
      </c>
      <c r="AA1501" s="182">
        <v>3051.3</v>
      </c>
      <c r="AB1501" s="182">
        <v>69</v>
      </c>
      <c r="AC1501" s="182">
        <v>4</v>
      </c>
      <c r="AD1501" s="182">
        <v>2726</v>
      </c>
      <c r="AF1501" s="182" t="s">
        <v>5097</v>
      </c>
      <c r="AG1501" s="182" t="s">
        <v>17319</v>
      </c>
      <c r="AH1501" s="182" t="s">
        <v>2993</v>
      </c>
      <c r="AI1501" s="182" t="s">
        <v>17320</v>
      </c>
    </row>
    <row r="1502" spans="25:35" x14ac:dyDescent="0.4">
      <c r="Y1502" s="182" t="s">
        <v>973</v>
      </c>
      <c r="Z1502" s="182">
        <v>1989</v>
      </c>
      <c r="AA1502" s="182">
        <v>2454.8000000000002</v>
      </c>
      <c r="AB1502" s="182">
        <v>71</v>
      </c>
      <c r="AC1502" s="182">
        <v>5</v>
      </c>
      <c r="AD1502" s="182">
        <v>1816.1999999999998</v>
      </c>
      <c r="AF1502" s="182" t="s">
        <v>5099</v>
      </c>
      <c r="AG1502" s="182" t="s">
        <v>17398</v>
      </c>
      <c r="AH1502" s="182" t="s">
        <v>2993</v>
      </c>
      <c r="AI1502" s="182" t="s">
        <v>17040</v>
      </c>
    </row>
    <row r="1503" spans="25:35" x14ac:dyDescent="0.4">
      <c r="Y1503" s="182" t="s">
        <v>5114</v>
      </c>
      <c r="Z1503" s="182">
        <v>1961</v>
      </c>
      <c r="AA1503" s="182">
        <v>1425.5</v>
      </c>
      <c r="AB1503" s="182">
        <v>59</v>
      </c>
      <c r="AC1503" s="182">
        <v>4</v>
      </c>
      <c r="AD1503" s="182">
        <v>1308.6999999999998</v>
      </c>
      <c r="AF1503" s="182" t="s">
        <v>5101</v>
      </c>
      <c r="AG1503" s="182" t="s">
        <v>17312</v>
      </c>
      <c r="AH1503" s="182" t="s">
        <v>2993</v>
      </c>
      <c r="AI1503" s="182" t="s">
        <v>17332</v>
      </c>
    </row>
    <row r="1504" spans="25:35" x14ac:dyDescent="0.4">
      <c r="Y1504" s="182" t="s">
        <v>5116</v>
      </c>
      <c r="Z1504" s="182">
        <v>1957</v>
      </c>
      <c r="AA1504" s="182">
        <v>8498.7999999999993</v>
      </c>
      <c r="AB1504" s="182">
        <v>141</v>
      </c>
      <c r="AC1504" s="182">
        <v>4</v>
      </c>
      <c r="AD1504" s="182">
        <v>6629.5</v>
      </c>
      <c r="AF1504" s="182" t="s">
        <v>5103</v>
      </c>
      <c r="AG1504" s="182" t="s">
        <v>17312</v>
      </c>
      <c r="AH1504" s="182" t="s">
        <v>2993</v>
      </c>
      <c r="AI1504" s="182" t="s">
        <v>17326</v>
      </c>
    </row>
    <row r="1505" spans="25:35" x14ac:dyDescent="0.4">
      <c r="Y1505" s="182" t="s">
        <v>5117</v>
      </c>
      <c r="Z1505" s="182">
        <v>1969</v>
      </c>
      <c r="AA1505" s="182">
        <v>2989.1</v>
      </c>
      <c r="AB1505" s="182">
        <v>72</v>
      </c>
      <c r="AC1505" s="182">
        <v>5</v>
      </c>
      <c r="AD1505" s="182">
        <v>2769.1</v>
      </c>
      <c r="AF1505" s="182" t="s">
        <v>5104</v>
      </c>
      <c r="AG1505" s="182" t="s">
        <v>17312</v>
      </c>
      <c r="AH1505" s="182" t="s">
        <v>2993</v>
      </c>
      <c r="AI1505" s="182" t="s">
        <v>17315</v>
      </c>
    </row>
    <row r="1506" spans="25:35" x14ac:dyDescent="0.4">
      <c r="Y1506" s="182" t="s">
        <v>121</v>
      </c>
      <c r="Z1506" s="182">
        <v>1956</v>
      </c>
      <c r="AA1506" s="182">
        <v>3640.1</v>
      </c>
      <c r="AB1506" s="182">
        <v>62</v>
      </c>
      <c r="AC1506" s="182">
        <v>3</v>
      </c>
      <c r="AD1506" s="182">
        <v>2570.6</v>
      </c>
      <c r="AF1506" s="182" t="s">
        <v>5106</v>
      </c>
      <c r="AG1506" s="182" t="s">
        <v>17312</v>
      </c>
      <c r="AH1506" s="182" t="s">
        <v>2993</v>
      </c>
      <c r="AI1506" s="182" t="s">
        <v>17042</v>
      </c>
    </row>
    <row r="1507" spans="25:35" x14ac:dyDescent="0.4">
      <c r="Y1507" s="182" t="s">
        <v>5120</v>
      </c>
      <c r="Z1507" s="182">
        <v>1957</v>
      </c>
      <c r="AA1507" s="182">
        <v>5802.4</v>
      </c>
      <c r="AB1507" s="182">
        <v>108</v>
      </c>
      <c r="AC1507" s="182">
        <v>3</v>
      </c>
      <c r="AD1507" s="182">
        <v>4755.7</v>
      </c>
      <c r="AF1507" s="182" t="s">
        <v>159</v>
      </c>
      <c r="AG1507" s="182" t="s">
        <v>17312</v>
      </c>
      <c r="AH1507" s="182" t="s">
        <v>2993</v>
      </c>
      <c r="AI1507" s="182" t="s">
        <v>17322</v>
      </c>
    </row>
    <row r="1508" spans="25:35" x14ac:dyDescent="0.4">
      <c r="Y1508" s="182" t="s">
        <v>17194</v>
      </c>
      <c r="Z1508" s="182">
        <v>1957</v>
      </c>
      <c r="AA1508" s="182">
        <v>588.79999999999995</v>
      </c>
      <c r="AB1508" s="182">
        <v>29</v>
      </c>
      <c r="AC1508" s="182">
        <v>2</v>
      </c>
      <c r="AD1508" s="182">
        <v>542.1</v>
      </c>
      <c r="AF1508" s="182" t="s">
        <v>5110</v>
      </c>
      <c r="AG1508" s="182" t="s">
        <v>17312</v>
      </c>
      <c r="AH1508" s="182" t="s">
        <v>2993</v>
      </c>
      <c r="AI1508" s="182" t="s">
        <v>17331</v>
      </c>
    </row>
    <row r="1509" spans="25:35" x14ac:dyDescent="0.4">
      <c r="Y1509" s="182" t="s">
        <v>5121</v>
      </c>
      <c r="Z1509" s="182">
        <v>1946</v>
      </c>
      <c r="AA1509" s="182">
        <v>2194.1999999999998</v>
      </c>
      <c r="AB1509" s="182">
        <v>44</v>
      </c>
      <c r="AC1509" s="182">
        <v>3</v>
      </c>
      <c r="AD1509" s="182">
        <v>1984.5</v>
      </c>
      <c r="AF1509" s="182" t="s">
        <v>5112</v>
      </c>
      <c r="AG1509" s="182" t="s">
        <v>17312</v>
      </c>
      <c r="AH1509" s="182" t="s">
        <v>2993</v>
      </c>
      <c r="AI1509" s="182" t="s">
        <v>17315</v>
      </c>
    </row>
    <row r="1510" spans="25:35" x14ac:dyDescent="0.4">
      <c r="Y1510" s="182" t="s">
        <v>5123</v>
      </c>
      <c r="Z1510" s="182">
        <v>1940</v>
      </c>
      <c r="AA1510" s="182">
        <v>1189.4000000000001</v>
      </c>
      <c r="AB1510" s="182">
        <v>44</v>
      </c>
      <c r="AC1510" s="182">
        <v>3</v>
      </c>
      <c r="AD1510" s="182">
        <v>1119.9000000000001</v>
      </c>
      <c r="AF1510" s="182" t="s">
        <v>973</v>
      </c>
      <c r="AG1510" s="182" t="s">
        <v>17312</v>
      </c>
      <c r="AH1510" s="182" t="s">
        <v>2993</v>
      </c>
      <c r="AI1510" s="182" t="s">
        <v>17322</v>
      </c>
    </row>
    <row r="1511" spans="25:35" x14ac:dyDescent="0.4">
      <c r="Y1511" s="182" t="s">
        <v>5126</v>
      </c>
      <c r="Z1511" s="182">
        <v>1951</v>
      </c>
      <c r="AA1511" s="182">
        <v>2606.3000000000002</v>
      </c>
      <c r="AB1511" s="182">
        <v>50</v>
      </c>
      <c r="AC1511" s="182">
        <v>3</v>
      </c>
      <c r="AD1511" s="182">
        <v>2181.8000000000002</v>
      </c>
      <c r="AF1511" s="182" t="s">
        <v>5114</v>
      </c>
      <c r="AG1511" s="182" t="s">
        <v>17312</v>
      </c>
      <c r="AH1511" s="182" t="s">
        <v>2993</v>
      </c>
      <c r="AI1511" s="182" t="s">
        <v>17042</v>
      </c>
    </row>
    <row r="1512" spans="25:35" x14ac:dyDescent="0.4">
      <c r="Y1512" s="182" t="s">
        <v>5129</v>
      </c>
      <c r="Z1512" s="182">
        <v>1940</v>
      </c>
      <c r="AA1512" s="182">
        <v>1318.3</v>
      </c>
      <c r="AB1512" s="182">
        <v>68</v>
      </c>
      <c r="AC1512" s="182">
        <v>3</v>
      </c>
      <c r="AD1512" s="182">
        <v>1208</v>
      </c>
      <c r="AF1512" s="182" t="s">
        <v>5116</v>
      </c>
      <c r="AG1512" s="182" t="s">
        <v>17312</v>
      </c>
      <c r="AH1512" s="182" t="s">
        <v>17035</v>
      </c>
      <c r="AI1512" s="182" t="s">
        <v>17314</v>
      </c>
    </row>
    <row r="1513" spans="25:35" x14ac:dyDescent="0.4">
      <c r="Y1513" s="182" t="s">
        <v>5132</v>
      </c>
      <c r="Z1513" s="182">
        <v>1949</v>
      </c>
      <c r="AA1513" s="182">
        <v>555.29999999999995</v>
      </c>
      <c r="AB1513" s="182">
        <v>30</v>
      </c>
      <c r="AC1513" s="182">
        <v>2</v>
      </c>
      <c r="AD1513" s="182">
        <v>507.5</v>
      </c>
      <c r="AF1513" s="182" t="s">
        <v>5117</v>
      </c>
      <c r="AG1513" s="182" t="s">
        <v>17312</v>
      </c>
      <c r="AH1513" s="182" t="s">
        <v>2993</v>
      </c>
      <c r="AI1513" s="182" t="s">
        <v>17322</v>
      </c>
    </row>
    <row r="1514" spans="25:35" x14ac:dyDescent="0.4">
      <c r="Y1514" s="182" t="s">
        <v>974</v>
      </c>
      <c r="Z1514" s="182">
        <v>1941</v>
      </c>
      <c r="AA1514" s="182">
        <v>1400</v>
      </c>
      <c r="AB1514" s="182">
        <v>66</v>
      </c>
      <c r="AC1514" s="182">
        <v>3</v>
      </c>
      <c r="AD1514" s="182">
        <v>1292.3</v>
      </c>
      <c r="AF1514" s="182" t="s">
        <v>121</v>
      </c>
      <c r="AG1514" s="182" t="s">
        <v>17312</v>
      </c>
      <c r="AH1514" s="182" t="s">
        <v>2993</v>
      </c>
      <c r="AI1514" s="182" t="s">
        <v>17315</v>
      </c>
    </row>
    <row r="1515" spans="25:35" x14ac:dyDescent="0.4">
      <c r="Y1515" s="182" t="s">
        <v>5134</v>
      </c>
      <c r="Z1515" s="182">
        <v>1951</v>
      </c>
      <c r="AA1515" s="182">
        <v>1497.88</v>
      </c>
      <c r="AB1515" s="182">
        <v>26</v>
      </c>
      <c r="AC1515" s="182">
        <v>3</v>
      </c>
      <c r="AD1515" s="182">
        <v>1006.09</v>
      </c>
      <c r="AF1515" s="182" t="s">
        <v>5120</v>
      </c>
      <c r="AG1515" s="182" t="s">
        <v>17312</v>
      </c>
      <c r="AH1515" s="182" t="s">
        <v>17035</v>
      </c>
      <c r="AI1515" s="182" t="s">
        <v>17332</v>
      </c>
    </row>
    <row r="1516" spans="25:35" x14ac:dyDescent="0.4">
      <c r="Y1516" s="182" t="s">
        <v>5136</v>
      </c>
      <c r="Z1516" s="182">
        <v>1940</v>
      </c>
      <c r="AA1516" s="182">
        <v>1265</v>
      </c>
      <c r="AB1516" s="182">
        <v>72</v>
      </c>
      <c r="AC1516" s="182">
        <v>3</v>
      </c>
      <c r="AD1516" s="182">
        <v>1145.5</v>
      </c>
      <c r="AF1516" s="182" t="s">
        <v>5121</v>
      </c>
      <c r="AG1516" s="182" t="s">
        <v>17312</v>
      </c>
      <c r="AH1516" s="182" t="s">
        <v>2993</v>
      </c>
      <c r="AI1516" s="182" t="s">
        <v>17322</v>
      </c>
    </row>
    <row r="1517" spans="25:35" x14ac:dyDescent="0.4">
      <c r="Y1517" s="182" t="s">
        <v>5138</v>
      </c>
      <c r="Z1517" s="182">
        <v>1949</v>
      </c>
      <c r="AA1517" s="182">
        <v>939.7</v>
      </c>
      <c r="AB1517" s="182">
        <v>16</v>
      </c>
      <c r="AC1517" s="182">
        <v>2</v>
      </c>
      <c r="AD1517" s="182">
        <v>558</v>
      </c>
      <c r="AF1517" s="182" t="s">
        <v>5123</v>
      </c>
      <c r="AG1517" s="182" t="s">
        <v>17312</v>
      </c>
      <c r="AH1517" s="182" t="s">
        <v>2993</v>
      </c>
      <c r="AI1517" s="182" t="s">
        <v>17042</v>
      </c>
    </row>
    <row r="1518" spans="25:35" x14ac:dyDescent="0.4">
      <c r="Y1518" s="182" t="s">
        <v>5141</v>
      </c>
      <c r="Z1518" s="182">
        <v>1949</v>
      </c>
      <c r="AA1518" s="182">
        <v>1277.2</v>
      </c>
      <c r="AB1518" s="182">
        <v>47</v>
      </c>
      <c r="AC1518" s="182">
        <v>3</v>
      </c>
      <c r="AD1518" s="182">
        <v>1153.5</v>
      </c>
      <c r="AF1518" s="182" t="s">
        <v>5126</v>
      </c>
      <c r="AG1518" s="182" t="s">
        <v>17312</v>
      </c>
      <c r="AH1518" s="182" t="s">
        <v>17035</v>
      </c>
      <c r="AI1518" s="182" t="s">
        <v>17322</v>
      </c>
    </row>
    <row r="1519" spans="25:35" x14ac:dyDescent="0.4">
      <c r="Y1519" s="182" t="s">
        <v>5144</v>
      </c>
      <c r="Z1519" s="182">
        <v>1959</v>
      </c>
      <c r="AA1519" s="182">
        <v>2179.8000000000002</v>
      </c>
      <c r="AB1519" s="182">
        <v>107</v>
      </c>
      <c r="AC1519" s="182">
        <v>4</v>
      </c>
      <c r="AD1519" s="182">
        <v>2001.8</v>
      </c>
      <c r="AF1519" s="182" t="s">
        <v>5129</v>
      </c>
      <c r="AG1519" s="182" t="s">
        <v>17312</v>
      </c>
      <c r="AH1519" s="182" t="s">
        <v>2993</v>
      </c>
      <c r="AI1519" s="182" t="s">
        <v>17042</v>
      </c>
    </row>
    <row r="1520" spans="25:35" x14ac:dyDescent="0.4">
      <c r="Y1520" s="182" t="s">
        <v>5147</v>
      </c>
      <c r="Z1520" s="182">
        <v>1951</v>
      </c>
      <c r="AA1520" s="182">
        <v>1024.4000000000001</v>
      </c>
      <c r="AB1520" s="182">
        <v>29</v>
      </c>
      <c r="AC1520" s="182">
        <v>3</v>
      </c>
      <c r="AD1520" s="182">
        <v>1024.4000000000001</v>
      </c>
      <c r="AF1520" s="182" t="s">
        <v>5132</v>
      </c>
      <c r="AG1520" s="182" t="s">
        <v>17312</v>
      </c>
      <c r="AH1520" s="182" t="s">
        <v>2993</v>
      </c>
      <c r="AI1520" s="182" t="s">
        <v>17040</v>
      </c>
    </row>
    <row r="1521" spans="25:35" x14ac:dyDescent="0.4">
      <c r="Y1521" s="182" t="s">
        <v>5148</v>
      </c>
      <c r="Z1521" s="182">
        <v>1960</v>
      </c>
      <c r="AA1521" s="182">
        <v>6160</v>
      </c>
      <c r="AB1521" s="182">
        <v>120</v>
      </c>
      <c r="AC1521" s="182">
        <v>4</v>
      </c>
      <c r="AD1521" s="182">
        <v>3929.7</v>
      </c>
      <c r="AF1521" s="182" t="s">
        <v>974</v>
      </c>
      <c r="AG1521" s="182" t="s">
        <v>17312</v>
      </c>
      <c r="AH1521" s="182" t="s">
        <v>2993</v>
      </c>
      <c r="AI1521" s="182" t="s">
        <v>17042</v>
      </c>
    </row>
    <row r="1522" spans="25:35" x14ac:dyDescent="0.4">
      <c r="Y1522" s="182" t="s">
        <v>5150</v>
      </c>
      <c r="Z1522" s="182">
        <v>1951</v>
      </c>
      <c r="AA1522" s="182">
        <v>1791</v>
      </c>
      <c r="AB1522" s="182">
        <v>19</v>
      </c>
      <c r="AC1522" s="182">
        <v>3</v>
      </c>
      <c r="AD1522" s="182">
        <v>1690.8</v>
      </c>
      <c r="AF1522" s="182" t="s">
        <v>5134</v>
      </c>
      <c r="AG1522" s="182" t="s">
        <v>17312</v>
      </c>
      <c r="AH1522" s="182" t="s">
        <v>2993</v>
      </c>
      <c r="AI1522" s="182" t="s">
        <v>17042</v>
      </c>
    </row>
    <row r="1523" spans="25:35" x14ac:dyDescent="0.4">
      <c r="Y1523" s="182" t="s">
        <v>5153</v>
      </c>
      <c r="Z1523" s="182">
        <v>1964</v>
      </c>
      <c r="AA1523" s="182">
        <v>8508.2000000000007</v>
      </c>
      <c r="AB1523" s="182">
        <v>341</v>
      </c>
      <c r="AC1523" s="182">
        <v>5</v>
      </c>
      <c r="AD1523" s="182">
        <v>6786.1</v>
      </c>
      <c r="AF1523" s="182" t="s">
        <v>5136</v>
      </c>
      <c r="AG1523" s="182" t="s">
        <v>17312</v>
      </c>
      <c r="AH1523" s="182" t="s">
        <v>2993</v>
      </c>
      <c r="AI1523" s="182" t="s">
        <v>17042</v>
      </c>
    </row>
    <row r="1524" spans="25:35" x14ac:dyDescent="0.4">
      <c r="Y1524" s="182" t="s">
        <v>160</v>
      </c>
      <c r="Z1524" s="182">
        <v>1962</v>
      </c>
      <c r="AA1524" s="182">
        <v>1695</v>
      </c>
      <c r="AB1524" s="182">
        <v>104</v>
      </c>
      <c r="AC1524" s="182">
        <v>5</v>
      </c>
      <c r="AD1524" s="182">
        <v>1572.6</v>
      </c>
      <c r="AF1524" s="182" t="s">
        <v>5138</v>
      </c>
      <c r="AG1524" s="182" t="s">
        <v>17312</v>
      </c>
      <c r="AH1524" s="182" t="s">
        <v>2993</v>
      </c>
      <c r="AI1524" s="182" t="s">
        <v>17042</v>
      </c>
    </row>
    <row r="1525" spans="25:35" x14ac:dyDescent="0.4">
      <c r="Y1525" s="182" t="s">
        <v>5157</v>
      </c>
      <c r="Z1525" s="182">
        <v>1950</v>
      </c>
      <c r="AA1525" s="182">
        <v>1504.8</v>
      </c>
      <c r="AB1525" s="182">
        <v>24</v>
      </c>
      <c r="AC1525" s="182">
        <v>2</v>
      </c>
      <c r="AD1525" s="182">
        <v>985.5</v>
      </c>
      <c r="AF1525" s="182" t="s">
        <v>5141</v>
      </c>
      <c r="AG1525" s="182" t="s">
        <v>17312</v>
      </c>
      <c r="AH1525" s="182" t="s">
        <v>2993</v>
      </c>
      <c r="AI1525" s="182" t="s">
        <v>17042</v>
      </c>
    </row>
    <row r="1526" spans="25:35" x14ac:dyDescent="0.4">
      <c r="Y1526" s="182" t="s">
        <v>975</v>
      </c>
      <c r="Z1526" s="182">
        <v>1999</v>
      </c>
      <c r="AA1526" s="182">
        <v>4315</v>
      </c>
      <c r="AB1526" s="182">
        <v>110</v>
      </c>
      <c r="AC1526" s="182">
        <v>9</v>
      </c>
      <c r="AD1526" s="182">
        <v>3844.4</v>
      </c>
      <c r="AF1526" s="182" t="s">
        <v>5144</v>
      </c>
      <c r="AG1526" s="182" t="s">
        <v>17312</v>
      </c>
      <c r="AH1526" s="182" t="s">
        <v>2993</v>
      </c>
      <c r="AI1526" s="182" t="s">
        <v>17322</v>
      </c>
    </row>
    <row r="1527" spans="25:35" x14ac:dyDescent="0.4">
      <c r="Y1527" s="182" t="s">
        <v>5160</v>
      </c>
      <c r="Z1527" s="182">
        <v>1949</v>
      </c>
      <c r="AA1527" s="182">
        <v>2986.65</v>
      </c>
      <c r="AB1527" s="182">
        <v>87</v>
      </c>
      <c r="AC1527" s="182">
        <v>3</v>
      </c>
      <c r="AD1527" s="182">
        <v>2011.1</v>
      </c>
      <c r="AF1527" s="182" t="s">
        <v>5147</v>
      </c>
      <c r="AG1527" s="182" t="s">
        <v>17312</v>
      </c>
      <c r="AH1527" s="182" t="s">
        <v>17035</v>
      </c>
      <c r="AI1527" s="182" t="s">
        <v>17042</v>
      </c>
    </row>
    <row r="1528" spans="25:35" x14ac:dyDescent="0.4">
      <c r="Y1528" s="182" t="s">
        <v>5162</v>
      </c>
      <c r="Z1528" s="182">
        <v>1958</v>
      </c>
      <c r="AA1528" s="182">
        <v>1772.3</v>
      </c>
      <c r="AB1528" s="182">
        <v>52</v>
      </c>
      <c r="AC1528" s="182">
        <v>3</v>
      </c>
      <c r="AD1528" s="182">
        <v>1154.9000000000001</v>
      </c>
      <c r="AF1528" s="182" t="s">
        <v>5148</v>
      </c>
      <c r="AG1528" s="182" t="s">
        <v>17312</v>
      </c>
      <c r="AH1528" s="182" t="s">
        <v>2993</v>
      </c>
      <c r="AI1528" s="182" t="s">
        <v>17331</v>
      </c>
    </row>
    <row r="1529" spans="25:35" x14ac:dyDescent="0.4">
      <c r="Y1529" s="182" t="s">
        <v>5164</v>
      </c>
      <c r="Z1529" s="182">
        <v>1950</v>
      </c>
      <c r="AA1529" s="182">
        <v>1564.2</v>
      </c>
      <c r="AB1529" s="182">
        <v>38</v>
      </c>
      <c r="AC1529" s="182">
        <v>2</v>
      </c>
      <c r="AD1529" s="182">
        <v>989.7</v>
      </c>
      <c r="AF1529" s="182" t="s">
        <v>5150</v>
      </c>
      <c r="AG1529" s="182" t="s">
        <v>17312</v>
      </c>
      <c r="AH1529" s="182" t="s">
        <v>17035</v>
      </c>
      <c r="AI1529" s="182" t="s">
        <v>17042</v>
      </c>
    </row>
    <row r="1530" spans="25:35" x14ac:dyDescent="0.4">
      <c r="Y1530" s="182" t="s">
        <v>5166</v>
      </c>
      <c r="Z1530" s="182">
        <v>1975</v>
      </c>
      <c r="AA1530" s="182">
        <v>4846.3</v>
      </c>
      <c r="AB1530" s="182">
        <v>170</v>
      </c>
      <c r="AC1530" s="182">
        <v>5</v>
      </c>
      <c r="AD1530" s="182">
        <v>4838.7</v>
      </c>
      <c r="AF1530" s="182" t="s">
        <v>5153</v>
      </c>
      <c r="AG1530" s="182" t="s">
        <v>17312</v>
      </c>
      <c r="AH1530" s="182" t="s">
        <v>2993</v>
      </c>
      <c r="AI1530" s="182" t="s">
        <v>17332</v>
      </c>
    </row>
    <row r="1531" spans="25:35" x14ac:dyDescent="0.4">
      <c r="Y1531" s="182" t="s">
        <v>5167</v>
      </c>
      <c r="Z1531" s="182">
        <v>1958</v>
      </c>
      <c r="AA1531" s="182">
        <v>1795.9</v>
      </c>
      <c r="AB1531" s="182">
        <v>43</v>
      </c>
      <c r="AC1531" s="182">
        <v>3</v>
      </c>
      <c r="AD1531" s="182">
        <v>1795.9</v>
      </c>
      <c r="AF1531" s="182" t="s">
        <v>160</v>
      </c>
      <c r="AG1531" s="182" t="s">
        <v>17312</v>
      </c>
      <c r="AH1531" s="182" t="s">
        <v>2993</v>
      </c>
      <c r="AI1531" s="182" t="s">
        <v>17314</v>
      </c>
    </row>
    <row r="1532" spans="25:35" x14ac:dyDescent="0.4">
      <c r="Y1532" s="182" t="s">
        <v>5169</v>
      </c>
      <c r="Z1532" s="182">
        <v>1973</v>
      </c>
      <c r="AA1532" s="182">
        <v>2925.3</v>
      </c>
      <c r="AB1532" s="182">
        <v>88</v>
      </c>
      <c r="AC1532" s="182">
        <v>9</v>
      </c>
      <c r="AD1532" s="182">
        <v>2392.6999999999998</v>
      </c>
      <c r="AF1532" s="182" t="s">
        <v>5157</v>
      </c>
      <c r="AG1532" s="182" t="s">
        <v>17312</v>
      </c>
      <c r="AH1532" s="182" t="s">
        <v>2993</v>
      </c>
      <c r="AI1532" s="182" t="s">
        <v>17042</v>
      </c>
    </row>
    <row r="1533" spans="25:35" x14ac:dyDescent="0.4">
      <c r="Y1533" s="182" t="s">
        <v>5170</v>
      </c>
      <c r="Z1533" s="182">
        <v>1978</v>
      </c>
      <c r="AA1533" s="182">
        <v>3634</v>
      </c>
      <c r="AB1533" s="182">
        <v>121</v>
      </c>
      <c r="AC1533" s="182">
        <v>9</v>
      </c>
      <c r="AD1533" s="182">
        <v>3634</v>
      </c>
      <c r="AF1533" s="182" t="s">
        <v>975</v>
      </c>
      <c r="AG1533" s="182" t="s">
        <v>17312</v>
      </c>
      <c r="AH1533" s="182" t="s">
        <v>2993</v>
      </c>
      <c r="AI1533" s="182" t="s">
        <v>17040</v>
      </c>
    </row>
    <row r="1534" spans="25:35" x14ac:dyDescent="0.4">
      <c r="Y1534" s="182" t="s">
        <v>5171</v>
      </c>
      <c r="Z1534" s="182">
        <v>1979</v>
      </c>
      <c r="AA1534" s="182">
        <v>3503.9</v>
      </c>
      <c r="AB1534" s="182">
        <v>104</v>
      </c>
      <c r="AC1534" s="182">
        <v>5</v>
      </c>
      <c r="AD1534" s="182">
        <v>3186.8</v>
      </c>
      <c r="AF1534" s="182" t="s">
        <v>5160</v>
      </c>
      <c r="AG1534" s="182" t="s">
        <v>17312</v>
      </c>
      <c r="AH1534" s="182" t="s">
        <v>2993</v>
      </c>
      <c r="AI1534" s="182" t="s">
        <v>17322</v>
      </c>
    </row>
    <row r="1535" spans="25:35" x14ac:dyDescent="0.4">
      <c r="Y1535" s="182" t="s">
        <v>5172</v>
      </c>
      <c r="Z1535" s="182">
        <v>1962</v>
      </c>
      <c r="AA1535" s="182">
        <v>3724.2</v>
      </c>
      <c r="AB1535" s="182">
        <v>158</v>
      </c>
      <c r="AC1535" s="182">
        <v>5</v>
      </c>
      <c r="AD1535" s="182">
        <v>2940.7</v>
      </c>
      <c r="AF1535" s="182" t="s">
        <v>5162</v>
      </c>
      <c r="AG1535" s="182" t="s">
        <v>17312</v>
      </c>
      <c r="AH1535" s="182" t="s">
        <v>2993</v>
      </c>
      <c r="AI1535" s="182" t="s">
        <v>17315</v>
      </c>
    </row>
    <row r="1536" spans="25:35" x14ac:dyDescent="0.4">
      <c r="Y1536" s="182" t="s">
        <v>5174</v>
      </c>
      <c r="Z1536" s="182">
        <v>1964</v>
      </c>
      <c r="AA1536" s="182">
        <v>3534</v>
      </c>
      <c r="AB1536" s="182">
        <v>94</v>
      </c>
      <c r="AC1536" s="182">
        <v>5</v>
      </c>
      <c r="AD1536" s="182">
        <v>3534</v>
      </c>
      <c r="AF1536" s="182" t="s">
        <v>5164</v>
      </c>
      <c r="AG1536" s="182" t="s">
        <v>17312</v>
      </c>
      <c r="AH1536" s="182" t="s">
        <v>2993</v>
      </c>
      <c r="AI1536" s="182" t="s">
        <v>17042</v>
      </c>
    </row>
    <row r="1537" spans="25:35" x14ac:dyDescent="0.4">
      <c r="Y1537" s="182" t="s">
        <v>5175</v>
      </c>
      <c r="Z1537" s="182">
        <v>1963</v>
      </c>
      <c r="AA1537" s="182">
        <v>4420</v>
      </c>
      <c r="AB1537" s="182">
        <v>156</v>
      </c>
      <c r="AC1537" s="182">
        <v>5</v>
      </c>
      <c r="AD1537" s="182">
        <v>3534.5</v>
      </c>
      <c r="AF1537" s="182" t="s">
        <v>5166</v>
      </c>
      <c r="AG1537" s="182" t="s">
        <v>17312</v>
      </c>
      <c r="AH1537" s="182" t="s">
        <v>2993</v>
      </c>
      <c r="AI1537" s="182" t="s">
        <v>17320</v>
      </c>
    </row>
    <row r="1538" spans="25:35" x14ac:dyDescent="0.4">
      <c r="Y1538" s="182" t="s">
        <v>5178</v>
      </c>
      <c r="Z1538" s="182">
        <v>1964</v>
      </c>
      <c r="AA1538" s="182">
        <v>3881</v>
      </c>
      <c r="AB1538" s="182">
        <v>127</v>
      </c>
      <c r="AC1538" s="182">
        <v>5</v>
      </c>
      <c r="AD1538" s="182">
        <v>3881</v>
      </c>
      <c r="AF1538" s="182" t="s">
        <v>5167</v>
      </c>
      <c r="AG1538" s="182" t="s">
        <v>17312</v>
      </c>
      <c r="AH1538" s="182" t="s">
        <v>2993</v>
      </c>
      <c r="AI1538" s="182" t="s">
        <v>17315</v>
      </c>
    </row>
    <row r="1539" spans="25:35" x14ac:dyDescent="0.4">
      <c r="Y1539" s="182" t="s">
        <v>976</v>
      </c>
      <c r="Z1539" s="182">
        <v>1966</v>
      </c>
      <c r="AA1539" s="182">
        <v>3403.6</v>
      </c>
      <c r="AB1539" s="182">
        <v>161</v>
      </c>
      <c r="AC1539" s="182">
        <v>5</v>
      </c>
      <c r="AD1539" s="182">
        <v>3403.6</v>
      </c>
      <c r="AF1539" s="182" t="s">
        <v>5169</v>
      </c>
      <c r="AG1539" s="182" t="s">
        <v>17312</v>
      </c>
      <c r="AH1539" s="182" t="s">
        <v>2993</v>
      </c>
      <c r="AI1539" s="182" t="s">
        <v>17040</v>
      </c>
    </row>
    <row r="1540" spans="25:35" x14ac:dyDescent="0.4">
      <c r="Y1540" s="182" t="s">
        <v>977</v>
      </c>
      <c r="Z1540" s="182">
        <v>1983</v>
      </c>
      <c r="AA1540" s="182">
        <v>4785.3</v>
      </c>
      <c r="AB1540" s="182">
        <v>188</v>
      </c>
      <c r="AC1540" s="182">
        <v>16</v>
      </c>
      <c r="AD1540" s="182">
        <v>2709.5</v>
      </c>
      <c r="AF1540" s="182" t="s">
        <v>5170</v>
      </c>
      <c r="AG1540" s="182" t="s">
        <v>17312</v>
      </c>
      <c r="AH1540" s="182" t="s">
        <v>2993</v>
      </c>
      <c r="AI1540" s="182" t="s">
        <v>17042</v>
      </c>
    </row>
    <row r="1541" spans="25:35" x14ac:dyDescent="0.4">
      <c r="Y1541" s="182" t="s">
        <v>978</v>
      </c>
      <c r="Z1541" s="182">
        <v>1947</v>
      </c>
      <c r="AA1541" s="182">
        <v>309.5</v>
      </c>
      <c r="AB1541" s="182">
        <v>16</v>
      </c>
      <c r="AC1541" s="182">
        <v>2</v>
      </c>
      <c r="AD1541" s="182">
        <v>206.4</v>
      </c>
      <c r="AF1541" s="182" t="s">
        <v>5171</v>
      </c>
      <c r="AG1541" s="182" t="s">
        <v>17312</v>
      </c>
      <c r="AH1541" s="182" t="s">
        <v>2993</v>
      </c>
      <c r="AI1541" s="182" t="s">
        <v>17331</v>
      </c>
    </row>
    <row r="1542" spans="25:35" x14ac:dyDescent="0.4">
      <c r="Y1542" s="182" t="s">
        <v>5180</v>
      </c>
      <c r="Z1542" s="182">
        <v>1959</v>
      </c>
      <c r="AA1542" s="182">
        <v>440.8</v>
      </c>
      <c r="AB1542" s="182">
        <v>10</v>
      </c>
      <c r="AC1542" s="182">
        <v>2</v>
      </c>
      <c r="AD1542" s="182">
        <v>276.89999999999998</v>
      </c>
      <c r="AF1542" s="182" t="s">
        <v>5172</v>
      </c>
      <c r="AG1542" s="182" t="s">
        <v>17312</v>
      </c>
      <c r="AH1542" s="182" t="s">
        <v>17035</v>
      </c>
      <c r="AI1542" s="182" t="s">
        <v>17322</v>
      </c>
    </row>
    <row r="1543" spans="25:35" x14ac:dyDescent="0.4">
      <c r="Y1543" s="182" t="s">
        <v>5183</v>
      </c>
      <c r="Z1543" s="182">
        <v>1963</v>
      </c>
      <c r="AA1543" s="182">
        <v>1364.4</v>
      </c>
      <c r="AB1543" s="182">
        <v>78</v>
      </c>
      <c r="AC1543" s="182">
        <v>4</v>
      </c>
      <c r="AD1543" s="182">
        <v>1297.9000000000001</v>
      </c>
      <c r="AF1543" s="182" t="s">
        <v>5174</v>
      </c>
      <c r="AG1543" s="182" t="s">
        <v>17319</v>
      </c>
      <c r="AH1543" s="182" t="s">
        <v>2993</v>
      </c>
      <c r="AI1543" s="182" t="s">
        <v>17322</v>
      </c>
    </row>
    <row r="1544" spans="25:35" x14ac:dyDescent="0.4">
      <c r="Y1544" s="182" t="s">
        <v>5184</v>
      </c>
      <c r="Z1544" s="182">
        <v>1959</v>
      </c>
      <c r="AA1544" s="182">
        <v>1219.3</v>
      </c>
      <c r="AB1544" s="182">
        <v>52</v>
      </c>
      <c r="AC1544" s="182">
        <v>4</v>
      </c>
      <c r="AD1544" s="182">
        <v>1219.3</v>
      </c>
      <c r="AF1544" s="182" t="s">
        <v>5175</v>
      </c>
      <c r="AG1544" s="182" t="s">
        <v>17312</v>
      </c>
      <c r="AH1544" s="182" t="s">
        <v>2993</v>
      </c>
      <c r="AI1544" s="182" t="s">
        <v>17322</v>
      </c>
    </row>
    <row r="1545" spans="25:35" x14ac:dyDescent="0.4">
      <c r="Y1545" s="182" t="s">
        <v>5185</v>
      </c>
      <c r="Z1545" s="182">
        <v>1951</v>
      </c>
      <c r="AA1545" s="182">
        <v>932</v>
      </c>
      <c r="AB1545" s="182">
        <v>27</v>
      </c>
      <c r="AC1545" s="182">
        <v>2</v>
      </c>
      <c r="AD1545" s="182">
        <v>618.9</v>
      </c>
      <c r="AF1545" s="182" t="s">
        <v>5178</v>
      </c>
      <c r="AG1545" s="182" t="s">
        <v>17312</v>
      </c>
      <c r="AH1545" s="182" t="s">
        <v>2993</v>
      </c>
      <c r="AI1545" s="182" t="s">
        <v>17315</v>
      </c>
    </row>
    <row r="1546" spans="25:35" x14ac:dyDescent="0.4">
      <c r="Y1546" s="182" t="s">
        <v>5188</v>
      </c>
      <c r="Z1546" s="182">
        <v>1969</v>
      </c>
      <c r="AA1546" s="182">
        <v>784.2</v>
      </c>
      <c r="AB1546" s="182">
        <v>36</v>
      </c>
      <c r="AC1546" s="182">
        <v>2</v>
      </c>
      <c r="AD1546" s="182">
        <v>783.9</v>
      </c>
      <c r="AF1546" s="182" t="s">
        <v>976</v>
      </c>
      <c r="AG1546" s="182" t="s">
        <v>17312</v>
      </c>
      <c r="AH1546" s="182" t="s">
        <v>17399</v>
      </c>
      <c r="AI1546" s="182" t="s">
        <v>17315</v>
      </c>
    </row>
    <row r="1547" spans="25:35" x14ac:dyDescent="0.4">
      <c r="Y1547" s="182" t="s">
        <v>979</v>
      </c>
      <c r="Z1547" s="182">
        <v>1962</v>
      </c>
      <c r="AA1547" s="182">
        <v>682.9</v>
      </c>
      <c r="AB1547" s="182">
        <v>36</v>
      </c>
      <c r="AC1547" s="182">
        <v>2</v>
      </c>
      <c r="AD1547" s="182">
        <v>653.4</v>
      </c>
      <c r="AF1547" s="182" t="s">
        <v>977</v>
      </c>
      <c r="AG1547" s="182" t="s">
        <v>17319</v>
      </c>
      <c r="AH1547" s="182" t="s">
        <v>2993</v>
      </c>
      <c r="AI1547" s="182" t="s">
        <v>17040</v>
      </c>
    </row>
    <row r="1548" spans="25:35" x14ac:dyDescent="0.4">
      <c r="Y1548" s="182" t="s">
        <v>5191</v>
      </c>
      <c r="Z1548" s="182">
        <v>1962</v>
      </c>
      <c r="AA1548" s="182">
        <v>704.7</v>
      </c>
      <c r="AB1548" s="182">
        <v>31</v>
      </c>
      <c r="AC1548" s="182">
        <v>2</v>
      </c>
      <c r="AD1548" s="182">
        <v>704.2</v>
      </c>
      <c r="AF1548" s="182" t="s">
        <v>978</v>
      </c>
      <c r="AG1548" s="182" t="s">
        <v>17327</v>
      </c>
      <c r="AH1548" s="182" t="s">
        <v>2993</v>
      </c>
      <c r="AI1548" s="182" t="s">
        <v>17042</v>
      </c>
    </row>
    <row r="1549" spans="25:35" x14ac:dyDescent="0.4">
      <c r="Y1549" s="182" t="s">
        <v>5193</v>
      </c>
      <c r="Z1549" s="182">
        <v>1966</v>
      </c>
      <c r="AA1549" s="182">
        <v>972.2</v>
      </c>
      <c r="AB1549" s="182">
        <v>39</v>
      </c>
      <c r="AC1549" s="182">
        <v>2</v>
      </c>
      <c r="AD1549" s="182">
        <v>897.8</v>
      </c>
      <c r="AF1549" s="182" t="s">
        <v>5180</v>
      </c>
      <c r="AG1549" s="182" t="s">
        <v>17312</v>
      </c>
      <c r="AH1549" s="182" t="s">
        <v>2993</v>
      </c>
      <c r="AI1549" s="182" t="s">
        <v>17040</v>
      </c>
    </row>
    <row r="1550" spans="25:35" x14ac:dyDescent="0.4">
      <c r="Y1550" s="182" t="s">
        <v>5195</v>
      </c>
      <c r="Z1550" s="182">
        <v>1959</v>
      </c>
      <c r="AA1550" s="182">
        <v>784.2</v>
      </c>
      <c r="AB1550" s="182">
        <v>11</v>
      </c>
      <c r="AC1550" s="182">
        <v>2</v>
      </c>
      <c r="AD1550" s="182">
        <v>759.6</v>
      </c>
      <c r="AF1550" s="182" t="s">
        <v>5183</v>
      </c>
      <c r="AG1550" s="182" t="s">
        <v>17312</v>
      </c>
      <c r="AH1550" s="182" t="s">
        <v>2993</v>
      </c>
      <c r="AI1550" s="182" t="s">
        <v>17042</v>
      </c>
    </row>
    <row r="1551" spans="25:35" x14ac:dyDescent="0.4">
      <c r="Y1551" s="182" t="s">
        <v>5198</v>
      </c>
      <c r="Z1551" s="182">
        <v>1964</v>
      </c>
      <c r="AA1551" s="182">
        <v>669.2</v>
      </c>
      <c r="AB1551" s="182">
        <v>30</v>
      </c>
      <c r="AC1551" s="182">
        <v>2</v>
      </c>
      <c r="AD1551" s="182">
        <v>667</v>
      </c>
      <c r="AF1551" s="182" t="s">
        <v>5184</v>
      </c>
      <c r="AG1551" s="182" t="s">
        <v>17312</v>
      </c>
      <c r="AH1551" s="182" t="s">
        <v>2993</v>
      </c>
      <c r="AI1551" s="182" t="s">
        <v>17042</v>
      </c>
    </row>
    <row r="1552" spans="25:35" x14ac:dyDescent="0.4">
      <c r="Y1552" s="182" t="s">
        <v>5201</v>
      </c>
      <c r="Z1552" s="182">
        <v>1962</v>
      </c>
      <c r="AA1552" s="182">
        <v>657.9</v>
      </c>
      <c r="AB1552" s="182">
        <v>32</v>
      </c>
      <c r="AC1552" s="182">
        <v>2</v>
      </c>
      <c r="AD1552" s="182">
        <v>646.29999999999995</v>
      </c>
      <c r="AF1552" s="182" t="s">
        <v>5185</v>
      </c>
      <c r="AG1552" s="182" t="s">
        <v>17312</v>
      </c>
      <c r="AH1552" s="182" t="s">
        <v>2993</v>
      </c>
      <c r="AI1552" s="182" t="s">
        <v>17042</v>
      </c>
    </row>
    <row r="1553" spans="25:35" x14ac:dyDescent="0.4">
      <c r="Y1553" s="182" t="s">
        <v>5202</v>
      </c>
      <c r="Z1553" s="182">
        <v>1961</v>
      </c>
      <c r="AA1553" s="182">
        <v>408.4</v>
      </c>
      <c r="AB1553" s="182">
        <v>14</v>
      </c>
      <c r="AC1553" s="182">
        <v>2</v>
      </c>
      <c r="AD1553" s="182">
        <v>341.2</v>
      </c>
      <c r="AF1553" s="182" t="s">
        <v>5188</v>
      </c>
      <c r="AG1553" s="182" t="s">
        <v>17312</v>
      </c>
      <c r="AH1553" s="182" t="s">
        <v>2993</v>
      </c>
      <c r="AI1553" s="182" t="s">
        <v>17042</v>
      </c>
    </row>
    <row r="1554" spans="25:35" x14ac:dyDescent="0.4">
      <c r="Y1554" s="182" t="s">
        <v>5204</v>
      </c>
      <c r="Z1554" s="182">
        <v>1969</v>
      </c>
      <c r="AA1554" s="182">
        <v>352.4</v>
      </c>
      <c r="AB1554" s="182">
        <v>23</v>
      </c>
      <c r="AC1554" s="182">
        <v>2</v>
      </c>
      <c r="AD1554" s="182">
        <v>352.4</v>
      </c>
      <c r="AF1554" s="182" t="s">
        <v>979</v>
      </c>
      <c r="AG1554" s="182" t="s">
        <v>17312</v>
      </c>
      <c r="AH1554" s="182" t="s">
        <v>2993</v>
      </c>
      <c r="AI1554" s="182" t="s">
        <v>17042</v>
      </c>
    </row>
    <row r="1555" spans="25:35" x14ac:dyDescent="0.4">
      <c r="Y1555" s="182" t="s">
        <v>5206</v>
      </c>
      <c r="Z1555" s="182">
        <v>1958</v>
      </c>
      <c r="AA1555" s="182">
        <v>525.1</v>
      </c>
      <c r="AB1555" s="182">
        <v>32</v>
      </c>
      <c r="AC1555" s="182">
        <v>2</v>
      </c>
      <c r="AD1555" s="182">
        <v>508.3</v>
      </c>
      <c r="AF1555" s="182" t="s">
        <v>5191</v>
      </c>
      <c r="AG1555" s="182" t="s">
        <v>17312</v>
      </c>
      <c r="AH1555" s="182" t="s">
        <v>2993</v>
      </c>
      <c r="AI1555" s="182" t="s">
        <v>17042</v>
      </c>
    </row>
    <row r="1556" spans="25:35" x14ac:dyDescent="0.4">
      <c r="Y1556" s="182" t="s">
        <v>980</v>
      </c>
      <c r="Z1556" s="182">
        <v>1938</v>
      </c>
      <c r="AA1556" s="182">
        <v>2927.1</v>
      </c>
      <c r="AB1556" s="182">
        <v>88</v>
      </c>
      <c r="AC1556" s="182">
        <v>5</v>
      </c>
      <c r="AD1556" s="182">
        <v>1576</v>
      </c>
      <c r="AF1556" s="182" t="s">
        <v>5193</v>
      </c>
      <c r="AG1556" s="182" t="s">
        <v>17312</v>
      </c>
      <c r="AH1556" s="182" t="s">
        <v>2993</v>
      </c>
      <c r="AI1556" s="182" t="s">
        <v>17042</v>
      </c>
    </row>
    <row r="1557" spans="25:35" x14ac:dyDescent="0.4">
      <c r="Y1557" s="182" t="s">
        <v>981</v>
      </c>
      <c r="Z1557" s="182">
        <v>1958</v>
      </c>
      <c r="AA1557" s="182">
        <v>5229.2</v>
      </c>
      <c r="AB1557" s="182">
        <v>121</v>
      </c>
      <c r="AC1557" s="182">
        <v>5</v>
      </c>
      <c r="AD1557" s="182">
        <v>5229.2</v>
      </c>
      <c r="AF1557" s="182" t="s">
        <v>5195</v>
      </c>
      <c r="AG1557" s="182" t="s">
        <v>17312</v>
      </c>
      <c r="AH1557" s="182" t="s">
        <v>2993</v>
      </c>
      <c r="AI1557" s="182" t="s">
        <v>17040</v>
      </c>
    </row>
    <row r="1558" spans="25:35" x14ac:dyDescent="0.4">
      <c r="Y1558" s="182" t="s">
        <v>5211</v>
      </c>
      <c r="Z1558" s="182">
        <v>1958</v>
      </c>
      <c r="AA1558" s="182">
        <v>5701</v>
      </c>
      <c r="AB1558" s="182">
        <v>96</v>
      </c>
      <c r="AC1558" s="182">
        <v>5</v>
      </c>
      <c r="AD1558" s="182">
        <v>4790.3</v>
      </c>
      <c r="AF1558" s="182" t="s">
        <v>5198</v>
      </c>
      <c r="AG1558" s="182" t="s">
        <v>17312</v>
      </c>
      <c r="AH1558" s="182" t="s">
        <v>2993</v>
      </c>
      <c r="AI1558" s="182" t="s">
        <v>17042</v>
      </c>
    </row>
    <row r="1559" spans="25:35" x14ac:dyDescent="0.4">
      <c r="Y1559" s="182" t="s">
        <v>78</v>
      </c>
      <c r="Z1559" s="182">
        <v>1875</v>
      </c>
      <c r="AA1559" s="182">
        <v>828</v>
      </c>
      <c r="AB1559" s="182">
        <v>15</v>
      </c>
      <c r="AC1559" s="182">
        <v>3</v>
      </c>
      <c r="AD1559" s="182">
        <v>697.3</v>
      </c>
      <c r="AF1559" s="182" t="s">
        <v>5201</v>
      </c>
      <c r="AG1559" s="182" t="s">
        <v>17312</v>
      </c>
      <c r="AH1559" s="182" t="s">
        <v>2993</v>
      </c>
      <c r="AI1559" s="182" t="s">
        <v>2993</v>
      </c>
    </row>
    <row r="1560" spans="25:35" x14ac:dyDescent="0.4">
      <c r="Y1560" s="182" t="s">
        <v>5214</v>
      </c>
      <c r="Z1560" s="182">
        <v>1962</v>
      </c>
      <c r="AA1560" s="182">
        <v>3412.8</v>
      </c>
      <c r="AB1560" s="182">
        <v>103</v>
      </c>
      <c r="AC1560" s="182">
        <v>5</v>
      </c>
      <c r="AD1560" s="182">
        <v>2500.3000000000002</v>
      </c>
      <c r="AF1560" s="182" t="s">
        <v>5202</v>
      </c>
      <c r="AG1560" s="182" t="s">
        <v>17312</v>
      </c>
      <c r="AH1560" s="182" t="s">
        <v>2993</v>
      </c>
      <c r="AI1560" s="182" t="s">
        <v>17040</v>
      </c>
    </row>
    <row r="1561" spans="25:35" x14ac:dyDescent="0.4">
      <c r="Y1561" s="182" t="s">
        <v>982</v>
      </c>
      <c r="Z1561" s="182">
        <v>1974</v>
      </c>
      <c r="AA1561" s="182">
        <v>4916.8</v>
      </c>
      <c r="AB1561" s="182">
        <v>114</v>
      </c>
      <c r="AC1561" s="182">
        <v>5</v>
      </c>
      <c r="AD1561" s="182">
        <v>4565.5</v>
      </c>
      <c r="AF1561" s="182" t="s">
        <v>5204</v>
      </c>
      <c r="AG1561" s="182" t="s">
        <v>17312</v>
      </c>
      <c r="AH1561" s="182" t="s">
        <v>2993</v>
      </c>
      <c r="AI1561" s="182" t="s">
        <v>17040</v>
      </c>
    </row>
    <row r="1562" spans="25:35" x14ac:dyDescent="0.4">
      <c r="Y1562" s="182" t="s">
        <v>5217</v>
      </c>
      <c r="Z1562" s="182">
        <v>2015</v>
      </c>
      <c r="AA1562" s="182">
        <v>13598.7</v>
      </c>
      <c r="AB1562" s="182">
        <v>170</v>
      </c>
      <c r="AC1562" s="182">
        <v>10</v>
      </c>
      <c r="AD1562" s="182">
        <v>9423.2000000000007</v>
      </c>
      <c r="AF1562" s="182" t="s">
        <v>5206</v>
      </c>
      <c r="AG1562" s="182" t="s">
        <v>17312</v>
      </c>
      <c r="AH1562" s="182" t="s">
        <v>2993</v>
      </c>
      <c r="AI1562" s="182" t="s">
        <v>17040</v>
      </c>
    </row>
    <row r="1563" spans="25:35" x14ac:dyDescent="0.4">
      <c r="Y1563" s="182" t="s">
        <v>79</v>
      </c>
      <c r="Z1563" s="182">
        <v>1995</v>
      </c>
      <c r="AA1563" s="182">
        <v>5292.9</v>
      </c>
      <c r="AB1563" s="182">
        <v>203</v>
      </c>
      <c r="AC1563" s="182">
        <v>9</v>
      </c>
      <c r="AD1563" s="182">
        <v>4362.41</v>
      </c>
      <c r="AF1563" s="182" t="s">
        <v>980</v>
      </c>
      <c r="AG1563" s="182" t="s">
        <v>17312</v>
      </c>
      <c r="AH1563" s="182" t="s">
        <v>2993</v>
      </c>
      <c r="AI1563" s="182" t="s">
        <v>17315</v>
      </c>
    </row>
    <row r="1564" spans="25:35" x14ac:dyDescent="0.4">
      <c r="Y1564" s="182" t="s">
        <v>5220</v>
      </c>
      <c r="Z1564" s="182">
        <v>1962</v>
      </c>
      <c r="AA1564" s="182">
        <v>364.4</v>
      </c>
      <c r="AB1564" s="182">
        <v>20</v>
      </c>
      <c r="AC1564" s="182">
        <v>2</v>
      </c>
      <c r="AD1564" s="182">
        <v>232.4</v>
      </c>
      <c r="AF1564" s="182" t="s">
        <v>981</v>
      </c>
      <c r="AG1564" s="182" t="s">
        <v>17312</v>
      </c>
      <c r="AH1564" s="182" t="s">
        <v>2993</v>
      </c>
      <c r="AI1564" s="182" t="s">
        <v>17315</v>
      </c>
    </row>
    <row r="1565" spans="25:35" x14ac:dyDescent="0.4">
      <c r="Y1565" s="182" t="s">
        <v>5221</v>
      </c>
      <c r="Z1565" s="182">
        <v>1987</v>
      </c>
      <c r="AA1565" s="182">
        <v>5146.8999999999996</v>
      </c>
      <c r="AB1565" s="182">
        <v>210</v>
      </c>
      <c r="AC1565" s="182">
        <v>5</v>
      </c>
      <c r="AD1565" s="182">
        <v>4365.3</v>
      </c>
      <c r="AF1565" s="182" t="s">
        <v>5211</v>
      </c>
      <c r="AG1565" s="182" t="s">
        <v>17312</v>
      </c>
      <c r="AH1565" s="182" t="s">
        <v>2993</v>
      </c>
      <c r="AI1565" s="182" t="s">
        <v>17322</v>
      </c>
    </row>
    <row r="1566" spans="25:35" x14ac:dyDescent="0.4">
      <c r="Y1566" s="182" t="s">
        <v>5224</v>
      </c>
      <c r="Z1566" s="182">
        <v>1963</v>
      </c>
      <c r="AA1566" s="182">
        <v>368</v>
      </c>
      <c r="AB1566" s="182">
        <v>20</v>
      </c>
      <c r="AC1566" s="182">
        <v>2</v>
      </c>
      <c r="AD1566" s="182">
        <v>239.5</v>
      </c>
      <c r="AF1566" s="182" t="s">
        <v>78</v>
      </c>
      <c r="AG1566" s="182" t="s">
        <v>17312</v>
      </c>
      <c r="AH1566" s="182" t="s">
        <v>2993</v>
      </c>
      <c r="AI1566" s="182" t="s">
        <v>17040</v>
      </c>
    </row>
    <row r="1567" spans="25:35" x14ac:dyDescent="0.4">
      <c r="Y1567" s="182" t="s">
        <v>983</v>
      </c>
      <c r="Z1567" s="182">
        <v>1969</v>
      </c>
      <c r="AA1567" s="182">
        <v>761.1</v>
      </c>
      <c r="AB1567" s="182">
        <v>54</v>
      </c>
      <c r="AC1567" s="182">
        <v>3</v>
      </c>
      <c r="AD1567" s="182">
        <v>761.1</v>
      </c>
      <c r="AF1567" s="182" t="s">
        <v>5214</v>
      </c>
      <c r="AG1567" s="182" t="s">
        <v>17312</v>
      </c>
      <c r="AH1567" s="182" t="s">
        <v>2993</v>
      </c>
      <c r="AI1567" s="182" t="s">
        <v>17322</v>
      </c>
    </row>
    <row r="1568" spans="25:35" x14ac:dyDescent="0.4">
      <c r="Y1568" s="182" t="s">
        <v>984</v>
      </c>
      <c r="Z1568" s="182">
        <v>1979</v>
      </c>
      <c r="AA1568" s="182">
        <v>3292</v>
      </c>
      <c r="AB1568" s="182">
        <v>146</v>
      </c>
      <c r="AC1568" s="182">
        <v>5</v>
      </c>
      <c r="AD1568" s="182">
        <v>2194.1999999999998</v>
      </c>
      <c r="AF1568" s="182" t="s">
        <v>982</v>
      </c>
      <c r="AG1568" s="182" t="s">
        <v>17312</v>
      </c>
      <c r="AH1568" s="182" t="s">
        <v>2993</v>
      </c>
      <c r="AI1568" s="182" t="s">
        <v>17315</v>
      </c>
    </row>
    <row r="1569" spans="25:35" x14ac:dyDescent="0.4">
      <c r="Y1569" s="182" t="s">
        <v>5228</v>
      </c>
      <c r="Z1569" s="182">
        <v>1976</v>
      </c>
      <c r="AA1569" s="182">
        <v>6239.3</v>
      </c>
      <c r="AB1569" s="182">
        <v>280</v>
      </c>
      <c r="AC1569" s="182">
        <v>5</v>
      </c>
      <c r="AD1569" s="182">
        <v>5776.2</v>
      </c>
      <c r="AF1569" s="182" t="s">
        <v>5217</v>
      </c>
      <c r="AG1569" s="182" t="s">
        <v>17312</v>
      </c>
      <c r="AH1569" s="182" t="s">
        <v>17316</v>
      </c>
      <c r="AI1569" s="182" t="s">
        <v>17320</v>
      </c>
    </row>
    <row r="1570" spans="25:35" x14ac:dyDescent="0.4">
      <c r="Y1570" s="182" t="s">
        <v>985</v>
      </c>
      <c r="Z1570" s="182">
        <v>1980</v>
      </c>
      <c r="AA1570" s="182">
        <v>5616.2</v>
      </c>
      <c r="AB1570" s="182">
        <v>186</v>
      </c>
      <c r="AC1570" s="182">
        <v>5</v>
      </c>
      <c r="AD1570" s="182">
        <v>2949.2</v>
      </c>
      <c r="AF1570" s="182" t="s">
        <v>79</v>
      </c>
      <c r="AG1570" s="182" t="s">
        <v>17312</v>
      </c>
      <c r="AH1570" s="182" t="s">
        <v>2993</v>
      </c>
      <c r="AI1570" s="182" t="s">
        <v>17040</v>
      </c>
    </row>
    <row r="1571" spans="25:35" x14ac:dyDescent="0.4">
      <c r="Y1571" s="182" t="s">
        <v>986</v>
      </c>
      <c r="Z1571" s="182">
        <v>1981</v>
      </c>
      <c r="AA1571" s="182">
        <v>7256.02</v>
      </c>
      <c r="AB1571" s="182">
        <v>334</v>
      </c>
      <c r="AC1571" s="182">
        <v>9</v>
      </c>
      <c r="AD1571" s="182">
        <v>6205.1</v>
      </c>
      <c r="AF1571" s="182" t="s">
        <v>5220</v>
      </c>
      <c r="AG1571" s="182" t="s">
        <v>17312</v>
      </c>
      <c r="AH1571" s="182" t="s">
        <v>2993</v>
      </c>
      <c r="AI1571" s="182" t="s">
        <v>17040</v>
      </c>
    </row>
    <row r="1572" spans="25:35" x14ac:dyDescent="0.4">
      <c r="Y1572" s="182" t="s">
        <v>5231</v>
      </c>
      <c r="Z1572" s="182">
        <v>1989</v>
      </c>
      <c r="AA1572" s="182">
        <v>5732.7</v>
      </c>
      <c r="AB1572" s="182">
        <v>228</v>
      </c>
      <c r="AC1572" s="182">
        <v>6</v>
      </c>
      <c r="AD1572" s="182">
        <v>4813.7</v>
      </c>
      <c r="AF1572" s="182" t="s">
        <v>5221</v>
      </c>
      <c r="AG1572" s="182" t="s">
        <v>17312</v>
      </c>
      <c r="AH1572" s="182" t="s">
        <v>17035</v>
      </c>
      <c r="AI1572" s="182" t="s">
        <v>17315</v>
      </c>
    </row>
    <row r="1573" spans="25:35" x14ac:dyDescent="0.4">
      <c r="Y1573" s="182" t="s">
        <v>5236</v>
      </c>
      <c r="Z1573" s="182">
        <v>1994</v>
      </c>
      <c r="AA1573" s="182">
        <v>11615.7</v>
      </c>
      <c r="AB1573" s="182">
        <v>441</v>
      </c>
      <c r="AC1573" s="182">
        <v>9</v>
      </c>
      <c r="AD1573" s="182">
        <v>9319.2999999999993</v>
      </c>
      <c r="AF1573" s="182" t="s">
        <v>5224</v>
      </c>
      <c r="AG1573" s="182" t="s">
        <v>17312</v>
      </c>
      <c r="AH1573" s="182" t="s">
        <v>2993</v>
      </c>
      <c r="AI1573" s="182" t="s">
        <v>17040</v>
      </c>
    </row>
    <row r="1574" spans="25:35" x14ac:dyDescent="0.4">
      <c r="Y1574" s="182" t="s">
        <v>987</v>
      </c>
      <c r="Z1574" s="182">
        <v>1985</v>
      </c>
      <c r="AA1574" s="182">
        <v>5781</v>
      </c>
      <c r="AB1574" s="182">
        <v>208</v>
      </c>
      <c r="AC1574" s="182">
        <v>5</v>
      </c>
      <c r="AD1574" s="182">
        <v>5781</v>
      </c>
      <c r="AF1574" s="182" t="s">
        <v>983</v>
      </c>
      <c r="AG1574" s="182" t="s">
        <v>17312</v>
      </c>
      <c r="AH1574" s="182" t="s">
        <v>17313</v>
      </c>
      <c r="AI1574" s="182" t="s">
        <v>17040</v>
      </c>
    </row>
    <row r="1575" spans="25:35" x14ac:dyDescent="0.4">
      <c r="Y1575" s="182" t="s">
        <v>5239</v>
      </c>
      <c r="Z1575" s="182">
        <v>2009</v>
      </c>
      <c r="AA1575" s="182">
        <v>8618.7000000000007</v>
      </c>
      <c r="AB1575" s="182">
        <v>134</v>
      </c>
      <c r="AC1575" s="182">
        <v>14</v>
      </c>
      <c r="AD1575" s="182">
        <v>5929.3</v>
      </c>
      <c r="AF1575" s="182" t="s">
        <v>984</v>
      </c>
      <c r="AG1575" s="182" t="s">
        <v>17312</v>
      </c>
      <c r="AH1575" s="182" t="s">
        <v>17313</v>
      </c>
      <c r="AI1575" s="182" t="s">
        <v>17040</v>
      </c>
    </row>
    <row r="1576" spans="25:35" x14ac:dyDescent="0.4">
      <c r="Y1576" s="182" t="s">
        <v>5240</v>
      </c>
      <c r="Z1576" s="182">
        <v>1985</v>
      </c>
      <c r="AA1576" s="182">
        <v>9059</v>
      </c>
      <c r="AB1576" s="182">
        <v>400</v>
      </c>
      <c r="AC1576" s="182">
        <v>9</v>
      </c>
      <c r="AD1576" s="182">
        <v>9023</v>
      </c>
      <c r="AF1576" s="182" t="s">
        <v>5228</v>
      </c>
      <c r="AG1576" s="182" t="s">
        <v>17312</v>
      </c>
      <c r="AH1576" s="182" t="s">
        <v>17035</v>
      </c>
      <c r="AI1576" s="182" t="s">
        <v>17332</v>
      </c>
    </row>
    <row r="1577" spans="25:35" x14ac:dyDescent="0.4">
      <c r="Y1577" s="182" t="s">
        <v>5242</v>
      </c>
      <c r="Z1577" s="182">
        <v>1963</v>
      </c>
      <c r="AA1577" s="182">
        <v>943</v>
      </c>
      <c r="AB1577" s="182">
        <v>47</v>
      </c>
      <c r="AC1577" s="182">
        <v>2</v>
      </c>
      <c r="AD1577" s="182">
        <v>515.70000000000005</v>
      </c>
      <c r="AF1577" s="182" t="s">
        <v>985</v>
      </c>
      <c r="AG1577" s="182" t="s">
        <v>17312</v>
      </c>
      <c r="AH1577" s="182" t="s">
        <v>17313</v>
      </c>
      <c r="AI1577" s="182" t="s">
        <v>17040</v>
      </c>
    </row>
    <row r="1578" spans="25:35" x14ac:dyDescent="0.4">
      <c r="Y1578" s="182" t="s">
        <v>5244</v>
      </c>
      <c r="Z1578" s="182">
        <v>1961</v>
      </c>
      <c r="AA1578" s="182">
        <v>356</v>
      </c>
      <c r="AB1578" s="182">
        <v>16</v>
      </c>
      <c r="AC1578" s="182">
        <v>2</v>
      </c>
      <c r="AD1578" s="182">
        <v>250.3</v>
      </c>
      <c r="AF1578" s="182" t="s">
        <v>986</v>
      </c>
      <c r="AG1578" s="182" t="s">
        <v>17312</v>
      </c>
      <c r="AH1578" s="182" t="s">
        <v>17313</v>
      </c>
      <c r="AI1578" s="182" t="s">
        <v>17042</v>
      </c>
    </row>
    <row r="1579" spans="25:35" x14ac:dyDescent="0.4">
      <c r="Y1579" s="182" t="s">
        <v>5246</v>
      </c>
      <c r="Z1579" s="182">
        <v>1967</v>
      </c>
      <c r="AA1579" s="182">
        <v>3625.7</v>
      </c>
      <c r="AB1579" s="182">
        <v>193</v>
      </c>
      <c r="AC1579" s="182">
        <v>5</v>
      </c>
      <c r="AD1579" s="182">
        <v>3380</v>
      </c>
      <c r="AF1579" s="182" t="s">
        <v>5231</v>
      </c>
      <c r="AG1579" s="182" t="s">
        <v>17312</v>
      </c>
      <c r="AH1579" s="182" t="s">
        <v>17035</v>
      </c>
      <c r="AI1579" s="182" t="s">
        <v>17320</v>
      </c>
    </row>
    <row r="1580" spans="25:35" x14ac:dyDescent="0.4">
      <c r="Y1580" s="182" t="s">
        <v>5248</v>
      </c>
      <c r="Z1580" s="182">
        <v>1967</v>
      </c>
      <c r="AA1580" s="182">
        <v>3570.8</v>
      </c>
      <c r="AB1580" s="182">
        <v>200</v>
      </c>
      <c r="AC1580" s="182">
        <v>5</v>
      </c>
      <c r="AD1580" s="182">
        <v>3330.9</v>
      </c>
      <c r="AF1580" s="182" t="s">
        <v>5233</v>
      </c>
      <c r="AG1580" s="182" t="s">
        <v>17329</v>
      </c>
      <c r="AH1580" s="182" t="s">
        <v>2993</v>
      </c>
      <c r="AI1580" s="182" t="s">
        <v>17042</v>
      </c>
    </row>
    <row r="1581" spans="25:35" x14ac:dyDescent="0.4">
      <c r="Y1581" s="182" t="s">
        <v>5250</v>
      </c>
      <c r="Z1581" s="182">
        <v>1985</v>
      </c>
      <c r="AA1581" s="182">
        <v>11373.5</v>
      </c>
      <c r="AB1581" s="182">
        <v>450</v>
      </c>
      <c r="AC1581" s="182">
        <v>7</v>
      </c>
      <c r="AD1581" s="182">
        <v>10283</v>
      </c>
      <c r="AF1581" s="182" t="s">
        <v>5235</v>
      </c>
      <c r="AG1581" s="182" t="s">
        <v>2993</v>
      </c>
      <c r="AH1581" s="182" t="s">
        <v>2993</v>
      </c>
      <c r="AI1581" s="182" t="s">
        <v>17322</v>
      </c>
    </row>
    <row r="1582" spans="25:35" x14ac:dyDescent="0.4">
      <c r="Y1582" s="182" t="s">
        <v>5251</v>
      </c>
      <c r="Z1582" s="182">
        <v>1967</v>
      </c>
      <c r="AA1582" s="182">
        <v>3440.3</v>
      </c>
      <c r="AB1582" s="182">
        <v>205</v>
      </c>
      <c r="AC1582" s="182">
        <v>5</v>
      </c>
      <c r="AD1582" s="182">
        <v>1700.6</v>
      </c>
      <c r="AF1582" s="182" t="s">
        <v>5236</v>
      </c>
      <c r="AG1582" s="182" t="s">
        <v>17312</v>
      </c>
      <c r="AH1582" s="182" t="s">
        <v>2993</v>
      </c>
      <c r="AI1582" s="182" t="s">
        <v>17320</v>
      </c>
    </row>
    <row r="1583" spans="25:35" x14ac:dyDescent="0.4">
      <c r="Y1583" s="182" t="s">
        <v>5253</v>
      </c>
      <c r="Z1583" s="182">
        <v>2010</v>
      </c>
      <c r="AA1583" s="182">
        <v>4032.5</v>
      </c>
      <c r="AB1583" s="182">
        <v>26</v>
      </c>
      <c r="AC1583" s="182">
        <v>10</v>
      </c>
      <c r="AD1583" s="182">
        <v>3106.8</v>
      </c>
      <c r="AF1583" s="182" t="s">
        <v>987</v>
      </c>
      <c r="AG1583" s="182" t="s">
        <v>17312</v>
      </c>
      <c r="AH1583" s="182" t="s">
        <v>2993</v>
      </c>
      <c r="AI1583" s="182" t="s">
        <v>17320</v>
      </c>
    </row>
    <row r="1584" spans="25:35" x14ac:dyDescent="0.4">
      <c r="Y1584" s="182" t="s">
        <v>5254</v>
      </c>
      <c r="Z1584" s="182">
        <v>1974</v>
      </c>
      <c r="AA1584" s="182">
        <v>6075.4</v>
      </c>
      <c r="AB1584" s="182">
        <v>190</v>
      </c>
      <c r="AC1584" s="182">
        <v>5</v>
      </c>
      <c r="AD1584" s="182">
        <v>4574.1000000000004</v>
      </c>
      <c r="AF1584" s="182" t="s">
        <v>5239</v>
      </c>
      <c r="AG1584" s="182" t="s">
        <v>17312</v>
      </c>
      <c r="AH1584" s="182" t="s">
        <v>17035</v>
      </c>
      <c r="AI1584" s="182" t="s">
        <v>17040</v>
      </c>
    </row>
    <row r="1585" spans="25:35" x14ac:dyDescent="0.4">
      <c r="Y1585" s="182" t="s">
        <v>5256</v>
      </c>
      <c r="Z1585" s="182">
        <v>1974</v>
      </c>
      <c r="AA1585" s="182">
        <v>4042.4</v>
      </c>
      <c r="AB1585" s="182">
        <v>118</v>
      </c>
      <c r="AC1585" s="182">
        <v>5</v>
      </c>
      <c r="AD1585" s="182">
        <v>3045.4</v>
      </c>
      <c r="AF1585" s="182" t="s">
        <v>5240</v>
      </c>
      <c r="AG1585" s="182" t="s">
        <v>17312</v>
      </c>
      <c r="AH1585" s="182" t="s">
        <v>17035</v>
      </c>
      <c r="AI1585" s="182" t="s">
        <v>17314</v>
      </c>
    </row>
    <row r="1586" spans="25:35" x14ac:dyDescent="0.4">
      <c r="Y1586" s="182" t="s">
        <v>80</v>
      </c>
      <c r="Z1586" s="182">
        <v>1975</v>
      </c>
      <c r="AA1586" s="182">
        <v>4069</v>
      </c>
      <c r="AB1586" s="182">
        <v>127</v>
      </c>
      <c r="AC1586" s="182">
        <v>5</v>
      </c>
      <c r="AD1586" s="182">
        <v>3065.2</v>
      </c>
      <c r="AF1586" s="182" t="s">
        <v>5242</v>
      </c>
      <c r="AG1586" s="182" t="s">
        <v>17312</v>
      </c>
      <c r="AH1586" s="182" t="s">
        <v>2993</v>
      </c>
      <c r="AI1586" s="182" t="s">
        <v>17042</v>
      </c>
    </row>
    <row r="1587" spans="25:35" x14ac:dyDescent="0.4">
      <c r="Y1587" s="182" t="s">
        <v>5257</v>
      </c>
      <c r="Z1587" s="182">
        <v>1974</v>
      </c>
      <c r="AA1587" s="182">
        <v>6006.6</v>
      </c>
      <c r="AB1587" s="182">
        <v>210</v>
      </c>
      <c r="AC1587" s="182">
        <v>5</v>
      </c>
      <c r="AD1587" s="182">
        <v>4501.3999999999996</v>
      </c>
      <c r="AF1587" s="182" t="s">
        <v>5244</v>
      </c>
      <c r="AG1587" s="182" t="s">
        <v>17312</v>
      </c>
      <c r="AH1587" s="182" t="s">
        <v>17035</v>
      </c>
      <c r="AI1587" s="182" t="s">
        <v>17040</v>
      </c>
    </row>
    <row r="1588" spans="25:35" x14ac:dyDescent="0.4">
      <c r="Y1588" s="182" t="s">
        <v>5258</v>
      </c>
      <c r="Z1588" s="182">
        <v>1978</v>
      </c>
      <c r="AA1588" s="182">
        <v>17761.5</v>
      </c>
      <c r="AB1588" s="182">
        <v>711</v>
      </c>
      <c r="AC1588" s="182">
        <v>9</v>
      </c>
      <c r="AD1588" s="182">
        <v>15342</v>
      </c>
      <c r="AF1588" s="182" t="s">
        <v>5246</v>
      </c>
      <c r="AG1588" s="182" t="s">
        <v>17312</v>
      </c>
      <c r="AH1588" s="182" t="s">
        <v>17035</v>
      </c>
      <c r="AI1588" s="182" t="s">
        <v>17315</v>
      </c>
    </row>
    <row r="1589" spans="25:35" x14ac:dyDescent="0.4">
      <c r="Y1589" s="182" t="s">
        <v>5260</v>
      </c>
      <c r="Z1589" s="182">
        <v>1977</v>
      </c>
      <c r="AA1589" s="182">
        <v>4944.8999999999996</v>
      </c>
      <c r="AB1589" s="182">
        <v>183</v>
      </c>
      <c r="AC1589" s="182">
        <v>9</v>
      </c>
      <c r="AD1589" s="182">
        <v>3938.8</v>
      </c>
      <c r="AF1589" s="182" t="s">
        <v>5248</v>
      </c>
      <c r="AG1589" s="182" t="s">
        <v>17312</v>
      </c>
      <c r="AH1589" s="182" t="s">
        <v>17035</v>
      </c>
      <c r="AI1589" s="182" t="s">
        <v>17315</v>
      </c>
    </row>
    <row r="1590" spans="25:35" x14ac:dyDescent="0.4">
      <c r="Y1590" s="182" t="s">
        <v>5261</v>
      </c>
      <c r="Z1590" s="182">
        <v>1978</v>
      </c>
      <c r="AA1590" s="182">
        <v>6690.2</v>
      </c>
      <c r="AB1590" s="182">
        <v>272</v>
      </c>
      <c r="AC1590" s="182">
        <v>9</v>
      </c>
      <c r="AD1590" s="182">
        <v>5944.5</v>
      </c>
      <c r="AF1590" s="182" t="s">
        <v>5250</v>
      </c>
      <c r="AG1590" s="182" t="s">
        <v>17312</v>
      </c>
      <c r="AH1590" s="182" t="s">
        <v>17035</v>
      </c>
      <c r="AI1590" s="182" t="s">
        <v>17320</v>
      </c>
    </row>
    <row r="1591" spans="25:35" x14ac:dyDescent="0.4">
      <c r="Y1591" s="182" t="s">
        <v>5262</v>
      </c>
      <c r="Z1591" s="182">
        <v>1980</v>
      </c>
      <c r="AA1591" s="182">
        <v>14612.7</v>
      </c>
      <c r="AB1591" s="182">
        <v>521</v>
      </c>
      <c r="AC1591" s="182">
        <v>9</v>
      </c>
      <c r="AD1591" s="182">
        <v>11479.6</v>
      </c>
      <c r="AF1591" s="182" t="s">
        <v>5251</v>
      </c>
      <c r="AG1591" s="182" t="s">
        <v>17312</v>
      </c>
      <c r="AH1591" s="182" t="s">
        <v>2993</v>
      </c>
      <c r="AI1591" s="182" t="s">
        <v>17322</v>
      </c>
    </row>
    <row r="1592" spans="25:35" x14ac:dyDescent="0.4">
      <c r="Y1592" s="182" t="s">
        <v>5263</v>
      </c>
      <c r="Z1592" s="182">
        <v>1979</v>
      </c>
      <c r="AA1592" s="182">
        <v>4432</v>
      </c>
      <c r="AB1592" s="182">
        <v>74</v>
      </c>
      <c r="AC1592" s="182">
        <v>9</v>
      </c>
      <c r="AD1592" s="182">
        <v>4008.2</v>
      </c>
      <c r="AF1592" s="182" t="s">
        <v>5253</v>
      </c>
      <c r="AG1592" s="182" t="s">
        <v>17312</v>
      </c>
      <c r="AH1592" s="182" t="s">
        <v>17035</v>
      </c>
      <c r="AI1592" s="182" t="s">
        <v>17040</v>
      </c>
    </row>
    <row r="1593" spans="25:35" x14ac:dyDescent="0.4">
      <c r="Y1593" s="182" t="s">
        <v>5264</v>
      </c>
      <c r="Z1593" s="182">
        <v>1979</v>
      </c>
      <c r="AA1593" s="182">
        <v>4990.2</v>
      </c>
      <c r="AB1593" s="182">
        <v>190</v>
      </c>
      <c r="AC1593" s="182">
        <v>9</v>
      </c>
      <c r="AD1593" s="182">
        <v>3973.4</v>
      </c>
      <c r="AF1593" s="182" t="s">
        <v>5254</v>
      </c>
      <c r="AG1593" s="182" t="s">
        <v>17319</v>
      </c>
      <c r="AH1593" s="182" t="s">
        <v>17400</v>
      </c>
      <c r="AI1593" s="182" t="s">
        <v>17320</v>
      </c>
    </row>
    <row r="1594" spans="25:35" x14ac:dyDescent="0.4">
      <c r="Y1594" s="182" t="s">
        <v>5265</v>
      </c>
      <c r="Z1594" s="182">
        <v>1987</v>
      </c>
      <c r="AA1594" s="182">
        <v>6295.6</v>
      </c>
      <c r="AB1594" s="182">
        <v>218</v>
      </c>
      <c r="AC1594" s="182">
        <v>16</v>
      </c>
      <c r="AD1594" s="182">
        <v>4680.8999999999996</v>
      </c>
      <c r="AF1594" s="182" t="s">
        <v>5256</v>
      </c>
      <c r="AG1594" s="182" t="s">
        <v>17319</v>
      </c>
      <c r="AH1594" s="182" t="s">
        <v>2993</v>
      </c>
      <c r="AI1594" s="182" t="s">
        <v>17315</v>
      </c>
    </row>
    <row r="1595" spans="25:35" x14ac:dyDescent="0.4">
      <c r="Y1595" s="182" t="s">
        <v>5266</v>
      </c>
      <c r="Z1595" s="182">
        <v>1988</v>
      </c>
      <c r="AA1595" s="182">
        <v>6252.1</v>
      </c>
      <c r="AB1595" s="182">
        <v>193</v>
      </c>
      <c r="AC1595" s="182">
        <v>16</v>
      </c>
      <c r="AD1595" s="182">
        <v>4631.8</v>
      </c>
      <c r="AF1595" s="182" t="s">
        <v>80</v>
      </c>
      <c r="AG1595" s="182" t="s">
        <v>17319</v>
      </c>
      <c r="AH1595" s="182" t="s">
        <v>2993</v>
      </c>
      <c r="AI1595" s="182" t="s">
        <v>17315</v>
      </c>
    </row>
    <row r="1596" spans="25:35" x14ac:dyDescent="0.4">
      <c r="Y1596" s="182" t="s">
        <v>5267</v>
      </c>
      <c r="Z1596" s="182">
        <v>1989</v>
      </c>
      <c r="AA1596" s="182">
        <v>6309.5</v>
      </c>
      <c r="AB1596" s="182">
        <v>219</v>
      </c>
      <c r="AC1596" s="182">
        <v>16</v>
      </c>
      <c r="AD1596" s="182">
        <v>4677</v>
      </c>
      <c r="AF1596" s="182" t="s">
        <v>5257</v>
      </c>
      <c r="AG1596" s="182" t="s">
        <v>17319</v>
      </c>
      <c r="AH1596" s="182" t="s">
        <v>2993</v>
      </c>
      <c r="AI1596" s="182" t="s">
        <v>17320</v>
      </c>
    </row>
    <row r="1597" spans="25:35" x14ac:dyDescent="0.4">
      <c r="Y1597" s="182" t="s">
        <v>5268</v>
      </c>
      <c r="Z1597" s="182">
        <v>1982</v>
      </c>
      <c r="AA1597" s="182">
        <v>13199.4</v>
      </c>
      <c r="AB1597" s="182">
        <v>436</v>
      </c>
      <c r="AC1597" s="182">
        <v>9</v>
      </c>
      <c r="AD1597" s="182">
        <v>13187.2</v>
      </c>
      <c r="AF1597" s="182" t="s">
        <v>5258</v>
      </c>
      <c r="AG1597" s="182" t="s">
        <v>17319</v>
      </c>
      <c r="AH1597" s="182" t="s">
        <v>17313</v>
      </c>
      <c r="AI1597" s="182" t="s">
        <v>17314</v>
      </c>
    </row>
    <row r="1598" spans="25:35" x14ac:dyDescent="0.4">
      <c r="Y1598" s="182" t="s">
        <v>5270</v>
      </c>
      <c r="Z1598" s="182">
        <v>1984</v>
      </c>
      <c r="AA1598" s="182">
        <v>5021.2</v>
      </c>
      <c r="AB1598" s="182">
        <v>197</v>
      </c>
      <c r="AC1598" s="182">
        <v>14</v>
      </c>
      <c r="AD1598" s="182">
        <v>5021.2</v>
      </c>
      <c r="AF1598" s="182" t="s">
        <v>5260</v>
      </c>
      <c r="AG1598" s="182" t="s">
        <v>17319</v>
      </c>
      <c r="AH1598" s="182" t="s">
        <v>17401</v>
      </c>
      <c r="AI1598" s="182" t="s">
        <v>17042</v>
      </c>
    </row>
    <row r="1599" spans="25:35" x14ac:dyDescent="0.4">
      <c r="Y1599" s="182" t="s">
        <v>5271</v>
      </c>
      <c r="Z1599" s="182">
        <v>1973</v>
      </c>
      <c r="AA1599" s="182">
        <v>4682.8</v>
      </c>
      <c r="AB1599" s="182">
        <v>186</v>
      </c>
      <c r="AC1599" s="182">
        <v>5</v>
      </c>
      <c r="AD1599" s="182">
        <v>4682.7999999999993</v>
      </c>
      <c r="AF1599" s="182" t="s">
        <v>5261</v>
      </c>
      <c r="AG1599" s="182" t="s">
        <v>17319</v>
      </c>
      <c r="AH1599" s="182" t="s">
        <v>2993</v>
      </c>
      <c r="AI1599" s="182" t="s">
        <v>17322</v>
      </c>
    </row>
    <row r="1600" spans="25:35" x14ac:dyDescent="0.4">
      <c r="Y1600" s="182" t="s">
        <v>5273</v>
      </c>
      <c r="Z1600" s="182">
        <v>1976</v>
      </c>
      <c r="AA1600" s="182">
        <v>10920.3</v>
      </c>
      <c r="AB1600" s="182">
        <v>542</v>
      </c>
      <c r="AC1600" s="182">
        <v>9</v>
      </c>
      <c r="AD1600" s="182">
        <v>10920.3</v>
      </c>
      <c r="AF1600" s="182" t="s">
        <v>5262</v>
      </c>
      <c r="AG1600" s="182" t="s">
        <v>17319</v>
      </c>
      <c r="AH1600" s="182" t="s">
        <v>17402</v>
      </c>
      <c r="AI1600" s="182" t="s">
        <v>17320</v>
      </c>
    </row>
    <row r="1601" spans="25:35" x14ac:dyDescent="0.4">
      <c r="Y1601" s="182" t="s">
        <v>5274</v>
      </c>
      <c r="Z1601" s="182">
        <v>1973</v>
      </c>
      <c r="AA1601" s="182">
        <v>3061.3</v>
      </c>
      <c r="AB1601" s="182">
        <v>138</v>
      </c>
      <c r="AC1601" s="182">
        <v>5</v>
      </c>
      <c r="AD1601" s="182">
        <v>3061.3</v>
      </c>
      <c r="AF1601" s="182" t="s">
        <v>5263</v>
      </c>
      <c r="AG1601" s="182" t="s">
        <v>17319</v>
      </c>
      <c r="AH1601" s="182" t="s">
        <v>2993</v>
      </c>
      <c r="AI1601" s="182" t="s">
        <v>17042</v>
      </c>
    </row>
    <row r="1602" spans="25:35" x14ac:dyDescent="0.4">
      <c r="Y1602" s="182" t="s">
        <v>5276</v>
      </c>
      <c r="Z1602" s="182">
        <v>1973</v>
      </c>
      <c r="AA1602" s="182">
        <v>4455.2</v>
      </c>
      <c r="AB1602" s="182">
        <v>217</v>
      </c>
      <c r="AC1602" s="182">
        <v>5</v>
      </c>
      <c r="AD1602" s="182">
        <v>4455.2</v>
      </c>
      <c r="AF1602" s="182" t="s">
        <v>5264</v>
      </c>
      <c r="AG1602" s="182" t="s">
        <v>17319</v>
      </c>
      <c r="AH1602" s="182" t="s">
        <v>2993</v>
      </c>
      <c r="AI1602" s="182" t="s">
        <v>17042</v>
      </c>
    </row>
    <row r="1603" spans="25:35" x14ac:dyDescent="0.4">
      <c r="Y1603" s="182" t="s">
        <v>5278</v>
      </c>
      <c r="Z1603" s="182">
        <v>1995</v>
      </c>
      <c r="AA1603" s="182">
        <v>5974.5</v>
      </c>
      <c r="AB1603" s="182">
        <v>211</v>
      </c>
      <c r="AC1603" s="182">
        <v>14</v>
      </c>
      <c r="AD1603" s="182">
        <v>2734.3</v>
      </c>
      <c r="AF1603" s="182" t="s">
        <v>5265</v>
      </c>
      <c r="AG1603" s="182" t="s">
        <v>17319</v>
      </c>
      <c r="AH1603" s="182" t="s">
        <v>17403</v>
      </c>
      <c r="AI1603" s="182" t="s">
        <v>17040</v>
      </c>
    </row>
    <row r="1604" spans="25:35" x14ac:dyDescent="0.4">
      <c r="Y1604" s="182" t="s">
        <v>5279</v>
      </c>
      <c r="Z1604" s="182">
        <v>1953</v>
      </c>
      <c r="AA1604" s="182">
        <v>575.6</v>
      </c>
      <c r="AB1604" s="182">
        <v>23</v>
      </c>
      <c r="AC1604" s="182">
        <v>2</v>
      </c>
      <c r="AD1604" s="182">
        <v>475.6</v>
      </c>
      <c r="AF1604" s="182" t="s">
        <v>5266</v>
      </c>
      <c r="AG1604" s="182" t="s">
        <v>17319</v>
      </c>
      <c r="AH1604" s="182" t="s">
        <v>17403</v>
      </c>
      <c r="AI1604" s="182" t="s">
        <v>17040</v>
      </c>
    </row>
    <row r="1605" spans="25:35" x14ac:dyDescent="0.4">
      <c r="Y1605" s="182" t="s">
        <v>988</v>
      </c>
      <c r="Z1605" s="182">
        <v>1967</v>
      </c>
      <c r="AA1605" s="182">
        <v>713.5</v>
      </c>
      <c r="AB1605" s="182">
        <v>37</v>
      </c>
      <c r="AC1605" s="182">
        <v>2</v>
      </c>
      <c r="AD1605" s="182">
        <v>713.5</v>
      </c>
      <c r="AF1605" s="182" t="s">
        <v>5267</v>
      </c>
      <c r="AG1605" s="182" t="s">
        <v>17319</v>
      </c>
      <c r="AH1605" s="182" t="s">
        <v>17404</v>
      </c>
      <c r="AI1605" s="182" t="s">
        <v>17040</v>
      </c>
    </row>
    <row r="1606" spans="25:35" x14ac:dyDescent="0.4">
      <c r="Y1606" s="182" t="s">
        <v>5280</v>
      </c>
      <c r="Z1606" s="182">
        <v>1973</v>
      </c>
      <c r="AA1606" s="182">
        <v>10786.5</v>
      </c>
      <c r="AB1606" s="182">
        <v>523</v>
      </c>
      <c r="AC1606" s="182">
        <v>9</v>
      </c>
      <c r="AD1606" s="182">
        <v>10786.5</v>
      </c>
      <c r="AF1606" s="182" t="s">
        <v>5268</v>
      </c>
      <c r="AG1606" s="182" t="s">
        <v>17312</v>
      </c>
      <c r="AH1606" s="182" t="s">
        <v>2993</v>
      </c>
      <c r="AI1606" s="182" t="s">
        <v>17315</v>
      </c>
    </row>
    <row r="1607" spans="25:35" x14ac:dyDescent="0.4">
      <c r="Y1607" s="182" t="s">
        <v>989</v>
      </c>
      <c r="Z1607" s="182">
        <v>1971</v>
      </c>
      <c r="AA1607" s="182">
        <v>4497.7</v>
      </c>
      <c r="AB1607" s="182">
        <v>251</v>
      </c>
      <c r="AC1607" s="182">
        <v>5</v>
      </c>
      <c r="AD1607" s="182">
        <v>4497.7</v>
      </c>
      <c r="AF1607" s="182" t="s">
        <v>5270</v>
      </c>
      <c r="AG1607" s="182" t="s">
        <v>17319</v>
      </c>
      <c r="AH1607" s="182" t="s">
        <v>2993</v>
      </c>
      <c r="AI1607" s="182" t="s">
        <v>17040</v>
      </c>
    </row>
    <row r="1608" spans="25:35" x14ac:dyDescent="0.4">
      <c r="Y1608" s="182" t="s">
        <v>5282</v>
      </c>
      <c r="Z1608" s="182">
        <v>1972</v>
      </c>
      <c r="AA1608" s="182">
        <v>4635.3999999999996</v>
      </c>
      <c r="AB1608" s="182">
        <v>193</v>
      </c>
      <c r="AC1608" s="182">
        <v>5</v>
      </c>
      <c r="AD1608" s="182">
        <v>4635.3999999999996</v>
      </c>
      <c r="AF1608" s="182" t="s">
        <v>5271</v>
      </c>
      <c r="AG1608" s="182" t="s">
        <v>17312</v>
      </c>
      <c r="AH1608" s="182" t="s">
        <v>2993</v>
      </c>
      <c r="AI1608" s="182" t="s">
        <v>17320</v>
      </c>
    </row>
    <row r="1609" spans="25:35" x14ac:dyDescent="0.4">
      <c r="Y1609" s="182" t="s">
        <v>5283</v>
      </c>
      <c r="Z1609" s="182">
        <v>1973</v>
      </c>
      <c r="AA1609" s="182">
        <v>3027.6</v>
      </c>
      <c r="AB1609" s="182">
        <v>117</v>
      </c>
      <c r="AC1609" s="182">
        <v>5</v>
      </c>
      <c r="AD1609" s="182">
        <v>3027.6</v>
      </c>
      <c r="AF1609" s="182" t="s">
        <v>5273</v>
      </c>
      <c r="AG1609" s="182" t="s">
        <v>17312</v>
      </c>
      <c r="AH1609" s="182" t="s">
        <v>2993</v>
      </c>
      <c r="AI1609" s="182" t="s">
        <v>17320</v>
      </c>
    </row>
    <row r="1610" spans="25:35" x14ac:dyDescent="0.4">
      <c r="Y1610" s="182" t="s">
        <v>5285</v>
      </c>
      <c r="Z1610" s="182">
        <v>1953</v>
      </c>
      <c r="AA1610" s="182">
        <v>475.9</v>
      </c>
      <c r="AB1610" s="182">
        <v>28</v>
      </c>
      <c r="AC1610" s="182">
        <v>2</v>
      </c>
      <c r="AD1610" s="182">
        <v>475.9</v>
      </c>
      <c r="AF1610" s="182" t="s">
        <v>5274</v>
      </c>
      <c r="AG1610" s="182" t="s">
        <v>17319</v>
      </c>
      <c r="AH1610" s="182" t="s">
        <v>2993</v>
      </c>
      <c r="AI1610" s="182" t="s">
        <v>17315</v>
      </c>
    </row>
    <row r="1611" spans="25:35" x14ac:dyDescent="0.4">
      <c r="Y1611" s="182" t="s">
        <v>5286</v>
      </c>
      <c r="Z1611" s="182">
        <v>1953</v>
      </c>
      <c r="AA1611" s="182">
        <v>537.54</v>
      </c>
      <c r="AB1611" s="182">
        <v>32</v>
      </c>
      <c r="AC1611" s="182">
        <v>2</v>
      </c>
      <c r="AD1611" s="182">
        <v>501.3</v>
      </c>
      <c r="AF1611" s="182" t="s">
        <v>5275</v>
      </c>
      <c r="AG1611" s="182" t="s">
        <v>17329</v>
      </c>
      <c r="AH1611" s="182" t="s">
        <v>2993</v>
      </c>
      <c r="AI1611" s="182" t="s">
        <v>17315</v>
      </c>
    </row>
    <row r="1612" spans="25:35" x14ac:dyDescent="0.4">
      <c r="Y1612" s="182" t="s">
        <v>990</v>
      </c>
      <c r="Z1612" s="182">
        <v>2003</v>
      </c>
      <c r="AA1612" s="182">
        <v>6015</v>
      </c>
      <c r="AB1612" s="182">
        <v>202</v>
      </c>
      <c r="AC1612" s="182">
        <v>10</v>
      </c>
      <c r="AD1612" s="182">
        <v>6015</v>
      </c>
      <c r="AF1612" s="182" t="s">
        <v>5276</v>
      </c>
      <c r="AG1612" s="182" t="s">
        <v>17312</v>
      </c>
      <c r="AH1612" s="182" t="s">
        <v>2993</v>
      </c>
      <c r="AI1612" s="182" t="s">
        <v>17320</v>
      </c>
    </row>
    <row r="1613" spans="25:35" x14ac:dyDescent="0.4">
      <c r="Y1613" s="182" t="s">
        <v>5290</v>
      </c>
      <c r="Z1613" s="182">
        <v>2005</v>
      </c>
      <c r="AA1613" s="182">
        <v>4365</v>
      </c>
      <c r="AB1613" s="182">
        <v>105</v>
      </c>
      <c r="AC1613" s="182">
        <v>8</v>
      </c>
      <c r="AD1613" s="182">
        <v>3990.8</v>
      </c>
      <c r="AF1613" s="182" t="s">
        <v>5278</v>
      </c>
      <c r="AG1613" s="182" t="s">
        <v>17312</v>
      </c>
      <c r="AH1613" s="182" t="s">
        <v>2993</v>
      </c>
      <c r="AI1613" s="182" t="s">
        <v>17040</v>
      </c>
    </row>
    <row r="1614" spans="25:35" x14ac:dyDescent="0.4">
      <c r="Y1614" s="182" t="s">
        <v>5292</v>
      </c>
      <c r="Z1614" s="182">
        <v>1953</v>
      </c>
      <c r="AA1614" s="182">
        <v>515.78</v>
      </c>
      <c r="AB1614" s="182">
        <v>23</v>
      </c>
      <c r="AC1614" s="182">
        <v>2</v>
      </c>
      <c r="AD1614" s="182">
        <v>476.68</v>
      </c>
      <c r="AF1614" s="182" t="s">
        <v>5279</v>
      </c>
      <c r="AG1614" s="182" t="s">
        <v>17312</v>
      </c>
      <c r="AH1614" s="182" t="s">
        <v>2993</v>
      </c>
      <c r="AI1614" s="182" t="s">
        <v>17040</v>
      </c>
    </row>
    <row r="1615" spans="25:35" x14ac:dyDescent="0.4">
      <c r="Y1615" s="182" t="s">
        <v>5293</v>
      </c>
      <c r="Z1615" s="182">
        <v>1953</v>
      </c>
      <c r="AA1615" s="182">
        <v>521.9</v>
      </c>
      <c r="AB1615" s="182">
        <v>27</v>
      </c>
      <c r="AC1615" s="182">
        <v>2</v>
      </c>
      <c r="AD1615" s="182">
        <v>481.2</v>
      </c>
      <c r="AF1615" s="182" t="s">
        <v>988</v>
      </c>
      <c r="AG1615" s="182" t="s">
        <v>17312</v>
      </c>
      <c r="AH1615" s="182" t="s">
        <v>2993</v>
      </c>
      <c r="AI1615" s="182" t="s">
        <v>17042</v>
      </c>
    </row>
    <row r="1616" spans="25:35" x14ac:dyDescent="0.4">
      <c r="Y1616" s="182" t="s">
        <v>5295</v>
      </c>
      <c r="Z1616" s="182">
        <v>1969</v>
      </c>
      <c r="AA1616" s="182">
        <v>4534.3</v>
      </c>
      <c r="AB1616" s="182">
        <v>239</v>
      </c>
      <c r="AC1616" s="182">
        <v>5</v>
      </c>
      <c r="AD1616" s="182">
        <v>4534.3</v>
      </c>
      <c r="AF1616" s="182" t="s">
        <v>5280</v>
      </c>
      <c r="AG1616" s="182" t="s">
        <v>17312</v>
      </c>
      <c r="AH1616" s="182" t="s">
        <v>2993</v>
      </c>
      <c r="AI1616" s="182" t="s">
        <v>17320</v>
      </c>
    </row>
    <row r="1617" spans="25:35" x14ac:dyDescent="0.4">
      <c r="Y1617" s="182" t="s">
        <v>5297</v>
      </c>
      <c r="Z1617" s="182">
        <v>1972</v>
      </c>
      <c r="AA1617" s="182">
        <v>4987</v>
      </c>
      <c r="AB1617" s="182">
        <v>220</v>
      </c>
      <c r="AC1617" s="182">
        <v>5</v>
      </c>
      <c r="AD1617" s="182">
        <v>4598</v>
      </c>
      <c r="AF1617" s="182" t="s">
        <v>989</v>
      </c>
      <c r="AG1617" s="182" t="s">
        <v>17312</v>
      </c>
      <c r="AH1617" s="182" t="s">
        <v>2993</v>
      </c>
      <c r="AI1617" s="182" t="s">
        <v>17320</v>
      </c>
    </row>
    <row r="1618" spans="25:35" x14ac:dyDescent="0.4">
      <c r="Y1618" s="182" t="s">
        <v>5298</v>
      </c>
      <c r="Z1618" s="182">
        <v>1970</v>
      </c>
      <c r="AA1618" s="182">
        <v>4522.8</v>
      </c>
      <c r="AB1618" s="182">
        <v>241</v>
      </c>
      <c r="AC1618" s="182">
        <v>5</v>
      </c>
      <c r="AD1618" s="182">
        <v>4522.8</v>
      </c>
      <c r="AF1618" s="182" t="s">
        <v>5282</v>
      </c>
      <c r="AG1618" s="182" t="s">
        <v>17312</v>
      </c>
      <c r="AH1618" s="182" t="s">
        <v>2993</v>
      </c>
      <c r="AI1618" s="182" t="s">
        <v>17320</v>
      </c>
    </row>
    <row r="1619" spans="25:35" x14ac:dyDescent="0.4">
      <c r="Y1619" s="182" t="s">
        <v>5299</v>
      </c>
      <c r="Z1619" s="182">
        <v>1953</v>
      </c>
      <c r="AA1619" s="182">
        <v>500.3</v>
      </c>
      <c r="AB1619" s="182">
        <v>14</v>
      </c>
      <c r="AC1619" s="182">
        <v>2</v>
      </c>
      <c r="AD1619" s="182">
        <v>495.9</v>
      </c>
      <c r="AF1619" s="182" t="s">
        <v>5283</v>
      </c>
      <c r="AG1619" s="182" t="s">
        <v>17319</v>
      </c>
      <c r="AH1619" s="182" t="s">
        <v>2993</v>
      </c>
      <c r="AI1619" s="182" t="s">
        <v>17315</v>
      </c>
    </row>
    <row r="1620" spans="25:35" x14ac:dyDescent="0.4">
      <c r="Y1620" s="182" t="s">
        <v>5301</v>
      </c>
      <c r="Z1620" s="182">
        <v>1962</v>
      </c>
      <c r="AA1620" s="182">
        <v>651.84</v>
      </c>
      <c r="AB1620" s="182">
        <v>24</v>
      </c>
      <c r="AC1620" s="182">
        <v>2</v>
      </c>
      <c r="AD1620" s="182">
        <v>651.84</v>
      </c>
      <c r="AF1620" s="182" t="s">
        <v>5285</v>
      </c>
      <c r="AG1620" s="182" t="s">
        <v>17312</v>
      </c>
      <c r="AH1620" s="182" t="s">
        <v>2993</v>
      </c>
      <c r="AI1620" s="182" t="s">
        <v>17040</v>
      </c>
    </row>
    <row r="1621" spans="25:35" x14ac:dyDescent="0.4">
      <c r="Y1621" s="182" t="s">
        <v>5303</v>
      </c>
      <c r="Z1621" s="182">
        <v>1970</v>
      </c>
      <c r="AA1621" s="182">
        <v>6038</v>
      </c>
      <c r="AB1621" s="182">
        <v>270</v>
      </c>
      <c r="AC1621" s="182">
        <v>5</v>
      </c>
      <c r="AD1621" s="182">
        <v>6038</v>
      </c>
      <c r="AF1621" s="182" t="s">
        <v>5286</v>
      </c>
      <c r="AG1621" s="182" t="s">
        <v>17312</v>
      </c>
      <c r="AH1621" s="182" t="s">
        <v>2993</v>
      </c>
      <c r="AI1621" s="182" t="s">
        <v>17040</v>
      </c>
    </row>
    <row r="1622" spans="25:35" x14ac:dyDescent="0.4">
      <c r="Y1622" s="182" t="s">
        <v>5304</v>
      </c>
      <c r="Z1622" s="182">
        <v>1953</v>
      </c>
      <c r="AA1622" s="182">
        <v>520.79999999999995</v>
      </c>
      <c r="AB1622" s="182">
        <v>27</v>
      </c>
      <c r="AC1622" s="182">
        <v>2</v>
      </c>
      <c r="AD1622" s="182">
        <v>480.7</v>
      </c>
      <c r="AF1622" s="182" t="s">
        <v>990</v>
      </c>
      <c r="AG1622" s="182" t="s">
        <v>17312</v>
      </c>
      <c r="AH1622" s="182" t="s">
        <v>2993</v>
      </c>
      <c r="AI1622" s="182" t="s">
        <v>17042</v>
      </c>
    </row>
    <row r="1623" spans="25:35" x14ac:dyDescent="0.4">
      <c r="Y1623" s="182" t="s">
        <v>991</v>
      </c>
      <c r="Z1623" s="182">
        <v>1996</v>
      </c>
      <c r="AA1623" s="182">
        <v>12347.5</v>
      </c>
      <c r="AB1623" s="182">
        <v>456</v>
      </c>
      <c r="AC1623" s="182">
        <v>10</v>
      </c>
      <c r="AD1623" s="182">
        <v>10049.1</v>
      </c>
      <c r="AF1623" s="182" t="s">
        <v>5290</v>
      </c>
      <c r="AG1623" s="182" t="s">
        <v>17312</v>
      </c>
      <c r="AH1623" s="182" t="s">
        <v>2993</v>
      </c>
      <c r="AI1623" s="182" t="s">
        <v>17042</v>
      </c>
    </row>
    <row r="1624" spans="25:35" x14ac:dyDescent="0.4">
      <c r="Y1624" s="182" t="s">
        <v>5306</v>
      </c>
      <c r="Z1624" s="182">
        <v>1953</v>
      </c>
      <c r="AA1624" s="182">
        <v>511.3</v>
      </c>
      <c r="AB1624" s="182">
        <v>23</v>
      </c>
      <c r="AC1624" s="182">
        <v>2</v>
      </c>
      <c r="AD1624" s="182">
        <v>477</v>
      </c>
      <c r="AF1624" s="182" t="s">
        <v>5292</v>
      </c>
      <c r="AG1624" s="182" t="s">
        <v>17312</v>
      </c>
      <c r="AH1624" s="182" t="s">
        <v>17313</v>
      </c>
      <c r="AI1624" s="182" t="s">
        <v>17040</v>
      </c>
    </row>
    <row r="1625" spans="25:35" x14ac:dyDescent="0.4">
      <c r="Y1625" s="182" t="s">
        <v>5309</v>
      </c>
      <c r="Z1625" s="182">
        <v>1964</v>
      </c>
      <c r="AA1625" s="182">
        <v>692.2</v>
      </c>
      <c r="AB1625" s="182">
        <v>24</v>
      </c>
      <c r="AC1625" s="182">
        <v>2</v>
      </c>
      <c r="AD1625" s="182">
        <v>692.2</v>
      </c>
      <c r="AF1625" s="182" t="s">
        <v>5293</v>
      </c>
      <c r="AG1625" s="182" t="s">
        <v>17312</v>
      </c>
      <c r="AH1625" s="182" t="s">
        <v>2993</v>
      </c>
      <c r="AI1625" s="182" t="s">
        <v>17040</v>
      </c>
    </row>
    <row r="1626" spans="25:35" x14ac:dyDescent="0.4">
      <c r="Y1626" s="182" t="s">
        <v>5310</v>
      </c>
      <c r="Z1626" s="182">
        <v>1994</v>
      </c>
      <c r="AA1626" s="182">
        <v>8474.7999999999993</v>
      </c>
      <c r="AB1626" s="182">
        <v>340</v>
      </c>
      <c r="AC1626" s="182">
        <v>9</v>
      </c>
      <c r="AD1626" s="182">
        <v>7636.6</v>
      </c>
      <c r="AF1626" s="182" t="s">
        <v>5295</v>
      </c>
      <c r="AG1626" s="182" t="s">
        <v>17312</v>
      </c>
      <c r="AH1626" s="182" t="s">
        <v>2993</v>
      </c>
      <c r="AI1626" s="182" t="s">
        <v>17320</v>
      </c>
    </row>
    <row r="1627" spans="25:35" x14ac:dyDescent="0.4">
      <c r="Y1627" s="182" t="s">
        <v>5311</v>
      </c>
      <c r="Z1627" s="182">
        <v>1958</v>
      </c>
      <c r="AA1627" s="182">
        <v>867.3</v>
      </c>
      <c r="AB1627" s="182">
        <v>60</v>
      </c>
      <c r="AC1627" s="182">
        <v>2</v>
      </c>
      <c r="AD1627" s="182">
        <v>556.6</v>
      </c>
      <c r="AF1627" s="182" t="s">
        <v>5297</v>
      </c>
      <c r="AG1627" s="182" t="s">
        <v>17312</v>
      </c>
      <c r="AH1627" s="182" t="s">
        <v>2993</v>
      </c>
      <c r="AI1627" s="182" t="s">
        <v>17320</v>
      </c>
    </row>
    <row r="1628" spans="25:35" x14ac:dyDescent="0.4">
      <c r="Y1628" s="182" t="s">
        <v>5312</v>
      </c>
      <c r="Z1628" s="182">
        <v>1962</v>
      </c>
      <c r="AA1628" s="182">
        <v>368</v>
      </c>
      <c r="AB1628" s="182">
        <v>16</v>
      </c>
      <c r="AC1628" s="182">
        <v>2</v>
      </c>
      <c r="AD1628" s="182">
        <v>368</v>
      </c>
      <c r="AF1628" s="182" t="s">
        <v>5298</v>
      </c>
      <c r="AG1628" s="182" t="s">
        <v>17312</v>
      </c>
      <c r="AH1628" s="182" t="s">
        <v>2993</v>
      </c>
      <c r="AI1628" s="182" t="s">
        <v>17320</v>
      </c>
    </row>
    <row r="1629" spans="25:35" x14ac:dyDescent="0.4">
      <c r="Y1629" s="182" t="s">
        <v>992</v>
      </c>
      <c r="Z1629" s="182">
        <v>1968</v>
      </c>
      <c r="AA1629" s="182">
        <v>3511.62</v>
      </c>
      <c r="AB1629" s="182">
        <v>238</v>
      </c>
      <c r="AC1629" s="182">
        <v>5</v>
      </c>
      <c r="AD1629" s="182">
        <v>3241.9</v>
      </c>
      <c r="AF1629" s="182" t="s">
        <v>5299</v>
      </c>
      <c r="AG1629" s="182" t="s">
        <v>17312</v>
      </c>
      <c r="AH1629" s="182" t="s">
        <v>2993</v>
      </c>
      <c r="AI1629" s="182" t="s">
        <v>17040</v>
      </c>
    </row>
    <row r="1630" spans="25:35" x14ac:dyDescent="0.4">
      <c r="Y1630" s="182" t="s">
        <v>5314</v>
      </c>
      <c r="Z1630" s="182">
        <v>1964</v>
      </c>
      <c r="AA1630" s="182">
        <v>394.3</v>
      </c>
      <c r="AB1630" s="182">
        <v>16</v>
      </c>
      <c r="AC1630" s="182">
        <v>2</v>
      </c>
      <c r="AD1630" s="182">
        <v>368</v>
      </c>
      <c r="AF1630" s="182" t="s">
        <v>5301</v>
      </c>
      <c r="AG1630" s="182" t="s">
        <v>17312</v>
      </c>
      <c r="AH1630" s="182" t="s">
        <v>2993</v>
      </c>
      <c r="AI1630" s="182" t="s">
        <v>17042</v>
      </c>
    </row>
    <row r="1631" spans="25:35" x14ac:dyDescent="0.4">
      <c r="Y1631" s="182" t="s">
        <v>993</v>
      </c>
      <c r="Z1631" s="182">
        <v>1967</v>
      </c>
      <c r="AA1631" s="182">
        <v>1837</v>
      </c>
      <c r="AB1631" s="182">
        <v>162</v>
      </c>
      <c r="AC1631" s="182">
        <v>5</v>
      </c>
      <c r="AD1631" s="182">
        <v>1753.8</v>
      </c>
      <c r="AF1631" s="182" t="s">
        <v>5303</v>
      </c>
      <c r="AG1631" s="182" t="s">
        <v>17312</v>
      </c>
      <c r="AH1631" s="182" t="s">
        <v>2993</v>
      </c>
      <c r="AI1631" s="182" t="s">
        <v>17314</v>
      </c>
    </row>
    <row r="1632" spans="25:35" x14ac:dyDescent="0.4">
      <c r="Y1632" s="182" t="s">
        <v>5316</v>
      </c>
      <c r="Z1632" s="182">
        <v>1970</v>
      </c>
      <c r="AA1632" s="182">
        <v>4104.5</v>
      </c>
      <c r="AB1632" s="182">
        <v>141</v>
      </c>
      <c r="AC1632" s="182">
        <v>5</v>
      </c>
      <c r="AD1632" s="182">
        <v>3361</v>
      </c>
      <c r="AF1632" s="182" t="s">
        <v>5304</v>
      </c>
      <c r="AG1632" s="182" t="s">
        <v>17312</v>
      </c>
      <c r="AH1632" s="182" t="s">
        <v>2993</v>
      </c>
      <c r="AI1632" s="182" t="s">
        <v>17040</v>
      </c>
    </row>
    <row r="1633" spans="25:35" x14ac:dyDescent="0.4">
      <c r="Y1633" s="182" t="s">
        <v>5318</v>
      </c>
      <c r="Z1633" s="182">
        <v>1962</v>
      </c>
      <c r="AA1633" s="182">
        <v>2576.6999999999998</v>
      </c>
      <c r="AB1633" s="182">
        <v>84</v>
      </c>
      <c r="AC1633" s="182">
        <v>3</v>
      </c>
      <c r="AD1633" s="182">
        <v>1690.3</v>
      </c>
      <c r="AF1633" s="182" t="s">
        <v>991</v>
      </c>
      <c r="AG1633" s="182" t="s">
        <v>17312</v>
      </c>
      <c r="AH1633" s="182" t="s">
        <v>2993</v>
      </c>
      <c r="AI1633" s="182" t="s">
        <v>17315</v>
      </c>
    </row>
    <row r="1634" spans="25:35" x14ac:dyDescent="0.4">
      <c r="Y1634" s="182" t="s">
        <v>5320</v>
      </c>
      <c r="Z1634" s="182">
        <v>1967</v>
      </c>
      <c r="AA1634" s="182">
        <v>2774.2</v>
      </c>
      <c r="AB1634" s="182">
        <v>84</v>
      </c>
      <c r="AC1634" s="182">
        <v>5</v>
      </c>
      <c r="AD1634" s="182">
        <v>1779.6</v>
      </c>
      <c r="AF1634" s="182" t="s">
        <v>5306</v>
      </c>
      <c r="AG1634" s="182" t="s">
        <v>17312</v>
      </c>
      <c r="AH1634" s="182" t="s">
        <v>17313</v>
      </c>
      <c r="AI1634" s="182" t="s">
        <v>17040</v>
      </c>
    </row>
    <row r="1635" spans="25:35" x14ac:dyDescent="0.4">
      <c r="Y1635" s="182" t="s">
        <v>994</v>
      </c>
      <c r="Z1635" s="182">
        <v>1969</v>
      </c>
      <c r="AA1635" s="182">
        <v>3135.6</v>
      </c>
      <c r="AB1635" s="182">
        <v>302</v>
      </c>
      <c r="AC1635" s="182">
        <v>5</v>
      </c>
      <c r="AD1635" s="182">
        <v>3135.6</v>
      </c>
      <c r="AF1635" s="182" t="s">
        <v>5309</v>
      </c>
      <c r="AG1635" s="182" t="s">
        <v>17312</v>
      </c>
      <c r="AH1635" s="182" t="s">
        <v>2993</v>
      </c>
      <c r="AI1635" s="182" t="s">
        <v>17042</v>
      </c>
    </row>
    <row r="1636" spans="25:35" x14ac:dyDescent="0.4">
      <c r="Y1636" s="182" t="s">
        <v>5321</v>
      </c>
      <c r="Z1636" s="182">
        <v>1967</v>
      </c>
      <c r="AA1636" s="182">
        <v>2784.8</v>
      </c>
      <c r="AB1636" s="182">
        <v>102</v>
      </c>
      <c r="AC1636" s="182">
        <v>5</v>
      </c>
      <c r="AD1636" s="182">
        <v>1788.4</v>
      </c>
      <c r="AF1636" s="182" t="s">
        <v>5310</v>
      </c>
      <c r="AG1636" s="182" t="s">
        <v>17312</v>
      </c>
      <c r="AH1636" s="182" t="s">
        <v>2993</v>
      </c>
      <c r="AI1636" s="182" t="s">
        <v>17315</v>
      </c>
    </row>
    <row r="1637" spans="25:35" x14ac:dyDescent="0.4">
      <c r="Y1637" s="182" t="s">
        <v>995</v>
      </c>
      <c r="Z1637" s="182">
        <v>1970</v>
      </c>
      <c r="AA1637" s="182">
        <v>3436</v>
      </c>
      <c r="AB1637" s="182">
        <v>145</v>
      </c>
      <c r="AC1637" s="182">
        <v>5</v>
      </c>
      <c r="AD1637" s="182">
        <v>3129.7</v>
      </c>
      <c r="AF1637" s="182" t="s">
        <v>5311</v>
      </c>
      <c r="AG1637" s="182" t="s">
        <v>17312</v>
      </c>
      <c r="AH1637" s="182" t="s">
        <v>17313</v>
      </c>
      <c r="AI1637" s="182" t="s">
        <v>17040</v>
      </c>
    </row>
    <row r="1638" spans="25:35" x14ac:dyDescent="0.4">
      <c r="Y1638" s="182" t="s">
        <v>996</v>
      </c>
      <c r="Z1638" s="182">
        <v>1962</v>
      </c>
      <c r="AA1638" s="182">
        <v>2721.6</v>
      </c>
      <c r="AB1638" s="182">
        <v>82</v>
      </c>
      <c r="AC1638" s="182">
        <v>3</v>
      </c>
      <c r="AD1638" s="182">
        <v>1752.6</v>
      </c>
      <c r="AF1638" s="182" t="s">
        <v>5312</v>
      </c>
      <c r="AG1638" s="182" t="s">
        <v>17312</v>
      </c>
      <c r="AH1638" s="182" t="s">
        <v>2993</v>
      </c>
      <c r="AI1638" s="182" t="s">
        <v>17042</v>
      </c>
    </row>
    <row r="1639" spans="25:35" x14ac:dyDescent="0.4">
      <c r="Y1639" s="182" t="s">
        <v>5324</v>
      </c>
      <c r="Z1639" s="182">
        <v>1979</v>
      </c>
      <c r="AA1639" s="182">
        <v>14458.6</v>
      </c>
      <c r="AB1639" s="182">
        <v>464</v>
      </c>
      <c r="AC1639" s="182">
        <v>5</v>
      </c>
      <c r="AD1639" s="182">
        <v>10990.1</v>
      </c>
      <c r="AF1639" s="182" t="s">
        <v>992</v>
      </c>
      <c r="AG1639" s="182" t="s">
        <v>17312</v>
      </c>
      <c r="AH1639" s="182" t="s">
        <v>2993</v>
      </c>
      <c r="AI1639" s="182" t="s">
        <v>17315</v>
      </c>
    </row>
    <row r="1640" spans="25:35" x14ac:dyDescent="0.4">
      <c r="Y1640" s="182" t="s">
        <v>122</v>
      </c>
      <c r="Z1640" s="182">
        <v>1990</v>
      </c>
      <c r="AA1640" s="182">
        <v>3709.1</v>
      </c>
      <c r="AB1640" s="182">
        <v>211</v>
      </c>
      <c r="AC1640" s="182">
        <v>9</v>
      </c>
      <c r="AD1640" s="182">
        <v>2261.6</v>
      </c>
      <c r="AF1640" s="182" t="s">
        <v>5314</v>
      </c>
      <c r="AG1640" s="182" t="s">
        <v>17312</v>
      </c>
      <c r="AH1640" s="182" t="s">
        <v>2993</v>
      </c>
      <c r="AI1640" s="182" t="s">
        <v>17040</v>
      </c>
    </row>
    <row r="1641" spans="25:35" x14ac:dyDescent="0.4">
      <c r="Y1641" s="182" t="s">
        <v>997</v>
      </c>
      <c r="Z1641" s="182">
        <v>1986</v>
      </c>
      <c r="AA1641" s="182">
        <v>7585.7</v>
      </c>
      <c r="AB1641" s="182">
        <v>348</v>
      </c>
      <c r="AC1641" s="182">
        <v>9</v>
      </c>
      <c r="AD1641" s="182">
        <v>5261.8</v>
      </c>
      <c r="AF1641" s="182" t="s">
        <v>993</v>
      </c>
      <c r="AG1641" s="182" t="s">
        <v>17312</v>
      </c>
      <c r="AH1641" s="182" t="s">
        <v>2993</v>
      </c>
      <c r="AI1641" s="182" t="s">
        <v>17042</v>
      </c>
    </row>
    <row r="1642" spans="25:35" x14ac:dyDescent="0.4">
      <c r="Y1642" s="182" t="s">
        <v>5328</v>
      </c>
      <c r="Z1642" s="182">
        <v>1957</v>
      </c>
      <c r="AA1642" s="182">
        <v>863.39</v>
      </c>
      <c r="AB1642" s="182">
        <v>23</v>
      </c>
      <c r="AC1642" s="182">
        <v>2</v>
      </c>
      <c r="AD1642" s="182">
        <v>441.59</v>
      </c>
      <c r="AF1642" s="182" t="s">
        <v>5316</v>
      </c>
      <c r="AG1642" s="182" t="s">
        <v>17312</v>
      </c>
      <c r="AH1642" s="182" t="s">
        <v>2993</v>
      </c>
      <c r="AI1642" s="182" t="s">
        <v>17315</v>
      </c>
    </row>
    <row r="1643" spans="25:35" x14ac:dyDescent="0.4">
      <c r="Y1643" s="182" t="s">
        <v>998</v>
      </c>
      <c r="Z1643" s="182">
        <v>1957</v>
      </c>
      <c r="AA1643" s="182">
        <v>718.26</v>
      </c>
      <c r="AB1643" s="182">
        <v>22</v>
      </c>
      <c r="AC1643" s="182">
        <v>2</v>
      </c>
      <c r="AD1643" s="182">
        <v>408.26</v>
      </c>
      <c r="AF1643" s="182" t="s">
        <v>5318</v>
      </c>
      <c r="AG1643" s="182" t="s">
        <v>17312</v>
      </c>
      <c r="AH1643" s="182" t="s">
        <v>2993</v>
      </c>
      <c r="AI1643" s="182" t="s">
        <v>17322</v>
      </c>
    </row>
    <row r="1644" spans="25:35" x14ac:dyDescent="0.4">
      <c r="Y1644" s="182" t="s">
        <v>5329</v>
      </c>
      <c r="Z1644" s="182">
        <v>1970</v>
      </c>
      <c r="AA1644" s="182">
        <v>1694.4</v>
      </c>
      <c r="AB1644" s="182">
        <v>111</v>
      </c>
      <c r="AC1644" s="182">
        <v>4</v>
      </c>
      <c r="AD1644" s="182">
        <v>1418.1</v>
      </c>
      <c r="AF1644" s="182" t="s">
        <v>5320</v>
      </c>
      <c r="AG1644" s="182" t="s">
        <v>17312</v>
      </c>
      <c r="AH1644" s="182" t="s">
        <v>17405</v>
      </c>
      <c r="AI1644" s="182" t="s">
        <v>17042</v>
      </c>
    </row>
    <row r="1645" spans="25:35" x14ac:dyDescent="0.4">
      <c r="Y1645" s="182" t="s">
        <v>5331</v>
      </c>
      <c r="Z1645" s="182">
        <v>1973</v>
      </c>
      <c r="AA1645" s="182">
        <v>4144.6000000000004</v>
      </c>
      <c r="AB1645" s="182">
        <v>150</v>
      </c>
      <c r="AC1645" s="182">
        <v>5</v>
      </c>
      <c r="AD1645" s="182">
        <v>3281</v>
      </c>
      <c r="AF1645" s="182" t="s">
        <v>994</v>
      </c>
      <c r="AG1645" s="182" t="s">
        <v>17312</v>
      </c>
      <c r="AH1645" s="182" t="s">
        <v>2993</v>
      </c>
      <c r="AI1645" s="182" t="s">
        <v>17315</v>
      </c>
    </row>
    <row r="1646" spans="25:35" x14ac:dyDescent="0.4">
      <c r="Y1646" s="182" t="s">
        <v>5333</v>
      </c>
      <c r="Z1646" s="182">
        <v>1986</v>
      </c>
      <c r="AA1646" s="182">
        <v>5760.4</v>
      </c>
      <c r="AB1646" s="182">
        <v>194</v>
      </c>
      <c r="AC1646" s="182">
        <v>5</v>
      </c>
      <c r="AD1646" s="182">
        <v>4094.2</v>
      </c>
      <c r="AF1646" s="182" t="s">
        <v>5321</v>
      </c>
      <c r="AG1646" s="182" t="s">
        <v>17312</v>
      </c>
      <c r="AH1646" s="182" t="s">
        <v>2993</v>
      </c>
      <c r="AI1646" s="182" t="s">
        <v>17042</v>
      </c>
    </row>
    <row r="1647" spans="25:35" x14ac:dyDescent="0.4">
      <c r="Y1647" s="182" t="s">
        <v>5335</v>
      </c>
      <c r="Z1647" s="182">
        <v>1975</v>
      </c>
      <c r="AA1647" s="182">
        <v>7299.8</v>
      </c>
      <c r="AB1647" s="182">
        <v>330</v>
      </c>
      <c r="AC1647" s="182">
        <v>5</v>
      </c>
      <c r="AD1647" s="182">
        <v>6734.9</v>
      </c>
      <c r="AF1647" s="182" t="s">
        <v>995</v>
      </c>
      <c r="AG1647" s="182" t="s">
        <v>17312</v>
      </c>
      <c r="AH1647" s="182" t="s">
        <v>17406</v>
      </c>
      <c r="AI1647" s="182" t="s">
        <v>17315</v>
      </c>
    </row>
    <row r="1648" spans="25:35" x14ac:dyDescent="0.4">
      <c r="Y1648" s="182" t="s">
        <v>5337</v>
      </c>
      <c r="Z1648" s="182">
        <v>1983</v>
      </c>
      <c r="AA1648" s="182">
        <v>4806.1000000000004</v>
      </c>
      <c r="AB1648" s="182">
        <v>191</v>
      </c>
      <c r="AC1648" s="182">
        <v>9</v>
      </c>
      <c r="AD1648" s="182">
        <v>4806.1000000000004</v>
      </c>
      <c r="AF1648" s="182" t="s">
        <v>996</v>
      </c>
      <c r="AG1648" s="182" t="s">
        <v>17312</v>
      </c>
      <c r="AH1648" s="182" t="s">
        <v>17407</v>
      </c>
      <c r="AI1648" s="182" t="s">
        <v>17322</v>
      </c>
    </row>
    <row r="1649" spans="25:35" x14ac:dyDescent="0.4">
      <c r="Y1649" s="182" t="s">
        <v>999</v>
      </c>
      <c r="Z1649" s="182">
        <v>1981</v>
      </c>
      <c r="AA1649" s="182">
        <v>4164.3999999999996</v>
      </c>
      <c r="AB1649" s="182">
        <v>263</v>
      </c>
      <c r="AC1649" s="182">
        <v>9</v>
      </c>
      <c r="AD1649" s="182">
        <v>4164.3999999999996</v>
      </c>
      <c r="AF1649" s="182" t="s">
        <v>5324</v>
      </c>
      <c r="AG1649" s="182" t="s">
        <v>17312</v>
      </c>
      <c r="AH1649" s="182" t="s">
        <v>17408</v>
      </c>
      <c r="AI1649" s="182" t="s">
        <v>17341</v>
      </c>
    </row>
    <row r="1650" spans="25:35" x14ac:dyDescent="0.4">
      <c r="Y1650" s="182" t="s">
        <v>5339</v>
      </c>
      <c r="Z1650" s="182">
        <v>1990</v>
      </c>
      <c r="AA1650" s="182">
        <v>5745</v>
      </c>
      <c r="AB1650" s="182">
        <v>199</v>
      </c>
      <c r="AC1650" s="182">
        <v>9</v>
      </c>
      <c r="AD1650" s="182">
        <v>5186.3999999999996</v>
      </c>
      <c r="AF1650" s="182" t="s">
        <v>122</v>
      </c>
      <c r="AG1650" s="182" t="s">
        <v>17312</v>
      </c>
      <c r="AH1650" s="182" t="s">
        <v>2993</v>
      </c>
      <c r="AI1650" s="182" t="s">
        <v>17040</v>
      </c>
    </row>
    <row r="1651" spans="25:35" x14ac:dyDescent="0.4">
      <c r="Y1651" s="182" t="s">
        <v>5340</v>
      </c>
      <c r="Z1651" s="182">
        <v>1970</v>
      </c>
      <c r="AA1651" s="182">
        <v>7622.5</v>
      </c>
      <c r="AB1651" s="182">
        <v>388</v>
      </c>
      <c r="AC1651" s="182">
        <v>5</v>
      </c>
      <c r="AD1651" s="182">
        <v>7622.5</v>
      </c>
      <c r="AF1651" s="182" t="s">
        <v>997</v>
      </c>
      <c r="AG1651" s="182" t="s">
        <v>17312</v>
      </c>
      <c r="AH1651" s="182" t="s">
        <v>17313</v>
      </c>
      <c r="AI1651" s="182" t="s">
        <v>17040</v>
      </c>
    </row>
    <row r="1652" spans="25:35" x14ac:dyDescent="0.4">
      <c r="Y1652" s="182" t="s">
        <v>5342</v>
      </c>
      <c r="Z1652" s="182">
        <v>1971</v>
      </c>
      <c r="AA1652" s="182">
        <v>4436.3</v>
      </c>
      <c r="AB1652" s="182">
        <v>221</v>
      </c>
      <c r="AC1652" s="182">
        <v>5</v>
      </c>
      <c r="AD1652" s="182">
        <v>4436.3</v>
      </c>
      <c r="AF1652" s="182" t="s">
        <v>5328</v>
      </c>
      <c r="AG1652" s="182" t="s">
        <v>17312</v>
      </c>
      <c r="AH1652" s="182" t="s">
        <v>17409</v>
      </c>
      <c r="AI1652" s="182" t="s">
        <v>17042</v>
      </c>
    </row>
    <row r="1653" spans="25:35" x14ac:dyDescent="0.4">
      <c r="Y1653" s="182" t="s">
        <v>5345</v>
      </c>
      <c r="Z1653" s="182">
        <v>1970</v>
      </c>
      <c r="AA1653" s="182">
        <v>2557.4</v>
      </c>
      <c r="AB1653" s="182">
        <v>141</v>
      </c>
      <c r="AC1653" s="182">
        <v>5</v>
      </c>
      <c r="AD1653" s="182">
        <v>2557.4</v>
      </c>
      <c r="AF1653" s="182" t="s">
        <v>998</v>
      </c>
      <c r="AG1653" s="182" t="s">
        <v>17312</v>
      </c>
      <c r="AH1653" s="182" t="s">
        <v>17410</v>
      </c>
      <c r="AI1653" s="182" t="s">
        <v>17040</v>
      </c>
    </row>
    <row r="1654" spans="25:35" x14ac:dyDescent="0.4">
      <c r="Y1654" s="182" t="s">
        <v>5347</v>
      </c>
      <c r="Z1654" s="182">
        <v>1970</v>
      </c>
      <c r="AA1654" s="182">
        <v>2850.5</v>
      </c>
      <c r="AB1654" s="182">
        <v>120</v>
      </c>
      <c r="AC1654" s="182">
        <v>5</v>
      </c>
      <c r="AD1654" s="182">
        <v>2607.6999999999998</v>
      </c>
      <c r="AF1654" s="182" t="s">
        <v>5329</v>
      </c>
      <c r="AG1654" s="182" t="s">
        <v>17312</v>
      </c>
      <c r="AH1654" s="182" t="s">
        <v>2993</v>
      </c>
      <c r="AI1654" s="182" t="s">
        <v>17040</v>
      </c>
    </row>
    <row r="1655" spans="25:35" x14ac:dyDescent="0.4">
      <c r="Y1655" s="182" t="s">
        <v>5348</v>
      </c>
      <c r="Z1655" s="182">
        <v>1970</v>
      </c>
      <c r="AA1655" s="182">
        <v>2887.4</v>
      </c>
      <c r="AB1655" s="182">
        <v>91</v>
      </c>
      <c r="AC1655" s="182">
        <v>5</v>
      </c>
      <c r="AD1655" s="182">
        <v>2576.4</v>
      </c>
      <c r="AF1655" s="182" t="s">
        <v>5331</v>
      </c>
      <c r="AG1655" s="182" t="s">
        <v>17312</v>
      </c>
      <c r="AH1655" s="182" t="s">
        <v>2993</v>
      </c>
      <c r="AI1655" s="182" t="s">
        <v>17315</v>
      </c>
    </row>
    <row r="1656" spans="25:35" x14ac:dyDescent="0.4">
      <c r="Y1656" s="182" t="s">
        <v>5349</v>
      </c>
      <c r="Z1656" s="182">
        <v>1982</v>
      </c>
      <c r="AA1656" s="182">
        <v>904.3</v>
      </c>
      <c r="AB1656" s="182">
        <v>26</v>
      </c>
      <c r="AC1656" s="182">
        <v>5</v>
      </c>
      <c r="AD1656" s="182">
        <v>904.3</v>
      </c>
      <c r="AF1656" s="182" t="s">
        <v>5333</v>
      </c>
      <c r="AG1656" s="182" t="s">
        <v>17312</v>
      </c>
      <c r="AH1656" s="182" t="s">
        <v>2993</v>
      </c>
      <c r="AI1656" s="182" t="s">
        <v>17320</v>
      </c>
    </row>
    <row r="1657" spans="25:35" x14ac:dyDescent="0.4">
      <c r="Y1657" s="182" t="s">
        <v>5350</v>
      </c>
      <c r="Z1657" s="182">
        <v>1987</v>
      </c>
      <c r="AA1657" s="182">
        <v>4996</v>
      </c>
      <c r="AB1657" s="182">
        <v>231</v>
      </c>
      <c r="AC1657" s="182">
        <v>14</v>
      </c>
      <c r="AD1657" s="182">
        <v>4996</v>
      </c>
      <c r="AF1657" s="182" t="s">
        <v>5335</v>
      </c>
      <c r="AG1657" s="182" t="s">
        <v>17312</v>
      </c>
      <c r="AH1657" s="182" t="s">
        <v>2993</v>
      </c>
      <c r="AI1657" s="182" t="s">
        <v>17314</v>
      </c>
    </row>
    <row r="1658" spans="25:35" x14ac:dyDescent="0.4">
      <c r="Y1658" s="182" t="s">
        <v>5351</v>
      </c>
      <c r="Z1658" s="182">
        <v>1972</v>
      </c>
      <c r="AA1658" s="182">
        <v>6466</v>
      </c>
      <c r="AB1658" s="182">
        <v>277</v>
      </c>
      <c r="AC1658" s="182">
        <v>5</v>
      </c>
      <c r="AD1658" s="182">
        <v>6466</v>
      </c>
      <c r="AF1658" s="182" t="s">
        <v>5337</v>
      </c>
      <c r="AG1658" s="182" t="s">
        <v>17312</v>
      </c>
      <c r="AH1658" s="182" t="s">
        <v>2993</v>
      </c>
      <c r="AI1658" s="182" t="s">
        <v>17040</v>
      </c>
    </row>
    <row r="1659" spans="25:35" x14ac:dyDescent="0.4">
      <c r="Y1659" s="182" t="s">
        <v>1029</v>
      </c>
      <c r="Z1659" s="182">
        <v>1980</v>
      </c>
      <c r="AA1659" s="182">
        <v>5622.2</v>
      </c>
      <c r="AB1659" s="182">
        <v>155</v>
      </c>
      <c r="AC1659" s="182">
        <v>5</v>
      </c>
      <c r="AD1659" s="182">
        <v>3257.98</v>
      </c>
      <c r="AF1659" s="182" t="s">
        <v>999</v>
      </c>
      <c r="AG1659" s="182" t="s">
        <v>17312</v>
      </c>
      <c r="AH1659" s="182" t="s">
        <v>2993</v>
      </c>
      <c r="AI1659" s="182" t="s">
        <v>17042</v>
      </c>
    </row>
    <row r="1660" spans="25:35" x14ac:dyDescent="0.4">
      <c r="Y1660" s="182" t="s">
        <v>5352</v>
      </c>
      <c r="Z1660" s="182">
        <v>1972</v>
      </c>
      <c r="AA1660" s="182">
        <v>4375.6000000000004</v>
      </c>
      <c r="AB1660" s="182">
        <v>130</v>
      </c>
      <c r="AC1660" s="182">
        <v>5</v>
      </c>
      <c r="AD1660" s="182">
        <v>2943.6</v>
      </c>
      <c r="AF1660" s="182" t="s">
        <v>5339</v>
      </c>
      <c r="AG1660" s="182" t="s">
        <v>17312</v>
      </c>
      <c r="AH1660" s="182" t="s">
        <v>2993</v>
      </c>
      <c r="AI1660" s="182" t="s">
        <v>17042</v>
      </c>
    </row>
    <row r="1661" spans="25:35" x14ac:dyDescent="0.4">
      <c r="Y1661" s="182" t="s">
        <v>5354</v>
      </c>
      <c r="Z1661" s="182">
        <v>1972</v>
      </c>
      <c r="AA1661" s="182">
        <v>3350.7</v>
      </c>
      <c r="AB1661" s="182">
        <v>148</v>
      </c>
      <c r="AC1661" s="182">
        <v>5</v>
      </c>
      <c r="AD1661" s="182">
        <v>3350.7</v>
      </c>
      <c r="AF1661" s="182" t="s">
        <v>5340</v>
      </c>
      <c r="AG1661" s="182" t="s">
        <v>17319</v>
      </c>
      <c r="AH1661" s="182" t="s">
        <v>2993</v>
      </c>
      <c r="AI1661" s="182" t="s">
        <v>17326</v>
      </c>
    </row>
    <row r="1662" spans="25:35" x14ac:dyDescent="0.4">
      <c r="Y1662" s="182" t="s">
        <v>5355</v>
      </c>
      <c r="Z1662" s="182">
        <v>1971</v>
      </c>
      <c r="AA1662" s="182">
        <v>4541.8</v>
      </c>
      <c r="AB1662" s="182">
        <v>240</v>
      </c>
      <c r="AC1662" s="182">
        <v>5</v>
      </c>
      <c r="AD1662" s="182">
        <v>4541.7999999999993</v>
      </c>
      <c r="AF1662" s="182" t="s">
        <v>5342</v>
      </c>
      <c r="AG1662" s="182" t="s">
        <v>17319</v>
      </c>
      <c r="AH1662" s="182" t="s">
        <v>2993</v>
      </c>
      <c r="AI1662" s="182" t="s">
        <v>17331</v>
      </c>
    </row>
    <row r="1663" spans="25:35" x14ac:dyDescent="0.4">
      <c r="Y1663" s="182" t="s">
        <v>5356</v>
      </c>
      <c r="Z1663" s="182">
        <v>1973</v>
      </c>
      <c r="AA1663" s="182">
        <v>4229.6000000000004</v>
      </c>
      <c r="AB1663" s="182">
        <v>240</v>
      </c>
      <c r="AC1663" s="182">
        <v>5</v>
      </c>
      <c r="AD1663" s="182">
        <v>4229.6000000000004</v>
      </c>
      <c r="AF1663" s="182" t="s">
        <v>5345</v>
      </c>
      <c r="AG1663" s="182" t="s">
        <v>17319</v>
      </c>
      <c r="AH1663" s="182" t="s">
        <v>2993</v>
      </c>
      <c r="AI1663" s="182" t="s">
        <v>17322</v>
      </c>
    </row>
    <row r="1664" spans="25:35" x14ac:dyDescent="0.4">
      <c r="Y1664" s="182" t="s">
        <v>5357</v>
      </c>
      <c r="Z1664" s="182">
        <v>1971</v>
      </c>
      <c r="AA1664" s="182">
        <v>5945.5</v>
      </c>
      <c r="AB1664" s="182">
        <v>254</v>
      </c>
      <c r="AC1664" s="182">
        <v>5</v>
      </c>
      <c r="AD1664" s="182">
        <v>5945.5</v>
      </c>
      <c r="AF1664" s="182" t="s">
        <v>5347</v>
      </c>
      <c r="AG1664" s="182" t="s">
        <v>17319</v>
      </c>
      <c r="AH1664" s="182" t="s">
        <v>2993</v>
      </c>
      <c r="AI1664" s="182" t="s">
        <v>17322</v>
      </c>
    </row>
    <row r="1665" spans="25:35" x14ac:dyDescent="0.4">
      <c r="Y1665" s="182" t="s">
        <v>1030</v>
      </c>
      <c r="Z1665" s="182">
        <v>1938</v>
      </c>
      <c r="AA1665" s="182">
        <v>1633.4</v>
      </c>
      <c r="AB1665" s="182">
        <v>48</v>
      </c>
      <c r="AC1665" s="182">
        <v>4</v>
      </c>
      <c r="AD1665" s="182">
        <v>1368.5</v>
      </c>
      <c r="AF1665" s="182" t="s">
        <v>5348</v>
      </c>
      <c r="AG1665" s="182" t="s">
        <v>17319</v>
      </c>
      <c r="AH1665" s="182" t="s">
        <v>2993</v>
      </c>
      <c r="AI1665" s="182" t="s">
        <v>17322</v>
      </c>
    </row>
    <row r="1666" spans="25:35" x14ac:dyDescent="0.4">
      <c r="Y1666" s="182" t="s">
        <v>149</v>
      </c>
      <c r="Z1666" s="182">
        <v>1984</v>
      </c>
      <c r="AA1666" s="182">
        <v>9703</v>
      </c>
      <c r="AB1666" s="182">
        <v>454</v>
      </c>
      <c r="AC1666" s="182">
        <v>9</v>
      </c>
      <c r="AD1666" s="182">
        <v>9703</v>
      </c>
      <c r="AF1666" s="182" t="s">
        <v>5349</v>
      </c>
      <c r="AG1666" s="182" t="s">
        <v>17312</v>
      </c>
      <c r="AH1666" s="182" t="s">
        <v>2993</v>
      </c>
      <c r="AI1666" s="182" t="s">
        <v>17040</v>
      </c>
    </row>
    <row r="1667" spans="25:35" x14ac:dyDescent="0.4">
      <c r="Y1667" s="182" t="s">
        <v>5360</v>
      </c>
      <c r="Z1667" s="182">
        <v>1975</v>
      </c>
      <c r="AA1667" s="182">
        <v>6071.1</v>
      </c>
      <c r="AB1667" s="182">
        <v>218</v>
      </c>
      <c r="AC1667" s="182">
        <v>5</v>
      </c>
      <c r="AD1667" s="182">
        <v>4565.3</v>
      </c>
      <c r="AF1667" s="182" t="s">
        <v>5350</v>
      </c>
      <c r="AG1667" s="182" t="s">
        <v>17312</v>
      </c>
      <c r="AH1667" s="182" t="s">
        <v>2993</v>
      </c>
      <c r="AI1667" s="182" t="s">
        <v>17040</v>
      </c>
    </row>
    <row r="1668" spans="25:35" x14ac:dyDescent="0.4">
      <c r="Y1668" s="182" t="s">
        <v>5362</v>
      </c>
      <c r="Z1668" s="182">
        <v>1984</v>
      </c>
      <c r="AA1668" s="182">
        <v>6618</v>
      </c>
      <c r="AB1668" s="182">
        <v>268</v>
      </c>
      <c r="AC1668" s="182">
        <v>9</v>
      </c>
      <c r="AD1668" s="182">
        <v>5889</v>
      </c>
      <c r="AF1668" s="182" t="s">
        <v>5351</v>
      </c>
      <c r="AG1668" s="182" t="s">
        <v>17312</v>
      </c>
      <c r="AH1668" s="182" t="s">
        <v>2993</v>
      </c>
      <c r="AI1668" s="182" t="s">
        <v>17314</v>
      </c>
    </row>
    <row r="1669" spans="25:35" x14ac:dyDescent="0.4">
      <c r="Y1669" s="182" t="s">
        <v>5363</v>
      </c>
      <c r="Z1669" s="182">
        <v>1983</v>
      </c>
      <c r="AA1669" s="182">
        <v>3139.5</v>
      </c>
      <c r="AB1669" s="182">
        <v>150</v>
      </c>
      <c r="AC1669" s="182">
        <v>5</v>
      </c>
      <c r="AD1669" s="182">
        <v>3139.5</v>
      </c>
      <c r="AF1669" s="182" t="s">
        <v>1029</v>
      </c>
      <c r="AG1669" s="182" t="s">
        <v>17312</v>
      </c>
      <c r="AH1669" s="182" t="s">
        <v>17313</v>
      </c>
      <c r="AI1669" s="182" t="s">
        <v>17042</v>
      </c>
    </row>
    <row r="1670" spans="25:35" x14ac:dyDescent="0.4">
      <c r="Y1670" s="182" t="s">
        <v>5364</v>
      </c>
      <c r="Z1670" s="182">
        <v>1984</v>
      </c>
      <c r="AA1670" s="182">
        <v>7822.9</v>
      </c>
      <c r="AB1670" s="182">
        <v>362</v>
      </c>
      <c r="AC1670" s="182">
        <v>9</v>
      </c>
      <c r="AD1670" s="182">
        <v>7822.9</v>
      </c>
      <c r="AF1670" s="182" t="s">
        <v>5352</v>
      </c>
      <c r="AG1670" s="182" t="s">
        <v>17312</v>
      </c>
      <c r="AH1670" s="182" t="s">
        <v>2993</v>
      </c>
      <c r="AI1670" s="182" t="s">
        <v>17322</v>
      </c>
    </row>
    <row r="1671" spans="25:35" x14ac:dyDescent="0.4">
      <c r="Y1671" s="182" t="s">
        <v>5365</v>
      </c>
      <c r="Z1671" s="182">
        <v>2019</v>
      </c>
      <c r="AA1671" s="182">
        <v>5862.8</v>
      </c>
      <c r="AB1671" s="182">
        <v>150</v>
      </c>
      <c r="AC1671" s="182">
        <v>10</v>
      </c>
      <c r="AD1671" s="182">
        <v>5179</v>
      </c>
      <c r="AF1671" s="182" t="s">
        <v>5354</v>
      </c>
      <c r="AG1671" s="182" t="s">
        <v>17312</v>
      </c>
      <c r="AH1671" s="182" t="s">
        <v>2993</v>
      </c>
      <c r="AI1671" s="182" t="s">
        <v>17315</v>
      </c>
    </row>
    <row r="1672" spans="25:35" x14ac:dyDescent="0.4">
      <c r="Y1672" s="182" t="s">
        <v>5366</v>
      </c>
      <c r="Z1672" s="182">
        <v>1978</v>
      </c>
      <c r="AA1672" s="182">
        <v>2963</v>
      </c>
      <c r="AB1672" s="182">
        <v>138</v>
      </c>
      <c r="AC1672" s="182">
        <v>6</v>
      </c>
      <c r="AD1672" s="182">
        <v>2176.9</v>
      </c>
      <c r="AF1672" s="182" t="s">
        <v>5355</v>
      </c>
      <c r="AG1672" s="182" t="s">
        <v>17312</v>
      </c>
      <c r="AH1672" s="182" t="s">
        <v>2993</v>
      </c>
      <c r="AI1672" s="182" t="s">
        <v>17320</v>
      </c>
    </row>
    <row r="1673" spans="25:35" x14ac:dyDescent="0.4">
      <c r="Y1673" s="182" t="s">
        <v>5368</v>
      </c>
      <c r="Z1673" s="182">
        <v>1978</v>
      </c>
      <c r="AA1673" s="182">
        <v>2928.3</v>
      </c>
      <c r="AB1673" s="182">
        <v>123</v>
      </c>
      <c r="AC1673" s="182">
        <v>6</v>
      </c>
      <c r="AD1673" s="182">
        <v>2182.5</v>
      </c>
      <c r="AF1673" s="182" t="s">
        <v>5356</v>
      </c>
      <c r="AG1673" s="182" t="s">
        <v>17312</v>
      </c>
      <c r="AH1673" s="182" t="s">
        <v>2993</v>
      </c>
      <c r="AI1673" s="182" t="s">
        <v>17320</v>
      </c>
    </row>
    <row r="1674" spans="25:35" x14ac:dyDescent="0.4">
      <c r="Y1674" s="182" t="s">
        <v>5369</v>
      </c>
      <c r="Z1674" s="182">
        <v>1979</v>
      </c>
      <c r="AA1674" s="182">
        <v>2482.1</v>
      </c>
      <c r="AB1674" s="182">
        <v>130</v>
      </c>
      <c r="AC1674" s="182">
        <v>6</v>
      </c>
      <c r="AD1674" s="182">
        <v>2181.1</v>
      </c>
      <c r="AF1674" s="182" t="s">
        <v>5357</v>
      </c>
      <c r="AG1674" s="182" t="s">
        <v>17319</v>
      </c>
      <c r="AH1674" s="182" t="s">
        <v>2993</v>
      </c>
      <c r="AI1674" s="182" t="s">
        <v>17332</v>
      </c>
    </row>
    <row r="1675" spans="25:35" x14ac:dyDescent="0.4">
      <c r="Y1675" s="182" t="s">
        <v>5370</v>
      </c>
      <c r="Z1675" s="182">
        <v>2010</v>
      </c>
      <c r="AA1675" s="182">
        <v>4263</v>
      </c>
      <c r="AB1675" s="182">
        <v>179</v>
      </c>
      <c r="AC1675" s="182">
        <v>5</v>
      </c>
      <c r="AD1675" s="182">
        <v>3208.9</v>
      </c>
      <c r="AF1675" s="182" t="s">
        <v>1030</v>
      </c>
      <c r="AG1675" s="182" t="s">
        <v>17312</v>
      </c>
      <c r="AH1675" s="182" t="s">
        <v>2993</v>
      </c>
      <c r="AI1675" s="182" t="s">
        <v>17322</v>
      </c>
    </row>
    <row r="1676" spans="25:35" x14ac:dyDescent="0.4">
      <c r="Y1676" s="182" t="s">
        <v>81</v>
      </c>
      <c r="Z1676" s="182">
        <v>1962</v>
      </c>
      <c r="AA1676" s="182">
        <v>2925.1</v>
      </c>
      <c r="AB1676" s="182">
        <v>99</v>
      </c>
      <c r="AC1676" s="182">
        <v>4</v>
      </c>
      <c r="AD1676" s="182">
        <v>2043.7</v>
      </c>
      <c r="AF1676" s="182" t="s">
        <v>149</v>
      </c>
      <c r="AG1676" s="182" t="s">
        <v>17319</v>
      </c>
      <c r="AH1676" s="182" t="s">
        <v>2993</v>
      </c>
      <c r="AI1676" s="182" t="s">
        <v>17331</v>
      </c>
    </row>
    <row r="1677" spans="25:35" x14ac:dyDescent="0.4">
      <c r="Y1677" s="182" t="s">
        <v>5373</v>
      </c>
      <c r="Z1677" s="182">
        <v>1965</v>
      </c>
      <c r="AA1677" s="182">
        <v>3415.7</v>
      </c>
      <c r="AB1677" s="182">
        <v>135</v>
      </c>
      <c r="AC1677" s="182">
        <v>5</v>
      </c>
      <c r="AD1677" s="182">
        <v>3309.3</v>
      </c>
      <c r="AF1677" s="182" t="s">
        <v>5360</v>
      </c>
      <c r="AG1677" s="182" t="s">
        <v>17319</v>
      </c>
      <c r="AH1677" s="182" t="s">
        <v>17411</v>
      </c>
      <c r="AI1677" s="182" t="s">
        <v>17320</v>
      </c>
    </row>
    <row r="1678" spans="25:35" x14ac:dyDescent="0.4">
      <c r="Y1678" s="182" t="s">
        <v>5374</v>
      </c>
      <c r="Z1678" s="182">
        <v>1966</v>
      </c>
      <c r="AA1678" s="182">
        <v>3517.4</v>
      </c>
      <c r="AB1678" s="182">
        <v>200</v>
      </c>
      <c r="AC1678" s="182">
        <v>5</v>
      </c>
      <c r="AD1678" s="182">
        <v>3233</v>
      </c>
      <c r="AF1678" s="182" t="s">
        <v>5362</v>
      </c>
      <c r="AG1678" s="182" t="s">
        <v>17319</v>
      </c>
      <c r="AH1678" s="182" t="s">
        <v>2993</v>
      </c>
      <c r="AI1678" s="182" t="s">
        <v>17322</v>
      </c>
    </row>
    <row r="1679" spans="25:35" x14ac:dyDescent="0.4">
      <c r="Y1679" s="182" t="s">
        <v>5375</v>
      </c>
      <c r="Z1679" s="182">
        <v>1970</v>
      </c>
      <c r="AA1679" s="182">
        <v>2892</v>
      </c>
      <c r="AB1679" s="182">
        <v>93</v>
      </c>
      <c r="AC1679" s="182">
        <v>9</v>
      </c>
      <c r="AD1679" s="182">
        <v>2231</v>
      </c>
      <c r="AF1679" s="182" t="s">
        <v>5363</v>
      </c>
      <c r="AG1679" s="182" t="s">
        <v>17319</v>
      </c>
      <c r="AH1679" s="182" t="s">
        <v>2993</v>
      </c>
      <c r="AI1679" s="182" t="s">
        <v>17315</v>
      </c>
    </row>
    <row r="1680" spans="25:35" x14ac:dyDescent="0.4">
      <c r="Y1680" s="182" t="s">
        <v>5376</v>
      </c>
      <c r="Z1680" s="182">
        <v>1994</v>
      </c>
      <c r="AA1680" s="182">
        <v>3988.5</v>
      </c>
      <c r="AB1680" s="182">
        <v>142</v>
      </c>
      <c r="AC1680" s="182">
        <v>6</v>
      </c>
      <c r="AD1680" s="182">
        <v>2905.1</v>
      </c>
      <c r="AF1680" s="182" t="s">
        <v>5364</v>
      </c>
      <c r="AG1680" s="182" t="s">
        <v>17319</v>
      </c>
      <c r="AH1680" s="182" t="s">
        <v>2993</v>
      </c>
      <c r="AI1680" s="182" t="s">
        <v>17315</v>
      </c>
    </row>
    <row r="1681" spans="25:35" x14ac:dyDescent="0.4">
      <c r="Y1681" s="182" t="s">
        <v>161</v>
      </c>
      <c r="Z1681" s="182">
        <v>1964</v>
      </c>
      <c r="AA1681" s="182">
        <v>4214.7</v>
      </c>
      <c r="AB1681" s="182">
        <v>213</v>
      </c>
      <c r="AC1681" s="182">
        <v>5</v>
      </c>
      <c r="AD1681" s="182">
        <v>3312.1</v>
      </c>
      <c r="AF1681" s="182" t="s">
        <v>5365</v>
      </c>
      <c r="AG1681" s="182" t="s">
        <v>17312</v>
      </c>
      <c r="AH1681" s="182" t="s">
        <v>2993</v>
      </c>
      <c r="AI1681" s="182" t="s">
        <v>17042</v>
      </c>
    </row>
    <row r="1682" spans="25:35" x14ac:dyDescent="0.4">
      <c r="Y1682" s="182" t="s">
        <v>1031</v>
      </c>
      <c r="Z1682" s="182">
        <v>1982</v>
      </c>
      <c r="AA1682" s="182">
        <v>3683.4</v>
      </c>
      <c r="AB1682" s="182">
        <v>180</v>
      </c>
      <c r="AC1682" s="182">
        <v>9</v>
      </c>
      <c r="AD1682" s="182">
        <v>3246.5</v>
      </c>
      <c r="AF1682" s="182" t="s">
        <v>5366</v>
      </c>
      <c r="AG1682" s="182" t="s">
        <v>17319</v>
      </c>
      <c r="AH1682" s="182" t="s">
        <v>17412</v>
      </c>
      <c r="AI1682" s="182" t="s">
        <v>17042</v>
      </c>
    </row>
    <row r="1683" spans="25:35" x14ac:dyDescent="0.4">
      <c r="Y1683" s="182" t="s">
        <v>5380</v>
      </c>
      <c r="Z1683" s="182">
        <v>1965</v>
      </c>
      <c r="AA1683" s="182">
        <v>3409.5</v>
      </c>
      <c r="AB1683" s="182">
        <v>127</v>
      </c>
      <c r="AC1683" s="182">
        <v>5</v>
      </c>
      <c r="AD1683" s="182">
        <v>2496.5</v>
      </c>
      <c r="AF1683" s="182" t="s">
        <v>5368</v>
      </c>
      <c r="AG1683" s="182" t="s">
        <v>17319</v>
      </c>
      <c r="AH1683" s="182" t="s">
        <v>17413</v>
      </c>
      <c r="AI1683" s="182" t="s">
        <v>17042</v>
      </c>
    </row>
    <row r="1684" spans="25:35" x14ac:dyDescent="0.4">
      <c r="Y1684" s="182" t="s">
        <v>5381</v>
      </c>
      <c r="Z1684" s="182">
        <v>1980</v>
      </c>
      <c r="AA1684" s="182">
        <v>3042.7</v>
      </c>
      <c r="AB1684" s="182">
        <v>79</v>
      </c>
      <c r="AC1684" s="182">
        <v>5</v>
      </c>
      <c r="AD1684" s="182">
        <v>2118.6999999999998</v>
      </c>
      <c r="AF1684" s="182" t="s">
        <v>5369</v>
      </c>
      <c r="AG1684" s="182" t="s">
        <v>17319</v>
      </c>
      <c r="AH1684" s="182" t="s">
        <v>2993</v>
      </c>
      <c r="AI1684" s="182" t="s">
        <v>17042</v>
      </c>
    </row>
    <row r="1685" spans="25:35" x14ac:dyDescent="0.4">
      <c r="Y1685" s="182" t="s">
        <v>1032</v>
      </c>
      <c r="Z1685" s="182">
        <v>1962</v>
      </c>
      <c r="AA1685" s="182">
        <v>2743</v>
      </c>
      <c r="AB1685" s="182">
        <v>91</v>
      </c>
      <c r="AC1685" s="182">
        <v>4</v>
      </c>
      <c r="AD1685" s="182">
        <v>2000.4</v>
      </c>
      <c r="AF1685" s="182" t="s">
        <v>5370</v>
      </c>
      <c r="AG1685" s="182" t="s">
        <v>17312</v>
      </c>
      <c r="AH1685" s="182" t="s">
        <v>2993</v>
      </c>
      <c r="AI1685" s="182" t="s">
        <v>17322</v>
      </c>
    </row>
    <row r="1686" spans="25:35" x14ac:dyDescent="0.4">
      <c r="Y1686" s="182" t="s">
        <v>5382</v>
      </c>
      <c r="Z1686" s="182">
        <v>1963</v>
      </c>
      <c r="AA1686" s="182">
        <v>2359.6</v>
      </c>
      <c r="AB1686" s="182">
        <v>125</v>
      </c>
      <c r="AC1686" s="182">
        <v>4</v>
      </c>
      <c r="AD1686" s="182">
        <v>2188</v>
      </c>
      <c r="AF1686" s="182" t="s">
        <v>81</v>
      </c>
      <c r="AG1686" s="182" t="s">
        <v>17312</v>
      </c>
      <c r="AH1686" s="182" t="s">
        <v>2993</v>
      </c>
      <c r="AI1686" s="182" t="s">
        <v>17322</v>
      </c>
    </row>
    <row r="1687" spans="25:35" x14ac:dyDescent="0.4">
      <c r="Y1687" s="182" t="s">
        <v>5384</v>
      </c>
      <c r="Z1687" s="182">
        <v>1970</v>
      </c>
      <c r="AA1687" s="182">
        <v>2886.6</v>
      </c>
      <c r="AB1687" s="182">
        <v>110</v>
      </c>
      <c r="AC1687" s="182">
        <v>9</v>
      </c>
      <c r="AD1687" s="182">
        <v>2200.1999999999998</v>
      </c>
      <c r="AF1687" s="182" t="s">
        <v>5373</v>
      </c>
      <c r="AG1687" s="182" t="s">
        <v>17312</v>
      </c>
      <c r="AH1687" s="182" t="s">
        <v>2993</v>
      </c>
      <c r="AI1687" s="182" t="s">
        <v>17322</v>
      </c>
    </row>
    <row r="1688" spans="25:35" x14ac:dyDescent="0.4">
      <c r="Y1688" s="182" t="s">
        <v>5386</v>
      </c>
      <c r="Z1688" s="182">
        <v>1963</v>
      </c>
      <c r="AA1688" s="182">
        <v>4334.7</v>
      </c>
      <c r="AB1688" s="182">
        <v>152</v>
      </c>
      <c r="AC1688" s="182">
        <v>5</v>
      </c>
      <c r="AD1688" s="182">
        <v>3203.4</v>
      </c>
      <c r="AF1688" s="182" t="s">
        <v>5374</v>
      </c>
      <c r="AG1688" s="182" t="s">
        <v>17312</v>
      </c>
      <c r="AH1688" s="182" t="s">
        <v>2993</v>
      </c>
      <c r="AI1688" s="182" t="s">
        <v>17315</v>
      </c>
    </row>
    <row r="1689" spans="25:35" x14ac:dyDescent="0.4">
      <c r="Y1689" s="182" t="s">
        <v>5388</v>
      </c>
      <c r="Z1689" s="182">
        <v>1966</v>
      </c>
      <c r="AA1689" s="182">
        <v>3876.2</v>
      </c>
      <c r="AB1689" s="182">
        <v>123</v>
      </c>
      <c r="AC1689" s="182">
        <v>5</v>
      </c>
      <c r="AD1689" s="182">
        <v>3145.8</v>
      </c>
      <c r="AF1689" s="182" t="s">
        <v>5375</v>
      </c>
      <c r="AG1689" s="182" t="s">
        <v>17312</v>
      </c>
      <c r="AH1689" s="182" t="s">
        <v>2993</v>
      </c>
      <c r="AI1689" s="182" t="s">
        <v>17040</v>
      </c>
    </row>
    <row r="1690" spans="25:35" x14ac:dyDescent="0.4">
      <c r="Y1690" s="182" t="s">
        <v>1033</v>
      </c>
      <c r="Z1690" s="182">
        <v>1972</v>
      </c>
      <c r="AA1690" s="182">
        <v>2966.5</v>
      </c>
      <c r="AB1690" s="182">
        <v>106</v>
      </c>
      <c r="AC1690" s="182">
        <v>9</v>
      </c>
      <c r="AD1690" s="182">
        <v>2255.8000000000002</v>
      </c>
      <c r="AF1690" s="182" t="s">
        <v>5376</v>
      </c>
      <c r="AG1690" s="182" t="s">
        <v>17312</v>
      </c>
      <c r="AH1690" s="182" t="s">
        <v>2993</v>
      </c>
      <c r="AI1690" s="182" t="s">
        <v>17315</v>
      </c>
    </row>
    <row r="1691" spans="25:35" x14ac:dyDescent="0.4">
      <c r="Y1691" s="182" t="s">
        <v>148</v>
      </c>
      <c r="Z1691" s="182">
        <v>1983</v>
      </c>
      <c r="AA1691" s="182">
        <v>609.6</v>
      </c>
      <c r="AB1691" s="182">
        <v>24</v>
      </c>
      <c r="AC1691" s="182">
        <v>2</v>
      </c>
      <c r="AD1691" s="182">
        <v>553.5</v>
      </c>
      <c r="AF1691" s="182" t="s">
        <v>161</v>
      </c>
      <c r="AG1691" s="182" t="s">
        <v>17312</v>
      </c>
      <c r="AH1691" s="182" t="s">
        <v>2993</v>
      </c>
      <c r="AI1691" s="182" t="s">
        <v>17315</v>
      </c>
    </row>
    <row r="1692" spans="25:35" x14ac:dyDescent="0.4">
      <c r="Y1692" s="182" t="s">
        <v>147</v>
      </c>
      <c r="Z1692" s="182">
        <v>1983</v>
      </c>
      <c r="AA1692" s="182">
        <v>608.4</v>
      </c>
      <c r="AB1692" s="182">
        <v>38</v>
      </c>
      <c r="AC1692" s="182">
        <v>2</v>
      </c>
      <c r="AD1692" s="182">
        <v>552.5</v>
      </c>
      <c r="AF1692" s="182" t="s">
        <v>1031</v>
      </c>
      <c r="AG1692" s="182" t="s">
        <v>17312</v>
      </c>
      <c r="AH1692" s="182" t="s">
        <v>17035</v>
      </c>
      <c r="AI1692" s="182" t="s">
        <v>17040</v>
      </c>
    </row>
    <row r="1693" spans="25:35" x14ac:dyDescent="0.4">
      <c r="Y1693" s="182" t="s">
        <v>5393</v>
      </c>
      <c r="Z1693" s="182">
        <v>1982</v>
      </c>
      <c r="AA1693" s="182">
        <v>616.5</v>
      </c>
      <c r="AB1693" s="182">
        <v>48</v>
      </c>
      <c r="AC1693" s="182">
        <v>2</v>
      </c>
      <c r="AD1693" s="182">
        <v>560</v>
      </c>
      <c r="AF1693" s="182" t="s">
        <v>5380</v>
      </c>
      <c r="AG1693" s="182" t="s">
        <v>17312</v>
      </c>
      <c r="AH1693" s="182" t="s">
        <v>2993</v>
      </c>
      <c r="AI1693" s="182" t="s">
        <v>17322</v>
      </c>
    </row>
    <row r="1694" spans="25:35" x14ac:dyDescent="0.4">
      <c r="Y1694" s="182" t="s">
        <v>5396</v>
      </c>
      <c r="Z1694" s="182">
        <v>1982</v>
      </c>
      <c r="AA1694" s="182">
        <v>621.29999999999995</v>
      </c>
      <c r="AB1694" s="182">
        <v>58</v>
      </c>
      <c r="AC1694" s="182">
        <v>2</v>
      </c>
      <c r="AD1694" s="182">
        <v>556.29999999999995</v>
      </c>
      <c r="AF1694" s="182" t="s">
        <v>5381</v>
      </c>
      <c r="AG1694" s="182" t="s">
        <v>17312</v>
      </c>
      <c r="AH1694" s="182" t="s">
        <v>2993</v>
      </c>
      <c r="AI1694" s="182" t="s">
        <v>17322</v>
      </c>
    </row>
    <row r="1695" spans="25:35" x14ac:dyDescent="0.4">
      <c r="Y1695" s="182" t="s">
        <v>146</v>
      </c>
      <c r="Z1695" s="182">
        <v>1978</v>
      </c>
      <c r="AA1695" s="182">
        <v>923.2</v>
      </c>
      <c r="AB1695" s="182">
        <v>59</v>
      </c>
      <c r="AC1695" s="182">
        <v>3</v>
      </c>
      <c r="AD1695" s="182">
        <v>850</v>
      </c>
      <c r="AF1695" s="182" t="s">
        <v>1032</v>
      </c>
      <c r="AG1695" s="182" t="s">
        <v>17312</v>
      </c>
      <c r="AH1695" s="182" t="s">
        <v>2993</v>
      </c>
      <c r="AI1695" s="182" t="s">
        <v>17322</v>
      </c>
    </row>
    <row r="1696" spans="25:35" x14ac:dyDescent="0.4">
      <c r="Y1696" s="182" t="s">
        <v>1034</v>
      </c>
      <c r="Z1696" s="182">
        <v>1980</v>
      </c>
      <c r="AA1696" s="182">
        <v>878.7</v>
      </c>
      <c r="AB1696" s="182">
        <v>56</v>
      </c>
      <c r="AC1696" s="182">
        <v>4</v>
      </c>
      <c r="AD1696" s="182">
        <v>776.4</v>
      </c>
      <c r="AF1696" s="182" t="s">
        <v>5382</v>
      </c>
      <c r="AG1696" s="182" t="s">
        <v>17312</v>
      </c>
      <c r="AH1696" s="182" t="s">
        <v>2993</v>
      </c>
      <c r="AI1696" s="182" t="s">
        <v>17322</v>
      </c>
    </row>
    <row r="1697" spans="25:35" x14ac:dyDescent="0.4">
      <c r="Y1697" s="182" t="s">
        <v>82</v>
      </c>
      <c r="Z1697" s="182">
        <v>1980</v>
      </c>
      <c r="AA1697" s="182">
        <v>872.4</v>
      </c>
      <c r="AB1697" s="182">
        <v>42</v>
      </c>
      <c r="AC1697" s="182">
        <v>4</v>
      </c>
      <c r="AD1697" s="182">
        <v>769.6</v>
      </c>
      <c r="AF1697" s="182" t="s">
        <v>5384</v>
      </c>
      <c r="AG1697" s="182" t="s">
        <v>17312</v>
      </c>
      <c r="AH1697" s="182" t="s">
        <v>2993</v>
      </c>
      <c r="AI1697" s="182" t="s">
        <v>17040</v>
      </c>
    </row>
    <row r="1698" spans="25:35" x14ac:dyDescent="0.4">
      <c r="Y1698" s="182" t="s">
        <v>5398</v>
      </c>
      <c r="Z1698" s="182">
        <v>1980</v>
      </c>
      <c r="AA1698" s="182">
        <v>867.5</v>
      </c>
      <c r="AB1698" s="182">
        <v>45</v>
      </c>
      <c r="AC1698" s="182">
        <v>4</v>
      </c>
      <c r="AD1698" s="182">
        <v>765.5</v>
      </c>
      <c r="AF1698" s="182" t="s">
        <v>5386</v>
      </c>
      <c r="AG1698" s="182" t="s">
        <v>17312</v>
      </c>
      <c r="AH1698" s="182" t="s">
        <v>2993</v>
      </c>
      <c r="AI1698" s="182" t="s">
        <v>17315</v>
      </c>
    </row>
    <row r="1699" spans="25:35" x14ac:dyDescent="0.4">
      <c r="Y1699" s="182" t="s">
        <v>5401</v>
      </c>
      <c r="Z1699" s="182">
        <v>1980</v>
      </c>
      <c r="AA1699" s="182">
        <v>870.4</v>
      </c>
      <c r="AB1699" s="182">
        <v>42</v>
      </c>
      <c r="AC1699" s="182">
        <v>4</v>
      </c>
      <c r="AD1699" s="182">
        <v>770</v>
      </c>
      <c r="AF1699" s="182" t="s">
        <v>5388</v>
      </c>
      <c r="AG1699" s="182" t="s">
        <v>17312</v>
      </c>
      <c r="AH1699" s="182" t="s">
        <v>2993</v>
      </c>
      <c r="AI1699" s="182" t="s">
        <v>17315</v>
      </c>
    </row>
    <row r="1700" spans="25:35" x14ac:dyDescent="0.4">
      <c r="Y1700" s="182" t="s">
        <v>83</v>
      </c>
      <c r="Z1700" s="182">
        <v>1980</v>
      </c>
      <c r="AA1700" s="182">
        <v>903.1</v>
      </c>
      <c r="AB1700" s="182">
        <v>52</v>
      </c>
      <c r="AC1700" s="182">
        <v>4</v>
      </c>
      <c r="AD1700" s="182">
        <v>799.1</v>
      </c>
      <c r="AF1700" s="182" t="s">
        <v>1033</v>
      </c>
      <c r="AG1700" s="182" t="s">
        <v>17312</v>
      </c>
      <c r="AH1700" s="182" t="s">
        <v>2993</v>
      </c>
      <c r="AI1700" s="182" t="s">
        <v>17040</v>
      </c>
    </row>
    <row r="1701" spans="25:35" x14ac:dyDescent="0.4">
      <c r="Y1701" s="182" t="s">
        <v>84</v>
      </c>
      <c r="Z1701" s="182">
        <v>1980</v>
      </c>
      <c r="AA1701" s="182">
        <v>894.7</v>
      </c>
      <c r="AB1701" s="182">
        <v>54</v>
      </c>
      <c r="AC1701" s="182">
        <v>4</v>
      </c>
      <c r="AD1701" s="182">
        <v>790.9</v>
      </c>
      <c r="AF1701" s="182" t="s">
        <v>148</v>
      </c>
      <c r="AG1701" s="182" t="s">
        <v>17319</v>
      </c>
      <c r="AH1701" s="182" t="s">
        <v>2993</v>
      </c>
      <c r="AI1701" s="182" t="s">
        <v>17042</v>
      </c>
    </row>
    <row r="1702" spans="25:35" x14ac:dyDescent="0.4">
      <c r="Y1702" s="182" t="s">
        <v>1035</v>
      </c>
      <c r="Z1702" s="182">
        <v>1978</v>
      </c>
      <c r="AA1702" s="182">
        <v>922.6</v>
      </c>
      <c r="AB1702" s="182">
        <v>65</v>
      </c>
      <c r="AC1702" s="182">
        <v>3</v>
      </c>
      <c r="AD1702" s="182">
        <v>851.3</v>
      </c>
      <c r="AF1702" s="182" t="s">
        <v>147</v>
      </c>
      <c r="AG1702" s="182" t="s">
        <v>17319</v>
      </c>
      <c r="AH1702" s="182" t="s">
        <v>2993</v>
      </c>
      <c r="AI1702" s="182" t="s">
        <v>17042</v>
      </c>
    </row>
    <row r="1703" spans="25:35" x14ac:dyDescent="0.4">
      <c r="Y1703" s="182" t="s">
        <v>1036</v>
      </c>
      <c r="Z1703" s="182">
        <v>1975</v>
      </c>
      <c r="AA1703" s="182">
        <v>783.2</v>
      </c>
      <c r="AB1703" s="182">
        <v>56</v>
      </c>
      <c r="AC1703" s="182">
        <v>2</v>
      </c>
      <c r="AD1703" s="182">
        <v>724.6</v>
      </c>
      <c r="AF1703" s="182" t="s">
        <v>5393</v>
      </c>
      <c r="AG1703" s="182" t="s">
        <v>17319</v>
      </c>
      <c r="AH1703" s="182" t="s">
        <v>2993</v>
      </c>
      <c r="AI1703" s="182" t="s">
        <v>17042</v>
      </c>
    </row>
    <row r="1704" spans="25:35" x14ac:dyDescent="0.4">
      <c r="Y1704" s="182" t="s">
        <v>1037</v>
      </c>
      <c r="Z1704" s="182">
        <v>1974</v>
      </c>
      <c r="AA1704" s="182">
        <v>796.5</v>
      </c>
      <c r="AB1704" s="182">
        <v>66</v>
      </c>
      <c r="AC1704" s="182">
        <v>2</v>
      </c>
      <c r="AD1704" s="182">
        <v>736.4</v>
      </c>
      <c r="AF1704" s="182" t="s">
        <v>5396</v>
      </c>
      <c r="AG1704" s="182" t="s">
        <v>17319</v>
      </c>
      <c r="AH1704" s="182" t="s">
        <v>2993</v>
      </c>
      <c r="AI1704" s="182" t="s">
        <v>17042</v>
      </c>
    </row>
    <row r="1705" spans="25:35" x14ac:dyDescent="0.4">
      <c r="Y1705" s="182" t="s">
        <v>1038</v>
      </c>
      <c r="Z1705" s="182">
        <v>1976</v>
      </c>
      <c r="AA1705" s="182">
        <v>1173.7</v>
      </c>
      <c r="AB1705" s="182">
        <v>78</v>
      </c>
      <c r="AC1705" s="182">
        <v>3</v>
      </c>
      <c r="AD1705" s="182">
        <v>1084.5</v>
      </c>
      <c r="AF1705" s="182" t="s">
        <v>146</v>
      </c>
      <c r="AG1705" s="182" t="s">
        <v>17312</v>
      </c>
      <c r="AH1705" s="182" t="s">
        <v>2993</v>
      </c>
      <c r="AI1705" s="182" t="s">
        <v>17042</v>
      </c>
    </row>
    <row r="1706" spans="25:35" x14ac:dyDescent="0.4">
      <c r="Y1706" s="182" t="s">
        <v>1039</v>
      </c>
      <c r="Z1706" s="182">
        <v>1970</v>
      </c>
      <c r="AA1706" s="182">
        <v>390.3</v>
      </c>
      <c r="AB1706" s="182">
        <v>35</v>
      </c>
      <c r="AC1706" s="182">
        <v>2</v>
      </c>
      <c r="AD1706" s="182">
        <v>363.7</v>
      </c>
      <c r="AF1706" s="182" t="s">
        <v>1034</v>
      </c>
      <c r="AG1706" s="182" t="s">
        <v>17312</v>
      </c>
      <c r="AH1706" s="182" t="s">
        <v>2993</v>
      </c>
      <c r="AI1706" s="182" t="s">
        <v>17040</v>
      </c>
    </row>
    <row r="1707" spans="25:35" x14ac:dyDescent="0.4">
      <c r="Y1707" s="182" t="s">
        <v>145</v>
      </c>
      <c r="Z1707" s="182">
        <v>1989</v>
      </c>
      <c r="AA1707" s="182">
        <v>2551.1</v>
      </c>
      <c r="AB1707" s="182">
        <v>137</v>
      </c>
      <c r="AC1707" s="182">
        <v>4</v>
      </c>
      <c r="AD1707" s="182">
        <v>2310.1</v>
      </c>
      <c r="AF1707" s="182" t="s">
        <v>82</v>
      </c>
      <c r="AG1707" s="182" t="s">
        <v>17312</v>
      </c>
      <c r="AH1707" s="182" t="s">
        <v>2993</v>
      </c>
      <c r="AI1707" s="182" t="s">
        <v>17040</v>
      </c>
    </row>
    <row r="1708" spans="25:35" x14ac:dyDescent="0.4">
      <c r="Y1708" s="182" t="s">
        <v>165</v>
      </c>
      <c r="Z1708" s="182">
        <v>1986</v>
      </c>
      <c r="AA1708" s="182">
        <v>2473.3000000000002</v>
      </c>
      <c r="AB1708" s="182">
        <v>146</v>
      </c>
      <c r="AC1708" s="182">
        <v>4</v>
      </c>
      <c r="AD1708" s="182">
        <v>2239.3000000000002</v>
      </c>
      <c r="AF1708" s="182" t="s">
        <v>5398</v>
      </c>
      <c r="AG1708" s="182" t="s">
        <v>17312</v>
      </c>
      <c r="AH1708" s="182" t="s">
        <v>2993</v>
      </c>
      <c r="AI1708" s="182" t="s">
        <v>17040</v>
      </c>
    </row>
    <row r="1709" spans="25:35" x14ac:dyDescent="0.4">
      <c r="Y1709" s="182" t="s">
        <v>5414</v>
      </c>
      <c r="Z1709" s="182">
        <v>1997</v>
      </c>
      <c r="AA1709" s="182">
        <v>2862.3</v>
      </c>
      <c r="AB1709" s="182">
        <v>95</v>
      </c>
      <c r="AC1709" s="182">
        <v>4</v>
      </c>
      <c r="AD1709" s="182">
        <v>2046.7</v>
      </c>
      <c r="AF1709" s="182" t="s">
        <v>5401</v>
      </c>
      <c r="AG1709" s="182" t="s">
        <v>17312</v>
      </c>
      <c r="AH1709" s="182" t="s">
        <v>2993</v>
      </c>
      <c r="AI1709" s="182" t="s">
        <v>17040</v>
      </c>
    </row>
    <row r="1710" spans="25:35" x14ac:dyDescent="0.4">
      <c r="Y1710" s="182" t="s">
        <v>85</v>
      </c>
      <c r="Z1710" s="182">
        <v>1974</v>
      </c>
      <c r="AA1710" s="182">
        <v>936.7</v>
      </c>
      <c r="AB1710" s="182">
        <v>51</v>
      </c>
      <c r="AC1710" s="182">
        <v>2</v>
      </c>
      <c r="AD1710" s="182">
        <v>895.7</v>
      </c>
      <c r="AF1710" s="182" t="s">
        <v>83</v>
      </c>
      <c r="AG1710" s="182" t="s">
        <v>17312</v>
      </c>
      <c r="AH1710" s="182" t="s">
        <v>2993</v>
      </c>
      <c r="AI1710" s="182" t="s">
        <v>17040</v>
      </c>
    </row>
    <row r="1711" spans="25:35" x14ac:dyDescent="0.4">
      <c r="Y1711" s="182" t="s">
        <v>162</v>
      </c>
      <c r="Z1711" s="182">
        <v>1974</v>
      </c>
      <c r="AA1711" s="182">
        <v>371.9</v>
      </c>
      <c r="AB1711" s="182">
        <v>22</v>
      </c>
      <c r="AC1711" s="182">
        <v>2</v>
      </c>
      <c r="AD1711" s="182">
        <v>371.9</v>
      </c>
      <c r="AF1711" s="182" t="s">
        <v>84</v>
      </c>
      <c r="AG1711" s="182" t="s">
        <v>17312</v>
      </c>
      <c r="AH1711" s="182" t="s">
        <v>2993</v>
      </c>
      <c r="AI1711" s="182" t="s">
        <v>17040</v>
      </c>
    </row>
    <row r="1712" spans="25:35" x14ac:dyDescent="0.4">
      <c r="Y1712" s="182" t="s">
        <v>163</v>
      </c>
      <c r="Z1712" s="182">
        <v>1972</v>
      </c>
      <c r="AA1712" s="182">
        <v>388.2</v>
      </c>
      <c r="AB1712" s="182">
        <v>21</v>
      </c>
      <c r="AC1712" s="182">
        <v>2</v>
      </c>
      <c r="AD1712" s="182">
        <v>366</v>
      </c>
      <c r="AF1712" s="182" t="s">
        <v>1035</v>
      </c>
      <c r="AG1712" s="182" t="s">
        <v>17312</v>
      </c>
      <c r="AH1712" s="182" t="s">
        <v>2993</v>
      </c>
      <c r="AI1712" s="182" t="s">
        <v>17042</v>
      </c>
    </row>
    <row r="1713" spans="25:35" x14ac:dyDescent="0.4">
      <c r="Y1713" s="182" t="s">
        <v>164</v>
      </c>
      <c r="Z1713" s="182">
        <v>1969</v>
      </c>
      <c r="AA1713" s="182">
        <v>339.6</v>
      </c>
      <c r="AB1713" s="182">
        <v>20</v>
      </c>
      <c r="AC1713" s="182">
        <v>2</v>
      </c>
      <c r="AD1713" s="182">
        <v>315.2</v>
      </c>
      <c r="AF1713" s="182" t="s">
        <v>1036</v>
      </c>
      <c r="AG1713" s="182" t="s">
        <v>17312</v>
      </c>
      <c r="AH1713" s="182" t="s">
        <v>2993</v>
      </c>
      <c r="AI1713" s="182" t="s">
        <v>17042</v>
      </c>
    </row>
    <row r="1714" spans="25:35" x14ac:dyDescent="0.4">
      <c r="Y1714" s="182" t="s">
        <v>5421</v>
      </c>
      <c r="Z1714" s="182">
        <v>2008</v>
      </c>
      <c r="AA1714" s="182">
        <v>6291.4</v>
      </c>
      <c r="AB1714" s="182">
        <v>182</v>
      </c>
      <c r="AC1714" s="182">
        <v>8</v>
      </c>
      <c r="AD1714" s="182">
        <v>6291.4</v>
      </c>
      <c r="AF1714" s="182" t="s">
        <v>1037</v>
      </c>
      <c r="AG1714" s="182" t="s">
        <v>17312</v>
      </c>
      <c r="AH1714" s="182" t="s">
        <v>2993</v>
      </c>
      <c r="AI1714" s="182" t="s">
        <v>17042</v>
      </c>
    </row>
    <row r="1715" spans="25:35" x14ac:dyDescent="0.4">
      <c r="Y1715" s="182" t="s">
        <v>5422</v>
      </c>
      <c r="Z1715" s="182">
        <v>2005</v>
      </c>
      <c r="AA1715" s="182">
        <v>6120</v>
      </c>
      <c r="AB1715" s="182">
        <v>119</v>
      </c>
      <c r="AC1715" s="182">
        <v>9</v>
      </c>
      <c r="AD1715" s="182">
        <v>6120</v>
      </c>
      <c r="AF1715" s="182" t="s">
        <v>1038</v>
      </c>
      <c r="AG1715" s="182" t="s">
        <v>17312</v>
      </c>
      <c r="AH1715" s="182" t="s">
        <v>2993</v>
      </c>
      <c r="AI1715" s="182" t="s">
        <v>17042</v>
      </c>
    </row>
    <row r="1716" spans="25:35" x14ac:dyDescent="0.4">
      <c r="Y1716" s="182" t="s">
        <v>5423</v>
      </c>
      <c r="Z1716" s="182">
        <v>1998</v>
      </c>
      <c r="AA1716" s="182">
        <v>1882.9</v>
      </c>
      <c r="AB1716" s="182">
        <v>48</v>
      </c>
      <c r="AC1716" s="182">
        <v>4</v>
      </c>
      <c r="AD1716" s="182">
        <v>1882.9</v>
      </c>
      <c r="AF1716" s="182" t="s">
        <v>5407</v>
      </c>
      <c r="AG1716" s="182" t="s">
        <v>17325</v>
      </c>
      <c r="AH1716" s="182" t="s">
        <v>2993</v>
      </c>
      <c r="AI1716" s="182" t="s">
        <v>17040</v>
      </c>
    </row>
    <row r="1717" spans="25:35" x14ac:dyDescent="0.4">
      <c r="Y1717" s="182" t="s">
        <v>5426</v>
      </c>
      <c r="Z1717" s="182">
        <v>2012</v>
      </c>
      <c r="AA1717" s="182">
        <v>5804.5</v>
      </c>
      <c r="AB1717" s="182">
        <v>65</v>
      </c>
      <c r="AC1717" s="182">
        <v>5</v>
      </c>
      <c r="AD1717" s="182">
        <v>5260.2</v>
      </c>
      <c r="AF1717" s="182" t="s">
        <v>1039</v>
      </c>
      <c r="AG1717" s="182" t="s">
        <v>17312</v>
      </c>
      <c r="AH1717" s="182" t="s">
        <v>2993</v>
      </c>
      <c r="AI1717" s="182" t="s">
        <v>17040</v>
      </c>
    </row>
    <row r="1718" spans="25:35" x14ac:dyDescent="0.4">
      <c r="Y1718" s="182" t="s">
        <v>1040</v>
      </c>
      <c r="Z1718" s="182">
        <v>1974</v>
      </c>
      <c r="AA1718" s="182">
        <v>2514.9</v>
      </c>
      <c r="AB1718" s="182">
        <v>132</v>
      </c>
      <c r="AC1718" s="182">
        <v>9</v>
      </c>
      <c r="AD1718" s="182">
        <v>2266.9</v>
      </c>
      <c r="AF1718" s="182" t="s">
        <v>145</v>
      </c>
      <c r="AG1718" s="182" t="s">
        <v>17319</v>
      </c>
      <c r="AH1718" s="182" t="s">
        <v>2993</v>
      </c>
      <c r="AI1718" s="182" t="s">
        <v>17315</v>
      </c>
    </row>
    <row r="1719" spans="25:35" x14ac:dyDescent="0.4">
      <c r="Y1719" s="182" t="s">
        <v>5427</v>
      </c>
      <c r="Z1719" s="182">
        <v>1970</v>
      </c>
      <c r="AA1719" s="182">
        <v>2276</v>
      </c>
      <c r="AB1719" s="182">
        <v>77</v>
      </c>
      <c r="AC1719" s="182">
        <v>9</v>
      </c>
      <c r="AD1719" s="182">
        <v>2276</v>
      </c>
      <c r="AF1719" s="182" t="s">
        <v>165</v>
      </c>
      <c r="AG1719" s="182" t="s">
        <v>17319</v>
      </c>
      <c r="AH1719" s="182" t="s">
        <v>2993</v>
      </c>
      <c r="AI1719" s="182" t="s">
        <v>17315</v>
      </c>
    </row>
    <row r="1720" spans="25:35" x14ac:dyDescent="0.4">
      <c r="Y1720" s="182" t="s">
        <v>166</v>
      </c>
      <c r="Z1720" s="182">
        <v>1970</v>
      </c>
      <c r="AA1720" s="182">
        <v>2542.1</v>
      </c>
      <c r="AB1720" s="182">
        <v>104</v>
      </c>
      <c r="AC1720" s="182">
        <v>9</v>
      </c>
      <c r="AD1720" s="182">
        <v>2269.3000000000002</v>
      </c>
      <c r="AF1720" s="182" t="s">
        <v>5414</v>
      </c>
      <c r="AG1720" s="182" t="s">
        <v>17312</v>
      </c>
      <c r="AH1720" s="182" t="s">
        <v>2993</v>
      </c>
      <c r="AI1720" s="182" t="s">
        <v>17322</v>
      </c>
    </row>
    <row r="1721" spans="25:35" x14ac:dyDescent="0.4">
      <c r="Y1721" s="182" t="s">
        <v>5428</v>
      </c>
      <c r="Z1721" s="182">
        <v>1970</v>
      </c>
      <c r="AA1721" s="182">
        <v>2040.4</v>
      </c>
      <c r="AB1721" s="182">
        <v>76</v>
      </c>
      <c r="AC1721" s="182">
        <v>5</v>
      </c>
      <c r="AD1721" s="182">
        <v>1895.6</v>
      </c>
      <c r="AF1721" s="182" t="s">
        <v>85</v>
      </c>
      <c r="AG1721" s="182" t="s">
        <v>17312</v>
      </c>
      <c r="AH1721" s="182" t="s">
        <v>2993</v>
      </c>
      <c r="AI1721" s="182" t="s">
        <v>17322</v>
      </c>
    </row>
    <row r="1722" spans="25:35" x14ac:dyDescent="0.4">
      <c r="Y1722" s="182" t="s">
        <v>5430</v>
      </c>
      <c r="Z1722" s="182">
        <v>1956</v>
      </c>
      <c r="AA1722" s="182">
        <v>892.02</v>
      </c>
      <c r="AB1722" s="182">
        <v>21</v>
      </c>
      <c r="AC1722" s="182">
        <v>2</v>
      </c>
      <c r="AD1722" s="182">
        <v>681.62</v>
      </c>
      <c r="AF1722" s="182" t="s">
        <v>162</v>
      </c>
      <c r="AG1722" s="182" t="s">
        <v>17312</v>
      </c>
      <c r="AH1722" s="182" t="s">
        <v>2993</v>
      </c>
      <c r="AI1722" s="182" t="s">
        <v>17040</v>
      </c>
    </row>
    <row r="1723" spans="25:35" x14ac:dyDescent="0.4">
      <c r="Y1723" s="182" t="s">
        <v>5432</v>
      </c>
      <c r="Z1723" s="182">
        <v>1958</v>
      </c>
      <c r="AA1723" s="182">
        <v>447.3</v>
      </c>
      <c r="AB1723" s="182">
        <v>21</v>
      </c>
      <c r="AC1723" s="182">
        <v>2</v>
      </c>
      <c r="AD1723" s="182">
        <v>384.9</v>
      </c>
      <c r="AF1723" s="182" t="s">
        <v>163</v>
      </c>
      <c r="AG1723" s="182" t="s">
        <v>17312</v>
      </c>
      <c r="AH1723" s="182" t="s">
        <v>2993</v>
      </c>
      <c r="AI1723" s="182" t="s">
        <v>17040</v>
      </c>
    </row>
    <row r="1724" spans="25:35" x14ac:dyDescent="0.4">
      <c r="Y1724" s="182" t="s">
        <v>5437</v>
      </c>
      <c r="Z1724" s="182">
        <v>2015</v>
      </c>
      <c r="AA1724" s="182">
        <v>3310.6</v>
      </c>
      <c r="AB1724" s="182">
        <v>15</v>
      </c>
      <c r="AC1724" s="182">
        <v>4</v>
      </c>
      <c r="AD1724" s="182">
        <v>2995.2</v>
      </c>
      <c r="AF1724" s="182" t="s">
        <v>164</v>
      </c>
      <c r="AG1724" s="182" t="s">
        <v>17312</v>
      </c>
      <c r="AH1724" s="182" t="s">
        <v>2993</v>
      </c>
      <c r="AI1724" s="182" t="s">
        <v>17040</v>
      </c>
    </row>
    <row r="1725" spans="25:35" x14ac:dyDescent="0.4">
      <c r="Y1725" s="182" t="s">
        <v>5438</v>
      </c>
      <c r="Z1725" s="182">
        <v>1917</v>
      </c>
      <c r="AA1725" s="182">
        <v>311.89999999999998</v>
      </c>
      <c r="AB1725" s="182">
        <v>18</v>
      </c>
      <c r="AC1725" s="182">
        <v>2</v>
      </c>
      <c r="AD1725" s="182">
        <v>201.3</v>
      </c>
      <c r="AF1725" s="182" t="s">
        <v>5421</v>
      </c>
      <c r="AG1725" s="182" t="s">
        <v>17312</v>
      </c>
      <c r="AH1725" s="182" t="s">
        <v>17035</v>
      </c>
      <c r="AI1725" s="182" t="s">
        <v>17322</v>
      </c>
    </row>
    <row r="1726" spans="25:35" x14ac:dyDescent="0.4">
      <c r="Y1726" s="182" t="s">
        <v>17195</v>
      </c>
      <c r="Z1726" s="182">
        <v>1917</v>
      </c>
      <c r="AA1726" s="182">
        <v>269.60000000000002</v>
      </c>
      <c r="AB1726" s="182">
        <v>3</v>
      </c>
      <c r="AC1726" s="182">
        <v>2</v>
      </c>
      <c r="AD1726" s="182">
        <v>269.60000000000002</v>
      </c>
      <c r="AF1726" s="182" t="s">
        <v>5422</v>
      </c>
      <c r="AG1726" s="182" t="s">
        <v>17312</v>
      </c>
      <c r="AH1726" s="182" t="s">
        <v>17035</v>
      </c>
      <c r="AI1726" s="182" t="s">
        <v>17322</v>
      </c>
    </row>
    <row r="1727" spans="25:35" x14ac:dyDescent="0.4">
      <c r="Y1727" s="182" t="s">
        <v>5441</v>
      </c>
      <c r="Z1727" s="182">
        <v>1958</v>
      </c>
      <c r="AA1727" s="182">
        <v>429.9</v>
      </c>
      <c r="AB1727" s="182">
        <v>24</v>
      </c>
      <c r="AC1727" s="182">
        <v>2</v>
      </c>
      <c r="AD1727" s="182">
        <v>389.3</v>
      </c>
      <c r="AF1727" s="182" t="s">
        <v>5423</v>
      </c>
      <c r="AG1727" s="182" t="s">
        <v>17312</v>
      </c>
      <c r="AH1727" s="182" t="s">
        <v>2993</v>
      </c>
      <c r="AI1727" s="182" t="s">
        <v>17315</v>
      </c>
    </row>
    <row r="1728" spans="25:35" x14ac:dyDescent="0.4">
      <c r="Y1728" s="182" t="s">
        <v>5443</v>
      </c>
      <c r="Z1728" s="182">
        <v>1958</v>
      </c>
      <c r="AA1728" s="182">
        <v>1119.5</v>
      </c>
      <c r="AB1728" s="182">
        <v>33</v>
      </c>
      <c r="AC1728" s="182">
        <v>2</v>
      </c>
      <c r="AD1728" s="182">
        <v>732.2</v>
      </c>
      <c r="AF1728" s="182" t="s">
        <v>5426</v>
      </c>
      <c r="AG1728" s="182" t="s">
        <v>17312</v>
      </c>
      <c r="AH1728" s="182" t="s">
        <v>2993</v>
      </c>
      <c r="AI1728" s="182" t="s">
        <v>17331</v>
      </c>
    </row>
    <row r="1729" spans="25:35" x14ac:dyDescent="0.4">
      <c r="Y1729" s="182" t="s">
        <v>1041</v>
      </c>
      <c r="Z1729" s="182">
        <v>1987</v>
      </c>
      <c r="AA1729" s="182">
        <v>3579.9</v>
      </c>
      <c r="AB1729" s="182">
        <v>157</v>
      </c>
      <c r="AC1729" s="182">
        <v>5</v>
      </c>
      <c r="AD1729" s="182">
        <v>3187.3</v>
      </c>
      <c r="AF1729" s="182" t="s">
        <v>1040</v>
      </c>
      <c r="AG1729" s="182" t="s">
        <v>17312</v>
      </c>
      <c r="AH1729" s="182" t="s">
        <v>2993</v>
      </c>
      <c r="AI1729" s="182" t="s">
        <v>17040</v>
      </c>
    </row>
    <row r="1730" spans="25:35" x14ac:dyDescent="0.4">
      <c r="Y1730" s="182" t="s">
        <v>5445</v>
      </c>
      <c r="Z1730" s="182">
        <v>1988</v>
      </c>
      <c r="AA1730" s="182">
        <v>3568.4</v>
      </c>
      <c r="AB1730" s="182">
        <v>152</v>
      </c>
      <c r="AC1730" s="182">
        <v>5</v>
      </c>
      <c r="AD1730" s="182">
        <v>3170.9</v>
      </c>
      <c r="AF1730" s="182" t="s">
        <v>5427</v>
      </c>
      <c r="AG1730" s="182" t="s">
        <v>17312</v>
      </c>
      <c r="AH1730" s="182" t="s">
        <v>2993</v>
      </c>
      <c r="AI1730" s="182" t="s">
        <v>17040</v>
      </c>
    </row>
    <row r="1731" spans="25:35" x14ac:dyDescent="0.4">
      <c r="Y1731" s="182" t="s">
        <v>5447</v>
      </c>
      <c r="Z1731" s="182">
        <v>1970</v>
      </c>
      <c r="AA1731" s="182">
        <v>3166.9</v>
      </c>
      <c r="AB1731" s="182">
        <v>180</v>
      </c>
      <c r="AC1731" s="182">
        <v>5</v>
      </c>
      <c r="AD1731" s="182">
        <v>2797.4</v>
      </c>
      <c r="AF1731" s="182" t="s">
        <v>166</v>
      </c>
      <c r="AG1731" s="182" t="s">
        <v>17312</v>
      </c>
      <c r="AH1731" s="182" t="s">
        <v>2993</v>
      </c>
      <c r="AI1731" s="182" t="s">
        <v>17040</v>
      </c>
    </row>
    <row r="1732" spans="25:35" x14ac:dyDescent="0.4">
      <c r="Y1732" s="182" t="s">
        <v>5449</v>
      </c>
      <c r="Z1732" s="182">
        <v>1972</v>
      </c>
      <c r="AA1732" s="182">
        <v>2171.9</v>
      </c>
      <c r="AB1732" s="182">
        <v>26</v>
      </c>
      <c r="AC1732" s="182">
        <v>4</v>
      </c>
      <c r="AD1732" s="182">
        <v>2022.4</v>
      </c>
      <c r="AF1732" s="182" t="s">
        <v>5428</v>
      </c>
      <c r="AG1732" s="182" t="s">
        <v>17312</v>
      </c>
      <c r="AH1732" s="182" t="s">
        <v>2993</v>
      </c>
      <c r="AI1732" s="182" t="s">
        <v>17042</v>
      </c>
    </row>
    <row r="1733" spans="25:35" x14ac:dyDescent="0.4">
      <c r="Y1733" s="182" t="s">
        <v>17196</v>
      </c>
      <c r="Z1733" s="182">
        <v>1993</v>
      </c>
      <c r="AA1733" s="182">
        <v>1701.5</v>
      </c>
      <c r="AB1733" s="182">
        <v>101</v>
      </c>
      <c r="AC1733" s="182">
        <v>5</v>
      </c>
      <c r="AD1733" s="182">
        <v>1382.9</v>
      </c>
      <c r="AF1733" s="182" t="s">
        <v>5430</v>
      </c>
      <c r="AG1733" s="182" t="s">
        <v>17312</v>
      </c>
      <c r="AH1733" s="182" t="s">
        <v>2993</v>
      </c>
      <c r="AI1733" s="182" t="s">
        <v>17042</v>
      </c>
    </row>
    <row r="1734" spans="25:35" x14ac:dyDescent="0.4">
      <c r="Y1734" s="182" t="s">
        <v>5451</v>
      </c>
      <c r="Z1734" s="182">
        <v>1962</v>
      </c>
      <c r="AA1734" s="182">
        <v>1581.6</v>
      </c>
      <c r="AB1734" s="182">
        <v>54</v>
      </c>
      <c r="AC1734" s="182">
        <v>5</v>
      </c>
      <c r="AD1734" s="182">
        <v>1437.8</v>
      </c>
      <c r="AF1734" s="182" t="s">
        <v>5432</v>
      </c>
      <c r="AG1734" s="182" t="s">
        <v>17312</v>
      </c>
      <c r="AH1734" s="182" t="s">
        <v>2993</v>
      </c>
      <c r="AI1734" s="182" t="s">
        <v>17040</v>
      </c>
    </row>
    <row r="1735" spans="25:35" x14ac:dyDescent="0.4">
      <c r="Y1735" s="182" t="s">
        <v>5453</v>
      </c>
      <c r="Z1735" s="182">
        <v>1956</v>
      </c>
      <c r="AA1735" s="182">
        <v>1637</v>
      </c>
      <c r="AB1735" s="182">
        <v>61</v>
      </c>
      <c r="AC1735" s="182">
        <v>3</v>
      </c>
      <c r="AD1735" s="182">
        <v>1066.9000000000001</v>
      </c>
      <c r="AF1735" s="182" t="s">
        <v>5437</v>
      </c>
      <c r="AG1735" s="182" t="s">
        <v>17312</v>
      </c>
      <c r="AH1735" s="182" t="s">
        <v>2993</v>
      </c>
      <c r="AI1735" s="182" t="s">
        <v>17315</v>
      </c>
    </row>
    <row r="1736" spans="25:35" x14ac:dyDescent="0.4">
      <c r="Y1736" s="182" t="s">
        <v>5455</v>
      </c>
      <c r="Z1736" s="182">
        <v>1956</v>
      </c>
      <c r="AA1736" s="182">
        <v>1526.8</v>
      </c>
      <c r="AB1736" s="182">
        <v>66</v>
      </c>
      <c r="AC1736" s="182">
        <v>3</v>
      </c>
      <c r="AD1736" s="182">
        <v>898.2</v>
      </c>
      <c r="AF1736" s="182" t="s">
        <v>5438</v>
      </c>
      <c r="AG1736" s="182" t="s">
        <v>17327</v>
      </c>
      <c r="AH1736" s="182" t="s">
        <v>2993</v>
      </c>
      <c r="AI1736" s="182" t="s">
        <v>17040</v>
      </c>
    </row>
    <row r="1737" spans="25:35" x14ac:dyDescent="0.4">
      <c r="Y1737" s="182" t="s">
        <v>1042</v>
      </c>
      <c r="Z1737" s="182">
        <v>1961</v>
      </c>
      <c r="AA1737" s="182">
        <v>1116.9000000000001</v>
      </c>
      <c r="AB1737" s="182">
        <v>36</v>
      </c>
      <c r="AC1737" s="182">
        <v>4</v>
      </c>
      <c r="AD1737" s="182">
        <v>860.4</v>
      </c>
      <c r="AF1737" s="182" t="s">
        <v>5441</v>
      </c>
      <c r="AG1737" s="182" t="s">
        <v>17312</v>
      </c>
      <c r="AH1737" s="182" t="s">
        <v>2993</v>
      </c>
      <c r="AI1737" s="182" t="s">
        <v>17040</v>
      </c>
    </row>
    <row r="1738" spans="25:35" x14ac:dyDescent="0.4">
      <c r="Y1738" s="182" t="s">
        <v>5457</v>
      </c>
      <c r="Z1738" s="182">
        <v>1961</v>
      </c>
      <c r="AA1738" s="182">
        <v>1260</v>
      </c>
      <c r="AB1738" s="182">
        <v>38</v>
      </c>
      <c r="AC1738" s="182">
        <v>4</v>
      </c>
      <c r="AD1738" s="182">
        <v>961.3</v>
      </c>
      <c r="AF1738" s="182" t="s">
        <v>5443</v>
      </c>
      <c r="AG1738" s="182" t="s">
        <v>17312</v>
      </c>
      <c r="AH1738" s="182" t="s">
        <v>17313</v>
      </c>
      <c r="AI1738" s="182" t="s">
        <v>17040</v>
      </c>
    </row>
    <row r="1739" spans="25:35" x14ac:dyDescent="0.4">
      <c r="Y1739" s="182" t="s">
        <v>5458</v>
      </c>
      <c r="Z1739" s="182">
        <v>1961</v>
      </c>
      <c r="AA1739" s="182">
        <v>1478.4</v>
      </c>
      <c r="AB1739" s="182">
        <v>50</v>
      </c>
      <c r="AC1739" s="182">
        <v>4</v>
      </c>
      <c r="AD1739" s="182">
        <v>1363.8</v>
      </c>
      <c r="AF1739" s="182" t="s">
        <v>1041</v>
      </c>
      <c r="AG1739" s="182" t="s">
        <v>17319</v>
      </c>
      <c r="AH1739" s="182" t="s">
        <v>17035</v>
      </c>
      <c r="AI1739" s="182" t="s">
        <v>17315</v>
      </c>
    </row>
    <row r="1740" spans="25:35" x14ac:dyDescent="0.4">
      <c r="Y1740" s="182" t="s">
        <v>1043</v>
      </c>
      <c r="Z1740" s="182">
        <v>1957</v>
      </c>
      <c r="AA1740" s="182">
        <v>436.2</v>
      </c>
      <c r="AB1740" s="182">
        <v>14</v>
      </c>
      <c r="AC1740" s="182">
        <v>2</v>
      </c>
      <c r="AD1740" s="182">
        <v>387.1</v>
      </c>
      <c r="AF1740" s="182" t="s">
        <v>5445</v>
      </c>
      <c r="AG1740" s="182" t="s">
        <v>17319</v>
      </c>
      <c r="AH1740" s="182" t="s">
        <v>2993</v>
      </c>
      <c r="AI1740" s="182" t="s">
        <v>17315</v>
      </c>
    </row>
    <row r="1741" spans="25:35" x14ac:dyDescent="0.4">
      <c r="Y1741" s="182" t="s">
        <v>5461</v>
      </c>
      <c r="Z1741" s="182">
        <v>1958</v>
      </c>
      <c r="AA1741" s="182">
        <v>1868.7</v>
      </c>
      <c r="AB1741" s="182">
        <v>66</v>
      </c>
      <c r="AC1741" s="182">
        <v>3</v>
      </c>
      <c r="AD1741" s="182">
        <v>1370.6</v>
      </c>
      <c r="AF1741" s="182" t="s">
        <v>5447</v>
      </c>
      <c r="AG1741" s="182" t="s">
        <v>17312</v>
      </c>
      <c r="AH1741" s="182" t="s">
        <v>2993</v>
      </c>
      <c r="AI1741" s="182" t="s">
        <v>17315</v>
      </c>
    </row>
    <row r="1742" spans="25:35" x14ac:dyDescent="0.4">
      <c r="Y1742" s="182" t="s">
        <v>5463</v>
      </c>
      <c r="Z1742" s="182">
        <v>1956</v>
      </c>
      <c r="AA1742" s="182">
        <v>1227.2</v>
      </c>
      <c r="AB1742" s="182">
        <v>27</v>
      </c>
      <c r="AC1742" s="182">
        <v>3</v>
      </c>
      <c r="AD1742" s="182">
        <v>1128.4000000000001</v>
      </c>
      <c r="AF1742" s="182" t="s">
        <v>5449</v>
      </c>
      <c r="AG1742" s="182" t="s">
        <v>17312</v>
      </c>
      <c r="AH1742" s="182" t="s">
        <v>17035</v>
      </c>
      <c r="AI1742" s="182" t="s">
        <v>17040</v>
      </c>
    </row>
    <row r="1743" spans="25:35" x14ac:dyDescent="0.4">
      <c r="Y1743" s="182" t="s">
        <v>5465</v>
      </c>
      <c r="Z1743" s="182">
        <v>1952</v>
      </c>
      <c r="AA1743" s="182">
        <v>777.9</v>
      </c>
      <c r="AB1743" s="182">
        <v>24</v>
      </c>
      <c r="AC1743" s="182">
        <v>2</v>
      </c>
      <c r="AD1743" s="182">
        <v>501.4</v>
      </c>
      <c r="AF1743" s="182" t="s">
        <v>5451</v>
      </c>
      <c r="AG1743" s="182" t="s">
        <v>17312</v>
      </c>
      <c r="AH1743" s="182" t="s">
        <v>17313</v>
      </c>
      <c r="AI1743" s="182" t="s">
        <v>17042</v>
      </c>
    </row>
    <row r="1744" spans="25:35" x14ac:dyDescent="0.4">
      <c r="Y1744" s="182" t="s">
        <v>5467</v>
      </c>
      <c r="Z1744" s="182">
        <v>1958</v>
      </c>
      <c r="AA1744" s="182">
        <v>299.7</v>
      </c>
      <c r="AB1744" s="182">
        <v>12</v>
      </c>
      <c r="AC1744" s="182">
        <v>2</v>
      </c>
      <c r="AD1744" s="182">
        <v>276.5</v>
      </c>
      <c r="AF1744" s="182" t="s">
        <v>5453</v>
      </c>
      <c r="AG1744" s="182" t="s">
        <v>17312</v>
      </c>
      <c r="AH1744" s="182" t="s">
        <v>17313</v>
      </c>
      <c r="AI1744" s="182" t="s">
        <v>17040</v>
      </c>
    </row>
    <row r="1745" spans="25:35" x14ac:dyDescent="0.4">
      <c r="Y1745" s="182" t="s">
        <v>5470</v>
      </c>
      <c r="Z1745" s="182">
        <v>1956</v>
      </c>
      <c r="AA1745" s="182">
        <v>442.8</v>
      </c>
      <c r="AB1745" s="182">
        <v>13</v>
      </c>
      <c r="AC1745" s="182">
        <v>2</v>
      </c>
      <c r="AD1745" s="182">
        <v>389.1</v>
      </c>
      <c r="AF1745" s="182" t="s">
        <v>5455</v>
      </c>
      <c r="AG1745" s="182" t="s">
        <v>17312</v>
      </c>
      <c r="AH1745" s="182" t="s">
        <v>17313</v>
      </c>
      <c r="AI1745" s="182" t="s">
        <v>17040</v>
      </c>
    </row>
    <row r="1746" spans="25:35" x14ac:dyDescent="0.4">
      <c r="Y1746" s="182" t="s">
        <v>5471</v>
      </c>
      <c r="Z1746" s="182">
        <v>1982</v>
      </c>
      <c r="AA1746" s="182">
        <v>3862.4</v>
      </c>
      <c r="AB1746" s="182">
        <v>176</v>
      </c>
      <c r="AC1746" s="182">
        <v>9</v>
      </c>
      <c r="AD1746" s="182">
        <v>3015.2</v>
      </c>
      <c r="AF1746" s="182" t="s">
        <v>1042</v>
      </c>
      <c r="AG1746" s="182" t="s">
        <v>17312</v>
      </c>
      <c r="AH1746" s="182" t="s">
        <v>2993</v>
      </c>
      <c r="AI1746" s="182" t="s">
        <v>17042</v>
      </c>
    </row>
    <row r="1747" spans="25:35" x14ac:dyDescent="0.4">
      <c r="Y1747" s="182" t="s">
        <v>5473</v>
      </c>
      <c r="Z1747" s="182">
        <v>1930</v>
      </c>
      <c r="AA1747" s="182">
        <v>1305.9000000000001</v>
      </c>
      <c r="AB1747" s="182">
        <v>40</v>
      </c>
      <c r="AC1747" s="182">
        <v>3</v>
      </c>
      <c r="AD1747" s="182">
        <v>1150.8</v>
      </c>
      <c r="AF1747" s="182" t="s">
        <v>5457</v>
      </c>
      <c r="AG1747" s="182" t="s">
        <v>17312</v>
      </c>
      <c r="AH1747" s="182" t="s">
        <v>2993</v>
      </c>
      <c r="AI1747" s="182" t="s">
        <v>17042</v>
      </c>
    </row>
    <row r="1748" spans="25:35" x14ac:dyDescent="0.4">
      <c r="Y1748" s="182" t="s">
        <v>5474</v>
      </c>
      <c r="Z1748" s="182">
        <v>1965</v>
      </c>
      <c r="AA1748" s="182">
        <v>430.3</v>
      </c>
      <c r="AB1748" s="182">
        <v>19</v>
      </c>
      <c r="AC1748" s="182">
        <v>2</v>
      </c>
      <c r="AD1748" s="182">
        <v>387.7</v>
      </c>
      <c r="AF1748" s="182" t="s">
        <v>5458</v>
      </c>
      <c r="AG1748" s="182" t="s">
        <v>17312</v>
      </c>
      <c r="AH1748" s="182" t="s">
        <v>2993</v>
      </c>
      <c r="AI1748" s="182" t="s">
        <v>17042</v>
      </c>
    </row>
    <row r="1749" spans="25:35" x14ac:dyDescent="0.4">
      <c r="Y1749" s="182" t="s">
        <v>1044</v>
      </c>
      <c r="Z1749" s="182">
        <v>1960</v>
      </c>
      <c r="AA1749" s="182">
        <v>1706.1</v>
      </c>
      <c r="AB1749" s="182">
        <v>56</v>
      </c>
      <c r="AC1749" s="182">
        <v>4</v>
      </c>
      <c r="AD1749" s="182">
        <v>1266.5999999999999</v>
      </c>
      <c r="AF1749" s="182" t="s">
        <v>1043</v>
      </c>
      <c r="AG1749" s="182" t="s">
        <v>17312</v>
      </c>
      <c r="AH1749" s="182" t="s">
        <v>17313</v>
      </c>
      <c r="AI1749" s="182" t="s">
        <v>17040</v>
      </c>
    </row>
    <row r="1750" spans="25:35" x14ac:dyDescent="0.4">
      <c r="Y1750" s="182" t="s">
        <v>5477</v>
      </c>
      <c r="Z1750" s="182">
        <v>1960</v>
      </c>
      <c r="AA1750" s="182">
        <v>2770.1</v>
      </c>
      <c r="AB1750" s="182">
        <v>156</v>
      </c>
      <c r="AC1750" s="182">
        <v>4</v>
      </c>
      <c r="AD1750" s="182">
        <v>2500.1</v>
      </c>
      <c r="AF1750" s="182" t="s">
        <v>5461</v>
      </c>
      <c r="AG1750" s="182" t="s">
        <v>17312</v>
      </c>
      <c r="AH1750" s="182" t="s">
        <v>2993</v>
      </c>
      <c r="AI1750" s="182" t="s">
        <v>17322</v>
      </c>
    </row>
    <row r="1751" spans="25:35" x14ac:dyDescent="0.4">
      <c r="Y1751" s="182" t="s">
        <v>5479</v>
      </c>
      <c r="Z1751" s="182">
        <v>1962</v>
      </c>
      <c r="AA1751" s="182">
        <v>4030.1</v>
      </c>
      <c r="AB1751" s="182">
        <v>185</v>
      </c>
      <c r="AC1751" s="182">
        <v>5</v>
      </c>
      <c r="AD1751" s="182">
        <v>3501.4</v>
      </c>
      <c r="AF1751" s="182" t="s">
        <v>5463</v>
      </c>
      <c r="AG1751" s="182" t="s">
        <v>17312</v>
      </c>
      <c r="AH1751" s="182" t="s">
        <v>2993</v>
      </c>
      <c r="AI1751" s="182" t="s">
        <v>17042</v>
      </c>
    </row>
    <row r="1752" spans="25:35" x14ac:dyDescent="0.4">
      <c r="Y1752" s="182" t="s">
        <v>5480</v>
      </c>
      <c r="Z1752" s="182">
        <v>1961</v>
      </c>
      <c r="AA1752" s="182">
        <v>1383.2</v>
      </c>
      <c r="AB1752" s="182">
        <v>83</v>
      </c>
      <c r="AC1752" s="182">
        <v>4</v>
      </c>
      <c r="AD1752" s="182">
        <v>1271.9000000000001</v>
      </c>
      <c r="AF1752" s="182" t="s">
        <v>5465</v>
      </c>
      <c r="AG1752" s="182" t="s">
        <v>17312</v>
      </c>
      <c r="AH1752" s="182" t="s">
        <v>2993</v>
      </c>
      <c r="AI1752" s="182" t="s">
        <v>17042</v>
      </c>
    </row>
    <row r="1753" spans="25:35" x14ac:dyDescent="0.4">
      <c r="Y1753" s="182" t="s">
        <v>5481</v>
      </c>
      <c r="Z1753" s="182">
        <v>1961</v>
      </c>
      <c r="AA1753" s="182">
        <v>2598.6999999999998</v>
      </c>
      <c r="AB1753" s="182">
        <v>125</v>
      </c>
      <c r="AC1753" s="182">
        <v>4</v>
      </c>
      <c r="AD1753" s="182">
        <v>2423.9</v>
      </c>
      <c r="AF1753" s="182" t="s">
        <v>5467</v>
      </c>
      <c r="AG1753" s="182" t="s">
        <v>17312</v>
      </c>
      <c r="AH1753" s="182" t="s">
        <v>2993</v>
      </c>
      <c r="AI1753" s="182" t="s">
        <v>17040</v>
      </c>
    </row>
    <row r="1754" spans="25:35" x14ac:dyDescent="0.4">
      <c r="Y1754" s="182" t="s">
        <v>144</v>
      </c>
      <c r="Z1754" s="182">
        <v>1959</v>
      </c>
      <c r="AA1754" s="182">
        <v>1420.1</v>
      </c>
      <c r="AB1754" s="182">
        <v>83</v>
      </c>
      <c r="AC1754" s="182">
        <v>4</v>
      </c>
      <c r="AD1754" s="182">
        <v>1306.9000000000001</v>
      </c>
      <c r="AF1754" s="182" t="s">
        <v>5470</v>
      </c>
      <c r="AG1754" s="182" t="s">
        <v>17312</v>
      </c>
      <c r="AH1754" s="182" t="s">
        <v>2993</v>
      </c>
      <c r="AI1754" s="182" t="s">
        <v>17042</v>
      </c>
    </row>
    <row r="1755" spans="25:35" x14ac:dyDescent="0.4">
      <c r="Y1755" s="182" t="s">
        <v>5482</v>
      </c>
      <c r="Z1755" s="182">
        <v>1962</v>
      </c>
      <c r="AA1755" s="182">
        <v>2308.5</v>
      </c>
      <c r="AB1755" s="182">
        <v>135</v>
      </c>
      <c r="AC1755" s="182">
        <v>4</v>
      </c>
      <c r="AD1755" s="182">
        <v>2128.9</v>
      </c>
      <c r="AF1755" s="182" t="s">
        <v>5471</v>
      </c>
      <c r="AG1755" s="182" t="s">
        <v>17312</v>
      </c>
      <c r="AH1755" s="182" t="s">
        <v>2993</v>
      </c>
      <c r="AI1755" s="182" t="s">
        <v>17040</v>
      </c>
    </row>
    <row r="1756" spans="25:35" x14ac:dyDescent="0.4">
      <c r="Y1756" s="182" t="s">
        <v>5483</v>
      </c>
      <c r="Z1756" s="182">
        <v>1957</v>
      </c>
      <c r="AA1756" s="182">
        <v>617.79999999999995</v>
      </c>
      <c r="AB1756" s="182">
        <v>29</v>
      </c>
      <c r="AC1756" s="182">
        <v>2</v>
      </c>
      <c r="AD1756" s="182">
        <v>557.4</v>
      </c>
      <c r="AF1756" s="182" t="s">
        <v>5473</v>
      </c>
      <c r="AG1756" s="182" t="s">
        <v>17312</v>
      </c>
      <c r="AH1756" s="182" t="s">
        <v>2993</v>
      </c>
      <c r="AI1756" s="182" t="s">
        <v>17042</v>
      </c>
    </row>
    <row r="1757" spans="25:35" x14ac:dyDescent="0.4">
      <c r="Y1757" s="182" t="s">
        <v>1045</v>
      </c>
      <c r="Z1757" s="182">
        <v>1966</v>
      </c>
      <c r="AA1757" s="182">
        <v>1880.1</v>
      </c>
      <c r="AB1757" s="182">
        <v>80</v>
      </c>
      <c r="AC1757" s="182">
        <v>4</v>
      </c>
      <c r="AD1757" s="182">
        <v>1671.3</v>
      </c>
      <c r="AF1757" s="182" t="s">
        <v>5474</v>
      </c>
      <c r="AG1757" s="182" t="s">
        <v>17312</v>
      </c>
      <c r="AH1757" s="182" t="s">
        <v>2993</v>
      </c>
      <c r="AI1757" s="182" t="s">
        <v>17040</v>
      </c>
    </row>
    <row r="1758" spans="25:35" x14ac:dyDescent="0.4">
      <c r="Y1758" s="182" t="s">
        <v>1046</v>
      </c>
      <c r="Z1758" s="182">
        <v>1956</v>
      </c>
      <c r="AA1758" s="182">
        <v>443</v>
      </c>
      <c r="AB1758" s="182">
        <v>21</v>
      </c>
      <c r="AC1758" s="182">
        <v>2</v>
      </c>
      <c r="AD1758" s="182">
        <v>397.1</v>
      </c>
      <c r="AF1758" s="182" t="s">
        <v>1044</v>
      </c>
      <c r="AG1758" s="182" t="s">
        <v>17312</v>
      </c>
      <c r="AH1758" s="182" t="s">
        <v>2993</v>
      </c>
      <c r="AI1758" s="182" t="s">
        <v>17042</v>
      </c>
    </row>
    <row r="1759" spans="25:35" x14ac:dyDescent="0.4">
      <c r="Y1759" s="182" t="s">
        <v>1047</v>
      </c>
      <c r="Z1759" s="182">
        <v>1996</v>
      </c>
      <c r="AA1759" s="182">
        <v>7364.5</v>
      </c>
      <c r="AB1759" s="182">
        <v>302</v>
      </c>
      <c r="AC1759" s="182">
        <v>9</v>
      </c>
      <c r="AD1759" s="182">
        <v>6614.9</v>
      </c>
      <c r="AF1759" s="182" t="s">
        <v>5477</v>
      </c>
      <c r="AG1759" s="182" t="s">
        <v>17312</v>
      </c>
      <c r="AH1759" s="182" t="s">
        <v>2993</v>
      </c>
      <c r="AI1759" s="182" t="s">
        <v>17315</v>
      </c>
    </row>
    <row r="1760" spans="25:35" x14ac:dyDescent="0.4">
      <c r="Y1760" s="182" t="s">
        <v>5489</v>
      </c>
      <c r="Z1760" s="182">
        <v>1995</v>
      </c>
      <c r="AA1760" s="182">
        <v>9473.5</v>
      </c>
      <c r="AB1760" s="182">
        <v>326</v>
      </c>
      <c r="AC1760" s="182">
        <v>9</v>
      </c>
      <c r="AD1760" s="182">
        <v>8097.7</v>
      </c>
      <c r="AF1760" s="182" t="s">
        <v>5479</v>
      </c>
      <c r="AG1760" s="182" t="s">
        <v>17312</v>
      </c>
      <c r="AH1760" s="182" t="s">
        <v>17313</v>
      </c>
      <c r="AI1760" s="182" t="s">
        <v>17322</v>
      </c>
    </row>
    <row r="1761" spans="25:35" x14ac:dyDescent="0.4">
      <c r="Y1761" s="182" t="s">
        <v>1048</v>
      </c>
      <c r="Z1761" s="182">
        <v>1997</v>
      </c>
      <c r="AA1761" s="182">
        <v>10226.4</v>
      </c>
      <c r="AB1761" s="182">
        <v>261</v>
      </c>
      <c r="AC1761" s="182">
        <v>10</v>
      </c>
      <c r="AD1761" s="182">
        <v>9249.5</v>
      </c>
      <c r="AF1761" s="182" t="s">
        <v>5480</v>
      </c>
      <c r="AG1761" s="182" t="s">
        <v>17312</v>
      </c>
      <c r="AH1761" s="182" t="s">
        <v>2993</v>
      </c>
      <c r="AI1761" s="182" t="s">
        <v>17042</v>
      </c>
    </row>
    <row r="1762" spans="25:35" x14ac:dyDescent="0.4">
      <c r="Y1762" s="182" t="s">
        <v>5492</v>
      </c>
      <c r="Z1762" s="182">
        <v>1955</v>
      </c>
      <c r="AA1762" s="182">
        <v>438.9</v>
      </c>
      <c r="AB1762" s="182">
        <v>20</v>
      </c>
      <c r="AC1762" s="182">
        <v>2</v>
      </c>
      <c r="AD1762" s="182">
        <v>390.5</v>
      </c>
      <c r="AF1762" s="182" t="s">
        <v>5481</v>
      </c>
      <c r="AG1762" s="182" t="s">
        <v>17312</v>
      </c>
      <c r="AH1762" s="182" t="s">
        <v>2993</v>
      </c>
      <c r="AI1762" s="182" t="s">
        <v>17322</v>
      </c>
    </row>
    <row r="1763" spans="25:35" x14ac:dyDescent="0.4">
      <c r="Y1763" s="182" t="s">
        <v>1049</v>
      </c>
      <c r="Z1763" s="182">
        <v>2000</v>
      </c>
      <c r="AA1763" s="182">
        <v>3770.1</v>
      </c>
      <c r="AB1763" s="182">
        <v>75</v>
      </c>
      <c r="AC1763" s="182">
        <v>9</v>
      </c>
      <c r="AD1763" s="182">
        <v>3580.8</v>
      </c>
      <c r="AF1763" s="182" t="s">
        <v>144</v>
      </c>
      <c r="AG1763" s="182" t="s">
        <v>17312</v>
      </c>
      <c r="AH1763" s="182" t="s">
        <v>2993</v>
      </c>
      <c r="AI1763" s="182" t="s">
        <v>17042</v>
      </c>
    </row>
    <row r="1764" spans="25:35" x14ac:dyDescent="0.4">
      <c r="Y1764" s="182" t="s">
        <v>5495</v>
      </c>
      <c r="Z1764" s="182">
        <v>2000</v>
      </c>
      <c r="AA1764" s="182">
        <v>3417.3</v>
      </c>
      <c r="AB1764" s="182">
        <v>88</v>
      </c>
      <c r="AC1764" s="182">
        <v>6</v>
      </c>
      <c r="AD1764" s="182">
        <v>2229.3000000000002</v>
      </c>
      <c r="AF1764" s="182" t="s">
        <v>5482</v>
      </c>
      <c r="AG1764" s="182" t="s">
        <v>17312</v>
      </c>
      <c r="AH1764" s="182" t="s">
        <v>2993</v>
      </c>
      <c r="AI1764" s="182" t="s">
        <v>17322</v>
      </c>
    </row>
    <row r="1765" spans="25:35" x14ac:dyDescent="0.4">
      <c r="Y1765" s="182" t="s">
        <v>5497</v>
      </c>
      <c r="Z1765" s="182">
        <v>1998</v>
      </c>
      <c r="AA1765" s="182">
        <v>8519.7000000000007</v>
      </c>
      <c r="AB1765" s="182">
        <v>140</v>
      </c>
      <c r="AC1765" s="182">
        <v>7</v>
      </c>
      <c r="AD1765" s="182">
        <v>5431.3</v>
      </c>
      <c r="AF1765" s="182" t="s">
        <v>5483</v>
      </c>
      <c r="AG1765" s="182" t="s">
        <v>17312</v>
      </c>
      <c r="AH1765" s="182" t="s">
        <v>2993</v>
      </c>
      <c r="AI1765" s="182" t="s">
        <v>17042</v>
      </c>
    </row>
    <row r="1766" spans="25:35" x14ac:dyDescent="0.4">
      <c r="Y1766" s="182" t="s">
        <v>5499</v>
      </c>
      <c r="Z1766" s="182">
        <v>1979</v>
      </c>
      <c r="AA1766" s="182">
        <v>2993.1</v>
      </c>
      <c r="AB1766" s="182">
        <v>106</v>
      </c>
      <c r="AC1766" s="182">
        <v>5</v>
      </c>
      <c r="AD1766" s="182">
        <v>2640.1</v>
      </c>
      <c r="AF1766" s="182" t="s">
        <v>1045</v>
      </c>
      <c r="AG1766" s="182" t="s">
        <v>17312</v>
      </c>
      <c r="AH1766" s="182" t="s">
        <v>2993</v>
      </c>
      <c r="AI1766" s="182" t="s">
        <v>17322</v>
      </c>
    </row>
    <row r="1767" spans="25:35" x14ac:dyDescent="0.4">
      <c r="Y1767" s="182" t="s">
        <v>5501</v>
      </c>
      <c r="Z1767" s="182">
        <v>1986</v>
      </c>
      <c r="AA1767" s="182">
        <v>2962.8</v>
      </c>
      <c r="AB1767" s="182">
        <v>88</v>
      </c>
      <c r="AC1767" s="182">
        <v>5</v>
      </c>
      <c r="AD1767" s="182">
        <v>2674.3</v>
      </c>
      <c r="AF1767" s="182" t="s">
        <v>1046</v>
      </c>
      <c r="AG1767" s="182" t="s">
        <v>17312</v>
      </c>
      <c r="AH1767" s="182" t="s">
        <v>2993</v>
      </c>
      <c r="AI1767" s="182" t="s">
        <v>17040</v>
      </c>
    </row>
    <row r="1768" spans="25:35" x14ac:dyDescent="0.4">
      <c r="Y1768" s="182" t="s">
        <v>5503</v>
      </c>
      <c r="Z1768" s="182">
        <v>1975</v>
      </c>
      <c r="AA1768" s="182">
        <v>2962.8</v>
      </c>
      <c r="AB1768" s="182">
        <v>117</v>
      </c>
      <c r="AC1768" s="182">
        <v>5</v>
      </c>
      <c r="AD1768" s="182">
        <v>2688.5</v>
      </c>
      <c r="AF1768" s="182" t="s">
        <v>1047</v>
      </c>
      <c r="AG1768" s="182" t="s">
        <v>17312</v>
      </c>
      <c r="AH1768" s="182" t="s">
        <v>2993</v>
      </c>
      <c r="AI1768" s="182" t="s">
        <v>17322</v>
      </c>
    </row>
    <row r="1769" spans="25:35" x14ac:dyDescent="0.4">
      <c r="Y1769" s="182" t="s">
        <v>5505</v>
      </c>
      <c r="Z1769" s="182">
        <v>1917</v>
      </c>
      <c r="AA1769" s="182">
        <v>320.39999999999998</v>
      </c>
      <c r="AB1769" s="182">
        <v>16</v>
      </c>
      <c r="AC1769" s="182">
        <v>2</v>
      </c>
      <c r="AD1769" s="182">
        <v>283</v>
      </c>
      <c r="AF1769" s="182" t="s">
        <v>5489</v>
      </c>
      <c r="AG1769" s="182" t="s">
        <v>17319</v>
      </c>
      <c r="AH1769" s="182" t="s">
        <v>2993</v>
      </c>
      <c r="AI1769" s="182" t="s">
        <v>17315</v>
      </c>
    </row>
    <row r="1770" spans="25:35" x14ac:dyDescent="0.4">
      <c r="Y1770" s="182" t="s">
        <v>5508</v>
      </c>
      <c r="Z1770" s="182">
        <v>1962</v>
      </c>
      <c r="AA1770" s="182">
        <v>1336.8</v>
      </c>
      <c r="AB1770" s="182">
        <v>54</v>
      </c>
      <c r="AC1770" s="182">
        <v>4</v>
      </c>
      <c r="AD1770" s="182">
        <v>1247.9000000000001</v>
      </c>
      <c r="AF1770" s="182" t="s">
        <v>1048</v>
      </c>
      <c r="AG1770" s="182" t="s">
        <v>17312</v>
      </c>
      <c r="AH1770" s="182" t="s">
        <v>2993</v>
      </c>
      <c r="AI1770" s="182" t="s">
        <v>17322</v>
      </c>
    </row>
    <row r="1771" spans="25:35" x14ac:dyDescent="0.4">
      <c r="Y1771" s="182" t="s">
        <v>5511</v>
      </c>
      <c r="Z1771" s="182">
        <v>1959</v>
      </c>
      <c r="AA1771" s="182">
        <v>499.4</v>
      </c>
      <c r="AB1771" s="182">
        <v>7</v>
      </c>
      <c r="AC1771" s="182">
        <v>2</v>
      </c>
      <c r="AD1771" s="182">
        <v>423.1</v>
      </c>
      <c r="AF1771" s="182" t="s">
        <v>5492</v>
      </c>
      <c r="AG1771" s="182" t="s">
        <v>17312</v>
      </c>
      <c r="AH1771" s="182" t="s">
        <v>2993</v>
      </c>
      <c r="AI1771" s="182" t="s">
        <v>17042</v>
      </c>
    </row>
    <row r="1772" spans="25:35" x14ac:dyDescent="0.4">
      <c r="Y1772" s="182" t="s">
        <v>86</v>
      </c>
      <c r="Z1772" s="182">
        <v>1990</v>
      </c>
      <c r="AA1772" s="182">
        <v>4384</v>
      </c>
      <c r="AB1772" s="182">
        <v>182</v>
      </c>
      <c r="AC1772" s="182">
        <v>9</v>
      </c>
      <c r="AD1772" s="182">
        <v>3943.7</v>
      </c>
      <c r="AF1772" s="182" t="s">
        <v>1049</v>
      </c>
      <c r="AG1772" s="182" t="s">
        <v>17312</v>
      </c>
      <c r="AH1772" s="182" t="s">
        <v>2993</v>
      </c>
      <c r="AI1772" s="182" t="s">
        <v>17040</v>
      </c>
    </row>
    <row r="1773" spans="25:35" x14ac:dyDescent="0.4">
      <c r="Y1773" s="182" t="s">
        <v>5514</v>
      </c>
      <c r="Z1773" s="182">
        <v>1988</v>
      </c>
      <c r="AA1773" s="182">
        <v>9540.2000000000007</v>
      </c>
      <c r="AB1773" s="182">
        <v>407</v>
      </c>
      <c r="AC1773" s="182">
        <v>9</v>
      </c>
      <c r="AD1773" s="182">
        <v>9487.2999999999993</v>
      </c>
      <c r="AF1773" s="182" t="s">
        <v>5495</v>
      </c>
      <c r="AG1773" s="182" t="s">
        <v>17312</v>
      </c>
      <c r="AH1773" s="182" t="s">
        <v>2993</v>
      </c>
      <c r="AI1773" s="182" t="s">
        <v>17322</v>
      </c>
    </row>
    <row r="1774" spans="25:35" x14ac:dyDescent="0.4">
      <c r="Y1774" s="182" t="s">
        <v>5516</v>
      </c>
      <c r="Z1774" s="182">
        <v>1973</v>
      </c>
      <c r="AA1774" s="182">
        <v>4903.7</v>
      </c>
      <c r="AB1774" s="182">
        <v>196</v>
      </c>
      <c r="AC1774" s="182">
        <v>5</v>
      </c>
      <c r="AD1774" s="182">
        <v>4511.2999999999993</v>
      </c>
      <c r="AF1774" s="182" t="s">
        <v>5497</v>
      </c>
      <c r="AG1774" s="182" t="s">
        <v>17312</v>
      </c>
      <c r="AH1774" s="182" t="s">
        <v>17414</v>
      </c>
      <c r="AI1774" s="182" t="s">
        <v>17331</v>
      </c>
    </row>
    <row r="1775" spans="25:35" x14ac:dyDescent="0.4">
      <c r="Y1775" s="182" t="s">
        <v>5517</v>
      </c>
      <c r="Z1775" s="182">
        <v>1991</v>
      </c>
      <c r="AA1775" s="182">
        <v>4135.3</v>
      </c>
      <c r="AB1775" s="182">
        <v>204</v>
      </c>
      <c r="AC1775" s="182">
        <v>13</v>
      </c>
      <c r="AD1775" s="182">
        <v>3928.9</v>
      </c>
      <c r="AF1775" s="182" t="s">
        <v>5499</v>
      </c>
      <c r="AG1775" s="182" t="s">
        <v>17312</v>
      </c>
      <c r="AH1775" s="182" t="s">
        <v>2993</v>
      </c>
      <c r="AI1775" s="182" t="s">
        <v>17322</v>
      </c>
    </row>
    <row r="1776" spans="25:35" x14ac:dyDescent="0.4">
      <c r="Y1776" s="182" t="s">
        <v>5518</v>
      </c>
      <c r="Z1776" s="182">
        <v>1973</v>
      </c>
      <c r="AA1776" s="182">
        <v>7538.5</v>
      </c>
      <c r="AB1776" s="182">
        <v>231</v>
      </c>
      <c r="AC1776" s="182">
        <v>5</v>
      </c>
      <c r="AD1776" s="182">
        <v>6005.5</v>
      </c>
      <c r="AF1776" s="182" t="s">
        <v>5501</v>
      </c>
      <c r="AG1776" s="182" t="s">
        <v>17312</v>
      </c>
      <c r="AH1776" s="182" t="s">
        <v>2993</v>
      </c>
      <c r="AI1776" s="182" t="s">
        <v>17322</v>
      </c>
    </row>
    <row r="1777" spans="25:35" x14ac:dyDescent="0.4">
      <c r="Y1777" s="182" t="s">
        <v>5520</v>
      </c>
      <c r="Z1777" s="182">
        <v>1990</v>
      </c>
      <c r="AA1777" s="182">
        <v>6801.3</v>
      </c>
      <c r="AB1777" s="182">
        <v>315</v>
      </c>
      <c r="AC1777" s="182">
        <v>9</v>
      </c>
      <c r="AD1777" s="182">
        <v>6677.2</v>
      </c>
      <c r="AF1777" s="182" t="s">
        <v>5503</v>
      </c>
      <c r="AG1777" s="182" t="s">
        <v>17312</v>
      </c>
      <c r="AH1777" s="182" t="s">
        <v>2993</v>
      </c>
      <c r="AI1777" s="182" t="s">
        <v>17322</v>
      </c>
    </row>
    <row r="1778" spans="25:35" x14ac:dyDescent="0.4">
      <c r="Y1778" s="182" t="s">
        <v>5522</v>
      </c>
      <c r="Z1778" s="182">
        <v>1974</v>
      </c>
      <c r="AA1778" s="182">
        <v>3520.2</v>
      </c>
      <c r="AB1778" s="182">
        <v>142</v>
      </c>
      <c r="AC1778" s="182">
        <v>5</v>
      </c>
      <c r="AD1778" s="182">
        <v>3520.2</v>
      </c>
      <c r="AF1778" s="182" t="s">
        <v>5505</v>
      </c>
      <c r="AG1778" s="182" t="s">
        <v>17312</v>
      </c>
      <c r="AH1778" s="182" t="s">
        <v>2993</v>
      </c>
      <c r="AI1778" s="182" t="s">
        <v>17040</v>
      </c>
    </row>
    <row r="1779" spans="25:35" x14ac:dyDescent="0.4">
      <c r="Y1779" s="182" t="s">
        <v>5523</v>
      </c>
      <c r="Z1779" s="182">
        <v>1991</v>
      </c>
      <c r="AA1779" s="182">
        <v>11700.7</v>
      </c>
      <c r="AB1779" s="182">
        <v>385</v>
      </c>
      <c r="AC1779" s="182">
        <v>9</v>
      </c>
      <c r="AD1779" s="182">
        <v>9428.9</v>
      </c>
      <c r="AF1779" s="182" t="s">
        <v>5508</v>
      </c>
      <c r="AG1779" s="182" t="s">
        <v>17312</v>
      </c>
      <c r="AH1779" s="182" t="s">
        <v>2993</v>
      </c>
      <c r="AI1779" s="182" t="s">
        <v>17042</v>
      </c>
    </row>
    <row r="1780" spans="25:35" x14ac:dyDescent="0.4">
      <c r="Y1780" s="182" t="s">
        <v>5525</v>
      </c>
      <c r="Z1780" s="182">
        <v>1990</v>
      </c>
      <c r="AA1780" s="182">
        <v>6688.8</v>
      </c>
      <c r="AB1780" s="182">
        <v>262</v>
      </c>
      <c r="AC1780" s="182">
        <v>9</v>
      </c>
      <c r="AD1780" s="182">
        <v>6688.8</v>
      </c>
      <c r="AF1780" s="182" t="s">
        <v>5511</v>
      </c>
      <c r="AG1780" s="182" t="s">
        <v>17312</v>
      </c>
      <c r="AH1780" s="182" t="s">
        <v>2993</v>
      </c>
      <c r="AI1780" s="182" t="s">
        <v>17040</v>
      </c>
    </row>
    <row r="1781" spans="25:35" x14ac:dyDescent="0.4">
      <c r="Y1781" s="182" t="s">
        <v>5526</v>
      </c>
      <c r="Z1781" s="182">
        <v>1990</v>
      </c>
      <c r="AA1781" s="182">
        <v>9170</v>
      </c>
      <c r="AB1781" s="182">
        <v>376</v>
      </c>
      <c r="AC1781" s="182">
        <v>9</v>
      </c>
      <c r="AD1781" s="182">
        <v>9036.9</v>
      </c>
      <c r="AF1781" s="182" t="s">
        <v>86</v>
      </c>
      <c r="AG1781" s="182" t="s">
        <v>17319</v>
      </c>
      <c r="AH1781" s="182" t="s">
        <v>2993</v>
      </c>
      <c r="AI1781" s="182" t="s">
        <v>17042</v>
      </c>
    </row>
    <row r="1782" spans="25:35" x14ac:dyDescent="0.4">
      <c r="Y1782" s="182" t="s">
        <v>5528</v>
      </c>
      <c r="Z1782" s="182">
        <v>1991</v>
      </c>
      <c r="AA1782" s="182">
        <v>9170</v>
      </c>
      <c r="AB1782" s="182">
        <v>368</v>
      </c>
      <c r="AC1782" s="182">
        <v>9</v>
      </c>
      <c r="AD1782" s="182">
        <v>9170</v>
      </c>
      <c r="AF1782" s="182" t="s">
        <v>5514</v>
      </c>
      <c r="AG1782" s="182" t="s">
        <v>17312</v>
      </c>
      <c r="AH1782" s="182" t="s">
        <v>2993</v>
      </c>
      <c r="AI1782" s="182" t="s">
        <v>17315</v>
      </c>
    </row>
    <row r="1783" spans="25:35" x14ac:dyDescent="0.4">
      <c r="Y1783" s="182" t="s">
        <v>5530</v>
      </c>
      <c r="Z1783" s="182">
        <v>2006</v>
      </c>
      <c r="AA1783" s="182">
        <v>6867</v>
      </c>
      <c r="AB1783" s="182">
        <v>172</v>
      </c>
      <c r="AC1783" s="182">
        <v>10</v>
      </c>
      <c r="AD1783" s="182">
        <v>5985.7</v>
      </c>
      <c r="AF1783" s="182" t="s">
        <v>5516</v>
      </c>
      <c r="AG1783" s="182" t="s">
        <v>17312</v>
      </c>
      <c r="AH1783" s="182" t="s">
        <v>2993</v>
      </c>
      <c r="AI1783" s="182" t="s">
        <v>17320</v>
      </c>
    </row>
    <row r="1784" spans="25:35" x14ac:dyDescent="0.4">
      <c r="Y1784" s="182" t="s">
        <v>5532</v>
      </c>
      <c r="Z1784" s="182">
        <v>1993</v>
      </c>
      <c r="AA1784" s="182">
        <v>6478</v>
      </c>
      <c r="AB1784" s="182">
        <v>358</v>
      </c>
      <c r="AC1784" s="182">
        <v>9</v>
      </c>
      <c r="AD1784" s="182">
        <v>6478</v>
      </c>
      <c r="AF1784" s="182" t="s">
        <v>5517</v>
      </c>
      <c r="AG1784" s="182" t="s">
        <v>17329</v>
      </c>
      <c r="AH1784" s="182" t="s">
        <v>2993</v>
      </c>
      <c r="AI1784" s="182" t="s">
        <v>17040</v>
      </c>
    </row>
    <row r="1785" spans="25:35" x14ac:dyDescent="0.4">
      <c r="Y1785" s="182" t="s">
        <v>1050</v>
      </c>
      <c r="Z1785" s="182">
        <v>1975</v>
      </c>
      <c r="AA1785" s="182">
        <v>8506.1</v>
      </c>
      <c r="AB1785" s="182">
        <v>262</v>
      </c>
      <c r="AC1785" s="182">
        <v>9</v>
      </c>
      <c r="AD1785" s="182">
        <v>7779</v>
      </c>
      <c r="AF1785" s="182" t="s">
        <v>5518</v>
      </c>
      <c r="AG1785" s="182" t="s">
        <v>17312</v>
      </c>
      <c r="AH1785" s="182" t="s">
        <v>2993</v>
      </c>
      <c r="AI1785" s="182" t="s">
        <v>17314</v>
      </c>
    </row>
    <row r="1786" spans="25:35" x14ac:dyDescent="0.4">
      <c r="Y1786" s="182" t="s">
        <v>5535</v>
      </c>
      <c r="Z1786" s="182">
        <v>1996</v>
      </c>
      <c r="AA1786" s="182">
        <v>13886.2</v>
      </c>
      <c r="AB1786" s="182">
        <v>597</v>
      </c>
      <c r="AC1786" s="182">
        <v>9</v>
      </c>
      <c r="AD1786" s="182">
        <v>11223.8</v>
      </c>
      <c r="AF1786" s="182" t="s">
        <v>5520</v>
      </c>
      <c r="AG1786" s="182" t="s">
        <v>17312</v>
      </c>
      <c r="AH1786" s="182" t="s">
        <v>2993</v>
      </c>
      <c r="AI1786" s="182" t="s">
        <v>17315</v>
      </c>
    </row>
    <row r="1787" spans="25:35" x14ac:dyDescent="0.4">
      <c r="Y1787" s="182" t="s">
        <v>5537</v>
      </c>
      <c r="Z1787" s="182">
        <v>2014</v>
      </c>
      <c r="AA1787" s="182">
        <v>8408.5</v>
      </c>
      <c r="AB1787" s="182">
        <v>85</v>
      </c>
      <c r="AC1787" s="182">
        <v>10</v>
      </c>
      <c r="AD1787" s="182">
        <v>6007.3</v>
      </c>
      <c r="AF1787" s="182" t="s">
        <v>5522</v>
      </c>
      <c r="AG1787" s="182" t="s">
        <v>17312</v>
      </c>
      <c r="AH1787" s="182" t="s">
        <v>2993</v>
      </c>
      <c r="AI1787" s="182" t="s">
        <v>17315</v>
      </c>
    </row>
    <row r="1788" spans="25:35" x14ac:dyDescent="0.4">
      <c r="Y1788" s="182" t="s">
        <v>5538</v>
      </c>
      <c r="Z1788" s="182">
        <v>1973</v>
      </c>
      <c r="AA1788" s="182">
        <v>3801.5</v>
      </c>
      <c r="AB1788" s="182">
        <v>160</v>
      </c>
      <c r="AC1788" s="182">
        <v>5</v>
      </c>
      <c r="AD1788" s="182">
        <v>3801.5</v>
      </c>
      <c r="AF1788" s="182" t="s">
        <v>5523</v>
      </c>
      <c r="AG1788" s="182" t="s">
        <v>17319</v>
      </c>
      <c r="AH1788" s="182" t="s">
        <v>2993</v>
      </c>
      <c r="AI1788" s="182" t="s">
        <v>17320</v>
      </c>
    </row>
    <row r="1789" spans="25:35" x14ac:dyDescent="0.4">
      <c r="Y1789" s="182" t="s">
        <v>5540</v>
      </c>
      <c r="Z1789" s="182">
        <v>1976</v>
      </c>
      <c r="AA1789" s="182">
        <v>865.6</v>
      </c>
      <c r="AB1789" s="182">
        <v>20</v>
      </c>
      <c r="AC1789" s="182">
        <v>6</v>
      </c>
      <c r="AD1789" s="182">
        <v>865.6</v>
      </c>
      <c r="AF1789" s="182" t="s">
        <v>5525</v>
      </c>
      <c r="AG1789" s="182" t="s">
        <v>17312</v>
      </c>
      <c r="AH1789" s="182" t="s">
        <v>17415</v>
      </c>
      <c r="AI1789" s="182" t="s">
        <v>17322</v>
      </c>
    </row>
    <row r="1790" spans="25:35" x14ac:dyDescent="0.4">
      <c r="Y1790" s="182" t="s">
        <v>5541</v>
      </c>
      <c r="Z1790" s="182">
        <v>1973</v>
      </c>
      <c r="AA1790" s="182">
        <v>3068.4</v>
      </c>
      <c r="AB1790" s="182">
        <v>132</v>
      </c>
      <c r="AC1790" s="182">
        <v>5</v>
      </c>
      <c r="AD1790" s="182">
        <v>3068.4</v>
      </c>
      <c r="AF1790" s="182" t="s">
        <v>5526</v>
      </c>
      <c r="AG1790" s="182" t="s">
        <v>17319</v>
      </c>
      <c r="AH1790" s="182" t="s">
        <v>2993</v>
      </c>
      <c r="AI1790" s="182" t="s">
        <v>17315</v>
      </c>
    </row>
    <row r="1791" spans="25:35" x14ac:dyDescent="0.4">
      <c r="Y1791" s="182" t="s">
        <v>5543</v>
      </c>
      <c r="Z1791" s="182">
        <v>1995</v>
      </c>
      <c r="AA1791" s="182">
        <v>3510.8</v>
      </c>
      <c r="AB1791" s="182">
        <v>122</v>
      </c>
      <c r="AC1791" s="182">
        <v>8</v>
      </c>
      <c r="AD1791" s="182">
        <v>3510.8</v>
      </c>
      <c r="AF1791" s="182" t="s">
        <v>5528</v>
      </c>
      <c r="AG1791" s="182" t="s">
        <v>17319</v>
      </c>
      <c r="AH1791" s="182" t="s">
        <v>2993</v>
      </c>
      <c r="AI1791" s="182" t="s">
        <v>17315</v>
      </c>
    </row>
    <row r="1792" spans="25:35" x14ac:dyDescent="0.4">
      <c r="Y1792" s="182" t="s">
        <v>1051</v>
      </c>
      <c r="Z1792" s="182">
        <v>1997</v>
      </c>
      <c r="AA1792" s="182">
        <v>8023.8</v>
      </c>
      <c r="AB1792" s="182">
        <v>179</v>
      </c>
      <c r="AC1792" s="182">
        <v>12</v>
      </c>
      <c r="AD1792" s="182">
        <v>5828.5</v>
      </c>
      <c r="AF1792" s="182" t="s">
        <v>5530</v>
      </c>
      <c r="AG1792" s="182" t="s">
        <v>17312</v>
      </c>
      <c r="AH1792" s="182" t="s">
        <v>2993</v>
      </c>
      <c r="AI1792" s="182" t="s">
        <v>17322</v>
      </c>
    </row>
    <row r="1793" spans="25:35" x14ac:dyDescent="0.4">
      <c r="Y1793" s="182" t="s">
        <v>5546</v>
      </c>
      <c r="Z1793" s="182">
        <v>1984</v>
      </c>
      <c r="AA1793" s="182">
        <v>3992.3</v>
      </c>
      <c r="AB1793" s="182">
        <v>180</v>
      </c>
      <c r="AC1793" s="182">
        <v>9</v>
      </c>
      <c r="AD1793" s="182">
        <v>3992.3</v>
      </c>
      <c r="AF1793" s="182" t="s">
        <v>5532</v>
      </c>
      <c r="AG1793" s="182" t="s">
        <v>17312</v>
      </c>
      <c r="AH1793" s="182" t="s">
        <v>2993</v>
      </c>
      <c r="AI1793" s="182" t="s">
        <v>17322</v>
      </c>
    </row>
    <row r="1794" spans="25:35" x14ac:dyDescent="0.4">
      <c r="Y1794" s="182" t="s">
        <v>5547</v>
      </c>
      <c r="Z1794" s="182">
        <v>1975</v>
      </c>
      <c r="AA1794" s="182">
        <v>7716.3</v>
      </c>
      <c r="AB1794" s="182">
        <v>361</v>
      </c>
      <c r="AC1794" s="182">
        <v>9</v>
      </c>
      <c r="AD1794" s="182">
        <v>7716.2999999999993</v>
      </c>
      <c r="AF1794" s="182" t="s">
        <v>1050</v>
      </c>
      <c r="AG1794" s="182" t="s">
        <v>17319</v>
      </c>
      <c r="AH1794" s="182" t="s">
        <v>2993</v>
      </c>
      <c r="AI1794" s="182" t="s">
        <v>17315</v>
      </c>
    </row>
    <row r="1795" spans="25:35" x14ac:dyDescent="0.4">
      <c r="Y1795" s="182" t="s">
        <v>5549</v>
      </c>
      <c r="Z1795" s="182">
        <v>1973</v>
      </c>
      <c r="AA1795" s="182">
        <v>4564</v>
      </c>
      <c r="AB1795" s="182">
        <v>199</v>
      </c>
      <c r="AC1795" s="182">
        <v>5</v>
      </c>
      <c r="AD1795" s="182">
        <v>4564</v>
      </c>
      <c r="AF1795" s="182" t="s">
        <v>5535</v>
      </c>
      <c r="AG1795" s="182" t="s">
        <v>17312</v>
      </c>
      <c r="AH1795" s="182" t="s">
        <v>2993</v>
      </c>
      <c r="AI1795" s="182" t="s">
        <v>17332</v>
      </c>
    </row>
    <row r="1796" spans="25:35" x14ac:dyDescent="0.4">
      <c r="Y1796" s="182" t="s">
        <v>1052</v>
      </c>
      <c r="Z1796" s="182">
        <v>1974</v>
      </c>
      <c r="AA1796" s="182">
        <v>865.7</v>
      </c>
      <c r="AB1796" s="182">
        <v>22</v>
      </c>
      <c r="AC1796" s="182">
        <v>6</v>
      </c>
      <c r="AD1796" s="182">
        <v>865.7</v>
      </c>
      <c r="AF1796" s="182" t="s">
        <v>5537</v>
      </c>
      <c r="AG1796" s="182" t="s">
        <v>17312</v>
      </c>
      <c r="AH1796" s="182" t="s">
        <v>2993</v>
      </c>
      <c r="AI1796" s="182" t="s">
        <v>17042</v>
      </c>
    </row>
    <row r="1797" spans="25:35" x14ac:dyDescent="0.4">
      <c r="Y1797" s="182" t="s">
        <v>5551</v>
      </c>
      <c r="Z1797" s="182">
        <v>1972</v>
      </c>
      <c r="AA1797" s="182">
        <v>3422.8</v>
      </c>
      <c r="AB1797" s="182">
        <v>135</v>
      </c>
      <c r="AC1797" s="182">
        <v>5</v>
      </c>
      <c r="AD1797" s="182">
        <v>3323.9</v>
      </c>
      <c r="AF1797" s="182" t="s">
        <v>5538</v>
      </c>
      <c r="AG1797" s="182" t="s">
        <v>17319</v>
      </c>
      <c r="AH1797" s="182" t="s">
        <v>2993</v>
      </c>
      <c r="AI1797" s="182" t="s">
        <v>17331</v>
      </c>
    </row>
    <row r="1798" spans="25:35" x14ac:dyDescent="0.4">
      <c r="Y1798" s="182" t="s">
        <v>5553</v>
      </c>
      <c r="Z1798" s="182">
        <v>1984</v>
      </c>
      <c r="AA1798" s="182">
        <v>2402.1999999999998</v>
      </c>
      <c r="AB1798" s="182">
        <v>110</v>
      </c>
      <c r="AC1798" s="182">
        <v>5</v>
      </c>
      <c r="AD1798" s="182">
        <v>2402.1999999999998</v>
      </c>
      <c r="AF1798" s="182" t="s">
        <v>5540</v>
      </c>
      <c r="AG1798" s="182" t="s">
        <v>17312</v>
      </c>
      <c r="AH1798" s="182" t="s">
        <v>2993</v>
      </c>
      <c r="AI1798" s="182" t="s">
        <v>17040</v>
      </c>
    </row>
    <row r="1799" spans="25:35" x14ac:dyDescent="0.4">
      <c r="Y1799" s="182" t="s">
        <v>5555</v>
      </c>
      <c r="Z1799" s="182">
        <v>1992</v>
      </c>
      <c r="AA1799" s="182">
        <v>14455.8</v>
      </c>
      <c r="AB1799" s="182">
        <v>689</v>
      </c>
      <c r="AC1799" s="182">
        <v>9</v>
      </c>
      <c r="AD1799" s="182">
        <v>14455.7</v>
      </c>
      <c r="AF1799" s="182" t="s">
        <v>5541</v>
      </c>
      <c r="AG1799" s="182" t="s">
        <v>17319</v>
      </c>
      <c r="AH1799" s="182" t="s">
        <v>2993</v>
      </c>
      <c r="AI1799" s="182" t="s">
        <v>17315</v>
      </c>
    </row>
    <row r="1800" spans="25:35" x14ac:dyDescent="0.4">
      <c r="Y1800" s="182" t="s">
        <v>5557</v>
      </c>
      <c r="Z1800" s="182">
        <v>1992</v>
      </c>
      <c r="AA1800" s="182">
        <v>12156.6</v>
      </c>
      <c r="AB1800" s="182">
        <v>557</v>
      </c>
      <c r="AC1800" s="182">
        <v>9</v>
      </c>
      <c r="AD1800" s="182">
        <v>12156.599999999999</v>
      </c>
      <c r="AF1800" s="182" t="s">
        <v>5543</v>
      </c>
      <c r="AG1800" s="182" t="s">
        <v>17312</v>
      </c>
      <c r="AH1800" s="182" t="s">
        <v>2993</v>
      </c>
      <c r="AI1800" s="182" t="s">
        <v>17322</v>
      </c>
    </row>
    <row r="1801" spans="25:35" x14ac:dyDescent="0.4">
      <c r="Y1801" s="182" t="s">
        <v>5558</v>
      </c>
      <c r="Z1801" s="182">
        <v>1985</v>
      </c>
      <c r="AA1801" s="182">
        <v>6443</v>
      </c>
      <c r="AB1801" s="182">
        <v>280</v>
      </c>
      <c r="AC1801" s="182">
        <v>9</v>
      </c>
      <c r="AD1801" s="182">
        <v>6443</v>
      </c>
      <c r="AF1801" s="182" t="s">
        <v>1051</v>
      </c>
      <c r="AG1801" s="182" t="s">
        <v>17312</v>
      </c>
      <c r="AH1801" s="182" t="s">
        <v>2993</v>
      </c>
      <c r="AI1801" s="182" t="s">
        <v>17042</v>
      </c>
    </row>
    <row r="1802" spans="25:35" x14ac:dyDescent="0.4">
      <c r="Y1802" s="182" t="s">
        <v>5560</v>
      </c>
      <c r="Z1802" s="182">
        <v>1974</v>
      </c>
      <c r="AA1802" s="182">
        <v>7812.1</v>
      </c>
      <c r="AB1802" s="182">
        <v>346</v>
      </c>
      <c r="AC1802" s="182">
        <v>9</v>
      </c>
      <c r="AD1802" s="182">
        <v>7812.1</v>
      </c>
      <c r="AF1802" s="182" t="s">
        <v>5546</v>
      </c>
      <c r="AG1802" s="182" t="s">
        <v>17319</v>
      </c>
      <c r="AH1802" s="182" t="s">
        <v>2993</v>
      </c>
      <c r="AI1802" s="182" t="s">
        <v>17042</v>
      </c>
    </row>
    <row r="1803" spans="25:35" x14ac:dyDescent="0.4">
      <c r="Y1803" s="182" t="s">
        <v>5562</v>
      </c>
      <c r="Z1803" s="182">
        <v>1972</v>
      </c>
      <c r="AA1803" s="182">
        <v>4475.8999999999996</v>
      </c>
      <c r="AB1803" s="182">
        <v>176</v>
      </c>
      <c r="AC1803" s="182">
        <v>5</v>
      </c>
      <c r="AD1803" s="182">
        <v>4475.8999999999996</v>
      </c>
      <c r="AF1803" s="182" t="s">
        <v>5547</v>
      </c>
      <c r="AG1803" s="182" t="s">
        <v>17319</v>
      </c>
      <c r="AH1803" s="182" t="s">
        <v>2993</v>
      </c>
      <c r="AI1803" s="182" t="s">
        <v>17315</v>
      </c>
    </row>
    <row r="1804" spans="25:35" x14ac:dyDescent="0.4">
      <c r="Y1804" s="182" t="s">
        <v>5563</v>
      </c>
      <c r="Z1804" s="182">
        <v>1970</v>
      </c>
      <c r="AA1804" s="182">
        <v>3518.6</v>
      </c>
      <c r="AB1804" s="182">
        <v>209</v>
      </c>
      <c r="AC1804" s="182">
        <v>5</v>
      </c>
      <c r="AD1804" s="182">
        <v>3518.6</v>
      </c>
      <c r="AF1804" s="182" t="s">
        <v>5549</v>
      </c>
      <c r="AG1804" s="182" t="s">
        <v>17319</v>
      </c>
      <c r="AH1804" s="182" t="s">
        <v>2993</v>
      </c>
      <c r="AI1804" s="182" t="s">
        <v>17320</v>
      </c>
    </row>
    <row r="1805" spans="25:35" x14ac:dyDescent="0.4">
      <c r="Y1805" s="182" t="s">
        <v>5564</v>
      </c>
      <c r="Z1805" s="182">
        <v>1970</v>
      </c>
      <c r="AA1805" s="182">
        <v>3509.9</v>
      </c>
      <c r="AB1805" s="182">
        <v>39</v>
      </c>
      <c r="AC1805" s="182">
        <v>5</v>
      </c>
      <c r="AD1805" s="182">
        <v>3509.9</v>
      </c>
      <c r="AF1805" s="182" t="s">
        <v>1052</v>
      </c>
      <c r="AG1805" s="182" t="s">
        <v>17312</v>
      </c>
      <c r="AH1805" s="182" t="s">
        <v>2993</v>
      </c>
      <c r="AI1805" s="182" t="s">
        <v>17040</v>
      </c>
    </row>
    <row r="1806" spans="25:35" x14ac:dyDescent="0.4">
      <c r="Y1806" s="182" t="s">
        <v>5566</v>
      </c>
      <c r="Z1806" s="182">
        <v>2008</v>
      </c>
      <c r="AA1806" s="182">
        <v>13935.1</v>
      </c>
      <c r="AB1806" s="182">
        <v>456</v>
      </c>
      <c r="AC1806" s="182">
        <v>10</v>
      </c>
      <c r="AD1806" s="182">
        <v>13935.099999999999</v>
      </c>
      <c r="AF1806" s="182" t="s">
        <v>5551</v>
      </c>
      <c r="AG1806" s="182" t="s">
        <v>17319</v>
      </c>
      <c r="AH1806" s="182" t="s">
        <v>2993</v>
      </c>
      <c r="AI1806" s="182" t="s">
        <v>17315</v>
      </c>
    </row>
    <row r="1807" spans="25:35" x14ac:dyDescent="0.4">
      <c r="Y1807" s="182" t="s">
        <v>5568</v>
      </c>
      <c r="Z1807" s="182">
        <v>1984</v>
      </c>
      <c r="AA1807" s="182">
        <v>7779.2</v>
      </c>
      <c r="AB1807" s="182">
        <v>224</v>
      </c>
      <c r="AC1807" s="182">
        <v>9</v>
      </c>
      <c r="AD1807" s="182">
        <v>7778.9</v>
      </c>
      <c r="AF1807" s="182" t="s">
        <v>5553</v>
      </c>
      <c r="AG1807" s="182" t="s">
        <v>17312</v>
      </c>
      <c r="AH1807" s="182" t="s">
        <v>2993</v>
      </c>
      <c r="AI1807" s="182" t="s">
        <v>17322</v>
      </c>
    </row>
    <row r="1808" spans="25:35" x14ac:dyDescent="0.4">
      <c r="Y1808" s="182" t="s">
        <v>5570</v>
      </c>
      <c r="Z1808" s="182">
        <v>1978</v>
      </c>
      <c r="AA1808" s="182">
        <v>1058.5</v>
      </c>
      <c r="AB1808" s="182">
        <v>37</v>
      </c>
      <c r="AC1808" s="182">
        <v>5</v>
      </c>
      <c r="AD1808" s="182">
        <v>777.2</v>
      </c>
      <c r="AF1808" s="182" t="s">
        <v>5555</v>
      </c>
      <c r="AG1808" s="182" t="s">
        <v>17319</v>
      </c>
      <c r="AH1808" s="182" t="s">
        <v>2993</v>
      </c>
      <c r="AI1808" s="182" t="s">
        <v>17314</v>
      </c>
    </row>
    <row r="1809" spans="25:35" x14ac:dyDescent="0.4">
      <c r="Y1809" s="182" t="s">
        <v>5572</v>
      </c>
      <c r="Z1809" s="182">
        <v>1970</v>
      </c>
      <c r="AA1809" s="182">
        <v>2571.6</v>
      </c>
      <c r="AB1809" s="182">
        <v>126</v>
      </c>
      <c r="AC1809" s="182">
        <v>5</v>
      </c>
      <c r="AD1809" s="182">
        <v>2571.6</v>
      </c>
      <c r="AF1809" s="182" t="s">
        <v>5557</v>
      </c>
      <c r="AG1809" s="182" t="s">
        <v>17319</v>
      </c>
      <c r="AH1809" s="182" t="s">
        <v>2993</v>
      </c>
      <c r="AI1809" s="182" t="s">
        <v>17320</v>
      </c>
    </row>
    <row r="1810" spans="25:35" x14ac:dyDescent="0.4">
      <c r="Y1810" s="182" t="s">
        <v>1053</v>
      </c>
      <c r="Z1810" s="182">
        <v>2007</v>
      </c>
      <c r="AA1810" s="182">
        <v>6009.7</v>
      </c>
      <c r="AB1810" s="182">
        <v>164</v>
      </c>
      <c r="AC1810" s="182">
        <v>10</v>
      </c>
      <c r="AD1810" s="182">
        <v>4846.3999999999996</v>
      </c>
      <c r="AF1810" s="182" t="s">
        <v>5558</v>
      </c>
      <c r="AG1810" s="182" t="s">
        <v>17319</v>
      </c>
      <c r="AH1810" s="182" t="s">
        <v>2993</v>
      </c>
      <c r="AI1810" s="182" t="s">
        <v>17322</v>
      </c>
    </row>
    <row r="1811" spans="25:35" x14ac:dyDescent="0.4">
      <c r="Y1811" s="182" t="s">
        <v>5574</v>
      </c>
      <c r="Z1811" s="182">
        <v>1971</v>
      </c>
      <c r="AA1811" s="182">
        <v>2567.3000000000002</v>
      </c>
      <c r="AB1811" s="182">
        <v>120</v>
      </c>
      <c r="AC1811" s="182">
        <v>5</v>
      </c>
      <c r="AD1811" s="182">
        <v>2567.3000000000002</v>
      </c>
      <c r="AF1811" s="182" t="s">
        <v>5560</v>
      </c>
      <c r="AG1811" s="182" t="s">
        <v>17319</v>
      </c>
      <c r="AH1811" s="182" t="s">
        <v>2993</v>
      </c>
      <c r="AI1811" s="182" t="s">
        <v>17315</v>
      </c>
    </row>
    <row r="1812" spans="25:35" x14ac:dyDescent="0.4">
      <c r="Y1812" s="182" t="s">
        <v>5575</v>
      </c>
      <c r="Z1812" s="182">
        <v>1971</v>
      </c>
      <c r="AA1812" s="182">
        <v>2578.1</v>
      </c>
      <c r="AB1812" s="182">
        <v>143</v>
      </c>
      <c r="AC1812" s="182">
        <v>5</v>
      </c>
      <c r="AD1812" s="182">
        <v>2578.1</v>
      </c>
      <c r="AF1812" s="182" t="s">
        <v>5562</v>
      </c>
      <c r="AG1812" s="182" t="s">
        <v>17319</v>
      </c>
      <c r="AH1812" s="182" t="s">
        <v>2993</v>
      </c>
      <c r="AI1812" s="182" t="s">
        <v>17315</v>
      </c>
    </row>
    <row r="1813" spans="25:35" x14ac:dyDescent="0.4">
      <c r="Y1813" s="182" t="s">
        <v>5576</v>
      </c>
      <c r="Z1813" s="182">
        <v>1975</v>
      </c>
      <c r="AA1813" s="182">
        <v>1918.7</v>
      </c>
      <c r="AB1813" s="182">
        <v>113</v>
      </c>
      <c r="AC1813" s="182">
        <v>9</v>
      </c>
      <c r="AD1813" s="182">
        <v>1918.7</v>
      </c>
      <c r="AF1813" s="182" t="s">
        <v>5563</v>
      </c>
      <c r="AG1813" s="182" t="s">
        <v>17319</v>
      </c>
      <c r="AH1813" s="182" t="s">
        <v>2993</v>
      </c>
      <c r="AI1813" s="182" t="s">
        <v>17315</v>
      </c>
    </row>
    <row r="1814" spans="25:35" x14ac:dyDescent="0.4">
      <c r="Y1814" s="182" t="s">
        <v>5578</v>
      </c>
      <c r="Z1814" s="182">
        <v>1971</v>
      </c>
      <c r="AA1814" s="182">
        <v>3531.4</v>
      </c>
      <c r="AB1814" s="182">
        <v>168</v>
      </c>
      <c r="AC1814" s="182">
        <v>5</v>
      </c>
      <c r="AD1814" s="182">
        <v>3531.4</v>
      </c>
      <c r="AF1814" s="182" t="s">
        <v>5564</v>
      </c>
      <c r="AG1814" s="182" t="s">
        <v>17319</v>
      </c>
      <c r="AH1814" s="182" t="s">
        <v>2993</v>
      </c>
      <c r="AI1814" s="182" t="s">
        <v>17315</v>
      </c>
    </row>
    <row r="1815" spans="25:35" x14ac:dyDescent="0.4">
      <c r="Y1815" s="182" t="s">
        <v>5580</v>
      </c>
      <c r="Z1815" s="182">
        <v>1982</v>
      </c>
      <c r="AA1815" s="182">
        <v>731.1</v>
      </c>
      <c r="AB1815" s="182">
        <v>33</v>
      </c>
      <c r="AC1815" s="182">
        <v>5</v>
      </c>
      <c r="AD1815" s="182">
        <v>731.1</v>
      </c>
      <c r="AF1815" s="182" t="s">
        <v>5566</v>
      </c>
      <c r="AG1815" s="182" t="s">
        <v>17312</v>
      </c>
      <c r="AH1815" s="182" t="s">
        <v>2993</v>
      </c>
      <c r="AI1815" s="182" t="s">
        <v>17332</v>
      </c>
    </row>
    <row r="1816" spans="25:35" x14ac:dyDescent="0.4">
      <c r="Y1816" s="182" t="s">
        <v>5581</v>
      </c>
      <c r="Z1816" s="182">
        <v>1983</v>
      </c>
      <c r="AA1816" s="182">
        <v>7839.5</v>
      </c>
      <c r="AB1816" s="182">
        <v>387</v>
      </c>
      <c r="AC1816" s="182">
        <v>9</v>
      </c>
      <c r="AD1816" s="182">
        <v>7839.5</v>
      </c>
      <c r="AF1816" s="182" t="s">
        <v>5568</v>
      </c>
      <c r="AG1816" s="182" t="s">
        <v>17319</v>
      </c>
      <c r="AH1816" s="182" t="s">
        <v>2993</v>
      </c>
      <c r="AI1816" s="182" t="s">
        <v>17315</v>
      </c>
    </row>
    <row r="1817" spans="25:35" x14ac:dyDescent="0.4">
      <c r="Y1817" s="182" t="s">
        <v>5582</v>
      </c>
      <c r="Z1817" s="182">
        <v>1988</v>
      </c>
      <c r="AA1817" s="182">
        <v>8996.1</v>
      </c>
      <c r="AB1817" s="182">
        <v>400</v>
      </c>
      <c r="AC1817" s="182">
        <v>9</v>
      </c>
      <c r="AD1817" s="182">
        <v>8996.1</v>
      </c>
      <c r="AF1817" s="182" t="s">
        <v>5570</v>
      </c>
      <c r="AG1817" s="182" t="s">
        <v>17312</v>
      </c>
      <c r="AH1817" s="182" t="s">
        <v>2993</v>
      </c>
      <c r="AI1817" s="182" t="s">
        <v>17040</v>
      </c>
    </row>
    <row r="1818" spans="25:35" x14ac:dyDescent="0.4">
      <c r="Y1818" s="182" t="s">
        <v>5584</v>
      </c>
      <c r="Z1818" s="182">
        <v>1984</v>
      </c>
      <c r="AA1818" s="182">
        <v>7810.2</v>
      </c>
      <c r="AB1818" s="182">
        <v>341</v>
      </c>
      <c r="AC1818" s="182">
        <v>9</v>
      </c>
      <c r="AD1818" s="182">
        <v>7810.2</v>
      </c>
      <c r="AF1818" s="182" t="s">
        <v>5572</v>
      </c>
      <c r="AG1818" s="182" t="s">
        <v>17319</v>
      </c>
      <c r="AH1818" s="182" t="s">
        <v>2993</v>
      </c>
      <c r="AI1818" s="182" t="s">
        <v>17322</v>
      </c>
    </row>
    <row r="1819" spans="25:35" x14ac:dyDescent="0.4">
      <c r="Y1819" s="182" t="s">
        <v>5585</v>
      </c>
      <c r="Z1819" s="182">
        <v>1981</v>
      </c>
      <c r="AA1819" s="182">
        <v>12892.3</v>
      </c>
      <c r="AB1819" s="182">
        <v>565</v>
      </c>
      <c r="AC1819" s="182">
        <v>9</v>
      </c>
      <c r="AD1819" s="182">
        <v>12892.3</v>
      </c>
      <c r="AF1819" s="182" t="s">
        <v>1053</v>
      </c>
      <c r="AG1819" s="182" t="s">
        <v>17312</v>
      </c>
      <c r="AH1819" s="182" t="s">
        <v>2993</v>
      </c>
      <c r="AI1819" s="182" t="s">
        <v>17042</v>
      </c>
    </row>
    <row r="1820" spans="25:35" x14ac:dyDescent="0.4">
      <c r="Y1820" s="182" t="s">
        <v>5587</v>
      </c>
      <c r="Z1820" s="182">
        <v>2012</v>
      </c>
      <c r="AA1820" s="182">
        <v>3242.4</v>
      </c>
      <c r="AB1820" s="182">
        <v>38</v>
      </c>
      <c r="AC1820" s="182">
        <v>6</v>
      </c>
      <c r="AD1820" s="182">
        <v>2745.8</v>
      </c>
      <c r="AF1820" s="182" t="s">
        <v>5574</v>
      </c>
      <c r="AG1820" s="182" t="s">
        <v>17319</v>
      </c>
      <c r="AH1820" s="182" t="s">
        <v>2993</v>
      </c>
      <c r="AI1820" s="182" t="s">
        <v>17322</v>
      </c>
    </row>
    <row r="1821" spans="25:35" x14ac:dyDescent="0.4">
      <c r="Y1821" s="182" t="s">
        <v>5588</v>
      </c>
      <c r="Z1821" s="182">
        <v>1996</v>
      </c>
      <c r="AA1821" s="182">
        <v>6733.7</v>
      </c>
      <c r="AB1821" s="182">
        <v>192</v>
      </c>
      <c r="AC1821" s="182">
        <v>5</v>
      </c>
      <c r="AD1821" s="182">
        <v>5527.2</v>
      </c>
      <c r="AF1821" s="182" t="s">
        <v>5575</v>
      </c>
      <c r="AG1821" s="182" t="s">
        <v>17319</v>
      </c>
      <c r="AH1821" s="182" t="s">
        <v>2993</v>
      </c>
      <c r="AI1821" s="182" t="s">
        <v>17322</v>
      </c>
    </row>
    <row r="1822" spans="25:35" x14ac:dyDescent="0.4">
      <c r="Y1822" s="182" t="s">
        <v>5590</v>
      </c>
      <c r="Z1822" s="182">
        <v>1994</v>
      </c>
      <c r="AA1822" s="182">
        <v>7662.5</v>
      </c>
      <c r="AB1822" s="182">
        <v>356</v>
      </c>
      <c r="AC1822" s="182">
        <v>5</v>
      </c>
      <c r="AD1822" s="182">
        <v>5622.7</v>
      </c>
      <c r="AF1822" s="182" t="s">
        <v>5576</v>
      </c>
      <c r="AG1822" s="182" t="s">
        <v>17312</v>
      </c>
      <c r="AH1822" s="182" t="s">
        <v>2993</v>
      </c>
      <c r="AI1822" s="182" t="s">
        <v>17040</v>
      </c>
    </row>
    <row r="1823" spans="25:35" x14ac:dyDescent="0.4">
      <c r="Y1823" s="182" t="s">
        <v>5592</v>
      </c>
      <c r="Z1823" s="182">
        <v>2000</v>
      </c>
      <c r="AA1823" s="182">
        <v>9508.6</v>
      </c>
      <c r="AB1823" s="182">
        <v>196</v>
      </c>
      <c r="AC1823" s="182">
        <v>5</v>
      </c>
      <c r="AD1823" s="182">
        <v>9508.6</v>
      </c>
      <c r="AF1823" s="182" t="s">
        <v>5578</v>
      </c>
      <c r="AG1823" s="182" t="s">
        <v>17319</v>
      </c>
      <c r="AH1823" s="182" t="s">
        <v>2993</v>
      </c>
      <c r="AI1823" s="182" t="s">
        <v>17315</v>
      </c>
    </row>
    <row r="1824" spans="25:35" x14ac:dyDescent="0.4">
      <c r="Y1824" s="182" t="s">
        <v>5594</v>
      </c>
      <c r="Z1824" s="182">
        <v>2002</v>
      </c>
      <c r="AA1824" s="182">
        <v>5300.3</v>
      </c>
      <c r="AB1824" s="182">
        <v>124</v>
      </c>
      <c r="AC1824" s="182">
        <v>6</v>
      </c>
      <c r="AD1824" s="182">
        <v>4088.3</v>
      </c>
      <c r="AF1824" s="182" t="s">
        <v>5580</v>
      </c>
      <c r="AG1824" s="182" t="s">
        <v>17319</v>
      </c>
      <c r="AH1824" s="182" t="s">
        <v>2993</v>
      </c>
      <c r="AI1824" s="182" t="s">
        <v>17040</v>
      </c>
    </row>
    <row r="1825" spans="25:35" x14ac:dyDescent="0.4">
      <c r="Y1825" s="182" t="s">
        <v>5596</v>
      </c>
      <c r="Z1825" s="182">
        <v>2004</v>
      </c>
      <c r="AA1825" s="182">
        <v>2204.8000000000002</v>
      </c>
      <c r="AB1825" s="182">
        <v>56</v>
      </c>
      <c r="AC1825" s="182">
        <v>6</v>
      </c>
      <c r="AD1825" s="182">
        <v>1129.0999999999999</v>
      </c>
      <c r="AF1825" s="182" t="s">
        <v>5581</v>
      </c>
      <c r="AG1825" s="182" t="s">
        <v>17319</v>
      </c>
      <c r="AH1825" s="182" t="s">
        <v>2993</v>
      </c>
      <c r="AI1825" s="182" t="s">
        <v>17315</v>
      </c>
    </row>
    <row r="1826" spans="25:35" x14ac:dyDescent="0.4">
      <c r="Y1826" s="182" t="s">
        <v>1081</v>
      </c>
      <c r="Z1826" s="182">
        <v>2006</v>
      </c>
      <c r="AA1826" s="182">
        <v>7595.1</v>
      </c>
      <c r="AB1826" s="182">
        <v>289</v>
      </c>
      <c r="AC1826" s="182">
        <v>6</v>
      </c>
      <c r="AD1826" s="182">
        <v>3705.5</v>
      </c>
      <c r="AF1826" s="182" t="s">
        <v>5582</v>
      </c>
      <c r="AG1826" s="182" t="s">
        <v>17312</v>
      </c>
      <c r="AH1826" s="182" t="s">
        <v>2993</v>
      </c>
      <c r="AI1826" s="182" t="s">
        <v>17315</v>
      </c>
    </row>
    <row r="1827" spans="25:35" x14ac:dyDescent="0.4">
      <c r="Y1827" s="182" t="s">
        <v>5598</v>
      </c>
      <c r="Z1827" s="182">
        <v>1988</v>
      </c>
      <c r="AA1827" s="182">
        <v>4166.5</v>
      </c>
      <c r="AB1827" s="182">
        <v>156</v>
      </c>
      <c r="AC1827" s="182">
        <v>5</v>
      </c>
      <c r="AD1827" s="182">
        <v>3487.5</v>
      </c>
      <c r="AF1827" s="182" t="s">
        <v>5584</v>
      </c>
      <c r="AG1827" s="182" t="s">
        <v>17319</v>
      </c>
      <c r="AH1827" s="182" t="s">
        <v>2993</v>
      </c>
      <c r="AI1827" s="182" t="s">
        <v>17315</v>
      </c>
    </row>
    <row r="1828" spans="25:35" x14ac:dyDescent="0.4">
      <c r="Y1828" s="182" t="s">
        <v>5600</v>
      </c>
      <c r="Z1828" s="182">
        <v>1984</v>
      </c>
      <c r="AA1828" s="182">
        <v>3256.9</v>
      </c>
      <c r="AB1828" s="182">
        <v>156</v>
      </c>
      <c r="AC1828" s="182">
        <v>5</v>
      </c>
      <c r="AD1828" s="182">
        <v>1917.3</v>
      </c>
      <c r="AF1828" s="182" t="s">
        <v>5585</v>
      </c>
      <c r="AG1828" s="182" t="s">
        <v>17319</v>
      </c>
      <c r="AH1828" s="182" t="s">
        <v>2993</v>
      </c>
      <c r="AI1828" s="182" t="s">
        <v>17320</v>
      </c>
    </row>
    <row r="1829" spans="25:35" x14ac:dyDescent="0.4">
      <c r="Y1829" s="182" t="s">
        <v>5602</v>
      </c>
      <c r="Z1829" s="182">
        <v>1986</v>
      </c>
      <c r="AA1829" s="182">
        <v>3458.6</v>
      </c>
      <c r="AB1829" s="182">
        <v>173</v>
      </c>
      <c r="AC1829" s="182">
        <v>5</v>
      </c>
      <c r="AD1829" s="182">
        <v>3458.6</v>
      </c>
      <c r="AF1829" s="182" t="s">
        <v>5587</v>
      </c>
      <c r="AG1829" s="182" t="s">
        <v>17312</v>
      </c>
      <c r="AH1829" s="182" t="s">
        <v>2993</v>
      </c>
      <c r="AI1829" s="182" t="s">
        <v>17040</v>
      </c>
    </row>
    <row r="1830" spans="25:35" x14ac:dyDescent="0.4">
      <c r="Y1830" s="182" t="s">
        <v>5604</v>
      </c>
      <c r="Z1830" s="182">
        <v>2007</v>
      </c>
      <c r="AA1830" s="182">
        <v>8055.9</v>
      </c>
      <c r="AB1830" s="182">
        <v>180</v>
      </c>
      <c r="AC1830" s="182">
        <v>5</v>
      </c>
      <c r="AD1830" s="182">
        <v>6631.7</v>
      </c>
      <c r="AF1830" s="182" t="s">
        <v>5588</v>
      </c>
      <c r="AG1830" s="182" t="s">
        <v>17319</v>
      </c>
      <c r="AH1830" s="182" t="s">
        <v>2993</v>
      </c>
      <c r="AI1830" s="182" t="s">
        <v>17331</v>
      </c>
    </row>
    <row r="1831" spans="25:35" x14ac:dyDescent="0.4">
      <c r="Y1831" s="182" t="s">
        <v>5606</v>
      </c>
      <c r="Z1831" s="182">
        <v>2009</v>
      </c>
      <c r="AA1831" s="182">
        <v>8777.7999999999993</v>
      </c>
      <c r="AB1831" s="182">
        <v>386</v>
      </c>
      <c r="AC1831" s="182">
        <v>5</v>
      </c>
      <c r="AD1831" s="182">
        <v>7373.98</v>
      </c>
      <c r="AF1831" s="182" t="s">
        <v>5590</v>
      </c>
      <c r="AG1831" s="182" t="s">
        <v>17319</v>
      </c>
      <c r="AH1831" s="182" t="s">
        <v>2993</v>
      </c>
      <c r="AI1831" s="182" t="s">
        <v>17314</v>
      </c>
    </row>
    <row r="1832" spans="25:35" x14ac:dyDescent="0.4">
      <c r="Y1832" s="182" t="s">
        <v>5608</v>
      </c>
      <c r="Z1832" s="182">
        <v>2014</v>
      </c>
      <c r="AA1832" s="182">
        <v>8401</v>
      </c>
      <c r="AB1832" s="182">
        <v>40</v>
      </c>
      <c r="AC1832" s="182">
        <v>6</v>
      </c>
      <c r="AD1832" s="182">
        <v>6777</v>
      </c>
      <c r="AF1832" s="182" t="s">
        <v>5592</v>
      </c>
      <c r="AG1832" s="182" t="s">
        <v>17312</v>
      </c>
      <c r="AH1832" s="182" t="s">
        <v>2993</v>
      </c>
      <c r="AI1832" s="182" t="s">
        <v>17315</v>
      </c>
    </row>
    <row r="1833" spans="25:35" x14ac:dyDescent="0.4">
      <c r="Y1833" s="182" t="s">
        <v>5611</v>
      </c>
      <c r="Z1833" s="182">
        <v>2014</v>
      </c>
      <c r="AA1833" s="182">
        <v>7743.4</v>
      </c>
      <c r="AB1833" s="182">
        <v>119</v>
      </c>
      <c r="AC1833" s="182">
        <v>7</v>
      </c>
      <c r="AD1833" s="182">
        <v>7743.4</v>
      </c>
      <c r="AF1833" s="182" t="s">
        <v>5594</v>
      </c>
      <c r="AG1833" s="182" t="s">
        <v>17312</v>
      </c>
      <c r="AH1833" s="182" t="s">
        <v>17416</v>
      </c>
      <c r="AI1833" s="182" t="s">
        <v>17322</v>
      </c>
    </row>
    <row r="1834" spans="25:35" x14ac:dyDescent="0.4">
      <c r="Y1834" s="182" t="s">
        <v>5612</v>
      </c>
      <c r="Z1834" s="182">
        <v>2016</v>
      </c>
      <c r="AA1834" s="182">
        <v>5469.5</v>
      </c>
      <c r="AB1834" s="182">
        <v>43</v>
      </c>
      <c r="AC1834" s="182">
        <v>6</v>
      </c>
      <c r="AD1834" s="182">
        <v>4484.7</v>
      </c>
      <c r="AF1834" s="182" t="s">
        <v>5596</v>
      </c>
      <c r="AG1834" s="182" t="s">
        <v>17312</v>
      </c>
      <c r="AH1834" s="182" t="s">
        <v>2993</v>
      </c>
      <c r="AI1834" s="182" t="s">
        <v>17040</v>
      </c>
    </row>
    <row r="1835" spans="25:35" x14ac:dyDescent="0.4">
      <c r="Y1835" s="182" t="s">
        <v>5614</v>
      </c>
      <c r="Z1835" s="182" t="s">
        <v>3276</v>
      </c>
      <c r="AA1835" s="182">
        <v>2902.1</v>
      </c>
      <c r="AB1835" s="182">
        <v>36</v>
      </c>
      <c r="AC1835" s="182">
        <v>6</v>
      </c>
      <c r="AD1835" s="182">
        <v>2662.1</v>
      </c>
      <c r="AF1835" s="182" t="s">
        <v>1081</v>
      </c>
      <c r="AG1835" s="182" t="s">
        <v>17312</v>
      </c>
      <c r="AH1835" s="182" t="s">
        <v>2993</v>
      </c>
      <c r="AI1835" s="182" t="s">
        <v>17315</v>
      </c>
    </row>
    <row r="1836" spans="25:35" x14ac:dyDescent="0.4">
      <c r="Y1836" s="182" t="s">
        <v>88</v>
      </c>
      <c r="Z1836" s="182">
        <v>1998</v>
      </c>
      <c r="AA1836" s="182">
        <v>10302.200000000001</v>
      </c>
      <c r="AB1836" s="182">
        <v>356</v>
      </c>
      <c r="AC1836" s="182">
        <v>5</v>
      </c>
      <c r="AD1836" s="182">
        <v>8740</v>
      </c>
      <c r="AF1836" s="182" t="s">
        <v>5598</v>
      </c>
      <c r="AG1836" s="182" t="s">
        <v>17312</v>
      </c>
      <c r="AH1836" s="182" t="s">
        <v>2993</v>
      </c>
      <c r="AI1836" s="182" t="s">
        <v>17322</v>
      </c>
    </row>
    <row r="1837" spans="25:35" x14ac:dyDescent="0.4">
      <c r="Y1837" s="182" t="s">
        <v>5617</v>
      </c>
      <c r="Z1837" s="182">
        <v>2006</v>
      </c>
      <c r="AA1837" s="182">
        <v>7381.9</v>
      </c>
      <c r="AB1837" s="182">
        <v>186</v>
      </c>
      <c r="AC1837" s="182">
        <v>6</v>
      </c>
      <c r="AD1837" s="182">
        <v>7381.9</v>
      </c>
      <c r="AF1837" s="182" t="s">
        <v>5600</v>
      </c>
      <c r="AG1837" s="182" t="s">
        <v>17312</v>
      </c>
      <c r="AH1837" s="182" t="s">
        <v>2993</v>
      </c>
      <c r="AI1837" s="182" t="s">
        <v>17322</v>
      </c>
    </row>
    <row r="1838" spans="25:35" x14ac:dyDescent="0.4">
      <c r="Y1838" s="182" t="s">
        <v>5618</v>
      </c>
      <c r="Z1838" s="182">
        <v>2008</v>
      </c>
      <c r="AA1838" s="182">
        <v>5661</v>
      </c>
      <c r="AB1838" s="182">
        <v>98</v>
      </c>
      <c r="AC1838" s="182">
        <v>5</v>
      </c>
      <c r="AD1838" s="182">
        <v>5387.6</v>
      </c>
      <c r="AF1838" s="182" t="s">
        <v>5602</v>
      </c>
      <c r="AG1838" s="182" t="s">
        <v>17312</v>
      </c>
      <c r="AH1838" s="182" t="s">
        <v>2993</v>
      </c>
      <c r="AI1838" s="182" t="s">
        <v>17322</v>
      </c>
    </row>
    <row r="1839" spans="25:35" x14ac:dyDescent="0.4">
      <c r="Y1839" s="182" t="s">
        <v>5620</v>
      </c>
      <c r="Z1839" s="182">
        <v>2009</v>
      </c>
      <c r="AA1839" s="182">
        <v>5730.4</v>
      </c>
      <c r="AB1839" s="182">
        <v>112</v>
      </c>
      <c r="AC1839" s="182">
        <v>6</v>
      </c>
      <c r="AD1839" s="182">
        <v>4887</v>
      </c>
      <c r="AF1839" s="182" t="s">
        <v>5604</v>
      </c>
      <c r="AG1839" s="182" t="s">
        <v>17312</v>
      </c>
      <c r="AH1839" s="182" t="s">
        <v>2993</v>
      </c>
      <c r="AI1839" s="182" t="s">
        <v>17315</v>
      </c>
    </row>
    <row r="1840" spans="25:35" x14ac:dyDescent="0.4">
      <c r="Y1840" s="182" t="s">
        <v>5622</v>
      </c>
      <c r="Z1840" s="182">
        <v>1989</v>
      </c>
      <c r="AA1840" s="182">
        <v>11917.1</v>
      </c>
      <c r="AB1840" s="182">
        <v>361</v>
      </c>
      <c r="AC1840" s="182">
        <v>5</v>
      </c>
      <c r="AD1840" s="182">
        <v>8439.6</v>
      </c>
      <c r="AF1840" s="182" t="s">
        <v>5606</v>
      </c>
      <c r="AG1840" s="182" t="s">
        <v>17312</v>
      </c>
      <c r="AH1840" s="182" t="s">
        <v>2993</v>
      </c>
      <c r="AI1840" s="182" t="s">
        <v>17315</v>
      </c>
    </row>
    <row r="1841" spans="25:35" x14ac:dyDescent="0.4">
      <c r="Y1841" s="182" t="s">
        <v>5623</v>
      </c>
      <c r="Z1841" s="182">
        <v>1972</v>
      </c>
      <c r="AA1841" s="182">
        <v>1055.3</v>
      </c>
      <c r="AB1841" s="182">
        <v>42</v>
      </c>
      <c r="AC1841" s="182">
        <v>2</v>
      </c>
      <c r="AD1841" s="182">
        <v>1055.3</v>
      </c>
      <c r="AF1841" s="182" t="s">
        <v>5608</v>
      </c>
      <c r="AG1841" s="182" t="s">
        <v>17312</v>
      </c>
      <c r="AH1841" s="182" t="s">
        <v>2993</v>
      </c>
      <c r="AI1841" s="182" t="s">
        <v>17315</v>
      </c>
    </row>
    <row r="1842" spans="25:35" x14ac:dyDescent="0.4">
      <c r="Y1842" s="182" t="s">
        <v>5624</v>
      </c>
      <c r="Z1842" s="182">
        <v>1970</v>
      </c>
      <c r="AA1842" s="182">
        <v>404.3</v>
      </c>
      <c r="AB1842" s="182">
        <v>32</v>
      </c>
      <c r="AC1842" s="182">
        <v>2</v>
      </c>
      <c r="AD1842" s="182">
        <v>371.1</v>
      </c>
      <c r="AF1842" s="182" t="s">
        <v>5611</v>
      </c>
      <c r="AG1842" s="182" t="s">
        <v>17312</v>
      </c>
      <c r="AH1842" s="182" t="s">
        <v>2993</v>
      </c>
      <c r="AI1842" s="182" t="s">
        <v>17315</v>
      </c>
    </row>
    <row r="1843" spans="25:35" x14ac:dyDescent="0.4">
      <c r="Y1843" s="182" t="s">
        <v>5627</v>
      </c>
      <c r="Z1843" s="182">
        <v>2007</v>
      </c>
      <c r="AA1843" s="182">
        <v>8510</v>
      </c>
      <c r="AB1843" s="182">
        <v>250</v>
      </c>
      <c r="AC1843" s="182">
        <v>6</v>
      </c>
      <c r="AD1843" s="182">
        <v>8200</v>
      </c>
      <c r="AF1843" s="182" t="s">
        <v>5612</v>
      </c>
      <c r="AG1843" s="182" t="s">
        <v>2993</v>
      </c>
      <c r="AH1843" s="182" t="s">
        <v>17417</v>
      </c>
      <c r="AI1843" s="182" t="s">
        <v>17322</v>
      </c>
    </row>
    <row r="1844" spans="25:35" x14ac:dyDescent="0.4">
      <c r="Y1844" s="182" t="s">
        <v>5628</v>
      </c>
      <c r="Z1844" s="182">
        <v>2018</v>
      </c>
      <c r="AA1844" s="182">
        <v>9908.2999999999993</v>
      </c>
      <c r="AB1844" s="182">
        <v>53</v>
      </c>
      <c r="AC1844" s="182">
        <v>7</v>
      </c>
      <c r="AD1844" s="182">
        <v>8361.7000000000007</v>
      </c>
      <c r="AF1844" s="182" t="s">
        <v>5614</v>
      </c>
      <c r="AG1844" s="182" t="s">
        <v>17319</v>
      </c>
      <c r="AH1844" s="182" t="s">
        <v>2993</v>
      </c>
      <c r="AI1844" s="182" t="s">
        <v>17040</v>
      </c>
    </row>
    <row r="1845" spans="25:35" x14ac:dyDescent="0.4">
      <c r="Y1845" s="182" t="s">
        <v>5630</v>
      </c>
      <c r="Z1845" s="182">
        <v>2018</v>
      </c>
      <c r="AA1845" s="182">
        <v>12339.2</v>
      </c>
      <c r="AB1845" s="182">
        <v>37</v>
      </c>
      <c r="AC1845" s="182">
        <v>8</v>
      </c>
      <c r="AD1845" s="182">
        <v>12339.2</v>
      </c>
      <c r="AF1845" s="182" t="s">
        <v>88</v>
      </c>
      <c r="AG1845" s="182" t="s">
        <v>17312</v>
      </c>
      <c r="AH1845" s="182" t="s">
        <v>2993</v>
      </c>
      <c r="AI1845" s="182" t="s">
        <v>17356</v>
      </c>
    </row>
    <row r="1846" spans="25:35" x14ac:dyDescent="0.4">
      <c r="Y1846" s="182" t="s">
        <v>5631</v>
      </c>
      <c r="Z1846" s="182">
        <v>2014</v>
      </c>
      <c r="AA1846" s="182">
        <v>35892.400000000001</v>
      </c>
      <c r="AB1846" s="182">
        <v>836</v>
      </c>
      <c r="AC1846" s="182">
        <v>7</v>
      </c>
      <c r="AD1846" s="182">
        <v>29290.799999999999</v>
      </c>
      <c r="AF1846" s="182" t="s">
        <v>5617</v>
      </c>
      <c r="AG1846" s="182" t="s">
        <v>17312</v>
      </c>
      <c r="AH1846" s="182" t="s">
        <v>2993</v>
      </c>
      <c r="AI1846" s="182" t="s">
        <v>17315</v>
      </c>
    </row>
    <row r="1847" spans="25:35" x14ac:dyDescent="0.4">
      <c r="Y1847" s="182" t="s">
        <v>5632</v>
      </c>
      <c r="Z1847" s="182">
        <v>1976</v>
      </c>
      <c r="AA1847" s="182">
        <v>1196.5999999999999</v>
      </c>
      <c r="AB1847" s="182">
        <v>42</v>
      </c>
      <c r="AC1847" s="182">
        <v>3</v>
      </c>
      <c r="AD1847" s="182">
        <v>1114</v>
      </c>
      <c r="AF1847" s="182" t="s">
        <v>5618</v>
      </c>
      <c r="AG1847" s="182" t="s">
        <v>17312</v>
      </c>
      <c r="AH1847" s="182" t="s">
        <v>17418</v>
      </c>
      <c r="AI1847" s="182" t="s">
        <v>17322</v>
      </c>
    </row>
    <row r="1848" spans="25:35" x14ac:dyDescent="0.4">
      <c r="Y1848" s="182" t="s">
        <v>5634</v>
      </c>
      <c r="Z1848" s="182">
        <v>1972</v>
      </c>
      <c r="AA1848" s="182">
        <v>394.8</v>
      </c>
      <c r="AB1848" s="182">
        <v>21</v>
      </c>
      <c r="AC1848" s="182">
        <v>2</v>
      </c>
      <c r="AD1848" s="182">
        <v>371.9</v>
      </c>
      <c r="AF1848" s="182" t="s">
        <v>5620</v>
      </c>
      <c r="AG1848" s="182" t="s">
        <v>17312</v>
      </c>
      <c r="AH1848" s="182" t="s">
        <v>2993</v>
      </c>
      <c r="AI1848" s="182" t="s">
        <v>17042</v>
      </c>
    </row>
    <row r="1849" spans="25:35" x14ac:dyDescent="0.4">
      <c r="Y1849" s="182" t="s">
        <v>1082</v>
      </c>
      <c r="Z1849" s="182">
        <v>1988</v>
      </c>
      <c r="AA1849" s="182">
        <v>1063.8</v>
      </c>
      <c r="AB1849" s="182">
        <v>36</v>
      </c>
      <c r="AC1849" s="182">
        <v>2</v>
      </c>
      <c r="AD1849" s="182">
        <v>565.6</v>
      </c>
      <c r="AF1849" s="182" t="s">
        <v>5622</v>
      </c>
      <c r="AG1849" s="182" t="s">
        <v>17312</v>
      </c>
      <c r="AH1849" s="182" t="s">
        <v>2993</v>
      </c>
      <c r="AI1849" s="182" t="s">
        <v>17332</v>
      </c>
    </row>
    <row r="1850" spans="25:35" x14ac:dyDescent="0.4">
      <c r="Y1850" s="182" t="s">
        <v>5635</v>
      </c>
      <c r="Z1850" s="182">
        <v>2002</v>
      </c>
      <c r="AA1850" s="182">
        <v>2822.85</v>
      </c>
      <c r="AB1850" s="182">
        <v>28</v>
      </c>
      <c r="AC1850" s="182">
        <v>6</v>
      </c>
      <c r="AD1850" s="182">
        <v>2822.85</v>
      </c>
      <c r="AF1850" s="182" t="s">
        <v>5623</v>
      </c>
      <c r="AG1850" s="182" t="s">
        <v>17312</v>
      </c>
      <c r="AH1850" s="182" t="s">
        <v>2993</v>
      </c>
      <c r="AI1850" s="182" t="s">
        <v>17042</v>
      </c>
    </row>
    <row r="1851" spans="25:35" x14ac:dyDescent="0.4">
      <c r="Y1851" s="182" t="s">
        <v>5637</v>
      </c>
      <c r="Z1851" s="182">
        <v>1969</v>
      </c>
      <c r="AA1851" s="182">
        <v>6088.4</v>
      </c>
      <c r="AB1851" s="182">
        <v>170</v>
      </c>
      <c r="AC1851" s="182">
        <v>5</v>
      </c>
      <c r="AD1851" s="182">
        <v>6077.3</v>
      </c>
      <c r="AF1851" s="182" t="s">
        <v>5624</v>
      </c>
      <c r="AG1851" s="182" t="s">
        <v>17312</v>
      </c>
      <c r="AH1851" s="182" t="s">
        <v>2993</v>
      </c>
      <c r="AI1851" s="182" t="s">
        <v>17040</v>
      </c>
    </row>
    <row r="1852" spans="25:35" x14ac:dyDescent="0.4">
      <c r="Y1852" s="182" t="s">
        <v>5638</v>
      </c>
      <c r="Z1852" s="182">
        <v>1968</v>
      </c>
      <c r="AA1852" s="182">
        <v>4508.3999999999996</v>
      </c>
      <c r="AB1852" s="182">
        <v>215</v>
      </c>
      <c r="AC1852" s="182">
        <v>5</v>
      </c>
      <c r="AD1852" s="182">
        <v>4508.3999999999996</v>
      </c>
      <c r="AF1852" s="182" t="s">
        <v>5627</v>
      </c>
      <c r="AG1852" s="182" t="s">
        <v>17312</v>
      </c>
      <c r="AH1852" s="182" t="s">
        <v>2993</v>
      </c>
      <c r="AI1852" s="182" t="s">
        <v>17332</v>
      </c>
    </row>
    <row r="1853" spans="25:35" x14ac:dyDescent="0.4">
      <c r="Y1853" s="182" t="s">
        <v>5640</v>
      </c>
      <c r="Z1853" s="182">
        <v>1967</v>
      </c>
      <c r="AA1853" s="182">
        <v>3456.3</v>
      </c>
      <c r="AB1853" s="182">
        <v>180</v>
      </c>
      <c r="AC1853" s="182">
        <v>5</v>
      </c>
      <c r="AD1853" s="182">
        <v>2586.1</v>
      </c>
      <c r="AF1853" s="182" t="s">
        <v>5628</v>
      </c>
      <c r="AG1853" s="182" t="s">
        <v>17312</v>
      </c>
      <c r="AH1853" s="182" t="s">
        <v>2993</v>
      </c>
      <c r="AI1853" s="182" t="s">
        <v>17331</v>
      </c>
    </row>
    <row r="1854" spans="25:35" x14ac:dyDescent="0.4">
      <c r="Y1854" s="182" t="s">
        <v>1083</v>
      </c>
      <c r="Z1854" s="182">
        <v>2000</v>
      </c>
      <c r="AA1854" s="182">
        <v>4684.2</v>
      </c>
      <c r="AB1854" s="182">
        <v>127</v>
      </c>
      <c r="AC1854" s="182">
        <v>6</v>
      </c>
      <c r="AD1854" s="182">
        <v>3444.3</v>
      </c>
      <c r="AF1854" s="182" t="s">
        <v>5630</v>
      </c>
      <c r="AG1854" s="182" t="s">
        <v>2993</v>
      </c>
      <c r="AH1854" s="182" t="s">
        <v>2993</v>
      </c>
      <c r="AI1854" s="182" t="s">
        <v>17320</v>
      </c>
    </row>
    <row r="1855" spans="25:35" x14ac:dyDescent="0.4">
      <c r="Y1855" s="182" t="s">
        <v>5643</v>
      </c>
      <c r="Z1855" s="182">
        <v>2016</v>
      </c>
      <c r="AA1855" s="182">
        <v>19046.599999999999</v>
      </c>
      <c r="AB1855" s="182">
        <v>430</v>
      </c>
      <c r="AC1855" s="182">
        <v>16</v>
      </c>
      <c r="AD1855" s="182">
        <v>16759.5</v>
      </c>
      <c r="AF1855" s="182" t="s">
        <v>5631</v>
      </c>
      <c r="AG1855" s="182" t="s">
        <v>17312</v>
      </c>
      <c r="AH1855" s="182" t="s">
        <v>2993</v>
      </c>
      <c r="AI1855" s="182" t="s">
        <v>17341</v>
      </c>
    </row>
    <row r="1856" spans="25:35" x14ac:dyDescent="0.4">
      <c r="Y1856" s="182" t="s">
        <v>5644</v>
      </c>
      <c r="Z1856" s="182">
        <v>2008</v>
      </c>
      <c r="AA1856" s="182">
        <v>14652</v>
      </c>
      <c r="AB1856" s="182">
        <v>474</v>
      </c>
      <c r="AC1856" s="182">
        <v>17</v>
      </c>
      <c r="AD1856" s="182">
        <v>12245.1</v>
      </c>
      <c r="AF1856" s="182" t="s">
        <v>5632</v>
      </c>
      <c r="AG1856" s="182" t="s">
        <v>17312</v>
      </c>
      <c r="AH1856" s="182" t="s">
        <v>2993</v>
      </c>
      <c r="AI1856" s="182" t="s">
        <v>17042</v>
      </c>
    </row>
    <row r="1857" spans="25:35" x14ac:dyDescent="0.4">
      <c r="Y1857" s="182" t="s">
        <v>5645</v>
      </c>
      <c r="Z1857" s="182">
        <v>2017</v>
      </c>
      <c r="AA1857" s="182">
        <v>10848.9</v>
      </c>
      <c r="AB1857" s="182">
        <v>124</v>
      </c>
      <c r="AC1857" s="182">
        <v>17</v>
      </c>
      <c r="AD1857" s="182">
        <v>7199.6</v>
      </c>
      <c r="AF1857" s="182" t="s">
        <v>5633</v>
      </c>
      <c r="AG1857" s="182" t="s">
        <v>17312</v>
      </c>
      <c r="AH1857" s="182" t="s">
        <v>2993</v>
      </c>
      <c r="AI1857" s="182" t="s">
        <v>17332</v>
      </c>
    </row>
    <row r="1858" spans="25:35" x14ac:dyDescent="0.4">
      <c r="Y1858" s="182" t="s">
        <v>5646</v>
      </c>
      <c r="Z1858" s="182" t="s">
        <v>3019</v>
      </c>
      <c r="AA1858" s="182">
        <v>1320</v>
      </c>
      <c r="AC1858" s="182">
        <v>3</v>
      </c>
      <c r="AD1858" s="182">
        <v>1320</v>
      </c>
      <c r="AF1858" s="182" t="s">
        <v>5634</v>
      </c>
      <c r="AG1858" s="182" t="s">
        <v>17312</v>
      </c>
      <c r="AH1858" s="182" t="s">
        <v>2993</v>
      </c>
      <c r="AI1858" s="182" t="s">
        <v>17040</v>
      </c>
    </row>
    <row r="1859" spans="25:35" x14ac:dyDescent="0.4">
      <c r="Y1859" s="182" t="s">
        <v>5647</v>
      </c>
      <c r="Z1859" s="182">
        <v>1966</v>
      </c>
      <c r="AA1859" s="182">
        <v>4134.1000000000004</v>
      </c>
      <c r="AB1859" s="182">
        <v>140</v>
      </c>
      <c r="AC1859" s="182">
        <v>5</v>
      </c>
      <c r="AD1859" s="182">
        <v>3825.6</v>
      </c>
      <c r="AF1859" s="182" t="s">
        <v>1082</v>
      </c>
      <c r="AG1859" s="182" t="s">
        <v>17312</v>
      </c>
      <c r="AH1859" s="182" t="s">
        <v>2993</v>
      </c>
      <c r="AI1859" s="182" t="s">
        <v>17042</v>
      </c>
    </row>
    <row r="1860" spans="25:35" x14ac:dyDescent="0.4">
      <c r="Y1860" s="182" t="s">
        <v>5649</v>
      </c>
      <c r="Z1860" s="182">
        <v>1982</v>
      </c>
      <c r="AA1860" s="182">
        <v>2249.1</v>
      </c>
      <c r="AB1860" s="182">
        <v>100</v>
      </c>
      <c r="AC1860" s="182">
        <v>5</v>
      </c>
      <c r="AD1860" s="182">
        <v>2046.7</v>
      </c>
      <c r="AF1860" s="182" t="s">
        <v>5635</v>
      </c>
      <c r="AG1860" s="182" t="s">
        <v>17312</v>
      </c>
      <c r="AH1860" s="182" t="s">
        <v>2993</v>
      </c>
      <c r="AI1860" s="182" t="s">
        <v>17040</v>
      </c>
    </row>
    <row r="1861" spans="25:35" x14ac:dyDescent="0.4">
      <c r="Y1861" s="182" t="s">
        <v>5651</v>
      </c>
      <c r="Z1861" s="182">
        <v>1986</v>
      </c>
      <c r="AA1861" s="182">
        <v>1361.4</v>
      </c>
      <c r="AB1861" s="182">
        <v>48</v>
      </c>
      <c r="AC1861" s="182">
        <v>5</v>
      </c>
      <c r="AD1861" s="182">
        <v>1065</v>
      </c>
      <c r="AF1861" s="182" t="s">
        <v>5637</v>
      </c>
      <c r="AG1861" s="182" t="s">
        <v>17312</v>
      </c>
      <c r="AH1861" s="182" t="s">
        <v>2993</v>
      </c>
      <c r="AI1861" s="182" t="s">
        <v>17326</v>
      </c>
    </row>
    <row r="1862" spans="25:35" x14ac:dyDescent="0.4">
      <c r="Y1862" s="182" t="s">
        <v>5654</v>
      </c>
      <c r="Z1862" s="182">
        <v>1957</v>
      </c>
      <c r="AA1862" s="182">
        <v>1927</v>
      </c>
      <c r="AB1862" s="182">
        <v>60</v>
      </c>
      <c r="AC1862" s="182">
        <v>3</v>
      </c>
      <c r="AD1862" s="182">
        <v>1792.3</v>
      </c>
      <c r="AF1862" s="182" t="s">
        <v>5638</v>
      </c>
      <c r="AG1862" s="182" t="s">
        <v>17312</v>
      </c>
      <c r="AH1862" s="182" t="s">
        <v>17035</v>
      </c>
      <c r="AI1862" s="182" t="s">
        <v>17320</v>
      </c>
    </row>
    <row r="1863" spans="25:35" x14ac:dyDescent="0.4">
      <c r="Y1863" s="182" t="s">
        <v>17197</v>
      </c>
      <c r="Z1863" s="182">
        <v>1889</v>
      </c>
      <c r="AA1863" s="182">
        <v>576.29999999999995</v>
      </c>
      <c r="AB1863" s="182">
        <v>24</v>
      </c>
      <c r="AC1863" s="182">
        <v>1</v>
      </c>
      <c r="AD1863" s="182">
        <v>324.10000000000002</v>
      </c>
      <c r="AF1863" s="182" t="s">
        <v>5640</v>
      </c>
      <c r="AG1863" s="182" t="s">
        <v>17312</v>
      </c>
      <c r="AH1863" s="182" t="s">
        <v>2993</v>
      </c>
      <c r="AI1863" s="182" t="s">
        <v>17315</v>
      </c>
    </row>
    <row r="1864" spans="25:35" x14ac:dyDescent="0.4">
      <c r="Y1864" s="182" t="s">
        <v>5656</v>
      </c>
      <c r="Z1864" s="182">
        <v>1971</v>
      </c>
      <c r="AA1864" s="182">
        <v>4188.1000000000004</v>
      </c>
      <c r="AB1864" s="182">
        <v>146</v>
      </c>
      <c r="AC1864" s="182">
        <v>5</v>
      </c>
      <c r="AD1864" s="182">
        <v>3145.1</v>
      </c>
      <c r="AF1864" s="182" t="s">
        <v>1083</v>
      </c>
      <c r="AG1864" s="182" t="s">
        <v>17312</v>
      </c>
      <c r="AH1864" s="182" t="s">
        <v>2993</v>
      </c>
      <c r="AI1864" s="182" t="s">
        <v>17315</v>
      </c>
    </row>
    <row r="1865" spans="25:35" x14ac:dyDescent="0.4">
      <c r="Y1865" s="182" t="s">
        <v>5657</v>
      </c>
      <c r="Z1865" s="182">
        <v>2019</v>
      </c>
      <c r="AA1865" s="182">
        <v>11480.2</v>
      </c>
      <c r="AB1865" s="182">
        <v>150</v>
      </c>
      <c r="AC1865" s="182">
        <v>10</v>
      </c>
      <c r="AD1865" s="182">
        <v>8498</v>
      </c>
      <c r="AF1865" s="182" t="s">
        <v>5643</v>
      </c>
      <c r="AG1865" s="182" t="s">
        <v>17325</v>
      </c>
      <c r="AH1865" s="182" t="s">
        <v>2993</v>
      </c>
      <c r="AI1865" s="182" t="s">
        <v>17042</v>
      </c>
    </row>
    <row r="1866" spans="25:35" x14ac:dyDescent="0.4">
      <c r="Y1866" s="182" t="s">
        <v>5658</v>
      </c>
      <c r="Z1866" s="182">
        <v>1963</v>
      </c>
      <c r="AA1866" s="182">
        <v>2502.1999999999998</v>
      </c>
      <c r="AB1866" s="182">
        <v>126</v>
      </c>
      <c r="AC1866" s="182">
        <v>5</v>
      </c>
      <c r="AD1866" s="182">
        <v>1639.3</v>
      </c>
      <c r="AF1866" s="182" t="s">
        <v>5644</v>
      </c>
      <c r="AG1866" s="182" t="s">
        <v>17312</v>
      </c>
      <c r="AH1866" s="182" t="s">
        <v>2993</v>
      </c>
      <c r="AI1866" s="182" t="s">
        <v>17315</v>
      </c>
    </row>
    <row r="1867" spans="25:35" x14ac:dyDescent="0.4">
      <c r="Y1867" s="182" t="s">
        <v>5660</v>
      </c>
      <c r="Z1867" s="182">
        <v>1969</v>
      </c>
      <c r="AA1867" s="182">
        <v>4279.8</v>
      </c>
      <c r="AB1867" s="182">
        <v>136</v>
      </c>
      <c r="AC1867" s="182">
        <v>5</v>
      </c>
      <c r="AD1867" s="182">
        <v>4279.8</v>
      </c>
      <c r="AF1867" s="182" t="s">
        <v>5645</v>
      </c>
      <c r="AG1867" s="182" t="s">
        <v>17328</v>
      </c>
      <c r="AH1867" s="182" t="s">
        <v>2993</v>
      </c>
      <c r="AI1867" s="182" t="s">
        <v>17040</v>
      </c>
    </row>
    <row r="1868" spans="25:35" x14ac:dyDescent="0.4">
      <c r="Y1868" s="182" t="s">
        <v>5662</v>
      </c>
      <c r="Z1868" s="182">
        <v>2003</v>
      </c>
      <c r="AA1868" s="182">
        <v>7687.6</v>
      </c>
      <c r="AB1868" s="182">
        <v>198</v>
      </c>
      <c r="AC1868" s="182">
        <v>9</v>
      </c>
      <c r="AD1868" s="182">
        <v>7687.6</v>
      </c>
      <c r="AF1868" s="182" t="s">
        <v>5646</v>
      </c>
      <c r="AG1868" s="182" t="s">
        <v>2993</v>
      </c>
      <c r="AH1868" s="182" t="s">
        <v>2993</v>
      </c>
      <c r="AI1868" s="182" t="s">
        <v>2993</v>
      </c>
    </row>
    <row r="1869" spans="25:35" x14ac:dyDescent="0.4">
      <c r="Y1869" s="182" t="s">
        <v>5664</v>
      </c>
      <c r="Z1869" s="182">
        <v>2012</v>
      </c>
      <c r="AA1869" s="182">
        <v>5852.1</v>
      </c>
      <c r="AB1869" s="182">
        <v>109</v>
      </c>
      <c r="AC1869" s="182">
        <v>9</v>
      </c>
      <c r="AD1869" s="182">
        <v>5852.1</v>
      </c>
      <c r="AF1869" s="182" t="s">
        <v>5647</v>
      </c>
      <c r="AG1869" s="182" t="s">
        <v>17312</v>
      </c>
      <c r="AH1869" s="182" t="s">
        <v>17035</v>
      </c>
      <c r="AI1869" s="182" t="s">
        <v>17315</v>
      </c>
    </row>
    <row r="1870" spans="25:35" x14ac:dyDescent="0.4">
      <c r="Y1870" s="182" t="s">
        <v>5665</v>
      </c>
      <c r="Z1870" s="182">
        <v>1964</v>
      </c>
      <c r="AA1870" s="182">
        <v>4980.3</v>
      </c>
      <c r="AB1870" s="182">
        <v>114</v>
      </c>
      <c r="AC1870" s="182">
        <v>5</v>
      </c>
      <c r="AD1870" s="182">
        <v>4151.2</v>
      </c>
      <c r="AF1870" s="182" t="s">
        <v>5649</v>
      </c>
      <c r="AG1870" s="182" t="s">
        <v>17319</v>
      </c>
      <c r="AH1870" s="182" t="s">
        <v>17035</v>
      </c>
      <c r="AI1870" s="182" t="s">
        <v>17322</v>
      </c>
    </row>
    <row r="1871" spans="25:35" x14ac:dyDescent="0.4">
      <c r="Y1871" s="182" t="s">
        <v>5667</v>
      </c>
      <c r="Z1871" s="182">
        <v>1987</v>
      </c>
      <c r="AA1871" s="182">
        <v>4476.3</v>
      </c>
      <c r="AB1871" s="182">
        <v>100</v>
      </c>
      <c r="AC1871" s="182">
        <v>9</v>
      </c>
      <c r="AD1871" s="182">
        <v>2224.4</v>
      </c>
      <c r="AF1871" s="182" t="s">
        <v>5651</v>
      </c>
      <c r="AG1871" s="182" t="s">
        <v>17312</v>
      </c>
      <c r="AH1871" s="182" t="s">
        <v>17035</v>
      </c>
      <c r="AI1871" s="182" t="s">
        <v>17042</v>
      </c>
    </row>
    <row r="1872" spans="25:35" x14ac:dyDescent="0.4">
      <c r="Y1872" s="182" t="s">
        <v>5669</v>
      </c>
      <c r="Z1872" s="182">
        <v>1988</v>
      </c>
      <c r="AA1872" s="182">
        <v>4765.8999999999996</v>
      </c>
      <c r="AB1872" s="182">
        <v>95</v>
      </c>
      <c r="AC1872" s="182">
        <v>9</v>
      </c>
      <c r="AD1872" s="182">
        <v>4460.8999999999996</v>
      </c>
      <c r="AF1872" s="182" t="s">
        <v>5654</v>
      </c>
      <c r="AG1872" s="182" t="s">
        <v>17312</v>
      </c>
      <c r="AH1872" s="182" t="s">
        <v>2993</v>
      </c>
      <c r="AI1872" s="182" t="s">
        <v>17042</v>
      </c>
    </row>
    <row r="1873" spans="25:35" x14ac:dyDescent="0.4">
      <c r="Y1873" s="182" t="s">
        <v>5671</v>
      </c>
      <c r="Z1873" s="182">
        <v>1994</v>
      </c>
      <c r="AA1873" s="182">
        <v>2232.6</v>
      </c>
      <c r="AB1873" s="182">
        <v>30</v>
      </c>
      <c r="AC1873" s="182">
        <v>9</v>
      </c>
      <c r="AD1873" s="182">
        <v>2226</v>
      </c>
      <c r="AF1873" s="182" t="s">
        <v>5656</v>
      </c>
      <c r="AG1873" s="182" t="s">
        <v>17312</v>
      </c>
      <c r="AH1873" s="182" t="s">
        <v>2993</v>
      </c>
      <c r="AI1873" s="182" t="s">
        <v>17315</v>
      </c>
    </row>
    <row r="1874" spans="25:35" x14ac:dyDescent="0.4">
      <c r="Y1874" s="182" t="s">
        <v>17198</v>
      </c>
      <c r="Z1874" s="182">
        <v>1973</v>
      </c>
      <c r="AA1874" s="182">
        <v>2462.2600000000002</v>
      </c>
      <c r="AB1874" s="182">
        <v>234</v>
      </c>
      <c r="AC1874" s="182">
        <v>4</v>
      </c>
      <c r="AD1874" s="182">
        <v>1431</v>
      </c>
      <c r="AF1874" s="182" t="s">
        <v>5657</v>
      </c>
      <c r="AG1874" s="182" t="s">
        <v>17312</v>
      </c>
      <c r="AH1874" s="182" t="s">
        <v>2993</v>
      </c>
      <c r="AI1874" s="182" t="s">
        <v>17315</v>
      </c>
    </row>
    <row r="1875" spans="25:35" x14ac:dyDescent="0.4">
      <c r="Y1875" s="182" t="s">
        <v>17199</v>
      </c>
      <c r="Z1875" s="182">
        <v>1987</v>
      </c>
      <c r="AA1875" s="182">
        <v>3263.7</v>
      </c>
      <c r="AB1875" s="182">
        <v>179</v>
      </c>
      <c r="AC1875" s="182">
        <v>5</v>
      </c>
      <c r="AD1875" s="182">
        <v>2440.1999999999998</v>
      </c>
      <c r="AF1875" s="182" t="s">
        <v>5658</v>
      </c>
      <c r="AG1875" s="182" t="s">
        <v>17312</v>
      </c>
      <c r="AH1875" s="182" t="s">
        <v>2993</v>
      </c>
      <c r="AI1875" s="182" t="s">
        <v>17322</v>
      </c>
    </row>
    <row r="1876" spans="25:35" x14ac:dyDescent="0.4">
      <c r="Y1876" s="182" t="s">
        <v>17200</v>
      </c>
      <c r="Z1876" s="182">
        <v>1912</v>
      </c>
      <c r="AA1876" s="182">
        <v>1070.73</v>
      </c>
      <c r="AB1876" s="182">
        <v>48</v>
      </c>
      <c r="AC1876" s="182">
        <v>3</v>
      </c>
      <c r="AD1876" s="182">
        <v>858.93</v>
      </c>
      <c r="AF1876" s="182" t="s">
        <v>5660</v>
      </c>
      <c r="AG1876" s="182" t="s">
        <v>17312</v>
      </c>
      <c r="AH1876" s="182" t="s">
        <v>17316</v>
      </c>
      <c r="AI1876" s="182" t="s">
        <v>17315</v>
      </c>
    </row>
    <row r="1877" spans="25:35" x14ac:dyDescent="0.4">
      <c r="Y1877" s="182" t="s">
        <v>17201</v>
      </c>
      <c r="Z1877" s="182">
        <v>1955</v>
      </c>
      <c r="AA1877" s="182">
        <v>2262.4</v>
      </c>
      <c r="AB1877" s="182">
        <v>57</v>
      </c>
      <c r="AC1877" s="182">
        <v>3</v>
      </c>
      <c r="AD1877" s="182">
        <v>885.5</v>
      </c>
      <c r="AF1877" s="182" t="s">
        <v>5662</v>
      </c>
      <c r="AG1877" s="182" t="s">
        <v>17312</v>
      </c>
      <c r="AH1877" s="182" t="s">
        <v>17035</v>
      </c>
      <c r="AI1877" s="182" t="s">
        <v>17322</v>
      </c>
    </row>
    <row r="1878" spans="25:35" x14ac:dyDescent="0.4">
      <c r="Y1878" s="182" t="s">
        <v>5672</v>
      </c>
      <c r="Z1878" s="182">
        <v>1978</v>
      </c>
      <c r="AA1878" s="182">
        <v>5534.7</v>
      </c>
      <c r="AB1878" s="182">
        <v>140</v>
      </c>
      <c r="AC1878" s="182">
        <v>5</v>
      </c>
      <c r="AD1878" s="182">
        <v>3961.9</v>
      </c>
      <c r="AF1878" s="182" t="s">
        <v>5664</v>
      </c>
      <c r="AG1878" s="182" t="s">
        <v>17312</v>
      </c>
      <c r="AH1878" s="182" t="s">
        <v>17035</v>
      </c>
      <c r="AI1878" s="182" t="s">
        <v>17042</v>
      </c>
    </row>
    <row r="1879" spans="25:35" x14ac:dyDescent="0.4">
      <c r="Y1879" s="182" t="s">
        <v>5674</v>
      </c>
      <c r="Z1879" s="182">
        <v>1964</v>
      </c>
      <c r="AA1879" s="182">
        <v>1690.1</v>
      </c>
      <c r="AB1879" s="182">
        <v>86</v>
      </c>
      <c r="AC1879" s="182">
        <v>5</v>
      </c>
      <c r="AD1879" s="182">
        <v>1570.8</v>
      </c>
      <c r="AF1879" s="182" t="s">
        <v>5665</v>
      </c>
      <c r="AG1879" s="182" t="s">
        <v>17312</v>
      </c>
      <c r="AH1879" s="182" t="s">
        <v>2993</v>
      </c>
      <c r="AI1879" s="182" t="s">
        <v>17315</v>
      </c>
    </row>
    <row r="1880" spans="25:35" x14ac:dyDescent="0.4">
      <c r="Y1880" s="182" t="s">
        <v>5676</v>
      </c>
      <c r="Z1880" s="182">
        <v>1959</v>
      </c>
      <c r="AA1880" s="182">
        <v>1334.5</v>
      </c>
      <c r="AB1880" s="182">
        <v>47</v>
      </c>
      <c r="AC1880" s="182">
        <v>3</v>
      </c>
      <c r="AD1880" s="182">
        <v>1142.4000000000001</v>
      </c>
      <c r="AF1880" s="182" t="s">
        <v>5667</v>
      </c>
      <c r="AG1880" s="182" t="s">
        <v>17312</v>
      </c>
      <c r="AH1880" s="182" t="s">
        <v>2993</v>
      </c>
      <c r="AI1880" s="182" t="s">
        <v>17040</v>
      </c>
    </row>
    <row r="1881" spans="25:35" x14ac:dyDescent="0.4">
      <c r="Y1881" s="182" t="s">
        <v>5679</v>
      </c>
      <c r="Z1881" s="182">
        <v>1959</v>
      </c>
      <c r="AA1881" s="182">
        <v>682.7</v>
      </c>
      <c r="AB1881" s="182">
        <v>40</v>
      </c>
      <c r="AC1881" s="182">
        <v>2</v>
      </c>
      <c r="AD1881" s="182">
        <v>626.79999999999995</v>
      </c>
      <c r="AF1881" s="182" t="s">
        <v>5669</v>
      </c>
      <c r="AG1881" s="182" t="s">
        <v>17312</v>
      </c>
      <c r="AH1881" s="182" t="s">
        <v>17035</v>
      </c>
      <c r="AI1881" s="182" t="s">
        <v>17040</v>
      </c>
    </row>
    <row r="1882" spans="25:35" x14ac:dyDescent="0.4">
      <c r="Y1882" s="182" t="s">
        <v>5681</v>
      </c>
      <c r="Z1882" s="182">
        <v>1959</v>
      </c>
      <c r="AA1882" s="182">
        <v>1283.5</v>
      </c>
      <c r="AB1882" s="182">
        <v>48</v>
      </c>
      <c r="AC1882" s="182">
        <v>3</v>
      </c>
      <c r="AD1882" s="182">
        <v>1010.1999999999999</v>
      </c>
      <c r="AF1882" s="182" t="s">
        <v>5671</v>
      </c>
      <c r="AG1882" s="182" t="s">
        <v>17312</v>
      </c>
      <c r="AH1882" s="182" t="s">
        <v>2993</v>
      </c>
      <c r="AI1882" s="182" t="s">
        <v>17042</v>
      </c>
    </row>
    <row r="1883" spans="25:35" x14ac:dyDescent="0.4">
      <c r="Y1883" s="182" t="s">
        <v>5682</v>
      </c>
      <c r="Z1883" s="182">
        <v>1971</v>
      </c>
      <c r="AA1883" s="182">
        <v>2016.9</v>
      </c>
      <c r="AB1883" s="182">
        <v>140</v>
      </c>
      <c r="AC1883" s="182">
        <v>9</v>
      </c>
      <c r="AD1883" s="182">
        <v>1902</v>
      </c>
      <c r="AF1883" s="182" t="s">
        <v>5672</v>
      </c>
      <c r="AG1883" s="182" t="s">
        <v>17312</v>
      </c>
      <c r="AH1883" s="182" t="s">
        <v>2993</v>
      </c>
      <c r="AI1883" s="182" t="s">
        <v>17320</v>
      </c>
    </row>
    <row r="1884" spans="25:35" x14ac:dyDescent="0.4">
      <c r="Y1884" s="182" t="s">
        <v>89</v>
      </c>
      <c r="Z1884" s="182">
        <v>1968</v>
      </c>
      <c r="AA1884" s="182">
        <v>1963</v>
      </c>
      <c r="AB1884" s="182">
        <v>126</v>
      </c>
      <c r="AC1884" s="182">
        <v>5</v>
      </c>
      <c r="AD1884" s="182">
        <v>1373.3</v>
      </c>
      <c r="AF1884" s="182" t="s">
        <v>5674</v>
      </c>
      <c r="AG1884" s="182" t="s">
        <v>17312</v>
      </c>
      <c r="AH1884" s="182" t="s">
        <v>2993</v>
      </c>
      <c r="AI1884" s="182" t="s">
        <v>17042</v>
      </c>
    </row>
    <row r="1885" spans="25:35" x14ac:dyDescent="0.4">
      <c r="Y1885" s="182" t="s">
        <v>5685</v>
      </c>
      <c r="Z1885" s="182">
        <v>1982</v>
      </c>
      <c r="AA1885" s="182">
        <v>867.9</v>
      </c>
      <c r="AB1885" s="182">
        <v>39</v>
      </c>
      <c r="AC1885" s="182">
        <v>5</v>
      </c>
      <c r="AD1885" s="182">
        <v>809.2</v>
      </c>
      <c r="AF1885" s="182" t="s">
        <v>5676</v>
      </c>
      <c r="AG1885" s="182" t="s">
        <v>17312</v>
      </c>
      <c r="AH1885" s="182" t="s">
        <v>2993</v>
      </c>
      <c r="AI1885" s="182" t="s">
        <v>17322</v>
      </c>
    </row>
    <row r="1886" spans="25:35" x14ac:dyDescent="0.4">
      <c r="Y1886" s="182" t="s">
        <v>5687</v>
      </c>
      <c r="Z1886" s="182">
        <v>1957</v>
      </c>
      <c r="AA1886" s="182">
        <v>172.6</v>
      </c>
      <c r="AB1886" s="182">
        <v>10</v>
      </c>
      <c r="AC1886" s="182">
        <v>1</v>
      </c>
      <c r="AD1886" s="182">
        <v>158.69999999999999</v>
      </c>
      <c r="AF1886" s="182" t="s">
        <v>5679</v>
      </c>
      <c r="AG1886" s="182" t="s">
        <v>17312</v>
      </c>
      <c r="AH1886" s="182" t="s">
        <v>2993</v>
      </c>
      <c r="AI1886" s="182" t="s">
        <v>17042</v>
      </c>
    </row>
    <row r="1887" spans="25:35" x14ac:dyDescent="0.4">
      <c r="Y1887" s="182" t="s">
        <v>5689</v>
      </c>
      <c r="Z1887" s="182">
        <v>2000</v>
      </c>
      <c r="AA1887" s="182">
        <v>1638.7</v>
      </c>
      <c r="AB1887" s="182">
        <v>18</v>
      </c>
      <c r="AC1887" s="182">
        <v>3</v>
      </c>
      <c r="AD1887" s="182">
        <v>1553.2</v>
      </c>
      <c r="AF1887" s="182" t="s">
        <v>5681</v>
      </c>
      <c r="AG1887" s="182" t="s">
        <v>17312</v>
      </c>
      <c r="AH1887" s="182" t="s">
        <v>2993</v>
      </c>
      <c r="AI1887" s="182" t="s">
        <v>17042</v>
      </c>
    </row>
    <row r="1888" spans="25:35" x14ac:dyDescent="0.4">
      <c r="Y1888" s="182" t="s">
        <v>5690</v>
      </c>
      <c r="Z1888" s="182">
        <v>1917</v>
      </c>
      <c r="AA1888" s="182">
        <v>348.9</v>
      </c>
      <c r="AB1888" s="182">
        <v>17</v>
      </c>
      <c r="AC1888" s="182">
        <v>2</v>
      </c>
      <c r="AD1888" s="182">
        <v>348.9</v>
      </c>
      <c r="AF1888" s="182" t="s">
        <v>5682</v>
      </c>
      <c r="AG1888" s="182" t="s">
        <v>17312</v>
      </c>
      <c r="AH1888" s="182" t="s">
        <v>2993</v>
      </c>
      <c r="AI1888" s="182" t="s">
        <v>17040</v>
      </c>
    </row>
    <row r="1889" spans="25:35" x14ac:dyDescent="0.4">
      <c r="Y1889" s="182" t="s">
        <v>5692</v>
      </c>
      <c r="Z1889" s="182">
        <v>1941</v>
      </c>
      <c r="AA1889" s="182">
        <v>730.8</v>
      </c>
      <c r="AB1889" s="182">
        <v>35</v>
      </c>
      <c r="AC1889" s="182">
        <v>2</v>
      </c>
      <c r="AD1889" s="182">
        <v>674</v>
      </c>
      <c r="AF1889" s="182" t="s">
        <v>89</v>
      </c>
      <c r="AG1889" s="182" t="s">
        <v>17312</v>
      </c>
      <c r="AH1889" s="182" t="s">
        <v>2993</v>
      </c>
      <c r="AI1889" s="182" t="s">
        <v>17042</v>
      </c>
    </row>
    <row r="1890" spans="25:35" x14ac:dyDescent="0.4">
      <c r="Y1890" s="182" t="s">
        <v>5694</v>
      </c>
      <c r="Z1890" s="182">
        <v>1980</v>
      </c>
      <c r="AA1890" s="182">
        <v>1131.3</v>
      </c>
      <c r="AB1890" s="182">
        <v>43</v>
      </c>
      <c r="AC1890" s="182">
        <v>5</v>
      </c>
      <c r="AD1890" s="182">
        <v>1024.5999999999999</v>
      </c>
      <c r="AF1890" s="182" t="s">
        <v>5685</v>
      </c>
      <c r="AG1890" s="182" t="s">
        <v>17312</v>
      </c>
      <c r="AH1890" s="182" t="s">
        <v>2993</v>
      </c>
      <c r="AI1890" s="182" t="s">
        <v>17040</v>
      </c>
    </row>
    <row r="1891" spans="25:35" x14ac:dyDescent="0.4">
      <c r="Y1891" s="182" t="s">
        <v>5697</v>
      </c>
      <c r="Z1891" s="182">
        <v>1941</v>
      </c>
      <c r="AA1891" s="182">
        <v>730.5</v>
      </c>
      <c r="AB1891" s="182">
        <v>34</v>
      </c>
      <c r="AC1891" s="182">
        <v>2</v>
      </c>
      <c r="AD1891" s="182">
        <v>672.5</v>
      </c>
      <c r="AF1891" s="182" t="s">
        <v>5687</v>
      </c>
      <c r="AG1891" s="182" t="s">
        <v>17327</v>
      </c>
      <c r="AH1891" s="182" t="s">
        <v>2993</v>
      </c>
      <c r="AI1891" s="182" t="s">
        <v>17040</v>
      </c>
    </row>
    <row r="1892" spans="25:35" x14ac:dyDescent="0.4">
      <c r="Y1892" s="182" t="s">
        <v>5699</v>
      </c>
      <c r="Z1892" s="182">
        <v>1980</v>
      </c>
      <c r="AA1892" s="182">
        <v>798.7</v>
      </c>
      <c r="AB1892" s="182">
        <v>37</v>
      </c>
      <c r="AC1892" s="182">
        <v>5</v>
      </c>
      <c r="AD1892" s="182">
        <v>736.4</v>
      </c>
      <c r="AF1892" s="182" t="s">
        <v>5689</v>
      </c>
      <c r="AG1892" s="182" t="s">
        <v>17312</v>
      </c>
      <c r="AH1892" s="182" t="s">
        <v>2993</v>
      </c>
      <c r="AI1892" s="182" t="s">
        <v>17040</v>
      </c>
    </row>
    <row r="1893" spans="25:35" x14ac:dyDescent="0.4">
      <c r="Y1893" s="182" t="s">
        <v>5702</v>
      </c>
      <c r="Z1893" s="182">
        <v>1941</v>
      </c>
      <c r="AA1893" s="182">
        <v>744.4</v>
      </c>
      <c r="AB1893" s="182">
        <v>44</v>
      </c>
      <c r="AC1893" s="182">
        <v>2</v>
      </c>
      <c r="AD1893" s="182">
        <v>686.1</v>
      </c>
      <c r="AF1893" s="182" t="s">
        <v>5690</v>
      </c>
      <c r="AG1893" s="182" t="s">
        <v>17327</v>
      </c>
      <c r="AH1893" s="182" t="s">
        <v>2993</v>
      </c>
      <c r="AI1893" s="182" t="s">
        <v>17322</v>
      </c>
    </row>
    <row r="1894" spans="25:35" x14ac:dyDescent="0.4">
      <c r="Y1894" s="182" t="s">
        <v>90</v>
      </c>
      <c r="Z1894" s="182">
        <v>1980</v>
      </c>
      <c r="AA1894" s="182">
        <v>807.5</v>
      </c>
      <c r="AB1894" s="182">
        <v>21</v>
      </c>
      <c r="AC1894" s="182">
        <v>5</v>
      </c>
      <c r="AD1894" s="182">
        <v>706.7</v>
      </c>
      <c r="AF1894" s="182" t="s">
        <v>5692</v>
      </c>
      <c r="AG1894" s="182" t="s">
        <v>17312</v>
      </c>
      <c r="AH1894" s="182" t="s">
        <v>2993</v>
      </c>
      <c r="AI1894" s="182" t="s">
        <v>17042</v>
      </c>
    </row>
    <row r="1895" spans="25:35" x14ac:dyDescent="0.4">
      <c r="Y1895" s="182" t="s">
        <v>5704</v>
      </c>
      <c r="Z1895" s="182">
        <v>1941</v>
      </c>
      <c r="AA1895" s="182">
        <v>753.3</v>
      </c>
      <c r="AB1895" s="182">
        <v>44</v>
      </c>
      <c r="AC1895" s="182">
        <v>2</v>
      </c>
      <c r="AD1895" s="182">
        <v>671.1</v>
      </c>
      <c r="AF1895" s="182" t="s">
        <v>5694</v>
      </c>
      <c r="AG1895" s="182" t="s">
        <v>17312</v>
      </c>
      <c r="AH1895" s="182" t="s">
        <v>2993</v>
      </c>
      <c r="AI1895" s="182" t="s">
        <v>17040</v>
      </c>
    </row>
    <row r="1896" spans="25:35" x14ac:dyDescent="0.4">
      <c r="Y1896" s="182" t="s">
        <v>5706</v>
      </c>
      <c r="Z1896" s="182">
        <v>1982</v>
      </c>
      <c r="AA1896" s="182">
        <v>17447.900000000001</v>
      </c>
      <c r="AB1896" s="182">
        <v>829</v>
      </c>
      <c r="AC1896" s="182">
        <v>9</v>
      </c>
      <c r="AD1896" s="182">
        <v>17447.899999999998</v>
      </c>
      <c r="AF1896" s="182" t="s">
        <v>5697</v>
      </c>
      <c r="AG1896" s="182" t="s">
        <v>17312</v>
      </c>
      <c r="AH1896" s="182" t="s">
        <v>2993</v>
      </c>
      <c r="AI1896" s="182" t="s">
        <v>17042</v>
      </c>
    </row>
    <row r="1897" spans="25:35" x14ac:dyDescent="0.4">
      <c r="Y1897" s="182" t="s">
        <v>5708</v>
      </c>
      <c r="Z1897" s="182">
        <v>1992</v>
      </c>
      <c r="AA1897" s="182">
        <v>9033.7000000000007</v>
      </c>
      <c r="AB1897" s="182">
        <v>351</v>
      </c>
      <c r="AC1897" s="182">
        <v>9</v>
      </c>
      <c r="AD1897" s="182">
        <v>7644.6</v>
      </c>
      <c r="AF1897" s="182" t="s">
        <v>5699</v>
      </c>
      <c r="AG1897" s="182" t="s">
        <v>17312</v>
      </c>
      <c r="AH1897" s="182" t="s">
        <v>2993</v>
      </c>
      <c r="AI1897" s="182" t="s">
        <v>17040</v>
      </c>
    </row>
    <row r="1898" spans="25:35" x14ac:dyDescent="0.4">
      <c r="Y1898" s="182" t="s">
        <v>1084</v>
      </c>
      <c r="Z1898" s="182">
        <v>1986</v>
      </c>
      <c r="AA1898" s="182">
        <v>5369.3</v>
      </c>
      <c r="AB1898" s="182">
        <v>205</v>
      </c>
      <c r="AC1898" s="182">
        <v>16</v>
      </c>
      <c r="AD1898" s="182">
        <v>4536.7</v>
      </c>
      <c r="AF1898" s="182" t="s">
        <v>5702</v>
      </c>
      <c r="AG1898" s="182" t="s">
        <v>17312</v>
      </c>
      <c r="AH1898" s="182" t="s">
        <v>2993</v>
      </c>
      <c r="AI1898" s="182" t="s">
        <v>17042</v>
      </c>
    </row>
    <row r="1899" spans="25:35" x14ac:dyDescent="0.4">
      <c r="Y1899" s="182" t="s">
        <v>5710</v>
      </c>
      <c r="Z1899" s="182">
        <v>1978</v>
      </c>
      <c r="AA1899" s="182">
        <v>3395</v>
      </c>
      <c r="AB1899" s="182">
        <v>256</v>
      </c>
      <c r="AC1899" s="182">
        <v>5</v>
      </c>
      <c r="AD1899" s="182">
        <v>3056.7</v>
      </c>
      <c r="AF1899" s="182" t="s">
        <v>90</v>
      </c>
      <c r="AG1899" s="182" t="s">
        <v>17312</v>
      </c>
      <c r="AH1899" s="182" t="s">
        <v>2993</v>
      </c>
      <c r="AI1899" s="182" t="s">
        <v>17040</v>
      </c>
    </row>
    <row r="1900" spans="25:35" x14ac:dyDescent="0.4">
      <c r="Y1900" s="182" t="s">
        <v>1085</v>
      </c>
      <c r="Z1900" s="182">
        <v>1977</v>
      </c>
      <c r="AA1900" s="182">
        <v>4585.6000000000004</v>
      </c>
      <c r="AB1900" s="182">
        <v>224</v>
      </c>
      <c r="AC1900" s="182">
        <v>5</v>
      </c>
      <c r="AD1900" s="182">
        <v>4585.6000000000004</v>
      </c>
      <c r="AF1900" s="182" t="s">
        <v>5704</v>
      </c>
      <c r="AG1900" s="182" t="s">
        <v>17312</v>
      </c>
      <c r="AH1900" s="182" t="s">
        <v>2993</v>
      </c>
      <c r="AI1900" s="182" t="s">
        <v>17042</v>
      </c>
    </row>
    <row r="1901" spans="25:35" x14ac:dyDescent="0.4">
      <c r="Y1901" s="182" t="s">
        <v>5713</v>
      </c>
      <c r="Z1901" s="182">
        <v>1980</v>
      </c>
      <c r="AA1901" s="182">
        <v>17839.7</v>
      </c>
      <c r="AB1901" s="182">
        <v>799</v>
      </c>
      <c r="AC1901" s="182">
        <v>9</v>
      </c>
      <c r="AD1901" s="182">
        <v>15355.2</v>
      </c>
      <c r="AF1901" s="182" t="s">
        <v>5705</v>
      </c>
      <c r="AG1901" s="182" t="s">
        <v>2993</v>
      </c>
      <c r="AH1901" s="182" t="s">
        <v>2993</v>
      </c>
      <c r="AI1901" s="182" t="s">
        <v>17042</v>
      </c>
    </row>
    <row r="1902" spans="25:35" x14ac:dyDescent="0.4">
      <c r="Y1902" s="182" t="s">
        <v>5715</v>
      </c>
      <c r="Z1902" s="182">
        <v>1974</v>
      </c>
      <c r="AA1902" s="182">
        <v>4948.3999999999996</v>
      </c>
      <c r="AB1902" s="182">
        <v>231</v>
      </c>
      <c r="AC1902" s="182">
        <v>5</v>
      </c>
      <c r="AD1902" s="182">
        <v>4538.3999999999996</v>
      </c>
      <c r="AF1902" s="182" t="s">
        <v>5706</v>
      </c>
      <c r="AG1902" s="182" t="s">
        <v>17319</v>
      </c>
      <c r="AH1902" s="182" t="s">
        <v>2993</v>
      </c>
      <c r="AI1902" s="182" t="s">
        <v>17326</v>
      </c>
    </row>
    <row r="1903" spans="25:35" x14ac:dyDescent="0.4">
      <c r="Y1903" s="182" t="s">
        <v>5716</v>
      </c>
      <c r="Z1903" s="182">
        <v>2011</v>
      </c>
      <c r="AA1903" s="182">
        <v>5860.8</v>
      </c>
      <c r="AB1903" s="182">
        <v>148</v>
      </c>
      <c r="AC1903" s="182">
        <v>9</v>
      </c>
      <c r="AD1903" s="182">
        <v>5834.3</v>
      </c>
      <c r="AF1903" s="182" t="s">
        <v>5708</v>
      </c>
      <c r="AG1903" s="182" t="s">
        <v>17319</v>
      </c>
      <c r="AH1903" s="182" t="s">
        <v>2993</v>
      </c>
      <c r="AI1903" s="182" t="s">
        <v>17322</v>
      </c>
    </row>
    <row r="1904" spans="25:35" x14ac:dyDescent="0.4">
      <c r="Y1904" s="182" t="s">
        <v>1086</v>
      </c>
      <c r="Z1904" s="182">
        <v>1974</v>
      </c>
      <c r="AA1904" s="182">
        <v>3389.7</v>
      </c>
      <c r="AB1904" s="182">
        <v>153</v>
      </c>
      <c r="AC1904" s="182">
        <v>5</v>
      </c>
      <c r="AD1904" s="182">
        <v>3071.6</v>
      </c>
      <c r="AF1904" s="182" t="s">
        <v>1084</v>
      </c>
      <c r="AG1904" s="182" t="s">
        <v>17319</v>
      </c>
      <c r="AH1904" s="182" t="s">
        <v>2993</v>
      </c>
      <c r="AI1904" s="182" t="s">
        <v>17040</v>
      </c>
    </row>
    <row r="1905" spans="25:35" x14ac:dyDescent="0.4">
      <c r="Y1905" s="182" t="s">
        <v>5718</v>
      </c>
      <c r="Z1905" s="182">
        <v>1995</v>
      </c>
      <c r="AA1905" s="182">
        <v>1454.4</v>
      </c>
      <c r="AB1905" s="182">
        <v>48</v>
      </c>
      <c r="AC1905" s="182">
        <v>6</v>
      </c>
      <c r="AD1905" s="182">
        <v>1204.4000000000001</v>
      </c>
      <c r="AF1905" s="182" t="s">
        <v>5710</v>
      </c>
      <c r="AG1905" s="182" t="s">
        <v>17319</v>
      </c>
      <c r="AH1905" s="182" t="s">
        <v>2993</v>
      </c>
      <c r="AI1905" s="182" t="s">
        <v>17315</v>
      </c>
    </row>
    <row r="1906" spans="25:35" x14ac:dyDescent="0.4">
      <c r="Y1906" s="182" t="s">
        <v>5719</v>
      </c>
      <c r="Z1906" s="182">
        <v>1974</v>
      </c>
      <c r="AA1906" s="182">
        <v>10124.799999999999</v>
      </c>
      <c r="AB1906" s="182">
        <v>459</v>
      </c>
      <c r="AC1906" s="182">
        <v>5</v>
      </c>
      <c r="AD1906" s="182">
        <v>9141</v>
      </c>
      <c r="AF1906" s="182" t="s">
        <v>1085</v>
      </c>
      <c r="AG1906" s="182" t="s">
        <v>17319</v>
      </c>
      <c r="AH1906" s="182" t="s">
        <v>2993</v>
      </c>
      <c r="AI1906" s="182" t="s">
        <v>17320</v>
      </c>
    </row>
    <row r="1907" spans="25:35" x14ac:dyDescent="0.4">
      <c r="Y1907" s="182" t="s">
        <v>5721</v>
      </c>
      <c r="Z1907" s="182">
        <v>1981</v>
      </c>
      <c r="AA1907" s="182">
        <v>21919.1</v>
      </c>
      <c r="AB1907" s="182">
        <v>921</v>
      </c>
      <c r="AC1907" s="182">
        <v>9</v>
      </c>
      <c r="AD1907" s="182">
        <v>19281.7</v>
      </c>
      <c r="AF1907" s="182" t="s">
        <v>5713</v>
      </c>
      <c r="AG1907" s="182" t="s">
        <v>17319</v>
      </c>
      <c r="AH1907" s="182" t="s">
        <v>2993</v>
      </c>
      <c r="AI1907" s="182" t="s">
        <v>17314</v>
      </c>
    </row>
    <row r="1908" spans="25:35" x14ac:dyDescent="0.4">
      <c r="Y1908" s="182" t="s">
        <v>5723</v>
      </c>
      <c r="Z1908" s="182">
        <v>2012</v>
      </c>
      <c r="AA1908" s="182">
        <v>4000.9</v>
      </c>
      <c r="AB1908" s="182">
        <v>116</v>
      </c>
      <c r="AC1908" s="182">
        <v>10</v>
      </c>
      <c r="AD1908" s="182">
        <v>3712.9</v>
      </c>
      <c r="AF1908" s="182" t="s">
        <v>5715</v>
      </c>
      <c r="AG1908" s="182" t="s">
        <v>17319</v>
      </c>
      <c r="AH1908" s="182" t="s">
        <v>2993</v>
      </c>
      <c r="AI1908" s="182" t="s">
        <v>17320</v>
      </c>
    </row>
    <row r="1909" spans="25:35" x14ac:dyDescent="0.4">
      <c r="Y1909" s="182" t="s">
        <v>5724</v>
      </c>
      <c r="Z1909" s="182">
        <v>2013</v>
      </c>
      <c r="AA1909" s="182">
        <v>8845.9</v>
      </c>
      <c r="AB1909" s="182">
        <v>315</v>
      </c>
      <c r="AC1909" s="182">
        <v>10</v>
      </c>
      <c r="AD1909" s="182">
        <v>8691.7000000000007</v>
      </c>
      <c r="AF1909" s="182" t="s">
        <v>5716</v>
      </c>
      <c r="AG1909" s="182" t="s">
        <v>17312</v>
      </c>
      <c r="AH1909" s="182" t="s">
        <v>17313</v>
      </c>
      <c r="AI1909" s="182" t="s">
        <v>17040</v>
      </c>
    </row>
    <row r="1910" spans="25:35" x14ac:dyDescent="0.4">
      <c r="Y1910" s="182" t="s">
        <v>5725</v>
      </c>
      <c r="Z1910" s="182">
        <v>2013</v>
      </c>
      <c r="AA1910" s="182">
        <v>4925.6000000000004</v>
      </c>
      <c r="AB1910" s="182">
        <v>125</v>
      </c>
      <c r="AC1910" s="182">
        <v>10</v>
      </c>
      <c r="AD1910" s="182">
        <v>4813.7</v>
      </c>
      <c r="AF1910" s="182" t="s">
        <v>1086</v>
      </c>
      <c r="AG1910" s="182" t="s">
        <v>17319</v>
      </c>
      <c r="AH1910" s="182" t="s">
        <v>2993</v>
      </c>
      <c r="AI1910" s="182" t="s">
        <v>17315</v>
      </c>
    </row>
    <row r="1911" spans="25:35" x14ac:dyDescent="0.4">
      <c r="Y1911" s="182" t="s">
        <v>5727</v>
      </c>
      <c r="Z1911" s="182">
        <v>2013</v>
      </c>
      <c r="AA1911" s="182">
        <v>4925.8999999999996</v>
      </c>
      <c r="AB1911" s="182">
        <v>113</v>
      </c>
      <c r="AC1911" s="182">
        <v>10</v>
      </c>
      <c r="AD1911" s="182">
        <v>4816.2</v>
      </c>
      <c r="AF1911" s="182" t="s">
        <v>5718</v>
      </c>
      <c r="AG1911" s="182" t="s">
        <v>17312</v>
      </c>
      <c r="AH1911" s="182" t="s">
        <v>2993</v>
      </c>
      <c r="AI1911" s="182" t="s">
        <v>17040</v>
      </c>
    </row>
    <row r="1912" spans="25:35" x14ac:dyDescent="0.4">
      <c r="Y1912" s="182" t="s">
        <v>5728</v>
      </c>
      <c r="Z1912" s="182">
        <v>2014</v>
      </c>
      <c r="AA1912" s="182">
        <v>8761</v>
      </c>
      <c r="AB1912" s="182">
        <v>181</v>
      </c>
      <c r="AC1912" s="182">
        <v>10</v>
      </c>
      <c r="AD1912" s="182">
        <v>8579.4</v>
      </c>
      <c r="AF1912" s="182" t="s">
        <v>5719</v>
      </c>
      <c r="AG1912" s="182" t="s">
        <v>17319</v>
      </c>
      <c r="AH1912" s="182" t="s">
        <v>2993</v>
      </c>
      <c r="AI1912" s="182" t="s">
        <v>17341</v>
      </c>
    </row>
    <row r="1913" spans="25:35" x14ac:dyDescent="0.4">
      <c r="Y1913" s="182" t="s">
        <v>5729</v>
      </c>
      <c r="Z1913" s="182">
        <v>2014</v>
      </c>
      <c r="AA1913" s="182">
        <v>15395.6</v>
      </c>
      <c r="AB1913" s="182">
        <v>300</v>
      </c>
      <c r="AC1913" s="182">
        <v>10</v>
      </c>
      <c r="AD1913" s="182">
        <v>11092.3</v>
      </c>
      <c r="AF1913" s="182" t="s">
        <v>5721</v>
      </c>
      <c r="AG1913" s="182" t="s">
        <v>17319</v>
      </c>
      <c r="AH1913" s="182" t="s">
        <v>2993</v>
      </c>
      <c r="AI1913" s="182" t="s">
        <v>17356</v>
      </c>
    </row>
    <row r="1914" spans="25:35" x14ac:dyDescent="0.4">
      <c r="Y1914" s="182" t="s">
        <v>5731</v>
      </c>
      <c r="Z1914" s="182">
        <v>2007</v>
      </c>
      <c r="AA1914" s="182">
        <v>12911.5</v>
      </c>
      <c r="AB1914" s="182">
        <v>325</v>
      </c>
      <c r="AC1914" s="182">
        <v>8</v>
      </c>
      <c r="AD1914" s="182">
        <v>10436</v>
      </c>
      <c r="AF1914" s="182" t="s">
        <v>5723</v>
      </c>
      <c r="AG1914" s="182" t="s">
        <v>17312</v>
      </c>
      <c r="AH1914" s="182" t="s">
        <v>2993</v>
      </c>
      <c r="AI1914" s="182" t="s">
        <v>17042</v>
      </c>
    </row>
    <row r="1915" spans="25:35" x14ac:dyDescent="0.4">
      <c r="Y1915" s="182" t="s">
        <v>5733</v>
      </c>
      <c r="Z1915" s="182">
        <v>2009</v>
      </c>
      <c r="AA1915" s="182">
        <v>3847.4</v>
      </c>
      <c r="AB1915" s="182">
        <v>100</v>
      </c>
      <c r="AC1915" s="182">
        <v>10</v>
      </c>
      <c r="AD1915" s="182">
        <v>2764.9</v>
      </c>
      <c r="AF1915" s="182" t="s">
        <v>5724</v>
      </c>
      <c r="AG1915" s="182" t="s">
        <v>17312</v>
      </c>
      <c r="AH1915" s="182" t="s">
        <v>2993</v>
      </c>
      <c r="AI1915" s="182" t="s">
        <v>17315</v>
      </c>
    </row>
    <row r="1916" spans="25:35" x14ac:dyDescent="0.4">
      <c r="Y1916" s="182" t="s">
        <v>5735</v>
      </c>
      <c r="Z1916" s="182">
        <v>2017</v>
      </c>
      <c r="AA1916" s="182">
        <v>11279.6</v>
      </c>
      <c r="AB1916" s="182">
        <v>150</v>
      </c>
      <c r="AC1916" s="182">
        <v>10</v>
      </c>
      <c r="AD1916" s="182">
        <v>3976.7</v>
      </c>
      <c r="AF1916" s="182" t="s">
        <v>5725</v>
      </c>
      <c r="AG1916" s="182" t="s">
        <v>17312</v>
      </c>
      <c r="AH1916" s="182" t="s">
        <v>17035</v>
      </c>
      <c r="AI1916" s="182" t="s">
        <v>17042</v>
      </c>
    </row>
    <row r="1917" spans="25:35" x14ac:dyDescent="0.4">
      <c r="Y1917" s="182" t="s">
        <v>5737</v>
      </c>
      <c r="Z1917" s="182">
        <v>2017</v>
      </c>
      <c r="AA1917" s="182">
        <v>10054</v>
      </c>
      <c r="AB1917" s="182">
        <v>101</v>
      </c>
      <c r="AC1917" s="182">
        <v>11</v>
      </c>
      <c r="AD1917" s="182">
        <v>9295.34</v>
      </c>
      <c r="AF1917" s="182" t="s">
        <v>5727</v>
      </c>
      <c r="AG1917" s="182" t="s">
        <v>17312</v>
      </c>
      <c r="AH1917" s="182" t="s">
        <v>17313</v>
      </c>
      <c r="AI1917" s="182" t="s">
        <v>17042</v>
      </c>
    </row>
    <row r="1918" spans="25:35" x14ac:dyDescent="0.4">
      <c r="Y1918" s="182" t="s">
        <v>5739</v>
      </c>
      <c r="Z1918" s="182">
        <v>1960</v>
      </c>
      <c r="AA1918" s="182">
        <v>3242.6</v>
      </c>
      <c r="AB1918" s="182">
        <v>116</v>
      </c>
      <c r="AC1918" s="182">
        <v>5</v>
      </c>
      <c r="AD1918" s="182">
        <v>2485.4</v>
      </c>
      <c r="AF1918" s="182" t="s">
        <v>5728</v>
      </c>
      <c r="AG1918" s="182" t="s">
        <v>17312</v>
      </c>
      <c r="AH1918" s="182" t="s">
        <v>17313</v>
      </c>
      <c r="AI1918" s="182" t="s">
        <v>17315</v>
      </c>
    </row>
    <row r="1919" spans="25:35" x14ac:dyDescent="0.4">
      <c r="Y1919" s="182" t="s">
        <v>5741</v>
      </c>
      <c r="Z1919" s="182">
        <v>1960</v>
      </c>
      <c r="AA1919" s="182">
        <v>3202.4</v>
      </c>
      <c r="AB1919" s="182">
        <v>120</v>
      </c>
      <c r="AC1919" s="182">
        <v>5</v>
      </c>
      <c r="AD1919" s="182">
        <v>2438.9</v>
      </c>
      <c r="AF1919" s="182" t="s">
        <v>5729</v>
      </c>
      <c r="AG1919" s="182" t="s">
        <v>17312</v>
      </c>
      <c r="AH1919" s="182" t="s">
        <v>2993</v>
      </c>
      <c r="AI1919" s="182" t="s">
        <v>17331</v>
      </c>
    </row>
    <row r="1920" spans="25:35" x14ac:dyDescent="0.4">
      <c r="Y1920" s="182" t="s">
        <v>1087</v>
      </c>
      <c r="Z1920" s="182">
        <v>1962</v>
      </c>
      <c r="AA1920" s="182">
        <v>3232.1</v>
      </c>
      <c r="AB1920" s="182">
        <v>121</v>
      </c>
      <c r="AC1920" s="182">
        <v>5</v>
      </c>
      <c r="AD1920" s="182">
        <v>2527.4</v>
      </c>
      <c r="AF1920" s="182" t="s">
        <v>5731</v>
      </c>
      <c r="AG1920" s="182" t="s">
        <v>17312</v>
      </c>
      <c r="AH1920" s="182" t="s">
        <v>2993</v>
      </c>
      <c r="AI1920" s="182" t="s">
        <v>17040</v>
      </c>
    </row>
    <row r="1921" spans="25:35" x14ac:dyDescent="0.4">
      <c r="Y1921" s="182" t="s">
        <v>5744</v>
      </c>
      <c r="Z1921" s="182">
        <v>1963</v>
      </c>
      <c r="AA1921" s="182">
        <v>3237.8</v>
      </c>
      <c r="AB1921" s="182">
        <v>133</v>
      </c>
      <c r="AC1921" s="182">
        <v>5</v>
      </c>
      <c r="AD1921" s="182">
        <v>2488</v>
      </c>
      <c r="AF1921" s="182" t="s">
        <v>5733</v>
      </c>
      <c r="AG1921" s="182" t="s">
        <v>17312</v>
      </c>
      <c r="AH1921" s="182" t="s">
        <v>2993</v>
      </c>
      <c r="AI1921" s="182" t="s">
        <v>17040</v>
      </c>
    </row>
    <row r="1922" spans="25:35" x14ac:dyDescent="0.4">
      <c r="Y1922" s="182" t="s">
        <v>5746</v>
      </c>
      <c r="Z1922" s="182">
        <v>1969</v>
      </c>
      <c r="AA1922" s="182">
        <v>3878.9</v>
      </c>
      <c r="AB1922" s="182">
        <v>185</v>
      </c>
      <c r="AC1922" s="182">
        <v>5</v>
      </c>
      <c r="AD1922" s="182">
        <v>3555.3</v>
      </c>
      <c r="AF1922" s="182" t="s">
        <v>5735</v>
      </c>
      <c r="AG1922" s="182" t="s">
        <v>17312</v>
      </c>
      <c r="AH1922" s="182" t="s">
        <v>2993</v>
      </c>
      <c r="AI1922" s="182" t="s">
        <v>17315</v>
      </c>
    </row>
    <row r="1923" spans="25:35" x14ac:dyDescent="0.4">
      <c r="Y1923" s="182" t="s">
        <v>5748</v>
      </c>
      <c r="Z1923" s="182">
        <v>1969</v>
      </c>
      <c r="AA1923" s="182">
        <v>3855.5</v>
      </c>
      <c r="AB1923" s="182">
        <v>187</v>
      </c>
      <c r="AC1923" s="182">
        <v>5</v>
      </c>
      <c r="AD1923" s="182">
        <v>3545.4</v>
      </c>
      <c r="AF1923" s="182" t="s">
        <v>5736</v>
      </c>
      <c r="AG1923" s="182" t="s">
        <v>17328</v>
      </c>
      <c r="AH1923" s="182" t="s">
        <v>2993</v>
      </c>
      <c r="AI1923" s="182" t="s">
        <v>17040</v>
      </c>
    </row>
    <row r="1924" spans="25:35" x14ac:dyDescent="0.4">
      <c r="Y1924" s="182" t="s">
        <v>1088</v>
      </c>
      <c r="Z1924" s="182">
        <v>1969</v>
      </c>
      <c r="AA1924" s="182">
        <v>3864.4</v>
      </c>
      <c r="AB1924" s="182">
        <v>172</v>
      </c>
      <c r="AC1924" s="182">
        <v>5</v>
      </c>
      <c r="AD1924" s="182">
        <v>3541.6</v>
      </c>
      <c r="AF1924" s="182" t="s">
        <v>5737</v>
      </c>
      <c r="AG1924" s="182" t="s">
        <v>17329</v>
      </c>
      <c r="AH1924" s="182" t="s">
        <v>2993</v>
      </c>
      <c r="AI1924" s="182" t="s">
        <v>17042</v>
      </c>
    </row>
    <row r="1925" spans="25:35" x14ac:dyDescent="0.4">
      <c r="Y1925" s="182" t="s">
        <v>5751</v>
      </c>
      <c r="Z1925" s="182">
        <v>1980</v>
      </c>
      <c r="AA1925" s="182">
        <v>3562.7</v>
      </c>
      <c r="AB1925" s="182">
        <v>140</v>
      </c>
      <c r="AC1925" s="182">
        <v>5</v>
      </c>
      <c r="AD1925" s="182">
        <v>3066</v>
      </c>
      <c r="AF1925" s="182" t="s">
        <v>5739</v>
      </c>
      <c r="AG1925" s="182" t="s">
        <v>17312</v>
      </c>
      <c r="AH1925" s="182" t="s">
        <v>2993</v>
      </c>
      <c r="AI1925" s="182" t="s">
        <v>17322</v>
      </c>
    </row>
    <row r="1926" spans="25:35" x14ac:dyDescent="0.4">
      <c r="Y1926" s="182" t="s">
        <v>5753</v>
      </c>
      <c r="Z1926" s="182">
        <v>1983</v>
      </c>
      <c r="AA1926" s="182">
        <v>2653.8</v>
      </c>
      <c r="AB1926" s="182">
        <v>102</v>
      </c>
      <c r="AC1926" s="182">
        <v>5</v>
      </c>
      <c r="AD1926" s="182">
        <v>2355</v>
      </c>
      <c r="AF1926" s="182" t="s">
        <v>5741</v>
      </c>
      <c r="AG1926" s="182" t="s">
        <v>17312</v>
      </c>
      <c r="AH1926" s="182" t="s">
        <v>2993</v>
      </c>
      <c r="AI1926" s="182" t="s">
        <v>17322</v>
      </c>
    </row>
    <row r="1927" spans="25:35" x14ac:dyDescent="0.4">
      <c r="Y1927" s="182" t="s">
        <v>5754</v>
      </c>
      <c r="Z1927" s="182">
        <v>1983</v>
      </c>
      <c r="AA1927" s="182">
        <v>2632.8</v>
      </c>
      <c r="AB1927" s="182">
        <v>106</v>
      </c>
      <c r="AC1927" s="182">
        <v>5</v>
      </c>
      <c r="AD1927" s="182">
        <v>2335.52</v>
      </c>
      <c r="AF1927" s="182" t="s">
        <v>1087</v>
      </c>
      <c r="AG1927" s="182" t="s">
        <v>17312</v>
      </c>
      <c r="AH1927" s="182" t="s">
        <v>2993</v>
      </c>
      <c r="AI1927" s="182" t="s">
        <v>17322</v>
      </c>
    </row>
    <row r="1928" spans="25:35" x14ac:dyDescent="0.4">
      <c r="Y1928" s="182" t="s">
        <v>5755</v>
      </c>
      <c r="Z1928" s="182">
        <v>1982</v>
      </c>
      <c r="AA1928" s="182">
        <v>3626.2</v>
      </c>
      <c r="AB1928" s="182">
        <v>152</v>
      </c>
      <c r="AC1928" s="182">
        <v>9</v>
      </c>
      <c r="AD1928" s="182">
        <v>3177.9</v>
      </c>
      <c r="AF1928" s="182" t="s">
        <v>5744</v>
      </c>
      <c r="AG1928" s="182" t="s">
        <v>17312</v>
      </c>
      <c r="AH1928" s="182" t="s">
        <v>2993</v>
      </c>
      <c r="AI1928" s="182" t="s">
        <v>17322</v>
      </c>
    </row>
    <row r="1929" spans="25:35" x14ac:dyDescent="0.4">
      <c r="Y1929" s="182" t="s">
        <v>5757</v>
      </c>
      <c r="Z1929" s="182">
        <v>1966</v>
      </c>
      <c r="AA1929" s="182">
        <v>3907.9</v>
      </c>
      <c r="AB1929" s="182">
        <v>180</v>
      </c>
      <c r="AC1929" s="182">
        <v>5</v>
      </c>
      <c r="AD1929" s="182">
        <v>3553.1</v>
      </c>
      <c r="AF1929" s="182" t="s">
        <v>5746</v>
      </c>
      <c r="AG1929" s="182" t="s">
        <v>17319</v>
      </c>
      <c r="AH1929" s="182" t="s">
        <v>2993</v>
      </c>
      <c r="AI1929" s="182" t="s">
        <v>17315</v>
      </c>
    </row>
    <row r="1930" spans="25:35" x14ac:dyDescent="0.4">
      <c r="Y1930" s="182" t="s">
        <v>5758</v>
      </c>
      <c r="Z1930" s="182">
        <v>1966</v>
      </c>
      <c r="AA1930" s="182">
        <v>3875.8</v>
      </c>
      <c r="AB1930" s="182">
        <v>177</v>
      </c>
      <c r="AC1930" s="182">
        <v>5</v>
      </c>
      <c r="AD1930" s="182">
        <v>3558</v>
      </c>
      <c r="AF1930" s="182" t="s">
        <v>5748</v>
      </c>
      <c r="AG1930" s="182" t="s">
        <v>17319</v>
      </c>
      <c r="AH1930" s="182" t="s">
        <v>2993</v>
      </c>
      <c r="AI1930" s="182" t="s">
        <v>17315</v>
      </c>
    </row>
    <row r="1931" spans="25:35" x14ac:dyDescent="0.4">
      <c r="Y1931" s="182" t="s">
        <v>5760</v>
      </c>
      <c r="Z1931" s="182">
        <v>1966</v>
      </c>
      <c r="AA1931" s="182">
        <v>3887.2</v>
      </c>
      <c r="AB1931" s="182">
        <v>162</v>
      </c>
      <c r="AC1931" s="182">
        <v>5</v>
      </c>
      <c r="AD1931" s="182">
        <v>3553</v>
      </c>
      <c r="AF1931" s="182" t="s">
        <v>1088</v>
      </c>
      <c r="AG1931" s="182" t="s">
        <v>17319</v>
      </c>
      <c r="AH1931" s="182" t="s">
        <v>2993</v>
      </c>
      <c r="AI1931" s="182" t="s">
        <v>17315</v>
      </c>
    </row>
    <row r="1932" spans="25:35" x14ac:dyDescent="0.4">
      <c r="Y1932" s="182" t="s">
        <v>5761</v>
      </c>
      <c r="Z1932" s="182">
        <v>1969</v>
      </c>
      <c r="AA1932" s="182">
        <v>3900.1</v>
      </c>
      <c r="AB1932" s="182">
        <v>174</v>
      </c>
      <c r="AC1932" s="182">
        <v>5</v>
      </c>
      <c r="AD1932" s="182">
        <v>3566.6</v>
      </c>
      <c r="AF1932" s="182" t="s">
        <v>5751</v>
      </c>
      <c r="AG1932" s="182" t="s">
        <v>17319</v>
      </c>
      <c r="AH1932" s="182" t="s">
        <v>2993</v>
      </c>
      <c r="AI1932" s="182" t="s">
        <v>17315</v>
      </c>
    </row>
    <row r="1933" spans="25:35" x14ac:dyDescent="0.4">
      <c r="Y1933" s="182" t="s">
        <v>1089</v>
      </c>
      <c r="Z1933" s="182">
        <v>1969</v>
      </c>
      <c r="AA1933" s="182">
        <v>3904.9</v>
      </c>
      <c r="AB1933" s="182">
        <v>170</v>
      </c>
      <c r="AC1933" s="182">
        <v>5</v>
      </c>
      <c r="AD1933" s="182">
        <v>3572.7</v>
      </c>
      <c r="AF1933" s="182" t="s">
        <v>5753</v>
      </c>
      <c r="AG1933" s="182" t="s">
        <v>17319</v>
      </c>
      <c r="AH1933" s="182" t="s">
        <v>2993</v>
      </c>
      <c r="AI1933" s="182" t="s">
        <v>17322</v>
      </c>
    </row>
    <row r="1934" spans="25:35" x14ac:dyDescent="0.4">
      <c r="Y1934" s="182" t="s">
        <v>5763</v>
      </c>
      <c r="Z1934" s="182">
        <v>1969</v>
      </c>
      <c r="AA1934" s="182">
        <v>3527.4</v>
      </c>
      <c r="AB1934" s="182">
        <v>180</v>
      </c>
      <c r="AC1934" s="182">
        <v>5</v>
      </c>
      <c r="AD1934" s="182">
        <v>3527.4</v>
      </c>
      <c r="AF1934" s="182" t="s">
        <v>5754</v>
      </c>
      <c r="AG1934" s="182" t="s">
        <v>17319</v>
      </c>
      <c r="AH1934" s="182" t="s">
        <v>2993</v>
      </c>
      <c r="AI1934" s="182" t="s">
        <v>17322</v>
      </c>
    </row>
    <row r="1935" spans="25:35" x14ac:dyDescent="0.4">
      <c r="Y1935" s="182" t="s">
        <v>1095</v>
      </c>
      <c r="Z1935" s="182">
        <v>1979</v>
      </c>
      <c r="AA1935" s="182">
        <v>7581.5</v>
      </c>
      <c r="AB1935" s="182">
        <v>283</v>
      </c>
      <c r="AC1935" s="182">
        <v>9</v>
      </c>
      <c r="AD1935" s="182">
        <v>5460.4</v>
      </c>
      <c r="AF1935" s="182" t="s">
        <v>5755</v>
      </c>
      <c r="AG1935" s="182" t="s">
        <v>17312</v>
      </c>
      <c r="AH1935" s="182" t="s">
        <v>2993</v>
      </c>
      <c r="AI1935" s="182" t="s">
        <v>17040</v>
      </c>
    </row>
    <row r="1936" spans="25:35" x14ac:dyDescent="0.4">
      <c r="Y1936" s="182" t="s">
        <v>5766</v>
      </c>
      <c r="Z1936" s="182">
        <v>1969</v>
      </c>
      <c r="AA1936" s="182">
        <v>2812.9</v>
      </c>
      <c r="AB1936" s="182">
        <v>120</v>
      </c>
      <c r="AC1936" s="182">
        <v>5</v>
      </c>
      <c r="AD1936" s="182">
        <v>2812.9</v>
      </c>
      <c r="AF1936" s="182" t="s">
        <v>5757</v>
      </c>
      <c r="AG1936" s="182" t="s">
        <v>17319</v>
      </c>
      <c r="AH1936" s="182" t="s">
        <v>2993</v>
      </c>
      <c r="AI1936" s="182" t="s">
        <v>17315</v>
      </c>
    </row>
    <row r="1937" spans="25:35" x14ac:dyDescent="0.4">
      <c r="Y1937" s="182" t="s">
        <v>5767</v>
      </c>
      <c r="Z1937" s="182">
        <v>1969</v>
      </c>
      <c r="AA1937" s="182">
        <v>2797.9</v>
      </c>
      <c r="AB1937" s="182">
        <v>120</v>
      </c>
      <c r="AC1937" s="182">
        <v>5</v>
      </c>
      <c r="AD1937" s="182">
        <v>2797.9</v>
      </c>
      <c r="AF1937" s="182" t="s">
        <v>5758</v>
      </c>
      <c r="AG1937" s="182" t="s">
        <v>17319</v>
      </c>
      <c r="AH1937" s="182" t="s">
        <v>2993</v>
      </c>
      <c r="AI1937" s="182" t="s">
        <v>17315</v>
      </c>
    </row>
    <row r="1938" spans="25:35" x14ac:dyDescent="0.4">
      <c r="Y1938" s="182" t="s">
        <v>5768</v>
      </c>
      <c r="Z1938" s="182">
        <v>1995</v>
      </c>
      <c r="AA1938" s="182">
        <v>6176.6</v>
      </c>
      <c r="AB1938" s="182">
        <v>299</v>
      </c>
      <c r="AC1938" s="182">
        <v>9</v>
      </c>
      <c r="AD1938" s="182">
        <v>4704.4399999999996</v>
      </c>
      <c r="AF1938" s="182" t="s">
        <v>5760</v>
      </c>
      <c r="AG1938" s="182" t="s">
        <v>17319</v>
      </c>
      <c r="AH1938" s="182" t="s">
        <v>2993</v>
      </c>
      <c r="AI1938" s="182" t="s">
        <v>17315</v>
      </c>
    </row>
    <row r="1939" spans="25:35" x14ac:dyDescent="0.4">
      <c r="Y1939" s="182" t="s">
        <v>5770</v>
      </c>
      <c r="Z1939" s="182">
        <v>1970</v>
      </c>
      <c r="AA1939" s="182">
        <v>2805.7</v>
      </c>
      <c r="AB1939" s="182">
        <v>129</v>
      </c>
      <c r="AC1939" s="182">
        <v>5</v>
      </c>
      <c r="AD1939" s="182">
        <v>2565.1</v>
      </c>
      <c r="AF1939" s="182" t="s">
        <v>5761</v>
      </c>
      <c r="AG1939" s="182" t="s">
        <v>17319</v>
      </c>
      <c r="AH1939" s="182" t="s">
        <v>2993</v>
      </c>
      <c r="AI1939" s="182" t="s">
        <v>17315</v>
      </c>
    </row>
    <row r="1940" spans="25:35" x14ac:dyDescent="0.4">
      <c r="Y1940" s="182" t="s">
        <v>5772</v>
      </c>
      <c r="Z1940" s="182">
        <v>1968</v>
      </c>
      <c r="AA1940" s="182">
        <v>3893.1</v>
      </c>
      <c r="AB1940" s="182">
        <v>168</v>
      </c>
      <c r="AC1940" s="182">
        <v>5</v>
      </c>
      <c r="AD1940" s="182">
        <v>3573.3</v>
      </c>
      <c r="AF1940" s="182" t="s">
        <v>1089</v>
      </c>
      <c r="AG1940" s="182" t="s">
        <v>17319</v>
      </c>
      <c r="AH1940" s="182" t="s">
        <v>2993</v>
      </c>
      <c r="AI1940" s="182" t="s">
        <v>17315</v>
      </c>
    </row>
    <row r="1941" spans="25:35" x14ac:dyDescent="0.4">
      <c r="Y1941" s="182" t="s">
        <v>5773</v>
      </c>
      <c r="Z1941" s="182">
        <v>1968</v>
      </c>
      <c r="AA1941" s="182">
        <v>3879.8</v>
      </c>
      <c r="AB1941" s="182">
        <v>173</v>
      </c>
      <c r="AC1941" s="182">
        <v>5</v>
      </c>
      <c r="AD1941" s="182">
        <v>3564.2</v>
      </c>
      <c r="AF1941" s="182" t="s">
        <v>5763</v>
      </c>
      <c r="AG1941" s="182" t="s">
        <v>17319</v>
      </c>
      <c r="AH1941" s="182" t="s">
        <v>2993</v>
      </c>
      <c r="AI1941" s="182" t="s">
        <v>17315</v>
      </c>
    </row>
    <row r="1942" spans="25:35" x14ac:dyDescent="0.4">
      <c r="Y1942" s="182" t="s">
        <v>5774</v>
      </c>
      <c r="Z1942" s="182">
        <v>1979</v>
      </c>
      <c r="AA1942" s="182">
        <v>4404.5</v>
      </c>
      <c r="AB1942" s="182">
        <v>186</v>
      </c>
      <c r="AC1942" s="182">
        <v>9</v>
      </c>
      <c r="AD1942" s="182">
        <v>3914.3</v>
      </c>
      <c r="AF1942" s="182" t="s">
        <v>1095</v>
      </c>
      <c r="AG1942" s="182" t="s">
        <v>17312</v>
      </c>
      <c r="AH1942" s="182" t="s">
        <v>2993</v>
      </c>
      <c r="AI1942" s="182" t="s">
        <v>17040</v>
      </c>
    </row>
    <row r="1943" spans="25:35" x14ac:dyDescent="0.4">
      <c r="Y1943" s="182" t="s">
        <v>5776</v>
      </c>
      <c r="Z1943" s="182">
        <v>1988</v>
      </c>
      <c r="AA1943" s="182">
        <v>1410.8</v>
      </c>
      <c r="AB1943" s="182">
        <v>70</v>
      </c>
      <c r="AC1943" s="182">
        <v>5</v>
      </c>
      <c r="AD1943" s="182">
        <v>1242.3</v>
      </c>
      <c r="AF1943" s="182" t="s">
        <v>5766</v>
      </c>
      <c r="AG1943" s="182" t="s">
        <v>17319</v>
      </c>
      <c r="AH1943" s="182" t="s">
        <v>2993</v>
      </c>
      <c r="AI1943" s="182" t="s">
        <v>17322</v>
      </c>
    </row>
    <row r="1944" spans="25:35" x14ac:dyDescent="0.4">
      <c r="Y1944" s="182" t="s">
        <v>5777</v>
      </c>
      <c r="Z1944" s="182">
        <v>1968</v>
      </c>
      <c r="AA1944" s="182">
        <v>3860.2</v>
      </c>
      <c r="AB1944" s="182">
        <v>166</v>
      </c>
      <c r="AC1944" s="182">
        <v>5</v>
      </c>
      <c r="AD1944" s="182">
        <v>3547.5</v>
      </c>
      <c r="AF1944" s="182" t="s">
        <v>5767</v>
      </c>
      <c r="AG1944" s="182" t="s">
        <v>17319</v>
      </c>
      <c r="AH1944" s="182" t="s">
        <v>2993</v>
      </c>
      <c r="AI1944" s="182" t="s">
        <v>17322</v>
      </c>
    </row>
    <row r="1945" spans="25:35" x14ac:dyDescent="0.4">
      <c r="Y1945" s="182" t="s">
        <v>5779</v>
      </c>
      <c r="Z1945" s="182">
        <v>1987</v>
      </c>
      <c r="AA1945" s="182">
        <v>4245.3</v>
      </c>
      <c r="AB1945" s="182">
        <v>177</v>
      </c>
      <c r="AC1945" s="182">
        <v>9</v>
      </c>
      <c r="AD1945" s="182">
        <v>3848.3</v>
      </c>
      <c r="AF1945" s="182" t="s">
        <v>5768</v>
      </c>
      <c r="AG1945" s="182" t="s">
        <v>17312</v>
      </c>
      <c r="AH1945" s="182" t="s">
        <v>2993</v>
      </c>
      <c r="AI1945" s="182" t="s">
        <v>17040</v>
      </c>
    </row>
    <row r="1946" spans="25:35" x14ac:dyDescent="0.4">
      <c r="Y1946" s="182" t="s">
        <v>5781</v>
      </c>
      <c r="Z1946" s="182">
        <v>1968</v>
      </c>
      <c r="AA1946" s="182">
        <v>3877.8</v>
      </c>
      <c r="AB1946" s="182">
        <v>167</v>
      </c>
      <c r="AC1946" s="182">
        <v>5</v>
      </c>
      <c r="AD1946" s="182">
        <v>3554.6</v>
      </c>
      <c r="AF1946" s="182" t="s">
        <v>5770</v>
      </c>
      <c r="AG1946" s="182" t="s">
        <v>17319</v>
      </c>
      <c r="AH1946" s="182" t="s">
        <v>2993</v>
      </c>
      <c r="AI1946" s="182" t="s">
        <v>17322</v>
      </c>
    </row>
    <row r="1947" spans="25:35" x14ac:dyDescent="0.4">
      <c r="Y1947" s="182" t="s">
        <v>5783</v>
      </c>
      <c r="Z1947" s="182">
        <v>1966</v>
      </c>
      <c r="AA1947" s="182">
        <v>3924.1</v>
      </c>
      <c r="AB1947" s="182">
        <v>182</v>
      </c>
      <c r="AC1947" s="182">
        <v>5</v>
      </c>
      <c r="AD1947" s="182">
        <v>3548.1</v>
      </c>
      <c r="AF1947" s="182" t="s">
        <v>5772</v>
      </c>
      <c r="AG1947" s="182" t="s">
        <v>17319</v>
      </c>
      <c r="AH1947" s="182" t="s">
        <v>2993</v>
      </c>
      <c r="AI1947" s="182" t="s">
        <v>17315</v>
      </c>
    </row>
    <row r="1948" spans="25:35" x14ac:dyDescent="0.4">
      <c r="Y1948" s="182" t="s">
        <v>1096</v>
      </c>
      <c r="Z1948" s="182">
        <v>1969</v>
      </c>
      <c r="AA1948" s="182">
        <v>2825.8</v>
      </c>
      <c r="AB1948" s="182">
        <v>138</v>
      </c>
      <c r="AC1948" s="182">
        <v>5</v>
      </c>
      <c r="AD1948" s="182">
        <v>2590.9</v>
      </c>
      <c r="AF1948" s="182" t="s">
        <v>5773</v>
      </c>
      <c r="AG1948" s="182" t="s">
        <v>17319</v>
      </c>
      <c r="AH1948" s="182" t="s">
        <v>2993</v>
      </c>
      <c r="AI1948" s="182" t="s">
        <v>17315</v>
      </c>
    </row>
    <row r="1949" spans="25:35" x14ac:dyDescent="0.4">
      <c r="Y1949" s="182" t="s">
        <v>1097</v>
      </c>
      <c r="Z1949" s="182">
        <v>1969</v>
      </c>
      <c r="AA1949" s="182">
        <v>3361</v>
      </c>
      <c r="AB1949" s="182">
        <v>133</v>
      </c>
      <c r="AC1949" s="182">
        <v>5</v>
      </c>
      <c r="AD1949" s="182">
        <v>2572.8000000000002</v>
      </c>
      <c r="AF1949" s="182" t="s">
        <v>5774</v>
      </c>
      <c r="AG1949" s="182" t="s">
        <v>17319</v>
      </c>
      <c r="AH1949" s="182" t="s">
        <v>2993</v>
      </c>
      <c r="AI1949" s="182" t="s">
        <v>17042</v>
      </c>
    </row>
    <row r="1950" spans="25:35" x14ac:dyDescent="0.4">
      <c r="Y1950" s="182" t="s">
        <v>5786</v>
      </c>
      <c r="Z1950" s="182">
        <v>1966</v>
      </c>
      <c r="AA1950" s="182">
        <v>3876.9</v>
      </c>
      <c r="AB1950" s="182">
        <v>178</v>
      </c>
      <c r="AC1950" s="182">
        <v>5</v>
      </c>
      <c r="AD1950" s="182">
        <v>3551.3</v>
      </c>
      <c r="AF1950" s="182" t="s">
        <v>5776</v>
      </c>
      <c r="AG1950" s="182" t="s">
        <v>17312</v>
      </c>
      <c r="AH1950" s="182" t="s">
        <v>2993</v>
      </c>
      <c r="AI1950" s="182" t="s">
        <v>17042</v>
      </c>
    </row>
    <row r="1951" spans="25:35" x14ac:dyDescent="0.4">
      <c r="Y1951" s="182" t="s">
        <v>5788</v>
      </c>
      <c r="Z1951" s="182">
        <v>1972</v>
      </c>
      <c r="AA1951" s="182">
        <v>3829.8</v>
      </c>
      <c r="AB1951" s="182">
        <v>183</v>
      </c>
      <c r="AC1951" s="182">
        <v>5</v>
      </c>
      <c r="AD1951" s="182">
        <v>3511.3</v>
      </c>
      <c r="AF1951" s="182" t="s">
        <v>5777</v>
      </c>
      <c r="AG1951" s="182" t="s">
        <v>17319</v>
      </c>
      <c r="AH1951" s="182" t="s">
        <v>2993</v>
      </c>
      <c r="AI1951" s="182" t="s">
        <v>17315</v>
      </c>
    </row>
    <row r="1952" spans="25:35" x14ac:dyDescent="0.4">
      <c r="Y1952" s="182" t="s">
        <v>1098</v>
      </c>
      <c r="Z1952" s="182">
        <v>1966</v>
      </c>
      <c r="AA1952" s="182">
        <v>3858.2</v>
      </c>
      <c r="AB1952" s="182">
        <v>184</v>
      </c>
      <c r="AC1952" s="182">
        <v>5</v>
      </c>
      <c r="AD1952" s="182">
        <v>3557.3</v>
      </c>
      <c r="AF1952" s="182" t="s">
        <v>5779</v>
      </c>
      <c r="AG1952" s="182" t="s">
        <v>17312</v>
      </c>
      <c r="AH1952" s="182" t="s">
        <v>2993</v>
      </c>
      <c r="AI1952" s="182" t="s">
        <v>17042</v>
      </c>
    </row>
    <row r="1953" spans="25:35" x14ac:dyDescent="0.4">
      <c r="Y1953" s="182" t="s">
        <v>5789</v>
      </c>
      <c r="Z1953" s="182">
        <v>1966</v>
      </c>
      <c r="AA1953" s="182">
        <v>3861</v>
      </c>
      <c r="AB1953" s="182">
        <v>165</v>
      </c>
      <c r="AC1953" s="182">
        <v>5</v>
      </c>
      <c r="AD1953" s="182">
        <v>3547.32</v>
      </c>
      <c r="AF1953" s="182" t="s">
        <v>5781</v>
      </c>
      <c r="AG1953" s="182" t="s">
        <v>17319</v>
      </c>
      <c r="AH1953" s="182" t="s">
        <v>2993</v>
      </c>
      <c r="AI1953" s="182" t="s">
        <v>17315</v>
      </c>
    </row>
    <row r="1954" spans="25:35" x14ac:dyDescent="0.4">
      <c r="Y1954" s="182" t="s">
        <v>1099</v>
      </c>
      <c r="Z1954" s="182">
        <v>1973</v>
      </c>
      <c r="AA1954" s="182">
        <v>4142.6000000000004</v>
      </c>
      <c r="AB1954" s="182">
        <v>184</v>
      </c>
      <c r="AC1954" s="182">
        <v>12</v>
      </c>
      <c r="AD1954" s="182">
        <v>3612.6</v>
      </c>
      <c r="AF1954" s="182" t="s">
        <v>5783</v>
      </c>
      <c r="AG1954" s="182" t="s">
        <v>17319</v>
      </c>
      <c r="AH1954" s="182" t="s">
        <v>2993</v>
      </c>
      <c r="AI1954" s="182" t="s">
        <v>17315</v>
      </c>
    </row>
    <row r="1955" spans="25:35" x14ac:dyDescent="0.4">
      <c r="Y1955" s="182" t="s">
        <v>5791</v>
      </c>
      <c r="Z1955" s="182">
        <v>1966</v>
      </c>
      <c r="AA1955" s="182">
        <v>3877.1</v>
      </c>
      <c r="AB1955" s="182">
        <v>193</v>
      </c>
      <c r="AC1955" s="182">
        <v>5</v>
      </c>
      <c r="AD1955" s="182">
        <v>3550.6</v>
      </c>
      <c r="AF1955" s="182" t="s">
        <v>1096</v>
      </c>
      <c r="AG1955" s="182" t="s">
        <v>17319</v>
      </c>
      <c r="AH1955" s="182" t="s">
        <v>2993</v>
      </c>
      <c r="AI1955" s="182" t="s">
        <v>17322</v>
      </c>
    </row>
    <row r="1956" spans="25:35" x14ac:dyDescent="0.4">
      <c r="Y1956" s="182" t="s">
        <v>5792</v>
      </c>
      <c r="Z1956" s="182">
        <v>1966</v>
      </c>
      <c r="AA1956" s="182">
        <v>4474.6000000000004</v>
      </c>
      <c r="AB1956" s="182">
        <v>157</v>
      </c>
      <c r="AC1956" s="182">
        <v>5</v>
      </c>
      <c r="AD1956" s="182">
        <v>4288.3</v>
      </c>
      <c r="AF1956" s="182" t="s">
        <v>1097</v>
      </c>
      <c r="AG1956" s="182" t="s">
        <v>17319</v>
      </c>
      <c r="AH1956" s="182" t="s">
        <v>2993</v>
      </c>
      <c r="AI1956" s="182" t="s">
        <v>17322</v>
      </c>
    </row>
    <row r="1957" spans="25:35" x14ac:dyDescent="0.4">
      <c r="Y1957" s="182" t="s">
        <v>5794</v>
      </c>
      <c r="Z1957" s="182">
        <v>1966</v>
      </c>
      <c r="AA1957" s="182">
        <v>3851</v>
      </c>
      <c r="AB1957" s="182">
        <v>166</v>
      </c>
      <c r="AC1957" s="182">
        <v>5</v>
      </c>
      <c r="AD1957" s="182">
        <v>3530.1</v>
      </c>
      <c r="AF1957" s="182" t="s">
        <v>5786</v>
      </c>
      <c r="AG1957" s="182" t="s">
        <v>17319</v>
      </c>
      <c r="AH1957" s="182" t="s">
        <v>2993</v>
      </c>
      <c r="AI1957" s="182" t="s">
        <v>17315</v>
      </c>
    </row>
    <row r="1958" spans="25:35" x14ac:dyDescent="0.4">
      <c r="Y1958" s="182" t="s">
        <v>5795</v>
      </c>
      <c r="Z1958" s="182">
        <v>1968</v>
      </c>
      <c r="AA1958" s="182">
        <v>2787.6</v>
      </c>
      <c r="AB1958" s="182">
        <v>139</v>
      </c>
      <c r="AC1958" s="182">
        <v>5</v>
      </c>
      <c r="AD1958" s="182">
        <v>2583.6</v>
      </c>
      <c r="AF1958" s="182" t="s">
        <v>5788</v>
      </c>
      <c r="AG1958" s="182" t="s">
        <v>17319</v>
      </c>
      <c r="AH1958" s="182" t="s">
        <v>2993</v>
      </c>
      <c r="AI1958" s="182" t="s">
        <v>17315</v>
      </c>
    </row>
    <row r="1959" spans="25:35" x14ac:dyDescent="0.4">
      <c r="Y1959" s="182" t="s">
        <v>5796</v>
      </c>
      <c r="Z1959" s="182">
        <v>1968</v>
      </c>
      <c r="AA1959" s="182">
        <v>2807.9</v>
      </c>
      <c r="AB1959" s="182">
        <v>114</v>
      </c>
      <c r="AC1959" s="182">
        <v>5</v>
      </c>
      <c r="AD1959" s="182">
        <v>2603.9</v>
      </c>
      <c r="AF1959" s="182" t="s">
        <v>1098</v>
      </c>
      <c r="AG1959" s="182" t="s">
        <v>17319</v>
      </c>
      <c r="AH1959" s="182" t="s">
        <v>2993</v>
      </c>
      <c r="AI1959" s="182" t="s">
        <v>17315</v>
      </c>
    </row>
    <row r="1960" spans="25:35" x14ac:dyDescent="0.4">
      <c r="Y1960" s="182" t="s">
        <v>5797</v>
      </c>
      <c r="Z1960" s="182">
        <v>1967</v>
      </c>
      <c r="AA1960" s="182">
        <v>2844.5</v>
      </c>
      <c r="AB1960" s="182">
        <v>151</v>
      </c>
      <c r="AC1960" s="182">
        <v>5</v>
      </c>
      <c r="AD1960" s="182">
        <v>2844.5</v>
      </c>
      <c r="AF1960" s="182" t="s">
        <v>5789</v>
      </c>
      <c r="AG1960" s="182" t="s">
        <v>17319</v>
      </c>
      <c r="AH1960" s="182" t="s">
        <v>2993</v>
      </c>
      <c r="AI1960" s="182" t="s">
        <v>17315</v>
      </c>
    </row>
    <row r="1961" spans="25:35" x14ac:dyDescent="0.4">
      <c r="Y1961" s="182" t="s">
        <v>5798</v>
      </c>
      <c r="Z1961" s="182">
        <v>1967</v>
      </c>
      <c r="AA1961" s="182">
        <v>4882.7</v>
      </c>
      <c r="AB1961" s="182">
        <v>231</v>
      </c>
      <c r="AC1961" s="182">
        <v>5</v>
      </c>
      <c r="AD1961" s="182">
        <v>4509.3</v>
      </c>
      <c r="AF1961" s="182" t="s">
        <v>1099</v>
      </c>
      <c r="AG1961" s="182" t="s">
        <v>17319</v>
      </c>
      <c r="AH1961" s="182" t="s">
        <v>2993</v>
      </c>
      <c r="AI1961" s="182" t="s">
        <v>17040</v>
      </c>
    </row>
    <row r="1962" spans="25:35" x14ac:dyDescent="0.4">
      <c r="Y1962" s="182" t="s">
        <v>5799</v>
      </c>
      <c r="Z1962" s="182">
        <v>1967</v>
      </c>
      <c r="AA1962" s="182">
        <v>4516.1000000000004</v>
      </c>
      <c r="AB1962" s="182">
        <v>235</v>
      </c>
      <c r="AC1962" s="182">
        <v>5</v>
      </c>
      <c r="AD1962" s="182">
        <v>4516.1000000000004</v>
      </c>
      <c r="AF1962" s="182" t="s">
        <v>5791</v>
      </c>
      <c r="AG1962" s="182" t="s">
        <v>17319</v>
      </c>
      <c r="AH1962" s="182" t="s">
        <v>2993</v>
      </c>
      <c r="AI1962" s="182" t="s">
        <v>17315</v>
      </c>
    </row>
    <row r="1963" spans="25:35" x14ac:dyDescent="0.4">
      <c r="Y1963" s="182" t="s">
        <v>167</v>
      </c>
      <c r="Z1963" s="182">
        <v>1963</v>
      </c>
      <c r="AA1963" s="182">
        <v>294</v>
      </c>
      <c r="AB1963" s="182">
        <v>17</v>
      </c>
      <c r="AC1963" s="182">
        <v>2</v>
      </c>
      <c r="AD1963" s="182">
        <v>294</v>
      </c>
      <c r="AF1963" s="182" t="s">
        <v>5792</v>
      </c>
      <c r="AG1963" s="182" t="s">
        <v>17319</v>
      </c>
      <c r="AH1963" s="182" t="s">
        <v>17419</v>
      </c>
      <c r="AI1963" s="182" t="s">
        <v>17315</v>
      </c>
    </row>
    <row r="1964" spans="25:35" x14ac:dyDescent="0.4">
      <c r="Y1964" s="182" t="s">
        <v>5802</v>
      </c>
      <c r="Z1964" s="182">
        <v>1978</v>
      </c>
      <c r="AA1964" s="182">
        <v>6457.4</v>
      </c>
      <c r="AB1964" s="182">
        <v>285</v>
      </c>
      <c r="AC1964" s="182">
        <v>9</v>
      </c>
      <c r="AD1964" s="182">
        <v>5800</v>
      </c>
      <c r="AF1964" s="182" t="s">
        <v>5794</v>
      </c>
      <c r="AG1964" s="182" t="s">
        <v>17319</v>
      </c>
      <c r="AH1964" s="182" t="s">
        <v>2993</v>
      </c>
      <c r="AI1964" s="182" t="s">
        <v>17315</v>
      </c>
    </row>
    <row r="1965" spans="25:35" x14ac:dyDescent="0.4">
      <c r="Y1965" s="182" t="s">
        <v>5803</v>
      </c>
      <c r="Z1965" s="182">
        <v>1973</v>
      </c>
      <c r="AA1965" s="182">
        <v>3154.1</v>
      </c>
      <c r="AB1965" s="182">
        <v>118</v>
      </c>
      <c r="AC1965" s="182">
        <v>5</v>
      </c>
      <c r="AD1965" s="182">
        <v>3054.3</v>
      </c>
      <c r="AF1965" s="182" t="s">
        <v>5795</v>
      </c>
      <c r="AG1965" s="182" t="s">
        <v>17319</v>
      </c>
      <c r="AH1965" s="182" t="s">
        <v>2993</v>
      </c>
      <c r="AI1965" s="182" t="s">
        <v>17322</v>
      </c>
    </row>
    <row r="1966" spans="25:35" x14ac:dyDescent="0.4">
      <c r="Y1966" s="182" t="s">
        <v>5804</v>
      </c>
      <c r="Z1966" s="182">
        <v>1977</v>
      </c>
      <c r="AA1966" s="182">
        <v>6536.2</v>
      </c>
      <c r="AB1966" s="182">
        <v>282</v>
      </c>
      <c r="AC1966" s="182">
        <v>9</v>
      </c>
      <c r="AD1966" s="182">
        <v>5818.7</v>
      </c>
      <c r="AF1966" s="182" t="s">
        <v>5796</v>
      </c>
      <c r="AG1966" s="182" t="s">
        <v>17319</v>
      </c>
      <c r="AH1966" s="182" t="s">
        <v>2993</v>
      </c>
      <c r="AI1966" s="182" t="s">
        <v>17322</v>
      </c>
    </row>
    <row r="1967" spans="25:35" x14ac:dyDescent="0.4">
      <c r="Y1967" s="182" t="s">
        <v>5805</v>
      </c>
      <c r="Z1967" s="182">
        <v>1975</v>
      </c>
      <c r="AA1967" s="182">
        <v>3294.6</v>
      </c>
      <c r="AB1967" s="182">
        <v>148</v>
      </c>
      <c r="AC1967" s="182">
        <v>5</v>
      </c>
      <c r="AD1967" s="182">
        <v>3031.3</v>
      </c>
      <c r="AF1967" s="182" t="s">
        <v>5797</v>
      </c>
      <c r="AG1967" s="182" t="s">
        <v>17319</v>
      </c>
      <c r="AH1967" s="182" t="s">
        <v>17382</v>
      </c>
      <c r="AI1967" s="182" t="s">
        <v>17322</v>
      </c>
    </row>
    <row r="1968" spans="25:35" x14ac:dyDescent="0.4">
      <c r="Y1968" s="182" t="s">
        <v>5806</v>
      </c>
      <c r="Z1968" s="182">
        <v>1973</v>
      </c>
      <c r="AA1968" s="182">
        <v>3155.4</v>
      </c>
      <c r="AB1968" s="182">
        <v>134</v>
      </c>
      <c r="AC1968" s="182">
        <v>5</v>
      </c>
      <c r="AD1968" s="182">
        <v>3058.2</v>
      </c>
      <c r="AF1968" s="182" t="s">
        <v>5798</v>
      </c>
      <c r="AG1968" s="182" t="s">
        <v>17319</v>
      </c>
      <c r="AH1968" s="182" t="s">
        <v>2993</v>
      </c>
      <c r="AI1968" s="182" t="s">
        <v>17331</v>
      </c>
    </row>
    <row r="1969" spans="25:35" x14ac:dyDescent="0.4">
      <c r="Y1969" s="182" t="s">
        <v>5807</v>
      </c>
      <c r="Z1969" s="182">
        <v>1974</v>
      </c>
      <c r="AA1969" s="182">
        <v>3286.4</v>
      </c>
      <c r="AB1969" s="182">
        <v>127</v>
      </c>
      <c r="AC1969" s="182">
        <v>5</v>
      </c>
      <c r="AD1969" s="182">
        <v>3062.4</v>
      </c>
      <c r="AF1969" s="182" t="s">
        <v>5799</v>
      </c>
      <c r="AG1969" s="182" t="s">
        <v>17319</v>
      </c>
      <c r="AH1969" s="182" t="s">
        <v>2993</v>
      </c>
      <c r="AI1969" s="182" t="s">
        <v>17331</v>
      </c>
    </row>
    <row r="1970" spans="25:35" x14ac:dyDescent="0.4">
      <c r="Y1970" s="182" t="s">
        <v>5808</v>
      </c>
      <c r="Z1970" s="182">
        <v>1964</v>
      </c>
      <c r="AA1970" s="182">
        <v>651.1</v>
      </c>
      <c r="AB1970" s="182">
        <v>29</v>
      </c>
      <c r="AC1970" s="182">
        <v>2</v>
      </c>
      <c r="AD1970" s="182">
        <v>608.9</v>
      </c>
      <c r="AF1970" s="182" t="s">
        <v>167</v>
      </c>
      <c r="AG1970" s="182" t="s">
        <v>17312</v>
      </c>
      <c r="AH1970" s="182" t="s">
        <v>2993</v>
      </c>
      <c r="AI1970" s="182" t="s">
        <v>17035</v>
      </c>
    </row>
    <row r="1971" spans="25:35" x14ac:dyDescent="0.4">
      <c r="Y1971" s="182" t="s">
        <v>5811</v>
      </c>
      <c r="Z1971" s="182">
        <v>1977</v>
      </c>
      <c r="AA1971" s="182">
        <v>6479</v>
      </c>
      <c r="AB1971" s="182">
        <v>277</v>
      </c>
      <c r="AC1971" s="182">
        <v>9</v>
      </c>
      <c r="AD1971" s="182">
        <v>5831.4</v>
      </c>
      <c r="AF1971" s="182" t="s">
        <v>5802</v>
      </c>
      <c r="AG1971" s="182" t="s">
        <v>17319</v>
      </c>
      <c r="AH1971" s="182" t="s">
        <v>2993</v>
      </c>
      <c r="AI1971" s="182" t="s">
        <v>17322</v>
      </c>
    </row>
    <row r="1972" spans="25:35" x14ac:dyDescent="0.4">
      <c r="Y1972" s="182" t="s">
        <v>168</v>
      </c>
      <c r="Z1972" s="182">
        <v>1962</v>
      </c>
      <c r="AA1972" s="182">
        <v>673.1</v>
      </c>
      <c r="AB1972" s="182">
        <v>40</v>
      </c>
      <c r="AC1972" s="182">
        <v>2</v>
      </c>
      <c r="AD1972" s="182">
        <v>625.29999999999995</v>
      </c>
      <c r="AF1972" s="182" t="s">
        <v>5803</v>
      </c>
      <c r="AG1972" s="182" t="s">
        <v>17319</v>
      </c>
      <c r="AH1972" s="182" t="s">
        <v>2993</v>
      </c>
      <c r="AI1972" s="182" t="s">
        <v>17315</v>
      </c>
    </row>
    <row r="1973" spans="25:35" x14ac:dyDescent="0.4">
      <c r="Y1973" s="182" t="s">
        <v>5813</v>
      </c>
      <c r="Z1973" s="182">
        <v>1994</v>
      </c>
      <c r="AA1973" s="182">
        <v>7143.8</v>
      </c>
      <c r="AB1973" s="182">
        <v>283</v>
      </c>
      <c r="AC1973" s="182">
        <v>9</v>
      </c>
      <c r="AD1973" s="182">
        <v>5905.1</v>
      </c>
      <c r="AF1973" s="182" t="s">
        <v>5804</v>
      </c>
      <c r="AG1973" s="182" t="s">
        <v>17319</v>
      </c>
      <c r="AH1973" s="182" t="s">
        <v>2993</v>
      </c>
      <c r="AI1973" s="182" t="s">
        <v>17322</v>
      </c>
    </row>
    <row r="1974" spans="25:35" x14ac:dyDescent="0.4">
      <c r="Y1974" s="182" t="s">
        <v>5815</v>
      </c>
      <c r="Z1974" s="182">
        <v>1979</v>
      </c>
      <c r="AA1974" s="182">
        <v>3327.8</v>
      </c>
      <c r="AB1974" s="182">
        <v>147</v>
      </c>
      <c r="AC1974" s="182">
        <v>5</v>
      </c>
      <c r="AD1974" s="182">
        <v>3049.7</v>
      </c>
      <c r="AF1974" s="182" t="s">
        <v>5805</v>
      </c>
      <c r="AG1974" s="182" t="s">
        <v>17319</v>
      </c>
      <c r="AH1974" s="182" t="s">
        <v>2993</v>
      </c>
      <c r="AI1974" s="182" t="s">
        <v>17315</v>
      </c>
    </row>
    <row r="1975" spans="25:35" x14ac:dyDescent="0.4">
      <c r="Y1975" s="182" t="s">
        <v>5816</v>
      </c>
      <c r="Z1975" s="182">
        <v>1979</v>
      </c>
      <c r="AA1975" s="182">
        <v>4961.2</v>
      </c>
      <c r="AB1975" s="182">
        <v>226</v>
      </c>
      <c r="AC1975" s="182">
        <v>5</v>
      </c>
      <c r="AD1975" s="182">
        <v>4552.6000000000004</v>
      </c>
      <c r="AF1975" s="182" t="s">
        <v>5806</v>
      </c>
      <c r="AG1975" s="182" t="s">
        <v>17319</v>
      </c>
      <c r="AH1975" s="182" t="s">
        <v>2993</v>
      </c>
      <c r="AI1975" s="182" t="s">
        <v>17315</v>
      </c>
    </row>
    <row r="1976" spans="25:35" x14ac:dyDescent="0.4">
      <c r="Y1976" s="182" t="s">
        <v>5818</v>
      </c>
      <c r="Z1976" s="182">
        <v>1991</v>
      </c>
      <c r="AA1976" s="182">
        <v>7052.5</v>
      </c>
      <c r="AB1976" s="182">
        <v>300</v>
      </c>
      <c r="AC1976" s="182">
        <v>9</v>
      </c>
      <c r="AD1976" s="182">
        <v>5808.4</v>
      </c>
      <c r="AF1976" s="182" t="s">
        <v>5807</v>
      </c>
      <c r="AG1976" s="182" t="s">
        <v>17319</v>
      </c>
      <c r="AH1976" s="182" t="s">
        <v>2993</v>
      </c>
      <c r="AI1976" s="182" t="s">
        <v>17315</v>
      </c>
    </row>
    <row r="1977" spans="25:35" x14ac:dyDescent="0.4">
      <c r="Y1977" s="182" t="s">
        <v>1100</v>
      </c>
      <c r="Z1977" s="182">
        <v>1980</v>
      </c>
      <c r="AA1977" s="182">
        <v>3319.7</v>
      </c>
      <c r="AB1977" s="182">
        <v>147</v>
      </c>
      <c r="AC1977" s="182">
        <v>5</v>
      </c>
      <c r="AD1977" s="182">
        <v>3048.7</v>
      </c>
      <c r="AF1977" s="182" t="s">
        <v>5808</v>
      </c>
      <c r="AG1977" s="182" t="s">
        <v>17312</v>
      </c>
      <c r="AH1977" s="182" t="s">
        <v>2993</v>
      </c>
      <c r="AI1977" s="182" t="s">
        <v>17042</v>
      </c>
    </row>
    <row r="1978" spans="25:35" x14ac:dyDescent="0.4">
      <c r="Y1978" s="182" t="s">
        <v>143</v>
      </c>
      <c r="Z1978" s="182">
        <v>1978</v>
      </c>
      <c r="AA1978" s="182">
        <v>4898.2</v>
      </c>
      <c r="AB1978" s="182">
        <v>221</v>
      </c>
      <c r="AC1978" s="182">
        <v>5</v>
      </c>
      <c r="AD1978" s="182">
        <v>4562</v>
      </c>
      <c r="AF1978" s="182" t="s">
        <v>5811</v>
      </c>
      <c r="AG1978" s="182" t="s">
        <v>17319</v>
      </c>
      <c r="AH1978" s="182" t="s">
        <v>2993</v>
      </c>
      <c r="AI1978" s="182" t="s">
        <v>17322</v>
      </c>
    </row>
    <row r="1979" spans="25:35" x14ac:dyDescent="0.4">
      <c r="Y1979" s="182" t="s">
        <v>5819</v>
      </c>
      <c r="Z1979" s="182">
        <v>1990</v>
      </c>
      <c r="AA1979" s="182">
        <v>1994.2</v>
      </c>
      <c r="AB1979" s="182">
        <v>96</v>
      </c>
      <c r="AC1979" s="182">
        <v>5</v>
      </c>
      <c r="AD1979" s="182">
        <v>1776.2</v>
      </c>
      <c r="AF1979" s="182" t="s">
        <v>168</v>
      </c>
      <c r="AG1979" s="182" t="s">
        <v>17312</v>
      </c>
      <c r="AH1979" s="182" t="s">
        <v>2993</v>
      </c>
      <c r="AI1979" s="182" t="s">
        <v>17042</v>
      </c>
    </row>
    <row r="1980" spans="25:35" x14ac:dyDescent="0.4">
      <c r="Y1980" s="182" t="s">
        <v>5820</v>
      </c>
      <c r="Z1980" s="182">
        <v>1976</v>
      </c>
      <c r="AA1980" s="182">
        <v>6321.5</v>
      </c>
      <c r="AB1980" s="182">
        <v>287</v>
      </c>
      <c r="AC1980" s="182">
        <v>9</v>
      </c>
      <c r="AD1980" s="182">
        <v>5803.3</v>
      </c>
      <c r="AF1980" s="182" t="s">
        <v>5813</v>
      </c>
      <c r="AG1980" s="182" t="s">
        <v>17319</v>
      </c>
      <c r="AH1980" s="182" t="s">
        <v>2993</v>
      </c>
      <c r="AI1980" s="182" t="s">
        <v>17322</v>
      </c>
    </row>
    <row r="1981" spans="25:35" x14ac:dyDescent="0.4">
      <c r="Y1981" s="182" t="s">
        <v>5821</v>
      </c>
      <c r="Z1981" s="182">
        <v>1973</v>
      </c>
      <c r="AA1981" s="182">
        <v>3297.4</v>
      </c>
      <c r="AB1981" s="182">
        <v>129</v>
      </c>
      <c r="AC1981" s="182">
        <v>5</v>
      </c>
      <c r="AD1981" s="182">
        <v>3027.7</v>
      </c>
      <c r="AF1981" s="182" t="s">
        <v>5815</v>
      </c>
      <c r="AG1981" s="182" t="s">
        <v>17319</v>
      </c>
      <c r="AH1981" s="182" t="s">
        <v>2993</v>
      </c>
      <c r="AI1981" s="182" t="s">
        <v>17315</v>
      </c>
    </row>
    <row r="1982" spans="25:35" x14ac:dyDescent="0.4">
      <c r="Y1982" s="182" t="s">
        <v>5825</v>
      </c>
      <c r="Z1982" s="182">
        <v>1962</v>
      </c>
      <c r="AA1982" s="182">
        <v>406.3</v>
      </c>
      <c r="AB1982" s="182">
        <v>24</v>
      </c>
      <c r="AC1982" s="182">
        <v>2</v>
      </c>
      <c r="AD1982" s="182">
        <v>389.9</v>
      </c>
      <c r="AF1982" s="182" t="s">
        <v>5816</v>
      </c>
      <c r="AG1982" s="182" t="s">
        <v>17319</v>
      </c>
      <c r="AH1982" s="182" t="s">
        <v>2993</v>
      </c>
      <c r="AI1982" s="182" t="s">
        <v>17320</v>
      </c>
    </row>
    <row r="1983" spans="25:35" x14ac:dyDescent="0.4">
      <c r="Y1983" s="182" t="s">
        <v>5826</v>
      </c>
      <c r="Z1983" s="182">
        <v>1962</v>
      </c>
      <c r="AA1983" s="182">
        <v>299.8</v>
      </c>
      <c r="AB1983" s="182">
        <v>25</v>
      </c>
      <c r="AC1983" s="182">
        <v>2</v>
      </c>
      <c r="AD1983" s="182">
        <v>272.8</v>
      </c>
      <c r="AF1983" s="182" t="s">
        <v>5818</v>
      </c>
      <c r="AG1983" s="182" t="s">
        <v>17319</v>
      </c>
      <c r="AH1983" s="182" t="s">
        <v>2993</v>
      </c>
      <c r="AI1983" s="182" t="s">
        <v>17322</v>
      </c>
    </row>
    <row r="1984" spans="25:35" x14ac:dyDescent="0.4">
      <c r="Y1984" s="182" t="s">
        <v>5827</v>
      </c>
      <c r="Z1984" s="182">
        <v>1969</v>
      </c>
      <c r="AA1984" s="182">
        <v>3852.7</v>
      </c>
      <c r="AB1984" s="182">
        <v>171</v>
      </c>
      <c r="AC1984" s="182">
        <v>5</v>
      </c>
      <c r="AD1984" s="182">
        <v>3533</v>
      </c>
      <c r="AF1984" s="182" t="s">
        <v>1100</v>
      </c>
      <c r="AG1984" s="182" t="s">
        <v>17319</v>
      </c>
      <c r="AH1984" s="182" t="s">
        <v>2993</v>
      </c>
      <c r="AI1984" s="182" t="s">
        <v>17315</v>
      </c>
    </row>
    <row r="1985" spans="25:35" x14ac:dyDescent="0.4">
      <c r="Y1985" s="182" t="s">
        <v>5828</v>
      </c>
      <c r="Z1985" s="182">
        <v>2016</v>
      </c>
      <c r="AA1985" s="182">
        <v>20929.099999999999</v>
      </c>
      <c r="AB1985" s="182">
        <v>48</v>
      </c>
      <c r="AC1985" s="182">
        <v>10</v>
      </c>
      <c r="AD1985" s="182">
        <v>16486.7</v>
      </c>
      <c r="AF1985" s="182" t="s">
        <v>143</v>
      </c>
      <c r="AG1985" s="182" t="s">
        <v>17319</v>
      </c>
      <c r="AH1985" s="182" t="s">
        <v>2993</v>
      </c>
      <c r="AI1985" s="182" t="s">
        <v>17320</v>
      </c>
    </row>
    <row r="1986" spans="25:35" x14ac:dyDescent="0.4">
      <c r="Y1986" s="182" t="s">
        <v>5830</v>
      </c>
      <c r="Z1986" s="182">
        <v>2018</v>
      </c>
      <c r="AA1986" s="182">
        <v>9056</v>
      </c>
      <c r="AB1986" s="182">
        <v>108</v>
      </c>
      <c r="AC1986" s="182">
        <v>10</v>
      </c>
      <c r="AD1986" s="182">
        <v>6419</v>
      </c>
      <c r="AF1986" s="182" t="s">
        <v>5819</v>
      </c>
      <c r="AG1986" s="182" t="s">
        <v>17312</v>
      </c>
      <c r="AH1986" s="182" t="s">
        <v>2993</v>
      </c>
      <c r="AI1986" s="182" t="s">
        <v>17322</v>
      </c>
    </row>
    <row r="1987" spans="25:35" x14ac:dyDescent="0.4">
      <c r="Y1987" s="182" t="s">
        <v>5831</v>
      </c>
      <c r="Z1987" s="182">
        <v>1965</v>
      </c>
      <c r="AA1987" s="182">
        <v>1730.91</v>
      </c>
      <c r="AB1987" s="182">
        <v>70</v>
      </c>
      <c r="AC1987" s="182">
        <v>5</v>
      </c>
      <c r="AD1987" s="182">
        <v>1015.3</v>
      </c>
      <c r="AF1987" s="182" t="s">
        <v>5820</v>
      </c>
      <c r="AG1987" s="182" t="s">
        <v>17319</v>
      </c>
      <c r="AH1987" s="182" t="s">
        <v>2993</v>
      </c>
      <c r="AI1987" s="182" t="s">
        <v>17322</v>
      </c>
    </row>
    <row r="1988" spans="25:35" x14ac:dyDescent="0.4">
      <c r="Y1988" s="182" t="s">
        <v>91</v>
      </c>
      <c r="Z1988" s="182">
        <v>1959</v>
      </c>
      <c r="AA1988" s="182">
        <v>3207</v>
      </c>
      <c r="AB1988" s="182">
        <v>82</v>
      </c>
      <c r="AC1988" s="182">
        <v>4</v>
      </c>
      <c r="AD1988" s="182">
        <v>1261.4000000000001</v>
      </c>
      <c r="AF1988" s="182" t="s">
        <v>5821</v>
      </c>
      <c r="AG1988" s="182" t="s">
        <v>17319</v>
      </c>
      <c r="AH1988" s="182" t="s">
        <v>2993</v>
      </c>
      <c r="AI1988" s="182" t="s">
        <v>17315</v>
      </c>
    </row>
    <row r="1989" spans="25:35" x14ac:dyDescent="0.4">
      <c r="Y1989" s="182" t="s">
        <v>5833</v>
      </c>
      <c r="Z1989" s="182">
        <v>1962</v>
      </c>
      <c r="AA1989" s="182">
        <v>4968.3</v>
      </c>
      <c r="AB1989" s="182">
        <v>165</v>
      </c>
      <c r="AC1989" s="182">
        <v>5</v>
      </c>
      <c r="AD1989" s="182">
        <v>3707.2</v>
      </c>
      <c r="AF1989" s="182" t="s">
        <v>5822</v>
      </c>
      <c r="AG1989" s="182" t="s">
        <v>2993</v>
      </c>
      <c r="AH1989" s="182" t="s">
        <v>2993</v>
      </c>
      <c r="AI1989" s="182" t="s">
        <v>17042</v>
      </c>
    </row>
    <row r="1990" spans="25:35" x14ac:dyDescent="0.4">
      <c r="Y1990" s="182" t="s">
        <v>5834</v>
      </c>
      <c r="Z1990" s="182">
        <v>1962</v>
      </c>
      <c r="AA1990" s="182">
        <v>1733.3</v>
      </c>
      <c r="AB1990" s="182">
        <v>90</v>
      </c>
      <c r="AC1990" s="182">
        <v>5</v>
      </c>
      <c r="AD1990" s="182">
        <v>1611.9</v>
      </c>
      <c r="AF1990" s="182" t="s">
        <v>5823</v>
      </c>
      <c r="AG1990" s="182" t="s">
        <v>2993</v>
      </c>
      <c r="AH1990" s="182" t="s">
        <v>2993</v>
      </c>
      <c r="AI1990" s="182" t="s">
        <v>17040</v>
      </c>
    </row>
    <row r="1991" spans="25:35" x14ac:dyDescent="0.4">
      <c r="Y1991" s="182" t="s">
        <v>5836</v>
      </c>
      <c r="Z1991" s="182">
        <v>2002</v>
      </c>
      <c r="AA1991" s="182">
        <v>2972.8</v>
      </c>
      <c r="AB1991" s="182">
        <v>38</v>
      </c>
      <c r="AC1991" s="182">
        <v>8</v>
      </c>
      <c r="AD1991" s="182">
        <v>2702.7</v>
      </c>
      <c r="AF1991" s="182" t="s">
        <v>5825</v>
      </c>
      <c r="AG1991" s="182" t="s">
        <v>17312</v>
      </c>
      <c r="AH1991" s="182" t="s">
        <v>2993</v>
      </c>
      <c r="AI1991" s="182" t="s">
        <v>17040</v>
      </c>
    </row>
    <row r="1992" spans="25:35" x14ac:dyDescent="0.4">
      <c r="Y1992" s="182" t="s">
        <v>5837</v>
      </c>
      <c r="Z1992" s="182">
        <v>1963</v>
      </c>
      <c r="AA1992" s="182">
        <v>4020.1</v>
      </c>
      <c r="AB1992" s="182">
        <v>155</v>
      </c>
      <c r="AC1992" s="182">
        <v>5</v>
      </c>
      <c r="AD1992" s="182">
        <v>3371.5</v>
      </c>
      <c r="AF1992" s="182" t="s">
        <v>5826</v>
      </c>
      <c r="AG1992" s="182" t="s">
        <v>17312</v>
      </c>
      <c r="AH1992" s="182" t="s">
        <v>2993</v>
      </c>
      <c r="AI1992" s="182" t="s">
        <v>17040</v>
      </c>
    </row>
    <row r="1993" spans="25:35" x14ac:dyDescent="0.4">
      <c r="Y1993" s="182" t="s">
        <v>1101</v>
      </c>
      <c r="Z1993" s="182">
        <v>1961</v>
      </c>
      <c r="AA1993" s="182">
        <v>4183.6000000000004</v>
      </c>
      <c r="AB1993" s="182">
        <v>170</v>
      </c>
      <c r="AC1993" s="182">
        <v>5</v>
      </c>
      <c r="AD1993" s="182">
        <v>4172.3</v>
      </c>
      <c r="AF1993" s="182" t="s">
        <v>5827</v>
      </c>
      <c r="AG1993" s="182" t="s">
        <v>17319</v>
      </c>
      <c r="AH1993" s="182" t="s">
        <v>2993</v>
      </c>
      <c r="AI1993" s="182" t="s">
        <v>17315</v>
      </c>
    </row>
    <row r="1994" spans="25:35" x14ac:dyDescent="0.4">
      <c r="Y1994" s="182" t="s">
        <v>5839</v>
      </c>
      <c r="Z1994" s="182">
        <v>1964</v>
      </c>
      <c r="AA1994" s="182">
        <v>3495.8</v>
      </c>
      <c r="AB1994" s="182">
        <v>186</v>
      </c>
      <c r="AC1994" s="182">
        <v>5</v>
      </c>
      <c r="AD1994" s="182">
        <v>3156.6</v>
      </c>
      <c r="AF1994" s="182" t="s">
        <v>5828</v>
      </c>
      <c r="AG1994" s="182" t="s">
        <v>17312</v>
      </c>
      <c r="AH1994" s="182" t="s">
        <v>2993</v>
      </c>
      <c r="AI1994" s="182" t="s">
        <v>17332</v>
      </c>
    </row>
    <row r="1995" spans="25:35" x14ac:dyDescent="0.4">
      <c r="Y1995" s="182" t="s">
        <v>5841</v>
      </c>
      <c r="Z1995" s="182">
        <v>1959</v>
      </c>
      <c r="AA1995" s="182">
        <v>2445.3000000000002</v>
      </c>
      <c r="AB1995" s="182">
        <v>72</v>
      </c>
      <c r="AC1995" s="182">
        <v>4</v>
      </c>
      <c r="AD1995" s="182">
        <v>2438</v>
      </c>
      <c r="AF1995" s="182" t="s">
        <v>5830</v>
      </c>
      <c r="AG1995" s="182" t="s">
        <v>17312</v>
      </c>
      <c r="AH1995" s="182" t="s">
        <v>2993</v>
      </c>
      <c r="AI1995" s="182" t="s">
        <v>17322</v>
      </c>
    </row>
    <row r="1996" spans="25:35" x14ac:dyDescent="0.4">
      <c r="Y1996" s="182" t="s">
        <v>1102</v>
      </c>
      <c r="Z1996" s="182">
        <v>2000</v>
      </c>
      <c r="AA1996" s="182">
        <v>3710.1</v>
      </c>
      <c r="AB1996" s="182">
        <v>80</v>
      </c>
      <c r="AC1996" s="182">
        <v>5</v>
      </c>
      <c r="AD1996" s="182">
        <v>3503.9</v>
      </c>
      <c r="AF1996" s="182" t="s">
        <v>5831</v>
      </c>
      <c r="AG1996" s="182" t="s">
        <v>17312</v>
      </c>
      <c r="AH1996" s="182" t="s">
        <v>17035</v>
      </c>
      <c r="AI1996" s="182" t="s">
        <v>17042</v>
      </c>
    </row>
    <row r="1997" spans="25:35" x14ac:dyDescent="0.4">
      <c r="Y1997" s="182" t="s">
        <v>5844</v>
      </c>
      <c r="Z1997" s="182">
        <v>1964</v>
      </c>
      <c r="AA1997" s="182">
        <v>3878.8</v>
      </c>
      <c r="AB1997" s="182">
        <v>113</v>
      </c>
      <c r="AC1997" s="182">
        <v>5</v>
      </c>
      <c r="AD1997" s="182">
        <v>3240.3</v>
      </c>
      <c r="AF1997" s="182" t="s">
        <v>91</v>
      </c>
      <c r="AG1997" s="182" t="s">
        <v>17312</v>
      </c>
      <c r="AH1997" s="182" t="s">
        <v>17035</v>
      </c>
      <c r="AI1997" s="182" t="s">
        <v>17322</v>
      </c>
    </row>
    <row r="1998" spans="25:35" x14ac:dyDescent="0.4">
      <c r="Y1998" s="182" t="s">
        <v>5846</v>
      </c>
      <c r="Z1998" s="182">
        <v>1992</v>
      </c>
      <c r="AA1998" s="182">
        <v>9507.7999999999993</v>
      </c>
      <c r="AB1998" s="182">
        <v>185</v>
      </c>
      <c r="AC1998" s="182">
        <v>5</v>
      </c>
      <c r="AD1998" s="182">
        <v>9507.2000000000007</v>
      </c>
      <c r="AF1998" s="182" t="s">
        <v>5833</v>
      </c>
      <c r="AG1998" s="182" t="s">
        <v>17312</v>
      </c>
      <c r="AH1998" s="182" t="s">
        <v>17035</v>
      </c>
      <c r="AI1998" s="182" t="s">
        <v>17315</v>
      </c>
    </row>
    <row r="1999" spans="25:35" x14ac:dyDescent="0.4">
      <c r="Y1999" s="182" t="s">
        <v>1103</v>
      </c>
      <c r="Z1999" s="182">
        <v>1965</v>
      </c>
      <c r="AA1999" s="182">
        <v>4215.8</v>
      </c>
      <c r="AB1999" s="182">
        <v>122</v>
      </c>
      <c r="AC1999" s="182">
        <v>5</v>
      </c>
      <c r="AD1999" s="182">
        <v>4102.3</v>
      </c>
      <c r="AF1999" s="182" t="s">
        <v>5834</v>
      </c>
      <c r="AG1999" s="182" t="s">
        <v>17312</v>
      </c>
      <c r="AH1999" s="182" t="s">
        <v>17035</v>
      </c>
      <c r="AI1999" s="182" t="s">
        <v>17042</v>
      </c>
    </row>
    <row r="2000" spans="25:35" x14ac:dyDescent="0.4">
      <c r="Y2000" s="182" t="s">
        <v>5849</v>
      </c>
      <c r="Z2000" s="182">
        <v>1968</v>
      </c>
      <c r="AA2000" s="182">
        <v>1890.5</v>
      </c>
      <c r="AB2000" s="182">
        <v>58</v>
      </c>
      <c r="AC2000" s="182">
        <v>5</v>
      </c>
      <c r="AD2000" s="182">
        <v>1887.6</v>
      </c>
      <c r="AF2000" s="182" t="s">
        <v>5836</v>
      </c>
      <c r="AG2000" s="182" t="s">
        <v>17312</v>
      </c>
      <c r="AH2000" s="182" t="s">
        <v>2993</v>
      </c>
      <c r="AI2000" s="182" t="s">
        <v>17040</v>
      </c>
    </row>
    <row r="2001" spans="25:35" x14ac:dyDescent="0.4">
      <c r="Y2001" s="182" t="s">
        <v>5850</v>
      </c>
      <c r="Z2001" s="182">
        <v>1963</v>
      </c>
      <c r="AA2001" s="182">
        <v>1598.3</v>
      </c>
      <c r="AB2001" s="182">
        <v>69</v>
      </c>
      <c r="AC2001" s="182">
        <v>5</v>
      </c>
      <c r="AD2001" s="182">
        <v>1070.2</v>
      </c>
      <c r="AF2001" s="182" t="s">
        <v>5837</v>
      </c>
      <c r="AG2001" s="182" t="s">
        <v>17312</v>
      </c>
      <c r="AH2001" s="182" t="s">
        <v>2993</v>
      </c>
      <c r="AI2001" s="182" t="s">
        <v>17315</v>
      </c>
    </row>
    <row r="2002" spans="25:35" x14ac:dyDescent="0.4">
      <c r="Y2002" s="182" t="s">
        <v>92</v>
      </c>
      <c r="Z2002" s="182">
        <v>1971</v>
      </c>
      <c r="AA2002" s="182">
        <v>2660.1</v>
      </c>
      <c r="AB2002" s="182">
        <v>80</v>
      </c>
      <c r="AC2002" s="182">
        <v>9</v>
      </c>
      <c r="AD2002" s="182">
        <v>2302</v>
      </c>
      <c r="AF2002" s="182" t="s">
        <v>1101</v>
      </c>
      <c r="AG2002" s="182" t="s">
        <v>17312</v>
      </c>
      <c r="AH2002" s="182" t="s">
        <v>17035</v>
      </c>
      <c r="AI2002" s="182" t="s">
        <v>17315</v>
      </c>
    </row>
    <row r="2003" spans="25:35" x14ac:dyDescent="0.4">
      <c r="Y2003" s="182" t="s">
        <v>5853</v>
      </c>
      <c r="Z2003" s="182">
        <v>1968</v>
      </c>
      <c r="AA2003" s="182">
        <v>6224.9</v>
      </c>
      <c r="AB2003" s="182">
        <v>225</v>
      </c>
      <c r="AC2003" s="182">
        <v>5</v>
      </c>
      <c r="AD2003" s="182">
        <v>4706.8</v>
      </c>
      <c r="AF2003" s="182" t="s">
        <v>5839</v>
      </c>
      <c r="AG2003" s="182" t="s">
        <v>17312</v>
      </c>
      <c r="AH2003" s="182" t="s">
        <v>17035</v>
      </c>
      <c r="AI2003" s="182" t="s">
        <v>17315</v>
      </c>
    </row>
    <row r="2004" spans="25:35" x14ac:dyDescent="0.4">
      <c r="Y2004" s="182" t="s">
        <v>5855</v>
      </c>
      <c r="Z2004" s="182">
        <v>1967</v>
      </c>
      <c r="AA2004" s="182">
        <v>5938.9</v>
      </c>
      <c r="AB2004" s="182">
        <v>255</v>
      </c>
      <c r="AC2004" s="182">
        <v>5</v>
      </c>
      <c r="AD2004" s="182">
        <v>5938.9</v>
      </c>
      <c r="AF2004" s="182" t="s">
        <v>5841</v>
      </c>
      <c r="AG2004" s="182" t="s">
        <v>17312</v>
      </c>
      <c r="AH2004" s="182" t="s">
        <v>17035</v>
      </c>
      <c r="AI2004" s="182" t="s">
        <v>17315</v>
      </c>
    </row>
    <row r="2005" spans="25:35" x14ac:dyDescent="0.4">
      <c r="Y2005" s="182" t="s">
        <v>5857</v>
      </c>
      <c r="Z2005" s="182">
        <v>1968</v>
      </c>
      <c r="AA2005" s="182">
        <v>3836.8</v>
      </c>
      <c r="AB2005" s="182">
        <v>150</v>
      </c>
      <c r="AC2005" s="182">
        <v>5</v>
      </c>
      <c r="AD2005" s="182">
        <v>2080.1999999999998</v>
      </c>
      <c r="AF2005" s="182" t="s">
        <v>1102</v>
      </c>
      <c r="AG2005" s="182" t="s">
        <v>17312</v>
      </c>
      <c r="AH2005" s="182" t="s">
        <v>2993</v>
      </c>
      <c r="AI2005" s="182" t="s">
        <v>17042</v>
      </c>
    </row>
    <row r="2006" spans="25:35" x14ac:dyDescent="0.4">
      <c r="Y2006" s="182" t="s">
        <v>93</v>
      </c>
      <c r="Z2006" s="182">
        <v>1968</v>
      </c>
      <c r="AA2006" s="182">
        <v>6284.9</v>
      </c>
      <c r="AB2006" s="182">
        <v>210</v>
      </c>
      <c r="AC2006" s="182">
        <v>5</v>
      </c>
      <c r="AD2006" s="182">
        <v>5186.3999999999996</v>
      </c>
      <c r="AF2006" s="182" t="s">
        <v>5844</v>
      </c>
      <c r="AG2006" s="182" t="s">
        <v>17312</v>
      </c>
      <c r="AH2006" s="182" t="s">
        <v>2993</v>
      </c>
      <c r="AI2006" s="182" t="s">
        <v>17315</v>
      </c>
    </row>
    <row r="2007" spans="25:35" x14ac:dyDescent="0.4">
      <c r="Y2007" s="182" t="s">
        <v>5858</v>
      </c>
      <c r="Z2007" s="182">
        <v>1968</v>
      </c>
      <c r="AA2007" s="182">
        <v>3521.2</v>
      </c>
      <c r="AB2007" s="182">
        <v>120</v>
      </c>
      <c r="AC2007" s="182">
        <v>5</v>
      </c>
      <c r="AD2007" s="182">
        <v>2873.3</v>
      </c>
      <c r="AF2007" s="182" t="s">
        <v>5846</v>
      </c>
      <c r="AG2007" s="182" t="s">
        <v>17312</v>
      </c>
      <c r="AH2007" s="182" t="s">
        <v>2993</v>
      </c>
      <c r="AI2007" s="182" t="s">
        <v>17314</v>
      </c>
    </row>
    <row r="2008" spans="25:35" x14ac:dyDescent="0.4">
      <c r="Y2008" s="182" t="s">
        <v>5859</v>
      </c>
      <c r="Z2008" s="182">
        <v>1968</v>
      </c>
      <c r="AA2008" s="182">
        <v>3163.6</v>
      </c>
      <c r="AB2008" s="182">
        <v>200</v>
      </c>
      <c r="AC2008" s="182">
        <v>5</v>
      </c>
      <c r="AD2008" s="182">
        <v>3163.6</v>
      </c>
      <c r="AF2008" s="182" t="s">
        <v>1103</v>
      </c>
      <c r="AG2008" s="182" t="s">
        <v>17312</v>
      </c>
      <c r="AH2008" s="182" t="s">
        <v>2993</v>
      </c>
      <c r="AI2008" s="182" t="s">
        <v>17315</v>
      </c>
    </row>
    <row r="2009" spans="25:35" x14ac:dyDescent="0.4">
      <c r="Y2009" s="182" t="s">
        <v>5860</v>
      </c>
      <c r="Z2009" s="182">
        <v>1966</v>
      </c>
      <c r="AA2009" s="182">
        <v>4070</v>
      </c>
      <c r="AB2009" s="182">
        <v>133</v>
      </c>
      <c r="AC2009" s="182">
        <v>5</v>
      </c>
      <c r="AD2009" s="182">
        <v>3156.3999999999996</v>
      </c>
      <c r="AF2009" s="182" t="s">
        <v>5849</v>
      </c>
      <c r="AG2009" s="182" t="s">
        <v>17312</v>
      </c>
      <c r="AH2009" s="182" t="s">
        <v>2993</v>
      </c>
      <c r="AI2009" s="182" t="s">
        <v>17042</v>
      </c>
    </row>
    <row r="2010" spans="25:35" x14ac:dyDescent="0.4">
      <c r="Y2010" s="182" t="s">
        <v>5863</v>
      </c>
      <c r="Z2010" s="182">
        <v>1968</v>
      </c>
      <c r="AA2010" s="182">
        <v>6241.7</v>
      </c>
      <c r="AB2010" s="182">
        <v>200</v>
      </c>
      <c r="AC2010" s="182">
        <v>6</v>
      </c>
      <c r="AD2010" s="182">
        <v>4456.5</v>
      </c>
      <c r="AF2010" s="182" t="s">
        <v>5850</v>
      </c>
      <c r="AG2010" s="182" t="s">
        <v>17312</v>
      </c>
      <c r="AH2010" s="182" t="s">
        <v>2993</v>
      </c>
      <c r="AI2010" s="182" t="s">
        <v>17042</v>
      </c>
    </row>
    <row r="2011" spans="25:35" x14ac:dyDescent="0.4">
      <c r="Y2011" s="182" t="s">
        <v>94</v>
      </c>
      <c r="Z2011" s="182">
        <v>1969</v>
      </c>
      <c r="AA2011" s="182">
        <v>2218</v>
      </c>
      <c r="AB2011" s="182">
        <v>48</v>
      </c>
      <c r="AC2011" s="182">
        <v>6</v>
      </c>
      <c r="AD2011" s="182">
        <v>1608.6</v>
      </c>
      <c r="AF2011" s="182" t="s">
        <v>92</v>
      </c>
      <c r="AG2011" s="182" t="s">
        <v>17312</v>
      </c>
      <c r="AH2011" s="182" t="s">
        <v>17035</v>
      </c>
      <c r="AI2011" s="182" t="s">
        <v>17040</v>
      </c>
    </row>
    <row r="2012" spans="25:35" x14ac:dyDescent="0.4">
      <c r="Y2012" s="182" t="s">
        <v>5864</v>
      </c>
      <c r="Z2012" s="182">
        <v>1962</v>
      </c>
      <c r="AA2012" s="182">
        <v>5063.8</v>
      </c>
      <c r="AB2012" s="182">
        <v>108</v>
      </c>
      <c r="AC2012" s="182">
        <v>5</v>
      </c>
      <c r="AD2012" s="182">
        <v>4411.1000000000004</v>
      </c>
      <c r="AF2012" s="182" t="s">
        <v>5853</v>
      </c>
      <c r="AG2012" s="182" t="s">
        <v>17312</v>
      </c>
      <c r="AH2012" s="182" t="s">
        <v>17035</v>
      </c>
      <c r="AI2012" s="182" t="s">
        <v>17331</v>
      </c>
    </row>
    <row r="2013" spans="25:35" x14ac:dyDescent="0.4">
      <c r="Y2013" s="182" t="s">
        <v>5866</v>
      </c>
      <c r="Z2013" s="182">
        <v>1966</v>
      </c>
      <c r="AA2013" s="182">
        <v>3399.5</v>
      </c>
      <c r="AB2013" s="182">
        <v>168</v>
      </c>
      <c r="AC2013" s="182">
        <v>5</v>
      </c>
      <c r="AD2013" s="182">
        <v>2061.1999999999998</v>
      </c>
      <c r="AF2013" s="182" t="s">
        <v>5855</v>
      </c>
      <c r="AG2013" s="182" t="s">
        <v>17312</v>
      </c>
      <c r="AH2013" s="182" t="s">
        <v>2993</v>
      </c>
      <c r="AI2013" s="182" t="s">
        <v>17314</v>
      </c>
    </row>
    <row r="2014" spans="25:35" x14ac:dyDescent="0.4">
      <c r="Y2014" s="182" t="s">
        <v>5867</v>
      </c>
      <c r="Z2014" s="182">
        <v>1998</v>
      </c>
      <c r="AA2014" s="182">
        <v>7300.2</v>
      </c>
      <c r="AB2014" s="182">
        <v>238</v>
      </c>
      <c r="AC2014" s="182">
        <v>9</v>
      </c>
      <c r="AD2014" s="182">
        <v>7285.7</v>
      </c>
      <c r="AF2014" s="182" t="s">
        <v>5857</v>
      </c>
      <c r="AG2014" s="182" t="s">
        <v>17312</v>
      </c>
      <c r="AH2014" s="182" t="s">
        <v>2993</v>
      </c>
      <c r="AI2014" s="182" t="s">
        <v>17322</v>
      </c>
    </row>
    <row r="2015" spans="25:35" x14ac:dyDescent="0.4">
      <c r="Y2015" s="182" t="s">
        <v>5869</v>
      </c>
      <c r="Z2015" s="182">
        <v>1996</v>
      </c>
      <c r="AA2015" s="182">
        <v>6231.7</v>
      </c>
      <c r="AB2015" s="182">
        <v>84</v>
      </c>
      <c r="AC2015" s="182">
        <v>12</v>
      </c>
      <c r="AD2015" s="182">
        <v>6231.7</v>
      </c>
      <c r="AF2015" s="182" t="s">
        <v>93</v>
      </c>
      <c r="AG2015" s="182" t="s">
        <v>17312</v>
      </c>
      <c r="AH2015" s="182" t="s">
        <v>17035</v>
      </c>
      <c r="AI2015" s="182" t="s">
        <v>17331</v>
      </c>
    </row>
    <row r="2016" spans="25:35" x14ac:dyDescent="0.4">
      <c r="Y2016" s="182" t="s">
        <v>5872</v>
      </c>
      <c r="Z2016" s="182">
        <v>1982</v>
      </c>
      <c r="AA2016" s="182">
        <v>7689.34</v>
      </c>
      <c r="AB2016" s="182">
        <v>174</v>
      </c>
      <c r="AC2016" s="182">
        <v>14</v>
      </c>
      <c r="AD2016" s="182">
        <v>7689.3</v>
      </c>
      <c r="AF2016" s="182" t="s">
        <v>5858</v>
      </c>
      <c r="AG2016" s="182" t="s">
        <v>17312</v>
      </c>
      <c r="AH2016" s="182" t="s">
        <v>2993</v>
      </c>
      <c r="AI2016" s="182" t="s">
        <v>17315</v>
      </c>
    </row>
    <row r="2017" spans="25:35" x14ac:dyDescent="0.4">
      <c r="Y2017" s="182" t="s">
        <v>5873</v>
      </c>
      <c r="Z2017" s="182">
        <v>1993</v>
      </c>
      <c r="AA2017" s="182">
        <v>8348</v>
      </c>
      <c r="AB2017" s="182">
        <v>294</v>
      </c>
      <c r="AC2017" s="182">
        <v>10</v>
      </c>
      <c r="AD2017" s="182">
        <v>4988.2</v>
      </c>
      <c r="AF2017" s="182" t="s">
        <v>5859</v>
      </c>
      <c r="AG2017" s="182" t="s">
        <v>17312</v>
      </c>
      <c r="AH2017" s="182" t="s">
        <v>2993</v>
      </c>
      <c r="AI2017" s="182" t="s">
        <v>17331</v>
      </c>
    </row>
    <row r="2018" spans="25:35" x14ac:dyDescent="0.4">
      <c r="Y2018" s="182" t="s">
        <v>5874</v>
      </c>
      <c r="Z2018" s="182">
        <v>1994</v>
      </c>
      <c r="AA2018" s="182">
        <v>1800.4</v>
      </c>
      <c r="AB2018" s="182">
        <v>51</v>
      </c>
      <c r="AC2018" s="182">
        <v>8</v>
      </c>
      <c r="AD2018" s="182">
        <v>1786.4</v>
      </c>
      <c r="AF2018" s="182" t="s">
        <v>5860</v>
      </c>
      <c r="AG2018" s="182" t="s">
        <v>17312</v>
      </c>
      <c r="AH2018" s="182" t="s">
        <v>2993</v>
      </c>
      <c r="AI2018" s="182" t="s">
        <v>17315</v>
      </c>
    </row>
    <row r="2019" spans="25:35" x14ac:dyDescent="0.4">
      <c r="Y2019" s="182" t="s">
        <v>5875</v>
      </c>
      <c r="Z2019" s="182">
        <v>1977</v>
      </c>
      <c r="AA2019" s="182">
        <v>14814.46</v>
      </c>
      <c r="AB2019" s="182">
        <v>396</v>
      </c>
      <c r="AC2019" s="182">
        <v>9</v>
      </c>
      <c r="AD2019" s="182">
        <v>12081.56</v>
      </c>
      <c r="AF2019" s="182" t="s">
        <v>5863</v>
      </c>
      <c r="AG2019" s="182" t="s">
        <v>17312</v>
      </c>
      <c r="AH2019" s="182" t="s">
        <v>17035</v>
      </c>
      <c r="AI2019" s="182" t="s">
        <v>17331</v>
      </c>
    </row>
    <row r="2020" spans="25:35" x14ac:dyDescent="0.4">
      <c r="Y2020" s="182" t="s">
        <v>5877</v>
      </c>
      <c r="Z2020" s="182">
        <v>2003</v>
      </c>
      <c r="AA2020" s="182">
        <v>8580.2999999999993</v>
      </c>
      <c r="AB2020" s="182">
        <v>140</v>
      </c>
      <c r="AC2020" s="182">
        <v>14</v>
      </c>
      <c r="AD2020" s="182">
        <v>4675.8999999999996</v>
      </c>
      <c r="AF2020" s="182" t="s">
        <v>94</v>
      </c>
      <c r="AG2020" s="182" t="s">
        <v>17312</v>
      </c>
      <c r="AH2020" s="182" t="s">
        <v>2993</v>
      </c>
      <c r="AI2020" s="182" t="s">
        <v>17040</v>
      </c>
    </row>
    <row r="2021" spans="25:35" x14ac:dyDescent="0.4">
      <c r="Y2021" s="182" t="s">
        <v>5879</v>
      </c>
      <c r="Z2021" s="182">
        <v>1975</v>
      </c>
      <c r="AA2021" s="182">
        <v>6784.7</v>
      </c>
      <c r="AB2021" s="182">
        <v>204</v>
      </c>
      <c r="AC2021" s="182">
        <v>9</v>
      </c>
      <c r="AD2021" s="182">
        <v>5335.9</v>
      </c>
      <c r="AF2021" s="182" t="s">
        <v>5864</v>
      </c>
      <c r="AG2021" s="182" t="s">
        <v>17312</v>
      </c>
      <c r="AH2021" s="182" t="s">
        <v>2993</v>
      </c>
      <c r="AI2021" s="182" t="s">
        <v>17331</v>
      </c>
    </row>
    <row r="2022" spans="25:35" x14ac:dyDescent="0.4">
      <c r="Y2022" s="182" t="s">
        <v>5881</v>
      </c>
      <c r="Z2022" s="182">
        <v>2002</v>
      </c>
      <c r="AA2022" s="182">
        <v>11453.2</v>
      </c>
      <c r="AB2022" s="182">
        <v>300</v>
      </c>
      <c r="AC2022" s="182">
        <v>10</v>
      </c>
      <c r="AD2022" s="182">
        <v>11453.2</v>
      </c>
      <c r="AF2022" s="182" t="s">
        <v>5866</v>
      </c>
      <c r="AG2022" s="182" t="s">
        <v>17312</v>
      </c>
      <c r="AH2022" s="182" t="s">
        <v>17035</v>
      </c>
      <c r="AI2022" s="182" t="s">
        <v>17315</v>
      </c>
    </row>
    <row r="2023" spans="25:35" x14ac:dyDescent="0.4">
      <c r="Y2023" s="182" t="s">
        <v>5883</v>
      </c>
      <c r="Z2023" s="182">
        <v>1981</v>
      </c>
      <c r="AA2023" s="182">
        <v>7161.7</v>
      </c>
      <c r="AB2023" s="182">
        <v>219</v>
      </c>
      <c r="AC2023" s="182">
        <v>14</v>
      </c>
      <c r="AD2023" s="182">
        <v>4733.7</v>
      </c>
      <c r="AF2023" s="182" t="s">
        <v>5867</v>
      </c>
      <c r="AG2023" s="182" t="s">
        <v>17312</v>
      </c>
      <c r="AH2023" s="182" t="s">
        <v>2993</v>
      </c>
      <c r="AI2023" s="182" t="s">
        <v>17315</v>
      </c>
    </row>
    <row r="2024" spans="25:35" x14ac:dyDescent="0.4">
      <c r="Y2024" s="182" t="s">
        <v>5884</v>
      </c>
      <c r="Z2024" s="182">
        <v>2005</v>
      </c>
      <c r="AA2024" s="182">
        <v>7971.7</v>
      </c>
      <c r="AB2024" s="182">
        <v>187</v>
      </c>
      <c r="AC2024" s="182">
        <v>9</v>
      </c>
      <c r="AD2024" s="182">
        <v>6373.2</v>
      </c>
      <c r="AF2024" s="182" t="s">
        <v>5869</v>
      </c>
      <c r="AG2024" s="182" t="s">
        <v>17312</v>
      </c>
      <c r="AH2024" s="182" t="s">
        <v>17035</v>
      </c>
      <c r="AI2024" s="182" t="s">
        <v>17040</v>
      </c>
    </row>
    <row r="2025" spans="25:35" x14ac:dyDescent="0.4">
      <c r="Y2025" s="182" t="s">
        <v>5886</v>
      </c>
      <c r="Z2025" s="182">
        <v>2005</v>
      </c>
      <c r="AA2025" s="182">
        <v>9702</v>
      </c>
      <c r="AB2025" s="182">
        <v>110</v>
      </c>
      <c r="AC2025" s="182">
        <v>9</v>
      </c>
      <c r="AD2025" s="182">
        <v>9701</v>
      </c>
      <c r="AF2025" s="182" t="s">
        <v>5872</v>
      </c>
      <c r="AG2025" s="182" t="s">
        <v>17312</v>
      </c>
      <c r="AH2025" s="182" t="s">
        <v>2993</v>
      </c>
      <c r="AI2025" s="182" t="s">
        <v>17040</v>
      </c>
    </row>
    <row r="2026" spans="25:35" x14ac:dyDescent="0.4">
      <c r="Y2026" s="182" t="s">
        <v>5887</v>
      </c>
      <c r="Z2026" s="182">
        <v>1979</v>
      </c>
      <c r="AA2026" s="182">
        <v>15355.1</v>
      </c>
      <c r="AB2026" s="182">
        <v>426</v>
      </c>
      <c r="AC2026" s="182">
        <v>9</v>
      </c>
      <c r="AD2026" s="182">
        <v>12294.2</v>
      </c>
      <c r="AF2026" s="182" t="s">
        <v>5873</v>
      </c>
      <c r="AG2026" s="182" t="s">
        <v>17312</v>
      </c>
      <c r="AH2026" s="182" t="s">
        <v>2993</v>
      </c>
      <c r="AI2026" s="182" t="s">
        <v>17322</v>
      </c>
    </row>
    <row r="2027" spans="25:35" x14ac:dyDescent="0.4">
      <c r="Y2027" s="182" t="s">
        <v>5888</v>
      </c>
      <c r="Z2027" s="182">
        <v>2001</v>
      </c>
      <c r="AA2027" s="182">
        <v>19114.099999999999</v>
      </c>
      <c r="AB2027" s="182">
        <v>347</v>
      </c>
      <c r="AC2027" s="182">
        <v>11</v>
      </c>
      <c r="AD2027" s="182">
        <v>16073.8</v>
      </c>
      <c r="AF2027" s="182" t="s">
        <v>5874</v>
      </c>
      <c r="AG2027" s="182" t="s">
        <v>17312</v>
      </c>
      <c r="AH2027" s="182" t="s">
        <v>2993</v>
      </c>
      <c r="AI2027" s="182" t="s">
        <v>17040</v>
      </c>
    </row>
    <row r="2028" spans="25:35" x14ac:dyDescent="0.4">
      <c r="Y2028" s="182" t="s">
        <v>5890</v>
      </c>
      <c r="Z2028" s="182">
        <v>1978</v>
      </c>
      <c r="AA2028" s="182">
        <v>7165.6</v>
      </c>
      <c r="AB2028" s="182">
        <v>212</v>
      </c>
      <c r="AC2028" s="182">
        <v>9</v>
      </c>
      <c r="AD2028" s="182">
        <v>7162.6</v>
      </c>
      <c r="AF2028" s="182" t="s">
        <v>5875</v>
      </c>
      <c r="AG2028" s="182" t="s">
        <v>17312</v>
      </c>
      <c r="AH2028" s="182" t="s">
        <v>2993</v>
      </c>
      <c r="AI2028" s="182" t="s">
        <v>17320</v>
      </c>
    </row>
    <row r="2029" spans="25:35" x14ac:dyDescent="0.4">
      <c r="Y2029" s="182" t="s">
        <v>5891</v>
      </c>
      <c r="Z2029" s="182">
        <v>1985</v>
      </c>
      <c r="AA2029" s="182">
        <v>5971</v>
      </c>
      <c r="AB2029" s="182">
        <v>152</v>
      </c>
      <c r="AC2029" s="182">
        <v>14</v>
      </c>
      <c r="AD2029" s="182">
        <v>5971</v>
      </c>
      <c r="AF2029" s="182" t="s">
        <v>5877</v>
      </c>
      <c r="AG2029" s="182" t="s">
        <v>17312</v>
      </c>
      <c r="AH2029" s="182" t="s">
        <v>2993</v>
      </c>
      <c r="AI2029" s="182" t="s">
        <v>17040</v>
      </c>
    </row>
    <row r="2030" spans="25:35" x14ac:dyDescent="0.4">
      <c r="Y2030" s="182" t="s">
        <v>5892</v>
      </c>
      <c r="Z2030" s="182">
        <v>1987</v>
      </c>
      <c r="AA2030" s="182">
        <v>8791.2000000000007</v>
      </c>
      <c r="AB2030" s="182">
        <v>100</v>
      </c>
      <c r="AC2030" s="182">
        <v>9</v>
      </c>
      <c r="AD2030" s="182">
        <v>7765.1</v>
      </c>
      <c r="AF2030" s="182" t="s">
        <v>5879</v>
      </c>
      <c r="AG2030" s="182" t="s">
        <v>17312</v>
      </c>
      <c r="AH2030" s="182" t="s">
        <v>2993</v>
      </c>
      <c r="AI2030" s="182" t="s">
        <v>17322</v>
      </c>
    </row>
    <row r="2031" spans="25:35" x14ac:dyDescent="0.4">
      <c r="Y2031" s="182" t="s">
        <v>5893</v>
      </c>
      <c r="Z2031" s="182">
        <v>2003</v>
      </c>
      <c r="AA2031" s="182">
        <v>6402.5</v>
      </c>
      <c r="AB2031" s="182">
        <v>199</v>
      </c>
      <c r="AC2031" s="182">
        <v>9</v>
      </c>
      <c r="AD2031" s="182">
        <v>5288.1</v>
      </c>
      <c r="AF2031" s="182" t="s">
        <v>5881</v>
      </c>
      <c r="AG2031" s="182" t="s">
        <v>17312</v>
      </c>
      <c r="AH2031" s="182" t="s">
        <v>2993</v>
      </c>
      <c r="AI2031" s="182" t="s">
        <v>17315</v>
      </c>
    </row>
    <row r="2032" spans="25:35" x14ac:dyDescent="0.4">
      <c r="Y2032" s="182" t="s">
        <v>5894</v>
      </c>
      <c r="Z2032" s="182">
        <v>1982</v>
      </c>
      <c r="AA2032" s="182">
        <v>5117.8</v>
      </c>
      <c r="AB2032" s="182">
        <v>120</v>
      </c>
      <c r="AC2032" s="182">
        <v>9</v>
      </c>
      <c r="AD2032" s="182">
        <v>3267.3</v>
      </c>
      <c r="AF2032" s="182" t="s">
        <v>5883</v>
      </c>
      <c r="AG2032" s="182" t="s">
        <v>17312</v>
      </c>
      <c r="AH2032" s="182" t="s">
        <v>2993</v>
      </c>
      <c r="AI2032" s="182" t="s">
        <v>17040</v>
      </c>
    </row>
    <row r="2033" spans="25:35" x14ac:dyDescent="0.4">
      <c r="Y2033" s="182" t="s">
        <v>5895</v>
      </c>
      <c r="Z2033" s="182">
        <v>1961</v>
      </c>
      <c r="AA2033" s="182">
        <v>2941.6</v>
      </c>
      <c r="AB2033" s="182">
        <v>130</v>
      </c>
      <c r="AC2033" s="182">
        <v>6</v>
      </c>
      <c r="AD2033" s="182">
        <v>2564.1</v>
      </c>
      <c r="AF2033" s="182" t="s">
        <v>5884</v>
      </c>
      <c r="AG2033" s="182" t="s">
        <v>17312</v>
      </c>
      <c r="AH2033" s="182" t="s">
        <v>2993</v>
      </c>
      <c r="AI2033" s="182" t="s">
        <v>17315</v>
      </c>
    </row>
    <row r="2034" spans="25:35" x14ac:dyDescent="0.4">
      <c r="Y2034" s="182" t="s">
        <v>5897</v>
      </c>
      <c r="Z2034" s="182">
        <v>1979</v>
      </c>
      <c r="AA2034" s="182">
        <v>7090.7</v>
      </c>
      <c r="AB2034" s="182">
        <v>189</v>
      </c>
      <c r="AC2034" s="182">
        <v>9</v>
      </c>
      <c r="AD2034" s="182">
        <v>5372.2</v>
      </c>
      <c r="AF2034" s="182" t="s">
        <v>5886</v>
      </c>
      <c r="AG2034" s="182" t="s">
        <v>17312</v>
      </c>
      <c r="AH2034" s="182" t="s">
        <v>2993</v>
      </c>
      <c r="AI2034" s="182" t="s">
        <v>17315</v>
      </c>
    </row>
    <row r="2035" spans="25:35" x14ac:dyDescent="0.4">
      <c r="Y2035" s="182" t="s">
        <v>5899</v>
      </c>
      <c r="Z2035" s="182">
        <v>1998</v>
      </c>
      <c r="AA2035" s="182">
        <v>1222.3</v>
      </c>
      <c r="AB2035" s="182">
        <v>29</v>
      </c>
      <c r="AC2035" s="182">
        <v>7</v>
      </c>
      <c r="AD2035" s="182">
        <v>1114.0999999999999</v>
      </c>
      <c r="AF2035" s="182" t="s">
        <v>5887</v>
      </c>
      <c r="AG2035" s="182" t="s">
        <v>17312</v>
      </c>
      <c r="AH2035" s="182" t="s">
        <v>2993</v>
      </c>
      <c r="AI2035" s="182" t="s">
        <v>17320</v>
      </c>
    </row>
    <row r="2036" spans="25:35" x14ac:dyDescent="0.4">
      <c r="Y2036" s="182" t="s">
        <v>5900</v>
      </c>
      <c r="Z2036" s="182">
        <v>1969</v>
      </c>
      <c r="AA2036" s="182">
        <v>4222</v>
      </c>
      <c r="AB2036" s="182">
        <v>122</v>
      </c>
      <c r="AC2036" s="182">
        <v>5</v>
      </c>
      <c r="AD2036" s="182">
        <v>2630</v>
      </c>
      <c r="AF2036" s="182" t="s">
        <v>5888</v>
      </c>
      <c r="AG2036" s="182" t="s">
        <v>17312</v>
      </c>
      <c r="AH2036" s="182" t="s">
        <v>2993</v>
      </c>
      <c r="AI2036" s="182" t="s">
        <v>17320</v>
      </c>
    </row>
    <row r="2037" spans="25:35" x14ac:dyDescent="0.4">
      <c r="Y2037" s="182" t="s">
        <v>95</v>
      </c>
      <c r="Z2037" s="182">
        <v>1967</v>
      </c>
      <c r="AA2037" s="182">
        <v>4287.8999999999996</v>
      </c>
      <c r="AB2037" s="182">
        <v>110</v>
      </c>
      <c r="AC2037" s="182">
        <v>5</v>
      </c>
      <c r="AD2037" s="182">
        <v>3747</v>
      </c>
      <c r="AF2037" s="182" t="s">
        <v>5890</v>
      </c>
      <c r="AG2037" s="182" t="s">
        <v>17312</v>
      </c>
      <c r="AH2037" s="182" t="s">
        <v>2993</v>
      </c>
      <c r="AI2037" s="182" t="s">
        <v>17322</v>
      </c>
    </row>
    <row r="2038" spans="25:35" x14ac:dyDescent="0.4">
      <c r="Y2038" s="182" t="s">
        <v>1109</v>
      </c>
      <c r="Z2038" s="182">
        <v>1993</v>
      </c>
      <c r="AA2038" s="182">
        <v>14780.2</v>
      </c>
      <c r="AB2038" s="182">
        <v>342</v>
      </c>
      <c r="AC2038" s="182">
        <v>10</v>
      </c>
      <c r="AD2038" s="182">
        <v>12472.3</v>
      </c>
      <c r="AF2038" s="182" t="s">
        <v>5891</v>
      </c>
      <c r="AG2038" s="182" t="s">
        <v>17312</v>
      </c>
      <c r="AH2038" s="182" t="s">
        <v>2993</v>
      </c>
      <c r="AI2038" s="182" t="s">
        <v>17040</v>
      </c>
    </row>
    <row r="2039" spans="25:35" x14ac:dyDescent="0.4">
      <c r="Y2039" s="182" t="s">
        <v>5902</v>
      </c>
      <c r="Z2039" s="182">
        <v>1965</v>
      </c>
      <c r="AA2039" s="182">
        <v>4089.9</v>
      </c>
      <c r="AB2039" s="182">
        <v>107</v>
      </c>
      <c r="AC2039" s="182">
        <v>5</v>
      </c>
      <c r="AD2039" s="182">
        <v>3187.3</v>
      </c>
      <c r="AF2039" s="182" t="s">
        <v>5892</v>
      </c>
      <c r="AG2039" s="182" t="s">
        <v>17312</v>
      </c>
      <c r="AH2039" s="182" t="s">
        <v>2993</v>
      </c>
      <c r="AI2039" s="182" t="s">
        <v>17315</v>
      </c>
    </row>
    <row r="2040" spans="25:35" x14ac:dyDescent="0.4">
      <c r="Y2040" s="182" t="s">
        <v>5903</v>
      </c>
      <c r="Z2040" s="182">
        <v>1962</v>
      </c>
      <c r="AA2040" s="182">
        <v>2843.6</v>
      </c>
      <c r="AB2040" s="182">
        <v>91</v>
      </c>
      <c r="AC2040" s="182">
        <v>4</v>
      </c>
      <c r="AD2040" s="182">
        <v>1995.4</v>
      </c>
      <c r="AF2040" s="182" t="s">
        <v>5893</v>
      </c>
      <c r="AG2040" s="182" t="s">
        <v>17312</v>
      </c>
      <c r="AH2040" s="182" t="s">
        <v>17035</v>
      </c>
      <c r="AI2040" s="182" t="s">
        <v>17322</v>
      </c>
    </row>
    <row r="2041" spans="25:35" x14ac:dyDescent="0.4">
      <c r="Y2041" s="182" t="s">
        <v>5904</v>
      </c>
      <c r="Z2041" s="182">
        <v>1963</v>
      </c>
      <c r="AA2041" s="182">
        <v>4298.8999999999996</v>
      </c>
      <c r="AB2041" s="182">
        <v>113</v>
      </c>
      <c r="AC2041" s="182">
        <v>5</v>
      </c>
      <c r="AD2041" s="182">
        <v>3734.3</v>
      </c>
      <c r="AF2041" s="182" t="s">
        <v>5894</v>
      </c>
      <c r="AG2041" s="182" t="s">
        <v>17312</v>
      </c>
      <c r="AH2041" s="182" t="s">
        <v>2993</v>
      </c>
      <c r="AI2041" s="182" t="s">
        <v>17042</v>
      </c>
    </row>
    <row r="2042" spans="25:35" x14ac:dyDescent="0.4">
      <c r="Y2042" s="182" t="s">
        <v>5905</v>
      </c>
      <c r="Z2042" s="182">
        <v>1962</v>
      </c>
      <c r="AA2042" s="182">
        <v>1810.8</v>
      </c>
      <c r="AB2042" s="182">
        <v>51</v>
      </c>
      <c r="AC2042" s="182">
        <v>4</v>
      </c>
      <c r="AD2042" s="182">
        <v>1352</v>
      </c>
      <c r="AF2042" s="182" t="s">
        <v>5895</v>
      </c>
      <c r="AG2042" s="182" t="s">
        <v>17312</v>
      </c>
      <c r="AH2042" s="182" t="s">
        <v>17035</v>
      </c>
      <c r="AI2042" s="182" t="s">
        <v>17322</v>
      </c>
    </row>
    <row r="2043" spans="25:35" x14ac:dyDescent="0.4">
      <c r="Y2043" s="182" t="s">
        <v>5907</v>
      </c>
      <c r="Z2043" s="182">
        <v>1964</v>
      </c>
      <c r="AA2043" s="182">
        <v>2814.9</v>
      </c>
      <c r="AB2043" s="182">
        <v>76</v>
      </c>
      <c r="AC2043" s="182">
        <v>4</v>
      </c>
      <c r="AD2043" s="182">
        <v>1957.1</v>
      </c>
      <c r="AF2043" s="182" t="s">
        <v>5897</v>
      </c>
      <c r="AG2043" s="182" t="s">
        <v>17312</v>
      </c>
      <c r="AH2043" s="182" t="s">
        <v>2993</v>
      </c>
      <c r="AI2043" s="182" t="s">
        <v>17322</v>
      </c>
    </row>
    <row r="2044" spans="25:35" x14ac:dyDescent="0.4">
      <c r="Y2044" s="182" t="s">
        <v>5909</v>
      </c>
      <c r="Z2044" s="182">
        <v>1961</v>
      </c>
      <c r="AA2044" s="182">
        <v>2885.3</v>
      </c>
      <c r="AB2044" s="182">
        <v>83</v>
      </c>
      <c r="AC2044" s="182">
        <v>4</v>
      </c>
      <c r="AD2044" s="182">
        <v>2012.3</v>
      </c>
      <c r="AF2044" s="182" t="s">
        <v>5899</v>
      </c>
      <c r="AG2044" s="182" t="s">
        <v>17312</v>
      </c>
      <c r="AH2044" s="182" t="s">
        <v>17035</v>
      </c>
      <c r="AI2044" s="182" t="s">
        <v>17040</v>
      </c>
    </row>
    <row r="2045" spans="25:35" x14ac:dyDescent="0.4">
      <c r="Y2045" s="182" t="s">
        <v>5912</v>
      </c>
      <c r="Z2045" s="182">
        <v>1962</v>
      </c>
      <c r="AA2045" s="182">
        <v>4073.9</v>
      </c>
      <c r="AB2045" s="182">
        <v>146</v>
      </c>
      <c r="AC2045" s="182">
        <v>5</v>
      </c>
      <c r="AD2045" s="182">
        <v>3163.1</v>
      </c>
      <c r="AF2045" s="182" t="s">
        <v>5900</v>
      </c>
      <c r="AG2045" s="182" t="s">
        <v>17312</v>
      </c>
      <c r="AH2045" s="182" t="s">
        <v>17035</v>
      </c>
      <c r="AI2045" s="182" t="s">
        <v>17331</v>
      </c>
    </row>
    <row r="2046" spans="25:35" x14ac:dyDescent="0.4">
      <c r="Y2046" s="182" t="s">
        <v>5914</v>
      </c>
      <c r="Z2046" s="182">
        <v>1962</v>
      </c>
      <c r="AA2046" s="182">
        <v>4530.1000000000004</v>
      </c>
      <c r="AB2046" s="182">
        <v>192</v>
      </c>
      <c r="AC2046" s="182">
        <v>5</v>
      </c>
      <c r="AD2046" s="182">
        <v>3537.2</v>
      </c>
      <c r="AF2046" s="182" t="s">
        <v>95</v>
      </c>
      <c r="AG2046" s="182" t="s">
        <v>17312</v>
      </c>
      <c r="AH2046" s="182" t="s">
        <v>2993</v>
      </c>
      <c r="AI2046" s="182" t="s">
        <v>17315</v>
      </c>
    </row>
    <row r="2047" spans="25:35" x14ac:dyDescent="0.4">
      <c r="Y2047" s="182" t="s">
        <v>5917</v>
      </c>
      <c r="Z2047" s="182">
        <v>1961</v>
      </c>
      <c r="AA2047" s="182">
        <v>3742.2</v>
      </c>
      <c r="AB2047" s="182">
        <v>135</v>
      </c>
      <c r="AC2047" s="182">
        <v>5</v>
      </c>
      <c r="AD2047" s="182">
        <v>2832.1</v>
      </c>
      <c r="AF2047" s="182" t="s">
        <v>1109</v>
      </c>
      <c r="AG2047" s="182" t="s">
        <v>17312</v>
      </c>
      <c r="AH2047" s="182" t="s">
        <v>2993</v>
      </c>
      <c r="AI2047" s="182" t="s">
        <v>17326</v>
      </c>
    </row>
    <row r="2048" spans="25:35" x14ac:dyDescent="0.4">
      <c r="Y2048" s="182" t="s">
        <v>5920</v>
      </c>
      <c r="Z2048" s="182">
        <v>1967</v>
      </c>
      <c r="AA2048" s="182">
        <v>2859.1</v>
      </c>
      <c r="AB2048" s="182">
        <v>101</v>
      </c>
      <c r="AC2048" s="182">
        <v>4</v>
      </c>
      <c r="AD2048" s="182">
        <v>1983.1</v>
      </c>
      <c r="AF2048" s="182" t="s">
        <v>5902</v>
      </c>
      <c r="AG2048" s="182" t="s">
        <v>17312</v>
      </c>
      <c r="AH2048" s="182" t="s">
        <v>2993</v>
      </c>
      <c r="AI2048" s="182" t="s">
        <v>17315</v>
      </c>
    </row>
    <row r="2049" spans="25:35" x14ac:dyDescent="0.4">
      <c r="Y2049" s="182" t="s">
        <v>5922</v>
      </c>
      <c r="Z2049" s="182">
        <v>1961</v>
      </c>
      <c r="AA2049" s="182">
        <v>2946.9</v>
      </c>
      <c r="AB2049" s="182">
        <v>129</v>
      </c>
      <c r="AC2049" s="182">
        <v>5</v>
      </c>
      <c r="AD2049" s="182">
        <v>2565.1</v>
      </c>
      <c r="AF2049" s="182" t="s">
        <v>5903</v>
      </c>
      <c r="AG2049" s="182" t="s">
        <v>17312</v>
      </c>
      <c r="AH2049" s="182" t="s">
        <v>2993</v>
      </c>
      <c r="AI2049" s="182" t="s">
        <v>17322</v>
      </c>
    </row>
    <row r="2050" spans="25:35" x14ac:dyDescent="0.4">
      <c r="Y2050" s="182" t="s">
        <v>1110</v>
      </c>
      <c r="Z2050" s="182">
        <v>2004</v>
      </c>
      <c r="AA2050" s="182">
        <v>8114.2</v>
      </c>
      <c r="AB2050" s="182">
        <v>185</v>
      </c>
      <c r="AC2050" s="182">
        <v>10</v>
      </c>
      <c r="AD2050" s="182">
        <v>6918.58</v>
      </c>
      <c r="AF2050" s="182" t="s">
        <v>5904</v>
      </c>
      <c r="AG2050" s="182" t="s">
        <v>17312</v>
      </c>
      <c r="AH2050" s="182" t="s">
        <v>2993</v>
      </c>
      <c r="AI2050" s="182" t="s">
        <v>17315</v>
      </c>
    </row>
    <row r="2051" spans="25:35" x14ac:dyDescent="0.4">
      <c r="Y2051" s="182" t="s">
        <v>5924</v>
      </c>
      <c r="Z2051" s="182">
        <v>1987</v>
      </c>
      <c r="AA2051" s="182">
        <v>4321.5</v>
      </c>
      <c r="AB2051" s="182">
        <v>159</v>
      </c>
      <c r="AC2051" s="182">
        <v>9</v>
      </c>
      <c r="AD2051" s="182">
        <v>3255.8</v>
      </c>
      <c r="AF2051" s="182" t="s">
        <v>5905</v>
      </c>
      <c r="AG2051" s="182" t="s">
        <v>17312</v>
      </c>
      <c r="AH2051" s="182" t="s">
        <v>2993</v>
      </c>
      <c r="AI2051" s="182" t="s">
        <v>17042</v>
      </c>
    </row>
    <row r="2052" spans="25:35" x14ac:dyDescent="0.4">
      <c r="Y2052" s="182" t="s">
        <v>5925</v>
      </c>
      <c r="Z2052" s="182">
        <v>2008</v>
      </c>
      <c r="AA2052" s="182">
        <v>4397.6000000000004</v>
      </c>
      <c r="AB2052" s="182">
        <v>111</v>
      </c>
      <c r="AC2052" s="182">
        <v>9</v>
      </c>
      <c r="AD2052" s="182">
        <v>4169.3999999999996</v>
      </c>
      <c r="AF2052" s="182" t="s">
        <v>5907</v>
      </c>
      <c r="AG2052" s="182" t="s">
        <v>17312</v>
      </c>
      <c r="AH2052" s="182" t="s">
        <v>2993</v>
      </c>
      <c r="AI2052" s="182" t="s">
        <v>17322</v>
      </c>
    </row>
    <row r="2053" spans="25:35" x14ac:dyDescent="0.4">
      <c r="Y2053" s="182" t="s">
        <v>1111</v>
      </c>
      <c r="Z2053" s="182">
        <v>1958</v>
      </c>
      <c r="AA2053" s="182">
        <v>5162.5</v>
      </c>
      <c r="AB2053" s="182">
        <v>117</v>
      </c>
      <c r="AC2053" s="182">
        <v>5</v>
      </c>
      <c r="AD2053" s="182">
        <v>4112.8999999999996</v>
      </c>
      <c r="AF2053" s="182" t="s">
        <v>5909</v>
      </c>
      <c r="AG2053" s="182" t="s">
        <v>17312</v>
      </c>
      <c r="AH2053" s="182" t="s">
        <v>2993</v>
      </c>
      <c r="AI2053" s="182" t="s">
        <v>17322</v>
      </c>
    </row>
    <row r="2054" spans="25:35" x14ac:dyDescent="0.4">
      <c r="Y2054" s="182" t="s">
        <v>5927</v>
      </c>
      <c r="Z2054" s="182">
        <v>1957</v>
      </c>
      <c r="AA2054" s="182">
        <v>1015</v>
      </c>
      <c r="AB2054" s="182">
        <v>25</v>
      </c>
      <c r="AC2054" s="182">
        <v>2</v>
      </c>
      <c r="AD2054" s="182">
        <v>729</v>
      </c>
      <c r="AF2054" s="182" t="s">
        <v>5912</v>
      </c>
      <c r="AG2054" s="182" t="s">
        <v>17312</v>
      </c>
      <c r="AH2054" s="182" t="s">
        <v>2993</v>
      </c>
      <c r="AI2054" s="182" t="s">
        <v>17315</v>
      </c>
    </row>
    <row r="2055" spans="25:35" x14ac:dyDescent="0.4">
      <c r="Y2055" s="182" t="s">
        <v>5929</v>
      </c>
      <c r="Z2055" s="182">
        <v>1952</v>
      </c>
      <c r="AA2055" s="182">
        <v>1055.3</v>
      </c>
      <c r="AB2055" s="182">
        <v>36</v>
      </c>
      <c r="AC2055" s="182">
        <v>2</v>
      </c>
      <c r="AD2055" s="182">
        <v>979.6</v>
      </c>
      <c r="AF2055" s="182" t="s">
        <v>5914</v>
      </c>
      <c r="AG2055" s="182" t="s">
        <v>17319</v>
      </c>
      <c r="AH2055" s="182" t="s">
        <v>2993</v>
      </c>
      <c r="AI2055" s="182" t="s">
        <v>17315</v>
      </c>
    </row>
    <row r="2056" spans="25:35" x14ac:dyDescent="0.4">
      <c r="Y2056" s="182" t="s">
        <v>5930</v>
      </c>
      <c r="Z2056" s="182">
        <v>1954</v>
      </c>
      <c r="AA2056" s="182">
        <v>946.3</v>
      </c>
      <c r="AB2056" s="182">
        <v>45</v>
      </c>
      <c r="AC2056" s="182">
        <v>2</v>
      </c>
      <c r="AD2056" s="182">
        <v>736.5</v>
      </c>
      <c r="AF2056" s="182" t="s">
        <v>5917</v>
      </c>
      <c r="AG2056" s="182" t="s">
        <v>17312</v>
      </c>
      <c r="AH2056" s="182" t="s">
        <v>2993</v>
      </c>
      <c r="AI2056" s="182" t="s">
        <v>17315</v>
      </c>
    </row>
    <row r="2057" spans="25:35" x14ac:dyDescent="0.4">
      <c r="Y2057" s="182" t="s">
        <v>5932</v>
      </c>
      <c r="Z2057" s="182">
        <v>1958</v>
      </c>
      <c r="AA2057" s="182">
        <v>1108</v>
      </c>
      <c r="AB2057" s="182">
        <v>42</v>
      </c>
      <c r="AC2057" s="182">
        <v>3</v>
      </c>
      <c r="AD2057" s="182">
        <v>1010.4</v>
      </c>
      <c r="AF2057" s="182" t="s">
        <v>5920</v>
      </c>
      <c r="AG2057" s="182" t="s">
        <v>17312</v>
      </c>
      <c r="AH2057" s="182" t="s">
        <v>2993</v>
      </c>
      <c r="AI2057" s="182" t="s">
        <v>17322</v>
      </c>
    </row>
    <row r="2058" spans="25:35" x14ac:dyDescent="0.4">
      <c r="Y2058" s="182" t="s">
        <v>5934</v>
      </c>
      <c r="Z2058" s="182">
        <v>2011</v>
      </c>
      <c r="AA2058" s="182">
        <v>2136.6999999999998</v>
      </c>
      <c r="AB2058" s="182">
        <v>42</v>
      </c>
      <c r="AC2058" s="182">
        <v>5</v>
      </c>
      <c r="AD2058" s="182">
        <v>1664.9</v>
      </c>
      <c r="AF2058" s="182" t="s">
        <v>5922</v>
      </c>
      <c r="AG2058" s="182" t="s">
        <v>17312</v>
      </c>
      <c r="AH2058" s="182" t="s">
        <v>17035</v>
      </c>
      <c r="AI2058" s="182" t="s">
        <v>17322</v>
      </c>
    </row>
    <row r="2059" spans="25:35" x14ac:dyDescent="0.4">
      <c r="Y2059" s="182" t="s">
        <v>5936</v>
      </c>
      <c r="Z2059" s="182">
        <v>1951</v>
      </c>
      <c r="AA2059" s="182">
        <v>695</v>
      </c>
      <c r="AB2059" s="182">
        <v>33</v>
      </c>
      <c r="AC2059" s="182">
        <v>2</v>
      </c>
      <c r="AD2059" s="182">
        <v>626.9</v>
      </c>
      <c r="AF2059" s="182" t="s">
        <v>1110</v>
      </c>
      <c r="AG2059" s="182" t="s">
        <v>17312</v>
      </c>
      <c r="AH2059" s="182" t="s">
        <v>2993</v>
      </c>
      <c r="AI2059" s="182" t="s">
        <v>17042</v>
      </c>
    </row>
    <row r="2060" spans="25:35" x14ac:dyDescent="0.4">
      <c r="Y2060" s="182" t="s">
        <v>1112</v>
      </c>
      <c r="Z2060" s="182">
        <v>1964</v>
      </c>
      <c r="AA2060" s="182">
        <v>2138.1</v>
      </c>
      <c r="AB2060" s="182">
        <v>68</v>
      </c>
      <c r="AC2060" s="182">
        <v>5</v>
      </c>
      <c r="AD2060" s="182">
        <v>1590.1</v>
      </c>
      <c r="AF2060" s="182" t="s">
        <v>5924</v>
      </c>
      <c r="AG2060" s="182" t="s">
        <v>17312</v>
      </c>
      <c r="AH2060" s="182" t="s">
        <v>2993</v>
      </c>
      <c r="AI2060" s="182" t="s">
        <v>17040</v>
      </c>
    </row>
    <row r="2061" spans="25:35" x14ac:dyDescent="0.4">
      <c r="Y2061" s="182" t="s">
        <v>5937</v>
      </c>
      <c r="Z2061" s="182">
        <v>1958</v>
      </c>
      <c r="AA2061" s="182">
        <v>617.4</v>
      </c>
      <c r="AB2061" s="182">
        <v>31</v>
      </c>
      <c r="AC2061" s="182">
        <v>2</v>
      </c>
      <c r="AD2061" s="182">
        <v>569.4</v>
      </c>
      <c r="AF2061" s="182" t="s">
        <v>5925</v>
      </c>
      <c r="AG2061" s="182" t="s">
        <v>17312</v>
      </c>
      <c r="AH2061" s="182" t="s">
        <v>2993</v>
      </c>
      <c r="AI2061" s="182" t="s">
        <v>17040</v>
      </c>
    </row>
    <row r="2062" spans="25:35" x14ac:dyDescent="0.4">
      <c r="Y2062" s="182" t="s">
        <v>5938</v>
      </c>
      <c r="Z2062" s="182">
        <v>1959</v>
      </c>
      <c r="AA2062" s="182">
        <v>621.5</v>
      </c>
      <c r="AB2062" s="182">
        <v>38</v>
      </c>
      <c r="AC2062" s="182">
        <v>2</v>
      </c>
      <c r="AD2062" s="182">
        <v>579</v>
      </c>
      <c r="AF2062" s="182" t="s">
        <v>1111</v>
      </c>
      <c r="AG2062" s="182" t="s">
        <v>17312</v>
      </c>
      <c r="AH2062" s="182" t="s">
        <v>2993</v>
      </c>
      <c r="AI2062" s="182" t="s">
        <v>17331</v>
      </c>
    </row>
    <row r="2063" spans="25:35" x14ac:dyDescent="0.4">
      <c r="Y2063" s="182" t="s">
        <v>141</v>
      </c>
      <c r="Z2063" s="182">
        <v>1956</v>
      </c>
      <c r="AA2063" s="182">
        <v>880.7</v>
      </c>
      <c r="AB2063" s="182">
        <v>47</v>
      </c>
      <c r="AC2063" s="182">
        <v>2</v>
      </c>
      <c r="AD2063" s="182">
        <v>566.6</v>
      </c>
      <c r="AF2063" s="182" t="s">
        <v>5927</v>
      </c>
      <c r="AG2063" s="182" t="s">
        <v>17312</v>
      </c>
      <c r="AH2063" s="182" t="s">
        <v>2993</v>
      </c>
      <c r="AI2063" s="182" t="s">
        <v>17042</v>
      </c>
    </row>
    <row r="2064" spans="25:35" x14ac:dyDescent="0.4">
      <c r="Y2064" s="182" t="s">
        <v>5939</v>
      </c>
      <c r="Z2064" s="182">
        <v>1958</v>
      </c>
      <c r="AA2064" s="182">
        <v>637.5</v>
      </c>
      <c r="AB2064" s="182">
        <v>29</v>
      </c>
      <c r="AC2064" s="182">
        <v>2</v>
      </c>
      <c r="AD2064" s="182">
        <v>588.70000000000005</v>
      </c>
      <c r="AF2064" s="182" t="s">
        <v>5929</v>
      </c>
      <c r="AG2064" s="182" t="s">
        <v>17312</v>
      </c>
      <c r="AH2064" s="182" t="s">
        <v>2993</v>
      </c>
      <c r="AI2064" s="182" t="s">
        <v>17042</v>
      </c>
    </row>
    <row r="2065" spans="25:35" x14ac:dyDescent="0.4">
      <c r="Y2065" s="182" t="s">
        <v>5941</v>
      </c>
      <c r="Z2065" s="182">
        <v>1986</v>
      </c>
      <c r="AA2065" s="182">
        <v>1298.2</v>
      </c>
      <c r="AB2065" s="182">
        <v>24</v>
      </c>
      <c r="AC2065" s="182">
        <v>5</v>
      </c>
      <c r="AD2065" s="182">
        <v>1198.3</v>
      </c>
      <c r="AF2065" s="182" t="s">
        <v>5930</v>
      </c>
      <c r="AG2065" s="182" t="s">
        <v>17312</v>
      </c>
      <c r="AH2065" s="182" t="s">
        <v>2993</v>
      </c>
      <c r="AI2065" s="182" t="s">
        <v>17042</v>
      </c>
    </row>
    <row r="2066" spans="25:35" x14ac:dyDescent="0.4">
      <c r="Y2066" s="182" t="s">
        <v>5943</v>
      </c>
      <c r="Z2066" s="182">
        <v>1986</v>
      </c>
      <c r="AA2066" s="182">
        <v>1379.3</v>
      </c>
      <c r="AB2066" s="182">
        <v>31</v>
      </c>
      <c r="AC2066" s="182">
        <v>5</v>
      </c>
      <c r="AD2066" s="182">
        <v>1270.8</v>
      </c>
      <c r="AF2066" s="182" t="s">
        <v>5932</v>
      </c>
      <c r="AG2066" s="182" t="s">
        <v>17312</v>
      </c>
      <c r="AH2066" s="182" t="s">
        <v>2993</v>
      </c>
      <c r="AI2066" s="182" t="s">
        <v>17042</v>
      </c>
    </row>
    <row r="2067" spans="25:35" x14ac:dyDescent="0.4">
      <c r="Y2067" s="182" t="s">
        <v>5944</v>
      </c>
      <c r="Z2067" s="182">
        <v>1989</v>
      </c>
      <c r="AA2067" s="182">
        <v>1362.2</v>
      </c>
      <c r="AB2067" s="182">
        <v>35</v>
      </c>
      <c r="AC2067" s="182">
        <v>6</v>
      </c>
      <c r="AD2067" s="182">
        <v>1250.4000000000001</v>
      </c>
      <c r="AF2067" s="182" t="s">
        <v>5934</v>
      </c>
      <c r="AG2067" s="182" t="s">
        <v>17312</v>
      </c>
      <c r="AH2067" s="182" t="s">
        <v>2993</v>
      </c>
      <c r="AI2067" s="182" t="s">
        <v>17040</v>
      </c>
    </row>
    <row r="2068" spans="25:35" x14ac:dyDescent="0.4">
      <c r="Y2068" s="182" t="s">
        <v>5945</v>
      </c>
      <c r="Z2068" s="182">
        <v>1958</v>
      </c>
      <c r="AA2068" s="182">
        <v>2172.1999999999998</v>
      </c>
      <c r="AB2068" s="182">
        <v>96</v>
      </c>
      <c r="AC2068" s="182">
        <v>5</v>
      </c>
      <c r="AD2068" s="182">
        <v>2009.8</v>
      </c>
      <c r="AF2068" s="182" t="s">
        <v>5936</v>
      </c>
      <c r="AG2068" s="182" t="s">
        <v>17312</v>
      </c>
      <c r="AH2068" s="182" t="s">
        <v>17420</v>
      </c>
      <c r="AI2068" s="182" t="s">
        <v>17042</v>
      </c>
    </row>
    <row r="2069" spans="25:35" x14ac:dyDescent="0.4">
      <c r="Y2069" s="182" t="s">
        <v>5946</v>
      </c>
      <c r="Z2069" s="182">
        <v>1958</v>
      </c>
      <c r="AA2069" s="182">
        <v>616.1</v>
      </c>
      <c r="AB2069" s="182">
        <v>33</v>
      </c>
      <c r="AC2069" s="182">
        <v>2</v>
      </c>
      <c r="AD2069" s="182">
        <v>569.9</v>
      </c>
      <c r="AF2069" s="182" t="s">
        <v>1112</v>
      </c>
      <c r="AG2069" s="182" t="s">
        <v>17312</v>
      </c>
      <c r="AH2069" s="182" t="s">
        <v>2993</v>
      </c>
      <c r="AI2069" s="182" t="s">
        <v>17042</v>
      </c>
    </row>
    <row r="2070" spans="25:35" x14ac:dyDescent="0.4">
      <c r="Y2070" s="182" t="s">
        <v>5947</v>
      </c>
      <c r="Z2070" s="182">
        <v>1959</v>
      </c>
      <c r="AA2070" s="182">
        <v>748.5</v>
      </c>
      <c r="AB2070" s="182">
        <v>40</v>
      </c>
      <c r="AC2070" s="182">
        <v>2</v>
      </c>
      <c r="AD2070" s="182">
        <v>701.1</v>
      </c>
      <c r="AF2070" s="182" t="s">
        <v>5937</v>
      </c>
      <c r="AG2070" s="182" t="s">
        <v>17312</v>
      </c>
      <c r="AH2070" s="182" t="s">
        <v>2993</v>
      </c>
      <c r="AI2070" s="182" t="s">
        <v>17042</v>
      </c>
    </row>
    <row r="2071" spans="25:35" x14ac:dyDescent="0.4">
      <c r="Y2071" s="182" t="s">
        <v>5949</v>
      </c>
      <c r="Z2071" s="182">
        <v>1960</v>
      </c>
      <c r="AA2071" s="182">
        <v>669.7</v>
      </c>
      <c r="AB2071" s="182">
        <v>36</v>
      </c>
      <c r="AC2071" s="182">
        <v>2</v>
      </c>
      <c r="AD2071" s="182">
        <v>622.9</v>
      </c>
      <c r="AF2071" s="182" t="s">
        <v>5938</v>
      </c>
      <c r="AG2071" s="182" t="s">
        <v>17312</v>
      </c>
      <c r="AH2071" s="182" t="s">
        <v>2993</v>
      </c>
      <c r="AI2071" s="182" t="s">
        <v>17042</v>
      </c>
    </row>
    <row r="2072" spans="25:35" x14ac:dyDescent="0.4">
      <c r="Y2072" s="182" t="s">
        <v>5951</v>
      </c>
      <c r="Z2072" s="182">
        <v>1962</v>
      </c>
      <c r="AA2072" s="182">
        <v>696.5</v>
      </c>
      <c r="AB2072" s="182">
        <v>38</v>
      </c>
      <c r="AC2072" s="182">
        <v>2</v>
      </c>
      <c r="AD2072" s="182">
        <v>642.9</v>
      </c>
      <c r="AF2072" s="182" t="s">
        <v>141</v>
      </c>
      <c r="AG2072" s="182" t="s">
        <v>17312</v>
      </c>
      <c r="AH2072" s="182" t="s">
        <v>2993</v>
      </c>
      <c r="AI2072" s="182" t="s">
        <v>17040</v>
      </c>
    </row>
    <row r="2073" spans="25:35" x14ac:dyDescent="0.4">
      <c r="Y2073" s="182" t="s">
        <v>5954</v>
      </c>
      <c r="Z2073" s="182">
        <v>1952</v>
      </c>
      <c r="AA2073" s="182">
        <v>672.4</v>
      </c>
      <c r="AB2073" s="182">
        <v>34</v>
      </c>
      <c r="AC2073" s="182">
        <v>2</v>
      </c>
      <c r="AD2073" s="182">
        <v>617.6</v>
      </c>
      <c r="AF2073" s="182" t="s">
        <v>5939</v>
      </c>
      <c r="AG2073" s="182" t="s">
        <v>17312</v>
      </c>
      <c r="AH2073" s="182" t="s">
        <v>2993</v>
      </c>
      <c r="AI2073" s="182" t="s">
        <v>17042</v>
      </c>
    </row>
    <row r="2074" spans="25:35" x14ac:dyDescent="0.4">
      <c r="Y2074" s="182" t="s">
        <v>142</v>
      </c>
      <c r="Z2074" s="182">
        <v>1963</v>
      </c>
      <c r="AA2074" s="182">
        <v>1033.2</v>
      </c>
      <c r="AB2074" s="182">
        <v>41</v>
      </c>
      <c r="AC2074" s="182">
        <v>2</v>
      </c>
      <c r="AD2074" s="182">
        <v>656.8</v>
      </c>
      <c r="AF2074" s="182" t="s">
        <v>5941</v>
      </c>
      <c r="AG2074" s="182" t="s">
        <v>17312</v>
      </c>
      <c r="AH2074" s="182" t="s">
        <v>2993</v>
      </c>
      <c r="AI2074" s="182" t="s">
        <v>17040</v>
      </c>
    </row>
    <row r="2075" spans="25:35" x14ac:dyDescent="0.4">
      <c r="Y2075" s="182" t="s">
        <v>5956</v>
      </c>
      <c r="Z2075" s="182">
        <v>1952</v>
      </c>
      <c r="AA2075" s="182">
        <v>685.2</v>
      </c>
      <c r="AB2075" s="182">
        <v>25</v>
      </c>
      <c r="AC2075" s="182">
        <v>2</v>
      </c>
      <c r="AD2075" s="182">
        <v>634.20000000000005</v>
      </c>
      <c r="AF2075" s="182" t="s">
        <v>5943</v>
      </c>
      <c r="AG2075" s="182" t="s">
        <v>17312</v>
      </c>
      <c r="AH2075" s="182" t="s">
        <v>2993</v>
      </c>
      <c r="AI2075" s="182" t="s">
        <v>17040</v>
      </c>
    </row>
    <row r="2076" spans="25:35" x14ac:dyDescent="0.4">
      <c r="Y2076" s="182" t="s">
        <v>5959</v>
      </c>
      <c r="Z2076" s="182">
        <v>1960</v>
      </c>
      <c r="AA2076" s="182">
        <v>617.1</v>
      </c>
      <c r="AB2076" s="182">
        <v>45</v>
      </c>
      <c r="AC2076" s="182">
        <v>2</v>
      </c>
      <c r="AD2076" s="182">
        <v>573.9</v>
      </c>
      <c r="AF2076" s="182" t="s">
        <v>5944</v>
      </c>
      <c r="AG2076" s="182" t="s">
        <v>17312</v>
      </c>
      <c r="AH2076" s="182" t="s">
        <v>2993</v>
      </c>
      <c r="AI2076" s="182" t="s">
        <v>17040</v>
      </c>
    </row>
    <row r="2077" spans="25:35" x14ac:dyDescent="0.4">
      <c r="Y2077" s="182" t="s">
        <v>5960</v>
      </c>
      <c r="Z2077" s="182">
        <v>1952</v>
      </c>
      <c r="AA2077" s="182">
        <v>677.1</v>
      </c>
      <c r="AB2077" s="182">
        <v>32</v>
      </c>
      <c r="AC2077" s="182">
        <v>2</v>
      </c>
      <c r="AD2077" s="182">
        <v>621.6</v>
      </c>
      <c r="AF2077" s="182" t="s">
        <v>5945</v>
      </c>
      <c r="AG2077" s="182" t="s">
        <v>17312</v>
      </c>
      <c r="AH2077" s="182" t="s">
        <v>17035</v>
      </c>
      <c r="AI2077" s="182" t="s">
        <v>17315</v>
      </c>
    </row>
    <row r="2078" spans="25:35" x14ac:dyDescent="0.4">
      <c r="Y2078" s="182" t="s">
        <v>1113</v>
      </c>
      <c r="Z2078" s="182">
        <v>1937</v>
      </c>
      <c r="AA2078" s="182">
        <v>3106.1</v>
      </c>
      <c r="AB2078" s="182">
        <v>137</v>
      </c>
      <c r="AC2078" s="182">
        <v>3</v>
      </c>
      <c r="AD2078" s="182">
        <v>2785.7</v>
      </c>
      <c r="AF2078" s="182" t="s">
        <v>5946</v>
      </c>
      <c r="AG2078" s="182" t="s">
        <v>17312</v>
      </c>
      <c r="AH2078" s="182" t="s">
        <v>2993</v>
      </c>
      <c r="AI2078" s="182" t="s">
        <v>17042</v>
      </c>
    </row>
    <row r="2079" spans="25:35" x14ac:dyDescent="0.4">
      <c r="Y2079" s="182" t="s">
        <v>5963</v>
      </c>
      <c r="Z2079" s="182">
        <v>1952</v>
      </c>
      <c r="AA2079" s="182">
        <v>874.6</v>
      </c>
      <c r="AB2079" s="182">
        <v>46</v>
      </c>
      <c r="AC2079" s="182">
        <v>2</v>
      </c>
      <c r="AD2079" s="182">
        <v>839.6</v>
      </c>
      <c r="AF2079" s="182" t="s">
        <v>5947</v>
      </c>
      <c r="AG2079" s="182" t="s">
        <v>17312</v>
      </c>
      <c r="AH2079" s="182" t="s">
        <v>2993</v>
      </c>
      <c r="AI2079" s="182" t="s">
        <v>17042</v>
      </c>
    </row>
    <row r="2080" spans="25:35" x14ac:dyDescent="0.4">
      <c r="Y2080" s="182" t="s">
        <v>1114</v>
      </c>
      <c r="Z2080" s="182">
        <v>1968</v>
      </c>
      <c r="AA2080" s="182">
        <v>1948.9</v>
      </c>
      <c r="AB2080" s="182">
        <v>94</v>
      </c>
      <c r="AC2080" s="182">
        <v>5</v>
      </c>
      <c r="AD2080" s="182">
        <v>1799.1</v>
      </c>
      <c r="AF2080" s="182" t="s">
        <v>5949</v>
      </c>
      <c r="AG2080" s="182" t="s">
        <v>17312</v>
      </c>
      <c r="AH2080" s="182" t="s">
        <v>2993</v>
      </c>
      <c r="AI2080" s="182" t="s">
        <v>17042</v>
      </c>
    </row>
    <row r="2081" spans="25:35" x14ac:dyDescent="0.4">
      <c r="Y2081" s="182" t="s">
        <v>5965</v>
      </c>
      <c r="Z2081" s="182">
        <v>1951</v>
      </c>
      <c r="AA2081" s="182">
        <v>964.7</v>
      </c>
      <c r="AB2081" s="182">
        <v>31</v>
      </c>
      <c r="AC2081" s="182">
        <v>2</v>
      </c>
      <c r="AD2081" s="182">
        <v>589.70000000000005</v>
      </c>
      <c r="AF2081" s="182" t="s">
        <v>5951</v>
      </c>
      <c r="AG2081" s="182" t="s">
        <v>17312</v>
      </c>
      <c r="AH2081" s="182" t="s">
        <v>2993</v>
      </c>
      <c r="AI2081" s="182" t="s">
        <v>17042</v>
      </c>
    </row>
    <row r="2082" spans="25:35" x14ac:dyDescent="0.4">
      <c r="Y2082" s="182" t="s">
        <v>5967</v>
      </c>
      <c r="Z2082" s="182">
        <v>1955</v>
      </c>
      <c r="AA2082" s="182">
        <v>807.2</v>
      </c>
      <c r="AB2082" s="182">
        <v>63</v>
      </c>
      <c r="AC2082" s="182">
        <v>2</v>
      </c>
      <c r="AD2082" s="182">
        <v>465.2</v>
      </c>
      <c r="AF2082" s="182" t="s">
        <v>5954</v>
      </c>
      <c r="AG2082" s="182" t="s">
        <v>17323</v>
      </c>
      <c r="AH2082" s="182" t="s">
        <v>2993</v>
      </c>
      <c r="AI2082" s="182" t="s">
        <v>17042</v>
      </c>
    </row>
    <row r="2083" spans="25:35" x14ac:dyDescent="0.4">
      <c r="Y2083" s="182" t="s">
        <v>5969</v>
      </c>
      <c r="Z2083" s="182">
        <v>1956</v>
      </c>
      <c r="AA2083" s="182">
        <v>838.6</v>
      </c>
      <c r="AB2083" s="182">
        <v>47</v>
      </c>
      <c r="AC2083" s="182">
        <v>2</v>
      </c>
      <c r="AD2083" s="182">
        <v>607.5</v>
      </c>
      <c r="AF2083" s="182" t="s">
        <v>142</v>
      </c>
      <c r="AG2083" s="182" t="s">
        <v>17312</v>
      </c>
      <c r="AH2083" s="182" t="s">
        <v>2993</v>
      </c>
      <c r="AI2083" s="182" t="s">
        <v>17042</v>
      </c>
    </row>
    <row r="2084" spans="25:35" x14ac:dyDescent="0.4">
      <c r="Y2084" s="182" t="s">
        <v>169</v>
      </c>
      <c r="Z2084" s="182">
        <v>1964</v>
      </c>
      <c r="AA2084" s="182">
        <v>704.5</v>
      </c>
      <c r="AB2084" s="182">
        <v>49</v>
      </c>
      <c r="AC2084" s="182">
        <v>2</v>
      </c>
      <c r="AD2084" s="182">
        <v>656.2</v>
      </c>
      <c r="AF2084" s="182" t="s">
        <v>5956</v>
      </c>
      <c r="AG2084" s="182" t="s">
        <v>17312</v>
      </c>
      <c r="AH2084" s="182" t="s">
        <v>2993</v>
      </c>
      <c r="AI2084" s="182" t="s">
        <v>17042</v>
      </c>
    </row>
    <row r="2085" spans="25:35" x14ac:dyDescent="0.4">
      <c r="Y2085" s="182" t="s">
        <v>5972</v>
      </c>
      <c r="Z2085" s="182">
        <v>1968</v>
      </c>
      <c r="AA2085" s="182">
        <v>2881.7</v>
      </c>
      <c r="AB2085" s="182">
        <v>110</v>
      </c>
      <c r="AC2085" s="182">
        <v>5</v>
      </c>
      <c r="AD2085" s="182">
        <v>2881.7</v>
      </c>
      <c r="AF2085" s="182" t="s">
        <v>5959</v>
      </c>
      <c r="AG2085" s="182" t="s">
        <v>17312</v>
      </c>
      <c r="AH2085" s="182" t="s">
        <v>2993</v>
      </c>
      <c r="AI2085" s="182" t="s">
        <v>17042</v>
      </c>
    </row>
    <row r="2086" spans="25:35" x14ac:dyDescent="0.4">
      <c r="Y2086" s="182" t="s">
        <v>1115</v>
      </c>
      <c r="Z2086" s="182">
        <v>1954</v>
      </c>
      <c r="AA2086" s="182">
        <v>563.29999999999995</v>
      </c>
      <c r="AB2086" s="182">
        <v>23</v>
      </c>
      <c r="AC2086" s="182">
        <v>2</v>
      </c>
      <c r="AD2086" s="182">
        <v>356.7</v>
      </c>
      <c r="AF2086" s="182" t="s">
        <v>5960</v>
      </c>
      <c r="AG2086" s="182" t="s">
        <v>17312</v>
      </c>
      <c r="AH2086" s="182" t="s">
        <v>2993</v>
      </c>
      <c r="AI2086" s="182" t="s">
        <v>17042</v>
      </c>
    </row>
    <row r="2087" spans="25:35" x14ac:dyDescent="0.4">
      <c r="Y2087" s="182" t="s">
        <v>5975</v>
      </c>
      <c r="Z2087" s="182">
        <v>1975</v>
      </c>
      <c r="AA2087" s="182">
        <v>3360.1</v>
      </c>
      <c r="AB2087" s="182">
        <v>340</v>
      </c>
      <c r="AC2087" s="182">
        <v>5</v>
      </c>
      <c r="AD2087" s="182">
        <v>3073.9</v>
      </c>
      <c r="AF2087" s="182" t="s">
        <v>1113</v>
      </c>
      <c r="AG2087" s="182" t="s">
        <v>17312</v>
      </c>
      <c r="AH2087" s="182" t="s">
        <v>2993</v>
      </c>
      <c r="AI2087" s="182" t="s">
        <v>17315</v>
      </c>
    </row>
    <row r="2088" spans="25:35" x14ac:dyDescent="0.4">
      <c r="Y2088" s="182" t="s">
        <v>5976</v>
      </c>
      <c r="Z2088" s="182">
        <v>1983</v>
      </c>
      <c r="AA2088" s="182">
        <v>5097.3</v>
      </c>
      <c r="AB2088" s="182">
        <v>264</v>
      </c>
      <c r="AC2088" s="182">
        <v>5</v>
      </c>
      <c r="AD2088" s="182">
        <v>4722.7999999999993</v>
      </c>
      <c r="AF2088" s="182" t="s">
        <v>5963</v>
      </c>
      <c r="AG2088" s="182" t="s">
        <v>17312</v>
      </c>
      <c r="AH2088" s="182" t="s">
        <v>2993</v>
      </c>
      <c r="AI2088" s="182" t="s">
        <v>17040</v>
      </c>
    </row>
    <row r="2089" spans="25:35" x14ac:dyDescent="0.4">
      <c r="Y2089" s="182" t="s">
        <v>5978</v>
      </c>
      <c r="Z2089" s="182">
        <v>1986</v>
      </c>
      <c r="AA2089" s="182">
        <v>5157.1000000000004</v>
      </c>
      <c r="AB2089" s="182">
        <v>500</v>
      </c>
      <c r="AC2089" s="182">
        <v>5</v>
      </c>
      <c r="AD2089" s="182">
        <v>4685.5</v>
      </c>
      <c r="AF2089" s="182" t="s">
        <v>1114</v>
      </c>
      <c r="AG2089" s="182" t="s">
        <v>17312</v>
      </c>
      <c r="AH2089" s="182" t="s">
        <v>17035</v>
      </c>
      <c r="AI2089" s="182" t="s">
        <v>17042</v>
      </c>
    </row>
    <row r="2090" spans="25:35" x14ac:dyDescent="0.4">
      <c r="Y2090" s="182" t="s">
        <v>5979</v>
      </c>
      <c r="Z2090" s="182">
        <v>1987</v>
      </c>
      <c r="AA2090" s="182">
        <v>5192.3</v>
      </c>
      <c r="AB2090" s="182">
        <v>526</v>
      </c>
      <c r="AC2090" s="182">
        <v>5</v>
      </c>
      <c r="AD2090" s="182">
        <v>4679.5</v>
      </c>
      <c r="AF2090" s="182" t="s">
        <v>5965</v>
      </c>
      <c r="AG2090" s="182" t="s">
        <v>17327</v>
      </c>
      <c r="AH2090" s="182" t="s">
        <v>2993</v>
      </c>
      <c r="AI2090" s="182" t="s">
        <v>17042</v>
      </c>
    </row>
    <row r="2091" spans="25:35" x14ac:dyDescent="0.4">
      <c r="Y2091" s="182" t="s">
        <v>5981</v>
      </c>
      <c r="Z2091" s="182">
        <v>1988</v>
      </c>
      <c r="AA2091" s="182">
        <v>3507.7</v>
      </c>
      <c r="AB2091" s="182">
        <v>356</v>
      </c>
      <c r="AC2091" s="182">
        <v>5</v>
      </c>
      <c r="AD2091" s="182">
        <v>3166</v>
      </c>
      <c r="AF2091" s="182" t="s">
        <v>5967</v>
      </c>
      <c r="AG2091" s="182" t="s">
        <v>17312</v>
      </c>
      <c r="AH2091" s="182" t="s">
        <v>2993</v>
      </c>
      <c r="AI2091" s="182" t="s">
        <v>17040</v>
      </c>
    </row>
    <row r="2092" spans="25:35" x14ac:dyDescent="0.4">
      <c r="Y2092" s="182" t="s">
        <v>5982</v>
      </c>
      <c r="Z2092" s="182">
        <v>1989</v>
      </c>
      <c r="AA2092" s="182">
        <v>3457.8</v>
      </c>
      <c r="AB2092" s="182">
        <v>338</v>
      </c>
      <c r="AC2092" s="182">
        <v>5</v>
      </c>
      <c r="AD2092" s="182">
        <v>3157</v>
      </c>
      <c r="AF2092" s="182" t="s">
        <v>5969</v>
      </c>
      <c r="AG2092" s="182" t="s">
        <v>17312</v>
      </c>
      <c r="AH2092" s="182" t="s">
        <v>2993</v>
      </c>
      <c r="AI2092" s="182" t="s">
        <v>17040</v>
      </c>
    </row>
    <row r="2093" spans="25:35" x14ac:dyDescent="0.4">
      <c r="Y2093" s="182" t="s">
        <v>1116</v>
      </c>
      <c r="Z2093" s="182">
        <v>1992</v>
      </c>
      <c r="AA2093" s="182">
        <v>5654</v>
      </c>
      <c r="AB2093" s="182">
        <v>532</v>
      </c>
      <c r="AC2093" s="182">
        <v>5</v>
      </c>
      <c r="AD2093" s="182">
        <v>5014.3</v>
      </c>
      <c r="AF2093" s="182" t="s">
        <v>169</v>
      </c>
      <c r="AG2093" s="182" t="s">
        <v>17312</v>
      </c>
      <c r="AH2093" s="182" t="s">
        <v>2993</v>
      </c>
      <c r="AI2093" s="182" t="s">
        <v>17042</v>
      </c>
    </row>
    <row r="2094" spans="25:35" x14ac:dyDescent="0.4">
      <c r="Y2094" s="182" t="s">
        <v>5984</v>
      </c>
      <c r="Z2094" s="182">
        <v>1976</v>
      </c>
      <c r="AA2094" s="182">
        <v>3335.7</v>
      </c>
      <c r="AB2094" s="182">
        <v>364</v>
      </c>
      <c r="AC2094" s="182">
        <v>5</v>
      </c>
      <c r="AD2094" s="182">
        <v>3049.7</v>
      </c>
      <c r="AF2094" s="182" t="s">
        <v>5972</v>
      </c>
      <c r="AG2094" s="182" t="s">
        <v>17312</v>
      </c>
      <c r="AH2094" s="182" t="s">
        <v>2993</v>
      </c>
      <c r="AI2094" s="182" t="s">
        <v>17315</v>
      </c>
    </row>
    <row r="2095" spans="25:35" x14ac:dyDescent="0.4">
      <c r="Y2095" s="182" t="s">
        <v>5986</v>
      </c>
      <c r="Z2095" s="182">
        <v>1976</v>
      </c>
      <c r="AA2095" s="182">
        <v>3335.6</v>
      </c>
      <c r="AB2095" s="182">
        <v>328</v>
      </c>
      <c r="AC2095" s="182">
        <v>5</v>
      </c>
      <c r="AD2095" s="182">
        <v>3048.9</v>
      </c>
      <c r="AF2095" s="182" t="s">
        <v>1115</v>
      </c>
      <c r="AG2095" s="182" t="s">
        <v>17312</v>
      </c>
      <c r="AH2095" s="182" t="s">
        <v>2993</v>
      </c>
      <c r="AI2095" s="182" t="s">
        <v>17040</v>
      </c>
    </row>
    <row r="2096" spans="25:35" x14ac:dyDescent="0.4">
      <c r="Y2096" s="182" t="s">
        <v>5988</v>
      </c>
      <c r="Z2096" s="182">
        <v>1977</v>
      </c>
      <c r="AA2096" s="182">
        <v>3336.6</v>
      </c>
      <c r="AB2096" s="182">
        <v>380</v>
      </c>
      <c r="AC2096" s="182">
        <v>5</v>
      </c>
      <c r="AD2096" s="182">
        <v>3050.5</v>
      </c>
      <c r="AF2096" s="182" t="s">
        <v>5975</v>
      </c>
      <c r="AG2096" s="182" t="s">
        <v>17319</v>
      </c>
      <c r="AH2096" s="182" t="s">
        <v>2993</v>
      </c>
      <c r="AI2096" s="182" t="s">
        <v>17315</v>
      </c>
    </row>
    <row r="2097" spans="25:35" x14ac:dyDescent="0.4">
      <c r="Y2097" s="182" t="s">
        <v>5990</v>
      </c>
      <c r="Z2097" s="182">
        <v>1978</v>
      </c>
      <c r="AA2097" s="182">
        <v>5012.3</v>
      </c>
      <c r="AB2097" s="182">
        <v>454</v>
      </c>
      <c r="AC2097" s="182">
        <v>5</v>
      </c>
      <c r="AD2097" s="182">
        <v>4584.1000000000004</v>
      </c>
      <c r="AF2097" s="182" t="s">
        <v>5976</v>
      </c>
      <c r="AG2097" s="182" t="s">
        <v>17319</v>
      </c>
      <c r="AH2097" s="182" t="s">
        <v>2993</v>
      </c>
      <c r="AI2097" s="182" t="s">
        <v>17320</v>
      </c>
    </row>
    <row r="2098" spans="25:35" x14ac:dyDescent="0.4">
      <c r="Y2098" s="182" t="s">
        <v>1117</v>
      </c>
      <c r="Z2098" s="182">
        <v>1980</v>
      </c>
      <c r="AA2098" s="182">
        <v>3374.2</v>
      </c>
      <c r="AB2098" s="182">
        <v>310</v>
      </c>
      <c r="AC2098" s="182">
        <v>5</v>
      </c>
      <c r="AD2098" s="182">
        <v>3056.9</v>
      </c>
      <c r="AF2098" s="182" t="s">
        <v>5978</v>
      </c>
      <c r="AG2098" s="182" t="s">
        <v>17319</v>
      </c>
      <c r="AH2098" s="182" t="s">
        <v>2993</v>
      </c>
      <c r="AI2098" s="182" t="s">
        <v>17320</v>
      </c>
    </row>
    <row r="2099" spans="25:35" x14ac:dyDescent="0.4">
      <c r="Y2099" s="182" t="s">
        <v>5993</v>
      </c>
      <c r="Z2099" s="182">
        <v>1980</v>
      </c>
      <c r="AA2099" s="182">
        <v>3348.7</v>
      </c>
      <c r="AB2099" s="182">
        <v>354</v>
      </c>
      <c r="AC2099" s="182">
        <v>5</v>
      </c>
      <c r="AD2099" s="182">
        <v>3065.1</v>
      </c>
      <c r="AF2099" s="182" t="s">
        <v>5979</v>
      </c>
      <c r="AG2099" s="182" t="s">
        <v>17319</v>
      </c>
      <c r="AH2099" s="182" t="s">
        <v>2993</v>
      </c>
      <c r="AI2099" s="182" t="s">
        <v>17320</v>
      </c>
    </row>
    <row r="2100" spans="25:35" x14ac:dyDescent="0.4">
      <c r="Y2100" s="182" t="s">
        <v>5994</v>
      </c>
      <c r="Z2100" s="182">
        <v>1981</v>
      </c>
      <c r="AA2100" s="182">
        <v>3390.4</v>
      </c>
      <c r="AB2100" s="182">
        <v>312</v>
      </c>
      <c r="AC2100" s="182">
        <v>5</v>
      </c>
      <c r="AD2100" s="182">
        <v>3102</v>
      </c>
      <c r="AF2100" s="182" t="s">
        <v>5981</v>
      </c>
      <c r="AG2100" s="182" t="s">
        <v>17319</v>
      </c>
      <c r="AH2100" s="182" t="s">
        <v>2993</v>
      </c>
      <c r="AI2100" s="182" t="s">
        <v>17315</v>
      </c>
    </row>
    <row r="2101" spans="25:35" x14ac:dyDescent="0.4">
      <c r="Y2101" s="182" t="s">
        <v>5996</v>
      </c>
      <c r="Z2101" s="182">
        <v>1983</v>
      </c>
      <c r="AA2101" s="182">
        <v>5147.6000000000004</v>
      </c>
      <c r="AB2101" s="182">
        <v>560</v>
      </c>
      <c r="AC2101" s="182">
        <v>5</v>
      </c>
      <c r="AD2101" s="182">
        <v>4716.2</v>
      </c>
      <c r="AF2101" s="182" t="s">
        <v>5982</v>
      </c>
      <c r="AG2101" s="182" t="s">
        <v>17319</v>
      </c>
      <c r="AH2101" s="182" t="s">
        <v>2993</v>
      </c>
      <c r="AI2101" s="182" t="s">
        <v>17315</v>
      </c>
    </row>
    <row r="2102" spans="25:35" x14ac:dyDescent="0.4">
      <c r="Y2102" s="182" t="s">
        <v>5998</v>
      </c>
      <c r="Z2102" s="182">
        <v>1917</v>
      </c>
      <c r="AA2102" s="182">
        <v>463.6</v>
      </c>
      <c r="AB2102" s="182">
        <v>17</v>
      </c>
      <c r="AC2102" s="182">
        <v>2</v>
      </c>
      <c r="AD2102" s="182">
        <v>423.2</v>
      </c>
      <c r="AF2102" s="182" t="s">
        <v>1116</v>
      </c>
      <c r="AG2102" s="182" t="s">
        <v>17319</v>
      </c>
      <c r="AH2102" s="182" t="s">
        <v>2993</v>
      </c>
      <c r="AI2102" s="182" t="s">
        <v>17320</v>
      </c>
    </row>
    <row r="2103" spans="25:35" x14ac:dyDescent="0.4">
      <c r="Y2103" s="182" t="s">
        <v>6000</v>
      </c>
      <c r="Z2103" s="182">
        <v>1996</v>
      </c>
      <c r="AA2103" s="182">
        <v>2156.4</v>
      </c>
      <c r="AB2103" s="182">
        <v>93</v>
      </c>
      <c r="AC2103" s="182">
        <v>5</v>
      </c>
      <c r="AD2103" s="182">
        <v>1323.8</v>
      </c>
      <c r="AF2103" s="182" t="s">
        <v>5984</v>
      </c>
      <c r="AG2103" s="182" t="s">
        <v>17319</v>
      </c>
      <c r="AH2103" s="182" t="s">
        <v>2993</v>
      </c>
      <c r="AI2103" s="182" t="s">
        <v>17315</v>
      </c>
    </row>
    <row r="2104" spans="25:35" x14ac:dyDescent="0.4">
      <c r="Y2104" s="182" t="s">
        <v>6002</v>
      </c>
      <c r="Z2104" s="182">
        <v>2017</v>
      </c>
      <c r="AA2104" s="182">
        <v>1225.2</v>
      </c>
      <c r="AB2104" s="182">
        <v>4</v>
      </c>
      <c r="AC2104" s="182">
        <v>3</v>
      </c>
      <c r="AD2104" s="182">
        <v>1225.2</v>
      </c>
      <c r="AF2104" s="182" t="s">
        <v>5986</v>
      </c>
      <c r="AG2104" s="182" t="s">
        <v>17319</v>
      </c>
      <c r="AH2104" s="182" t="s">
        <v>2993</v>
      </c>
      <c r="AI2104" s="182" t="s">
        <v>17315</v>
      </c>
    </row>
    <row r="2105" spans="25:35" x14ac:dyDescent="0.4">
      <c r="Y2105" s="182" t="s">
        <v>1118</v>
      </c>
      <c r="Z2105" s="182">
        <v>1967</v>
      </c>
      <c r="AA2105" s="182">
        <v>3546.4</v>
      </c>
      <c r="AB2105" s="182">
        <v>176</v>
      </c>
      <c r="AC2105" s="182">
        <v>5</v>
      </c>
      <c r="AD2105" s="182">
        <v>3546.4</v>
      </c>
      <c r="AF2105" s="182" t="s">
        <v>5988</v>
      </c>
      <c r="AG2105" s="182" t="s">
        <v>17319</v>
      </c>
      <c r="AH2105" s="182" t="s">
        <v>2993</v>
      </c>
      <c r="AI2105" s="182" t="s">
        <v>17315</v>
      </c>
    </row>
    <row r="2106" spans="25:35" x14ac:dyDescent="0.4">
      <c r="Y2106" s="182" t="s">
        <v>6006</v>
      </c>
      <c r="Z2106" s="182">
        <v>1870</v>
      </c>
      <c r="AA2106" s="182">
        <v>271.10000000000002</v>
      </c>
      <c r="AB2106" s="182">
        <v>17</v>
      </c>
      <c r="AC2106" s="182">
        <v>2</v>
      </c>
      <c r="AD2106" s="182">
        <v>271.10000000000002</v>
      </c>
      <c r="AF2106" s="182" t="s">
        <v>5990</v>
      </c>
      <c r="AG2106" s="182" t="s">
        <v>17319</v>
      </c>
      <c r="AH2106" s="182" t="s">
        <v>2993</v>
      </c>
      <c r="AI2106" s="182" t="s">
        <v>17320</v>
      </c>
    </row>
    <row r="2107" spans="25:35" x14ac:dyDescent="0.4">
      <c r="Y2107" s="182" t="s">
        <v>6009</v>
      </c>
      <c r="Z2107" s="182">
        <v>1959</v>
      </c>
      <c r="AA2107" s="182">
        <v>1812.5</v>
      </c>
      <c r="AB2107" s="182">
        <v>59</v>
      </c>
      <c r="AC2107" s="182">
        <v>3</v>
      </c>
      <c r="AD2107" s="182">
        <v>1681.3</v>
      </c>
      <c r="AF2107" s="182" t="s">
        <v>1117</v>
      </c>
      <c r="AG2107" s="182" t="s">
        <v>17319</v>
      </c>
      <c r="AH2107" s="182" t="s">
        <v>2993</v>
      </c>
      <c r="AI2107" s="182" t="s">
        <v>17315</v>
      </c>
    </row>
    <row r="2108" spans="25:35" x14ac:dyDescent="0.4">
      <c r="Y2108" s="182" t="s">
        <v>6011</v>
      </c>
      <c r="Z2108" s="182">
        <v>1958</v>
      </c>
      <c r="AA2108" s="182">
        <v>1815.6</v>
      </c>
      <c r="AB2108" s="182">
        <v>50</v>
      </c>
      <c r="AC2108" s="182">
        <v>3</v>
      </c>
      <c r="AD2108" s="182">
        <v>1616.2</v>
      </c>
      <c r="AF2108" s="182" t="s">
        <v>5993</v>
      </c>
      <c r="AG2108" s="182" t="s">
        <v>17319</v>
      </c>
      <c r="AH2108" s="182" t="s">
        <v>2993</v>
      </c>
      <c r="AI2108" s="182" t="s">
        <v>17315</v>
      </c>
    </row>
    <row r="2109" spans="25:35" x14ac:dyDescent="0.4">
      <c r="Y2109" s="182" t="s">
        <v>6012</v>
      </c>
      <c r="Z2109" s="182">
        <v>1951</v>
      </c>
      <c r="AA2109" s="182">
        <v>1521.98</v>
      </c>
      <c r="AB2109" s="182">
        <v>44</v>
      </c>
      <c r="AC2109" s="182">
        <v>2</v>
      </c>
      <c r="AD2109" s="182">
        <v>1198.2</v>
      </c>
      <c r="AF2109" s="182" t="s">
        <v>5994</v>
      </c>
      <c r="AG2109" s="182" t="s">
        <v>17319</v>
      </c>
      <c r="AH2109" s="182" t="s">
        <v>2993</v>
      </c>
      <c r="AI2109" s="182" t="s">
        <v>17315</v>
      </c>
    </row>
    <row r="2110" spans="25:35" x14ac:dyDescent="0.4">
      <c r="Y2110" s="182" t="s">
        <v>6014</v>
      </c>
      <c r="Z2110" s="182">
        <v>1962</v>
      </c>
      <c r="AA2110" s="182">
        <v>2202.6</v>
      </c>
      <c r="AB2110" s="182">
        <v>108</v>
      </c>
      <c r="AC2110" s="182">
        <v>4</v>
      </c>
      <c r="AD2110" s="182">
        <v>2026</v>
      </c>
      <c r="AF2110" s="182" t="s">
        <v>5996</v>
      </c>
      <c r="AG2110" s="182" t="s">
        <v>17319</v>
      </c>
      <c r="AH2110" s="182" t="s">
        <v>2993</v>
      </c>
      <c r="AI2110" s="182" t="s">
        <v>17320</v>
      </c>
    </row>
    <row r="2111" spans="25:35" x14ac:dyDescent="0.4">
      <c r="Y2111" s="182" t="s">
        <v>6016</v>
      </c>
      <c r="Z2111" s="182">
        <v>1959</v>
      </c>
      <c r="AA2111" s="182">
        <v>1764.5</v>
      </c>
      <c r="AB2111" s="182">
        <v>64</v>
      </c>
      <c r="AC2111" s="182">
        <v>3</v>
      </c>
      <c r="AD2111" s="182">
        <v>1604.9</v>
      </c>
      <c r="AF2111" s="182" t="s">
        <v>5998</v>
      </c>
      <c r="AG2111" s="182" t="s">
        <v>17327</v>
      </c>
      <c r="AH2111" s="182" t="s">
        <v>2993</v>
      </c>
      <c r="AI2111" s="182" t="s">
        <v>17040</v>
      </c>
    </row>
    <row r="2112" spans="25:35" x14ac:dyDescent="0.4">
      <c r="Y2112" s="182" t="s">
        <v>6018</v>
      </c>
      <c r="Z2112" s="182">
        <v>1955</v>
      </c>
      <c r="AA2112" s="182">
        <v>903.3</v>
      </c>
      <c r="AB2112" s="182">
        <v>35</v>
      </c>
      <c r="AC2112" s="182">
        <v>3</v>
      </c>
      <c r="AD2112" s="182">
        <v>772.2</v>
      </c>
      <c r="AF2112" s="182" t="s">
        <v>6000</v>
      </c>
      <c r="AG2112" s="182" t="s">
        <v>17312</v>
      </c>
      <c r="AH2112" s="182" t="s">
        <v>2993</v>
      </c>
      <c r="AI2112" s="182" t="s">
        <v>17322</v>
      </c>
    </row>
    <row r="2113" spans="25:35" x14ac:dyDescent="0.4">
      <c r="Y2113" s="182" t="s">
        <v>6021</v>
      </c>
      <c r="Z2113" s="182">
        <v>1995</v>
      </c>
      <c r="AA2113" s="182">
        <v>826.3</v>
      </c>
      <c r="AB2113" s="182">
        <v>19</v>
      </c>
      <c r="AC2113" s="182">
        <v>3</v>
      </c>
      <c r="AD2113" s="182">
        <v>744.3</v>
      </c>
      <c r="AF2113" s="182" t="s">
        <v>6002</v>
      </c>
      <c r="AG2113" s="182" t="s">
        <v>17312</v>
      </c>
      <c r="AH2113" s="182" t="s">
        <v>2993</v>
      </c>
      <c r="AI2113" s="182" t="s">
        <v>17042</v>
      </c>
    </row>
    <row r="2114" spans="25:35" x14ac:dyDescent="0.4">
      <c r="Y2114" s="182" t="s">
        <v>6023</v>
      </c>
      <c r="Z2114" s="182">
        <v>1959</v>
      </c>
      <c r="AA2114" s="182">
        <v>955.7</v>
      </c>
      <c r="AB2114" s="182">
        <v>36</v>
      </c>
      <c r="AC2114" s="182">
        <v>3</v>
      </c>
      <c r="AD2114" s="182">
        <v>870.7</v>
      </c>
      <c r="AF2114" s="182" t="s">
        <v>1118</v>
      </c>
      <c r="AG2114" s="182" t="s">
        <v>17319</v>
      </c>
      <c r="AH2114" s="182" t="s">
        <v>2993</v>
      </c>
      <c r="AI2114" s="182" t="s">
        <v>17315</v>
      </c>
    </row>
    <row r="2115" spans="25:35" x14ac:dyDescent="0.4">
      <c r="Y2115" s="182" t="s">
        <v>6025</v>
      </c>
      <c r="Z2115" s="182">
        <v>1957</v>
      </c>
      <c r="AA2115" s="182">
        <v>1068.9000000000001</v>
      </c>
      <c r="AB2115" s="182">
        <v>85</v>
      </c>
      <c r="AC2115" s="182">
        <v>3</v>
      </c>
      <c r="AD2115" s="182">
        <v>450.1</v>
      </c>
      <c r="AF2115" s="182" t="s">
        <v>6005</v>
      </c>
      <c r="AG2115" s="182" t="s">
        <v>17329</v>
      </c>
      <c r="AH2115" s="182" t="s">
        <v>2993</v>
      </c>
      <c r="AI2115" s="182" t="s">
        <v>17042</v>
      </c>
    </row>
    <row r="2116" spans="25:35" x14ac:dyDescent="0.4">
      <c r="Y2116" s="182" t="s">
        <v>6026</v>
      </c>
      <c r="Z2116" s="182">
        <v>1961</v>
      </c>
      <c r="AA2116" s="182">
        <v>1280.7</v>
      </c>
      <c r="AB2116" s="182">
        <v>36</v>
      </c>
      <c r="AC2116" s="182">
        <v>3</v>
      </c>
      <c r="AD2116" s="182">
        <v>607.70000000000005</v>
      </c>
      <c r="AF2116" s="182" t="s">
        <v>6006</v>
      </c>
      <c r="AG2116" s="182" t="s">
        <v>17312</v>
      </c>
      <c r="AH2116" s="182" t="s">
        <v>2993</v>
      </c>
      <c r="AI2116" s="182" t="s">
        <v>17040</v>
      </c>
    </row>
    <row r="2117" spans="25:35" x14ac:dyDescent="0.4">
      <c r="Y2117" s="182" t="s">
        <v>6028</v>
      </c>
      <c r="Z2117" s="182">
        <v>1959</v>
      </c>
      <c r="AA2117" s="182">
        <v>3123</v>
      </c>
      <c r="AB2117" s="182">
        <v>86</v>
      </c>
      <c r="AC2117" s="182">
        <v>4</v>
      </c>
      <c r="AD2117" s="182">
        <v>2513.9</v>
      </c>
      <c r="AF2117" s="182" t="s">
        <v>6009</v>
      </c>
      <c r="AG2117" s="182" t="s">
        <v>17312</v>
      </c>
      <c r="AH2117" s="182" t="s">
        <v>2993</v>
      </c>
      <c r="AI2117" s="182" t="s">
        <v>17322</v>
      </c>
    </row>
    <row r="2118" spans="25:35" x14ac:dyDescent="0.4">
      <c r="Y2118" s="182" t="s">
        <v>1119</v>
      </c>
      <c r="Z2118" s="182">
        <v>1978</v>
      </c>
      <c r="AA2118" s="182">
        <v>3424.5</v>
      </c>
      <c r="AB2118" s="182">
        <v>89</v>
      </c>
      <c r="AC2118" s="182">
        <v>9</v>
      </c>
      <c r="AD2118" s="182">
        <v>3092.2</v>
      </c>
      <c r="AF2118" s="182" t="s">
        <v>6011</v>
      </c>
      <c r="AG2118" s="182" t="s">
        <v>17312</v>
      </c>
      <c r="AH2118" s="182" t="s">
        <v>2993</v>
      </c>
      <c r="AI2118" s="182" t="s">
        <v>17322</v>
      </c>
    </row>
    <row r="2119" spans="25:35" x14ac:dyDescent="0.4">
      <c r="Y2119" s="182" t="s">
        <v>6031</v>
      </c>
      <c r="Z2119" s="182">
        <v>1964</v>
      </c>
      <c r="AA2119" s="182">
        <v>1941.7</v>
      </c>
      <c r="AB2119" s="182">
        <v>119</v>
      </c>
      <c r="AC2119" s="182">
        <v>5</v>
      </c>
      <c r="AD2119" s="182">
        <v>1038.0999999999999</v>
      </c>
      <c r="AF2119" s="182" t="s">
        <v>6012</v>
      </c>
      <c r="AG2119" s="182" t="s">
        <v>17312</v>
      </c>
      <c r="AH2119" s="182" t="s">
        <v>2993</v>
      </c>
      <c r="AI2119" s="182" t="s">
        <v>17042</v>
      </c>
    </row>
    <row r="2120" spans="25:35" x14ac:dyDescent="0.4">
      <c r="Y2120" s="182" t="s">
        <v>6032</v>
      </c>
      <c r="Z2120" s="182">
        <v>1995</v>
      </c>
      <c r="AA2120" s="182">
        <v>3606.4</v>
      </c>
      <c r="AB2120" s="182">
        <v>179</v>
      </c>
      <c r="AC2120" s="182">
        <v>5</v>
      </c>
      <c r="AD2120" s="182">
        <v>3606.4</v>
      </c>
      <c r="AF2120" s="182" t="s">
        <v>6014</v>
      </c>
      <c r="AG2120" s="182" t="s">
        <v>17312</v>
      </c>
      <c r="AH2120" s="182" t="s">
        <v>2993</v>
      </c>
      <c r="AI2120" s="182" t="s">
        <v>17322</v>
      </c>
    </row>
    <row r="2121" spans="25:35" x14ac:dyDescent="0.4">
      <c r="Y2121" s="182" t="s">
        <v>6033</v>
      </c>
      <c r="Z2121" s="182">
        <v>2015</v>
      </c>
      <c r="AA2121" s="182">
        <v>2263.6</v>
      </c>
      <c r="AB2121" s="182">
        <v>25</v>
      </c>
      <c r="AC2121" s="182">
        <v>5</v>
      </c>
      <c r="AD2121" s="182">
        <v>1450.6</v>
      </c>
      <c r="AF2121" s="182" t="s">
        <v>6016</v>
      </c>
      <c r="AG2121" s="182" t="s">
        <v>17312</v>
      </c>
      <c r="AH2121" s="182" t="s">
        <v>2993</v>
      </c>
      <c r="AI2121" s="182" t="s">
        <v>17322</v>
      </c>
    </row>
    <row r="2122" spans="25:35" x14ac:dyDescent="0.4">
      <c r="Y2122" s="182" t="s">
        <v>6034</v>
      </c>
      <c r="Z2122" s="182">
        <v>1963</v>
      </c>
      <c r="AA2122" s="182">
        <v>1438.7</v>
      </c>
      <c r="AB2122" s="182">
        <v>54</v>
      </c>
      <c r="AC2122" s="182">
        <v>4</v>
      </c>
      <c r="AD2122" s="182">
        <v>1260.7</v>
      </c>
      <c r="AF2122" s="182" t="s">
        <v>6018</v>
      </c>
      <c r="AG2122" s="182" t="s">
        <v>17312</v>
      </c>
      <c r="AH2122" s="182" t="s">
        <v>2993</v>
      </c>
      <c r="AI2122" s="182" t="s">
        <v>17042</v>
      </c>
    </row>
    <row r="2123" spans="25:35" x14ac:dyDescent="0.4">
      <c r="Y2123" s="182" t="s">
        <v>6035</v>
      </c>
      <c r="Z2123" s="182">
        <v>1959</v>
      </c>
      <c r="AA2123" s="182">
        <v>1214.5999999999999</v>
      </c>
      <c r="AB2123" s="182">
        <v>33</v>
      </c>
      <c r="AC2123" s="182">
        <v>3</v>
      </c>
      <c r="AD2123" s="182">
        <v>898.7</v>
      </c>
      <c r="AF2123" s="182" t="s">
        <v>6021</v>
      </c>
      <c r="AG2123" s="182" t="s">
        <v>17312</v>
      </c>
      <c r="AH2123" s="182" t="s">
        <v>2993</v>
      </c>
      <c r="AI2123" s="182" t="s">
        <v>17040</v>
      </c>
    </row>
    <row r="2124" spans="25:35" x14ac:dyDescent="0.4">
      <c r="Y2124" s="182" t="s">
        <v>6037</v>
      </c>
      <c r="Z2124" s="182">
        <v>1960</v>
      </c>
      <c r="AA2124" s="182">
        <v>1078.5</v>
      </c>
      <c r="AB2124" s="182">
        <v>59</v>
      </c>
      <c r="AC2124" s="182">
        <v>3</v>
      </c>
      <c r="AD2124" s="182">
        <v>607.9</v>
      </c>
      <c r="AF2124" s="182" t="s">
        <v>6023</v>
      </c>
      <c r="AG2124" s="182" t="s">
        <v>17312</v>
      </c>
      <c r="AH2124" s="182" t="s">
        <v>2993</v>
      </c>
      <c r="AI2124" s="182" t="s">
        <v>17042</v>
      </c>
    </row>
    <row r="2125" spans="25:35" x14ac:dyDescent="0.4">
      <c r="Y2125" s="182" t="s">
        <v>1120</v>
      </c>
      <c r="Z2125" s="182">
        <v>1901</v>
      </c>
      <c r="AA2125" s="182">
        <v>948</v>
      </c>
      <c r="AB2125" s="182">
        <v>29</v>
      </c>
      <c r="AC2125" s="182">
        <v>2</v>
      </c>
      <c r="AD2125" s="182">
        <v>694.3</v>
      </c>
      <c r="AF2125" s="182" t="s">
        <v>6025</v>
      </c>
      <c r="AG2125" s="182" t="s">
        <v>17312</v>
      </c>
      <c r="AH2125" s="182" t="s">
        <v>17035</v>
      </c>
      <c r="AI2125" s="182" t="s">
        <v>17042</v>
      </c>
    </row>
    <row r="2126" spans="25:35" x14ac:dyDescent="0.4">
      <c r="Y2126" s="182" t="s">
        <v>6040</v>
      </c>
      <c r="Z2126" s="182">
        <v>2008</v>
      </c>
      <c r="AA2126" s="182">
        <v>5512.2</v>
      </c>
      <c r="AB2126" s="182">
        <v>61</v>
      </c>
      <c r="AC2126" s="182">
        <v>7</v>
      </c>
      <c r="AD2126" s="182">
        <v>3669.2</v>
      </c>
      <c r="AF2126" s="182" t="s">
        <v>6026</v>
      </c>
      <c r="AG2126" s="182" t="s">
        <v>17312</v>
      </c>
      <c r="AH2126" s="182" t="s">
        <v>17035</v>
      </c>
      <c r="AI2126" s="182" t="s">
        <v>17042</v>
      </c>
    </row>
    <row r="2127" spans="25:35" x14ac:dyDescent="0.4">
      <c r="Y2127" s="182" t="s">
        <v>170</v>
      </c>
      <c r="Z2127" s="182">
        <v>2008</v>
      </c>
      <c r="AA2127" s="182">
        <v>5558.3</v>
      </c>
      <c r="AB2127" s="182">
        <v>68</v>
      </c>
      <c r="AC2127" s="182">
        <v>7</v>
      </c>
      <c r="AD2127" s="182">
        <v>4749.3999999999996</v>
      </c>
      <c r="AF2127" s="182" t="s">
        <v>6028</v>
      </c>
      <c r="AG2127" s="182" t="s">
        <v>17312</v>
      </c>
      <c r="AH2127" s="182" t="s">
        <v>2993</v>
      </c>
      <c r="AI2127" s="182" t="s">
        <v>17315</v>
      </c>
    </row>
    <row r="2128" spans="25:35" x14ac:dyDescent="0.4">
      <c r="Y2128" s="182" t="s">
        <v>6041</v>
      </c>
      <c r="Z2128" s="182">
        <v>2018</v>
      </c>
      <c r="AA2128" s="182">
        <v>3666.6</v>
      </c>
      <c r="AB2128" s="182">
        <v>48</v>
      </c>
      <c r="AC2128" s="182">
        <v>5</v>
      </c>
      <c r="AD2128" s="182">
        <v>2530.6999999999998</v>
      </c>
      <c r="AF2128" s="182" t="s">
        <v>1119</v>
      </c>
      <c r="AG2128" s="182" t="s">
        <v>17312</v>
      </c>
      <c r="AH2128" s="182" t="s">
        <v>2993</v>
      </c>
      <c r="AI2128" s="182" t="s">
        <v>17040</v>
      </c>
    </row>
    <row r="2129" spans="25:35" x14ac:dyDescent="0.4">
      <c r="Y2129" s="182" t="s">
        <v>6042</v>
      </c>
      <c r="Z2129" s="182">
        <v>2009</v>
      </c>
      <c r="AA2129" s="182">
        <v>22443.200000000001</v>
      </c>
      <c r="AB2129" s="182">
        <v>391</v>
      </c>
      <c r="AC2129" s="182">
        <v>10</v>
      </c>
      <c r="AD2129" s="182">
        <v>18156.099999999999</v>
      </c>
      <c r="AF2129" s="182" t="s">
        <v>6031</v>
      </c>
      <c r="AG2129" s="182" t="s">
        <v>17312</v>
      </c>
      <c r="AH2129" s="182" t="s">
        <v>17035</v>
      </c>
      <c r="AI2129" s="182" t="s">
        <v>17042</v>
      </c>
    </row>
    <row r="2130" spans="25:35" x14ac:dyDescent="0.4">
      <c r="Y2130" s="182" t="s">
        <v>6044</v>
      </c>
      <c r="Z2130" s="182">
        <v>2012</v>
      </c>
      <c r="AA2130" s="182">
        <v>6894</v>
      </c>
      <c r="AB2130" s="182">
        <v>130</v>
      </c>
      <c r="AC2130" s="182">
        <v>14</v>
      </c>
      <c r="AD2130" s="182">
        <v>6894</v>
      </c>
      <c r="AF2130" s="182" t="s">
        <v>6032</v>
      </c>
      <c r="AG2130" s="182" t="s">
        <v>17312</v>
      </c>
      <c r="AH2130" s="182" t="s">
        <v>2993</v>
      </c>
      <c r="AI2130" s="182" t="s">
        <v>17331</v>
      </c>
    </row>
    <row r="2131" spans="25:35" x14ac:dyDescent="0.4">
      <c r="Y2131" s="182" t="s">
        <v>6045</v>
      </c>
      <c r="Z2131" s="182">
        <v>2012</v>
      </c>
      <c r="AA2131" s="182">
        <v>9206</v>
      </c>
      <c r="AB2131" s="182">
        <v>286</v>
      </c>
      <c r="AC2131" s="182">
        <v>10</v>
      </c>
      <c r="AD2131" s="182">
        <v>9206</v>
      </c>
      <c r="AF2131" s="182" t="s">
        <v>6033</v>
      </c>
      <c r="AG2131" s="182" t="s">
        <v>17312</v>
      </c>
      <c r="AH2131" s="182" t="s">
        <v>2993</v>
      </c>
      <c r="AI2131" s="182" t="s">
        <v>17040</v>
      </c>
    </row>
    <row r="2132" spans="25:35" x14ac:dyDescent="0.4">
      <c r="Y2132" s="182" t="s">
        <v>6046</v>
      </c>
      <c r="Z2132" s="182">
        <v>1988</v>
      </c>
      <c r="AA2132" s="182">
        <v>8982.98</v>
      </c>
      <c r="AB2132" s="182">
        <v>301</v>
      </c>
      <c r="AC2132" s="182">
        <v>5</v>
      </c>
      <c r="AD2132" s="182">
        <v>8090.48</v>
      </c>
      <c r="AF2132" s="182" t="s">
        <v>6034</v>
      </c>
      <c r="AG2132" s="182" t="s">
        <v>17312</v>
      </c>
      <c r="AH2132" s="182" t="s">
        <v>2993</v>
      </c>
      <c r="AI2132" s="182" t="s">
        <v>17042</v>
      </c>
    </row>
    <row r="2133" spans="25:35" x14ac:dyDescent="0.4">
      <c r="Y2133" s="182" t="s">
        <v>1121</v>
      </c>
      <c r="Z2133" s="182">
        <v>1999</v>
      </c>
      <c r="AA2133" s="182">
        <v>2417.8000000000002</v>
      </c>
      <c r="AB2133" s="182">
        <v>50</v>
      </c>
      <c r="AC2133" s="182">
        <v>7</v>
      </c>
      <c r="AD2133" s="182">
        <v>2149.9</v>
      </c>
      <c r="AF2133" s="182" t="s">
        <v>6035</v>
      </c>
      <c r="AG2133" s="182" t="s">
        <v>17312</v>
      </c>
      <c r="AH2133" s="182" t="s">
        <v>2993</v>
      </c>
      <c r="AI2133" s="182" t="s">
        <v>17042</v>
      </c>
    </row>
    <row r="2134" spans="25:35" x14ac:dyDescent="0.4">
      <c r="Y2134" s="182" t="s">
        <v>6048</v>
      </c>
      <c r="Z2134" s="182">
        <v>1975</v>
      </c>
      <c r="AA2134" s="182">
        <v>4872.8999999999996</v>
      </c>
      <c r="AB2134" s="182">
        <v>182</v>
      </c>
      <c r="AC2134" s="182">
        <v>5</v>
      </c>
      <c r="AD2134" s="182">
        <v>4549.1000000000004</v>
      </c>
      <c r="AF2134" s="182" t="s">
        <v>6037</v>
      </c>
      <c r="AG2134" s="182" t="s">
        <v>17312</v>
      </c>
      <c r="AH2134" s="182" t="s">
        <v>17035</v>
      </c>
      <c r="AI2134" s="182" t="s">
        <v>17042</v>
      </c>
    </row>
    <row r="2135" spans="25:35" x14ac:dyDescent="0.4">
      <c r="Y2135" s="182" t="s">
        <v>6050</v>
      </c>
      <c r="Z2135" s="182">
        <v>2004</v>
      </c>
      <c r="AA2135" s="182">
        <v>12699</v>
      </c>
      <c r="AB2135" s="182">
        <v>276</v>
      </c>
      <c r="AC2135" s="182">
        <v>10</v>
      </c>
      <c r="AD2135" s="182">
        <v>9848.7000000000007</v>
      </c>
      <c r="AF2135" s="182" t="s">
        <v>1120</v>
      </c>
      <c r="AG2135" s="182" t="s">
        <v>17312</v>
      </c>
      <c r="AH2135" s="182" t="s">
        <v>2993</v>
      </c>
      <c r="AI2135" s="182" t="s">
        <v>17042</v>
      </c>
    </row>
    <row r="2136" spans="25:35" x14ac:dyDescent="0.4">
      <c r="Y2136" s="182" t="s">
        <v>6051</v>
      </c>
      <c r="Z2136" s="182">
        <v>1965</v>
      </c>
      <c r="AA2136" s="182">
        <v>3919.2</v>
      </c>
      <c r="AB2136" s="182">
        <v>198</v>
      </c>
      <c r="AC2136" s="182">
        <v>5</v>
      </c>
      <c r="AD2136" s="182">
        <v>3670.3</v>
      </c>
      <c r="AF2136" s="182" t="s">
        <v>6040</v>
      </c>
      <c r="AG2136" s="182" t="s">
        <v>17312</v>
      </c>
      <c r="AH2136" s="182" t="s">
        <v>2993</v>
      </c>
      <c r="AI2136" s="182" t="s">
        <v>17042</v>
      </c>
    </row>
    <row r="2137" spans="25:35" x14ac:dyDescent="0.4">
      <c r="Y2137" s="182" t="s">
        <v>6053</v>
      </c>
      <c r="Z2137" s="182">
        <v>2002</v>
      </c>
      <c r="AA2137" s="182">
        <v>6214.7</v>
      </c>
      <c r="AB2137" s="182">
        <v>160</v>
      </c>
      <c r="AC2137" s="182">
        <v>8</v>
      </c>
      <c r="AD2137" s="182">
        <v>3347.2</v>
      </c>
      <c r="AF2137" s="182" t="s">
        <v>170</v>
      </c>
      <c r="AG2137" s="182" t="s">
        <v>17312</v>
      </c>
      <c r="AH2137" s="182" t="s">
        <v>2993</v>
      </c>
      <c r="AI2137" s="182" t="s">
        <v>17042</v>
      </c>
    </row>
    <row r="2138" spans="25:35" x14ac:dyDescent="0.4">
      <c r="Y2138" s="182" t="s">
        <v>6055</v>
      </c>
      <c r="Z2138" s="182">
        <v>2004</v>
      </c>
      <c r="AA2138" s="182">
        <v>4436.6000000000004</v>
      </c>
      <c r="AB2138" s="182">
        <v>75</v>
      </c>
      <c r="AC2138" s="182">
        <v>6</v>
      </c>
      <c r="AD2138" s="182">
        <v>2786.9</v>
      </c>
      <c r="AF2138" s="182" t="s">
        <v>6041</v>
      </c>
      <c r="AG2138" s="182" t="s">
        <v>17312</v>
      </c>
      <c r="AH2138" s="182" t="s">
        <v>2993</v>
      </c>
      <c r="AI2138" s="182" t="s">
        <v>17042</v>
      </c>
    </row>
    <row r="2139" spans="25:35" x14ac:dyDescent="0.4">
      <c r="Y2139" s="182" t="s">
        <v>6056</v>
      </c>
      <c r="Z2139" s="182">
        <v>1960</v>
      </c>
      <c r="AA2139" s="182">
        <v>2839.5</v>
      </c>
      <c r="AB2139" s="182">
        <v>140</v>
      </c>
      <c r="AC2139" s="182">
        <v>5</v>
      </c>
      <c r="AD2139" s="182">
        <v>2544.3000000000002</v>
      </c>
      <c r="AF2139" s="182" t="s">
        <v>6042</v>
      </c>
      <c r="AG2139" s="182" t="s">
        <v>17312</v>
      </c>
      <c r="AH2139" s="182" t="s">
        <v>2993</v>
      </c>
      <c r="AI2139" s="182" t="s">
        <v>17332</v>
      </c>
    </row>
    <row r="2140" spans="25:35" x14ac:dyDescent="0.4">
      <c r="Y2140" s="182" t="s">
        <v>6057</v>
      </c>
      <c r="Z2140" s="182">
        <v>1962</v>
      </c>
      <c r="AA2140" s="182">
        <v>3393.1</v>
      </c>
      <c r="AB2140" s="182">
        <v>148</v>
      </c>
      <c r="AC2140" s="182">
        <v>5</v>
      </c>
      <c r="AD2140" s="182">
        <v>3313.4</v>
      </c>
      <c r="AF2140" s="182" t="s">
        <v>6044</v>
      </c>
      <c r="AG2140" s="182" t="s">
        <v>17312</v>
      </c>
      <c r="AH2140" s="182" t="s">
        <v>2993</v>
      </c>
      <c r="AI2140" s="182" t="s">
        <v>17040</v>
      </c>
    </row>
    <row r="2141" spans="25:35" x14ac:dyDescent="0.4">
      <c r="Y2141" s="182" t="s">
        <v>6058</v>
      </c>
      <c r="Z2141" s="182">
        <v>1963</v>
      </c>
      <c r="AA2141" s="182">
        <v>4169.8</v>
      </c>
      <c r="AB2141" s="182">
        <v>129</v>
      </c>
      <c r="AC2141" s="182">
        <v>5</v>
      </c>
      <c r="AD2141" s="182">
        <v>3190.9</v>
      </c>
      <c r="AF2141" s="182" t="s">
        <v>6045</v>
      </c>
      <c r="AG2141" s="182" t="s">
        <v>17312</v>
      </c>
      <c r="AH2141" s="182" t="s">
        <v>2993</v>
      </c>
      <c r="AI2141" s="182" t="s">
        <v>17322</v>
      </c>
    </row>
    <row r="2142" spans="25:35" x14ac:dyDescent="0.4">
      <c r="Y2142" s="182" t="s">
        <v>6059</v>
      </c>
      <c r="Z2142" s="182">
        <v>1960</v>
      </c>
      <c r="AA2142" s="182">
        <v>1430.3</v>
      </c>
      <c r="AB2142" s="182">
        <v>41</v>
      </c>
      <c r="AC2142" s="182">
        <v>4</v>
      </c>
      <c r="AD2142" s="182">
        <v>1224.4000000000001</v>
      </c>
      <c r="AF2142" s="182" t="s">
        <v>6046</v>
      </c>
      <c r="AG2142" s="182" t="s">
        <v>17312</v>
      </c>
      <c r="AH2142" s="182" t="s">
        <v>2993</v>
      </c>
      <c r="AI2142" s="182" t="s">
        <v>17356</v>
      </c>
    </row>
    <row r="2143" spans="25:35" x14ac:dyDescent="0.4">
      <c r="Y2143" s="182" t="s">
        <v>6061</v>
      </c>
      <c r="Z2143" s="182">
        <v>2016</v>
      </c>
      <c r="AA2143" s="182">
        <v>29192.9</v>
      </c>
      <c r="AB2143" s="182">
        <v>647</v>
      </c>
      <c r="AC2143" s="182">
        <v>17</v>
      </c>
      <c r="AD2143" s="182">
        <v>20438.2</v>
      </c>
      <c r="AF2143" s="182" t="s">
        <v>1121</v>
      </c>
      <c r="AG2143" s="182" t="s">
        <v>17312</v>
      </c>
      <c r="AH2143" s="182" t="s">
        <v>2993</v>
      </c>
      <c r="AI2143" s="182" t="s">
        <v>17042</v>
      </c>
    </row>
    <row r="2144" spans="25:35" x14ac:dyDescent="0.4">
      <c r="Y2144" s="182" t="s">
        <v>6062</v>
      </c>
      <c r="Z2144" s="182">
        <v>2016</v>
      </c>
      <c r="AA2144" s="182">
        <v>11097.4</v>
      </c>
      <c r="AB2144" s="182">
        <v>279</v>
      </c>
      <c r="AC2144" s="182">
        <v>19</v>
      </c>
      <c r="AD2144" s="182">
        <v>8759.9</v>
      </c>
      <c r="AF2144" s="182" t="s">
        <v>6048</v>
      </c>
      <c r="AG2144" s="182" t="s">
        <v>17312</v>
      </c>
      <c r="AH2144" s="182" t="s">
        <v>2993</v>
      </c>
      <c r="AI2144" s="182" t="s">
        <v>17315</v>
      </c>
    </row>
    <row r="2145" spans="25:35" x14ac:dyDescent="0.4">
      <c r="Y2145" s="182" t="s">
        <v>6063</v>
      </c>
      <c r="Z2145" s="182">
        <v>2016</v>
      </c>
      <c r="AA2145" s="182">
        <v>12158.2</v>
      </c>
      <c r="AB2145" s="182">
        <v>252</v>
      </c>
      <c r="AC2145" s="182">
        <v>19</v>
      </c>
      <c r="AD2145" s="182">
        <v>9584</v>
      </c>
      <c r="AF2145" s="182" t="s">
        <v>6050</v>
      </c>
      <c r="AG2145" s="182" t="s">
        <v>17312</v>
      </c>
      <c r="AH2145" s="182" t="s">
        <v>2993</v>
      </c>
      <c r="AI2145" s="182" t="s">
        <v>17042</v>
      </c>
    </row>
    <row r="2146" spans="25:35" x14ac:dyDescent="0.4">
      <c r="Y2146" s="182" t="s">
        <v>1122</v>
      </c>
      <c r="Z2146" s="182">
        <v>1961</v>
      </c>
      <c r="AA2146" s="182">
        <v>3317.7</v>
      </c>
      <c r="AB2146" s="182">
        <v>111</v>
      </c>
      <c r="AC2146" s="182">
        <v>5</v>
      </c>
      <c r="AD2146" s="182">
        <v>3163.1</v>
      </c>
      <c r="AF2146" s="182" t="s">
        <v>6051</v>
      </c>
      <c r="AG2146" s="182" t="s">
        <v>17312</v>
      </c>
      <c r="AH2146" s="182" t="s">
        <v>2993</v>
      </c>
      <c r="AI2146" s="182" t="s">
        <v>17315</v>
      </c>
    </row>
    <row r="2147" spans="25:35" x14ac:dyDescent="0.4">
      <c r="Y2147" s="182" t="s">
        <v>6064</v>
      </c>
      <c r="Z2147" s="182">
        <v>1963</v>
      </c>
      <c r="AA2147" s="182">
        <v>1940.1</v>
      </c>
      <c r="AB2147" s="182">
        <v>94</v>
      </c>
      <c r="AC2147" s="182">
        <v>5</v>
      </c>
      <c r="AD2147" s="182">
        <v>1940.1</v>
      </c>
      <c r="AF2147" s="182" t="s">
        <v>6053</v>
      </c>
      <c r="AG2147" s="182" t="s">
        <v>17312</v>
      </c>
      <c r="AH2147" s="182" t="s">
        <v>2993</v>
      </c>
      <c r="AI2147" s="182" t="s">
        <v>17315</v>
      </c>
    </row>
    <row r="2148" spans="25:35" x14ac:dyDescent="0.4">
      <c r="Y2148" s="182" t="s">
        <v>1123</v>
      </c>
      <c r="Z2148" s="182">
        <v>1982</v>
      </c>
      <c r="AA2148" s="182">
        <v>667.4</v>
      </c>
      <c r="AB2148" s="182">
        <v>29</v>
      </c>
      <c r="AC2148" s="182">
        <v>5</v>
      </c>
      <c r="AD2148" s="182">
        <v>629.79999999999995</v>
      </c>
      <c r="AF2148" s="182" t="s">
        <v>6055</v>
      </c>
      <c r="AG2148" s="182" t="s">
        <v>17312</v>
      </c>
      <c r="AH2148" s="182" t="s">
        <v>17035</v>
      </c>
      <c r="AI2148" s="182" t="s">
        <v>17322</v>
      </c>
    </row>
    <row r="2149" spans="25:35" x14ac:dyDescent="0.4">
      <c r="Y2149" s="182" t="s">
        <v>6068</v>
      </c>
      <c r="Z2149" s="182">
        <v>1968</v>
      </c>
      <c r="AA2149" s="182">
        <v>6972.6</v>
      </c>
      <c r="AB2149" s="182">
        <v>260</v>
      </c>
      <c r="AC2149" s="182">
        <v>5</v>
      </c>
      <c r="AD2149" s="182">
        <v>6324.2</v>
      </c>
      <c r="AF2149" s="182" t="s">
        <v>6056</v>
      </c>
      <c r="AG2149" s="182" t="s">
        <v>17325</v>
      </c>
      <c r="AH2149" s="182" t="s">
        <v>2993</v>
      </c>
      <c r="AI2149" s="182" t="s">
        <v>17322</v>
      </c>
    </row>
    <row r="2150" spans="25:35" x14ac:dyDescent="0.4">
      <c r="Y2150" s="182" t="s">
        <v>6070</v>
      </c>
      <c r="Z2150" s="182">
        <v>1962</v>
      </c>
      <c r="AA2150" s="182">
        <v>3461.4</v>
      </c>
      <c r="AB2150" s="182">
        <v>140</v>
      </c>
      <c r="AC2150" s="182">
        <v>5</v>
      </c>
      <c r="AD2150" s="182">
        <v>3217.6</v>
      </c>
      <c r="AF2150" s="182" t="s">
        <v>6057</v>
      </c>
      <c r="AG2150" s="182" t="s">
        <v>17312</v>
      </c>
      <c r="AH2150" s="182" t="s">
        <v>2993</v>
      </c>
      <c r="AI2150" s="182" t="s">
        <v>17315</v>
      </c>
    </row>
    <row r="2151" spans="25:35" x14ac:dyDescent="0.4">
      <c r="Y2151" s="182" t="s">
        <v>6071</v>
      </c>
      <c r="Z2151" s="182">
        <v>2008</v>
      </c>
      <c r="AA2151" s="182">
        <v>1756.4</v>
      </c>
      <c r="AB2151" s="182">
        <v>25</v>
      </c>
      <c r="AC2151" s="182">
        <v>5</v>
      </c>
      <c r="AD2151" s="182">
        <v>1564.1</v>
      </c>
      <c r="AF2151" s="182" t="s">
        <v>6058</v>
      </c>
      <c r="AG2151" s="182" t="s">
        <v>17312</v>
      </c>
      <c r="AH2151" s="182" t="s">
        <v>2993</v>
      </c>
      <c r="AI2151" s="182" t="s">
        <v>17315</v>
      </c>
    </row>
    <row r="2152" spans="25:35" x14ac:dyDescent="0.4">
      <c r="Y2152" s="182" t="s">
        <v>171</v>
      </c>
      <c r="Z2152" s="182">
        <v>1960</v>
      </c>
      <c r="AA2152" s="182">
        <v>1773.8</v>
      </c>
      <c r="AB2152" s="182">
        <v>41</v>
      </c>
      <c r="AC2152" s="182">
        <v>4</v>
      </c>
      <c r="AD2152" s="182">
        <v>1370.8</v>
      </c>
      <c r="AF2152" s="182" t="s">
        <v>6059</v>
      </c>
      <c r="AG2152" s="182" t="s">
        <v>17312</v>
      </c>
      <c r="AH2152" s="182" t="s">
        <v>2993</v>
      </c>
      <c r="AI2152" s="182" t="s">
        <v>17042</v>
      </c>
    </row>
    <row r="2153" spans="25:35" x14ac:dyDescent="0.4">
      <c r="Y2153" s="182" t="s">
        <v>6073</v>
      </c>
      <c r="Z2153" s="182">
        <v>1962</v>
      </c>
      <c r="AA2153" s="182">
        <v>3423.4</v>
      </c>
      <c r="AB2153" s="182">
        <v>126</v>
      </c>
      <c r="AC2153" s="182">
        <v>5</v>
      </c>
      <c r="AD2153" s="182">
        <v>3178.8</v>
      </c>
      <c r="AF2153" s="182" t="s">
        <v>6061</v>
      </c>
      <c r="AG2153" s="182" t="s">
        <v>17312</v>
      </c>
      <c r="AH2153" s="182" t="s">
        <v>2993</v>
      </c>
      <c r="AI2153" s="182" t="s">
        <v>17315</v>
      </c>
    </row>
    <row r="2154" spans="25:35" x14ac:dyDescent="0.4">
      <c r="Y2154" s="182" t="s">
        <v>6074</v>
      </c>
      <c r="Z2154" s="182">
        <v>2018</v>
      </c>
      <c r="AA2154" s="182">
        <v>23881.1</v>
      </c>
      <c r="AB2154" s="182">
        <v>127</v>
      </c>
      <c r="AC2154" s="182">
        <v>17</v>
      </c>
      <c r="AD2154" s="182">
        <v>17476.5</v>
      </c>
      <c r="AF2154" s="182" t="s">
        <v>6062</v>
      </c>
      <c r="AG2154" s="182" t="s">
        <v>17328</v>
      </c>
      <c r="AH2154" s="182" t="s">
        <v>2993</v>
      </c>
      <c r="AI2154" s="182" t="s">
        <v>17040</v>
      </c>
    </row>
    <row r="2155" spans="25:35" x14ac:dyDescent="0.4">
      <c r="Y2155" s="182" t="s">
        <v>6076</v>
      </c>
      <c r="Z2155" s="182">
        <v>1962</v>
      </c>
      <c r="AA2155" s="182">
        <v>2498.8000000000002</v>
      </c>
      <c r="AB2155" s="182">
        <v>97</v>
      </c>
      <c r="AC2155" s="182">
        <v>5</v>
      </c>
      <c r="AD2155" s="182">
        <v>1956</v>
      </c>
      <c r="AF2155" s="182" t="s">
        <v>6063</v>
      </c>
      <c r="AG2155" s="182" t="s">
        <v>17329</v>
      </c>
      <c r="AH2155" s="182" t="s">
        <v>2993</v>
      </c>
      <c r="AI2155" s="182" t="s">
        <v>17040</v>
      </c>
    </row>
    <row r="2156" spans="25:35" x14ac:dyDescent="0.4">
      <c r="Y2156" s="182" t="s">
        <v>6078</v>
      </c>
      <c r="Z2156" s="182">
        <v>1962</v>
      </c>
      <c r="AA2156" s="182">
        <v>3457.92</v>
      </c>
      <c r="AB2156" s="182">
        <v>179</v>
      </c>
      <c r="AC2156" s="182">
        <v>5</v>
      </c>
      <c r="AD2156" s="182">
        <v>3198.12</v>
      </c>
      <c r="AF2156" s="182" t="s">
        <v>1122</v>
      </c>
      <c r="AG2156" s="182" t="s">
        <v>17312</v>
      </c>
      <c r="AH2156" s="182" t="s">
        <v>2993</v>
      </c>
      <c r="AI2156" s="182" t="s">
        <v>17315</v>
      </c>
    </row>
    <row r="2157" spans="25:35" x14ac:dyDescent="0.4">
      <c r="Y2157" s="182" t="s">
        <v>6080</v>
      </c>
      <c r="Z2157" s="182">
        <v>2013</v>
      </c>
      <c r="AA2157" s="182">
        <v>3695</v>
      </c>
      <c r="AB2157" s="182">
        <v>42</v>
      </c>
      <c r="AC2157" s="182">
        <v>11</v>
      </c>
      <c r="AD2157" s="182">
        <v>3146.2</v>
      </c>
      <c r="AF2157" s="182" t="s">
        <v>6064</v>
      </c>
      <c r="AG2157" s="182" t="s">
        <v>17312</v>
      </c>
      <c r="AH2157" s="182" t="s">
        <v>2993</v>
      </c>
      <c r="AI2157" s="182" t="s">
        <v>17042</v>
      </c>
    </row>
    <row r="2158" spans="25:35" x14ac:dyDescent="0.4">
      <c r="Y2158" s="182" t="s">
        <v>1124</v>
      </c>
      <c r="Z2158" s="182">
        <v>1958</v>
      </c>
      <c r="AA2158" s="182">
        <v>946</v>
      </c>
      <c r="AB2158" s="182">
        <v>25</v>
      </c>
      <c r="AC2158" s="182">
        <v>4</v>
      </c>
      <c r="AD2158" s="182">
        <v>688.5</v>
      </c>
      <c r="AF2158" s="182" t="s">
        <v>1123</v>
      </c>
      <c r="AG2158" s="182" t="s">
        <v>17312</v>
      </c>
      <c r="AH2158" s="182" t="s">
        <v>2993</v>
      </c>
      <c r="AI2158" s="182" t="s">
        <v>17040</v>
      </c>
    </row>
    <row r="2159" spans="25:35" x14ac:dyDescent="0.4">
      <c r="Y2159" s="182" t="s">
        <v>6083</v>
      </c>
      <c r="Z2159" s="182">
        <v>1957</v>
      </c>
      <c r="AA2159" s="182">
        <v>3312.9</v>
      </c>
      <c r="AB2159" s="182">
        <v>70</v>
      </c>
      <c r="AC2159" s="182">
        <v>4</v>
      </c>
      <c r="AD2159" s="182">
        <v>2715.9</v>
      </c>
      <c r="AF2159" s="182" t="s">
        <v>6068</v>
      </c>
      <c r="AG2159" s="182" t="s">
        <v>17312</v>
      </c>
      <c r="AH2159" s="182" t="s">
        <v>2993</v>
      </c>
      <c r="AI2159" s="182" t="s">
        <v>17314</v>
      </c>
    </row>
    <row r="2160" spans="25:35" x14ac:dyDescent="0.4">
      <c r="Y2160" s="182" t="s">
        <v>6084</v>
      </c>
      <c r="Z2160" s="182">
        <v>1959</v>
      </c>
      <c r="AA2160" s="182">
        <v>1813.4</v>
      </c>
      <c r="AB2160" s="182">
        <v>53</v>
      </c>
      <c r="AC2160" s="182">
        <v>5</v>
      </c>
      <c r="AD2160" s="182">
        <v>1629.3</v>
      </c>
      <c r="AF2160" s="182" t="s">
        <v>6070</v>
      </c>
      <c r="AG2160" s="182" t="s">
        <v>17312</v>
      </c>
      <c r="AH2160" s="182" t="s">
        <v>2993</v>
      </c>
      <c r="AI2160" s="182" t="s">
        <v>17315</v>
      </c>
    </row>
    <row r="2161" spans="25:35" x14ac:dyDescent="0.4">
      <c r="Y2161" s="182" t="s">
        <v>6085</v>
      </c>
      <c r="Z2161" s="182">
        <v>1959</v>
      </c>
      <c r="AA2161" s="182">
        <v>3741.8</v>
      </c>
      <c r="AB2161" s="182">
        <v>80</v>
      </c>
      <c r="AC2161" s="182">
        <v>4</v>
      </c>
      <c r="AD2161" s="182">
        <v>2883.9</v>
      </c>
      <c r="AF2161" s="182" t="s">
        <v>6071</v>
      </c>
      <c r="AG2161" s="182" t="s">
        <v>17312</v>
      </c>
      <c r="AH2161" s="182" t="s">
        <v>2993</v>
      </c>
      <c r="AI2161" s="182" t="s">
        <v>17040</v>
      </c>
    </row>
    <row r="2162" spans="25:35" x14ac:dyDescent="0.4">
      <c r="Y2162" s="182" t="s">
        <v>6087</v>
      </c>
      <c r="Z2162" s="182">
        <v>1960</v>
      </c>
      <c r="AA2162" s="182">
        <v>1742.3</v>
      </c>
      <c r="AB2162" s="182">
        <v>87</v>
      </c>
      <c r="AC2162" s="182">
        <v>5</v>
      </c>
      <c r="AD2162" s="182">
        <v>1596.6</v>
      </c>
      <c r="AF2162" s="182" t="s">
        <v>171</v>
      </c>
      <c r="AG2162" s="182" t="s">
        <v>17312</v>
      </c>
      <c r="AH2162" s="182" t="s">
        <v>2993</v>
      </c>
      <c r="AI2162" s="182" t="s">
        <v>17042</v>
      </c>
    </row>
    <row r="2163" spans="25:35" x14ac:dyDescent="0.4">
      <c r="Y2163" s="182" t="s">
        <v>6088</v>
      </c>
      <c r="Z2163" s="182">
        <v>1961</v>
      </c>
      <c r="AA2163" s="182">
        <v>2683.4</v>
      </c>
      <c r="AB2163" s="182">
        <v>95</v>
      </c>
      <c r="AC2163" s="182">
        <v>5</v>
      </c>
      <c r="AD2163" s="182">
        <v>2446.6999999999998</v>
      </c>
      <c r="AF2163" s="182" t="s">
        <v>6073</v>
      </c>
      <c r="AG2163" s="182" t="s">
        <v>17312</v>
      </c>
      <c r="AH2163" s="182" t="s">
        <v>2993</v>
      </c>
      <c r="AI2163" s="182" t="s">
        <v>17315</v>
      </c>
    </row>
    <row r="2164" spans="25:35" x14ac:dyDescent="0.4">
      <c r="Y2164" s="182" t="s">
        <v>6089</v>
      </c>
      <c r="Z2164" s="182">
        <v>1999</v>
      </c>
      <c r="AA2164" s="182">
        <v>17524.599999999999</v>
      </c>
      <c r="AB2164" s="182">
        <v>378</v>
      </c>
      <c r="AC2164" s="182">
        <v>10</v>
      </c>
      <c r="AD2164" s="182">
        <v>17524.599999999999</v>
      </c>
      <c r="AF2164" s="182" t="s">
        <v>6074</v>
      </c>
      <c r="AG2164" s="182" t="s">
        <v>17328</v>
      </c>
      <c r="AH2164" s="182" t="s">
        <v>2993</v>
      </c>
      <c r="AI2164" s="182" t="s">
        <v>17315</v>
      </c>
    </row>
    <row r="2165" spans="25:35" x14ac:dyDescent="0.4">
      <c r="Y2165" s="182" t="s">
        <v>6090</v>
      </c>
      <c r="Z2165" s="182">
        <v>1997</v>
      </c>
      <c r="AA2165" s="182">
        <v>23488</v>
      </c>
      <c r="AB2165" s="182">
        <v>411</v>
      </c>
      <c r="AC2165" s="182">
        <v>10</v>
      </c>
      <c r="AD2165" s="182">
        <v>23487.9</v>
      </c>
      <c r="AF2165" s="182" t="s">
        <v>6076</v>
      </c>
      <c r="AG2165" s="182" t="s">
        <v>17312</v>
      </c>
      <c r="AH2165" s="182" t="s">
        <v>2993</v>
      </c>
      <c r="AI2165" s="182" t="s">
        <v>17315</v>
      </c>
    </row>
    <row r="2166" spans="25:35" x14ac:dyDescent="0.4">
      <c r="Y2166" s="182" t="s">
        <v>6093</v>
      </c>
      <c r="Z2166" s="182">
        <v>1961</v>
      </c>
      <c r="AA2166" s="182">
        <v>3497.8</v>
      </c>
      <c r="AB2166" s="182">
        <v>127</v>
      </c>
      <c r="AC2166" s="182">
        <v>5</v>
      </c>
      <c r="AD2166" s="182">
        <v>3261.3</v>
      </c>
      <c r="AF2166" s="182" t="s">
        <v>6078</v>
      </c>
      <c r="AG2166" s="182" t="s">
        <v>17312</v>
      </c>
      <c r="AH2166" s="182" t="s">
        <v>2993</v>
      </c>
      <c r="AI2166" s="182" t="s">
        <v>17315</v>
      </c>
    </row>
    <row r="2167" spans="25:35" x14ac:dyDescent="0.4">
      <c r="Y2167" s="182" t="s">
        <v>6095</v>
      </c>
      <c r="Z2167" s="182">
        <v>1992</v>
      </c>
      <c r="AA2167" s="182">
        <v>9331</v>
      </c>
      <c r="AB2167" s="182">
        <v>342</v>
      </c>
      <c r="AC2167" s="182">
        <v>9</v>
      </c>
      <c r="AD2167" s="182">
        <v>9331</v>
      </c>
      <c r="AF2167" s="182" t="s">
        <v>6080</v>
      </c>
      <c r="AG2167" s="182" t="s">
        <v>17312</v>
      </c>
      <c r="AH2167" s="182" t="s">
        <v>17035</v>
      </c>
      <c r="AI2167" s="182" t="s">
        <v>17042</v>
      </c>
    </row>
    <row r="2168" spans="25:35" x14ac:dyDescent="0.4">
      <c r="Y2168" s="182" t="s">
        <v>6096</v>
      </c>
      <c r="Z2168" s="182">
        <v>2010</v>
      </c>
      <c r="AA2168" s="182">
        <v>15197.7</v>
      </c>
      <c r="AB2168" s="182">
        <v>276</v>
      </c>
      <c r="AC2168" s="182">
        <v>9</v>
      </c>
      <c r="AD2168" s="182">
        <v>10663</v>
      </c>
      <c r="AF2168" s="182" t="s">
        <v>1124</v>
      </c>
      <c r="AG2168" s="182" t="s">
        <v>17312</v>
      </c>
      <c r="AH2168" s="182" t="s">
        <v>2993</v>
      </c>
      <c r="AI2168" s="182" t="s">
        <v>17040</v>
      </c>
    </row>
    <row r="2169" spans="25:35" x14ac:dyDescent="0.4">
      <c r="Y2169" s="182" t="s">
        <v>6097</v>
      </c>
      <c r="Z2169" s="182">
        <v>1960</v>
      </c>
      <c r="AA2169" s="182">
        <v>4103.3</v>
      </c>
      <c r="AB2169" s="182">
        <v>128</v>
      </c>
      <c r="AC2169" s="182">
        <v>5</v>
      </c>
      <c r="AD2169" s="182">
        <v>3114.8</v>
      </c>
      <c r="AF2169" s="182" t="s">
        <v>6083</v>
      </c>
      <c r="AG2169" s="182" t="s">
        <v>17312</v>
      </c>
      <c r="AH2169" s="182" t="s">
        <v>2993</v>
      </c>
      <c r="AI2169" s="182" t="s">
        <v>17322</v>
      </c>
    </row>
    <row r="2170" spans="25:35" x14ac:dyDescent="0.4">
      <c r="Y2170" s="182" t="s">
        <v>6099</v>
      </c>
      <c r="Z2170" s="182">
        <v>1959</v>
      </c>
      <c r="AA2170" s="182">
        <v>3560.7</v>
      </c>
      <c r="AB2170" s="182">
        <v>74</v>
      </c>
      <c r="AC2170" s="182">
        <v>4</v>
      </c>
      <c r="AD2170" s="182">
        <v>2752.9</v>
      </c>
      <c r="AF2170" s="182" t="s">
        <v>6084</v>
      </c>
      <c r="AG2170" s="182" t="s">
        <v>17312</v>
      </c>
      <c r="AH2170" s="182" t="s">
        <v>2993</v>
      </c>
      <c r="AI2170" s="182" t="s">
        <v>17042</v>
      </c>
    </row>
    <row r="2171" spans="25:35" x14ac:dyDescent="0.4">
      <c r="Y2171" s="182" t="s">
        <v>6100</v>
      </c>
      <c r="Z2171" s="182">
        <v>1959</v>
      </c>
      <c r="AA2171" s="182">
        <v>5386.7</v>
      </c>
      <c r="AB2171" s="182">
        <v>175</v>
      </c>
      <c r="AC2171" s="182">
        <v>5</v>
      </c>
      <c r="AD2171" s="182">
        <v>3666.5</v>
      </c>
      <c r="AF2171" s="182" t="s">
        <v>6085</v>
      </c>
      <c r="AG2171" s="182" t="s">
        <v>17312</v>
      </c>
      <c r="AH2171" s="182" t="s">
        <v>2993</v>
      </c>
      <c r="AI2171" s="182" t="s">
        <v>17315</v>
      </c>
    </row>
    <row r="2172" spans="25:35" x14ac:dyDescent="0.4">
      <c r="Y2172" s="182" t="s">
        <v>6102</v>
      </c>
      <c r="Z2172" s="182">
        <v>1958</v>
      </c>
      <c r="AA2172" s="182">
        <v>2310.6</v>
      </c>
      <c r="AB2172" s="182">
        <v>65</v>
      </c>
      <c r="AC2172" s="182">
        <v>4</v>
      </c>
      <c r="AD2172" s="182">
        <v>2064.8000000000002</v>
      </c>
      <c r="AF2172" s="182" t="s">
        <v>6087</v>
      </c>
      <c r="AG2172" s="182" t="s">
        <v>17312</v>
      </c>
      <c r="AH2172" s="182" t="s">
        <v>2993</v>
      </c>
      <c r="AI2172" s="182" t="s">
        <v>17042</v>
      </c>
    </row>
    <row r="2173" spans="25:35" x14ac:dyDescent="0.4">
      <c r="Y2173" s="182" t="s">
        <v>6104</v>
      </c>
      <c r="Z2173" s="182">
        <v>1958</v>
      </c>
      <c r="AA2173" s="182">
        <v>2994.4</v>
      </c>
      <c r="AB2173" s="182">
        <v>77</v>
      </c>
      <c r="AC2173" s="182">
        <v>3</v>
      </c>
      <c r="AD2173" s="182">
        <v>2081.6</v>
      </c>
      <c r="AF2173" s="182" t="s">
        <v>6088</v>
      </c>
      <c r="AG2173" s="182" t="s">
        <v>17312</v>
      </c>
      <c r="AH2173" s="182" t="s">
        <v>2993</v>
      </c>
      <c r="AI2173" s="182" t="s">
        <v>17322</v>
      </c>
    </row>
    <row r="2174" spans="25:35" x14ac:dyDescent="0.4">
      <c r="Y2174" s="182" t="s">
        <v>6106</v>
      </c>
      <c r="Z2174" s="182">
        <v>1953</v>
      </c>
      <c r="AA2174" s="182">
        <v>1929.7</v>
      </c>
      <c r="AB2174" s="182">
        <v>52</v>
      </c>
      <c r="AC2174" s="182">
        <v>3</v>
      </c>
      <c r="AD2174" s="182">
        <v>1792.9</v>
      </c>
      <c r="AF2174" s="182" t="s">
        <v>6089</v>
      </c>
      <c r="AG2174" s="182" t="s">
        <v>17312</v>
      </c>
      <c r="AH2174" s="182" t="s">
        <v>17035</v>
      </c>
      <c r="AI2174" s="182" t="s">
        <v>17322</v>
      </c>
    </row>
    <row r="2175" spans="25:35" x14ac:dyDescent="0.4">
      <c r="Y2175" s="182" t="s">
        <v>6107</v>
      </c>
      <c r="Z2175" s="182">
        <v>1951</v>
      </c>
      <c r="AA2175" s="182">
        <v>1244.5</v>
      </c>
      <c r="AB2175" s="182">
        <v>26</v>
      </c>
      <c r="AC2175" s="182">
        <v>3</v>
      </c>
      <c r="AD2175" s="182">
        <v>1014.08</v>
      </c>
      <c r="AF2175" s="182" t="s">
        <v>6090</v>
      </c>
      <c r="AG2175" s="182" t="s">
        <v>17312</v>
      </c>
      <c r="AH2175" s="182" t="s">
        <v>17035</v>
      </c>
      <c r="AI2175" s="182" t="s">
        <v>17315</v>
      </c>
    </row>
    <row r="2176" spans="25:35" x14ac:dyDescent="0.4">
      <c r="Y2176" s="182" t="s">
        <v>1125</v>
      </c>
      <c r="Z2176" s="182">
        <v>1953</v>
      </c>
      <c r="AA2176" s="182">
        <v>719.1</v>
      </c>
      <c r="AB2176" s="182">
        <v>34</v>
      </c>
      <c r="AC2176" s="182">
        <v>3</v>
      </c>
      <c r="AD2176" s="182">
        <v>344.7</v>
      </c>
      <c r="AF2176" s="182" t="s">
        <v>6092</v>
      </c>
      <c r="AG2176" s="182" t="s">
        <v>17329</v>
      </c>
      <c r="AH2176" s="182" t="s">
        <v>2993</v>
      </c>
      <c r="AI2176" s="182" t="s">
        <v>17040</v>
      </c>
    </row>
    <row r="2177" spans="25:35" x14ac:dyDescent="0.4">
      <c r="Y2177" s="182" t="s">
        <v>6110</v>
      </c>
      <c r="Z2177" s="182">
        <v>1952</v>
      </c>
      <c r="AA2177" s="182">
        <v>2308.6</v>
      </c>
      <c r="AB2177" s="182">
        <v>64</v>
      </c>
      <c r="AC2177" s="182">
        <v>3</v>
      </c>
      <c r="AD2177" s="182">
        <v>1943.6</v>
      </c>
      <c r="AF2177" s="182" t="s">
        <v>6093</v>
      </c>
      <c r="AG2177" s="182" t="s">
        <v>17312</v>
      </c>
      <c r="AH2177" s="182" t="s">
        <v>2993</v>
      </c>
      <c r="AI2177" s="182" t="s">
        <v>17315</v>
      </c>
    </row>
    <row r="2178" spans="25:35" x14ac:dyDescent="0.4">
      <c r="Y2178" s="182" t="s">
        <v>6113</v>
      </c>
      <c r="Z2178" s="182">
        <v>2005</v>
      </c>
      <c r="AA2178" s="182">
        <v>10733</v>
      </c>
      <c r="AB2178" s="182">
        <v>214</v>
      </c>
      <c r="AC2178" s="182">
        <v>10</v>
      </c>
      <c r="AD2178" s="182">
        <v>10342</v>
      </c>
      <c r="AF2178" s="182" t="s">
        <v>6095</v>
      </c>
      <c r="AG2178" s="182" t="s">
        <v>17312</v>
      </c>
      <c r="AH2178" s="182" t="s">
        <v>17035</v>
      </c>
      <c r="AI2178" s="182" t="s">
        <v>17315</v>
      </c>
    </row>
    <row r="2179" spans="25:35" x14ac:dyDescent="0.4">
      <c r="Y2179" s="182" t="s">
        <v>6115</v>
      </c>
      <c r="Z2179" s="182">
        <v>1960</v>
      </c>
      <c r="AA2179" s="182">
        <v>3670.65</v>
      </c>
      <c r="AB2179" s="182">
        <v>111</v>
      </c>
      <c r="AC2179" s="182">
        <v>5</v>
      </c>
      <c r="AD2179" s="182">
        <v>3274.15</v>
      </c>
      <c r="AF2179" s="182" t="s">
        <v>6096</v>
      </c>
      <c r="AG2179" s="182" t="s">
        <v>17312</v>
      </c>
      <c r="AH2179" s="182" t="s">
        <v>17035</v>
      </c>
      <c r="AI2179" s="182" t="s">
        <v>17042</v>
      </c>
    </row>
    <row r="2180" spans="25:35" x14ac:dyDescent="0.4">
      <c r="Y2180" s="182" t="s">
        <v>6117</v>
      </c>
      <c r="Z2180" s="182">
        <v>1960</v>
      </c>
      <c r="AA2180" s="182">
        <v>2516.6</v>
      </c>
      <c r="AB2180" s="182">
        <v>141</v>
      </c>
      <c r="AC2180" s="182">
        <v>5</v>
      </c>
      <c r="AD2180" s="182">
        <v>2516.6</v>
      </c>
      <c r="AF2180" s="182" t="s">
        <v>6097</v>
      </c>
      <c r="AG2180" s="182" t="s">
        <v>17312</v>
      </c>
      <c r="AH2180" s="182" t="s">
        <v>2993</v>
      </c>
      <c r="AI2180" s="182" t="s">
        <v>17315</v>
      </c>
    </row>
    <row r="2181" spans="25:35" x14ac:dyDescent="0.4">
      <c r="Y2181" s="182" t="s">
        <v>6119</v>
      </c>
      <c r="Z2181" s="182">
        <v>1963</v>
      </c>
      <c r="AA2181" s="182">
        <v>3405.7</v>
      </c>
      <c r="AB2181" s="182">
        <v>136</v>
      </c>
      <c r="AC2181" s="182">
        <v>5</v>
      </c>
      <c r="AD2181" s="182">
        <v>3162.9</v>
      </c>
      <c r="AF2181" s="182" t="s">
        <v>6099</v>
      </c>
      <c r="AG2181" s="182" t="s">
        <v>17312</v>
      </c>
      <c r="AH2181" s="182" t="s">
        <v>2993</v>
      </c>
      <c r="AI2181" s="182" t="s">
        <v>17315</v>
      </c>
    </row>
    <row r="2182" spans="25:35" x14ac:dyDescent="0.4">
      <c r="Y2182" s="182" t="s">
        <v>1126</v>
      </c>
      <c r="Z2182" s="182">
        <v>2004</v>
      </c>
      <c r="AA2182" s="182">
        <v>2556.6</v>
      </c>
      <c r="AB2182" s="182">
        <v>30</v>
      </c>
      <c r="AC2182" s="182">
        <v>9</v>
      </c>
      <c r="AD2182" s="182">
        <v>2052.4</v>
      </c>
      <c r="AF2182" s="182" t="s">
        <v>6100</v>
      </c>
      <c r="AG2182" s="182" t="s">
        <v>17312</v>
      </c>
      <c r="AH2182" s="182" t="s">
        <v>17035</v>
      </c>
      <c r="AI2182" s="182" t="s">
        <v>17314</v>
      </c>
    </row>
    <row r="2183" spans="25:35" x14ac:dyDescent="0.4">
      <c r="Y2183" s="182" t="s">
        <v>6122</v>
      </c>
      <c r="Z2183" s="182">
        <v>1964</v>
      </c>
      <c r="AA2183" s="182">
        <v>3801</v>
      </c>
      <c r="AB2183" s="182">
        <v>208</v>
      </c>
      <c r="AC2183" s="182">
        <v>5</v>
      </c>
      <c r="AD2183" s="182">
        <v>3186</v>
      </c>
      <c r="AF2183" s="182" t="s">
        <v>6102</v>
      </c>
      <c r="AG2183" s="182" t="s">
        <v>17312</v>
      </c>
      <c r="AH2183" s="182" t="s">
        <v>2993</v>
      </c>
      <c r="AI2183" s="182" t="s">
        <v>17315</v>
      </c>
    </row>
    <row r="2184" spans="25:35" x14ac:dyDescent="0.4">
      <c r="Y2184" s="182" t="s">
        <v>6123</v>
      </c>
      <c r="Z2184" s="182">
        <v>1964</v>
      </c>
      <c r="AA2184" s="182">
        <v>3188.6</v>
      </c>
      <c r="AB2184" s="182">
        <v>150</v>
      </c>
      <c r="AC2184" s="182">
        <v>5</v>
      </c>
      <c r="AD2184" s="182">
        <v>2027</v>
      </c>
      <c r="AF2184" s="182" t="s">
        <v>6104</v>
      </c>
      <c r="AG2184" s="182" t="s">
        <v>17312</v>
      </c>
      <c r="AH2184" s="182" t="s">
        <v>2993</v>
      </c>
      <c r="AI2184" s="182" t="s">
        <v>17315</v>
      </c>
    </row>
    <row r="2185" spans="25:35" x14ac:dyDescent="0.4">
      <c r="Y2185" s="182" t="s">
        <v>6124</v>
      </c>
      <c r="Z2185" s="182">
        <v>1965</v>
      </c>
      <c r="AA2185" s="182">
        <v>3467.4</v>
      </c>
      <c r="AB2185" s="182">
        <v>208</v>
      </c>
      <c r="AC2185" s="182">
        <v>5</v>
      </c>
      <c r="AD2185" s="182">
        <v>3185</v>
      </c>
      <c r="AF2185" s="182" t="s">
        <v>6106</v>
      </c>
      <c r="AG2185" s="182" t="s">
        <v>17312</v>
      </c>
      <c r="AH2185" s="182" t="s">
        <v>2993</v>
      </c>
      <c r="AI2185" s="182" t="s">
        <v>17322</v>
      </c>
    </row>
    <row r="2186" spans="25:35" x14ac:dyDescent="0.4">
      <c r="Y2186" s="182" t="s">
        <v>6125</v>
      </c>
      <c r="Z2186" s="182">
        <v>1961</v>
      </c>
      <c r="AA2186" s="182">
        <v>1056.8</v>
      </c>
      <c r="AB2186" s="182">
        <v>30</v>
      </c>
      <c r="AC2186" s="182">
        <v>3</v>
      </c>
      <c r="AD2186" s="182">
        <v>970.5</v>
      </c>
      <c r="AF2186" s="182" t="s">
        <v>6107</v>
      </c>
      <c r="AG2186" s="182" t="s">
        <v>17312</v>
      </c>
      <c r="AH2186" s="182" t="s">
        <v>2993</v>
      </c>
      <c r="AI2186" s="182" t="s">
        <v>17042</v>
      </c>
    </row>
    <row r="2187" spans="25:35" x14ac:dyDescent="0.4">
      <c r="Y2187" s="182" t="s">
        <v>6127</v>
      </c>
      <c r="Z2187" s="182">
        <v>2002</v>
      </c>
      <c r="AA2187" s="182">
        <v>1953.8</v>
      </c>
      <c r="AB2187" s="182">
        <v>52</v>
      </c>
      <c r="AC2187" s="182">
        <v>5</v>
      </c>
      <c r="AD2187" s="182">
        <v>1724.7</v>
      </c>
      <c r="AF2187" s="182" t="s">
        <v>1125</v>
      </c>
      <c r="AG2187" s="182" t="s">
        <v>17312</v>
      </c>
      <c r="AH2187" s="182" t="s">
        <v>2993</v>
      </c>
      <c r="AI2187" s="182" t="s">
        <v>17042</v>
      </c>
    </row>
    <row r="2188" spans="25:35" x14ac:dyDescent="0.4">
      <c r="Y2188" s="182" t="s">
        <v>6129</v>
      </c>
      <c r="Z2188" s="182">
        <v>2003</v>
      </c>
      <c r="AA2188" s="182">
        <v>1990.9</v>
      </c>
      <c r="AB2188" s="182">
        <v>44</v>
      </c>
      <c r="AC2188" s="182">
        <v>5</v>
      </c>
      <c r="AD2188" s="182">
        <v>1841.3</v>
      </c>
      <c r="AF2188" s="182" t="s">
        <v>6110</v>
      </c>
      <c r="AG2188" s="182" t="s">
        <v>17312</v>
      </c>
      <c r="AH2188" s="182" t="s">
        <v>2993</v>
      </c>
      <c r="AI2188" s="182" t="s">
        <v>17322</v>
      </c>
    </row>
    <row r="2189" spans="25:35" x14ac:dyDescent="0.4">
      <c r="Y2189" s="182" t="s">
        <v>6130</v>
      </c>
      <c r="Z2189" s="182">
        <v>1967</v>
      </c>
      <c r="AA2189" s="182">
        <v>3707.1</v>
      </c>
      <c r="AB2189" s="182">
        <v>162</v>
      </c>
      <c r="AC2189" s="182">
        <v>5</v>
      </c>
      <c r="AD2189" s="182">
        <v>3405.5</v>
      </c>
      <c r="AF2189" s="182" t="s">
        <v>6113</v>
      </c>
      <c r="AG2189" s="182" t="s">
        <v>17312</v>
      </c>
      <c r="AH2189" s="182" t="s">
        <v>2993</v>
      </c>
      <c r="AI2189" s="182" t="s">
        <v>17322</v>
      </c>
    </row>
    <row r="2190" spans="25:35" x14ac:dyDescent="0.4">
      <c r="Y2190" s="182" t="s">
        <v>6132</v>
      </c>
      <c r="Z2190" s="182">
        <v>1968</v>
      </c>
      <c r="AA2190" s="182">
        <v>3460.3</v>
      </c>
      <c r="AB2190" s="182">
        <v>160</v>
      </c>
      <c r="AC2190" s="182">
        <v>5</v>
      </c>
      <c r="AD2190" s="182">
        <v>3162.7</v>
      </c>
      <c r="AF2190" s="182" t="s">
        <v>6115</v>
      </c>
      <c r="AG2190" s="182" t="s">
        <v>17312</v>
      </c>
      <c r="AH2190" s="182" t="s">
        <v>2993</v>
      </c>
      <c r="AI2190" s="182" t="s">
        <v>17315</v>
      </c>
    </row>
    <row r="2191" spans="25:35" x14ac:dyDescent="0.4">
      <c r="Y2191" s="182" t="s">
        <v>6133</v>
      </c>
      <c r="Z2191" s="182">
        <v>1966</v>
      </c>
      <c r="AA2191" s="182">
        <v>2849</v>
      </c>
      <c r="AB2191" s="182">
        <v>150</v>
      </c>
      <c r="AC2191" s="182">
        <v>5</v>
      </c>
      <c r="AD2191" s="182">
        <v>2849</v>
      </c>
      <c r="AF2191" s="182" t="s">
        <v>6117</v>
      </c>
      <c r="AG2191" s="182" t="s">
        <v>17312</v>
      </c>
      <c r="AH2191" s="182" t="s">
        <v>2993</v>
      </c>
      <c r="AI2191" s="182" t="s">
        <v>17315</v>
      </c>
    </row>
    <row r="2192" spans="25:35" x14ac:dyDescent="0.4">
      <c r="Y2192" s="182" t="s">
        <v>6134</v>
      </c>
      <c r="Z2192" s="182">
        <v>1967</v>
      </c>
      <c r="AA2192" s="182">
        <v>2063.3000000000002</v>
      </c>
      <c r="AB2192" s="182">
        <v>208</v>
      </c>
      <c r="AC2192" s="182">
        <v>5</v>
      </c>
      <c r="AD2192" s="182">
        <v>1940.1</v>
      </c>
      <c r="AF2192" s="182" t="s">
        <v>6119</v>
      </c>
      <c r="AG2192" s="182" t="s">
        <v>17312</v>
      </c>
      <c r="AH2192" s="182" t="s">
        <v>2993</v>
      </c>
      <c r="AI2192" s="182" t="s">
        <v>17315</v>
      </c>
    </row>
    <row r="2193" spans="25:35" x14ac:dyDescent="0.4">
      <c r="Y2193" s="182" t="s">
        <v>6135</v>
      </c>
      <c r="Z2193" s="182">
        <v>1966</v>
      </c>
      <c r="AA2193" s="182">
        <v>3159.45</v>
      </c>
      <c r="AB2193" s="182">
        <v>150</v>
      </c>
      <c r="AC2193" s="182">
        <v>5</v>
      </c>
      <c r="AD2193" s="182">
        <v>3159.45</v>
      </c>
      <c r="AF2193" s="182" t="s">
        <v>6121</v>
      </c>
      <c r="AG2193" s="182" t="s">
        <v>17329</v>
      </c>
      <c r="AH2193" s="182" t="s">
        <v>2993</v>
      </c>
      <c r="AI2193" s="182" t="s">
        <v>17322</v>
      </c>
    </row>
    <row r="2194" spans="25:35" x14ac:dyDescent="0.4">
      <c r="Y2194" s="182" t="s">
        <v>6136</v>
      </c>
      <c r="Z2194" s="182">
        <v>1966</v>
      </c>
      <c r="AA2194" s="182">
        <v>6571.55</v>
      </c>
      <c r="AB2194" s="182">
        <v>255</v>
      </c>
      <c r="AC2194" s="182">
        <v>5</v>
      </c>
      <c r="AD2194" s="182">
        <v>6571.55</v>
      </c>
      <c r="AF2194" s="182" t="s">
        <v>1126</v>
      </c>
      <c r="AG2194" s="182" t="s">
        <v>17312</v>
      </c>
      <c r="AH2194" s="182" t="s">
        <v>2993</v>
      </c>
      <c r="AI2194" s="182" t="s">
        <v>17040</v>
      </c>
    </row>
    <row r="2195" spans="25:35" x14ac:dyDescent="0.4">
      <c r="Y2195" s="182" t="s">
        <v>6137</v>
      </c>
      <c r="Z2195" s="182">
        <v>1965</v>
      </c>
      <c r="AA2195" s="182">
        <v>3120</v>
      </c>
      <c r="AB2195" s="182">
        <v>120</v>
      </c>
      <c r="AC2195" s="182">
        <v>5</v>
      </c>
      <c r="AD2195" s="182">
        <v>3120</v>
      </c>
      <c r="AF2195" s="182" t="s">
        <v>6122</v>
      </c>
      <c r="AG2195" s="182" t="s">
        <v>17312</v>
      </c>
      <c r="AH2195" s="182" t="s">
        <v>2993</v>
      </c>
      <c r="AI2195" s="182" t="s">
        <v>17315</v>
      </c>
    </row>
    <row r="2196" spans="25:35" x14ac:dyDescent="0.4">
      <c r="Y2196" s="182" t="s">
        <v>96</v>
      </c>
      <c r="Z2196" s="182">
        <v>1966</v>
      </c>
      <c r="AA2196" s="182">
        <v>1728.5</v>
      </c>
      <c r="AB2196" s="182">
        <v>75</v>
      </c>
      <c r="AC2196" s="182">
        <v>5</v>
      </c>
      <c r="AD2196" s="182">
        <v>1025.7</v>
      </c>
      <c r="AF2196" s="182" t="s">
        <v>6123</v>
      </c>
      <c r="AG2196" s="182" t="s">
        <v>17312</v>
      </c>
      <c r="AH2196" s="182" t="s">
        <v>2993</v>
      </c>
      <c r="AI2196" s="182" t="s">
        <v>17315</v>
      </c>
    </row>
    <row r="2197" spans="25:35" x14ac:dyDescent="0.4">
      <c r="Y2197" s="182" t="s">
        <v>6138</v>
      </c>
      <c r="Z2197" s="182">
        <v>1969</v>
      </c>
      <c r="AA2197" s="182">
        <v>3567.4</v>
      </c>
      <c r="AB2197" s="182">
        <v>111</v>
      </c>
      <c r="AC2197" s="182">
        <v>5</v>
      </c>
      <c r="AD2197" s="182">
        <v>3567.4</v>
      </c>
      <c r="AF2197" s="182" t="s">
        <v>6124</v>
      </c>
      <c r="AG2197" s="182" t="s">
        <v>17312</v>
      </c>
      <c r="AH2197" s="182" t="s">
        <v>2993</v>
      </c>
      <c r="AI2197" s="182" t="s">
        <v>17315</v>
      </c>
    </row>
    <row r="2198" spans="25:35" x14ac:dyDescent="0.4">
      <c r="Y2198" s="182" t="s">
        <v>6140</v>
      </c>
      <c r="Z2198" s="182">
        <v>1964</v>
      </c>
      <c r="AA2198" s="182">
        <v>2539</v>
      </c>
      <c r="AB2198" s="182">
        <v>120</v>
      </c>
      <c r="AC2198" s="182">
        <v>5</v>
      </c>
      <c r="AD2198" s="182">
        <v>2539</v>
      </c>
      <c r="AF2198" s="182" t="s">
        <v>6125</v>
      </c>
      <c r="AG2198" s="182" t="s">
        <v>17312</v>
      </c>
      <c r="AH2198" s="182" t="s">
        <v>2993</v>
      </c>
      <c r="AI2198" s="182" t="s">
        <v>17042</v>
      </c>
    </row>
    <row r="2199" spans="25:35" x14ac:dyDescent="0.4">
      <c r="Y2199" s="182" t="s">
        <v>6141</v>
      </c>
      <c r="Z2199" s="182">
        <v>1965</v>
      </c>
      <c r="AA2199" s="182">
        <v>2532</v>
      </c>
      <c r="AB2199" s="182">
        <v>120</v>
      </c>
      <c r="AC2199" s="182">
        <v>5</v>
      </c>
      <c r="AD2199" s="182">
        <v>2532</v>
      </c>
      <c r="AF2199" s="182" t="s">
        <v>6127</v>
      </c>
      <c r="AG2199" s="182" t="s">
        <v>17312</v>
      </c>
      <c r="AH2199" s="182" t="s">
        <v>2993</v>
      </c>
      <c r="AI2199" s="182" t="s">
        <v>17042</v>
      </c>
    </row>
    <row r="2200" spans="25:35" x14ac:dyDescent="0.4">
      <c r="Y2200" s="182" t="s">
        <v>6142</v>
      </c>
      <c r="Z2200" s="182">
        <v>1965</v>
      </c>
      <c r="AA2200" s="182">
        <v>1795</v>
      </c>
      <c r="AB2200" s="182">
        <v>65</v>
      </c>
      <c r="AC2200" s="182">
        <v>5</v>
      </c>
      <c r="AD2200" s="182">
        <v>1048.5</v>
      </c>
      <c r="AF2200" s="182" t="s">
        <v>6129</v>
      </c>
      <c r="AG2200" s="182" t="s">
        <v>17312</v>
      </c>
      <c r="AH2200" s="182" t="s">
        <v>2993</v>
      </c>
      <c r="AI2200" s="182" t="s">
        <v>17040</v>
      </c>
    </row>
    <row r="2201" spans="25:35" x14ac:dyDescent="0.4">
      <c r="Y2201" s="182" t="s">
        <v>1139</v>
      </c>
      <c r="Z2201" s="182">
        <v>2007</v>
      </c>
      <c r="AA2201" s="182">
        <v>3131.3</v>
      </c>
      <c r="AB2201" s="182">
        <v>48</v>
      </c>
      <c r="AC2201" s="182">
        <v>9</v>
      </c>
      <c r="AD2201" s="182">
        <v>2655.8</v>
      </c>
      <c r="AF2201" s="182" t="s">
        <v>6130</v>
      </c>
      <c r="AG2201" s="182" t="s">
        <v>17312</v>
      </c>
      <c r="AH2201" s="182" t="s">
        <v>2993</v>
      </c>
      <c r="AI2201" s="182" t="s">
        <v>17315</v>
      </c>
    </row>
    <row r="2202" spans="25:35" x14ac:dyDescent="0.4">
      <c r="Y2202" s="182" t="s">
        <v>6143</v>
      </c>
      <c r="Z2202" s="182">
        <v>1964</v>
      </c>
      <c r="AA2202" s="182">
        <v>3240</v>
      </c>
      <c r="AB2202" s="182">
        <v>120</v>
      </c>
      <c r="AC2202" s="182">
        <v>5</v>
      </c>
      <c r="AD2202" s="182">
        <v>3240</v>
      </c>
      <c r="AF2202" s="182" t="s">
        <v>6132</v>
      </c>
      <c r="AG2202" s="182" t="s">
        <v>17312</v>
      </c>
      <c r="AH2202" s="182" t="s">
        <v>2993</v>
      </c>
      <c r="AI2202" s="182" t="s">
        <v>17315</v>
      </c>
    </row>
    <row r="2203" spans="25:35" x14ac:dyDescent="0.4">
      <c r="Y2203" s="182" t="s">
        <v>6145</v>
      </c>
      <c r="Z2203" s="182">
        <v>1964</v>
      </c>
      <c r="AA2203" s="182">
        <v>2484</v>
      </c>
      <c r="AB2203" s="182">
        <v>101</v>
      </c>
      <c r="AC2203" s="182">
        <v>5</v>
      </c>
      <c r="AD2203" s="182">
        <v>2484</v>
      </c>
      <c r="AF2203" s="182" t="s">
        <v>6133</v>
      </c>
      <c r="AG2203" s="182" t="s">
        <v>17312</v>
      </c>
      <c r="AH2203" s="182" t="s">
        <v>2993</v>
      </c>
      <c r="AI2203" s="182" t="s">
        <v>17315</v>
      </c>
    </row>
    <row r="2204" spans="25:35" x14ac:dyDescent="0.4">
      <c r="Y2204" s="182" t="s">
        <v>6146</v>
      </c>
      <c r="Z2204" s="182">
        <v>1977</v>
      </c>
      <c r="AA2204" s="182">
        <v>9742.1</v>
      </c>
      <c r="AB2204" s="182">
        <v>382</v>
      </c>
      <c r="AC2204" s="182">
        <v>9</v>
      </c>
      <c r="AD2204" s="182">
        <v>8795.6</v>
      </c>
      <c r="AF2204" s="182" t="s">
        <v>6134</v>
      </c>
      <c r="AG2204" s="182" t="s">
        <v>17312</v>
      </c>
      <c r="AH2204" s="182" t="s">
        <v>2993</v>
      </c>
      <c r="AI2204" s="182" t="s">
        <v>17315</v>
      </c>
    </row>
    <row r="2205" spans="25:35" x14ac:dyDescent="0.4">
      <c r="Y2205" s="182" t="s">
        <v>6148</v>
      </c>
      <c r="Z2205" s="182">
        <v>1988</v>
      </c>
      <c r="AA2205" s="182">
        <v>2231</v>
      </c>
      <c r="AB2205" s="182">
        <v>98</v>
      </c>
      <c r="AC2205" s="182">
        <v>5</v>
      </c>
      <c r="AD2205" s="182">
        <v>1982.8</v>
      </c>
      <c r="AF2205" s="182" t="s">
        <v>6135</v>
      </c>
      <c r="AG2205" s="182" t="s">
        <v>17312</v>
      </c>
      <c r="AH2205" s="182" t="s">
        <v>2993</v>
      </c>
      <c r="AI2205" s="182" t="s">
        <v>17315</v>
      </c>
    </row>
    <row r="2206" spans="25:35" x14ac:dyDescent="0.4">
      <c r="Y2206" s="182" t="s">
        <v>6150</v>
      </c>
      <c r="Z2206" s="182">
        <v>1959</v>
      </c>
      <c r="AA2206" s="182">
        <v>1142.4000000000001</v>
      </c>
      <c r="AB2206" s="182">
        <v>47</v>
      </c>
      <c r="AC2206" s="182">
        <v>3</v>
      </c>
      <c r="AD2206" s="182">
        <v>1142.4000000000001</v>
      </c>
      <c r="AF2206" s="182" t="s">
        <v>6136</v>
      </c>
      <c r="AG2206" s="182" t="s">
        <v>17312</v>
      </c>
      <c r="AH2206" s="182" t="s">
        <v>2993</v>
      </c>
      <c r="AI2206" s="182" t="s">
        <v>17314</v>
      </c>
    </row>
    <row r="2207" spans="25:35" x14ac:dyDescent="0.4">
      <c r="Y2207" s="182" t="s">
        <v>6152</v>
      </c>
      <c r="Z2207" s="182">
        <v>1971</v>
      </c>
      <c r="AA2207" s="182">
        <v>3389.7</v>
      </c>
      <c r="AB2207" s="182">
        <v>142</v>
      </c>
      <c r="AC2207" s="182">
        <v>5</v>
      </c>
      <c r="AD2207" s="182">
        <v>3120.2</v>
      </c>
      <c r="AF2207" s="182" t="s">
        <v>6137</v>
      </c>
      <c r="AG2207" s="182" t="s">
        <v>17312</v>
      </c>
      <c r="AH2207" s="182" t="s">
        <v>2993</v>
      </c>
      <c r="AI2207" s="182" t="s">
        <v>17322</v>
      </c>
    </row>
    <row r="2208" spans="25:35" x14ac:dyDescent="0.4">
      <c r="Y2208" s="182" t="s">
        <v>6153</v>
      </c>
      <c r="Z2208" s="182">
        <v>1959</v>
      </c>
      <c r="AA2208" s="182">
        <v>1338.5</v>
      </c>
      <c r="AB2208" s="182">
        <v>45</v>
      </c>
      <c r="AC2208" s="182">
        <v>3</v>
      </c>
      <c r="AD2208" s="182">
        <v>1165.2</v>
      </c>
      <c r="AF2208" s="182" t="s">
        <v>96</v>
      </c>
      <c r="AG2208" s="182" t="s">
        <v>17312</v>
      </c>
      <c r="AH2208" s="182" t="s">
        <v>17035</v>
      </c>
      <c r="AI2208" s="182" t="s">
        <v>17042</v>
      </c>
    </row>
    <row r="2209" spans="25:35" x14ac:dyDescent="0.4">
      <c r="Y2209" s="182" t="s">
        <v>6154</v>
      </c>
      <c r="Z2209" s="182">
        <v>1959</v>
      </c>
      <c r="AA2209" s="182">
        <v>1365.9</v>
      </c>
      <c r="AB2209" s="182">
        <v>40</v>
      </c>
      <c r="AC2209" s="182">
        <v>3</v>
      </c>
      <c r="AD2209" s="182">
        <v>1149.9000000000001</v>
      </c>
      <c r="AF2209" s="182" t="s">
        <v>6138</v>
      </c>
      <c r="AG2209" s="182" t="s">
        <v>17312</v>
      </c>
      <c r="AH2209" s="182" t="s">
        <v>2993</v>
      </c>
      <c r="AI2209" s="182" t="s">
        <v>17315</v>
      </c>
    </row>
    <row r="2210" spans="25:35" x14ac:dyDescent="0.4">
      <c r="Y2210" s="182" t="s">
        <v>6156</v>
      </c>
      <c r="Z2210" s="182">
        <v>1955</v>
      </c>
      <c r="AA2210" s="182">
        <v>531.9</v>
      </c>
      <c r="AB2210" s="182">
        <v>24</v>
      </c>
      <c r="AC2210" s="182">
        <v>2</v>
      </c>
      <c r="AD2210" s="182">
        <v>530.29999999999995</v>
      </c>
      <c r="AF2210" s="182" t="s">
        <v>6140</v>
      </c>
      <c r="AG2210" s="182" t="s">
        <v>17312</v>
      </c>
      <c r="AH2210" s="182" t="s">
        <v>2993</v>
      </c>
      <c r="AI2210" s="182" t="s">
        <v>17322</v>
      </c>
    </row>
    <row r="2211" spans="25:35" x14ac:dyDescent="0.4">
      <c r="Y2211" s="182" t="s">
        <v>6157</v>
      </c>
      <c r="Z2211" s="182">
        <v>1949</v>
      </c>
      <c r="AA2211" s="182">
        <v>499.4</v>
      </c>
      <c r="AB2211" s="182">
        <v>17</v>
      </c>
      <c r="AC2211" s="182">
        <v>2</v>
      </c>
      <c r="AD2211" s="182">
        <v>406.1</v>
      </c>
      <c r="AF2211" s="182" t="s">
        <v>6141</v>
      </c>
      <c r="AG2211" s="182" t="s">
        <v>17312</v>
      </c>
      <c r="AH2211" s="182" t="s">
        <v>2993</v>
      </c>
      <c r="AI2211" s="182" t="s">
        <v>17322</v>
      </c>
    </row>
    <row r="2212" spans="25:35" x14ac:dyDescent="0.4">
      <c r="Y2212" s="182" t="s">
        <v>6158</v>
      </c>
      <c r="Z2212" s="182">
        <v>1949</v>
      </c>
      <c r="AA2212" s="182">
        <v>510.1</v>
      </c>
      <c r="AB2212" s="182">
        <v>21</v>
      </c>
      <c r="AC2212" s="182">
        <v>2</v>
      </c>
      <c r="AD2212" s="182">
        <v>510.1</v>
      </c>
      <c r="AF2212" s="182" t="s">
        <v>6142</v>
      </c>
      <c r="AG2212" s="182" t="s">
        <v>17312</v>
      </c>
      <c r="AH2212" s="182" t="s">
        <v>2993</v>
      </c>
      <c r="AI2212" s="182" t="s">
        <v>17042</v>
      </c>
    </row>
    <row r="2213" spans="25:35" x14ac:dyDescent="0.4">
      <c r="Y2213" s="182" t="s">
        <v>6160</v>
      </c>
      <c r="Z2213" s="182">
        <v>1971</v>
      </c>
      <c r="AA2213" s="182">
        <v>2558.6</v>
      </c>
      <c r="AB2213" s="182">
        <v>108</v>
      </c>
      <c r="AC2213" s="182">
        <v>3</v>
      </c>
      <c r="AD2213" s="182">
        <v>2317.4</v>
      </c>
      <c r="AF2213" s="182" t="s">
        <v>1139</v>
      </c>
      <c r="AG2213" s="182" t="s">
        <v>17312</v>
      </c>
      <c r="AH2213" s="182" t="s">
        <v>2993</v>
      </c>
      <c r="AI2213" s="182" t="s">
        <v>17040</v>
      </c>
    </row>
    <row r="2214" spans="25:35" x14ac:dyDescent="0.4">
      <c r="Y2214" s="182" t="s">
        <v>6162</v>
      </c>
      <c r="Z2214" s="182">
        <v>1949</v>
      </c>
      <c r="AA2214" s="182">
        <v>872.8</v>
      </c>
      <c r="AB2214" s="182">
        <v>42</v>
      </c>
      <c r="AC2214" s="182">
        <v>2</v>
      </c>
      <c r="AD2214" s="182">
        <v>544.70000000000005</v>
      </c>
      <c r="AF2214" s="182" t="s">
        <v>6143</v>
      </c>
      <c r="AG2214" s="182" t="s">
        <v>17312</v>
      </c>
      <c r="AH2214" s="182" t="s">
        <v>2993</v>
      </c>
      <c r="AI2214" s="182" t="s">
        <v>17322</v>
      </c>
    </row>
    <row r="2215" spans="25:35" x14ac:dyDescent="0.4">
      <c r="Y2215" s="182" t="s">
        <v>6165</v>
      </c>
      <c r="Z2215" s="182">
        <v>1947</v>
      </c>
      <c r="AA2215" s="182">
        <v>2524.5</v>
      </c>
      <c r="AB2215" s="182">
        <v>104</v>
      </c>
      <c r="AC2215" s="182">
        <v>3</v>
      </c>
      <c r="AD2215" s="182">
        <v>2284.9</v>
      </c>
      <c r="AF2215" s="182" t="s">
        <v>6145</v>
      </c>
      <c r="AG2215" s="182" t="s">
        <v>17312</v>
      </c>
      <c r="AH2215" s="182" t="s">
        <v>2993</v>
      </c>
      <c r="AI2215" s="182" t="s">
        <v>17322</v>
      </c>
    </row>
    <row r="2216" spans="25:35" x14ac:dyDescent="0.4">
      <c r="Y2216" s="182" t="s">
        <v>6166</v>
      </c>
      <c r="Z2216" s="182">
        <v>2000</v>
      </c>
      <c r="AA2216" s="182">
        <v>1649.2</v>
      </c>
      <c r="AB2216" s="182">
        <v>1</v>
      </c>
      <c r="AC2216" s="182">
        <v>5</v>
      </c>
      <c r="AD2216" s="182">
        <v>1649.2</v>
      </c>
      <c r="AF2216" s="182" t="s">
        <v>6146</v>
      </c>
      <c r="AG2216" s="182" t="s">
        <v>17319</v>
      </c>
      <c r="AH2216" s="182" t="s">
        <v>2993</v>
      </c>
      <c r="AI2216" s="182" t="s">
        <v>17331</v>
      </c>
    </row>
    <row r="2217" spans="25:35" x14ac:dyDescent="0.4">
      <c r="Y2217" s="182" t="s">
        <v>6167</v>
      </c>
      <c r="Z2217" s="182">
        <v>2006</v>
      </c>
      <c r="AA2217" s="182">
        <v>3430.4</v>
      </c>
      <c r="AB2217" s="182">
        <v>84</v>
      </c>
      <c r="AC2217" s="182">
        <v>9</v>
      </c>
      <c r="AD2217" s="182">
        <v>3430.4</v>
      </c>
      <c r="AF2217" s="182" t="s">
        <v>6148</v>
      </c>
      <c r="AG2217" s="182" t="s">
        <v>17312</v>
      </c>
      <c r="AH2217" s="182" t="s">
        <v>2993</v>
      </c>
      <c r="AI2217" s="182" t="s">
        <v>17322</v>
      </c>
    </row>
    <row r="2218" spans="25:35" x14ac:dyDescent="0.4">
      <c r="Y2218" s="182" t="s">
        <v>1140</v>
      </c>
      <c r="Z2218" s="182">
        <v>1989</v>
      </c>
      <c r="AA2218" s="182">
        <v>4928.7</v>
      </c>
      <c r="AB2218" s="182">
        <v>175</v>
      </c>
      <c r="AC2218" s="182">
        <v>9</v>
      </c>
      <c r="AD2218" s="182">
        <v>2189.1</v>
      </c>
      <c r="AF2218" s="182" t="s">
        <v>6150</v>
      </c>
      <c r="AG2218" s="182" t="s">
        <v>17312</v>
      </c>
      <c r="AH2218" s="182" t="s">
        <v>2993</v>
      </c>
      <c r="AI2218" s="182" t="s">
        <v>17322</v>
      </c>
    </row>
    <row r="2219" spans="25:35" x14ac:dyDescent="0.4">
      <c r="Y2219" s="182" t="s">
        <v>6170</v>
      </c>
      <c r="Z2219" s="182">
        <v>1958</v>
      </c>
      <c r="AA2219" s="182">
        <v>433.2</v>
      </c>
      <c r="AB2219" s="182">
        <v>26</v>
      </c>
      <c r="AC2219" s="182">
        <v>2</v>
      </c>
      <c r="AD2219" s="182">
        <v>304</v>
      </c>
      <c r="AF2219" s="182" t="s">
        <v>6152</v>
      </c>
      <c r="AG2219" s="182" t="s">
        <v>17312</v>
      </c>
      <c r="AH2219" s="182" t="s">
        <v>2993</v>
      </c>
      <c r="AI2219" s="182" t="s">
        <v>17315</v>
      </c>
    </row>
    <row r="2220" spans="25:35" x14ac:dyDescent="0.4">
      <c r="Y2220" s="182" t="s">
        <v>140</v>
      </c>
      <c r="Z2220" s="182">
        <v>1984</v>
      </c>
      <c r="AA2220" s="182">
        <v>4926.6000000000004</v>
      </c>
      <c r="AB2220" s="182">
        <v>183</v>
      </c>
      <c r="AC2220" s="182">
        <v>9</v>
      </c>
      <c r="AD2220" s="182">
        <v>2282.4</v>
      </c>
      <c r="AF2220" s="182" t="s">
        <v>6153</v>
      </c>
      <c r="AG2220" s="182" t="s">
        <v>17312</v>
      </c>
      <c r="AH2220" s="182" t="s">
        <v>2993</v>
      </c>
      <c r="AI2220" s="182" t="s">
        <v>17322</v>
      </c>
    </row>
    <row r="2221" spans="25:35" x14ac:dyDescent="0.4">
      <c r="Y2221" s="182" t="s">
        <v>6172</v>
      </c>
      <c r="Z2221" s="182">
        <v>1976</v>
      </c>
      <c r="AA2221" s="182">
        <v>1178.4000000000001</v>
      </c>
      <c r="AB2221" s="182">
        <v>59</v>
      </c>
      <c r="AC2221" s="182">
        <v>3</v>
      </c>
      <c r="AD2221" s="182">
        <v>1080.5</v>
      </c>
      <c r="AF2221" s="182" t="s">
        <v>6154</v>
      </c>
      <c r="AG2221" s="182" t="s">
        <v>17312</v>
      </c>
      <c r="AH2221" s="182" t="s">
        <v>2993</v>
      </c>
      <c r="AI2221" s="182" t="s">
        <v>17322</v>
      </c>
    </row>
    <row r="2222" spans="25:35" x14ac:dyDescent="0.4">
      <c r="Y2222" s="182" t="s">
        <v>6175</v>
      </c>
      <c r="Z2222" s="182">
        <v>1979</v>
      </c>
      <c r="AA2222" s="182">
        <v>4290.72</v>
      </c>
      <c r="AB2222" s="182">
        <v>151</v>
      </c>
      <c r="AC2222" s="182">
        <v>5</v>
      </c>
      <c r="AD2222" s="182">
        <v>3069.4</v>
      </c>
      <c r="AF2222" s="182" t="s">
        <v>6156</v>
      </c>
      <c r="AG2222" s="182" t="s">
        <v>17312</v>
      </c>
      <c r="AH2222" s="182" t="s">
        <v>2993</v>
      </c>
      <c r="AI2222" s="182" t="s">
        <v>17040</v>
      </c>
    </row>
    <row r="2223" spans="25:35" x14ac:dyDescent="0.4">
      <c r="Y2223" s="182" t="s">
        <v>6177</v>
      </c>
      <c r="Z2223" s="182">
        <v>1962</v>
      </c>
      <c r="AA2223" s="182">
        <v>336.8</v>
      </c>
      <c r="AB2223" s="182">
        <v>24</v>
      </c>
      <c r="AC2223" s="182">
        <v>2</v>
      </c>
      <c r="AD2223" s="182">
        <v>318.7</v>
      </c>
      <c r="AF2223" s="182" t="s">
        <v>6157</v>
      </c>
      <c r="AG2223" s="182" t="s">
        <v>17312</v>
      </c>
      <c r="AH2223" s="182" t="s">
        <v>2993</v>
      </c>
      <c r="AI2223" s="182" t="s">
        <v>17040</v>
      </c>
    </row>
    <row r="2224" spans="25:35" x14ac:dyDescent="0.4">
      <c r="Y2224" s="182" t="s">
        <v>6178</v>
      </c>
      <c r="Z2224" s="182">
        <v>1967</v>
      </c>
      <c r="AA2224" s="182">
        <v>545.6</v>
      </c>
      <c r="AB2224" s="182">
        <v>24</v>
      </c>
      <c r="AC2224" s="182">
        <v>2</v>
      </c>
      <c r="AD2224" s="182">
        <v>471.9</v>
      </c>
      <c r="AF2224" s="182" t="s">
        <v>6158</v>
      </c>
      <c r="AG2224" s="182" t="s">
        <v>17312</v>
      </c>
      <c r="AH2224" s="182" t="s">
        <v>2993</v>
      </c>
      <c r="AI2224" s="182" t="s">
        <v>17040</v>
      </c>
    </row>
    <row r="2225" spans="25:35" x14ac:dyDescent="0.4">
      <c r="Y2225" s="182" t="s">
        <v>6180</v>
      </c>
      <c r="Z2225" s="182">
        <v>1964</v>
      </c>
      <c r="AA2225" s="182">
        <v>512</v>
      </c>
      <c r="AB2225" s="182">
        <v>24</v>
      </c>
      <c r="AC2225" s="182">
        <v>2</v>
      </c>
      <c r="AD2225" s="182">
        <v>448.1</v>
      </c>
      <c r="AF2225" s="182" t="s">
        <v>6160</v>
      </c>
      <c r="AG2225" s="182" t="s">
        <v>17312</v>
      </c>
      <c r="AH2225" s="182" t="s">
        <v>2993</v>
      </c>
      <c r="AI2225" s="182" t="s">
        <v>17331</v>
      </c>
    </row>
    <row r="2226" spans="25:35" x14ac:dyDescent="0.4">
      <c r="Y2226" s="182" t="s">
        <v>6181</v>
      </c>
      <c r="Z2226" s="182">
        <v>1964</v>
      </c>
      <c r="AA2226" s="182">
        <v>506.6</v>
      </c>
      <c r="AB2226" s="182">
        <v>16</v>
      </c>
      <c r="AC2226" s="182">
        <v>2</v>
      </c>
      <c r="AD2226" s="182">
        <v>440.1</v>
      </c>
      <c r="AF2226" s="182" t="s">
        <v>6162</v>
      </c>
      <c r="AG2226" s="182" t="s">
        <v>17312</v>
      </c>
      <c r="AH2226" s="182" t="s">
        <v>2993</v>
      </c>
      <c r="AI2226" s="182" t="s">
        <v>17042</v>
      </c>
    </row>
    <row r="2227" spans="25:35" x14ac:dyDescent="0.4">
      <c r="Y2227" s="182" t="s">
        <v>6182</v>
      </c>
      <c r="Z2227" s="182">
        <v>1966</v>
      </c>
      <c r="AA2227" s="182">
        <v>549.20000000000005</v>
      </c>
      <c r="AB2227" s="182">
        <v>23</v>
      </c>
      <c r="AC2227" s="182">
        <v>2</v>
      </c>
      <c r="AD2227" s="182">
        <v>473.9</v>
      </c>
      <c r="AF2227" s="182" t="s">
        <v>6165</v>
      </c>
      <c r="AG2227" s="182" t="s">
        <v>17312</v>
      </c>
      <c r="AH2227" s="182" t="s">
        <v>2993</v>
      </c>
      <c r="AI2227" s="182" t="s">
        <v>17331</v>
      </c>
    </row>
    <row r="2228" spans="25:35" x14ac:dyDescent="0.4">
      <c r="Y2228" s="182" t="s">
        <v>6184</v>
      </c>
      <c r="Z2228" s="182">
        <v>1970</v>
      </c>
      <c r="AA2228" s="182">
        <v>518.79999999999995</v>
      </c>
      <c r="AB2228" s="182">
        <v>13</v>
      </c>
      <c r="AC2228" s="182">
        <v>2</v>
      </c>
      <c r="AD2228" s="182">
        <v>451.8</v>
      </c>
      <c r="AF2228" s="182" t="s">
        <v>6166</v>
      </c>
      <c r="AG2228" s="182" t="s">
        <v>17312</v>
      </c>
      <c r="AH2228" s="182" t="s">
        <v>17040</v>
      </c>
      <c r="AI2228" s="182" t="s">
        <v>17040</v>
      </c>
    </row>
    <row r="2229" spans="25:35" x14ac:dyDescent="0.4">
      <c r="Y2229" s="182" t="s">
        <v>6185</v>
      </c>
      <c r="Z2229" s="182">
        <v>1971</v>
      </c>
      <c r="AA2229" s="182">
        <v>514.20000000000005</v>
      </c>
      <c r="AB2229" s="182">
        <v>42</v>
      </c>
      <c r="AC2229" s="182">
        <v>2</v>
      </c>
      <c r="AD2229" s="182">
        <v>447.2</v>
      </c>
      <c r="AF2229" s="182" t="s">
        <v>6167</v>
      </c>
      <c r="AG2229" s="182" t="s">
        <v>17312</v>
      </c>
      <c r="AH2229" s="182" t="s">
        <v>2993</v>
      </c>
      <c r="AI2229" s="182" t="s">
        <v>17040</v>
      </c>
    </row>
    <row r="2230" spans="25:35" x14ac:dyDescent="0.4">
      <c r="Y2230" s="182" t="s">
        <v>6187</v>
      </c>
      <c r="Z2230" s="182">
        <v>1971</v>
      </c>
      <c r="AA2230" s="182">
        <v>561.4</v>
      </c>
      <c r="AB2230" s="182">
        <v>39</v>
      </c>
      <c r="AC2230" s="182">
        <v>2</v>
      </c>
      <c r="AD2230" s="182">
        <v>503.4</v>
      </c>
      <c r="AF2230" s="182" t="s">
        <v>1140</v>
      </c>
      <c r="AG2230" s="182" t="s">
        <v>17312</v>
      </c>
      <c r="AH2230" s="182" t="s">
        <v>2993</v>
      </c>
      <c r="AI2230" s="182" t="s">
        <v>17040</v>
      </c>
    </row>
    <row r="2231" spans="25:35" x14ac:dyDescent="0.4">
      <c r="Y2231" s="182" t="s">
        <v>6189</v>
      </c>
      <c r="Z2231" s="182">
        <v>1999</v>
      </c>
      <c r="AA2231" s="182">
        <v>820.2</v>
      </c>
      <c r="AB2231" s="182">
        <v>14</v>
      </c>
      <c r="AC2231" s="182">
        <v>2</v>
      </c>
      <c r="AD2231" s="182">
        <v>820.2</v>
      </c>
      <c r="AF2231" s="182" t="s">
        <v>6170</v>
      </c>
      <c r="AG2231" s="182" t="s">
        <v>17327</v>
      </c>
      <c r="AH2231" s="182" t="s">
        <v>17035</v>
      </c>
      <c r="AI2231" s="182" t="s">
        <v>17042</v>
      </c>
    </row>
    <row r="2232" spans="25:35" x14ac:dyDescent="0.4">
      <c r="Y2232" s="182" t="s">
        <v>1141</v>
      </c>
      <c r="Z2232" s="182">
        <v>2007</v>
      </c>
      <c r="AA2232" s="182">
        <v>6465.7</v>
      </c>
      <c r="AB2232" s="182">
        <v>156</v>
      </c>
      <c r="AC2232" s="182">
        <v>9</v>
      </c>
      <c r="AD2232" s="182">
        <v>3065.6</v>
      </c>
      <c r="AF2232" s="182" t="s">
        <v>140</v>
      </c>
      <c r="AG2232" s="182" t="s">
        <v>17312</v>
      </c>
      <c r="AH2232" s="182" t="s">
        <v>2993</v>
      </c>
      <c r="AI2232" s="182" t="s">
        <v>17040</v>
      </c>
    </row>
    <row r="2233" spans="25:35" x14ac:dyDescent="0.4">
      <c r="Y2233" s="182" t="s">
        <v>6192</v>
      </c>
      <c r="Z2233" s="182">
        <v>1958</v>
      </c>
      <c r="AA2233" s="182">
        <v>362.1</v>
      </c>
      <c r="AB2233" s="182">
        <v>14</v>
      </c>
      <c r="AC2233" s="182">
        <v>2</v>
      </c>
      <c r="AD2233" s="182">
        <v>321.8</v>
      </c>
      <c r="AF2233" s="182" t="s">
        <v>6172</v>
      </c>
      <c r="AG2233" s="182" t="s">
        <v>17312</v>
      </c>
      <c r="AH2233" s="182" t="s">
        <v>2993</v>
      </c>
      <c r="AI2233" s="182" t="s">
        <v>17042</v>
      </c>
    </row>
    <row r="2234" spans="25:35" x14ac:dyDescent="0.4">
      <c r="Y2234" s="182" t="s">
        <v>6195</v>
      </c>
      <c r="Z2234" s="182">
        <v>2010</v>
      </c>
      <c r="AA2234" s="182">
        <v>8413.9</v>
      </c>
      <c r="AB2234" s="182">
        <v>163</v>
      </c>
      <c r="AC2234" s="182">
        <v>9</v>
      </c>
      <c r="AD2234" s="182">
        <v>5930.5</v>
      </c>
      <c r="AF2234" s="182" t="s">
        <v>6175</v>
      </c>
      <c r="AG2234" s="182" t="s">
        <v>17319</v>
      </c>
      <c r="AH2234" s="182" t="s">
        <v>2993</v>
      </c>
      <c r="AI2234" s="182" t="s">
        <v>17315</v>
      </c>
    </row>
    <row r="2235" spans="25:35" x14ac:dyDescent="0.4">
      <c r="Y2235" s="182" t="s">
        <v>6197</v>
      </c>
      <c r="Z2235" s="182">
        <v>2013</v>
      </c>
      <c r="AA2235" s="182">
        <v>5544.6</v>
      </c>
      <c r="AB2235" s="182">
        <v>113</v>
      </c>
      <c r="AC2235" s="182">
        <v>15</v>
      </c>
      <c r="AD2235" s="182">
        <v>4156</v>
      </c>
      <c r="AF2235" s="182" t="s">
        <v>6177</v>
      </c>
      <c r="AG2235" s="182" t="s">
        <v>17312</v>
      </c>
      <c r="AH2235" s="182" t="s">
        <v>2993</v>
      </c>
      <c r="AI2235" s="182" t="s">
        <v>17040</v>
      </c>
    </row>
    <row r="2236" spans="25:35" x14ac:dyDescent="0.4">
      <c r="Y2236" s="182" t="s">
        <v>6198</v>
      </c>
      <c r="Z2236" s="182">
        <v>2016</v>
      </c>
      <c r="AA2236" s="182">
        <v>11738.5</v>
      </c>
      <c r="AB2236" s="182">
        <v>191</v>
      </c>
      <c r="AC2236" s="182">
        <v>16</v>
      </c>
      <c r="AD2236" s="182">
        <v>8804</v>
      </c>
      <c r="AF2236" s="182" t="s">
        <v>6178</v>
      </c>
      <c r="AG2236" s="182" t="s">
        <v>17312</v>
      </c>
      <c r="AH2236" s="182" t="s">
        <v>2993</v>
      </c>
      <c r="AI2236" s="182" t="s">
        <v>17322</v>
      </c>
    </row>
    <row r="2237" spans="25:35" x14ac:dyDescent="0.4">
      <c r="Y2237" s="182" t="s">
        <v>6199</v>
      </c>
      <c r="Z2237" s="182">
        <v>2016</v>
      </c>
      <c r="AA2237" s="182">
        <v>11882.5</v>
      </c>
      <c r="AB2237" s="182">
        <v>145</v>
      </c>
      <c r="AC2237" s="182">
        <v>17</v>
      </c>
      <c r="AD2237" s="182">
        <v>9015.2999999999993</v>
      </c>
      <c r="AF2237" s="182" t="s">
        <v>6180</v>
      </c>
      <c r="AG2237" s="182" t="s">
        <v>17312</v>
      </c>
      <c r="AH2237" s="182" t="s">
        <v>2993</v>
      </c>
      <c r="AI2237" s="182" t="s">
        <v>17042</v>
      </c>
    </row>
    <row r="2238" spans="25:35" x14ac:dyDescent="0.4">
      <c r="Y2238" s="182" t="s">
        <v>6200</v>
      </c>
      <c r="Z2238" s="182">
        <v>2015</v>
      </c>
      <c r="AA2238" s="182">
        <v>11689.5</v>
      </c>
      <c r="AB2238" s="182">
        <v>151</v>
      </c>
      <c r="AC2238" s="182">
        <v>17</v>
      </c>
      <c r="AD2238" s="182">
        <v>8836.4</v>
      </c>
      <c r="AF2238" s="182" t="s">
        <v>6181</v>
      </c>
      <c r="AG2238" s="182" t="s">
        <v>17312</v>
      </c>
      <c r="AH2238" s="182" t="s">
        <v>2993</v>
      </c>
      <c r="AI2238" s="182" t="s">
        <v>17042</v>
      </c>
    </row>
    <row r="2239" spans="25:35" x14ac:dyDescent="0.4">
      <c r="Y2239" s="182" t="s">
        <v>6201</v>
      </c>
      <c r="Z2239" s="182">
        <v>2015</v>
      </c>
      <c r="AA2239" s="182">
        <v>11637</v>
      </c>
      <c r="AB2239" s="182">
        <v>192</v>
      </c>
      <c r="AC2239" s="182">
        <v>16</v>
      </c>
      <c r="AD2239" s="182">
        <v>8751</v>
      </c>
      <c r="AF2239" s="182" t="s">
        <v>6182</v>
      </c>
      <c r="AG2239" s="182" t="s">
        <v>17312</v>
      </c>
      <c r="AH2239" s="182" t="s">
        <v>2993</v>
      </c>
      <c r="AI2239" s="182" t="s">
        <v>17042</v>
      </c>
    </row>
    <row r="2240" spans="25:35" x14ac:dyDescent="0.4">
      <c r="Y2240" s="182" t="s">
        <v>6202</v>
      </c>
      <c r="Z2240" s="182">
        <v>2015</v>
      </c>
      <c r="AA2240" s="182">
        <v>17254.7</v>
      </c>
      <c r="AB2240" s="182">
        <v>438</v>
      </c>
      <c r="AC2240" s="182">
        <v>17</v>
      </c>
      <c r="AD2240" s="182">
        <v>11981.7</v>
      </c>
      <c r="AF2240" s="182" t="s">
        <v>6184</v>
      </c>
      <c r="AG2240" s="182" t="s">
        <v>17312</v>
      </c>
      <c r="AH2240" s="182" t="s">
        <v>2993</v>
      </c>
      <c r="AI2240" s="182" t="s">
        <v>17042</v>
      </c>
    </row>
    <row r="2241" spans="25:35" x14ac:dyDescent="0.4">
      <c r="Y2241" s="182" t="s">
        <v>6204</v>
      </c>
      <c r="Z2241" s="182">
        <v>2012</v>
      </c>
      <c r="AA2241" s="182">
        <v>12676</v>
      </c>
      <c r="AB2241" s="182">
        <v>312</v>
      </c>
      <c r="AC2241" s="182">
        <v>13</v>
      </c>
      <c r="AD2241" s="182">
        <v>10899.5</v>
      </c>
      <c r="AF2241" s="182" t="s">
        <v>6185</v>
      </c>
      <c r="AG2241" s="182" t="s">
        <v>17312</v>
      </c>
      <c r="AH2241" s="182" t="s">
        <v>2993</v>
      </c>
      <c r="AI2241" s="182" t="s">
        <v>17042</v>
      </c>
    </row>
    <row r="2242" spans="25:35" x14ac:dyDescent="0.4">
      <c r="Y2242" s="182" t="s">
        <v>6205</v>
      </c>
      <c r="Z2242" s="182">
        <v>2014</v>
      </c>
      <c r="AA2242" s="182">
        <v>16204</v>
      </c>
      <c r="AB2242" s="182">
        <v>330</v>
      </c>
      <c r="AC2242" s="182">
        <v>12</v>
      </c>
      <c r="AD2242" s="182">
        <v>10053.4</v>
      </c>
      <c r="AF2242" s="182" t="s">
        <v>6187</v>
      </c>
      <c r="AG2242" s="182" t="s">
        <v>17327</v>
      </c>
      <c r="AH2242" s="182" t="s">
        <v>2993</v>
      </c>
      <c r="AI2242" s="182" t="s">
        <v>17042</v>
      </c>
    </row>
    <row r="2243" spans="25:35" x14ac:dyDescent="0.4">
      <c r="Y2243" s="182" t="s">
        <v>6206</v>
      </c>
      <c r="Z2243" s="182">
        <v>2011</v>
      </c>
      <c r="AA2243" s="182">
        <v>11296.2</v>
      </c>
      <c r="AB2243" s="182">
        <v>370</v>
      </c>
      <c r="AC2243" s="182">
        <v>13</v>
      </c>
      <c r="AD2243" s="182">
        <v>7445.6</v>
      </c>
      <c r="AF2243" s="182" t="s">
        <v>6189</v>
      </c>
      <c r="AG2243" s="182" t="s">
        <v>17312</v>
      </c>
      <c r="AH2243" s="182" t="s">
        <v>2993</v>
      </c>
      <c r="AI2243" s="182" t="s">
        <v>17040</v>
      </c>
    </row>
    <row r="2244" spans="25:35" x14ac:dyDescent="0.4">
      <c r="Y2244" s="182" t="s">
        <v>6207</v>
      </c>
      <c r="Z2244" s="182">
        <v>2011</v>
      </c>
      <c r="AA2244" s="182">
        <v>14526.9</v>
      </c>
      <c r="AB2244" s="182">
        <v>295</v>
      </c>
      <c r="AC2244" s="182">
        <v>14</v>
      </c>
      <c r="AD2244" s="182">
        <v>8753.7000000000007</v>
      </c>
      <c r="AF2244" s="182" t="s">
        <v>1141</v>
      </c>
      <c r="AG2244" s="182" t="s">
        <v>17312</v>
      </c>
      <c r="AH2244" s="182" t="s">
        <v>2993</v>
      </c>
      <c r="AI2244" s="182" t="s">
        <v>17042</v>
      </c>
    </row>
    <row r="2245" spans="25:35" x14ac:dyDescent="0.4">
      <c r="Y2245" s="182" t="s">
        <v>6209</v>
      </c>
      <c r="Z2245" s="182">
        <v>1987</v>
      </c>
      <c r="AA2245" s="182">
        <v>5051.2</v>
      </c>
      <c r="AB2245" s="182">
        <v>174</v>
      </c>
      <c r="AC2245" s="182">
        <v>9</v>
      </c>
      <c r="AD2245" s="182">
        <v>3897.5</v>
      </c>
      <c r="AF2245" s="182" t="s">
        <v>6192</v>
      </c>
      <c r="AG2245" s="182" t="s">
        <v>17312</v>
      </c>
      <c r="AH2245" s="182" t="s">
        <v>2993</v>
      </c>
      <c r="AI2245" s="182" t="s">
        <v>17040</v>
      </c>
    </row>
    <row r="2246" spans="25:35" x14ac:dyDescent="0.4">
      <c r="Y2246" s="182" t="s">
        <v>6210</v>
      </c>
      <c r="Z2246" s="182">
        <v>2008</v>
      </c>
      <c r="AA2246" s="182">
        <v>20582.150000000001</v>
      </c>
      <c r="AB2246" s="182">
        <v>379</v>
      </c>
      <c r="AC2246" s="182">
        <v>14</v>
      </c>
      <c r="AD2246" s="182">
        <v>12237.6</v>
      </c>
      <c r="AF2246" s="182" t="s">
        <v>6195</v>
      </c>
      <c r="AG2246" s="182" t="s">
        <v>17312</v>
      </c>
      <c r="AH2246" s="182" t="s">
        <v>2993</v>
      </c>
      <c r="AI2246" s="182" t="s">
        <v>17322</v>
      </c>
    </row>
    <row r="2247" spans="25:35" x14ac:dyDescent="0.4">
      <c r="Y2247" s="182" t="s">
        <v>6212</v>
      </c>
      <c r="Z2247" s="182">
        <v>2009</v>
      </c>
      <c r="AA2247" s="182">
        <v>12006.8</v>
      </c>
      <c r="AB2247" s="182">
        <v>331</v>
      </c>
      <c r="AC2247" s="182">
        <v>14</v>
      </c>
      <c r="AD2247" s="182">
        <v>8540.1999999999989</v>
      </c>
      <c r="AF2247" s="182" t="s">
        <v>6197</v>
      </c>
      <c r="AG2247" s="182" t="s">
        <v>17319</v>
      </c>
      <c r="AH2247" s="182" t="s">
        <v>2993</v>
      </c>
      <c r="AI2247" s="182" t="s">
        <v>17040</v>
      </c>
    </row>
    <row r="2248" spans="25:35" x14ac:dyDescent="0.4">
      <c r="Y2248" s="182" t="s">
        <v>6213</v>
      </c>
      <c r="Z2248" s="182">
        <v>1987</v>
      </c>
      <c r="AA2248" s="182">
        <v>10923.8</v>
      </c>
      <c r="AB2248" s="182">
        <v>489</v>
      </c>
      <c r="AC2248" s="182">
        <v>9</v>
      </c>
      <c r="AD2248" s="182">
        <v>9687.5</v>
      </c>
      <c r="AF2248" s="182" t="s">
        <v>6198</v>
      </c>
      <c r="AG2248" s="182" t="s">
        <v>17329</v>
      </c>
      <c r="AH2248" s="182" t="s">
        <v>17421</v>
      </c>
      <c r="AI2248" s="182" t="s">
        <v>17040</v>
      </c>
    </row>
    <row r="2249" spans="25:35" x14ac:dyDescent="0.4">
      <c r="Y2249" s="182" t="s">
        <v>6215</v>
      </c>
      <c r="Z2249" s="182">
        <v>1988</v>
      </c>
      <c r="AA2249" s="182">
        <v>8098.5</v>
      </c>
      <c r="AB2249" s="182">
        <v>309</v>
      </c>
      <c r="AC2249" s="182">
        <v>10</v>
      </c>
      <c r="AD2249" s="182">
        <v>6475.7</v>
      </c>
      <c r="AF2249" s="182" t="s">
        <v>6199</v>
      </c>
      <c r="AG2249" s="182" t="s">
        <v>17312</v>
      </c>
      <c r="AH2249" s="182" t="s">
        <v>2993</v>
      </c>
      <c r="AI2249" s="182" t="s">
        <v>17040</v>
      </c>
    </row>
    <row r="2250" spans="25:35" x14ac:dyDescent="0.4">
      <c r="Y2250" s="182" t="s">
        <v>6217</v>
      </c>
      <c r="Z2250" s="182">
        <v>1987</v>
      </c>
      <c r="AA2250" s="182">
        <v>13905.3</v>
      </c>
      <c r="AB2250" s="182">
        <v>586</v>
      </c>
      <c r="AC2250" s="182">
        <v>9</v>
      </c>
      <c r="AD2250" s="182">
        <v>11362.5</v>
      </c>
      <c r="AF2250" s="182" t="s">
        <v>6200</v>
      </c>
      <c r="AG2250" s="182" t="s">
        <v>17312</v>
      </c>
      <c r="AH2250" s="182" t="s">
        <v>2993</v>
      </c>
      <c r="AI2250" s="182" t="s">
        <v>17040</v>
      </c>
    </row>
    <row r="2251" spans="25:35" x14ac:dyDescent="0.4">
      <c r="Y2251" s="182" t="s">
        <v>139</v>
      </c>
      <c r="Z2251" s="182">
        <v>1988</v>
      </c>
      <c r="AA2251" s="182">
        <v>8076</v>
      </c>
      <c r="AB2251" s="182">
        <v>331</v>
      </c>
      <c r="AC2251" s="182">
        <v>10</v>
      </c>
      <c r="AD2251" s="182">
        <v>6287.5</v>
      </c>
      <c r="AF2251" s="182" t="s">
        <v>6201</v>
      </c>
      <c r="AG2251" s="182" t="s">
        <v>17329</v>
      </c>
      <c r="AH2251" s="182" t="s">
        <v>17422</v>
      </c>
      <c r="AI2251" s="182" t="s">
        <v>17040</v>
      </c>
    </row>
    <row r="2252" spans="25:35" x14ac:dyDescent="0.4">
      <c r="Y2252" s="182" t="s">
        <v>6219</v>
      </c>
      <c r="Z2252" s="182">
        <v>1988</v>
      </c>
      <c r="AA2252" s="182">
        <v>8946.1</v>
      </c>
      <c r="AB2252" s="182">
        <v>300</v>
      </c>
      <c r="AC2252" s="182">
        <v>9</v>
      </c>
      <c r="AD2252" s="182">
        <v>7946.1</v>
      </c>
      <c r="AF2252" s="182" t="s">
        <v>6202</v>
      </c>
      <c r="AG2252" s="182" t="s">
        <v>17312</v>
      </c>
      <c r="AH2252" s="182" t="s">
        <v>17348</v>
      </c>
      <c r="AI2252" s="182" t="s">
        <v>17322</v>
      </c>
    </row>
    <row r="2253" spans="25:35" x14ac:dyDescent="0.4">
      <c r="Y2253" s="182" t="s">
        <v>6220</v>
      </c>
      <c r="Z2253" s="182">
        <v>1987</v>
      </c>
      <c r="AA2253" s="182">
        <v>5508.8</v>
      </c>
      <c r="AB2253" s="182">
        <v>195</v>
      </c>
      <c r="AC2253" s="182">
        <v>10</v>
      </c>
      <c r="AD2253" s="182">
        <v>4320.3</v>
      </c>
      <c r="AF2253" s="182" t="s">
        <v>6204</v>
      </c>
      <c r="AG2253" s="182" t="s">
        <v>17312</v>
      </c>
      <c r="AH2253" s="182" t="s">
        <v>2993</v>
      </c>
      <c r="AI2253" s="182" t="s">
        <v>17322</v>
      </c>
    </row>
    <row r="2254" spans="25:35" x14ac:dyDescent="0.4">
      <c r="Y2254" s="182" t="s">
        <v>6223</v>
      </c>
      <c r="Z2254" s="182">
        <v>1988</v>
      </c>
      <c r="AA2254" s="182">
        <v>7796.6</v>
      </c>
      <c r="AB2254" s="182">
        <v>350</v>
      </c>
      <c r="AC2254" s="182">
        <v>9</v>
      </c>
      <c r="AD2254" s="182">
        <v>7796.4</v>
      </c>
      <c r="AF2254" s="182" t="s">
        <v>6205</v>
      </c>
      <c r="AG2254" s="182" t="s">
        <v>17312</v>
      </c>
      <c r="AH2254" s="182" t="s">
        <v>2993</v>
      </c>
      <c r="AI2254" s="182" t="s">
        <v>17322</v>
      </c>
    </row>
    <row r="2255" spans="25:35" x14ac:dyDescent="0.4">
      <c r="Y2255" s="182" t="s">
        <v>6224</v>
      </c>
      <c r="Z2255" s="182">
        <v>1988</v>
      </c>
      <c r="AA2255" s="182">
        <v>11023.4</v>
      </c>
      <c r="AB2255" s="182">
        <v>383</v>
      </c>
      <c r="AC2255" s="182">
        <v>10</v>
      </c>
      <c r="AD2255" s="182">
        <v>8541</v>
      </c>
      <c r="AF2255" s="182" t="s">
        <v>6206</v>
      </c>
      <c r="AG2255" s="182" t="s">
        <v>17312</v>
      </c>
      <c r="AH2255" s="182" t="s">
        <v>2993</v>
      </c>
      <c r="AI2255" s="182" t="s">
        <v>17322</v>
      </c>
    </row>
    <row r="2256" spans="25:35" x14ac:dyDescent="0.4">
      <c r="Y2256" s="182" t="s">
        <v>6226</v>
      </c>
      <c r="Z2256" s="182">
        <v>2011</v>
      </c>
      <c r="AA2256" s="182">
        <v>9596</v>
      </c>
      <c r="AB2256" s="182">
        <v>125</v>
      </c>
      <c r="AC2256" s="182">
        <v>10</v>
      </c>
      <c r="AD2256" s="182">
        <v>7479.0999999999995</v>
      </c>
      <c r="AF2256" s="182" t="s">
        <v>6207</v>
      </c>
      <c r="AG2256" s="182" t="s">
        <v>17312</v>
      </c>
      <c r="AH2256" s="182" t="s">
        <v>2993</v>
      </c>
      <c r="AI2256" s="182" t="s">
        <v>17042</v>
      </c>
    </row>
    <row r="2257" spans="25:35" x14ac:dyDescent="0.4">
      <c r="Y2257" s="182" t="s">
        <v>6227</v>
      </c>
      <c r="Z2257" s="182">
        <v>1987</v>
      </c>
      <c r="AA2257" s="182">
        <v>5066.7</v>
      </c>
      <c r="AB2257" s="182">
        <v>181</v>
      </c>
      <c r="AC2257" s="182">
        <v>9</v>
      </c>
      <c r="AD2257" s="182">
        <v>3920.5</v>
      </c>
      <c r="AF2257" s="182" t="s">
        <v>6209</v>
      </c>
      <c r="AG2257" s="182" t="s">
        <v>17319</v>
      </c>
      <c r="AH2257" s="182" t="s">
        <v>2993</v>
      </c>
      <c r="AI2257" s="182" t="s">
        <v>17042</v>
      </c>
    </row>
    <row r="2258" spans="25:35" x14ac:dyDescent="0.4">
      <c r="Y2258" s="182" t="s">
        <v>6230</v>
      </c>
      <c r="Z2258" s="182">
        <v>1988</v>
      </c>
      <c r="AA2258" s="182">
        <v>9632.2000000000007</v>
      </c>
      <c r="AB2258" s="182">
        <v>431</v>
      </c>
      <c r="AC2258" s="182">
        <v>10</v>
      </c>
      <c r="AD2258" s="182">
        <v>8536.4</v>
      </c>
      <c r="AF2258" s="182" t="s">
        <v>6210</v>
      </c>
      <c r="AG2258" s="182" t="s">
        <v>17312</v>
      </c>
      <c r="AH2258" s="182" t="s">
        <v>2993</v>
      </c>
      <c r="AI2258" s="182" t="s">
        <v>17322</v>
      </c>
    </row>
    <row r="2259" spans="25:35" x14ac:dyDescent="0.4">
      <c r="Y2259" s="182" t="s">
        <v>6232</v>
      </c>
      <c r="Z2259" s="182">
        <v>1987</v>
      </c>
      <c r="AA2259" s="182">
        <v>7524.4</v>
      </c>
      <c r="AB2259" s="182">
        <v>293</v>
      </c>
      <c r="AC2259" s="182">
        <v>9</v>
      </c>
      <c r="AD2259" s="182">
        <v>5838.4</v>
      </c>
      <c r="AF2259" s="182" t="s">
        <v>6212</v>
      </c>
      <c r="AG2259" s="182" t="s">
        <v>17312</v>
      </c>
      <c r="AH2259" s="182" t="s">
        <v>2993</v>
      </c>
      <c r="AI2259" s="182" t="s">
        <v>17042</v>
      </c>
    </row>
    <row r="2260" spans="25:35" x14ac:dyDescent="0.4">
      <c r="Y2260" s="182" t="s">
        <v>1142</v>
      </c>
      <c r="Z2260" s="182">
        <v>2001</v>
      </c>
      <c r="AA2260" s="182">
        <v>11797.5</v>
      </c>
      <c r="AB2260" s="182">
        <v>261</v>
      </c>
      <c r="AC2260" s="182">
        <v>9</v>
      </c>
      <c r="AD2260" s="182">
        <v>8251.2999999999993</v>
      </c>
      <c r="AF2260" s="182" t="s">
        <v>6213</v>
      </c>
      <c r="AG2260" s="182" t="s">
        <v>17319</v>
      </c>
      <c r="AH2260" s="182" t="s">
        <v>2993</v>
      </c>
      <c r="AI2260" s="182" t="s">
        <v>17331</v>
      </c>
    </row>
    <row r="2261" spans="25:35" x14ac:dyDescent="0.4">
      <c r="Y2261" s="182" t="s">
        <v>6235</v>
      </c>
      <c r="Z2261" s="182">
        <v>1988</v>
      </c>
      <c r="AA2261" s="182">
        <v>7985.8</v>
      </c>
      <c r="AB2261" s="182">
        <v>300</v>
      </c>
      <c r="AC2261" s="182">
        <v>9</v>
      </c>
      <c r="AD2261" s="182">
        <v>7687</v>
      </c>
      <c r="AF2261" s="182" t="s">
        <v>6215</v>
      </c>
      <c r="AG2261" s="182" t="s">
        <v>17319</v>
      </c>
      <c r="AH2261" s="182" t="s">
        <v>2993</v>
      </c>
      <c r="AI2261" s="182" t="s">
        <v>17322</v>
      </c>
    </row>
    <row r="2262" spans="25:35" x14ac:dyDescent="0.4">
      <c r="Y2262" s="182" t="s">
        <v>6236</v>
      </c>
      <c r="Z2262" s="182">
        <v>2000</v>
      </c>
      <c r="AA2262" s="182">
        <v>20063.7</v>
      </c>
      <c r="AB2262" s="182">
        <v>355</v>
      </c>
      <c r="AC2262" s="182">
        <v>10</v>
      </c>
      <c r="AD2262" s="182">
        <v>14790.9</v>
      </c>
      <c r="AF2262" s="182" t="s">
        <v>6217</v>
      </c>
      <c r="AG2262" s="182" t="s">
        <v>17319</v>
      </c>
      <c r="AH2262" s="182" t="s">
        <v>2993</v>
      </c>
      <c r="AI2262" s="182" t="s">
        <v>17320</v>
      </c>
    </row>
    <row r="2263" spans="25:35" x14ac:dyDescent="0.4">
      <c r="Y2263" s="182" t="s">
        <v>6238</v>
      </c>
      <c r="Z2263" s="182">
        <v>1988</v>
      </c>
      <c r="AA2263" s="182">
        <v>7746</v>
      </c>
      <c r="AB2263" s="182">
        <v>370</v>
      </c>
      <c r="AC2263" s="182">
        <v>9</v>
      </c>
      <c r="AD2263" s="182">
        <v>5929</v>
      </c>
      <c r="AF2263" s="182" t="s">
        <v>139</v>
      </c>
      <c r="AG2263" s="182" t="s">
        <v>17319</v>
      </c>
      <c r="AH2263" s="182" t="s">
        <v>2993</v>
      </c>
      <c r="AI2263" s="182" t="s">
        <v>17322</v>
      </c>
    </row>
    <row r="2264" spans="25:35" x14ac:dyDescent="0.4">
      <c r="Y2264" s="182" t="s">
        <v>6239</v>
      </c>
      <c r="Z2264" s="182">
        <v>1996</v>
      </c>
      <c r="AA2264" s="182">
        <v>6527.9</v>
      </c>
      <c r="AB2264" s="182">
        <v>154</v>
      </c>
      <c r="AC2264" s="182">
        <v>14</v>
      </c>
      <c r="AD2264" s="182">
        <v>4549.3999999999996</v>
      </c>
      <c r="AF2264" s="182" t="s">
        <v>6219</v>
      </c>
      <c r="AG2264" s="182" t="s">
        <v>17319</v>
      </c>
      <c r="AH2264" s="182" t="s">
        <v>2993</v>
      </c>
      <c r="AI2264" s="182" t="s">
        <v>17331</v>
      </c>
    </row>
    <row r="2265" spans="25:35" x14ac:dyDescent="0.4">
      <c r="Y2265" s="182" t="s">
        <v>6241</v>
      </c>
      <c r="Z2265" s="182">
        <v>1991</v>
      </c>
      <c r="AA2265" s="182">
        <v>6003.2</v>
      </c>
      <c r="AB2265" s="182">
        <v>236</v>
      </c>
      <c r="AC2265" s="182">
        <v>16</v>
      </c>
      <c r="AD2265" s="182">
        <v>4621.8</v>
      </c>
      <c r="AF2265" s="182" t="s">
        <v>6220</v>
      </c>
      <c r="AG2265" s="182" t="s">
        <v>17319</v>
      </c>
      <c r="AH2265" s="182" t="s">
        <v>2993</v>
      </c>
      <c r="AI2265" s="182" t="s">
        <v>17042</v>
      </c>
    </row>
    <row r="2266" spans="25:35" x14ac:dyDescent="0.4">
      <c r="Y2266" s="182" t="s">
        <v>6244</v>
      </c>
      <c r="Z2266" s="182">
        <v>1989</v>
      </c>
      <c r="AA2266" s="182">
        <v>5454.4</v>
      </c>
      <c r="AB2266" s="182">
        <v>206</v>
      </c>
      <c r="AC2266" s="182">
        <v>10</v>
      </c>
      <c r="AD2266" s="182">
        <v>4247.6000000000004</v>
      </c>
      <c r="AF2266" s="182" t="s">
        <v>6223</v>
      </c>
      <c r="AG2266" s="182" t="s">
        <v>17319</v>
      </c>
      <c r="AH2266" s="182" t="s">
        <v>2993</v>
      </c>
      <c r="AI2266" s="182" t="s">
        <v>17331</v>
      </c>
    </row>
    <row r="2267" spans="25:35" x14ac:dyDescent="0.4">
      <c r="Y2267" s="182" t="s">
        <v>1143</v>
      </c>
      <c r="Z2267" s="182">
        <v>2013</v>
      </c>
      <c r="AA2267" s="182">
        <v>9950.6</v>
      </c>
      <c r="AB2267" s="182">
        <v>228</v>
      </c>
      <c r="AC2267" s="182">
        <v>9</v>
      </c>
      <c r="AD2267" s="182">
        <v>7072.8</v>
      </c>
      <c r="AF2267" s="182" t="s">
        <v>6224</v>
      </c>
      <c r="AG2267" s="182" t="s">
        <v>17319</v>
      </c>
      <c r="AH2267" s="182" t="s">
        <v>2993</v>
      </c>
      <c r="AI2267" s="182" t="s">
        <v>17315</v>
      </c>
    </row>
    <row r="2268" spans="25:35" x14ac:dyDescent="0.4">
      <c r="Y2268" s="182" t="s">
        <v>6246</v>
      </c>
      <c r="Z2268" s="182">
        <v>1986</v>
      </c>
      <c r="AA2268" s="182">
        <v>3721.6</v>
      </c>
      <c r="AB2268" s="182">
        <v>175</v>
      </c>
      <c r="AC2268" s="182">
        <v>9</v>
      </c>
      <c r="AD2268" s="182">
        <v>3721.6</v>
      </c>
      <c r="AF2268" s="182" t="s">
        <v>6226</v>
      </c>
      <c r="AG2268" s="182" t="s">
        <v>17319</v>
      </c>
      <c r="AH2268" s="182" t="s">
        <v>2993</v>
      </c>
      <c r="AI2268" s="182" t="s">
        <v>17332</v>
      </c>
    </row>
    <row r="2269" spans="25:35" x14ac:dyDescent="0.4">
      <c r="Y2269" s="182" t="s">
        <v>6247</v>
      </c>
      <c r="Z2269" s="182">
        <v>1985</v>
      </c>
      <c r="AA2269" s="182">
        <v>5893</v>
      </c>
      <c r="AB2269" s="182">
        <v>200</v>
      </c>
      <c r="AC2269" s="182">
        <v>9</v>
      </c>
      <c r="AD2269" s="182">
        <v>5893</v>
      </c>
      <c r="AF2269" s="182" t="s">
        <v>6227</v>
      </c>
      <c r="AG2269" s="182" t="s">
        <v>17319</v>
      </c>
      <c r="AH2269" s="182" t="s">
        <v>2993</v>
      </c>
      <c r="AI2269" s="182" t="s">
        <v>17042</v>
      </c>
    </row>
    <row r="2270" spans="25:35" x14ac:dyDescent="0.4">
      <c r="Y2270" s="182" t="s">
        <v>1144</v>
      </c>
      <c r="Z2270" s="182">
        <v>1985</v>
      </c>
      <c r="AA2270" s="182">
        <v>9625.2999999999993</v>
      </c>
      <c r="AB2270" s="182">
        <v>446</v>
      </c>
      <c r="AC2270" s="182">
        <v>9</v>
      </c>
      <c r="AD2270" s="182">
        <v>5840.9</v>
      </c>
      <c r="AF2270" s="182" t="s">
        <v>6230</v>
      </c>
      <c r="AG2270" s="182" t="s">
        <v>17319</v>
      </c>
      <c r="AH2270" s="182" t="s">
        <v>2993</v>
      </c>
      <c r="AI2270" s="182" t="s">
        <v>17315</v>
      </c>
    </row>
    <row r="2271" spans="25:35" x14ac:dyDescent="0.4">
      <c r="Y2271" s="182" t="s">
        <v>6249</v>
      </c>
      <c r="Z2271" s="182">
        <v>1986</v>
      </c>
      <c r="AA2271" s="182">
        <v>5790</v>
      </c>
      <c r="AB2271" s="182">
        <v>305</v>
      </c>
      <c r="AC2271" s="182">
        <v>9</v>
      </c>
      <c r="AD2271" s="182">
        <v>3507.9</v>
      </c>
      <c r="AF2271" s="182" t="s">
        <v>6232</v>
      </c>
      <c r="AG2271" s="182" t="s">
        <v>17319</v>
      </c>
      <c r="AH2271" s="182" t="s">
        <v>2993</v>
      </c>
      <c r="AI2271" s="182" t="s">
        <v>17322</v>
      </c>
    </row>
    <row r="2272" spans="25:35" x14ac:dyDescent="0.4">
      <c r="Y2272" s="182" t="s">
        <v>6251</v>
      </c>
      <c r="Z2272" s="182">
        <v>1993</v>
      </c>
      <c r="AA2272" s="182">
        <v>6468.8</v>
      </c>
      <c r="AB2272" s="182">
        <v>195</v>
      </c>
      <c r="AC2272" s="182">
        <v>9</v>
      </c>
      <c r="AD2272" s="182">
        <v>4710.6000000000004</v>
      </c>
      <c r="AF2272" s="182" t="s">
        <v>1142</v>
      </c>
      <c r="AG2272" s="182" t="s">
        <v>17312</v>
      </c>
      <c r="AH2272" s="182" t="s">
        <v>2993</v>
      </c>
      <c r="AI2272" s="182" t="s">
        <v>17322</v>
      </c>
    </row>
    <row r="2273" spans="25:35" x14ac:dyDescent="0.4">
      <c r="Y2273" s="182" t="s">
        <v>6252</v>
      </c>
      <c r="Z2273" s="182">
        <v>1989</v>
      </c>
      <c r="AA2273" s="182">
        <v>4782.7</v>
      </c>
      <c r="AB2273" s="182">
        <v>236</v>
      </c>
      <c r="AC2273" s="182">
        <v>9</v>
      </c>
      <c r="AD2273" s="182">
        <v>2586.4</v>
      </c>
      <c r="AF2273" s="182" t="s">
        <v>6235</v>
      </c>
      <c r="AG2273" s="182" t="s">
        <v>17319</v>
      </c>
      <c r="AH2273" s="182" t="s">
        <v>2993</v>
      </c>
      <c r="AI2273" s="182" t="s">
        <v>17331</v>
      </c>
    </row>
    <row r="2274" spans="25:35" x14ac:dyDescent="0.4">
      <c r="Y2274" s="182" t="s">
        <v>6258</v>
      </c>
      <c r="Z2274" s="182">
        <v>2016</v>
      </c>
      <c r="AA2274" s="182">
        <v>15708.7</v>
      </c>
      <c r="AB2274" s="182">
        <v>280</v>
      </c>
      <c r="AC2274" s="182">
        <v>17</v>
      </c>
      <c r="AD2274" s="182">
        <v>12745.1</v>
      </c>
      <c r="AF2274" s="182" t="s">
        <v>6236</v>
      </c>
      <c r="AG2274" s="182" t="s">
        <v>17312</v>
      </c>
      <c r="AH2274" s="182" t="s">
        <v>2993</v>
      </c>
      <c r="AI2274" s="182" t="s">
        <v>17331</v>
      </c>
    </row>
    <row r="2275" spans="25:35" x14ac:dyDescent="0.4">
      <c r="Y2275" s="182" t="s">
        <v>6259</v>
      </c>
      <c r="Z2275" s="182">
        <v>2016</v>
      </c>
      <c r="AA2275" s="182">
        <v>9513.2999999999993</v>
      </c>
      <c r="AB2275" s="182">
        <v>116</v>
      </c>
      <c r="AC2275" s="182">
        <v>17</v>
      </c>
      <c r="AD2275" s="182">
        <v>7871.8</v>
      </c>
      <c r="AF2275" s="182" t="s">
        <v>6238</v>
      </c>
      <c r="AG2275" s="182" t="s">
        <v>17319</v>
      </c>
      <c r="AH2275" s="182" t="s">
        <v>17035</v>
      </c>
      <c r="AI2275" s="182" t="s">
        <v>17322</v>
      </c>
    </row>
    <row r="2276" spans="25:35" x14ac:dyDescent="0.4">
      <c r="Y2276" s="182" t="s">
        <v>6260</v>
      </c>
      <c r="Z2276" s="182">
        <v>2014</v>
      </c>
      <c r="AA2276" s="182">
        <v>7600.1</v>
      </c>
      <c r="AB2276" s="182">
        <v>109</v>
      </c>
      <c r="AC2276" s="182">
        <v>16</v>
      </c>
      <c r="AD2276" s="182">
        <v>5720.6</v>
      </c>
      <c r="AF2276" s="182" t="s">
        <v>6239</v>
      </c>
      <c r="AG2276" s="182" t="s">
        <v>17312</v>
      </c>
      <c r="AH2276" s="182" t="s">
        <v>2993</v>
      </c>
      <c r="AI2276" s="182" t="s">
        <v>17040</v>
      </c>
    </row>
    <row r="2277" spans="25:35" x14ac:dyDescent="0.4">
      <c r="Y2277" s="182" t="s">
        <v>6262</v>
      </c>
      <c r="Z2277" s="182">
        <v>2013</v>
      </c>
      <c r="AA2277" s="182">
        <v>5826.5</v>
      </c>
      <c r="AB2277" s="182">
        <v>125</v>
      </c>
      <c r="AC2277" s="182">
        <v>15</v>
      </c>
      <c r="AD2277" s="182">
        <v>4272.3999999999996</v>
      </c>
      <c r="AF2277" s="182" t="s">
        <v>6241</v>
      </c>
      <c r="AG2277" s="182" t="s">
        <v>17319</v>
      </c>
      <c r="AH2277" s="182" t="s">
        <v>2993</v>
      </c>
      <c r="AI2277" s="182" t="s">
        <v>17040</v>
      </c>
    </row>
    <row r="2278" spans="25:35" x14ac:dyDescent="0.4">
      <c r="Y2278" s="182" t="s">
        <v>6264</v>
      </c>
      <c r="Z2278" s="182">
        <v>2015</v>
      </c>
      <c r="AA2278" s="182">
        <v>11968</v>
      </c>
      <c r="AB2278" s="182">
        <v>109</v>
      </c>
      <c r="AC2278" s="182">
        <v>18</v>
      </c>
      <c r="AD2278" s="182">
        <v>9520.4</v>
      </c>
      <c r="AF2278" s="182" t="s">
        <v>6244</v>
      </c>
      <c r="AG2278" s="182" t="s">
        <v>17319</v>
      </c>
      <c r="AH2278" s="182" t="s">
        <v>2993</v>
      </c>
      <c r="AI2278" s="182" t="s">
        <v>17042</v>
      </c>
    </row>
    <row r="2279" spans="25:35" x14ac:dyDescent="0.4">
      <c r="Y2279" s="182" t="s">
        <v>6266</v>
      </c>
      <c r="Z2279" s="182">
        <v>2016</v>
      </c>
      <c r="AA2279" s="182">
        <v>9126.7999999999993</v>
      </c>
      <c r="AB2279" s="182">
        <v>144</v>
      </c>
      <c r="AC2279" s="182">
        <v>18</v>
      </c>
      <c r="AD2279" s="182">
        <v>7560.7</v>
      </c>
      <c r="AF2279" s="182" t="s">
        <v>1143</v>
      </c>
      <c r="AG2279" s="182" t="s">
        <v>17319</v>
      </c>
      <c r="AH2279" s="182" t="s">
        <v>2993</v>
      </c>
      <c r="AI2279" s="182" t="s">
        <v>17315</v>
      </c>
    </row>
    <row r="2280" spans="25:35" x14ac:dyDescent="0.4">
      <c r="Y2280" s="182" t="s">
        <v>6268</v>
      </c>
      <c r="Z2280" s="182">
        <v>2018</v>
      </c>
      <c r="AA2280" s="182">
        <v>12204.1</v>
      </c>
      <c r="AB2280" s="182">
        <v>300</v>
      </c>
      <c r="AC2280" s="182">
        <v>18</v>
      </c>
      <c r="AD2280" s="182">
        <v>11437.6</v>
      </c>
      <c r="AF2280" s="182" t="s">
        <v>6246</v>
      </c>
      <c r="AG2280" s="182" t="s">
        <v>17319</v>
      </c>
      <c r="AH2280" s="182" t="s">
        <v>17035</v>
      </c>
      <c r="AI2280" s="182" t="s">
        <v>17042</v>
      </c>
    </row>
    <row r="2281" spans="25:35" x14ac:dyDescent="0.4">
      <c r="Y2281" s="182" t="s">
        <v>6269</v>
      </c>
      <c r="Z2281" s="182">
        <v>2017</v>
      </c>
      <c r="AA2281" s="182">
        <v>9994.2000000000007</v>
      </c>
      <c r="AB2281" s="182">
        <v>256</v>
      </c>
      <c r="AC2281" s="182">
        <v>19</v>
      </c>
      <c r="AD2281" s="182">
        <v>7098.0999999999995</v>
      </c>
      <c r="AF2281" s="182" t="s">
        <v>6247</v>
      </c>
      <c r="AG2281" s="182" t="s">
        <v>17319</v>
      </c>
      <c r="AH2281" s="182" t="s">
        <v>17035</v>
      </c>
      <c r="AI2281" s="182" t="s">
        <v>17322</v>
      </c>
    </row>
    <row r="2282" spans="25:35" x14ac:dyDescent="0.4">
      <c r="Y2282" s="182" t="s">
        <v>6271</v>
      </c>
      <c r="Z2282" s="182">
        <v>2011</v>
      </c>
      <c r="AA2282" s="182">
        <v>17021</v>
      </c>
      <c r="AB2282" s="182">
        <v>142</v>
      </c>
      <c r="AC2282" s="182">
        <v>9</v>
      </c>
      <c r="AD2282" s="182">
        <v>13203.9</v>
      </c>
      <c r="AF2282" s="182" t="s">
        <v>1144</v>
      </c>
      <c r="AG2282" s="182" t="s">
        <v>17319</v>
      </c>
      <c r="AH2282" s="182" t="s">
        <v>2993</v>
      </c>
      <c r="AI2282" s="182" t="s">
        <v>17331</v>
      </c>
    </row>
    <row r="2283" spans="25:35" x14ac:dyDescent="0.4">
      <c r="Y2283" s="182" t="s">
        <v>6273</v>
      </c>
      <c r="Z2283" s="182">
        <v>2017</v>
      </c>
      <c r="AA2283" s="182">
        <v>17088.2</v>
      </c>
      <c r="AB2283" s="182">
        <v>283</v>
      </c>
      <c r="AC2283" s="182">
        <v>19</v>
      </c>
      <c r="AD2283" s="182">
        <v>17088.2</v>
      </c>
      <c r="AF2283" s="182" t="s">
        <v>6249</v>
      </c>
      <c r="AG2283" s="182" t="s">
        <v>17319</v>
      </c>
      <c r="AH2283" s="182" t="s">
        <v>2993</v>
      </c>
      <c r="AI2283" s="182" t="s">
        <v>17322</v>
      </c>
    </row>
    <row r="2284" spans="25:35" x14ac:dyDescent="0.4">
      <c r="Y2284" s="182" t="s">
        <v>6274</v>
      </c>
      <c r="Z2284" s="182">
        <v>1959</v>
      </c>
      <c r="AA2284" s="182">
        <v>324.8</v>
      </c>
      <c r="AB2284" s="182">
        <v>18</v>
      </c>
      <c r="AC2284" s="182">
        <v>2</v>
      </c>
      <c r="AD2284" s="182">
        <v>231</v>
      </c>
      <c r="AF2284" s="182" t="s">
        <v>6251</v>
      </c>
      <c r="AG2284" s="182" t="s">
        <v>17319</v>
      </c>
      <c r="AH2284" s="182" t="s">
        <v>2993</v>
      </c>
      <c r="AI2284" s="182" t="s">
        <v>17042</v>
      </c>
    </row>
    <row r="2285" spans="25:35" x14ac:dyDescent="0.4">
      <c r="Y2285" s="182" t="s">
        <v>6276</v>
      </c>
      <c r="Z2285" s="182">
        <v>1949</v>
      </c>
      <c r="AA2285" s="182">
        <v>925</v>
      </c>
      <c r="AB2285" s="182">
        <v>35</v>
      </c>
      <c r="AC2285" s="182">
        <v>2</v>
      </c>
      <c r="AD2285" s="182">
        <v>852</v>
      </c>
      <c r="AF2285" s="182" t="s">
        <v>6252</v>
      </c>
      <c r="AG2285" s="182" t="s">
        <v>17312</v>
      </c>
      <c r="AH2285" s="182" t="s">
        <v>2993</v>
      </c>
      <c r="AI2285" s="182" t="s">
        <v>17040</v>
      </c>
    </row>
    <row r="2286" spans="25:35" x14ac:dyDescent="0.4">
      <c r="Y2286" s="182" t="s">
        <v>6277</v>
      </c>
      <c r="Z2286" s="182">
        <v>1955</v>
      </c>
      <c r="AA2286" s="182">
        <v>432.6</v>
      </c>
      <c r="AB2286" s="182">
        <v>17</v>
      </c>
      <c r="AC2286" s="182">
        <v>2</v>
      </c>
      <c r="AD2286" s="182">
        <v>399.7</v>
      </c>
      <c r="AF2286" s="182" t="s">
        <v>6254</v>
      </c>
      <c r="AG2286" s="182" t="s">
        <v>17423</v>
      </c>
      <c r="AH2286" s="182" t="s">
        <v>2993</v>
      </c>
      <c r="AI2286" s="182" t="s">
        <v>17331</v>
      </c>
    </row>
    <row r="2287" spans="25:35" x14ac:dyDescent="0.4">
      <c r="Y2287" s="182" t="s">
        <v>6278</v>
      </c>
      <c r="Z2287" s="182">
        <v>1959</v>
      </c>
      <c r="AA2287" s="182">
        <v>324.01</v>
      </c>
      <c r="AB2287" s="182">
        <v>7</v>
      </c>
      <c r="AC2287" s="182">
        <v>2</v>
      </c>
      <c r="AD2287" s="182">
        <v>241.37</v>
      </c>
      <c r="AF2287" s="182" t="s">
        <v>6256</v>
      </c>
      <c r="AG2287" s="182" t="s">
        <v>17325</v>
      </c>
      <c r="AH2287" s="182" t="s">
        <v>2993</v>
      </c>
      <c r="AI2287" s="182" t="s">
        <v>17040</v>
      </c>
    </row>
    <row r="2288" spans="25:35" x14ac:dyDescent="0.4">
      <c r="Y2288" s="182" t="s">
        <v>6280</v>
      </c>
      <c r="Z2288" s="182">
        <v>1949</v>
      </c>
      <c r="AA2288" s="182">
        <v>934.9</v>
      </c>
      <c r="AB2288" s="182">
        <v>41</v>
      </c>
      <c r="AC2288" s="182">
        <v>2</v>
      </c>
      <c r="AD2288" s="182">
        <v>866</v>
      </c>
      <c r="AF2288" s="182" t="s">
        <v>6258</v>
      </c>
      <c r="AG2288" s="182" t="s">
        <v>17355</v>
      </c>
      <c r="AH2288" s="182" t="s">
        <v>2993</v>
      </c>
      <c r="AI2288" s="182" t="s">
        <v>17042</v>
      </c>
    </row>
    <row r="2289" spans="25:35" x14ac:dyDescent="0.4">
      <c r="Y2289" s="182" t="s">
        <v>6282</v>
      </c>
      <c r="Z2289" s="182">
        <v>2004</v>
      </c>
      <c r="AA2289" s="182">
        <v>6820</v>
      </c>
      <c r="AB2289" s="182">
        <v>137</v>
      </c>
      <c r="AC2289" s="182">
        <v>10</v>
      </c>
      <c r="AD2289" s="182">
        <v>6180.6</v>
      </c>
      <c r="AF2289" s="182" t="s">
        <v>6259</v>
      </c>
      <c r="AG2289" s="182" t="s">
        <v>17312</v>
      </c>
      <c r="AH2289" s="182" t="s">
        <v>2993</v>
      </c>
      <c r="AI2289" s="182" t="s">
        <v>17040</v>
      </c>
    </row>
    <row r="2290" spans="25:35" x14ac:dyDescent="0.4">
      <c r="Y2290" s="182" t="s">
        <v>6284</v>
      </c>
      <c r="Z2290" s="182">
        <v>1960</v>
      </c>
      <c r="AA2290" s="182">
        <v>597.20000000000005</v>
      </c>
      <c r="AB2290" s="182">
        <v>34</v>
      </c>
      <c r="AC2290" s="182">
        <v>2</v>
      </c>
      <c r="AD2290" s="182">
        <v>375.9</v>
      </c>
      <c r="AF2290" s="182" t="s">
        <v>6260</v>
      </c>
      <c r="AG2290" s="182" t="s">
        <v>17312</v>
      </c>
      <c r="AH2290" s="182" t="s">
        <v>17424</v>
      </c>
      <c r="AI2290" s="182" t="s">
        <v>17040</v>
      </c>
    </row>
    <row r="2291" spans="25:35" x14ac:dyDescent="0.4">
      <c r="Y2291" s="182" t="s">
        <v>6286</v>
      </c>
      <c r="Z2291" s="182">
        <v>1949</v>
      </c>
      <c r="AA2291" s="182">
        <v>559</v>
      </c>
      <c r="AB2291" s="182">
        <v>22</v>
      </c>
      <c r="AC2291" s="182">
        <v>2</v>
      </c>
      <c r="AD2291" s="182">
        <v>324.2</v>
      </c>
      <c r="AF2291" s="182" t="s">
        <v>6262</v>
      </c>
      <c r="AG2291" s="182" t="s">
        <v>17319</v>
      </c>
      <c r="AH2291" s="182" t="s">
        <v>2993</v>
      </c>
      <c r="AI2291" s="182" t="s">
        <v>17040</v>
      </c>
    </row>
    <row r="2292" spans="25:35" x14ac:dyDescent="0.4">
      <c r="Y2292" s="182" t="s">
        <v>6287</v>
      </c>
      <c r="Z2292" s="182">
        <v>2008</v>
      </c>
      <c r="AA2292" s="182">
        <v>9362.2999999999993</v>
      </c>
      <c r="AB2292" s="182">
        <v>150</v>
      </c>
      <c r="AC2292" s="182">
        <v>9</v>
      </c>
      <c r="AD2292" s="182">
        <v>7046.8</v>
      </c>
      <c r="AF2292" s="182" t="s">
        <v>6264</v>
      </c>
      <c r="AG2292" s="182" t="s">
        <v>17355</v>
      </c>
      <c r="AH2292" s="182" t="s">
        <v>2993</v>
      </c>
      <c r="AI2292" s="182" t="s">
        <v>17042</v>
      </c>
    </row>
    <row r="2293" spans="25:35" x14ac:dyDescent="0.4">
      <c r="Y2293" s="182" t="s">
        <v>6290</v>
      </c>
      <c r="Z2293" s="182">
        <v>1917</v>
      </c>
      <c r="AA2293" s="182">
        <v>326.3</v>
      </c>
      <c r="AB2293" s="182">
        <v>32</v>
      </c>
      <c r="AC2293" s="182">
        <v>2</v>
      </c>
      <c r="AD2293" s="182">
        <v>305.60000000000002</v>
      </c>
      <c r="AF2293" s="182" t="s">
        <v>6266</v>
      </c>
      <c r="AG2293" s="182" t="s">
        <v>17312</v>
      </c>
      <c r="AH2293" s="182" t="s">
        <v>2993</v>
      </c>
      <c r="AI2293" s="182" t="s">
        <v>17040</v>
      </c>
    </row>
    <row r="2294" spans="25:35" x14ac:dyDescent="0.4">
      <c r="Y2294" s="182" t="s">
        <v>6294</v>
      </c>
      <c r="Z2294" s="182">
        <v>1917</v>
      </c>
      <c r="AA2294" s="182">
        <v>365.9</v>
      </c>
      <c r="AB2294" s="182">
        <v>12</v>
      </c>
      <c r="AC2294" s="182">
        <v>2</v>
      </c>
      <c r="AD2294" s="182">
        <v>347.3</v>
      </c>
      <c r="AF2294" s="182" t="s">
        <v>6268</v>
      </c>
      <c r="AG2294" s="182" t="s">
        <v>17325</v>
      </c>
      <c r="AH2294" s="182" t="s">
        <v>2993</v>
      </c>
      <c r="AI2294" s="182" t="s">
        <v>17042</v>
      </c>
    </row>
    <row r="2295" spans="25:35" x14ac:dyDescent="0.4">
      <c r="Y2295" s="182" t="s">
        <v>6295</v>
      </c>
      <c r="Z2295" s="182">
        <v>1936</v>
      </c>
      <c r="AA2295" s="182">
        <v>1539.6</v>
      </c>
      <c r="AB2295" s="182">
        <v>53</v>
      </c>
      <c r="AC2295" s="182">
        <v>3</v>
      </c>
      <c r="AD2295" s="182">
        <v>1246.9000000000001</v>
      </c>
      <c r="AF2295" s="182" t="s">
        <v>6269</v>
      </c>
      <c r="AG2295" s="182" t="s">
        <v>17312</v>
      </c>
      <c r="AH2295" s="182" t="s">
        <v>2993</v>
      </c>
      <c r="AI2295" s="182" t="s">
        <v>17040</v>
      </c>
    </row>
    <row r="2296" spans="25:35" x14ac:dyDescent="0.4">
      <c r="Y2296" s="182" t="s">
        <v>6299</v>
      </c>
      <c r="Z2296" s="182">
        <v>1935</v>
      </c>
      <c r="AA2296" s="182">
        <v>1429.6</v>
      </c>
      <c r="AB2296" s="182">
        <v>71</v>
      </c>
      <c r="AC2296" s="182">
        <v>3</v>
      </c>
      <c r="AD2296" s="182">
        <v>1273.8</v>
      </c>
      <c r="AF2296" s="182" t="s">
        <v>6270</v>
      </c>
      <c r="AG2296" s="182" t="s">
        <v>17325</v>
      </c>
      <c r="AH2296" s="182" t="s">
        <v>2993</v>
      </c>
      <c r="AI2296" s="182" t="s">
        <v>17040</v>
      </c>
    </row>
    <row r="2297" spans="25:35" x14ac:dyDescent="0.4">
      <c r="Y2297" s="182" t="s">
        <v>6300</v>
      </c>
      <c r="Z2297" s="182">
        <v>1963</v>
      </c>
      <c r="AA2297" s="182">
        <v>1579.3</v>
      </c>
      <c r="AB2297" s="182">
        <v>156</v>
      </c>
      <c r="AC2297" s="182">
        <v>5</v>
      </c>
      <c r="AD2297" s="182">
        <v>1579.3</v>
      </c>
      <c r="AF2297" s="182" t="s">
        <v>6271</v>
      </c>
      <c r="AG2297" s="182" t="s">
        <v>17319</v>
      </c>
      <c r="AH2297" s="182" t="s">
        <v>2993</v>
      </c>
      <c r="AI2297" s="182" t="s">
        <v>17332</v>
      </c>
    </row>
    <row r="2298" spans="25:35" x14ac:dyDescent="0.4">
      <c r="Y2298" s="182" t="s">
        <v>6301</v>
      </c>
      <c r="Z2298" s="182">
        <v>1962</v>
      </c>
      <c r="AA2298" s="182">
        <v>1243.8</v>
      </c>
      <c r="AB2298" s="182">
        <v>37</v>
      </c>
      <c r="AC2298" s="182">
        <v>2</v>
      </c>
      <c r="AD2298" s="182">
        <v>1243.8</v>
      </c>
      <c r="AF2298" s="182" t="s">
        <v>6273</v>
      </c>
      <c r="AG2298" s="182" t="s">
        <v>17328</v>
      </c>
      <c r="AH2298" s="182" t="s">
        <v>2993</v>
      </c>
      <c r="AI2298" s="182" t="s">
        <v>17322</v>
      </c>
    </row>
    <row r="2299" spans="25:35" x14ac:dyDescent="0.4">
      <c r="Y2299" s="182" t="s">
        <v>6303</v>
      </c>
      <c r="Z2299" s="182">
        <v>1969</v>
      </c>
      <c r="AA2299" s="182">
        <v>3456.3</v>
      </c>
      <c r="AB2299" s="182">
        <v>200</v>
      </c>
      <c r="AC2299" s="182">
        <v>5</v>
      </c>
      <c r="AD2299" s="182">
        <v>2886.7</v>
      </c>
      <c r="AF2299" s="182" t="s">
        <v>6274</v>
      </c>
      <c r="AG2299" s="182" t="s">
        <v>17312</v>
      </c>
      <c r="AH2299" s="182" t="s">
        <v>2993</v>
      </c>
      <c r="AI2299" s="182" t="s">
        <v>17040</v>
      </c>
    </row>
    <row r="2300" spans="25:35" x14ac:dyDescent="0.4">
      <c r="Y2300" s="182" t="s">
        <v>6304</v>
      </c>
      <c r="Z2300" s="182">
        <v>1960</v>
      </c>
      <c r="AA2300" s="182">
        <v>507.8</v>
      </c>
      <c r="AB2300" s="182">
        <v>26</v>
      </c>
      <c r="AC2300" s="182">
        <v>2</v>
      </c>
      <c r="AD2300" s="182">
        <v>462.8</v>
      </c>
      <c r="AF2300" s="182" t="s">
        <v>6276</v>
      </c>
      <c r="AG2300" s="182" t="s">
        <v>17312</v>
      </c>
      <c r="AH2300" s="182" t="s">
        <v>2993</v>
      </c>
      <c r="AI2300" s="182" t="s">
        <v>17042</v>
      </c>
    </row>
    <row r="2301" spans="25:35" x14ac:dyDescent="0.4">
      <c r="Y2301" s="182" t="s">
        <v>6305</v>
      </c>
      <c r="Z2301" s="182">
        <v>2016</v>
      </c>
      <c r="AA2301" s="182">
        <v>11681.5</v>
      </c>
      <c r="AB2301" s="182">
        <v>137</v>
      </c>
      <c r="AC2301" s="182">
        <v>10</v>
      </c>
      <c r="AD2301" s="182">
        <v>8379.2000000000007</v>
      </c>
      <c r="AF2301" s="182" t="s">
        <v>6277</v>
      </c>
      <c r="AG2301" s="182" t="s">
        <v>17312</v>
      </c>
      <c r="AH2301" s="182" t="s">
        <v>2993</v>
      </c>
      <c r="AI2301" s="182" t="s">
        <v>17040</v>
      </c>
    </row>
    <row r="2302" spans="25:35" x14ac:dyDescent="0.4">
      <c r="Y2302" s="182" t="s">
        <v>6306</v>
      </c>
      <c r="Z2302" s="182">
        <v>2018</v>
      </c>
      <c r="AA2302" s="182">
        <v>10719.4</v>
      </c>
      <c r="AB2302" s="182">
        <v>160</v>
      </c>
      <c r="AC2302" s="182">
        <v>17</v>
      </c>
      <c r="AD2302" s="182">
        <v>8879.7000000000007</v>
      </c>
      <c r="AF2302" s="182" t="s">
        <v>6278</v>
      </c>
      <c r="AG2302" s="182" t="s">
        <v>17312</v>
      </c>
      <c r="AH2302" s="182" t="s">
        <v>2993</v>
      </c>
      <c r="AI2302" s="182" t="s">
        <v>17040</v>
      </c>
    </row>
    <row r="2303" spans="25:35" x14ac:dyDescent="0.4">
      <c r="Y2303" s="182" t="s">
        <v>6307</v>
      </c>
      <c r="Z2303" s="182">
        <v>2017</v>
      </c>
      <c r="AA2303" s="182">
        <v>2481.5</v>
      </c>
      <c r="AB2303" s="182">
        <v>152</v>
      </c>
      <c r="AC2303" s="182">
        <v>4</v>
      </c>
      <c r="AD2303" s="182">
        <v>1759.4</v>
      </c>
      <c r="AF2303" s="182" t="s">
        <v>6280</v>
      </c>
      <c r="AG2303" s="182" t="s">
        <v>17312</v>
      </c>
      <c r="AH2303" s="182" t="s">
        <v>2993</v>
      </c>
      <c r="AI2303" s="182" t="s">
        <v>17042</v>
      </c>
    </row>
    <row r="2304" spans="25:35" x14ac:dyDescent="0.4">
      <c r="Y2304" s="182" t="s">
        <v>6308</v>
      </c>
      <c r="Z2304" s="182">
        <v>2018</v>
      </c>
      <c r="AA2304" s="182">
        <v>20759.400000000001</v>
      </c>
      <c r="AB2304" s="182">
        <v>71</v>
      </c>
      <c r="AC2304" s="182">
        <v>10</v>
      </c>
      <c r="AD2304" s="182">
        <v>13912</v>
      </c>
      <c r="AF2304" s="182" t="s">
        <v>6282</v>
      </c>
      <c r="AG2304" s="182" t="s">
        <v>17312</v>
      </c>
      <c r="AH2304" s="182" t="s">
        <v>2993</v>
      </c>
      <c r="AI2304" s="182" t="s">
        <v>17322</v>
      </c>
    </row>
    <row r="2305" spans="25:35" x14ac:dyDescent="0.4">
      <c r="Y2305" s="182" t="s">
        <v>6310</v>
      </c>
      <c r="Z2305" s="182">
        <v>2017</v>
      </c>
      <c r="AA2305" s="182">
        <v>4323.8</v>
      </c>
      <c r="AB2305" s="182">
        <v>221</v>
      </c>
      <c r="AC2305" s="182">
        <v>4</v>
      </c>
      <c r="AD2305" s="182">
        <v>3196.5</v>
      </c>
      <c r="AF2305" s="182" t="s">
        <v>6284</v>
      </c>
      <c r="AG2305" s="182" t="s">
        <v>17312</v>
      </c>
      <c r="AH2305" s="182" t="s">
        <v>2993</v>
      </c>
      <c r="AI2305" s="182" t="s">
        <v>17042</v>
      </c>
    </row>
    <row r="2306" spans="25:35" x14ac:dyDescent="0.4">
      <c r="Y2306" s="182" t="s">
        <v>6311</v>
      </c>
      <c r="Z2306" s="182">
        <v>2017</v>
      </c>
      <c r="AA2306" s="182">
        <v>4308.6000000000004</v>
      </c>
      <c r="AB2306" s="182">
        <v>186</v>
      </c>
      <c r="AC2306" s="182">
        <v>4</v>
      </c>
      <c r="AD2306" s="182">
        <v>3196.9</v>
      </c>
      <c r="AF2306" s="182" t="s">
        <v>6286</v>
      </c>
      <c r="AG2306" s="182" t="s">
        <v>17312</v>
      </c>
      <c r="AH2306" s="182" t="s">
        <v>2993</v>
      </c>
      <c r="AI2306" s="182" t="s">
        <v>17040</v>
      </c>
    </row>
    <row r="2307" spans="25:35" x14ac:dyDescent="0.4">
      <c r="Y2307" s="182" t="s">
        <v>6312</v>
      </c>
      <c r="Z2307" s="182">
        <v>2017</v>
      </c>
      <c r="AA2307" s="182">
        <v>2481.1</v>
      </c>
      <c r="AB2307" s="182">
        <v>147</v>
      </c>
      <c r="AC2307" s="182">
        <v>4</v>
      </c>
      <c r="AD2307" s="182">
        <v>1759.4</v>
      </c>
      <c r="AF2307" s="182" t="s">
        <v>6287</v>
      </c>
      <c r="AG2307" s="182" t="s">
        <v>17312</v>
      </c>
      <c r="AH2307" s="182" t="s">
        <v>2993</v>
      </c>
      <c r="AI2307" s="182" t="s">
        <v>17322</v>
      </c>
    </row>
    <row r="2308" spans="25:35" x14ac:dyDescent="0.4">
      <c r="Y2308" s="182" t="s">
        <v>6313</v>
      </c>
      <c r="Z2308" s="182">
        <v>2017</v>
      </c>
      <c r="AA2308" s="182">
        <v>2481.3000000000002</v>
      </c>
      <c r="AB2308" s="182">
        <v>161</v>
      </c>
      <c r="AC2308" s="182">
        <v>4</v>
      </c>
      <c r="AD2308" s="182">
        <v>1758.9</v>
      </c>
      <c r="AF2308" s="182" t="s">
        <v>6290</v>
      </c>
      <c r="AG2308" s="182" t="s">
        <v>17327</v>
      </c>
      <c r="AH2308" s="182" t="s">
        <v>2993</v>
      </c>
      <c r="AI2308" s="182" t="s">
        <v>17042</v>
      </c>
    </row>
    <row r="2309" spans="25:35" x14ac:dyDescent="0.4">
      <c r="Y2309" s="182" t="s">
        <v>6314</v>
      </c>
      <c r="Z2309" s="182">
        <v>2015</v>
      </c>
      <c r="AA2309" s="182">
        <v>3030.7</v>
      </c>
      <c r="AB2309" s="182">
        <v>61</v>
      </c>
      <c r="AC2309" s="182">
        <v>3</v>
      </c>
      <c r="AD2309" s="182">
        <v>2475.25</v>
      </c>
      <c r="AF2309" s="182" t="s">
        <v>6294</v>
      </c>
      <c r="AG2309" s="182" t="s">
        <v>17327</v>
      </c>
      <c r="AH2309" s="182" t="s">
        <v>2993</v>
      </c>
      <c r="AI2309" s="182" t="s">
        <v>2993</v>
      </c>
    </row>
    <row r="2310" spans="25:35" x14ac:dyDescent="0.4">
      <c r="Y2310" s="182" t="s">
        <v>6315</v>
      </c>
      <c r="Z2310" s="182">
        <v>2015</v>
      </c>
      <c r="AA2310" s="182">
        <v>2954.7</v>
      </c>
      <c r="AB2310" s="182">
        <v>71</v>
      </c>
      <c r="AC2310" s="182">
        <v>3</v>
      </c>
      <c r="AD2310" s="182">
        <v>2390.6999999999998</v>
      </c>
      <c r="AF2310" s="182" t="s">
        <v>6295</v>
      </c>
      <c r="AG2310" s="182" t="s">
        <v>17312</v>
      </c>
      <c r="AH2310" s="182" t="s">
        <v>2993</v>
      </c>
      <c r="AI2310" s="182" t="s">
        <v>17315</v>
      </c>
    </row>
    <row r="2311" spans="25:35" x14ac:dyDescent="0.4">
      <c r="Y2311" s="182" t="s">
        <v>6317</v>
      </c>
      <c r="Z2311" s="182">
        <v>2015</v>
      </c>
      <c r="AA2311" s="182">
        <v>4167.5</v>
      </c>
      <c r="AB2311" s="182">
        <v>53</v>
      </c>
      <c r="AC2311" s="182">
        <v>10</v>
      </c>
      <c r="AD2311" s="182">
        <v>2598.1999999999998</v>
      </c>
      <c r="AF2311" s="182" t="s">
        <v>6299</v>
      </c>
      <c r="AG2311" s="182" t="s">
        <v>17312</v>
      </c>
      <c r="AH2311" s="182" t="s">
        <v>2993</v>
      </c>
      <c r="AI2311" s="182" t="s">
        <v>17315</v>
      </c>
    </row>
    <row r="2312" spans="25:35" x14ac:dyDescent="0.4">
      <c r="Y2312" s="182" t="s">
        <v>6319</v>
      </c>
      <c r="Z2312" s="182">
        <v>2015</v>
      </c>
      <c r="AA2312" s="182">
        <v>3448.1</v>
      </c>
      <c r="AB2312" s="182">
        <v>36</v>
      </c>
      <c r="AC2312" s="182">
        <v>10</v>
      </c>
      <c r="AD2312" s="182">
        <v>2602</v>
      </c>
      <c r="AF2312" s="182" t="s">
        <v>6300</v>
      </c>
      <c r="AG2312" s="182" t="s">
        <v>17312</v>
      </c>
      <c r="AH2312" s="182" t="s">
        <v>17035</v>
      </c>
      <c r="AI2312" s="182" t="s">
        <v>17042</v>
      </c>
    </row>
    <row r="2313" spans="25:35" x14ac:dyDescent="0.4">
      <c r="Y2313" s="182" t="s">
        <v>6320</v>
      </c>
      <c r="Z2313" s="182">
        <v>2017</v>
      </c>
      <c r="AA2313" s="182">
        <v>7527.3</v>
      </c>
      <c r="AB2313" s="182">
        <v>250</v>
      </c>
      <c r="AC2313" s="182">
        <v>10</v>
      </c>
      <c r="AD2313" s="182">
        <v>5823.5</v>
      </c>
      <c r="AF2313" s="182" t="s">
        <v>6301</v>
      </c>
      <c r="AG2313" s="182" t="s">
        <v>17312</v>
      </c>
      <c r="AH2313" s="182" t="s">
        <v>2993</v>
      </c>
      <c r="AI2313" s="182" t="s">
        <v>17042</v>
      </c>
    </row>
    <row r="2314" spans="25:35" x14ac:dyDescent="0.4">
      <c r="Y2314" s="182" t="s">
        <v>6322</v>
      </c>
      <c r="Z2314" s="182">
        <v>2008</v>
      </c>
      <c r="AA2314" s="182">
        <v>2532.3000000000002</v>
      </c>
      <c r="AB2314" s="182">
        <v>33</v>
      </c>
      <c r="AC2314" s="182">
        <v>4</v>
      </c>
      <c r="AD2314" s="182">
        <v>2334.3000000000002</v>
      </c>
      <c r="AF2314" s="182" t="s">
        <v>6303</v>
      </c>
      <c r="AG2314" s="182" t="s">
        <v>17312</v>
      </c>
      <c r="AH2314" s="182" t="s">
        <v>17035</v>
      </c>
      <c r="AI2314" s="182" t="s">
        <v>17315</v>
      </c>
    </row>
    <row r="2315" spans="25:35" x14ac:dyDescent="0.4">
      <c r="Y2315" s="182" t="s">
        <v>6324</v>
      </c>
      <c r="Z2315" s="182">
        <v>1959</v>
      </c>
      <c r="AA2315" s="182">
        <v>287.5</v>
      </c>
      <c r="AB2315" s="182">
        <v>12</v>
      </c>
      <c r="AC2315" s="182">
        <v>2</v>
      </c>
      <c r="AD2315" s="182">
        <v>192.4</v>
      </c>
      <c r="AF2315" s="182" t="s">
        <v>6304</v>
      </c>
      <c r="AG2315" s="182" t="s">
        <v>17312</v>
      </c>
      <c r="AH2315" s="182" t="s">
        <v>2993</v>
      </c>
      <c r="AI2315" s="182" t="s">
        <v>17040</v>
      </c>
    </row>
    <row r="2316" spans="25:35" x14ac:dyDescent="0.4">
      <c r="Y2316" s="182" t="s">
        <v>6326</v>
      </c>
      <c r="Z2316" s="182">
        <v>1956</v>
      </c>
      <c r="AA2316" s="182">
        <v>617.45000000000005</v>
      </c>
      <c r="AB2316" s="182">
        <v>30</v>
      </c>
      <c r="AC2316" s="182">
        <v>2</v>
      </c>
      <c r="AD2316" s="182">
        <v>400</v>
      </c>
      <c r="AF2316" s="182" t="s">
        <v>6305</v>
      </c>
      <c r="AG2316" s="182" t="s">
        <v>17319</v>
      </c>
      <c r="AH2316" s="182" t="s">
        <v>2993</v>
      </c>
      <c r="AI2316" s="182" t="s">
        <v>17322</v>
      </c>
    </row>
    <row r="2317" spans="25:35" x14ac:dyDescent="0.4">
      <c r="Y2317" s="182" t="s">
        <v>6328</v>
      </c>
      <c r="Z2317" s="182">
        <v>1958</v>
      </c>
      <c r="AA2317" s="182">
        <v>392.25</v>
      </c>
      <c r="AB2317" s="182">
        <v>19</v>
      </c>
      <c r="AC2317" s="182">
        <v>2</v>
      </c>
      <c r="AD2317" s="182">
        <v>263.05</v>
      </c>
      <c r="AF2317" s="182" t="s">
        <v>6306</v>
      </c>
      <c r="AG2317" s="182" t="s">
        <v>17329</v>
      </c>
      <c r="AH2317" s="182" t="s">
        <v>2993</v>
      </c>
      <c r="AI2317" s="182" t="s">
        <v>17040</v>
      </c>
    </row>
    <row r="2318" spans="25:35" x14ac:dyDescent="0.4">
      <c r="Y2318" s="182" t="s">
        <v>6330</v>
      </c>
      <c r="Z2318" s="182">
        <v>1989</v>
      </c>
      <c r="AA2318" s="182">
        <v>7622.5</v>
      </c>
      <c r="AB2318" s="182">
        <v>258</v>
      </c>
      <c r="AC2318" s="182">
        <v>5</v>
      </c>
      <c r="AD2318" s="182">
        <v>7622.5</v>
      </c>
      <c r="AF2318" s="182" t="s">
        <v>6307</v>
      </c>
      <c r="AG2318" s="182" t="s">
        <v>17425</v>
      </c>
      <c r="AH2318" s="182" t="s">
        <v>17035</v>
      </c>
      <c r="AI2318" s="182" t="s">
        <v>17042</v>
      </c>
    </row>
    <row r="2319" spans="25:35" x14ac:dyDescent="0.4">
      <c r="Y2319" s="182" t="s">
        <v>6331</v>
      </c>
      <c r="Z2319" s="182">
        <v>1989</v>
      </c>
      <c r="AA2319" s="182">
        <v>5435.8</v>
      </c>
      <c r="AB2319" s="182">
        <v>160</v>
      </c>
      <c r="AC2319" s="182">
        <v>5</v>
      </c>
      <c r="AD2319" s="182">
        <v>5435.8</v>
      </c>
      <c r="AF2319" s="182" t="s">
        <v>6308</v>
      </c>
      <c r="AG2319" s="182" t="s">
        <v>17312</v>
      </c>
      <c r="AH2319" s="182" t="s">
        <v>2993</v>
      </c>
      <c r="AI2319" s="182" t="s">
        <v>17331</v>
      </c>
    </row>
    <row r="2320" spans="25:35" x14ac:dyDescent="0.4">
      <c r="Y2320" s="182" t="s">
        <v>6332</v>
      </c>
      <c r="Z2320" s="182">
        <v>1989</v>
      </c>
      <c r="AA2320" s="182">
        <v>4837.3</v>
      </c>
      <c r="AB2320" s="182">
        <v>160</v>
      </c>
      <c r="AC2320" s="182">
        <v>9</v>
      </c>
      <c r="AD2320" s="182">
        <v>3826</v>
      </c>
      <c r="AF2320" s="182" t="s">
        <v>6310</v>
      </c>
      <c r="AG2320" s="182" t="s">
        <v>17425</v>
      </c>
      <c r="AH2320" s="182" t="s">
        <v>2993</v>
      </c>
      <c r="AI2320" s="182" t="s">
        <v>17315</v>
      </c>
    </row>
    <row r="2321" spans="25:35" x14ac:dyDescent="0.4">
      <c r="Y2321" s="182" t="s">
        <v>6333</v>
      </c>
      <c r="Z2321" s="182">
        <v>1990</v>
      </c>
      <c r="AA2321" s="182">
        <v>3990.1</v>
      </c>
      <c r="AB2321" s="182">
        <v>120</v>
      </c>
      <c r="AC2321" s="182">
        <v>5</v>
      </c>
      <c r="AD2321" s="182">
        <v>3202.6</v>
      </c>
      <c r="AF2321" s="182" t="s">
        <v>6311</v>
      </c>
      <c r="AG2321" s="182" t="s">
        <v>17425</v>
      </c>
      <c r="AH2321" s="182" t="s">
        <v>17035</v>
      </c>
      <c r="AI2321" s="182" t="s">
        <v>17315</v>
      </c>
    </row>
    <row r="2322" spans="25:35" x14ac:dyDescent="0.4">
      <c r="Y2322" s="182" t="s">
        <v>6334</v>
      </c>
      <c r="Z2322" s="182">
        <v>1989</v>
      </c>
      <c r="AA2322" s="182">
        <v>4948.3</v>
      </c>
      <c r="AB2322" s="182">
        <v>160</v>
      </c>
      <c r="AC2322" s="182">
        <v>9</v>
      </c>
      <c r="AD2322" s="182">
        <v>3827.7</v>
      </c>
      <c r="AF2322" s="182" t="s">
        <v>6312</v>
      </c>
      <c r="AG2322" s="182" t="s">
        <v>17425</v>
      </c>
      <c r="AH2322" s="182" t="s">
        <v>2993</v>
      </c>
      <c r="AI2322" s="182" t="s">
        <v>17042</v>
      </c>
    </row>
    <row r="2323" spans="25:35" x14ac:dyDescent="0.4">
      <c r="Y2323" s="182" t="s">
        <v>6335</v>
      </c>
      <c r="Z2323" s="182">
        <v>2004</v>
      </c>
      <c r="AA2323" s="182">
        <v>1782.5</v>
      </c>
      <c r="AB2323" s="182">
        <v>32</v>
      </c>
      <c r="AC2323" s="182">
        <v>8</v>
      </c>
      <c r="AD2323" s="182">
        <v>1782.5</v>
      </c>
      <c r="AF2323" s="182" t="s">
        <v>6313</v>
      </c>
      <c r="AG2323" s="182" t="s">
        <v>17425</v>
      </c>
      <c r="AH2323" s="182" t="s">
        <v>2993</v>
      </c>
      <c r="AI2323" s="182" t="s">
        <v>17042</v>
      </c>
    </row>
    <row r="2324" spans="25:35" x14ac:dyDescent="0.4">
      <c r="Y2324" s="182" t="s">
        <v>6336</v>
      </c>
      <c r="Z2324" s="182">
        <v>1990</v>
      </c>
      <c r="AA2324" s="182">
        <v>4425.6000000000004</v>
      </c>
      <c r="AB2324" s="182">
        <v>135</v>
      </c>
      <c r="AC2324" s="182">
        <v>5</v>
      </c>
      <c r="AD2324" s="182">
        <v>3128.2</v>
      </c>
      <c r="AF2324" s="182" t="s">
        <v>6314</v>
      </c>
      <c r="AG2324" s="182" t="s">
        <v>17425</v>
      </c>
      <c r="AH2324" s="182" t="s">
        <v>17422</v>
      </c>
      <c r="AI2324" s="182" t="s">
        <v>17315</v>
      </c>
    </row>
    <row r="2325" spans="25:35" x14ac:dyDescent="0.4">
      <c r="Y2325" s="182" t="s">
        <v>6337</v>
      </c>
      <c r="Z2325" s="182">
        <v>1990</v>
      </c>
      <c r="AA2325" s="182">
        <v>3271.1</v>
      </c>
      <c r="AB2325" s="182">
        <v>102</v>
      </c>
      <c r="AC2325" s="182">
        <v>5</v>
      </c>
      <c r="AD2325" s="182">
        <v>2356.6999999999998</v>
      </c>
      <c r="AF2325" s="182" t="s">
        <v>6315</v>
      </c>
      <c r="AG2325" s="182" t="s">
        <v>17425</v>
      </c>
      <c r="AH2325" s="182" t="s">
        <v>17422</v>
      </c>
      <c r="AI2325" s="182" t="s">
        <v>17315</v>
      </c>
    </row>
    <row r="2326" spans="25:35" x14ac:dyDescent="0.4">
      <c r="Y2326" s="182" t="s">
        <v>1148</v>
      </c>
      <c r="Z2326" s="182">
        <v>1989</v>
      </c>
      <c r="AA2326" s="182">
        <v>4280.3999999999996</v>
      </c>
      <c r="AB2326" s="182">
        <v>171</v>
      </c>
      <c r="AC2326" s="182">
        <v>9</v>
      </c>
      <c r="AD2326" s="182">
        <v>3805.6</v>
      </c>
      <c r="AF2326" s="182" t="s">
        <v>6317</v>
      </c>
      <c r="AG2326" s="182" t="s">
        <v>17312</v>
      </c>
      <c r="AH2326" s="182" t="s">
        <v>2993</v>
      </c>
      <c r="AI2326" s="182" t="s">
        <v>17040</v>
      </c>
    </row>
    <row r="2327" spans="25:35" x14ac:dyDescent="0.4">
      <c r="Y2327" s="182" t="s">
        <v>1149</v>
      </c>
      <c r="Z2327" s="182">
        <v>1957</v>
      </c>
      <c r="AA2327" s="182">
        <v>4132</v>
      </c>
      <c r="AB2327" s="182">
        <v>68</v>
      </c>
      <c r="AC2327" s="182">
        <v>3</v>
      </c>
      <c r="AD2327" s="182">
        <v>3236.9</v>
      </c>
      <c r="AF2327" s="182" t="s">
        <v>6319</v>
      </c>
      <c r="AG2327" s="182" t="s">
        <v>17312</v>
      </c>
      <c r="AH2327" s="182" t="s">
        <v>2993</v>
      </c>
      <c r="AI2327" s="182" t="s">
        <v>17040</v>
      </c>
    </row>
    <row r="2328" spans="25:35" x14ac:dyDescent="0.4">
      <c r="Y2328" s="182" t="s">
        <v>6339</v>
      </c>
      <c r="Z2328" s="182">
        <v>1990</v>
      </c>
      <c r="AA2328" s="182">
        <v>4736.6000000000004</v>
      </c>
      <c r="AB2328" s="182">
        <v>197</v>
      </c>
      <c r="AC2328" s="182">
        <v>9</v>
      </c>
      <c r="AD2328" s="182">
        <v>3798.7</v>
      </c>
      <c r="AF2328" s="182" t="s">
        <v>6320</v>
      </c>
      <c r="AG2328" s="182" t="s">
        <v>17312</v>
      </c>
      <c r="AH2328" s="182" t="s">
        <v>2993</v>
      </c>
      <c r="AI2328" s="182" t="s">
        <v>17322</v>
      </c>
    </row>
    <row r="2329" spans="25:35" x14ac:dyDescent="0.4">
      <c r="Y2329" s="182" t="s">
        <v>6340</v>
      </c>
      <c r="Z2329" s="182">
        <v>1955</v>
      </c>
      <c r="AA2329" s="182">
        <v>438.9</v>
      </c>
      <c r="AB2329" s="182">
        <v>68</v>
      </c>
      <c r="AC2329" s="182">
        <v>2</v>
      </c>
      <c r="AD2329" s="182">
        <v>438.4</v>
      </c>
      <c r="AF2329" s="182" t="s">
        <v>6322</v>
      </c>
      <c r="AG2329" s="182" t="s">
        <v>17312</v>
      </c>
      <c r="AH2329" s="182" t="s">
        <v>17035</v>
      </c>
      <c r="AI2329" s="182" t="s">
        <v>17322</v>
      </c>
    </row>
    <row r="2330" spans="25:35" x14ac:dyDescent="0.4">
      <c r="Y2330" s="182" t="s">
        <v>6344</v>
      </c>
      <c r="Z2330" s="182">
        <v>1990</v>
      </c>
      <c r="AA2330" s="182">
        <v>6535.2</v>
      </c>
      <c r="AB2330" s="182">
        <v>239</v>
      </c>
      <c r="AC2330" s="182">
        <v>5</v>
      </c>
      <c r="AD2330" s="182">
        <v>4683.8999999999996</v>
      </c>
      <c r="AF2330" s="182" t="s">
        <v>6324</v>
      </c>
      <c r="AG2330" s="182" t="s">
        <v>17312</v>
      </c>
      <c r="AH2330" s="182" t="s">
        <v>2993</v>
      </c>
      <c r="AI2330" s="182" t="s">
        <v>17040</v>
      </c>
    </row>
    <row r="2331" spans="25:35" x14ac:dyDescent="0.4">
      <c r="Y2331" s="182" t="s">
        <v>6347</v>
      </c>
      <c r="Z2331" s="182">
        <v>1990</v>
      </c>
      <c r="AA2331" s="182">
        <v>5473.1</v>
      </c>
      <c r="AB2331" s="182">
        <v>168</v>
      </c>
      <c r="AC2331" s="182">
        <v>5</v>
      </c>
      <c r="AD2331" s="182">
        <v>3906.4</v>
      </c>
      <c r="AF2331" s="182" t="s">
        <v>6326</v>
      </c>
      <c r="AG2331" s="182" t="s">
        <v>17312</v>
      </c>
      <c r="AH2331" s="182" t="s">
        <v>2993</v>
      </c>
      <c r="AI2331" s="182" t="s">
        <v>17042</v>
      </c>
    </row>
    <row r="2332" spans="25:35" x14ac:dyDescent="0.4">
      <c r="Y2332" s="182" t="s">
        <v>6349</v>
      </c>
      <c r="Z2332" s="182">
        <v>1997</v>
      </c>
      <c r="AA2332" s="182">
        <v>2633.9</v>
      </c>
      <c r="AB2332" s="182">
        <v>72</v>
      </c>
      <c r="AC2332" s="182">
        <v>7</v>
      </c>
      <c r="AD2332" s="182">
        <v>2043.1</v>
      </c>
      <c r="AF2332" s="182" t="s">
        <v>6328</v>
      </c>
      <c r="AG2332" s="182" t="s">
        <v>17312</v>
      </c>
      <c r="AH2332" s="182" t="s">
        <v>2993</v>
      </c>
      <c r="AI2332" s="182" t="s">
        <v>17040</v>
      </c>
    </row>
    <row r="2333" spans="25:35" x14ac:dyDescent="0.4">
      <c r="Y2333" s="182" t="s">
        <v>6351</v>
      </c>
      <c r="Z2333" s="182">
        <v>1959</v>
      </c>
      <c r="AA2333" s="182">
        <v>400</v>
      </c>
      <c r="AB2333" s="182">
        <v>23</v>
      </c>
      <c r="AC2333" s="182">
        <v>2</v>
      </c>
      <c r="AD2333" s="182">
        <v>400</v>
      </c>
      <c r="AF2333" s="182" t="s">
        <v>6330</v>
      </c>
      <c r="AG2333" s="182" t="s">
        <v>17319</v>
      </c>
      <c r="AH2333" s="182" t="s">
        <v>2993</v>
      </c>
      <c r="AI2333" s="182" t="s">
        <v>17332</v>
      </c>
    </row>
    <row r="2334" spans="25:35" x14ac:dyDescent="0.4">
      <c r="Y2334" s="182" t="s">
        <v>6352</v>
      </c>
      <c r="Z2334" s="182">
        <v>1955</v>
      </c>
      <c r="AA2334" s="182">
        <v>574</v>
      </c>
      <c r="AB2334" s="182">
        <v>22</v>
      </c>
      <c r="AC2334" s="182">
        <v>2</v>
      </c>
      <c r="AD2334" s="182">
        <v>573.5</v>
      </c>
      <c r="AF2334" s="182" t="s">
        <v>6331</v>
      </c>
      <c r="AG2334" s="182" t="s">
        <v>17319</v>
      </c>
      <c r="AH2334" s="182" t="s">
        <v>2993</v>
      </c>
      <c r="AI2334" s="182" t="s">
        <v>17331</v>
      </c>
    </row>
    <row r="2335" spans="25:35" x14ac:dyDescent="0.4">
      <c r="Y2335" s="182" t="s">
        <v>6355</v>
      </c>
      <c r="Z2335" s="182">
        <v>1990</v>
      </c>
      <c r="AA2335" s="182">
        <v>4967.2</v>
      </c>
      <c r="AB2335" s="182">
        <v>193</v>
      </c>
      <c r="AC2335" s="182">
        <v>9</v>
      </c>
      <c r="AD2335" s="182">
        <v>3834.5</v>
      </c>
      <c r="AF2335" s="182" t="s">
        <v>6332</v>
      </c>
      <c r="AG2335" s="182" t="s">
        <v>17319</v>
      </c>
      <c r="AH2335" s="182" t="s">
        <v>17426</v>
      </c>
      <c r="AI2335" s="182" t="s">
        <v>17042</v>
      </c>
    </row>
    <row r="2336" spans="25:35" x14ac:dyDescent="0.4">
      <c r="Y2336" s="182" t="s">
        <v>6358</v>
      </c>
      <c r="Z2336" s="182">
        <v>2000</v>
      </c>
      <c r="AA2336" s="182">
        <v>1159.9000000000001</v>
      </c>
      <c r="AB2336" s="182">
        <v>25</v>
      </c>
      <c r="AC2336" s="182">
        <v>3</v>
      </c>
      <c r="AD2336" s="182">
        <v>719.2</v>
      </c>
      <c r="AF2336" s="182" t="s">
        <v>6333</v>
      </c>
      <c r="AG2336" s="182" t="s">
        <v>17319</v>
      </c>
      <c r="AH2336" s="182" t="s">
        <v>2993</v>
      </c>
      <c r="AI2336" s="182" t="s">
        <v>17315</v>
      </c>
    </row>
    <row r="2337" spans="25:35" x14ac:dyDescent="0.4">
      <c r="Y2337" s="182" t="s">
        <v>6360</v>
      </c>
      <c r="Z2337" s="182">
        <v>1956</v>
      </c>
      <c r="AA2337" s="182">
        <v>395.8</v>
      </c>
      <c r="AB2337" s="182">
        <v>21</v>
      </c>
      <c r="AC2337" s="182">
        <v>2</v>
      </c>
      <c r="AD2337" s="182">
        <v>274.2</v>
      </c>
      <c r="AF2337" s="182" t="s">
        <v>6334</v>
      </c>
      <c r="AG2337" s="182" t="s">
        <v>17319</v>
      </c>
      <c r="AH2337" s="182" t="s">
        <v>2993</v>
      </c>
      <c r="AI2337" s="182" t="s">
        <v>17326</v>
      </c>
    </row>
    <row r="2338" spans="25:35" x14ac:dyDescent="0.4">
      <c r="Y2338" s="182" t="s">
        <v>6362</v>
      </c>
      <c r="Z2338" s="182">
        <v>1980</v>
      </c>
      <c r="AA2338" s="182">
        <v>3714.8</v>
      </c>
      <c r="AB2338" s="182">
        <v>146</v>
      </c>
      <c r="AC2338" s="182">
        <v>9</v>
      </c>
      <c r="AD2338" s="182">
        <v>3714.8</v>
      </c>
      <c r="AF2338" s="182" t="s">
        <v>6335</v>
      </c>
      <c r="AG2338" s="182" t="s">
        <v>17319</v>
      </c>
      <c r="AH2338" s="182" t="s">
        <v>17035</v>
      </c>
      <c r="AI2338" s="182" t="s">
        <v>17040</v>
      </c>
    </row>
    <row r="2339" spans="25:35" x14ac:dyDescent="0.4">
      <c r="Y2339" s="182" t="s">
        <v>6363</v>
      </c>
      <c r="Z2339" s="182">
        <v>2018</v>
      </c>
      <c r="AA2339" s="182">
        <v>1447.6</v>
      </c>
      <c r="AB2339" s="182">
        <v>3</v>
      </c>
      <c r="AC2339" s="182">
        <v>4</v>
      </c>
      <c r="AD2339" s="182">
        <v>1299.4000000000001</v>
      </c>
      <c r="AF2339" s="182" t="s">
        <v>6336</v>
      </c>
      <c r="AG2339" s="182" t="s">
        <v>17319</v>
      </c>
      <c r="AH2339" s="182" t="s">
        <v>2993</v>
      </c>
      <c r="AI2339" s="182" t="s">
        <v>17315</v>
      </c>
    </row>
    <row r="2340" spans="25:35" x14ac:dyDescent="0.4">
      <c r="Y2340" s="182" t="s">
        <v>172</v>
      </c>
      <c r="Z2340" s="182">
        <v>1969</v>
      </c>
      <c r="AA2340" s="182">
        <v>2168.6</v>
      </c>
      <c r="AB2340" s="182">
        <v>157</v>
      </c>
      <c r="AC2340" s="182">
        <v>5</v>
      </c>
      <c r="AD2340" s="182">
        <v>1315.6</v>
      </c>
      <c r="AF2340" s="182" t="s">
        <v>6337</v>
      </c>
      <c r="AG2340" s="182" t="s">
        <v>17319</v>
      </c>
      <c r="AH2340" s="182" t="s">
        <v>2993</v>
      </c>
      <c r="AI2340" s="182" t="s">
        <v>17322</v>
      </c>
    </row>
    <row r="2341" spans="25:35" x14ac:dyDescent="0.4">
      <c r="Y2341" s="182" t="s">
        <v>6364</v>
      </c>
      <c r="Z2341" s="182">
        <v>1995</v>
      </c>
      <c r="AA2341" s="182">
        <v>1486.7</v>
      </c>
      <c r="AB2341" s="182">
        <v>26</v>
      </c>
      <c r="AC2341" s="182">
        <v>3</v>
      </c>
      <c r="AD2341" s="182">
        <v>1171.2</v>
      </c>
      <c r="AF2341" s="182" t="s">
        <v>1148</v>
      </c>
      <c r="AG2341" s="182" t="s">
        <v>17319</v>
      </c>
      <c r="AH2341" s="182" t="s">
        <v>2993</v>
      </c>
      <c r="AI2341" s="182" t="s">
        <v>17042</v>
      </c>
    </row>
    <row r="2342" spans="25:35" x14ac:dyDescent="0.4">
      <c r="Y2342" s="182" t="s">
        <v>6367</v>
      </c>
      <c r="Z2342" s="182">
        <v>1969</v>
      </c>
      <c r="AA2342" s="182">
        <v>2154.1999999999998</v>
      </c>
      <c r="AB2342" s="182">
        <v>30</v>
      </c>
      <c r="AC2342" s="182">
        <v>5</v>
      </c>
      <c r="AD2342" s="182">
        <v>2154.1999999999998</v>
      </c>
      <c r="AF2342" s="182" t="s">
        <v>1149</v>
      </c>
      <c r="AG2342" s="182" t="s">
        <v>17312</v>
      </c>
      <c r="AH2342" s="182" t="s">
        <v>2993</v>
      </c>
      <c r="AI2342" s="182" t="s">
        <v>17315</v>
      </c>
    </row>
    <row r="2343" spans="25:35" x14ac:dyDescent="0.4">
      <c r="Y2343" s="182" t="s">
        <v>6368</v>
      </c>
      <c r="Z2343" s="182">
        <v>1956</v>
      </c>
      <c r="AA2343" s="182">
        <v>463.7</v>
      </c>
      <c r="AB2343" s="182">
        <v>18</v>
      </c>
      <c r="AC2343" s="182">
        <v>2</v>
      </c>
      <c r="AD2343" s="182">
        <v>270.10000000000002</v>
      </c>
      <c r="AF2343" s="182" t="s">
        <v>6339</v>
      </c>
      <c r="AG2343" s="182" t="s">
        <v>17319</v>
      </c>
      <c r="AH2343" s="182" t="s">
        <v>2993</v>
      </c>
      <c r="AI2343" s="182" t="s">
        <v>17042</v>
      </c>
    </row>
    <row r="2344" spans="25:35" x14ac:dyDescent="0.4">
      <c r="Y2344" s="182" t="s">
        <v>6370</v>
      </c>
      <c r="Z2344" s="182">
        <v>1961</v>
      </c>
      <c r="AA2344" s="182">
        <v>276</v>
      </c>
      <c r="AB2344" s="182">
        <v>19</v>
      </c>
      <c r="AC2344" s="182">
        <v>2</v>
      </c>
      <c r="AD2344" s="182">
        <v>189.9</v>
      </c>
      <c r="AF2344" s="182" t="s">
        <v>6340</v>
      </c>
      <c r="AG2344" s="182" t="s">
        <v>17312</v>
      </c>
      <c r="AH2344" s="182" t="s">
        <v>2993</v>
      </c>
      <c r="AI2344" s="182" t="s">
        <v>17042</v>
      </c>
    </row>
    <row r="2345" spans="25:35" x14ac:dyDescent="0.4">
      <c r="Y2345" s="182" t="s">
        <v>6371</v>
      </c>
      <c r="Z2345" s="182">
        <v>1960</v>
      </c>
      <c r="AA2345" s="182">
        <v>1699.7</v>
      </c>
      <c r="AB2345" s="182">
        <v>53</v>
      </c>
      <c r="AC2345" s="182">
        <v>4</v>
      </c>
      <c r="AD2345" s="182">
        <v>1258.3</v>
      </c>
      <c r="AF2345" s="182" t="s">
        <v>6344</v>
      </c>
      <c r="AG2345" s="182" t="s">
        <v>17319</v>
      </c>
      <c r="AH2345" s="182" t="s">
        <v>2993</v>
      </c>
      <c r="AI2345" s="182" t="s">
        <v>17320</v>
      </c>
    </row>
    <row r="2346" spans="25:35" x14ac:dyDescent="0.4">
      <c r="Y2346" s="182" t="s">
        <v>6374</v>
      </c>
      <c r="Z2346" s="182">
        <v>1974</v>
      </c>
      <c r="AA2346" s="182">
        <v>2899.7</v>
      </c>
      <c r="AB2346" s="182">
        <v>83</v>
      </c>
      <c r="AC2346" s="182">
        <v>5</v>
      </c>
      <c r="AD2346" s="182">
        <v>2899.7</v>
      </c>
      <c r="AF2346" s="182" t="s">
        <v>6347</v>
      </c>
      <c r="AG2346" s="182" t="s">
        <v>17319</v>
      </c>
      <c r="AH2346" s="182" t="s">
        <v>2993</v>
      </c>
      <c r="AI2346" s="182" t="s">
        <v>17331</v>
      </c>
    </row>
    <row r="2347" spans="25:35" x14ac:dyDescent="0.4">
      <c r="Y2347" s="182" t="s">
        <v>6375</v>
      </c>
      <c r="Z2347" s="182">
        <v>1965</v>
      </c>
      <c r="AA2347" s="182">
        <v>4222</v>
      </c>
      <c r="AB2347" s="182">
        <v>75</v>
      </c>
      <c r="AC2347" s="182">
        <v>5</v>
      </c>
      <c r="AD2347" s="182">
        <v>3116.5</v>
      </c>
      <c r="AF2347" s="182" t="s">
        <v>6349</v>
      </c>
      <c r="AG2347" s="182" t="s">
        <v>17312</v>
      </c>
      <c r="AH2347" s="182" t="s">
        <v>2993</v>
      </c>
      <c r="AI2347" s="182" t="s">
        <v>17040</v>
      </c>
    </row>
    <row r="2348" spans="25:35" x14ac:dyDescent="0.4">
      <c r="Y2348" s="182" t="s">
        <v>6376</v>
      </c>
      <c r="Z2348" s="182">
        <v>1988</v>
      </c>
      <c r="AA2348" s="182">
        <v>3370.1</v>
      </c>
      <c r="AB2348" s="182">
        <v>105</v>
      </c>
      <c r="AC2348" s="182">
        <v>9</v>
      </c>
      <c r="AD2348" s="182">
        <v>3143.1</v>
      </c>
      <c r="AF2348" s="182" t="s">
        <v>6351</v>
      </c>
      <c r="AG2348" s="182" t="s">
        <v>17312</v>
      </c>
      <c r="AH2348" s="182" t="s">
        <v>17040</v>
      </c>
      <c r="AI2348" s="182" t="s">
        <v>17040</v>
      </c>
    </row>
    <row r="2349" spans="25:35" x14ac:dyDescent="0.4">
      <c r="Y2349" s="182" t="s">
        <v>6377</v>
      </c>
      <c r="Z2349" s="182">
        <v>1957</v>
      </c>
      <c r="AA2349" s="182">
        <v>272.39999999999998</v>
      </c>
      <c r="AB2349" s="182">
        <v>14</v>
      </c>
      <c r="AC2349" s="182">
        <v>2</v>
      </c>
      <c r="AD2349" s="182">
        <v>194.8</v>
      </c>
      <c r="AF2349" s="182" t="s">
        <v>6352</v>
      </c>
      <c r="AG2349" s="182" t="s">
        <v>17312</v>
      </c>
      <c r="AH2349" s="182" t="s">
        <v>2993</v>
      </c>
      <c r="AI2349" s="182" t="s">
        <v>17040</v>
      </c>
    </row>
    <row r="2350" spans="25:35" x14ac:dyDescent="0.4">
      <c r="Y2350" s="182" t="s">
        <v>6379</v>
      </c>
      <c r="Z2350" s="182">
        <v>1995</v>
      </c>
      <c r="AA2350" s="182">
        <v>4140.5</v>
      </c>
      <c r="AB2350" s="182">
        <v>170</v>
      </c>
      <c r="AC2350" s="182">
        <v>5</v>
      </c>
      <c r="AD2350" s="182">
        <v>3790.5</v>
      </c>
      <c r="AF2350" s="182" t="s">
        <v>6355</v>
      </c>
      <c r="AG2350" s="182" t="s">
        <v>17319</v>
      </c>
      <c r="AH2350" s="182" t="s">
        <v>2993</v>
      </c>
      <c r="AI2350" s="182" t="s">
        <v>17042</v>
      </c>
    </row>
    <row r="2351" spans="25:35" x14ac:dyDescent="0.4">
      <c r="Y2351" s="182" t="s">
        <v>6380</v>
      </c>
      <c r="Z2351" s="182">
        <v>1980</v>
      </c>
      <c r="AA2351" s="182">
        <v>4063.2</v>
      </c>
      <c r="AB2351" s="182">
        <v>158</v>
      </c>
      <c r="AC2351" s="182">
        <v>5</v>
      </c>
      <c r="AD2351" s="182">
        <v>3500.2</v>
      </c>
      <c r="AF2351" s="182" t="s">
        <v>6358</v>
      </c>
      <c r="AG2351" s="182" t="s">
        <v>17312</v>
      </c>
      <c r="AH2351" s="182" t="s">
        <v>17035</v>
      </c>
      <c r="AI2351" s="182" t="s">
        <v>17040</v>
      </c>
    </row>
    <row r="2352" spans="25:35" x14ac:dyDescent="0.4">
      <c r="Y2352" s="182" t="s">
        <v>6382</v>
      </c>
      <c r="Z2352" s="182">
        <v>1973</v>
      </c>
      <c r="AA2352" s="182">
        <v>3543.9</v>
      </c>
      <c r="AB2352" s="182">
        <v>173</v>
      </c>
      <c r="AC2352" s="182">
        <v>5</v>
      </c>
      <c r="AD2352" s="182">
        <v>3103.6</v>
      </c>
      <c r="AF2352" s="182" t="s">
        <v>6360</v>
      </c>
      <c r="AG2352" s="182" t="s">
        <v>17312</v>
      </c>
      <c r="AH2352" s="182" t="s">
        <v>2993</v>
      </c>
      <c r="AI2352" s="182" t="s">
        <v>17042</v>
      </c>
    </row>
    <row r="2353" spans="25:35" x14ac:dyDescent="0.4">
      <c r="Y2353" s="182" t="s">
        <v>6385</v>
      </c>
      <c r="Z2353" s="182">
        <v>1974</v>
      </c>
      <c r="AA2353" s="182">
        <v>4615.8</v>
      </c>
      <c r="AB2353" s="182">
        <v>147</v>
      </c>
      <c r="AC2353" s="182">
        <v>5</v>
      </c>
      <c r="AD2353" s="182">
        <v>3386.8</v>
      </c>
      <c r="AF2353" s="182" t="s">
        <v>6362</v>
      </c>
      <c r="AG2353" s="182" t="s">
        <v>17312</v>
      </c>
      <c r="AH2353" s="182" t="s">
        <v>2993</v>
      </c>
      <c r="AI2353" s="182" t="s">
        <v>17040</v>
      </c>
    </row>
    <row r="2354" spans="25:35" x14ac:dyDescent="0.4">
      <c r="Y2354" s="182" t="s">
        <v>1153</v>
      </c>
      <c r="Z2354" s="182">
        <v>1976</v>
      </c>
      <c r="AA2354" s="182">
        <v>3862.5</v>
      </c>
      <c r="AB2354" s="182">
        <v>158</v>
      </c>
      <c r="AC2354" s="182">
        <v>5</v>
      </c>
      <c r="AD2354" s="182">
        <v>3411.2</v>
      </c>
      <c r="AF2354" s="182" t="s">
        <v>6363</v>
      </c>
      <c r="AG2354" s="182" t="s">
        <v>17312</v>
      </c>
      <c r="AH2354" s="182" t="s">
        <v>2993</v>
      </c>
      <c r="AI2354" s="182" t="s">
        <v>17040</v>
      </c>
    </row>
    <row r="2355" spans="25:35" x14ac:dyDescent="0.4">
      <c r="Y2355" s="182" t="s">
        <v>6387</v>
      </c>
      <c r="Z2355" s="182">
        <v>1981</v>
      </c>
      <c r="AA2355" s="182">
        <v>4110.6000000000004</v>
      </c>
      <c r="AB2355" s="182">
        <v>171</v>
      </c>
      <c r="AC2355" s="182">
        <v>5</v>
      </c>
      <c r="AD2355" s="182">
        <v>3511</v>
      </c>
      <c r="AF2355" s="182" t="s">
        <v>172</v>
      </c>
      <c r="AG2355" s="182" t="s">
        <v>17312</v>
      </c>
      <c r="AH2355" s="182" t="s">
        <v>2993</v>
      </c>
      <c r="AI2355" s="182" t="s">
        <v>17040</v>
      </c>
    </row>
    <row r="2356" spans="25:35" x14ac:dyDescent="0.4">
      <c r="Y2356" s="182" t="s">
        <v>17202</v>
      </c>
      <c r="Z2356" s="182">
        <v>1935</v>
      </c>
      <c r="AA2356" s="182">
        <v>484.5</v>
      </c>
      <c r="AB2356" s="182">
        <v>26</v>
      </c>
      <c r="AC2356" s="182">
        <v>2</v>
      </c>
      <c r="AD2356" s="182">
        <v>439.3</v>
      </c>
      <c r="AF2356" s="182" t="s">
        <v>6364</v>
      </c>
      <c r="AG2356" s="182" t="s">
        <v>17312</v>
      </c>
      <c r="AH2356" s="182" t="s">
        <v>2993</v>
      </c>
      <c r="AI2356" s="182" t="s">
        <v>17042</v>
      </c>
    </row>
    <row r="2357" spans="25:35" x14ac:dyDescent="0.4">
      <c r="Y2357" s="182" t="s">
        <v>6388</v>
      </c>
      <c r="Z2357" s="182">
        <v>1889</v>
      </c>
      <c r="AA2357" s="182">
        <v>2203.3000000000002</v>
      </c>
      <c r="AB2357" s="182">
        <v>118</v>
      </c>
      <c r="AC2357" s="182">
        <v>3</v>
      </c>
      <c r="AD2357" s="182">
        <v>1889.5</v>
      </c>
      <c r="AF2357" s="182" t="s">
        <v>6367</v>
      </c>
      <c r="AG2357" s="182" t="s">
        <v>17312</v>
      </c>
      <c r="AH2357" s="182" t="s">
        <v>2993</v>
      </c>
      <c r="AI2357" s="182" t="s">
        <v>17040</v>
      </c>
    </row>
    <row r="2358" spans="25:35" x14ac:dyDescent="0.4">
      <c r="Y2358" s="182" t="s">
        <v>6389</v>
      </c>
      <c r="Z2358" s="182">
        <v>2011</v>
      </c>
      <c r="AA2358" s="182">
        <v>4797</v>
      </c>
      <c r="AB2358" s="182">
        <v>95</v>
      </c>
      <c r="AC2358" s="182">
        <v>10</v>
      </c>
      <c r="AD2358" s="182">
        <v>3445</v>
      </c>
      <c r="AF2358" s="182" t="s">
        <v>6368</v>
      </c>
      <c r="AG2358" s="182" t="s">
        <v>17312</v>
      </c>
      <c r="AH2358" s="182" t="s">
        <v>2993</v>
      </c>
      <c r="AI2358" s="182" t="s">
        <v>17040</v>
      </c>
    </row>
    <row r="2359" spans="25:35" x14ac:dyDescent="0.4">
      <c r="Y2359" s="182" t="s">
        <v>6391</v>
      </c>
      <c r="Z2359" s="182">
        <v>1960</v>
      </c>
      <c r="AA2359" s="182">
        <v>5055.5</v>
      </c>
      <c r="AB2359" s="182">
        <v>135</v>
      </c>
      <c r="AC2359" s="182">
        <v>5</v>
      </c>
      <c r="AD2359" s="182">
        <v>4135.1000000000004</v>
      </c>
      <c r="AF2359" s="182" t="s">
        <v>6370</v>
      </c>
      <c r="AG2359" s="182" t="s">
        <v>17312</v>
      </c>
      <c r="AH2359" s="182" t="s">
        <v>2993</v>
      </c>
      <c r="AI2359" s="182" t="s">
        <v>17040</v>
      </c>
    </row>
    <row r="2360" spans="25:35" x14ac:dyDescent="0.4">
      <c r="Y2360" s="182" t="s">
        <v>6393</v>
      </c>
      <c r="Z2360" s="182">
        <v>1959</v>
      </c>
      <c r="AA2360" s="182">
        <v>8924.2000000000007</v>
      </c>
      <c r="AB2360" s="182">
        <v>211</v>
      </c>
      <c r="AC2360" s="182">
        <v>5</v>
      </c>
      <c r="AD2360" s="182">
        <v>8565.7000000000007</v>
      </c>
      <c r="AF2360" s="182" t="s">
        <v>6371</v>
      </c>
      <c r="AG2360" s="182" t="s">
        <v>17312</v>
      </c>
      <c r="AH2360" s="182" t="s">
        <v>2993</v>
      </c>
      <c r="AI2360" s="182" t="s">
        <v>17042</v>
      </c>
    </row>
    <row r="2361" spans="25:35" x14ac:dyDescent="0.4">
      <c r="Y2361" s="182" t="s">
        <v>6395</v>
      </c>
      <c r="Z2361" s="182">
        <v>2006</v>
      </c>
      <c r="AA2361" s="182">
        <v>28490</v>
      </c>
      <c r="AB2361" s="182">
        <v>520</v>
      </c>
      <c r="AC2361" s="182">
        <v>15</v>
      </c>
      <c r="AD2361" s="182">
        <v>24946</v>
      </c>
      <c r="AF2361" s="182" t="s">
        <v>6374</v>
      </c>
      <c r="AG2361" s="182" t="s">
        <v>17319</v>
      </c>
      <c r="AH2361" s="182" t="s">
        <v>2993</v>
      </c>
      <c r="AI2361" s="182" t="s">
        <v>17322</v>
      </c>
    </row>
    <row r="2362" spans="25:35" x14ac:dyDescent="0.4">
      <c r="Y2362" s="182" t="s">
        <v>6396</v>
      </c>
      <c r="Z2362" s="182">
        <v>2011</v>
      </c>
      <c r="AA2362" s="182">
        <v>18177.7</v>
      </c>
      <c r="AB2362" s="182">
        <v>181</v>
      </c>
      <c r="AC2362" s="182">
        <v>14</v>
      </c>
      <c r="AD2362" s="182">
        <v>18177.7</v>
      </c>
      <c r="AF2362" s="182" t="s">
        <v>6375</v>
      </c>
      <c r="AG2362" s="182" t="s">
        <v>17312</v>
      </c>
      <c r="AH2362" s="182" t="s">
        <v>2993</v>
      </c>
      <c r="AI2362" s="182" t="s">
        <v>17331</v>
      </c>
    </row>
    <row r="2363" spans="25:35" x14ac:dyDescent="0.4">
      <c r="Y2363" s="182" t="s">
        <v>6397</v>
      </c>
      <c r="Z2363" s="182">
        <v>2004</v>
      </c>
      <c r="AA2363" s="182">
        <v>34313.300000000003</v>
      </c>
      <c r="AB2363" s="182">
        <v>819</v>
      </c>
      <c r="AC2363" s="182">
        <v>14</v>
      </c>
      <c r="AD2363" s="182">
        <v>26929.1</v>
      </c>
      <c r="AF2363" s="182" t="s">
        <v>6376</v>
      </c>
      <c r="AG2363" s="182" t="s">
        <v>17312</v>
      </c>
      <c r="AH2363" s="182" t="s">
        <v>2993</v>
      </c>
      <c r="AI2363" s="182" t="s">
        <v>17040</v>
      </c>
    </row>
    <row r="2364" spans="25:35" x14ac:dyDescent="0.4">
      <c r="Y2364" s="182" t="s">
        <v>6399</v>
      </c>
      <c r="Z2364" s="182">
        <v>1957</v>
      </c>
      <c r="AA2364" s="182">
        <v>3712.6</v>
      </c>
      <c r="AB2364" s="182">
        <v>83</v>
      </c>
      <c r="AC2364" s="182">
        <v>5</v>
      </c>
      <c r="AD2364" s="182">
        <v>3448</v>
      </c>
      <c r="AF2364" s="182" t="s">
        <v>6377</v>
      </c>
      <c r="AG2364" s="182" t="s">
        <v>17312</v>
      </c>
      <c r="AH2364" s="182" t="s">
        <v>2993</v>
      </c>
      <c r="AI2364" s="182" t="s">
        <v>17040</v>
      </c>
    </row>
    <row r="2365" spans="25:35" x14ac:dyDescent="0.4">
      <c r="Y2365" s="182" t="s">
        <v>6401</v>
      </c>
      <c r="Z2365" s="182">
        <v>1962</v>
      </c>
      <c r="AA2365" s="182">
        <v>2923.9</v>
      </c>
      <c r="AB2365" s="182">
        <v>125</v>
      </c>
      <c r="AC2365" s="182">
        <v>5</v>
      </c>
      <c r="AD2365" s="182">
        <v>2705.6</v>
      </c>
      <c r="AF2365" s="182" t="s">
        <v>6379</v>
      </c>
      <c r="AG2365" s="182" t="s">
        <v>17312</v>
      </c>
      <c r="AH2365" s="182" t="s">
        <v>17040</v>
      </c>
      <c r="AI2365" s="182" t="s">
        <v>17315</v>
      </c>
    </row>
    <row r="2366" spans="25:35" x14ac:dyDescent="0.4">
      <c r="Y2366" s="182" t="s">
        <v>138</v>
      </c>
      <c r="Z2366" s="182">
        <v>1975</v>
      </c>
      <c r="AA2366" s="182">
        <v>3347.6</v>
      </c>
      <c r="AB2366" s="182">
        <v>151</v>
      </c>
      <c r="AC2366" s="182">
        <v>5</v>
      </c>
      <c r="AD2366" s="182">
        <v>3069</v>
      </c>
      <c r="AF2366" s="182" t="s">
        <v>6380</v>
      </c>
      <c r="AG2366" s="182" t="s">
        <v>17319</v>
      </c>
      <c r="AH2366" s="182" t="s">
        <v>2993</v>
      </c>
      <c r="AI2366" s="182" t="s">
        <v>17331</v>
      </c>
    </row>
    <row r="2367" spans="25:35" x14ac:dyDescent="0.4">
      <c r="Y2367" s="182" t="s">
        <v>6403</v>
      </c>
      <c r="Z2367" s="182">
        <v>1963</v>
      </c>
      <c r="AA2367" s="182">
        <v>2740.4</v>
      </c>
      <c r="AB2367" s="182">
        <v>97</v>
      </c>
      <c r="AC2367" s="182">
        <v>5</v>
      </c>
      <c r="AD2367" s="182">
        <v>2525.21</v>
      </c>
      <c r="AF2367" s="182" t="s">
        <v>6382</v>
      </c>
      <c r="AG2367" s="182" t="s">
        <v>17319</v>
      </c>
      <c r="AH2367" s="182" t="s">
        <v>2993</v>
      </c>
      <c r="AI2367" s="182" t="s">
        <v>17331</v>
      </c>
    </row>
    <row r="2368" spans="25:35" x14ac:dyDescent="0.4">
      <c r="Y2368" s="182" t="s">
        <v>1154</v>
      </c>
      <c r="Z2368" s="182">
        <v>1961</v>
      </c>
      <c r="AA2368" s="182">
        <v>3951</v>
      </c>
      <c r="AB2368" s="182">
        <v>140</v>
      </c>
      <c r="AC2368" s="182">
        <v>5</v>
      </c>
      <c r="AD2368" s="182">
        <v>3690.3</v>
      </c>
      <c r="AF2368" s="182" t="s">
        <v>6385</v>
      </c>
      <c r="AG2368" s="182" t="s">
        <v>17319</v>
      </c>
      <c r="AH2368" s="182" t="s">
        <v>2993</v>
      </c>
      <c r="AI2368" s="182" t="s">
        <v>17331</v>
      </c>
    </row>
    <row r="2369" spans="25:35" x14ac:dyDescent="0.4">
      <c r="Y2369" s="182" t="s">
        <v>6405</v>
      </c>
      <c r="Z2369" s="182">
        <v>1961</v>
      </c>
      <c r="AA2369" s="182">
        <v>2058.1</v>
      </c>
      <c r="AB2369" s="182">
        <v>78</v>
      </c>
      <c r="AC2369" s="182">
        <v>5</v>
      </c>
      <c r="AD2369" s="182">
        <v>1607.3</v>
      </c>
      <c r="AF2369" s="182" t="s">
        <v>1153</v>
      </c>
      <c r="AG2369" s="182" t="s">
        <v>17319</v>
      </c>
      <c r="AH2369" s="182" t="s">
        <v>2993</v>
      </c>
      <c r="AI2369" s="182" t="s">
        <v>17331</v>
      </c>
    </row>
    <row r="2370" spans="25:35" x14ac:dyDescent="0.4">
      <c r="Y2370" s="182" t="s">
        <v>6406</v>
      </c>
      <c r="Z2370" s="182">
        <v>1961</v>
      </c>
      <c r="AA2370" s="182">
        <v>3993.5</v>
      </c>
      <c r="AB2370" s="182">
        <v>70</v>
      </c>
      <c r="AC2370" s="182">
        <v>5</v>
      </c>
      <c r="AD2370" s="182">
        <v>3690.4</v>
      </c>
      <c r="AF2370" s="182" t="s">
        <v>6387</v>
      </c>
      <c r="AG2370" s="182" t="s">
        <v>17319</v>
      </c>
      <c r="AH2370" s="182" t="s">
        <v>2993</v>
      </c>
      <c r="AI2370" s="182" t="s">
        <v>17331</v>
      </c>
    </row>
    <row r="2371" spans="25:35" x14ac:dyDescent="0.4">
      <c r="Y2371" s="182" t="s">
        <v>1155</v>
      </c>
      <c r="Z2371" s="182">
        <v>1962</v>
      </c>
      <c r="AA2371" s="182">
        <v>2747.2</v>
      </c>
      <c r="AB2371" s="182">
        <v>146</v>
      </c>
      <c r="AC2371" s="182">
        <v>5</v>
      </c>
      <c r="AD2371" s="182">
        <v>2475.6</v>
      </c>
      <c r="AF2371" s="182" t="s">
        <v>6388</v>
      </c>
      <c r="AG2371" s="182" t="s">
        <v>17312</v>
      </c>
      <c r="AH2371" s="182" t="s">
        <v>17035</v>
      </c>
      <c r="AI2371" s="182" t="s">
        <v>17322</v>
      </c>
    </row>
    <row r="2372" spans="25:35" x14ac:dyDescent="0.4">
      <c r="Y2372" s="182" t="s">
        <v>1156</v>
      </c>
      <c r="Z2372" s="182">
        <v>1961</v>
      </c>
      <c r="AA2372" s="182">
        <v>2023.4</v>
      </c>
      <c r="AB2372" s="182">
        <v>72</v>
      </c>
      <c r="AC2372" s="182">
        <v>5</v>
      </c>
      <c r="AD2372" s="182">
        <v>1578</v>
      </c>
      <c r="AF2372" s="182" t="s">
        <v>6389</v>
      </c>
      <c r="AG2372" s="182" t="s">
        <v>17312</v>
      </c>
      <c r="AH2372" s="182" t="s">
        <v>17427</v>
      </c>
      <c r="AI2372" s="182" t="s">
        <v>17040</v>
      </c>
    </row>
    <row r="2373" spans="25:35" x14ac:dyDescent="0.4">
      <c r="Y2373" s="182" t="s">
        <v>6409</v>
      </c>
      <c r="Z2373" s="182">
        <v>1973</v>
      </c>
      <c r="AA2373" s="182">
        <v>3327.9</v>
      </c>
      <c r="AB2373" s="182">
        <v>125</v>
      </c>
      <c r="AC2373" s="182">
        <v>5</v>
      </c>
      <c r="AD2373" s="182">
        <v>3052.3</v>
      </c>
      <c r="AF2373" s="182" t="s">
        <v>6391</v>
      </c>
      <c r="AG2373" s="182" t="s">
        <v>17312</v>
      </c>
      <c r="AH2373" s="182" t="s">
        <v>2993</v>
      </c>
      <c r="AI2373" s="182" t="s">
        <v>17322</v>
      </c>
    </row>
    <row r="2374" spans="25:35" x14ac:dyDescent="0.4">
      <c r="Y2374" s="182" t="s">
        <v>6411</v>
      </c>
      <c r="Z2374" s="182">
        <v>1963</v>
      </c>
      <c r="AA2374" s="182">
        <v>1694.9</v>
      </c>
      <c r="AB2374" s="182">
        <v>69</v>
      </c>
      <c r="AC2374" s="182">
        <v>5</v>
      </c>
      <c r="AD2374" s="182">
        <v>1571.6</v>
      </c>
      <c r="AF2374" s="182" t="s">
        <v>6393</v>
      </c>
      <c r="AG2374" s="182" t="s">
        <v>17312</v>
      </c>
      <c r="AH2374" s="182" t="s">
        <v>2993</v>
      </c>
      <c r="AI2374" s="182" t="s">
        <v>17314</v>
      </c>
    </row>
    <row r="2375" spans="25:35" x14ac:dyDescent="0.4">
      <c r="Y2375" s="182" t="s">
        <v>6413</v>
      </c>
      <c r="Z2375" s="182">
        <v>1930</v>
      </c>
      <c r="AA2375" s="182">
        <v>1306.8</v>
      </c>
      <c r="AB2375" s="182">
        <v>17</v>
      </c>
      <c r="AC2375" s="182">
        <v>2</v>
      </c>
      <c r="AD2375" s="182">
        <v>374</v>
      </c>
      <c r="AF2375" s="182" t="s">
        <v>6395</v>
      </c>
      <c r="AG2375" s="182" t="s">
        <v>17329</v>
      </c>
      <c r="AH2375" s="182" t="s">
        <v>2993</v>
      </c>
      <c r="AI2375" s="182" t="s">
        <v>17332</v>
      </c>
    </row>
    <row r="2376" spans="25:35" x14ac:dyDescent="0.4">
      <c r="Y2376" s="182" t="s">
        <v>6415</v>
      </c>
      <c r="Z2376" s="182">
        <v>1954</v>
      </c>
      <c r="AA2376" s="182">
        <v>854.8</v>
      </c>
      <c r="AB2376" s="182">
        <v>48</v>
      </c>
      <c r="AC2376" s="182">
        <v>2</v>
      </c>
      <c r="AD2376" s="182">
        <v>788.9</v>
      </c>
      <c r="AF2376" s="182" t="s">
        <v>6396</v>
      </c>
      <c r="AG2376" s="182" t="s">
        <v>17329</v>
      </c>
      <c r="AH2376" s="182" t="s">
        <v>2993</v>
      </c>
      <c r="AI2376" s="182" t="s">
        <v>17315</v>
      </c>
    </row>
    <row r="2377" spans="25:35" x14ac:dyDescent="0.4">
      <c r="Y2377" s="182" t="s">
        <v>6416</v>
      </c>
      <c r="Z2377" s="182">
        <v>1960</v>
      </c>
      <c r="AA2377" s="182">
        <v>1011.9</v>
      </c>
      <c r="AB2377" s="182">
        <v>48</v>
      </c>
      <c r="AC2377" s="182">
        <v>2</v>
      </c>
      <c r="AD2377" s="182">
        <v>804.7</v>
      </c>
      <c r="AF2377" s="182" t="s">
        <v>6397</v>
      </c>
      <c r="AG2377" s="182" t="s">
        <v>17312</v>
      </c>
      <c r="AH2377" s="182" t="s">
        <v>2993</v>
      </c>
      <c r="AI2377" s="182" t="s">
        <v>17356</v>
      </c>
    </row>
    <row r="2378" spans="25:35" x14ac:dyDescent="0.4">
      <c r="Y2378" s="182" t="s">
        <v>1157</v>
      </c>
      <c r="Z2378" s="182">
        <v>1961</v>
      </c>
      <c r="AA2378" s="182">
        <v>628.4</v>
      </c>
      <c r="AB2378" s="182">
        <v>42</v>
      </c>
      <c r="AC2378" s="182">
        <v>2</v>
      </c>
      <c r="AD2378" s="182">
        <v>628.4</v>
      </c>
      <c r="AF2378" s="182" t="s">
        <v>6399</v>
      </c>
      <c r="AG2378" s="182" t="s">
        <v>17312</v>
      </c>
      <c r="AH2378" s="182" t="s">
        <v>2993</v>
      </c>
      <c r="AI2378" s="182" t="s">
        <v>17042</v>
      </c>
    </row>
    <row r="2379" spans="25:35" x14ac:dyDescent="0.4">
      <c r="Y2379" s="182" t="s">
        <v>6419</v>
      </c>
      <c r="Z2379" s="182">
        <v>1962</v>
      </c>
      <c r="AA2379" s="182">
        <v>827.8</v>
      </c>
      <c r="AB2379" s="182">
        <v>41</v>
      </c>
      <c r="AC2379" s="182">
        <v>2</v>
      </c>
      <c r="AD2379" s="182">
        <v>827.8</v>
      </c>
      <c r="AF2379" s="182" t="s">
        <v>6401</v>
      </c>
      <c r="AG2379" s="182" t="s">
        <v>17312</v>
      </c>
      <c r="AH2379" s="182" t="s">
        <v>2993</v>
      </c>
      <c r="AI2379" s="182" t="s">
        <v>17322</v>
      </c>
    </row>
    <row r="2380" spans="25:35" x14ac:dyDescent="0.4">
      <c r="Y2380" s="182" t="s">
        <v>1158</v>
      </c>
      <c r="Z2380" s="182">
        <v>1963</v>
      </c>
      <c r="AA2380" s="182">
        <v>646.70000000000005</v>
      </c>
      <c r="AB2380" s="182">
        <v>30</v>
      </c>
      <c r="AC2380" s="182">
        <v>2</v>
      </c>
      <c r="AD2380" s="182">
        <v>646.70000000000005</v>
      </c>
      <c r="AF2380" s="182" t="s">
        <v>138</v>
      </c>
      <c r="AG2380" s="182" t="s">
        <v>17319</v>
      </c>
      <c r="AH2380" s="182" t="s">
        <v>2993</v>
      </c>
      <c r="AI2380" s="182" t="s">
        <v>17315</v>
      </c>
    </row>
    <row r="2381" spans="25:35" x14ac:dyDescent="0.4">
      <c r="Y2381" s="182" t="s">
        <v>6426</v>
      </c>
      <c r="Z2381" s="182">
        <v>1966</v>
      </c>
      <c r="AA2381" s="182">
        <v>620.1</v>
      </c>
      <c r="AB2381" s="182">
        <v>16</v>
      </c>
      <c r="AC2381" s="182">
        <v>2</v>
      </c>
      <c r="AD2381" s="182">
        <v>620.1</v>
      </c>
      <c r="AF2381" s="182" t="s">
        <v>6403</v>
      </c>
      <c r="AG2381" s="182" t="s">
        <v>17312</v>
      </c>
      <c r="AH2381" s="182" t="s">
        <v>2993</v>
      </c>
      <c r="AI2381" s="182" t="s">
        <v>17322</v>
      </c>
    </row>
    <row r="2382" spans="25:35" x14ac:dyDescent="0.4">
      <c r="Y2382" s="182" t="s">
        <v>6428</v>
      </c>
      <c r="Z2382" s="182">
        <v>1968</v>
      </c>
      <c r="AA2382" s="182">
        <v>1745.2</v>
      </c>
      <c r="AB2382" s="182">
        <v>91</v>
      </c>
      <c r="AC2382" s="182">
        <v>5</v>
      </c>
      <c r="AD2382" s="182">
        <v>1745.2</v>
      </c>
      <c r="AF2382" s="182" t="s">
        <v>1154</v>
      </c>
      <c r="AG2382" s="182" t="s">
        <v>17312</v>
      </c>
      <c r="AH2382" s="182" t="s">
        <v>2993</v>
      </c>
      <c r="AI2382" s="182" t="s">
        <v>17315</v>
      </c>
    </row>
    <row r="2383" spans="25:35" x14ac:dyDescent="0.4">
      <c r="Y2383" s="182" t="s">
        <v>6430</v>
      </c>
      <c r="Z2383" s="182">
        <v>1968</v>
      </c>
      <c r="AA2383" s="182">
        <v>1769.8</v>
      </c>
      <c r="AB2383" s="182">
        <v>91</v>
      </c>
      <c r="AC2383" s="182">
        <v>5</v>
      </c>
      <c r="AD2383" s="182">
        <v>1769.8</v>
      </c>
      <c r="AF2383" s="182" t="s">
        <v>6405</v>
      </c>
      <c r="AG2383" s="182" t="s">
        <v>17312</v>
      </c>
      <c r="AH2383" s="182" t="s">
        <v>2993</v>
      </c>
      <c r="AI2383" s="182" t="s">
        <v>17042</v>
      </c>
    </row>
    <row r="2384" spans="25:35" x14ac:dyDescent="0.4">
      <c r="Y2384" s="182" t="s">
        <v>6431</v>
      </c>
      <c r="Z2384" s="182">
        <v>1970</v>
      </c>
      <c r="AA2384" s="182">
        <v>3168.2</v>
      </c>
      <c r="AB2384" s="182">
        <v>137</v>
      </c>
      <c r="AC2384" s="182">
        <v>5</v>
      </c>
      <c r="AD2384" s="182">
        <v>3168.2</v>
      </c>
      <c r="AF2384" s="182" t="s">
        <v>6406</v>
      </c>
      <c r="AG2384" s="182" t="s">
        <v>17312</v>
      </c>
      <c r="AH2384" s="182" t="s">
        <v>2993</v>
      </c>
      <c r="AI2384" s="182" t="s">
        <v>17315</v>
      </c>
    </row>
    <row r="2385" spans="25:35" x14ac:dyDescent="0.4">
      <c r="Y2385" s="182" t="s">
        <v>17203</v>
      </c>
      <c r="Z2385" s="182">
        <v>1954</v>
      </c>
      <c r="AA2385" s="182">
        <v>862.3</v>
      </c>
      <c r="AB2385" s="182">
        <v>39</v>
      </c>
      <c r="AC2385" s="182">
        <v>2</v>
      </c>
      <c r="AD2385" s="182">
        <v>805.6</v>
      </c>
      <c r="AF2385" s="182" t="s">
        <v>1155</v>
      </c>
      <c r="AG2385" s="182" t="s">
        <v>17312</v>
      </c>
      <c r="AH2385" s="182" t="s">
        <v>2993</v>
      </c>
      <c r="AI2385" s="182" t="s">
        <v>17322</v>
      </c>
    </row>
    <row r="2386" spans="25:35" x14ac:dyDescent="0.4">
      <c r="Y2386" s="182" t="s">
        <v>1159</v>
      </c>
      <c r="Z2386" s="182">
        <v>2000</v>
      </c>
      <c r="AA2386" s="182">
        <v>1466.5</v>
      </c>
      <c r="AB2386" s="182">
        <v>34</v>
      </c>
      <c r="AC2386" s="182">
        <v>3</v>
      </c>
      <c r="AD2386" s="182">
        <v>1466.5</v>
      </c>
      <c r="AF2386" s="182" t="s">
        <v>1156</v>
      </c>
      <c r="AG2386" s="182" t="s">
        <v>17312</v>
      </c>
      <c r="AH2386" s="182" t="s">
        <v>2993</v>
      </c>
      <c r="AI2386" s="182" t="s">
        <v>17042</v>
      </c>
    </row>
    <row r="2387" spans="25:35" x14ac:dyDescent="0.4">
      <c r="Y2387" s="182" t="s">
        <v>1160</v>
      </c>
      <c r="Z2387" s="182">
        <v>1990</v>
      </c>
      <c r="AA2387" s="182">
        <v>3950.6</v>
      </c>
      <c r="AB2387" s="182">
        <v>204</v>
      </c>
      <c r="AC2387" s="182">
        <v>5</v>
      </c>
      <c r="AD2387" s="182">
        <v>2446.8000000000002</v>
      </c>
      <c r="AF2387" s="182" t="s">
        <v>6409</v>
      </c>
      <c r="AG2387" s="182" t="s">
        <v>17319</v>
      </c>
      <c r="AH2387" s="182" t="s">
        <v>2993</v>
      </c>
      <c r="AI2387" s="182" t="s">
        <v>17315</v>
      </c>
    </row>
    <row r="2388" spans="25:35" x14ac:dyDescent="0.4">
      <c r="Y2388" s="182" t="s">
        <v>137</v>
      </c>
      <c r="Z2388" s="182">
        <v>1979</v>
      </c>
      <c r="AA2388" s="182">
        <v>629</v>
      </c>
      <c r="AB2388" s="182">
        <v>25</v>
      </c>
      <c r="AC2388" s="182">
        <v>2</v>
      </c>
      <c r="AD2388" s="182">
        <v>618.6</v>
      </c>
      <c r="AF2388" s="182" t="s">
        <v>6411</v>
      </c>
      <c r="AG2388" s="182" t="s">
        <v>17312</v>
      </c>
      <c r="AH2388" s="182" t="s">
        <v>2993</v>
      </c>
      <c r="AI2388" s="182" t="s">
        <v>17042</v>
      </c>
    </row>
    <row r="2389" spans="25:35" x14ac:dyDescent="0.4">
      <c r="Y2389" s="182" t="s">
        <v>6435</v>
      </c>
      <c r="Z2389" s="182">
        <v>1933</v>
      </c>
      <c r="AA2389" s="182">
        <v>1220.8</v>
      </c>
      <c r="AB2389" s="182">
        <v>61</v>
      </c>
      <c r="AC2389" s="182">
        <v>3</v>
      </c>
      <c r="AD2389" s="182">
        <v>1220.8</v>
      </c>
      <c r="AF2389" s="182" t="s">
        <v>6413</v>
      </c>
      <c r="AG2389" s="182" t="s">
        <v>17327</v>
      </c>
      <c r="AH2389" s="182" t="s">
        <v>17313</v>
      </c>
      <c r="AI2389" s="182" t="s">
        <v>17042</v>
      </c>
    </row>
    <row r="2390" spans="25:35" x14ac:dyDescent="0.4">
      <c r="Y2390" s="182" t="s">
        <v>6437</v>
      </c>
      <c r="Z2390" s="182">
        <v>1986</v>
      </c>
      <c r="AA2390" s="182">
        <v>3933.9</v>
      </c>
      <c r="AB2390" s="182">
        <v>165</v>
      </c>
      <c r="AC2390" s="182">
        <v>5</v>
      </c>
      <c r="AD2390" s="182">
        <v>3933.9</v>
      </c>
      <c r="AF2390" s="182" t="s">
        <v>6415</v>
      </c>
      <c r="AG2390" s="182" t="s">
        <v>17312</v>
      </c>
      <c r="AH2390" s="182" t="s">
        <v>17313</v>
      </c>
      <c r="AI2390" s="182" t="s">
        <v>17042</v>
      </c>
    </row>
    <row r="2391" spans="25:35" x14ac:dyDescent="0.4">
      <c r="Y2391" s="182" t="s">
        <v>6439</v>
      </c>
      <c r="Z2391" s="182">
        <v>1939</v>
      </c>
      <c r="AA2391" s="182">
        <v>1427.5</v>
      </c>
      <c r="AB2391" s="182">
        <v>73</v>
      </c>
      <c r="AC2391" s="182">
        <v>3</v>
      </c>
      <c r="AD2391" s="182">
        <v>1427.5</v>
      </c>
      <c r="AF2391" s="182" t="s">
        <v>6416</v>
      </c>
      <c r="AG2391" s="182" t="s">
        <v>17312</v>
      </c>
      <c r="AH2391" s="182" t="s">
        <v>17313</v>
      </c>
      <c r="AI2391" s="182" t="s">
        <v>17322</v>
      </c>
    </row>
    <row r="2392" spans="25:35" x14ac:dyDescent="0.4">
      <c r="Y2392" s="182" t="s">
        <v>6441</v>
      </c>
      <c r="Z2392" s="182">
        <v>1979</v>
      </c>
      <c r="AA2392" s="182">
        <v>3063.8</v>
      </c>
      <c r="AB2392" s="182">
        <v>122</v>
      </c>
      <c r="AC2392" s="182">
        <v>5</v>
      </c>
      <c r="AD2392" s="182">
        <v>3063.8</v>
      </c>
      <c r="AF2392" s="182" t="s">
        <v>1157</v>
      </c>
      <c r="AG2392" s="182" t="s">
        <v>17312</v>
      </c>
      <c r="AH2392" s="182" t="s">
        <v>2993</v>
      </c>
      <c r="AI2392" s="182" t="s">
        <v>17042</v>
      </c>
    </row>
    <row r="2393" spans="25:35" x14ac:dyDescent="0.4">
      <c r="Y2393" s="182" t="s">
        <v>6443</v>
      </c>
      <c r="Z2393" s="182">
        <v>1974</v>
      </c>
      <c r="AA2393" s="182">
        <v>6830.3</v>
      </c>
      <c r="AB2393" s="182">
        <v>318</v>
      </c>
      <c r="AC2393" s="182">
        <v>5</v>
      </c>
      <c r="AD2393" s="182">
        <v>6830.3</v>
      </c>
      <c r="AF2393" s="182" t="s">
        <v>6419</v>
      </c>
      <c r="AG2393" s="182" t="s">
        <v>17312</v>
      </c>
      <c r="AH2393" s="182" t="s">
        <v>17313</v>
      </c>
      <c r="AI2393" s="182" t="s">
        <v>17322</v>
      </c>
    </row>
    <row r="2394" spans="25:35" x14ac:dyDescent="0.4">
      <c r="Y2394" s="182" t="s">
        <v>6445</v>
      </c>
      <c r="Z2394" s="182">
        <v>2013</v>
      </c>
      <c r="AA2394" s="182">
        <v>2649</v>
      </c>
      <c r="AB2394" s="182">
        <v>80</v>
      </c>
      <c r="AC2394" s="182">
        <v>3</v>
      </c>
      <c r="AD2394" s="182">
        <v>1301.8</v>
      </c>
      <c r="AF2394" s="182" t="s">
        <v>1158</v>
      </c>
      <c r="AG2394" s="182" t="s">
        <v>17312</v>
      </c>
      <c r="AH2394" s="182" t="s">
        <v>17313</v>
      </c>
      <c r="AI2394" s="182" t="s">
        <v>17042</v>
      </c>
    </row>
    <row r="2395" spans="25:35" x14ac:dyDescent="0.4">
      <c r="Y2395" s="182" t="s">
        <v>6448</v>
      </c>
      <c r="Z2395" s="182">
        <v>1997</v>
      </c>
      <c r="AA2395" s="182">
        <v>630.79999999999995</v>
      </c>
      <c r="AB2395" s="182">
        <v>20</v>
      </c>
      <c r="AC2395" s="182">
        <v>2</v>
      </c>
      <c r="AD2395" s="182">
        <v>630</v>
      </c>
      <c r="AF2395" s="182" t="s">
        <v>6426</v>
      </c>
      <c r="AG2395" s="182" t="s">
        <v>17312</v>
      </c>
      <c r="AH2395" s="182" t="s">
        <v>17313</v>
      </c>
      <c r="AI2395" s="182" t="s">
        <v>17042</v>
      </c>
    </row>
    <row r="2396" spans="25:35" x14ac:dyDescent="0.4">
      <c r="Y2396" s="182" t="s">
        <v>1161</v>
      </c>
      <c r="Z2396" s="182">
        <v>1980</v>
      </c>
      <c r="AA2396" s="182">
        <v>4613.8999999999996</v>
      </c>
      <c r="AB2396" s="182">
        <v>239</v>
      </c>
      <c r="AC2396" s="182">
        <v>5</v>
      </c>
      <c r="AD2396" s="182">
        <v>4613.8999999999996</v>
      </c>
      <c r="AF2396" s="182" t="s">
        <v>6428</v>
      </c>
      <c r="AG2396" s="182" t="s">
        <v>17312</v>
      </c>
      <c r="AH2396" s="182" t="s">
        <v>17313</v>
      </c>
      <c r="AI2396" s="182" t="s">
        <v>17042</v>
      </c>
    </row>
    <row r="2397" spans="25:35" x14ac:dyDescent="0.4">
      <c r="Y2397" s="182" t="s">
        <v>6449</v>
      </c>
      <c r="Z2397" s="182">
        <v>1972</v>
      </c>
      <c r="AA2397" s="182">
        <v>4261</v>
      </c>
      <c r="AB2397" s="182">
        <v>152</v>
      </c>
      <c r="AC2397" s="182">
        <v>5</v>
      </c>
      <c r="AD2397" s="182">
        <v>3166.8</v>
      </c>
      <c r="AF2397" s="182" t="s">
        <v>6430</v>
      </c>
      <c r="AG2397" s="182" t="s">
        <v>17312</v>
      </c>
      <c r="AH2397" s="182" t="s">
        <v>17313</v>
      </c>
      <c r="AI2397" s="182" t="s">
        <v>17042</v>
      </c>
    </row>
    <row r="2398" spans="25:35" x14ac:dyDescent="0.4">
      <c r="Y2398" s="182" t="s">
        <v>6451</v>
      </c>
      <c r="Z2398" s="182">
        <v>1971</v>
      </c>
      <c r="AA2398" s="182">
        <v>4485.3</v>
      </c>
      <c r="AB2398" s="182">
        <v>223</v>
      </c>
      <c r="AC2398" s="182">
        <v>5</v>
      </c>
      <c r="AD2398" s="182">
        <v>4485.3</v>
      </c>
      <c r="AF2398" s="182" t="s">
        <v>6431</v>
      </c>
      <c r="AG2398" s="182" t="s">
        <v>17312</v>
      </c>
      <c r="AH2398" s="182" t="s">
        <v>17313</v>
      </c>
      <c r="AI2398" s="182" t="s">
        <v>17315</v>
      </c>
    </row>
    <row r="2399" spans="25:35" x14ac:dyDescent="0.4">
      <c r="Y2399" s="182" t="s">
        <v>1162</v>
      </c>
      <c r="Z2399" s="182">
        <v>1973</v>
      </c>
      <c r="AA2399" s="182">
        <v>3047.9</v>
      </c>
      <c r="AB2399" s="182">
        <v>122</v>
      </c>
      <c r="AC2399" s="182">
        <v>5</v>
      </c>
      <c r="AD2399" s="182">
        <v>3047.9</v>
      </c>
      <c r="AF2399" s="182" t="s">
        <v>1159</v>
      </c>
      <c r="AG2399" s="182" t="s">
        <v>17312</v>
      </c>
      <c r="AH2399" s="182" t="s">
        <v>2993</v>
      </c>
      <c r="AI2399" s="182" t="s">
        <v>17042</v>
      </c>
    </row>
    <row r="2400" spans="25:35" x14ac:dyDescent="0.4">
      <c r="Y2400" s="182" t="s">
        <v>6453</v>
      </c>
      <c r="Z2400" s="182">
        <v>1973</v>
      </c>
      <c r="AA2400" s="182">
        <v>3065.7</v>
      </c>
      <c r="AB2400" s="182">
        <v>116</v>
      </c>
      <c r="AC2400" s="182">
        <v>5</v>
      </c>
      <c r="AD2400" s="182">
        <v>3065.7</v>
      </c>
      <c r="AF2400" s="182" t="s">
        <v>1160</v>
      </c>
      <c r="AG2400" s="182" t="s">
        <v>17319</v>
      </c>
      <c r="AH2400" s="182" t="s">
        <v>17313</v>
      </c>
      <c r="AI2400" s="182" t="s">
        <v>17331</v>
      </c>
    </row>
    <row r="2401" spans="25:35" x14ac:dyDescent="0.4">
      <c r="Y2401" s="182" t="s">
        <v>6454</v>
      </c>
      <c r="Z2401" s="182">
        <v>1976</v>
      </c>
      <c r="AA2401" s="182">
        <v>3051.2</v>
      </c>
      <c r="AB2401" s="182">
        <v>169</v>
      </c>
      <c r="AC2401" s="182">
        <v>5</v>
      </c>
      <c r="AD2401" s="182">
        <v>3051.2</v>
      </c>
      <c r="AF2401" s="182" t="s">
        <v>137</v>
      </c>
      <c r="AG2401" s="182" t="s">
        <v>17319</v>
      </c>
      <c r="AH2401" s="182" t="s">
        <v>17313</v>
      </c>
      <c r="AI2401" s="182" t="s">
        <v>17042</v>
      </c>
    </row>
    <row r="2402" spans="25:35" x14ac:dyDescent="0.4">
      <c r="Y2402" s="182" t="s">
        <v>1163</v>
      </c>
      <c r="Z2402" s="182">
        <v>1982</v>
      </c>
      <c r="AA2402" s="182">
        <v>3064.1</v>
      </c>
      <c r="AB2402" s="182">
        <v>147</v>
      </c>
      <c r="AC2402" s="182">
        <v>5</v>
      </c>
      <c r="AD2402" s="182">
        <v>3064.1</v>
      </c>
      <c r="AF2402" s="182" t="s">
        <v>6435</v>
      </c>
      <c r="AG2402" s="182" t="s">
        <v>17312</v>
      </c>
      <c r="AH2402" s="182" t="s">
        <v>17313</v>
      </c>
      <c r="AI2402" s="182" t="s">
        <v>17322</v>
      </c>
    </row>
    <row r="2403" spans="25:35" x14ac:dyDescent="0.4">
      <c r="Y2403" s="182" t="s">
        <v>1164</v>
      </c>
      <c r="Z2403" s="182">
        <v>1994</v>
      </c>
      <c r="AA2403" s="182">
        <v>948.4</v>
      </c>
      <c r="AB2403" s="182">
        <v>37</v>
      </c>
      <c r="AC2403" s="182">
        <v>3</v>
      </c>
      <c r="AD2403" s="182">
        <v>784.6</v>
      </c>
      <c r="AF2403" s="182" t="s">
        <v>6437</v>
      </c>
      <c r="AG2403" s="182" t="s">
        <v>17319</v>
      </c>
      <c r="AH2403" s="182" t="s">
        <v>17313</v>
      </c>
      <c r="AI2403" s="182" t="s">
        <v>17315</v>
      </c>
    </row>
    <row r="2404" spans="25:35" x14ac:dyDescent="0.4">
      <c r="Y2404" s="182" t="s">
        <v>6461</v>
      </c>
      <c r="Z2404" s="182">
        <v>1997</v>
      </c>
      <c r="AA2404" s="182">
        <v>626.5</v>
      </c>
      <c r="AB2404" s="182">
        <v>14</v>
      </c>
      <c r="AC2404" s="182">
        <v>3</v>
      </c>
      <c r="AD2404" s="182">
        <v>571.20000000000005</v>
      </c>
      <c r="AF2404" s="182" t="s">
        <v>6439</v>
      </c>
      <c r="AG2404" s="182" t="s">
        <v>17312</v>
      </c>
      <c r="AH2404" s="182" t="s">
        <v>17313</v>
      </c>
      <c r="AI2404" s="182" t="s">
        <v>17322</v>
      </c>
    </row>
    <row r="2405" spans="25:35" x14ac:dyDescent="0.4">
      <c r="Y2405" s="182" t="s">
        <v>6464</v>
      </c>
      <c r="Z2405" s="182">
        <v>1959</v>
      </c>
      <c r="AA2405" s="182">
        <v>452.5</v>
      </c>
      <c r="AB2405" s="182">
        <v>20</v>
      </c>
      <c r="AC2405" s="182">
        <v>2</v>
      </c>
      <c r="AD2405" s="182">
        <v>412.6</v>
      </c>
      <c r="AF2405" s="182" t="s">
        <v>6441</v>
      </c>
      <c r="AG2405" s="182" t="s">
        <v>17319</v>
      </c>
      <c r="AH2405" s="182" t="s">
        <v>17313</v>
      </c>
      <c r="AI2405" s="182" t="s">
        <v>17315</v>
      </c>
    </row>
    <row r="2406" spans="25:35" x14ac:dyDescent="0.4">
      <c r="Y2406" s="182" t="s">
        <v>6466</v>
      </c>
      <c r="Z2406" s="182">
        <v>2003</v>
      </c>
      <c r="AA2406" s="182">
        <v>4773</v>
      </c>
      <c r="AB2406" s="182">
        <v>45</v>
      </c>
      <c r="AC2406" s="182">
        <v>9</v>
      </c>
      <c r="AD2406" s="182">
        <v>4773</v>
      </c>
      <c r="AF2406" s="182" t="s">
        <v>6443</v>
      </c>
      <c r="AG2406" s="182" t="s">
        <v>17319</v>
      </c>
      <c r="AH2406" s="182" t="s">
        <v>2993</v>
      </c>
      <c r="AI2406" s="182" t="s">
        <v>17326</v>
      </c>
    </row>
    <row r="2407" spans="25:35" x14ac:dyDescent="0.4">
      <c r="Y2407" s="182" t="s">
        <v>6467</v>
      </c>
      <c r="Z2407" s="182">
        <v>2009</v>
      </c>
      <c r="AA2407" s="182">
        <v>5293.4</v>
      </c>
      <c r="AB2407" s="182">
        <v>90</v>
      </c>
      <c r="AC2407" s="182">
        <v>10</v>
      </c>
      <c r="AD2407" s="182">
        <v>4144.5</v>
      </c>
      <c r="AF2407" s="182" t="s">
        <v>6445</v>
      </c>
      <c r="AG2407" s="182" t="s">
        <v>17312</v>
      </c>
      <c r="AH2407" s="182" t="s">
        <v>17313</v>
      </c>
      <c r="AI2407" s="182" t="s">
        <v>17042</v>
      </c>
    </row>
    <row r="2408" spans="25:35" x14ac:dyDescent="0.4">
      <c r="Y2408" s="182" t="s">
        <v>6469</v>
      </c>
      <c r="Z2408" s="182">
        <v>2018</v>
      </c>
      <c r="AA2408" s="182">
        <v>10120</v>
      </c>
      <c r="AB2408" s="182">
        <v>65</v>
      </c>
      <c r="AC2408" s="182">
        <v>13</v>
      </c>
      <c r="AD2408" s="182">
        <v>5789.9</v>
      </c>
      <c r="AF2408" s="182" t="s">
        <v>6448</v>
      </c>
      <c r="AG2408" s="182" t="s">
        <v>17312</v>
      </c>
      <c r="AH2408" s="182" t="s">
        <v>2993</v>
      </c>
      <c r="AI2408" s="182" t="s">
        <v>17042</v>
      </c>
    </row>
    <row r="2409" spans="25:35" x14ac:dyDescent="0.4">
      <c r="Y2409" s="182" t="s">
        <v>6470</v>
      </c>
      <c r="Z2409" s="182">
        <v>2018</v>
      </c>
      <c r="AA2409" s="182">
        <v>9960</v>
      </c>
      <c r="AB2409" s="182">
        <v>1</v>
      </c>
      <c r="AC2409" s="182">
        <v>12</v>
      </c>
      <c r="AD2409" s="182">
        <v>7420</v>
      </c>
      <c r="AF2409" s="182" t="s">
        <v>1161</v>
      </c>
      <c r="AG2409" s="182" t="s">
        <v>17319</v>
      </c>
      <c r="AH2409" s="182" t="s">
        <v>2993</v>
      </c>
      <c r="AI2409" s="182" t="s">
        <v>17315</v>
      </c>
    </row>
    <row r="2410" spans="25:35" x14ac:dyDescent="0.4">
      <c r="Y2410" s="182" t="s">
        <v>6472</v>
      </c>
      <c r="Z2410" s="182">
        <v>1959</v>
      </c>
      <c r="AA2410" s="182">
        <v>734.7</v>
      </c>
      <c r="AB2410" s="182">
        <v>18</v>
      </c>
      <c r="AC2410" s="182">
        <v>2</v>
      </c>
      <c r="AD2410" s="182">
        <v>476.2</v>
      </c>
      <c r="AF2410" s="182" t="s">
        <v>6449</v>
      </c>
      <c r="AG2410" s="182" t="s">
        <v>17312</v>
      </c>
      <c r="AH2410" s="182" t="s">
        <v>2993</v>
      </c>
      <c r="AI2410" s="182" t="s">
        <v>17315</v>
      </c>
    </row>
    <row r="2411" spans="25:35" x14ac:dyDescent="0.4">
      <c r="Y2411" s="182" t="s">
        <v>6475</v>
      </c>
      <c r="Z2411" s="182">
        <v>1954</v>
      </c>
      <c r="AA2411" s="182">
        <v>464</v>
      </c>
      <c r="AB2411" s="182">
        <v>28</v>
      </c>
      <c r="AC2411" s="182">
        <v>2</v>
      </c>
      <c r="AD2411" s="182">
        <v>321</v>
      </c>
      <c r="AF2411" s="182" t="s">
        <v>6451</v>
      </c>
      <c r="AG2411" s="182" t="s">
        <v>17319</v>
      </c>
      <c r="AH2411" s="182" t="s">
        <v>2993</v>
      </c>
      <c r="AI2411" s="182" t="s">
        <v>17331</v>
      </c>
    </row>
    <row r="2412" spans="25:35" x14ac:dyDescent="0.4">
      <c r="Y2412" s="182" t="s">
        <v>6477</v>
      </c>
      <c r="Z2412" s="182">
        <v>2004</v>
      </c>
      <c r="AA2412" s="182">
        <v>9994.7999999999993</v>
      </c>
      <c r="AB2412" s="182">
        <v>150</v>
      </c>
      <c r="AC2412" s="182">
        <v>8</v>
      </c>
      <c r="AD2412" s="182">
        <v>9994.7999999999993</v>
      </c>
      <c r="AF2412" s="182" t="s">
        <v>1162</v>
      </c>
      <c r="AG2412" s="182" t="s">
        <v>17319</v>
      </c>
      <c r="AH2412" s="182" t="s">
        <v>2993</v>
      </c>
      <c r="AI2412" s="182" t="s">
        <v>17315</v>
      </c>
    </row>
    <row r="2413" spans="25:35" x14ac:dyDescent="0.4">
      <c r="Y2413" s="182" t="s">
        <v>6479</v>
      </c>
      <c r="Z2413" s="182">
        <v>2006</v>
      </c>
      <c r="AA2413" s="182">
        <v>2098.1</v>
      </c>
      <c r="AB2413" s="182">
        <v>15</v>
      </c>
      <c r="AC2413" s="182">
        <v>9</v>
      </c>
      <c r="AD2413" s="182">
        <v>2098.1</v>
      </c>
      <c r="AF2413" s="182" t="s">
        <v>6453</v>
      </c>
      <c r="AG2413" s="182" t="s">
        <v>17319</v>
      </c>
      <c r="AH2413" s="182" t="s">
        <v>2993</v>
      </c>
      <c r="AI2413" s="182" t="s">
        <v>17315</v>
      </c>
    </row>
    <row r="2414" spans="25:35" x14ac:dyDescent="0.4">
      <c r="Y2414" s="182" t="s">
        <v>6480</v>
      </c>
      <c r="Z2414" s="182">
        <v>1971</v>
      </c>
      <c r="AA2414" s="182">
        <v>2081.6</v>
      </c>
      <c r="AB2414" s="182">
        <v>99</v>
      </c>
      <c r="AC2414" s="182">
        <v>5</v>
      </c>
      <c r="AD2414" s="182">
        <v>1841.8</v>
      </c>
      <c r="AF2414" s="182" t="s">
        <v>6454</v>
      </c>
      <c r="AG2414" s="182" t="s">
        <v>17319</v>
      </c>
      <c r="AH2414" s="182" t="s">
        <v>2993</v>
      </c>
      <c r="AI2414" s="182" t="s">
        <v>17315</v>
      </c>
    </row>
    <row r="2415" spans="25:35" x14ac:dyDescent="0.4">
      <c r="Y2415" s="182" t="s">
        <v>1175</v>
      </c>
      <c r="Z2415" s="182">
        <v>1912</v>
      </c>
      <c r="AA2415" s="182">
        <v>574.1</v>
      </c>
      <c r="AB2415" s="182">
        <v>19</v>
      </c>
      <c r="AC2415" s="182">
        <v>2</v>
      </c>
      <c r="AD2415" s="182">
        <v>444.8</v>
      </c>
      <c r="AF2415" s="182" t="s">
        <v>1163</v>
      </c>
      <c r="AG2415" s="182" t="s">
        <v>17319</v>
      </c>
      <c r="AH2415" s="182" t="s">
        <v>2993</v>
      </c>
      <c r="AI2415" s="182" t="s">
        <v>17315</v>
      </c>
    </row>
    <row r="2416" spans="25:35" x14ac:dyDescent="0.4">
      <c r="Y2416" s="182" t="s">
        <v>1176</v>
      </c>
      <c r="Z2416" s="182">
        <v>1912</v>
      </c>
      <c r="AA2416" s="182">
        <v>691.92</v>
      </c>
      <c r="AB2416" s="182">
        <v>33</v>
      </c>
      <c r="AC2416" s="182">
        <v>2</v>
      </c>
      <c r="AD2416" s="182">
        <v>608.79999999999995</v>
      </c>
      <c r="AF2416" s="182" t="s">
        <v>1164</v>
      </c>
      <c r="AG2416" s="182" t="s">
        <v>17312</v>
      </c>
      <c r="AH2416" s="182" t="s">
        <v>2993</v>
      </c>
      <c r="AI2416" s="182" t="s">
        <v>17040</v>
      </c>
    </row>
    <row r="2417" spans="25:35" x14ac:dyDescent="0.4">
      <c r="Y2417" s="182" t="s">
        <v>1177</v>
      </c>
      <c r="Z2417" s="182">
        <v>1912</v>
      </c>
      <c r="AA2417" s="182">
        <v>1703.2</v>
      </c>
      <c r="AB2417" s="182">
        <v>65</v>
      </c>
      <c r="AC2417" s="182">
        <v>3</v>
      </c>
      <c r="AD2417" s="182">
        <v>1443.7</v>
      </c>
      <c r="AF2417" s="182" t="s">
        <v>6461</v>
      </c>
      <c r="AG2417" s="182" t="s">
        <v>17312</v>
      </c>
      <c r="AH2417" s="182" t="s">
        <v>2993</v>
      </c>
      <c r="AI2417" s="182" t="s">
        <v>17040</v>
      </c>
    </row>
    <row r="2418" spans="25:35" x14ac:dyDescent="0.4">
      <c r="Y2418" s="182" t="s">
        <v>6483</v>
      </c>
      <c r="Z2418" s="182">
        <v>1912</v>
      </c>
      <c r="AA2418" s="182">
        <v>1228.2</v>
      </c>
      <c r="AB2418" s="182">
        <v>43</v>
      </c>
      <c r="AC2418" s="182">
        <v>3</v>
      </c>
      <c r="AD2418" s="182">
        <v>1083.7</v>
      </c>
      <c r="AF2418" s="182" t="s">
        <v>6464</v>
      </c>
      <c r="AG2418" s="182" t="s">
        <v>17312</v>
      </c>
      <c r="AH2418" s="182" t="s">
        <v>2993</v>
      </c>
      <c r="AI2418" s="182" t="s">
        <v>17040</v>
      </c>
    </row>
    <row r="2419" spans="25:35" x14ac:dyDescent="0.4">
      <c r="Y2419" s="182" t="s">
        <v>6484</v>
      </c>
      <c r="Z2419" s="182">
        <v>1982</v>
      </c>
      <c r="AA2419" s="182">
        <v>3048.2</v>
      </c>
      <c r="AB2419" s="182">
        <v>104</v>
      </c>
      <c r="AC2419" s="182">
        <v>5</v>
      </c>
      <c r="AD2419" s="182">
        <v>2288.5</v>
      </c>
      <c r="AF2419" s="182" t="s">
        <v>6466</v>
      </c>
      <c r="AG2419" s="182" t="s">
        <v>17312</v>
      </c>
      <c r="AH2419" s="182" t="s">
        <v>17035</v>
      </c>
      <c r="AI2419" s="182" t="s">
        <v>17040</v>
      </c>
    </row>
    <row r="2420" spans="25:35" x14ac:dyDescent="0.4">
      <c r="Y2420" s="182" t="s">
        <v>6486</v>
      </c>
      <c r="Z2420" s="182">
        <v>1958</v>
      </c>
      <c r="AA2420" s="182">
        <v>2756.3</v>
      </c>
      <c r="AB2420" s="182">
        <v>141</v>
      </c>
      <c r="AC2420" s="182">
        <v>4</v>
      </c>
      <c r="AD2420" s="182">
        <v>2565.4</v>
      </c>
      <c r="AF2420" s="182" t="s">
        <v>6467</v>
      </c>
      <c r="AG2420" s="182" t="s">
        <v>17312</v>
      </c>
      <c r="AH2420" s="182" t="s">
        <v>2993</v>
      </c>
      <c r="AI2420" s="182" t="s">
        <v>17322</v>
      </c>
    </row>
    <row r="2421" spans="25:35" x14ac:dyDescent="0.4">
      <c r="Y2421" s="182" t="s">
        <v>6488</v>
      </c>
      <c r="Z2421" s="182">
        <v>1981</v>
      </c>
      <c r="AA2421" s="182">
        <v>5206.1000000000004</v>
      </c>
      <c r="AB2421" s="182">
        <v>173</v>
      </c>
      <c r="AC2421" s="182">
        <v>5</v>
      </c>
      <c r="AD2421" s="182">
        <v>4767.7</v>
      </c>
      <c r="AF2421" s="182" t="s">
        <v>6469</v>
      </c>
      <c r="AG2421" s="182" t="s">
        <v>17312</v>
      </c>
      <c r="AH2421" s="182" t="s">
        <v>17040</v>
      </c>
      <c r="AI2421" s="182" t="s">
        <v>17042</v>
      </c>
    </row>
    <row r="2422" spans="25:35" x14ac:dyDescent="0.4">
      <c r="Y2422" s="182" t="s">
        <v>6490</v>
      </c>
      <c r="Z2422" s="182">
        <v>1956</v>
      </c>
      <c r="AA2422" s="182">
        <v>2202.1999999999998</v>
      </c>
      <c r="AB2422" s="182">
        <v>60</v>
      </c>
      <c r="AC2422" s="182">
        <v>3</v>
      </c>
      <c r="AD2422" s="182">
        <v>2045.9</v>
      </c>
      <c r="AF2422" s="182" t="s">
        <v>6470</v>
      </c>
      <c r="AG2422" s="182" t="s">
        <v>17329</v>
      </c>
      <c r="AH2422" s="182" t="s">
        <v>17040</v>
      </c>
      <c r="AI2422" s="182" t="s">
        <v>17042</v>
      </c>
    </row>
    <row r="2423" spans="25:35" x14ac:dyDescent="0.4">
      <c r="Y2423" s="182" t="s">
        <v>6492</v>
      </c>
      <c r="Z2423" s="182">
        <v>1972</v>
      </c>
      <c r="AA2423" s="182">
        <v>3500.2</v>
      </c>
      <c r="AB2423" s="182">
        <v>184</v>
      </c>
      <c r="AC2423" s="182">
        <v>5</v>
      </c>
      <c r="AD2423" s="182">
        <v>3113.6</v>
      </c>
      <c r="AF2423" s="182" t="s">
        <v>6471</v>
      </c>
      <c r="AG2423" s="182" t="s">
        <v>2993</v>
      </c>
      <c r="AH2423" s="182" t="s">
        <v>2993</v>
      </c>
      <c r="AI2423" s="182" t="s">
        <v>17315</v>
      </c>
    </row>
    <row r="2424" spans="25:35" x14ac:dyDescent="0.4">
      <c r="Y2424" s="182" t="s">
        <v>6493</v>
      </c>
      <c r="Z2424" s="182">
        <v>1988</v>
      </c>
      <c r="AA2424" s="182">
        <v>2989.1</v>
      </c>
      <c r="AB2424" s="182">
        <v>97</v>
      </c>
      <c r="AC2424" s="182">
        <v>5</v>
      </c>
      <c r="AD2424" s="182">
        <v>2076.5</v>
      </c>
      <c r="AF2424" s="182" t="s">
        <v>6472</v>
      </c>
      <c r="AG2424" s="182" t="s">
        <v>17312</v>
      </c>
      <c r="AH2424" s="182" t="s">
        <v>2993</v>
      </c>
      <c r="AI2424" s="182" t="s">
        <v>17042</v>
      </c>
    </row>
    <row r="2425" spans="25:35" x14ac:dyDescent="0.4">
      <c r="Y2425" s="182" t="s">
        <v>6496</v>
      </c>
      <c r="Z2425" s="182">
        <v>1912</v>
      </c>
      <c r="AA2425" s="182">
        <v>1584.4</v>
      </c>
      <c r="AB2425" s="182">
        <v>58</v>
      </c>
      <c r="AC2425" s="182">
        <v>3</v>
      </c>
      <c r="AD2425" s="182">
        <v>1349.2</v>
      </c>
      <c r="AF2425" s="182" t="s">
        <v>6475</v>
      </c>
      <c r="AG2425" s="182" t="s">
        <v>17327</v>
      </c>
      <c r="AH2425" s="182" t="s">
        <v>2993</v>
      </c>
      <c r="AI2425" s="182" t="s">
        <v>17042</v>
      </c>
    </row>
    <row r="2426" spans="25:35" x14ac:dyDescent="0.4">
      <c r="Y2426" s="182" t="s">
        <v>1178</v>
      </c>
      <c r="Z2426" s="182">
        <v>1989</v>
      </c>
      <c r="AA2426" s="182">
        <v>4745.2</v>
      </c>
      <c r="AB2426" s="182">
        <v>192</v>
      </c>
      <c r="AC2426" s="182">
        <v>5</v>
      </c>
      <c r="AD2426" s="182">
        <v>4162.6000000000004</v>
      </c>
      <c r="AF2426" s="182" t="s">
        <v>6477</v>
      </c>
      <c r="AG2426" s="182" t="s">
        <v>17312</v>
      </c>
      <c r="AH2426" s="182" t="s">
        <v>17035</v>
      </c>
      <c r="AI2426" s="182" t="s">
        <v>17322</v>
      </c>
    </row>
    <row r="2427" spans="25:35" x14ac:dyDescent="0.4">
      <c r="Y2427" s="182" t="s">
        <v>6497</v>
      </c>
      <c r="Z2427" s="182">
        <v>2004</v>
      </c>
      <c r="AA2427" s="182">
        <v>6303</v>
      </c>
      <c r="AB2427" s="182">
        <v>239</v>
      </c>
      <c r="AC2427" s="182">
        <v>10</v>
      </c>
      <c r="AD2427" s="182">
        <v>6303</v>
      </c>
      <c r="AF2427" s="182" t="s">
        <v>6480</v>
      </c>
      <c r="AG2427" s="182" t="s">
        <v>17319</v>
      </c>
      <c r="AH2427" s="182" t="s">
        <v>17035</v>
      </c>
      <c r="AI2427" s="182" t="s">
        <v>17322</v>
      </c>
    </row>
    <row r="2428" spans="25:35" x14ac:dyDescent="0.4">
      <c r="Y2428" s="182" t="s">
        <v>6498</v>
      </c>
      <c r="Z2428" s="182">
        <v>1960</v>
      </c>
      <c r="AA2428" s="182">
        <v>2724.4</v>
      </c>
      <c r="AB2428" s="182">
        <v>101</v>
      </c>
      <c r="AC2428" s="182">
        <v>4</v>
      </c>
      <c r="AD2428" s="182">
        <v>2535.4</v>
      </c>
      <c r="AF2428" s="182" t="s">
        <v>1175</v>
      </c>
      <c r="AG2428" s="182" t="s">
        <v>17312</v>
      </c>
      <c r="AH2428" s="182" t="s">
        <v>2993</v>
      </c>
      <c r="AI2428" s="182" t="s">
        <v>17322</v>
      </c>
    </row>
    <row r="2429" spans="25:35" x14ac:dyDescent="0.4">
      <c r="Y2429" s="182" t="s">
        <v>1179</v>
      </c>
      <c r="Z2429" s="182">
        <v>1961</v>
      </c>
      <c r="AA2429" s="182">
        <v>2732.8</v>
      </c>
      <c r="AB2429" s="182">
        <v>137</v>
      </c>
      <c r="AC2429" s="182">
        <v>4</v>
      </c>
      <c r="AD2429" s="182">
        <v>2511.3000000000002</v>
      </c>
      <c r="AF2429" s="182" t="s">
        <v>1176</v>
      </c>
      <c r="AG2429" s="182" t="s">
        <v>17312</v>
      </c>
      <c r="AH2429" s="182" t="s">
        <v>2993</v>
      </c>
      <c r="AI2429" s="182" t="s">
        <v>17042</v>
      </c>
    </row>
    <row r="2430" spans="25:35" x14ac:dyDescent="0.4">
      <c r="Y2430" s="182" t="s">
        <v>6499</v>
      </c>
      <c r="Z2430" s="182">
        <v>1972</v>
      </c>
      <c r="AA2430" s="182">
        <v>4221.5</v>
      </c>
      <c r="AB2430" s="182">
        <v>152</v>
      </c>
      <c r="AC2430" s="182">
        <v>5</v>
      </c>
      <c r="AD2430" s="182">
        <v>3719</v>
      </c>
      <c r="AF2430" s="182" t="s">
        <v>1177</v>
      </c>
      <c r="AG2430" s="182" t="s">
        <v>17312</v>
      </c>
      <c r="AH2430" s="182" t="s">
        <v>17035</v>
      </c>
      <c r="AI2430" s="182" t="s">
        <v>17331</v>
      </c>
    </row>
    <row r="2431" spans="25:35" x14ac:dyDescent="0.4">
      <c r="Y2431" s="182" t="s">
        <v>6501</v>
      </c>
      <c r="Z2431" s="182">
        <v>1979</v>
      </c>
      <c r="AA2431" s="182">
        <v>4406</v>
      </c>
      <c r="AB2431" s="182">
        <v>188</v>
      </c>
      <c r="AC2431" s="182">
        <v>5</v>
      </c>
      <c r="AD2431" s="182">
        <v>4014.7</v>
      </c>
      <c r="AF2431" s="182" t="s">
        <v>6483</v>
      </c>
      <c r="AG2431" s="182" t="s">
        <v>17312</v>
      </c>
      <c r="AH2431" s="182" t="s">
        <v>17035</v>
      </c>
      <c r="AI2431" s="182" t="s">
        <v>17322</v>
      </c>
    </row>
    <row r="2432" spans="25:35" x14ac:dyDescent="0.4">
      <c r="Y2432" s="182" t="s">
        <v>6503</v>
      </c>
      <c r="Z2432" s="182">
        <v>2013</v>
      </c>
      <c r="AA2432" s="182">
        <v>11175.7</v>
      </c>
      <c r="AB2432" s="182">
        <v>210</v>
      </c>
      <c r="AC2432" s="182">
        <v>10</v>
      </c>
      <c r="AD2432" s="182">
        <v>8364</v>
      </c>
      <c r="AF2432" s="182" t="s">
        <v>6484</v>
      </c>
      <c r="AG2432" s="182" t="s">
        <v>17312</v>
      </c>
      <c r="AH2432" s="182" t="s">
        <v>2993</v>
      </c>
      <c r="AI2432" s="182" t="s">
        <v>17315</v>
      </c>
    </row>
    <row r="2433" spans="25:35" x14ac:dyDescent="0.4">
      <c r="Y2433" s="182" t="s">
        <v>6505</v>
      </c>
      <c r="Z2433" s="182">
        <v>1973</v>
      </c>
      <c r="AA2433" s="182">
        <v>4363.7</v>
      </c>
      <c r="AB2433" s="182">
        <v>174</v>
      </c>
      <c r="AC2433" s="182">
        <v>5</v>
      </c>
      <c r="AD2433" s="182">
        <v>4363.7</v>
      </c>
      <c r="AF2433" s="182" t="s">
        <v>6486</v>
      </c>
      <c r="AG2433" s="182" t="s">
        <v>17312</v>
      </c>
      <c r="AH2433" s="182" t="s">
        <v>2993</v>
      </c>
      <c r="AI2433" s="182" t="s">
        <v>17315</v>
      </c>
    </row>
    <row r="2434" spans="25:35" x14ac:dyDescent="0.4">
      <c r="Y2434" s="182" t="s">
        <v>6508</v>
      </c>
      <c r="Z2434" s="182">
        <v>1975</v>
      </c>
      <c r="AA2434" s="182">
        <v>4927.8</v>
      </c>
      <c r="AB2434" s="182">
        <v>143</v>
      </c>
      <c r="AC2434" s="182">
        <v>5</v>
      </c>
      <c r="AD2434" s="182">
        <v>4927.8</v>
      </c>
      <c r="AF2434" s="182" t="s">
        <v>6488</v>
      </c>
      <c r="AG2434" s="182" t="s">
        <v>17312</v>
      </c>
      <c r="AH2434" s="182" t="s">
        <v>2993</v>
      </c>
      <c r="AI2434" s="182" t="s">
        <v>17320</v>
      </c>
    </row>
    <row r="2435" spans="25:35" x14ac:dyDescent="0.4">
      <c r="Y2435" s="182" t="s">
        <v>1180</v>
      </c>
      <c r="Z2435" s="182">
        <v>1976</v>
      </c>
      <c r="AA2435" s="182">
        <v>3929.9</v>
      </c>
      <c r="AB2435" s="182">
        <v>149</v>
      </c>
      <c r="AC2435" s="182">
        <v>5</v>
      </c>
      <c r="AD2435" s="182">
        <v>3454.7</v>
      </c>
      <c r="AF2435" s="182" t="s">
        <v>6490</v>
      </c>
      <c r="AG2435" s="182" t="s">
        <v>17312</v>
      </c>
      <c r="AH2435" s="182" t="s">
        <v>17035</v>
      </c>
      <c r="AI2435" s="182" t="s">
        <v>17322</v>
      </c>
    </row>
    <row r="2436" spans="25:35" x14ac:dyDescent="0.4">
      <c r="Y2436" s="182" t="s">
        <v>1181</v>
      </c>
      <c r="Z2436" s="182">
        <v>2007</v>
      </c>
      <c r="AA2436" s="182">
        <v>10315.5</v>
      </c>
      <c r="AB2436" s="182">
        <v>364</v>
      </c>
      <c r="AC2436" s="182">
        <v>11</v>
      </c>
      <c r="AD2436" s="182">
        <v>8930.9</v>
      </c>
      <c r="AF2436" s="182" t="s">
        <v>6492</v>
      </c>
      <c r="AG2436" s="182" t="s">
        <v>17319</v>
      </c>
      <c r="AH2436" s="182" t="s">
        <v>17035</v>
      </c>
      <c r="AI2436" s="182" t="s">
        <v>17331</v>
      </c>
    </row>
    <row r="2437" spans="25:35" x14ac:dyDescent="0.4">
      <c r="Y2437" s="182" t="s">
        <v>6512</v>
      </c>
      <c r="Z2437" s="182">
        <v>1977</v>
      </c>
      <c r="AA2437" s="182">
        <v>4844.1000000000004</v>
      </c>
      <c r="AB2437" s="182">
        <v>155</v>
      </c>
      <c r="AC2437" s="182">
        <v>5</v>
      </c>
      <c r="AD2437" s="182">
        <v>4844.1000000000004</v>
      </c>
      <c r="AF2437" s="182" t="s">
        <v>6493</v>
      </c>
      <c r="AG2437" s="182" t="s">
        <v>17319</v>
      </c>
      <c r="AH2437" s="182" t="s">
        <v>17035</v>
      </c>
      <c r="AI2437" s="182" t="s">
        <v>17322</v>
      </c>
    </row>
    <row r="2438" spans="25:35" x14ac:dyDescent="0.4">
      <c r="Y2438" s="182" t="s">
        <v>6513</v>
      </c>
      <c r="Z2438" s="182">
        <v>1979</v>
      </c>
      <c r="AA2438" s="182">
        <v>4700.6000000000004</v>
      </c>
      <c r="AB2438" s="182">
        <v>148</v>
      </c>
      <c r="AC2438" s="182">
        <v>5</v>
      </c>
      <c r="AD2438" s="182">
        <v>3460</v>
      </c>
      <c r="AF2438" s="182" t="s">
        <v>6496</v>
      </c>
      <c r="AG2438" s="182" t="s">
        <v>17312</v>
      </c>
      <c r="AH2438" s="182" t="s">
        <v>2993</v>
      </c>
      <c r="AI2438" s="182" t="s">
        <v>17322</v>
      </c>
    </row>
    <row r="2439" spans="25:35" x14ac:dyDescent="0.4">
      <c r="Y2439" s="182" t="s">
        <v>6514</v>
      </c>
      <c r="Z2439" s="182">
        <v>2016</v>
      </c>
      <c r="AA2439" s="182">
        <v>2098.34</v>
      </c>
      <c r="AB2439" s="182">
        <v>63</v>
      </c>
      <c r="AC2439" s="182">
        <v>3</v>
      </c>
      <c r="AD2439" s="182">
        <v>1568.5</v>
      </c>
      <c r="AF2439" s="182" t="s">
        <v>1178</v>
      </c>
      <c r="AG2439" s="182" t="s">
        <v>17319</v>
      </c>
      <c r="AH2439" s="182" t="s">
        <v>2993</v>
      </c>
      <c r="AI2439" s="182" t="s">
        <v>17320</v>
      </c>
    </row>
    <row r="2440" spans="25:35" x14ac:dyDescent="0.4">
      <c r="Y2440" s="182" t="s">
        <v>6516</v>
      </c>
      <c r="Z2440" s="182">
        <v>2016</v>
      </c>
      <c r="AA2440" s="182">
        <v>1885.8</v>
      </c>
      <c r="AB2440" s="182">
        <v>30</v>
      </c>
      <c r="AC2440" s="182">
        <v>3</v>
      </c>
      <c r="AD2440" s="182">
        <v>1555.7</v>
      </c>
      <c r="AF2440" s="182" t="s">
        <v>6497</v>
      </c>
      <c r="AG2440" s="182" t="s">
        <v>17312</v>
      </c>
      <c r="AH2440" s="182" t="s">
        <v>17040</v>
      </c>
      <c r="AI2440" s="182" t="s">
        <v>17042</v>
      </c>
    </row>
    <row r="2441" spans="25:35" x14ac:dyDescent="0.4">
      <c r="Y2441" s="182" t="s">
        <v>6518</v>
      </c>
      <c r="Z2441" s="182">
        <v>2016</v>
      </c>
      <c r="AA2441" s="182">
        <v>1969.4</v>
      </c>
      <c r="AB2441" s="182">
        <v>58</v>
      </c>
      <c r="AC2441" s="182">
        <v>3</v>
      </c>
      <c r="AD2441" s="182">
        <v>1814.8</v>
      </c>
      <c r="AF2441" s="182" t="s">
        <v>6498</v>
      </c>
      <c r="AG2441" s="182" t="s">
        <v>17312</v>
      </c>
      <c r="AH2441" s="182" t="s">
        <v>2993</v>
      </c>
      <c r="AI2441" s="182" t="s">
        <v>17315</v>
      </c>
    </row>
    <row r="2442" spans="25:35" x14ac:dyDescent="0.4">
      <c r="Y2442" s="182" t="s">
        <v>6520</v>
      </c>
      <c r="Z2442" s="182">
        <v>2016</v>
      </c>
      <c r="AA2442" s="182">
        <v>1792.1</v>
      </c>
      <c r="AB2442" s="182">
        <v>63</v>
      </c>
      <c r="AC2442" s="182">
        <v>3</v>
      </c>
      <c r="AD2442" s="182">
        <v>1562</v>
      </c>
      <c r="AF2442" s="182" t="s">
        <v>1179</v>
      </c>
      <c r="AG2442" s="182" t="s">
        <v>17312</v>
      </c>
      <c r="AH2442" s="182" t="s">
        <v>2993</v>
      </c>
      <c r="AI2442" s="182" t="s">
        <v>17315</v>
      </c>
    </row>
    <row r="2443" spans="25:35" x14ac:dyDescent="0.4">
      <c r="Y2443" s="182" t="s">
        <v>6521</v>
      </c>
      <c r="Z2443" s="182">
        <v>2016</v>
      </c>
      <c r="AA2443" s="182">
        <v>1794</v>
      </c>
      <c r="AB2443" s="182">
        <v>60</v>
      </c>
      <c r="AC2443" s="182">
        <v>3</v>
      </c>
      <c r="AD2443" s="182">
        <v>1562</v>
      </c>
      <c r="AF2443" s="182" t="s">
        <v>6499</v>
      </c>
      <c r="AG2443" s="182" t="s">
        <v>17319</v>
      </c>
      <c r="AH2443" s="182" t="s">
        <v>17035</v>
      </c>
      <c r="AI2443" s="182" t="s">
        <v>17320</v>
      </c>
    </row>
    <row r="2444" spans="25:35" x14ac:dyDescent="0.4">
      <c r="Y2444" s="182" t="s">
        <v>6522</v>
      </c>
      <c r="Z2444" s="182">
        <v>2016</v>
      </c>
      <c r="AA2444" s="182">
        <v>1982.4</v>
      </c>
      <c r="AB2444" s="182">
        <v>60</v>
      </c>
      <c r="AC2444" s="182">
        <v>3</v>
      </c>
      <c r="AD2444" s="182">
        <v>1588.1</v>
      </c>
      <c r="AF2444" s="182" t="s">
        <v>6501</v>
      </c>
      <c r="AG2444" s="182" t="s">
        <v>17312</v>
      </c>
      <c r="AH2444" s="182" t="s">
        <v>17035</v>
      </c>
      <c r="AI2444" s="182" t="s">
        <v>17320</v>
      </c>
    </row>
    <row r="2445" spans="25:35" x14ac:dyDescent="0.4">
      <c r="Y2445" s="182" t="s">
        <v>6523</v>
      </c>
      <c r="Z2445" s="182">
        <v>2017</v>
      </c>
      <c r="AA2445" s="182">
        <v>2424.6</v>
      </c>
      <c r="AB2445" s="182">
        <v>40</v>
      </c>
      <c r="AC2445" s="182">
        <v>3</v>
      </c>
      <c r="AD2445" s="182">
        <v>1577</v>
      </c>
      <c r="AF2445" s="182" t="s">
        <v>6503</v>
      </c>
      <c r="AG2445" s="182" t="s">
        <v>17312</v>
      </c>
      <c r="AH2445" s="182" t="s">
        <v>2993</v>
      </c>
      <c r="AI2445" s="182" t="s">
        <v>17322</v>
      </c>
    </row>
    <row r="2446" spans="25:35" x14ac:dyDescent="0.4">
      <c r="Y2446" s="182" t="s">
        <v>6524</v>
      </c>
      <c r="Z2446" s="182">
        <v>2016</v>
      </c>
      <c r="AA2446" s="182">
        <v>1335.9</v>
      </c>
      <c r="AB2446" s="182">
        <v>36</v>
      </c>
      <c r="AC2446" s="182">
        <v>3</v>
      </c>
      <c r="AD2446" s="182">
        <v>1104.7</v>
      </c>
      <c r="AF2446" s="182" t="s">
        <v>6505</v>
      </c>
      <c r="AG2446" s="182" t="s">
        <v>17319</v>
      </c>
      <c r="AH2446" s="182" t="s">
        <v>2993</v>
      </c>
      <c r="AI2446" s="182" t="s">
        <v>17331</v>
      </c>
    </row>
    <row r="2447" spans="25:35" x14ac:dyDescent="0.4">
      <c r="Y2447" s="182" t="s">
        <v>6525</v>
      </c>
      <c r="Z2447" s="182">
        <v>2016</v>
      </c>
      <c r="AA2447" s="182">
        <v>1258.4000000000001</v>
      </c>
      <c r="AB2447" s="182">
        <v>20</v>
      </c>
      <c r="AC2447" s="182">
        <v>3</v>
      </c>
      <c r="AD2447" s="182">
        <v>1035.7</v>
      </c>
      <c r="AF2447" s="182" t="s">
        <v>6508</v>
      </c>
      <c r="AG2447" s="182" t="s">
        <v>17319</v>
      </c>
      <c r="AH2447" s="182" t="s">
        <v>2993</v>
      </c>
      <c r="AI2447" s="182" t="s">
        <v>17331</v>
      </c>
    </row>
    <row r="2448" spans="25:35" x14ac:dyDescent="0.4">
      <c r="Y2448" s="182" t="s">
        <v>6527</v>
      </c>
      <c r="Z2448" s="182">
        <v>2016</v>
      </c>
      <c r="AA2448" s="182">
        <v>1261.4000000000001</v>
      </c>
      <c r="AB2448" s="182">
        <v>60</v>
      </c>
      <c r="AC2448" s="182">
        <v>3</v>
      </c>
      <c r="AD2448" s="182">
        <v>1039.9000000000001</v>
      </c>
      <c r="AF2448" s="182" t="s">
        <v>1180</v>
      </c>
      <c r="AG2448" s="182" t="s">
        <v>17319</v>
      </c>
      <c r="AH2448" s="182" t="s">
        <v>17035</v>
      </c>
      <c r="AI2448" s="182" t="s">
        <v>17331</v>
      </c>
    </row>
    <row r="2449" spans="25:35" x14ac:dyDescent="0.4">
      <c r="Y2449" s="182" t="s">
        <v>6528</v>
      </c>
      <c r="Z2449" s="182">
        <v>1960</v>
      </c>
      <c r="AA2449" s="182">
        <v>649.78</v>
      </c>
      <c r="AB2449" s="182">
        <v>24</v>
      </c>
      <c r="AC2449" s="182">
        <v>2</v>
      </c>
      <c r="AD2449" s="182">
        <v>608.17999999999995</v>
      </c>
      <c r="AF2449" s="182" t="s">
        <v>1181</v>
      </c>
      <c r="AG2449" s="182" t="s">
        <v>17312</v>
      </c>
      <c r="AH2449" s="182" t="s">
        <v>17035</v>
      </c>
      <c r="AI2449" s="182" t="s">
        <v>17315</v>
      </c>
    </row>
    <row r="2450" spans="25:35" x14ac:dyDescent="0.4">
      <c r="Y2450" s="182" t="s">
        <v>6529</v>
      </c>
      <c r="Z2450" s="182">
        <v>2014</v>
      </c>
      <c r="AA2450" s="182">
        <v>2987.1</v>
      </c>
      <c r="AB2450" s="182">
        <v>75</v>
      </c>
      <c r="AC2450" s="182">
        <v>3</v>
      </c>
      <c r="AD2450" s="182">
        <v>1962.1</v>
      </c>
      <c r="AF2450" s="182" t="s">
        <v>6512</v>
      </c>
      <c r="AG2450" s="182" t="s">
        <v>17319</v>
      </c>
      <c r="AH2450" s="182" t="s">
        <v>2993</v>
      </c>
      <c r="AI2450" s="182" t="s">
        <v>17331</v>
      </c>
    </row>
    <row r="2451" spans="25:35" x14ac:dyDescent="0.4">
      <c r="Y2451" s="182" t="s">
        <v>6531</v>
      </c>
      <c r="Z2451" s="182">
        <v>2015</v>
      </c>
      <c r="AA2451" s="182">
        <v>2295.3000000000002</v>
      </c>
      <c r="AB2451" s="182">
        <v>52</v>
      </c>
      <c r="AC2451" s="182">
        <v>3</v>
      </c>
      <c r="AD2451" s="182">
        <v>2295.3000000000002</v>
      </c>
      <c r="AF2451" s="182" t="s">
        <v>6513</v>
      </c>
      <c r="AG2451" s="182" t="s">
        <v>17319</v>
      </c>
      <c r="AH2451" s="182" t="s">
        <v>17035</v>
      </c>
      <c r="AI2451" s="182" t="s">
        <v>17331</v>
      </c>
    </row>
    <row r="2452" spans="25:35" x14ac:dyDescent="0.4">
      <c r="Y2452" s="182" t="s">
        <v>6532</v>
      </c>
      <c r="Z2452" s="182">
        <v>2015</v>
      </c>
      <c r="AA2452" s="182">
        <v>1124.5999999999999</v>
      </c>
      <c r="AB2452" s="182">
        <v>41</v>
      </c>
      <c r="AC2452" s="182">
        <v>3</v>
      </c>
      <c r="AD2452" s="182">
        <v>1124.5999999999999</v>
      </c>
      <c r="AF2452" s="182" t="s">
        <v>6514</v>
      </c>
      <c r="AG2452" s="182" t="s">
        <v>17398</v>
      </c>
      <c r="AH2452" s="182" t="s">
        <v>2993</v>
      </c>
      <c r="AI2452" s="182" t="s">
        <v>17322</v>
      </c>
    </row>
    <row r="2453" spans="25:35" x14ac:dyDescent="0.4">
      <c r="Y2453" s="182" t="s">
        <v>6533</v>
      </c>
      <c r="Z2453" s="182">
        <v>2015</v>
      </c>
      <c r="AA2453" s="182">
        <v>2351.1</v>
      </c>
      <c r="AB2453" s="182">
        <v>53</v>
      </c>
      <c r="AC2453" s="182">
        <v>3</v>
      </c>
      <c r="AD2453" s="182">
        <v>2106.9</v>
      </c>
      <c r="AF2453" s="182" t="s">
        <v>6516</v>
      </c>
      <c r="AG2453" s="182" t="s">
        <v>17312</v>
      </c>
      <c r="AH2453" s="182" t="s">
        <v>2993</v>
      </c>
      <c r="AI2453" s="182" t="s">
        <v>17322</v>
      </c>
    </row>
    <row r="2454" spans="25:35" x14ac:dyDescent="0.4">
      <c r="Y2454" s="182" t="s">
        <v>6534</v>
      </c>
      <c r="Z2454" s="182">
        <v>2016</v>
      </c>
      <c r="AA2454" s="182">
        <v>2439.3000000000002</v>
      </c>
      <c r="AB2454" s="182">
        <v>60</v>
      </c>
      <c r="AC2454" s="182">
        <v>3</v>
      </c>
      <c r="AD2454" s="182">
        <v>2115.1999999999998</v>
      </c>
      <c r="AF2454" s="182" t="s">
        <v>6517</v>
      </c>
      <c r="AG2454" s="182" t="s">
        <v>17428</v>
      </c>
      <c r="AH2454" s="182" t="s">
        <v>2993</v>
      </c>
      <c r="AI2454" s="182" t="s">
        <v>17042</v>
      </c>
    </row>
    <row r="2455" spans="25:35" x14ac:dyDescent="0.4">
      <c r="Y2455" s="182" t="s">
        <v>6535</v>
      </c>
      <c r="Z2455" s="182">
        <v>2018</v>
      </c>
      <c r="AA2455" s="182">
        <v>1218.0999999999999</v>
      </c>
      <c r="AB2455" s="182">
        <v>20</v>
      </c>
      <c r="AC2455" s="182">
        <v>3</v>
      </c>
      <c r="AD2455" s="182">
        <v>858.6</v>
      </c>
      <c r="AF2455" s="182" t="s">
        <v>6518</v>
      </c>
      <c r="AG2455" s="182" t="s">
        <v>17328</v>
      </c>
      <c r="AH2455" s="182" t="s">
        <v>2993</v>
      </c>
      <c r="AI2455" s="182" t="s">
        <v>17322</v>
      </c>
    </row>
    <row r="2456" spans="25:35" x14ac:dyDescent="0.4">
      <c r="Y2456" s="182" t="s">
        <v>6536</v>
      </c>
      <c r="Z2456" s="182">
        <v>2018</v>
      </c>
      <c r="AA2456" s="182">
        <v>1898.9</v>
      </c>
      <c r="AB2456" s="182">
        <v>40</v>
      </c>
      <c r="AC2456" s="182">
        <v>3</v>
      </c>
      <c r="AD2456" s="182">
        <v>1295.3</v>
      </c>
      <c r="AF2456" s="182" t="s">
        <v>6520</v>
      </c>
      <c r="AG2456" s="182" t="s">
        <v>17398</v>
      </c>
      <c r="AH2456" s="182" t="s">
        <v>2993</v>
      </c>
      <c r="AI2456" s="182" t="s">
        <v>17322</v>
      </c>
    </row>
    <row r="2457" spans="25:35" x14ac:dyDescent="0.4">
      <c r="Y2457" s="182" t="s">
        <v>6537</v>
      </c>
      <c r="Z2457" s="182">
        <v>2018</v>
      </c>
      <c r="AA2457" s="182">
        <v>1222.3</v>
      </c>
      <c r="AB2457" s="182">
        <v>20</v>
      </c>
      <c r="AC2457" s="182">
        <v>3</v>
      </c>
      <c r="AD2457" s="182">
        <v>860.13</v>
      </c>
      <c r="AF2457" s="182" t="s">
        <v>6521</v>
      </c>
      <c r="AG2457" s="182" t="s">
        <v>17323</v>
      </c>
      <c r="AH2457" s="182" t="s">
        <v>2993</v>
      </c>
      <c r="AI2457" s="182" t="s">
        <v>17322</v>
      </c>
    </row>
    <row r="2458" spans="25:35" x14ac:dyDescent="0.4">
      <c r="Y2458" s="182" t="s">
        <v>6538</v>
      </c>
      <c r="Z2458" s="182">
        <v>2018</v>
      </c>
      <c r="AA2458" s="182">
        <v>1219.0999999999999</v>
      </c>
      <c r="AB2458" s="182">
        <v>20</v>
      </c>
      <c r="AC2458" s="182">
        <v>3</v>
      </c>
      <c r="AD2458" s="182">
        <v>862.1</v>
      </c>
      <c r="AF2458" s="182" t="s">
        <v>6522</v>
      </c>
      <c r="AG2458" s="182" t="s">
        <v>17323</v>
      </c>
      <c r="AH2458" s="182" t="s">
        <v>2993</v>
      </c>
      <c r="AI2458" s="182" t="s">
        <v>17322</v>
      </c>
    </row>
    <row r="2459" spans="25:35" x14ac:dyDescent="0.4">
      <c r="Y2459" s="182" t="s">
        <v>6539</v>
      </c>
      <c r="Z2459" s="182">
        <v>2018</v>
      </c>
      <c r="AA2459" s="182">
        <v>2507.1</v>
      </c>
      <c r="AB2459" s="182">
        <v>50</v>
      </c>
      <c r="AC2459" s="182">
        <v>3</v>
      </c>
      <c r="AD2459" s="182">
        <v>1766</v>
      </c>
      <c r="AF2459" s="182" t="s">
        <v>6523</v>
      </c>
      <c r="AG2459" s="182" t="s">
        <v>17312</v>
      </c>
      <c r="AH2459" s="182" t="s">
        <v>2993</v>
      </c>
      <c r="AI2459" s="182" t="s">
        <v>17322</v>
      </c>
    </row>
    <row r="2460" spans="25:35" x14ac:dyDescent="0.4">
      <c r="Y2460" s="182" t="s">
        <v>6540</v>
      </c>
      <c r="Z2460" s="182">
        <v>1972</v>
      </c>
      <c r="AA2460" s="182">
        <v>4140.04</v>
      </c>
      <c r="AB2460" s="182">
        <v>174</v>
      </c>
      <c r="AC2460" s="182">
        <v>5</v>
      </c>
      <c r="AD2460" s="182">
        <v>3105.24</v>
      </c>
      <c r="AF2460" s="182" t="s">
        <v>6524</v>
      </c>
      <c r="AG2460" s="182" t="s">
        <v>17325</v>
      </c>
      <c r="AH2460" s="182" t="s">
        <v>2993</v>
      </c>
      <c r="AI2460" s="182" t="s">
        <v>17322</v>
      </c>
    </row>
    <row r="2461" spans="25:35" x14ac:dyDescent="0.4">
      <c r="Y2461" s="182" t="s">
        <v>6542</v>
      </c>
      <c r="Z2461" s="182">
        <v>1964</v>
      </c>
      <c r="AA2461" s="182">
        <v>678</v>
      </c>
      <c r="AB2461" s="182">
        <v>32</v>
      </c>
      <c r="AC2461" s="182">
        <v>2</v>
      </c>
      <c r="AD2461" s="182">
        <v>622.5</v>
      </c>
      <c r="AF2461" s="182" t="s">
        <v>6525</v>
      </c>
      <c r="AG2461" s="182" t="s">
        <v>17312</v>
      </c>
      <c r="AH2461" s="182" t="s">
        <v>2993</v>
      </c>
      <c r="AI2461" s="182" t="s">
        <v>17322</v>
      </c>
    </row>
    <row r="2462" spans="25:35" x14ac:dyDescent="0.4">
      <c r="Y2462" s="182" t="s">
        <v>6544</v>
      </c>
      <c r="Z2462" s="182">
        <v>1957</v>
      </c>
      <c r="AA2462" s="182">
        <v>425.6</v>
      </c>
      <c r="AB2462" s="182">
        <v>19</v>
      </c>
      <c r="AC2462" s="182">
        <v>2</v>
      </c>
      <c r="AD2462" s="182">
        <v>378.8</v>
      </c>
      <c r="AF2462" s="182" t="s">
        <v>6527</v>
      </c>
      <c r="AG2462" s="182" t="s">
        <v>17323</v>
      </c>
      <c r="AH2462" s="182" t="s">
        <v>2993</v>
      </c>
      <c r="AI2462" s="182" t="s">
        <v>17322</v>
      </c>
    </row>
    <row r="2463" spans="25:35" x14ac:dyDescent="0.4">
      <c r="Y2463" s="182" t="s">
        <v>6546</v>
      </c>
      <c r="Z2463" s="182">
        <v>1961</v>
      </c>
      <c r="AA2463" s="182">
        <v>1566.1</v>
      </c>
      <c r="AB2463" s="182">
        <v>62</v>
      </c>
      <c r="AC2463" s="182">
        <v>4</v>
      </c>
      <c r="AD2463" s="182">
        <v>922.1</v>
      </c>
      <c r="AF2463" s="182" t="s">
        <v>6528</v>
      </c>
      <c r="AG2463" s="182" t="s">
        <v>17312</v>
      </c>
      <c r="AH2463" s="182" t="s">
        <v>2993</v>
      </c>
      <c r="AI2463" s="182" t="s">
        <v>17042</v>
      </c>
    </row>
    <row r="2464" spans="25:35" x14ac:dyDescent="0.4">
      <c r="Y2464" s="182" t="s">
        <v>6547</v>
      </c>
      <c r="Z2464" s="182">
        <v>1982</v>
      </c>
      <c r="AA2464" s="182">
        <v>4169.3</v>
      </c>
      <c r="AB2464" s="182">
        <v>108</v>
      </c>
      <c r="AC2464" s="182">
        <v>5</v>
      </c>
      <c r="AD2464" s="182">
        <v>2972.2</v>
      </c>
      <c r="AF2464" s="182" t="s">
        <v>6529</v>
      </c>
      <c r="AG2464" s="182" t="s">
        <v>17312</v>
      </c>
      <c r="AH2464" s="182" t="s">
        <v>2993</v>
      </c>
      <c r="AI2464" s="182" t="s">
        <v>17315</v>
      </c>
    </row>
    <row r="2465" spans="25:35" x14ac:dyDescent="0.4">
      <c r="Y2465" s="182" t="s">
        <v>1182</v>
      </c>
      <c r="Z2465" s="182">
        <v>2003</v>
      </c>
      <c r="AA2465" s="182">
        <v>2501.1</v>
      </c>
      <c r="AB2465" s="182">
        <v>50</v>
      </c>
      <c r="AC2465" s="182">
        <v>6</v>
      </c>
      <c r="AD2465" s="182">
        <v>2250.4</v>
      </c>
      <c r="AF2465" s="182" t="s">
        <v>6531</v>
      </c>
      <c r="AG2465" s="182" t="s">
        <v>17355</v>
      </c>
      <c r="AH2465" s="182" t="s">
        <v>17429</v>
      </c>
      <c r="AI2465" s="182" t="s">
        <v>17322</v>
      </c>
    </row>
    <row r="2466" spans="25:35" x14ac:dyDescent="0.4">
      <c r="Y2466" s="182" t="s">
        <v>6551</v>
      </c>
      <c r="Z2466" s="182">
        <v>1989</v>
      </c>
      <c r="AA2466" s="182">
        <v>4080.7</v>
      </c>
      <c r="AB2466" s="182">
        <v>156</v>
      </c>
      <c r="AC2466" s="182">
        <v>5</v>
      </c>
      <c r="AD2466" s="182">
        <v>3527.5</v>
      </c>
      <c r="AF2466" s="182" t="s">
        <v>6532</v>
      </c>
      <c r="AG2466" s="182" t="s">
        <v>17355</v>
      </c>
      <c r="AH2466" s="182" t="s">
        <v>17422</v>
      </c>
      <c r="AI2466" s="182" t="s">
        <v>17042</v>
      </c>
    </row>
    <row r="2467" spans="25:35" x14ac:dyDescent="0.4">
      <c r="Y2467" s="182" t="s">
        <v>6553</v>
      </c>
      <c r="Z2467" s="182">
        <v>2000</v>
      </c>
      <c r="AA2467" s="182">
        <v>3142.5</v>
      </c>
      <c r="AB2467" s="182">
        <v>75</v>
      </c>
      <c r="AC2467" s="182">
        <v>6</v>
      </c>
      <c r="AD2467" s="182">
        <v>2772.3</v>
      </c>
      <c r="AF2467" s="182" t="s">
        <v>6533</v>
      </c>
      <c r="AG2467" s="182" t="s">
        <v>17328</v>
      </c>
      <c r="AH2467" s="182" t="s">
        <v>17429</v>
      </c>
      <c r="AI2467" s="182" t="s">
        <v>17315</v>
      </c>
    </row>
    <row r="2468" spans="25:35" x14ac:dyDescent="0.4">
      <c r="Y2468" s="182" t="s">
        <v>6555</v>
      </c>
      <c r="Z2468" s="182">
        <v>1987</v>
      </c>
      <c r="AA2468" s="182">
        <v>3002.8</v>
      </c>
      <c r="AB2468" s="182">
        <v>108</v>
      </c>
      <c r="AC2468" s="182">
        <v>5</v>
      </c>
      <c r="AD2468" s="182">
        <v>2482.6999999999998</v>
      </c>
      <c r="AF2468" s="182" t="s">
        <v>6534</v>
      </c>
      <c r="AG2468" s="182" t="s">
        <v>17312</v>
      </c>
      <c r="AH2468" s="182" t="s">
        <v>2993</v>
      </c>
      <c r="AI2468" s="182" t="s">
        <v>17322</v>
      </c>
    </row>
    <row r="2469" spans="25:35" x14ac:dyDescent="0.4">
      <c r="Y2469" s="182" t="s">
        <v>6557</v>
      </c>
      <c r="Z2469" s="182">
        <v>1995</v>
      </c>
      <c r="AA2469" s="182">
        <v>1960</v>
      </c>
      <c r="AB2469" s="182">
        <v>150</v>
      </c>
      <c r="AC2469" s="182">
        <v>5</v>
      </c>
      <c r="AD2469" s="182">
        <v>1960</v>
      </c>
      <c r="AF2469" s="182" t="s">
        <v>6535</v>
      </c>
      <c r="AG2469" s="182" t="s">
        <v>17312</v>
      </c>
      <c r="AH2469" s="182" t="s">
        <v>2993</v>
      </c>
      <c r="AI2469" s="182" t="s">
        <v>17322</v>
      </c>
    </row>
    <row r="2470" spans="25:35" x14ac:dyDescent="0.4">
      <c r="Y2470" s="182" t="s">
        <v>6559</v>
      </c>
      <c r="Z2470" s="182">
        <v>1956</v>
      </c>
      <c r="AA2470" s="182">
        <v>444.9</v>
      </c>
      <c r="AB2470" s="182">
        <v>24</v>
      </c>
      <c r="AC2470" s="182">
        <v>2</v>
      </c>
      <c r="AD2470" s="182">
        <v>397.3</v>
      </c>
      <c r="AF2470" s="182" t="s">
        <v>6536</v>
      </c>
      <c r="AG2470" s="182" t="s">
        <v>17312</v>
      </c>
      <c r="AH2470" s="182" t="s">
        <v>2993</v>
      </c>
      <c r="AI2470" s="182" t="s">
        <v>17322</v>
      </c>
    </row>
    <row r="2471" spans="25:35" x14ac:dyDescent="0.4">
      <c r="Y2471" s="182" t="s">
        <v>6562</v>
      </c>
      <c r="Z2471" s="182">
        <v>2002</v>
      </c>
      <c r="AA2471" s="182">
        <v>7142.3</v>
      </c>
      <c r="AB2471" s="182">
        <v>106</v>
      </c>
      <c r="AC2471" s="182">
        <v>6</v>
      </c>
      <c r="AD2471" s="182">
        <v>6156.6</v>
      </c>
      <c r="AF2471" s="182" t="s">
        <v>6537</v>
      </c>
      <c r="AG2471" s="182" t="s">
        <v>17312</v>
      </c>
      <c r="AH2471" s="182" t="s">
        <v>2993</v>
      </c>
      <c r="AI2471" s="182" t="s">
        <v>17322</v>
      </c>
    </row>
    <row r="2472" spans="25:35" x14ac:dyDescent="0.4">
      <c r="Y2472" s="182" t="s">
        <v>6564</v>
      </c>
      <c r="Z2472" s="182">
        <v>1961</v>
      </c>
      <c r="AA2472" s="182">
        <v>1723.7</v>
      </c>
      <c r="AB2472" s="182">
        <v>75</v>
      </c>
      <c r="AC2472" s="182">
        <v>4</v>
      </c>
      <c r="AD2472" s="182">
        <v>1122</v>
      </c>
      <c r="AF2472" s="182" t="s">
        <v>6538</v>
      </c>
      <c r="AG2472" s="182" t="s">
        <v>17312</v>
      </c>
      <c r="AH2472" s="182" t="s">
        <v>2993</v>
      </c>
      <c r="AI2472" s="182" t="s">
        <v>17322</v>
      </c>
    </row>
    <row r="2473" spans="25:35" x14ac:dyDescent="0.4">
      <c r="Y2473" s="182" t="s">
        <v>6566</v>
      </c>
      <c r="Z2473" s="182">
        <v>1961</v>
      </c>
      <c r="AA2473" s="182">
        <v>1408.1</v>
      </c>
      <c r="AB2473" s="182">
        <v>78</v>
      </c>
      <c r="AC2473" s="182">
        <v>4</v>
      </c>
      <c r="AD2473" s="182">
        <v>897.3</v>
      </c>
      <c r="AF2473" s="182" t="s">
        <v>6539</v>
      </c>
      <c r="AG2473" s="182" t="s">
        <v>17312</v>
      </c>
      <c r="AH2473" s="182" t="s">
        <v>2993</v>
      </c>
      <c r="AI2473" s="182" t="s">
        <v>17322</v>
      </c>
    </row>
    <row r="2474" spans="25:35" x14ac:dyDescent="0.4">
      <c r="Y2474" s="182" t="s">
        <v>6568</v>
      </c>
      <c r="Z2474" s="182">
        <v>1961</v>
      </c>
      <c r="AA2474" s="182">
        <v>1403.5</v>
      </c>
      <c r="AB2474" s="182">
        <v>83</v>
      </c>
      <c r="AC2474" s="182">
        <v>4</v>
      </c>
      <c r="AD2474" s="182">
        <v>782.1</v>
      </c>
      <c r="AF2474" s="182" t="s">
        <v>6540</v>
      </c>
      <c r="AG2474" s="182" t="s">
        <v>17312</v>
      </c>
      <c r="AH2474" s="182" t="s">
        <v>2993</v>
      </c>
      <c r="AI2474" s="182" t="s">
        <v>17315</v>
      </c>
    </row>
    <row r="2475" spans="25:35" x14ac:dyDescent="0.4">
      <c r="Y2475" s="182" t="s">
        <v>6570</v>
      </c>
      <c r="Z2475" s="182">
        <v>2017</v>
      </c>
      <c r="AA2475" s="182">
        <v>6053</v>
      </c>
      <c r="AC2475" s="182">
        <v>9</v>
      </c>
      <c r="AD2475" s="182">
        <v>6053</v>
      </c>
      <c r="AF2475" s="182" t="s">
        <v>6542</v>
      </c>
      <c r="AG2475" s="182" t="s">
        <v>17312</v>
      </c>
      <c r="AH2475" s="182" t="s">
        <v>2993</v>
      </c>
      <c r="AI2475" s="182" t="s">
        <v>17042</v>
      </c>
    </row>
    <row r="2476" spans="25:35" x14ac:dyDescent="0.4">
      <c r="Y2476" s="182" t="s">
        <v>1183</v>
      </c>
      <c r="Z2476" s="182">
        <v>1960</v>
      </c>
      <c r="AA2476" s="182">
        <v>1767.9</v>
      </c>
      <c r="AB2476" s="182">
        <v>41</v>
      </c>
      <c r="AC2476" s="182">
        <v>2</v>
      </c>
      <c r="AD2476" s="182">
        <v>1423.6</v>
      </c>
      <c r="AF2476" s="182" t="s">
        <v>6544</v>
      </c>
      <c r="AG2476" s="182" t="s">
        <v>17312</v>
      </c>
      <c r="AH2476" s="182" t="s">
        <v>2993</v>
      </c>
      <c r="AI2476" s="182" t="s">
        <v>17040</v>
      </c>
    </row>
    <row r="2477" spans="25:35" x14ac:dyDescent="0.4">
      <c r="Y2477" s="182" t="s">
        <v>6572</v>
      </c>
      <c r="Z2477" s="182">
        <v>2011</v>
      </c>
      <c r="AA2477" s="182">
        <v>1299.8</v>
      </c>
      <c r="AB2477" s="182">
        <v>8</v>
      </c>
      <c r="AC2477" s="182">
        <v>3</v>
      </c>
      <c r="AD2477" s="182">
        <v>1216.7</v>
      </c>
      <c r="AF2477" s="182" t="s">
        <v>6546</v>
      </c>
      <c r="AG2477" s="182" t="s">
        <v>17312</v>
      </c>
      <c r="AH2477" s="182" t="s">
        <v>2993</v>
      </c>
      <c r="AI2477" s="182" t="s">
        <v>17042</v>
      </c>
    </row>
    <row r="2478" spans="25:35" x14ac:dyDescent="0.4">
      <c r="Y2478" s="182" t="s">
        <v>17204</v>
      </c>
      <c r="Z2478" s="182">
        <v>1917</v>
      </c>
      <c r="AA2478" s="182">
        <v>267.10000000000002</v>
      </c>
      <c r="AB2478" s="182">
        <v>8</v>
      </c>
      <c r="AC2478" s="182">
        <v>2</v>
      </c>
      <c r="AD2478" s="182">
        <v>259.5</v>
      </c>
      <c r="AF2478" s="182" t="s">
        <v>6547</v>
      </c>
      <c r="AG2478" s="182" t="s">
        <v>17312</v>
      </c>
      <c r="AH2478" s="182" t="s">
        <v>2993</v>
      </c>
      <c r="AI2478" s="182" t="s">
        <v>17315</v>
      </c>
    </row>
    <row r="2479" spans="25:35" x14ac:dyDescent="0.4">
      <c r="Y2479" s="182" t="s">
        <v>6573</v>
      </c>
      <c r="Z2479" s="182">
        <v>1917</v>
      </c>
      <c r="AA2479" s="182">
        <v>339.4</v>
      </c>
      <c r="AB2479" s="182">
        <v>12</v>
      </c>
      <c r="AC2479" s="182">
        <v>2</v>
      </c>
      <c r="AD2479" s="182">
        <v>310.7</v>
      </c>
      <c r="AF2479" s="182" t="s">
        <v>1182</v>
      </c>
      <c r="AG2479" s="182" t="s">
        <v>17312</v>
      </c>
      <c r="AH2479" s="182" t="s">
        <v>2993</v>
      </c>
      <c r="AI2479" s="182" t="s">
        <v>17040</v>
      </c>
    </row>
    <row r="2480" spans="25:35" x14ac:dyDescent="0.4">
      <c r="Y2480" s="182" t="s">
        <v>1184</v>
      </c>
      <c r="Z2480" s="182">
        <v>1960</v>
      </c>
      <c r="AA2480" s="182">
        <v>2377.4</v>
      </c>
      <c r="AB2480" s="182">
        <v>62</v>
      </c>
      <c r="AC2480" s="182">
        <v>4</v>
      </c>
      <c r="AD2480" s="182">
        <v>2198.4</v>
      </c>
      <c r="AF2480" s="182" t="s">
        <v>6551</v>
      </c>
      <c r="AG2480" s="182" t="s">
        <v>17319</v>
      </c>
      <c r="AH2480" s="182" t="s">
        <v>17035</v>
      </c>
      <c r="AI2480" s="182" t="s">
        <v>17315</v>
      </c>
    </row>
    <row r="2481" spans="25:35" x14ac:dyDescent="0.4">
      <c r="Y2481" s="182" t="s">
        <v>6576</v>
      </c>
      <c r="Z2481" s="182">
        <v>1963</v>
      </c>
      <c r="AA2481" s="182">
        <v>1703.9</v>
      </c>
      <c r="AB2481" s="182">
        <v>68</v>
      </c>
      <c r="AC2481" s="182">
        <v>5</v>
      </c>
      <c r="AD2481" s="182">
        <v>1558.5</v>
      </c>
      <c r="AF2481" s="182" t="s">
        <v>6553</v>
      </c>
      <c r="AG2481" s="182" t="s">
        <v>17312</v>
      </c>
      <c r="AH2481" s="182" t="s">
        <v>2993</v>
      </c>
      <c r="AI2481" s="182" t="s">
        <v>17042</v>
      </c>
    </row>
    <row r="2482" spans="25:35" x14ac:dyDescent="0.4">
      <c r="Y2482" s="182" t="s">
        <v>6577</v>
      </c>
      <c r="Z2482" s="182">
        <v>1959</v>
      </c>
      <c r="AA2482" s="182">
        <v>3168.8</v>
      </c>
      <c r="AB2482" s="182">
        <v>85</v>
      </c>
      <c r="AC2482" s="182">
        <v>4</v>
      </c>
      <c r="AD2482" s="182">
        <v>2851.7</v>
      </c>
      <c r="AF2482" s="182" t="s">
        <v>6555</v>
      </c>
      <c r="AG2482" s="182" t="s">
        <v>17319</v>
      </c>
      <c r="AH2482" s="182" t="s">
        <v>2993</v>
      </c>
      <c r="AI2482" s="182" t="s">
        <v>17322</v>
      </c>
    </row>
    <row r="2483" spans="25:35" x14ac:dyDescent="0.4">
      <c r="Y2483" s="182" t="s">
        <v>6579</v>
      </c>
      <c r="Z2483" s="182">
        <v>1959</v>
      </c>
      <c r="AA2483" s="182">
        <v>1432.5</v>
      </c>
      <c r="AB2483" s="182">
        <v>42</v>
      </c>
      <c r="AC2483" s="182">
        <v>3</v>
      </c>
      <c r="AD2483" s="182">
        <v>1432.5</v>
      </c>
      <c r="AF2483" s="182" t="s">
        <v>6557</v>
      </c>
      <c r="AG2483" s="182" t="s">
        <v>17312</v>
      </c>
      <c r="AH2483" s="182" t="s">
        <v>2993</v>
      </c>
      <c r="AI2483" s="182" t="s">
        <v>17040</v>
      </c>
    </row>
    <row r="2484" spans="25:35" x14ac:dyDescent="0.4">
      <c r="Y2484" s="182" t="s">
        <v>1185</v>
      </c>
      <c r="Z2484" s="182">
        <v>1955</v>
      </c>
      <c r="AA2484" s="182">
        <v>3331.8</v>
      </c>
      <c r="AB2484" s="182">
        <v>72</v>
      </c>
      <c r="AC2484" s="182">
        <v>4</v>
      </c>
      <c r="AD2484" s="182">
        <v>2738</v>
      </c>
      <c r="AF2484" s="182" t="s">
        <v>6559</v>
      </c>
      <c r="AG2484" s="182" t="s">
        <v>17312</v>
      </c>
      <c r="AH2484" s="182" t="s">
        <v>2993</v>
      </c>
      <c r="AI2484" s="182" t="s">
        <v>17040</v>
      </c>
    </row>
    <row r="2485" spans="25:35" x14ac:dyDescent="0.4">
      <c r="Y2485" s="182" t="s">
        <v>6582</v>
      </c>
      <c r="Z2485" s="182">
        <v>1960</v>
      </c>
      <c r="AA2485" s="182">
        <v>7019.8</v>
      </c>
      <c r="AB2485" s="182">
        <v>167</v>
      </c>
      <c r="AC2485" s="182">
        <v>4</v>
      </c>
      <c r="AD2485" s="182">
        <v>6311.5</v>
      </c>
      <c r="AF2485" s="182" t="s">
        <v>6562</v>
      </c>
      <c r="AG2485" s="182" t="s">
        <v>17312</v>
      </c>
      <c r="AH2485" s="182" t="s">
        <v>2993</v>
      </c>
      <c r="AI2485" s="182" t="s">
        <v>17322</v>
      </c>
    </row>
    <row r="2486" spans="25:35" x14ac:dyDescent="0.4">
      <c r="Y2486" s="182" t="s">
        <v>1186</v>
      </c>
      <c r="Z2486" s="182">
        <v>1961</v>
      </c>
      <c r="AA2486" s="182">
        <v>1732.3</v>
      </c>
      <c r="AB2486" s="182">
        <v>59</v>
      </c>
      <c r="AC2486" s="182">
        <v>4</v>
      </c>
      <c r="AD2486" s="182">
        <v>1276.7</v>
      </c>
      <c r="AF2486" s="182" t="s">
        <v>6564</v>
      </c>
      <c r="AG2486" s="182" t="s">
        <v>17312</v>
      </c>
      <c r="AH2486" s="182" t="s">
        <v>17035</v>
      </c>
      <c r="AI2486" s="182" t="s">
        <v>17042</v>
      </c>
    </row>
    <row r="2487" spans="25:35" x14ac:dyDescent="0.4">
      <c r="Y2487" s="182" t="s">
        <v>173</v>
      </c>
      <c r="Z2487" s="182">
        <v>1952</v>
      </c>
      <c r="AA2487" s="182">
        <v>769.5</v>
      </c>
      <c r="AB2487" s="182">
        <v>29</v>
      </c>
      <c r="AC2487" s="182">
        <v>2</v>
      </c>
      <c r="AD2487" s="182">
        <v>520.4</v>
      </c>
      <c r="AF2487" s="182" t="s">
        <v>6566</v>
      </c>
      <c r="AG2487" s="182" t="s">
        <v>17312</v>
      </c>
      <c r="AH2487" s="182" t="s">
        <v>17035</v>
      </c>
      <c r="AI2487" s="182" t="s">
        <v>17042</v>
      </c>
    </row>
    <row r="2488" spans="25:35" x14ac:dyDescent="0.4">
      <c r="Y2488" s="182" t="s">
        <v>6587</v>
      </c>
      <c r="Z2488" s="182">
        <v>1961</v>
      </c>
      <c r="AA2488" s="182">
        <v>3396.3</v>
      </c>
      <c r="AB2488" s="182">
        <v>283</v>
      </c>
      <c r="AC2488" s="182">
        <v>5</v>
      </c>
      <c r="AD2488" s="182">
        <v>3153.9</v>
      </c>
      <c r="AF2488" s="182" t="s">
        <v>6568</v>
      </c>
      <c r="AG2488" s="182" t="s">
        <v>17312</v>
      </c>
      <c r="AH2488" s="182" t="s">
        <v>17035</v>
      </c>
      <c r="AI2488" s="182" t="s">
        <v>17042</v>
      </c>
    </row>
    <row r="2489" spans="25:35" x14ac:dyDescent="0.4">
      <c r="Y2489" s="182" t="s">
        <v>1187</v>
      </c>
      <c r="Z2489" s="182">
        <v>1941</v>
      </c>
      <c r="AA2489" s="182">
        <v>597.20000000000005</v>
      </c>
      <c r="AB2489" s="182">
        <v>29</v>
      </c>
      <c r="AC2489" s="182">
        <v>2</v>
      </c>
      <c r="AD2489" s="182">
        <v>529.20000000000005</v>
      </c>
      <c r="AF2489" s="182" t="s">
        <v>6570</v>
      </c>
      <c r="AG2489" s="182" t="s">
        <v>2993</v>
      </c>
      <c r="AH2489" s="182" t="s">
        <v>2993</v>
      </c>
      <c r="AI2489" s="182" t="s">
        <v>2993</v>
      </c>
    </row>
    <row r="2490" spans="25:35" x14ac:dyDescent="0.4">
      <c r="Y2490" s="182" t="s">
        <v>6589</v>
      </c>
      <c r="Z2490" s="182">
        <v>1967</v>
      </c>
      <c r="AA2490" s="182">
        <v>3151</v>
      </c>
      <c r="AB2490" s="182">
        <v>208</v>
      </c>
      <c r="AC2490" s="182">
        <v>5</v>
      </c>
      <c r="AD2490" s="182">
        <v>2062</v>
      </c>
      <c r="AF2490" s="182" t="s">
        <v>1183</v>
      </c>
      <c r="AG2490" s="182" t="s">
        <v>17312</v>
      </c>
      <c r="AH2490" s="182" t="s">
        <v>17035</v>
      </c>
      <c r="AI2490" s="182" t="s">
        <v>17322</v>
      </c>
    </row>
    <row r="2491" spans="25:35" x14ac:dyDescent="0.4">
      <c r="Y2491" s="182" t="s">
        <v>6590</v>
      </c>
      <c r="Z2491" s="182">
        <v>1963</v>
      </c>
      <c r="AA2491" s="182">
        <v>3397.8</v>
      </c>
      <c r="AB2491" s="182">
        <v>119</v>
      </c>
      <c r="AC2491" s="182">
        <v>5</v>
      </c>
      <c r="AD2491" s="182">
        <v>1993.3</v>
      </c>
      <c r="AF2491" s="182" t="s">
        <v>6572</v>
      </c>
      <c r="AG2491" s="182" t="s">
        <v>17312</v>
      </c>
      <c r="AH2491" s="182" t="s">
        <v>2993</v>
      </c>
      <c r="AI2491" s="182" t="s">
        <v>17040</v>
      </c>
    </row>
    <row r="2492" spans="25:35" x14ac:dyDescent="0.4">
      <c r="Y2492" s="182" t="s">
        <v>1188</v>
      </c>
      <c r="Z2492" s="182">
        <v>1941</v>
      </c>
      <c r="AA2492" s="182">
        <v>583.5</v>
      </c>
      <c r="AB2492" s="182">
        <v>39</v>
      </c>
      <c r="AC2492" s="182">
        <v>2</v>
      </c>
      <c r="AD2492" s="182">
        <v>558.1</v>
      </c>
      <c r="AF2492" s="182" t="s">
        <v>6573</v>
      </c>
      <c r="AG2492" s="182" t="s">
        <v>17312</v>
      </c>
      <c r="AH2492" s="182" t="s">
        <v>2993</v>
      </c>
      <c r="AI2492" s="182" t="s">
        <v>17040</v>
      </c>
    </row>
    <row r="2493" spans="25:35" x14ac:dyDescent="0.4">
      <c r="Y2493" s="182" t="s">
        <v>1189</v>
      </c>
      <c r="Z2493" s="182">
        <v>1941</v>
      </c>
      <c r="AA2493" s="182">
        <v>641.79999999999995</v>
      </c>
      <c r="AB2493" s="182">
        <v>31</v>
      </c>
      <c r="AC2493" s="182">
        <v>2</v>
      </c>
      <c r="AD2493" s="182">
        <v>571.29999999999995</v>
      </c>
      <c r="AF2493" s="182" t="s">
        <v>1184</v>
      </c>
      <c r="AG2493" s="182" t="s">
        <v>17312</v>
      </c>
      <c r="AH2493" s="182" t="s">
        <v>2993</v>
      </c>
      <c r="AI2493" s="182" t="s">
        <v>17322</v>
      </c>
    </row>
    <row r="2494" spans="25:35" x14ac:dyDescent="0.4">
      <c r="Y2494" s="182" t="s">
        <v>6593</v>
      </c>
      <c r="Z2494" s="182">
        <v>1968</v>
      </c>
      <c r="AA2494" s="182">
        <v>5192.3</v>
      </c>
      <c r="AB2494" s="182">
        <v>190</v>
      </c>
      <c r="AC2494" s="182">
        <v>5</v>
      </c>
      <c r="AD2494" s="182">
        <v>4799.8</v>
      </c>
      <c r="AF2494" s="182" t="s">
        <v>6576</v>
      </c>
      <c r="AG2494" s="182" t="s">
        <v>17312</v>
      </c>
      <c r="AH2494" s="182" t="s">
        <v>2993</v>
      </c>
      <c r="AI2494" s="182" t="s">
        <v>17042</v>
      </c>
    </row>
    <row r="2495" spans="25:35" x14ac:dyDescent="0.4">
      <c r="Y2495" s="182" t="s">
        <v>1190</v>
      </c>
      <c r="Z2495" s="182">
        <v>1941</v>
      </c>
      <c r="AA2495" s="182">
        <v>603.70000000000005</v>
      </c>
      <c r="AB2495" s="182">
        <v>34</v>
      </c>
      <c r="AC2495" s="182">
        <v>2</v>
      </c>
      <c r="AD2495" s="182">
        <v>538.79999999999995</v>
      </c>
      <c r="AF2495" s="182" t="s">
        <v>6577</v>
      </c>
      <c r="AG2495" s="182" t="s">
        <v>17312</v>
      </c>
      <c r="AH2495" s="182" t="s">
        <v>2993</v>
      </c>
      <c r="AI2495" s="182" t="s">
        <v>17315</v>
      </c>
    </row>
    <row r="2496" spans="25:35" x14ac:dyDescent="0.4">
      <c r="Y2496" s="182" t="s">
        <v>6596</v>
      </c>
      <c r="Z2496" s="182">
        <v>1996</v>
      </c>
      <c r="AA2496" s="182">
        <v>1988.3</v>
      </c>
      <c r="AB2496" s="182">
        <v>87</v>
      </c>
      <c r="AC2496" s="182">
        <v>5</v>
      </c>
      <c r="AD2496" s="182">
        <v>1763.6</v>
      </c>
      <c r="AF2496" s="182" t="s">
        <v>6579</v>
      </c>
      <c r="AG2496" s="182" t="s">
        <v>17312</v>
      </c>
      <c r="AH2496" s="182" t="s">
        <v>2993</v>
      </c>
      <c r="AI2496" s="182" t="s">
        <v>17042</v>
      </c>
    </row>
    <row r="2497" spans="25:35" x14ac:dyDescent="0.4">
      <c r="Y2497" s="182" t="s">
        <v>1191</v>
      </c>
      <c r="Z2497" s="182">
        <v>1959</v>
      </c>
      <c r="AA2497" s="182">
        <v>2200.3000000000002</v>
      </c>
      <c r="AB2497" s="182">
        <v>45</v>
      </c>
      <c r="AC2497" s="182">
        <v>3</v>
      </c>
      <c r="AD2497" s="182">
        <v>1165.2</v>
      </c>
      <c r="AF2497" s="182" t="s">
        <v>1185</v>
      </c>
      <c r="AG2497" s="182" t="s">
        <v>17312</v>
      </c>
      <c r="AH2497" s="182" t="s">
        <v>2993</v>
      </c>
      <c r="AI2497" s="182" t="s">
        <v>17322</v>
      </c>
    </row>
    <row r="2498" spans="25:35" x14ac:dyDescent="0.4">
      <c r="Y2498" s="182" t="s">
        <v>6598</v>
      </c>
      <c r="Z2498" s="182">
        <v>1965</v>
      </c>
      <c r="AA2498" s="182">
        <v>5062.5</v>
      </c>
      <c r="AB2498" s="182">
        <v>143</v>
      </c>
      <c r="AC2498" s="182">
        <v>5</v>
      </c>
      <c r="AD2498" s="182">
        <v>3185.7</v>
      </c>
      <c r="AF2498" s="182" t="s">
        <v>6582</v>
      </c>
      <c r="AG2498" s="182" t="s">
        <v>17312</v>
      </c>
      <c r="AH2498" s="182" t="s">
        <v>2993</v>
      </c>
      <c r="AI2498" s="182" t="s">
        <v>17320</v>
      </c>
    </row>
    <row r="2499" spans="25:35" x14ac:dyDescent="0.4">
      <c r="Y2499" s="182" t="s">
        <v>6600</v>
      </c>
      <c r="Z2499" s="182">
        <v>1969</v>
      </c>
      <c r="AA2499" s="182">
        <v>3630.1</v>
      </c>
      <c r="AB2499" s="182">
        <v>78</v>
      </c>
      <c r="AC2499" s="182">
        <v>5</v>
      </c>
      <c r="AD2499" s="182">
        <v>3361.8</v>
      </c>
      <c r="AF2499" s="182" t="s">
        <v>1186</v>
      </c>
      <c r="AG2499" s="182" t="s">
        <v>17312</v>
      </c>
      <c r="AH2499" s="182" t="s">
        <v>2993</v>
      </c>
      <c r="AI2499" s="182" t="s">
        <v>17042</v>
      </c>
    </row>
    <row r="2500" spans="25:35" x14ac:dyDescent="0.4">
      <c r="Y2500" s="182" t="s">
        <v>6602</v>
      </c>
      <c r="Z2500" s="182">
        <v>1965</v>
      </c>
      <c r="AA2500" s="182">
        <v>3186.2</v>
      </c>
      <c r="AB2500" s="182">
        <v>150</v>
      </c>
      <c r="AC2500" s="182">
        <v>5</v>
      </c>
      <c r="AD2500" s="182">
        <v>3186.2</v>
      </c>
      <c r="AF2500" s="182" t="s">
        <v>173</v>
      </c>
      <c r="AG2500" s="182" t="s">
        <v>17312</v>
      </c>
      <c r="AH2500" s="182" t="s">
        <v>2993</v>
      </c>
      <c r="AI2500" s="182" t="s">
        <v>17040</v>
      </c>
    </row>
    <row r="2501" spans="25:35" x14ac:dyDescent="0.4">
      <c r="Y2501" s="182" t="s">
        <v>6604</v>
      </c>
      <c r="Z2501" s="182">
        <v>1967</v>
      </c>
      <c r="AA2501" s="182">
        <v>3634</v>
      </c>
      <c r="AB2501" s="182">
        <v>170</v>
      </c>
      <c r="AC2501" s="182">
        <v>5</v>
      </c>
      <c r="AD2501" s="182">
        <v>3360.7</v>
      </c>
      <c r="AF2501" s="182" t="s">
        <v>6587</v>
      </c>
      <c r="AG2501" s="182" t="s">
        <v>17312</v>
      </c>
      <c r="AH2501" s="182" t="s">
        <v>2993</v>
      </c>
      <c r="AI2501" s="182" t="s">
        <v>17315</v>
      </c>
    </row>
    <row r="2502" spans="25:35" x14ac:dyDescent="0.4">
      <c r="Y2502" s="182" t="s">
        <v>6605</v>
      </c>
      <c r="Z2502" s="182">
        <v>1961</v>
      </c>
      <c r="AA2502" s="182">
        <v>2136.1</v>
      </c>
      <c r="AB2502" s="182">
        <v>84</v>
      </c>
      <c r="AC2502" s="182">
        <v>4</v>
      </c>
      <c r="AD2502" s="182">
        <v>1990.2</v>
      </c>
      <c r="AF2502" s="182" t="s">
        <v>1187</v>
      </c>
      <c r="AG2502" s="182" t="s">
        <v>17327</v>
      </c>
      <c r="AH2502" s="182" t="s">
        <v>2993</v>
      </c>
      <c r="AI2502" s="182" t="s">
        <v>17042</v>
      </c>
    </row>
    <row r="2503" spans="25:35" x14ac:dyDescent="0.4">
      <c r="Y2503" s="182" t="s">
        <v>87</v>
      </c>
      <c r="Z2503" s="182">
        <v>1959</v>
      </c>
      <c r="AA2503" s="182">
        <v>1830.4</v>
      </c>
      <c r="AB2503" s="182">
        <v>77</v>
      </c>
      <c r="AC2503" s="182">
        <v>3</v>
      </c>
      <c r="AD2503" s="182">
        <v>1026.8</v>
      </c>
      <c r="AF2503" s="182" t="s">
        <v>6589</v>
      </c>
      <c r="AG2503" s="182" t="s">
        <v>17312</v>
      </c>
      <c r="AH2503" s="182" t="s">
        <v>2993</v>
      </c>
      <c r="AI2503" s="182" t="s">
        <v>17315</v>
      </c>
    </row>
    <row r="2504" spans="25:35" x14ac:dyDescent="0.4">
      <c r="Y2504" s="182" t="s">
        <v>6606</v>
      </c>
      <c r="Z2504" s="182">
        <v>1960</v>
      </c>
      <c r="AA2504" s="182">
        <v>2860.9</v>
      </c>
      <c r="AB2504" s="182">
        <v>79</v>
      </c>
      <c r="AC2504" s="182">
        <v>4</v>
      </c>
      <c r="AD2504" s="182">
        <v>2055.3000000000002</v>
      </c>
      <c r="AF2504" s="182" t="s">
        <v>6590</v>
      </c>
      <c r="AG2504" s="182" t="s">
        <v>17312</v>
      </c>
      <c r="AH2504" s="182" t="s">
        <v>2993</v>
      </c>
      <c r="AI2504" s="182" t="s">
        <v>17315</v>
      </c>
    </row>
    <row r="2505" spans="25:35" x14ac:dyDescent="0.4">
      <c r="Y2505" s="182" t="s">
        <v>6608</v>
      </c>
      <c r="Z2505" s="182">
        <v>1973</v>
      </c>
      <c r="AA2505" s="182">
        <v>2812.6</v>
      </c>
      <c r="AB2505" s="182">
        <v>98</v>
      </c>
      <c r="AC2505" s="182">
        <v>5</v>
      </c>
      <c r="AD2505" s="182">
        <v>2039.4</v>
      </c>
      <c r="AF2505" s="182" t="s">
        <v>1188</v>
      </c>
      <c r="AG2505" s="182" t="s">
        <v>17327</v>
      </c>
      <c r="AH2505" s="182" t="s">
        <v>2993</v>
      </c>
      <c r="AI2505" s="182" t="s">
        <v>17042</v>
      </c>
    </row>
    <row r="2506" spans="25:35" x14ac:dyDescent="0.4">
      <c r="Y2506" s="182" t="s">
        <v>1192</v>
      </c>
      <c r="Z2506" s="182">
        <v>1982</v>
      </c>
      <c r="AA2506" s="182">
        <v>2853</v>
      </c>
      <c r="AB2506" s="182">
        <v>107</v>
      </c>
      <c r="AC2506" s="182">
        <v>3</v>
      </c>
      <c r="AD2506" s="182">
        <v>1966.9</v>
      </c>
      <c r="AF2506" s="182" t="s">
        <v>1189</v>
      </c>
      <c r="AG2506" s="182" t="s">
        <v>17327</v>
      </c>
      <c r="AH2506" s="182" t="s">
        <v>2993</v>
      </c>
      <c r="AI2506" s="182" t="s">
        <v>17042</v>
      </c>
    </row>
    <row r="2507" spans="25:35" x14ac:dyDescent="0.4">
      <c r="Y2507" s="182" t="s">
        <v>136</v>
      </c>
      <c r="Z2507" s="182">
        <v>1971</v>
      </c>
      <c r="AA2507" s="182">
        <v>941.4</v>
      </c>
      <c r="AB2507" s="182">
        <v>50</v>
      </c>
      <c r="AC2507" s="182">
        <v>2</v>
      </c>
      <c r="AD2507" s="182">
        <v>901.7</v>
      </c>
      <c r="AF2507" s="182" t="s">
        <v>6593</v>
      </c>
      <c r="AG2507" s="182" t="s">
        <v>17312</v>
      </c>
      <c r="AH2507" s="182" t="s">
        <v>2993</v>
      </c>
      <c r="AI2507" s="182" t="s">
        <v>17320</v>
      </c>
    </row>
    <row r="2508" spans="25:35" x14ac:dyDescent="0.4">
      <c r="Y2508" s="182" t="s">
        <v>1193</v>
      </c>
      <c r="Z2508" s="182">
        <v>1986</v>
      </c>
      <c r="AA2508" s="182">
        <v>3445.2</v>
      </c>
      <c r="AB2508" s="182">
        <v>145</v>
      </c>
      <c r="AC2508" s="182">
        <v>3</v>
      </c>
      <c r="AD2508" s="182">
        <v>2350.4</v>
      </c>
      <c r="AF2508" s="182" t="s">
        <v>1190</v>
      </c>
      <c r="AG2508" s="182" t="s">
        <v>17327</v>
      </c>
      <c r="AH2508" s="182" t="s">
        <v>2993</v>
      </c>
      <c r="AI2508" s="182" t="s">
        <v>17042</v>
      </c>
    </row>
    <row r="2509" spans="25:35" x14ac:dyDescent="0.4">
      <c r="Y2509" s="182" t="s">
        <v>6610</v>
      </c>
      <c r="Z2509" s="182">
        <v>1991</v>
      </c>
      <c r="AA2509" s="182">
        <v>4031.7</v>
      </c>
      <c r="AB2509" s="182">
        <v>179</v>
      </c>
      <c r="AC2509" s="182">
        <v>5</v>
      </c>
      <c r="AD2509" s="182">
        <v>3143.7</v>
      </c>
      <c r="AF2509" s="182" t="s">
        <v>6596</v>
      </c>
      <c r="AG2509" s="182" t="s">
        <v>17312</v>
      </c>
      <c r="AH2509" s="182" t="s">
        <v>2993</v>
      </c>
      <c r="AI2509" s="182" t="s">
        <v>17322</v>
      </c>
    </row>
    <row r="2510" spans="25:35" x14ac:dyDescent="0.4">
      <c r="Y2510" s="182" t="s">
        <v>6612</v>
      </c>
      <c r="Z2510" s="182">
        <v>1967</v>
      </c>
      <c r="AA2510" s="182">
        <v>3562.6</v>
      </c>
      <c r="AB2510" s="182">
        <v>187</v>
      </c>
      <c r="AC2510" s="182">
        <v>5</v>
      </c>
      <c r="AD2510" s="182">
        <v>3319.1</v>
      </c>
      <c r="AF2510" s="182" t="s">
        <v>1191</v>
      </c>
      <c r="AG2510" s="182" t="s">
        <v>17312</v>
      </c>
      <c r="AH2510" s="182" t="s">
        <v>17430</v>
      </c>
      <c r="AI2510" s="182" t="s">
        <v>17040</v>
      </c>
    </row>
    <row r="2511" spans="25:35" x14ac:dyDescent="0.4">
      <c r="Y2511" s="182" t="s">
        <v>6614</v>
      </c>
      <c r="Z2511" s="182">
        <v>1971</v>
      </c>
      <c r="AA2511" s="182">
        <v>3514.9</v>
      </c>
      <c r="AB2511" s="182">
        <v>170</v>
      </c>
      <c r="AC2511" s="182">
        <v>5</v>
      </c>
      <c r="AD2511" s="182">
        <v>3245.2</v>
      </c>
      <c r="AF2511" s="182" t="s">
        <v>6598</v>
      </c>
      <c r="AG2511" s="182" t="s">
        <v>17312</v>
      </c>
      <c r="AH2511" s="182" t="s">
        <v>2993</v>
      </c>
      <c r="AI2511" s="182" t="s">
        <v>17315</v>
      </c>
    </row>
    <row r="2512" spans="25:35" x14ac:dyDescent="0.4">
      <c r="Y2512" s="182" t="s">
        <v>6617</v>
      </c>
      <c r="Z2512" s="182">
        <v>1985</v>
      </c>
      <c r="AA2512" s="182">
        <v>1248.5999999999999</v>
      </c>
      <c r="AB2512" s="182">
        <v>51</v>
      </c>
      <c r="AC2512" s="182">
        <v>5</v>
      </c>
      <c r="AD2512" s="182">
        <v>1137.4000000000001</v>
      </c>
      <c r="AF2512" s="182" t="s">
        <v>6600</v>
      </c>
      <c r="AG2512" s="182" t="s">
        <v>17312</v>
      </c>
      <c r="AH2512" s="182" t="s">
        <v>2993</v>
      </c>
      <c r="AI2512" s="182" t="s">
        <v>17315</v>
      </c>
    </row>
    <row r="2513" spans="25:35" x14ac:dyDescent="0.4">
      <c r="Y2513" s="182" t="s">
        <v>6619</v>
      </c>
      <c r="Z2513" s="182">
        <v>1957</v>
      </c>
      <c r="AA2513" s="182">
        <v>612.6</v>
      </c>
      <c r="AB2513" s="182">
        <v>27</v>
      </c>
      <c r="AC2513" s="182">
        <v>2</v>
      </c>
      <c r="AD2513" s="182">
        <v>567</v>
      </c>
      <c r="AF2513" s="182" t="s">
        <v>6602</v>
      </c>
      <c r="AG2513" s="182" t="s">
        <v>17312</v>
      </c>
      <c r="AH2513" s="182" t="s">
        <v>2993</v>
      </c>
      <c r="AI2513" s="182" t="s">
        <v>17315</v>
      </c>
    </row>
    <row r="2514" spans="25:35" x14ac:dyDescent="0.4">
      <c r="Y2514" s="182" t="s">
        <v>6621</v>
      </c>
      <c r="Z2514" s="182">
        <v>1956</v>
      </c>
      <c r="AA2514" s="182">
        <v>685.3</v>
      </c>
      <c r="AB2514" s="182">
        <v>32</v>
      </c>
      <c r="AC2514" s="182">
        <v>2</v>
      </c>
      <c r="AD2514" s="182">
        <v>629.1</v>
      </c>
      <c r="AF2514" s="182" t="s">
        <v>6604</v>
      </c>
      <c r="AG2514" s="182" t="s">
        <v>17312</v>
      </c>
      <c r="AH2514" s="182" t="s">
        <v>2993</v>
      </c>
      <c r="AI2514" s="182" t="s">
        <v>17315</v>
      </c>
    </row>
    <row r="2515" spans="25:35" x14ac:dyDescent="0.4">
      <c r="Y2515" s="182" t="s">
        <v>6623</v>
      </c>
      <c r="Z2515" s="182">
        <v>1956</v>
      </c>
      <c r="AA2515" s="182">
        <v>665.4</v>
      </c>
      <c r="AB2515" s="182">
        <v>34</v>
      </c>
      <c r="AC2515" s="182">
        <v>2</v>
      </c>
      <c r="AD2515" s="182">
        <v>609.9</v>
      </c>
      <c r="AF2515" s="182" t="s">
        <v>6605</v>
      </c>
      <c r="AG2515" s="182" t="s">
        <v>17312</v>
      </c>
      <c r="AH2515" s="182" t="s">
        <v>2993</v>
      </c>
      <c r="AI2515" s="182" t="s">
        <v>17322</v>
      </c>
    </row>
    <row r="2516" spans="25:35" x14ac:dyDescent="0.4">
      <c r="Y2516" s="182" t="s">
        <v>6624</v>
      </c>
      <c r="Z2516" s="182">
        <v>1988</v>
      </c>
      <c r="AA2516" s="182">
        <v>3784.4</v>
      </c>
      <c r="AB2516" s="182">
        <v>222</v>
      </c>
      <c r="AC2516" s="182">
        <v>9</v>
      </c>
      <c r="AD2516" s="182">
        <v>3713.8</v>
      </c>
      <c r="AF2516" s="182" t="s">
        <v>87</v>
      </c>
      <c r="AG2516" s="182" t="s">
        <v>17312</v>
      </c>
      <c r="AH2516" s="182" t="s">
        <v>2993</v>
      </c>
      <c r="AI2516" s="182" t="s">
        <v>17040</v>
      </c>
    </row>
    <row r="2517" spans="25:35" x14ac:dyDescent="0.4">
      <c r="Y2517" s="182" t="s">
        <v>6626</v>
      </c>
      <c r="Z2517" s="182">
        <v>1967</v>
      </c>
      <c r="AA2517" s="182">
        <v>1842.5</v>
      </c>
      <c r="AB2517" s="182">
        <v>92</v>
      </c>
      <c r="AC2517" s="182">
        <v>5</v>
      </c>
      <c r="AD2517" s="182">
        <v>1818.8</v>
      </c>
      <c r="AF2517" s="182" t="s">
        <v>6606</v>
      </c>
      <c r="AG2517" s="182" t="s">
        <v>17312</v>
      </c>
      <c r="AH2517" s="182" t="s">
        <v>2993</v>
      </c>
      <c r="AI2517" s="182" t="s">
        <v>17315</v>
      </c>
    </row>
    <row r="2518" spans="25:35" x14ac:dyDescent="0.4">
      <c r="Y2518" s="182" t="s">
        <v>6628</v>
      </c>
      <c r="Z2518" s="182">
        <v>1957</v>
      </c>
      <c r="AA2518" s="182">
        <v>612.5</v>
      </c>
      <c r="AB2518" s="182">
        <v>42</v>
      </c>
      <c r="AC2518" s="182">
        <v>2</v>
      </c>
      <c r="AD2518" s="182">
        <v>566.79999999999995</v>
      </c>
      <c r="AF2518" s="182" t="s">
        <v>6608</v>
      </c>
      <c r="AG2518" s="182" t="s">
        <v>17319</v>
      </c>
      <c r="AH2518" s="182" t="s">
        <v>2993</v>
      </c>
      <c r="AI2518" s="182" t="s">
        <v>17040</v>
      </c>
    </row>
    <row r="2519" spans="25:35" x14ac:dyDescent="0.4">
      <c r="Y2519" s="182" t="s">
        <v>6631</v>
      </c>
      <c r="Z2519" s="182">
        <v>1967</v>
      </c>
      <c r="AA2519" s="182">
        <v>2616.8000000000002</v>
      </c>
      <c r="AB2519" s="182">
        <v>103</v>
      </c>
      <c r="AC2519" s="182">
        <v>5</v>
      </c>
      <c r="AD2519" s="182">
        <v>2616.8000000000002</v>
      </c>
      <c r="AF2519" s="182" t="s">
        <v>1192</v>
      </c>
      <c r="AG2519" s="182" t="s">
        <v>17312</v>
      </c>
      <c r="AH2519" s="182" t="s">
        <v>2993</v>
      </c>
      <c r="AI2519" s="182" t="s">
        <v>17315</v>
      </c>
    </row>
    <row r="2520" spans="25:35" x14ac:dyDescent="0.4">
      <c r="Y2520" s="182" t="s">
        <v>6633</v>
      </c>
      <c r="Z2520" s="182">
        <v>1970</v>
      </c>
      <c r="AA2520" s="182">
        <v>3419.5</v>
      </c>
      <c r="AB2520" s="182">
        <v>164</v>
      </c>
      <c r="AC2520" s="182">
        <v>5</v>
      </c>
      <c r="AD2520" s="182">
        <v>3152.1</v>
      </c>
      <c r="AF2520" s="182" t="s">
        <v>136</v>
      </c>
      <c r="AG2520" s="182" t="s">
        <v>17312</v>
      </c>
      <c r="AH2520" s="182" t="s">
        <v>2993</v>
      </c>
      <c r="AI2520" s="182" t="s">
        <v>17322</v>
      </c>
    </row>
    <row r="2521" spans="25:35" x14ac:dyDescent="0.4">
      <c r="Y2521" s="182" t="s">
        <v>6635</v>
      </c>
      <c r="Z2521" s="182">
        <v>1966</v>
      </c>
      <c r="AA2521" s="182">
        <v>3183.2</v>
      </c>
      <c r="AB2521" s="182">
        <v>95</v>
      </c>
      <c r="AC2521" s="182">
        <v>5</v>
      </c>
      <c r="AD2521" s="182">
        <v>2409.1999999999998</v>
      </c>
      <c r="AF2521" s="182" t="s">
        <v>1193</v>
      </c>
      <c r="AG2521" s="182" t="s">
        <v>17312</v>
      </c>
      <c r="AH2521" s="182" t="s">
        <v>2993</v>
      </c>
      <c r="AI2521" s="182" t="s">
        <v>17315</v>
      </c>
    </row>
    <row r="2522" spans="25:35" x14ac:dyDescent="0.4">
      <c r="Y2522" s="182" t="s">
        <v>6637</v>
      </c>
      <c r="Z2522" s="182">
        <v>1966</v>
      </c>
      <c r="AA2522" s="182">
        <v>2830</v>
      </c>
      <c r="AB2522" s="182">
        <v>129</v>
      </c>
      <c r="AC2522" s="182">
        <v>5</v>
      </c>
      <c r="AD2522" s="182">
        <v>2638</v>
      </c>
      <c r="AF2522" s="182" t="s">
        <v>6610</v>
      </c>
      <c r="AG2522" s="182" t="s">
        <v>17319</v>
      </c>
      <c r="AH2522" s="182" t="s">
        <v>2993</v>
      </c>
      <c r="AI2522" s="182" t="s">
        <v>17315</v>
      </c>
    </row>
    <row r="2523" spans="25:35" x14ac:dyDescent="0.4">
      <c r="Y2523" s="182" t="s">
        <v>6639</v>
      </c>
      <c r="Z2523" s="182">
        <v>1966</v>
      </c>
      <c r="AA2523" s="182">
        <v>2664.4</v>
      </c>
      <c r="AB2523" s="182">
        <v>143</v>
      </c>
      <c r="AC2523" s="182">
        <v>5</v>
      </c>
      <c r="AD2523" s="182">
        <v>1961.9</v>
      </c>
      <c r="AF2523" s="182" t="s">
        <v>6612</v>
      </c>
      <c r="AG2523" s="182" t="s">
        <v>17312</v>
      </c>
      <c r="AH2523" s="182" t="s">
        <v>2993</v>
      </c>
      <c r="AI2523" s="182" t="s">
        <v>17315</v>
      </c>
    </row>
    <row r="2524" spans="25:35" x14ac:dyDescent="0.4">
      <c r="Y2524" s="182" t="s">
        <v>6641</v>
      </c>
      <c r="Z2524" s="182">
        <v>1966</v>
      </c>
      <c r="AA2524" s="182">
        <v>3183.6</v>
      </c>
      <c r="AB2524" s="182">
        <v>134</v>
      </c>
      <c r="AC2524" s="182">
        <v>5</v>
      </c>
      <c r="AD2524" s="182">
        <v>3183.6</v>
      </c>
      <c r="AF2524" s="182" t="s">
        <v>6614</v>
      </c>
      <c r="AG2524" s="182" t="s">
        <v>17312</v>
      </c>
      <c r="AH2524" s="182" t="s">
        <v>2993</v>
      </c>
      <c r="AI2524" s="182" t="s">
        <v>17315</v>
      </c>
    </row>
    <row r="2525" spans="25:35" x14ac:dyDescent="0.4">
      <c r="Y2525" s="182" t="s">
        <v>1194</v>
      </c>
      <c r="Z2525" s="182">
        <v>1966</v>
      </c>
      <c r="AA2525" s="182">
        <v>3136.7</v>
      </c>
      <c r="AB2525" s="182">
        <v>129</v>
      </c>
      <c r="AC2525" s="182">
        <v>5</v>
      </c>
      <c r="AD2525" s="182">
        <v>3136.7</v>
      </c>
      <c r="AF2525" s="182" t="s">
        <v>6617</v>
      </c>
      <c r="AG2525" s="182" t="s">
        <v>17312</v>
      </c>
      <c r="AH2525" s="182" t="s">
        <v>2993</v>
      </c>
      <c r="AI2525" s="182" t="s">
        <v>17040</v>
      </c>
    </row>
    <row r="2526" spans="25:35" x14ac:dyDescent="0.4">
      <c r="Y2526" s="182" t="s">
        <v>6644</v>
      </c>
      <c r="Z2526" s="182">
        <v>1966</v>
      </c>
      <c r="AA2526" s="182">
        <v>3166.6</v>
      </c>
      <c r="AB2526" s="182">
        <v>102</v>
      </c>
      <c r="AC2526" s="182">
        <v>5</v>
      </c>
      <c r="AD2526" s="182">
        <v>2603.3000000000002</v>
      </c>
      <c r="AF2526" s="182" t="s">
        <v>6619</v>
      </c>
      <c r="AG2526" s="182" t="s">
        <v>17312</v>
      </c>
      <c r="AH2526" s="182" t="s">
        <v>2993</v>
      </c>
      <c r="AI2526" s="182" t="s">
        <v>17042</v>
      </c>
    </row>
    <row r="2527" spans="25:35" x14ac:dyDescent="0.4">
      <c r="Y2527" s="182" t="s">
        <v>6646</v>
      </c>
      <c r="Z2527" s="182">
        <v>1989</v>
      </c>
      <c r="AA2527" s="182">
        <v>4499</v>
      </c>
      <c r="AB2527" s="182">
        <v>206</v>
      </c>
      <c r="AC2527" s="182">
        <v>9</v>
      </c>
      <c r="AD2527" s="182">
        <v>3661</v>
      </c>
      <c r="AF2527" s="182" t="s">
        <v>6621</v>
      </c>
      <c r="AG2527" s="182" t="s">
        <v>17312</v>
      </c>
      <c r="AH2527" s="182" t="s">
        <v>2993</v>
      </c>
      <c r="AI2527" s="182" t="s">
        <v>17042</v>
      </c>
    </row>
    <row r="2528" spans="25:35" x14ac:dyDescent="0.4">
      <c r="Y2528" s="182" t="s">
        <v>6647</v>
      </c>
      <c r="Z2528" s="182">
        <v>1991</v>
      </c>
      <c r="AA2528" s="182">
        <v>6931.6</v>
      </c>
      <c r="AB2528" s="182">
        <v>264</v>
      </c>
      <c r="AC2528" s="182">
        <v>9</v>
      </c>
      <c r="AD2528" s="182">
        <v>5165.1000000000004</v>
      </c>
      <c r="AF2528" s="182" t="s">
        <v>6623</v>
      </c>
      <c r="AG2528" s="182" t="s">
        <v>17312</v>
      </c>
      <c r="AH2528" s="182" t="s">
        <v>2993</v>
      </c>
      <c r="AI2528" s="182" t="s">
        <v>17042</v>
      </c>
    </row>
    <row r="2529" spans="25:35" x14ac:dyDescent="0.4">
      <c r="Y2529" s="182" t="s">
        <v>1195</v>
      </c>
      <c r="Z2529" s="182">
        <v>1985</v>
      </c>
      <c r="AA2529" s="182">
        <v>6602.1</v>
      </c>
      <c r="AB2529" s="182">
        <v>283</v>
      </c>
      <c r="AC2529" s="182">
        <v>9</v>
      </c>
      <c r="AD2529" s="182">
        <v>5837.8</v>
      </c>
      <c r="AF2529" s="182" t="s">
        <v>6624</v>
      </c>
      <c r="AG2529" s="182" t="s">
        <v>17312</v>
      </c>
      <c r="AH2529" s="182" t="s">
        <v>17035</v>
      </c>
      <c r="AI2529" s="182" t="s">
        <v>17040</v>
      </c>
    </row>
    <row r="2530" spans="25:35" x14ac:dyDescent="0.4">
      <c r="Y2530" s="182" t="s">
        <v>1196</v>
      </c>
      <c r="Z2530" s="182">
        <v>1974</v>
      </c>
      <c r="AA2530" s="182">
        <v>3296.1</v>
      </c>
      <c r="AB2530" s="182">
        <v>154</v>
      </c>
      <c r="AC2530" s="182">
        <v>5</v>
      </c>
      <c r="AD2530" s="182">
        <v>3022</v>
      </c>
      <c r="AF2530" s="182" t="s">
        <v>6626</v>
      </c>
      <c r="AG2530" s="182" t="s">
        <v>17312</v>
      </c>
      <c r="AH2530" s="182" t="s">
        <v>2993</v>
      </c>
      <c r="AI2530" s="182" t="s">
        <v>17042</v>
      </c>
    </row>
    <row r="2531" spans="25:35" x14ac:dyDescent="0.4">
      <c r="Y2531" s="182" t="s">
        <v>6649</v>
      </c>
      <c r="Z2531" s="182">
        <v>1984</v>
      </c>
      <c r="AA2531" s="182">
        <v>4374.5</v>
      </c>
      <c r="AB2531" s="182">
        <v>191</v>
      </c>
      <c r="AC2531" s="182">
        <v>9</v>
      </c>
      <c r="AD2531" s="182">
        <v>3812.7</v>
      </c>
      <c r="AF2531" s="182" t="s">
        <v>6628</v>
      </c>
      <c r="AG2531" s="182" t="s">
        <v>17312</v>
      </c>
      <c r="AH2531" s="182" t="s">
        <v>2993</v>
      </c>
      <c r="AI2531" s="182" t="s">
        <v>17042</v>
      </c>
    </row>
    <row r="2532" spans="25:35" x14ac:dyDescent="0.4">
      <c r="Y2532" s="182" t="s">
        <v>6650</v>
      </c>
      <c r="Z2532" s="182">
        <v>1983</v>
      </c>
      <c r="AA2532" s="182">
        <v>3654.7</v>
      </c>
      <c r="AB2532" s="182">
        <v>167</v>
      </c>
      <c r="AC2532" s="182">
        <v>9</v>
      </c>
      <c r="AD2532" s="182">
        <v>3226.8</v>
      </c>
      <c r="AF2532" s="182" t="s">
        <v>6631</v>
      </c>
      <c r="AG2532" s="182" t="s">
        <v>17312</v>
      </c>
      <c r="AH2532" s="182" t="s">
        <v>2993</v>
      </c>
      <c r="AI2532" s="182" t="s">
        <v>17315</v>
      </c>
    </row>
    <row r="2533" spans="25:35" x14ac:dyDescent="0.4">
      <c r="Y2533" s="182" t="s">
        <v>6652</v>
      </c>
      <c r="Z2533" s="182">
        <v>2016</v>
      </c>
      <c r="AA2533" s="182">
        <v>25270</v>
      </c>
      <c r="AB2533" s="182">
        <v>100</v>
      </c>
      <c r="AC2533" s="182">
        <v>9</v>
      </c>
      <c r="AD2533" s="182">
        <v>4192.5</v>
      </c>
      <c r="AF2533" s="182" t="s">
        <v>6633</v>
      </c>
      <c r="AG2533" s="182" t="s">
        <v>17312</v>
      </c>
      <c r="AH2533" s="182" t="s">
        <v>2993</v>
      </c>
      <c r="AI2533" s="182" t="s">
        <v>17315</v>
      </c>
    </row>
    <row r="2534" spans="25:35" x14ac:dyDescent="0.4">
      <c r="Y2534" s="182" t="s">
        <v>6653</v>
      </c>
      <c r="Z2534" s="182">
        <v>2008</v>
      </c>
      <c r="AA2534" s="182">
        <v>25737.4</v>
      </c>
      <c r="AB2534" s="182">
        <v>467</v>
      </c>
      <c r="AC2534" s="182">
        <v>10</v>
      </c>
      <c r="AD2534" s="182">
        <v>20510.599999999999</v>
      </c>
      <c r="AF2534" s="182" t="s">
        <v>6635</v>
      </c>
      <c r="AG2534" s="182" t="s">
        <v>17312</v>
      </c>
      <c r="AH2534" s="182" t="s">
        <v>2993</v>
      </c>
      <c r="AI2534" s="182" t="s">
        <v>17315</v>
      </c>
    </row>
    <row r="2535" spans="25:35" x14ac:dyDescent="0.4">
      <c r="Y2535" s="182" t="s">
        <v>6655</v>
      </c>
      <c r="Z2535" s="182">
        <v>2012</v>
      </c>
      <c r="AA2535" s="182">
        <v>6650.7</v>
      </c>
      <c r="AB2535" s="182">
        <v>142</v>
      </c>
      <c r="AC2535" s="182">
        <v>12</v>
      </c>
      <c r="AD2535" s="182">
        <v>5170.6000000000004</v>
      </c>
      <c r="AF2535" s="182" t="s">
        <v>6637</v>
      </c>
      <c r="AG2535" s="182" t="s">
        <v>17312</v>
      </c>
      <c r="AH2535" s="182" t="s">
        <v>2993</v>
      </c>
      <c r="AI2535" s="182" t="s">
        <v>17315</v>
      </c>
    </row>
    <row r="2536" spans="25:35" x14ac:dyDescent="0.4">
      <c r="Y2536" s="182" t="s">
        <v>6656</v>
      </c>
      <c r="Z2536" s="182">
        <v>2013</v>
      </c>
      <c r="AA2536" s="182">
        <v>4800</v>
      </c>
      <c r="AB2536" s="182">
        <v>228</v>
      </c>
      <c r="AC2536" s="182">
        <v>12</v>
      </c>
      <c r="AD2536" s="182">
        <v>3820.8</v>
      </c>
      <c r="AF2536" s="182" t="s">
        <v>6639</v>
      </c>
      <c r="AG2536" s="182" t="s">
        <v>17312</v>
      </c>
      <c r="AH2536" s="182" t="s">
        <v>2993</v>
      </c>
      <c r="AI2536" s="182" t="s">
        <v>17315</v>
      </c>
    </row>
    <row r="2537" spans="25:35" x14ac:dyDescent="0.4">
      <c r="Y2537" s="182" t="s">
        <v>6657</v>
      </c>
      <c r="Z2537" s="182">
        <v>2009</v>
      </c>
      <c r="AA2537" s="182">
        <v>4186.6000000000004</v>
      </c>
      <c r="AB2537" s="182">
        <v>74</v>
      </c>
      <c r="AC2537" s="182">
        <v>9</v>
      </c>
      <c r="AD2537" s="182">
        <v>3356.1</v>
      </c>
      <c r="AF2537" s="182" t="s">
        <v>6641</v>
      </c>
      <c r="AG2537" s="182" t="s">
        <v>17312</v>
      </c>
      <c r="AH2537" s="182" t="s">
        <v>17035</v>
      </c>
      <c r="AI2537" s="182" t="s">
        <v>17315</v>
      </c>
    </row>
    <row r="2538" spans="25:35" x14ac:dyDescent="0.4">
      <c r="Y2538" s="182" t="s">
        <v>6658</v>
      </c>
      <c r="Z2538" s="182">
        <v>2013</v>
      </c>
      <c r="AA2538" s="182">
        <v>7491</v>
      </c>
      <c r="AB2538" s="182">
        <v>125</v>
      </c>
      <c r="AC2538" s="182">
        <v>14</v>
      </c>
      <c r="AD2538" s="182">
        <v>5747</v>
      </c>
      <c r="AF2538" s="182" t="s">
        <v>1194</v>
      </c>
      <c r="AG2538" s="182" t="s">
        <v>17312</v>
      </c>
      <c r="AH2538" s="182" t="s">
        <v>17313</v>
      </c>
      <c r="AI2538" s="182" t="s">
        <v>17315</v>
      </c>
    </row>
    <row r="2539" spans="25:35" x14ac:dyDescent="0.4">
      <c r="Y2539" s="182" t="s">
        <v>6659</v>
      </c>
      <c r="Z2539" s="182">
        <v>2013</v>
      </c>
      <c r="AA2539" s="182">
        <v>9988.7000000000007</v>
      </c>
      <c r="AB2539" s="182">
        <v>112</v>
      </c>
      <c r="AC2539" s="182">
        <v>14</v>
      </c>
      <c r="AD2539" s="182">
        <v>8801.2000000000007</v>
      </c>
      <c r="AF2539" s="182" t="s">
        <v>6644</v>
      </c>
      <c r="AG2539" s="182" t="s">
        <v>17312</v>
      </c>
      <c r="AH2539" s="182" t="s">
        <v>2993</v>
      </c>
      <c r="AI2539" s="182" t="s">
        <v>17315</v>
      </c>
    </row>
    <row r="2540" spans="25:35" x14ac:dyDescent="0.4">
      <c r="Y2540" s="182" t="s">
        <v>6661</v>
      </c>
      <c r="Z2540" s="182">
        <v>1959</v>
      </c>
      <c r="AA2540" s="182">
        <v>445.1</v>
      </c>
      <c r="AB2540" s="182">
        <v>25</v>
      </c>
      <c r="AC2540" s="182">
        <v>2</v>
      </c>
      <c r="AD2540" s="182">
        <v>400.5</v>
      </c>
      <c r="AF2540" s="182" t="s">
        <v>6646</v>
      </c>
      <c r="AG2540" s="182" t="s">
        <v>17312</v>
      </c>
      <c r="AH2540" s="182" t="s">
        <v>17035</v>
      </c>
      <c r="AI2540" s="182" t="s">
        <v>17040</v>
      </c>
    </row>
    <row r="2541" spans="25:35" x14ac:dyDescent="0.4">
      <c r="Y2541" s="182" t="s">
        <v>6664</v>
      </c>
      <c r="Z2541" s="182">
        <v>1940</v>
      </c>
      <c r="AA2541" s="182">
        <v>535.5</v>
      </c>
      <c r="AB2541" s="182">
        <v>8</v>
      </c>
      <c r="AC2541" s="182">
        <v>2</v>
      </c>
      <c r="AD2541" s="182">
        <v>473.1</v>
      </c>
      <c r="AF2541" s="182" t="s">
        <v>6647</v>
      </c>
      <c r="AG2541" s="182" t="s">
        <v>17312</v>
      </c>
      <c r="AH2541" s="182" t="s">
        <v>2993</v>
      </c>
      <c r="AI2541" s="182" t="s">
        <v>17040</v>
      </c>
    </row>
    <row r="2542" spans="25:35" x14ac:dyDescent="0.4">
      <c r="Y2542" s="182" t="s">
        <v>6665</v>
      </c>
      <c r="Z2542" s="182">
        <v>1935</v>
      </c>
      <c r="AA2542" s="182">
        <v>474.9</v>
      </c>
      <c r="AB2542" s="182">
        <v>15</v>
      </c>
      <c r="AC2542" s="182">
        <v>2</v>
      </c>
      <c r="AD2542" s="182">
        <v>427.5</v>
      </c>
      <c r="AF2542" s="182" t="s">
        <v>1195</v>
      </c>
      <c r="AG2542" s="182" t="s">
        <v>17312</v>
      </c>
      <c r="AH2542" s="182" t="s">
        <v>2993</v>
      </c>
      <c r="AI2542" s="182" t="s">
        <v>17042</v>
      </c>
    </row>
    <row r="2543" spans="25:35" x14ac:dyDescent="0.4">
      <c r="Y2543" s="182" t="s">
        <v>1197</v>
      </c>
      <c r="Z2543" s="182">
        <v>1954</v>
      </c>
      <c r="AA2543" s="182">
        <v>438.5</v>
      </c>
      <c r="AB2543" s="182">
        <v>17</v>
      </c>
      <c r="AC2543" s="182">
        <v>2</v>
      </c>
      <c r="AD2543" s="182">
        <v>320.2</v>
      </c>
      <c r="AF2543" s="182" t="s">
        <v>1196</v>
      </c>
      <c r="AG2543" s="182" t="s">
        <v>17319</v>
      </c>
      <c r="AH2543" s="182" t="s">
        <v>2993</v>
      </c>
      <c r="AI2543" s="182" t="s">
        <v>17315</v>
      </c>
    </row>
    <row r="2544" spans="25:35" x14ac:dyDescent="0.4">
      <c r="Y2544" s="182" t="s">
        <v>6670</v>
      </c>
      <c r="Z2544" s="182">
        <v>1988</v>
      </c>
      <c r="AA2544" s="182">
        <v>4709.3999999999996</v>
      </c>
      <c r="AB2544" s="182">
        <v>192</v>
      </c>
      <c r="AC2544" s="182">
        <v>5</v>
      </c>
      <c r="AD2544" s="182">
        <v>2704.3</v>
      </c>
      <c r="AF2544" s="182" t="s">
        <v>6649</v>
      </c>
      <c r="AG2544" s="182" t="s">
        <v>17312</v>
      </c>
      <c r="AH2544" s="182" t="s">
        <v>2993</v>
      </c>
      <c r="AI2544" s="182" t="s">
        <v>17040</v>
      </c>
    </row>
    <row r="2545" spans="25:35" x14ac:dyDescent="0.4">
      <c r="Y2545" s="182" t="s">
        <v>6672</v>
      </c>
      <c r="Z2545" s="182">
        <v>1976</v>
      </c>
      <c r="AA2545" s="182">
        <v>2887.7</v>
      </c>
      <c r="AB2545" s="182">
        <v>120</v>
      </c>
      <c r="AC2545" s="182">
        <v>5</v>
      </c>
      <c r="AD2545" s="182">
        <v>2887.7</v>
      </c>
      <c r="AF2545" s="182" t="s">
        <v>6650</v>
      </c>
      <c r="AG2545" s="182" t="s">
        <v>17312</v>
      </c>
      <c r="AH2545" s="182" t="s">
        <v>2993</v>
      </c>
      <c r="AI2545" s="182" t="s">
        <v>17040</v>
      </c>
    </row>
    <row r="2546" spans="25:35" x14ac:dyDescent="0.4">
      <c r="Y2546" s="182" t="s">
        <v>6673</v>
      </c>
      <c r="Z2546" s="182">
        <v>1992</v>
      </c>
      <c r="AA2546" s="182">
        <v>1746.6</v>
      </c>
      <c r="AB2546" s="182">
        <v>78</v>
      </c>
      <c r="AC2546" s="182">
        <v>5</v>
      </c>
      <c r="AD2546" s="182">
        <v>1601.9</v>
      </c>
      <c r="AF2546" s="182" t="s">
        <v>6652</v>
      </c>
      <c r="AG2546" s="182" t="s">
        <v>17312</v>
      </c>
      <c r="AH2546" s="182" t="s">
        <v>2993</v>
      </c>
      <c r="AI2546" s="182" t="s">
        <v>17042</v>
      </c>
    </row>
    <row r="2547" spans="25:35" x14ac:dyDescent="0.4">
      <c r="Y2547" s="182" t="s">
        <v>6675</v>
      </c>
      <c r="Z2547" s="182">
        <v>1990</v>
      </c>
      <c r="AA2547" s="182">
        <v>4655.1000000000004</v>
      </c>
      <c r="AB2547" s="182">
        <v>149</v>
      </c>
      <c r="AC2547" s="182">
        <v>5</v>
      </c>
      <c r="AD2547" s="182">
        <v>3654.4</v>
      </c>
      <c r="AF2547" s="182" t="s">
        <v>6653</v>
      </c>
      <c r="AG2547" s="182" t="s">
        <v>17312</v>
      </c>
      <c r="AH2547" s="182" t="s">
        <v>2993</v>
      </c>
      <c r="AI2547" s="182" t="s">
        <v>17331</v>
      </c>
    </row>
    <row r="2548" spans="25:35" x14ac:dyDescent="0.4">
      <c r="Y2548" s="182" t="s">
        <v>6677</v>
      </c>
      <c r="Z2548" s="182">
        <v>1979</v>
      </c>
      <c r="AA2548" s="182">
        <v>3722.4</v>
      </c>
      <c r="AB2548" s="182">
        <v>126</v>
      </c>
      <c r="AC2548" s="182">
        <v>9</v>
      </c>
      <c r="AD2548" s="182">
        <v>3065.3</v>
      </c>
      <c r="AF2548" s="182" t="s">
        <v>6655</v>
      </c>
      <c r="AG2548" s="182" t="s">
        <v>17312</v>
      </c>
      <c r="AH2548" s="182" t="s">
        <v>2993</v>
      </c>
      <c r="AI2548" s="182" t="s">
        <v>17322</v>
      </c>
    </row>
    <row r="2549" spans="25:35" x14ac:dyDescent="0.4">
      <c r="Y2549" s="182" t="s">
        <v>97</v>
      </c>
      <c r="Z2549" s="182">
        <v>1997</v>
      </c>
      <c r="AA2549" s="182">
        <v>5737.8</v>
      </c>
      <c r="AB2549" s="182">
        <v>109</v>
      </c>
      <c r="AC2549" s="182">
        <v>9</v>
      </c>
      <c r="AD2549" s="182">
        <v>4816.5</v>
      </c>
      <c r="AF2549" s="182" t="s">
        <v>6656</v>
      </c>
      <c r="AG2549" s="182" t="s">
        <v>17312</v>
      </c>
      <c r="AH2549" s="182" t="s">
        <v>2993</v>
      </c>
      <c r="AI2549" s="182" t="s">
        <v>17322</v>
      </c>
    </row>
    <row r="2550" spans="25:35" x14ac:dyDescent="0.4">
      <c r="Y2550" s="182" t="s">
        <v>174</v>
      </c>
      <c r="Z2550" s="182">
        <v>1980</v>
      </c>
      <c r="AA2550" s="182">
        <v>6695.2</v>
      </c>
      <c r="AB2550" s="182">
        <v>320</v>
      </c>
      <c r="AC2550" s="182">
        <v>5</v>
      </c>
      <c r="AD2550" s="182">
        <v>6067.3</v>
      </c>
      <c r="AF2550" s="182" t="s">
        <v>6657</v>
      </c>
      <c r="AG2550" s="182" t="s">
        <v>17312</v>
      </c>
      <c r="AH2550" s="182" t="s">
        <v>2993</v>
      </c>
      <c r="AI2550" s="182" t="s">
        <v>17042</v>
      </c>
    </row>
    <row r="2551" spans="25:35" x14ac:dyDescent="0.4">
      <c r="Y2551" s="182" t="s">
        <v>6680</v>
      </c>
      <c r="Z2551" s="182">
        <v>1976</v>
      </c>
      <c r="AA2551" s="182">
        <v>7647.5</v>
      </c>
      <c r="AB2551" s="182">
        <v>335</v>
      </c>
      <c r="AC2551" s="182">
        <v>5</v>
      </c>
      <c r="AD2551" s="182">
        <v>5959</v>
      </c>
      <c r="AF2551" s="182" t="s">
        <v>6658</v>
      </c>
      <c r="AG2551" s="182" t="s">
        <v>17312</v>
      </c>
      <c r="AH2551" s="182" t="s">
        <v>2993</v>
      </c>
      <c r="AI2551" s="182" t="s">
        <v>17042</v>
      </c>
    </row>
    <row r="2552" spans="25:35" x14ac:dyDescent="0.4">
      <c r="Y2552" s="182" t="s">
        <v>6681</v>
      </c>
      <c r="Z2552" s="182">
        <v>1974</v>
      </c>
      <c r="AA2552" s="182">
        <v>8187.2</v>
      </c>
      <c r="AB2552" s="182">
        <v>200</v>
      </c>
      <c r="AC2552" s="182">
        <v>5</v>
      </c>
      <c r="AD2552" s="182">
        <v>6026.1</v>
      </c>
      <c r="AF2552" s="182" t="s">
        <v>6659</v>
      </c>
      <c r="AG2552" s="182" t="s">
        <v>17312</v>
      </c>
      <c r="AH2552" s="182" t="s">
        <v>17035</v>
      </c>
      <c r="AI2552" s="182" t="s">
        <v>17042</v>
      </c>
    </row>
    <row r="2553" spans="25:35" x14ac:dyDescent="0.4">
      <c r="Y2553" s="182" t="s">
        <v>6683</v>
      </c>
      <c r="Z2553" s="182">
        <v>1960</v>
      </c>
      <c r="AA2553" s="182">
        <v>272.8</v>
      </c>
      <c r="AB2553" s="182">
        <v>10</v>
      </c>
      <c r="AC2553" s="182">
        <v>2</v>
      </c>
      <c r="AD2553" s="182">
        <v>182.9</v>
      </c>
      <c r="AF2553" s="182" t="s">
        <v>6661</v>
      </c>
      <c r="AG2553" s="182" t="s">
        <v>17312</v>
      </c>
      <c r="AH2553" s="182" t="s">
        <v>2993</v>
      </c>
      <c r="AI2553" s="182" t="s">
        <v>17040</v>
      </c>
    </row>
    <row r="2554" spans="25:35" x14ac:dyDescent="0.4">
      <c r="Y2554" s="182" t="s">
        <v>6685</v>
      </c>
      <c r="Z2554" s="182">
        <v>1949</v>
      </c>
      <c r="AA2554" s="182">
        <v>622.9</v>
      </c>
      <c r="AB2554" s="182">
        <v>34</v>
      </c>
      <c r="AC2554" s="182">
        <v>2</v>
      </c>
      <c r="AD2554" s="182">
        <v>389.4</v>
      </c>
      <c r="AF2554" s="182" t="s">
        <v>6664</v>
      </c>
      <c r="AG2554" s="182" t="s">
        <v>17327</v>
      </c>
      <c r="AH2554" s="182" t="s">
        <v>2993</v>
      </c>
      <c r="AI2554" s="182" t="s">
        <v>17042</v>
      </c>
    </row>
    <row r="2555" spans="25:35" x14ac:dyDescent="0.4">
      <c r="Y2555" s="182" t="s">
        <v>6686</v>
      </c>
      <c r="Z2555" s="182">
        <v>1990</v>
      </c>
      <c r="AA2555" s="182">
        <v>9992.7000000000007</v>
      </c>
      <c r="AB2555" s="182">
        <v>286</v>
      </c>
      <c r="AC2555" s="182">
        <v>7</v>
      </c>
      <c r="AD2555" s="182">
        <v>9992.7000000000007</v>
      </c>
      <c r="AF2555" s="182" t="s">
        <v>6665</v>
      </c>
      <c r="AG2555" s="182" t="s">
        <v>17312</v>
      </c>
      <c r="AH2555" s="182" t="s">
        <v>2993</v>
      </c>
      <c r="AI2555" s="182" t="s">
        <v>17040</v>
      </c>
    </row>
    <row r="2556" spans="25:35" x14ac:dyDescent="0.4">
      <c r="Y2556" s="182" t="s">
        <v>6688</v>
      </c>
      <c r="Z2556" s="182">
        <v>1989</v>
      </c>
      <c r="AA2556" s="182">
        <v>10574</v>
      </c>
      <c r="AB2556" s="182">
        <v>312</v>
      </c>
      <c r="AC2556" s="182">
        <v>9</v>
      </c>
      <c r="AD2556" s="182">
        <v>7454.7</v>
      </c>
      <c r="AF2556" s="182" t="s">
        <v>1197</v>
      </c>
      <c r="AG2556" s="182" t="s">
        <v>17312</v>
      </c>
      <c r="AH2556" s="182" t="s">
        <v>2993</v>
      </c>
      <c r="AI2556" s="182" t="s">
        <v>17042</v>
      </c>
    </row>
    <row r="2557" spans="25:35" x14ac:dyDescent="0.4">
      <c r="Y2557" s="182" t="s">
        <v>6690</v>
      </c>
      <c r="Z2557" s="182">
        <v>1998</v>
      </c>
      <c r="AA2557" s="182">
        <v>2979.6</v>
      </c>
      <c r="AB2557" s="182">
        <v>100</v>
      </c>
      <c r="AC2557" s="182">
        <v>6</v>
      </c>
      <c r="AD2557" s="182">
        <v>2486.5</v>
      </c>
      <c r="AF2557" s="182" t="s">
        <v>6670</v>
      </c>
      <c r="AG2557" s="182" t="s">
        <v>17319</v>
      </c>
      <c r="AH2557" s="182" t="s">
        <v>2993</v>
      </c>
      <c r="AI2557" s="182" t="s">
        <v>17320</v>
      </c>
    </row>
    <row r="2558" spans="25:35" x14ac:dyDescent="0.4">
      <c r="Y2558" s="182" t="s">
        <v>6691</v>
      </c>
      <c r="Z2558" s="182">
        <v>1949</v>
      </c>
      <c r="AA2558" s="182">
        <v>677</v>
      </c>
      <c r="AB2558" s="182">
        <v>39</v>
      </c>
      <c r="AC2558" s="182">
        <v>2</v>
      </c>
      <c r="AD2558" s="182">
        <v>677</v>
      </c>
      <c r="AF2558" s="182" t="s">
        <v>6672</v>
      </c>
      <c r="AG2558" s="182" t="s">
        <v>17312</v>
      </c>
      <c r="AH2558" s="182" t="s">
        <v>2993</v>
      </c>
      <c r="AI2558" s="182" t="s">
        <v>17315</v>
      </c>
    </row>
    <row r="2559" spans="25:35" x14ac:dyDescent="0.4">
      <c r="Y2559" s="182" t="s">
        <v>6693</v>
      </c>
      <c r="Z2559" s="182">
        <v>2002</v>
      </c>
      <c r="AA2559" s="182">
        <v>2091.6999999999998</v>
      </c>
      <c r="AB2559" s="182">
        <v>25</v>
      </c>
      <c r="AC2559" s="182">
        <v>10</v>
      </c>
      <c r="AD2559" s="182">
        <v>2091.6999999999998</v>
      </c>
      <c r="AF2559" s="182" t="s">
        <v>6673</v>
      </c>
      <c r="AG2559" s="182" t="s">
        <v>17312</v>
      </c>
      <c r="AH2559" s="182" t="s">
        <v>17035</v>
      </c>
      <c r="AI2559" s="182" t="s">
        <v>17040</v>
      </c>
    </row>
    <row r="2560" spans="25:35" x14ac:dyDescent="0.4">
      <c r="Y2560" s="182" t="s">
        <v>1221</v>
      </c>
      <c r="Z2560" s="182">
        <v>1954</v>
      </c>
      <c r="AA2560" s="182">
        <v>610.79999999999995</v>
      </c>
      <c r="AB2560" s="182">
        <v>36</v>
      </c>
      <c r="AC2560" s="182">
        <v>2</v>
      </c>
      <c r="AD2560" s="182">
        <v>563.29999999999995</v>
      </c>
      <c r="AF2560" s="182" t="s">
        <v>6675</v>
      </c>
      <c r="AG2560" s="182" t="s">
        <v>17312</v>
      </c>
      <c r="AH2560" s="182" t="s">
        <v>2993</v>
      </c>
      <c r="AI2560" s="182" t="s">
        <v>17315</v>
      </c>
    </row>
    <row r="2561" spans="25:35" x14ac:dyDescent="0.4">
      <c r="Y2561" s="182" t="s">
        <v>6696</v>
      </c>
      <c r="Z2561" s="182">
        <v>1977</v>
      </c>
      <c r="AA2561" s="182">
        <v>3047.1</v>
      </c>
      <c r="AB2561" s="182">
        <v>116</v>
      </c>
      <c r="AC2561" s="182">
        <v>5</v>
      </c>
      <c r="AD2561" s="182">
        <v>1745.8</v>
      </c>
      <c r="AF2561" s="182" t="s">
        <v>6677</v>
      </c>
      <c r="AG2561" s="182" t="s">
        <v>17312</v>
      </c>
      <c r="AH2561" s="182" t="s">
        <v>2993</v>
      </c>
      <c r="AI2561" s="182" t="s">
        <v>17040</v>
      </c>
    </row>
    <row r="2562" spans="25:35" x14ac:dyDescent="0.4">
      <c r="Y2562" s="182" t="s">
        <v>6699</v>
      </c>
      <c r="Z2562" s="182">
        <v>1988</v>
      </c>
      <c r="AA2562" s="182">
        <v>5703.1</v>
      </c>
      <c r="AB2562" s="182">
        <v>374</v>
      </c>
      <c r="AC2562" s="182">
        <v>9</v>
      </c>
      <c r="AD2562" s="182">
        <v>5534</v>
      </c>
      <c r="AF2562" s="182" t="s">
        <v>97</v>
      </c>
      <c r="AG2562" s="182" t="s">
        <v>17312</v>
      </c>
      <c r="AH2562" s="182" t="s">
        <v>2993</v>
      </c>
      <c r="AI2562" s="182" t="s">
        <v>17042</v>
      </c>
    </row>
    <row r="2563" spans="25:35" x14ac:dyDescent="0.4">
      <c r="Y2563" s="182" t="s">
        <v>1222</v>
      </c>
      <c r="Z2563" s="182">
        <v>2003</v>
      </c>
      <c r="AA2563" s="182">
        <v>2316.1999999999998</v>
      </c>
      <c r="AB2563" s="182">
        <v>162</v>
      </c>
      <c r="AC2563" s="182">
        <v>4</v>
      </c>
      <c r="AD2563" s="182">
        <v>1535.2</v>
      </c>
      <c r="AF2563" s="182" t="s">
        <v>174</v>
      </c>
      <c r="AG2563" s="182" t="s">
        <v>17312</v>
      </c>
      <c r="AH2563" s="182" t="s">
        <v>2993</v>
      </c>
      <c r="AI2563" s="182" t="s">
        <v>17326</v>
      </c>
    </row>
    <row r="2564" spans="25:35" x14ac:dyDescent="0.4">
      <c r="Y2564" s="182" t="s">
        <v>6701</v>
      </c>
      <c r="Z2564" s="182">
        <v>1993</v>
      </c>
      <c r="AA2564" s="182">
        <v>4200.7</v>
      </c>
      <c r="AB2564" s="182">
        <v>177</v>
      </c>
      <c r="AC2564" s="182">
        <v>3</v>
      </c>
      <c r="AD2564" s="182">
        <v>4200.7</v>
      </c>
      <c r="AF2564" s="182" t="s">
        <v>6680</v>
      </c>
      <c r="AG2564" s="182" t="s">
        <v>17312</v>
      </c>
      <c r="AH2564" s="182" t="s">
        <v>17035</v>
      </c>
      <c r="AI2564" s="182" t="s">
        <v>17314</v>
      </c>
    </row>
    <row r="2565" spans="25:35" x14ac:dyDescent="0.4">
      <c r="Y2565" s="182" t="s">
        <v>6703</v>
      </c>
      <c r="Z2565" s="182">
        <v>1969</v>
      </c>
      <c r="AA2565" s="182">
        <v>3576.1</v>
      </c>
      <c r="AB2565" s="182">
        <v>162</v>
      </c>
      <c r="AC2565" s="182">
        <v>5</v>
      </c>
      <c r="AD2565" s="182">
        <v>3576.1</v>
      </c>
      <c r="AF2565" s="182" t="s">
        <v>6681</v>
      </c>
      <c r="AG2565" s="182" t="s">
        <v>17312</v>
      </c>
      <c r="AH2565" s="182" t="s">
        <v>2993</v>
      </c>
      <c r="AI2565" s="182" t="s">
        <v>17314</v>
      </c>
    </row>
    <row r="2566" spans="25:35" x14ac:dyDescent="0.4">
      <c r="Y2566" s="182" t="s">
        <v>6704</v>
      </c>
      <c r="Z2566" s="182">
        <v>1973</v>
      </c>
      <c r="AA2566" s="182">
        <v>1914.68</v>
      </c>
      <c r="AB2566" s="182">
        <v>103</v>
      </c>
      <c r="AC2566" s="182">
        <v>9</v>
      </c>
      <c r="AD2566" s="182">
        <v>1914.68</v>
      </c>
      <c r="AF2566" s="182" t="s">
        <v>6683</v>
      </c>
      <c r="AG2566" s="182" t="s">
        <v>17312</v>
      </c>
      <c r="AH2566" s="182" t="s">
        <v>2993</v>
      </c>
      <c r="AI2566" s="182" t="s">
        <v>17040</v>
      </c>
    </row>
    <row r="2567" spans="25:35" x14ac:dyDescent="0.4">
      <c r="Y2567" s="182" t="s">
        <v>6705</v>
      </c>
      <c r="Z2567" s="182">
        <v>1973</v>
      </c>
      <c r="AA2567" s="182">
        <v>1958.4</v>
      </c>
      <c r="AB2567" s="182">
        <v>92</v>
      </c>
      <c r="AC2567" s="182">
        <v>9</v>
      </c>
      <c r="AD2567" s="182">
        <v>1958.3999999999999</v>
      </c>
      <c r="AF2567" s="182" t="s">
        <v>6685</v>
      </c>
      <c r="AG2567" s="182" t="s">
        <v>17327</v>
      </c>
      <c r="AH2567" s="182" t="s">
        <v>2993</v>
      </c>
      <c r="AI2567" s="182" t="s">
        <v>17042</v>
      </c>
    </row>
    <row r="2568" spans="25:35" x14ac:dyDescent="0.4">
      <c r="Y2568" s="182" t="s">
        <v>6706</v>
      </c>
      <c r="Z2568" s="182">
        <v>2007</v>
      </c>
      <c r="AA2568" s="182">
        <v>6889.2</v>
      </c>
      <c r="AB2568" s="182">
        <v>150</v>
      </c>
      <c r="AC2568" s="182">
        <v>12</v>
      </c>
      <c r="AD2568" s="182">
        <v>5274</v>
      </c>
      <c r="AF2568" s="182" t="s">
        <v>6686</v>
      </c>
      <c r="AG2568" s="182" t="s">
        <v>17319</v>
      </c>
      <c r="AH2568" s="182" t="s">
        <v>2993</v>
      </c>
      <c r="AI2568" s="182" t="s">
        <v>17315</v>
      </c>
    </row>
    <row r="2569" spans="25:35" x14ac:dyDescent="0.4">
      <c r="Y2569" s="182" t="s">
        <v>6707</v>
      </c>
      <c r="Z2569" s="182">
        <v>1969</v>
      </c>
      <c r="AA2569" s="182">
        <v>3546.2</v>
      </c>
      <c r="AB2569" s="182">
        <v>167</v>
      </c>
      <c r="AC2569" s="182">
        <v>5</v>
      </c>
      <c r="AD2569" s="182">
        <v>3546.2</v>
      </c>
      <c r="AF2569" s="182" t="s">
        <v>6688</v>
      </c>
      <c r="AG2569" s="182" t="s">
        <v>17319</v>
      </c>
      <c r="AH2569" s="182" t="s">
        <v>2993</v>
      </c>
      <c r="AI2569" s="182" t="s">
        <v>17315</v>
      </c>
    </row>
    <row r="2570" spans="25:35" x14ac:dyDescent="0.4">
      <c r="Y2570" s="182" t="s">
        <v>6708</v>
      </c>
      <c r="Z2570" s="182">
        <v>1970</v>
      </c>
      <c r="AA2570" s="182">
        <v>3527</v>
      </c>
      <c r="AB2570" s="182">
        <v>178</v>
      </c>
      <c r="AC2570" s="182">
        <v>5</v>
      </c>
      <c r="AD2570" s="182">
        <v>3527</v>
      </c>
      <c r="AF2570" s="182" t="s">
        <v>6690</v>
      </c>
      <c r="AG2570" s="182" t="s">
        <v>17312</v>
      </c>
      <c r="AH2570" s="182" t="s">
        <v>2993</v>
      </c>
      <c r="AI2570" s="182" t="s">
        <v>17040</v>
      </c>
    </row>
    <row r="2571" spans="25:35" x14ac:dyDescent="0.4">
      <c r="Y2571" s="182" t="s">
        <v>6709</v>
      </c>
      <c r="Z2571" s="182">
        <v>1972</v>
      </c>
      <c r="AA2571" s="182">
        <v>1896.4</v>
      </c>
      <c r="AB2571" s="182">
        <v>90</v>
      </c>
      <c r="AC2571" s="182">
        <v>9</v>
      </c>
      <c r="AD2571" s="182">
        <v>1896.4</v>
      </c>
      <c r="AF2571" s="182" t="s">
        <v>6691</v>
      </c>
      <c r="AG2571" s="182" t="s">
        <v>17344</v>
      </c>
      <c r="AH2571" s="182" t="s">
        <v>17035</v>
      </c>
      <c r="AI2571" s="182" t="s">
        <v>17042</v>
      </c>
    </row>
    <row r="2572" spans="25:35" x14ac:dyDescent="0.4">
      <c r="Y2572" s="182" t="s">
        <v>6710</v>
      </c>
      <c r="Z2572" s="182">
        <v>1971</v>
      </c>
      <c r="AA2572" s="182">
        <v>5611.4</v>
      </c>
      <c r="AB2572" s="182">
        <v>234</v>
      </c>
      <c r="AC2572" s="182">
        <v>5</v>
      </c>
      <c r="AD2572" s="182">
        <v>5110.3</v>
      </c>
      <c r="AF2572" s="182" t="s">
        <v>6693</v>
      </c>
      <c r="AG2572" s="182" t="s">
        <v>17312</v>
      </c>
      <c r="AH2572" s="182" t="s">
        <v>2993</v>
      </c>
      <c r="AI2572" s="182" t="s">
        <v>17040</v>
      </c>
    </row>
    <row r="2573" spans="25:35" x14ac:dyDescent="0.4">
      <c r="Y2573" s="182" t="s">
        <v>6711</v>
      </c>
      <c r="Z2573" s="182">
        <v>1970</v>
      </c>
      <c r="AA2573" s="182">
        <v>4900.8</v>
      </c>
      <c r="AB2573" s="182">
        <v>219</v>
      </c>
      <c r="AC2573" s="182">
        <v>5</v>
      </c>
      <c r="AD2573" s="182">
        <v>4501</v>
      </c>
      <c r="AF2573" s="182" t="s">
        <v>1221</v>
      </c>
      <c r="AG2573" s="182" t="s">
        <v>17312</v>
      </c>
      <c r="AH2573" s="182" t="s">
        <v>17035</v>
      </c>
      <c r="AI2573" s="182" t="s">
        <v>17042</v>
      </c>
    </row>
    <row r="2574" spans="25:35" x14ac:dyDescent="0.4">
      <c r="Y2574" s="182" t="s">
        <v>134</v>
      </c>
      <c r="Z2574" s="182">
        <v>1980</v>
      </c>
      <c r="AA2574" s="182">
        <v>3076.7</v>
      </c>
      <c r="AB2574" s="182">
        <v>88</v>
      </c>
      <c r="AC2574" s="182">
        <v>9</v>
      </c>
      <c r="AD2574" s="182">
        <v>3076.7</v>
      </c>
      <c r="AF2574" s="182" t="s">
        <v>6696</v>
      </c>
      <c r="AG2574" s="182" t="s">
        <v>17319</v>
      </c>
      <c r="AH2574" s="182" t="s">
        <v>2993</v>
      </c>
      <c r="AI2574" s="182" t="s">
        <v>17315</v>
      </c>
    </row>
    <row r="2575" spans="25:35" x14ac:dyDescent="0.4">
      <c r="Y2575" s="182" t="s">
        <v>6713</v>
      </c>
      <c r="Z2575" s="182">
        <v>1971</v>
      </c>
      <c r="AA2575" s="182">
        <v>6435.6</v>
      </c>
      <c r="AB2575" s="182">
        <v>334</v>
      </c>
      <c r="AC2575" s="182">
        <v>5</v>
      </c>
      <c r="AD2575" s="182">
        <v>6435.6</v>
      </c>
      <c r="AF2575" s="182" t="s">
        <v>6699</v>
      </c>
      <c r="AG2575" s="182" t="s">
        <v>17312</v>
      </c>
      <c r="AH2575" s="182" t="s">
        <v>17035</v>
      </c>
      <c r="AI2575" s="182" t="s">
        <v>17040</v>
      </c>
    </row>
    <row r="2576" spans="25:35" x14ac:dyDescent="0.4">
      <c r="Y2576" s="182" t="s">
        <v>6714</v>
      </c>
      <c r="Z2576" s="182">
        <v>1970</v>
      </c>
      <c r="AA2576" s="182">
        <v>2780.2</v>
      </c>
      <c r="AB2576" s="182">
        <v>153</v>
      </c>
      <c r="AC2576" s="182">
        <v>5</v>
      </c>
      <c r="AD2576" s="182">
        <v>2780.2</v>
      </c>
      <c r="AF2576" s="182" t="s">
        <v>1222</v>
      </c>
      <c r="AG2576" s="182" t="s">
        <v>17312</v>
      </c>
      <c r="AH2576" s="182" t="s">
        <v>2993</v>
      </c>
      <c r="AI2576" s="182" t="s">
        <v>17042</v>
      </c>
    </row>
    <row r="2577" spans="25:35" x14ac:dyDescent="0.4">
      <c r="Y2577" s="182" t="s">
        <v>1223</v>
      </c>
      <c r="Z2577" s="182">
        <v>1980</v>
      </c>
      <c r="AA2577" s="182">
        <v>1680</v>
      </c>
      <c r="AB2577" s="182">
        <v>88</v>
      </c>
      <c r="AC2577" s="182">
        <v>9</v>
      </c>
      <c r="AD2577" s="182">
        <v>1680</v>
      </c>
      <c r="AF2577" s="182" t="s">
        <v>6701</v>
      </c>
      <c r="AG2577" s="182" t="s">
        <v>17312</v>
      </c>
      <c r="AH2577" s="182" t="s">
        <v>2993</v>
      </c>
      <c r="AI2577" s="182" t="s">
        <v>17322</v>
      </c>
    </row>
    <row r="2578" spans="25:35" x14ac:dyDescent="0.4">
      <c r="Y2578" s="182" t="s">
        <v>135</v>
      </c>
      <c r="Z2578" s="182">
        <v>1980</v>
      </c>
      <c r="AA2578" s="182">
        <v>3173.7</v>
      </c>
      <c r="AB2578" s="182">
        <v>87</v>
      </c>
      <c r="AC2578" s="182">
        <v>9</v>
      </c>
      <c r="AD2578" s="182">
        <v>3173.7</v>
      </c>
      <c r="AF2578" s="182" t="s">
        <v>6703</v>
      </c>
      <c r="AG2578" s="182" t="s">
        <v>17319</v>
      </c>
      <c r="AH2578" s="182" t="s">
        <v>2993</v>
      </c>
      <c r="AI2578" s="182" t="s">
        <v>17315</v>
      </c>
    </row>
    <row r="2579" spans="25:35" x14ac:dyDescent="0.4">
      <c r="Y2579" s="182" t="s">
        <v>6716</v>
      </c>
      <c r="Z2579" s="182">
        <v>1970</v>
      </c>
      <c r="AA2579" s="182">
        <v>4535.6000000000004</v>
      </c>
      <c r="AB2579" s="182">
        <v>190</v>
      </c>
      <c r="AC2579" s="182">
        <v>5</v>
      </c>
      <c r="AD2579" s="182">
        <v>4535</v>
      </c>
      <c r="AF2579" s="182" t="s">
        <v>6704</v>
      </c>
      <c r="AG2579" s="182" t="s">
        <v>17312</v>
      </c>
      <c r="AH2579" s="182" t="s">
        <v>2993</v>
      </c>
      <c r="AI2579" s="182" t="s">
        <v>17040</v>
      </c>
    </row>
    <row r="2580" spans="25:35" x14ac:dyDescent="0.4">
      <c r="Y2580" s="182" t="s">
        <v>6718</v>
      </c>
      <c r="Z2580" s="182">
        <v>1970</v>
      </c>
      <c r="AA2580" s="182">
        <v>3526.3</v>
      </c>
      <c r="AB2580" s="182">
        <v>176</v>
      </c>
      <c r="AC2580" s="182">
        <v>5</v>
      </c>
      <c r="AD2580" s="182">
        <v>3526.3</v>
      </c>
      <c r="AF2580" s="182" t="s">
        <v>6705</v>
      </c>
      <c r="AG2580" s="182" t="s">
        <v>17312</v>
      </c>
      <c r="AH2580" s="182" t="s">
        <v>2993</v>
      </c>
      <c r="AI2580" s="182" t="s">
        <v>17040</v>
      </c>
    </row>
    <row r="2581" spans="25:35" x14ac:dyDescent="0.4">
      <c r="Y2581" s="182" t="s">
        <v>6719</v>
      </c>
      <c r="Z2581" s="182">
        <v>1970</v>
      </c>
      <c r="AA2581" s="182">
        <v>3529.7</v>
      </c>
      <c r="AB2581" s="182">
        <v>172</v>
      </c>
      <c r="AC2581" s="182">
        <v>5</v>
      </c>
      <c r="AD2581" s="182">
        <v>3529.7</v>
      </c>
      <c r="AF2581" s="182" t="s">
        <v>6706</v>
      </c>
      <c r="AG2581" s="182" t="s">
        <v>17312</v>
      </c>
      <c r="AH2581" s="182" t="s">
        <v>2993</v>
      </c>
      <c r="AI2581" s="182" t="s">
        <v>17042</v>
      </c>
    </row>
    <row r="2582" spans="25:35" x14ac:dyDescent="0.4">
      <c r="Y2582" s="182" t="s">
        <v>6722</v>
      </c>
      <c r="Z2582" s="182">
        <v>1970</v>
      </c>
      <c r="AA2582" s="182">
        <v>4668.8</v>
      </c>
      <c r="AB2582" s="182">
        <v>180</v>
      </c>
      <c r="AC2582" s="182">
        <v>5</v>
      </c>
      <c r="AD2582" s="182">
        <v>3514.1</v>
      </c>
      <c r="AF2582" s="182" t="s">
        <v>6707</v>
      </c>
      <c r="AG2582" s="182" t="s">
        <v>17319</v>
      </c>
      <c r="AH2582" s="182" t="s">
        <v>2993</v>
      </c>
      <c r="AI2582" s="182" t="s">
        <v>17315</v>
      </c>
    </row>
    <row r="2583" spans="25:35" x14ac:dyDescent="0.4">
      <c r="Y2583" s="182" t="s">
        <v>6723</v>
      </c>
      <c r="Z2583" s="182">
        <v>1980</v>
      </c>
      <c r="AA2583" s="182">
        <v>790.8</v>
      </c>
      <c r="AB2583" s="182">
        <v>27</v>
      </c>
      <c r="AC2583" s="182">
        <v>5</v>
      </c>
      <c r="AD2583" s="182">
        <v>790.8</v>
      </c>
      <c r="AF2583" s="182" t="s">
        <v>6708</v>
      </c>
      <c r="AG2583" s="182" t="s">
        <v>17319</v>
      </c>
      <c r="AH2583" s="182" t="s">
        <v>2993</v>
      </c>
      <c r="AI2583" s="182" t="s">
        <v>17315</v>
      </c>
    </row>
    <row r="2584" spans="25:35" x14ac:dyDescent="0.4">
      <c r="Y2584" s="182" t="s">
        <v>6724</v>
      </c>
      <c r="Z2584" s="182">
        <v>1972</v>
      </c>
      <c r="AA2584" s="182">
        <v>3383</v>
      </c>
      <c r="AB2584" s="182">
        <v>143</v>
      </c>
      <c r="AC2584" s="182">
        <v>5</v>
      </c>
      <c r="AD2584" s="182">
        <v>3068.3</v>
      </c>
      <c r="AF2584" s="182" t="s">
        <v>6709</v>
      </c>
      <c r="AG2584" s="182" t="s">
        <v>17312</v>
      </c>
      <c r="AH2584" s="182" t="s">
        <v>2993</v>
      </c>
      <c r="AI2584" s="182" t="s">
        <v>17040</v>
      </c>
    </row>
    <row r="2585" spans="25:35" x14ac:dyDescent="0.4">
      <c r="Y2585" s="182" t="s">
        <v>1224</v>
      </c>
      <c r="Z2585" s="182">
        <v>1981</v>
      </c>
      <c r="AA2585" s="182">
        <v>855.3</v>
      </c>
      <c r="AB2585" s="182">
        <v>24</v>
      </c>
      <c r="AC2585" s="182">
        <v>5</v>
      </c>
      <c r="AD2585" s="182">
        <v>794.8</v>
      </c>
      <c r="AF2585" s="182" t="s">
        <v>6710</v>
      </c>
      <c r="AG2585" s="182" t="s">
        <v>17319</v>
      </c>
      <c r="AH2585" s="182" t="s">
        <v>2993</v>
      </c>
      <c r="AI2585" s="182" t="s">
        <v>17320</v>
      </c>
    </row>
    <row r="2586" spans="25:35" x14ac:dyDescent="0.4">
      <c r="Y2586" s="182" t="s">
        <v>6728</v>
      </c>
      <c r="Z2586" s="182">
        <v>1976</v>
      </c>
      <c r="AA2586" s="182">
        <v>5013.8999999999996</v>
      </c>
      <c r="AB2586" s="182">
        <v>187</v>
      </c>
      <c r="AC2586" s="182">
        <v>9</v>
      </c>
      <c r="AD2586" s="182">
        <v>5013.8999999999996</v>
      </c>
      <c r="AF2586" s="182" t="s">
        <v>6711</v>
      </c>
      <c r="AG2586" s="182" t="s">
        <v>17319</v>
      </c>
      <c r="AH2586" s="182" t="s">
        <v>2993</v>
      </c>
      <c r="AI2586" s="182" t="s">
        <v>17331</v>
      </c>
    </row>
    <row r="2587" spans="25:35" x14ac:dyDescent="0.4">
      <c r="Y2587" s="182" t="s">
        <v>6729</v>
      </c>
      <c r="Z2587" s="182">
        <v>1972</v>
      </c>
      <c r="AA2587" s="182">
        <v>6470.5</v>
      </c>
      <c r="AB2587" s="182">
        <v>225</v>
      </c>
      <c r="AC2587" s="182">
        <v>5</v>
      </c>
      <c r="AD2587" s="182">
        <v>4545.3</v>
      </c>
      <c r="AF2587" s="182" t="s">
        <v>134</v>
      </c>
      <c r="AG2587" s="182" t="s">
        <v>17312</v>
      </c>
      <c r="AH2587" s="182" t="s">
        <v>2993</v>
      </c>
      <c r="AI2587" s="182" t="s">
        <v>17040</v>
      </c>
    </row>
    <row r="2588" spans="25:35" x14ac:dyDescent="0.4">
      <c r="Y2588" s="182" t="s">
        <v>6731</v>
      </c>
      <c r="Z2588" s="182">
        <v>1974</v>
      </c>
      <c r="AA2588" s="182">
        <v>9013.5</v>
      </c>
      <c r="AB2588" s="182">
        <v>364</v>
      </c>
      <c r="AC2588" s="182">
        <v>9</v>
      </c>
      <c r="AD2588" s="182">
        <v>7781.8</v>
      </c>
      <c r="AF2588" s="182" t="s">
        <v>6713</v>
      </c>
      <c r="AG2588" s="182" t="s">
        <v>17319</v>
      </c>
      <c r="AH2588" s="182" t="s">
        <v>2993</v>
      </c>
      <c r="AI2588" s="182" t="s">
        <v>17332</v>
      </c>
    </row>
    <row r="2589" spans="25:35" x14ac:dyDescent="0.4">
      <c r="Y2589" s="182" t="s">
        <v>6733</v>
      </c>
      <c r="Z2589" s="182">
        <v>1972</v>
      </c>
      <c r="AA2589" s="182">
        <v>3324.8</v>
      </c>
      <c r="AB2589" s="182">
        <v>156</v>
      </c>
      <c r="AC2589" s="182">
        <v>5</v>
      </c>
      <c r="AD2589" s="182">
        <v>3324.8</v>
      </c>
      <c r="AF2589" s="182" t="s">
        <v>6714</v>
      </c>
      <c r="AG2589" s="182" t="s">
        <v>17319</v>
      </c>
      <c r="AH2589" s="182" t="s">
        <v>2993</v>
      </c>
      <c r="AI2589" s="182" t="s">
        <v>17322</v>
      </c>
    </row>
    <row r="2590" spans="25:35" x14ac:dyDescent="0.4">
      <c r="Y2590" s="182" t="s">
        <v>6734</v>
      </c>
      <c r="Z2590" s="182">
        <v>1977</v>
      </c>
      <c r="AA2590" s="182">
        <v>5109.1000000000004</v>
      </c>
      <c r="AB2590" s="182">
        <v>179</v>
      </c>
      <c r="AC2590" s="182">
        <v>9</v>
      </c>
      <c r="AD2590" s="182">
        <v>3821.2</v>
      </c>
      <c r="AF2590" s="182" t="s">
        <v>1223</v>
      </c>
      <c r="AG2590" s="182" t="s">
        <v>17312</v>
      </c>
      <c r="AH2590" s="182" t="s">
        <v>2993</v>
      </c>
      <c r="AI2590" s="182" t="s">
        <v>17040</v>
      </c>
    </row>
    <row r="2591" spans="25:35" x14ac:dyDescent="0.4">
      <c r="Y2591" s="182" t="s">
        <v>6736</v>
      </c>
      <c r="Z2591" s="182">
        <v>1972</v>
      </c>
      <c r="AA2591" s="182">
        <v>5862.1</v>
      </c>
      <c r="AB2591" s="182">
        <v>171</v>
      </c>
      <c r="AC2591" s="182">
        <v>5</v>
      </c>
      <c r="AD2591" s="182">
        <v>4625.8</v>
      </c>
      <c r="AF2591" s="182" t="s">
        <v>135</v>
      </c>
      <c r="AG2591" s="182" t="s">
        <v>17312</v>
      </c>
      <c r="AH2591" s="182" t="s">
        <v>2993</v>
      </c>
      <c r="AI2591" s="182" t="s">
        <v>17040</v>
      </c>
    </row>
    <row r="2592" spans="25:35" x14ac:dyDescent="0.4">
      <c r="Y2592" s="182" t="s">
        <v>6738</v>
      </c>
      <c r="Z2592" s="182">
        <v>1975</v>
      </c>
      <c r="AA2592" s="182">
        <v>10036</v>
      </c>
      <c r="AB2592" s="182">
        <v>377</v>
      </c>
      <c r="AC2592" s="182">
        <v>9</v>
      </c>
      <c r="AD2592" s="182">
        <v>8283</v>
      </c>
      <c r="AF2592" s="182" t="s">
        <v>6716</v>
      </c>
      <c r="AG2592" s="182" t="s">
        <v>17319</v>
      </c>
      <c r="AH2592" s="182" t="s">
        <v>2993</v>
      </c>
      <c r="AI2592" s="182" t="s">
        <v>17331</v>
      </c>
    </row>
    <row r="2593" spans="25:35" x14ac:dyDescent="0.4">
      <c r="Y2593" s="182" t="s">
        <v>6740</v>
      </c>
      <c r="Z2593" s="182">
        <v>1972</v>
      </c>
      <c r="AA2593" s="182">
        <v>3314.7</v>
      </c>
      <c r="AB2593" s="182">
        <v>160</v>
      </c>
      <c r="AC2593" s="182">
        <v>5</v>
      </c>
      <c r="AD2593" s="182">
        <v>3314.7</v>
      </c>
      <c r="AF2593" s="182" t="s">
        <v>6718</v>
      </c>
      <c r="AG2593" s="182" t="s">
        <v>17319</v>
      </c>
      <c r="AH2593" s="182" t="s">
        <v>2993</v>
      </c>
      <c r="AI2593" s="182" t="s">
        <v>17315</v>
      </c>
    </row>
    <row r="2594" spans="25:35" x14ac:dyDescent="0.4">
      <c r="Y2594" s="182" t="s">
        <v>6742</v>
      </c>
      <c r="Z2594" s="182">
        <v>1971</v>
      </c>
      <c r="AA2594" s="182">
        <v>2568.1999999999998</v>
      </c>
      <c r="AB2594" s="182">
        <v>129</v>
      </c>
      <c r="AC2594" s="182">
        <v>5</v>
      </c>
      <c r="AD2594" s="182">
        <v>2568.1999999999998</v>
      </c>
      <c r="AF2594" s="182" t="s">
        <v>6719</v>
      </c>
      <c r="AG2594" s="182" t="s">
        <v>17319</v>
      </c>
      <c r="AH2594" s="182" t="s">
        <v>2993</v>
      </c>
      <c r="AI2594" s="182" t="s">
        <v>17315</v>
      </c>
    </row>
    <row r="2595" spans="25:35" x14ac:dyDescent="0.4">
      <c r="Y2595" s="182" t="s">
        <v>1225</v>
      </c>
      <c r="Z2595" s="182">
        <v>1976</v>
      </c>
      <c r="AA2595" s="182">
        <v>6830.9</v>
      </c>
      <c r="AB2595" s="182">
        <v>180</v>
      </c>
      <c r="AC2595" s="182">
        <v>9</v>
      </c>
      <c r="AD2595" s="182">
        <v>5261.3</v>
      </c>
      <c r="AF2595" s="182" t="s">
        <v>6722</v>
      </c>
      <c r="AG2595" s="182" t="s">
        <v>17319</v>
      </c>
      <c r="AH2595" s="182" t="s">
        <v>2993</v>
      </c>
      <c r="AI2595" s="182" t="s">
        <v>17315</v>
      </c>
    </row>
    <row r="2596" spans="25:35" x14ac:dyDescent="0.4">
      <c r="Y2596" s="182" t="s">
        <v>6743</v>
      </c>
      <c r="Z2596" s="182">
        <v>1972</v>
      </c>
      <c r="AA2596" s="182">
        <v>4576.2</v>
      </c>
      <c r="AB2596" s="182">
        <v>228</v>
      </c>
      <c r="AC2596" s="182">
        <v>5</v>
      </c>
      <c r="AD2596" s="182">
        <v>4576.2</v>
      </c>
      <c r="AF2596" s="182" t="s">
        <v>6723</v>
      </c>
      <c r="AG2596" s="182" t="s">
        <v>17312</v>
      </c>
      <c r="AH2596" s="182" t="s">
        <v>2993</v>
      </c>
      <c r="AI2596" s="182" t="s">
        <v>17040</v>
      </c>
    </row>
    <row r="2597" spans="25:35" x14ac:dyDescent="0.4">
      <c r="Y2597" s="182" t="s">
        <v>6744</v>
      </c>
      <c r="Z2597" s="182">
        <v>1977</v>
      </c>
      <c r="AA2597" s="182">
        <v>8561.4</v>
      </c>
      <c r="AB2597" s="182">
        <v>162</v>
      </c>
      <c r="AC2597" s="182">
        <v>9</v>
      </c>
      <c r="AD2597" s="182">
        <v>8561.4</v>
      </c>
      <c r="AF2597" s="182" t="s">
        <v>6724</v>
      </c>
      <c r="AG2597" s="182" t="s">
        <v>17319</v>
      </c>
      <c r="AH2597" s="182" t="s">
        <v>2993</v>
      </c>
      <c r="AI2597" s="182" t="s">
        <v>17315</v>
      </c>
    </row>
    <row r="2598" spans="25:35" x14ac:dyDescent="0.4">
      <c r="Y2598" s="182" t="s">
        <v>6745</v>
      </c>
      <c r="Z2598" s="182">
        <v>1972</v>
      </c>
      <c r="AA2598" s="182">
        <v>3374.6</v>
      </c>
      <c r="AB2598" s="182">
        <v>138</v>
      </c>
      <c r="AC2598" s="182">
        <v>5</v>
      </c>
      <c r="AD2598" s="182">
        <v>3374.6</v>
      </c>
      <c r="AF2598" s="182" t="s">
        <v>1224</v>
      </c>
      <c r="AG2598" s="182" t="s">
        <v>17312</v>
      </c>
      <c r="AH2598" s="182" t="s">
        <v>2993</v>
      </c>
      <c r="AI2598" s="182" t="s">
        <v>17040</v>
      </c>
    </row>
    <row r="2599" spans="25:35" x14ac:dyDescent="0.4">
      <c r="Y2599" s="182" t="s">
        <v>6747</v>
      </c>
      <c r="Z2599" s="182">
        <v>1980</v>
      </c>
      <c r="AA2599" s="182">
        <v>6936.6</v>
      </c>
      <c r="AB2599" s="182">
        <v>193</v>
      </c>
      <c r="AC2599" s="182">
        <v>9</v>
      </c>
      <c r="AD2599" s="182">
        <v>5317.7</v>
      </c>
      <c r="AF2599" s="182" t="s">
        <v>6728</v>
      </c>
      <c r="AG2599" s="182" t="s">
        <v>17319</v>
      </c>
      <c r="AH2599" s="182" t="s">
        <v>2993</v>
      </c>
      <c r="AI2599" s="182" t="s">
        <v>17042</v>
      </c>
    </row>
    <row r="2600" spans="25:35" x14ac:dyDescent="0.4">
      <c r="Y2600" s="182" t="s">
        <v>6750</v>
      </c>
      <c r="Z2600" s="182">
        <v>1976</v>
      </c>
      <c r="AA2600" s="182">
        <v>10298.4</v>
      </c>
      <c r="AB2600" s="182">
        <v>347</v>
      </c>
      <c r="AC2600" s="182">
        <v>9</v>
      </c>
      <c r="AD2600" s="182">
        <v>8239</v>
      </c>
      <c r="AF2600" s="182" t="s">
        <v>6729</v>
      </c>
      <c r="AG2600" s="182" t="s">
        <v>17319</v>
      </c>
      <c r="AH2600" s="182" t="s">
        <v>2993</v>
      </c>
      <c r="AI2600" s="182" t="s">
        <v>17320</v>
      </c>
    </row>
    <row r="2601" spans="25:35" x14ac:dyDescent="0.4">
      <c r="Y2601" s="182" t="s">
        <v>6752</v>
      </c>
      <c r="Z2601" s="182">
        <v>1972</v>
      </c>
      <c r="AA2601" s="182">
        <v>5094</v>
      </c>
      <c r="AB2601" s="182">
        <v>190</v>
      </c>
      <c r="AC2601" s="182">
        <v>5</v>
      </c>
      <c r="AD2601" s="182">
        <v>4572.3</v>
      </c>
      <c r="AF2601" s="182" t="s">
        <v>6731</v>
      </c>
      <c r="AG2601" s="182" t="s">
        <v>17319</v>
      </c>
      <c r="AH2601" s="182" t="s">
        <v>2993</v>
      </c>
      <c r="AI2601" s="182" t="s">
        <v>17315</v>
      </c>
    </row>
    <row r="2602" spans="25:35" x14ac:dyDescent="0.4">
      <c r="Y2602" s="182" t="s">
        <v>6754</v>
      </c>
      <c r="Z2602" s="182">
        <v>1978</v>
      </c>
      <c r="AA2602" s="182">
        <v>7541.4</v>
      </c>
      <c r="AB2602" s="182">
        <v>166</v>
      </c>
      <c r="AC2602" s="182">
        <v>9</v>
      </c>
      <c r="AD2602" s="182">
        <v>5261.2</v>
      </c>
      <c r="AF2602" s="182" t="s">
        <v>6733</v>
      </c>
      <c r="AG2602" s="182" t="s">
        <v>17319</v>
      </c>
      <c r="AH2602" s="182" t="s">
        <v>2993</v>
      </c>
      <c r="AI2602" s="182" t="s">
        <v>17315</v>
      </c>
    </row>
    <row r="2603" spans="25:35" x14ac:dyDescent="0.4">
      <c r="Y2603" s="182" t="s">
        <v>6755</v>
      </c>
      <c r="Z2603" s="182">
        <v>1973</v>
      </c>
      <c r="AA2603" s="182">
        <v>3062</v>
      </c>
      <c r="AB2603" s="182">
        <v>150</v>
      </c>
      <c r="AC2603" s="182">
        <v>5</v>
      </c>
      <c r="AD2603" s="182">
        <v>2004.5</v>
      </c>
      <c r="AF2603" s="182" t="s">
        <v>6734</v>
      </c>
      <c r="AG2603" s="182" t="s">
        <v>17319</v>
      </c>
      <c r="AH2603" s="182" t="s">
        <v>2993</v>
      </c>
      <c r="AI2603" s="182" t="s">
        <v>17042</v>
      </c>
    </row>
    <row r="2604" spans="25:35" x14ac:dyDescent="0.4">
      <c r="Y2604" s="182" t="s">
        <v>6759</v>
      </c>
      <c r="Z2604" s="182">
        <v>1972</v>
      </c>
      <c r="AA2604" s="182">
        <v>5643</v>
      </c>
      <c r="AB2604" s="182">
        <v>150</v>
      </c>
      <c r="AC2604" s="182">
        <v>6</v>
      </c>
      <c r="AD2604" s="182">
        <v>3628.9</v>
      </c>
      <c r="AF2604" s="182" t="s">
        <v>6736</v>
      </c>
      <c r="AG2604" s="182" t="s">
        <v>17319</v>
      </c>
      <c r="AH2604" s="182" t="s">
        <v>2993</v>
      </c>
      <c r="AI2604" s="182" t="s">
        <v>17320</v>
      </c>
    </row>
    <row r="2605" spans="25:35" x14ac:dyDescent="0.4">
      <c r="Y2605" s="182" t="s">
        <v>6756</v>
      </c>
      <c r="Z2605" s="182">
        <v>2000</v>
      </c>
      <c r="AA2605" s="182">
        <v>1198.5</v>
      </c>
      <c r="AB2605" s="182">
        <v>34</v>
      </c>
      <c r="AC2605" s="182">
        <v>6</v>
      </c>
      <c r="AD2605" s="182">
        <v>751.6</v>
      </c>
      <c r="AF2605" s="182" t="s">
        <v>6738</v>
      </c>
      <c r="AG2605" s="182" t="s">
        <v>17319</v>
      </c>
      <c r="AH2605" s="182" t="s">
        <v>2993</v>
      </c>
      <c r="AI2605" s="182" t="s">
        <v>17315</v>
      </c>
    </row>
    <row r="2606" spans="25:35" x14ac:dyDescent="0.4">
      <c r="Y2606" s="182" t="s">
        <v>6761</v>
      </c>
      <c r="Z2606" s="182">
        <v>1972</v>
      </c>
      <c r="AA2606" s="182">
        <v>3328.9</v>
      </c>
      <c r="AB2606" s="182">
        <v>120</v>
      </c>
      <c r="AC2606" s="182">
        <v>5</v>
      </c>
      <c r="AD2606" s="182">
        <v>3068.9</v>
      </c>
      <c r="AF2606" s="182" t="s">
        <v>6740</v>
      </c>
      <c r="AG2606" s="182" t="s">
        <v>17319</v>
      </c>
      <c r="AH2606" s="182" t="s">
        <v>2993</v>
      </c>
      <c r="AI2606" s="182" t="s">
        <v>17315</v>
      </c>
    </row>
    <row r="2607" spans="25:35" x14ac:dyDescent="0.4">
      <c r="Y2607" s="182" t="s">
        <v>6762</v>
      </c>
      <c r="Z2607" s="182">
        <v>1971</v>
      </c>
      <c r="AA2607" s="182">
        <v>6354.7</v>
      </c>
      <c r="AB2607" s="182">
        <v>310</v>
      </c>
      <c r="AC2607" s="182">
        <v>5</v>
      </c>
      <c r="AD2607" s="182">
        <v>6239.4</v>
      </c>
      <c r="AF2607" s="182" t="s">
        <v>6742</v>
      </c>
      <c r="AG2607" s="182" t="s">
        <v>17319</v>
      </c>
      <c r="AH2607" s="182" t="s">
        <v>2993</v>
      </c>
      <c r="AI2607" s="182" t="s">
        <v>17322</v>
      </c>
    </row>
    <row r="2608" spans="25:35" x14ac:dyDescent="0.4">
      <c r="Y2608" s="182" t="s">
        <v>1226</v>
      </c>
      <c r="Z2608" s="182">
        <v>1941</v>
      </c>
      <c r="AA2608" s="182">
        <v>1114.5999999999999</v>
      </c>
      <c r="AB2608" s="182">
        <v>57</v>
      </c>
      <c r="AC2608" s="182">
        <v>3</v>
      </c>
      <c r="AD2608" s="182">
        <v>814.4</v>
      </c>
      <c r="AF2608" s="182" t="s">
        <v>1225</v>
      </c>
      <c r="AG2608" s="182" t="s">
        <v>17319</v>
      </c>
      <c r="AH2608" s="182" t="s">
        <v>2993</v>
      </c>
      <c r="AI2608" s="182" t="s">
        <v>17042</v>
      </c>
    </row>
    <row r="2609" spans="25:35" x14ac:dyDescent="0.4">
      <c r="Y2609" s="182" t="s">
        <v>6765</v>
      </c>
      <c r="Z2609" s="182">
        <v>2015</v>
      </c>
      <c r="AA2609" s="182">
        <v>10407.4</v>
      </c>
      <c r="AB2609" s="182">
        <v>250</v>
      </c>
      <c r="AC2609" s="182">
        <v>17</v>
      </c>
      <c r="AD2609" s="182">
        <v>7541.3</v>
      </c>
      <c r="AF2609" s="182" t="s">
        <v>6743</v>
      </c>
      <c r="AG2609" s="182" t="s">
        <v>17319</v>
      </c>
      <c r="AH2609" s="182" t="s">
        <v>2993</v>
      </c>
      <c r="AI2609" s="182" t="s">
        <v>17320</v>
      </c>
    </row>
    <row r="2610" spans="25:35" x14ac:dyDescent="0.4">
      <c r="Y2610" s="182" t="s">
        <v>6766</v>
      </c>
      <c r="Z2610" s="182">
        <v>2013</v>
      </c>
      <c r="AA2610" s="182">
        <v>6350.5</v>
      </c>
      <c r="AB2610" s="182">
        <v>57</v>
      </c>
      <c r="AC2610" s="182">
        <v>14</v>
      </c>
      <c r="AD2610" s="182">
        <v>4225.3999999999996</v>
      </c>
      <c r="AF2610" s="182" t="s">
        <v>6744</v>
      </c>
      <c r="AG2610" s="182" t="s">
        <v>17319</v>
      </c>
      <c r="AH2610" s="182" t="s">
        <v>2993</v>
      </c>
      <c r="AI2610" s="182" t="s">
        <v>17315</v>
      </c>
    </row>
    <row r="2611" spans="25:35" x14ac:dyDescent="0.4">
      <c r="Y2611" s="182" t="s">
        <v>6768</v>
      </c>
      <c r="Z2611" s="182">
        <v>1986</v>
      </c>
      <c r="AA2611" s="182">
        <v>7871.1</v>
      </c>
      <c r="AB2611" s="182">
        <v>288</v>
      </c>
      <c r="AC2611" s="182">
        <v>9</v>
      </c>
      <c r="AD2611" s="182">
        <v>6283.2</v>
      </c>
      <c r="AF2611" s="182" t="s">
        <v>6745</v>
      </c>
      <c r="AG2611" s="182" t="s">
        <v>17319</v>
      </c>
      <c r="AH2611" s="182" t="s">
        <v>2993</v>
      </c>
      <c r="AI2611" s="182" t="s">
        <v>17315</v>
      </c>
    </row>
    <row r="2612" spans="25:35" x14ac:dyDescent="0.4">
      <c r="Y2612" s="182" t="s">
        <v>1227</v>
      </c>
      <c r="Z2612" s="182">
        <v>1917</v>
      </c>
      <c r="AA2612" s="182">
        <v>249.9</v>
      </c>
      <c r="AB2612" s="182">
        <v>16</v>
      </c>
      <c r="AC2612" s="182">
        <v>2</v>
      </c>
      <c r="AD2612" s="182">
        <v>249.9</v>
      </c>
      <c r="AF2612" s="182" t="s">
        <v>6747</v>
      </c>
      <c r="AG2612" s="182" t="s">
        <v>17319</v>
      </c>
      <c r="AH2612" s="182" t="s">
        <v>2993</v>
      </c>
      <c r="AI2612" s="182" t="s">
        <v>17042</v>
      </c>
    </row>
    <row r="2613" spans="25:35" x14ac:dyDescent="0.4">
      <c r="Y2613" s="182" t="s">
        <v>6769</v>
      </c>
      <c r="Z2613" s="182">
        <v>2010</v>
      </c>
      <c r="AA2613" s="182">
        <v>5854.7</v>
      </c>
      <c r="AB2613" s="182">
        <v>95</v>
      </c>
      <c r="AC2613" s="182">
        <v>8</v>
      </c>
      <c r="AD2613" s="182">
        <v>5854.7</v>
      </c>
      <c r="AF2613" s="182" t="s">
        <v>6750</v>
      </c>
      <c r="AG2613" s="182" t="s">
        <v>17319</v>
      </c>
      <c r="AH2613" s="182" t="s">
        <v>2993</v>
      </c>
      <c r="AI2613" s="182" t="s">
        <v>17315</v>
      </c>
    </row>
    <row r="2614" spans="25:35" x14ac:dyDescent="0.4">
      <c r="Y2614" s="182" t="s">
        <v>6771</v>
      </c>
      <c r="Z2614" s="182">
        <v>2010</v>
      </c>
      <c r="AA2614" s="182">
        <v>3377.2</v>
      </c>
      <c r="AB2614" s="182">
        <v>38</v>
      </c>
      <c r="AC2614" s="182">
        <v>8</v>
      </c>
      <c r="AD2614" s="182">
        <v>3377.2</v>
      </c>
      <c r="AF2614" s="182" t="s">
        <v>6752</v>
      </c>
      <c r="AG2614" s="182" t="s">
        <v>17319</v>
      </c>
      <c r="AH2614" s="182" t="s">
        <v>2993</v>
      </c>
      <c r="AI2614" s="182" t="s">
        <v>17320</v>
      </c>
    </row>
    <row r="2615" spans="25:35" x14ac:dyDescent="0.4">
      <c r="Y2615" s="182" t="s">
        <v>6773</v>
      </c>
      <c r="Z2615" s="182">
        <v>1975</v>
      </c>
      <c r="AA2615" s="182">
        <v>6830.35</v>
      </c>
      <c r="AB2615" s="182">
        <v>272</v>
      </c>
      <c r="AC2615" s="182">
        <v>5</v>
      </c>
      <c r="AD2615" s="182">
        <v>6320.35</v>
      </c>
      <c r="AF2615" s="182" t="s">
        <v>6754</v>
      </c>
      <c r="AG2615" s="182" t="s">
        <v>17319</v>
      </c>
      <c r="AH2615" s="182" t="s">
        <v>2993</v>
      </c>
      <c r="AI2615" s="182" t="s">
        <v>17042</v>
      </c>
    </row>
    <row r="2616" spans="25:35" x14ac:dyDescent="0.4">
      <c r="Y2616" s="182" t="s">
        <v>6775</v>
      </c>
      <c r="Z2616" s="182">
        <v>1933</v>
      </c>
      <c r="AA2616" s="182">
        <v>1227.2</v>
      </c>
      <c r="AB2616" s="182">
        <v>25</v>
      </c>
      <c r="AC2616" s="182">
        <v>3</v>
      </c>
      <c r="AD2616" s="182">
        <v>1227.2</v>
      </c>
      <c r="AF2616" s="182" t="s">
        <v>6755</v>
      </c>
      <c r="AG2616" s="182" t="s">
        <v>17319</v>
      </c>
      <c r="AH2616" s="182" t="s">
        <v>2993</v>
      </c>
      <c r="AI2616" s="182" t="s">
        <v>17315</v>
      </c>
    </row>
    <row r="2617" spans="25:35" x14ac:dyDescent="0.4">
      <c r="Y2617" s="182" t="s">
        <v>6777</v>
      </c>
      <c r="Z2617" s="182">
        <v>1959</v>
      </c>
      <c r="AA2617" s="182">
        <v>727</v>
      </c>
      <c r="AB2617" s="182">
        <v>28</v>
      </c>
      <c r="AC2617" s="182">
        <v>2</v>
      </c>
      <c r="AD2617" s="182">
        <v>633.29999999999995</v>
      </c>
      <c r="AF2617" s="182" t="s">
        <v>6756</v>
      </c>
      <c r="AG2617" s="182" t="s">
        <v>17312</v>
      </c>
      <c r="AH2617" s="182" t="s">
        <v>2993</v>
      </c>
      <c r="AI2617" s="182" t="s">
        <v>17040</v>
      </c>
    </row>
    <row r="2618" spans="25:35" x14ac:dyDescent="0.4">
      <c r="Y2618" s="182" t="s">
        <v>1228</v>
      </c>
      <c r="Z2618" s="182">
        <v>1966</v>
      </c>
      <c r="AA2618" s="182">
        <v>2610.4</v>
      </c>
      <c r="AB2618" s="182">
        <v>182</v>
      </c>
      <c r="AC2618" s="182">
        <v>5</v>
      </c>
      <c r="AD2618" s="182">
        <v>753.4</v>
      </c>
      <c r="AF2618" s="182" t="s">
        <v>6759</v>
      </c>
      <c r="AG2618" s="182" t="s">
        <v>17319</v>
      </c>
      <c r="AH2618" s="182" t="s">
        <v>2993</v>
      </c>
      <c r="AI2618" s="182" t="s">
        <v>17331</v>
      </c>
    </row>
    <row r="2619" spans="25:35" x14ac:dyDescent="0.4">
      <c r="Y2619" s="182" t="s">
        <v>6779</v>
      </c>
      <c r="Z2619" s="182">
        <v>1959</v>
      </c>
      <c r="AA2619" s="182">
        <v>330.9</v>
      </c>
      <c r="AB2619" s="182">
        <v>21</v>
      </c>
      <c r="AC2619" s="182">
        <v>2</v>
      </c>
      <c r="AD2619" s="182">
        <v>300.3</v>
      </c>
      <c r="AF2619" s="182" t="s">
        <v>6761</v>
      </c>
      <c r="AG2619" s="182" t="s">
        <v>17319</v>
      </c>
      <c r="AH2619" s="182" t="s">
        <v>2993</v>
      </c>
      <c r="AI2619" s="182" t="s">
        <v>17315</v>
      </c>
    </row>
    <row r="2620" spans="25:35" x14ac:dyDescent="0.4">
      <c r="Y2620" s="182" t="s">
        <v>1229</v>
      </c>
      <c r="Z2620" s="182">
        <v>1972</v>
      </c>
      <c r="AA2620" s="182">
        <v>3590.9</v>
      </c>
      <c r="AB2620" s="182">
        <v>100</v>
      </c>
      <c r="AC2620" s="182">
        <v>5</v>
      </c>
      <c r="AD2620" s="182">
        <v>3275.5</v>
      </c>
      <c r="AF2620" s="182" t="s">
        <v>6762</v>
      </c>
      <c r="AG2620" s="182" t="s">
        <v>17319</v>
      </c>
      <c r="AH2620" s="182" t="s">
        <v>2993</v>
      </c>
      <c r="AI2620" s="182" t="s">
        <v>17332</v>
      </c>
    </row>
    <row r="2621" spans="25:35" x14ac:dyDescent="0.4">
      <c r="Y2621" s="182" t="s">
        <v>6782</v>
      </c>
      <c r="Z2621" s="182">
        <v>1939</v>
      </c>
      <c r="AA2621" s="182">
        <v>2978.7</v>
      </c>
      <c r="AB2621" s="182">
        <v>105</v>
      </c>
      <c r="AC2621" s="182">
        <v>5</v>
      </c>
      <c r="AD2621" s="182">
        <v>2627.1</v>
      </c>
      <c r="AF2621" s="182" t="s">
        <v>1226</v>
      </c>
      <c r="AG2621" s="182" t="s">
        <v>17312</v>
      </c>
      <c r="AH2621" s="182" t="s">
        <v>2993</v>
      </c>
      <c r="AI2621" s="182" t="s">
        <v>17042</v>
      </c>
    </row>
    <row r="2622" spans="25:35" x14ac:dyDescent="0.4">
      <c r="Y2622" s="182" t="s">
        <v>6784</v>
      </c>
      <c r="Z2622" s="182">
        <v>2010</v>
      </c>
      <c r="AA2622" s="182">
        <v>9401.4</v>
      </c>
      <c r="AB2622" s="182">
        <v>250</v>
      </c>
      <c r="AC2622" s="182">
        <v>12</v>
      </c>
      <c r="AD2622" s="182">
        <v>9401.4</v>
      </c>
      <c r="AF2622" s="182" t="s">
        <v>6765</v>
      </c>
      <c r="AG2622" s="182" t="s">
        <v>17312</v>
      </c>
      <c r="AH2622" s="182" t="s">
        <v>2993</v>
      </c>
      <c r="AI2622" s="182" t="s">
        <v>17040</v>
      </c>
    </row>
    <row r="2623" spans="25:35" x14ac:dyDescent="0.4">
      <c r="Y2623" s="182" t="s">
        <v>6786</v>
      </c>
      <c r="Z2623" s="182">
        <v>1964</v>
      </c>
      <c r="AA2623" s="182">
        <v>3803.1</v>
      </c>
      <c r="AB2623" s="182">
        <v>156</v>
      </c>
      <c r="AC2623" s="182">
        <v>5</v>
      </c>
      <c r="AD2623" s="182">
        <v>3148</v>
      </c>
      <c r="AF2623" s="182" t="s">
        <v>6766</v>
      </c>
      <c r="AG2623" s="182" t="s">
        <v>17312</v>
      </c>
      <c r="AH2623" s="182" t="s">
        <v>2993</v>
      </c>
      <c r="AI2623" s="182" t="s">
        <v>17040</v>
      </c>
    </row>
    <row r="2624" spans="25:35" x14ac:dyDescent="0.4">
      <c r="Y2624" s="182" t="s">
        <v>6787</v>
      </c>
      <c r="Z2624" s="182">
        <v>2009</v>
      </c>
      <c r="AA2624" s="182">
        <v>10302.9</v>
      </c>
      <c r="AB2624" s="182">
        <v>154</v>
      </c>
      <c r="AC2624" s="182">
        <v>10</v>
      </c>
      <c r="AD2624" s="182">
        <v>6618.4</v>
      </c>
      <c r="AF2624" s="182" t="s">
        <v>6768</v>
      </c>
      <c r="AG2624" s="182" t="s">
        <v>17312</v>
      </c>
      <c r="AH2624" s="182" t="s">
        <v>2993</v>
      </c>
      <c r="AI2624" s="182" t="s">
        <v>17322</v>
      </c>
    </row>
    <row r="2625" spans="25:35" x14ac:dyDescent="0.4">
      <c r="Y2625" s="182" t="s">
        <v>6788</v>
      </c>
      <c r="Z2625" s="182">
        <v>2015</v>
      </c>
      <c r="AA2625" s="182">
        <v>3423</v>
      </c>
      <c r="AB2625" s="182">
        <v>30</v>
      </c>
      <c r="AC2625" s="182">
        <v>10</v>
      </c>
      <c r="AD2625" s="182">
        <v>2909.5</v>
      </c>
      <c r="AF2625" s="182" t="s">
        <v>1227</v>
      </c>
      <c r="AG2625" s="182" t="s">
        <v>17327</v>
      </c>
      <c r="AH2625" s="182" t="s">
        <v>2993</v>
      </c>
      <c r="AI2625" s="182" t="s">
        <v>17040</v>
      </c>
    </row>
    <row r="2626" spans="25:35" x14ac:dyDescent="0.4">
      <c r="Y2626" s="182" t="s">
        <v>6789</v>
      </c>
      <c r="Z2626" s="182">
        <v>1958</v>
      </c>
      <c r="AA2626" s="182">
        <v>4781.1000000000004</v>
      </c>
      <c r="AB2626" s="182">
        <v>132</v>
      </c>
      <c r="AC2626" s="182">
        <v>4</v>
      </c>
      <c r="AD2626" s="182">
        <v>4035.1</v>
      </c>
      <c r="AF2626" s="182" t="s">
        <v>6769</v>
      </c>
      <c r="AG2626" s="182" t="s">
        <v>17312</v>
      </c>
      <c r="AH2626" s="182" t="s">
        <v>2993</v>
      </c>
      <c r="AI2626" s="182" t="s">
        <v>17331</v>
      </c>
    </row>
    <row r="2627" spans="25:35" x14ac:dyDescent="0.4">
      <c r="Y2627" s="182" t="s">
        <v>6791</v>
      </c>
      <c r="Z2627" s="182">
        <v>1963</v>
      </c>
      <c r="AA2627" s="182">
        <v>1688.9</v>
      </c>
      <c r="AB2627" s="182">
        <v>91</v>
      </c>
      <c r="AC2627" s="182">
        <v>5</v>
      </c>
      <c r="AD2627" s="182">
        <v>1566.7</v>
      </c>
      <c r="AF2627" s="182" t="s">
        <v>6771</v>
      </c>
      <c r="AG2627" s="182" t="s">
        <v>17312</v>
      </c>
      <c r="AH2627" s="182" t="s">
        <v>2993</v>
      </c>
      <c r="AI2627" s="182" t="s">
        <v>17040</v>
      </c>
    </row>
    <row r="2628" spans="25:35" x14ac:dyDescent="0.4">
      <c r="Y2628" s="182" t="s">
        <v>6793</v>
      </c>
      <c r="Z2628" s="182">
        <v>1950</v>
      </c>
      <c r="AA2628" s="182">
        <v>2199.1999999999998</v>
      </c>
      <c r="AB2628" s="182">
        <v>78</v>
      </c>
      <c r="AC2628" s="182">
        <v>4</v>
      </c>
      <c r="AD2628" s="182">
        <v>2003.9</v>
      </c>
      <c r="AF2628" s="182" t="s">
        <v>6773</v>
      </c>
      <c r="AG2628" s="182" t="s">
        <v>17312</v>
      </c>
      <c r="AH2628" s="182" t="s">
        <v>2993</v>
      </c>
      <c r="AI2628" s="182" t="s">
        <v>17314</v>
      </c>
    </row>
    <row r="2629" spans="25:35" x14ac:dyDescent="0.4">
      <c r="Y2629" s="182" t="s">
        <v>6795</v>
      </c>
      <c r="Z2629" s="182">
        <v>1963</v>
      </c>
      <c r="AA2629" s="182">
        <v>1750.2</v>
      </c>
      <c r="AB2629" s="182">
        <v>89</v>
      </c>
      <c r="AC2629" s="182">
        <v>5</v>
      </c>
      <c r="AD2629" s="182">
        <v>1623.4</v>
      </c>
      <c r="AF2629" s="182" t="s">
        <v>6775</v>
      </c>
      <c r="AG2629" s="182" t="s">
        <v>17312</v>
      </c>
      <c r="AH2629" s="182" t="s">
        <v>2993</v>
      </c>
      <c r="AI2629" s="182" t="s">
        <v>17042</v>
      </c>
    </row>
    <row r="2630" spans="25:35" x14ac:dyDescent="0.4">
      <c r="Y2630" s="182" t="s">
        <v>132</v>
      </c>
      <c r="Z2630" s="182">
        <v>1977</v>
      </c>
      <c r="AA2630" s="182">
        <v>6820.9</v>
      </c>
      <c r="AB2630" s="182">
        <v>295</v>
      </c>
      <c r="AC2630" s="182">
        <v>9</v>
      </c>
      <c r="AD2630" s="182">
        <v>3380.5</v>
      </c>
      <c r="AF2630" s="182" t="s">
        <v>6777</v>
      </c>
      <c r="AG2630" s="182" t="s">
        <v>17312</v>
      </c>
      <c r="AH2630" s="182" t="s">
        <v>2993</v>
      </c>
      <c r="AI2630" s="182" t="s">
        <v>17042</v>
      </c>
    </row>
    <row r="2631" spans="25:35" x14ac:dyDescent="0.4">
      <c r="Y2631" s="182" t="s">
        <v>175</v>
      </c>
      <c r="Z2631" s="182">
        <v>1964</v>
      </c>
      <c r="AA2631" s="182">
        <v>1867.3</v>
      </c>
      <c r="AB2631" s="182">
        <v>96</v>
      </c>
      <c r="AC2631" s="182">
        <v>4</v>
      </c>
      <c r="AD2631" s="182">
        <v>1752.4</v>
      </c>
      <c r="AF2631" s="182" t="s">
        <v>1228</v>
      </c>
      <c r="AG2631" s="182" t="s">
        <v>17312</v>
      </c>
      <c r="AH2631" s="182" t="s">
        <v>2993</v>
      </c>
      <c r="AI2631" s="182" t="s">
        <v>17315</v>
      </c>
    </row>
    <row r="2632" spans="25:35" x14ac:dyDescent="0.4">
      <c r="Y2632" s="182" t="s">
        <v>6798</v>
      </c>
      <c r="Z2632" s="182">
        <v>1988</v>
      </c>
      <c r="AA2632" s="182">
        <v>4099.8</v>
      </c>
      <c r="AB2632" s="182">
        <v>191</v>
      </c>
      <c r="AC2632" s="182">
        <v>9</v>
      </c>
      <c r="AD2632" s="182">
        <v>3578</v>
      </c>
      <c r="AF2632" s="182" t="s">
        <v>6779</v>
      </c>
      <c r="AG2632" s="182" t="s">
        <v>17312</v>
      </c>
      <c r="AH2632" s="182" t="s">
        <v>17035</v>
      </c>
      <c r="AI2632" s="182" t="s">
        <v>17040</v>
      </c>
    </row>
    <row r="2633" spans="25:35" x14ac:dyDescent="0.4">
      <c r="Y2633" s="182" t="s">
        <v>6799</v>
      </c>
      <c r="Z2633" s="182">
        <v>1967</v>
      </c>
      <c r="AA2633" s="182">
        <v>1920</v>
      </c>
      <c r="AB2633" s="182">
        <v>182</v>
      </c>
      <c r="AC2633" s="182">
        <v>5</v>
      </c>
      <c r="AD2633" s="182">
        <v>1669</v>
      </c>
      <c r="AF2633" s="182" t="s">
        <v>1229</v>
      </c>
      <c r="AG2633" s="182" t="s">
        <v>17312</v>
      </c>
      <c r="AH2633" s="182" t="s">
        <v>2993</v>
      </c>
      <c r="AI2633" s="182" t="s">
        <v>17315</v>
      </c>
    </row>
    <row r="2634" spans="25:35" x14ac:dyDescent="0.4">
      <c r="Y2634" s="182" t="s">
        <v>6800</v>
      </c>
      <c r="Z2634" s="182">
        <v>1969</v>
      </c>
      <c r="AA2634" s="182">
        <v>2942.3</v>
      </c>
      <c r="AB2634" s="182">
        <v>182</v>
      </c>
      <c r="AC2634" s="182">
        <v>5</v>
      </c>
      <c r="AD2634" s="182">
        <v>2942.3</v>
      </c>
      <c r="AF2634" s="182" t="s">
        <v>6782</v>
      </c>
      <c r="AG2634" s="182" t="s">
        <v>17312</v>
      </c>
      <c r="AH2634" s="182" t="s">
        <v>2993</v>
      </c>
      <c r="AI2634" s="182" t="s">
        <v>17331</v>
      </c>
    </row>
    <row r="2635" spans="25:35" x14ac:dyDescent="0.4">
      <c r="Y2635" s="182" t="s">
        <v>6801</v>
      </c>
      <c r="Z2635" s="182">
        <v>1968</v>
      </c>
      <c r="AA2635" s="182">
        <v>5283.5</v>
      </c>
      <c r="AB2635" s="182">
        <v>189</v>
      </c>
      <c r="AC2635" s="182">
        <v>5</v>
      </c>
      <c r="AD2635" s="182">
        <v>4871.1000000000004</v>
      </c>
      <c r="AF2635" s="182" t="s">
        <v>6784</v>
      </c>
      <c r="AG2635" s="182" t="s">
        <v>17312</v>
      </c>
      <c r="AH2635" s="182" t="s">
        <v>2993</v>
      </c>
      <c r="AI2635" s="182" t="s">
        <v>17315</v>
      </c>
    </row>
    <row r="2636" spans="25:35" x14ac:dyDescent="0.4">
      <c r="Y2636" s="182" t="s">
        <v>6803</v>
      </c>
      <c r="Z2636" s="182">
        <v>1967</v>
      </c>
      <c r="AA2636" s="182">
        <v>2620.5</v>
      </c>
      <c r="AB2636" s="182">
        <v>108</v>
      </c>
      <c r="AC2636" s="182">
        <v>5</v>
      </c>
      <c r="AD2636" s="182">
        <v>2620.5</v>
      </c>
      <c r="AF2636" s="182" t="s">
        <v>6786</v>
      </c>
      <c r="AG2636" s="182" t="s">
        <v>17312</v>
      </c>
      <c r="AH2636" s="182" t="s">
        <v>2993</v>
      </c>
      <c r="AI2636" s="182" t="s">
        <v>17315</v>
      </c>
    </row>
    <row r="2637" spans="25:35" x14ac:dyDescent="0.4">
      <c r="Y2637" s="182" t="s">
        <v>6805</v>
      </c>
      <c r="Z2637" s="182">
        <v>1967</v>
      </c>
      <c r="AA2637" s="182">
        <v>2650.1</v>
      </c>
      <c r="AB2637" s="182">
        <v>116</v>
      </c>
      <c r="AC2637" s="182">
        <v>5</v>
      </c>
      <c r="AD2637" s="182">
        <v>2650.1</v>
      </c>
      <c r="AF2637" s="182" t="s">
        <v>6787</v>
      </c>
      <c r="AG2637" s="182" t="s">
        <v>17312</v>
      </c>
      <c r="AH2637" s="182" t="s">
        <v>2993</v>
      </c>
      <c r="AI2637" s="182" t="s">
        <v>17322</v>
      </c>
    </row>
    <row r="2638" spans="25:35" x14ac:dyDescent="0.4">
      <c r="Y2638" s="182" t="s">
        <v>6806</v>
      </c>
      <c r="Z2638" s="182">
        <v>1967</v>
      </c>
      <c r="AA2638" s="182">
        <v>4082.5</v>
      </c>
      <c r="AB2638" s="182">
        <v>149</v>
      </c>
      <c r="AC2638" s="182">
        <v>5</v>
      </c>
      <c r="AD2638" s="182">
        <v>3841.1</v>
      </c>
      <c r="AF2638" s="182" t="s">
        <v>6788</v>
      </c>
      <c r="AG2638" s="182" t="s">
        <v>17312</v>
      </c>
      <c r="AH2638" s="182" t="s">
        <v>2993</v>
      </c>
      <c r="AI2638" s="182" t="s">
        <v>17040</v>
      </c>
    </row>
    <row r="2639" spans="25:35" x14ac:dyDescent="0.4">
      <c r="Y2639" s="182" t="s">
        <v>6808</v>
      </c>
      <c r="Z2639" s="182">
        <v>1974</v>
      </c>
      <c r="AA2639" s="182">
        <v>4406.3999999999996</v>
      </c>
      <c r="AB2639" s="182">
        <v>216</v>
      </c>
      <c r="AC2639" s="182">
        <v>9</v>
      </c>
      <c r="AD2639" s="182">
        <v>3918.8</v>
      </c>
      <c r="AF2639" s="182" t="s">
        <v>6789</v>
      </c>
      <c r="AG2639" s="182" t="s">
        <v>17312</v>
      </c>
      <c r="AH2639" s="182" t="s">
        <v>2993</v>
      </c>
      <c r="AI2639" s="182" t="s">
        <v>17315</v>
      </c>
    </row>
    <row r="2640" spans="25:35" x14ac:dyDescent="0.4">
      <c r="Y2640" s="182" t="s">
        <v>6809</v>
      </c>
      <c r="Z2640" s="182">
        <v>1967</v>
      </c>
      <c r="AA2640" s="182">
        <v>2693</v>
      </c>
      <c r="AB2640" s="182">
        <v>131</v>
      </c>
      <c r="AC2640" s="182">
        <v>5</v>
      </c>
      <c r="AD2640" s="182">
        <v>2510.6999999999998</v>
      </c>
      <c r="AF2640" s="182" t="s">
        <v>6791</v>
      </c>
      <c r="AG2640" s="182" t="s">
        <v>17312</v>
      </c>
      <c r="AH2640" s="182" t="s">
        <v>2993</v>
      </c>
      <c r="AI2640" s="182" t="s">
        <v>17042</v>
      </c>
    </row>
    <row r="2641" spans="25:35" x14ac:dyDescent="0.4">
      <c r="Y2641" s="182" t="s">
        <v>6810</v>
      </c>
      <c r="Z2641" s="182">
        <v>1970</v>
      </c>
      <c r="AA2641" s="182">
        <v>3821.4</v>
      </c>
      <c r="AB2641" s="182">
        <v>153</v>
      </c>
      <c r="AC2641" s="182">
        <v>5</v>
      </c>
      <c r="AD2641" s="182">
        <v>3551.6</v>
      </c>
      <c r="AF2641" s="182" t="s">
        <v>6793</v>
      </c>
      <c r="AG2641" s="182" t="s">
        <v>17312</v>
      </c>
      <c r="AH2641" s="182" t="s">
        <v>2993</v>
      </c>
      <c r="AI2641" s="182" t="s">
        <v>17042</v>
      </c>
    </row>
    <row r="2642" spans="25:35" x14ac:dyDescent="0.4">
      <c r="Y2642" s="182" t="s">
        <v>6812</v>
      </c>
      <c r="Z2642" s="182">
        <v>1972</v>
      </c>
      <c r="AA2642" s="182">
        <v>2105.6999999999998</v>
      </c>
      <c r="AB2642" s="182">
        <v>98</v>
      </c>
      <c r="AC2642" s="182">
        <v>5</v>
      </c>
      <c r="AD2642" s="182">
        <v>1956.6</v>
      </c>
      <c r="AF2642" s="182" t="s">
        <v>6795</v>
      </c>
      <c r="AG2642" s="182" t="s">
        <v>17312</v>
      </c>
      <c r="AH2642" s="182" t="s">
        <v>2993</v>
      </c>
      <c r="AI2642" s="182" t="s">
        <v>17042</v>
      </c>
    </row>
    <row r="2643" spans="25:35" x14ac:dyDescent="0.4">
      <c r="Y2643" s="182" t="s">
        <v>6814</v>
      </c>
      <c r="Z2643" s="182">
        <v>1971</v>
      </c>
      <c r="AA2643" s="182">
        <v>4867.3</v>
      </c>
      <c r="AB2643" s="182">
        <v>240</v>
      </c>
      <c r="AC2643" s="182">
        <v>5</v>
      </c>
      <c r="AD2643" s="182">
        <v>4478.1000000000004</v>
      </c>
      <c r="AF2643" s="182" t="s">
        <v>132</v>
      </c>
      <c r="AG2643" s="182" t="s">
        <v>17312</v>
      </c>
      <c r="AH2643" s="182" t="s">
        <v>17035</v>
      </c>
      <c r="AI2643" s="182" t="s">
        <v>17040</v>
      </c>
    </row>
    <row r="2644" spans="25:35" x14ac:dyDescent="0.4">
      <c r="Y2644" s="182" t="s">
        <v>6816</v>
      </c>
      <c r="Z2644" s="182">
        <v>1973</v>
      </c>
      <c r="AA2644" s="182">
        <v>4131.7</v>
      </c>
      <c r="AB2644" s="182">
        <v>178</v>
      </c>
      <c r="AC2644" s="182">
        <v>5</v>
      </c>
      <c r="AD2644" s="182">
        <v>3790</v>
      </c>
      <c r="AF2644" s="182" t="s">
        <v>175</v>
      </c>
      <c r="AG2644" s="182" t="s">
        <v>17312</v>
      </c>
      <c r="AH2644" s="182" t="s">
        <v>2993</v>
      </c>
      <c r="AI2644" s="182" t="s">
        <v>17042</v>
      </c>
    </row>
    <row r="2645" spans="25:35" x14ac:dyDescent="0.4">
      <c r="Y2645" s="182" t="s">
        <v>133</v>
      </c>
      <c r="Z2645" s="182">
        <v>1972</v>
      </c>
      <c r="AA2645" s="182">
        <v>5084.1000000000004</v>
      </c>
      <c r="AB2645" s="182">
        <v>157</v>
      </c>
      <c r="AC2645" s="182">
        <v>5</v>
      </c>
      <c r="AD2645" s="182">
        <v>4631.8999999999996</v>
      </c>
      <c r="AF2645" s="182" t="s">
        <v>6798</v>
      </c>
      <c r="AG2645" s="182" t="s">
        <v>17312</v>
      </c>
      <c r="AH2645" s="182" t="s">
        <v>2993</v>
      </c>
      <c r="AI2645" s="182" t="s">
        <v>17040</v>
      </c>
    </row>
    <row r="2646" spans="25:35" x14ac:dyDescent="0.4">
      <c r="Y2646" s="182" t="s">
        <v>6819</v>
      </c>
      <c r="Z2646" s="182">
        <v>1972</v>
      </c>
      <c r="AA2646" s="182">
        <v>4992.1000000000004</v>
      </c>
      <c r="AB2646" s="182">
        <v>213</v>
      </c>
      <c r="AC2646" s="182">
        <v>5</v>
      </c>
      <c r="AD2646" s="182">
        <v>4583.3999999999996</v>
      </c>
      <c r="AF2646" s="182" t="s">
        <v>6799</v>
      </c>
      <c r="AG2646" s="182" t="s">
        <v>17312</v>
      </c>
      <c r="AH2646" s="182" t="s">
        <v>2993</v>
      </c>
      <c r="AI2646" s="182" t="s">
        <v>17315</v>
      </c>
    </row>
    <row r="2647" spans="25:35" x14ac:dyDescent="0.4">
      <c r="Y2647" s="182" t="s">
        <v>6821</v>
      </c>
      <c r="Z2647" s="182">
        <v>2005</v>
      </c>
      <c r="AA2647" s="182">
        <v>6316.6</v>
      </c>
      <c r="AB2647" s="182">
        <v>180</v>
      </c>
      <c r="AC2647" s="182">
        <v>10</v>
      </c>
      <c r="AD2647" s="182">
        <v>6316.6</v>
      </c>
      <c r="AF2647" s="182" t="s">
        <v>6800</v>
      </c>
      <c r="AG2647" s="182" t="s">
        <v>17312</v>
      </c>
      <c r="AH2647" s="182" t="s">
        <v>2993</v>
      </c>
      <c r="AI2647" s="182" t="s">
        <v>17315</v>
      </c>
    </row>
    <row r="2648" spans="25:35" x14ac:dyDescent="0.4">
      <c r="Y2648" s="182" t="s">
        <v>6823</v>
      </c>
      <c r="Z2648" s="182">
        <v>1965</v>
      </c>
      <c r="AA2648" s="182">
        <v>1394.7</v>
      </c>
      <c r="AB2648" s="182">
        <v>44</v>
      </c>
      <c r="AC2648" s="182">
        <v>4</v>
      </c>
      <c r="AD2648" s="182">
        <v>828.5</v>
      </c>
      <c r="AF2648" s="182" t="s">
        <v>6801</v>
      </c>
      <c r="AG2648" s="182" t="s">
        <v>17312</v>
      </c>
      <c r="AH2648" s="182" t="s">
        <v>2993</v>
      </c>
      <c r="AI2648" s="182" t="s">
        <v>17320</v>
      </c>
    </row>
    <row r="2649" spans="25:35" x14ac:dyDescent="0.4">
      <c r="Y2649" s="182" t="s">
        <v>6825</v>
      </c>
      <c r="Z2649" s="182">
        <v>1968</v>
      </c>
      <c r="AA2649" s="182">
        <v>1930.2</v>
      </c>
      <c r="AB2649" s="182">
        <v>99</v>
      </c>
      <c r="AC2649" s="182">
        <v>5</v>
      </c>
      <c r="AD2649" s="182">
        <v>1780.1</v>
      </c>
      <c r="AF2649" s="182" t="s">
        <v>6803</v>
      </c>
      <c r="AG2649" s="182" t="s">
        <v>17312</v>
      </c>
      <c r="AH2649" s="182" t="s">
        <v>2993</v>
      </c>
      <c r="AI2649" s="182" t="s">
        <v>17315</v>
      </c>
    </row>
    <row r="2650" spans="25:35" x14ac:dyDescent="0.4">
      <c r="Y2650" s="182" t="s">
        <v>1239</v>
      </c>
      <c r="Z2650" s="182">
        <v>1966</v>
      </c>
      <c r="AA2650" s="182">
        <v>4964.3</v>
      </c>
      <c r="AB2650" s="182">
        <v>287</v>
      </c>
      <c r="AC2650" s="182">
        <v>5</v>
      </c>
      <c r="AD2650" s="182">
        <v>4964.3</v>
      </c>
      <c r="AF2650" s="182" t="s">
        <v>6805</v>
      </c>
      <c r="AG2650" s="182" t="s">
        <v>17312</v>
      </c>
      <c r="AH2650" s="182" t="s">
        <v>2993</v>
      </c>
      <c r="AI2650" s="182" t="s">
        <v>17315</v>
      </c>
    </row>
    <row r="2651" spans="25:35" x14ac:dyDescent="0.4">
      <c r="Y2651" s="182" t="s">
        <v>6828</v>
      </c>
      <c r="Z2651" s="182">
        <v>1975</v>
      </c>
      <c r="AA2651" s="182">
        <v>4495.7</v>
      </c>
      <c r="AB2651" s="182">
        <v>185</v>
      </c>
      <c r="AC2651" s="182">
        <v>9</v>
      </c>
      <c r="AD2651" s="182">
        <v>3957.7</v>
      </c>
      <c r="AF2651" s="182" t="s">
        <v>6806</v>
      </c>
      <c r="AG2651" s="182" t="s">
        <v>17312</v>
      </c>
      <c r="AH2651" s="182" t="s">
        <v>2993</v>
      </c>
      <c r="AI2651" s="182" t="s">
        <v>17315</v>
      </c>
    </row>
    <row r="2652" spans="25:35" x14ac:dyDescent="0.4">
      <c r="Y2652" s="182" t="s">
        <v>6830</v>
      </c>
      <c r="Z2652" s="182">
        <v>2016</v>
      </c>
      <c r="AA2652" s="182">
        <v>18355</v>
      </c>
      <c r="AB2652" s="182">
        <v>233</v>
      </c>
      <c r="AC2652" s="182">
        <v>16</v>
      </c>
      <c r="AD2652" s="182">
        <v>16525.7</v>
      </c>
      <c r="AF2652" s="182" t="s">
        <v>6808</v>
      </c>
      <c r="AG2652" s="182" t="s">
        <v>17319</v>
      </c>
      <c r="AH2652" s="182" t="s">
        <v>2993</v>
      </c>
      <c r="AI2652" s="182" t="s">
        <v>17042</v>
      </c>
    </row>
    <row r="2653" spans="25:35" x14ac:dyDescent="0.4">
      <c r="Y2653" s="182" t="s">
        <v>6832</v>
      </c>
      <c r="Z2653" s="182">
        <v>2017</v>
      </c>
      <c r="AA2653" s="182">
        <v>7055.5</v>
      </c>
      <c r="AB2653" s="182">
        <v>97</v>
      </c>
      <c r="AC2653" s="182">
        <v>14</v>
      </c>
      <c r="AD2653" s="182">
        <v>4621.8900000000003</v>
      </c>
      <c r="AF2653" s="182" t="s">
        <v>6809</v>
      </c>
      <c r="AG2653" s="182" t="s">
        <v>17312</v>
      </c>
      <c r="AH2653" s="182" t="s">
        <v>2993</v>
      </c>
      <c r="AI2653" s="182" t="s">
        <v>17322</v>
      </c>
    </row>
    <row r="2654" spans="25:35" x14ac:dyDescent="0.4">
      <c r="Y2654" s="182" t="s">
        <v>6834</v>
      </c>
      <c r="Z2654" s="182">
        <v>1976</v>
      </c>
      <c r="AA2654" s="182">
        <v>4466.3</v>
      </c>
      <c r="AB2654" s="182">
        <v>199</v>
      </c>
      <c r="AC2654" s="182">
        <v>9</v>
      </c>
      <c r="AD2654" s="182">
        <v>3961.5</v>
      </c>
      <c r="AF2654" s="182" t="s">
        <v>6810</v>
      </c>
      <c r="AG2654" s="182" t="s">
        <v>17312</v>
      </c>
      <c r="AH2654" s="182" t="s">
        <v>2993</v>
      </c>
      <c r="AI2654" s="182" t="s">
        <v>17315</v>
      </c>
    </row>
    <row r="2655" spans="25:35" x14ac:dyDescent="0.4">
      <c r="Y2655" s="182" t="s">
        <v>6835</v>
      </c>
      <c r="Z2655" s="182">
        <v>1959</v>
      </c>
      <c r="AA2655" s="182">
        <v>721.2</v>
      </c>
      <c r="AB2655" s="182">
        <v>31</v>
      </c>
      <c r="AC2655" s="182">
        <v>2</v>
      </c>
      <c r="AD2655" s="182">
        <v>660</v>
      </c>
      <c r="AF2655" s="182" t="s">
        <v>6812</v>
      </c>
      <c r="AG2655" s="182" t="s">
        <v>17312</v>
      </c>
      <c r="AH2655" s="182" t="s">
        <v>2993</v>
      </c>
      <c r="AI2655" s="182" t="s">
        <v>17042</v>
      </c>
    </row>
    <row r="2656" spans="25:35" x14ac:dyDescent="0.4">
      <c r="Y2656" s="182" t="s">
        <v>6837</v>
      </c>
      <c r="Z2656" s="182">
        <v>1958</v>
      </c>
      <c r="AA2656" s="182">
        <v>581.1</v>
      </c>
      <c r="AB2656" s="182">
        <v>24</v>
      </c>
      <c r="AC2656" s="182">
        <v>2</v>
      </c>
      <c r="AD2656" s="182">
        <v>350.4</v>
      </c>
      <c r="AF2656" s="182" t="s">
        <v>6814</v>
      </c>
      <c r="AG2656" s="182" t="s">
        <v>17312</v>
      </c>
      <c r="AH2656" s="182" t="s">
        <v>2993</v>
      </c>
      <c r="AI2656" s="182" t="s">
        <v>17320</v>
      </c>
    </row>
    <row r="2657" spans="25:35" x14ac:dyDescent="0.4">
      <c r="Y2657" s="182" t="s">
        <v>6840</v>
      </c>
      <c r="Z2657" s="182">
        <v>1958</v>
      </c>
      <c r="AA2657" s="182">
        <v>742.1</v>
      </c>
      <c r="AB2657" s="182">
        <v>21</v>
      </c>
      <c r="AC2657" s="182">
        <v>2</v>
      </c>
      <c r="AD2657" s="182">
        <v>742.1</v>
      </c>
      <c r="AF2657" s="182" t="s">
        <v>6816</v>
      </c>
      <c r="AG2657" s="182" t="s">
        <v>17319</v>
      </c>
      <c r="AH2657" s="182" t="s">
        <v>2993</v>
      </c>
      <c r="AI2657" s="182" t="s">
        <v>17331</v>
      </c>
    </row>
    <row r="2658" spans="25:35" x14ac:dyDescent="0.4">
      <c r="Y2658" s="182" t="s">
        <v>6841</v>
      </c>
      <c r="Z2658" s="182">
        <v>1960</v>
      </c>
      <c r="AA2658" s="182">
        <v>1028.0999999999999</v>
      </c>
      <c r="AB2658" s="182">
        <v>55</v>
      </c>
      <c r="AC2658" s="182">
        <v>3</v>
      </c>
      <c r="AD2658" s="182">
        <v>935.8</v>
      </c>
      <c r="AF2658" s="182" t="s">
        <v>133</v>
      </c>
      <c r="AG2658" s="182" t="s">
        <v>17312</v>
      </c>
      <c r="AH2658" s="182" t="s">
        <v>2993</v>
      </c>
      <c r="AI2658" s="182" t="s">
        <v>17320</v>
      </c>
    </row>
    <row r="2659" spans="25:35" x14ac:dyDescent="0.4">
      <c r="Y2659" s="182" t="s">
        <v>6843</v>
      </c>
      <c r="Z2659" s="182">
        <v>1963</v>
      </c>
      <c r="AA2659" s="182">
        <v>2437</v>
      </c>
      <c r="AB2659" s="182">
        <v>128</v>
      </c>
      <c r="AC2659" s="182">
        <v>5</v>
      </c>
      <c r="AD2659" s="182">
        <v>2160.3000000000002</v>
      </c>
      <c r="AF2659" s="182" t="s">
        <v>6819</v>
      </c>
      <c r="AG2659" s="182" t="s">
        <v>17319</v>
      </c>
      <c r="AH2659" s="182" t="s">
        <v>2993</v>
      </c>
      <c r="AI2659" s="182" t="s">
        <v>17320</v>
      </c>
    </row>
    <row r="2660" spans="25:35" x14ac:dyDescent="0.4">
      <c r="Y2660" s="182" t="s">
        <v>6845</v>
      </c>
      <c r="Z2660" s="182">
        <v>1966</v>
      </c>
      <c r="AA2660" s="182">
        <v>2809.1</v>
      </c>
      <c r="AB2660" s="182">
        <v>135</v>
      </c>
      <c r="AC2660" s="182">
        <v>5</v>
      </c>
      <c r="AD2660" s="182">
        <v>2629.8</v>
      </c>
      <c r="AF2660" s="182" t="s">
        <v>6821</v>
      </c>
      <c r="AG2660" s="182" t="s">
        <v>17312</v>
      </c>
      <c r="AH2660" s="182" t="s">
        <v>2993</v>
      </c>
      <c r="AI2660" s="182" t="s">
        <v>17322</v>
      </c>
    </row>
    <row r="2661" spans="25:35" x14ac:dyDescent="0.4">
      <c r="Y2661" s="182" t="s">
        <v>1240</v>
      </c>
      <c r="Z2661" s="182">
        <v>1946</v>
      </c>
      <c r="AA2661" s="182">
        <v>584.6</v>
      </c>
      <c r="AB2661" s="182">
        <v>30</v>
      </c>
      <c r="AC2661" s="182">
        <v>2</v>
      </c>
      <c r="AD2661" s="182">
        <v>534.5</v>
      </c>
      <c r="AF2661" s="182" t="s">
        <v>6823</v>
      </c>
      <c r="AG2661" s="182" t="s">
        <v>17312</v>
      </c>
      <c r="AH2661" s="182" t="s">
        <v>17035</v>
      </c>
      <c r="AI2661" s="182" t="s">
        <v>17042</v>
      </c>
    </row>
    <row r="2662" spans="25:35" x14ac:dyDescent="0.4">
      <c r="Y2662" s="182" t="s">
        <v>6850</v>
      </c>
      <c r="Z2662" s="182">
        <v>1949</v>
      </c>
      <c r="AA2662" s="182">
        <v>534.5</v>
      </c>
      <c r="AB2662" s="182">
        <v>21</v>
      </c>
      <c r="AC2662" s="182">
        <v>2</v>
      </c>
      <c r="AD2662" s="182">
        <v>476.8</v>
      </c>
      <c r="AF2662" s="182" t="s">
        <v>6825</v>
      </c>
      <c r="AG2662" s="182" t="s">
        <v>17312</v>
      </c>
      <c r="AH2662" s="182" t="s">
        <v>2993</v>
      </c>
      <c r="AI2662" s="182" t="s">
        <v>17042</v>
      </c>
    </row>
    <row r="2663" spans="25:35" x14ac:dyDescent="0.4">
      <c r="Y2663" s="182" t="s">
        <v>6852</v>
      </c>
      <c r="Z2663" s="182">
        <v>1949</v>
      </c>
      <c r="AA2663" s="182">
        <v>519.4</v>
      </c>
      <c r="AB2663" s="182">
        <v>24</v>
      </c>
      <c r="AC2663" s="182">
        <v>2</v>
      </c>
      <c r="AD2663" s="182">
        <v>475.6</v>
      </c>
      <c r="AF2663" s="182" t="s">
        <v>1239</v>
      </c>
      <c r="AG2663" s="182" t="s">
        <v>17312</v>
      </c>
      <c r="AH2663" s="182" t="s">
        <v>2993</v>
      </c>
      <c r="AI2663" s="182" t="s">
        <v>17320</v>
      </c>
    </row>
    <row r="2664" spans="25:35" x14ac:dyDescent="0.4">
      <c r="Y2664" s="182" t="s">
        <v>6853</v>
      </c>
      <c r="Z2664" s="182">
        <v>1949</v>
      </c>
      <c r="AA2664" s="182">
        <v>488.8</v>
      </c>
      <c r="AB2664" s="182">
        <v>22</v>
      </c>
      <c r="AC2664" s="182">
        <v>2</v>
      </c>
      <c r="AD2664" s="182">
        <v>488.8</v>
      </c>
      <c r="AF2664" s="182" t="s">
        <v>6828</v>
      </c>
      <c r="AG2664" s="182" t="s">
        <v>17319</v>
      </c>
      <c r="AH2664" s="182" t="s">
        <v>2993</v>
      </c>
      <c r="AI2664" s="182" t="s">
        <v>17042</v>
      </c>
    </row>
    <row r="2665" spans="25:35" x14ac:dyDescent="0.4">
      <c r="Y2665" s="182" t="s">
        <v>6854</v>
      </c>
      <c r="Z2665" s="182">
        <v>1949</v>
      </c>
      <c r="AA2665" s="182">
        <v>995.4</v>
      </c>
      <c r="AB2665" s="182">
        <v>27</v>
      </c>
      <c r="AC2665" s="182">
        <v>2</v>
      </c>
      <c r="AD2665" s="182">
        <v>854.5</v>
      </c>
      <c r="AF2665" s="182" t="s">
        <v>6830</v>
      </c>
      <c r="AG2665" s="182" t="s">
        <v>17312</v>
      </c>
      <c r="AH2665" s="182" t="s">
        <v>2993</v>
      </c>
      <c r="AI2665" s="182" t="s">
        <v>17322</v>
      </c>
    </row>
    <row r="2666" spans="25:35" x14ac:dyDescent="0.4">
      <c r="Y2666" s="182" t="s">
        <v>6856</v>
      </c>
      <c r="Z2666" s="182">
        <v>1961</v>
      </c>
      <c r="AA2666" s="182">
        <v>1053.7</v>
      </c>
      <c r="AB2666" s="182">
        <v>57</v>
      </c>
      <c r="AC2666" s="182">
        <v>3</v>
      </c>
      <c r="AD2666" s="182">
        <v>1053.7</v>
      </c>
      <c r="AF2666" s="182" t="s">
        <v>6832</v>
      </c>
      <c r="AG2666" s="182" t="s">
        <v>17312</v>
      </c>
      <c r="AH2666" s="182" t="s">
        <v>2993</v>
      </c>
      <c r="AI2666" s="182" t="s">
        <v>17040</v>
      </c>
    </row>
    <row r="2667" spans="25:35" x14ac:dyDescent="0.4">
      <c r="Y2667" s="182" t="s">
        <v>17205</v>
      </c>
      <c r="Z2667" s="182">
        <v>1917</v>
      </c>
      <c r="AA2667" s="182">
        <v>147.80000000000001</v>
      </c>
      <c r="AB2667" s="182">
        <v>10</v>
      </c>
      <c r="AC2667" s="182">
        <v>2</v>
      </c>
      <c r="AD2667" s="182">
        <v>115.1</v>
      </c>
      <c r="AF2667" s="182" t="s">
        <v>6834</v>
      </c>
      <c r="AG2667" s="182" t="s">
        <v>17319</v>
      </c>
      <c r="AH2667" s="182" t="s">
        <v>2993</v>
      </c>
      <c r="AI2667" s="182" t="s">
        <v>17042</v>
      </c>
    </row>
    <row r="2668" spans="25:35" x14ac:dyDescent="0.4">
      <c r="Y2668" s="182" t="s">
        <v>6857</v>
      </c>
      <c r="Z2668" s="182">
        <v>1952</v>
      </c>
      <c r="AA2668" s="182">
        <v>1379.9</v>
      </c>
      <c r="AB2668" s="182">
        <v>37</v>
      </c>
      <c r="AC2668" s="182">
        <v>2</v>
      </c>
      <c r="AD2668" s="182">
        <v>800.6</v>
      </c>
      <c r="AF2668" s="182" t="s">
        <v>6835</v>
      </c>
      <c r="AG2668" s="182" t="s">
        <v>17312</v>
      </c>
      <c r="AH2668" s="182" t="s">
        <v>17035</v>
      </c>
      <c r="AI2668" s="182" t="s">
        <v>17042</v>
      </c>
    </row>
    <row r="2669" spans="25:35" x14ac:dyDescent="0.4">
      <c r="Y2669" s="182" t="s">
        <v>6859</v>
      </c>
      <c r="Z2669" s="182">
        <v>1952</v>
      </c>
      <c r="AA2669" s="182">
        <v>684.9</v>
      </c>
      <c r="AB2669" s="182">
        <v>18</v>
      </c>
      <c r="AC2669" s="182">
        <v>2</v>
      </c>
      <c r="AD2669" s="182">
        <v>405.4</v>
      </c>
      <c r="AF2669" s="182" t="s">
        <v>6837</v>
      </c>
      <c r="AG2669" s="182" t="s">
        <v>17312</v>
      </c>
      <c r="AH2669" s="182" t="s">
        <v>17035</v>
      </c>
      <c r="AI2669" s="182" t="s">
        <v>17042</v>
      </c>
    </row>
    <row r="2670" spans="25:35" x14ac:dyDescent="0.4">
      <c r="Y2670" s="182" t="s">
        <v>1241</v>
      </c>
      <c r="Z2670" s="182">
        <v>1917</v>
      </c>
      <c r="AA2670" s="182">
        <v>399.4</v>
      </c>
      <c r="AB2670" s="182">
        <v>21</v>
      </c>
      <c r="AC2670" s="182">
        <v>2</v>
      </c>
      <c r="AD2670" s="182">
        <v>301.60000000000002</v>
      </c>
      <c r="AF2670" s="182" t="s">
        <v>6840</v>
      </c>
      <c r="AG2670" s="182" t="s">
        <v>17312</v>
      </c>
      <c r="AH2670" s="182" t="s">
        <v>2993</v>
      </c>
      <c r="AI2670" s="182" t="s">
        <v>17042</v>
      </c>
    </row>
    <row r="2671" spans="25:35" x14ac:dyDescent="0.4">
      <c r="Y2671" s="182" t="s">
        <v>6864</v>
      </c>
      <c r="Z2671" s="182">
        <v>2012</v>
      </c>
      <c r="AA2671" s="182">
        <v>15153.5</v>
      </c>
      <c r="AB2671" s="182">
        <v>107</v>
      </c>
      <c r="AC2671" s="182">
        <v>16</v>
      </c>
      <c r="AD2671" s="182">
        <v>11815.4</v>
      </c>
      <c r="AF2671" s="182" t="s">
        <v>6841</v>
      </c>
      <c r="AG2671" s="182" t="s">
        <v>17312</v>
      </c>
      <c r="AH2671" s="182" t="s">
        <v>2993</v>
      </c>
      <c r="AI2671" s="182" t="s">
        <v>17042</v>
      </c>
    </row>
    <row r="2672" spans="25:35" x14ac:dyDescent="0.4">
      <c r="Y2672" s="182" t="s">
        <v>1242</v>
      </c>
      <c r="Z2672" s="182">
        <v>1963</v>
      </c>
      <c r="AA2672" s="182">
        <v>316.5</v>
      </c>
      <c r="AB2672" s="182">
        <v>24</v>
      </c>
      <c r="AC2672" s="182">
        <v>2</v>
      </c>
      <c r="AD2672" s="182">
        <v>207.1</v>
      </c>
      <c r="AF2672" s="182" t="s">
        <v>6843</v>
      </c>
      <c r="AG2672" s="182" t="s">
        <v>17312</v>
      </c>
      <c r="AH2672" s="182" t="s">
        <v>2993</v>
      </c>
      <c r="AI2672" s="182" t="s">
        <v>17042</v>
      </c>
    </row>
    <row r="2673" spans="25:35" x14ac:dyDescent="0.4">
      <c r="Y2673" s="182" t="s">
        <v>6868</v>
      </c>
      <c r="Z2673" s="182">
        <v>1965</v>
      </c>
      <c r="AA2673" s="182">
        <v>355.8</v>
      </c>
      <c r="AB2673" s="182">
        <v>27</v>
      </c>
      <c r="AC2673" s="182">
        <v>2</v>
      </c>
      <c r="AD2673" s="182">
        <v>225.4</v>
      </c>
      <c r="AF2673" s="182" t="s">
        <v>6845</v>
      </c>
      <c r="AG2673" s="182" t="s">
        <v>17312</v>
      </c>
      <c r="AH2673" s="182" t="s">
        <v>2993</v>
      </c>
      <c r="AI2673" s="182" t="s">
        <v>17322</v>
      </c>
    </row>
    <row r="2674" spans="25:35" x14ac:dyDescent="0.4">
      <c r="Y2674" s="182" t="s">
        <v>6871</v>
      </c>
      <c r="Z2674" s="182">
        <v>1966</v>
      </c>
      <c r="AA2674" s="182">
        <v>677.5</v>
      </c>
      <c r="AB2674" s="182">
        <v>36</v>
      </c>
      <c r="AC2674" s="182">
        <v>2</v>
      </c>
      <c r="AD2674" s="182">
        <v>389.6</v>
      </c>
      <c r="AF2674" s="182" t="s">
        <v>1240</v>
      </c>
      <c r="AG2674" s="182" t="s">
        <v>17327</v>
      </c>
      <c r="AH2674" s="182" t="s">
        <v>2993</v>
      </c>
      <c r="AI2674" s="182" t="s">
        <v>17040</v>
      </c>
    </row>
    <row r="2675" spans="25:35" x14ac:dyDescent="0.4">
      <c r="Y2675" s="182" t="s">
        <v>6873</v>
      </c>
      <c r="Z2675" s="182">
        <v>1992</v>
      </c>
      <c r="AA2675" s="182">
        <v>3788.6</v>
      </c>
      <c r="AB2675" s="182">
        <v>34</v>
      </c>
      <c r="AC2675" s="182">
        <v>4</v>
      </c>
      <c r="AD2675" s="182">
        <v>3541</v>
      </c>
      <c r="AF2675" s="182" t="s">
        <v>6850</v>
      </c>
      <c r="AG2675" s="182" t="s">
        <v>17327</v>
      </c>
      <c r="AH2675" s="182" t="s">
        <v>2993</v>
      </c>
      <c r="AI2675" s="182" t="s">
        <v>17040</v>
      </c>
    </row>
    <row r="2676" spans="25:35" x14ac:dyDescent="0.4">
      <c r="Y2676" s="182" t="s">
        <v>6874</v>
      </c>
      <c r="Z2676" s="182">
        <v>1983</v>
      </c>
      <c r="AA2676" s="182">
        <v>8534.4</v>
      </c>
      <c r="AB2676" s="182">
        <v>410</v>
      </c>
      <c r="AC2676" s="182">
        <v>9</v>
      </c>
      <c r="AD2676" s="182">
        <v>8260.7999999999993</v>
      </c>
      <c r="AF2676" s="182" t="s">
        <v>6852</v>
      </c>
      <c r="AG2676" s="182" t="s">
        <v>17327</v>
      </c>
      <c r="AH2676" s="182" t="s">
        <v>2993</v>
      </c>
      <c r="AI2676" s="182" t="s">
        <v>17040</v>
      </c>
    </row>
    <row r="2677" spans="25:35" x14ac:dyDescent="0.4">
      <c r="Y2677" s="182" t="s">
        <v>1243</v>
      </c>
      <c r="Z2677" s="182">
        <v>2007</v>
      </c>
      <c r="AA2677" s="182">
        <v>12921.1</v>
      </c>
      <c r="AB2677" s="182">
        <v>383</v>
      </c>
      <c r="AC2677" s="182">
        <v>10</v>
      </c>
      <c r="AD2677" s="182">
        <v>11084</v>
      </c>
      <c r="AF2677" s="182" t="s">
        <v>6853</v>
      </c>
      <c r="AG2677" s="182" t="s">
        <v>17327</v>
      </c>
      <c r="AH2677" s="182" t="s">
        <v>2993</v>
      </c>
      <c r="AI2677" s="182" t="s">
        <v>17040</v>
      </c>
    </row>
    <row r="2678" spans="25:35" x14ac:dyDescent="0.4">
      <c r="Y2678" s="182" t="s">
        <v>6876</v>
      </c>
      <c r="Z2678" s="182">
        <v>1980</v>
      </c>
      <c r="AA2678" s="182">
        <v>11583.5</v>
      </c>
      <c r="AB2678" s="182">
        <v>553</v>
      </c>
      <c r="AC2678" s="182">
        <v>9</v>
      </c>
      <c r="AD2678" s="182">
        <v>7024.2</v>
      </c>
      <c r="AF2678" s="182" t="s">
        <v>6854</v>
      </c>
      <c r="AG2678" s="182" t="s">
        <v>17327</v>
      </c>
      <c r="AH2678" s="182" t="s">
        <v>2993</v>
      </c>
      <c r="AI2678" s="182" t="s">
        <v>17042</v>
      </c>
    </row>
    <row r="2679" spans="25:35" x14ac:dyDescent="0.4">
      <c r="Y2679" s="182" t="s">
        <v>6878</v>
      </c>
      <c r="Z2679" s="182">
        <v>1993</v>
      </c>
      <c r="AA2679" s="182">
        <v>7826.1</v>
      </c>
      <c r="AB2679" s="182">
        <v>338</v>
      </c>
      <c r="AC2679" s="182">
        <v>9</v>
      </c>
      <c r="AD2679" s="182">
        <v>7826.1</v>
      </c>
      <c r="AF2679" s="182" t="s">
        <v>6856</v>
      </c>
      <c r="AG2679" s="182" t="s">
        <v>17312</v>
      </c>
      <c r="AH2679" s="182" t="s">
        <v>2993</v>
      </c>
      <c r="AI2679" s="182" t="s">
        <v>17042</v>
      </c>
    </row>
    <row r="2680" spans="25:35" x14ac:dyDescent="0.4">
      <c r="Y2680" s="182" t="s">
        <v>6880</v>
      </c>
      <c r="Z2680" s="182">
        <v>1993</v>
      </c>
      <c r="AA2680" s="182">
        <v>6265.5</v>
      </c>
      <c r="AB2680" s="182">
        <v>278</v>
      </c>
      <c r="AC2680" s="182">
        <v>9</v>
      </c>
      <c r="AD2680" s="182">
        <v>6265.5</v>
      </c>
      <c r="AF2680" s="182" t="s">
        <v>6857</v>
      </c>
      <c r="AG2680" s="182" t="s">
        <v>17325</v>
      </c>
      <c r="AH2680" s="182" t="s">
        <v>2993</v>
      </c>
      <c r="AI2680" s="182" t="s">
        <v>17322</v>
      </c>
    </row>
    <row r="2681" spans="25:35" x14ac:dyDescent="0.4">
      <c r="Y2681" s="182" t="s">
        <v>1244</v>
      </c>
      <c r="Z2681" s="182">
        <v>1994</v>
      </c>
      <c r="AA2681" s="182">
        <v>6735.06</v>
      </c>
      <c r="AB2681" s="182">
        <v>201</v>
      </c>
      <c r="AC2681" s="182">
        <v>9</v>
      </c>
      <c r="AD2681" s="182">
        <v>4836.1000000000004</v>
      </c>
      <c r="AF2681" s="182" t="s">
        <v>6859</v>
      </c>
      <c r="AG2681" s="182" t="s">
        <v>17312</v>
      </c>
      <c r="AH2681" s="182" t="s">
        <v>2993</v>
      </c>
      <c r="AI2681" s="182" t="s">
        <v>17042</v>
      </c>
    </row>
    <row r="2682" spans="25:35" x14ac:dyDescent="0.4">
      <c r="Y2682" s="182" t="s">
        <v>6881</v>
      </c>
      <c r="Z2682" s="182">
        <v>1989</v>
      </c>
      <c r="AA2682" s="182">
        <v>4982.6000000000004</v>
      </c>
      <c r="AB2682" s="182">
        <v>270</v>
      </c>
      <c r="AC2682" s="182">
        <v>10</v>
      </c>
      <c r="AD2682" s="182">
        <v>4982.6000000000004</v>
      </c>
      <c r="AF2682" s="182" t="s">
        <v>1241</v>
      </c>
      <c r="AG2682" s="182" t="s">
        <v>17312</v>
      </c>
      <c r="AH2682" s="182" t="s">
        <v>2993</v>
      </c>
      <c r="AI2682" s="182" t="s">
        <v>17042</v>
      </c>
    </row>
    <row r="2683" spans="25:35" x14ac:dyDescent="0.4">
      <c r="Y2683" s="182" t="s">
        <v>6883</v>
      </c>
      <c r="Z2683" s="182">
        <v>1994</v>
      </c>
      <c r="AA2683" s="182">
        <v>7534.2</v>
      </c>
      <c r="AB2683" s="182">
        <v>333</v>
      </c>
      <c r="AC2683" s="182">
        <v>9</v>
      </c>
      <c r="AD2683" s="182">
        <v>7534.2</v>
      </c>
      <c r="AF2683" s="182" t="s">
        <v>6864</v>
      </c>
      <c r="AG2683" s="182" t="s">
        <v>17312</v>
      </c>
      <c r="AH2683" s="182" t="s">
        <v>2993</v>
      </c>
      <c r="AI2683" s="182" t="s">
        <v>17315</v>
      </c>
    </row>
    <row r="2684" spans="25:35" x14ac:dyDescent="0.4">
      <c r="Y2684" s="182" t="s">
        <v>6884</v>
      </c>
      <c r="Z2684" s="182">
        <v>1993</v>
      </c>
      <c r="AA2684" s="182">
        <v>1614.7</v>
      </c>
      <c r="AB2684" s="182">
        <v>64</v>
      </c>
      <c r="AC2684" s="182">
        <v>9</v>
      </c>
      <c r="AD2684" s="182">
        <v>1614.7</v>
      </c>
      <c r="AF2684" s="182" t="s">
        <v>6866</v>
      </c>
      <c r="AG2684" s="182" t="s">
        <v>17312</v>
      </c>
      <c r="AH2684" s="182" t="s">
        <v>2993</v>
      </c>
      <c r="AI2684" s="182" t="s">
        <v>17315</v>
      </c>
    </row>
    <row r="2685" spans="25:35" x14ac:dyDescent="0.4">
      <c r="Y2685" s="182" t="s">
        <v>6885</v>
      </c>
      <c r="Z2685" s="182">
        <v>1993</v>
      </c>
      <c r="AA2685" s="182">
        <v>5874.6</v>
      </c>
      <c r="AB2685" s="182">
        <v>233</v>
      </c>
      <c r="AC2685" s="182">
        <v>9</v>
      </c>
      <c r="AD2685" s="182">
        <v>5874.6</v>
      </c>
      <c r="AF2685" s="182" t="s">
        <v>1242</v>
      </c>
      <c r="AG2685" s="182" t="s">
        <v>17312</v>
      </c>
      <c r="AH2685" s="182" t="s">
        <v>2993</v>
      </c>
      <c r="AI2685" s="182" t="s">
        <v>17040</v>
      </c>
    </row>
    <row r="2686" spans="25:35" x14ac:dyDescent="0.4">
      <c r="Y2686" s="182" t="s">
        <v>6887</v>
      </c>
      <c r="Z2686" s="182">
        <v>1993</v>
      </c>
      <c r="AA2686" s="182">
        <v>4490.3</v>
      </c>
      <c r="AB2686" s="182">
        <v>167</v>
      </c>
      <c r="AC2686" s="182">
        <v>9</v>
      </c>
      <c r="AD2686" s="182">
        <v>4490.3</v>
      </c>
      <c r="AF2686" s="182" t="s">
        <v>6868</v>
      </c>
      <c r="AG2686" s="182" t="s">
        <v>17312</v>
      </c>
      <c r="AH2686" s="182" t="s">
        <v>2993</v>
      </c>
      <c r="AI2686" s="182" t="s">
        <v>17040</v>
      </c>
    </row>
    <row r="2687" spans="25:35" x14ac:dyDescent="0.4">
      <c r="Y2687" s="182" t="s">
        <v>6888</v>
      </c>
      <c r="Z2687" s="182">
        <v>1980</v>
      </c>
      <c r="AA2687" s="182">
        <v>15916</v>
      </c>
      <c r="AB2687" s="182">
        <v>540</v>
      </c>
      <c r="AC2687" s="182">
        <v>9</v>
      </c>
      <c r="AD2687" s="182">
        <v>11526.9</v>
      </c>
      <c r="AF2687" s="182" t="s">
        <v>6871</v>
      </c>
      <c r="AG2687" s="182" t="s">
        <v>17312</v>
      </c>
      <c r="AH2687" s="182" t="s">
        <v>2993</v>
      </c>
      <c r="AI2687" s="182" t="s">
        <v>17042</v>
      </c>
    </row>
    <row r="2688" spans="25:35" x14ac:dyDescent="0.4">
      <c r="Y2688" s="182" t="s">
        <v>6889</v>
      </c>
      <c r="Z2688" s="182">
        <v>1993</v>
      </c>
      <c r="AA2688" s="182">
        <v>4041.3</v>
      </c>
      <c r="AB2688" s="182">
        <v>145</v>
      </c>
      <c r="AC2688" s="182">
        <v>9</v>
      </c>
      <c r="AD2688" s="182">
        <v>4041.3</v>
      </c>
      <c r="AF2688" s="182" t="s">
        <v>6873</v>
      </c>
      <c r="AG2688" s="182" t="s">
        <v>17312</v>
      </c>
      <c r="AH2688" s="182" t="s">
        <v>2993</v>
      </c>
      <c r="AI2688" s="182" t="s">
        <v>17040</v>
      </c>
    </row>
    <row r="2689" spans="25:35" x14ac:dyDescent="0.4">
      <c r="Y2689" s="182" t="s">
        <v>6890</v>
      </c>
      <c r="Z2689" s="182">
        <v>1993</v>
      </c>
      <c r="AA2689" s="182">
        <v>7429</v>
      </c>
      <c r="AB2689" s="182">
        <v>300</v>
      </c>
      <c r="AC2689" s="182">
        <v>10</v>
      </c>
      <c r="AD2689" s="182">
        <v>7076.3</v>
      </c>
      <c r="AF2689" s="182" t="s">
        <v>6874</v>
      </c>
      <c r="AG2689" s="182" t="s">
        <v>17319</v>
      </c>
      <c r="AH2689" s="182" t="s">
        <v>2993</v>
      </c>
      <c r="AI2689" s="182" t="s">
        <v>17315</v>
      </c>
    </row>
    <row r="2690" spans="25:35" x14ac:dyDescent="0.4">
      <c r="Y2690" s="182" t="s">
        <v>1245</v>
      </c>
      <c r="Z2690" s="182">
        <v>1999</v>
      </c>
      <c r="AA2690" s="182">
        <v>7549</v>
      </c>
      <c r="AB2690" s="182">
        <v>256</v>
      </c>
      <c r="AC2690" s="182">
        <v>10</v>
      </c>
      <c r="AD2690" s="182">
        <v>6763</v>
      </c>
      <c r="AF2690" s="182" t="s">
        <v>1243</v>
      </c>
      <c r="AG2690" s="182" t="s">
        <v>17312</v>
      </c>
      <c r="AH2690" s="182" t="s">
        <v>2993</v>
      </c>
      <c r="AI2690" s="182" t="s">
        <v>17332</v>
      </c>
    </row>
    <row r="2691" spans="25:35" x14ac:dyDescent="0.4">
      <c r="Y2691" s="182" t="s">
        <v>6892</v>
      </c>
      <c r="Z2691" s="182">
        <v>1991</v>
      </c>
      <c r="AA2691" s="182">
        <v>5027.3999999999996</v>
      </c>
      <c r="AB2691" s="182">
        <v>264</v>
      </c>
      <c r="AC2691" s="182">
        <v>10</v>
      </c>
      <c r="AD2691" s="182">
        <v>5027.3999999999996</v>
      </c>
      <c r="AF2691" s="182" t="s">
        <v>6876</v>
      </c>
      <c r="AG2691" s="182" t="s">
        <v>17319</v>
      </c>
      <c r="AH2691" s="182" t="s">
        <v>2993</v>
      </c>
      <c r="AI2691" s="182" t="s">
        <v>17320</v>
      </c>
    </row>
    <row r="2692" spans="25:35" x14ac:dyDescent="0.4">
      <c r="Y2692" s="182" t="s">
        <v>6893</v>
      </c>
      <c r="Z2692" s="182">
        <v>1996</v>
      </c>
      <c r="AA2692" s="182">
        <v>2773.8</v>
      </c>
      <c r="AB2692" s="182">
        <v>98</v>
      </c>
      <c r="AC2692" s="182">
        <v>9</v>
      </c>
      <c r="AD2692" s="182">
        <v>2773.8</v>
      </c>
      <c r="AF2692" s="182" t="s">
        <v>6878</v>
      </c>
      <c r="AG2692" s="182" t="s">
        <v>17319</v>
      </c>
      <c r="AH2692" s="182" t="s">
        <v>2993</v>
      </c>
      <c r="AI2692" s="182" t="s">
        <v>17315</v>
      </c>
    </row>
    <row r="2693" spans="25:35" x14ac:dyDescent="0.4">
      <c r="Y2693" s="182" t="s">
        <v>6894</v>
      </c>
      <c r="Z2693" s="182">
        <v>1980</v>
      </c>
      <c r="AA2693" s="182">
        <v>4286.7</v>
      </c>
      <c r="AB2693" s="182">
        <v>229</v>
      </c>
      <c r="AC2693" s="182">
        <v>9</v>
      </c>
      <c r="AD2693" s="182">
        <v>4286.7</v>
      </c>
      <c r="AF2693" s="182" t="s">
        <v>6880</v>
      </c>
      <c r="AG2693" s="182" t="s">
        <v>17319</v>
      </c>
      <c r="AH2693" s="182" t="s">
        <v>2993</v>
      </c>
      <c r="AI2693" s="182" t="s">
        <v>17322</v>
      </c>
    </row>
    <row r="2694" spans="25:35" x14ac:dyDescent="0.4">
      <c r="Y2694" s="182" t="s">
        <v>6895</v>
      </c>
      <c r="Z2694" s="182">
        <v>1967</v>
      </c>
      <c r="AA2694" s="182">
        <v>725.1</v>
      </c>
      <c r="AB2694" s="182">
        <v>38</v>
      </c>
      <c r="AC2694" s="182">
        <v>2</v>
      </c>
      <c r="AD2694" s="182">
        <v>725.1</v>
      </c>
      <c r="AF2694" s="182" t="s">
        <v>1244</v>
      </c>
      <c r="AG2694" s="182" t="s">
        <v>17319</v>
      </c>
      <c r="AH2694" s="182" t="s">
        <v>2993</v>
      </c>
      <c r="AI2694" s="182" t="s">
        <v>17042</v>
      </c>
    </row>
    <row r="2695" spans="25:35" x14ac:dyDescent="0.4">
      <c r="Y2695" s="182" t="s">
        <v>6897</v>
      </c>
      <c r="Z2695" s="182">
        <v>1999</v>
      </c>
      <c r="AA2695" s="182">
        <v>7576.1</v>
      </c>
      <c r="AB2695" s="182">
        <v>269</v>
      </c>
      <c r="AC2695" s="182">
        <v>10</v>
      </c>
      <c r="AD2695" s="182">
        <v>6473.7</v>
      </c>
      <c r="AF2695" s="182" t="s">
        <v>6881</v>
      </c>
      <c r="AG2695" s="182" t="s">
        <v>17312</v>
      </c>
      <c r="AH2695" s="182" t="s">
        <v>2993</v>
      </c>
      <c r="AI2695" s="182" t="s">
        <v>17042</v>
      </c>
    </row>
    <row r="2696" spans="25:35" x14ac:dyDescent="0.4">
      <c r="Y2696" s="182" t="s">
        <v>6898</v>
      </c>
      <c r="Z2696" s="182">
        <v>2002</v>
      </c>
      <c r="AA2696" s="182">
        <v>5741.8</v>
      </c>
      <c r="AB2696" s="182">
        <v>245</v>
      </c>
      <c r="AC2696" s="182">
        <v>9</v>
      </c>
      <c r="AD2696" s="182">
        <v>4715.7</v>
      </c>
      <c r="AF2696" s="182" t="s">
        <v>6883</v>
      </c>
      <c r="AG2696" s="182" t="s">
        <v>17319</v>
      </c>
      <c r="AH2696" s="182" t="s">
        <v>2993</v>
      </c>
      <c r="AI2696" s="182" t="s">
        <v>17322</v>
      </c>
    </row>
    <row r="2697" spans="25:35" x14ac:dyDescent="0.4">
      <c r="Y2697" s="182" t="s">
        <v>1246</v>
      </c>
      <c r="Z2697" s="182">
        <v>2000</v>
      </c>
      <c r="AA2697" s="182">
        <v>6824.9</v>
      </c>
      <c r="AB2697" s="182">
        <v>277</v>
      </c>
      <c r="AC2697" s="182">
        <v>10</v>
      </c>
      <c r="AD2697" s="182">
        <v>6567.9</v>
      </c>
      <c r="AF2697" s="182" t="s">
        <v>6884</v>
      </c>
      <c r="AG2697" s="182" t="s">
        <v>17319</v>
      </c>
      <c r="AH2697" s="182" t="s">
        <v>2993</v>
      </c>
      <c r="AI2697" s="182" t="s">
        <v>17040</v>
      </c>
    </row>
    <row r="2698" spans="25:35" x14ac:dyDescent="0.4">
      <c r="Y2698" s="182" t="s">
        <v>1247</v>
      </c>
      <c r="Z2698" s="182">
        <v>1981</v>
      </c>
      <c r="AA2698" s="182">
        <v>6595.9</v>
      </c>
      <c r="AB2698" s="182">
        <v>496</v>
      </c>
      <c r="AC2698" s="182">
        <v>9</v>
      </c>
      <c r="AD2698" s="182">
        <v>5724.5</v>
      </c>
      <c r="AF2698" s="182" t="s">
        <v>6885</v>
      </c>
      <c r="AG2698" s="182" t="s">
        <v>17319</v>
      </c>
      <c r="AH2698" s="182" t="s">
        <v>2993</v>
      </c>
      <c r="AI2698" s="182" t="s">
        <v>17322</v>
      </c>
    </row>
    <row r="2699" spans="25:35" x14ac:dyDescent="0.4">
      <c r="Y2699" s="182" t="s">
        <v>6901</v>
      </c>
      <c r="Z2699" s="182">
        <v>2007</v>
      </c>
      <c r="AA2699" s="182">
        <v>4106</v>
      </c>
      <c r="AB2699" s="182">
        <v>115</v>
      </c>
      <c r="AC2699" s="182">
        <v>10</v>
      </c>
      <c r="AD2699" s="182">
        <v>3822</v>
      </c>
      <c r="AF2699" s="182" t="s">
        <v>6887</v>
      </c>
      <c r="AG2699" s="182" t="s">
        <v>17319</v>
      </c>
      <c r="AH2699" s="182" t="s">
        <v>2993</v>
      </c>
      <c r="AI2699" s="182" t="s">
        <v>17042</v>
      </c>
    </row>
    <row r="2700" spans="25:35" x14ac:dyDescent="0.4">
      <c r="Y2700" s="182" t="s">
        <v>6902</v>
      </c>
      <c r="Z2700" s="182">
        <v>1999</v>
      </c>
      <c r="AA2700" s="182">
        <v>7951</v>
      </c>
      <c r="AB2700" s="182">
        <v>279</v>
      </c>
      <c r="AC2700" s="182">
        <v>9</v>
      </c>
      <c r="AD2700" s="182">
        <v>7951</v>
      </c>
      <c r="AF2700" s="182" t="s">
        <v>6888</v>
      </c>
      <c r="AG2700" s="182" t="s">
        <v>17319</v>
      </c>
      <c r="AH2700" s="182" t="s">
        <v>2993</v>
      </c>
      <c r="AI2700" s="182" t="s">
        <v>17320</v>
      </c>
    </row>
    <row r="2701" spans="25:35" x14ac:dyDescent="0.4">
      <c r="Y2701" s="182" t="s">
        <v>1248</v>
      </c>
      <c r="Z2701" s="182">
        <v>1980</v>
      </c>
      <c r="AA2701" s="182">
        <v>6418.2</v>
      </c>
      <c r="AB2701" s="182">
        <v>274</v>
      </c>
      <c r="AC2701" s="182">
        <v>9</v>
      </c>
      <c r="AD2701" s="182">
        <v>5759.2</v>
      </c>
      <c r="AF2701" s="182" t="s">
        <v>6889</v>
      </c>
      <c r="AG2701" s="182" t="s">
        <v>17319</v>
      </c>
      <c r="AH2701" s="182" t="s">
        <v>2993</v>
      </c>
      <c r="AI2701" s="182" t="s">
        <v>17042</v>
      </c>
    </row>
    <row r="2702" spans="25:35" x14ac:dyDescent="0.4">
      <c r="Y2702" s="182" t="s">
        <v>6904</v>
      </c>
      <c r="Z2702" s="182">
        <v>2010</v>
      </c>
      <c r="AA2702" s="182">
        <v>12263.4</v>
      </c>
      <c r="AB2702" s="182">
        <v>848</v>
      </c>
      <c r="AC2702" s="182">
        <v>12</v>
      </c>
      <c r="AD2702" s="182">
        <v>11988.7</v>
      </c>
      <c r="AF2702" s="182" t="s">
        <v>6890</v>
      </c>
      <c r="AG2702" s="182" t="s">
        <v>17319</v>
      </c>
      <c r="AH2702" s="182" t="s">
        <v>2993</v>
      </c>
      <c r="AI2702" s="182" t="s">
        <v>17322</v>
      </c>
    </row>
    <row r="2703" spans="25:35" x14ac:dyDescent="0.4">
      <c r="Y2703" s="182" t="s">
        <v>6906</v>
      </c>
      <c r="Z2703" s="182">
        <v>1999</v>
      </c>
      <c r="AA2703" s="182">
        <v>6571.6</v>
      </c>
      <c r="AB2703" s="182">
        <v>205</v>
      </c>
      <c r="AC2703" s="182">
        <v>14</v>
      </c>
      <c r="AD2703" s="182">
        <v>5066.1000000000004</v>
      </c>
      <c r="AF2703" s="182" t="s">
        <v>1245</v>
      </c>
      <c r="AG2703" s="182" t="s">
        <v>17319</v>
      </c>
      <c r="AH2703" s="182" t="s">
        <v>2993</v>
      </c>
      <c r="AI2703" s="182" t="s">
        <v>17322</v>
      </c>
    </row>
    <row r="2704" spans="25:35" x14ac:dyDescent="0.4">
      <c r="Y2704" s="182" t="s">
        <v>6907</v>
      </c>
      <c r="Z2704" s="182">
        <v>1994</v>
      </c>
      <c r="AA2704" s="182">
        <v>14325</v>
      </c>
      <c r="AB2704" s="182">
        <v>585</v>
      </c>
      <c r="AC2704" s="182">
        <v>9</v>
      </c>
      <c r="AD2704" s="182">
        <v>14325</v>
      </c>
      <c r="AF2704" s="182" t="s">
        <v>6892</v>
      </c>
      <c r="AG2704" s="182" t="s">
        <v>17312</v>
      </c>
      <c r="AH2704" s="182" t="s">
        <v>2993</v>
      </c>
      <c r="AI2704" s="182" t="s">
        <v>17042</v>
      </c>
    </row>
    <row r="2705" spans="25:35" x14ac:dyDescent="0.4">
      <c r="Y2705" s="182" t="s">
        <v>6909</v>
      </c>
      <c r="Z2705" s="182">
        <v>1985</v>
      </c>
      <c r="AA2705" s="182">
        <v>3666.2</v>
      </c>
      <c r="AB2705" s="182">
        <v>207</v>
      </c>
      <c r="AC2705" s="182">
        <v>5</v>
      </c>
      <c r="AD2705" s="182">
        <v>3666.2</v>
      </c>
      <c r="AF2705" s="182" t="s">
        <v>6893</v>
      </c>
      <c r="AG2705" s="182" t="s">
        <v>17319</v>
      </c>
      <c r="AH2705" s="182" t="s">
        <v>2993</v>
      </c>
      <c r="AI2705" s="182" t="s">
        <v>17040</v>
      </c>
    </row>
    <row r="2706" spans="25:35" x14ac:dyDescent="0.4">
      <c r="Y2706" s="182" t="s">
        <v>6910</v>
      </c>
      <c r="Z2706" s="182">
        <v>1987</v>
      </c>
      <c r="AA2706" s="182">
        <v>3953.3</v>
      </c>
      <c r="AB2706" s="182">
        <v>176</v>
      </c>
      <c r="AC2706" s="182">
        <v>5</v>
      </c>
      <c r="AD2706" s="182">
        <v>3953.2999999999997</v>
      </c>
      <c r="AF2706" s="182" t="s">
        <v>6894</v>
      </c>
      <c r="AG2706" s="182" t="s">
        <v>17312</v>
      </c>
      <c r="AH2706" s="182" t="s">
        <v>2993</v>
      </c>
      <c r="AI2706" s="182" t="s">
        <v>17040</v>
      </c>
    </row>
    <row r="2707" spans="25:35" x14ac:dyDescent="0.4">
      <c r="Y2707" s="182" t="s">
        <v>1249</v>
      </c>
      <c r="Z2707" s="182">
        <v>1997</v>
      </c>
      <c r="AA2707" s="182">
        <v>3330.5</v>
      </c>
      <c r="AB2707" s="182">
        <v>154</v>
      </c>
      <c r="AC2707" s="182">
        <v>5</v>
      </c>
      <c r="AD2707" s="182">
        <v>3330.5</v>
      </c>
      <c r="AF2707" s="182" t="s">
        <v>6895</v>
      </c>
      <c r="AG2707" s="182" t="s">
        <v>17312</v>
      </c>
      <c r="AH2707" s="182" t="s">
        <v>2993</v>
      </c>
      <c r="AI2707" s="182" t="s">
        <v>17042</v>
      </c>
    </row>
    <row r="2708" spans="25:35" x14ac:dyDescent="0.4">
      <c r="Y2708" s="182" t="s">
        <v>6911</v>
      </c>
      <c r="Z2708" s="182">
        <v>1990</v>
      </c>
      <c r="AA2708" s="182">
        <v>10421.299999999999</v>
      </c>
      <c r="AB2708" s="182">
        <v>506</v>
      </c>
      <c r="AC2708" s="182">
        <v>9</v>
      </c>
      <c r="AD2708" s="182">
        <v>10421.299999999999</v>
      </c>
      <c r="AF2708" s="182" t="s">
        <v>6897</v>
      </c>
      <c r="AG2708" s="182" t="s">
        <v>17319</v>
      </c>
      <c r="AH2708" s="182" t="s">
        <v>2993</v>
      </c>
      <c r="AI2708" s="182" t="s">
        <v>17322</v>
      </c>
    </row>
    <row r="2709" spans="25:35" x14ac:dyDescent="0.4">
      <c r="Y2709" s="182" t="s">
        <v>6913</v>
      </c>
      <c r="Z2709" s="182">
        <v>1993</v>
      </c>
      <c r="AA2709" s="182">
        <v>6387.1</v>
      </c>
      <c r="AB2709" s="182">
        <v>304</v>
      </c>
      <c r="AC2709" s="182">
        <v>9</v>
      </c>
      <c r="AD2709" s="182">
        <v>6387.1</v>
      </c>
      <c r="AF2709" s="182" t="s">
        <v>6898</v>
      </c>
      <c r="AG2709" s="182" t="s">
        <v>17312</v>
      </c>
      <c r="AH2709" s="182" t="s">
        <v>2993</v>
      </c>
      <c r="AI2709" s="182" t="s">
        <v>17040</v>
      </c>
    </row>
    <row r="2710" spans="25:35" x14ac:dyDescent="0.4">
      <c r="Y2710" s="182" t="s">
        <v>6914</v>
      </c>
      <c r="Z2710" s="182">
        <v>1994</v>
      </c>
      <c r="AA2710" s="182">
        <v>5491.1</v>
      </c>
      <c r="AB2710" s="182">
        <v>236</v>
      </c>
      <c r="AC2710" s="182">
        <v>9</v>
      </c>
      <c r="AD2710" s="182">
        <v>5491.0999999999995</v>
      </c>
      <c r="AF2710" s="182" t="s">
        <v>1246</v>
      </c>
      <c r="AG2710" s="182" t="s">
        <v>17319</v>
      </c>
      <c r="AH2710" s="182" t="s">
        <v>2993</v>
      </c>
      <c r="AI2710" s="182" t="s">
        <v>17322</v>
      </c>
    </row>
    <row r="2711" spans="25:35" x14ac:dyDescent="0.4">
      <c r="Y2711" s="182" t="s">
        <v>6915</v>
      </c>
      <c r="Z2711" s="182">
        <v>1996</v>
      </c>
      <c r="AA2711" s="182">
        <v>5601.8</v>
      </c>
      <c r="AB2711" s="182">
        <v>236</v>
      </c>
      <c r="AC2711" s="182">
        <v>9</v>
      </c>
      <c r="AD2711" s="182">
        <v>5601.8</v>
      </c>
      <c r="AF2711" s="182" t="s">
        <v>1247</v>
      </c>
      <c r="AG2711" s="182" t="s">
        <v>17319</v>
      </c>
      <c r="AH2711" s="182" t="s">
        <v>2993</v>
      </c>
      <c r="AI2711" s="182" t="s">
        <v>17322</v>
      </c>
    </row>
    <row r="2712" spans="25:35" x14ac:dyDescent="0.4">
      <c r="Y2712" s="182" t="s">
        <v>1250</v>
      </c>
      <c r="Z2712" s="182">
        <v>1984</v>
      </c>
      <c r="AA2712" s="182">
        <v>13575</v>
      </c>
      <c r="AB2712" s="182">
        <v>630</v>
      </c>
      <c r="AC2712" s="182">
        <v>9</v>
      </c>
      <c r="AD2712" s="182">
        <v>13575</v>
      </c>
      <c r="AF2712" s="182" t="s">
        <v>6901</v>
      </c>
      <c r="AG2712" s="182" t="s">
        <v>17312</v>
      </c>
      <c r="AH2712" s="182" t="s">
        <v>2993</v>
      </c>
      <c r="AI2712" s="182" t="s">
        <v>17040</v>
      </c>
    </row>
    <row r="2713" spans="25:35" x14ac:dyDescent="0.4">
      <c r="Y2713" s="182" t="s">
        <v>6917</v>
      </c>
      <c r="Z2713" s="182">
        <v>1984</v>
      </c>
      <c r="AA2713" s="182">
        <v>6158.6</v>
      </c>
      <c r="AB2713" s="182">
        <v>250</v>
      </c>
      <c r="AC2713" s="182">
        <v>5</v>
      </c>
      <c r="AD2713" s="182">
        <v>5497.9</v>
      </c>
      <c r="AF2713" s="182" t="s">
        <v>6902</v>
      </c>
      <c r="AG2713" s="182" t="s">
        <v>17312</v>
      </c>
      <c r="AH2713" s="182" t="s">
        <v>2993</v>
      </c>
      <c r="AI2713" s="182" t="s">
        <v>17315</v>
      </c>
    </row>
    <row r="2714" spans="25:35" x14ac:dyDescent="0.4">
      <c r="Y2714" s="182" t="s">
        <v>6918</v>
      </c>
      <c r="Z2714" s="182">
        <v>2007</v>
      </c>
      <c r="AA2714" s="182">
        <v>9800.4</v>
      </c>
      <c r="AB2714" s="182">
        <v>564</v>
      </c>
      <c r="AC2714" s="182">
        <v>10</v>
      </c>
      <c r="AD2714" s="182">
        <v>8657.2999999999993</v>
      </c>
      <c r="AF2714" s="182" t="s">
        <v>1248</v>
      </c>
      <c r="AG2714" s="182" t="s">
        <v>17319</v>
      </c>
      <c r="AH2714" s="182" t="s">
        <v>2993</v>
      </c>
      <c r="AI2714" s="182" t="s">
        <v>17322</v>
      </c>
    </row>
    <row r="2715" spans="25:35" x14ac:dyDescent="0.4">
      <c r="Y2715" s="182" t="s">
        <v>1251</v>
      </c>
      <c r="Z2715" s="182">
        <v>1983</v>
      </c>
      <c r="AA2715" s="182">
        <v>8577.9</v>
      </c>
      <c r="AB2715" s="182">
        <v>276</v>
      </c>
      <c r="AC2715" s="182">
        <v>9</v>
      </c>
      <c r="AD2715" s="182">
        <v>5878.6</v>
      </c>
      <c r="AF2715" s="182" t="s">
        <v>6904</v>
      </c>
      <c r="AG2715" s="182" t="s">
        <v>17312</v>
      </c>
      <c r="AH2715" s="182" t="s">
        <v>2993</v>
      </c>
      <c r="AI2715" s="182" t="s">
        <v>17315</v>
      </c>
    </row>
    <row r="2716" spans="25:35" x14ac:dyDescent="0.4">
      <c r="Y2716" s="182" t="s">
        <v>6922</v>
      </c>
      <c r="Z2716" s="182">
        <v>1983</v>
      </c>
      <c r="AA2716" s="182">
        <v>8758</v>
      </c>
      <c r="AB2716" s="182">
        <v>354</v>
      </c>
      <c r="AC2716" s="182">
        <v>9</v>
      </c>
      <c r="AD2716" s="182">
        <v>7762.9</v>
      </c>
      <c r="AF2716" s="182" t="s">
        <v>6906</v>
      </c>
      <c r="AG2716" s="182" t="s">
        <v>17312</v>
      </c>
      <c r="AH2716" s="182" t="s">
        <v>2993</v>
      </c>
      <c r="AI2716" s="182" t="s">
        <v>17040</v>
      </c>
    </row>
    <row r="2717" spans="25:35" x14ac:dyDescent="0.4">
      <c r="Y2717" s="182" t="s">
        <v>1252</v>
      </c>
      <c r="Z2717" s="182">
        <v>2011</v>
      </c>
      <c r="AA2717" s="182">
        <v>4830.3999999999996</v>
      </c>
      <c r="AB2717" s="182">
        <v>80</v>
      </c>
      <c r="AC2717" s="182">
        <v>10</v>
      </c>
      <c r="AD2717" s="182">
        <v>3013.7</v>
      </c>
      <c r="AF2717" s="182" t="s">
        <v>6907</v>
      </c>
      <c r="AG2717" s="182" t="s">
        <v>17319</v>
      </c>
      <c r="AH2717" s="182" t="s">
        <v>2993</v>
      </c>
      <c r="AI2717" s="182" t="s">
        <v>17326</v>
      </c>
    </row>
    <row r="2718" spans="25:35" x14ac:dyDescent="0.4">
      <c r="Y2718" s="182" t="s">
        <v>98</v>
      </c>
      <c r="Z2718" s="182">
        <v>1999</v>
      </c>
      <c r="AA2718" s="182">
        <v>6810.7</v>
      </c>
      <c r="AB2718" s="182">
        <v>302</v>
      </c>
      <c r="AC2718" s="182">
        <v>9</v>
      </c>
      <c r="AD2718" s="182">
        <v>6388.4</v>
      </c>
      <c r="AF2718" s="182" t="s">
        <v>6909</v>
      </c>
      <c r="AG2718" s="182" t="s">
        <v>17319</v>
      </c>
      <c r="AH2718" s="182" t="s">
        <v>2993</v>
      </c>
      <c r="AI2718" s="182" t="s">
        <v>17315</v>
      </c>
    </row>
    <row r="2719" spans="25:35" x14ac:dyDescent="0.4">
      <c r="Y2719" s="182" t="s">
        <v>1253</v>
      </c>
      <c r="Z2719" s="182">
        <v>2002</v>
      </c>
      <c r="AA2719" s="182">
        <v>4426.3</v>
      </c>
      <c r="AB2719" s="182">
        <v>110</v>
      </c>
      <c r="AC2719" s="182">
        <v>9</v>
      </c>
      <c r="AD2719" s="182">
        <v>4426.3</v>
      </c>
      <c r="AF2719" s="182" t="s">
        <v>6910</v>
      </c>
      <c r="AG2719" s="182" t="s">
        <v>17319</v>
      </c>
      <c r="AH2719" s="182" t="s">
        <v>2993</v>
      </c>
      <c r="AI2719" s="182" t="s">
        <v>17331</v>
      </c>
    </row>
    <row r="2720" spans="25:35" x14ac:dyDescent="0.4">
      <c r="Y2720" s="182" t="s">
        <v>6926</v>
      </c>
      <c r="Z2720" s="182">
        <v>1985</v>
      </c>
      <c r="AA2720" s="182">
        <v>626.1</v>
      </c>
      <c r="AB2720" s="182">
        <v>44</v>
      </c>
      <c r="AC2720" s="182">
        <v>2</v>
      </c>
      <c r="AD2720" s="182">
        <v>568.4</v>
      </c>
      <c r="AF2720" s="182" t="s">
        <v>1249</v>
      </c>
      <c r="AG2720" s="182" t="s">
        <v>17319</v>
      </c>
      <c r="AH2720" s="182" t="s">
        <v>2993</v>
      </c>
      <c r="AI2720" s="182" t="s">
        <v>17322</v>
      </c>
    </row>
    <row r="2721" spans="25:35" x14ac:dyDescent="0.4">
      <c r="Y2721" s="182" t="s">
        <v>1254</v>
      </c>
      <c r="Z2721" s="182">
        <v>1985</v>
      </c>
      <c r="AA2721" s="182">
        <v>617.79999999999995</v>
      </c>
      <c r="AB2721" s="182">
        <v>38</v>
      </c>
      <c r="AC2721" s="182">
        <v>2</v>
      </c>
      <c r="AD2721" s="182">
        <v>560.5</v>
      </c>
      <c r="AF2721" s="182" t="s">
        <v>6911</v>
      </c>
      <c r="AG2721" s="182" t="s">
        <v>17319</v>
      </c>
      <c r="AH2721" s="182" t="s">
        <v>2993</v>
      </c>
      <c r="AI2721" s="182" t="s">
        <v>17331</v>
      </c>
    </row>
    <row r="2722" spans="25:35" x14ac:dyDescent="0.4">
      <c r="Y2722" s="182" t="s">
        <v>6927</v>
      </c>
      <c r="Z2722" s="182">
        <v>1985</v>
      </c>
      <c r="AA2722" s="182">
        <v>904.4</v>
      </c>
      <c r="AB2722" s="182">
        <v>37</v>
      </c>
      <c r="AC2722" s="182">
        <v>2</v>
      </c>
      <c r="AD2722" s="182">
        <v>558.70000000000005</v>
      </c>
      <c r="AF2722" s="182" t="s">
        <v>6913</v>
      </c>
      <c r="AG2722" s="182" t="s">
        <v>17319</v>
      </c>
      <c r="AH2722" s="182" t="s">
        <v>2993</v>
      </c>
      <c r="AI2722" s="182" t="s">
        <v>17315</v>
      </c>
    </row>
    <row r="2723" spans="25:35" x14ac:dyDescent="0.4">
      <c r="Y2723" s="182" t="s">
        <v>6929</v>
      </c>
      <c r="Z2723" s="182">
        <v>1985</v>
      </c>
      <c r="AA2723" s="182">
        <v>900.7</v>
      </c>
      <c r="AB2723" s="182">
        <v>25</v>
      </c>
      <c r="AC2723" s="182">
        <v>2</v>
      </c>
      <c r="AD2723" s="182">
        <v>557.20000000000005</v>
      </c>
      <c r="AF2723" s="182" t="s">
        <v>6914</v>
      </c>
      <c r="AG2723" s="182" t="s">
        <v>17319</v>
      </c>
      <c r="AH2723" s="182" t="s">
        <v>2993</v>
      </c>
      <c r="AI2723" s="182" t="s">
        <v>17322</v>
      </c>
    </row>
    <row r="2724" spans="25:35" x14ac:dyDescent="0.4">
      <c r="Y2724" s="182" t="s">
        <v>6932</v>
      </c>
      <c r="Z2724" s="182">
        <v>1962</v>
      </c>
      <c r="AA2724" s="182">
        <v>415.4</v>
      </c>
      <c r="AB2724" s="182">
        <v>20</v>
      </c>
      <c r="AC2724" s="182">
        <v>2</v>
      </c>
      <c r="AD2724" s="182">
        <v>374.8</v>
      </c>
      <c r="AF2724" s="182" t="s">
        <v>6915</v>
      </c>
      <c r="AG2724" s="182" t="s">
        <v>17319</v>
      </c>
      <c r="AH2724" s="182" t="s">
        <v>2993</v>
      </c>
      <c r="AI2724" s="182" t="s">
        <v>17322</v>
      </c>
    </row>
    <row r="2725" spans="25:35" x14ac:dyDescent="0.4">
      <c r="Y2725" s="182" t="s">
        <v>6934</v>
      </c>
      <c r="Z2725" s="182">
        <v>1966</v>
      </c>
      <c r="AA2725" s="182">
        <v>493</v>
      </c>
      <c r="AB2725" s="182">
        <v>29</v>
      </c>
      <c r="AC2725" s="182">
        <v>2</v>
      </c>
      <c r="AD2725" s="182">
        <v>434</v>
      </c>
      <c r="AF2725" s="182" t="s">
        <v>1250</v>
      </c>
      <c r="AG2725" s="182" t="s">
        <v>17319</v>
      </c>
      <c r="AH2725" s="182" t="s">
        <v>2993</v>
      </c>
      <c r="AI2725" s="182" t="s">
        <v>17332</v>
      </c>
    </row>
    <row r="2726" spans="25:35" x14ac:dyDescent="0.4">
      <c r="Y2726" s="182" t="s">
        <v>6936</v>
      </c>
      <c r="Z2726" s="182">
        <v>1966</v>
      </c>
      <c r="AA2726" s="182">
        <v>492.9</v>
      </c>
      <c r="AB2726" s="182">
        <v>25</v>
      </c>
      <c r="AC2726" s="182">
        <v>2</v>
      </c>
      <c r="AD2726" s="182">
        <v>431.7</v>
      </c>
      <c r="AF2726" s="182" t="s">
        <v>6917</v>
      </c>
      <c r="AG2726" s="182" t="s">
        <v>17319</v>
      </c>
      <c r="AH2726" s="182" t="s">
        <v>2993</v>
      </c>
      <c r="AI2726" s="182" t="s">
        <v>17332</v>
      </c>
    </row>
    <row r="2727" spans="25:35" x14ac:dyDescent="0.4">
      <c r="Y2727" s="182" t="s">
        <v>1255</v>
      </c>
      <c r="Z2727" s="182">
        <v>1967</v>
      </c>
      <c r="AA2727" s="182">
        <v>709.3</v>
      </c>
      <c r="AB2727" s="182">
        <v>36</v>
      </c>
      <c r="AC2727" s="182">
        <v>2</v>
      </c>
      <c r="AD2727" s="182">
        <v>653.29999999999995</v>
      </c>
      <c r="AF2727" s="182" t="s">
        <v>6918</v>
      </c>
      <c r="AG2727" s="182" t="s">
        <v>17312</v>
      </c>
      <c r="AH2727" s="182" t="s">
        <v>2993</v>
      </c>
      <c r="AI2727" s="182" t="s">
        <v>17315</v>
      </c>
    </row>
    <row r="2728" spans="25:35" x14ac:dyDescent="0.4">
      <c r="Y2728" s="182" t="s">
        <v>6937</v>
      </c>
      <c r="Z2728" s="182">
        <v>2017</v>
      </c>
      <c r="AA2728" s="182">
        <v>8731.6</v>
      </c>
      <c r="AB2728" s="182">
        <v>114</v>
      </c>
      <c r="AC2728" s="182">
        <v>17</v>
      </c>
      <c r="AD2728" s="182">
        <v>8731.6</v>
      </c>
      <c r="AF2728" s="182" t="s">
        <v>1251</v>
      </c>
      <c r="AG2728" s="182" t="s">
        <v>17319</v>
      </c>
      <c r="AH2728" s="182" t="s">
        <v>2993</v>
      </c>
      <c r="AI2728" s="182" t="s">
        <v>17322</v>
      </c>
    </row>
    <row r="2729" spans="25:35" x14ac:dyDescent="0.4">
      <c r="Y2729" s="182" t="s">
        <v>6938</v>
      </c>
      <c r="Z2729" s="182">
        <v>2017</v>
      </c>
      <c r="AA2729" s="182">
        <v>8055.6</v>
      </c>
      <c r="AB2729" s="182">
        <v>144</v>
      </c>
      <c r="AC2729" s="182">
        <v>10</v>
      </c>
      <c r="AD2729" s="182">
        <v>6951.1</v>
      </c>
      <c r="AF2729" s="182" t="s">
        <v>6922</v>
      </c>
      <c r="AG2729" s="182" t="s">
        <v>17319</v>
      </c>
      <c r="AH2729" s="182" t="s">
        <v>2993</v>
      </c>
      <c r="AI2729" s="182" t="s">
        <v>17315</v>
      </c>
    </row>
    <row r="2730" spans="25:35" x14ac:dyDescent="0.4">
      <c r="Y2730" s="182" t="s">
        <v>6939</v>
      </c>
      <c r="Z2730" s="182">
        <v>2016</v>
      </c>
      <c r="AA2730" s="182">
        <v>31747.599999999999</v>
      </c>
      <c r="AB2730" s="182">
        <v>377</v>
      </c>
      <c r="AC2730" s="182">
        <v>18</v>
      </c>
      <c r="AD2730" s="182">
        <v>24854.6</v>
      </c>
      <c r="AF2730" s="182" t="s">
        <v>1252</v>
      </c>
      <c r="AG2730" s="182" t="s">
        <v>17312</v>
      </c>
      <c r="AH2730" s="182" t="s">
        <v>2993</v>
      </c>
      <c r="AI2730" s="182" t="s">
        <v>17040</v>
      </c>
    </row>
    <row r="2731" spans="25:35" x14ac:dyDescent="0.4">
      <c r="Y2731" s="182" t="s">
        <v>6940</v>
      </c>
      <c r="Z2731" s="182">
        <v>1969</v>
      </c>
      <c r="AA2731" s="182">
        <v>6333</v>
      </c>
      <c r="AB2731" s="182">
        <v>243</v>
      </c>
      <c r="AC2731" s="182">
        <v>5</v>
      </c>
      <c r="AD2731" s="182">
        <v>4333</v>
      </c>
      <c r="AF2731" s="182" t="s">
        <v>98</v>
      </c>
      <c r="AG2731" s="182" t="s">
        <v>17312</v>
      </c>
      <c r="AH2731" s="182" t="s">
        <v>2993</v>
      </c>
      <c r="AI2731" s="182" t="s">
        <v>17322</v>
      </c>
    </row>
    <row r="2732" spans="25:35" x14ac:dyDescent="0.4">
      <c r="Y2732" s="182" t="s">
        <v>6942</v>
      </c>
      <c r="Z2732" s="182">
        <v>1969</v>
      </c>
      <c r="AA2732" s="182">
        <v>5840.2</v>
      </c>
      <c r="AB2732" s="182">
        <v>197</v>
      </c>
      <c r="AC2732" s="182">
        <v>5</v>
      </c>
      <c r="AD2732" s="182">
        <v>4512.3999999999996</v>
      </c>
      <c r="AF2732" s="182" t="s">
        <v>1253</v>
      </c>
      <c r="AG2732" s="182" t="s">
        <v>17312</v>
      </c>
      <c r="AH2732" s="182" t="s">
        <v>17040</v>
      </c>
      <c r="AI2732" s="182" t="s">
        <v>17042</v>
      </c>
    </row>
    <row r="2733" spans="25:35" x14ac:dyDescent="0.4">
      <c r="Y2733" s="182" t="s">
        <v>6944</v>
      </c>
      <c r="Z2733" s="182">
        <v>1970</v>
      </c>
      <c r="AA2733" s="182">
        <v>5849.4</v>
      </c>
      <c r="AB2733" s="182">
        <v>242</v>
      </c>
      <c r="AC2733" s="182">
        <v>5</v>
      </c>
      <c r="AD2733" s="182">
        <v>4434.8999999999996</v>
      </c>
      <c r="AF2733" s="182" t="s">
        <v>6926</v>
      </c>
      <c r="AG2733" s="182" t="s">
        <v>17319</v>
      </c>
      <c r="AH2733" s="182" t="s">
        <v>2993</v>
      </c>
      <c r="AI2733" s="182" t="s">
        <v>17042</v>
      </c>
    </row>
    <row r="2734" spans="25:35" x14ac:dyDescent="0.4">
      <c r="Y2734" s="182" t="s">
        <v>6946</v>
      </c>
      <c r="Z2734" s="182">
        <v>2012</v>
      </c>
      <c r="AA2734" s="182">
        <v>4331.1000000000004</v>
      </c>
      <c r="AB2734" s="182">
        <v>83</v>
      </c>
      <c r="AC2734" s="182">
        <v>9</v>
      </c>
      <c r="AD2734" s="182">
        <v>1717.2</v>
      </c>
      <c r="AF2734" s="182" t="s">
        <v>1254</v>
      </c>
      <c r="AG2734" s="182" t="s">
        <v>17319</v>
      </c>
      <c r="AH2734" s="182" t="s">
        <v>2993</v>
      </c>
      <c r="AI2734" s="182" t="s">
        <v>17042</v>
      </c>
    </row>
    <row r="2735" spans="25:35" x14ac:dyDescent="0.4">
      <c r="Y2735" s="182" t="s">
        <v>6948</v>
      </c>
      <c r="Z2735" s="182">
        <v>2014</v>
      </c>
      <c r="AA2735" s="182">
        <v>26860.67</v>
      </c>
      <c r="AB2735" s="182">
        <v>458</v>
      </c>
      <c r="AC2735" s="182">
        <v>17</v>
      </c>
      <c r="AD2735" s="182">
        <v>26860.6</v>
      </c>
      <c r="AF2735" s="182" t="s">
        <v>6927</v>
      </c>
      <c r="AG2735" s="182" t="s">
        <v>17319</v>
      </c>
      <c r="AH2735" s="182" t="s">
        <v>2993</v>
      </c>
      <c r="AI2735" s="182" t="s">
        <v>17042</v>
      </c>
    </row>
    <row r="2736" spans="25:35" x14ac:dyDescent="0.4">
      <c r="Y2736" s="182" t="s">
        <v>6951</v>
      </c>
      <c r="Z2736" s="182">
        <v>1968</v>
      </c>
      <c r="AA2736" s="182">
        <v>4551.3</v>
      </c>
      <c r="AB2736" s="182">
        <v>215</v>
      </c>
      <c r="AC2736" s="182">
        <v>5</v>
      </c>
      <c r="AD2736" s="182">
        <v>3058.9</v>
      </c>
      <c r="AF2736" s="182" t="s">
        <v>6929</v>
      </c>
      <c r="AG2736" s="182" t="s">
        <v>17319</v>
      </c>
      <c r="AH2736" s="182" t="s">
        <v>2993</v>
      </c>
      <c r="AI2736" s="182" t="s">
        <v>17042</v>
      </c>
    </row>
    <row r="2737" spans="25:35" x14ac:dyDescent="0.4">
      <c r="Y2737" s="182" t="s">
        <v>6952</v>
      </c>
      <c r="Z2737" s="182">
        <v>1987</v>
      </c>
      <c r="AA2737" s="182">
        <v>1670.9</v>
      </c>
      <c r="AB2737" s="182">
        <v>65</v>
      </c>
      <c r="AC2737" s="182">
        <v>5</v>
      </c>
      <c r="AD2737" s="182">
        <v>1146.4000000000001</v>
      </c>
      <c r="AF2737" s="182" t="s">
        <v>6932</v>
      </c>
      <c r="AG2737" s="182" t="s">
        <v>17312</v>
      </c>
      <c r="AH2737" s="182" t="s">
        <v>2993</v>
      </c>
      <c r="AI2737" s="182" t="s">
        <v>17042</v>
      </c>
    </row>
    <row r="2738" spans="25:35" x14ac:dyDescent="0.4">
      <c r="Y2738" s="182" t="s">
        <v>1256</v>
      </c>
      <c r="Z2738" s="182">
        <v>1960</v>
      </c>
      <c r="AA2738" s="182">
        <v>614.9</v>
      </c>
      <c r="AB2738" s="182">
        <v>34</v>
      </c>
      <c r="AC2738" s="182">
        <v>2</v>
      </c>
      <c r="AD2738" s="182">
        <v>438</v>
      </c>
      <c r="AF2738" s="182" t="s">
        <v>6934</v>
      </c>
      <c r="AG2738" s="182" t="s">
        <v>17312</v>
      </c>
      <c r="AH2738" s="182" t="s">
        <v>2993</v>
      </c>
      <c r="AI2738" s="182" t="s">
        <v>17042</v>
      </c>
    </row>
    <row r="2739" spans="25:35" x14ac:dyDescent="0.4">
      <c r="Y2739" s="182" t="s">
        <v>6957</v>
      </c>
      <c r="Z2739" s="182">
        <v>1963</v>
      </c>
      <c r="AA2739" s="182">
        <v>399.8</v>
      </c>
      <c r="AB2739" s="182">
        <v>19</v>
      </c>
      <c r="AC2739" s="182">
        <v>2</v>
      </c>
      <c r="AD2739" s="182">
        <v>399.8</v>
      </c>
      <c r="AF2739" s="182" t="s">
        <v>6936</v>
      </c>
      <c r="AG2739" s="182" t="s">
        <v>17312</v>
      </c>
      <c r="AH2739" s="182" t="s">
        <v>2993</v>
      </c>
      <c r="AI2739" s="182" t="s">
        <v>17042</v>
      </c>
    </row>
    <row r="2740" spans="25:35" x14ac:dyDescent="0.4">
      <c r="Y2740" s="182" t="s">
        <v>6961</v>
      </c>
      <c r="Z2740" s="182">
        <v>1960</v>
      </c>
      <c r="AA2740" s="182">
        <v>291.5</v>
      </c>
      <c r="AB2740" s="182">
        <v>16</v>
      </c>
      <c r="AC2740" s="182">
        <v>2</v>
      </c>
      <c r="AD2740" s="182">
        <v>267.7</v>
      </c>
      <c r="AF2740" s="182" t="s">
        <v>1255</v>
      </c>
      <c r="AG2740" s="182" t="s">
        <v>17312</v>
      </c>
      <c r="AH2740" s="182" t="s">
        <v>2993</v>
      </c>
      <c r="AI2740" s="182" t="s">
        <v>17042</v>
      </c>
    </row>
    <row r="2741" spans="25:35" x14ac:dyDescent="0.4">
      <c r="Y2741" s="182" t="s">
        <v>1257</v>
      </c>
      <c r="Z2741" s="182">
        <v>1967</v>
      </c>
      <c r="AA2741" s="182">
        <v>1036.5999999999999</v>
      </c>
      <c r="AB2741" s="182">
        <v>33</v>
      </c>
      <c r="AC2741" s="182">
        <v>2</v>
      </c>
      <c r="AD2741" s="182">
        <v>717.9</v>
      </c>
      <c r="AF2741" s="182" t="s">
        <v>6937</v>
      </c>
      <c r="AG2741" s="182" t="s">
        <v>17312</v>
      </c>
      <c r="AH2741" s="182" t="s">
        <v>2993</v>
      </c>
      <c r="AI2741" s="182" t="s">
        <v>17042</v>
      </c>
    </row>
    <row r="2742" spans="25:35" x14ac:dyDescent="0.4">
      <c r="Y2742" s="182" t="s">
        <v>6964</v>
      </c>
      <c r="Z2742" s="182">
        <v>1961</v>
      </c>
      <c r="AA2742" s="182">
        <v>756.2</v>
      </c>
      <c r="AB2742" s="182">
        <v>27</v>
      </c>
      <c r="AC2742" s="182">
        <v>2</v>
      </c>
      <c r="AD2742" s="182">
        <v>702.9</v>
      </c>
      <c r="AF2742" s="182" t="s">
        <v>6938</v>
      </c>
      <c r="AG2742" s="182" t="s">
        <v>17312</v>
      </c>
      <c r="AH2742" s="182" t="s">
        <v>2993</v>
      </c>
      <c r="AI2742" s="182" t="s">
        <v>17042</v>
      </c>
    </row>
    <row r="2743" spans="25:35" x14ac:dyDescent="0.4">
      <c r="Y2743" s="182" t="s">
        <v>6966</v>
      </c>
      <c r="Z2743" s="182">
        <v>1959</v>
      </c>
      <c r="AA2743" s="182">
        <v>300.3</v>
      </c>
      <c r="AB2743" s="182">
        <v>20</v>
      </c>
      <c r="AC2743" s="182">
        <v>2</v>
      </c>
      <c r="AD2743" s="182">
        <v>273.2</v>
      </c>
      <c r="AF2743" s="182" t="s">
        <v>6939</v>
      </c>
      <c r="AG2743" s="182" t="s">
        <v>17329</v>
      </c>
      <c r="AH2743" s="182" t="s">
        <v>2993</v>
      </c>
      <c r="AI2743" s="182" t="s">
        <v>17315</v>
      </c>
    </row>
    <row r="2744" spans="25:35" x14ac:dyDescent="0.4">
      <c r="Y2744" s="182" t="s">
        <v>6968</v>
      </c>
      <c r="Z2744" s="182">
        <v>1959</v>
      </c>
      <c r="AA2744" s="182">
        <v>298.5</v>
      </c>
      <c r="AB2744" s="182">
        <v>16</v>
      </c>
      <c r="AC2744" s="182">
        <v>2</v>
      </c>
      <c r="AD2744" s="182">
        <v>277.5</v>
      </c>
      <c r="AF2744" s="182" t="s">
        <v>6940</v>
      </c>
      <c r="AG2744" s="182" t="s">
        <v>17312</v>
      </c>
      <c r="AH2744" s="182" t="s">
        <v>17035</v>
      </c>
      <c r="AI2744" s="182" t="s">
        <v>17320</v>
      </c>
    </row>
    <row r="2745" spans="25:35" x14ac:dyDescent="0.4">
      <c r="Y2745" s="182" t="s">
        <v>17206</v>
      </c>
      <c r="Z2745" s="182">
        <v>1958</v>
      </c>
      <c r="AA2745" s="182">
        <v>600</v>
      </c>
      <c r="AB2745" s="182">
        <v>17</v>
      </c>
      <c r="AC2745" s="182">
        <v>2</v>
      </c>
      <c r="AD2745" s="182">
        <v>600</v>
      </c>
      <c r="AF2745" s="182" t="s">
        <v>6942</v>
      </c>
      <c r="AG2745" s="182" t="s">
        <v>17312</v>
      </c>
      <c r="AH2745" s="182" t="s">
        <v>2993</v>
      </c>
      <c r="AI2745" s="182" t="s">
        <v>17320</v>
      </c>
    </row>
    <row r="2746" spans="25:35" x14ac:dyDescent="0.4">
      <c r="Y2746" s="182" t="s">
        <v>6969</v>
      </c>
      <c r="Z2746" s="182">
        <v>1960</v>
      </c>
      <c r="AA2746" s="182">
        <v>317.5</v>
      </c>
      <c r="AB2746" s="182">
        <v>10</v>
      </c>
      <c r="AC2746" s="182">
        <v>2</v>
      </c>
      <c r="AD2746" s="182">
        <v>284.5</v>
      </c>
      <c r="AF2746" s="182" t="s">
        <v>6944</v>
      </c>
      <c r="AG2746" s="182" t="s">
        <v>17312</v>
      </c>
      <c r="AH2746" s="182" t="s">
        <v>2993</v>
      </c>
      <c r="AI2746" s="182" t="s">
        <v>17320</v>
      </c>
    </row>
    <row r="2747" spans="25:35" x14ac:dyDescent="0.4">
      <c r="Y2747" s="182" t="s">
        <v>6973</v>
      </c>
      <c r="Z2747" s="182">
        <v>1965</v>
      </c>
      <c r="AA2747" s="182">
        <v>2519.1999999999998</v>
      </c>
      <c r="AB2747" s="182">
        <v>85</v>
      </c>
      <c r="AC2747" s="182">
        <v>5</v>
      </c>
      <c r="AD2747" s="182">
        <v>2034.8</v>
      </c>
      <c r="AF2747" s="182" t="s">
        <v>6946</v>
      </c>
      <c r="AG2747" s="182" t="s">
        <v>17312</v>
      </c>
      <c r="AH2747" s="182" t="s">
        <v>2993</v>
      </c>
      <c r="AI2747" s="182" t="s">
        <v>17040</v>
      </c>
    </row>
    <row r="2748" spans="25:35" x14ac:dyDescent="0.4">
      <c r="Y2748" s="182" t="s">
        <v>6975</v>
      </c>
      <c r="Z2748" s="182">
        <v>1959</v>
      </c>
      <c r="AA2748" s="182">
        <v>385.2</v>
      </c>
      <c r="AB2748" s="182">
        <v>19</v>
      </c>
      <c r="AC2748" s="182">
        <v>2</v>
      </c>
      <c r="AD2748" s="182">
        <v>295.60000000000002</v>
      </c>
      <c r="AF2748" s="182" t="s">
        <v>6948</v>
      </c>
      <c r="AG2748" s="182" t="s">
        <v>17329</v>
      </c>
      <c r="AH2748" s="182" t="s">
        <v>2993</v>
      </c>
      <c r="AI2748" s="182" t="s">
        <v>17331</v>
      </c>
    </row>
    <row r="2749" spans="25:35" x14ac:dyDescent="0.4">
      <c r="Y2749" s="182" t="s">
        <v>6977</v>
      </c>
      <c r="Z2749" s="182">
        <v>1982</v>
      </c>
      <c r="AA2749" s="182">
        <v>856.5</v>
      </c>
      <c r="AB2749" s="182">
        <v>32</v>
      </c>
      <c r="AC2749" s="182">
        <v>5</v>
      </c>
      <c r="AD2749" s="182">
        <v>610.70000000000005</v>
      </c>
      <c r="AF2749" s="182" t="s">
        <v>6949</v>
      </c>
      <c r="AG2749" s="182" t="s">
        <v>17355</v>
      </c>
      <c r="AH2749" s="182" t="s">
        <v>2993</v>
      </c>
      <c r="AI2749" s="182" t="s">
        <v>17315</v>
      </c>
    </row>
    <row r="2750" spans="25:35" x14ac:dyDescent="0.4">
      <c r="Y2750" s="182" t="s">
        <v>6979</v>
      </c>
      <c r="Z2750" s="182">
        <v>1959</v>
      </c>
      <c r="AA2750" s="182">
        <v>387.6</v>
      </c>
      <c r="AB2750" s="182">
        <v>14</v>
      </c>
      <c r="AC2750" s="182">
        <v>2</v>
      </c>
      <c r="AD2750" s="182">
        <v>287.3</v>
      </c>
      <c r="AF2750" s="182" t="s">
        <v>6951</v>
      </c>
      <c r="AG2750" s="182" t="s">
        <v>17312</v>
      </c>
      <c r="AH2750" s="182" t="s">
        <v>2993</v>
      </c>
      <c r="AI2750" s="182" t="s">
        <v>17320</v>
      </c>
    </row>
    <row r="2751" spans="25:35" x14ac:dyDescent="0.4">
      <c r="Y2751" s="182" t="s">
        <v>6980</v>
      </c>
      <c r="Z2751" s="182">
        <v>1959</v>
      </c>
      <c r="AA2751" s="182">
        <v>316.8</v>
      </c>
      <c r="AB2751" s="182">
        <v>12</v>
      </c>
      <c r="AC2751" s="182">
        <v>2</v>
      </c>
      <c r="AD2751" s="182">
        <v>281.7</v>
      </c>
      <c r="AF2751" s="182" t="s">
        <v>6952</v>
      </c>
      <c r="AG2751" s="182" t="s">
        <v>17312</v>
      </c>
      <c r="AH2751" s="182" t="s">
        <v>2993</v>
      </c>
      <c r="AI2751" s="182" t="s">
        <v>17042</v>
      </c>
    </row>
    <row r="2752" spans="25:35" x14ac:dyDescent="0.4">
      <c r="Y2752" s="182" t="s">
        <v>6983</v>
      </c>
      <c r="Z2752" s="182">
        <v>1983</v>
      </c>
      <c r="AA2752" s="182">
        <v>628.5</v>
      </c>
      <c r="AB2752" s="182">
        <v>31</v>
      </c>
      <c r="AC2752" s="182">
        <v>5</v>
      </c>
      <c r="AD2752" s="182">
        <v>568.5</v>
      </c>
      <c r="AF2752" s="182" t="s">
        <v>1256</v>
      </c>
      <c r="AG2752" s="182" t="s">
        <v>17312</v>
      </c>
      <c r="AH2752" s="182" t="s">
        <v>2993</v>
      </c>
      <c r="AI2752" s="182" t="s">
        <v>17042</v>
      </c>
    </row>
    <row r="2753" spans="25:35" x14ac:dyDescent="0.4">
      <c r="Y2753" s="182" t="s">
        <v>6985</v>
      </c>
      <c r="Z2753" s="182">
        <v>1959</v>
      </c>
      <c r="AA2753" s="182">
        <v>312.60000000000002</v>
      </c>
      <c r="AB2753" s="182">
        <v>23</v>
      </c>
      <c r="AC2753" s="182">
        <v>2</v>
      </c>
      <c r="AD2753" s="182">
        <v>276</v>
      </c>
      <c r="AF2753" s="182" t="s">
        <v>6955</v>
      </c>
      <c r="AG2753" s="182" t="s">
        <v>17312</v>
      </c>
      <c r="AH2753" s="182" t="s">
        <v>2993</v>
      </c>
      <c r="AI2753" s="182" t="s">
        <v>17042</v>
      </c>
    </row>
    <row r="2754" spans="25:35" x14ac:dyDescent="0.4">
      <c r="Y2754" s="182" t="s">
        <v>6987</v>
      </c>
      <c r="Z2754" s="182">
        <v>1959</v>
      </c>
      <c r="AA2754" s="182">
        <v>416.2</v>
      </c>
      <c r="AB2754" s="182">
        <v>27</v>
      </c>
      <c r="AC2754" s="182">
        <v>2</v>
      </c>
      <c r="AD2754" s="182">
        <v>373.3</v>
      </c>
      <c r="AF2754" s="182" t="s">
        <v>6957</v>
      </c>
      <c r="AG2754" s="182" t="s">
        <v>17312</v>
      </c>
      <c r="AH2754" s="182" t="s">
        <v>2993</v>
      </c>
      <c r="AI2754" s="182" t="s">
        <v>17040</v>
      </c>
    </row>
    <row r="2755" spans="25:35" x14ac:dyDescent="0.4">
      <c r="Y2755" s="182" t="s">
        <v>6989</v>
      </c>
      <c r="Z2755" s="182">
        <v>1960</v>
      </c>
      <c r="AA2755" s="182">
        <v>330.4</v>
      </c>
      <c r="AB2755" s="182">
        <v>17</v>
      </c>
      <c r="AC2755" s="182">
        <v>2</v>
      </c>
      <c r="AD2755" s="182">
        <v>242.4</v>
      </c>
      <c r="AF2755" s="182" t="s">
        <v>6961</v>
      </c>
      <c r="AG2755" s="182" t="s">
        <v>17312</v>
      </c>
      <c r="AH2755" s="182" t="s">
        <v>2993</v>
      </c>
      <c r="AI2755" s="182" t="s">
        <v>17040</v>
      </c>
    </row>
    <row r="2756" spans="25:35" x14ac:dyDescent="0.4">
      <c r="Y2756" s="182" t="s">
        <v>6991</v>
      </c>
      <c r="Z2756" s="182">
        <v>1958</v>
      </c>
      <c r="AA2756" s="182">
        <v>304</v>
      </c>
      <c r="AB2756" s="182">
        <v>17</v>
      </c>
      <c r="AC2756" s="182">
        <v>2</v>
      </c>
      <c r="AD2756" s="182">
        <v>277.7</v>
      </c>
      <c r="AF2756" s="182" t="s">
        <v>1257</v>
      </c>
      <c r="AG2756" s="182" t="s">
        <v>17312</v>
      </c>
      <c r="AH2756" s="182" t="s">
        <v>2993</v>
      </c>
      <c r="AI2756" s="182" t="s">
        <v>17042</v>
      </c>
    </row>
    <row r="2757" spans="25:35" x14ac:dyDescent="0.4">
      <c r="Y2757" s="182" t="s">
        <v>6992</v>
      </c>
      <c r="Z2757" s="182">
        <v>2004</v>
      </c>
      <c r="AA2757" s="182">
        <v>3680.3</v>
      </c>
      <c r="AB2757" s="182">
        <v>42</v>
      </c>
      <c r="AC2757" s="182">
        <v>5</v>
      </c>
      <c r="AD2757" s="182">
        <v>2978.5</v>
      </c>
      <c r="AF2757" s="182" t="s">
        <v>6964</v>
      </c>
      <c r="AG2757" s="182" t="s">
        <v>17312</v>
      </c>
      <c r="AH2757" s="182" t="s">
        <v>2993</v>
      </c>
      <c r="AI2757" s="182" t="s">
        <v>17042</v>
      </c>
    </row>
    <row r="2758" spans="25:35" x14ac:dyDescent="0.4">
      <c r="Y2758" s="182" t="s">
        <v>6994</v>
      </c>
      <c r="Z2758" s="182">
        <v>1957</v>
      </c>
      <c r="AA2758" s="182">
        <v>2688.3</v>
      </c>
      <c r="AB2758" s="182">
        <v>79</v>
      </c>
      <c r="AC2758" s="182">
        <v>5</v>
      </c>
      <c r="AD2758" s="182">
        <v>1638.9</v>
      </c>
      <c r="AF2758" s="182" t="s">
        <v>6966</v>
      </c>
      <c r="AG2758" s="182" t="s">
        <v>17312</v>
      </c>
      <c r="AH2758" s="182" t="s">
        <v>2993</v>
      </c>
      <c r="AI2758" s="182" t="s">
        <v>17040</v>
      </c>
    </row>
    <row r="2759" spans="25:35" x14ac:dyDescent="0.4">
      <c r="Y2759" s="182" t="s">
        <v>6996</v>
      </c>
      <c r="Z2759" s="182">
        <v>2011</v>
      </c>
      <c r="AA2759" s="182">
        <v>4202.8999999999996</v>
      </c>
      <c r="AB2759" s="182">
        <v>40</v>
      </c>
      <c r="AC2759" s="182">
        <v>9</v>
      </c>
      <c r="AD2759" s="182">
        <v>4202.8999999999996</v>
      </c>
      <c r="AF2759" s="182" t="s">
        <v>6968</v>
      </c>
      <c r="AG2759" s="182" t="s">
        <v>17312</v>
      </c>
      <c r="AH2759" s="182" t="s">
        <v>2993</v>
      </c>
      <c r="AI2759" s="182" t="s">
        <v>17040</v>
      </c>
    </row>
    <row r="2760" spans="25:35" x14ac:dyDescent="0.4">
      <c r="Y2760" s="182" t="s">
        <v>1258</v>
      </c>
      <c r="Z2760" s="182">
        <v>1948</v>
      </c>
      <c r="AA2760" s="182">
        <v>486.8</v>
      </c>
      <c r="AB2760" s="182">
        <v>23</v>
      </c>
      <c r="AC2760" s="182">
        <v>2</v>
      </c>
      <c r="AD2760" s="182">
        <v>336.6</v>
      </c>
      <c r="AF2760" s="182" t="s">
        <v>6969</v>
      </c>
      <c r="AG2760" s="182" t="s">
        <v>17312</v>
      </c>
      <c r="AH2760" s="182" t="s">
        <v>2993</v>
      </c>
      <c r="AI2760" s="182" t="s">
        <v>17040</v>
      </c>
    </row>
    <row r="2761" spans="25:35" x14ac:dyDescent="0.4">
      <c r="Y2761" s="182" t="s">
        <v>1259</v>
      </c>
      <c r="Z2761" s="182">
        <v>1948</v>
      </c>
      <c r="AA2761" s="182">
        <v>485.3</v>
      </c>
      <c r="AB2761" s="182">
        <v>32</v>
      </c>
      <c r="AC2761" s="182">
        <v>2</v>
      </c>
      <c r="AD2761" s="182">
        <v>337.2</v>
      </c>
      <c r="AF2761" s="182" t="s">
        <v>6973</v>
      </c>
      <c r="AG2761" s="182" t="s">
        <v>17312</v>
      </c>
      <c r="AH2761" s="182" t="s">
        <v>2993</v>
      </c>
      <c r="AI2761" s="182" t="s">
        <v>17042</v>
      </c>
    </row>
    <row r="2762" spans="25:35" x14ac:dyDescent="0.4">
      <c r="Y2762" s="182" t="s">
        <v>6999</v>
      </c>
      <c r="Z2762" s="182">
        <v>1972</v>
      </c>
      <c r="AA2762" s="182">
        <v>2954</v>
      </c>
      <c r="AB2762" s="182">
        <v>99</v>
      </c>
      <c r="AC2762" s="182">
        <v>5</v>
      </c>
      <c r="AD2762" s="182">
        <v>2608.8000000000002</v>
      </c>
      <c r="AF2762" s="182" t="s">
        <v>6975</v>
      </c>
      <c r="AG2762" s="182" t="s">
        <v>17312</v>
      </c>
      <c r="AH2762" s="182" t="s">
        <v>2993</v>
      </c>
      <c r="AI2762" s="182" t="s">
        <v>17040</v>
      </c>
    </row>
    <row r="2763" spans="25:35" x14ac:dyDescent="0.4">
      <c r="Y2763" s="182" t="s">
        <v>7001</v>
      </c>
      <c r="Z2763" s="182">
        <v>2015</v>
      </c>
      <c r="AA2763" s="182">
        <v>7430.9</v>
      </c>
      <c r="AB2763" s="182">
        <v>90</v>
      </c>
      <c r="AC2763" s="182">
        <v>8</v>
      </c>
      <c r="AD2763" s="182">
        <v>5808.9</v>
      </c>
      <c r="AF2763" s="182" t="s">
        <v>6977</v>
      </c>
      <c r="AG2763" s="182" t="s">
        <v>17312</v>
      </c>
      <c r="AH2763" s="182" t="s">
        <v>2993</v>
      </c>
      <c r="AI2763" s="182" t="s">
        <v>17040</v>
      </c>
    </row>
    <row r="2764" spans="25:35" x14ac:dyDescent="0.4">
      <c r="Y2764" s="182" t="s">
        <v>7003</v>
      </c>
      <c r="Z2764" s="182">
        <v>2014</v>
      </c>
      <c r="AA2764" s="182">
        <v>991.5</v>
      </c>
      <c r="AB2764" s="182">
        <v>14</v>
      </c>
      <c r="AC2764" s="182">
        <v>4</v>
      </c>
      <c r="AD2764" s="182">
        <v>913.5</v>
      </c>
      <c r="AF2764" s="182" t="s">
        <v>6979</v>
      </c>
      <c r="AG2764" s="182" t="s">
        <v>17312</v>
      </c>
      <c r="AH2764" s="182" t="s">
        <v>2993</v>
      </c>
      <c r="AI2764" s="182" t="s">
        <v>17040</v>
      </c>
    </row>
    <row r="2765" spans="25:35" x14ac:dyDescent="0.4">
      <c r="Y2765" s="182" t="s">
        <v>7005</v>
      </c>
      <c r="Z2765" s="182">
        <v>1995</v>
      </c>
      <c r="AA2765" s="182">
        <v>8843.5</v>
      </c>
      <c r="AB2765" s="182">
        <v>149</v>
      </c>
      <c r="AC2765" s="182">
        <v>6</v>
      </c>
      <c r="AD2765" s="182">
        <v>5504</v>
      </c>
      <c r="AF2765" s="182" t="s">
        <v>6980</v>
      </c>
      <c r="AG2765" s="182" t="s">
        <v>17312</v>
      </c>
      <c r="AH2765" s="182" t="s">
        <v>2993</v>
      </c>
      <c r="AI2765" s="182" t="s">
        <v>17040</v>
      </c>
    </row>
    <row r="2766" spans="25:35" x14ac:dyDescent="0.4">
      <c r="Y2766" s="182" t="s">
        <v>7007</v>
      </c>
      <c r="Z2766" s="182">
        <v>1953</v>
      </c>
      <c r="AA2766" s="182">
        <v>2165.1999999999998</v>
      </c>
      <c r="AB2766" s="182">
        <v>71</v>
      </c>
      <c r="AC2766" s="182">
        <v>3</v>
      </c>
      <c r="AD2766" s="182">
        <v>2165.1999999999998</v>
      </c>
      <c r="AF2766" s="182" t="s">
        <v>6983</v>
      </c>
      <c r="AG2766" s="182" t="s">
        <v>17312</v>
      </c>
      <c r="AH2766" s="182" t="s">
        <v>2993</v>
      </c>
      <c r="AI2766" s="182" t="s">
        <v>17040</v>
      </c>
    </row>
    <row r="2767" spans="25:35" x14ac:dyDescent="0.4">
      <c r="Y2767" s="182" t="s">
        <v>17207</v>
      </c>
      <c r="Z2767" s="182">
        <v>1978</v>
      </c>
      <c r="AA2767" s="182">
        <v>1419.13</v>
      </c>
      <c r="AB2767" s="182">
        <v>156</v>
      </c>
      <c r="AC2767" s="182">
        <v>3</v>
      </c>
      <c r="AD2767" s="182">
        <v>956.27</v>
      </c>
      <c r="AF2767" s="182" t="s">
        <v>6985</v>
      </c>
      <c r="AG2767" s="182" t="s">
        <v>17312</v>
      </c>
      <c r="AH2767" s="182" t="s">
        <v>2993</v>
      </c>
      <c r="AI2767" s="182" t="s">
        <v>17040</v>
      </c>
    </row>
    <row r="2768" spans="25:35" x14ac:dyDescent="0.4">
      <c r="Y2768" s="182" t="s">
        <v>7008</v>
      </c>
      <c r="Z2768" s="182">
        <v>1968</v>
      </c>
      <c r="AA2768" s="182">
        <v>1787</v>
      </c>
      <c r="AB2768" s="182">
        <v>54</v>
      </c>
      <c r="AC2768" s="182">
        <v>3</v>
      </c>
      <c r="AD2768" s="182">
        <v>1565.2</v>
      </c>
      <c r="AF2768" s="182" t="s">
        <v>6987</v>
      </c>
      <c r="AG2768" s="182" t="s">
        <v>17312</v>
      </c>
      <c r="AH2768" s="182" t="s">
        <v>2993</v>
      </c>
      <c r="AI2768" s="182" t="s">
        <v>17040</v>
      </c>
    </row>
    <row r="2769" spans="25:35" x14ac:dyDescent="0.4">
      <c r="Y2769" s="182" t="s">
        <v>7010</v>
      </c>
      <c r="Z2769" s="182">
        <v>1959</v>
      </c>
      <c r="AA2769" s="182">
        <v>303.5</v>
      </c>
      <c r="AB2769" s="182">
        <v>21</v>
      </c>
      <c r="AC2769" s="182">
        <v>2</v>
      </c>
      <c r="AD2769" s="182">
        <v>281.10000000000002</v>
      </c>
      <c r="AF2769" s="182" t="s">
        <v>6989</v>
      </c>
      <c r="AG2769" s="182" t="s">
        <v>17312</v>
      </c>
      <c r="AH2769" s="182" t="s">
        <v>2993</v>
      </c>
      <c r="AI2769" s="182" t="s">
        <v>17040</v>
      </c>
    </row>
    <row r="2770" spans="25:35" x14ac:dyDescent="0.4">
      <c r="Y2770" s="182" t="s">
        <v>7013</v>
      </c>
      <c r="Z2770" s="182">
        <v>1959</v>
      </c>
      <c r="AA2770" s="182">
        <v>313.3</v>
      </c>
      <c r="AB2770" s="182">
        <v>24</v>
      </c>
      <c r="AC2770" s="182">
        <v>2</v>
      </c>
      <c r="AD2770" s="182">
        <v>288.7</v>
      </c>
      <c r="AF2770" s="182" t="s">
        <v>6991</v>
      </c>
      <c r="AG2770" s="182" t="s">
        <v>17312</v>
      </c>
      <c r="AH2770" s="182" t="s">
        <v>2993</v>
      </c>
      <c r="AI2770" s="182" t="s">
        <v>17042</v>
      </c>
    </row>
    <row r="2771" spans="25:35" x14ac:dyDescent="0.4">
      <c r="Y2771" s="182" t="s">
        <v>7015</v>
      </c>
      <c r="Z2771" s="182">
        <v>1963</v>
      </c>
      <c r="AA2771" s="182">
        <v>1380.7</v>
      </c>
      <c r="AB2771" s="182">
        <v>64</v>
      </c>
      <c r="AC2771" s="182">
        <v>4</v>
      </c>
      <c r="AD2771" s="182">
        <v>1261.8</v>
      </c>
      <c r="AF2771" s="182" t="s">
        <v>6992</v>
      </c>
      <c r="AG2771" s="182" t="s">
        <v>17312</v>
      </c>
      <c r="AH2771" s="182" t="s">
        <v>2993</v>
      </c>
      <c r="AI2771" s="182" t="s">
        <v>17322</v>
      </c>
    </row>
    <row r="2772" spans="25:35" x14ac:dyDescent="0.4">
      <c r="Y2772" s="182" t="s">
        <v>1260</v>
      </c>
      <c r="Z2772" s="182">
        <v>2007</v>
      </c>
      <c r="AA2772" s="182">
        <v>4509.3999999999996</v>
      </c>
      <c r="AB2772" s="182">
        <v>172</v>
      </c>
      <c r="AC2772" s="182">
        <v>9</v>
      </c>
      <c r="AD2772" s="182">
        <v>3755.2999999999997</v>
      </c>
      <c r="AF2772" s="182" t="s">
        <v>6994</v>
      </c>
      <c r="AG2772" s="182" t="s">
        <v>17312</v>
      </c>
      <c r="AH2772" s="182" t="s">
        <v>2993</v>
      </c>
      <c r="AI2772" s="182" t="s">
        <v>17042</v>
      </c>
    </row>
    <row r="2773" spans="25:35" x14ac:dyDescent="0.4">
      <c r="Y2773" s="182" t="s">
        <v>176</v>
      </c>
      <c r="Z2773" s="182">
        <v>1963</v>
      </c>
      <c r="AA2773" s="182">
        <v>2187.8000000000002</v>
      </c>
      <c r="AB2773" s="182">
        <v>107</v>
      </c>
      <c r="AC2773" s="182">
        <v>4</v>
      </c>
      <c r="AD2773" s="182">
        <v>2010.2</v>
      </c>
      <c r="AF2773" s="182" t="s">
        <v>6996</v>
      </c>
      <c r="AG2773" s="182" t="s">
        <v>17312</v>
      </c>
      <c r="AH2773" s="182" t="s">
        <v>17035</v>
      </c>
      <c r="AI2773" s="182" t="s">
        <v>17040</v>
      </c>
    </row>
    <row r="2774" spans="25:35" x14ac:dyDescent="0.4">
      <c r="Y2774" s="182" t="s">
        <v>7017</v>
      </c>
      <c r="Z2774" s="182">
        <v>1999</v>
      </c>
      <c r="AA2774" s="182">
        <v>4992.1000000000004</v>
      </c>
      <c r="AB2774" s="182">
        <v>154</v>
      </c>
      <c r="AC2774" s="182">
        <v>5</v>
      </c>
      <c r="AD2774" s="182">
        <v>2572.6</v>
      </c>
      <c r="AF2774" s="182" t="s">
        <v>1258</v>
      </c>
      <c r="AG2774" s="182" t="s">
        <v>17327</v>
      </c>
      <c r="AH2774" s="182" t="s">
        <v>2993</v>
      </c>
      <c r="AI2774" s="182" t="s">
        <v>17042</v>
      </c>
    </row>
    <row r="2775" spans="25:35" x14ac:dyDescent="0.4">
      <c r="Y2775" s="182" t="s">
        <v>7018</v>
      </c>
      <c r="Z2775" s="182">
        <v>1967</v>
      </c>
      <c r="AA2775" s="182">
        <v>2351.1999999999998</v>
      </c>
      <c r="AB2775" s="182">
        <v>92</v>
      </c>
      <c r="AC2775" s="182">
        <v>5</v>
      </c>
      <c r="AD2775" s="182">
        <v>1796.4</v>
      </c>
      <c r="AF2775" s="182" t="s">
        <v>1259</v>
      </c>
      <c r="AG2775" s="182" t="s">
        <v>17327</v>
      </c>
      <c r="AH2775" s="182" t="s">
        <v>2993</v>
      </c>
      <c r="AI2775" s="182" t="s">
        <v>17042</v>
      </c>
    </row>
    <row r="2776" spans="25:35" x14ac:dyDescent="0.4">
      <c r="Y2776" s="182" t="s">
        <v>7020</v>
      </c>
      <c r="Z2776" s="182">
        <v>2004</v>
      </c>
      <c r="AA2776" s="182">
        <v>3171.6</v>
      </c>
      <c r="AB2776" s="182">
        <v>35</v>
      </c>
      <c r="AC2776" s="182">
        <v>7</v>
      </c>
      <c r="AD2776" s="182">
        <v>3171.6</v>
      </c>
      <c r="AF2776" s="182" t="s">
        <v>6999</v>
      </c>
      <c r="AG2776" s="182" t="s">
        <v>17312</v>
      </c>
      <c r="AH2776" s="182" t="s">
        <v>17035</v>
      </c>
      <c r="AI2776" s="182" t="s">
        <v>17322</v>
      </c>
    </row>
    <row r="2777" spans="25:35" x14ac:dyDescent="0.4">
      <c r="Y2777" s="182" t="s">
        <v>7021</v>
      </c>
      <c r="Z2777" s="182">
        <v>2003</v>
      </c>
      <c r="AA2777" s="182">
        <v>3524.5</v>
      </c>
      <c r="AB2777" s="182">
        <v>39</v>
      </c>
      <c r="AC2777" s="182">
        <v>5</v>
      </c>
      <c r="AD2777" s="182">
        <v>3524.5</v>
      </c>
      <c r="AF2777" s="182" t="s">
        <v>7001</v>
      </c>
      <c r="AG2777" s="182" t="s">
        <v>17312</v>
      </c>
      <c r="AH2777" s="182" t="s">
        <v>2993</v>
      </c>
      <c r="AI2777" s="182" t="s">
        <v>17331</v>
      </c>
    </row>
    <row r="2778" spans="25:35" x14ac:dyDescent="0.4">
      <c r="Y2778" s="182" t="s">
        <v>7022</v>
      </c>
      <c r="Z2778" s="182">
        <v>2004</v>
      </c>
      <c r="AA2778" s="182">
        <v>1794.5</v>
      </c>
      <c r="AB2778" s="182">
        <v>20</v>
      </c>
      <c r="AC2778" s="182">
        <v>5</v>
      </c>
      <c r="AD2778" s="182">
        <v>1794.5</v>
      </c>
      <c r="AF2778" s="182" t="s">
        <v>7003</v>
      </c>
      <c r="AG2778" s="182" t="s">
        <v>17312</v>
      </c>
      <c r="AH2778" s="182" t="s">
        <v>2993</v>
      </c>
      <c r="AI2778" s="182" t="s">
        <v>17040</v>
      </c>
    </row>
    <row r="2779" spans="25:35" x14ac:dyDescent="0.4">
      <c r="Y2779" s="182" t="s">
        <v>7024</v>
      </c>
      <c r="Z2779" s="182">
        <v>2013</v>
      </c>
      <c r="AA2779" s="182">
        <v>4571</v>
      </c>
      <c r="AB2779" s="182">
        <v>179</v>
      </c>
      <c r="AC2779" s="182">
        <v>7</v>
      </c>
      <c r="AD2779" s="182">
        <v>4571</v>
      </c>
      <c r="AF2779" s="182" t="s">
        <v>7005</v>
      </c>
      <c r="AG2779" s="182" t="s">
        <v>17312</v>
      </c>
      <c r="AH2779" s="182" t="s">
        <v>2993</v>
      </c>
      <c r="AI2779" s="182" t="s">
        <v>17332</v>
      </c>
    </row>
    <row r="2780" spans="25:35" x14ac:dyDescent="0.4">
      <c r="Y2780" s="182" t="s">
        <v>7025</v>
      </c>
      <c r="Z2780" s="182">
        <v>2014</v>
      </c>
      <c r="AA2780" s="182">
        <v>6235.5</v>
      </c>
      <c r="AB2780" s="182">
        <v>273</v>
      </c>
      <c r="AC2780" s="182">
        <v>9</v>
      </c>
      <c r="AD2780" s="182">
        <v>6235</v>
      </c>
      <c r="AF2780" s="182" t="s">
        <v>7007</v>
      </c>
      <c r="AG2780" s="182" t="s">
        <v>17312</v>
      </c>
      <c r="AH2780" s="182" t="s">
        <v>2993</v>
      </c>
      <c r="AI2780" s="182" t="s">
        <v>17322</v>
      </c>
    </row>
    <row r="2781" spans="25:35" x14ac:dyDescent="0.4">
      <c r="Y2781" s="182" t="s">
        <v>7026</v>
      </c>
      <c r="Z2781" s="182">
        <v>1967</v>
      </c>
      <c r="AA2781" s="182">
        <v>4060.9</v>
      </c>
      <c r="AB2781" s="182">
        <v>126</v>
      </c>
      <c r="AC2781" s="182">
        <v>5</v>
      </c>
      <c r="AD2781" s="182">
        <v>3156.8</v>
      </c>
      <c r="AF2781" s="182" t="s">
        <v>7008</v>
      </c>
      <c r="AG2781" s="182" t="s">
        <v>17312</v>
      </c>
      <c r="AH2781" s="182" t="s">
        <v>17035</v>
      </c>
      <c r="AI2781" s="182" t="s">
        <v>17315</v>
      </c>
    </row>
    <row r="2782" spans="25:35" x14ac:dyDescent="0.4">
      <c r="Y2782" s="182" t="s">
        <v>7027</v>
      </c>
      <c r="Z2782" s="182">
        <v>1963</v>
      </c>
      <c r="AA2782" s="182">
        <v>3892.8</v>
      </c>
      <c r="AB2782" s="182">
        <v>158</v>
      </c>
      <c r="AC2782" s="182">
        <v>5</v>
      </c>
      <c r="AD2782" s="182">
        <v>3550</v>
      </c>
      <c r="AF2782" s="182" t="s">
        <v>7010</v>
      </c>
      <c r="AG2782" s="182" t="s">
        <v>17312</v>
      </c>
      <c r="AH2782" s="182" t="s">
        <v>17035</v>
      </c>
      <c r="AI2782" s="182" t="s">
        <v>17040</v>
      </c>
    </row>
    <row r="2783" spans="25:35" x14ac:dyDescent="0.4">
      <c r="Y2783" s="182" t="s">
        <v>7029</v>
      </c>
      <c r="Z2783" s="182">
        <v>1969</v>
      </c>
      <c r="AA2783" s="182">
        <v>3550.4</v>
      </c>
      <c r="AB2783" s="182">
        <v>190</v>
      </c>
      <c r="AC2783" s="182">
        <v>5</v>
      </c>
      <c r="AD2783" s="182">
        <v>3116.1</v>
      </c>
      <c r="AF2783" s="182" t="s">
        <v>7013</v>
      </c>
      <c r="AG2783" s="182" t="s">
        <v>17312</v>
      </c>
      <c r="AH2783" s="182" t="s">
        <v>2993</v>
      </c>
      <c r="AI2783" s="182" t="s">
        <v>17040</v>
      </c>
    </row>
    <row r="2784" spans="25:35" x14ac:dyDescent="0.4">
      <c r="Y2784" s="182" t="s">
        <v>7030</v>
      </c>
      <c r="Z2784" s="182">
        <v>1969</v>
      </c>
      <c r="AA2784" s="182">
        <v>4628.1000000000004</v>
      </c>
      <c r="AB2784" s="182">
        <v>195</v>
      </c>
      <c r="AC2784" s="182">
        <v>5</v>
      </c>
      <c r="AD2784" s="182">
        <v>3096.5</v>
      </c>
      <c r="AF2784" s="182" t="s">
        <v>7015</v>
      </c>
      <c r="AG2784" s="182" t="s">
        <v>17312</v>
      </c>
      <c r="AH2784" s="182" t="s">
        <v>2993</v>
      </c>
      <c r="AI2784" s="182" t="s">
        <v>17042</v>
      </c>
    </row>
    <row r="2785" spans="25:35" x14ac:dyDescent="0.4">
      <c r="Y2785" s="182" t="s">
        <v>7031</v>
      </c>
      <c r="Z2785" s="182">
        <v>2001</v>
      </c>
      <c r="AA2785" s="182">
        <v>5748.8</v>
      </c>
      <c r="AB2785" s="182">
        <v>110</v>
      </c>
      <c r="AC2785" s="182">
        <v>9</v>
      </c>
      <c r="AD2785" s="182">
        <v>5748.8</v>
      </c>
      <c r="AF2785" s="182" t="s">
        <v>1260</v>
      </c>
      <c r="AG2785" s="182" t="s">
        <v>17312</v>
      </c>
      <c r="AH2785" s="182" t="s">
        <v>17035</v>
      </c>
      <c r="AI2785" s="182" t="s">
        <v>17315</v>
      </c>
    </row>
    <row r="2786" spans="25:35" x14ac:dyDescent="0.4">
      <c r="Y2786" s="182" t="s">
        <v>7032</v>
      </c>
      <c r="Z2786" s="182">
        <v>1998</v>
      </c>
      <c r="AA2786" s="182">
        <v>9107.9</v>
      </c>
      <c r="AB2786" s="182">
        <v>150</v>
      </c>
      <c r="AC2786" s="182">
        <v>9</v>
      </c>
      <c r="AD2786" s="182">
        <v>9107.9</v>
      </c>
      <c r="AF2786" s="182" t="s">
        <v>176</v>
      </c>
      <c r="AG2786" s="182" t="s">
        <v>17312</v>
      </c>
      <c r="AH2786" s="182" t="s">
        <v>17035</v>
      </c>
      <c r="AI2786" s="182" t="s">
        <v>17322</v>
      </c>
    </row>
    <row r="2787" spans="25:35" x14ac:dyDescent="0.4">
      <c r="Y2787" s="182" t="s">
        <v>17208</v>
      </c>
      <c r="Z2787" s="182">
        <v>1981</v>
      </c>
      <c r="AA2787" s="182">
        <v>5704.72</v>
      </c>
      <c r="AB2787" s="182">
        <v>257</v>
      </c>
      <c r="AC2787" s="182">
        <v>4</v>
      </c>
      <c r="AD2787" s="182">
        <v>4021.46</v>
      </c>
      <c r="AF2787" s="182" t="s">
        <v>7017</v>
      </c>
      <c r="AG2787" s="182" t="s">
        <v>17319</v>
      </c>
      <c r="AH2787" s="182" t="s">
        <v>17035</v>
      </c>
      <c r="AI2787" s="182" t="s">
        <v>17315</v>
      </c>
    </row>
    <row r="2788" spans="25:35" x14ac:dyDescent="0.4">
      <c r="Y2788" s="182" t="s">
        <v>17209</v>
      </c>
      <c r="Z2788" s="182">
        <v>1982</v>
      </c>
      <c r="AA2788" s="182">
        <v>1424.54</v>
      </c>
      <c r="AB2788" s="182">
        <v>88</v>
      </c>
      <c r="AC2788" s="182">
        <v>2</v>
      </c>
      <c r="AD2788" s="182">
        <v>1424.54</v>
      </c>
      <c r="AF2788" s="182" t="s">
        <v>7018</v>
      </c>
      <c r="AG2788" s="182" t="s">
        <v>17312</v>
      </c>
      <c r="AH2788" s="182" t="s">
        <v>2993</v>
      </c>
      <c r="AI2788" s="182" t="s">
        <v>17042</v>
      </c>
    </row>
    <row r="2789" spans="25:35" x14ac:dyDescent="0.4">
      <c r="Y2789" s="182" t="s">
        <v>1261</v>
      </c>
      <c r="Z2789" s="182">
        <v>1963</v>
      </c>
      <c r="AA2789" s="182">
        <v>3909.6</v>
      </c>
      <c r="AB2789" s="182">
        <v>185</v>
      </c>
      <c r="AC2789" s="182">
        <v>5</v>
      </c>
      <c r="AD2789" s="182">
        <v>3566.2</v>
      </c>
      <c r="AF2789" s="182" t="s">
        <v>7020</v>
      </c>
      <c r="AG2789" s="182" t="s">
        <v>17312</v>
      </c>
      <c r="AH2789" s="182" t="s">
        <v>17035</v>
      </c>
      <c r="AI2789" s="182" t="s">
        <v>17040</v>
      </c>
    </row>
    <row r="2790" spans="25:35" x14ac:dyDescent="0.4">
      <c r="Y2790" s="182" t="s">
        <v>7034</v>
      </c>
      <c r="Z2790" s="182">
        <v>1963</v>
      </c>
      <c r="AA2790" s="182">
        <v>3873.6</v>
      </c>
      <c r="AB2790" s="182">
        <v>159</v>
      </c>
      <c r="AC2790" s="182">
        <v>5</v>
      </c>
      <c r="AD2790" s="182">
        <v>3534.5</v>
      </c>
      <c r="AF2790" s="182" t="s">
        <v>7021</v>
      </c>
      <c r="AG2790" s="182" t="s">
        <v>17312</v>
      </c>
      <c r="AH2790" s="182" t="s">
        <v>17040</v>
      </c>
      <c r="AI2790" s="182" t="s">
        <v>17042</v>
      </c>
    </row>
    <row r="2791" spans="25:35" x14ac:dyDescent="0.4">
      <c r="Y2791" s="182" t="s">
        <v>7035</v>
      </c>
      <c r="Z2791" s="182">
        <v>1969</v>
      </c>
      <c r="AA2791" s="182">
        <v>3085.8</v>
      </c>
      <c r="AB2791" s="182">
        <v>185</v>
      </c>
      <c r="AC2791" s="182">
        <v>5</v>
      </c>
      <c r="AD2791" s="182">
        <v>2108.8000000000002</v>
      </c>
      <c r="AF2791" s="182" t="s">
        <v>7022</v>
      </c>
      <c r="AG2791" s="182" t="s">
        <v>17312</v>
      </c>
      <c r="AH2791" s="182" t="s">
        <v>17040</v>
      </c>
      <c r="AI2791" s="182" t="s">
        <v>17040</v>
      </c>
    </row>
    <row r="2792" spans="25:35" x14ac:dyDescent="0.4">
      <c r="Y2792" s="182" t="s">
        <v>7036</v>
      </c>
      <c r="Z2792" s="182">
        <v>2000</v>
      </c>
      <c r="AA2792" s="182">
        <v>4654.5</v>
      </c>
      <c r="AB2792" s="182">
        <v>70</v>
      </c>
      <c r="AC2792" s="182">
        <v>3</v>
      </c>
      <c r="AD2792" s="182">
        <v>4654.5</v>
      </c>
      <c r="AF2792" s="182" t="s">
        <v>7023</v>
      </c>
      <c r="AG2792" s="182" t="s">
        <v>2993</v>
      </c>
      <c r="AH2792" s="182" t="s">
        <v>2993</v>
      </c>
      <c r="AI2792" s="182" t="s">
        <v>17042</v>
      </c>
    </row>
    <row r="2793" spans="25:35" x14ac:dyDescent="0.4">
      <c r="Y2793" s="182" t="s">
        <v>7037</v>
      </c>
      <c r="Z2793" s="182">
        <v>2007</v>
      </c>
      <c r="AA2793" s="182">
        <v>12113</v>
      </c>
      <c r="AB2793" s="182">
        <v>350</v>
      </c>
      <c r="AC2793" s="182">
        <v>10</v>
      </c>
      <c r="AD2793" s="182">
        <v>8938</v>
      </c>
      <c r="AF2793" s="182" t="s">
        <v>7024</v>
      </c>
      <c r="AG2793" s="182" t="s">
        <v>2993</v>
      </c>
      <c r="AH2793" s="182" t="s">
        <v>2993</v>
      </c>
      <c r="AI2793" s="182" t="s">
        <v>17322</v>
      </c>
    </row>
    <row r="2794" spans="25:35" x14ac:dyDescent="0.4">
      <c r="Y2794" s="182" t="s">
        <v>7039</v>
      </c>
      <c r="Z2794" s="182">
        <v>2008</v>
      </c>
      <c r="AA2794" s="182">
        <v>18917.900000000001</v>
      </c>
      <c r="AB2794" s="182">
        <v>421</v>
      </c>
      <c r="AC2794" s="182">
        <v>10</v>
      </c>
      <c r="AD2794" s="182">
        <v>13880</v>
      </c>
      <c r="AF2794" s="182" t="s">
        <v>7025</v>
      </c>
      <c r="AG2794" s="182" t="s">
        <v>2993</v>
      </c>
      <c r="AH2794" s="182" t="s">
        <v>2993</v>
      </c>
      <c r="AI2794" s="182" t="s">
        <v>17322</v>
      </c>
    </row>
    <row r="2795" spans="25:35" x14ac:dyDescent="0.4">
      <c r="Y2795" s="182" t="s">
        <v>7040</v>
      </c>
      <c r="Z2795" s="182">
        <v>2007</v>
      </c>
      <c r="AA2795" s="182">
        <v>6902.5</v>
      </c>
      <c r="AB2795" s="182">
        <v>129</v>
      </c>
      <c r="AC2795" s="182">
        <v>10</v>
      </c>
      <c r="AD2795" s="182">
        <v>5044.3</v>
      </c>
      <c r="AF2795" s="182" t="s">
        <v>7026</v>
      </c>
      <c r="AG2795" s="182" t="s">
        <v>17312</v>
      </c>
      <c r="AH2795" s="182" t="s">
        <v>2993</v>
      </c>
      <c r="AI2795" s="182" t="s">
        <v>17315</v>
      </c>
    </row>
    <row r="2796" spans="25:35" x14ac:dyDescent="0.4">
      <c r="Y2796" s="182" t="s">
        <v>7042</v>
      </c>
      <c r="Z2796" s="182">
        <v>1963</v>
      </c>
      <c r="AA2796" s="182">
        <v>3871.1</v>
      </c>
      <c r="AB2796" s="182">
        <v>163</v>
      </c>
      <c r="AC2796" s="182">
        <v>5</v>
      </c>
      <c r="AD2796" s="182">
        <v>3540.9</v>
      </c>
      <c r="AF2796" s="182" t="s">
        <v>7027</v>
      </c>
      <c r="AG2796" s="182" t="s">
        <v>17319</v>
      </c>
      <c r="AH2796" s="182" t="s">
        <v>2993</v>
      </c>
      <c r="AI2796" s="182" t="s">
        <v>17315</v>
      </c>
    </row>
    <row r="2797" spans="25:35" x14ac:dyDescent="0.4">
      <c r="Y2797" s="182" t="s">
        <v>7043</v>
      </c>
      <c r="Z2797" s="182">
        <v>1963</v>
      </c>
      <c r="AA2797" s="182">
        <v>3855.6</v>
      </c>
      <c r="AB2797" s="182">
        <v>152</v>
      </c>
      <c r="AC2797" s="182">
        <v>5</v>
      </c>
      <c r="AD2797" s="182">
        <v>3526.5</v>
      </c>
      <c r="AF2797" s="182" t="s">
        <v>7029</v>
      </c>
      <c r="AG2797" s="182" t="s">
        <v>17319</v>
      </c>
      <c r="AH2797" s="182" t="s">
        <v>17035</v>
      </c>
      <c r="AI2797" s="182" t="s">
        <v>17331</v>
      </c>
    </row>
    <row r="2798" spans="25:35" x14ac:dyDescent="0.4">
      <c r="Y2798" s="182" t="s">
        <v>7045</v>
      </c>
      <c r="Z2798" s="182">
        <v>1963</v>
      </c>
      <c r="AA2798" s="182">
        <v>3881.3</v>
      </c>
      <c r="AB2798" s="182">
        <v>182</v>
      </c>
      <c r="AC2798" s="182">
        <v>5</v>
      </c>
      <c r="AD2798" s="182">
        <v>3552.7</v>
      </c>
      <c r="AF2798" s="182" t="s">
        <v>7030</v>
      </c>
      <c r="AG2798" s="182" t="s">
        <v>17319</v>
      </c>
      <c r="AH2798" s="182" t="s">
        <v>17035</v>
      </c>
      <c r="AI2798" s="182" t="s">
        <v>17331</v>
      </c>
    </row>
    <row r="2799" spans="25:35" x14ac:dyDescent="0.4">
      <c r="Y2799" s="182" t="s">
        <v>7046</v>
      </c>
      <c r="Z2799" s="182">
        <v>1972</v>
      </c>
      <c r="AA2799" s="182">
        <v>4186.3</v>
      </c>
      <c r="AB2799" s="182">
        <v>111</v>
      </c>
      <c r="AC2799" s="182">
        <v>5</v>
      </c>
      <c r="AD2799" s="182">
        <v>4186.3</v>
      </c>
      <c r="AF2799" s="182" t="s">
        <v>7031</v>
      </c>
      <c r="AG2799" s="182" t="s">
        <v>17312</v>
      </c>
      <c r="AH2799" s="182" t="s">
        <v>2993</v>
      </c>
      <c r="AI2799" s="182" t="s">
        <v>17322</v>
      </c>
    </row>
    <row r="2800" spans="25:35" x14ac:dyDescent="0.4">
      <c r="Y2800" s="182" t="s">
        <v>7047</v>
      </c>
      <c r="Z2800" s="182">
        <v>1963</v>
      </c>
      <c r="AA2800" s="182">
        <v>3539.5</v>
      </c>
      <c r="AB2800" s="182">
        <v>169</v>
      </c>
      <c r="AC2800" s="182">
        <v>5</v>
      </c>
      <c r="AD2800" s="182">
        <v>3529.7</v>
      </c>
      <c r="AF2800" s="182" t="s">
        <v>7032</v>
      </c>
      <c r="AG2800" s="182" t="s">
        <v>17319</v>
      </c>
      <c r="AH2800" s="182" t="s">
        <v>2993</v>
      </c>
      <c r="AI2800" s="182" t="s">
        <v>17315</v>
      </c>
    </row>
    <row r="2801" spans="25:35" x14ac:dyDescent="0.4">
      <c r="Y2801" s="182" t="s">
        <v>7048</v>
      </c>
      <c r="Z2801" s="182">
        <v>1963</v>
      </c>
      <c r="AA2801" s="182">
        <v>3851.8</v>
      </c>
      <c r="AB2801" s="182">
        <v>168</v>
      </c>
      <c r="AC2801" s="182">
        <v>5</v>
      </c>
      <c r="AD2801" s="182">
        <v>3532.1</v>
      </c>
      <c r="AF2801" s="182" t="s">
        <v>1261</v>
      </c>
      <c r="AG2801" s="182" t="s">
        <v>17319</v>
      </c>
      <c r="AH2801" s="182" t="s">
        <v>2993</v>
      </c>
      <c r="AI2801" s="182" t="s">
        <v>17315</v>
      </c>
    </row>
    <row r="2802" spans="25:35" x14ac:dyDescent="0.4">
      <c r="Y2802" s="182" t="s">
        <v>7050</v>
      </c>
      <c r="Z2802" s="182">
        <v>1971</v>
      </c>
      <c r="AA2802" s="182">
        <v>6600.3</v>
      </c>
      <c r="AB2802" s="182">
        <v>170</v>
      </c>
      <c r="AC2802" s="182">
        <v>5</v>
      </c>
      <c r="AD2802" s="182">
        <v>5036.8</v>
      </c>
      <c r="AF2802" s="182" t="s">
        <v>7034</v>
      </c>
      <c r="AG2802" s="182" t="s">
        <v>17319</v>
      </c>
      <c r="AH2802" s="182" t="s">
        <v>2993</v>
      </c>
      <c r="AI2802" s="182" t="s">
        <v>17315</v>
      </c>
    </row>
    <row r="2803" spans="25:35" x14ac:dyDescent="0.4">
      <c r="Y2803" s="182" t="s">
        <v>7052</v>
      </c>
      <c r="Z2803" s="182">
        <v>2012</v>
      </c>
      <c r="AA2803" s="182">
        <v>9040.2999999999993</v>
      </c>
      <c r="AB2803" s="182">
        <v>175</v>
      </c>
      <c r="AC2803" s="182">
        <v>10</v>
      </c>
      <c r="AD2803" s="182">
        <v>7250.6</v>
      </c>
      <c r="AF2803" s="182" t="s">
        <v>7035</v>
      </c>
      <c r="AG2803" s="182" t="s">
        <v>17319</v>
      </c>
      <c r="AH2803" s="182" t="s">
        <v>2993</v>
      </c>
      <c r="AI2803" s="182" t="s">
        <v>17331</v>
      </c>
    </row>
    <row r="2804" spans="25:35" x14ac:dyDescent="0.4">
      <c r="Y2804" s="182" t="s">
        <v>7054</v>
      </c>
      <c r="Z2804" s="182">
        <v>1970</v>
      </c>
      <c r="AA2804" s="182">
        <v>4506.3</v>
      </c>
      <c r="AB2804" s="182">
        <v>165</v>
      </c>
      <c r="AC2804" s="182">
        <v>5</v>
      </c>
      <c r="AD2804" s="182">
        <v>3522.9</v>
      </c>
      <c r="AF2804" s="182" t="s">
        <v>7036</v>
      </c>
      <c r="AG2804" s="182" t="s">
        <v>17312</v>
      </c>
      <c r="AH2804" s="182" t="s">
        <v>17035</v>
      </c>
      <c r="AI2804" s="182" t="s">
        <v>17331</v>
      </c>
    </row>
    <row r="2805" spans="25:35" x14ac:dyDescent="0.4">
      <c r="Y2805" s="182" t="s">
        <v>7056</v>
      </c>
      <c r="Z2805" s="182">
        <v>1976</v>
      </c>
      <c r="AA2805" s="182">
        <v>2186.1999999999998</v>
      </c>
      <c r="AB2805" s="182">
        <v>78</v>
      </c>
      <c r="AC2805" s="182">
        <v>9</v>
      </c>
      <c r="AD2805" s="182">
        <v>1841.7</v>
      </c>
      <c r="AF2805" s="182" t="s">
        <v>7037</v>
      </c>
      <c r="AG2805" s="182" t="s">
        <v>17312</v>
      </c>
      <c r="AH2805" s="182" t="s">
        <v>2993</v>
      </c>
      <c r="AI2805" s="182" t="s">
        <v>17315</v>
      </c>
    </row>
    <row r="2806" spans="25:35" x14ac:dyDescent="0.4">
      <c r="Y2806" s="182" t="s">
        <v>7058</v>
      </c>
      <c r="Z2806" s="182">
        <v>1999</v>
      </c>
      <c r="AA2806" s="182">
        <v>4810.8999999999996</v>
      </c>
      <c r="AB2806" s="182">
        <v>117</v>
      </c>
      <c r="AC2806" s="182">
        <v>9</v>
      </c>
      <c r="AD2806" s="182">
        <v>3898.7999999999997</v>
      </c>
      <c r="AF2806" s="182" t="s">
        <v>7039</v>
      </c>
      <c r="AG2806" s="182" t="s">
        <v>17312</v>
      </c>
      <c r="AH2806" s="182" t="s">
        <v>2993</v>
      </c>
      <c r="AI2806" s="182" t="s">
        <v>17320</v>
      </c>
    </row>
    <row r="2807" spans="25:35" x14ac:dyDescent="0.4">
      <c r="Y2807" s="182" t="s">
        <v>7060</v>
      </c>
      <c r="Z2807" s="182">
        <v>1976</v>
      </c>
      <c r="AA2807" s="182">
        <v>3967</v>
      </c>
      <c r="AB2807" s="182">
        <v>79</v>
      </c>
      <c r="AC2807" s="182">
        <v>9</v>
      </c>
      <c r="AD2807" s="182">
        <v>3967</v>
      </c>
      <c r="AF2807" s="182" t="s">
        <v>7040</v>
      </c>
      <c r="AG2807" s="182" t="s">
        <v>17312</v>
      </c>
      <c r="AH2807" s="182" t="s">
        <v>2993</v>
      </c>
      <c r="AI2807" s="182" t="s">
        <v>17042</v>
      </c>
    </row>
    <row r="2808" spans="25:35" x14ac:dyDescent="0.4">
      <c r="Y2808" s="182" t="s">
        <v>7062</v>
      </c>
      <c r="Z2808" s="182">
        <v>1964</v>
      </c>
      <c r="AA2808" s="182">
        <v>3875.3</v>
      </c>
      <c r="AB2808" s="182">
        <v>161</v>
      </c>
      <c r="AC2808" s="182">
        <v>5</v>
      </c>
      <c r="AD2808" s="182">
        <v>3542.5</v>
      </c>
      <c r="AF2808" s="182" t="s">
        <v>7042</v>
      </c>
      <c r="AG2808" s="182" t="s">
        <v>17319</v>
      </c>
      <c r="AH2808" s="182" t="s">
        <v>2993</v>
      </c>
      <c r="AI2808" s="182" t="s">
        <v>17315</v>
      </c>
    </row>
    <row r="2809" spans="25:35" x14ac:dyDescent="0.4">
      <c r="Y2809" s="182" t="s">
        <v>7063</v>
      </c>
      <c r="Z2809" s="182">
        <v>1964</v>
      </c>
      <c r="AA2809" s="182">
        <v>4577.2</v>
      </c>
      <c r="AB2809" s="182">
        <v>169</v>
      </c>
      <c r="AC2809" s="182">
        <v>5</v>
      </c>
      <c r="AD2809" s="182">
        <v>3539.6</v>
      </c>
      <c r="AF2809" s="182" t="s">
        <v>7043</v>
      </c>
      <c r="AG2809" s="182" t="s">
        <v>17319</v>
      </c>
      <c r="AH2809" s="182" t="s">
        <v>2993</v>
      </c>
      <c r="AI2809" s="182" t="s">
        <v>17315</v>
      </c>
    </row>
    <row r="2810" spans="25:35" x14ac:dyDescent="0.4">
      <c r="Y2810" s="182" t="s">
        <v>7064</v>
      </c>
      <c r="Z2810" s="182">
        <v>1964</v>
      </c>
      <c r="AA2810" s="182">
        <v>3601.5</v>
      </c>
      <c r="AB2810" s="182">
        <v>208</v>
      </c>
      <c r="AC2810" s="182">
        <v>5</v>
      </c>
      <c r="AD2810" s="182">
        <v>3601.5</v>
      </c>
      <c r="AF2810" s="182" t="s">
        <v>7045</v>
      </c>
      <c r="AG2810" s="182" t="s">
        <v>17319</v>
      </c>
      <c r="AH2810" s="182" t="s">
        <v>2993</v>
      </c>
      <c r="AI2810" s="182" t="s">
        <v>17315</v>
      </c>
    </row>
    <row r="2811" spans="25:35" x14ac:dyDescent="0.4">
      <c r="Y2811" s="182" t="s">
        <v>7065</v>
      </c>
      <c r="Z2811" s="182">
        <v>1976</v>
      </c>
      <c r="AA2811" s="182">
        <v>2154.4</v>
      </c>
      <c r="AB2811" s="182">
        <v>76</v>
      </c>
      <c r="AC2811" s="182">
        <v>9</v>
      </c>
      <c r="AD2811" s="182">
        <v>1828.2</v>
      </c>
      <c r="AF2811" s="182" t="s">
        <v>7046</v>
      </c>
      <c r="AG2811" s="182" t="s">
        <v>17312</v>
      </c>
      <c r="AH2811" s="182" t="s">
        <v>2993</v>
      </c>
      <c r="AI2811" s="182" t="s">
        <v>17315</v>
      </c>
    </row>
    <row r="2812" spans="25:35" x14ac:dyDescent="0.4">
      <c r="Y2812" s="182" t="s">
        <v>7066</v>
      </c>
      <c r="Z2812" s="182">
        <v>1965</v>
      </c>
      <c r="AA2812" s="182">
        <v>4029.8</v>
      </c>
      <c r="AB2812" s="182">
        <v>123</v>
      </c>
      <c r="AC2812" s="182">
        <v>5</v>
      </c>
      <c r="AD2812" s="182">
        <v>3739.08</v>
      </c>
      <c r="AF2812" s="182" t="s">
        <v>7047</v>
      </c>
      <c r="AG2812" s="182" t="s">
        <v>17319</v>
      </c>
      <c r="AH2812" s="182" t="s">
        <v>2993</v>
      </c>
      <c r="AI2812" s="182" t="s">
        <v>17315</v>
      </c>
    </row>
    <row r="2813" spans="25:35" x14ac:dyDescent="0.4">
      <c r="Y2813" s="182" t="s">
        <v>7068</v>
      </c>
      <c r="Z2813" s="182">
        <v>1969</v>
      </c>
      <c r="AA2813" s="182">
        <v>2608.6999999999998</v>
      </c>
      <c r="AB2813" s="182">
        <v>91</v>
      </c>
      <c r="AC2813" s="182">
        <v>9</v>
      </c>
      <c r="AD2813" s="182">
        <v>2294.1999999999998</v>
      </c>
      <c r="AF2813" s="182" t="s">
        <v>7048</v>
      </c>
      <c r="AG2813" s="182" t="s">
        <v>17319</v>
      </c>
      <c r="AH2813" s="182" t="s">
        <v>2993</v>
      </c>
      <c r="AI2813" s="182" t="s">
        <v>17315</v>
      </c>
    </row>
    <row r="2814" spans="25:35" x14ac:dyDescent="0.4">
      <c r="Y2814" s="182" t="s">
        <v>7069</v>
      </c>
      <c r="Z2814" s="182">
        <v>1969</v>
      </c>
      <c r="AA2814" s="182">
        <v>2575.6999999999998</v>
      </c>
      <c r="AB2814" s="182">
        <v>84</v>
      </c>
      <c r="AC2814" s="182">
        <v>9</v>
      </c>
      <c r="AD2814" s="182">
        <v>2278.3000000000002</v>
      </c>
      <c r="AF2814" s="182" t="s">
        <v>7050</v>
      </c>
      <c r="AG2814" s="182" t="s">
        <v>17312</v>
      </c>
      <c r="AH2814" s="182" t="s">
        <v>2993</v>
      </c>
      <c r="AI2814" s="182" t="s">
        <v>17320</v>
      </c>
    </row>
    <row r="2815" spans="25:35" x14ac:dyDescent="0.4">
      <c r="Y2815" s="182" t="s">
        <v>7070</v>
      </c>
      <c r="Z2815" s="182">
        <v>1977</v>
      </c>
      <c r="AA2815" s="182">
        <v>2127.6999999999998</v>
      </c>
      <c r="AB2815" s="182">
        <v>79</v>
      </c>
      <c r="AC2815" s="182">
        <v>9</v>
      </c>
      <c r="AD2815" s="182">
        <v>2127.6999999999998</v>
      </c>
      <c r="AF2815" s="182" t="s">
        <v>7052</v>
      </c>
      <c r="AG2815" s="182" t="s">
        <v>17312</v>
      </c>
      <c r="AH2815" s="182" t="s">
        <v>2993</v>
      </c>
      <c r="AI2815" s="182" t="s">
        <v>17322</v>
      </c>
    </row>
    <row r="2816" spans="25:35" x14ac:dyDescent="0.4">
      <c r="Y2816" s="182" t="s">
        <v>7071</v>
      </c>
      <c r="Z2816" s="182">
        <v>1964</v>
      </c>
      <c r="AA2816" s="182">
        <v>3573.9</v>
      </c>
      <c r="AB2816" s="182">
        <v>148</v>
      </c>
      <c r="AC2816" s="182">
        <v>5</v>
      </c>
      <c r="AD2816" s="182">
        <v>3530.8</v>
      </c>
      <c r="AF2816" s="182" t="s">
        <v>7054</v>
      </c>
      <c r="AG2816" s="182" t="s">
        <v>17319</v>
      </c>
      <c r="AH2816" s="182" t="s">
        <v>2993</v>
      </c>
      <c r="AI2816" s="182" t="s">
        <v>17315</v>
      </c>
    </row>
    <row r="2817" spans="25:35" x14ac:dyDescent="0.4">
      <c r="Y2817" s="182" t="s">
        <v>7072</v>
      </c>
      <c r="Z2817" s="182">
        <v>1966</v>
      </c>
      <c r="AA2817" s="182">
        <v>3552.8</v>
      </c>
      <c r="AB2817" s="182">
        <v>157</v>
      </c>
      <c r="AC2817" s="182">
        <v>5</v>
      </c>
      <c r="AD2817" s="182">
        <v>3552.8</v>
      </c>
      <c r="AF2817" s="182" t="s">
        <v>7056</v>
      </c>
      <c r="AG2817" s="182" t="s">
        <v>17312</v>
      </c>
      <c r="AH2817" s="182" t="s">
        <v>2993</v>
      </c>
      <c r="AI2817" s="182" t="s">
        <v>17040</v>
      </c>
    </row>
    <row r="2818" spans="25:35" x14ac:dyDescent="0.4">
      <c r="Y2818" s="182" t="s">
        <v>7073</v>
      </c>
      <c r="Z2818" s="182">
        <v>1986</v>
      </c>
      <c r="AA2818" s="182">
        <v>1889.74</v>
      </c>
      <c r="AB2818" s="182">
        <v>69</v>
      </c>
      <c r="AC2818" s="182">
        <v>5</v>
      </c>
      <c r="AD2818" s="182">
        <v>1889.74</v>
      </c>
      <c r="AF2818" s="182" t="s">
        <v>7058</v>
      </c>
      <c r="AG2818" s="182" t="s">
        <v>17312</v>
      </c>
      <c r="AH2818" s="182" t="s">
        <v>2993</v>
      </c>
      <c r="AI2818" s="182" t="s">
        <v>17331</v>
      </c>
    </row>
    <row r="2819" spans="25:35" x14ac:dyDescent="0.4">
      <c r="Y2819" s="182" t="s">
        <v>7074</v>
      </c>
      <c r="Z2819" s="182">
        <v>1978</v>
      </c>
      <c r="AA2819" s="182">
        <v>8675.7999999999993</v>
      </c>
      <c r="AB2819" s="182">
        <v>405</v>
      </c>
      <c r="AC2819" s="182">
        <v>9</v>
      </c>
      <c r="AD2819" s="182">
        <v>8675.7999999999993</v>
      </c>
      <c r="AF2819" s="182" t="s">
        <v>7060</v>
      </c>
      <c r="AG2819" s="182" t="s">
        <v>17312</v>
      </c>
      <c r="AH2819" s="182" t="s">
        <v>2993</v>
      </c>
      <c r="AI2819" s="182" t="s">
        <v>17040</v>
      </c>
    </row>
    <row r="2820" spans="25:35" x14ac:dyDescent="0.4">
      <c r="Y2820" s="182" t="s">
        <v>7076</v>
      </c>
      <c r="Z2820" s="182">
        <v>2009</v>
      </c>
      <c r="AA2820" s="182">
        <v>4941.3999999999996</v>
      </c>
      <c r="AB2820" s="182">
        <v>89</v>
      </c>
      <c r="AC2820" s="182">
        <v>9</v>
      </c>
      <c r="AD2820" s="182">
        <v>3487.4</v>
      </c>
      <c r="AF2820" s="182" t="s">
        <v>7062</v>
      </c>
      <c r="AG2820" s="182" t="s">
        <v>17319</v>
      </c>
      <c r="AH2820" s="182" t="s">
        <v>2993</v>
      </c>
      <c r="AI2820" s="182" t="s">
        <v>17315</v>
      </c>
    </row>
    <row r="2821" spans="25:35" x14ac:dyDescent="0.4">
      <c r="Y2821" s="182" t="s">
        <v>1262</v>
      </c>
      <c r="Z2821" s="182">
        <v>1960</v>
      </c>
      <c r="AA2821" s="182">
        <v>3872.2</v>
      </c>
      <c r="AB2821" s="182">
        <v>172</v>
      </c>
      <c r="AC2821" s="182">
        <v>5</v>
      </c>
      <c r="AD2821" s="182">
        <v>3548.7</v>
      </c>
      <c r="AF2821" s="182" t="s">
        <v>7063</v>
      </c>
      <c r="AG2821" s="182" t="s">
        <v>17319</v>
      </c>
      <c r="AH2821" s="182" t="s">
        <v>2993</v>
      </c>
      <c r="AI2821" s="182" t="s">
        <v>17315</v>
      </c>
    </row>
    <row r="2822" spans="25:35" x14ac:dyDescent="0.4">
      <c r="Y2822" s="182" t="s">
        <v>7078</v>
      </c>
      <c r="Z2822" s="182">
        <v>1965</v>
      </c>
      <c r="AA2822" s="182">
        <v>3880.1</v>
      </c>
      <c r="AB2822" s="182">
        <v>153</v>
      </c>
      <c r="AC2822" s="182">
        <v>5</v>
      </c>
      <c r="AD2822" s="182">
        <v>3566.3</v>
      </c>
      <c r="AF2822" s="182" t="s">
        <v>7064</v>
      </c>
      <c r="AG2822" s="182" t="s">
        <v>17319</v>
      </c>
      <c r="AH2822" s="182" t="s">
        <v>2993</v>
      </c>
      <c r="AI2822" s="182" t="s">
        <v>17315</v>
      </c>
    </row>
    <row r="2823" spans="25:35" x14ac:dyDescent="0.4">
      <c r="Y2823" s="182" t="s">
        <v>7080</v>
      </c>
      <c r="Z2823" s="182">
        <v>1991</v>
      </c>
      <c r="AA2823" s="182">
        <v>6564.4</v>
      </c>
      <c r="AB2823" s="182">
        <v>182</v>
      </c>
      <c r="AC2823" s="182">
        <v>5</v>
      </c>
      <c r="AD2823" s="182">
        <v>6077.9</v>
      </c>
      <c r="AF2823" s="182" t="s">
        <v>7065</v>
      </c>
      <c r="AG2823" s="182" t="s">
        <v>17312</v>
      </c>
      <c r="AH2823" s="182" t="s">
        <v>2993</v>
      </c>
      <c r="AI2823" s="182" t="s">
        <v>17040</v>
      </c>
    </row>
    <row r="2824" spans="25:35" x14ac:dyDescent="0.4">
      <c r="Y2824" s="182" t="s">
        <v>7082</v>
      </c>
      <c r="Z2824" s="182">
        <v>1969</v>
      </c>
      <c r="AA2824" s="182">
        <v>3727.1</v>
      </c>
      <c r="AB2824" s="182">
        <v>77</v>
      </c>
      <c r="AC2824" s="182">
        <v>9</v>
      </c>
      <c r="AD2824" s="182">
        <v>3470.9</v>
      </c>
      <c r="AF2824" s="182" t="s">
        <v>7066</v>
      </c>
      <c r="AG2824" s="182" t="s">
        <v>17312</v>
      </c>
      <c r="AH2824" s="182" t="s">
        <v>2993</v>
      </c>
      <c r="AI2824" s="182" t="s">
        <v>17315</v>
      </c>
    </row>
    <row r="2825" spans="25:35" x14ac:dyDescent="0.4">
      <c r="Y2825" s="182" t="s">
        <v>1263</v>
      </c>
      <c r="Z2825" s="182">
        <v>1994</v>
      </c>
      <c r="AA2825" s="182">
        <v>3755.1</v>
      </c>
      <c r="AB2825" s="182">
        <v>118</v>
      </c>
      <c r="AC2825" s="182">
        <v>5</v>
      </c>
      <c r="AD2825" s="182">
        <v>3422</v>
      </c>
      <c r="AF2825" s="182" t="s">
        <v>7068</v>
      </c>
      <c r="AG2825" s="182" t="s">
        <v>17312</v>
      </c>
      <c r="AH2825" s="182" t="s">
        <v>2993</v>
      </c>
      <c r="AI2825" s="182" t="s">
        <v>17040</v>
      </c>
    </row>
    <row r="2826" spans="25:35" x14ac:dyDescent="0.4">
      <c r="Y2826" s="182" t="s">
        <v>7084</v>
      </c>
      <c r="Z2826" s="182">
        <v>1964</v>
      </c>
      <c r="AA2826" s="182">
        <v>4285.6000000000004</v>
      </c>
      <c r="AB2826" s="182">
        <v>143</v>
      </c>
      <c r="AC2826" s="182">
        <v>5</v>
      </c>
      <c r="AD2826" s="182">
        <v>4285.6000000000004</v>
      </c>
      <c r="AF2826" s="182" t="s">
        <v>7069</v>
      </c>
      <c r="AG2826" s="182" t="s">
        <v>17312</v>
      </c>
      <c r="AH2826" s="182" t="s">
        <v>2993</v>
      </c>
      <c r="AI2826" s="182" t="s">
        <v>17040</v>
      </c>
    </row>
    <row r="2827" spans="25:35" x14ac:dyDescent="0.4">
      <c r="Y2827" s="182" t="s">
        <v>7085</v>
      </c>
      <c r="Z2827" s="182">
        <v>1965</v>
      </c>
      <c r="AA2827" s="182">
        <v>4284.3</v>
      </c>
      <c r="AB2827" s="182">
        <v>167</v>
      </c>
      <c r="AC2827" s="182">
        <v>6</v>
      </c>
      <c r="AD2827" s="182">
        <v>3575.2</v>
      </c>
      <c r="AF2827" s="182" t="s">
        <v>7070</v>
      </c>
      <c r="AG2827" s="182" t="s">
        <v>17312</v>
      </c>
      <c r="AH2827" s="182" t="s">
        <v>2993</v>
      </c>
      <c r="AI2827" s="182" t="s">
        <v>17040</v>
      </c>
    </row>
    <row r="2828" spans="25:35" x14ac:dyDescent="0.4">
      <c r="Y2828" s="182" t="s">
        <v>7087</v>
      </c>
      <c r="Z2828" s="182">
        <v>1965</v>
      </c>
      <c r="AA2828" s="182">
        <v>3675</v>
      </c>
      <c r="AB2828" s="182">
        <v>167</v>
      </c>
      <c r="AC2828" s="182">
        <v>5</v>
      </c>
      <c r="AD2828" s="182">
        <v>3554.5</v>
      </c>
      <c r="AF2828" s="182" t="s">
        <v>7071</v>
      </c>
      <c r="AG2828" s="182" t="s">
        <v>17319</v>
      </c>
      <c r="AH2828" s="182" t="s">
        <v>2993</v>
      </c>
      <c r="AI2828" s="182" t="s">
        <v>17315</v>
      </c>
    </row>
    <row r="2829" spans="25:35" x14ac:dyDescent="0.4">
      <c r="Y2829" s="182" t="s">
        <v>7088</v>
      </c>
      <c r="Z2829" s="182">
        <v>1995</v>
      </c>
      <c r="AA2829" s="182">
        <v>11968</v>
      </c>
      <c r="AB2829" s="182">
        <v>288</v>
      </c>
      <c r="AC2829" s="182">
        <v>9</v>
      </c>
      <c r="AD2829" s="182">
        <v>10066</v>
      </c>
      <c r="AF2829" s="182" t="s">
        <v>7072</v>
      </c>
      <c r="AG2829" s="182" t="s">
        <v>17319</v>
      </c>
      <c r="AH2829" s="182" t="s">
        <v>2993</v>
      </c>
      <c r="AI2829" s="182" t="s">
        <v>17315</v>
      </c>
    </row>
    <row r="2830" spans="25:35" x14ac:dyDescent="0.4">
      <c r="Y2830" s="182" t="s">
        <v>7089</v>
      </c>
      <c r="Z2830" s="182">
        <v>1968</v>
      </c>
      <c r="AA2830" s="182">
        <v>3105.6</v>
      </c>
      <c r="AB2830" s="182">
        <v>100</v>
      </c>
      <c r="AC2830" s="182">
        <v>9</v>
      </c>
      <c r="AD2830" s="182">
        <v>2845.2</v>
      </c>
      <c r="AF2830" s="182" t="s">
        <v>7073</v>
      </c>
      <c r="AG2830" s="182" t="s">
        <v>17312</v>
      </c>
      <c r="AH2830" s="182" t="s">
        <v>2993</v>
      </c>
      <c r="AI2830" s="182" t="s">
        <v>17042</v>
      </c>
    </row>
    <row r="2831" spans="25:35" x14ac:dyDescent="0.4">
      <c r="Y2831" s="182" t="s">
        <v>7090</v>
      </c>
      <c r="Z2831" s="182">
        <v>1965</v>
      </c>
      <c r="AA2831" s="182">
        <v>3838.1</v>
      </c>
      <c r="AB2831" s="182">
        <v>158</v>
      </c>
      <c r="AC2831" s="182">
        <v>5</v>
      </c>
      <c r="AD2831" s="182">
        <v>3557.5</v>
      </c>
      <c r="AF2831" s="182" t="s">
        <v>7074</v>
      </c>
      <c r="AG2831" s="182" t="s">
        <v>17319</v>
      </c>
      <c r="AH2831" s="182" t="s">
        <v>2993</v>
      </c>
      <c r="AI2831" s="182" t="s">
        <v>17315</v>
      </c>
    </row>
    <row r="2832" spans="25:35" x14ac:dyDescent="0.4">
      <c r="Y2832" s="182" t="s">
        <v>7091</v>
      </c>
      <c r="Z2832" s="182">
        <v>1965</v>
      </c>
      <c r="AA2832" s="182">
        <v>3842.6</v>
      </c>
      <c r="AB2832" s="182">
        <v>170</v>
      </c>
      <c r="AC2832" s="182">
        <v>5</v>
      </c>
      <c r="AD2832" s="182">
        <v>3541.5</v>
      </c>
      <c r="AF2832" s="182" t="s">
        <v>7076</v>
      </c>
      <c r="AG2832" s="182" t="s">
        <v>17312</v>
      </c>
      <c r="AH2832" s="182" t="s">
        <v>2993</v>
      </c>
      <c r="AI2832" s="182" t="s">
        <v>17040</v>
      </c>
    </row>
    <row r="2833" spans="25:35" x14ac:dyDescent="0.4">
      <c r="Y2833" s="182" t="s">
        <v>7092</v>
      </c>
      <c r="Z2833" s="182">
        <v>1965</v>
      </c>
      <c r="AA2833" s="182">
        <v>3536.6</v>
      </c>
      <c r="AB2833" s="182">
        <v>147</v>
      </c>
      <c r="AC2833" s="182">
        <v>5</v>
      </c>
      <c r="AD2833" s="182">
        <v>3536.6</v>
      </c>
      <c r="AF2833" s="182" t="s">
        <v>1262</v>
      </c>
      <c r="AG2833" s="182" t="s">
        <v>17319</v>
      </c>
      <c r="AH2833" s="182" t="s">
        <v>2993</v>
      </c>
      <c r="AI2833" s="182" t="s">
        <v>17315</v>
      </c>
    </row>
    <row r="2834" spans="25:35" x14ac:dyDescent="0.4">
      <c r="Y2834" s="182" t="s">
        <v>7093</v>
      </c>
      <c r="Z2834" s="182">
        <v>1964</v>
      </c>
      <c r="AA2834" s="182">
        <v>3875.6</v>
      </c>
      <c r="AB2834" s="182">
        <v>160</v>
      </c>
      <c r="AC2834" s="182">
        <v>5</v>
      </c>
      <c r="AD2834" s="182">
        <v>3535.8</v>
      </c>
      <c r="AF2834" s="182" t="s">
        <v>7078</v>
      </c>
      <c r="AG2834" s="182" t="s">
        <v>17319</v>
      </c>
      <c r="AH2834" s="182" t="s">
        <v>2993</v>
      </c>
      <c r="AI2834" s="182" t="s">
        <v>17315</v>
      </c>
    </row>
    <row r="2835" spans="25:35" x14ac:dyDescent="0.4">
      <c r="Y2835" s="182" t="s">
        <v>7095</v>
      </c>
      <c r="Z2835" s="182">
        <v>1968</v>
      </c>
      <c r="AA2835" s="182">
        <v>3131.6</v>
      </c>
      <c r="AB2835" s="182">
        <v>82</v>
      </c>
      <c r="AC2835" s="182">
        <v>9</v>
      </c>
      <c r="AD2835" s="182">
        <v>3111.4</v>
      </c>
      <c r="AF2835" s="182" t="s">
        <v>7080</v>
      </c>
      <c r="AG2835" s="182" t="s">
        <v>17312</v>
      </c>
      <c r="AH2835" s="182" t="s">
        <v>2993</v>
      </c>
      <c r="AI2835" s="182" t="s">
        <v>17332</v>
      </c>
    </row>
    <row r="2836" spans="25:35" x14ac:dyDescent="0.4">
      <c r="Y2836" s="182" t="s">
        <v>7096</v>
      </c>
      <c r="Z2836" s="182">
        <v>1965</v>
      </c>
      <c r="AA2836" s="182">
        <v>3884.9</v>
      </c>
      <c r="AB2836" s="182">
        <v>168</v>
      </c>
      <c r="AC2836" s="182">
        <v>5</v>
      </c>
      <c r="AD2836" s="182">
        <v>3549.55</v>
      </c>
      <c r="AF2836" s="182" t="s">
        <v>7082</v>
      </c>
      <c r="AG2836" s="182" t="s">
        <v>17312</v>
      </c>
      <c r="AH2836" s="182" t="s">
        <v>2993</v>
      </c>
      <c r="AI2836" s="182" t="s">
        <v>17040</v>
      </c>
    </row>
    <row r="2837" spans="25:35" x14ac:dyDescent="0.4">
      <c r="Y2837" s="182" t="s">
        <v>7097</v>
      </c>
      <c r="Z2837" s="182">
        <v>1965</v>
      </c>
      <c r="AA2837" s="182">
        <v>3888.9</v>
      </c>
      <c r="AB2837" s="182">
        <v>169</v>
      </c>
      <c r="AC2837" s="182">
        <v>5</v>
      </c>
      <c r="AD2837" s="182">
        <v>3557.2</v>
      </c>
      <c r="AF2837" s="182" t="s">
        <v>1263</v>
      </c>
      <c r="AG2837" s="182" t="s">
        <v>17312</v>
      </c>
      <c r="AH2837" s="182" t="s">
        <v>2993</v>
      </c>
      <c r="AI2837" s="182" t="s">
        <v>17315</v>
      </c>
    </row>
    <row r="2838" spans="25:35" x14ac:dyDescent="0.4">
      <c r="Y2838" s="182" t="s">
        <v>7098</v>
      </c>
      <c r="Z2838" s="182">
        <v>2010</v>
      </c>
      <c r="AA2838" s="182">
        <v>8452</v>
      </c>
      <c r="AB2838" s="182">
        <v>146</v>
      </c>
      <c r="AC2838" s="182">
        <v>10</v>
      </c>
      <c r="AD2838" s="182">
        <v>7339</v>
      </c>
      <c r="AF2838" s="182" t="s">
        <v>7084</v>
      </c>
      <c r="AG2838" s="182" t="s">
        <v>17319</v>
      </c>
      <c r="AH2838" s="182" t="s">
        <v>2993</v>
      </c>
      <c r="AI2838" s="182" t="s">
        <v>17315</v>
      </c>
    </row>
    <row r="2839" spans="25:35" x14ac:dyDescent="0.4">
      <c r="Y2839" s="182" t="s">
        <v>7099</v>
      </c>
      <c r="Z2839" s="182">
        <v>2010</v>
      </c>
      <c r="AA2839" s="182">
        <v>1188.2</v>
      </c>
      <c r="AB2839" s="182">
        <v>45</v>
      </c>
      <c r="AC2839" s="182">
        <v>5</v>
      </c>
      <c r="AD2839" s="182">
        <v>982</v>
      </c>
      <c r="AF2839" s="182" t="s">
        <v>7085</v>
      </c>
      <c r="AG2839" s="182" t="s">
        <v>17319</v>
      </c>
      <c r="AH2839" s="182" t="s">
        <v>2993</v>
      </c>
      <c r="AI2839" s="182" t="s">
        <v>17315</v>
      </c>
    </row>
    <row r="2840" spans="25:35" x14ac:dyDescent="0.4">
      <c r="Y2840" s="182" t="s">
        <v>7100</v>
      </c>
      <c r="Z2840" s="182">
        <v>1965</v>
      </c>
      <c r="AA2840" s="182">
        <v>3878.7</v>
      </c>
      <c r="AB2840" s="182">
        <v>147</v>
      </c>
      <c r="AC2840" s="182">
        <v>5</v>
      </c>
      <c r="AD2840" s="182">
        <v>3554.3</v>
      </c>
      <c r="AF2840" s="182" t="s">
        <v>7087</v>
      </c>
      <c r="AG2840" s="182" t="s">
        <v>17319</v>
      </c>
      <c r="AH2840" s="182" t="s">
        <v>2993</v>
      </c>
      <c r="AI2840" s="182" t="s">
        <v>17315</v>
      </c>
    </row>
    <row r="2841" spans="25:35" x14ac:dyDescent="0.4">
      <c r="Y2841" s="182" t="s">
        <v>7101</v>
      </c>
      <c r="Z2841" s="182">
        <v>1965</v>
      </c>
      <c r="AA2841" s="182">
        <v>3889.5</v>
      </c>
      <c r="AB2841" s="182">
        <v>168</v>
      </c>
      <c r="AC2841" s="182">
        <v>5</v>
      </c>
      <c r="AD2841" s="182">
        <v>3567.7</v>
      </c>
      <c r="AF2841" s="182" t="s">
        <v>7088</v>
      </c>
      <c r="AG2841" s="182" t="s">
        <v>17312</v>
      </c>
      <c r="AH2841" s="182" t="s">
        <v>2993</v>
      </c>
      <c r="AI2841" s="182" t="s">
        <v>17332</v>
      </c>
    </row>
    <row r="2842" spans="25:35" x14ac:dyDescent="0.4">
      <c r="Y2842" s="182" t="s">
        <v>7102</v>
      </c>
      <c r="Z2842" s="182">
        <v>1965</v>
      </c>
      <c r="AA2842" s="182">
        <v>3896.5</v>
      </c>
      <c r="AB2842" s="182">
        <v>161</v>
      </c>
      <c r="AC2842" s="182">
        <v>5</v>
      </c>
      <c r="AD2842" s="182">
        <v>3568.7</v>
      </c>
      <c r="AF2842" s="182" t="s">
        <v>7089</v>
      </c>
      <c r="AG2842" s="182" t="s">
        <v>17312</v>
      </c>
      <c r="AH2842" s="182" t="s">
        <v>2993</v>
      </c>
      <c r="AI2842" s="182" t="s">
        <v>17040</v>
      </c>
    </row>
    <row r="2843" spans="25:35" x14ac:dyDescent="0.4">
      <c r="Y2843" s="182" t="s">
        <v>7103</v>
      </c>
      <c r="Z2843" s="182">
        <v>1980</v>
      </c>
      <c r="AA2843" s="182">
        <v>4128</v>
      </c>
      <c r="AB2843" s="182">
        <v>165</v>
      </c>
      <c r="AC2843" s="182">
        <v>5</v>
      </c>
      <c r="AD2843" s="182">
        <v>3749.1</v>
      </c>
      <c r="AF2843" s="182" t="s">
        <v>7090</v>
      </c>
      <c r="AG2843" s="182" t="s">
        <v>17319</v>
      </c>
      <c r="AH2843" s="182" t="s">
        <v>2993</v>
      </c>
      <c r="AI2843" s="182" t="s">
        <v>17315</v>
      </c>
    </row>
    <row r="2844" spans="25:35" x14ac:dyDescent="0.4">
      <c r="Y2844" s="182" t="s">
        <v>7105</v>
      </c>
      <c r="Z2844" s="182">
        <v>1983</v>
      </c>
      <c r="AA2844" s="182">
        <v>6455.6</v>
      </c>
      <c r="AB2844" s="182">
        <v>217</v>
      </c>
      <c r="AC2844" s="182">
        <v>9</v>
      </c>
      <c r="AD2844" s="182">
        <v>5985.8</v>
      </c>
      <c r="AF2844" s="182" t="s">
        <v>7091</v>
      </c>
      <c r="AG2844" s="182" t="s">
        <v>17319</v>
      </c>
      <c r="AH2844" s="182" t="s">
        <v>2993</v>
      </c>
      <c r="AI2844" s="182" t="s">
        <v>17315</v>
      </c>
    </row>
    <row r="2845" spans="25:35" x14ac:dyDescent="0.4">
      <c r="Y2845" s="182" t="s">
        <v>7106</v>
      </c>
      <c r="Z2845" s="182">
        <v>1965</v>
      </c>
      <c r="AA2845" s="182">
        <v>4647.7</v>
      </c>
      <c r="AB2845" s="182">
        <v>179</v>
      </c>
      <c r="AC2845" s="182">
        <v>5</v>
      </c>
      <c r="AD2845" s="182">
        <v>3566.7</v>
      </c>
      <c r="AF2845" s="182" t="s">
        <v>7092</v>
      </c>
      <c r="AG2845" s="182" t="s">
        <v>17319</v>
      </c>
      <c r="AH2845" s="182" t="s">
        <v>2993</v>
      </c>
      <c r="AI2845" s="182" t="s">
        <v>17315</v>
      </c>
    </row>
    <row r="2846" spans="25:35" x14ac:dyDescent="0.4">
      <c r="Y2846" s="182" t="s">
        <v>7107</v>
      </c>
      <c r="Z2846" s="182">
        <v>1965</v>
      </c>
      <c r="AA2846" s="182">
        <v>3865.9</v>
      </c>
      <c r="AB2846" s="182">
        <v>147</v>
      </c>
      <c r="AC2846" s="182">
        <v>5</v>
      </c>
      <c r="AD2846" s="182">
        <v>3527.6</v>
      </c>
      <c r="AF2846" s="182" t="s">
        <v>7093</v>
      </c>
      <c r="AG2846" s="182" t="s">
        <v>17319</v>
      </c>
      <c r="AH2846" s="182" t="s">
        <v>2993</v>
      </c>
      <c r="AI2846" s="182" t="s">
        <v>17315</v>
      </c>
    </row>
    <row r="2847" spans="25:35" x14ac:dyDescent="0.4">
      <c r="Y2847" s="182" t="s">
        <v>7108</v>
      </c>
      <c r="Z2847" s="182">
        <v>1965</v>
      </c>
      <c r="AA2847" s="182">
        <v>3854.3</v>
      </c>
      <c r="AB2847" s="182">
        <v>173</v>
      </c>
      <c r="AC2847" s="182">
        <v>5</v>
      </c>
      <c r="AD2847" s="182">
        <v>3550.2</v>
      </c>
      <c r="AF2847" s="182" t="s">
        <v>7095</v>
      </c>
      <c r="AG2847" s="182" t="s">
        <v>17312</v>
      </c>
      <c r="AH2847" s="182" t="s">
        <v>2993</v>
      </c>
      <c r="AI2847" s="182" t="s">
        <v>17040</v>
      </c>
    </row>
    <row r="2848" spans="25:35" x14ac:dyDescent="0.4">
      <c r="Y2848" s="182" t="s">
        <v>7109</v>
      </c>
      <c r="Z2848" s="182">
        <v>1964</v>
      </c>
      <c r="AA2848" s="182">
        <v>3873.3</v>
      </c>
      <c r="AB2848" s="182">
        <v>165</v>
      </c>
      <c r="AC2848" s="182">
        <v>5</v>
      </c>
      <c r="AD2848" s="182">
        <v>3541.2</v>
      </c>
      <c r="AF2848" s="182" t="s">
        <v>7096</v>
      </c>
      <c r="AG2848" s="182" t="s">
        <v>17319</v>
      </c>
      <c r="AH2848" s="182" t="s">
        <v>2993</v>
      </c>
      <c r="AI2848" s="182" t="s">
        <v>17315</v>
      </c>
    </row>
    <row r="2849" spans="25:35" x14ac:dyDescent="0.4">
      <c r="Y2849" s="182" t="s">
        <v>7111</v>
      </c>
      <c r="Z2849" s="182">
        <v>1964</v>
      </c>
      <c r="AA2849" s="182">
        <v>4864.5</v>
      </c>
      <c r="AB2849" s="182">
        <v>124</v>
      </c>
      <c r="AC2849" s="182">
        <v>5</v>
      </c>
      <c r="AD2849" s="182">
        <v>2379</v>
      </c>
      <c r="AF2849" s="182" t="s">
        <v>7097</v>
      </c>
      <c r="AG2849" s="182" t="s">
        <v>17319</v>
      </c>
      <c r="AH2849" s="182" t="s">
        <v>2993</v>
      </c>
      <c r="AI2849" s="182" t="s">
        <v>17315</v>
      </c>
    </row>
    <row r="2850" spans="25:35" x14ac:dyDescent="0.4">
      <c r="Y2850" s="182" t="s">
        <v>7112</v>
      </c>
      <c r="Z2850" s="182">
        <v>1964</v>
      </c>
      <c r="AA2850" s="182">
        <v>4564</v>
      </c>
      <c r="AB2850" s="182">
        <v>168</v>
      </c>
      <c r="AC2850" s="182">
        <v>5</v>
      </c>
      <c r="AD2850" s="182">
        <v>3544.1</v>
      </c>
      <c r="AF2850" s="182" t="s">
        <v>7098</v>
      </c>
      <c r="AG2850" s="182" t="s">
        <v>17312</v>
      </c>
      <c r="AH2850" s="182" t="s">
        <v>2993</v>
      </c>
      <c r="AI2850" s="182" t="s">
        <v>17042</v>
      </c>
    </row>
    <row r="2851" spans="25:35" x14ac:dyDescent="0.4">
      <c r="Y2851" s="182" t="s">
        <v>7114</v>
      </c>
      <c r="Z2851" s="182">
        <v>1964</v>
      </c>
      <c r="AA2851" s="182">
        <v>3871.3</v>
      </c>
      <c r="AB2851" s="182">
        <v>173</v>
      </c>
      <c r="AC2851" s="182">
        <v>5</v>
      </c>
      <c r="AD2851" s="182">
        <v>3506</v>
      </c>
      <c r="AF2851" s="182" t="s">
        <v>7099</v>
      </c>
      <c r="AG2851" s="182" t="s">
        <v>17312</v>
      </c>
      <c r="AH2851" s="182" t="s">
        <v>2993</v>
      </c>
      <c r="AI2851" s="182" t="s">
        <v>17040</v>
      </c>
    </row>
    <row r="2852" spans="25:35" x14ac:dyDescent="0.4">
      <c r="Y2852" s="182" t="s">
        <v>1264</v>
      </c>
      <c r="Z2852" s="182">
        <v>1941</v>
      </c>
      <c r="AA2852" s="182">
        <v>1265</v>
      </c>
      <c r="AB2852" s="182">
        <v>60</v>
      </c>
      <c r="AC2852" s="182">
        <v>3</v>
      </c>
      <c r="AD2852" s="182">
        <v>1152.5999999999999</v>
      </c>
      <c r="AF2852" s="182" t="s">
        <v>7100</v>
      </c>
      <c r="AG2852" s="182" t="s">
        <v>17319</v>
      </c>
      <c r="AH2852" s="182" t="s">
        <v>2993</v>
      </c>
      <c r="AI2852" s="182" t="s">
        <v>17315</v>
      </c>
    </row>
    <row r="2853" spans="25:35" x14ac:dyDescent="0.4">
      <c r="Y2853" s="182" t="s">
        <v>7117</v>
      </c>
      <c r="Z2853" s="182">
        <v>1985</v>
      </c>
      <c r="AA2853" s="182">
        <v>1129.8</v>
      </c>
      <c r="AB2853" s="182">
        <v>42</v>
      </c>
      <c r="AC2853" s="182">
        <v>5</v>
      </c>
      <c r="AD2853" s="182">
        <v>1033.3</v>
      </c>
      <c r="AF2853" s="182" t="s">
        <v>7101</v>
      </c>
      <c r="AG2853" s="182" t="s">
        <v>17319</v>
      </c>
      <c r="AH2853" s="182" t="s">
        <v>2993</v>
      </c>
      <c r="AI2853" s="182" t="s">
        <v>17315</v>
      </c>
    </row>
    <row r="2854" spans="25:35" x14ac:dyDescent="0.4">
      <c r="Y2854" s="182" t="s">
        <v>7118</v>
      </c>
      <c r="Z2854" s="182">
        <v>1945</v>
      </c>
      <c r="AA2854" s="182">
        <v>1271.2</v>
      </c>
      <c r="AB2854" s="182">
        <v>57</v>
      </c>
      <c r="AC2854" s="182">
        <v>3</v>
      </c>
      <c r="AD2854" s="182">
        <v>1160.7</v>
      </c>
      <c r="AF2854" s="182" t="s">
        <v>7102</v>
      </c>
      <c r="AG2854" s="182" t="s">
        <v>17319</v>
      </c>
      <c r="AH2854" s="182" t="s">
        <v>2993</v>
      </c>
      <c r="AI2854" s="182" t="s">
        <v>17315</v>
      </c>
    </row>
    <row r="2855" spans="25:35" x14ac:dyDescent="0.4">
      <c r="Y2855" s="182" t="s">
        <v>1265</v>
      </c>
      <c r="Z2855" s="182">
        <v>1949</v>
      </c>
      <c r="AA2855" s="182">
        <v>2721.1</v>
      </c>
      <c r="AB2855" s="182">
        <v>50</v>
      </c>
      <c r="AC2855" s="182">
        <v>3</v>
      </c>
      <c r="AD2855" s="182">
        <v>2553.6</v>
      </c>
      <c r="AF2855" s="182" t="s">
        <v>7103</v>
      </c>
      <c r="AG2855" s="182" t="s">
        <v>17319</v>
      </c>
      <c r="AH2855" s="182" t="s">
        <v>2993</v>
      </c>
      <c r="AI2855" s="182" t="s">
        <v>17331</v>
      </c>
    </row>
    <row r="2856" spans="25:35" x14ac:dyDescent="0.4">
      <c r="Y2856" s="182" t="s">
        <v>7119</v>
      </c>
      <c r="Z2856" s="182">
        <v>1989</v>
      </c>
      <c r="AA2856" s="182">
        <v>2903.5</v>
      </c>
      <c r="AB2856" s="182">
        <v>66</v>
      </c>
      <c r="AC2856" s="182">
        <v>5</v>
      </c>
      <c r="AD2856" s="182">
        <v>2670.1</v>
      </c>
      <c r="AF2856" s="182" t="s">
        <v>7105</v>
      </c>
      <c r="AG2856" s="182" t="s">
        <v>17312</v>
      </c>
      <c r="AH2856" s="182" t="s">
        <v>2993</v>
      </c>
      <c r="AI2856" s="182" t="s">
        <v>17315</v>
      </c>
    </row>
    <row r="2857" spans="25:35" x14ac:dyDescent="0.4">
      <c r="Y2857" s="182" t="s">
        <v>7120</v>
      </c>
      <c r="Z2857" s="182">
        <v>1943</v>
      </c>
      <c r="AA2857" s="182">
        <v>1635.1</v>
      </c>
      <c r="AB2857" s="182">
        <v>63</v>
      </c>
      <c r="AC2857" s="182">
        <v>3</v>
      </c>
      <c r="AD2857" s="182">
        <v>1543.8</v>
      </c>
      <c r="AF2857" s="182" t="s">
        <v>7106</v>
      </c>
      <c r="AG2857" s="182" t="s">
        <v>17319</v>
      </c>
      <c r="AH2857" s="182" t="s">
        <v>2993</v>
      </c>
      <c r="AI2857" s="182" t="s">
        <v>17315</v>
      </c>
    </row>
    <row r="2858" spans="25:35" x14ac:dyDescent="0.4">
      <c r="Y2858" s="182" t="s">
        <v>7123</v>
      </c>
      <c r="Z2858" s="182">
        <v>1941</v>
      </c>
      <c r="AA2858" s="182">
        <v>1606.4</v>
      </c>
      <c r="AB2858" s="182">
        <v>30</v>
      </c>
      <c r="AC2858" s="182">
        <v>3</v>
      </c>
      <c r="AD2858" s="182">
        <v>1531.4</v>
      </c>
      <c r="AF2858" s="182" t="s">
        <v>7107</v>
      </c>
      <c r="AG2858" s="182" t="s">
        <v>17319</v>
      </c>
      <c r="AH2858" s="182" t="s">
        <v>2993</v>
      </c>
      <c r="AI2858" s="182" t="s">
        <v>17315</v>
      </c>
    </row>
    <row r="2859" spans="25:35" x14ac:dyDescent="0.4">
      <c r="Y2859" s="182" t="s">
        <v>7125</v>
      </c>
      <c r="Z2859" s="182">
        <v>1983</v>
      </c>
      <c r="AA2859" s="182">
        <v>2600.9</v>
      </c>
      <c r="AB2859" s="182">
        <v>77</v>
      </c>
      <c r="AC2859" s="182">
        <v>5</v>
      </c>
      <c r="AD2859" s="182">
        <v>2218.1999999999998</v>
      </c>
      <c r="AF2859" s="182" t="s">
        <v>7108</v>
      </c>
      <c r="AG2859" s="182" t="s">
        <v>17319</v>
      </c>
      <c r="AH2859" s="182" t="s">
        <v>2993</v>
      </c>
      <c r="AI2859" s="182" t="s">
        <v>17315</v>
      </c>
    </row>
    <row r="2860" spans="25:35" x14ac:dyDescent="0.4">
      <c r="Y2860" s="182" t="s">
        <v>1266</v>
      </c>
      <c r="Z2860" s="182">
        <v>1941</v>
      </c>
      <c r="AA2860" s="182">
        <v>1271.5</v>
      </c>
      <c r="AB2860" s="182">
        <v>36</v>
      </c>
      <c r="AC2860" s="182">
        <v>3</v>
      </c>
      <c r="AD2860" s="182">
        <v>1153.0999999999999</v>
      </c>
      <c r="AF2860" s="182" t="s">
        <v>7109</v>
      </c>
      <c r="AG2860" s="182" t="s">
        <v>17319</v>
      </c>
      <c r="AH2860" s="182" t="s">
        <v>2993</v>
      </c>
      <c r="AI2860" s="182" t="s">
        <v>17315</v>
      </c>
    </row>
    <row r="2861" spans="25:35" x14ac:dyDescent="0.4">
      <c r="Y2861" s="182" t="s">
        <v>131</v>
      </c>
      <c r="Z2861" s="182">
        <v>1979</v>
      </c>
      <c r="AA2861" s="182">
        <v>2141.1</v>
      </c>
      <c r="AB2861" s="182">
        <v>50</v>
      </c>
      <c r="AC2861" s="182">
        <v>5</v>
      </c>
      <c r="AD2861" s="182">
        <v>1922.3</v>
      </c>
      <c r="AF2861" s="182" t="s">
        <v>7111</v>
      </c>
      <c r="AG2861" s="182" t="s">
        <v>17319</v>
      </c>
      <c r="AH2861" s="182" t="s">
        <v>17431</v>
      </c>
      <c r="AI2861" s="182" t="s">
        <v>17315</v>
      </c>
    </row>
    <row r="2862" spans="25:35" x14ac:dyDescent="0.4">
      <c r="Y2862" s="182" t="s">
        <v>7129</v>
      </c>
      <c r="Z2862" s="182">
        <v>2010</v>
      </c>
      <c r="AA2862" s="182">
        <v>9686.7000000000007</v>
      </c>
      <c r="AB2862" s="182">
        <v>177</v>
      </c>
      <c r="AC2862" s="182">
        <v>8</v>
      </c>
      <c r="AD2862" s="182">
        <v>7503.42</v>
      </c>
      <c r="AF2862" s="182" t="s">
        <v>7112</v>
      </c>
      <c r="AG2862" s="182" t="s">
        <v>17319</v>
      </c>
      <c r="AH2862" s="182" t="s">
        <v>2993</v>
      </c>
      <c r="AI2862" s="182" t="s">
        <v>17315</v>
      </c>
    </row>
    <row r="2863" spans="25:35" x14ac:dyDescent="0.4">
      <c r="Y2863" s="182" t="s">
        <v>7130</v>
      </c>
      <c r="Z2863" s="182">
        <v>2010</v>
      </c>
      <c r="AA2863" s="182">
        <v>10062.9</v>
      </c>
      <c r="AB2863" s="182">
        <v>127</v>
      </c>
      <c r="AC2863" s="182">
        <v>9</v>
      </c>
      <c r="AD2863" s="182">
        <v>8168</v>
      </c>
      <c r="AF2863" s="182" t="s">
        <v>7114</v>
      </c>
      <c r="AG2863" s="182" t="s">
        <v>17319</v>
      </c>
      <c r="AH2863" s="182" t="s">
        <v>2993</v>
      </c>
      <c r="AI2863" s="182" t="s">
        <v>17315</v>
      </c>
    </row>
    <row r="2864" spans="25:35" x14ac:dyDescent="0.4">
      <c r="Y2864" s="182" t="s">
        <v>7132</v>
      </c>
      <c r="Z2864" s="182">
        <v>1958</v>
      </c>
      <c r="AA2864" s="182">
        <v>4321.7</v>
      </c>
      <c r="AB2864" s="182">
        <v>125</v>
      </c>
      <c r="AC2864" s="182">
        <v>5</v>
      </c>
      <c r="AD2864" s="182">
        <v>3920</v>
      </c>
      <c r="AF2864" s="182" t="s">
        <v>7115</v>
      </c>
      <c r="AG2864" s="182" t="s">
        <v>17312</v>
      </c>
      <c r="AH2864" s="182" t="s">
        <v>2993</v>
      </c>
      <c r="AI2864" s="182" t="s">
        <v>17042</v>
      </c>
    </row>
    <row r="2865" spans="25:35" x14ac:dyDescent="0.4">
      <c r="Y2865" s="182" t="s">
        <v>1296</v>
      </c>
      <c r="Z2865" s="182">
        <v>1962</v>
      </c>
      <c r="AA2865" s="182">
        <v>2170</v>
      </c>
      <c r="AB2865" s="182">
        <v>125</v>
      </c>
      <c r="AC2865" s="182">
        <v>4</v>
      </c>
      <c r="AD2865" s="182">
        <v>2000.7</v>
      </c>
      <c r="AF2865" s="182" t="s">
        <v>7116</v>
      </c>
      <c r="AG2865" s="182" t="s">
        <v>17312</v>
      </c>
      <c r="AH2865" s="182" t="s">
        <v>2993</v>
      </c>
      <c r="AI2865" s="182" t="s">
        <v>17042</v>
      </c>
    </row>
    <row r="2866" spans="25:35" x14ac:dyDescent="0.4">
      <c r="Y2866" s="182" t="s">
        <v>7134</v>
      </c>
      <c r="Z2866" s="182">
        <v>1966</v>
      </c>
      <c r="AA2866" s="182">
        <v>3875.5</v>
      </c>
      <c r="AB2866" s="182">
        <v>92</v>
      </c>
      <c r="AC2866" s="182">
        <v>5</v>
      </c>
      <c r="AD2866" s="182">
        <v>3571.9</v>
      </c>
      <c r="AF2866" s="182" t="s">
        <v>1264</v>
      </c>
      <c r="AG2866" s="182" t="s">
        <v>17312</v>
      </c>
      <c r="AH2866" s="182" t="s">
        <v>2993</v>
      </c>
      <c r="AI2866" s="182" t="s">
        <v>17042</v>
      </c>
    </row>
    <row r="2867" spans="25:35" x14ac:dyDescent="0.4">
      <c r="Y2867" s="182" t="s">
        <v>7135</v>
      </c>
      <c r="Z2867" s="182">
        <v>2015</v>
      </c>
      <c r="AA2867" s="182">
        <v>9173.6</v>
      </c>
      <c r="AB2867" s="182">
        <v>121</v>
      </c>
      <c r="AC2867" s="182">
        <v>17</v>
      </c>
      <c r="AD2867" s="182">
        <v>4690.3</v>
      </c>
      <c r="AF2867" s="182" t="s">
        <v>7117</v>
      </c>
      <c r="AG2867" s="182" t="s">
        <v>17312</v>
      </c>
      <c r="AH2867" s="182" t="s">
        <v>2993</v>
      </c>
      <c r="AI2867" s="182" t="s">
        <v>17040</v>
      </c>
    </row>
    <row r="2868" spans="25:35" x14ac:dyDescent="0.4">
      <c r="Y2868" s="182" t="s">
        <v>7137</v>
      </c>
      <c r="Z2868" s="182">
        <v>2015</v>
      </c>
      <c r="AA2868" s="182">
        <v>9144.9</v>
      </c>
      <c r="AB2868" s="182">
        <v>105</v>
      </c>
      <c r="AC2868" s="182">
        <v>17</v>
      </c>
      <c r="AD2868" s="182">
        <v>9144.9</v>
      </c>
      <c r="AF2868" s="182" t="s">
        <v>7118</v>
      </c>
      <c r="AG2868" s="182" t="s">
        <v>17312</v>
      </c>
      <c r="AH2868" s="182" t="s">
        <v>2993</v>
      </c>
      <c r="AI2868" s="182" t="s">
        <v>17042</v>
      </c>
    </row>
    <row r="2869" spans="25:35" x14ac:dyDescent="0.4">
      <c r="Y2869" s="182" t="s">
        <v>7139</v>
      </c>
      <c r="Z2869" s="182">
        <v>2015</v>
      </c>
      <c r="AA2869" s="182">
        <v>5285</v>
      </c>
      <c r="AB2869" s="182">
        <v>51</v>
      </c>
      <c r="AC2869" s="182">
        <v>10</v>
      </c>
      <c r="AD2869" s="182">
        <v>3637</v>
      </c>
      <c r="AF2869" s="182" t="s">
        <v>1265</v>
      </c>
      <c r="AG2869" s="182" t="s">
        <v>17312</v>
      </c>
      <c r="AH2869" s="182" t="s">
        <v>2993</v>
      </c>
      <c r="AI2869" s="182" t="s">
        <v>17322</v>
      </c>
    </row>
    <row r="2870" spans="25:35" x14ac:dyDescent="0.4">
      <c r="Y2870" s="182" t="s">
        <v>7140</v>
      </c>
      <c r="Z2870" s="182">
        <v>1994</v>
      </c>
      <c r="AA2870" s="182">
        <v>976.1</v>
      </c>
      <c r="AB2870" s="182">
        <v>52</v>
      </c>
      <c r="AC2870" s="182">
        <v>6</v>
      </c>
      <c r="AD2870" s="182">
        <v>876.5</v>
      </c>
      <c r="AF2870" s="182" t="s">
        <v>7119</v>
      </c>
      <c r="AG2870" s="182" t="s">
        <v>17312</v>
      </c>
      <c r="AH2870" s="182" t="s">
        <v>2993</v>
      </c>
      <c r="AI2870" s="182" t="s">
        <v>17322</v>
      </c>
    </row>
    <row r="2871" spans="25:35" x14ac:dyDescent="0.4">
      <c r="Y2871" s="182" t="s">
        <v>7141</v>
      </c>
      <c r="Z2871" s="182">
        <v>2016</v>
      </c>
      <c r="AA2871" s="182">
        <v>5477.3</v>
      </c>
      <c r="AB2871" s="182">
        <v>70</v>
      </c>
      <c r="AC2871" s="182">
        <v>10</v>
      </c>
      <c r="AD2871" s="182">
        <v>4409.3999999999996</v>
      </c>
      <c r="AF2871" s="182" t="s">
        <v>7120</v>
      </c>
      <c r="AG2871" s="182" t="s">
        <v>17312</v>
      </c>
      <c r="AH2871" s="182" t="s">
        <v>2993</v>
      </c>
      <c r="AI2871" s="182" t="s">
        <v>17042</v>
      </c>
    </row>
    <row r="2872" spans="25:35" x14ac:dyDescent="0.4">
      <c r="Y2872" s="182" t="s">
        <v>1297</v>
      </c>
      <c r="Z2872" s="182">
        <v>1963</v>
      </c>
      <c r="AA2872" s="182">
        <v>1847.6</v>
      </c>
      <c r="AB2872" s="182">
        <v>94</v>
      </c>
      <c r="AC2872" s="182">
        <v>4</v>
      </c>
      <c r="AD2872" s="182">
        <v>1642.5</v>
      </c>
      <c r="AF2872" s="182" t="s">
        <v>7123</v>
      </c>
      <c r="AG2872" s="182" t="s">
        <v>17312</v>
      </c>
      <c r="AH2872" s="182" t="s">
        <v>2993</v>
      </c>
      <c r="AI2872" s="182" t="s">
        <v>17042</v>
      </c>
    </row>
    <row r="2873" spans="25:35" x14ac:dyDescent="0.4">
      <c r="Y2873" s="182" t="s">
        <v>7142</v>
      </c>
      <c r="Z2873" s="182">
        <v>1967</v>
      </c>
      <c r="AA2873" s="182">
        <v>4391.8</v>
      </c>
      <c r="AB2873" s="182">
        <v>132</v>
      </c>
      <c r="AC2873" s="182">
        <v>5</v>
      </c>
      <c r="AD2873" s="182">
        <v>3354.6</v>
      </c>
      <c r="AF2873" s="182" t="s">
        <v>7125</v>
      </c>
      <c r="AG2873" s="182" t="s">
        <v>17312</v>
      </c>
      <c r="AH2873" s="182" t="s">
        <v>2993</v>
      </c>
      <c r="AI2873" s="182" t="s">
        <v>17322</v>
      </c>
    </row>
    <row r="2874" spans="25:35" x14ac:dyDescent="0.4">
      <c r="Y2874" s="182" t="s">
        <v>7143</v>
      </c>
      <c r="Z2874" s="182">
        <v>1983</v>
      </c>
      <c r="AA2874" s="182">
        <v>2943.9</v>
      </c>
      <c r="AB2874" s="182">
        <v>99</v>
      </c>
      <c r="AC2874" s="182">
        <v>5</v>
      </c>
      <c r="AD2874" s="182">
        <v>2711.7</v>
      </c>
      <c r="AF2874" s="182" t="s">
        <v>1266</v>
      </c>
      <c r="AG2874" s="182" t="s">
        <v>17312</v>
      </c>
      <c r="AH2874" s="182" t="s">
        <v>2993</v>
      </c>
      <c r="AI2874" s="182" t="s">
        <v>17042</v>
      </c>
    </row>
    <row r="2875" spans="25:35" x14ac:dyDescent="0.4">
      <c r="Y2875" s="182" t="s">
        <v>7145</v>
      </c>
      <c r="Z2875" s="182">
        <v>1962</v>
      </c>
      <c r="AA2875" s="182">
        <v>3438.4</v>
      </c>
      <c r="AB2875" s="182">
        <v>208</v>
      </c>
      <c r="AC2875" s="182">
        <v>5</v>
      </c>
      <c r="AD2875" s="182">
        <v>3197.6</v>
      </c>
      <c r="AF2875" s="182" t="s">
        <v>131</v>
      </c>
      <c r="AG2875" s="182" t="s">
        <v>17312</v>
      </c>
      <c r="AH2875" s="182" t="s">
        <v>2993</v>
      </c>
      <c r="AI2875" s="182" t="s">
        <v>17042</v>
      </c>
    </row>
    <row r="2876" spans="25:35" x14ac:dyDescent="0.4">
      <c r="Y2876" s="182" t="s">
        <v>7146</v>
      </c>
      <c r="Z2876" s="182">
        <v>1972</v>
      </c>
      <c r="AA2876" s="182">
        <v>3671.6</v>
      </c>
      <c r="AB2876" s="182">
        <v>179</v>
      </c>
      <c r="AC2876" s="182">
        <v>5</v>
      </c>
      <c r="AD2876" s="182">
        <v>3351.4</v>
      </c>
      <c r="AF2876" s="182" t="s">
        <v>7129</v>
      </c>
      <c r="AG2876" s="182" t="s">
        <v>2993</v>
      </c>
      <c r="AH2876" s="182" t="s">
        <v>2993</v>
      </c>
      <c r="AI2876" s="182" t="s">
        <v>17315</v>
      </c>
    </row>
    <row r="2877" spans="25:35" x14ac:dyDescent="0.4">
      <c r="Y2877" s="182" t="s">
        <v>7148</v>
      </c>
      <c r="Z2877" s="182">
        <v>1987</v>
      </c>
      <c r="AA2877" s="182">
        <v>4540.8999999999996</v>
      </c>
      <c r="AB2877" s="182">
        <v>174</v>
      </c>
      <c r="AC2877" s="182">
        <v>5</v>
      </c>
      <c r="AD2877" s="182">
        <v>4103.6000000000004</v>
      </c>
      <c r="AF2877" s="182" t="s">
        <v>7130</v>
      </c>
      <c r="AG2877" s="182" t="s">
        <v>17312</v>
      </c>
      <c r="AH2877" s="182" t="s">
        <v>2993</v>
      </c>
      <c r="AI2877" s="182" t="s">
        <v>17322</v>
      </c>
    </row>
    <row r="2878" spans="25:35" x14ac:dyDescent="0.4">
      <c r="Y2878" s="182" t="s">
        <v>7150</v>
      </c>
      <c r="Z2878" s="182">
        <v>1989</v>
      </c>
      <c r="AA2878" s="182">
        <v>4714</v>
      </c>
      <c r="AB2878" s="182">
        <v>162</v>
      </c>
      <c r="AC2878" s="182">
        <v>9</v>
      </c>
      <c r="AD2878" s="182">
        <v>2622</v>
      </c>
      <c r="AF2878" s="182" t="s">
        <v>7132</v>
      </c>
      <c r="AG2878" s="182" t="s">
        <v>17312</v>
      </c>
      <c r="AH2878" s="182" t="s">
        <v>17035</v>
      </c>
      <c r="AI2878" s="182" t="s">
        <v>17322</v>
      </c>
    </row>
    <row r="2879" spans="25:35" x14ac:dyDescent="0.4">
      <c r="Y2879" s="182" t="s">
        <v>7151</v>
      </c>
      <c r="Z2879" s="182">
        <v>2013</v>
      </c>
      <c r="AA2879" s="182">
        <v>8123.4</v>
      </c>
      <c r="AB2879" s="182">
        <v>109</v>
      </c>
      <c r="AC2879" s="182">
        <v>10</v>
      </c>
      <c r="AD2879" s="182">
        <v>5657.4</v>
      </c>
      <c r="AF2879" s="182" t="s">
        <v>1296</v>
      </c>
      <c r="AG2879" s="182" t="s">
        <v>17312</v>
      </c>
      <c r="AH2879" s="182" t="s">
        <v>2993</v>
      </c>
      <c r="AI2879" s="182" t="s">
        <v>17322</v>
      </c>
    </row>
    <row r="2880" spans="25:35" x14ac:dyDescent="0.4">
      <c r="Y2880" s="182" t="s">
        <v>7153</v>
      </c>
      <c r="Z2880" s="182">
        <v>2008</v>
      </c>
      <c r="AA2880" s="182">
        <v>19157.2</v>
      </c>
      <c r="AB2880" s="182">
        <v>330</v>
      </c>
      <c r="AC2880" s="182">
        <v>14</v>
      </c>
      <c r="AD2880" s="182">
        <v>14008.18</v>
      </c>
      <c r="AF2880" s="182" t="s">
        <v>7134</v>
      </c>
      <c r="AG2880" s="182" t="s">
        <v>17312</v>
      </c>
      <c r="AH2880" s="182" t="s">
        <v>2993</v>
      </c>
      <c r="AI2880" s="182" t="s">
        <v>17042</v>
      </c>
    </row>
    <row r="2881" spans="25:35" x14ac:dyDescent="0.4">
      <c r="Y2881" s="182" t="s">
        <v>1298</v>
      </c>
      <c r="Z2881" s="182">
        <v>1975</v>
      </c>
      <c r="AA2881" s="182">
        <v>5040.7</v>
      </c>
      <c r="AB2881" s="182">
        <v>180</v>
      </c>
      <c r="AC2881" s="182">
        <v>5</v>
      </c>
      <c r="AD2881" s="182">
        <v>3729.3</v>
      </c>
      <c r="AF2881" s="182" t="s">
        <v>7135</v>
      </c>
      <c r="AG2881" s="182" t="s">
        <v>17312</v>
      </c>
      <c r="AH2881" s="182" t="s">
        <v>17316</v>
      </c>
      <c r="AI2881" s="182" t="s">
        <v>17040</v>
      </c>
    </row>
    <row r="2882" spans="25:35" x14ac:dyDescent="0.4">
      <c r="Y2882" s="182" t="s">
        <v>7155</v>
      </c>
      <c r="Z2882" s="182">
        <v>1977</v>
      </c>
      <c r="AA2882" s="182">
        <v>4201.5</v>
      </c>
      <c r="AB2882" s="182">
        <v>115</v>
      </c>
      <c r="AC2882" s="182">
        <v>5</v>
      </c>
      <c r="AD2882" s="182">
        <v>3839.2</v>
      </c>
      <c r="AF2882" s="182" t="s">
        <v>7137</v>
      </c>
      <c r="AG2882" s="182" t="s">
        <v>17312</v>
      </c>
      <c r="AH2882" s="182" t="s">
        <v>17432</v>
      </c>
      <c r="AI2882" s="182" t="s">
        <v>17040</v>
      </c>
    </row>
    <row r="2883" spans="25:35" x14ac:dyDescent="0.4">
      <c r="Y2883" s="182" t="s">
        <v>7157</v>
      </c>
      <c r="Z2883" s="182">
        <v>1975</v>
      </c>
      <c r="AA2883" s="182">
        <v>4027.5</v>
      </c>
      <c r="AB2883" s="182">
        <v>127</v>
      </c>
      <c r="AC2883" s="182">
        <v>5</v>
      </c>
      <c r="AD2883" s="182">
        <v>3035.5</v>
      </c>
      <c r="AF2883" s="182" t="s">
        <v>7139</v>
      </c>
      <c r="AG2883" s="182" t="s">
        <v>17312</v>
      </c>
      <c r="AH2883" s="182" t="s">
        <v>2993</v>
      </c>
      <c r="AI2883" s="182" t="s">
        <v>17040</v>
      </c>
    </row>
    <row r="2884" spans="25:35" x14ac:dyDescent="0.4">
      <c r="Y2884" s="182" t="s">
        <v>7158</v>
      </c>
      <c r="Z2884" s="182">
        <v>1978</v>
      </c>
      <c r="AA2884" s="182">
        <v>4988.5</v>
      </c>
      <c r="AB2884" s="182">
        <v>169</v>
      </c>
      <c r="AC2884" s="182">
        <v>9</v>
      </c>
      <c r="AD2884" s="182">
        <v>3850.6</v>
      </c>
      <c r="AF2884" s="182" t="s">
        <v>7140</v>
      </c>
      <c r="AG2884" s="182" t="s">
        <v>17312</v>
      </c>
      <c r="AH2884" s="182" t="s">
        <v>2993</v>
      </c>
      <c r="AI2884" s="182" t="s">
        <v>17040</v>
      </c>
    </row>
    <row r="2885" spans="25:35" x14ac:dyDescent="0.4">
      <c r="Y2885" s="182" t="s">
        <v>177</v>
      </c>
      <c r="Z2885" s="182">
        <v>1976</v>
      </c>
      <c r="AA2885" s="182">
        <v>4928.3</v>
      </c>
      <c r="AB2885" s="182">
        <v>167</v>
      </c>
      <c r="AC2885" s="182">
        <v>9</v>
      </c>
      <c r="AD2885" s="182">
        <v>3901.8</v>
      </c>
      <c r="AF2885" s="182" t="s">
        <v>7141</v>
      </c>
      <c r="AG2885" s="182" t="s">
        <v>17312</v>
      </c>
      <c r="AH2885" s="182" t="s">
        <v>2993</v>
      </c>
      <c r="AI2885" s="182" t="s">
        <v>17040</v>
      </c>
    </row>
    <row r="2886" spans="25:35" x14ac:dyDescent="0.4">
      <c r="Y2886" s="182" t="s">
        <v>7160</v>
      </c>
      <c r="Z2886" s="182">
        <v>1976</v>
      </c>
      <c r="AA2886" s="182">
        <v>6051.8</v>
      </c>
      <c r="AB2886" s="182">
        <v>205</v>
      </c>
      <c r="AC2886" s="182">
        <v>5</v>
      </c>
      <c r="AD2886" s="182">
        <v>4558.6000000000004</v>
      </c>
      <c r="AF2886" s="182" t="s">
        <v>1297</v>
      </c>
      <c r="AG2886" s="182" t="s">
        <v>17312</v>
      </c>
      <c r="AH2886" s="182" t="s">
        <v>2993</v>
      </c>
      <c r="AI2886" s="182" t="s">
        <v>17322</v>
      </c>
    </row>
    <row r="2887" spans="25:35" x14ac:dyDescent="0.4">
      <c r="Y2887" s="182" t="s">
        <v>1299</v>
      </c>
      <c r="Z2887" s="182">
        <v>1975</v>
      </c>
      <c r="AA2887" s="182">
        <v>4051.1</v>
      </c>
      <c r="AB2887" s="182">
        <v>143</v>
      </c>
      <c r="AC2887" s="182">
        <v>5</v>
      </c>
      <c r="AD2887" s="182">
        <v>3064</v>
      </c>
      <c r="AF2887" s="182" t="s">
        <v>7142</v>
      </c>
      <c r="AG2887" s="182" t="s">
        <v>17312</v>
      </c>
      <c r="AH2887" s="182" t="s">
        <v>2993</v>
      </c>
      <c r="AI2887" s="182" t="s">
        <v>17315</v>
      </c>
    </row>
    <row r="2888" spans="25:35" x14ac:dyDescent="0.4">
      <c r="Y2888" s="182" t="s">
        <v>7161</v>
      </c>
      <c r="Z2888" s="182">
        <v>1980</v>
      </c>
      <c r="AA2888" s="182">
        <v>9688.5</v>
      </c>
      <c r="AB2888" s="182">
        <v>339</v>
      </c>
      <c r="AC2888" s="182">
        <v>9</v>
      </c>
      <c r="AD2888" s="182">
        <v>7699.4</v>
      </c>
      <c r="AF2888" s="182" t="s">
        <v>7143</v>
      </c>
      <c r="AG2888" s="182" t="s">
        <v>17312</v>
      </c>
      <c r="AH2888" s="182" t="s">
        <v>2993</v>
      </c>
      <c r="AI2888" s="182" t="s">
        <v>17322</v>
      </c>
    </row>
    <row r="2889" spans="25:35" x14ac:dyDescent="0.4">
      <c r="Y2889" s="182" t="s">
        <v>7162</v>
      </c>
      <c r="Z2889" s="182">
        <v>1975</v>
      </c>
      <c r="AA2889" s="182">
        <v>4003.9</v>
      </c>
      <c r="AB2889" s="182">
        <v>138</v>
      </c>
      <c r="AC2889" s="182">
        <v>5</v>
      </c>
      <c r="AD2889" s="182">
        <v>3006.9</v>
      </c>
      <c r="AF2889" s="182" t="s">
        <v>7145</v>
      </c>
      <c r="AG2889" s="182" t="s">
        <v>17312</v>
      </c>
      <c r="AH2889" s="182" t="s">
        <v>2993</v>
      </c>
      <c r="AI2889" s="182" t="s">
        <v>17315</v>
      </c>
    </row>
    <row r="2890" spans="25:35" x14ac:dyDescent="0.4">
      <c r="Y2890" s="182" t="s">
        <v>7163</v>
      </c>
      <c r="Z2890" s="182">
        <v>1980</v>
      </c>
      <c r="AA2890" s="182">
        <v>9656.7999999999993</v>
      </c>
      <c r="AB2890" s="182">
        <v>378</v>
      </c>
      <c r="AC2890" s="182">
        <v>9</v>
      </c>
      <c r="AD2890" s="182">
        <v>7677.4</v>
      </c>
      <c r="AF2890" s="182" t="s">
        <v>7146</v>
      </c>
      <c r="AG2890" s="182" t="s">
        <v>17312</v>
      </c>
      <c r="AH2890" s="182" t="s">
        <v>2993</v>
      </c>
      <c r="AI2890" s="182" t="s">
        <v>17315</v>
      </c>
    </row>
    <row r="2891" spans="25:35" x14ac:dyDescent="0.4">
      <c r="Y2891" s="182" t="s">
        <v>7164</v>
      </c>
      <c r="Z2891" s="182">
        <v>1976</v>
      </c>
      <c r="AA2891" s="182">
        <v>2399.3000000000002</v>
      </c>
      <c r="AB2891" s="182">
        <v>151</v>
      </c>
      <c r="AC2891" s="182">
        <v>5</v>
      </c>
      <c r="AD2891" s="182">
        <v>2070.5</v>
      </c>
      <c r="AF2891" s="182" t="s">
        <v>7148</v>
      </c>
      <c r="AG2891" s="182" t="s">
        <v>17312</v>
      </c>
      <c r="AH2891" s="182" t="s">
        <v>2993</v>
      </c>
      <c r="AI2891" s="182" t="s">
        <v>17320</v>
      </c>
    </row>
    <row r="2892" spans="25:35" x14ac:dyDescent="0.4">
      <c r="Y2892" s="182" t="s">
        <v>7165</v>
      </c>
      <c r="Z2892" s="182">
        <v>1979</v>
      </c>
      <c r="AA2892" s="182">
        <v>4844.7</v>
      </c>
      <c r="AB2892" s="182">
        <v>162</v>
      </c>
      <c r="AC2892" s="182">
        <v>9</v>
      </c>
      <c r="AD2892" s="182">
        <v>3843.1</v>
      </c>
      <c r="AF2892" s="182" t="s">
        <v>7150</v>
      </c>
      <c r="AG2892" s="182" t="s">
        <v>17319</v>
      </c>
      <c r="AH2892" s="182" t="s">
        <v>2993</v>
      </c>
      <c r="AI2892" s="182" t="s">
        <v>17042</v>
      </c>
    </row>
    <row r="2893" spans="25:35" x14ac:dyDescent="0.4">
      <c r="Y2893" s="182" t="s">
        <v>7166</v>
      </c>
      <c r="Z2893" s="182">
        <v>1976</v>
      </c>
      <c r="AA2893" s="182">
        <v>5981.4</v>
      </c>
      <c r="AB2893" s="182">
        <v>173</v>
      </c>
      <c r="AC2893" s="182">
        <v>5</v>
      </c>
      <c r="AD2893" s="182">
        <v>4541.3</v>
      </c>
      <c r="AF2893" s="182" t="s">
        <v>7151</v>
      </c>
      <c r="AG2893" s="182" t="s">
        <v>17312</v>
      </c>
      <c r="AH2893" s="182" t="s">
        <v>2993</v>
      </c>
      <c r="AI2893" s="182" t="s">
        <v>17042</v>
      </c>
    </row>
    <row r="2894" spans="25:35" x14ac:dyDescent="0.4">
      <c r="Y2894" s="182" t="s">
        <v>7167</v>
      </c>
      <c r="Z2894" s="182">
        <v>1976</v>
      </c>
      <c r="AA2894" s="182">
        <v>3050.7</v>
      </c>
      <c r="AB2894" s="182">
        <v>138</v>
      </c>
      <c r="AC2894" s="182">
        <v>5</v>
      </c>
      <c r="AD2894" s="182">
        <v>3050.7</v>
      </c>
      <c r="AF2894" s="182" t="s">
        <v>7153</v>
      </c>
      <c r="AG2894" s="182" t="s">
        <v>17312</v>
      </c>
      <c r="AH2894" s="182" t="s">
        <v>2993</v>
      </c>
      <c r="AI2894" s="182" t="s">
        <v>17331</v>
      </c>
    </row>
    <row r="2895" spans="25:35" x14ac:dyDescent="0.4">
      <c r="Y2895" s="182" t="s">
        <v>7168</v>
      </c>
      <c r="Z2895" s="182">
        <v>1976</v>
      </c>
      <c r="AA2895" s="182">
        <v>18701</v>
      </c>
      <c r="AB2895" s="182">
        <v>448</v>
      </c>
      <c r="AC2895" s="182">
        <v>5</v>
      </c>
      <c r="AD2895" s="182">
        <v>10438.450000000001</v>
      </c>
      <c r="AF2895" s="182" t="s">
        <v>1298</v>
      </c>
      <c r="AG2895" s="182" t="s">
        <v>17319</v>
      </c>
      <c r="AH2895" s="182" t="s">
        <v>17433</v>
      </c>
      <c r="AI2895" s="182" t="s">
        <v>17331</v>
      </c>
    </row>
    <row r="2896" spans="25:35" x14ac:dyDescent="0.4">
      <c r="Y2896" s="182" t="s">
        <v>7170</v>
      </c>
      <c r="Z2896" s="182">
        <v>1974</v>
      </c>
      <c r="AA2896" s="182">
        <v>1313.3</v>
      </c>
      <c r="AB2896" s="182">
        <v>69</v>
      </c>
      <c r="AC2896" s="182">
        <v>3</v>
      </c>
      <c r="AD2896" s="182">
        <v>1313.3</v>
      </c>
      <c r="AF2896" s="182" t="s">
        <v>7155</v>
      </c>
      <c r="AG2896" s="182" t="s">
        <v>17319</v>
      </c>
      <c r="AH2896" s="182" t="s">
        <v>2993</v>
      </c>
      <c r="AI2896" s="182" t="s">
        <v>17331</v>
      </c>
    </row>
    <row r="2897" spans="25:35" x14ac:dyDescent="0.4">
      <c r="Y2897" s="182" t="s">
        <v>130</v>
      </c>
      <c r="Z2897" s="182">
        <v>1978</v>
      </c>
      <c r="AA2897" s="182">
        <v>971</v>
      </c>
      <c r="AB2897" s="182">
        <v>41</v>
      </c>
      <c r="AC2897" s="182">
        <v>5</v>
      </c>
      <c r="AD2897" s="182">
        <v>971</v>
      </c>
      <c r="AF2897" s="182" t="s">
        <v>7157</v>
      </c>
      <c r="AG2897" s="182" t="s">
        <v>17319</v>
      </c>
      <c r="AH2897" s="182" t="s">
        <v>17413</v>
      </c>
      <c r="AI2897" s="182" t="s">
        <v>17315</v>
      </c>
    </row>
    <row r="2898" spans="25:35" x14ac:dyDescent="0.4">
      <c r="Y2898" s="182" t="s">
        <v>1300</v>
      </c>
      <c r="Z2898" s="182">
        <v>2003</v>
      </c>
      <c r="AA2898" s="182">
        <v>4088.7</v>
      </c>
      <c r="AB2898" s="182">
        <v>123</v>
      </c>
      <c r="AC2898" s="182">
        <v>6</v>
      </c>
      <c r="AD2898" s="182">
        <v>2692.1</v>
      </c>
      <c r="AF2898" s="182" t="s">
        <v>7158</v>
      </c>
      <c r="AG2898" s="182" t="s">
        <v>17319</v>
      </c>
      <c r="AH2898" s="182" t="s">
        <v>17434</v>
      </c>
      <c r="AI2898" s="182" t="s">
        <v>17042</v>
      </c>
    </row>
    <row r="2899" spans="25:35" x14ac:dyDescent="0.4">
      <c r="Y2899" s="182" t="s">
        <v>1301</v>
      </c>
      <c r="Z2899" s="182">
        <v>2004</v>
      </c>
      <c r="AA2899" s="182">
        <v>4400</v>
      </c>
      <c r="AB2899" s="182">
        <v>138</v>
      </c>
      <c r="AC2899" s="182">
        <v>6</v>
      </c>
      <c r="AD2899" s="182">
        <v>4220</v>
      </c>
      <c r="AF2899" s="182" t="s">
        <v>177</v>
      </c>
      <c r="AG2899" s="182" t="s">
        <v>17319</v>
      </c>
      <c r="AH2899" s="182" t="s">
        <v>17435</v>
      </c>
      <c r="AI2899" s="182" t="s">
        <v>17042</v>
      </c>
    </row>
    <row r="2900" spans="25:35" x14ac:dyDescent="0.4">
      <c r="Y2900" s="182" t="s">
        <v>7172</v>
      </c>
      <c r="Z2900" s="182">
        <v>1975</v>
      </c>
      <c r="AA2900" s="182">
        <v>4561.2</v>
      </c>
      <c r="AB2900" s="182">
        <v>244</v>
      </c>
      <c r="AC2900" s="182">
        <v>5</v>
      </c>
      <c r="AD2900" s="182">
        <v>4561.2</v>
      </c>
      <c r="AF2900" s="182" t="s">
        <v>7160</v>
      </c>
      <c r="AG2900" s="182" t="s">
        <v>17319</v>
      </c>
      <c r="AH2900" s="182" t="s">
        <v>17436</v>
      </c>
      <c r="AI2900" s="182" t="s">
        <v>17320</v>
      </c>
    </row>
    <row r="2901" spans="25:35" x14ac:dyDescent="0.4">
      <c r="Y2901" s="182" t="s">
        <v>7173</v>
      </c>
      <c r="Z2901" s="182">
        <v>1981</v>
      </c>
      <c r="AA2901" s="182">
        <v>7968.9</v>
      </c>
      <c r="AB2901" s="182">
        <v>317</v>
      </c>
      <c r="AC2901" s="182">
        <v>5</v>
      </c>
      <c r="AD2901" s="182">
        <v>6668.9</v>
      </c>
      <c r="AF2901" s="182" t="s">
        <v>1299</v>
      </c>
      <c r="AG2901" s="182" t="s">
        <v>17319</v>
      </c>
      <c r="AH2901" s="182" t="s">
        <v>17437</v>
      </c>
      <c r="AI2901" s="182" t="s">
        <v>17315</v>
      </c>
    </row>
    <row r="2902" spans="25:35" x14ac:dyDescent="0.4">
      <c r="Y2902" s="182" t="s">
        <v>7174</v>
      </c>
      <c r="Z2902" s="182">
        <v>1993</v>
      </c>
      <c r="AA2902" s="182">
        <v>7577.6</v>
      </c>
      <c r="AB2902" s="182">
        <v>299</v>
      </c>
      <c r="AC2902" s="182">
        <v>5</v>
      </c>
      <c r="AD2902" s="182">
        <v>5713.2</v>
      </c>
      <c r="AF2902" s="182" t="s">
        <v>7161</v>
      </c>
      <c r="AG2902" s="182" t="s">
        <v>17319</v>
      </c>
      <c r="AH2902" s="182" t="s">
        <v>17438</v>
      </c>
      <c r="AI2902" s="182" t="s">
        <v>17315</v>
      </c>
    </row>
    <row r="2903" spans="25:35" x14ac:dyDescent="0.4">
      <c r="Y2903" s="182" t="s">
        <v>1302</v>
      </c>
      <c r="Z2903" s="182">
        <v>2002</v>
      </c>
      <c r="AA2903" s="182">
        <v>4751.8</v>
      </c>
      <c r="AB2903" s="182">
        <v>143</v>
      </c>
      <c r="AC2903" s="182">
        <v>6</v>
      </c>
      <c r="AD2903" s="182">
        <v>4112.3</v>
      </c>
      <c r="AF2903" s="182" t="s">
        <v>7162</v>
      </c>
      <c r="AG2903" s="182" t="s">
        <v>17319</v>
      </c>
      <c r="AH2903" s="182" t="s">
        <v>17439</v>
      </c>
      <c r="AI2903" s="182" t="s">
        <v>17315</v>
      </c>
    </row>
    <row r="2904" spans="25:35" x14ac:dyDescent="0.4">
      <c r="Y2904" s="182" t="s">
        <v>7175</v>
      </c>
      <c r="Z2904" s="182">
        <v>1986</v>
      </c>
      <c r="AA2904" s="182">
        <v>6537.7</v>
      </c>
      <c r="AB2904" s="182">
        <v>309</v>
      </c>
      <c r="AC2904" s="182">
        <v>5</v>
      </c>
      <c r="AD2904" s="182">
        <v>6177.7</v>
      </c>
      <c r="AF2904" s="182" t="s">
        <v>7163</v>
      </c>
      <c r="AG2904" s="182" t="s">
        <v>17319</v>
      </c>
      <c r="AH2904" s="182" t="s">
        <v>17440</v>
      </c>
      <c r="AI2904" s="182" t="s">
        <v>17315</v>
      </c>
    </row>
    <row r="2905" spans="25:35" x14ac:dyDescent="0.4">
      <c r="Y2905" s="182" t="s">
        <v>7176</v>
      </c>
      <c r="Z2905" s="182">
        <v>1986</v>
      </c>
      <c r="AA2905" s="182">
        <v>3600.3</v>
      </c>
      <c r="AB2905" s="182">
        <v>177</v>
      </c>
      <c r="AC2905" s="182">
        <v>5</v>
      </c>
      <c r="AD2905" s="182">
        <v>2713.5</v>
      </c>
      <c r="AF2905" s="182" t="s">
        <v>7164</v>
      </c>
      <c r="AG2905" s="182" t="s">
        <v>17319</v>
      </c>
      <c r="AH2905" s="182" t="s">
        <v>2993</v>
      </c>
      <c r="AI2905" s="182" t="s">
        <v>17315</v>
      </c>
    </row>
    <row r="2906" spans="25:35" x14ac:dyDescent="0.4">
      <c r="Y2906" s="182" t="s">
        <v>7177</v>
      </c>
      <c r="Z2906" s="182">
        <v>1996</v>
      </c>
      <c r="AA2906" s="182">
        <v>6177.2</v>
      </c>
      <c r="AB2906" s="182">
        <v>255</v>
      </c>
      <c r="AC2906" s="182">
        <v>5</v>
      </c>
      <c r="AD2906" s="182">
        <v>5399</v>
      </c>
      <c r="AF2906" s="182" t="s">
        <v>7165</v>
      </c>
      <c r="AG2906" s="182" t="s">
        <v>17319</v>
      </c>
      <c r="AH2906" s="182" t="s">
        <v>17441</v>
      </c>
      <c r="AI2906" s="182" t="s">
        <v>17042</v>
      </c>
    </row>
    <row r="2907" spans="25:35" x14ac:dyDescent="0.4">
      <c r="Y2907" s="182" t="s">
        <v>7179</v>
      </c>
      <c r="Z2907" s="182">
        <v>1997</v>
      </c>
      <c r="AA2907" s="182">
        <v>6987</v>
      </c>
      <c r="AB2907" s="182">
        <v>250</v>
      </c>
      <c r="AC2907" s="182">
        <v>6</v>
      </c>
      <c r="AD2907" s="182">
        <v>5764</v>
      </c>
      <c r="AF2907" s="182" t="s">
        <v>7166</v>
      </c>
      <c r="AG2907" s="182" t="s">
        <v>17319</v>
      </c>
      <c r="AH2907" s="182" t="s">
        <v>17442</v>
      </c>
      <c r="AI2907" s="182" t="s">
        <v>17320</v>
      </c>
    </row>
    <row r="2908" spans="25:35" x14ac:dyDescent="0.4">
      <c r="Y2908" s="182" t="s">
        <v>7180</v>
      </c>
      <c r="Z2908" s="182">
        <v>2005</v>
      </c>
      <c r="AA2908" s="182">
        <v>5313.3</v>
      </c>
      <c r="AB2908" s="182">
        <v>158</v>
      </c>
      <c r="AC2908" s="182">
        <v>6</v>
      </c>
      <c r="AD2908" s="182">
        <v>5313.3</v>
      </c>
      <c r="AF2908" s="182" t="s">
        <v>7167</v>
      </c>
      <c r="AG2908" s="182" t="s">
        <v>17319</v>
      </c>
      <c r="AH2908" s="182" t="s">
        <v>2993</v>
      </c>
      <c r="AI2908" s="182" t="s">
        <v>17315</v>
      </c>
    </row>
    <row r="2909" spans="25:35" x14ac:dyDescent="0.4">
      <c r="Y2909" s="182" t="s">
        <v>7182</v>
      </c>
      <c r="Z2909" s="182">
        <v>1996</v>
      </c>
      <c r="AA2909" s="182">
        <v>2125.9</v>
      </c>
      <c r="AB2909" s="182">
        <v>29</v>
      </c>
      <c r="AC2909" s="182">
        <v>3</v>
      </c>
      <c r="AD2909" s="182">
        <v>1888.6</v>
      </c>
      <c r="AF2909" s="182" t="s">
        <v>7168</v>
      </c>
      <c r="AG2909" s="182" t="s">
        <v>17312</v>
      </c>
      <c r="AH2909" s="182" t="s">
        <v>17443</v>
      </c>
      <c r="AI2909" s="182" t="s">
        <v>17356</v>
      </c>
    </row>
    <row r="2910" spans="25:35" x14ac:dyDescent="0.4">
      <c r="Y2910" s="182" t="s">
        <v>7184</v>
      </c>
      <c r="Z2910" s="182">
        <v>1984</v>
      </c>
      <c r="AA2910" s="182">
        <v>3503.8</v>
      </c>
      <c r="AB2910" s="182">
        <v>165</v>
      </c>
      <c r="AC2910" s="182">
        <v>5</v>
      </c>
      <c r="AD2910" s="182">
        <v>3120.2</v>
      </c>
      <c r="AF2910" s="182" t="s">
        <v>7170</v>
      </c>
      <c r="AG2910" s="182" t="s">
        <v>17312</v>
      </c>
      <c r="AH2910" s="182" t="s">
        <v>2993</v>
      </c>
      <c r="AI2910" s="182" t="s">
        <v>17322</v>
      </c>
    </row>
    <row r="2911" spans="25:35" x14ac:dyDescent="0.4">
      <c r="Y2911" s="182" t="s">
        <v>1303</v>
      </c>
      <c r="Z2911" s="182">
        <v>2005</v>
      </c>
      <c r="AA2911" s="182">
        <v>1506</v>
      </c>
      <c r="AB2911" s="182">
        <v>13</v>
      </c>
      <c r="AC2911" s="182">
        <v>2</v>
      </c>
      <c r="AD2911" s="182">
        <v>1247</v>
      </c>
      <c r="AF2911" s="182" t="s">
        <v>130</v>
      </c>
      <c r="AG2911" s="182" t="s">
        <v>17312</v>
      </c>
      <c r="AH2911" s="182" t="s">
        <v>2993</v>
      </c>
      <c r="AI2911" s="182" t="s">
        <v>17040</v>
      </c>
    </row>
    <row r="2912" spans="25:35" x14ac:dyDescent="0.4">
      <c r="Y2912" s="182" t="s">
        <v>7187</v>
      </c>
      <c r="Z2912" s="182">
        <v>2010</v>
      </c>
      <c r="AA2912" s="182">
        <v>4435</v>
      </c>
      <c r="AB2912" s="182">
        <v>102</v>
      </c>
      <c r="AC2912" s="182">
        <v>6</v>
      </c>
      <c r="AD2912" s="182">
        <v>4434.6000000000004</v>
      </c>
      <c r="AF2912" s="182" t="s">
        <v>1300</v>
      </c>
      <c r="AG2912" s="182" t="s">
        <v>17312</v>
      </c>
      <c r="AH2912" s="182" t="s">
        <v>2993</v>
      </c>
      <c r="AI2912" s="182" t="s">
        <v>17322</v>
      </c>
    </row>
    <row r="2913" spans="25:35" x14ac:dyDescent="0.4">
      <c r="Y2913" s="182" t="s">
        <v>1304</v>
      </c>
      <c r="Z2913" s="182">
        <v>1972</v>
      </c>
      <c r="AA2913" s="182">
        <v>4729.3</v>
      </c>
      <c r="AB2913" s="182">
        <v>204</v>
      </c>
      <c r="AC2913" s="182">
        <v>5</v>
      </c>
      <c r="AD2913" s="182">
        <v>2860.4</v>
      </c>
      <c r="AF2913" s="182" t="s">
        <v>1301</v>
      </c>
      <c r="AG2913" s="182" t="s">
        <v>17312</v>
      </c>
      <c r="AH2913" s="182" t="s">
        <v>2993</v>
      </c>
      <c r="AI2913" s="182" t="s">
        <v>17322</v>
      </c>
    </row>
    <row r="2914" spans="25:35" x14ac:dyDescent="0.4">
      <c r="Y2914" s="182" t="s">
        <v>7188</v>
      </c>
      <c r="Z2914" s="182">
        <v>1984</v>
      </c>
      <c r="AA2914" s="182">
        <v>4850.1000000000004</v>
      </c>
      <c r="AB2914" s="182">
        <v>203</v>
      </c>
      <c r="AC2914" s="182">
        <v>5</v>
      </c>
      <c r="AD2914" s="182">
        <v>3670.8</v>
      </c>
      <c r="AF2914" s="182" t="s">
        <v>7172</v>
      </c>
      <c r="AG2914" s="182" t="s">
        <v>17319</v>
      </c>
      <c r="AH2914" s="182" t="s">
        <v>2993</v>
      </c>
      <c r="AI2914" s="182" t="s">
        <v>17320</v>
      </c>
    </row>
    <row r="2915" spans="25:35" x14ac:dyDescent="0.4">
      <c r="Y2915" s="182" t="s">
        <v>7189</v>
      </c>
      <c r="Z2915" s="182">
        <v>1958</v>
      </c>
      <c r="AA2915" s="182">
        <v>595.9</v>
      </c>
      <c r="AB2915" s="182">
        <v>21</v>
      </c>
      <c r="AC2915" s="182">
        <v>2</v>
      </c>
      <c r="AD2915" s="182">
        <v>579</v>
      </c>
      <c r="AF2915" s="182" t="s">
        <v>7173</v>
      </c>
      <c r="AG2915" s="182" t="s">
        <v>17319</v>
      </c>
      <c r="AH2915" s="182" t="s">
        <v>2993</v>
      </c>
      <c r="AI2915" s="182" t="s">
        <v>17314</v>
      </c>
    </row>
    <row r="2916" spans="25:35" x14ac:dyDescent="0.4">
      <c r="Y2916" s="182" t="s">
        <v>7191</v>
      </c>
      <c r="Z2916" s="182">
        <v>1966</v>
      </c>
      <c r="AA2916" s="182">
        <v>2119.9</v>
      </c>
      <c r="AB2916" s="182">
        <v>124</v>
      </c>
      <c r="AC2916" s="182">
        <v>4</v>
      </c>
      <c r="AD2916" s="182">
        <v>1108.5999999999999</v>
      </c>
      <c r="AF2916" s="182" t="s">
        <v>7174</v>
      </c>
      <c r="AG2916" s="182" t="s">
        <v>17319</v>
      </c>
      <c r="AH2916" s="182" t="s">
        <v>2993</v>
      </c>
      <c r="AI2916" s="182" t="s">
        <v>17331</v>
      </c>
    </row>
    <row r="2917" spans="25:35" x14ac:dyDescent="0.4">
      <c r="Y2917" s="182" t="s">
        <v>7192</v>
      </c>
      <c r="Z2917" s="182">
        <v>1989</v>
      </c>
      <c r="AA2917" s="182">
        <v>2894.3</v>
      </c>
      <c r="AB2917" s="182">
        <v>152</v>
      </c>
      <c r="AC2917" s="182">
        <v>5</v>
      </c>
      <c r="AD2917" s="182">
        <v>2645.3</v>
      </c>
      <c r="AF2917" s="182" t="s">
        <v>1302</v>
      </c>
      <c r="AG2917" s="182" t="s">
        <v>17312</v>
      </c>
      <c r="AH2917" s="182" t="s">
        <v>2993</v>
      </c>
      <c r="AI2917" s="182" t="s">
        <v>17042</v>
      </c>
    </row>
    <row r="2918" spans="25:35" x14ac:dyDescent="0.4">
      <c r="Y2918" s="182" t="s">
        <v>1305</v>
      </c>
      <c r="Z2918" s="182">
        <v>2000</v>
      </c>
      <c r="AA2918" s="182">
        <v>2007</v>
      </c>
      <c r="AB2918" s="182">
        <v>73</v>
      </c>
      <c r="AC2918" s="182">
        <v>6</v>
      </c>
      <c r="AD2918" s="182">
        <v>1930.7</v>
      </c>
      <c r="AF2918" s="182" t="s">
        <v>7175</v>
      </c>
      <c r="AG2918" s="182" t="s">
        <v>17319</v>
      </c>
      <c r="AH2918" s="182" t="s">
        <v>2993</v>
      </c>
      <c r="AI2918" s="182" t="s">
        <v>17314</v>
      </c>
    </row>
    <row r="2919" spans="25:35" x14ac:dyDescent="0.4">
      <c r="Y2919" s="182" t="s">
        <v>7194</v>
      </c>
      <c r="Z2919" s="182">
        <v>2005</v>
      </c>
      <c r="AA2919" s="182">
        <v>9186.1</v>
      </c>
      <c r="AB2919" s="182">
        <v>217</v>
      </c>
      <c r="AC2919" s="182">
        <v>6</v>
      </c>
      <c r="AD2919" s="182">
        <v>5425</v>
      </c>
      <c r="AF2919" s="182" t="s">
        <v>7176</v>
      </c>
      <c r="AG2919" s="182" t="s">
        <v>17312</v>
      </c>
      <c r="AH2919" s="182" t="s">
        <v>2993</v>
      </c>
      <c r="AI2919" s="182" t="s">
        <v>17315</v>
      </c>
    </row>
    <row r="2920" spans="25:35" x14ac:dyDescent="0.4">
      <c r="Y2920" s="182" t="s">
        <v>7195</v>
      </c>
      <c r="Z2920" s="182">
        <v>2014</v>
      </c>
      <c r="AA2920" s="182">
        <v>5612.3</v>
      </c>
      <c r="AB2920" s="182">
        <v>105</v>
      </c>
      <c r="AC2920" s="182">
        <v>6</v>
      </c>
      <c r="AD2920" s="182">
        <v>3923.4</v>
      </c>
      <c r="AF2920" s="182" t="s">
        <v>7177</v>
      </c>
      <c r="AG2920" s="182" t="s">
        <v>17319</v>
      </c>
      <c r="AH2920" s="182" t="s">
        <v>17444</v>
      </c>
      <c r="AI2920" s="182" t="s">
        <v>17331</v>
      </c>
    </row>
    <row r="2921" spans="25:35" x14ac:dyDescent="0.4">
      <c r="Y2921" s="182" t="s">
        <v>7197</v>
      </c>
      <c r="Z2921" s="182">
        <v>1981</v>
      </c>
      <c r="AA2921" s="182">
        <v>1247.5999999999999</v>
      </c>
      <c r="AB2921" s="182">
        <v>40</v>
      </c>
      <c r="AC2921" s="182">
        <v>6</v>
      </c>
      <c r="AD2921" s="182">
        <v>982.4</v>
      </c>
      <c r="AF2921" s="182" t="s">
        <v>7179</v>
      </c>
      <c r="AG2921" s="182" t="s">
        <v>17319</v>
      </c>
      <c r="AH2921" s="182" t="s">
        <v>2993</v>
      </c>
      <c r="AI2921" s="182" t="s">
        <v>17315</v>
      </c>
    </row>
    <row r="2922" spans="25:35" x14ac:dyDescent="0.4">
      <c r="Y2922" s="182" t="s">
        <v>7198</v>
      </c>
      <c r="Z2922" s="182">
        <v>1970</v>
      </c>
      <c r="AA2922" s="182">
        <v>571.79999999999995</v>
      </c>
      <c r="AB2922" s="182">
        <v>33</v>
      </c>
      <c r="AC2922" s="182">
        <v>3</v>
      </c>
      <c r="AD2922" s="182">
        <v>571.79999999999995</v>
      </c>
      <c r="AF2922" s="182" t="s">
        <v>7180</v>
      </c>
      <c r="AG2922" s="182" t="s">
        <v>17312</v>
      </c>
      <c r="AH2922" s="182" t="s">
        <v>2993</v>
      </c>
      <c r="AI2922" s="182" t="s">
        <v>17315</v>
      </c>
    </row>
    <row r="2923" spans="25:35" x14ac:dyDescent="0.4">
      <c r="Y2923" s="182" t="s">
        <v>7201</v>
      </c>
      <c r="Z2923" s="182">
        <v>1980</v>
      </c>
      <c r="AA2923" s="182">
        <v>1054.5999999999999</v>
      </c>
      <c r="AB2923" s="182">
        <v>39</v>
      </c>
      <c r="AC2923" s="182">
        <v>5</v>
      </c>
      <c r="AD2923" s="182">
        <v>994.1</v>
      </c>
      <c r="AF2923" s="182" t="s">
        <v>7182</v>
      </c>
      <c r="AG2923" s="182" t="s">
        <v>17312</v>
      </c>
      <c r="AH2923" s="182" t="s">
        <v>2993</v>
      </c>
      <c r="AI2923" s="182" t="s">
        <v>17042</v>
      </c>
    </row>
    <row r="2924" spans="25:35" x14ac:dyDescent="0.4">
      <c r="Y2924" s="182" t="s">
        <v>7202</v>
      </c>
      <c r="Z2924" s="182">
        <v>1970</v>
      </c>
      <c r="AA2924" s="182">
        <v>594.5</v>
      </c>
      <c r="AB2924" s="182">
        <v>23</v>
      </c>
      <c r="AC2924" s="182">
        <v>3</v>
      </c>
      <c r="AD2924" s="182">
        <v>594.5</v>
      </c>
      <c r="AF2924" s="182" t="s">
        <v>7184</v>
      </c>
      <c r="AG2924" s="182" t="s">
        <v>17319</v>
      </c>
      <c r="AH2924" s="182" t="s">
        <v>2993</v>
      </c>
      <c r="AI2924" s="182" t="s">
        <v>17315</v>
      </c>
    </row>
    <row r="2925" spans="25:35" x14ac:dyDescent="0.4">
      <c r="Y2925" s="182" t="s">
        <v>7203</v>
      </c>
      <c r="Z2925" s="182">
        <v>1980</v>
      </c>
      <c r="AA2925" s="182">
        <v>992.6</v>
      </c>
      <c r="AB2925" s="182">
        <v>39</v>
      </c>
      <c r="AC2925" s="182">
        <v>5</v>
      </c>
      <c r="AD2925" s="182">
        <v>921.5</v>
      </c>
      <c r="AF2925" s="182" t="s">
        <v>1303</v>
      </c>
      <c r="AG2925" s="182" t="s">
        <v>17312</v>
      </c>
      <c r="AH2925" s="182" t="s">
        <v>2993</v>
      </c>
      <c r="AI2925" s="182" t="s">
        <v>17035</v>
      </c>
    </row>
    <row r="2926" spans="25:35" x14ac:dyDescent="0.4">
      <c r="Y2926" s="182" t="s">
        <v>7204</v>
      </c>
      <c r="Z2926" s="182">
        <v>1994</v>
      </c>
      <c r="AA2926" s="182">
        <v>1861.8</v>
      </c>
      <c r="AB2926" s="182">
        <v>71</v>
      </c>
      <c r="AC2926" s="182">
        <v>4</v>
      </c>
      <c r="AD2926" s="182">
        <v>1644.3</v>
      </c>
      <c r="AF2926" s="182" t="s">
        <v>7187</v>
      </c>
      <c r="AG2926" s="182" t="s">
        <v>17312</v>
      </c>
      <c r="AH2926" s="182" t="s">
        <v>2993</v>
      </c>
      <c r="AI2926" s="182" t="s">
        <v>17322</v>
      </c>
    </row>
    <row r="2927" spans="25:35" x14ac:dyDescent="0.4">
      <c r="Y2927" s="182" t="s">
        <v>178</v>
      </c>
      <c r="Z2927" s="182">
        <v>1956</v>
      </c>
      <c r="AA2927" s="182">
        <v>481.6</v>
      </c>
      <c r="AB2927" s="182">
        <v>22</v>
      </c>
      <c r="AC2927" s="182">
        <v>2</v>
      </c>
      <c r="AD2927" s="182">
        <v>439.5</v>
      </c>
      <c r="AF2927" s="182" t="s">
        <v>1304</v>
      </c>
      <c r="AG2927" s="182" t="s">
        <v>17312</v>
      </c>
      <c r="AH2927" s="182" t="s">
        <v>2993</v>
      </c>
      <c r="AI2927" s="182" t="s">
        <v>17042</v>
      </c>
    </row>
    <row r="2928" spans="25:35" x14ac:dyDescent="0.4">
      <c r="Y2928" s="182" t="s">
        <v>7209</v>
      </c>
      <c r="Z2928" s="182">
        <v>1961</v>
      </c>
      <c r="AA2928" s="182">
        <v>299.3</v>
      </c>
      <c r="AB2928" s="182">
        <v>21</v>
      </c>
      <c r="AC2928" s="182">
        <v>2</v>
      </c>
      <c r="AD2928" s="182">
        <v>186.8</v>
      </c>
      <c r="AF2928" s="182" t="s">
        <v>7188</v>
      </c>
      <c r="AG2928" s="182" t="s">
        <v>17312</v>
      </c>
      <c r="AH2928" s="182" t="s">
        <v>2993</v>
      </c>
      <c r="AI2928" s="182" t="s">
        <v>17315</v>
      </c>
    </row>
    <row r="2929" spans="25:35" x14ac:dyDescent="0.4">
      <c r="Y2929" s="182" t="s">
        <v>7211</v>
      </c>
      <c r="Z2929" s="182">
        <v>1955</v>
      </c>
      <c r="AA2929" s="182">
        <v>535.29999999999995</v>
      </c>
      <c r="AB2929" s="182">
        <v>25</v>
      </c>
      <c r="AC2929" s="182">
        <v>2</v>
      </c>
      <c r="AD2929" s="182">
        <v>408.1</v>
      </c>
      <c r="AF2929" s="182" t="s">
        <v>7189</v>
      </c>
      <c r="AG2929" s="182" t="s">
        <v>17312</v>
      </c>
      <c r="AH2929" s="182" t="s">
        <v>2993</v>
      </c>
      <c r="AI2929" s="182" t="s">
        <v>17042</v>
      </c>
    </row>
    <row r="2930" spans="25:35" x14ac:dyDescent="0.4">
      <c r="Y2930" s="182" t="s">
        <v>7214</v>
      </c>
      <c r="Z2930" s="182">
        <v>2015</v>
      </c>
      <c r="AA2930" s="182">
        <v>9288.7999999999993</v>
      </c>
      <c r="AB2930" s="182">
        <v>117</v>
      </c>
      <c r="AC2930" s="182">
        <v>7</v>
      </c>
      <c r="AD2930" s="182">
        <v>9288.7999999999993</v>
      </c>
      <c r="AF2930" s="182" t="s">
        <v>7191</v>
      </c>
      <c r="AG2930" s="182" t="s">
        <v>17312</v>
      </c>
      <c r="AH2930" s="182" t="s">
        <v>2993</v>
      </c>
      <c r="AI2930" s="182" t="s">
        <v>17042</v>
      </c>
    </row>
    <row r="2931" spans="25:35" x14ac:dyDescent="0.4">
      <c r="Y2931" s="182" t="s">
        <v>7216</v>
      </c>
      <c r="Z2931" s="182">
        <v>2014</v>
      </c>
      <c r="AA2931" s="182">
        <v>7612.6</v>
      </c>
      <c r="AB2931" s="182">
        <v>144</v>
      </c>
      <c r="AC2931" s="182">
        <v>7</v>
      </c>
      <c r="AD2931" s="182">
        <v>3388.9</v>
      </c>
      <c r="AF2931" s="182" t="s">
        <v>7192</v>
      </c>
      <c r="AG2931" s="182" t="s">
        <v>17312</v>
      </c>
      <c r="AH2931" s="182" t="s">
        <v>2993</v>
      </c>
      <c r="AI2931" s="182" t="s">
        <v>17315</v>
      </c>
    </row>
    <row r="2932" spans="25:35" x14ac:dyDescent="0.4">
      <c r="Y2932" s="182" t="s">
        <v>7217</v>
      </c>
      <c r="Z2932" s="182">
        <v>1956</v>
      </c>
      <c r="AA2932" s="182">
        <v>406.7</v>
      </c>
      <c r="AB2932" s="182">
        <v>21</v>
      </c>
      <c r="AC2932" s="182">
        <v>2</v>
      </c>
      <c r="AD2932" s="182">
        <v>406.7</v>
      </c>
      <c r="AF2932" s="182" t="s">
        <v>1305</v>
      </c>
      <c r="AG2932" s="182" t="s">
        <v>17312</v>
      </c>
      <c r="AH2932" s="182" t="s">
        <v>17343</v>
      </c>
      <c r="AI2932" s="182" t="s">
        <v>17042</v>
      </c>
    </row>
    <row r="2933" spans="25:35" x14ac:dyDescent="0.4">
      <c r="Y2933" s="182" t="s">
        <v>99</v>
      </c>
      <c r="Z2933" s="182">
        <v>1956</v>
      </c>
      <c r="AA2933" s="182">
        <v>450.8</v>
      </c>
      <c r="AB2933" s="182">
        <v>26</v>
      </c>
      <c r="AC2933" s="182">
        <v>2</v>
      </c>
      <c r="AD2933" s="182">
        <v>407.1</v>
      </c>
      <c r="AF2933" s="182" t="s">
        <v>7194</v>
      </c>
      <c r="AG2933" s="182" t="s">
        <v>17312</v>
      </c>
      <c r="AH2933" s="182" t="s">
        <v>17445</v>
      </c>
      <c r="AI2933" s="182" t="s">
        <v>17315</v>
      </c>
    </row>
    <row r="2934" spans="25:35" x14ac:dyDescent="0.4">
      <c r="Y2934" s="182" t="s">
        <v>7219</v>
      </c>
      <c r="Z2934" s="182">
        <v>1958</v>
      </c>
      <c r="AA2934" s="182">
        <v>587.20000000000005</v>
      </c>
      <c r="AB2934" s="182">
        <v>42</v>
      </c>
      <c r="AC2934" s="182">
        <v>2</v>
      </c>
      <c r="AD2934" s="182">
        <v>542</v>
      </c>
      <c r="AF2934" s="182" t="s">
        <v>7195</v>
      </c>
      <c r="AG2934" s="182" t="s">
        <v>17312</v>
      </c>
      <c r="AH2934" s="182" t="s">
        <v>2993</v>
      </c>
      <c r="AI2934" s="182" t="s">
        <v>17322</v>
      </c>
    </row>
    <row r="2935" spans="25:35" x14ac:dyDescent="0.4">
      <c r="Y2935" s="182" t="s">
        <v>7221</v>
      </c>
      <c r="Z2935" s="182">
        <v>1956</v>
      </c>
      <c r="AA2935" s="182">
        <v>430.9</v>
      </c>
      <c r="AB2935" s="182">
        <v>15</v>
      </c>
      <c r="AC2935" s="182">
        <v>2</v>
      </c>
      <c r="AD2935" s="182">
        <v>383</v>
      </c>
      <c r="AF2935" s="182" t="s">
        <v>7197</v>
      </c>
      <c r="AG2935" s="182" t="s">
        <v>17312</v>
      </c>
      <c r="AH2935" s="182" t="s">
        <v>2993</v>
      </c>
      <c r="AI2935" s="182" t="s">
        <v>17040</v>
      </c>
    </row>
    <row r="2936" spans="25:35" x14ac:dyDescent="0.4">
      <c r="Y2936" s="182" t="s">
        <v>179</v>
      </c>
      <c r="Z2936" s="182">
        <v>1962</v>
      </c>
      <c r="AA2936" s="182">
        <v>1399</v>
      </c>
      <c r="AB2936" s="182">
        <v>46</v>
      </c>
      <c r="AC2936" s="182">
        <v>4</v>
      </c>
      <c r="AD2936" s="182">
        <v>1283.0999999999999</v>
      </c>
      <c r="AF2936" s="182" t="s">
        <v>7198</v>
      </c>
      <c r="AG2936" s="182" t="s">
        <v>17312</v>
      </c>
      <c r="AH2936" s="182" t="s">
        <v>2993</v>
      </c>
      <c r="AI2936" s="182" t="s">
        <v>17040</v>
      </c>
    </row>
    <row r="2937" spans="25:35" x14ac:dyDescent="0.4">
      <c r="Y2937" s="182" t="s">
        <v>180</v>
      </c>
      <c r="Z2937" s="182">
        <v>1962</v>
      </c>
      <c r="AA2937" s="182">
        <v>1383</v>
      </c>
      <c r="AB2937" s="182">
        <v>69</v>
      </c>
      <c r="AC2937" s="182">
        <v>4</v>
      </c>
      <c r="AD2937" s="182">
        <v>1267.5999999999999</v>
      </c>
      <c r="AF2937" s="182" t="s">
        <v>7201</v>
      </c>
      <c r="AG2937" s="182" t="s">
        <v>17312</v>
      </c>
      <c r="AH2937" s="182" t="s">
        <v>2993</v>
      </c>
      <c r="AI2937" s="182" t="s">
        <v>17040</v>
      </c>
    </row>
    <row r="2938" spans="25:35" x14ac:dyDescent="0.4">
      <c r="Y2938" s="182" t="s">
        <v>7224</v>
      </c>
      <c r="Z2938" s="182">
        <v>1965</v>
      </c>
      <c r="AA2938" s="182">
        <v>1377.97</v>
      </c>
      <c r="AB2938" s="182">
        <v>83</v>
      </c>
      <c r="AC2938" s="182">
        <v>4</v>
      </c>
      <c r="AD2938" s="182">
        <v>1283</v>
      </c>
      <c r="AF2938" s="182" t="s">
        <v>7202</v>
      </c>
      <c r="AG2938" s="182" t="s">
        <v>17312</v>
      </c>
      <c r="AH2938" s="182" t="s">
        <v>2993</v>
      </c>
      <c r="AI2938" s="182" t="s">
        <v>17040</v>
      </c>
    </row>
    <row r="2939" spans="25:35" x14ac:dyDescent="0.4">
      <c r="Y2939" s="182" t="s">
        <v>7225</v>
      </c>
      <c r="Z2939" s="182">
        <v>1965</v>
      </c>
      <c r="AA2939" s="182">
        <v>3197.3</v>
      </c>
      <c r="AB2939" s="182">
        <v>103</v>
      </c>
      <c r="AC2939" s="182">
        <v>5</v>
      </c>
      <c r="AD2939" s="182">
        <v>1678.4</v>
      </c>
      <c r="AF2939" s="182" t="s">
        <v>7203</v>
      </c>
      <c r="AG2939" s="182" t="s">
        <v>17312</v>
      </c>
      <c r="AH2939" s="182" t="s">
        <v>2993</v>
      </c>
      <c r="AI2939" s="182" t="s">
        <v>17040</v>
      </c>
    </row>
    <row r="2940" spans="25:35" x14ac:dyDescent="0.4">
      <c r="Y2940" s="182" t="s">
        <v>1306</v>
      </c>
      <c r="Z2940" s="182">
        <v>2003</v>
      </c>
      <c r="AA2940" s="182">
        <v>11378.5</v>
      </c>
      <c r="AB2940" s="182">
        <v>210</v>
      </c>
      <c r="AC2940" s="182">
        <v>13</v>
      </c>
      <c r="AD2940" s="182">
        <v>9463</v>
      </c>
      <c r="AF2940" s="182" t="s">
        <v>7204</v>
      </c>
      <c r="AG2940" s="182" t="s">
        <v>17312</v>
      </c>
      <c r="AH2940" s="182" t="s">
        <v>2993</v>
      </c>
      <c r="AI2940" s="182" t="s">
        <v>17322</v>
      </c>
    </row>
    <row r="2941" spans="25:35" x14ac:dyDescent="0.4">
      <c r="Y2941" s="182" t="s">
        <v>1307</v>
      </c>
      <c r="Z2941" s="182">
        <v>2005</v>
      </c>
      <c r="AA2941" s="182">
        <v>3938.5</v>
      </c>
      <c r="AB2941" s="182">
        <v>208</v>
      </c>
      <c r="AC2941" s="182">
        <v>10</v>
      </c>
      <c r="AD2941" s="182">
        <v>3814.2</v>
      </c>
      <c r="AF2941" s="182" t="s">
        <v>178</v>
      </c>
      <c r="AG2941" s="182" t="s">
        <v>17312</v>
      </c>
      <c r="AH2941" s="182" t="s">
        <v>2993</v>
      </c>
      <c r="AI2941" s="182" t="s">
        <v>17040</v>
      </c>
    </row>
    <row r="2942" spans="25:35" x14ac:dyDescent="0.4">
      <c r="Y2942" s="182" t="s">
        <v>1308</v>
      </c>
      <c r="Z2942" s="182">
        <v>2004</v>
      </c>
      <c r="AA2942" s="182">
        <v>6746</v>
      </c>
      <c r="AB2942" s="182">
        <v>244</v>
      </c>
      <c r="AC2942" s="182">
        <v>13</v>
      </c>
      <c r="AD2942" s="182">
        <v>6746</v>
      </c>
      <c r="AF2942" s="182" t="s">
        <v>7209</v>
      </c>
      <c r="AG2942" s="182" t="s">
        <v>17312</v>
      </c>
      <c r="AH2942" s="182" t="s">
        <v>17035</v>
      </c>
      <c r="AI2942" s="182" t="s">
        <v>17040</v>
      </c>
    </row>
    <row r="2943" spans="25:35" x14ac:dyDescent="0.4">
      <c r="Y2943" s="182" t="s">
        <v>7226</v>
      </c>
      <c r="Z2943" s="182">
        <v>2002</v>
      </c>
      <c r="AA2943" s="182">
        <v>13744.3</v>
      </c>
      <c r="AB2943" s="182">
        <v>334</v>
      </c>
      <c r="AC2943" s="182">
        <v>12</v>
      </c>
      <c r="AD2943" s="182">
        <v>11149.6</v>
      </c>
      <c r="AF2943" s="182" t="s">
        <v>7211</v>
      </c>
      <c r="AG2943" s="182" t="s">
        <v>17312</v>
      </c>
      <c r="AH2943" s="182" t="s">
        <v>2993</v>
      </c>
      <c r="AI2943" s="182" t="s">
        <v>17040</v>
      </c>
    </row>
    <row r="2944" spans="25:35" x14ac:dyDescent="0.4">
      <c r="Y2944" s="182" t="s">
        <v>7228</v>
      </c>
      <c r="Z2944" s="182">
        <v>1976</v>
      </c>
      <c r="AA2944" s="182">
        <v>7530.9</v>
      </c>
      <c r="AB2944" s="182">
        <v>215</v>
      </c>
      <c r="AC2944" s="182">
        <v>5</v>
      </c>
      <c r="AD2944" s="182">
        <v>6930.9</v>
      </c>
      <c r="AF2944" s="182" t="s">
        <v>7214</v>
      </c>
      <c r="AG2944" s="182" t="s">
        <v>17312</v>
      </c>
      <c r="AH2944" s="182" t="s">
        <v>2993</v>
      </c>
      <c r="AI2944" s="182" t="s">
        <v>17331</v>
      </c>
    </row>
    <row r="2945" spans="25:35" x14ac:dyDescent="0.4">
      <c r="Y2945" s="182" t="s">
        <v>7229</v>
      </c>
      <c r="Z2945" s="182">
        <v>1973</v>
      </c>
      <c r="AA2945" s="182">
        <v>6058</v>
      </c>
      <c r="AB2945" s="182">
        <v>248</v>
      </c>
      <c r="AC2945" s="182">
        <v>5</v>
      </c>
      <c r="AD2945" s="182">
        <v>6058</v>
      </c>
      <c r="AF2945" s="182" t="s">
        <v>7216</v>
      </c>
      <c r="AG2945" s="182" t="s">
        <v>17312</v>
      </c>
      <c r="AH2945" s="182" t="s">
        <v>17035</v>
      </c>
      <c r="AI2945" s="182" t="s">
        <v>17315</v>
      </c>
    </row>
    <row r="2946" spans="25:35" x14ac:dyDescent="0.4">
      <c r="Y2946" s="182" t="s">
        <v>7231</v>
      </c>
      <c r="Z2946" s="182">
        <v>1973</v>
      </c>
      <c r="AA2946" s="182">
        <v>4737.7</v>
      </c>
      <c r="AB2946" s="182">
        <v>214</v>
      </c>
      <c r="AC2946" s="182">
        <v>5</v>
      </c>
      <c r="AD2946" s="182">
        <v>4737.7</v>
      </c>
      <c r="AF2946" s="182" t="s">
        <v>7217</v>
      </c>
      <c r="AG2946" s="182" t="s">
        <v>17312</v>
      </c>
      <c r="AH2946" s="182" t="s">
        <v>17035</v>
      </c>
      <c r="AI2946" s="182" t="s">
        <v>17040</v>
      </c>
    </row>
    <row r="2947" spans="25:35" x14ac:dyDescent="0.4">
      <c r="Y2947" s="182" t="s">
        <v>7233</v>
      </c>
      <c r="Z2947" s="182">
        <v>1973</v>
      </c>
      <c r="AA2947" s="182">
        <v>3326.9</v>
      </c>
      <c r="AB2947" s="182">
        <v>268</v>
      </c>
      <c r="AC2947" s="182">
        <v>5</v>
      </c>
      <c r="AD2947" s="182">
        <v>3026.9</v>
      </c>
      <c r="AF2947" s="182" t="s">
        <v>99</v>
      </c>
      <c r="AG2947" s="182" t="s">
        <v>17312</v>
      </c>
      <c r="AH2947" s="182" t="s">
        <v>17035</v>
      </c>
      <c r="AI2947" s="182" t="s">
        <v>17040</v>
      </c>
    </row>
    <row r="2948" spans="25:35" x14ac:dyDescent="0.4">
      <c r="Y2948" s="182" t="s">
        <v>7234</v>
      </c>
      <c r="Z2948" s="182">
        <v>1974</v>
      </c>
      <c r="AA2948" s="182">
        <v>8317.4</v>
      </c>
      <c r="AB2948" s="182">
        <v>264</v>
      </c>
      <c r="AC2948" s="182">
        <v>5</v>
      </c>
      <c r="AD2948" s="182">
        <v>8307.4</v>
      </c>
      <c r="AF2948" s="182" t="s">
        <v>7219</v>
      </c>
      <c r="AG2948" s="182" t="s">
        <v>17312</v>
      </c>
      <c r="AH2948" s="182" t="s">
        <v>2993</v>
      </c>
      <c r="AI2948" s="182" t="s">
        <v>17040</v>
      </c>
    </row>
    <row r="2949" spans="25:35" x14ac:dyDescent="0.4">
      <c r="Y2949" s="182" t="s">
        <v>1309</v>
      </c>
      <c r="Z2949" s="182">
        <v>1981</v>
      </c>
      <c r="AA2949" s="182">
        <v>2919</v>
      </c>
      <c r="AB2949" s="182">
        <v>128</v>
      </c>
      <c r="AC2949" s="182">
        <v>5</v>
      </c>
      <c r="AD2949" s="182">
        <v>1836.4</v>
      </c>
      <c r="AF2949" s="182" t="s">
        <v>7221</v>
      </c>
      <c r="AG2949" s="182" t="s">
        <v>17312</v>
      </c>
      <c r="AH2949" s="182" t="s">
        <v>17035</v>
      </c>
      <c r="AI2949" s="182" t="s">
        <v>17040</v>
      </c>
    </row>
    <row r="2950" spans="25:35" x14ac:dyDescent="0.4">
      <c r="Y2950" s="182" t="s">
        <v>7236</v>
      </c>
      <c r="Z2950" s="182">
        <v>1978</v>
      </c>
      <c r="AA2950" s="182">
        <v>3092.6</v>
      </c>
      <c r="AB2950" s="182">
        <v>115</v>
      </c>
      <c r="AC2950" s="182">
        <v>5</v>
      </c>
      <c r="AD2950" s="182">
        <v>3092.6</v>
      </c>
      <c r="AF2950" s="182" t="s">
        <v>179</v>
      </c>
      <c r="AG2950" s="182" t="s">
        <v>17312</v>
      </c>
      <c r="AH2950" s="182" t="s">
        <v>2993</v>
      </c>
      <c r="AI2950" s="182" t="s">
        <v>17042</v>
      </c>
    </row>
    <row r="2951" spans="25:35" x14ac:dyDescent="0.4">
      <c r="Y2951" s="182" t="s">
        <v>7237</v>
      </c>
      <c r="Z2951" s="182">
        <v>1973</v>
      </c>
      <c r="AA2951" s="182">
        <v>4555.3999999999996</v>
      </c>
      <c r="AB2951" s="182">
        <v>217</v>
      </c>
      <c r="AC2951" s="182">
        <v>5</v>
      </c>
      <c r="AD2951" s="182">
        <v>4555.3999999999996</v>
      </c>
      <c r="AF2951" s="182" t="s">
        <v>180</v>
      </c>
      <c r="AG2951" s="182" t="s">
        <v>17312</v>
      </c>
      <c r="AH2951" s="182" t="s">
        <v>2993</v>
      </c>
      <c r="AI2951" s="182" t="s">
        <v>17042</v>
      </c>
    </row>
    <row r="2952" spans="25:35" x14ac:dyDescent="0.4">
      <c r="Y2952" s="182" t="s">
        <v>7239</v>
      </c>
      <c r="Z2952" s="182">
        <v>2012</v>
      </c>
      <c r="AA2952" s="182">
        <v>8655.4</v>
      </c>
      <c r="AB2952" s="182">
        <v>163</v>
      </c>
      <c r="AC2952" s="182">
        <v>10</v>
      </c>
      <c r="AD2952" s="182">
        <v>6244.4</v>
      </c>
      <c r="AF2952" s="182" t="s">
        <v>7224</v>
      </c>
      <c r="AG2952" s="182" t="s">
        <v>17312</v>
      </c>
      <c r="AH2952" s="182" t="s">
        <v>2993</v>
      </c>
      <c r="AI2952" s="182" t="s">
        <v>17042</v>
      </c>
    </row>
    <row r="2953" spans="25:35" x14ac:dyDescent="0.4">
      <c r="Y2953" s="182" t="s">
        <v>7241</v>
      </c>
      <c r="Z2953" s="182">
        <v>1980</v>
      </c>
      <c r="AA2953" s="182">
        <v>15597.4</v>
      </c>
      <c r="AB2953" s="182">
        <v>464</v>
      </c>
      <c r="AC2953" s="182">
        <v>9</v>
      </c>
      <c r="AD2953" s="182">
        <v>14916.3</v>
      </c>
      <c r="AF2953" s="182" t="s">
        <v>7225</v>
      </c>
      <c r="AG2953" s="182" t="s">
        <v>17312</v>
      </c>
      <c r="AH2953" s="182" t="s">
        <v>2993</v>
      </c>
      <c r="AI2953" s="182" t="s">
        <v>17315</v>
      </c>
    </row>
    <row r="2954" spans="25:35" x14ac:dyDescent="0.4">
      <c r="Y2954" s="182" t="s">
        <v>7242</v>
      </c>
      <c r="Z2954" s="182">
        <v>1976</v>
      </c>
      <c r="AA2954" s="182">
        <v>9825.9</v>
      </c>
      <c r="AB2954" s="182">
        <v>200</v>
      </c>
      <c r="AC2954" s="182">
        <v>7</v>
      </c>
      <c r="AD2954" s="182">
        <v>7834.8</v>
      </c>
      <c r="AF2954" s="182" t="s">
        <v>1306</v>
      </c>
      <c r="AG2954" s="182" t="s">
        <v>17312</v>
      </c>
      <c r="AH2954" s="182" t="s">
        <v>2993</v>
      </c>
      <c r="AI2954" s="182" t="s">
        <v>17042</v>
      </c>
    </row>
    <row r="2955" spans="25:35" x14ac:dyDescent="0.4">
      <c r="Y2955" s="182" t="s">
        <v>7243</v>
      </c>
      <c r="Z2955" s="182">
        <v>1972</v>
      </c>
      <c r="AA2955" s="182">
        <v>6555.3</v>
      </c>
      <c r="AB2955" s="182">
        <v>271</v>
      </c>
      <c r="AC2955" s="182">
        <v>5</v>
      </c>
      <c r="AD2955" s="182">
        <v>6430.2</v>
      </c>
      <c r="AF2955" s="182" t="s">
        <v>1307</v>
      </c>
      <c r="AG2955" s="182" t="s">
        <v>17312</v>
      </c>
      <c r="AH2955" s="182" t="s">
        <v>2993</v>
      </c>
      <c r="AI2955" s="182" t="s">
        <v>17040</v>
      </c>
    </row>
    <row r="2956" spans="25:35" x14ac:dyDescent="0.4">
      <c r="Y2956" s="182" t="s">
        <v>7244</v>
      </c>
      <c r="Z2956" s="182">
        <v>1988</v>
      </c>
      <c r="AA2956" s="182">
        <v>2676</v>
      </c>
      <c r="AB2956" s="182">
        <v>125</v>
      </c>
      <c r="AC2956" s="182">
        <v>5</v>
      </c>
      <c r="AD2956" s="182">
        <v>2676</v>
      </c>
      <c r="AF2956" s="182" t="s">
        <v>1308</v>
      </c>
      <c r="AG2956" s="182" t="s">
        <v>17312</v>
      </c>
      <c r="AH2956" s="182" t="s">
        <v>2993</v>
      </c>
      <c r="AI2956" s="182" t="s">
        <v>17042</v>
      </c>
    </row>
    <row r="2957" spans="25:35" x14ac:dyDescent="0.4">
      <c r="Y2957" s="182" t="s">
        <v>7245</v>
      </c>
      <c r="Z2957" s="182">
        <v>1973</v>
      </c>
      <c r="AA2957" s="182">
        <v>8046.2</v>
      </c>
      <c r="AB2957" s="182">
        <v>274</v>
      </c>
      <c r="AC2957" s="182">
        <v>5</v>
      </c>
      <c r="AD2957" s="182">
        <v>8046.2</v>
      </c>
      <c r="AF2957" s="182" t="s">
        <v>7226</v>
      </c>
      <c r="AG2957" s="182" t="s">
        <v>17312</v>
      </c>
      <c r="AH2957" s="182" t="s">
        <v>2993</v>
      </c>
      <c r="AI2957" s="182" t="s">
        <v>17322</v>
      </c>
    </row>
    <row r="2958" spans="25:35" x14ac:dyDescent="0.4">
      <c r="Y2958" s="182" t="s">
        <v>7247</v>
      </c>
      <c r="Z2958" s="182">
        <v>1984</v>
      </c>
      <c r="AA2958" s="182">
        <v>4635.7</v>
      </c>
      <c r="AB2958" s="182">
        <v>218</v>
      </c>
      <c r="AC2958" s="182">
        <v>16</v>
      </c>
      <c r="AD2958" s="182">
        <v>4635.7</v>
      </c>
      <c r="AF2958" s="182" t="s">
        <v>7228</v>
      </c>
      <c r="AG2958" s="182" t="s">
        <v>17312</v>
      </c>
      <c r="AH2958" s="182" t="s">
        <v>2993</v>
      </c>
      <c r="AI2958" s="182" t="s">
        <v>17332</v>
      </c>
    </row>
    <row r="2959" spans="25:35" x14ac:dyDescent="0.4">
      <c r="Y2959" s="182" t="s">
        <v>1310</v>
      </c>
      <c r="Z2959" s="182">
        <v>1987</v>
      </c>
      <c r="AA2959" s="182">
        <v>10118.799999999999</v>
      </c>
      <c r="AB2959" s="182">
        <v>379</v>
      </c>
      <c r="AC2959" s="182">
        <v>9</v>
      </c>
      <c r="AD2959" s="182">
        <v>10118.799999999999</v>
      </c>
      <c r="AF2959" s="182" t="s">
        <v>7229</v>
      </c>
      <c r="AG2959" s="182" t="s">
        <v>17312</v>
      </c>
      <c r="AH2959" s="182" t="s">
        <v>2993</v>
      </c>
      <c r="AI2959" s="182" t="s">
        <v>17314</v>
      </c>
    </row>
    <row r="2960" spans="25:35" x14ac:dyDescent="0.4">
      <c r="Y2960" s="182" t="s">
        <v>7250</v>
      </c>
      <c r="Z2960" s="182">
        <v>1988</v>
      </c>
      <c r="AA2960" s="182">
        <v>7536</v>
      </c>
      <c r="AB2960" s="182">
        <v>248</v>
      </c>
      <c r="AC2960" s="182">
        <v>9</v>
      </c>
      <c r="AD2960" s="182">
        <v>5697</v>
      </c>
      <c r="AF2960" s="182" t="s">
        <v>7231</v>
      </c>
      <c r="AG2960" s="182" t="s">
        <v>17312</v>
      </c>
      <c r="AH2960" s="182" t="s">
        <v>2993</v>
      </c>
      <c r="AI2960" s="182" t="s">
        <v>17320</v>
      </c>
    </row>
    <row r="2961" spans="25:35" x14ac:dyDescent="0.4">
      <c r="Y2961" s="182" t="s">
        <v>7252</v>
      </c>
      <c r="Z2961" s="182">
        <v>1985</v>
      </c>
      <c r="AA2961" s="182">
        <v>4729.8</v>
      </c>
      <c r="AB2961" s="182">
        <v>208</v>
      </c>
      <c r="AC2961" s="182">
        <v>16</v>
      </c>
      <c r="AD2961" s="182">
        <v>4729.8</v>
      </c>
      <c r="AF2961" s="182" t="s">
        <v>7233</v>
      </c>
      <c r="AG2961" s="182" t="s">
        <v>17319</v>
      </c>
      <c r="AH2961" s="182" t="s">
        <v>2993</v>
      </c>
      <c r="AI2961" s="182" t="s">
        <v>17315</v>
      </c>
    </row>
    <row r="2962" spans="25:35" x14ac:dyDescent="0.4">
      <c r="Y2962" s="182" t="s">
        <v>7253</v>
      </c>
      <c r="Z2962" s="182">
        <v>1977</v>
      </c>
      <c r="AA2962" s="182">
        <v>7814.4</v>
      </c>
      <c r="AB2962" s="182">
        <v>362</v>
      </c>
      <c r="AC2962" s="182">
        <v>9</v>
      </c>
      <c r="AD2962" s="182">
        <v>7814.4</v>
      </c>
      <c r="AF2962" s="182" t="s">
        <v>7234</v>
      </c>
      <c r="AG2962" s="182" t="s">
        <v>17312</v>
      </c>
      <c r="AH2962" s="182" t="s">
        <v>2993</v>
      </c>
      <c r="AI2962" s="182" t="s">
        <v>17314</v>
      </c>
    </row>
    <row r="2963" spans="25:35" x14ac:dyDescent="0.4">
      <c r="Y2963" s="182" t="s">
        <v>7255</v>
      </c>
      <c r="Z2963" s="182">
        <v>1978</v>
      </c>
      <c r="AA2963" s="182">
        <v>26712.799999999999</v>
      </c>
      <c r="AB2963" s="182">
        <v>958</v>
      </c>
      <c r="AC2963" s="182">
        <v>9</v>
      </c>
      <c r="AD2963" s="182">
        <v>20968.599999999999</v>
      </c>
      <c r="AF2963" s="182" t="s">
        <v>1309</v>
      </c>
      <c r="AG2963" s="182" t="s">
        <v>17312</v>
      </c>
      <c r="AH2963" s="182" t="s">
        <v>2993</v>
      </c>
      <c r="AI2963" s="182" t="s">
        <v>17040</v>
      </c>
    </row>
    <row r="2964" spans="25:35" x14ac:dyDescent="0.4">
      <c r="Y2964" s="182" t="s">
        <v>7257</v>
      </c>
      <c r="Z2964" s="182">
        <v>1978</v>
      </c>
      <c r="AA2964" s="182">
        <v>7814.5</v>
      </c>
      <c r="AB2964" s="182">
        <v>393</v>
      </c>
      <c r="AC2964" s="182">
        <v>9</v>
      </c>
      <c r="AD2964" s="182">
        <v>7814.5</v>
      </c>
      <c r="AF2964" s="182" t="s">
        <v>7236</v>
      </c>
      <c r="AG2964" s="182" t="s">
        <v>17319</v>
      </c>
      <c r="AH2964" s="182" t="s">
        <v>2993</v>
      </c>
      <c r="AI2964" s="182" t="s">
        <v>17315</v>
      </c>
    </row>
    <row r="2965" spans="25:35" x14ac:dyDescent="0.4">
      <c r="Y2965" s="182" t="s">
        <v>7258</v>
      </c>
      <c r="Z2965" s="182">
        <v>1979</v>
      </c>
      <c r="AA2965" s="182">
        <v>7795.7</v>
      </c>
      <c r="AB2965" s="182">
        <v>343</v>
      </c>
      <c r="AC2965" s="182">
        <v>9</v>
      </c>
      <c r="AD2965" s="182">
        <v>7795.7</v>
      </c>
      <c r="AF2965" s="182" t="s">
        <v>7237</v>
      </c>
      <c r="AG2965" s="182" t="s">
        <v>17319</v>
      </c>
      <c r="AH2965" s="182" t="s">
        <v>2993</v>
      </c>
      <c r="AI2965" s="182" t="s">
        <v>17320</v>
      </c>
    </row>
    <row r="2966" spans="25:35" x14ac:dyDescent="0.4">
      <c r="Y2966" s="182" t="s">
        <v>7259</v>
      </c>
      <c r="Z2966" s="182">
        <v>1979</v>
      </c>
      <c r="AA2966" s="182">
        <v>10930.5</v>
      </c>
      <c r="AB2966" s="182">
        <v>208</v>
      </c>
      <c r="AC2966" s="182">
        <v>9</v>
      </c>
      <c r="AD2966" s="182">
        <v>10930.5</v>
      </c>
      <c r="AF2966" s="182" t="s">
        <v>7239</v>
      </c>
      <c r="AG2966" s="182" t="s">
        <v>17312</v>
      </c>
      <c r="AH2966" s="182" t="s">
        <v>2993</v>
      </c>
      <c r="AI2966" s="182" t="s">
        <v>17322</v>
      </c>
    </row>
    <row r="2967" spans="25:35" x14ac:dyDescent="0.4">
      <c r="Y2967" s="182" t="s">
        <v>1311</v>
      </c>
      <c r="Z2967" s="182">
        <v>1977</v>
      </c>
      <c r="AA2967" s="182">
        <v>9494</v>
      </c>
      <c r="AB2967" s="182">
        <v>350</v>
      </c>
      <c r="AC2967" s="182">
        <v>9</v>
      </c>
      <c r="AD2967" s="182">
        <v>9494</v>
      </c>
      <c r="AF2967" s="182" t="s">
        <v>7241</v>
      </c>
      <c r="AG2967" s="182" t="s">
        <v>17312</v>
      </c>
      <c r="AH2967" s="182" t="s">
        <v>2993</v>
      </c>
      <c r="AI2967" s="182" t="s">
        <v>17331</v>
      </c>
    </row>
    <row r="2968" spans="25:35" x14ac:dyDescent="0.4">
      <c r="Y2968" s="182" t="s">
        <v>7262</v>
      </c>
      <c r="Z2968" s="182">
        <v>1976</v>
      </c>
      <c r="AA2968" s="182">
        <v>7311.4</v>
      </c>
      <c r="AB2968" s="182">
        <v>266</v>
      </c>
      <c r="AC2968" s="182">
        <v>9</v>
      </c>
      <c r="AD2968" s="182">
        <v>5709.4</v>
      </c>
      <c r="AF2968" s="182" t="s">
        <v>7242</v>
      </c>
      <c r="AG2968" s="182" t="s">
        <v>17312</v>
      </c>
      <c r="AH2968" s="182" t="s">
        <v>2993</v>
      </c>
      <c r="AI2968" s="182" t="s">
        <v>17315</v>
      </c>
    </row>
    <row r="2969" spans="25:35" x14ac:dyDescent="0.4">
      <c r="Y2969" s="182" t="s">
        <v>7263</v>
      </c>
      <c r="Z2969" s="182">
        <v>2000</v>
      </c>
      <c r="AA2969" s="182">
        <v>4112.8999999999996</v>
      </c>
      <c r="AB2969" s="182">
        <v>217</v>
      </c>
      <c r="AC2969" s="182">
        <v>10</v>
      </c>
      <c r="AD2969" s="182">
        <v>3342</v>
      </c>
      <c r="AF2969" s="182" t="s">
        <v>7243</v>
      </c>
      <c r="AG2969" s="182" t="s">
        <v>17312</v>
      </c>
      <c r="AH2969" s="182" t="s">
        <v>2993</v>
      </c>
      <c r="AI2969" s="182" t="s">
        <v>17314</v>
      </c>
    </row>
    <row r="2970" spans="25:35" x14ac:dyDescent="0.4">
      <c r="Y2970" s="182" t="s">
        <v>1312</v>
      </c>
      <c r="Z2970" s="182">
        <v>2003</v>
      </c>
      <c r="AA2970" s="182">
        <v>3612</v>
      </c>
      <c r="AB2970" s="182">
        <v>164</v>
      </c>
      <c r="AC2970" s="182">
        <v>10</v>
      </c>
      <c r="AD2970" s="182">
        <v>2927.09</v>
      </c>
      <c r="AF2970" s="182" t="s">
        <v>7244</v>
      </c>
      <c r="AG2970" s="182" t="s">
        <v>17312</v>
      </c>
      <c r="AH2970" s="182" t="s">
        <v>2993</v>
      </c>
      <c r="AI2970" s="182" t="s">
        <v>17315</v>
      </c>
    </row>
    <row r="2971" spans="25:35" x14ac:dyDescent="0.4">
      <c r="Y2971" s="182" t="s">
        <v>7265</v>
      </c>
      <c r="Z2971" s="182">
        <v>2005</v>
      </c>
      <c r="AA2971" s="182">
        <v>3688.5</v>
      </c>
      <c r="AB2971" s="182">
        <v>176</v>
      </c>
      <c r="AC2971" s="182">
        <v>10</v>
      </c>
      <c r="AD2971" s="182">
        <v>3334.49</v>
      </c>
      <c r="AF2971" s="182" t="s">
        <v>7245</v>
      </c>
      <c r="AG2971" s="182" t="s">
        <v>17312</v>
      </c>
      <c r="AH2971" s="182" t="s">
        <v>2993</v>
      </c>
      <c r="AI2971" s="182" t="s">
        <v>17314</v>
      </c>
    </row>
    <row r="2972" spans="25:35" x14ac:dyDescent="0.4">
      <c r="Y2972" s="182" t="s">
        <v>100</v>
      </c>
      <c r="Z2972" s="182">
        <v>1967</v>
      </c>
      <c r="AA2972" s="182">
        <v>383.1</v>
      </c>
      <c r="AB2972" s="182">
        <v>23</v>
      </c>
      <c r="AC2972" s="182">
        <v>2</v>
      </c>
      <c r="AD2972" s="182">
        <v>257.60000000000002</v>
      </c>
      <c r="AF2972" s="182" t="s">
        <v>7247</v>
      </c>
      <c r="AG2972" s="182" t="s">
        <v>17319</v>
      </c>
      <c r="AH2972" s="182" t="s">
        <v>2993</v>
      </c>
      <c r="AI2972" s="182" t="s">
        <v>17040</v>
      </c>
    </row>
    <row r="2973" spans="25:35" x14ac:dyDescent="0.4">
      <c r="Y2973" s="182" t="s">
        <v>7269</v>
      </c>
      <c r="Z2973" s="182">
        <v>1959</v>
      </c>
      <c r="AA2973" s="182">
        <v>584.6</v>
      </c>
      <c r="AB2973" s="182">
        <v>25</v>
      </c>
      <c r="AC2973" s="182">
        <v>2</v>
      </c>
      <c r="AD2973" s="182">
        <v>533.20000000000005</v>
      </c>
      <c r="AF2973" s="182" t="s">
        <v>1310</v>
      </c>
      <c r="AG2973" s="182" t="s">
        <v>17312</v>
      </c>
      <c r="AH2973" s="182" t="s">
        <v>2993</v>
      </c>
      <c r="AI2973" s="182" t="s">
        <v>17331</v>
      </c>
    </row>
    <row r="2974" spans="25:35" x14ac:dyDescent="0.4">
      <c r="Y2974" s="182" t="s">
        <v>7270</v>
      </c>
      <c r="Z2974" s="182">
        <v>2012</v>
      </c>
      <c r="AA2974" s="182">
        <v>16855</v>
      </c>
      <c r="AB2974" s="182">
        <v>679</v>
      </c>
      <c r="AC2974" s="182">
        <v>10</v>
      </c>
      <c r="AD2974" s="182">
        <v>15980</v>
      </c>
      <c r="AF2974" s="182" t="s">
        <v>7250</v>
      </c>
      <c r="AG2974" s="182" t="s">
        <v>17312</v>
      </c>
      <c r="AH2974" s="182" t="s">
        <v>2993</v>
      </c>
      <c r="AI2974" s="182" t="s">
        <v>17322</v>
      </c>
    </row>
    <row r="2975" spans="25:35" x14ac:dyDescent="0.4">
      <c r="Y2975" s="182" t="s">
        <v>7271</v>
      </c>
      <c r="Z2975" s="182">
        <v>2010</v>
      </c>
      <c r="AA2975" s="182">
        <v>7405</v>
      </c>
      <c r="AB2975" s="182">
        <v>136</v>
      </c>
      <c r="AC2975" s="182">
        <v>10</v>
      </c>
      <c r="AD2975" s="182">
        <v>5485.9</v>
      </c>
      <c r="AF2975" s="182" t="s">
        <v>7252</v>
      </c>
      <c r="AG2975" s="182" t="s">
        <v>17319</v>
      </c>
      <c r="AH2975" s="182" t="s">
        <v>2993</v>
      </c>
      <c r="AI2975" s="182" t="s">
        <v>17040</v>
      </c>
    </row>
    <row r="2976" spans="25:35" x14ac:dyDescent="0.4">
      <c r="Y2976" s="182" t="s">
        <v>7272</v>
      </c>
      <c r="Z2976" s="182">
        <v>1961</v>
      </c>
      <c r="AA2976" s="182">
        <v>1132.2</v>
      </c>
      <c r="AB2976" s="182">
        <v>42</v>
      </c>
      <c r="AC2976" s="182">
        <v>2</v>
      </c>
      <c r="AD2976" s="182">
        <v>631.20000000000005</v>
      </c>
      <c r="AF2976" s="182" t="s">
        <v>7253</v>
      </c>
      <c r="AG2976" s="182" t="s">
        <v>17319</v>
      </c>
      <c r="AH2976" s="182" t="s">
        <v>2993</v>
      </c>
      <c r="AI2976" s="182" t="s">
        <v>17315</v>
      </c>
    </row>
    <row r="2977" spans="25:35" x14ac:dyDescent="0.4">
      <c r="Y2977" s="182" t="s">
        <v>101</v>
      </c>
      <c r="Z2977" s="182">
        <v>1974</v>
      </c>
      <c r="AA2977" s="182">
        <v>5132</v>
      </c>
      <c r="AB2977" s="182">
        <v>214</v>
      </c>
      <c r="AC2977" s="182">
        <v>5</v>
      </c>
      <c r="AD2977" s="182">
        <v>4222.41</v>
      </c>
      <c r="AF2977" s="182" t="s">
        <v>7255</v>
      </c>
      <c r="AG2977" s="182" t="s">
        <v>17319</v>
      </c>
      <c r="AH2977" s="182" t="s">
        <v>17446</v>
      </c>
      <c r="AI2977" s="182" t="s">
        <v>17447</v>
      </c>
    </row>
    <row r="2978" spans="25:35" x14ac:dyDescent="0.4">
      <c r="Y2978" s="182" t="s">
        <v>7274</v>
      </c>
      <c r="Z2978" s="182">
        <v>1960</v>
      </c>
      <c r="AA2978" s="182">
        <v>641</v>
      </c>
      <c r="AB2978" s="182">
        <v>37</v>
      </c>
      <c r="AC2978" s="182">
        <v>2</v>
      </c>
      <c r="AD2978" s="182">
        <v>401</v>
      </c>
      <c r="AF2978" s="182" t="s">
        <v>7257</v>
      </c>
      <c r="AG2978" s="182" t="s">
        <v>17319</v>
      </c>
      <c r="AH2978" s="182" t="s">
        <v>2993</v>
      </c>
      <c r="AI2978" s="182" t="s">
        <v>17315</v>
      </c>
    </row>
    <row r="2979" spans="25:35" x14ac:dyDescent="0.4">
      <c r="Y2979" s="182" t="s">
        <v>7275</v>
      </c>
      <c r="Z2979" s="182">
        <v>1968</v>
      </c>
      <c r="AA2979" s="182">
        <v>4517.5</v>
      </c>
      <c r="AB2979" s="182">
        <v>205</v>
      </c>
      <c r="AC2979" s="182">
        <v>5</v>
      </c>
      <c r="AD2979" s="182">
        <v>3260.2</v>
      </c>
      <c r="AF2979" s="182" t="s">
        <v>7258</v>
      </c>
      <c r="AG2979" s="182" t="s">
        <v>17319</v>
      </c>
      <c r="AH2979" s="182" t="s">
        <v>2993</v>
      </c>
      <c r="AI2979" s="182" t="s">
        <v>17315</v>
      </c>
    </row>
    <row r="2980" spans="25:35" x14ac:dyDescent="0.4">
      <c r="Y2980" s="182" t="s">
        <v>1313</v>
      </c>
      <c r="Z2980" s="182">
        <v>1988</v>
      </c>
      <c r="AA2980" s="182">
        <v>2308.5</v>
      </c>
      <c r="AB2980" s="182">
        <v>108</v>
      </c>
      <c r="AC2980" s="182">
        <v>5</v>
      </c>
      <c r="AD2980" s="182">
        <v>2308.5</v>
      </c>
      <c r="AF2980" s="182" t="s">
        <v>7259</v>
      </c>
      <c r="AG2980" s="182" t="s">
        <v>17312</v>
      </c>
      <c r="AH2980" s="182" t="s">
        <v>2993</v>
      </c>
      <c r="AI2980" s="182" t="s">
        <v>17315</v>
      </c>
    </row>
    <row r="2981" spans="25:35" x14ac:dyDescent="0.4">
      <c r="Y2981" s="182" t="s">
        <v>7276</v>
      </c>
      <c r="Z2981" s="182">
        <v>1968</v>
      </c>
      <c r="AA2981" s="182">
        <v>2860</v>
      </c>
      <c r="AB2981" s="182">
        <v>140</v>
      </c>
      <c r="AC2981" s="182">
        <v>5</v>
      </c>
      <c r="AD2981" s="182">
        <v>2613.8000000000002</v>
      </c>
      <c r="AF2981" s="182" t="s">
        <v>1311</v>
      </c>
      <c r="AG2981" s="182" t="s">
        <v>17312</v>
      </c>
      <c r="AH2981" s="182" t="s">
        <v>2993</v>
      </c>
      <c r="AI2981" s="182" t="s">
        <v>17315</v>
      </c>
    </row>
    <row r="2982" spans="25:35" x14ac:dyDescent="0.4">
      <c r="Y2982" s="182" t="s">
        <v>7277</v>
      </c>
      <c r="Z2982" s="182">
        <v>1969</v>
      </c>
      <c r="AA2982" s="182">
        <v>2822.8</v>
      </c>
      <c r="AB2982" s="182">
        <v>138</v>
      </c>
      <c r="AC2982" s="182">
        <v>5</v>
      </c>
      <c r="AD2982" s="182">
        <v>2587.9</v>
      </c>
      <c r="AF2982" s="182" t="s">
        <v>7262</v>
      </c>
      <c r="AG2982" s="182" t="s">
        <v>17319</v>
      </c>
      <c r="AH2982" s="182" t="s">
        <v>17448</v>
      </c>
      <c r="AI2982" s="182" t="s">
        <v>17322</v>
      </c>
    </row>
    <row r="2983" spans="25:35" x14ac:dyDescent="0.4">
      <c r="Y2983" s="182" t="s">
        <v>7278</v>
      </c>
      <c r="Z2983" s="182">
        <v>1968</v>
      </c>
      <c r="AA2983" s="182">
        <v>2600.1999999999998</v>
      </c>
      <c r="AB2983" s="182">
        <v>153</v>
      </c>
      <c r="AC2983" s="182">
        <v>5</v>
      </c>
      <c r="AD2983" s="182">
        <v>1814.7</v>
      </c>
      <c r="AF2983" s="182" t="s">
        <v>7263</v>
      </c>
      <c r="AG2983" s="182" t="s">
        <v>17312</v>
      </c>
      <c r="AH2983" s="182" t="s">
        <v>2993</v>
      </c>
      <c r="AI2983" s="182" t="s">
        <v>17040</v>
      </c>
    </row>
    <row r="2984" spans="25:35" x14ac:dyDescent="0.4">
      <c r="Y2984" s="182" t="s">
        <v>7279</v>
      </c>
      <c r="Z2984" s="182">
        <v>1972</v>
      </c>
      <c r="AA2984" s="182">
        <v>2251.1999999999998</v>
      </c>
      <c r="AB2984" s="182">
        <v>103</v>
      </c>
      <c r="AC2984" s="182">
        <v>9</v>
      </c>
      <c r="AD2984" s="182">
        <v>2251.1999999999998</v>
      </c>
      <c r="AF2984" s="182" t="s">
        <v>1312</v>
      </c>
      <c r="AG2984" s="182" t="s">
        <v>17312</v>
      </c>
      <c r="AH2984" s="182" t="s">
        <v>2993</v>
      </c>
      <c r="AI2984" s="182" t="s">
        <v>17040</v>
      </c>
    </row>
    <row r="2985" spans="25:35" x14ac:dyDescent="0.4">
      <c r="Y2985" s="182" t="s">
        <v>7280</v>
      </c>
      <c r="Z2985" s="182">
        <v>1959</v>
      </c>
      <c r="AA2985" s="182">
        <v>297.60000000000002</v>
      </c>
      <c r="AB2985" s="182">
        <v>18</v>
      </c>
      <c r="AC2985" s="182">
        <v>2</v>
      </c>
      <c r="AD2985" s="182">
        <v>272.3</v>
      </c>
      <c r="AF2985" s="182" t="s">
        <v>7265</v>
      </c>
      <c r="AG2985" s="182" t="s">
        <v>17312</v>
      </c>
      <c r="AH2985" s="182" t="s">
        <v>2993</v>
      </c>
      <c r="AI2985" s="182" t="s">
        <v>17040</v>
      </c>
    </row>
    <row r="2986" spans="25:35" x14ac:dyDescent="0.4">
      <c r="Y2986" s="182" t="s">
        <v>7283</v>
      </c>
      <c r="Z2986" s="182">
        <v>1972</v>
      </c>
      <c r="AA2986" s="182">
        <v>5625.4</v>
      </c>
      <c r="AB2986" s="182">
        <v>255</v>
      </c>
      <c r="AC2986" s="182">
        <v>5</v>
      </c>
      <c r="AD2986" s="182">
        <v>5147.7</v>
      </c>
      <c r="AF2986" s="182" t="s">
        <v>100</v>
      </c>
      <c r="AG2986" s="182" t="s">
        <v>17312</v>
      </c>
      <c r="AH2986" s="182" t="s">
        <v>2993</v>
      </c>
      <c r="AI2986" s="182" t="s">
        <v>17042</v>
      </c>
    </row>
    <row r="2987" spans="25:35" x14ac:dyDescent="0.4">
      <c r="Y2987" s="182" t="s">
        <v>7284</v>
      </c>
      <c r="Z2987" s="182">
        <v>1972</v>
      </c>
      <c r="AA2987" s="182">
        <v>10206.200000000001</v>
      </c>
      <c r="AB2987" s="182">
        <v>370</v>
      </c>
      <c r="AC2987" s="182">
        <v>5</v>
      </c>
      <c r="AD2987" s="182">
        <v>7711.9</v>
      </c>
      <c r="AF2987" s="182" t="s">
        <v>7269</v>
      </c>
      <c r="AG2987" s="182" t="s">
        <v>17312</v>
      </c>
      <c r="AH2987" s="182" t="s">
        <v>2993</v>
      </c>
      <c r="AI2987" s="182" t="s">
        <v>17042</v>
      </c>
    </row>
    <row r="2988" spans="25:35" x14ac:dyDescent="0.4">
      <c r="Y2988" s="182" t="s">
        <v>7286</v>
      </c>
      <c r="Z2988" s="182">
        <v>1973</v>
      </c>
      <c r="AA2988" s="182">
        <v>6646.72</v>
      </c>
      <c r="AB2988" s="182">
        <v>253</v>
      </c>
      <c r="AC2988" s="182">
        <v>5</v>
      </c>
      <c r="AD2988" s="182">
        <v>6048.89</v>
      </c>
      <c r="AF2988" s="182" t="s">
        <v>7270</v>
      </c>
      <c r="AG2988" s="182" t="s">
        <v>17312</v>
      </c>
      <c r="AH2988" s="182" t="s">
        <v>2993</v>
      </c>
      <c r="AI2988" s="182" t="s">
        <v>17332</v>
      </c>
    </row>
    <row r="2989" spans="25:35" x14ac:dyDescent="0.4">
      <c r="Y2989" s="182" t="s">
        <v>7288</v>
      </c>
      <c r="Z2989" s="182">
        <v>1988</v>
      </c>
      <c r="AA2989" s="182">
        <v>5045.1000000000004</v>
      </c>
      <c r="AB2989" s="182">
        <v>185</v>
      </c>
      <c r="AC2989" s="182">
        <v>8</v>
      </c>
      <c r="AD2989" s="182">
        <v>4531.5</v>
      </c>
      <c r="AF2989" s="182" t="s">
        <v>7271</v>
      </c>
      <c r="AG2989" s="182" t="s">
        <v>17312</v>
      </c>
      <c r="AH2989" s="182" t="s">
        <v>2993</v>
      </c>
      <c r="AI2989" s="182" t="s">
        <v>17042</v>
      </c>
    </row>
    <row r="2990" spans="25:35" x14ac:dyDescent="0.4">
      <c r="Y2990" s="182" t="s">
        <v>7290</v>
      </c>
      <c r="Z2990" s="182">
        <v>1959</v>
      </c>
      <c r="AA2990" s="182">
        <v>433.4</v>
      </c>
      <c r="AB2990" s="182">
        <v>24</v>
      </c>
      <c r="AC2990" s="182">
        <v>2</v>
      </c>
      <c r="AD2990" s="182">
        <v>433.3</v>
      </c>
      <c r="AF2990" s="182" t="s">
        <v>7272</v>
      </c>
      <c r="AG2990" s="182" t="s">
        <v>17312</v>
      </c>
      <c r="AH2990" s="182" t="s">
        <v>2993</v>
      </c>
      <c r="AI2990" s="182" t="s">
        <v>17042</v>
      </c>
    </row>
    <row r="2991" spans="25:35" x14ac:dyDescent="0.4">
      <c r="Y2991" s="182" t="s">
        <v>7292</v>
      </c>
      <c r="Z2991" s="182">
        <v>1957</v>
      </c>
      <c r="AA2991" s="182">
        <v>427.97</v>
      </c>
      <c r="AB2991" s="182">
        <v>20</v>
      </c>
      <c r="AC2991" s="182">
        <v>2</v>
      </c>
      <c r="AD2991" s="182">
        <v>386.47</v>
      </c>
      <c r="AF2991" s="182" t="s">
        <v>101</v>
      </c>
      <c r="AG2991" s="182" t="s">
        <v>17312</v>
      </c>
      <c r="AH2991" s="182" t="s">
        <v>2993</v>
      </c>
      <c r="AI2991" s="182" t="s">
        <v>17040</v>
      </c>
    </row>
    <row r="2992" spans="25:35" x14ac:dyDescent="0.4">
      <c r="Y2992" s="182" t="s">
        <v>7294</v>
      </c>
      <c r="Z2992" s="182">
        <v>1963</v>
      </c>
      <c r="AA2992" s="182">
        <v>619.70000000000005</v>
      </c>
      <c r="AB2992" s="182">
        <v>21</v>
      </c>
      <c r="AC2992" s="182">
        <v>2</v>
      </c>
      <c r="AD2992" s="182">
        <v>559.6</v>
      </c>
      <c r="AF2992" s="182" t="s">
        <v>7274</v>
      </c>
      <c r="AG2992" s="182" t="s">
        <v>17312</v>
      </c>
      <c r="AH2992" s="182" t="s">
        <v>2993</v>
      </c>
      <c r="AI2992" s="182" t="s">
        <v>17042</v>
      </c>
    </row>
    <row r="2993" spans="25:35" x14ac:dyDescent="0.4">
      <c r="Y2993" s="182" t="s">
        <v>7296</v>
      </c>
      <c r="Z2993" s="182">
        <v>1958</v>
      </c>
      <c r="AA2993" s="182">
        <v>415.8</v>
      </c>
      <c r="AB2993" s="182">
        <v>35</v>
      </c>
      <c r="AC2993" s="182">
        <v>2</v>
      </c>
      <c r="AD2993" s="182">
        <v>369</v>
      </c>
      <c r="AF2993" s="182" t="s">
        <v>7275</v>
      </c>
      <c r="AG2993" s="182" t="s">
        <v>17319</v>
      </c>
      <c r="AH2993" s="182" t="s">
        <v>2993</v>
      </c>
      <c r="AI2993" s="182" t="s">
        <v>17331</v>
      </c>
    </row>
    <row r="2994" spans="25:35" x14ac:dyDescent="0.4">
      <c r="Y2994" s="182" t="s">
        <v>7297</v>
      </c>
      <c r="Z2994" s="182">
        <v>1963</v>
      </c>
      <c r="AA2994" s="182">
        <v>397.8</v>
      </c>
      <c r="AB2994" s="182">
        <v>23</v>
      </c>
      <c r="AC2994" s="182">
        <v>2</v>
      </c>
      <c r="AD2994" s="182">
        <v>269.60000000000002</v>
      </c>
      <c r="AF2994" s="182" t="s">
        <v>1313</v>
      </c>
      <c r="AG2994" s="182" t="s">
        <v>17312</v>
      </c>
      <c r="AH2994" s="182" t="s">
        <v>2993</v>
      </c>
      <c r="AI2994" s="182" t="s">
        <v>17322</v>
      </c>
    </row>
    <row r="2995" spans="25:35" x14ac:dyDescent="0.4">
      <c r="Y2995" s="182" t="s">
        <v>7299</v>
      </c>
      <c r="Z2995" s="182">
        <v>1957</v>
      </c>
      <c r="AA2995" s="182">
        <v>417.1</v>
      </c>
      <c r="AB2995" s="182">
        <v>19</v>
      </c>
      <c r="AC2995" s="182">
        <v>2</v>
      </c>
      <c r="AD2995" s="182">
        <v>377.7</v>
      </c>
      <c r="AF2995" s="182" t="s">
        <v>7276</v>
      </c>
      <c r="AG2995" s="182" t="s">
        <v>17319</v>
      </c>
      <c r="AH2995" s="182" t="s">
        <v>2993</v>
      </c>
      <c r="AI2995" s="182" t="s">
        <v>17322</v>
      </c>
    </row>
    <row r="2996" spans="25:35" x14ac:dyDescent="0.4">
      <c r="Y2996" s="182" t="s">
        <v>7301</v>
      </c>
      <c r="Z2996" s="182">
        <v>1982</v>
      </c>
      <c r="AA2996" s="182">
        <v>4911.7</v>
      </c>
      <c r="AB2996" s="182">
        <v>234</v>
      </c>
      <c r="AC2996" s="182">
        <v>5</v>
      </c>
      <c r="AD2996" s="182">
        <v>4487.3</v>
      </c>
      <c r="AF2996" s="182" t="s">
        <v>7277</v>
      </c>
      <c r="AG2996" s="182" t="s">
        <v>17319</v>
      </c>
      <c r="AH2996" s="182" t="s">
        <v>2993</v>
      </c>
      <c r="AI2996" s="182" t="s">
        <v>17322</v>
      </c>
    </row>
    <row r="2997" spans="25:35" x14ac:dyDescent="0.4">
      <c r="Y2997" s="182" t="s">
        <v>7303</v>
      </c>
      <c r="Z2997" s="182">
        <v>1995</v>
      </c>
      <c r="AA2997" s="182">
        <v>3915.9</v>
      </c>
      <c r="AB2997" s="182">
        <v>177</v>
      </c>
      <c r="AC2997" s="182">
        <v>5</v>
      </c>
      <c r="AD2997" s="182">
        <v>3915.9</v>
      </c>
      <c r="AF2997" s="182" t="s">
        <v>7278</v>
      </c>
      <c r="AG2997" s="182" t="s">
        <v>17319</v>
      </c>
      <c r="AH2997" s="182" t="s">
        <v>2993</v>
      </c>
      <c r="AI2997" s="182" t="s">
        <v>17322</v>
      </c>
    </row>
    <row r="2998" spans="25:35" x14ac:dyDescent="0.4">
      <c r="Y2998" s="182" t="s">
        <v>7305</v>
      </c>
      <c r="Z2998" s="182">
        <v>1980</v>
      </c>
      <c r="AA2998" s="182">
        <v>3802.6</v>
      </c>
      <c r="AB2998" s="182">
        <v>156</v>
      </c>
      <c r="AC2998" s="182">
        <v>5</v>
      </c>
      <c r="AD2998" s="182">
        <v>3772.6</v>
      </c>
      <c r="AF2998" s="182" t="s">
        <v>7279</v>
      </c>
      <c r="AG2998" s="182" t="s">
        <v>17312</v>
      </c>
      <c r="AH2998" s="182" t="s">
        <v>2993</v>
      </c>
      <c r="AI2998" s="182" t="s">
        <v>17040</v>
      </c>
    </row>
    <row r="2999" spans="25:35" x14ac:dyDescent="0.4">
      <c r="Y2999" s="182" t="s">
        <v>7307</v>
      </c>
      <c r="Z2999" s="182">
        <v>1980</v>
      </c>
      <c r="AA2999" s="182">
        <v>6112.4</v>
      </c>
      <c r="AB2999" s="182">
        <v>300</v>
      </c>
      <c r="AC2999" s="182">
        <v>5</v>
      </c>
      <c r="AD2999" s="182">
        <v>6112.4</v>
      </c>
      <c r="AF2999" s="182" t="s">
        <v>7280</v>
      </c>
      <c r="AG2999" s="182" t="s">
        <v>17312</v>
      </c>
      <c r="AH2999" s="182" t="s">
        <v>2993</v>
      </c>
      <c r="AI2999" s="182" t="s">
        <v>17040</v>
      </c>
    </row>
    <row r="3000" spans="25:35" x14ac:dyDescent="0.4">
      <c r="Y3000" s="182" t="s">
        <v>7308</v>
      </c>
      <c r="Z3000" s="182">
        <v>1981</v>
      </c>
      <c r="AA3000" s="182">
        <v>5520.7</v>
      </c>
      <c r="AB3000" s="182">
        <v>325</v>
      </c>
      <c r="AC3000" s="182">
        <v>5</v>
      </c>
      <c r="AD3000" s="182">
        <v>3004.5</v>
      </c>
      <c r="AF3000" s="182" t="s">
        <v>7283</v>
      </c>
      <c r="AG3000" s="182" t="s">
        <v>17319</v>
      </c>
      <c r="AH3000" s="182" t="s">
        <v>2993</v>
      </c>
      <c r="AI3000" s="182" t="s">
        <v>17320</v>
      </c>
    </row>
    <row r="3001" spans="25:35" x14ac:dyDescent="0.4">
      <c r="Y3001" s="182" t="s">
        <v>7310</v>
      </c>
      <c r="Z3001" s="182">
        <v>1990</v>
      </c>
      <c r="AA3001" s="182">
        <v>2864.7</v>
      </c>
      <c r="AB3001" s="182">
        <v>31</v>
      </c>
      <c r="AC3001" s="182">
        <v>5</v>
      </c>
      <c r="AD3001" s="182">
        <v>1686.3</v>
      </c>
      <c r="AF3001" s="182" t="s">
        <v>7284</v>
      </c>
      <c r="AG3001" s="182" t="s">
        <v>17319</v>
      </c>
      <c r="AH3001" s="182" t="s">
        <v>2993</v>
      </c>
      <c r="AI3001" s="182" t="s">
        <v>17326</v>
      </c>
    </row>
    <row r="3002" spans="25:35" x14ac:dyDescent="0.4">
      <c r="Y3002" s="182" t="s">
        <v>7312</v>
      </c>
      <c r="Z3002" s="182">
        <v>1961</v>
      </c>
      <c r="AA3002" s="182">
        <v>940.9</v>
      </c>
      <c r="AB3002" s="182">
        <v>32</v>
      </c>
      <c r="AC3002" s="182">
        <v>2</v>
      </c>
      <c r="AD3002" s="182">
        <v>428.8</v>
      </c>
      <c r="AF3002" s="182" t="s">
        <v>7286</v>
      </c>
      <c r="AG3002" s="182" t="s">
        <v>17319</v>
      </c>
      <c r="AH3002" s="182" t="s">
        <v>2993</v>
      </c>
      <c r="AI3002" s="182" t="s">
        <v>17314</v>
      </c>
    </row>
    <row r="3003" spans="25:35" x14ac:dyDescent="0.4">
      <c r="Y3003" s="182" t="s">
        <v>7315</v>
      </c>
      <c r="Z3003" s="182">
        <v>1992</v>
      </c>
      <c r="AA3003" s="182">
        <v>3521.2</v>
      </c>
      <c r="AB3003" s="182">
        <v>100</v>
      </c>
      <c r="AC3003" s="182">
        <v>10</v>
      </c>
      <c r="AD3003" s="182">
        <v>3513</v>
      </c>
      <c r="AF3003" s="182" t="s">
        <v>7288</v>
      </c>
      <c r="AG3003" s="182" t="s">
        <v>17312</v>
      </c>
      <c r="AH3003" s="182" t="s">
        <v>2993</v>
      </c>
      <c r="AI3003" s="182" t="s">
        <v>17042</v>
      </c>
    </row>
    <row r="3004" spans="25:35" x14ac:dyDescent="0.4">
      <c r="Y3004" s="182" t="s">
        <v>1314</v>
      </c>
      <c r="Z3004" s="182">
        <v>2000</v>
      </c>
      <c r="AA3004" s="182">
        <v>3303.1</v>
      </c>
      <c r="AB3004" s="182">
        <v>106</v>
      </c>
      <c r="AC3004" s="182">
        <v>10</v>
      </c>
      <c r="AD3004" s="182">
        <v>3303.1</v>
      </c>
      <c r="AF3004" s="182" t="s">
        <v>7290</v>
      </c>
      <c r="AG3004" s="182" t="s">
        <v>17312</v>
      </c>
      <c r="AH3004" s="182" t="s">
        <v>2993</v>
      </c>
      <c r="AI3004" s="182" t="s">
        <v>17040</v>
      </c>
    </row>
    <row r="3005" spans="25:35" x14ac:dyDescent="0.4">
      <c r="Y3005" s="182" t="s">
        <v>1315</v>
      </c>
      <c r="Z3005" s="182">
        <v>2000</v>
      </c>
      <c r="AA3005" s="182">
        <v>3630.1</v>
      </c>
      <c r="AB3005" s="182">
        <v>156</v>
      </c>
      <c r="AC3005" s="182">
        <v>5</v>
      </c>
      <c r="AD3005" s="182">
        <v>3630.1</v>
      </c>
      <c r="AF3005" s="182" t="s">
        <v>7292</v>
      </c>
      <c r="AG3005" s="182" t="s">
        <v>17312</v>
      </c>
      <c r="AH3005" s="182" t="s">
        <v>2993</v>
      </c>
      <c r="AI3005" s="182" t="s">
        <v>17040</v>
      </c>
    </row>
    <row r="3006" spans="25:35" x14ac:dyDescent="0.4">
      <c r="Y3006" s="182" t="s">
        <v>1316</v>
      </c>
      <c r="Z3006" s="182">
        <v>1995</v>
      </c>
      <c r="AA3006" s="182">
        <v>3899</v>
      </c>
      <c r="AB3006" s="182">
        <v>150</v>
      </c>
      <c r="AC3006" s="182">
        <v>5</v>
      </c>
      <c r="AD3006" s="182">
        <v>3898</v>
      </c>
      <c r="AF3006" s="182" t="s">
        <v>7294</v>
      </c>
      <c r="AG3006" s="182" t="s">
        <v>17312</v>
      </c>
      <c r="AH3006" s="182" t="s">
        <v>2993</v>
      </c>
      <c r="AI3006" s="182" t="s">
        <v>17042</v>
      </c>
    </row>
    <row r="3007" spans="25:35" x14ac:dyDescent="0.4">
      <c r="Y3007" s="182" t="s">
        <v>7318</v>
      </c>
      <c r="Z3007" s="182">
        <v>1962</v>
      </c>
      <c r="AA3007" s="182">
        <v>659.9</v>
      </c>
      <c r="AB3007" s="182">
        <v>39</v>
      </c>
      <c r="AC3007" s="182">
        <v>2</v>
      </c>
      <c r="AD3007" s="182">
        <v>635.70000000000005</v>
      </c>
      <c r="AF3007" s="182" t="s">
        <v>7296</v>
      </c>
      <c r="AG3007" s="182" t="s">
        <v>17312</v>
      </c>
      <c r="AH3007" s="182" t="s">
        <v>2993</v>
      </c>
      <c r="AI3007" s="182" t="s">
        <v>17040</v>
      </c>
    </row>
    <row r="3008" spans="25:35" x14ac:dyDescent="0.4">
      <c r="Y3008" s="182" t="s">
        <v>1317</v>
      </c>
      <c r="Z3008" s="182">
        <v>1988</v>
      </c>
      <c r="AA3008" s="182">
        <v>3210.8</v>
      </c>
      <c r="AB3008" s="182">
        <v>95</v>
      </c>
      <c r="AC3008" s="182">
        <v>5</v>
      </c>
      <c r="AD3008" s="182">
        <v>2318.1999999999998</v>
      </c>
      <c r="AF3008" s="182" t="s">
        <v>7297</v>
      </c>
      <c r="AG3008" s="182" t="s">
        <v>17312</v>
      </c>
      <c r="AH3008" s="182" t="s">
        <v>2993</v>
      </c>
      <c r="AI3008" s="182" t="s">
        <v>17040</v>
      </c>
    </row>
    <row r="3009" spans="25:35" x14ac:dyDescent="0.4">
      <c r="Y3009" s="182" t="s">
        <v>7320</v>
      </c>
      <c r="Z3009" s="182">
        <v>2005</v>
      </c>
      <c r="AA3009" s="182">
        <v>8828</v>
      </c>
      <c r="AB3009" s="182">
        <v>215</v>
      </c>
      <c r="AC3009" s="182">
        <v>9</v>
      </c>
      <c r="AD3009" s="182">
        <v>5965.8</v>
      </c>
      <c r="AF3009" s="182" t="s">
        <v>7299</v>
      </c>
      <c r="AG3009" s="182" t="s">
        <v>17312</v>
      </c>
      <c r="AH3009" s="182" t="s">
        <v>2993</v>
      </c>
      <c r="AI3009" s="182" t="s">
        <v>17040</v>
      </c>
    </row>
    <row r="3010" spans="25:35" x14ac:dyDescent="0.4">
      <c r="Y3010" s="182" t="s">
        <v>7322</v>
      </c>
      <c r="Z3010" s="182">
        <v>1988</v>
      </c>
      <c r="AA3010" s="182">
        <v>3240.8</v>
      </c>
      <c r="AB3010" s="182">
        <v>107</v>
      </c>
      <c r="AC3010" s="182">
        <v>5</v>
      </c>
      <c r="AD3010" s="182">
        <v>2322.6999999999998</v>
      </c>
      <c r="AF3010" s="182" t="s">
        <v>7301</v>
      </c>
      <c r="AG3010" s="182" t="s">
        <v>17319</v>
      </c>
      <c r="AH3010" s="182" t="s">
        <v>17035</v>
      </c>
      <c r="AI3010" s="182" t="s">
        <v>17320</v>
      </c>
    </row>
    <row r="3011" spans="25:35" x14ac:dyDescent="0.4">
      <c r="Y3011" s="182" t="s">
        <v>7324</v>
      </c>
      <c r="Z3011" s="182">
        <v>2008</v>
      </c>
      <c r="AA3011" s="182">
        <v>8030</v>
      </c>
      <c r="AB3011" s="182">
        <v>193</v>
      </c>
      <c r="AC3011" s="182">
        <v>9</v>
      </c>
      <c r="AD3011" s="182">
        <v>6731.2</v>
      </c>
      <c r="AF3011" s="182" t="s">
        <v>7303</v>
      </c>
      <c r="AG3011" s="182" t="s">
        <v>17312</v>
      </c>
      <c r="AH3011" s="182" t="s">
        <v>17035</v>
      </c>
      <c r="AI3011" s="182" t="s">
        <v>17315</v>
      </c>
    </row>
    <row r="3012" spans="25:35" x14ac:dyDescent="0.4">
      <c r="Y3012" s="182" t="s">
        <v>7326</v>
      </c>
      <c r="Z3012" s="182">
        <v>1989</v>
      </c>
      <c r="AA3012" s="182">
        <v>7317.2</v>
      </c>
      <c r="AB3012" s="182">
        <v>335</v>
      </c>
      <c r="AC3012" s="182">
        <v>10</v>
      </c>
      <c r="AD3012" s="182">
        <v>6428.1</v>
      </c>
      <c r="AF3012" s="182" t="s">
        <v>7305</v>
      </c>
      <c r="AG3012" s="182" t="s">
        <v>17312</v>
      </c>
      <c r="AH3012" s="182" t="s">
        <v>17035</v>
      </c>
      <c r="AI3012" s="182" t="s">
        <v>17315</v>
      </c>
    </row>
    <row r="3013" spans="25:35" x14ac:dyDescent="0.4">
      <c r="Y3013" s="182" t="s">
        <v>7328</v>
      </c>
      <c r="Z3013" s="182">
        <v>1988</v>
      </c>
      <c r="AA3013" s="182">
        <v>5399</v>
      </c>
      <c r="AB3013" s="182">
        <v>192</v>
      </c>
      <c r="AC3013" s="182">
        <v>5</v>
      </c>
      <c r="AD3013" s="182">
        <v>3872.5</v>
      </c>
      <c r="AF3013" s="182" t="s">
        <v>7307</v>
      </c>
      <c r="AG3013" s="182" t="s">
        <v>17312</v>
      </c>
      <c r="AH3013" s="182" t="s">
        <v>2993</v>
      </c>
      <c r="AI3013" s="182" t="s">
        <v>17314</v>
      </c>
    </row>
    <row r="3014" spans="25:35" x14ac:dyDescent="0.4">
      <c r="Y3014" s="182" t="s">
        <v>7329</v>
      </c>
      <c r="Z3014" s="182">
        <v>1987</v>
      </c>
      <c r="AA3014" s="182">
        <v>4367.6000000000004</v>
      </c>
      <c r="AB3014" s="182">
        <v>125</v>
      </c>
      <c r="AC3014" s="182">
        <v>5</v>
      </c>
      <c r="AD3014" s="182">
        <v>3123.5</v>
      </c>
      <c r="AF3014" s="182" t="s">
        <v>7308</v>
      </c>
      <c r="AG3014" s="182" t="s">
        <v>17319</v>
      </c>
      <c r="AH3014" s="182" t="s">
        <v>2993</v>
      </c>
      <c r="AI3014" s="182" t="s">
        <v>17320</v>
      </c>
    </row>
    <row r="3015" spans="25:35" x14ac:dyDescent="0.4">
      <c r="Y3015" s="182" t="s">
        <v>7332</v>
      </c>
      <c r="Z3015" s="182">
        <v>1987</v>
      </c>
      <c r="AA3015" s="182">
        <v>4306.3999999999996</v>
      </c>
      <c r="AB3015" s="182">
        <v>145</v>
      </c>
      <c r="AC3015" s="182">
        <v>5</v>
      </c>
      <c r="AD3015" s="182">
        <v>3077.9</v>
      </c>
      <c r="AF3015" s="182" t="s">
        <v>7310</v>
      </c>
      <c r="AG3015" s="182" t="s">
        <v>17312</v>
      </c>
      <c r="AH3015" s="182" t="s">
        <v>2993</v>
      </c>
      <c r="AI3015" s="182" t="s">
        <v>17315</v>
      </c>
    </row>
    <row r="3016" spans="25:35" x14ac:dyDescent="0.4">
      <c r="Y3016" s="182" t="s">
        <v>7335</v>
      </c>
      <c r="Z3016" s="182">
        <v>1987</v>
      </c>
      <c r="AA3016" s="182">
        <v>3281.4</v>
      </c>
      <c r="AB3016" s="182">
        <v>94</v>
      </c>
      <c r="AC3016" s="182">
        <v>5</v>
      </c>
      <c r="AD3016" s="182">
        <v>2306.6999999999998</v>
      </c>
      <c r="AF3016" s="182" t="s">
        <v>7312</v>
      </c>
      <c r="AG3016" s="182" t="s">
        <v>17312</v>
      </c>
      <c r="AH3016" s="182" t="s">
        <v>2993</v>
      </c>
      <c r="AI3016" s="182" t="s">
        <v>17042</v>
      </c>
    </row>
    <row r="3017" spans="25:35" x14ac:dyDescent="0.4">
      <c r="Y3017" s="182" t="s">
        <v>7336</v>
      </c>
      <c r="Z3017" s="182">
        <v>2006</v>
      </c>
      <c r="AA3017" s="182">
        <v>7302.8</v>
      </c>
      <c r="AB3017" s="182">
        <v>209</v>
      </c>
      <c r="AC3017" s="182">
        <v>9</v>
      </c>
      <c r="AD3017" s="182">
        <v>6281.2</v>
      </c>
      <c r="AF3017" s="182" t="s">
        <v>7313</v>
      </c>
      <c r="AG3017" s="182" t="s">
        <v>2993</v>
      </c>
      <c r="AH3017" s="182" t="s">
        <v>2993</v>
      </c>
      <c r="AI3017" s="182" t="s">
        <v>17042</v>
      </c>
    </row>
    <row r="3018" spans="25:35" x14ac:dyDescent="0.4">
      <c r="Y3018" s="182" t="s">
        <v>7338</v>
      </c>
      <c r="Z3018" s="182">
        <v>1962</v>
      </c>
      <c r="AA3018" s="182">
        <v>3481.5</v>
      </c>
      <c r="AB3018" s="182">
        <v>160</v>
      </c>
      <c r="AC3018" s="182">
        <v>5</v>
      </c>
      <c r="AD3018" s="182">
        <v>3181.1</v>
      </c>
      <c r="AF3018" s="182" t="s">
        <v>1314</v>
      </c>
      <c r="AG3018" s="182" t="s">
        <v>17312</v>
      </c>
      <c r="AH3018" s="182" t="s">
        <v>2993</v>
      </c>
      <c r="AI3018" s="182" t="s">
        <v>17040</v>
      </c>
    </row>
    <row r="3019" spans="25:35" x14ac:dyDescent="0.4">
      <c r="Y3019" s="182" t="s">
        <v>7340</v>
      </c>
      <c r="Z3019" s="182">
        <v>2009</v>
      </c>
      <c r="AA3019" s="182">
        <v>4902.8</v>
      </c>
      <c r="AB3019" s="182">
        <v>123</v>
      </c>
      <c r="AC3019" s="182">
        <v>10</v>
      </c>
      <c r="AD3019" s="182">
        <v>3974</v>
      </c>
      <c r="AF3019" s="182" t="s">
        <v>7315</v>
      </c>
      <c r="AG3019" s="182" t="s">
        <v>17312</v>
      </c>
      <c r="AH3019" s="182" t="s">
        <v>2993</v>
      </c>
      <c r="AI3019" s="182" t="s">
        <v>17322</v>
      </c>
    </row>
    <row r="3020" spans="25:35" x14ac:dyDescent="0.4">
      <c r="Y3020" s="182" t="s">
        <v>7341</v>
      </c>
      <c r="Z3020" s="182">
        <v>1963</v>
      </c>
      <c r="AA3020" s="182">
        <v>2675</v>
      </c>
      <c r="AB3020" s="182">
        <v>106</v>
      </c>
      <c r="AC3020" s="182">
        <v>5</v>
      </c>
      <c r="AD3020" s="182">
        <v>2675</v>
      </c>
      <c r="AF3020" s="182" t="s">
        <v>1315</v>
      </c>
      <c r="AG3020" s="182" t="s">
        <v>17312</v>
      </c>
      <c r="AH3020" s="182" t="s">
        <v>17035</v>
      </c>
      <c r="AI3020" s="182" t="s">
        <v>17315</v>
      </c>
    </row>
    <row r="3021" spans="25:35" x14ac:dyDescent="0.4">
      <c r="Y3021" s="182" t="s">
        <v>7342</v>
      </c>
      <c r="Z3021" s="182">
        <v>1965</v>
      </c>
      <c r="AA3021" s="182">
        <v>3411.3</v>
      </c>
      <c r="AB3021" s="182">
        <v>160</v>
      </c>
      <c r="AC3021" s="182">
        <v>5</v>
      </c>
      <c r="AD3021" s="182">
        <v>3164.9</v>
      </c>
      <c r="AF3021" s="182" t="s">
        <v>1316</v>
      </c>
      <c r="AG3021" s="182" t="s">
        <v>17312</v>
      </c>
      <c r="AH3021" s="182" t="s">
        <v>17035</v>
      </c>
      <c r="AI3021" s="182" t="s">
        <v>17315</v>
      </c>
    </row>
    <row r="3022" spans="25:35" x14ac:dyDescent="0.4">
      <c r="Y3022" s="182" t="s">
        <v>7344</v>
      </c>
      <c r="Z3022" s="182">
        <v>1961</v>
      </c>
      <c r="AA3022" s="182">
        <v>2459.5</v>
      </c>
      <c r="AB3022" s="182">
        <v>101</v>
      </c>
      <c r="AC3022" s="182">
        <v>5</v>
      </c>
      <c r="AD3022" s="182">
        <v>2318.5</v>
      </c>
      <c r="AF3022" s="182" t="s">
        <v>7318</v>
      </c>
      <c r="AG3022" s="182" t="s">
        <v>17312</v>
      </c>
      <c r="AH3022" s="182" t="s">
        <v>17035</v>
      </c>
      <c r="AI3022" s="182" t="s">
        <v>17042</v>
      </c>
    </row>
    <row r="3023" spans="25:35" x14ac:dyDescent="0.4">
      <c r="Y3023" s="182" t="s">
        <v>7346</v>
      </c>
      <c r="Z3023" s="182">
        <v>1962</v>
      </c>
      <c r="AA3023" s="182">
        <v>3457.7</v>
      </c>
      <c r="AB3023" s="182">
        <v>137</v>
      </c>
      <c r="AC3023" s="182">
        <v>5</v>
      </c>
      <c r="AD3023" s="182">
        <v>2001.9</v>
      </c>
      <c r="AF3023" s="182" t="s">
        <v>1317</v>
      </c>
      <c r="AG3023" s="182" t="s">
        <v>17319</v>
      </c>
      <c r="AH3023" s="182" t="s">
        <v>2993</v>
      </c>
      <c r="AI3023" s="182" t="s">
        <v>17322</v>
      </c>
    </row>
    <row r="3024" spans="25:35" x14ac:dyDescent="0.4">
      <c r="Y3024" s="182" t="s">
        <v>7347</v>
      </c>
      <c r="Z3024" s="182">
        <v>1975</v>
      </c>
      <c r="AA3024" s="182">
        <v>3309.1</v>
      </c>
      <c r="AB3024" s="182">
        <v>133</v>
      </c>
      <c r="AC3024" s="182">
        <v>5</v>
      </c>
      <c r="AD3024" s="182">
        <v>3043.7</v>
      </c>
      <c r="AF3024" s="182" t="s">
        <v>7320</v>
      </c>
      <c r="AG3024" s="182" t="s">
        <v>17312</v>
      </c>
      <c r="AH3024" s="182" t="s">
        <v>2993</v>
      </c>
      <c r="AI3024" s="182" t="s">
        <v>17322</v>
      </c>
    </row>
    <row r="3025" spans="25:35" x14ac:dyDescent="0.4">
      <c r="Y3025" s="182" t="s">
        <v>7349</v>
      </c>
      <c r="Z3025" s="182">
        <v>1969</v>
      </c>
      <c r="AA3025" s="182">
        <v>2358</v>
      </c>
      <c r="AB3025" s="182">
        <v>78</v>
      </c>
      <c r="AC3025" s="182">
        <v>5</v>
      </c>
      <c r="AD3025" s="182">
        <v>1974.2</v>
      </c>
      <c r="AF3025" s="182" t="s">
        <v>7322</v>
      </c>
      <c r="AG3025" s="182" t="s">
        <v>17319</v>
      </c>
      <c r="AH3025" s="182" t="s">
        <v>2993</v>
      </c>
      <c r="AI3025" s="182" t="s">
        <v>17322</v>
      </c>
    </row>
    <row r="3026" spans="25:35" x14ac:dyDescent="0.4">
      <c r="Y3026" s="182" t="s">
        <v>7350</v>
      </c>
      <c r="Z3026" s="182">
        <v>1975</v>
      </c>
      <c r="AA3026" s="182">
        <v>9096.7000000000007</v>
      </c>
      <c r="AB3026" s="182">
        <v>326</v>
      </c>
      <c r="AC3026" s="182">
        <v>9</v>
      </c>
      <c r="AD3026" s="182">
        <v>8375</v>
      </c>
      <c r="AF3026" s="182" t="s">
        <v>7324</v>
      </c>
      <c r="AG3026" s="182" t="s">
        <v>17312</v>
      </c>
      <c r="AH3026" s="182" t="s">
        <v>2993</v>
      </c>
      <c r="AI3026" s="182" t="s">
        <v>17315</v>
      </c>
    </row>
    <row r="3027" spans="25:35" x14ac:dyDescent="0.4">
      <c r="Y3027" s="182" t="s">
        <v>7352</v>
      </c>
      <c r="Z3027" s="182">
        <v>1969</v>
      </c>
      <c r="AA3027" s="182">
        <v>4567.5</v>
      </c>
      <c r="AB3027" s="182">
        <v>160</v>
      </c>
      <c r="AC3027" s="182">
        <v>5</v>
      </c>
      <c r="AD3027" s="182">
        <v>3580.3</v>
      </c>
      <c r="AF3027" s="182" t="s">
        <v>7326</v>
      </c>
      <c r="AG3027" s="182" t="s">
        <v>17319</v>
      </c>
      <c r="AH3027" s="182" t="s">
        <v>17035</v>
      </c>
      <c r="AI3027" s="182" t="s">
        <v>17322</v>
      </c>
    </row>
    <row r="3028" spans="25:35" x14ac:dyDescent="0.4">
      <c r="Y3028" s="182" t="s">
        <v>7355</v>
      </c>
      <c r="Z3028" s="182">
        <v>1971</v>
      </c>
      <c r="AA3028" s="182">
        <v>6743.9</v>
      </c>
      <c r="AB3028" s="182">
        <v>364</v>
      </c>
      <c r="AC3028" s="182">
        <v>5</v>
      </c>
      <c r="AD3028" s="182">
        <v>2675.4</v>
      </c>
      <c r="AF3028" s="182" t="s">
        <v>7328</v>
      </c>
      <c r="AG3028" s="182" t="s">
        <v>17319</v>
      </c>
      <c r="AH3028" s="182" t="s">
        <v>2993</v>
      </c>
      <c r="AI3028" s="182" t="s">
        <v>17331</v>
      </c>
    </row>
    <row r="3029" spans="25:35" x14ac:dyDescent="0.4">
      <c r="Y3029" s="182" t="s">
        <v>1318</v>
      </c>
      <c r="Z3029" s="182">
        <v>1969</v>
      </c>
      <c r="AA3029" s="182">
        <v>8158.5</v>
      </c>
      <c r="AB3029" s="182">
        <v>324</v>
      </c>
      <c r="AC3029" s="182">
        <v>5</v>
      </c>
      <c r="AD3029" s="182">
        <v>6419.1</v>
      </c>
      <c r="AF3029" s="182" t="s">
        <v>7329</v>
      </c>
      <c r="AG3029" s="182" t="s">
        <v>17319</v>
      </c>
      <c r="AH3029" s="182" t="s">
        <v>2993</v>
      </c>
      <c r="AI3029" s="182" t="s">
        <v>17315</v>
      </c>
    </row>
    <row r="3030" spans="25:35" x14ac:dyDescent="0.4">
      <c r="Y3030" s="182" t="s">
        <v>7357</v>
      </c>
      <c r="Z3030" s="182">
        <v>1978</v>
      </c>
      <c r="AA3030" s="182">
        <v>1723.7</v>
      </c>
      <c r="AB3030" s="182">
        <v>24</v>
      </c>
      <c r="AC3030" s="182">
        <v>6</v>
      </c>
      <c r="AD3030" s="182">
        <v>1622.6</v>
      </c>
      <c r="AF3030" s="182" t="s">
        <v>7332</v>
      </c>
      <c r="AG3030" s="182" t="s">
        <v>17319</v>
      </c>
      <c r="AH3030" s="182" t="s">
        <v>2993</v>
      </c>
      <c r="AI3030" s="182" t="s">
        <v>17315</v>
      </c>
    </row>
    <row r="3031" spans="25:35" x14ac:dyDescent="0.4">
      <c r="Y3031" s="182" t="s">
        <v>7358</v>
      </c>
      <c r="Z3031" s="182">
        <v>1976</v>
      </c>
      <c r="AA3031" s="182">
        <v>6776.5</v>
      </c>
      <c r="AB3031" s="182">
        <v>364</v>
      </c>
      <c r="AC3031" s="182">
        <v>9</v>
      </c>
      <c r="AD3031" s="182">
        <v>5349</v>
      </c>
      <c r="AF3031" s="182" t="s">
        <v>7335</v>
      </c>
      <c r="AG3031" s="182" t="s">
        <v>17319</v>
      </c>
      <c r="AH3031" s="182" t="s">
        <v>2993</v>
      </c>
      <c r="AI3031" s="182" t="s">
        <v>17322</v>
      </c>
    </row>
    <row r="3032" spans="25:35" x14ac:dyDescent="0.4">
      <c r="Y3032" s="182" t="s">
        <v>7359</v>
      </c>
      <c r="Z3032" s="182">
        <v>1977</v>
      </c>
      <c r="AA3032" s="182">
        <v>6993.9</v>
      </c>
      <c r="AB3032" s="182">
        <v>289</v>
      </c>
      <c r="AC3032" s="182">
        <v>9</v>
      </c>
      <c r="AD3032" s="182">
        <v>4704.2</v>
      </c>
      <c r="AF3032" s="182" t="s">
        <v>7336</v>
      </c>
      <c r="AG3032" s="182" t="s">
        <v>17312</v>
      </c>
      <c r="AH3032" s="182" t="s">
        <v>2993</v>
      </c>
      <c r="AI3032" s="182" t="s">
        <v>17322</v>
      </c>
    </row>
    <row r="3033" spans="25:35" x14ac:dyDescent="0.4">
      <c r="Y3033" s="182" t="s">
        <v>7361</v>
      </c>
      <c r="Z3033" s="182">
        <v>1986</v>
      </c>
      <c r="AA3033" s="182">
        <v>6836</v>
      </c>
      <c r="AB3033" s="182">
        <v>300</v>
      </c>
      <c r="AC3033" s="182">
        <v>9</v>
      </c>
      <c r="AD3033" s="182">
        <v>5609.3</v>
      </c>
      <c r="AF3033" s="182" t="s">
        <v>7338</v>
      </c>
      <c r="AG3033" s="182" t="s">
        <v>17312</v>
      </c>
      <c r="AH3033" s="182" t="s">
        <v>2993</v>
      </c>
      <c r="AI3033" s="182" t="s">
        <v>17315</v>
      </c>
    </row>
    <row r="3034" spans="25:35" x14ac:dyDescent="0.4">
      <c r="Y3034" s="182" t="s">
        <v>7363</v>
      </c>
      <c r="Z3034" s="182">
        <v>2008</v>
      </c>
      <c r="AA3034" s="182">
        <v>3026.6</v>
      </c>
      <c r="AB3034" s="182">
        <v>80</v>
      </c>
      <c r="AC3034" s="182">
        <v>10</v>
      </c>
      <c r="AD3034" s="182">
        <v>2171.1999999999998</v>
      </c>
      <c r="AF3034" s="182" t="s">
        <v>7340</v>
      </c>
      <c r="AG3034" s="182" t="s">
        <v>17312</v>
      </c>
      <c r="AH3034" s="182" t="s">
        <v>17449</v>
      </c>
      <c r="AI3034" s="182" t="s">
        <v>17040</v>
      </c>
    </row>
    <row r="3035" spans="25:35" x14ac:dyDescent="0.4">
      <c r="Y3035" s="182" t="s">
        <v>1319</v>
      </c>
      <c r="Z3035" s="182">
        <v>1975</v>
      </c>
      <c r="AA3035" s="182">
        <v>3280.4</v>
      </c>
      <c r="AB3035" s="182">
        <v>126</v>
      </c>
      <c r="AC3035" s="182">
        <v>5</v>
      </c>
      <c r="AD3035" s="182">
        <v>1999.4</v>
      </c>
      <c r="AF3035" s="182" t="s">
        <v>7341</v>
      </c>
      <c r="AG3035" s="182" t="s">
        <v>17312</v>
      </c>
      <c r="AH3035" s="182" t="s">
        <v>2993</v>
      </c>
      <c r="AI3035" s="182" t="s">
        <v>17322</v>
      </c>
    </row>
    <row r="3036" spans="25:35" x14ac:dyDescent="0.4">
      <c r="Y3036" s="182" t="s">
        <v>181</v>
      </c>
      <c r="Z3036" s="182">
        <v>1947</v>
      </c>
      <c r="AA3036" s="182">
        <v>2492.1</v>
      </c>
      <c r="AB3036" s="182">
        <v>101</v>
      </c>
      <c r="AC3036" s="182">
        <v>3</v>
      </c>
      <c r="AD3036" s="182">
        <v>2336</v>
      </c>
      <c r="AF3036" s="182" t="s">
        <v>7342</v>
      </c>
      <c r="AG3036" s="182" t="s">
        <v>17312</v>
      </c>
      <c r="AH3036" s="182" t="s">
        <v>2993</v>
      </c>
      <c r="AI3036" s="182" t="s">
        <v>17315</v>
      </c>
    </row>
    <row r="3037" spans="25:35" x14ac:dyDescent="0.4">
      <c r="Y3037" s="182" t="s">
        <v>7364</v>
      </c>
      <c r="Z3037" s="182">
        <v>1984</v>
      </c>
      <c r="AA3037" s="182">
        <v>6744.9</v>
      </c>
      <c r="AB3037" s="182">
        <v>291</v>
      </c>
      <c r="AC3037" s="182">
        <v>9</v>
      </c>
      <c r="AD3037" s="182">
        <v>4882.7</v>
      </c>
      <c r="AF3037" s="182" t="s">
        <v>7344</v>
      </c>
      <c r="AG3037" s="182" t="s">
        <v>17312</v>
      </c>
      <c r="AH3037" s="182" t="s">
        <v>2993</v>
      </c>
      <c r="AI3037" s="182" t="s">
        <v>17322</v>
      </c>
    </row>
    <row r="3038" spans="25:35" x14ac:dyDescent="0.4">
      <c r="Y3038" s="182" t="s">
        <v>7366</v>
      </c>
      <c r="Z3038" s="182">
        <v>2012</v>
      </c>
      <c r="AA3038" s="182">
        <v>10240.5</v>
      </c>
      <c r="AB3038" s="182">
        <v>140</v>
      </c>
      <c r="AC3038" s="182">
        <v>17</v>
      </c>
      <c r="AD3038" s="182">
        <v>7028.5</v>
      </c>
      <c r="AF3038" s="182" t="s">
        <v>7346</v>
      </c>
      <c r="AG3038" s="182" t="s">
        <v>17312</v>
      </c>
      <c r="AH3038" s="182" t="s">
        <v>17450</v>
      </c>
      <c r="AI3038" s="182" t="s">
        <v>17315</v>
      </c>
    </row>
    <row r="3039" spans="25:35" x14ac:dyDescent="0.4">
      <c r="Y3039" s="182" t="s">
        <v>7368</v>
      </c>
      <c r="Z3039" s="182">
        <v>1949</v>
      </c>
      <c r="AA3039" s="182">
        <v>928.04</v>
      </c>
      <c r="AB3039" s="182">
        <v>45</v>
      </c>
      <c r="AC3039" s="182">
        <v>2</v>
      </c>
      <c r="AD3039" s="182">
        <v>867.54</v>
      </c>
      <c r="AF3039" s="182" t="s">
        <v>7347</v>
      </c>
      <c r="AG3039" s="182" t="s">
        <v>17319</v>
      </c>
      <c r="AH3039" s="182" t="s">
        <v>2993</v>
      </c>
      <c r="AI3039" s="182" t="s">
        <v>17315</v>
      </c>
    </row>
    <row r="3040" spans="25:35" x14ac:dyDescent="0.4">
      <c r="Y3040" s="182" t="s">
        <v>7369</v>
      </c>
      <c r="Z3040" s="182">
        <v>1949</v>
      </c>
      <c r="AA3040" s="182">
        <v>558.4</v>
      </c>
      <c r="AB3040" s="182">
        <v>22</v>
      </c>
      <c r="AC3040" s="182">
        <v>2</v>
      </c>
      <c r="AD3040" s="182">
        <v>327.2</v>
      </c>
      <c r="AF3040" s="182" t="s">
        <v>7349</v>
      </c>
      <c r="AG3040" s="182" t="s">
        <v>17312</v>
      </c>
      <c r="AH3040" s="182" t="s">
        <v>2993</v>
      </c>
      <c r="AI3040" s="182" t="s">
        <v>17042</v>
      </c>
    </row>
    <row r="3041" spans="25:35" x14ac:dyDescent="0.4">
      <c r="Y3041" s="182" t="s">
        <v>7371</v>
      </c>
      <c r="Z3041" s="182">
        <v>1973</v>
      </c>
      <c r="AA3041" s="182">
        <v>3859.6</v>
      </c>
      <c r="AB3041" s="182">
        <v>124</v>
      </c>
      <c r="AC3041" s="182">
        <v>5</v>
      </c>
      <c r="AD3041" s="182">
        <v>3546.3</v>
      </c>
      <c r="AF3041" s="182" t="s">
        <v>7350</v>
      </c>
      <c r="AG3041" s="182" t="s">
        <v>17319</v>
      </c>
      <c r="AH3041" s="182" t="s">
        <v>2993</v>
      </c>
      <c r="AI3041" s="182" t="s">
        <v>17315</v>
      </c>
    </row>
    <row r="3042" spans="25:35" x14ac:dyDescent="0.4">
      <c r="Y3042" s="182" t="s">
        <v>7374</v>
      </c>
      <c r="Z3042" s="182">
        <v>1949</v>
      </c>
      <c r="AA3042" s="182">
        <v>849.4</v>
      </c>
      <c r="AB3042" s="182">
        <v>25</v>
      </c>
      <c r="AC3042" s="182">
        <v>2</v>
      </c>
      <c r="AD3042" s="182">
        <v>552.5</v>
      </c>
      <c r="AF3042" s="182" t="s">
        <v>7352</v>
      </c>
      <c r="AG3042" s="182" t="s">
        <v>17319</v>
      </c>
      <c r="AH3042" s="182" t="s">
        <v>2993</v>
      </c>
      <c r="AI3042" s="182" t="s">
        <v>17315</v>
      </c>
    </row>
    <row r="3043" spans="25:35" x14ac:dyDescent="0.4">
      <c r="Y3043" s="182" t="s">
        <v>102</v>
      </c>
      <c r="Z3043" s="182">
        <v>1984</v>
      </c>
      <c r="AA3043" s="182">
        <v>5895.5</v>
      </c>
      <c r="AB3043" s="182">
        <v>319</v>
      </c>
      <c r="AC3043" s="182">
        <v>9</v>
      </c>
      <c r="AD3043" s="182">
        <v>4961.3</v>
      </c>
      <c r="AF3043" s="182" t="s">
        <v>7355</v>
      </c>
      <c r="AG3043" s="182" t="s">
        <v>17319</v>
      </c>
      <c r="AH3043" s="182" t="s">
        <v>2993</v>
      </c>
      <c r="AI3043" s="182" t="s">
        <v>17332</v>
      </c>
    </row>
    <row r="3044" spans="25:35" x14ac:dyDescent="0.4">
      <c r="Y3044" s="182" t="s">
        <v>7380</v>
      </c>
      <c r="Z3044" s="182">
        <v>1969</v>
      </c>
      <c r="AA3044" s="182">
        <v>2022.3</v>
      </c>
      <c r="AB3044" s="182">
        <v>76</v>
      </c>
      <c r="AC3044" s="182">
        <v>5</v>
      </c>
      <c r="AD3044" s="182">
        <v>1575.6</v>
      </c>
      <c r="AF3044" s="182" t="s">
        <v>1318</v>
      </c>
      <c r="AG3044" s="182" t="s">
        <v>17319</v>
      </c>
      <c r="AH3044" s="182" t="s">
        <v>2993</v>
      </c>
      <c r="AI3044" s="182" t="s">
        <v>17332</v>
      </c>
    </row>
    <row r="3045" spans="25:35" x14ac:dyDescent="0.4">
      <c r="Y3045" s="182" t="s">
        <v>7381</v>
      </c>
      <c r="Z3045" s="182">
        <v>1976</v>
      </c>
      <c r="AA3045" s="182">
        <v>5027.1000000000004</v>
      </c>
      <c r="AB3045" s="182">
        <v>122</v>
      </c>
      <c r="AC3045" s="182">
        <v>5</v>
      </c>
      <c r="AD3045" s="182">
        <v>4009.3</v>
      </c>
      <c r="AF3045" s="182" t="s">
        <v>7357</v>
      </c>
      <c r="AG3045" s="182" t="s">
        <v>17312</v>
      </c>
      <c r="AH3045" s="182" t="s">
        <v>2993</v>
      </c>
      <c r="AI3045" s="182" t="s">
        <v>17040</v>
      </c>
    </row>
    <row r="3046" spans="25:35" x14ac:dyDescent="0.4">
      <c r="Y3046" s="182" t="s">
        <v>7382</v>
      </c>
      <c r="Z3046" s="182">
        <v>1992</v>
      </c>
      <c r="AA3046" s="182">
        <v>5905.3</v>
      </c>
      <c r="AB3046" s="182">
        <v>351</v>
      </c>
      <c r="AC3046" s="182">
        <v>9</v>
      </c>
      <c r="AD3046" s="182">
        <v>4985.7</v>
      </c>
      <c r="AF3046" s="182" t="s">
        <v>7358</v>
      </c>
      <c r="AG3046" s="182" t="s">
        <v>17312</v>
      </c>
      <c r="AH3046" s="182" t="s">
        <v>2993</v>
      </c>
      <c r="AI3046" s="182" t="s">
        <v>17040</v>
      </c>
    </row>
    <row r="3047" spans="25:35" x14ac:dyDescent="0.4">
      <c r="Y3047" s="182" t="s">
        <v>7383</v>
      </c>
      <c r="Z3047" s="182">
        <v>1968</v>
      </c>
      <c r="AA3047" s="182">
        <v>2304.3000000000002</v>
      </c>
      <c r="AB3047" s="182">
        <v>58</v>
      </c>
      <c r="AC3047" s="182">
        <v>5</v>
      </c>
      <c r="AD3047" s="182">
        <v>1965.9</v>
      </c>
      <c r="AF3047" s="182" t="s">
        <v>7359</v>
      </c>
      <c r="AG3047" s="182" t="s">
        <v>17312</v>
      </c>
      <c r="AH3047" s="182" t="s">
        <v>2993</v>
      </c>
      <c r="AI3047" s="182" t="s">
        <v>17040</v>
      </c>
    </row>
    <row r="3048" spans="25:35" x14ac:dyDescent="0.4">
      <c r="Y3048" s="182" t="s">
        <v>1320</v>
      </c>
      <c r="Z3048" s="182">
        <v>1972</v>
      </c>
      <c r="AA3048" s="182">
        <v>6792.6</v>
      </c>
      <c r="AB3048" s="182">
        <v>254</v>
      </c>
      <c r="AC3048" s="182">
        <v>5</v>
      </c>
      <c r="AD3048" s="182">
        <v>3846.6</v>
      </c>
      <c r="AF3048" s="182" t="s">
        <v>7361</v>
      </c>
      <c r="AG3048" s="182" t="s">
        <v>17312</v>
      </c>
      <c r="AH3048" s="182" t="s">
        <v>2993</v>
      </c>
      <c r="AI3048" s="182" t="s">
        <v>17040</v>
      </c>
    </row>
    <row r="3049" spans="25:35" x14ac:dyDescent="0.4">
      <c r="Y3049" s="182" t="s">
        <v>7385</v>
      </c>
      <c r="Z3049" s="182">
        <v>1988</v>
      </c>
      <c r="AA3049" s="182">
        <v>5739.8</v>
      </c>
      <c r="AB3049" s="182">
        <v>325</v>
      </c>
      <c r="AC3049" s="182">
        <v>9</v>
      </c>
      <c r="AD3049" s="182">
        <v>4785.8999999999996</v>
      </c>
      <c r="AF3049" s="182" t="s">
        <v>7363</v>
      </c>
      <c r="AG3049" s="182" t="s">
        <v>17312</v>
      </c>
      <c r="AH3049" s="182" t="s">
        <v>2993</v>
      </c>
      <c r="AI3049" s="182" t="s">
        <v>17040</v>
      </c>
    </row>
    <row r="3050" spans="25:35" x14ac:dyDescent="0.4">
      <c r="Y3050" s="182" t="s">
        <v>182</v>
      </c>
      <c r="Z3050" s="182">
        <v>1951</v>
      </c>
      <c r="AA3050" s="182">
        <v>860.4</v>
      </c>
      <c r="AB3050" s="182">
        <v>30</v>
      </c>
      <c r="AC3050" s="182">
        <v>2</v>
      </c>
      <c r="AD3050" s="182">
        <v>718.6</v>
      </c>
      <c r="AF3050" s="182" t="s">
        <v>1319</v>
      </c>
      <c r="AG3050" s="182" t="s">
        <v>17319</v>
      </c>
      <c r="AH3050" s="182" t="s">
        <v>2993</v>
      </c>
      <c r="AI3050" s="182" t="s">
        <v>17315</v>
      </c>
    </row>
    <row r="3051" spans="25:35" x14ac:dyDescent="0.4">
      <c r="Y3051" s="182" t="s">
        <v>7388</v>
      </c>
      <c r="Z3051" s="182">
        <v>1950</v>
      </c>
      <c r="AA3051" s="182">
        <v>814.1</v>
      </c>
      <c r="AB3051" s="182">
        <v>34</v>
      </c>
      <c r="AC3051" s="182">
        <v>2</v>
      </c>
      <c r="AD3051" s="182">
        <v>739.6</v>
      </c>
      <c r="AF3051" s="182" t="s">
        <v>181</v>
      </c>
      <c r="AG3051" s="182" t="s">
        <v>17312</v>
      </c>
      <c r="AH3051" s="182" t="s">
        <v>2993</v>
      </c>
      <c r="AI3051" s="182" t="s">
        <v>17331</v>
      </c>
    </row>
    <row r="3052" spans="25:35" x14ac:dyDescent="0.4">
      <c r="Y3052" s="182" t="s">
        <v>7390</v>
      </c>
      <c r="Z3052" s="182">
        <v>1952</v>
      </c>
      <c r="AA3052" s="182">
        <v>796</v>
      </c>
      <c r="AB3052" s="182">
        <v>49</v>
      </c>
      <c r="AC3052" s="182">
        <v>2</v>
      </c>
      <c r="AD3052" s="182">
        <v>722.8</v>
      </c>
      <c r="AF3052" s="182" t="s">
        <v>7364</v>
      </c>
      <c r="AG3052" s="182" t="s">
        <v>17312</v>
      </c>
      <c r="AH3052" s="182" t="s">
        <v>2993</v>
      </c>
      <c r="AI3052" s="182" t="s">
        <v>17040</v>
      </c>
    </row>
    <row r="3053" spans="25:35" x14ac:dyDescent="0.4">
      <c r="Y3053" s="182" t="s">
        <v>7393</v>
      </c>
      <c r="Z3053" s="182">
        <v>1952</v>
      </c>
      <c r="AA3053" s="182">
        <v>693.2</v>
      </c>
      <c r="AB3053" s="182">
        <v>29</v>
      </c>
      <c r="AC3053" s="182">
        <v>2</v>
      </c>
      <c r="AD3053" s="182">
        <v>626.20000000000005</v>
      </c>
      <c r="AF3053" s="182" t="s">
        <v>7366</v>
      </c>
      <c r="AG3053" s="182" t="s">
        <v>17319</v>
      </c>
      <c r="AH3053" s="182" t="s">
        <v>2993</v>
      </c>
      <c r="AI3053" s="182" t="s">
        <v>17040</v>
      </c>
    </row>
    <row r="3054" spans="25:35" x14ac:dyDescent="0.4">
      <c r="Y3054" s="182" t="s">
        <v>7394</v>
      </c>
      <c r="Z3054" s="182">
        <v>1957</v>
      </c>
      <c r="AA3054" s="182">
        <v>991.8</v>
      </c>
      <c r="AB3054" s="182">
        <v>54</v>
      </c>
      <c r="AC3054" s="182">
        <v>3</v>
      </c>
      <c r="AD3054" s="182">
        <v>991.8</v>
      </c>
      <c r="AF3054" s="182" t="s">
        <v>7368</v>
      </c>
      <c r="AG3054" s="182" t="s">
        <v>17312</v>
      </c>
      <c r="AH3054" s="182" t="s">
        <v>2993</v>
      </c>
      <c r="AI3054" s="182" t="s">
        <v>17042</v>
      </c>
    </row>
    <row r="3055" spans="25:35" x14ac:dyDescent="0.4">
      <c r="Y3055" s="182" t="s">
        <v>7396</v>
      </c>
      <c r="Z3055" s="182">
        <v>1958</v>
      </c>
      <c r="AA3055" s="182">
        <v>1081</v>
      </c>
      <c r="AB3055" s="182">
        <v>48</v>
      </c>
      <c r="AC3055" s="182">
        <v>3</v>
      </c>
      <c r="AD3055" s="182">
        <v>633.6</v>
      </c>
      <c r="AF3055" s="182" t="s">
        <v>7369</v>
      </c>
      <c r="AG3055" s="182" t="s">
        <v>17312</v>
      </c>
      <c r="AH3055" s="182" t="s">
        <v>2993</v>
      </c>
      <c r="AI3055" s="182" t="s">
        <v>17040</v>
      </c>
    </row>
    <row r="3056" spans="25:35" x14ac:dyDescent="0.4">
      <c r="Y3056" s="182" t="s">
        <v>129</v>
      </c>
      <c r="Z3056" s="182">
        <v>1980</v>
      </c>
      <c r="AA3056" s="182">
        <v>1813</v>
      </c>
      <c r="AB3056" s="182">
        <v>87</v>
      </c>
      <c r="AC3056" s="182">
        <v>5</v>
      </c>
      <c r="AD3056" s="182">
        <v>1813</v>
      </c>
      <c r="AF3056" s="182" t="s">
        <v>7371</v>
      </c>
      <c r="AG3056" s="182" t="s">
        <v>17319</v>
      </c>
      <c r="AH3056" s="182" t="s">
        <v>17399</v>
      </c>
      <c r="AI3056" s="182" t="s">
        <v>17315</v>
      </c>
    </row>
    <row r="3057" spans="25:35" x14ac:dyDescent="0.4">
      <c r="Y3057" s="182" t="s">
        <v>7400</v>
      </c>
      <c r="Z3057" s="182">
        <v>1957</v>
      </c>
      <c r="AA3057" s="182">
        <v>653.29999999999995</v>
      </c>
      <c r="AB3057" s="182">
        <v>52</v>
      </c>
      <c r="AC3057" s="182">
        <v>3</v>
      </c>
      <c r="AD3057" s="182">
        <v>653.29999999999995</v>
      </c>
      <c r="AF3057" s="182" t="s">
        <v>7374</v>
      </c>
      <c r="AG3057" s="182" t="s">
        <v>17312</v>
      </c>
      <c r="AH3057" s="182" t="s">
        <v>2993</v>
      </c>
      <c r="AI3057" s="182" t="s">
        <v>17042</v>
      </c>
    </row>
    <row r="3058" spans="25:35" x14ac:dyDescent="0.4">
      <c r="Y3058" s="182" t="s">
        <v>7402</v>
      </c>
      <c r="Z3058" s="182">
        <v>1958</v>
      </c>
      <c r="AA3058" s="182">
        <v>721.9</v>
      </c>
      <c r="AB3058" s="182">
        <v>33</v>
      </c>
      <c r="AC3058" s="182">
        <v>2</v>
      </c>
      <c r="AD3058" s="182">
        <v>657</v>
      </c>
      <c r="AF3058" s="182" t="s">
        <v>7376</v>
      </c>
      <c r="AG3058" s="182" t="s">
        <v>2993</v>
      </c>
      <c r="AH3058" s="182" t="s">
        <v>2993</v>
      </c>
      <c r="AI3058" s="182" t="s">
        <v>17042</v>
      </c>
    </row>
    <row r="3059" spans="25:35" x14ac:dyDescent="0.4">
      <c r="Y3059" s="182" t="s">
        <v>7405</v>
      </c>
      <c r="Z3059" s="182">
        <v>1952</v>
      </c>
      <c r="AA3059" s="182">
        <v>802.1</v>
      </c>
      <c r="AB3059" s="182">
        <v>42</v>
      </c>
      <c r="AC3059" s="182">
        <v>2</v>
      </c>
      <c r="AD3059" s="182">
        <v>727.7</v>
      </c>
      <c r="AF3059" s="182" t="s">
        <v>7377</v>
      </c>
      <c r="AG3059" s="182" t="s">
        <v>17312</v>
      </c>
      <c r="AH3059" s="182" t="s">
        <v>17313</v>
      </c>
      <c r="AI3059" s="182" t="s">
        <v>17040</v>
      </c>
    </row>
    <row r="3060" spans="25:35" x14ac:dyDescent="0.4">
      <c r="Y3060" s="182" t="s">
        <v>7407</v>
      </c>
      <c r="Z3060" s="182">
        <v>1959</v>
      </c>
      <c r="AA3060" s="182">
        <v>3531.3</v>
      </c>
      <c r="AB3060" s="182">
        <v>65</v>
      </c>
      <c r="AC3060" s="182">
        <v>4</v>
      </c>
      <c r="AD3060" s="182">
        <v>2563.1</v>
      </c>
      <c r="AF3060" s="182" t="s">
        <v>7378</v>
      </c>
      <c r="AG3060" s="182" t="s">
        <v>2993</v>
      </c>
      <c r="AH3060" s="182" t="s">
        <v>2993</v>
      </c>
      <c r="AI3060" s="182" t="s">
        <v>2993</v>
      </c>
    </row>
    <row r="3061" spans="25:35" x14ac:dyDescent="0.4">
      <c r="Y3061" s="182" t="s">
        <v>7409</v>
      </c>
      <c r="Z3061" s="182">
        <v>1956</v>
      </c>
      <c r="AA3061" s="182">
        <v>1221.5999999999999</v>
      </c>
      <c r="AB3061" s="182">
        <v>42</v>
      </c>
      <c r="AC3061" s="182">
        <v>3</v>
      </c>
      <c r="AD3061" s="182">
        <v>1103.2</v>
      </c>
      <c r="AF3061" s="182" t="s">
        <v>102</v>
      </c>
      <c r="AG3061" s="182" t="s">
        <v>17312</v>
      </c>
      <c r="AH3061" s="182" t="s">
        <v>2993</v>
      </c>
      <c r="AI3061" s="182" t="s">
        <v>17040</v>
      </c>
    </row>
    <row r="3062" spans="25:35" x14ac:dyDescent="0.4">
      <c r="Y3062" s="182" t="s">
        <v>7410</v>
      </c>
      <c r="Z3062" s="182">
        <v>1951</v>
      </c>
      <c r="AA3062" s="182">
        <v>805.7</v>
      </c>
      <c r="AB3062" s="182">
        <v>45</v>
      </c>
      <c r="AC3062" s="182">
        <v>2</v>
      </c>
      <c r="AD3062" s="182">
        <v>732.4</v>
      </c>
      <c r="AF3062" s="182" t="s">
        <v>7380</v>
      </c>
      <c r="AG3062" s="182" t="s">
        <v>17312</v>
      </c>
      <c r="AH3062" s="182" t="s">
        <v>2993</v>
      </c>
      <c r="AI3062" s="182" t="s">
        <v>17042</v>
      </c>
    </row>
    <row r="3063" spans="25:35" x14ac:dyDescent="0.4">
      <c r="Y3063" s="182" t="s">
        <v>7412</v>
      </c>
      <c r="Z3063" s="182">
        <v>1961</v>
      </c>
      <c r="AA3063" s="182">
        <v>1452.8</v>
      </c>
      <c r="AB3063" s="182">
        <v>53</v>
      </c>
      <c r="AC3063" s="182">
        <v>4</v>
      </c>
      <c r="AD3063" s="182">
        <v>1452.8</v>
      </c>
      <c r="AF3063" s="182" t="s">
        <v>7381</v>
      </c>
      <c r="AG3063" s="182" t="s">
        <v>17312</v>
      </c>
      <c r="AH3063" s="182" t="s">
        <v>2993</v>
      </c>
      <c r="AI3063" s="182" t="s">
        <v>17315</v>
      </c>
    </row>
    <row r="3064" spans="25:35" x14ac:dyDescent="0.4">
      <c r="Y3064" s="182" t="s">
        <v>7414</v>
      </c>
      <c r="Z3064" s="182">
        <v>1957</v>
      </c>
      <c r="AA3064" s="182">
        <v>1326.4</v>
      </c>
      <c r="AB3064" s="182">
        <v>65</v>
      </c>
      <c r="AC3064" s="182">
        <v>3</v>
      </c>
      <c r="AD3064" s="182">
        <v>841.4</v>
      </c>
      <c r="AF3064" s="182" t="s">
        <v>7382</v>
      </c>
      <c r="AG3064" s="182" t="s">
        <v>17312</v>
      </c>
      <c r="AH3064" s="182" t="s">
        <v>2993</v>
      </c>
      <c r="AI3064" s="182" t="s">
        <v>17040</v>
      </c>
    </row>
    <row r="3065" spans="25:35" x14ac:dyDescent="0.4">
      <c r="Y3065" s="182" t="s">
        <v>7416</v>
      </c>
      <c r="Z3065" s="182">
        <v>1956</v>
      </c>
      <c r="AA3065" s="182">
        <v>1851.15</v>
      </c>
      <c r="AB3065" s="182">
        <v>42</v>
      </c>
      <c r="AC3065" s="182">
        <v>3</v>
      </c>
      <c r="AD3065" s="182">
        <v>1101.1500000000001</v>
      </c>
      <c r="AF3065" s="182" t="s">
        <v>7383</v>
      </c>
      <c r="AG3065" s="182" t="s">
        <v>17312</v>
      </c>
      <c r="AH3065" s="182" t="s">
        <v>2993</v>
      </c>
      <c r="AI3065" s="182" t="s">
        <v>17042</v>
      </c>
    </row>
    <row r="3066" spans="25:35" x14ac:dyDescent="0.4">
      <c r="Y3066" s="182" t="s">
        <v>7418</v>
      </c>
      <c r="Z3066" s="182">
        <v>1958</v>
      </c>
      <c r="AA3066" s="182">
        <v>1091.4000000000001</v>
      </c>
      <c r="AB3066" s="182">
        <v>37</v>
      </c>
      <c r="AC3066" s="182">
        <v>3</v>
      </c>
      <c r="AD3066" s="182">
        <v>1007.2</v>
      </c>
      <c r="AF3066" s="182" t="s">
        <v>1320</v>
      </c>
      <c r="AG3066" s="182" t="s">
        <v>17319</v>
      </c>
      <c r="AH3066" s="182" t="s">
        <v>2993</v>
      </c>
      <c r="AI3066" s="182" t="s">
        <v>17326</v>
      </c>
    </row>
    <row r="3067" spans="25:35" x14ac:dyDescent="0.4">
      <c r="Y3067" s="182" t="s">
        <v>7420</v>
      </c>
      <c r="Z3067" s="182">
        <v>1962</v>
      </c>
      <c r="AA3067" s="182">
        <v>2256.1999999999998</v>
      </c>
      <c r="AB3067" s="182">
        <v>147</v>
      </c>
      <c r="AC3067" s="182">
        <v>4</v>
      </c>
      <c r="AD3067" s="182">
        <v>2256.1999999999998</v>
      </c>
      <c r="AF3067" s="182" t="s">
        <v>7385</v>
      </c>
      <c r="AG3067" s="182" t="s">
        <v>17312</v>
      </c>
      <c r="AH3067" s="182" t="s">
        <v>2993</v>
      </c>
      <c r="AI3067" s="182" t="s">
        <v>17040</v>
      </c>
    </row>
    <row r="3068" spans="25:35" x14ac:dyDescent="0.4">
      <c r="Y3068" s="182" t="s">
        <v>7422</v>
      </c>
      <c r="Z3068" s="182">
        <v>1950</v>
      </c>
      <c r="AA3068" s="182">
        <v>767.1</v>
      </c>
      <c r="AB3068" s="182">
        <v>37</v>
      </c>
      <c r="AC3068" s="182">
        <v>2</v>
      </c>
      <c r="AD3068" s="182">
        <v>618.6</v>
      </c>
      <c r="AF3068" s="182" t="s">
        <v>182</v>
      </c>
      <c r="AG3068" s="182" t="s">
        <v>17312</v>
      </c>
      <c r="AH3068" s="182" t="s">
        <v>2993</v>
      </c>
      <c r="AI3068" s="182" t="s">
        <v>17042</v>
      </c>
    </row>
    <row r="3069" spans="25:35" x14ac:dyDescent="0.4">
      <c r="Y3069" s="182" t="s">
        <v>7425</v>
      </c>
      <c r="Z3069" s="182">
        <v>1954</v>
      </c>
      <c r="AA3069" s="182">
        <v>1134.0999999999999</v>
      </c>
      <c r="AB3069" s="182">
        <v>49</v>
      </c>
      <c r="AC3069" s="182">
        <v>2</v>
      </c>
      <c r="AD3069" s="182">
        <v>1048.7</v>
      </c>
      <c r="AF3069" s="182" t="s">
        <v>7388</v>
      </c>
      <c r="AG3069" s="182" t="s">
        <v>17312</v>
      </c>
      <c r="AH3069" s="182" t="s">
        <v>2993</v>
      </c>
      <c r="AI3069" s="182" t="s">
        <v>17042</v>
      </c>
    </row>
    <row r="3070" spans="25:35" x14ac:dyDescent="0.4">
      <c r="Y3070" s="182" t="s">
        <v>7427</v>
      </c>
      <c r="Z3070" s="182">
        <v>1953</v>
      </c>
      <c r="AA3070" s="182">
        <v>688.9</v>
      </c>
      <c r="AB3070" s="182">
        <v>39</v>
      </c>
      <c r="AC3070" s="182">
        <v>2</v>
      </c>
      <c r="AD3070" s="182">
        <v>620.29999999999995</v>
      </c>
      <c r="AF3070" s="182" t="s">
        <v>7390</v>
      </c>
      <c r="AG3070" s="182" t="s">
        <v>17312</v>
      </c>
      <c r="AH3070" s="182" t="s">
        <v>2993</v>
      </c>
      <c r="AI3070" s="182" t="s">
        <v>17042</v>
      </c>
    </row>
    <row r="3071" spans="25:35" x14ac:dyDescent="0.4">
      <c r="Y3071" s="182" t="s">
        <v>7428</v>
      </c>
      <c r="Z3071" s="182">
        <v>1962</v>
      </c>
      <c r="AA3071" s="182">
        <v>2665.8</v>
      </c>
      <c r="AB3071" s="182">
        <v>80</v>
      </c>
      <c r="AC3071" s="182">
        <v>4</v>
      </c>
      <c r="AD3071" s="182">
        <v>2222.6999999999998</v>
      </c>
      <c r="AF3071" s="182" t="s">
        <v>7393</v>
      </c>
      <c r="AG3071" s="182" t="s">
        <v>17312</v>
      </c>
      <c r="AH3071" s="182" t="s">
        <v>2993</v>
      </c>
      <c r="AI3071" s="182" t="s">
        <v>17042</v>
      </c>
    </row>
    <row r="3072" spans="25:35" x14ac:dyDescent="0.4">
      <c r="Y3072" s="182" t="s">
        <v>7429</v>
      </c>
      <c r="Z3072" s="182">
        <v>1959</v>
      </c>
      <c r="AA3072" s="182">
        <v>1713.6</v>
      </c>
      <c r="AB3072" s="182">
        <v>45</v>
      </c>
      <c r="AC3072" s="182">
        <v>4</v>
      </c>
      <c r="AD3072" s="182">
        <v>1254.7</v>
      </c>
      <c r="AF3072" s="182" t="s">
        <v>7394</v>
      </c>
      <c r="AG3072" s="182" t="s">
        <v>17327</v>
      </c>
      <c r="AH3072" s="182" t="s">
        <v>17035</v>
      </c>
      <c r="AI3072" s="182" t="s">
        <v>17042</v>
      </c>
    </row>
    <row r="3073" spans="25:35" x14ac:dyDescent="0.4">
      <c r="Y3073" s="182" t="s">
        <v>7430</v>
      </c>
      <c r="Z3073" s="182">
        <v>1950</v>
      </c>
      <c r="AA3073" s="182">
        <v>589.79999999999995</v>
      </c>
      <c r="AB3073" s="182">
        <v>18</v>
      </c>
      <c r="AC3073" s="182">
        <v>2</v>
      </c>
      <c r="AD3073" s="182">
        <v>410.3</v>
      </c>
      <c r="AF3073" s="182" t="s">
        <v>7396</v>
      </c>
      <c r="AG3073" s="182" t="s">
        <v>17312</v>
      </c>
      <c r="AH3073" s="182" t="s">
        <v>17035</v>
      </c>
      <c r="AI3073" s="182" t="s">
        <v>17042</v>
      </c>
    </row>
    <row r="3074" spans="25:35" x14ac:dyDescent="0.4">
      <c r="Y3074" s="182" t="s">
        <v>7434</v>
      </c>
      <c r="Z3074" s="182">
        <v>1951</v>
      </c>
      <c r="AA3074" s="182">
        <v>864.9</v>
      </c>
      <c r="AB3074" s="182">
        <v>27</v>
      </c>
      <c r="AC3074" s="182">
        <v>2</v>
      </c>
      <c r="AD3074" s="182">
        <v>618.70000000000005</v>
      </c>
      <c r="AF3074" s="182" t="s">
        <v>129</v>
      </c>
      <c r="AG3074" s="182" t="s">
        <v>17312</v>
      </c>
      <c r="AH3074" s="182" t="s">
        <v>17035</v>
      </c>
      <c r="AI3074" s="182" t="s">
        <v>17042</v>
      </c>
    </row>
    <row r="3075" spans="25:35" x14ac:dyDescent="0.4">
      <c r="Y3075" s="182" t="s">
        <v>7435</v>
      </c>
      <c r="Z3075" s="182">
        <v>2015</v>
      </c>
      <c r="AA3075" s="182">
        <v>3883.5</v>
      </c>
      <c r="AB3075" s="182">
        <v>98</v>
      </c>
      <c r="AC3075" s="182">
        <v>7</v>
      </c>
      <c r="AD3075" s="182">
        <v>1387.7</v>
      </c>
      <c r="AF3075" s="182" t="s">
        <v>7400</v>
      </c>
      <c r="AG3075" s="182" t="s">
        <v>17312</v>
      </c>
      <c r="AH3075" s="182" t="s">
        <v>17035</v>
      </c>
      <c r="AI3075" s="182" t="s">
        <v>17042</v>
      </c>
    </row>
    <row r="3076" spans="25:35" x14ac:dyDescent="0.4">
      <c r="Y3076" s="182" t="s">
        <v>7436</v>
      </c>
      <c r="Z3076" s="182">
        <v>1950</v>
      </c>
      <c r="AA3076" s="182">
        <v>485.5</v>
      </c>
      <c r="AB3076" s="182">
        <v>17</v>
      </c>
      <c r="AC3076" s="182">
        <v>2</v>
      </c>
      <c r="AD3076" s="182">
        <v>417.6</v>
      </c>
      <c r="AF3076" s="182" t="s">
        <v>7402</v>
      </c>
      <c r="AG3076" s="182" t="s">
        <v>17312</v>
      </c>
      <c r="AH3076" s="182" t="s">
        <v>2993</v>
      </c>
      <c r="AI3076" s="182" t="s">
        <v>17042</v>
      </c>
    </row>
    <row r="3077" spans="25:35" x14ac:dyDescent="0.4">
      <c r="Y3077" s="182" t="s">
        <v>7438</v>
      </c>
      <c r="Z3077" s="182">
        <v>1950</v>
      </c>
      <c r="AA3077" s="182">
        <v>669.7</v>
      </c>
      <c r="AB3077" s="182">
        <v>28</v>
      </c>
      <c r="AC3077" s="182">
        <v>2</v>
      </c>
      <c r="AD3077" s="182">
        <v>612.29999999999995</v>
      </c>
      <c r="AF3077" s="182" t="s">
        <v>7405</v>
      </c>
      <c r="AG3077" s="182" t="s">
        <v>17312</v>
      </c>
      <c r="AH3077" s="182" t="s">
        <v>2993</v>
      </c>
      <c r="AI3077" s="182" t="s">
        <v>17042</v>
      </c>
    </row>
    <row r="3078" spans="25:35" x14ac:dyDescent="0.4">
      <c r="Y3078" s="182" t="s">
        <v>1321</v>
      </c>
      <c r="Z3078" s="182">
        <v>1981</v>
      </c>
      <c r="AA3078" s="182">
        <v>355</v>
      </c>
      <c r="AB3078" s="182">
        <v>15</v>
      </c>
      <c r="AC3078" s="182">
        <v>2</v>
      </c>
      <c r="AD3078" s="182">
        <v>355</v>
      </c>
      <c r="AF3078" s="182" t="s">
        <v>7407</v>
      </c>
      <c r="AG3078" s="182" t="s">
        <v>17312</v>
      </c>
      <c r="AH3078" s="182" t="s">
        <v>2993</v>
      </c>
      <c r="AI3078" s="182" t="s">
        <v>17315</v>
      </c>
    </row>
    <row r="3079" spans="25:35" x14ac:dyDescent="0.4">
      <c r="Y3079" s="182" t="s">
        <v>7441</v>
      </c>
      <c r="Z3079" s="182">
        <v>1989</v>
      </c>
      <c r="AA3079" s="182">
        <v>615.9</v>
      </c>
      <c r="AB3079" s="182">
        <v>28</v>
      </c>
      <c r="AC3079" s="182">
        <v>2</v>
      </c>
      <c r="AD3079" s="182">
        <v>563.20000000000005</v>
      </c>
      <c r="AF3079" s="182" t="s">
        <v>7409</v>
      </c>
      <c r="AG3079" s="182" t="s">
        <v>17312</v>
      </c>
      <c r="AH3079" s="182" t="s">
        <v>2993</v>
      </c>
      <c r="AI3079" s="182" t="s">
        <v>17042</v>
      </c>
    </row>
    <row r="3080" spans="25:35" x14ac:dyDescent="0.4">
      <c r="Y3080" s="182" t="s">
        <v>7442</v>
      </c>
      <c r="Z3080" s="182">
        <v>1989</v>
      </c>
      <c r="AA3080" s="182">
        <v>618.5</v>
      </c>
      <c r="AB3080" s="182">
        <v>26</v>
      </c>
      <c r="AC3080" s="182">
        <v>2</v>
      </c>
      <c r="AD3080" s="182">
        <v>565.5</v>
      </c>
      <c r="AF3080" s="182" t="s">
        <v>7410</v>
      </c>
      <c r="AG3080" s="182" t="s">
        <v>17312</v>
      </c>
      <c r="AH3080" s="182" t="s">
        <v>2993</v>
      </c>
      <c r="AI3080" s="182" t="s">
        <v>17042</v>
      </c>
    </row>
    <row r="3081" spans="25:35" x14ac:dyDescent="0.4">
      <c r="Y3081" s="182" t="s">
        <v>7444</v>
      </c>
      <c r="Z3081" s="182">
        <v>1970</v>
      </c>
      <c r="AA3081" s="182">
        <v>3494.8</v>
      </c>
      <c r="AB3081" s="182">
        <v>177</v>
      </c>
      <c r="AC3081" s="182">
        <v>5</v>
      </c>
      <c r="AD3081" s="182">
        <v>2117.1999999999998</v>
      </c>
      <c r="AF3081" s="182" t="s">
        <v>7412</v>
      </c>
      <c r="AG3081" s="182" t="s">
        <v>17312</v>
      </c>
      <c r="AH3081" s="182" t="s">
        <v>17035</v>
      </c>
      <c r="AI3081" s="182" t="s">
        <v>17042</v>
      </c>
    </row>
    <row r="3082" spans="25:35" x14ac:dyDescent="0.4">
      <c r="Y3082" s="182" t="s">
        <v>7445</v>
      </c>
      <c r="Z3082" s="182">
        <v>2014</v>
      </c>
      <c r="AA3082" s="182">
        <v>16072.6</v>
      </c>
      <c r="AB3082" s="182">
        <v>167</v>
      </c>
      <c r="AC3082" s="182">
        <v>18</v>
      </c>
      <c r="AD3082" s="182">
        <v>12726</v>
      </c>
      <c r="AF3082" s="182" t="s">
        <v>7414</v>
      </c>
      <c r="AG3082" s="182" t="s">
        <v>17312</v>
      </c>
      <c r="AH3082" s="182" t="s">
        <v>2993</v>
      </c>
      <c r="AI3082" s="182" t="s">
        <v>17040</v>
      </c>
    </row>
    <row r="3083" spans="25:35" x14ac:dyDescent="0.4">
      <c r="Y3083" s="182" t="s">
        <v>7446</v>
      </c>
      <c r="Z3083" s="182">
        <v>1973</v>
      </c>
      <c r="AA3083" s="182">
        <v>3449.2</v>
      </c>
      <c r="AB3083" s="182">
        <v>139</v>
      </c>
      <c r="AC3083" s="182">
        <v>5</v>
      </c>
      <c r="AD3083" s="182">
        <v>3158.2</v>
      </c>
      <c r="AF3083" s="182" t="s">
        <v>7416</v>
      </c>
      <c r="AG3083" s="182" t="s">
        <v>17312</v>
      </c>
      <c r="AH3083" s="182" t="s">
        <v>2993</v>
      </c>
      <c r="AI3083" s="182" t="s">
        <v>17042</v>
      </c>
    </row>
    <row r="3084" spans="25:35" x14ac:dyDescent="0.4">
      <c r="Y3084" s="182" t="s">
        <v>7448</v>
      </c>
      <c r="Z3084" s="182">
        <v>1994</v>
      </c>
      <c r="AA3084" s="182">
        <v>5660</v>
      </c>
      <c r="AB3084" s="182">
        <v>234</v>
      </c>
      <c r="AC3084" s="182">
        <v>9</v>
      </c>
      <c r="AD3084" s="182">
        <v>5660</v>
      </c>
      <c r="AF3084" s="182" t="s">
        <v>7418</v>
      </c>
      <c r="AG3084" s="182" t="s">
        <v>17312</v>
      </c>
      <c r="AH3084" s="182" t="s">
        <v>2993</v>
      </c>
      <c r="AI3084" s="182" t="s">
        <v>17042</v>
      </c>
    </row>
    <row r="3085" spans="25:35" x14ac:dyDescent="0.4">
      <c r="Y3085" s="182" t="s">
        <v>7449</v>
      </c>
      <c r="Z3085" s="182">
        <v>1993</v>
      </c>
      <c r="AA3085" s="182">
        <v>4961.8999999999996</v>
      </c>
      <c r="AB3085" s="182">
        <v>192</v>
      </c>
      <c r="AC3085" s="182">
        <v>9</v>
      </c>
      <c r="AD3085" s="182">
        <v>4301.5</v>
      </c>
      <c r="AF3085" s="182" t="s">
        <v>7420</v>
      </c>
      <c r="AG3085" s="182" t="s">
        <v>17312</v>
      </c>
      <c r="AH3085" s="182" t="s">
        <v>17035</v>
      </c>
      <c r="AI3085" s="182" t="s">
        <v>17322</v>
      </c>
    </row>
    <row r="3086" spans="25:35" x14ac:dyDescent="0.4">
      <c r="Y3086" s="182" t="s">
        <v>1322</v>
      </c>
      <c r="Z3086" s="182">
        <v>2005</v>
      </c>
      <c r="AA3086" s="182">
        <v>3951.4</v>
      </c>
      <c r="AB3086" s="182">
        <v>95</v>
      </c>
      <c r="AC3086" s="182">
        <v>11</v>
      </c>
      <c r="AD3086" s="182">
        <v>2839.2</v>
      </c>
      <c r="AF3086" s="182" t="s">
        <v>7422</v>
      </c>
      <c r="AG3086" s="182" t="s">
        <v>17312</v>
      </c>
      <c r="AH3086" s="182" t="s">
        <v>2993</v>
      </c>
      <c r="AI3086" s="182" t="s">
        <v>17042</v>
      </c>
    </row>
    <row r="3087" spans="25:35" x14ac:dyDescent="0.4">
      <c r="Y3087" s="182" t="s">
        <v>7451</v>
      </c>
      <c r="Z3087" s="182">
        <v>1996</v>
      </c>
      <c r="AA3087" s="182">
        <v>7222</v>
      </c>
      <c r="AB3087" s="182">
        <v>370</v>
      </c>
      <c r="AC3087" s="182">
        <v>10</v>
      </c>
      <c r="AD3087" s="182">
        <v>7136</v>
      </c>
      <c r="AF3087" s="182" t="s">
        <v>7425</v>
      </c>
      <c r="AG3087" s="182" t="s">
        <v>17312</v>
      </c>
      <c r="AH3087" s="182" t="s">
        <v>2993</v>
      </c>
      <c r="AI3087" s="182" t="s">
        <v>17322</v>
      </c>
    </row>
    <row r="3088" spans="25:35" x14ac:dyDescent="0.4">
      <c r="Y3088" s="182" t="s">
        <v>17210</v>
      </c>
      <c r="Z3088" s="182">
        <v>1917</v>
      </c>
      <c r="AA3088" s="182">
        <v>147.4</v>
      </c>
      <c r="AB3088" s="182">
        <v>9</v>
      </c>
      <c r="AC3088" s="182">
        <v>2</v>
      </c>
      <c r="AD3088" s="182">
        <v>128</v>
      </c>
      <c r="AF3088" s="182" t="s">
        <v>7427</v>
      </c>
      <c r="AG3088" s="182" t="s">
        <v>17312</v>
      </c>
      <c r="AH3088" s="182" t="s">
        <v>2993</v>
      </c>
      <c r="AI3088" s="182" t="s">
        <v>17042</v>
      </c>
    </row>
    <row r="3089" spans="25:35" x14ac:dyDescent="0.4">
      <c r="Y3089" s="182" t="s">
        <v>7452</v>
      </c>
      <c r="Z3089" s="182">
        <v>1951</v>
      </c>
      <c r="AA3089" s="182">
        <v>484</v>
      </c>
      <c r="AB3089" s="182">
        <v>22</v>
      </c>
      <c r="AC3089" s="182">
        <v>2</v>
      </c>
      <c r="AD3089" s="182">
        <v>455.6</v>
      </c>
      <c r="AF3089" s="182" t="s">
        <v>7428</v>
      </c>
      <c r="AG3089" s="182" t="s">
        <v>17312</v>
      </c>
      <c r="AH3089" s="182" t="s">
        <v>2993</v>
      </c>
      <c r="AI3089" s="182" t="s">
        <v>17322</v>
      </c>
    </row>
    <row r="3090" spans="25:35" x14ac:dyDescent="0.4">
      <c r="Y3090" s="182" t="s">
        <v>7455</v>
      </c>
      <c r="Z3090" s="182">
        <v>1948</v>
      </c>
      <c r="AA3090" s="182">
        <v>827.1</v>
      </c>
      <c r="AB3090" s="182">
        <v>40</v>
      </c>
      <c r="AC3090" s="182">
        <v>2</v>
      </c>
      <c r="AD3090" s="182">
        <v>527.29999999999995</v>
      </c>
      <c r="AF3090" s="182" t="s">
        <v>7429</v>
      </c>
      <c r="AG3090" s="182" t="s">
        <v>17312</v>
      </c>
      <c r="AH3090" s="182" t="s">
        <v>2993</v>
      </c>
      <c r="AI3090" s="182" t="s">
        <v>17042</v>
      </c>
    </row>
    <row r="3091" spans="25:35" x14ac:dyDescent="0.4">
      <c r="Y3091" s="182" t="s">
        <v>7457</v>
      </c>
      <c r="Z3091" s="182">
        <v>1975</v>
      </c>
      <c r="AA3091" s="182">
        <v>3832.8</v>
      </c>
      <c r="AB3091" s="182">
        <v>102</v>
      </c>
      <c r="AC3091" s="182">
        <v>9</v>
      </c>
      <c r="AD3091" s="182">
        <v>3570.3</v>
      </c>
      <c r="AF3091" s="182" t="s">
        <v>7430</v>
      </c>
      <c r="AG3091" s="182" t="s">
        <v>17312</v>
      </c>
      <c r="AH3091" s="182" t="s">
        <v>2993</v>
      </c>
      <c r="AI3091" s="182" t="s">
        <v>17040</v>
      </c>
    </row>
    <row r="3092" spans="25:35" x14ac:dyDescent="0.4">
      <c r="Y3092" s="182" t="s">
        <v>7459</v>
      </c>
      <c r="Z3092" s="182">
        <v>1961</v>
      </c>
      <c r="AA3092" s="182">
        <v>2046.6</v>
      </c>
      <c r="AB3092" s="182">
        <v>74</v>
      </c>
      <c r="AC3092" s="182">
        <v>5</v>
      </c>
      <c r="AD3092" s="182">
        <v>1569.3</v>
      </c>
      <c r="AF3092" s="182" t="s">
        <v>7434</v>
      </c>
      <c r="AG3092" s="182" t="s">
        <v>17312</v>
      </c>
      <c r="AH3092" s="182" t="s">
        <v>2993</v>
      </c>
      <c r="AI3092" s="182" t="s">
        <v>17042</v>
      </c>
    </row>
    <row r="3093" spans="25:35" x14ac:dyDescent="0.4">
      <c r="Y3093" s="182" t="s">
        <v>183</v>
      </c>
      <c r="Z3093" s="182">
        <v>1961</v>
      </c>
      <c r="AA3093" s="182">
        <v>2659.1</v>
      </c>
      <c r="AB3093" s="182">
        <v>84</v>
      </c>
      <c r="AC3093" s="182">
        <v>4</v>
      </c>
      <c r="AD3093" s="182">
        <v>2159.6</v>
      </c>
      <c r="AF3093" s="182" t="s">
        <v>7435</v>
      </c>
      <c r="AG3093" s="182" t="s">
        <v>17312</v>
      </c>
      <c r="AH3093" s="182" t="s">
        <v>2993</v>
      </c>
      <c r="AI3093" s="182" t="s">
        <v>17040</v>
      </c>
    </row>
    <row r="3094" spans="25:35" x14ac:dyDescent="0.4">
      <c r="Y3094" s="182" t="s">
        <v>103</v>
      </c>
      <c r="Z3094" s="182">
        <v>1998</v>
      </c>
      <c r="AA3094" s="182">
        <v>5794.4</v>
      </c>
      <c r="AB3094" s="182">
        <v>258</v>
      </c>
      <c r="AC3094" s="182">
        <v>10</v>
      </c>
      <c r="AD3094" s="182">
        <v>5110.3999999999996</v>
      </c>
      <c r="AF3094" s="182" t="s">
        <v>7436</v>
      </c>
      <c r="AG3094" s="182" t="s">
        <v>17312</v>
      </c>
      <c r="AH3094" s="182" t="s">
        <v>2993</v>
      </c>
      <c r="AI3094" s="182" t="s">
        <v>17040</v>
      </c>
    </row>
    <row r="3095" spans="25:35" x14ac:dyDescent="0.4">
      <c r="Y3095" s="182" t="s">
        <v>7463</v>
      </c>
      <c r="Z3095" s="182">
        <v>1960</v>
      </c>
      <c r="AA3095" s="182">
        <v>1248.2</v>
      </c>
      <c r="AB3095" s="182">
        <v>62</v>
      </c>
      <c r="AC3095" s="182">
        <v>4</v>
      </c>
      <c r="AD3095" s="182">
        <v>1248.2</v>
      </c>
      <c r="AF3095" s="182" t="s">
        <v>7438</v>
      </c>
      <c r="AG3095" s="182" t="s">
        <v>17312</v>
      </c>
      <c r="AH3095" s="182" t="s">
        <v>2993</v>
      </c>
      <c r="AI3095" s="182" t="s">
        <v>17042</v>
      </c>
    </row>
    <row r="3096" spans="25:35" x14ac:dyDescent="0.4">
      <c r="Y3096" s="182" t="s">
        <v>7464</v>
      </c>
      <c r="Z3096" s="182">
        <v>1996</v>
      </c>
      <c r="AA3096" s="182">
        <v>6477</v>
      </c>
      <c r="AB3096" s="182">
        <v>175</v>
      </c>
      <c r="AC3096" s="182">
        <v>9</v>
      </c>
      <c r="AD3096" s="182">
        <v>3982.9</v>
      </c>
      <c r="AF3096" s="182" t="s">
        <v>1321</v>
      </c>
      <c r="AG3096" s="182" t="s">
        <v>17312</v>
      </c>
      <c r="AH3096" s="182" t="s">
        <v>2993</v>
      </c>
      <c r="AI3096" s="182" t="s">
        <v>17315</v>
      </c>
    </row>
    <row r="3097" spans="25:35" x14ac:dyDescent="0.4">
      <c r="Y3097" s="182" t="s">
        <v>7466</v>
      </c>
      <c r="Z3097" s="182">
        <v>1961</v>
      </c>
      <c r="AA3097" s="182">
        <v>2538</v>
      </c>
      <c r="AB3097" s="182">
        <v>86</v>
      </c>
      <c r="AC3097" s="182">
        <v>4</v>
      </c>
      <c r="AD3097" s="182">
        <v>1960.2</v>
      </c>
      <c r="AF3097" s="182" t="s">
        <v>7441</v>
      </c>
      <c r="AG3097" s="182" t="s">
        <v>17319</v>
      </c>
      <c r="AH3097" s="182" t="s">
        <v>2993</v>
      </c>
      <c r="AI3097" s="182" t="s">
        <v>17042</v>
      </c>
    </row>
    <row r="3098" spans="25:35" x14ac:dyDescent="0.4">
      <c r="Y3098" s="182" t="s">
        <v>7467</v>
      </c>
      <c r="Z3098" s="182">
        <v>1964</v>
      </c>
      <c r="AA3098" s="182">
        <v>4182.3</v>
      </c>
      <c r="AB3098" s="182">
        <v>115</v>
      </c>
      <c r="AC3098" s="182">
        <v>5</v>
      </c>
      <c r="AD3098" s="182">
        <v>3737.2</v>
      </c>
      <c r="AF3098" s="182" t="s">
        <v>7442</v>
      </c>
      <c r="AG3098" s="182" t="s">
        <v>17319</v>
      </c>
      <c r="AH3098" s="182" t="s">
        <v>2993</v>
      </c>
      <c r="AI3098" s="182" t="s">
        <v>17042</v>
      </c>
    </row>
    <row r="3099" spans="25:35" x14ac:dyDescent="0.4">
      <c r="Y3099" s="182" t="s">
        <v>7468</v>
      </c>
      <c r="Z3099" s="182">
        <v>1961</v>
      </c>
      <c r="AA3099" s="182">
        <v>2012</v>
      </c>
      <c r="AB3099" s="182">
        <v>66</v>
      </c>
      <c r="AC3099" s="182">
        <v>5</v>
      </c>
      <c r="AD3099" s="182">
        <v>1570</v>
      </c>
      <c r="AF3099" s="182" t="s">
        <v>7444</v>
      </c>
      <c r="AG3099" s="182" t="s">
        <v>17319</v>
      </c>
      <c r="AH3099" s="182" t="s">
        <v>17035</v>
      </c>
      <c r="AI3099" s="182" t="s">
        <v>17331</v>
      </c>
    </row>
    <row r="3100" spans="25:35" x14ac:dyDescent="0.4">
      <c r="Y3100" s="182" t="s">
        <v>7469</v>
      </c>
      <c r="Z3100" s="182">
        <v>1959</v>
      </c>
      <c r="AA3100" s="182">
        <v>5406.1</v>
      </c>
      <c r="AB3100" s="182">
        <v>180</v>
      </c>
      <c r="AC3100" s="182">
        <v>4</v>
      </c>
      <c r="AD3100" s="182">
        <v>4813.2</v>
      </c>
      <c r="AF3100" s="182" t="s">
        <v>7445</v>
      </c>
      <c r="AG3100" s="182" t="s">
        <v>17312</v>
      </c>
      <c r="AH3100" s="182" t="s">
        <v>17451</v>
      </c>
      <c r="AI3100" s="182" t="s">
        <v>17042</v>
      </c>
    </row>
    <row r="3101" spans="25:35" x14ac:dyDescent="0.4">
      <c r="Y3101" s="182" t="s">
        <v>1323</v>
      </c>
      <c r="Z3101" s="182">
        <v>1961</v>
      </c>
      <c r="AA3101" s="182">
        <v>2920</v>
      </c>
      <c r="AB3101" s="182">
        <v>121</v>
      </c>
      <c r="AC3101" s="182">
        <v>4</v>
      </c>
      <c r="AD3101" s="182">
        <v>1821.8</v>
      </c>
      <c r="AF3101" s="182" t="s">
        <v>7446</v>
      </c>
      <c r="AG3101" s="182" t="s">
        <v>17312</v>
      </c>
      <c r="AH3101" s="182" t="s">
        <v>2993</v>
      </c>
      <c r="AI3101" s="182" t="s">
        <v>17315</v>
      </c>
    </row>
    <row r="3102" spans="25:35" x14ac:dyDescent="0.4">
      <c r="Y3102" s="182" t="s">
        <v>7471</v>
      </c>
      <c r="Z3102" s="182">
        <v>1963</v>
      </c>
      <c r="AA3102" s="182">
        <v>3154.1</v>
      </c>
      <c r="AB3102" s="182">
        <v>130</v>
      </c>
      <c r="AC3102" s="182">
        <v>5</v>
      </c>
      <c r="AD3102" s="182">
        <v>3152</v>
      </c>
      <c r="AF3102" s="182" t="s">
        <v>7448</v>
      </c>
      <c r="AG3102" s="182" t="s">
        <v>17319</v>
      </c>
      <c r="AH3102" s="182" t="s">
        <v>17040</v>
      </c>
      <c r="AI3102" s="182" t="s">
        <v>17042</v>
      </c>
    </row>
    <row r="3103" spans="25:35" x14ac:dyDescent="0.4">
      <c r="Y3103" s="182" t="s">
        <v>7472</v>
      </c>
      <c r="Z3103" s="182">
        <v>1969</v>
      </c>
      <c r="AA3103" s="182">
        <v>1684</v>
      </c>
      <c r="AB3103" s="182">
        <v>104</v>
      </c>
      <c r="AC3103" s="182">
        <v>5</v>
      </c>
      <c r="AD3103" s="182">
        <v>1074.4000000000001</v>
      </c>
      <c r="AF3103" s="182" t="s">
        <v>7449</v>
      </c>
      <c r="AG3103" s="182" t="s">
        <v>17319</v>
      </c>
      <c r="AH3103" s="182" t="s">
        <v>2993</v>
      </c>
      <c r="AI3103" s="182" t="s">
        <v>17042</v>
      </c>
    </row>
    <row r="3104" spans="25:35" x14ac:dyDescent="0.4">
      <c r="Y3104" s="182" t="s">
        <v>1324</v>
      </c>
      <c r="Z3104" s="182">
        <v>1963</v>
      </c>
      <c r="AA3104" s="182">
        <v>2630.1</v>
      </c>
      <c r="AB3104" s="182">
        <v>135</v>
      </c>
      <c r="AC3104" s="182">
        <v>5</v>
      </c>
      <c r="AD3104" s="182">
        <v>2509.6999999999998</v>
      </c>
      <c r="AF3104" s="182" t="s">
        <v>1322</v>
      </c>
      <c r="AG3104" s="182" t="s">
        <v>17312</v>
      </c>
      <c r="AH3104" s="182" t="s">
        <v>2993</v>
      </c>
      <c r="AI3104" s="182" t="s">
        <v>17040</v>
      </c>
    </row>
    <row r="3105" spans="25:35" x14ac:dyDescent="0.4">
      <c r="Y3105" s="182" t="s">
        <v>7475</v>
      </c>
      <c r="Z3105" s="182">
        <v>1994</v>
      </c>
      <c r="AA3105" s="182">
        <v>5210.5</v>
      </c>
      <c r="AB3105" s="182">
        <v>243</v>
      </c>
      <c r="AC3105" s="182">
        <v>10</v>
      </c>
      <c r="AD3105" s="182">
        <v>4646.8</v>
      </c>
      <c r="AF3105" s="182" t="s">
        <v>7451</v>
      </c>
      <c r="AG3105" s="182" t="s">
        <v>17319</v>
      </c>
      <c r="AH3105" s="182" t="s">
        <v>17035</v>
      </c>
      <c r="AI3105" s="182" t="s">
        <v>17315</v>
      </c>
    </row>
    <row r="3106" spans="25:35" x14ac:dyDescent="0.4">
      <c r="Y3106" s="182" t="s">
        <v>7477</v>
      </c>
      <c r="Z3106" s="182">
        <v>1935</v>
      </c>
      <c r="AA3106" s="182">
        <v>3957.6</v>
      </c>
      <c r="AB3106" s="182">
        <v>168</v>
      </c>
      <c r="AC3106" s="182">
        <v>4</v>
      </c>
      <c r="AD3106" s="182">
        <v>3473.8</v>
      </c>
      <c r="AF3106" s="182" t="s">
        <v>7452</v>
      </c>
      <c r="AG3106" s="182" t="s">
        <v>17312</v>
      </c>
      <c r="AH3106" s="182" t="s">
        <v>2993</v>
      </c>
      <c r="AI3106" s="182" t="s">
        <v>17040</v>
      </c>
    </row>
    <row r="3107" spans="25:35" x14ac:dyDescent="0.4">
      <c r="Y3107" s="182" t="s">
        <v>7479</v>
      </c>
      <c r="Z3107" s="182">
        <v>1960</v>
      </c>
      <c r="AA3107" s="182">
        <v>1117.5</v>
      </c>
      <c r="AB3107" s="182">
        <v>57</v>
      </c>
      <c r="AC3107" s="182">
        <v>3</v>
      </c>
      <c r="AD3107" s="182">
        <v>1047.0999999999999</v>
      </c>
      <c r="AF3107" s="182" t="s">
        <v>7455</v>
      </c>
      <c r="AG3107" s="182" t="s">
        <v>17312</v>
      </c>
      <c r="AH3107" s="182" t="s">
        <v>2993</v>
      </c>
      <c r="AI3107" s="182" t="s">
        <v>17042</v>
      </c>
    </row>
    <row r="3108" spans="25:35" x14ac:dyDescent="0.4">
      <c r="Y3108" s="182" t="s">
        <v>7481</v>
      </c>
      <c r="Z3108" s="182">
        <v>1958</v>
      </c>
      <c r="AA3108" s="182">
        <v>619.9</v>
      </c>
      <c r="AB3108" s="182">
        <v>44</v>
      </c>
      <c r="AC3108" s="182">
        <v>2</v>
      </c>
      <c r="AD3108" s="182">
        <v>567.1</v>
      </c>
      <c r="AF3108" s="182" t="s">
        <v>7457</v>
      </c>
      <c r="AG3108" s="182" t="s">
        <v>17312</v>
      </c>
      <c r="AH3108" s="182" t="s">
        <v>2993</v>
      </c>
      <c r="AI3108" s="182" t="s">
        <v>17040</v>
      </c>
    </row>
    <row r="3109" spans="25:35" x14ac:dyDescent="0.4">
      <c r="Y3109" s="182" t="s">
        <v>7484</v>
      </c>
      <c r="Z3109" s="182">
        <v>1961</v>
      </c>
      <c r="AA3109" s="182">
        <v>589.5</v>
      </c>
      <c r="AB3109" s="182">
        <v>28</v>
      </c>
      <c r="AC3109" s="182">
        <v>2</v>
      </c>
      <c r="AD3109" s="182">
        <v>554.1</v>
      </c>
      <c r="AF3109" s="182" t="s">
        <v>7459</v>
      </c>
      <c r="AG3109" s="182" t="s">
        <v>17312</v>
      </c>
      <c r="AH3109" s="182" t="s">
        <v>2993</v>
      </c>
      <c r="AI3109" s="182" t="s">
        <v>17042</v>
      </c>
    </row>
    <row r="3110" spans="25:35" x14ac:dyDescent="0.4">
      <c r="Y3110" s="182" t="s">
        <v>7486</v>
      </c>
      <c r="Z3110" s="182">
        <v>1934</v>
      </c>
      <c r="AA3110" s="182">
        <v>3881.9</v>
      </c>
      <c r="AB3110" s="182">
        <v>178</v>
      </c>
      <c r="AC3110" s="182">
        <v>4</v>
      </c>
      <c r="AD3110" s="182">
        <v>3410.5</v>
      </c>
      <c r="AF3110" s="182" t="s">
        <v>183</v>
      </c>
      <c r="AG3110" s="182" t="s">
        <v>17312</v>
      </c>
      <c r="AH3110" s="182" t="s">
        <v>2993</v>
      </c>
      <c r="AI3110" s="182" t="s">
        <v>17322</v>
      </c>
    </row>
    <row r="3111" spans="25:35" x14ac:dyDescent="0.4">
      <c r="Y3111" s="182" t="s">
        <v>7488</v>
      </c>
      <c r="Z3111" s="182">
        <v>1964</v>
      </c>
      <c r="AA3111" s="182">
        <v>1605</v>
      </c>
      <c r="AB3111" s="182">
        <v>101</v>
      </c>
      <c r="AC3111" s="182">
        <v>5</v>
      </c>
      <c r="AD3111" s="182">
        <v>1584.7</v>
      </c>
      <c r="AF3111" s="182" t="s">
        <v>103</v>
      </c>
      <c r="AG3111" s="182" t="s">
        <v>17312</v>
      </c>
      <c r="AH3111" s="182" t="s">
        <v>17035</v>
      </c>
      <c r="AI3111" s="182" t="s">
        <v>17042</v>
      </c>
    </row>
    <row r="3112" spans="25:35" x14ac:dyDescent="0.4">
      <c r="Y3112" s="182" t="s">
        <v>7489</v>
      </c>
      <c r="Z3112" s="182">
        <v>1955</v>
      </c>
      <c r="AA3112" s="182">
        <v>667</v>
      </c>
      <c r="AB3112" s="182">
        <v>29</v>
      </c>
      <c r="AC3112" s="182">
        <v>2</v>
      </c>
      <c r="AD3112" s="182">
        <v>610.70000000000005</v>
      </c>
      <c r="AF3112" s="182" t="s">
        <v>7463</v>
      </c>
      <c r="AG3112" s="182" t="s">
        <v>17312</v>
      </c>
      <c r="AH3112" s="182" t="s">
        <v>17035</v>
      </c>
      <c r="AI3112" s="182" t="s">
        <v>17042</v>
      </c>
    </row>
    <row r="3113" spans="25:35" x14ac:dyDescent="0.4">
      <c r="Y3113" s="182" t="s">
        <v>7490</v>
      </c>
      <c r="Z3113" s="182">
        <v>1952</v>
      </c>
      <c r="AA3113" s="182">
        <v>950.48</v>
      </c>
      <c r="AB3113" s="182">
        <v>55</v>
      </c>
      <c r="AC3113" s="182">
        <v>2</v>
      </c>
      <c r="AD3113" s="182">
        <v>574.70000000000005</v>
      </c>
      <c r="AF3113" s="182" t="s">
        <v>7464</v>
      </c>
      <c r="AG3113" s="182" t="s">
        <v>17312</v>
      </c>
      <c r="AH3113" s="182" t="s">
        <v>2993</v>
      </c>
      <c r="AI3113" s="182" t="s">
        <v>17322</v>
      </c>
    </row>
    <row r="3114" spans="25:35" x14ac:dyDescent="0.4">
      <c r="Y3114" s="182" t="s">
        <v>7491</v>
      </c>
      <c r="Z3114" s="182">
        <v>1984</v>
      </c>
      <c r="AA3114" s="182">
        <v>8835.9</v>
      </c>
      <c r="AB3114" s="182">
        <v>370</v>
      </c>
      <c r="AC3114" s="182">
        <v>9</v>
      </c>
      <c r="AD3114" s="182">
        <v>7369.5</v>
      </c>
      <c r="AF3114" s="182" t="s">
        <v>7466</v>
      </c>
      <c r="AG3114" s="182" t="s">
        <v>17312</v>
      </c>
      <c r="AH3114" s="182" t="s">
        <v>2993</v>
      </c>
      <c r="AI3114" s="182" t="s">
        <v>17322</v>
      </c>
    </row>
    <row r="3115" spans="25:35" x14ac:dyDescent="0.4">
      <c r="Y3115" s="182" t="s">
        <v>7493</v>
      </c>
      <c r="Z3115" s="182">
        <v>1970</v>
      </c>
      <c r="AA3115" s="182">
        <v>2428.9</v>
      </c>
      <c r="AB3115" s="182">
        <v>105</v>
      </c>
      <c r="AC3115" s="182">
        <v>9</v>
      </c>
      <c r="AD3115" s="182">
        <v>2290.5</v>
      </c>
      <c r="AF3115" s="182" t="s">
        <v>7467</v>
      </c>
      <c r="AG3115" s="182" t="s">
        <v>17312</v>
      </c>
      <c r="AH3115" s="182" t="s">
        <v>2993</v>
      </c>
      <c r="AI3115" s="182" t="s">
        <v>17315</v>
      </c>
    </row>
    <row r="3116" spans="25:35" x14ac:dyDescent="0.4">
      <c r="Y3116" s="182" t="s">
        <v>7494</v>
      </c>
      <c r="Z3116" s="182">
        <v>1960</v>
      </c>
      <c r="AA3116" s="182">
        <v>1017.5</v>
      </c>
      <c r="AB3116" s="182">
        <v>41</v>
      </c>
      <c r="AC3116" s="182">
        <v>3</v>
      </c>
      <c r="AD3116" s="182">
        <v>936.2</v>
      </c>
      <c r="AF3116" s="182" t="s">
        <v>7468</v>
      </c>
      <c r="AG3116" s="182" t="s">
        <v>17312</v>
      </c>
      <c r="AH3116" s="182" t="s">
        <v>2993</v>
      </c>
      <c r="AI3116" s="182" t="s">
        <v>17042</v>
      </c>
    </row>
    <row r="3117" spans="25:35" x14ac:dyDescent="0.4">
      <c r="Y3117" s="182" t="s">
        <v>7496</v>
      </c>
      <c r="Z3117" s="182">
        <v>1959</v>
      </c>
      <c r="AA3117" s="182">
        <v>1402.7</v>
      </c>
      <c r="AB3117" s="182">
        <v>66</v>
      </c>
      <c r="AC3117" s="182">
        <v>4</v>
      </c>
      <c r="AD3117" s="182">
        <v>1260.5999999999999</v>
      </c>
      <c r="AF3117" s="182" t="s">
        <v>7469</v>
      </c>
      <c r="AG3117" s="182" t="s">
        <v>17312</v>
      </c>
      <c r="AH3117" s="182" t="s">
        <v>2993</v>
      </c>
      <c r="AI3117" s="182" t="s">
        <v>17314</v>
      </c>
    </row>
    <row r="3118" spans="25:35" x14ac:dyDescent="0.4">
      <c r="Y3118" s="182" t="s">
        <v>7497</v>
      </c>
      <c r="Z3118" s="182">
        <v>1959</v>
      </c>
      <c r="AA3118" s="182">
        <v>705.4</v>
      </c>
      <c r="AB3118" s="182">
        <v>27</v>
      </c>
      <c r="AC3118" s="182">
        <v>2</v>
      </c>
      <c r="AD3118" s="182">
        <v>625.29999999999995</v>
      </c>
      <c r="AF3118" s="182" t="s">
        <v>1323</v>
      </c>
      <c r="AG3118" s="182" t="s">
        <v>17312</v>
      </c>
      <c r="AH3118" s="182" t="s">
        <v>2993</v>
      </c>
      <c r="AI3118" s="182" t="s">
        <v>17322</v>
      </c>
    </row>
    <row r="3119" spans="25:35" x14ac:dyDescent="0.4">
      <c r="Y3119" s="182" t="s">
        <v>7498</v>
      </c>
      <c r="Z3119" s="182">
        <v>1959</v>
      </c>
      <c r="AA3119" s="182">
        <v>677.1</v>
      </c>
      <c r="AB3119" s="182">
        <v>23</v>
      </c>
      <c r="AC3119" s="182">
        <v>2</v>
      </c>
      <c r="AD3119" s="182">
        <v>621.29999999999995</v>
      </c>
      <c r="AF3119" s="182" t="s">
        <v>7471</v>
      </c>
      <c r="AG3119" s="182" t="s">
        <v>17312</v>
      </c>
      <c r="AH3119" s="182" t="s">
        <v>2993</v>
      </c>
      <c r="AI3119" s="182" t="s">
        <v>17315</v>
      </c>
    </row>
    <row r="3120" spans="25:35" x14ac:dyDescent="0.4">
      <c r="Y3120" s="182" t="s">
        <v>7499</v>
      </c>
      <c r="Z3120" s="182">
        <v>1959</v>
      </c>
      <c r="AA3120" s="182">
        <v>676</v>
      </c>
      <c r="AB3120" s="182">
        <v>29</v>
      </c>
      <c r="AC3120" s="182">
        <v>2</v>
      </c>
      <c r="AD3120" s="182">
        <v>622.5</v>
      </c>
      <c r="AF3120" s="182" t="s">
        <v>7472</v>
      </c>
      <c r="AG3120" s="182" t="s">
        <v>17312</v>
      </c>
      <c r="AH3120" s="182" t="s">
        <v>2993</v>
      </c>
      <c r="AI3120" s="182" t="s">
        <v>17042</v>
      </c>
    </row>
    <row r="3121" spans="25:35" x14ac:dyDescent="0.4">
      <c r="Y3121" s="182" t="s">
        <v>7501</v>
      </c>
      <c r="Z3121" s="182">
        <v>1959</v>
      </c>
      <c r="AA3121" s="182">
        <v>732.3</v>
      </c>
      <c r="AB3121" s="182">
        <v>28</v>
      </c>
      <c r="AC3121" s="182">
        <v>2</v>
      </c>
      <c r="AD3121" s="182">
        <v>668.4</v>
      </c>
      <c r="AF3121" s="182" t="s">
        <v>1324</v>
      </c>
      <c r="AG3121" s="182" t="s">
        <v>17312</v>
      </c>
      <c r="AH3121" s="182" t="s">
        <v>2993</v>
      </c>
      <c r="AI3121" s="182" t="s">
        <v>17322</v>
      </c>
    </row>
    <row r="3122" spans="25:35" x14ac:dyDescent="0.4">
      <c r="Y3122" s="182" t="s">
        <v>1325</v>
      </c>
      <c r="Z3122" s="182">
        <v>1961</v>
      </c>
      <c r="AA3122" s="182">
        <v>1018.4</v>
      </c>
      <c r="AB3122" s="182">
        <v>44</v>
      </c>
      <c r="AC3122" s="182">
        <v>3</v>
      </c>
      <c r="AD3122" s="182">
        <v>937.6</v>
      </c>
      <c r="AF3122" s="182" t="s">
        <v>7475</v>
      </c>
      <c r="AG3122" s="182" t="s">
        <v>17312</v>
      </c>
      <c r="AH3122" s="182" t="s">
        <v>2993</v>
      </c>
      <c r="AI3122" s="182" t="s">
        <v>17042</v>
      </c>
    </row>
    <row r="3123" spans="25:35" x14ac:dyDescent="0.4">
      <c r="Y3123" s="182" t="s">
        <v>1326</v>
      </c>
      <c r="Z3123" s="182">
        <v>1967</v>
      </c>
      <c r="AA3123" s="182">
        <v>5258.8</v>
      </c>
      <c r="AB3123" s="182">
        <v>309</v>
      </c>
      <c r="AC3123" s="182">
        <v>5</v>
      </c>
      <c r="AD3123" s="182">
        <v>4891.5999999999995</v>
      </c>
      <c r="AF3123" s="182" t="s">
        <v>7477</v>
      </c>
      <c r="AG3123" s="182" t="s">
        <v>17312</v>
      </c>
      <c r="AH3123" s="182" t="s">
        <v>2993</v>
      </c>
      <c r="AI3123" s="182" t="s">
        <v>17314</v>
      </c>
    </row>
    <row r="3124" spans="25:35" x14ac:dyDescent="0.4">
      <c r="Y3124" s="182" t="s">
        <v>7502</v>
      </c>
      <c r="Z3124" s="182">
        <v>1960</v>
      </c>
      <c r="AA3124" s="182">
        <v>1817.7</v>
      </c>
      <c r="AB3124" s="182">
        <v>64</v>
      </c>
      <c r="AC3124" s="182">
        <v>4</v>
      </c>
      <c r="AD3124" s="182">
        <v>1261.8</v>
      </c>
      <c r="AF3124" s="182" t="s">
        <v>7479</v>
      </c>
      <c r="AG3124" s="182" t="s">
        <v>17312</v>
      </c>
      <c r="AH3124" s="182" t="s">
        <v>2993</v>
      </c>
      <c r="AI3124" s="182" t="s">
        <v>17042</v>
      </c>
    </row>
    <row r="3125" spans="25:35" x14ac:dyDescent="0.4">
      <c r="Y3125" s="182" t="s">
        <v>7503</v>
      </c>
      <c r="Z3125" s="182">
        <v>1960</v>
      </c>
      <c r="AA3125" s="182">
        <v>1057.2</v>
      </c>
      <c r="AB3125" s="182">
        <v>33</v>
      </c>
      <c r="AC3125" s="182">
        <v>2</v>
      </c>
      <c r="AD3125" s="182">
        <v>626.5</v>
      </c>
      <c r="AF3125" s="182" t="s">
        <v>7481</v>
      </c>
      <c r="AG3125" s="182" t="s">
        <v>17312</v>
      </c>
      <c r="AH3125" s="182" t="s">
        <v>2993</v>
      </c>
      <c r="AI3125" s="182" t="s">
        <v>17042</v>
      </c>
    </row>
    <row r="3126" spans="25:35" x14ac:dyDescent="0.4">
      <c r="Y3126" s="182" t="s">
        <v>7505</v>
      </c>
      <c r="Z3126" s="182">
        <v>1959</v>
      </c>
      <c r="AA3126" s="182">
        <v>721.8</v>
      </c>
      <c r="AB3126" s="182">
        <v>26</v>
      </c>
      <c r="AC3126" s="182">
        <v>2</v>
      </c>
      <c r="AD3126" s="182">
        <v>666.1</v>
      </c>
      <c r="AF3126" s="182" t="s">
        <v>7484</v>
      </c>
      <c r="AG3126" s="182" t="s">
        <v>17312</v>
      </c>
      <c r="AH3126" s="182" t="s">
        <v>2993</v>
      </c>
      <c r="AI3126" s="182" t="s">
        <v>17042</v>
      </c>
    </row>
    <row r="3127" spans="25:35" x14ac:dyDescent="0.4">
      <c r="Y3127" s="182" t="s">
        <v>7507</v>
      </c>
      <c r="Z3127" s="182">
        <v>1966</v>
      </c>
      <c r="AA3127" s="182">
        <v>4120.5</v>
      </c>
      <c r="AB3127" s="182">
        <v>145</v>
      </c>
      <c r="AC3127" s="182">
        <v>5</v>
      </c>
      <c r="AD3127" s="182">
        <v>3430.8</v>
      </c>
      <c r="AF3127" s="182" t="s">
        <v>7486</v>
      </c>
      <c r="AG3127" s="182" t="s">
        <v>17312</v>
      </c>
      <c r="AH3127" s="182" t="s">
        <v>2993</v>
      </c>
      <c r="AI3127" s="182" t="s">
        <v>17314</v>
      </c>
    </row>
    <row r="3128" spans="25:35" x14ac:dyDescent="0.4">
      <c r="Y3128" s="182" t="s">
        <v>7509</v>
      </c>
      <c r="Z3128" s="182">
        <v>2013</v>
      </c>
      <c r="AA3128" s="182">
        <v>4638.8999999999996</v>
      </c>
      <c r="AB3128" s="182">
        <v>53</v>
      </c>
      <c r="AC3128" s="182">
        <v>15</v>
      </c>
      <c r="AD3128" s="182">
        <v>4244.2</v>
      </c>
      <c r="AF3128" s="182" t="s">
        <v>7488</v>
      </c>
      <c r="AG3128" s="182" t="s">
        <v>17312</v>
      </c>
      <c r="AH3128" s="182" t="s">
        <v>17452</v>
      </c>
      <c r="AI3128" s="182" t="s">
        <v>17042</v>
      </c>
    </row>
    <row r="3129" spans="25:35" x14ac:dyDescent="0.4">
      <c r="Y3129" s="182" t="s">
        <v>7510</v>
      </c>
      <c r="Z3129" s="182">
        <v>2011</v>
      </c>
      <c r="AA3129" s="182">
        <v>17619.7</v>
      </c>
      <c r="AB3129" s="182">
        <v>154</v>
      </c>
      <c r="AC3129" s="182">
        <v>9</v>
      </c>
      <c r="AD3129" s="182">
        <v>13439.9</v>
      </c>
      <c r="AF3129" s="182" t="s">
        <v>7489</v>
      </c>
      <c r="AG3129" s="182" t="s">
        <v>17312</v>
      </c>
      <c r="AH3129" s="182" t="s">
        <v>2993</v>
      </c>
      <c r="AI3129" s="182" t="s">
        <v>17042</v>
      </c>
    </row>
    <row r="3130" spans="25:35" x14ac:dyDescent="0.4">
      <c r="Y3130" s="182" t="s">
        <v>7512</v>
      </c>
      <c r="Z3130" s="182">
        <v>2010</v>
      </c>
      <c r="AA3130" s="182">
        <v>9558.7999999999993</v>
      </c>
      <c r="AB3130" s="182">
        <v>297</v>
      </c>
      <c r="AC3130" s="182">
        <v>10</v>
      </c>
      <c r="AD3130" s="182">
        <v>7924.2</v>
      </c>
      <c r="AF3130" s="182" t="s">
        <v>7490</v>
      </c>
      <c r="AG3130" s="182" t="s">
        <v>17312</v>
      </c>
      <c r="AH3130" s="182" t="s">
        <v>2993</v>
      </c>
      <c r="AI3130" s="182" t="s">
        <v>17040</v>
      </c>
    </row>
    <row r="3131" spans="25:35" x14ac:dyDescent="0.4">
      <c r="Y3131" s="182" t="s">
        <v>7513</v>
      </c>
      <c r="Z3131" s="182">
        <v>2009</v>
      </c>
      <c r="AA3131" s="182">
        <v>11707.6</v>
      </c>
      <c r="AB3131" s="182">
        <v>456</v>
      </c>
      <c r="AC3131" s="182">
        <v>10</v>
      </c>
      <c r="AD3131" s="182">
        <v>10256.700000000001</v>
      </c>
      <c r="AF3131" s="182" t="s">
        <v>7491</v>
      </c>
      <c r="AG3131" s="182" t="s">
        <v>17312</v>
      </c>
      <c r="AH3131" s="182" t="s">
        <v>2993</v>
      </c>
      <c r="AI3131" s="182" t="s">
        <v>17042</v>
      </c>
    </row>
    <row r="3132" spans="25:35" x14ac:dyDescent="0.4">
      <c r="Y3132" s="182" t="s">
        <v>7515</v>
      </c>
      <c r="Z3132" s="182">
        <v>2012</v>
      </c>
      <c r="AA3132" s="182">
        <v>4350</v>
      </c>
      <c r="AB3132" s="182">
        <v>121</v>
      </c>
      <c r="AC3132" s="182">
        <v>15</v>
      </c>
      <c r="AD3132" s="182">
        <v>3815.6</v>
      </c>
      <c r="AF3132" s="182" t="s">
        <v>7493</v>
      </c>
      <c r="AG3132" s="182" t="s">
        <v>17312</v>
      </c>
      <c r="AH3132" s="182" t="s">
        <v>2993</v>
      </c>
      <c r="AI3132" s="182" t="s">
        <v>17040</v>
      </c>
    </row>
    <row r="3133" spans="25:35" x14ac:dyDescent="0.4">
      <c r="Y3133" s="182" t="s">
        <v>7516</v>
      </c>
      <c r="Z3133" s="182">
        <v>2013</v>
      </c>
      <c r="AA3133" s="182">
        <v>5848.2</v>
      </c>
      <c r="AB3133" s="182">
        <v>70</v>
      </c>
      <c r="AC3133" s="182">
        <v>15</v>
      </c>
      <c r="AD3133" s="182">
        <v>4244.2</v>
      </c>
      <c r="AF3133" s="182" t="s">
        <v>7494</v>
      </c>
      <c r="AG3133" s="182" t="s">
        <v>17312</v>
      </c>
      <c r="AH3133" s="182" t="s">
        <v>2993</v>
      </c>
      <c r="AI3133" s="182" t="s">
        <v>17042</v>
      </c>
    </row>
    <row r="3134" spans="25:35" x14ac:dyDescent="0.4">
      <c r="Y3134" s="182" t="s">
        <v>7517</v>
      </c>
      <c r="Z3134" s="182">
        <v>2011</v>
      </c>
      <c r="AA3134" s="182">
        <v>11312.6</v>
      </c>
      <c r="AB3134" s="182">
        <v>301</v>
      </c>
      <c r="AC3134" s="182">
        <v>9</v>
      </c>
      <c r="AD3134" s="182">
        <v>11312.6</v>
      </c>
      <c r="AF3134" s="182" t="s">
        <v>7496</v>
      </c>
      <c r="AG3134" s="182" t="s">
        <v>17312</v>
      </c>
      <c r="AH3134" s="182" t="s">
        <v>2993</v>
      </c>
      <c r="AI3134" s="182" t="s">
        <v>17042</v>
      </c>
    </row>
    <row r="3135" spans="25:35" x14ac:dyDescent="0.4">
      <c r="Y3135" s="182" t="s">
        <v>1327</v>
      </c>
      <c r="Z3135" s="182">
        <v>2010</v>
      </c>
      <c r="AA3135" s="182">
        <v>12863.3</v>
      </c>
      <c r="AB3135" s="182">
        <v>446</v>
      </c>
      <c r="AC3135" s="182">
        <v>9</v>
      </c>
      <c r="AD3135" s="182">
        <v>8695.7000000000007</v>
      </c>
      <c r="AF3135" s="182" t="s">
        <v>7497</v>
      </c>
      <c r="AG3135" s="182" t="s">
        <v>17312</v>
      </c>
      <c r="AH3135" s="182" t="s">
        <v>2993</v>
      </c>
      <c r="AI3135" s="182" t="s">
        <v>17042</v>
      </c>
    </row>
    <row r="3136" spans="25:35" x14ac:dyDescent="0.4">
      <c r="Y3136" s="182" t="s">
        <v>7520</v>
      </c>
      <c r="Z3136" s="182">
        <v>1988</v>
      </c>
      <c r="AA3136" s="182">
        <v>2200.4</v>
      </c>
      <c r="AB3136" s="182">
        <v>78</v>
      </c>
      <c r="AC3136" s="182">
        <v>5</v>
      </c>
      <c r="AD3136" s="182">
        <v>925.2</v>
      </c>
      <c r="AF3136" s="182" t="s">
        <v>7498</v>
      </c>
      <c r="AG3136" s="182" t="s">
        <v>17312</v>
      </c>
      <c r="AH3136" s="182" t="s">
        <v>2993</v>
      </c>
      <c r="AI3136" s="182" t="s">
        <v>17042</v>
      </c>
    </row>
    <row r="3137" spans="25:35" x14ac:dyDescent="0.4">
      <c r="Y3137" s="182" t="s">
        <v>1328</v>
      </c>
      <c r="Z3137" s="182">
        <v>1989</v>
      </c>
      <c r="AA3137" s="182">
        <v>4424.1000000000004</v>
      </c>
      <c r="AB3137" s="182">
        <v>144</v>
      </c>
      <c r="AC3137" s="182">
        <v>5</v>
      </c>
      <c r="AD3137" s="182">
        <v>3136.3</v>
      </c>
      <c r="AF3137" s="182" t="s">
        <v>7499</v>
      </c>
      <c r="AG3137" s="182" t="s">
        <v>17312</v>
      </c>
      <c r="AH3137" s="182" t="s">
        <v>2993</v>
      </c>
      <c r="AI3137" s="182" t="s">
        <v>17042</v>
      </c>
    </row>
    <row r="3138" spans="25:35" x14ac:dyDescent="0.4">
      <c r="Y3138" s="182" t="s">
        <v>104</v>
      </c>
      <c r="Z3138" s="182">
        <v>1989</v>
      </c>
      <c r="AA3138" s="182">
        <v>7715.6</v>
      </c>
      <c r="AB3138" s="182">
        <v>255</v>
      </c>
      <c r="AC3138" s="182">
        <v>5</v>
      </c>
      <c r="AD3138" s="182">
        <v>5398.6</v>
      </c>
      <c r="AF3138" s="182" t="s">
        <v>7501</v>
      </c>
      <c r="AG3138" s="182" t="s">
        <v>17312</v>
      </c>
      <c r="AH3138" s="182" t="s">
        <v>2993</v>
      </c>
      <c r="AI3138" s="182" t="s">
        <v>17042</v>
      </c>
    </row>
    <row r="3139" spans="25:35" x14ac:dyDescent="0.4">
      <c r="Y3139" s="182" t="s">
        <v>7522</v>
      </c>
      <c r="Z3139" s="182">
        <v>1988</v>
      </c>
      <c r="AA3139" s="182">
        <v>8179.7</v>
      </c>
      <c r="AB3139" s="182">
        <v>326</v>
      </c>
      <c r="AC3139" s="182">
        <v>5</v>
      </c>
      <c r="AD3139" s="182">
        <v>6224</v>
      </c>
      <c r="AF3139" s="182" t="s">
        <v>1325</v>
      </c>
      <c r="AG3139" s="182" t="s">
        <v>17312</v>
      </c>
      <c r="AH3139" s="182" t="s">
        <v>2993</v>
      </c>
      <c r="AI3139" s="182" t="s">
        <v>17042</v>
      </c>
    </row>
    <row r="3140" spans="25:35" x14ac:dyDescent="0.4">
      <c r="Y3140" s="182" t="s">
        <v>7524</v>
      </c>
      <c r="Z3140" s="182">
        <v>1989</v>
      </c>
      <c r="AA3140" s="182">
        <v>4350.1000000000004</v>
      </c>
      <c r="AB3140" s="182">
        <v>137</v>
      </c>
      <c r="AC3140" s="182">
        <v>5</v>
      </c>
      <c r="AD3140" s="182">
        <v>3109.8</v>
      </c>
      <c r="AF3140" s="182" t="s">
        <v>1326</v>
      </c>
      <c r="AG3140" s="182" t="s">
        <v>17312</v>
      </c>
      <c r="AH3140" s="182" t="s">
        <v>2993</v>
      </c>
      <c r="AI3140" s="182" t="s">
        <v>17320</v>
      </c>
    </row>
    <row r="3141" spans="25:35" x14ac:dyDescent="0.4">
      <c r="Y3141" s="182" t="s">
        <v>7526</v>
      </c>
      <c r="Z3141" s="182">
        <v>1989</v>
      </c>
      <c r="AA3141" s="182">
        <v>3256.6</v>
      </c>
      <c r="AB3141" s="182">
        <v>117</v>
      </c>
      <c r="AC3141" s="182">
        <v>5</v>
      </c>
      <c r="AD3141" s="182">
        <v>2338.6999999999998</v>
      </c>
      <c r="AF3141" s="182" t="s">
        <v>7502</v>
      </c>
      <c r="AG3141" s="182" t="s">
        <v>17312</v>
      </c>
      <c r="AH3141" s="182" t="s">
        <v>2993</v>
      </c>
      <c r="AI3141" s="182" t="s">
        <v>17042</v>
      </c>
    </row>
    <row r="3142" spans="25:35" x14ac:dyDescent="0.4">
      <c r="Y3142" s="182" t="s">
        <v>1329</v>
      </c>
      <c r="Z3142" s="182">
        <v>1989</v>
      </c>
      <c r="AA3142" s="182">
        <v>4121.3999999999996</v>
      </c>
      <c r="AB3142" s="182">
        <v>163</v>
      </c>
      <c r="AC3142" s="182">
        <v>7</v>
      </c>
      <c r="AD3142" s="182">
        <v>3057</v>
      </c>
      <c r="AF3142" s="182" t="s">
        <v>7503</v>
      </c>
      <c r="AG3142" s="182" t="s">
        <v>17312</v>
      </c>
      <c r="AH3142" s="182" t="s">
        <v>2993</v>
      </c>
      <c r="AI3142" s="182" t="s">
        <v>17042</v>
      </c>
    </row>
    <row r="3143" spans="25:35" x14ac:dyDescent="0.4">
      <c r="Y3143" s="182" t="s">
        <v>7529</v>
      </c>
      <c r="Z3143" s="182">
        <v>2011</v>
      </c>
      <c r="AA3143" s="182">
        <v>5050</v>
      </c>
      <c r="AB3143" s="182">
        <v>153</v>
      </c>
      <c r="AC3143" s="182">
        <v>10</v>
      </c>
      <c r="AD3143" s="182">
        <v>3980.6</v>
      </c>
      <c r="AF3143" s="182" t="s">
        <v>7505</v>
      </c>
      <c r="AG3143" s="182" t="s">
        <v>17312</v>
      </c>
      <c r="AH3143" s="182" t="s">
        <v>2993</v>
      </c>
      <c r="AI3143" s="182" t="s">
        <v>17042</v>
      </c>
    </row>
    <row r="3144" spans="25:35" x14ac:dyDescent="0.4">
      <c r="Y3144" s="182" t="s">
        <v>7530</v>
      </c>
      <c r="Z3144" s="182">
        <v>2011</v>
      </c>
      <c r="AA3144" s="182">
        <v>11575.4</v>
      </c>
      <c r="AB3144" s="182">
        <v>252</v>
      </c>
      <c r="AC3144" s="182">
        <v>9</v>
      </c>
      <c r="AD3144" s="182">
        <v>9262.1</v>
      </c>
      <c r="AF3144" s="182" t="s">
        <v>7507</v>
      </c>
      <c r="AG3144" s="182" t="s">
        <v>17312</v>
      </c>
      <c r="AH3144" s="182" t="s">
        <v>2993</v>
      </c>
      <c r="AI3144" s="182" t="s">
        <v>17315</v>
      </c>
    </row>
    <row r="3145" spans="25:35" x14ac:dyDescent="0.4">
      <c r="Y3145" s="182" t="s">
        <v>7532</v>
      </c>
      <c r="Z3145" s="182">
        <v>2011</v>
      </c>
      <c r="AA3145" s="182">
        <v>11699.1</v>
      </c>
      <c r="AB3145" s="182">
        <v>321</v>
      </c>
      <c r="AC3145" s="182">
        <v>9</v>
      </c>
      <c r="AD3145" s="182">
        <v>9314.7999999999993</v>
      </c>
      <c r="AF3145" s="182" t="s">
        <v>7509</v>
      </c>
      <c r="AG3145" s="182" t="s">
        <v>17319</v>
      </c>
      <c r="AH3145" s="182" t="s">
        <v>2993</v>
      </c>
      <c r="AI3145" s="182" t="s">
        <v>17040</v>
      </c>
    </row>
    <row r="3146" spans="25:35" x14ac:dyDescent="0.4">
      <c r="Y3146" s="182" t="s">
        <v>7534</v>
      </c>
      <c r="Z3146" s="182">
        <v>2011</v>
      </c>
      <c r="AA3146" s="182">
        <v>5056.2</v>
      </c>
      <c r="AB3146" s="182">
        <v>141</v>
      </c>
      <c r="AC3146" s="182">
        <v>10</v>
      </c>
      <c r="AD3146" s="182">
        <v>3980.6</v>
      </c>
      <c r="AF3146" s="182" t="s">
        <v>7510</v>
      </c>
      <c r="AG3146" s="182" t="s">
        <v>17319</v>
      </c>
      <c r="AH3146" s="182" t="s">
        <v>17453</v>
      </c>
      <c r="AI3146" s="182" t="s">
        <v>17332</v>
      </c>
    </row>
    <row r="3147" spans="25:35" x14ac:dyDescent="0.4">
      <c r="Y3147" s="182" t="s">
        <v>128</v>
      </c>
      <c r="Z3147" s="182">
        <v>1960</v>
      </c>
      <c r="AA3147" s="182">
        <v>2203.4</v>
      </c>
      <c r="AB3147" s="182">
        <v>99</v>
      </c>
      <c r="AC3147" s="182">
        <v>4</v>
      </c>
      <c r="AD3147" s="182">
        <v>1995.8</v>
      </c>
      <c r="AF3147" s="182" t="s">
        <v>7512</v>
      </c>
      <c r="AG3147" s="182" t="s">
        <v>17319</v>
      </c>
      <c r="AH3147" s="182" t="s">
        <v>2993</v>
      </c>
      <c r="AI3147" s="182" t="s">
        <v>17315</v>
      </c>
    </row>
    <row r="3148" spans="25:35" x14ac:dyDescent="0.4">
      <c r="Y3148" s="182" t="s">
        <v>7537</v>
      </c>
      <c r="Z3148" s="182">
        <v>1957</v>
      </c>
      <c r="AA3148" s="182">
        <v>1077.0999999999999</v>
      </c>
      <c r="AB3148" s="182">
        <v>40</v>
      </c>
      <c r="AC3148" s="182">
        <v>3</v>
      </c>
      <c r="AD3148" s="182">
        <v>992.3</v>
      </c>
      <c r="AF3148" s="182" t="s">
        <v>7513</v>
      </c>
      <c r="AG3148" s="182" t="s">
        <v>17319</v>
      </c>
      <c r="AH3148" s="182" t="s">
        <v>2993</v>
      </c>
      <c r="AI3148" s="182" t="s">
        <v>17331</v>
      </c>
    </row>
    <row r="3149" spans="25:35" x14ac:dyDescent="0.4">
      <c r="Y3149" s="182" t="s">
        <v>7540</v>
      </c>
      <c r="Z3149" s="182">
        <v>1997</v>
      </c>
      <c r="AA3149" s="182">
        <v>1820.6</v>
      </c>
      <c r="AB3149" s="182">
        <v>62</v>
      </c>
      <c r="AC3149" s="182">
        <v>4</v>
      </c>
      <c r="AD3149" s="182">
        <v>1820.6</v>
      </c>
      <c r="AF3149" s="182" t="s">
        <v>7515</v>
      </c>
      <c r="AG3149" s="182" t="s">
        <v>17312</v>
      </c>
      <c r="AH3149" s="182" t="s">
        <v>2993</v>
      </c>
      <c r="AI3149" s="182" t="s">
        <v>17040</v>
      </c>
    </row>
    <row r="3150" spans="25:35" x14ac:dyDescent="0.4">
      <c r="Y3150" s="182" t="s">
        <v>7541</v>
      </c>
      <c r="Z3150" s="182">
        <v>1958</v>
      </c>
      <c r="AA3150" s="182">
        <v>305</v>
      </c>
      <c r="AB3150" s="182">
        <v>21</v>
      </c>
      <c r="AC3150" s="182">
        <v>2</v>
      </c>
      <c r="AD3150" s="182">
        <v>214.7</v>
      </c>
      <c r="AF3150" s="182" t="s">
        <v>7516</v>
      </c>
      <c r="AG3150" s="182" t="s">
        <v>17319</v>
      </c>
      <c r="AH3150" s="182" t="s">
        <v>2993</v>
      </c>
      <c r="AI3150" s="182" t="s">
        <v>17040</v>
      </c>
    </row>
    <row r="3151" spans="25:35" x14ac:dyDescent="0.4">
      <c r="Y3151" s="182" t="s">
        <v>7544</v>
      </c>
      <c r="Z3151" s="182">
        <v>1959</v>
      </c>
      <c r="AA3151" s="182">
        <v>678.3</v>
      </c>
      <c r="AB3151" s="182">
        <v>42</v>
      </c>
      <c r="AC3151" s="182">
        <v>2</v>
      </c>
      <c r="AD3151" s="182">
        <v>500.7</v>
      </c>
      <c r="AF3151" s="182" t="s">
        <v>7517</v>
      </c>
      <c r="AG3151" s="182" t="s">
        <v>17312</v>
      </c>
      <c r="AH3151" s="182" t="s">
        <v>2993</v>
      </c>
      <c r="AI3151" s="182" t="s">
        <v>17320</v>
      </c>
    </row>
    <row r="3152" spans="25:35" x14ac:dyDescent="0.4">
      <c r="Y3152" s="182" t="s">
        <v>7545</v>
      </c>
      <c r="Z3152" s="182">
        <v>1928</v>
      </c>
      <c r="AA3152" s="182">
        <v>228.2</v>
      </c>
      <c r="AB3152" s="182">
        <v>18</v>
      </c>
      <c r="AC3152" s="182">
        <v>2</v>
      </c>
      <c r="AD3152" s="182">
        <v>200.4</v>
      </c>
      <c r="AF3152" s="182" t="s">
        <v>1327</v>
      </c>
      <c r="AG3152" s="182" t="s">
        <v>17312</v>
      </c>
      <c r="AH3152" s="182" t="s">
        <v>2993</v>
      </c>
      <c r="AI3152" s="182" t="s">
        <v>17331</v>
      </c>
    </row>
    <row r="3153" spans="25:35" x14ac:dyDescent="0.4">
      <c r="Y3153" s="182" t="s">
        <v>7549</v>
      </c>
      <c r="Z3153" s="182">
        <v>1960</v>
      </c>
      <c r="AA3153" s="182">
        <v>2792.4</v>
      </c>
      <c r="AB3153" s="182">
        <v>104</v>
      </c>
      <c r="AC3153" s="182">
        <v>4</v>
      </c>
      <c r="AD3153" s="182">
        <v>2595.6</v>
      </c>
      <c r="AF3153" s="182" t="s">
        <v>7520</v>
      </c>
      <c r="AG3153" s="182" t="s">
        <v>17319</v>
      </c>
      <c r="AH3153" s="182" t="s">
        <v>2993</v>
      </c>
      <c r="AI3153" s="182" t="s">
        <v>17042</v>
      </c>
    </row>
    <row r="3154" spans="25:35" x14ac:dyDescent="0.4">
      <c r="Y3154" s="182" t="s">
        <v>17211</v>
      </c>
      <c r="Z3154" s="182">
        <v>1928</v>
      </c>
      <c r="AA3154" s="182">
        <v>223.1</v>
      </c>
      <c r="AB3154" s="182">
        <v>18</v>
      </c>
      <c r="AC3154" s="182">
        <v>2</v>
      </c>
      <c r="AD3154" s="182">
        <v>125.3</v>
      </c>
      <c r="AF3154" s="182" t="s">
        <v>1328</v>
      </c>
      <c r="AG3154" s="182" t="s">
        <v>17319</v>
      </c>
      <c r="AH3154" s="182" t="s">
        <v>2993</v>
      </c>
      <c r="AI3154" s="182" t="s">
        <v>17315</v>
      </c>
    </row>
    <row r="3155" spans="25:35" x14ac:dyDescent="0.4">
      <c r="Y3155" s="182" t="s">
        <v>184</v>
      </c>
      <c r="Z3155" s="182">
        <v>1930</v>
      </c>
      <c r="AA3155" s="182">
        <v>1451.2</v>
      </c>
      <c r="AB3155" s="182">
        <v>86</v>
      </c>
      <c r="AC3155" s="182">
        <v>3</v>
      </c>
      <c r="AD3155" s="182">
        <v>910</v>
      </c>
      <c r="AF3155" s="182" t="s">
        <v>104</v>
      </c>
      <c r="AG3155" s="182" t="s">
        <v>17319</v>
      </c>
      <c r="AH3155" s="182" t="s">
        <v>2993</v>
      </c>
      <c r="AI3155" s="182" t="s">
        <v>17332</v>
      </c>
    </row>
    <row r="3156" spans="25:35" x14ac:dyDescent="0.4">
      <c r="Y3156" s="182" t="s">
        <v>7552</v>
      </c>
      <c r="Z3156" s="182">
        <v>1958</v>
      </c>
      <c r="AA3156" s="182">
        <v>3520.2</v>
      </c>
      <c r="AB3156" s="182">
        <v>68</v>
      </c>
      <c r="AC3156" s="182">
        <v>3</v>
      </c>
      <c r="AD3156" s="182">
        <v>1801.8</v>
      </c>
      <c r="AF3156" s="182" t="s">
        <v>7522</v>
      </c>
      <c r="AG3156" s="182" t="s">
        <v>17319</v>
      </c>
      <c r="AH3156" s="182" t="s">
        <v>2993</v>
      </c>
      <c r="AI3156" s="182" t="s">
        <v>17314</v>
      </c>
    </row>
    <row r="3157" spans="25:35" x14ac:dyDescent="0.4">
      <c r="Y3157" s="182" t="s">
        <v>17212</v>
      </c>
      <c r="Z3157" s="182">
        <v>1928</v>
      </c>
      <c r="AA3157" s="182">
        <v>221.5</v>
      </c>
      <c r="AB3157" s="182">
        <v>16</v>
      </c>
      <c r="AC3157" s="182">
        <v>2</v>
      </c>
      <c r="AD3157" s="182">
        <v>128.6</v>
      </c>
      <c r="AF3157" s="182" t="s">
        <v>7524</v>
      </c>
      <c r="AG3157" s="182" t="s">
        <v>17319</v>
      </c>
      <c r="AH3157" s="182" t="s">
        <v>2993</v>
      </c>
      <c r="AI3157" s="182" t="s">
        <v>17315</v>
      </c>
    </row>
    <row r="3158" spans="25:35" x14ac:dyDescent="0.4">
      <c r="Y3158" s="182" t="s">
        <v>7556</v>
      </c>
      <c r="Z3158" s="182">
        <v>1928</v>
      </c>
      <c r="AA3158" s="182">
        <v>408.7</v>
      </c>
      <c r="AB3158" s="182">
        <v>26</v>
      </c>
      <c r="AC3158" s="182">
        <v>2</v>
      </c>
      <c r="AD3158" s="182">
        <v>371.6</v>
      </c>
      <c r="AF3158" s="182" t="s">
        <v>7526</v>
      </c>
      <c r="AG3158" s="182" t="s">
        <v>17319</v>
      </c>
      <c r="AH3158" s="182" t="s">
        <v>2993</v>
      </c>
      <c r="AI3158" s="182" t="s">
        <v>17322</v>
      </c>
    </row>
    <row r="3159" spans="25:35" x14ac:dyDescent="0.4">
      <c r="Y3159" s="182" t="s">
        <v>7559</v>
      </c>
      <c r="Z3159" s="182">
        <v>1959</v>
      </c>
      <c r="AA3159" s="182">
        <v>740.7</v>
      </c>
      <c r="AB3159" s="182">
        <v>29</v>
      </c>
      <c r="AC3159" s="182">
        <v>2</v>
      </c>
      <c r="AD3159" s="182">
        <v>621.70000000000005</v>
      </c>
      <c r="AF3159" s="182" t="s">
        <v>1329</v>
      </c>
      <c r="AG3159" s="182" t="s">
        <v>17319</v>
      </c>
      <c r="AH3159" s="182" t="s">
        <v>2993</v>
      </c>
      <c r="AI3159" s="182" t="s">
        <v>17042</v>
      </c>
    </row>
    <row r="3160" spans="25:35" x14ac:dyDescent="0.4">
      <c r="Y3160" s="182" t="s">
        <v>7562</v>
      </c>
      <c r="Z3160" s="182">
        <v>1957</v>
      </c>
      <c r="AA3160" s="182">
        <v>2341.1</v>
      </c>
      <c r="AB3160" s="182">
        <v>56</v>
      </c>
      <c r="AC3160" s="182">
        <v>3</v>
      </c>
      <c r="AD3160" s="182">
        <v>1935.59</v>
      </c>
      <c r="AF3160" s="182" t="s">
        <v>7529</v>
      </c>
      <c r="AG3160" s="182" t="s">
        <v>17319</v>
      </c>
      <c r="AH3160" s="182" t="s">
        <v>2993</v>
      </c>
      <c r="AI3160" s="182" t="s">
        <v>17042</v>
      </c>
    </row>
    <row r="3161" spans="25:35" x14ac:dyDescent="0.4">
      <c r="Y3161" s="182" t="s">
        <v>7564</v>
      </c>
      <c r="Z3161" s="182">
        <v>1958</v>
      </c>
      <c r="AA3161" s="182">
        <v>1881.7</v>
      </c>
      <c r="AB3161" s="182">
        <v>75</v>
      </c>
      <c r="AC3161" s="182">
        <v>3</v>
      </c>
      <c r="AD3161" s="182">
        <v>1881.7</v>
      </c>
      <c r="AF3161" s="182" t="s">
        <v>7530</v>
      </c>
      <c r="AG3161" s="182" t="s">
        <v>17319</v>
      </c>
      <c r="AH3161" s="182" t="s">
        <v>2993</v>
      </c>
      <c r="AI3161" s="182" t="s">
        <v>17331</v>
      </c>
    </row>
    <row r="3162" spans="25:35" x14ac:dyDescent="0.4">
      <c r="Y3162" s="182" t="s">
        <v>7565</v>
      </c>
      <c r="Z3162" s="182">
        <v>1960</v>
      </c>
      <c r="AA3162" s="182">
        <v>2736.9</v>
      </c>
      <c r="AB3162" s="182">
        <v>112</v>
      </c>
      <c r="AC3162" s="182">
        <v>4</v>
      </c>
      <c r="AD3162" s="182">
        <v>2547.6999999999998</v>
      </c>
      <c r="AF3162" s="182" t="s">
        <v>7532</v>
      </c>
      <c r="AG3162" s="182" t="s">
        <v>17319</v>
      </c>
      <c r="AH3162" s="182" t="s">
        <v>2993</v>
      </c>
      <c r="AI3162" s="182" t="s">
        <v>17331</v>
      </c>
    </row>
    <row r="3163" spans="25:35" x14ac:dyDescent="0.4">
      <c r="Y3163" s="182" t="s">
        <v>1330</v>
      </c>
      <c r="Z3163" s="182">
        <v>1949</v>
      </c>
      <c r="AA3163" s="182">
        <v>641.79999999999995</v>
      </c>
      <c r="AB3163" s="182">
        <v>27</v>
      </c>
      <c r="AC3163" s="182">
        <v>2</v>
      </c>
      <c r="AD3163" s="182">
        <v>569.29999999999995</v>
      </c>
      <c r="AF3163" s="182" t="s">
        <v>7534</v>
      </c>
      <c r="AG3163" s="182" t="s">
        <v>17319</v>
      </c>
      <c r="AH3163" s="182" t="s">
        <v>2993</v>
      </c>
      <c r="AI3163" s="182" t="s">
        <v>17042</v>
      </c>
    </row>
    <row r="3164" spans="25:35" x14ac:dyDescent="0.4">
      <c r="Y3164" s="182" t="s">
        <v>7567</v>
      </c>
      <c r="Z3164" s="182">
        <v>1959</v>
      </c>
      <c r="AA3164" s="182">
        <v>435.6</v>
      </c>
      <c r="AB3164" s="182">
        <v>15</v>
      </c>
      <c r="AC3164" s="182">
        <v>2</v>
      </c>
      <c r="AD3164" s="182">
        <v>279.8</v>
      </c>
      <c r="AF3164" s="182" t="s">
        <v>128</v>
      </c>
      <c r="AG3164" s="182" t="s">
        <v>17312</v>
      </c>
      <c r="AH3164" s="182" t="s">
        <v>2993</v>
      </c>
      <c r="AI3164" s="182" t="s">
        <v>17322</v>
      </c>
    </row>
    <row r="3165" spans="25:35" x14ac:dyDescent="0.4">
      <c r="Y3165" s="182" t="s">
        <v>7569</v>
      </c>
      <c r="Z3165" s="182">
        <v>1999</v>
      </c>
      <c r="AA3165" s="182">
        <v>4018.1</v>
      </c>
      <c r="AB3165" s="182">
        <v>140</v>
      </c>
      <c r="AC3165" s="182">
        <v>5</v>
      </c>
      <c r="AD3165" s="182">
        <v>3946.3</v>
      </c>
      <c r="AF3165" s="182" t="s">
        <v>7537</v>
      </c>
      <c r="AG3165" s="182" t="s">
        <v>17312</v>
      </c>
      <c r="AH3165" s="182" t="s">
        <v>2993</v>
      </c>
      <c r="AI3165" s="182" t="s">
        <v>17042</v>
      </c>
    </row>
    <row r="3166" spans="25:35" x14ac:dyDescent="0.4">
      <c r="Y3166" s="182" t="s">
        <v>7571</v>
      </c>
      <c r="Z3166" s="182">
        <v>1945</v>
      </c>
      <c r="AA3166" s="182">
        <v>641.9</v>
      </c>
      <c r="AB3166" s="182">
        <v>25</v>
      </c>
      <c r="AC3166" s="182">
        <v>2</v>
      </c>
      <c r="AD3166" s="182">
        <v>641.9</v>
      </c>
      <c r="AF3166" s="182" t="s">
        <v>7540</v>
      </c>
      <c r="AG3166" s="182" t="s">
        <v>17312</v>
      </c>
      <c r="AH3166" s="182" t="s">
        <v>2993</v>
      </c>
      <c r="AI3166" s="182" t="s">
        <v>17322</v>
      </c>
    </row>
    <row r="3167" spans="25:35" x14ac:dyDescent="0.4">
      <c r="Y3167" s="182" t="s">
        <v>7572</v>
      </c>
      <c r="Z3167" s="182">
        <v>1960</v>
      </c>
      <c r="AA3167" s="182">
        <v>755.7</v>
      </c>
      <c r="AB3167" s="182">
        <v>28</v>
      </c>
      <c r="AC3167" s="182">
        <v>2</v>
      </c>
      <c r="AD3167" s="182">
        <v>547.9</v>
      </c>
      <c r="AF3167" s="182" t="s">
        <v>7541</v>
      </c>
      <c r="AG3167" s="182" t="s">
        <v>17312</v>
      </c>
      <c r="AH3167" s="182" t="s">
        <v>17035</v>
      </c>
      <c r="AI3167" s="182" t="s">
        <v>17040</v>
      </c>
    </row>
    <row r="3168" spans="25:35" x14ac:dyDescent="0.4">
      <c r="Y3168" s="182" t="s">
        <v>7574</v>
      </c>
      <c r="Z3168" s="182">
        <v>1949</v>
      </c>
      <c r="AA3168" s="182">
        <v>635.1</v>
      </c>
      <c r="AB3168" s="182">
        <v>24</v>
      </c>
      <c r="AC3168" s="182">
        <v>2</v>
      </c>
      <c r="AD3168" s="182">
        <v>563.5</v>
      </c>
      <c r="AF3168" s="182" t="s">
        <v>7544</v>
      </c>
      <c r="AG3168" s="182" t="s">
        <v>17312</v>
      </c>
      <c r="AH3168" s="182" t="s">
        <v>17035</v>
      </c>
      <c r="AI3168" s="182" t="s">
        <v>17042</v>
      </c>
    </row>
    <row r="3169" spans="25:35" x14ac:dyDescent="0.4">
      <c r="Y3169" s="182" t="s">
        <v>7576</v>
      </c>
      <c r="Z3169" s="182">
        <v>1960</v>
      </c>
      <c r="AA3169" s="182">
        <v>375.5</v>
      </c>
      <c r="AB3169" s="182">
        <v>17</v>
      </c>
      <c r="AC3169" s="182">
        <v>2</v>
      </c>
      <c r="AD3169" s="182">
        <v>271.39999999999998</v>
      </c>
      <c r="AF3169" s="182" t="s">
        <v>7545</v>
      </c>
      <c r="AG3169" s="182" t="s">
        <v>17327</v>
      </c>
      <c r="AH3169" s="182" t="s">
        <v>2993</v>
      </c>
      <c r="AI3169" s="182" t="s">
        <v>17040</v>
      </c>
    </row>
    <row r="3170" spans="25:35" x14ac:dyDescent="0.4">
      <c r="Y3170" s="182" t="s">
        <v>7577</v>
      </c>
      <c r="Z3170" s="182">
        <v>1959</v>
      </c>
      <c r="AA3170" s="182">
        <v>303.7</v>
      </c>
      <c r="AB3170" s="182">
        <v>15</v>
      </c>
      <c r="AC3170" s="182">
        <v>2</v>
      </c>
      <c r="AD3170" s="182">
        <v>278.10000000000002</v>
      </c>
      <c r="AF3170" s="182" t="s">
        <v>7549</v>
      </c>
      <c r="AG3170" s="182" t="s">
        <v>17312</v>
      </c>
      <c r="AH3170" s="182" t="s">
        <v>2993</v>
      </c>
      <c r="AI3170" s="182" t="s">
        <v>17315</v>
      </c>
    </row>
    <row r="3171" spans="25:35" x14ac:dyDescent="0.4">
      <c r="Y3171" s="182" t="s">
        <v>7578</v>
      </c>
      <c r="Z3171" s="182">
        <v>1959</v>
      </c>
      <c r="AA3171" s="182">
        <v>502.1</v>
      </c>
      <c r="AB3171" s="182">
        <v>18</v>
      </c>
      <c r="AC3171" s="182">
        <v>2</v>
      </c>
      <c r="AD3171" s="182">
        <v>450.7</v>
      </c>
      <c r="AF3171" s="182" t="s">
        <v>184</v>
      </c>
      <c r="AG3171" s="182" t="s">
        <v>17312</v>
      </c>
      <c r="AH3171" s="182" t="s">
        <v>17035</v>
      </c>
      <c r="AI3171" s="182" t="s">
        <v>17322</v>
      </c>
    </row>
    <row r="3172" spans="25:35" x14ac:dyDescent="0.4">
      <c r="Y3172" s="182" t="s">
        <v>7579</v>
      </c>
      <c r="Z3172" s="182">
        <v>1960</v>
      </c>
      <c r="AA3172" s="182">
        <v>357.6</v>
      </c>
      <c r="AB3172" s="182">
        <v>26</v>
      </c>
      <c r="AC3172" s="182">
        <v>2</v>
      </c>
      <c r="AD3172" s="182">
        <v>334.9</v>
      </c>
      <c r="AF3172" s="182" t="s">
        <v>7552</v>
      </c>
      <c r="AG3172" s="182" t="s">
        <v>17312</v>
      </c>
      <c r="AH3172" s="182" t="s">
        <v>2993</v>
      </c>
      <c r="AI3172" s="182" t="s">
        <v>17322</v>
      </c>
    </row>
    <row r="3173" spans="25:35" x14ac:dyDescent="0.4">
      <c r="Y3173" s="182" t="s">
        <v>7581</v>
      </c>
      <c r="Z3173" s="182">
        <v>1959</v>
      </c>
      <c r="AA3173" s="182">
        <v>298.8</v>
      </c>
      <c r="AB3173" s="182">
        <v>15</v>
      </c>
      <c r="AC3173" s="182">
        <v>2</v>
      </c>
      <c r="AD3173" s="182">
        <v>273.3</v>
      </c>
      <c r="AF3173" s="182" t="s">
        <v>7554</v>
      </c>
      <c r="AG3173" s="182" t="s">
        <v>17312</v>
      </c>
      <c r="AH3173" s="182" t="s">
        <v>2993</v>
      </c>
      <c r="AI3173" s="182" t="s">
        <v>17042</v>
      </c>
    </row>
    <row r="3174" spans="25:35" x14ac:dyDescent="0.4">
      <c r="Y3174" s="182" t="s">
        <v>7583</v>
      </c>
      <c r="Z3174" s="182">
        <v>1959</v>
      </c>
      <c r="AA3174" s="182">
        <v>423.4</v>
      </c>
      <c r="AB3174" s="182">
        <v>20</v>
      </c>
      <c r="AC3174" s="182">
        <v>2</v>
      </c>
      <c r="AD3174" s="182">
        <v>379.5</v>
      </c>
      <c r="AF3174" s="182" t="s">
        <v>7556</v>
      </c>
      <c r="AG3174" s="182" t="s">
        <v>17327</v>
      </c>
      <c r="AH3174" s="182" t="s">
        <v>2993</v>
      </c>
      <c r="AI3174" s="182" t="s">
        <v>17042</v>
      </c>
    </row>
    <row r="3175" spans="25:35" x14ac:dyDescent="0.4">
      <c r="Y3175" s="182" t="s">
        <v>7585</v>
      </c>
      <c r="Z3175" s="182">
        <v>1958</v>
      </c>
      <c r="AA3175" s="182">
        <v>374.9</v>
      </c>
      <c r="AB3175" s="182">
        <v>62</v>
      </c>
      <c r="AC3175" s="182">
        <v>2</v>
      </c>
      <c r="AD3175" s="182">
        <v>252.5</v>
      </c>
      <c r="AF3175" s="182" t="s">
        <v>7559</v>
      </c>
      <c r="AG3175" s="182" t="s">
        <v>17312</v>
      </c>
      <c r="AH3175" s="182" t="s">
        <v>2993</v>
      </c>
      <c r="AI3175" s="182" t="s">
        <v>17042</v>
      </c>
    </row>
    <row r="3176" spans="25:35" x14ac:dyDescent="0.4">
      <c r="Y3176" s="182" t="s">
        <v>7587</v>
      </c>
      <c r="Z3176" s="182">
        <v>1960</v>
      </c>
      <c r="AA3176" s="182">
        <v>1049.4000000000001</v>
      </c>
      <c r="AB3176" s="182">
        <v>22</v>
      </c>
      <c r="AC3176" s="182">
        <v>2</v>
      </c>
      <c r="AD3176" s="182">
        <v>663.2</v>
      </c>
      <c r="AF3176" s="182" t="s">
        <v>7562</v>
      </c>
      <c r="AG3176" s="182" t="s">
        <v>17312</v>
      </c>
      <c r="AH3176" s="182" t="s">
        <v>2993</v>
      </c>
      <c r="AI3176" s="182" t="s">
        <v>17322</v>
      </c>
    </row>
    <row r="3177" spans="25:35" x14ac:dyDescent="0.4">
      <c r="Y3177" s="182" t="s">
        <v>127</v>
      </c>
      <c r="Z3177" s="182">
        <v>1959</v>
      </c>
      <c r="AA3177" s="182">
        <v>1912.1</v>
      </c>
      <c r="AB3177" s="182">
        <v>47</v>
      </c>
      <c r="AC3177" s="182">
        <v>3</v>
      </c>
      <c r="AD3177" s="182">
        <v>1707.7</v>
      </c>
      <c r="AF3177" s="182" t="s">
        <v>7564</v>
      </c>
      <c r="AG3177" s="182" t="s">
        <v>17312</v>
      </c>
      <c r="AH3177" s="182" t="s">
        <v>17035</v>
      </c>
      <c r="AI3177" s="182" t="s">
        <v>17315</v>
      </c>
    </row>
    <row r="3178" spans="25:35" x14ac:dyDescent="0.4">
      <c r="Y3178" s="182" t="s">
        <v>7590</v>
      </c>
      <c r="Z3178" s="182">
        <v>1961</v>
      </c>
      <c r="AA3178" s="182">
        <v>1311</v>
      </c>
      <c r="AB3178" s="182">
        <v>47</v>
      </c>
      <c r="AC3178" s="182">
        <v>3</v>
      </c>
      <c r="AD3178" s="182">
        <v>1225.9000000000001</v>
      </c>
      <c r="AF3178" s="182" t="s">
        <v>7565</v>
      </c>
      <c r="AG3178" s="182" t="s">
        <v>17312</v>
      </c>
      <c r="AH3178" s="182" t="s">
        <v>2993</v>
      </c>
      <c r="AI3178" s="182" t="s">
        <v>17315</v>
      </c>
    </row>
    <row r="3179" spans="25:35" x14ac:dyDescent="0.4">
      <c r="Y3179" s="182" t="s">
        <v>7593</v>
      </c>
      <c r="Z3179" s="182">
        <v>1961</v>
      </c>
      <c r="AA3179" s="182">
        <v>934</v>
      </c>
      <c r="AB3179" s="182">
        <v>40</v>
      </c>
      <c r="AC3179" s="182">
        <v>3</v>
      </c>
      <c r="AD3179" s="182">
        <v>593.70000000000005</v>
      </c>
      <c r="AF3179" s="182" t="s">
        <v>1330</v>
      </c>
      <c r="AG3179" s="182" t="s">
        <v>17312</v>
      </c>
      <c r="AH3179" s="182" t="s">
        <v>2993</v>
      </c>
      <c r="AI3179" s="182" t="s">
        <v>17042</v>
      </c>
    </row>
    <row r="3180" spans="25:35" x14ac:dyDescent="0.4">
      <c r="Y3180" s="182" t="s">
        <v>7595</v>
      </c>
      <c r="Z3180" s="182">
        <v>1959</v>
      </c>
      <c r="AA3180" s="182">
        <v>1492.3</v>
      </c>
      <c r="AB3180" s="182">
        <v>83</v>
      </c>
      <c r="AC3180" s="182">
        <v>3</v>
      </c>
      <c r="AD3180" s="182">
        <v>867.4</v>
      </c>
      <c r="AF3180" s="182" t="s">
        <v>7567</v>
      </c>
      <c r="AG3180" s="182" t="s">
        <v>17312</v>
      </c>
      <c r="AH3180" s="182" t="s">
        <v>2993</v>
      </c>
      <c r="AI3180" s="182" t="s">
        <v>17040</v>
      </c>
    </row>
    <row r="3181" spans="25:35" x14ac:dyDescent="0.4">
      <c r="Y3181" s="182" t="s">
        <v>7597</v>
      </c>
      <c r="Z3181" s="182">
        <v>1960</v>
      </c>
      <c r="AA3181" s="182">
        <v>969.7</v>
      </c>
      <c r="AB3181" s="182">
        <v>38</v>
      </c>
      <c r="AC3181" s="182">
        <v>3</v>
      </c>
      <c r="AD3181" s="182">
        <v>627.4</v>
      </c>
      <c r="AF3181" s="182" t="s">
        <v>7569</v>
      </c>
      <c r="AG3181" s="182" t="s">
        <v>17312</v>
      </c>
      <c r="AH3181" s="182" t="s">
        <v>2993</v>
      </c>
      <c r="AI3181" s="182" t="s">
        <v>17331</v>
      </c>
    </row>
    <row r="3182" spans="25:35" x14ac:dyDescent="0.4">
      <c r="Y3182" s="182" t="s">
        <v>7599</v>
      </c>
      <c r="Z3182" s="182">
        <v>1964</v>
      </c>
      <c r="AA3182" s="182">
        <v>1971.3</v>
      </c>
      <c r="AB3182" s="182">
        <v>79</v>
      </c>
      <c r="AC3182" s="182">
        <v>5</v>
      </c>
      <c r="AD3182" s="182">
        <v>1971.3</v>
      </c>
      <c r="AF3182" s="182" t="s">
        <v>7571</v>
      </c>
      <c r="AG3182" s="182" t="s">
        <v>17327</v>
      </c>
      <c r="AH3182" s="182" t="s">
        <v>2993</v>
      </c>
      <c r="AI3182" s="182" t="s">
        <v>17042</v>
      </c>
    </row>
    <row r="3183" spans="25:35" x14ac:dyDescent="0.4">
      <c r="Y3183" s="182" t="s">
        <v>7600</v>
      </c>
      <c r="Z3183" s="182">
        <v>1960</v>
      </c>
      <c r="AA3183" s="182">
        <v>1765.5</v>
      </c>
      <c r="AB3183" s="182">
        <v>55</v>
      </c>
      <c r="AC3183" s="182">
        <v>3</v>
      </c>
      <c r="AD3183" s="182">
        <v>1630.2</v>
      </c>
      <c r="AF3183" s="182" t="s">
        <v>7572</v>
      </c>
      <c r="AG3183" s="182" t="s">
        <v>17312</v>
      </c>
      <c r="AH3183" s="182" t="s">
        <v>2993</v>
      </c>
      <c r="AI3183" s="182" t="s">
        <v>17042</v>
      </c>
    </row>
    <row r="3184" spans="25:35" x14ac:dyDescent="0.4">
      <c r="Y3184" s="182" t="s">
        <v>7601</v>
      </c>
      <c r="Z3184" s="182">
        <v>1995</v>
      </c>
      <c r="AA3184" s="182">
        <v>23272.9</v>
      </c>
      <c r="AB3184" s="182">
        <v>675</v>
      </c>
      <c r="AC3184" s="182">
        <v>10</v>
      </c>
      <c r="AD3184" s="182">
        <v>23272.9</v>
      </c>
      <c r="AF3184" s="182" t="s">
        <v>7574</v>
      </c>
      <c r="AG3184" s="182" t="s">
        <v>17312</v>
      </c>
      <c r="AH3184" s="182" t="s">
        <v>2993</v>
      </c>
      <c r="AI3184" s="182" t="s">
        <v>17042</v>
      </c>
    </row>
    <row r="3185" spans="25:35" x14ac:dyDescent="0.4">
      <c r="Y3185" s="182" t="s">
        <v>7602</v>
      </c>
      <c r="Z3185" s="182">
        <v>1958</v>
      </c>
      <c r="AA3185" s="182">
        <v>286.5</v>
      </c>
      <c r="AB3185" s="182">
        <v>19</v>
      </c>
      <c r="AC3185" s="182">
        <v>2</v>
      </c>
      <c r="AD3185" s="182">
        <v>199.8</v>
      </c>
      <c r="AF3185" s="182" t="s">
        <v>7576</v>
      </c>
      <c r="AG3185" s="182" t="s">
        <v>17312</v>
      </c>
      <c r="AH3185" s="182" t="s">
        <v>2993</v>
      </c>
      <c r="AI3185" s="182" t="s">
        <v>17040</v>
      </c>
    </row>
    <row r="3186" spans="25:35" x14ac:dyDescent="0.4">
      <c r="Y3186" s="182" t="s">
        <v>7604</v>
      </c>
      <c r="Z3186" s="182">
        <v>1963</v>
      </c>
      <c r="AA3186" s="182">
        <v>2555.1</v>
      </c>
      <c r="AB3186" s="182">
        <v>120</v>
      </c>
      <c r="AC3186" s="182">
        <v>4</v>
      </c>
      <c r="AD3186" s="182">
        <v>2555.1</v>
      </c>
      <c r="AF3186" s="182" t="s">
        <v>7577</v>
      </c>
      <c r="AG3186" s="182" t="s">
        <v>17312</v>
      </c>
      <c r="AH3186" s="182" t="s">
        <v>2993</v>
      </c>
      <c r="AI3186" s="182" t="s">
        <v>17040</v>
      </c>
    </row>
    <row r="3187" spans="25:35" x14ac:dyDescent="0.4">
      <c r="Y3187" s="182" t="s">
        <v>7606</v>
      </c>
      <c r="Z3187" s="182">
        <v>1963</v>
      </c>
      <c r="AA3187" s="182">
        <v>2646.6</v>
      </c>
      <c r="AB3187" s="182">
        <v>89</v>
      </c>
      <c r="AC3187" s="182">
        <v>4</v>
      </c>
      <c r="AD3187" s="182">
        <v>1510.9</v>
      </c>
      <c r="AF3187" s="182" t="s">
        <v>7578</v>
      </c>
      <c r="AG3187" s="182" t="s">
        <v>17312</v>
      </c>
      <c r="AH3187" s="182" t="s">
        <v>2993</v>
      </c>
      <c r="AI3187" s="182" t="s">
        <v>17042</v>
      </c>
    </row>
    <row r="3188" spans="25:35" x14ac:dyDescent="0.4">
      <c r="Y3188" s="182" t="s">
        <v>1331</v>
      </c>
      <c r="Z3188" s="182">
        <v>1961</v>
      </c>
      <c r="AA3188" s="182">
        <v>1516.8</v>
      </c>
      <c r="AB3188" s="182">
        <v>76</v>
      </c>
      <c r="AC3188" s="182">
        <v>3</v>
      </c>
      <c r="AD3188" s="182">
        <v>1516.8</v>
      </c>
      <c r="AF3188" s="182" t="s">
        <v>7579</v>
      </c>
      <c r="AG3188" s="182" t="s">
        <v>17312</v>
      </c>
      <c r="AH3188" s="182" t="s">
        <v>2993</v>
      </c>
      <c r="AI3188" s="182" t="s">
        <v>17040</v>
      </c>
    </row>
    <row r="3189" spans="25:35" x14ac:dyDescent="0.4">
      <c r="Y3189" s="182" t="s">
        <v>7607</v>
      </c>
      <c r="Z3189" s="182">
        <v>1968</v>
      </c>
      <c r="AA3189" s="182">
        <v>3382.4</v>
      </c>
      <c r="AB3189" s="182">
        <v>149</v>
      </c>
      <c r="AC3189" s="182">
        <v>5</v>
      </c>
      <c r="AD3189" s="182">
        <v>3382.4</v>
      </c>
      <c r="AF3189" s="182" t="s">
        <v>7581</v>
      </c>
      <c r="AG3189" s="182" t="s">
        <v>17312</v>
      </c>
      <c r="AH3189" s="182" t="s">
        <v>2993</v>
      </c>
      <c r="AI3189" s="182" t="s">
        <v>17040</v>
      </c>
    </row>
    <row r="3190" spans="25:35" x14ac:dyDescent="0.4">
      <c r="Y3190" s="182" t="s">
        <v>7609</v>
      </c>
      <c r="Z3190" s="182">
        <v>1963</v>
      </c>
      <c r="AA3190" s="182">
        <v>2290.1</v>
      </c>
      <c r="AB3190" s="182">
        <v>138</v>
      </c>
      <c r="AC3190" s="182">
        <v>4</v>
      </c>
      <c r="AD3190" s="182">
        <v>1523.8</v>
      </c>
      <c r="AF3190" s="182" t="s">
        <v>7583</v>
      </c>
      <c r="AG3190" s="182" t="s">
        <v>17312</v>
      </c>
      <c r="AH3190" s="182" t="s">
        <v>2993</v>
      </c>
      <c r="AI3190" s="182" t="s">
        <v>17040</v>
      </c>
    </row>
    <row r="3191" spans="25:35" x14ac:dyDescent="0.4">
      <c r="Y3191" s="182" t="s">
        <v>7611</v>
      </c>
      <c r="Z3191" s="182">
        <v>1968</v>
      </c>
      <c r="AA3191" s="182">
        <v>3175.6</v>
      </c>
      <c r="AB3191" s="182">
        <v>133</v>
      </c>
      <c r="AC3191" s="182">
        <v>5</v>
      </c>
      <c r="AD3191" s="182">
        <v>2127.6999999999998</v>
      </c>
      <c r="AF3191" s="182" t="s">
        <v>7585</v>
      </c>
      <c r="AG3191" s="182" t="s">
        <v>17312</v>
      </c>
      <c r="AH3191" s="182" t="s">
        <v>17035</v>
      </c>
      <c r="AI3191" s="182" t="s">
        <v>17322</v>
      </c>
    </row>
    <row r="3192" spans="25:35" x14ac:dyDescent="0.4">
      <c r="Y3192" s="182" t="s">
        <v>7614</v>
      </c>
      <c r="Z3192" s="182">
        <v>1963</v>
      </c>
      <c r="AA3192" s="182">
        <v>2016.6</v>
      </c>
      <c r="AB3192" s="182">
        <v>79</v>
      </c>
      <c r="AC3192" s="182">
        <v>4</v>
      </c>
      <c r="AD3192" s="182">
        <v>2016.6</v>
      </c>
      <c r="AF3192" s="182" t="s">
        <v>7587</v>
      </c>
      <c r="AG3192" s="182" t="s">
        <v>17312</v>
      </c>
      <c r="AH3192" s="182" t="s">
        <v>2993</v>
      </c>
      <c r="AI3192" s="182" t="s">
        <v>17042</v>
      </c>
    </row>
    <row r="3193" spans="25:35" x14ac:dyDescent="0.4">
      <c r="Y3193" s="182" t="s">
        <v>7615</v>
      </c>
      <c r="Z3193" s="182">
        <v>1967</v>
      </c>
      <c r="AA3193" s="182">
        <v>4148.3</v>
      </c>
      <c r="AB3193" s="182">
        <v>125</v>
      </c>
      <c r="AC3193" s="182">
        <v>5</v>
      </c>
      <c r="AD3193" s="182">
        <v>4145.3</v>
      </c>
      <c r="AF3193" s="182" t="s">
        <v>127</v>
      </c>
      <c r="AG3193" s="182" t="s">
        <v>17312</v>
      </c>
      <c r="AH3193" s="182" t="s">
        <v>2993</v>
      </c>
      <c r="AI3193" s="182" t="s">
        <v>17322</v>
      </c>
    </row>
    <row r="3194" spans="25:35" x14ac:dyDescent="0.4">
      <c r="Y3194" s="182" t="s">
        <v>1332</v>
      </c>
      <c r="Z3194" s="182">
        <v>2000</v>
      </c>
      <c r="AA3194" s="182">
        <v>3087.5</v>
      </c>
      <c r="AB3194" s="182">
        <v>142</v>
      </c>
      <c r="AC3194" s="182">
        <v>5</v>
      </c>
      <c r="AD3194" s="182">
        <v>3087.5</v>
      </c>
      <c r="AF3194" s="182" t="s">
        <v>7590</v>
      </c>
      <c r="AG3194" s="182" t="s">
        <v>17312</v>
      </c>
      <c r="AH3194" s="182" t="s">
        <v>2993</v>
      </c>
      <c r="AI3194" s="182" t="s">
        <v>17042</v>
      </c>
    </row>
    <row r="3195" spans="25:35" x14ac:dyDescent="0.4">
      <c r="Y3195" s="182" t="s">
        <v>7617</v>
      </c>
      <c r="Z3195" s="182">
        <v>1963</v>
      </c>
      <c r="AA3195" s="182">
        <v>2525.6</v>
      </c>
      <c r="AB3195" s="182">
        <v>98</v>
      </c>
      <c r="AC3195" s="182">
        <v>5</v>
      </c>
      <c r="AD3195" s="182">
        <v>1705.3</v>
      </c>
      <c r="AF3195" s="182" t="s">
        <v>7593</v>
      </c>
      <c r="AG3195" s="182" t="s">
        <v>17312</v>
      </c>
      <c r="AH3195" s="182" t="s">
        <v>2993</v>
      </c>
      <c r="AI3195" s="182" t="s">
        <v>17042</v>
      </c>
    </row>
    <row r="3196" spans="25:35" x14ac:dyDescent="0.4">
      <c r="Y3196" s="182" t="s">
        <v>7619</v>
      </c>
      <c r="Z3196" s="182">
        <v>1965</v>
      </c>
      <c r="AA3196" s="182">
        <v>1516</v>
      </c>
      <c r="AB3196" s="182">
        <v>98</v>
      </c>
      <c r="AC3196" s="182">
        <v>5</v>
      </c>
      <c r="AD3196" s="182">
        <v>1044.8</v>
      </c>
      <c r="AF3196" s="182" t="s">
        <v>7595</v>
      </c>
      <c r="AG3196" s="182" t="s">
        <v>17312</v>
      </c>
      <c r="AH3196" s="182" t="s">
        <v>2993</v>
      </c>
      <c r="AI3196" s="182" t="s">
        <v>17040</v>
      </c>
    </row>
    <row r="3197" spans="25:35" x14ac:dyDescent="0.4">
      <c r="Y3197" s="182" t="s">
        <v>7621</v>
      </c>
      <c r="Z3197" s="182">
        <v>1968</v>
      </c>
      <c r="AA3197" s="182">
        <v>3176.3</v>
      </c>
      <c r="AB3197" s="182">
        <v>143</v>
      </c>
      <c r="AC3197" s="182">
        <v>5</v>
      </c>
      <c r="AD3197" s="182">
        <v>3176.3</v>
      </c>
      <c r="AF3197" s="182" t="s">
        <v>7597</v>
      </c>
      <c r="AG3197" s="182" t="s">
        <v>17312</v>
      </c>
      <c r="AH3197" s="182" t="s">
        <v>2993</v>
      </c>
      <c r="AI3197" s="182" t="s">
        <v>17042</v>
      </c>
    </row>
    <row r="3198" spans="25:35" x14ac:dyDescent="0.4">
      <c r="Y3198" s="182" t="s">
        <v>7623</v>
      </c>
      <c r="Z3198" s="182">
        <v>1993</v>
      </c>
      <c r="AA3198" s="182">
        <v>3045.9</v>
      </c>
      <c r="AB3198" s="182">
        <v>138</v>
      </c>
      <c r="AC3198" s="182">
        <v>5</v>
      </c>
      <c r="AD3198" s="182">
        <v>1717.5</v>
      </c>
      <c r="AF3198" s="182" t="s">
        <v>7599</v>
      </c>
      <c r="AG3198" s="182" t="s">
        <v>17312</v>
      </c>
      <c r="AH3198" s="182" t="s">
        <v>17035</v>
      </c>
      <c r="AI3198" s="182" t="s">
        <v>17042</v>
      </c>
    </row>
    <row r="3199" spans="25:35" x14ac:dyDescent="0.4">
      <c r="Y3199" s="182" t="s">
        <v>1354</v>
      </c>
      <c r="Z3199" s="182">
        <v>1966</v>
      </c>
      <c r="AA3199" s="182">
        <v>4226</v>
      </c>
      <c r="AB3199" s="182">
        <v>114</v>
      </c>
      <c r="AC3199" s="182">
        <v>5</v>
      </c>
      <c r="AD3199" s="182">
        <v>3357.1</v>
      </c>
      <c r="AF3199" s="182" t="s">
        <v>7600</v>
      </c>
      <c r="AG3199" s="182" t="s">
        <v>17312</v>
      </c>
      <c r="AH3199" s="182" t="s">
        <v>2993</v>
      </c>
      <c r="AI3199" s="182" t="s">
        <v>17322</v>
      </c>
    </row>
    <row r="3200" spans="25:35" x14ac:dyDescent="0.4">
      <c r="Y3200" s="182" t="s">
        <v>7626</v>
      </c>
      <c r="Z3200" s="182">
        <v>1967</v>
      </c>
      <c r="AA3200" s="182">
        <v>2063</v>
      </c>
      <c r="AB3200" s="182">
        <v>85</v>
      </c>
      <c r="AC3200" s="182">
        <v>5</v>
      </c>
      <c r="AD3200" s="182">
        <v>2062.6999999999998</v>
      </c>
      <c r="AF3200" s="182" t="s">
        <v>7601</v>
      </c>
      <c r="AG3200" s="182" t="s">
        <v>17312</v>
      </c>
      <c r="AH3200" s="182" t="s">
        <v>17040</v>
      </c>
      <c r="AI3200" s="182" t="s">
        <v>17326</v>
      </c>
    </row>
    <row r="3201" spans="25:35" x14ac:dyDescent="0.4">
      <c r="Y3201" s="182" t="s">
        <v>7628</v>
      </c>
      <c r="Z3201" s="182">
        <v>1964</v>
      </c>
      <c r="AA3201" s="182">
        <v>4310.1000000000004</v>
      </c>
      <c r="AB3201" s="182">
        <v>137</v>
      </c>
      <c r="AC3201" s="182">
        <v>5</v>
      </c>
      <c r="AD3201" s="182">
        <v>4310.1000000000004</v>
      </c>
      <c r="AF3201" s="182" t="s">
        <v>7602</v>
      </c>
      <c r="AG3201" s="182" t="s">
        <v>17312</v>
      </c>
      <c r="AH3201" s="182" t="s">
        <v>2993</v>
      </c>
      <c r="AI3201" s="182" t="s">
        <v>17040</v>
      </c>
    </row>
    <row r="3202" spans="25:35" x14ac:dyDescent="0.4">
      <c r="Y3202" s="182" t="s">
        <v>7629</v>
      </c>
      <c r="Z3202" s="182">
        <v>1964</v>
      </c>
      <c r="AA3202" s="182">
        <v>3721.3</v>
      </c>
      <c r="AB3202" s="182">
        <v>103</v>
      </c>
      <c r="AC3202" s="182">
        <v>5</v>
      </c>
      <c r="AD3202" s="182">
        <v>2859.8</v>
      </c>
      <c r="AF3202" s="182" t="s">
        <v>7604</v>
      </c>
      <c r="AG3202" s="182" t="s">
        <v>17312</v>
      </c>
      <c r="AH3202" s="182" t="s">
        <v>2993</v>
      </c>
      <c r="AI3202" s="182" t="s">
        <v>17315</v>
      </c>
    </row>
    <row r="3203" spans="25:35" x14ac:dyDescent="0.4">
      <c r="Y3203" s="182" t="s">
        <v>7631</v>
      </c>
      <c r="Z3203" s="182">
        <v>1963</v>
      </c>
      <c r="AA3203" s="182">
        <v>3195.7</v>
      </c>
      <c r="AB3203" s="182">
        <v>158</v>
      </c>
      <c r="AC3203" s="182">
        <v>5</v>
      </c>
      <c r="AD3203" s="182">
        <v>2077.4</v>
      </c>
      <c r="AF3203" s="182" t="s">
        <v>7606</v>
      </c>
      <c r="AG3203" s="182" t="s">
        <v>17312</v>
      </c>
      <c r="AH3203" s="182" t="s">
        <v>2993</v>
      </c>
      <c r="AI3203" s="182" t="s">
        <v>17322</v>
      </c>
    </row>
    <row r="3204" spans="25:35" x14ac:dyDescent="0.4">
      <c r="Y3204" s="182" t="s">
        <v>7633</v>
      </c>
      <c r="Z3204" s="182">
        <v>1966</v>
      </c>
      <c r="AA3204" s="182">
        <v>3159.7</v>
      </c>
      <c r="AB3204" s="182">
        <v>155</v>
      </c>
      <c r="AC3204" s="182">
        <v>5</v>
      </c>
      <c r="AD3204" s="182">
        <v>1889.1</v>
      </c>
      <c r="AF3204" s="182" t="s">
        <v>1331</v>
      </c>
      <c r="AG3204" s="182" t="s">
        <v>17312</v>
      </c>
      <c r="AH3204" s="182" t="s">
        <v>2993</v>
      </c>
      <c r="AI3204" s="182" t="s">
        <v>17322</v>
      </c>
    </row>
    <row r="3205" spans="25:35" x14ac:dyDescent="0.4">
      <c r="Y3205" s="182" t="s">
        <v>7635</v>
      </c>
      <c r="Z3205" s="182">
        <v>1965</v>
      </c>
      <c r="AA3205" s="182">
        <v>2527.3000000000002</v>
      </c>
      <c r="AB3205" s="182">
        <v>113</v>
      </c>
      <c r="AC3205" s="182">
        <v>5</v>
      </c>
      <c r="AD3205" s="182">
        <v>1646.8</v>
      </c>
      <c r="AF3205" s="182" t="s">
        <v>7607</v>
      </c>
      <c r="AG3205" s="182" t="s">
        <v>17312</v>
      </c>
      <c r="AH3205" s="182" t="s">
        <v>2993</v>
      </c>
      <c r="AI3205" s="182" t="s">
        <v>17315</v>
      </c>
    </row>
    <row r="3206" spans="25:35" x14ac:dyDescent="0.4">
      <c r="Y3206" s="182" t="s">
        <v>7637</v>
      </c>
      <c r="Z3206" s="182">
        <v>1977</v>
      </c>
      <c r="AA3206" s="182">
        <v>2046.9</v>
      </c>
      <c r="AB3206" s="182">
        <v>84</v>
      </c>
      <c r="AC3206" s="182">
        <v>5</v>
      </c>
      <c r="AD3206" s="182">
        <v>1237.4000000000001</v>
      </c>
      <c r="AF3206" s="182" t="s">
        <v>7609</v>
      </c>
      <c r="AG3206" s="182" t="s">
        <v>17312</v>
      </c>
      <c r="AH3206" s="182" t="s">
        <v>17035</v>
      </c>
      <c r="AI3206" s="182" t="s">
        <v>17322</v>
      </c>
    </row>
    <row r="3207" spans="25:35" x14ac:dyDescent="0.4">
      <c r="Y3207" s="182" t="s">
        <v>7639</v>
      </c>
      <c r="Z3207" s="182">
        <v>1964</v>
      </c>
      <c r="AA3207" s="182">
        <v>2537.9</v>
      </c>
      <c r="AB3207" s="182">
        <v>150</v>
      </c>
      <c r="AC3207" s="182">
        <v>4</v>
      </c>
      <c r="AD3207" s="182">
        <v>2391.6</v>
      </c>
      <c r="AF3207" s="182" t="s">
        <v>7611</v>
      </c>
      <c r="AG3207" s="182" t="s">
        <v>17312</v>
      </c>
      <c r="AH3207" s="182" t="s">
        <v>2993</v>
      </c>
      <c r="AI3207" s="182" t="s">
        <v>17315</v>
      </c>
    </row>
    <row r="3208" spans="25:35" x14ac:dyDescent="0.4">
      <c r="Y3208" s="182" t="s">
        <v>7640</v>
      </c>
      <c r="Z3208" s="182">
        <v>1965</v>
      </c>
      <c r="AA3208" s="182">
        <v>1485</v>
      </c>
      <c r="AB3208" s="182">
        <v>97</v>
      </c>
      <c r="AC3208" s="182">
        <v>4</v>
      </c>
      <c r="AD3208" s="182">
        <v>1484.1</v>
      </c>
      <c r="AF3208" s="182" t="s">
        <v>7614</v>
      </c>
      <c r="AG3208" s="182" t="s">
        <v>17312</v>
      </c>
      <c r="AH3208" s="182" t="s">
        <v>17035</v>
      </c>
      <c r="AI3208" s="182" t="s">
        <v>17322</v>
      </c>
    </row>
    <row r="3209" spans="25:35" x14ac:dyDescent="0.4">
      <c r="Y3209" s="182" t="s">
        <v>7643</v>
      </c>
      <c r="Z3209" s="182">
        <v>1966</v>
      </c>
      <c r="AA3209" s="182">
        <v>3236.3</v>
      </c>
      <c r="AB3209" s="182">
        <v>118</v>
      </c>
      <c r="AC3209" s="182">
        <v>5</v>
      </c>
      <c r="AD3209" s="182">
        <v>3235.5</v>
      </c>
      <c r="AF3209" s="182" t="s">
        <v>7615</v>
      </c>
      <c r="AG3209" s="182" t="s">
        <v>17312</v>
      </c>
      <c r="AH3209" s="182" t="s">
        <v>2993</v>
      </c>
      <c r="AI3209" s="182" t="s">
        <v>17315</v>
      </c>
    </row>
    <row r="3210" spans="25:35" x14ac:dyDescent="0.4">
      <c r="Y3210" s="182" t="s">
        <v>7646</v>
      </c>
      <c r="Z3210" s="182">
        <v>1982</v>
      </c>
      <c r="AA3210" s="182">
        <v>2969.8</v>
      </c>
      <c r="AB3210" s="182">
        <v>106</v>
      </c>
      <c r="AC3210" s="182">
        <v>5</v>
      </c>
      <c r="AD3210" s="182">
        <v>2969.8</v>
      </c>
      <c r="AF3210" s="182" t="s">
        <v>1332</v>
      </c>
      <c r="AG3210" s="182" t="s">
        <v>17312</v>
      </c>
      <c r="AH3210" s="182" t="s">
        <v>2993</v>
      </c>
      <c r="AI3210" s="182" t="s">
        <v>17315</v>
      </c>
    </row>
    <row r="3211" spans="25:35" x14ac:dyDescent="0.4">
      <c r="Y3211" s="182" t="s">
        <v>7647</v>
      </c>
      <c r="Z3211" s="182">
        <v>1963</v>
      </c>
      <c r="AA3211" s="182">
        <v>2731.8</v>
      </c>
      <c r="AB3211" s="182">
        <v>135</v>
      </c>
      <c r="AC3211" s="182">
        <v>5</v>
      </c>
      <c r="AD3211" s="182">
        <v>2558.3999999999996</v>
      </c>
      <c r="AF3211" s="182" t="s">
        <v>7617</v>
      </c>
      <c r="AG3211" s="182" t="s">
        <v>17312</v>
      </c>
      <c r="AH3211" s="182" t="s">
        <v>2993</v>
      </c>
      <c r="AI3211" s="182" t="s">
        <v>17322</v>
      </c>
    </row>
    <row r="3212" spans="25:35" x14ac:dyDescent="0.4">
      <c r="Y3212" s="182" t="s">
        <v>7649</v>
      </c>
      <c r="Z3212" s="182">
        <v>1960</v>
      </c>
      <c r="AA3212" s="182">
        <v>953</v>
      </c>
      <c r="AB3212" s="182">
        <v>33</v>
      </c>
      <c r="AC3212" s="182">
        <v>3</v>
      </c>
      <c r="AD3212" s="182">
        <v>609.70000000000005</v>
      </c>
      <c r="AF3212" s="182" t="s">
        <v>7619</v>
      </c>
      <c r="AG3212" s="182" t="s">
        <v>17312</v>
      </c>
      <c r="AH3212" s="182" t="s">
        <v>2993</v>
      </c>
      <c r="AI3212" s="182" t="s">
        <v>17042</v>
      </c>
    </row>
    <row r="3213" spans="25:35" x14ac:dyDescent="0.4">
      <c r="Y3213" s="182" t="s">
        <v>1355</v>
      </c>
      <c r="Z3213" s="182">
        <v>1990</v>
      </c>
      <c r="AA3213" s="182">
        <v>8059.9</v>
      </c>
      <c r="AB3213" s="182">
        <v>259</v>
      </c>
      <c r="AC3213" s="182">
        <v>9</v>
      </c>
      <c r="AD3213" s="182">
        <v>5966.5</v>
      </c>
      <c r="AF3213" s="182" t="s">
        <v>7621</v>
      </c>
      <c r="AG3213" s="182" t="s">
        <v>17312</v>
      </c>
      <c r="AH3213" s="182" t="s">
        <v>2993</v>
      </c>
      <c r="AI3213" s="182" t="s">
        <v>17315</v>
      </c>
    </row>
    <row r="3214" spans="25:35" x14ac:dyDescent="0.4">
      <c r="Y3214" s="182" t="s">
        <v>7651</v>
      </c>
      <c r="Z3214" s="182">
        <v>1995</v>
      </c>
      <c r="AA3214" s="182">
        <v>8787.9</v>
      </c>
      <c r="AB3214" s="182">
        <v>197</v>
      </c>
      <c r="AC3214" s="182">
        <v>9</v>
      </c>
      <c r="AD3214" s="182">
        <v>6297.7</v>
      </c>
      <c r="AF3214" s="182" t="s">
        <v>7623</v>
      </c>
      <c r="AG3214" s="182" t="s">
        <v>17319</v>
      </c>
      <c r="AH3214" s="182" t="s">
        <v>2993</v>
      </c>
      <c r="AI3214" s="182" t="s">
        <v>17322</v>
      </c>
    </row>
    <row r="3215" spans="25:35" x14ac:dyDescent="0.4">
      <c r="Y3215" s="182" t="s">
        <v>7653</v>
      </c>
      <c r="Z3215" s="182">
        <v>1956</v>
      </c>
      <c r="AA3215" s="182">
        <v>512.5</v>
      </c>
      <c r="AB3215" s="182">
        <v>16</v>
      </c>
      <c r="AC3215" s="182">
        <v>2</v>
      </c>
      <c r="AD3215" s="182">
        <v>512.20000000000005</v>
      </c>
      <c r="AF3215" s="182" t="s">
        <v>1354</v>
      </c>
      <c r="AG3215" s="182" t="s">
        <v>17312</v>
      </c>
      <c r="AH3215" s="182" t="s">
        <v>2993</v>
      </c>
      <c r="AI3215" s="182" t="s">
        <v>17315</v>
      </c>
    </row>
    <row r="3216" spans="25:35" x14ac:dyDescent="0.4">
      <c r="Y3216" s="182" t="s">
        <v>7654</v>
      </c>
      <c r="Z3216" s="182">
        <v>2014</v>
      </c>
      <c r="AA3216" s="182">
        <v>12943</v>
      </c>
      <c r="AB3216" s="182">
        <v>468</v>
      </c>
      <c r="AC3216" s="182">
        <v>9</v>
      </c>
      <c r="AD3216" s="182">
        <v>11537.2</v>
      </c>
      <c r="AF3216" s="182" t="s">
        <v>7626</v>
      </c>
      <c r="AG3216" s="182" t="s">
        <v>17312</v>
      </c>
      <c r="AH3216" s="182" t="s">
        <v>2993</v>
      </c>
      <c r="AI3216" s="182" t="s">
        <v>17042</v>
      </c>
    </row>
    <row r="3217" spans="25:35" x14ac:dyDescent="0.4">
      <c r="Y3217" s="182" t="s">
        <v>7655</v>
      </c>
      <c r="Z3217" s="182">
        <v>2014</v>
      </c>
      <c r="AA3217" s="182">
        <v>6406</v>
      </c>
      <c r="AB3217" s="182">
        <v>216</v>
      </c>
      <c r="AC3217" s="182">
        <v>7</v>
      </c>
      <c r="AD3217" s="182">
        <v>4596</v>
      </c>
      <c r="AF3217" s="182" t="s">
        <v>7628</v>
      </c>
      <c r="AG3217" s="182" t="s">
        <v>17312</v>
      </c>
      <c r="AH3217" s="182" t="s">
        <v>2993</v>
      </c>
      <c r="AI3217" s="182" t="s">
        <v>17315</v>
      </c>
    </row>
    <row r="3218" spans="25:35" x14ac:dyDescent="0.4">
      <c r="Y3218" s="182" t="s">
        <v>1356</v>
      </c>
      <c r="Z3218" s="182">
        <v>2001</v>
      </c>
      <c r="AA3218" s="182">
        <v>8563.7999999999993</v>
      </c>
      <c r="AB3218" s="182">
        <v>195</v>
      </c>
      <c r="AC3218" s="182">
        <v>12</v>
      </c>
      <c r="AD3218" s="182">
        <v>7414.3</v>
      </c>
      <c r="AF3218" s="182" t="s">
        <v>7629</v>
      </c>
      <c r="AG3218" s="182" t="s">
        <v>17312</v>
      </c>
      <c r="AH3218" s="182" t="s">
        <v>2993</v>
      </c>
      <c r="AI3218" s="182" t="s">
        <v>17315</v>
      </c>
    </row>
    <row r="3219" spans="25:35" x14ac:dyDescent="0.4">
      <c r="Y3219" s="182" t="s">
        <v>7657</v>
      </c>
      <c r="Z3219" s="182">
        <v>1917</v>
      </c>
      <c r="AA3219" s="182">
        <v>1175.5999999999999</v>
      </c>
      <c r="AB3219" s="182">
        <v>17</v>
      </c>
      <c r="AC3219" s="182">
        <v>3</v>
      </c>
      <c r="AD3219" s="182">
        <v>1054</v>
      </c>
      <c r="AF3219" s="182" t="s">
        <v>7631</v>
      </c>
      <c r="AG3219" s="182" t="s">
        <v>17312</v>
      </c>
      <c r="AH3219" s="182" t="s">
        <v>2993</v>
      </c>
      <c r="AI3219" s="182" t="s">
        <v>17315</v>
      </c>
    </row>
    <row r="3220" spans="25:35" x14ac:dyDescent="0.4">
      <c r="Y3220" s="182" t="s">
        <v>1357</v>
      </c>
      <c r="Z3220" s="182">
        <v>1947</v>
      </c>
      <c r="AA3220" s="182">
        <v>2381.3000000000002</v>
      </c>
      <c r="AB3220" s="182">
        <v>55</v>
      </c>
      <c r="AC3220" s="182">
        <v>4</v>
      </c>
      <c r="AD3220" s="182">
        <v>2099.9</v>
      </c>
      <c r="AF3220" s="182" t="s">
        <v>7633</v>
      </c>
      <c r="AG3220" s="182" t="s">
        <v>17312</v>
      </c>
      <c r="AH3220" s="182" t="s">
        <v>2993</v>
      </c>
      <c r="AI3220" s="182" t="s">
        <v>17315</v>
      </c>
    </row>
    <row r="3221" spans="25:35" x14ac:dyDescent="0.4">
      <c r="Y3221" s="182" t="s">
        <v>7659</v>
      </c>
      <c r="Z3221" s="182">
        <v>1957</v>
      </c>
      <c r="AA3221" s="182">
        <v>511.5</v>
      </c>
      <c r="AB3221" s="182">
        <v>21</v>
      </c>
      <c r="AC3221" s="182">
        <v>2</v>
      </c>
      <c r="AD3221" s="182">
        <v>448.1</v>
      </c>
      <c r="AF3221" s="182" t="s">
        <v>7635</v>
      </c>
      <c r="AG3221" s="182" t="s">
        <v>17312</v>
      </c>
      <c r="AH3221" s="182" t="s">
        <v>2993</v>
      </c>
      <c r="AI3221" s="182" t="s">
        <v>17322</v>
      </c>
    </row>
    <row r="3222" spans="25:35" x14ac:dyDescent="0.4">
      <c r="Y3222" s="182" t="s">
        <v>7662</v>
      </c>
      <c r="Z3222" s="182">
        <v>1961</v>
      </c>
      <c r="AA3222" s="182">
        <v>352</v>
      </c>
      <c r="AB3222" s="182">
        <v>23</v>
      </c>
      <c r="AC3222" s="182">
        <v>2</v>
      </c>
      <c r="AD3222" s="182">
        <v>327.5</v>
      </c>
      <c r="AF3222" s="182" t="s">
        <v>7637</v>
      </c>
      <c r="AG3222" s="182" t="s">
        <v>17312</v>
      </c>
      <c r="AH3222" s="182" t="s">
        <v>2993</v>
      </c>
      <c r="AI3222" s="182" t="s">
        <v>17322</v>
      </c>
    </row>
    <row r="3223" spans="25:35" x14ac:dyDescent="0.4">
      <c r="Y3223" s="182" t="s">
        <v>7665</v>
      </c>
      <c r="Z3223" s="182">
        <v>1959</v>
      </c>
      <c r="AA3223" s="182">
        <v>1104.7</v>
      </c>
      <c r="AB3223" s="182">
        <v>37</v>
      </c>
      <c r="AC3223" s="182">
        <v>2</v>
      </c>
      <c r="AD3223" s="182">
        <v>669</v>
      </c>
      <c r="AF3223" s="182" t="s">
        <v>7639</v>
      </c>
      <c r="AG3223" s="182" t="s">
        <v>17312</v>
      </c>
      <c r="AH3223" s="182" t="s">
        <v>2993</v>
      </c>
      <c r="AI3223" s="182" t="s">
        <v>17322</v>
      </c>
    </row>
    <row r="3224" spans="25:35" x14ac:dyDescent="0.4">
      <c r="Y3224" s="182" t="s">
        <v>7666</v>
      </c>
      <c r="Z3224" s="182">
        <v>1960</v>
      </c>
      <c r="AA3224" s="182">
        <v>741</v>
      </c>
      <c r="AB3224" s="182">
        <v>31</v>
      </c>
      <c r="AC3224" s="182">
        <v>2</v>
      </c>
      <c r="AD3224" s="182">
        <v>741</v>
      </c>
      <c r="AF3224" s="182" t="s">
        <v>7640</v>
      </c>
      <c r="AG3224" s="182" t="s">
        <v>17355</v>
      </c>
      <c r="AH3224" s="182" t="s">
        <v>2993</v>
      </c>
      <c r="AI3224" s="182" t="s">
        <v>17042</v>
      </c>
    </row>
    <row r="3225" spans="25:35" x14ac:dyDescent="0.4">
      <c r="Y3225" s="182" t="s">
        <v>7668</v>
      </c>
      <c r="Z3225" s="182">
        <v>1969</v>
      </c>
      <c r="AA3225" s="182">
        <v>797.4</v>
      </c>
      <c r="AB3225" s="182">
        <v>36</v>
      </c>
      <c r="AC3225" s="182">
        <v>2</v>
      </c>
      <c r="AD3225" s="182">
        <v>737.3</v>
      </c>
      <c r="AF3225" s="182" t="s">
        <v>7643</v>
      </c>
      <c r="AG3225" s="182" t="s">
        <v>17312</v>
      </c>
      <c r="AH3225" s="182" t="s">
        <v>2993</v>
      </c>
      <c r="AI3225" s="182" t="s">
        <v>17322</v>
      </c>
    </row>
    <row r="3226" spans="25:35" x14ac:dyDescent="0.4">
      <c r="Y3226" s="182" t="s">
        <v>7672</v>
      </c>
      <c r="Z3226" s="182">
        <v>1967</v>
      </c>
      <c r="AA3226" s="182">
        <v>700.4</v>
      </c>
      <c r="AB3226" s="182">
        <v>33</v>
      </c>
      <c r="AC3226" s="182">
        <v>2</v>
      </c>
      <c r="AD3226" s="182">
        <v>646</v>
      </c>
      <c r="AF3226" s="182" t="s">
        <v>7646</v>
      </c>
      <c r="AG3226" s="182" t="s">
        <v>17312</v>
      </c>
      <c r="AH3226" s="182" t="s">
        <v>2993</v>
      </c>
      <c r="AI3226" s="182" t="s">
        <v>17322</v>
      </c>
    </row>
    <row r="3227" spans="25:35" x14ac:dyDescent="0.4">
      <c r="Y3227" s="182" t="s">
        <v>7674</v>
      </c>
      <c r="Z3227" s="182">
        <v>1974</v>
      </c>
      <c r="AA3227" s="182">
        <v>800.1</v>
      </c>
      <c r="AB3227" s="182">
        <v>35</v>
      </c>
      <c r="AC3227" s="182">
        <v>2</v>
      </c>
      <c r="AD3227" s="182">
        <v>733</v>
      </c>
      <c r="AF3227" s="182" t="s">
        <v>7647</v>
      </c>
      <c r="AG3227" s="182" t="s">
        <v>17312</v>
      </c>
      <c r="AH3227" s="182" t="s">
        <v>2993</v>
      </c>
      <c r="AI3227" s="182" t="s">
        <v>17322</v>
      </c>
    </row>
    <row r="3228" spans="25:35" x14ac:dyDescent="0.4">
      <c r="Y3228" s="182" t="s">
        <v>1358</v>
      </c>
      <c r="Z3228" s="182">
        <v>1960</v>
      </c>
      <c r="AA3228" s="182">
        <v>678.4</v>
      </c>
      <c r="AB3228" s="182">
        <v>21</v>
      </c>
      <c r="AC3228" s="182">
        <v>2</v>
      </c>
      <c r="AD3228" s="182">
        <v>622.9</v>
      </c>
      <c r="AF3228" s="182" t="s">
        <v>7649</v>
      </c>
      <c r="AG3228" s="182" t="s">
        <v>17312</v>
      </c>
      <c r="AH3228" s="182" t="s">
        <v>2993</v>
      </c>
      <c r="AI3228" s="182" t="s">
        <v>17042</v>
      </c>
    </row>
    <row r="3229" spans="25:35" x14ac:dyDescent="0.4">
      <c r="Y3229" s="182" t="s">
        <v>7676</v>
      </c>
      <c r="Z3229" s="182">
        <v>1959</v>
      </c>
      <c r="AA3229" s="182">
        <v>570.20000000000005</v>
      </c>
      <c r="AB3229" s="182">
        <v>16</v>
      </c>
      <c r="AC3229" s="182">
        <v>2</v>
      </c>
      <c r="AD3229" s="182">
        <v>507.5</v>
      </c>
      <c r="AF3229" s="182" t="s">
        <v>1355</v>
      </c>
      <c r="AG3229" s="182" t="s">
        <v>17319</v>
      </c>
      <c r="AH3229" s="182" t="s">
        <v>2993</v>
      </c>
      <c r="AI3229" s="182" t="s">
        <v>17042</v>
      </c>
    </row>
    <row r="3230" spans="25:35" x14ac:dyDescent="0.4">
      <c r="Y3230" s="182" t="s">
        <v>105</v>
      </c>
      <c r="Z3230" s="182">
        <v>1959</v>
      </c>
      <c r="AA3230" s="182">
        <v>718.8</v>
      </c>
      <c r="AB3230" s="182">
        <v>31</v>
      </c>
      <c r="AC3230" s="182">
        <v>2</v>
      </c>
      <c r="AD3230" s="182">
        <v>656.3</v>
      </c>
      <c r="AF3230" s="182" t="s">
        <v>7651</v>
      </c>
      <c r="AG3230" s="182" t="s">
        <v>17319</v>
      </c>
      <c r="AH3230" s="182" t="s">
        <v>2993</v>
      </c>
      <c r="AI3230" s="182" t="s">
        <v>17315</v>
      </c>
    </row>
    <row r="3231" spans="25:35" x14ac:dyDescent="0.4">
      <c r="Y3231" s="182" t="s">
        <v>7677</v>
      </c>
      <c r="Z3231" s="182">
        <v>1959</v>
      </c>
      <c r="AA3231" s="182">
        <v>572.79999999999995</v>
      </c>
      <c r="AB3231" s="182">
        <v>21</v>
      </c>
      <c r="AC3231" s="182">
        <v>2</v>
      </c>
      <c r="AD3231" s="182">
        <v>339.4</v>
      </c>
      <c r="AF3231" s="182" t="s">
        <v>7653</v>
      </c>
      <c r="AG3231" s="182" t="s">
        <v>17312</v>
      </c>
      <c r="AH3231" s="182" t="s">
        <v>2993</v>
      </c>
      <c r="AI3231" s="182" t="s">
        <v>17040</v>
      </c>
    </row>
    <row r="3232" spans="25:35" x14ac:dyDescent="0.4">
      <c r="Y3232" s="182" t="s">
        <v>126</v>
      </c>
      <c r="Z3232" s="182">
        <v>1959</v>
      </c>
      <c r="AA3232" s="182">
        <v>568.6</v>
      </c>
      <c r="AB3232" s="182">
        <v>19</v>
      </c>
      <c r="AC3232" s="182">
        <v>2</v>
      </c>
      <c r="AD3232" s="182">
        <v>504.6</v>
      </c>
      <c r="AF3232" s="182" t="s">
        <v>7654</v>
      </c>
      <c r="AG3232" s="182" t="s">
        <v>2993</v>
      </c>
      <c r="AH3232" s="182" t="s">
        <v>2993</v>
      </c>
      <c r="AI3232" s="182" t="s">
        <v>17331</v>
      </c>
    </row>
    <row r="3233" spans="25:35" x14ac:dyDescent="0.4">
      <c r="Y3233" s="182" t="s">
        <v>7679</v>
      </c>
      <c r="Z3233" s="182">
        <v>1958</v>
      </c>
      <c r="AA3233" s="182">
        <v>515.4</v>
      </c>
      <c r="AB3233" s="182">
        <v>21</v>
      </c>
      <c r="AC3233" s="182">
        <v>2</v>
      </c>
      <c r="AD3233" s="182">
        <v>454.3</v>
      </c>
      <c r="AF3233" s="182" t="s">
        <v>7655</v>
      </c>
      <c r="AG3233" s="182" t="s">
        <v>2993</v>
      </c>
      <c r="AH3233" s="182" t="s">
        <v>2993</v>
      </c>
      <c r="AI3233" s="182" t="s">
        <v>17322</v>
      </c>
    </row>
    <row r="3234" spans="25:35" x14ac:dyDescent="0.4">
      <c r="Y3234" s="182" t="s">
        <v>1359</v>
      </c>
      <c r="Z3234" s="182">
        <v>1961</v>
      </c>
      <c r="AA3234" s="182">
        <v>1045.2</v>
      </c>
      <c r="AB3234" s="182">
        <v>62</v>
      </c>
      <c r="AC3234" s="182">
        <v>3</v>
      </c>
      <c r="AD3234" s="182">
        <v>960.8</v>
      </c>
      <c r="AF3234" s="182" t="s">
        <v>1356</v>
      </c>
      <c r="AG3234" s="182" t="s">
        <v>17312</v>
      </c>
      <c r="AH3234" s="182" t="s">
        <v>17035</v>
      </c>
      <c r="AI3234" s="182" t="s">
        <v>17322</v>
      </c>
    </row>
    <row r="3235" spans="25:35" x14ac:dyDescent="0.4">
      <c r="Y3235" s="182" t="s">
        <v>7681</v>
      </c>
      <c r="Z3235" s="182">
        <v>1958</v>
      </c>
      <c r="AA3235" s="182">
        <v>513.4</v>
      </c>
      <c r="AB3235" s="182">
        <v>23</v>
      </c>
      <c r="AC3235" s="182">
        <v>2</v>
      </c>
      <c r="AD3235" s="182">
        <v>454.7</v>
      </c>
      <c r="AF3235" s="182" t="s">
        <v>7657</v>
      </c>
      <c r="AG3235" s="182" t="s">
        <v>17312</v>
      </c>
      <c r="AH3235" s="182" t="s">
        <v>2993</v>
      </c>
      <c r="AI3235" s="182" t="s">
        <v>17042</v>
      </c>
    </row>
    <row r="3236" spans="25:35" x14ac:dyDescent="0.4">
      <c r="Y3236" s="182" t="s">
        <v>7682</v>
      </c>
      <c r="Z3236" s="182">
        <v>1981</v>
      </c>
      <c r="AA3236" s="182">
        <v>5182</v>
      </c>
      <c r="AB3236" s="182">
        <v>279</v>
      </c>
      <c r="AC3236" s="182">
        <v>5</v>
      </c>
      <c r="AD3236" s="182">
        <v>4613.3999999999996</v>
      </c>
      <c r="AF3236" s="182" t="s">
        <v>1357</v>
      </c>
      <c r="AG3236" s="182" t="s">
        <v>17312</v>
      </c>
      <c r="AH3236" s="182" t="s">
        <v>2993</v>
      </c>
      <c r="AI3236" s="182" t="s">
        <v>17042</v>
      </c>
    </row>
    <row r="3237" spans="25:35" x14ac:dyDescent="0.4">
      <c r="Y3237" s="182" t="s">
        <v>7683</v>
      </c>
      <c r="Z3237" s="182">
        <v>1982</v>
      </c>
      <c r="AA3237" s="182">
        <v>5767.3</v>
      </c>
      <c r="AB3237" s="182">
        <v>254</v>
      </c>
      <c r="AC3237" s="182">
        <v>5</v>
      </c>
      <c r="AD3237" s="182">
        <v>5003.6000000000004</v>
      </c>
      <c r="AF3237" s="182" t="s">
        <v>7659</v>
      </c>
      <c r="AG3237" s="182" t="s">
        <v>17312</v>
      </c>
      <c r="AH3237" s="182" t="s">
        <v>2993</v>
      </c>
      <c r="AI3237" s="182" t="s">
        <v>17042</v>
      </c>
    </row>
    <row r="3238" spans="25:35" x14ac:dyDescent="0.4">
      <c r="Y3238" s="182" t="s">
        <v>7684</v>
      </c>
      <c r="Z3238" s="182">
        <v>1977</v>
      </c>
      <c r="AA3238" s="182">
        <v>5775.9</v>
      </c>
      <c r="AB3238" s="182">
        <v>261</v>
      </c>
      <c r="AC3238" s="182">
        <v>5</v>
      </c>
      <c r="AD3238" s="182">
        <v>4578</v>
      </c>
      <c r="AF3238" s="182" t="s">
        <v>7662</v>
      </c>
      <c r="AG3238" s="182" t="s">
        <v>17312</v>
      </c>
      <c r="AH3238" s="182" t="s">
        <v>2993</v>
      </c>
      <c r="AI3238" s="182" t="s">
        <v>17040</v>
      </c>
    </row>
    <row r="3239" spans="25:35" x14ac:dyDescent="0.4">
      <c r="Y3239" s="182" t="s">
        <v>1360</v>
      </c>
      <c r="Z3239" s="182">
        <v>1982</v>
      </c>
      <c r="AA3239" s="182">
        <v>4591.6099999999997</v>
      </c>
      <c r="AB3239" s="182">
        <v>217</v>
      </c>
      <c r="AC3239" s="182">
        <v>5</v>
      </c>
      <c r="AD3239" s="182">
        <v>4591.6099999999997</v>
      </c>
      <c r="AF3239" s="182" t="s">
        <v>7665</v>
      </c>
      <c r="AG3239" s="182" t="s">
        <v>17312</v>
      </c>
      <c r="AH3239" s="182" t="s">
        <v>2993</v>
      </c>
      <c r="AI3239" s="182" t="s">
        <v>17042</v>
      </c>
    </row>
    <row r="3240" spans="25:35" x14ac:dyDescent="0.4">
      <c r="Y3240" s="182" t="s">
        <v>7685</v>
      </c>
      <c r="Z3240" s="182">
        <v>1980</v>
      </c>
      <c r="AA3240" s="182">
        <v>4994.5</v>
      </c>
      <c r="AB3240" s="182">
        <v>243</v>
      </c>
      <c r="AC3240" s="182">
        <v>5</v>
      </c>
      <c r="AD3240" s="182">
        <v>3814.8</v>
      </c>
      <c r="AF3240" s="182" t="s">
        <v>7666</v>
      </c>
      <c r="AG3240" s="182" t="s">
        <v>17312</v>
      </c>
      <c r="AH3240" s="182" t="s">
        <v>2993</v>
      </c>
      <c r="AI3240" s="182" t="s">
        <v>17042</v>
      </c>
    </row>
    <row r="3241" spans="25:35" x14ac:dyDescent="0.4">
      <c r="Y3241" s="182" t="s">
        <v>7686</v>
      </c>
      <c r="Z3241" s="182">
        <v>1983</v>
      </c>
      <c r="AA3241" s="182">
        <v>5346.7</v>
      </c>
      <c r="AB3241" s="182">
        <v>278</v>
      </c>
      <c r="AC3241" s="182">
        <v>5</v>
      </c>
      <c r="AD3241" s="182">
        <v>5346.7</v>
      </c>
      <c r="AF3241" s="182" t="s">
        <v>7668</v>
      </c>
      <c r="AG3241" s="182" t="s">
        <v>17312</v>
      </c>
      <c r="AH3241" s="182" t="s">
        <v>2993</v>
      </c>
      <c r="AI3241" s="182" t="s">
        <v>17042</v>
      </c>
    </row>
    <row r="3242" spans="25:35" x14ac:dyDescent="0.4">
      <c r="Y3242" s="182" t="s">
        <v>7687</v>
      </c>
      <c r="Z3242" s="182">
        <v>1985</v>
      </c>
      <c r="AA3242" s="182">
        <v>6197.1</v>
      </c>
      <c r="AB3242" s="182">
        <v>362</v>
      </c>
      <c r="AC3242" s="182">
        <v>5</v>
      </c>
      <c r="AD3242" s="182">
        <v>5132.3999999999996</v>
      </c>
      <c r="AF3242" s="182" t="s">
        <v>7672</v>
      </c>
      <c r="AG3242" s="182" t="s">
        <v>17312</v>
      </c>
      <c r="AH3242" s="182" t="s">
        <v>2993</v>
      </c>
      <c r="AI3242" s="182" t="s">
        <v>17042</v>
      </c>
    </row>
    <row r="3243" spans="25:35" x14ac:dyDescent="0.4">
      <c r="Y3243" s="182" t="s">
        <v>7688</v>
      </c>
      <c r="Z3243" s="182">
        <v>1972</v>
      </c>
      <c r="AA3243" s="182">
        <v>779.6</v>
      </c>
      <c r="AB3243" s="182">
        <v>38</v>
      </c>
      <c r="AC3243" s="182">
        <v>2</v>
      </c>
      <c r="AD3243" s="182">
        <v>715.2</v>
      </c>
      <c r="AF3243" s="182" t="s">
        <v>7674</v>
      </c>
      <c r="AG3243" s="182" t="s">
        <v>17312</v>
      </c>
      <c r="AH3243" s="182" t="s">
        <v>2993</v>
      </c>
      <c r="AI3243" s="182" t="s">
        <v>17042</v>
      </c>
    </row>
    <row r="3244" spans="25:35" x14ac:dyDescent="0.4">
      <c r="Y3244" s="182" t="s">
        <v>7689</v>
      </c>
      <c r="Z3244" s="182">
        <v>1977</v>
      </c>
      <c r="AA3244" s="182">
        <v>782</v>
      </c>
      <c r="AB3244" s="182">
        <v>52</v>
      </c>
      <c r="AC3244" s="182">
        <v>2</v>
      </c>
      <c r="AD3244" s="182">
        <v>782</v>
      </c>
      <c r="AF3244" s="182" t="s">
        <v>1358</v>
      </c>
      <c r="AG3244" s="182" t="s">
        <v>17312</v>
      </c>
      <c r="AH3244" s="182" t="s">
        <v>2993</v>
      </c>
      <c r="AI3244" s="182" t="s">
        <v>17042</v>
      </c>
    </row>
    <row r="3245" spans="25:35" x14ac:dyDescent="0.4">
      <c r="Y3245" s="182" t="s">
        <v>7690</v>
      </c>
      <c r="Z3245" s="182">
        <v>1977</v>
      </c>
      <c r="AA3245" s="182">
        <v>814.4</v>
      </c>
      <c r="AB3245" s="182">
        <v>45</v>
      </c>
      <c r="AC3245" s="182">
        <v>2</v>
      </c>
      <c r="AD3245" s="182">
        <v>814.4</v>
      </c>
      <c r="AF3245" s="182" t="s">
        <v>7676</v>
      </c>
      <c r="AG3245" s="182" t="s">
        <v>17312</v>
      </c>
      <c r="AH3245" s="182" t="s">
        <v>2993</v>
      </c>
      <c r="AI3245" s="182" t="s">
        <v>17042</v>
      </c>
    </row>
    <row r="3246" spans="25:35" x14ac:dyDescent="0.4">
      <c r="Y3246" s="182" t="s">
        <v>7692</v>
      </c>
      <c r="Z3246" s="182">
        <v>1973</v>
      </c>
      <c r="AA3246" s="182">
        <v>796.6</v>
      </c>
      <c r="AB3246" s="182">
        <v>44</v>
      </c>
      <c r="AC3246" s="182">
        <v>2</v>
      </c>
      <c r="AD3246" s="182">
        <v>796.6</v>
      </c>
      <c r="AF3246" s="182" t="s">
        <v>105</v>
      </c>
      <c r="AG3246" s="182" t="s">
        <v>17312</v>
      </c>
      <c r="AH3246" s="182" t="s">
        <v>2993</v>
      </c>
      <c r="AI3246" s="182" t="s">
        <v>17042</v>
      </c>
    </row>
    <row r="3247" spans="25:35" x14ac:dyDescent="0.4">
      <c r="Y3247" s="182" t="s">
        <v>7695</v>
      </c>
      <c r="Z3247" s="182">
        <v>1972</v>
      </c>
      <c r="AA3247" s="182">
        <v>790.6</v>
      </c>
      <c r="AB3247" s="182">
        <v>48</v>
      </c>
      <c r="AC3247" s="182">
        <v>2</v>
      </c>
      <c r="AD3247" s="182">
        <v>790.6</v>
      </c>
      <c r="AF3247" s="182" t="s">
        <v>7677</v>
      </c>
      <c r="AG3247" s="182" t="s">
        <v>17312</v>
      </c>
      <c r="AH3247" s="182" t="s">
        <v>2993</v>
      </c>
      <c r="AI3247" s="182" t="s">
        <v>17042</v>
      </c>
    </row>
    <row r="3248" spans="25:35" x14ac:dyDescent="0.4">
      <c r="Y3248" s="182" t="s">
        <v>7696</v>
      </c>
      <c r="Z3248" s="182">
        <v>1986</v>
      </c>
      <c r="AA3248" s="182">
        <v>1712.5</v>
      </c>
      <c r="AB3248" s="182">
        <v>112</v>
      </c>
      <c r="AC3248" s="182">
        <v>3</v>
      </c>
      <c r="AD3248" s="182">
        <v>1712.5</v>
      </c>
      <c r="AF3248" s="182" t="s">
        <v>126</v>
      </c>
      <c r="AG3248" s="182" t="s">
        <v>17312</v>
      </c>
      <c r="AH3248" s="182" t="s">
        <v>2993</v>
      </c>
      <c r="AI3248" s="182" t="s">
        <v>17042</v>
      </c>
    </row>
    <row r="3249" spans="25:35" x14ac:dyDescent="0.4">
      <c r="Y3249" s="182" t="s">
        <v>7698</v>
      </c>
      <c r="Z3249" s="182">
        <v>1972</v>
      </c>
      <c r="AA3249" s="182">
        <v>756.2</v>
      </c>
      <c r="AB3249" s="182">
        <v>36</v>
      </c>
      <c r="AC3249" s="182">
        <v>2</v>
      </c>
      <c r="AD3249" s="182">
        <v>494.6</v>
      </c>
      <c r="AF3249" s="182" t="s">
        <v>7679</v>
      </c>
      <c r="AG3249" s="182" t="s">
        <v>17312</v>
      </c>
      <c r="AH3249" s="182" t="s">
        <v>17454</v>
      </c>
      <c r="AI3249" s="182" t="s">
        <v>17042</v>
      </c>
    </row>
    <row r="3250" spans="25:35" x14ac:dyDescent="0.4">
      <c r="Y3250" s="182" t="s">
        <v>7699</v>
      </c>
      <c r="Z3250" s="182">
        <v>1981</v>
      </c>
      <c r="AA3250" s="182">
        <v>940.2</v>
      </c>
      <c r="AB3250" s="182">
        <v>36</v>
      </c>
      <c r="AC3250" s="182">
        <v>2</v>
      </c>
      <c r="AD3250" s="182">
        <v>850.3</v>
      </c>
      <c r="AF3250" s="182" t="s">
        <v>1359</v>
      </c>
      <c r="AG3250" s="182" t="s">
        <v>17312</v>
      </c>
      <c r="AH3250" s="182" t="s">
        <v>2993</v>
      </c>
      <c r="AI3250" s="182" t="s">
        <v>17042</v>
      </c>
    </row>
    <row r="3251" spans="25:35" x14ac:dyDescent="0.4">
      <c r="Y3251" s="182" t="s">
        <v>1361</v>
      </c>
      <c r="Z3251" s="182">
        <v>1987</v>
      </c>
      <c r="AA3251" s="182">
        <v>2006</v>
      </c>
      <c r="AB3251" s="182">
        <v>96</v>
      </c>
      <c r="AC3251" s="182">
        <v>3</v>
      </c>
      <c r="AD3251" s="182">
        <v>1853.6</v>
      </c>
      <c r="AF3251" s="182" t="s">
        <v>7681</v>
      </c>
      <c r="AG3251" s="182" t="s">
        <v>17312</v>
      </c>
      <c r="AH3251" s="182" t="s">
        <v>2993</v>
      </c>
      <c r="AI3251" s="182" t="s">
        <v>17042</v>
      </c>
    </row>
    <row r="3252" spans="25:35" x14ac:dyDescent="0.4">
      <c r="Y3252" s="182" t="s">
        <v>7702</v>
      </c>
      <c r="Z3252" s="182">
        <v>1994</v>
      </c>
      <c r="AA3252" s="182">
        <v>1489.9</v>
      </c>
      <c r="AB3252" s="182">
        <v>66</v>
      </c>
      <c r="AC3252" s="182">
        <v>3</v>
      </c>
      <c r="AD3252" s="182">
        <v>1481.9</v>
      </c>
      <c r="AF3252" s="182" t="s">
        <v>7682</v>
      </c>
      <c r="AG3252" s="182" t="s">
        <v>17319</v>
      </c>
      <c r="AH3252" s="182" t="s">
        <v>2993</v>
      </c>
      <c r="AI3252" s="182" t="s">
        <v>17320</v>
      </c>
    </row>
    <row r="3253" spans="25:35" x14ac:dyDescent="0.4">
      <c r="Y3253" s="182" t="s">
        <v>7704</v>
      </c>
      <c r="Z3253" s="182">
        <v>1974</v>
      </c>
      <c r="AA3253" s="182">
        <v>5039.8999999999996</v>
      </c>
      <c r="AB3253" s="182">
        <v>242</v>
      </c>
      <c r="AC3253" s="182">
        <v>5</v>
      </c>
      <c r="AD3253" s="182">
        <v>5039.8999999999996</v>
      </c>
      <c r="AF3253" s="182" t="s">
        <v>7683</v>
      </c>
      <c r="AG3253" s="182" t="s">
        <v>17319</v>
      </c>
      <c r="AH3253" s="182" t="s">
        <v>2993</v>
      </c>
      <c r="AI3253" s="182" t="s">
        <v>17320</v>
      </c>
    </row>
    <row r="3254" spans="25:35" x14ac:dyDescent="0.4">
      <c r="Y3254" s="182" t="s">
        <v>7706</v>
      </c>
      <c r="Z3254" s="182">
        <v>1959</v>
      </c>
      <c r="AA3254" s="182">
        <v>502.5</v>
      </c>
      <c r="AB3254" s="182">
        <v>18</v>
      </c>
      <c r="AC3254" s="182">
        <v>2</v>
      </c>
      <c r="AD3254" s="182">
        <v>314.8</v>
      </c>
      <c r="AF3254" s="182" t="s">
        <v>7684</v>
      </c>
      <c r="AG3254" s="182" t="s">
        <v>17319</v>
      </c>
      <c r="AH3254" s="182" t="s">
        <v>2993</v>
      </c>
      <c r="AI3254" s="182" t="s">
        <v>17320</v>
      </c>
    </row>
    <row r="3255" spans="25:35" x14ac:dyDescent="0.4">
      <c r="Y3255" s="182" t="s">
        <v>7707</v>
      </c>
      <c r="Z3255" s="182">
        <v>1988</v>
      </c>
      <c r="AA3255" s="182">
        <v>5291.9</v>
      </c>
      <c r="AB3255" s="182">
        <v>210</v>
      </c>
      <c r="AC3255" s="182">
        <v>5</v>
      </c>
      <c r="AD3255" s="182">
        <v>2721.2</v>
      </c>
      <c r="AF3255" s="182" t="s">
        <v>1360</v>
      </c>
      <c r="AG3255" s="182" t="s">
        <v>17319</v>
      </c>
      <c r="AH3255" s="182" t="s">
        <v>17455</v>
      </c>
      <c r="AI3255" s="182" t="s">
        <v>17320</v>
      </c>
    </row>
    <row r="3256" spans="25:35" x14ac:dyDescent="0.4">
      <c r="Y3256" s="182" t="s">
        <v>7710</v>
      </c>
      <c r="Z3256" s="182">
        <v>1986</v>
      </c>
      <c r="AA3256" s="182">
        <v>5325.9</v>
      </c>
      <c r="AB3256" s="182">
        <v>205</v>
      </c>
      <c r="AC3256" s="182">
        <v>5</v>
      </c>
      <c r="AD3256" s="182">
        <v>3989.8</v>
      </c>
      <c r="AF3256" s="182" t="s">
        <v>7685</v>
      </c>
      <c r="AG3256" s="182" t="s">
        <v>17319</v>
      </c>
      <c r="AH3256" s="182" t="s">
        <v>2993</v>
      </c>
      <c r="AI3256" s="182" t="s">
        <v>17320</v>
      </c>
    </row>
    <row r="3257" spans="25:35" x14ac:dyDescent="0.4">
      <c r="Y3257" s="182" t="s">
        <v>7712</v>
      </c>
      <c r="Z3257" s="182">
        <v>1983</v>
      </c>
      <c r="AA3257" s="182">
        <v>5956.2</v>
      </c>
      <c r="AB3257" s="182">
        <v>219</v>
      </c>
      <c r="AC3257" s="182">
        <v>5</v>
      </c>
      <c r="AD3257" s="182">
        <v>4710.7</v>
      </c>
      <c r="AF3257" s="182" t="s">
        <v>7686</v>
      </c>
      <c r="AG3257" s="182" t="s">
        <v>17319</v>
      </c>
      <c r="AH3257" s="182" t="s">
        <v>2993</v>
      </c>
      <c r="AI3257" s="182" t="s">
        <v>17320</v>
      </c>
    </row>
    <row r="3258" spans="25:35" x14ac:dyDescent="0.4">
      <c r="Y3258" s="182" t="s">
        <v>7713</v>
      </c>
      <c r="Z3258" s="182">
        <v>1983</v>
      </c>
      <c r="AA3258" s="182">
        <v>2726.5</v>
      </c>
      <c r="AB3258" s="182">
        <v>131</v>
      </c>
      <c r="AC3258" s="182">
        <v>5</v>
      </c>
      <c r="AD3258" s="182">
        <v>2726.5</v>
      </c>
      <c r="AF3258" s="182" t="s">
        <v>7687</v>
      </c>
      <c r="AG3258" s="182" t="s">
        <v>17319</v>
      </c>
      <c r="AH3258" s="182" t="s">
        <v>2993</v>
      </c>
      <c r="AI3258" s="182" t="s">
        <v>17314</v>
      </c>
    </row>
    <row r="3259" spans="25:35" x14ac:dyDescent="0.4">
      <c r="Y3259" s="182" t="s">
        <v>7714</v>
      </c>
      <c r="Z3259" s="182">
        <v>1984</v>
      </c>
      <c r="AA3259" s="182">
        <v>5502.6</v>
      </c>
      <c r="AB3259" s="182">
        <v>232</v>
      </c>
      <c r="AC3259" s="182">
        <v>5</v>
      </c>
      <c r="AD3259" s="182">
        <v>4686.7</v>
      </c>
      <c r="AF3259" s="182" t="s">
        <v>7688</v>
      </c>
      <c r="AG3259" s="182" t="s">
        <v>17312</v>
      </c>
      <c r="AH3259" s="182" t="s">
        <v>2993</v>
      </c>
      <c r="AI3259" s="182" t="s">
        <v>17042</v>
      </c>
    </row>
    <row r="3260" spans="25:35" x14ac:dyDescent="0.4">
      <c r="Y3260" s="182" t="s">
        <v>125</v>
      </c>
      <c r="Z3260" s="182">
        <v>1967</v>
      </c>
      <c r="AA3260" s="182">
        <v>360.2</v>
      </c>
      <c r="AB3260" s="182">
        <v>10</v>
      </c>
      <c r="AC3260" s="182">
        <v>2</v>
      </c>
      <c r="AD3260" s="182">
        <v>233.9</v>
      </c>
      <c r="AF3260" s="182" t="s">
        <v>7689</v>
      </c>
      <c r="AG3260" s="182" t="s">
        <v>17312</v>
      </c>
      <c r="AH3260" s="182" t="s">
        <v>2993</v>
      </c>
      <c r="AI3260" s="182" t="s">
        <v>17042</v>
      </c>
    </row>
    <row r="3261" spans="25:35" x14ac:dyDescent="0.4">
      <c r="Y3261" s="182" t="s">
        <v>7716</v>
      </c>
      <c r="Z3261" s="182">
        <v>1970</v>
      </c>
      <c r="AA3261" s="182">
        <v>360.2</v>
      </c>
      <c r="AB3261" s="182">
        <v>20</v>
      </c>
      <c r="AC3261" s="182">
        <v>2</v>
      </c>
      <c r="AD3261" s="182">
        <v>233.9</v>
      </c>
      <c r="AF3261" s="182" t="s">
        <v>7690</v>
      </c>
      <c r="AG3261" s="182" t="s">
        <v>17312</v>
      </c>
      <c r="AH3261" s="182" t="s">
        <v>2993</v>
      </c>
      <c r="AI3261" s="182" t="s">
        <v>17042</v>
      </c>
    </row>
    <row r="3262" spans="25:35" x14ac:dyDescent="0.4">
      <c r="Y3262" s="182" t="s">
        <v>7717</v>
      </c>
      <c r="Z3262" s="182">
        <v>1959</v>
      </c>
      <c r="AA3262" s="182">
        <v>495</v>
      </c>
      <c r="AB3262" s="182">
        <v>20</v>
      </c>
      <c r="AC3262" s="182">
        <v>2</v>
      </c>
      <c r="AD3262" s="182">
        <v>308.10000000000002</v>
      </c>
      <c r="AF3262" s="182" t="s">
        <v>7692</v>
      </c>
      <c r="AG3262" s="182" t="s">
        <v>17312</v>
      </c>
      <c r="AH3262" s="182" t="s">
        <v>2993</v>
      </c>
      <c r="AI3262" s="182" t="s">
        <v>17042</v>
      </c>
    </row>
    <row r="3263" spans="25:35" x14ac:dyDescent="0.4">
      <c r="Y3263" s="182" t="s">
        <v>7718</v>
      </c>
      <c r="Z3263" s="182">
        <v>1989</v>
      </c>
      <c r="AA3263" s="182">
        <v>9539.5</v>
      </c>
      <c r="AB3263" s="182">
        <v>343</v>
      </c>
      <c r="AC3263" s="182">
        <v>5</v>
      </c>
      <c r="AD3263" s="182">
        <v>6217.2</v>
      </c>
      <c r="AF3263" s="182" t="s">
        <v>7695</v>
      </c>
      <c r="AG3263" s="182" t="s">
        <v>17312</v>
      </c>
      <c r="AH3263" s="182" t="s">
        <v>2993</v>
      </c>
      <c r="AI3263" s="182" t="s">
        <v>17042</v>
      </c>
    </row>
    <row r="3264" spans="25:35" x14ac:dyDescent="0.4">
      <c r="Y3264" s="182" t="s">
        <v>1362</v>
      </c>
      <c r="Z3264" s="182">
        <v>1975</v>
      </c>
      <c r="AA3264" s="182">
        <v>4575.3</v>
      </c>
      <c r="AB3264" s="182">
        <v>232</v>
      </c>
      <c r="AC3264" s="182">
        <v>5</v>
      </c>
      <c r="AD3264" s="182">
        <v>4575.3</v>
      </c>
      <c r="AF3264" s="182" t="s">
        <v>7696</v>
      </c>
      <c r="AG3264" s="182" t="s">
        <v>17312</v>
      </c>
      <c r="AH3264" s="182" t="s">
        <v>2993</v>
      </c>
      <c r="AI3264" s="182" t="s">
        <v>17322</v>
      </c>
    </row>
    <row r="3265" spans="25:35" x14ac:dyDescent="0.4">
      <c r="Y3265" s="182" t="s">
        <v>7719</v>
      </c>
      <c r="Z3265" s="182">
        <v>1979</v>
      </c>
      <c r="AA3265" s="182">
        <v>5075.6000000000004</v>
      </c>
      <c r="AB3265" s="182">
        <v>210</v>
      </c>
      <c r="AC3265" s="182">
        <v>5</v>
      </c>
      <c r="AD3265" s="182">
        <v>2593.3000000000002</v>
      </c>
      <c r="AF3265" s="182" t="s">
        <v>7698</v>
      </c>
      <c r="AG3265" s="182" t="s">
        <v>17312</v>
      </c>
      <c r="AH3265" s="182" t="s">
        <v>2993</v>
      </c>
      <c r="AI3265" s="182" t="s">
        <v>17042</v>
      </c>
    </row>
    <row r="3266" spans="25:35" x14ac:dyDescent="0.4">
      <c r="Y3266" s="182" t="s">
        <v>7720</v>
      </c>
      <c r="Z3266" s="182">
        <v>1979</v>
      </c>
      <c r="AA3266" s="182">
        <v>5029.6000000000004</v>
      </c>
      <c r="AB3266" s="182">
        <v>240</v>
      </c>
      <c r="AC3266" s="182">
        <v>5</v>
      </c>
      <c r="AD3266" s="182">
        <v>4562.2</v>
      </c>
      <c r="AF3266" s="182" t="s">
        <v>7699</v>
      </c>
      <c r="AG3266" s="182" t="s">
        <v>17312</v>
      </c>
      <c r="AH3266" s="182" t="s">
        <v>2993</v>
      </c>
      <c r="AI3266" s="182" t="s">
        <v>17322</v>
      </c>
    </row>
    <row r="3267" spans="25:35" x14ac:dyDescent="0.4">
      <c r="Y3267" s="182" t="s">
        <v>7721</v>
      </c>
      <c r="Z3267" s="182">
        <v>1991</v>
      </c>
      <c r="AA3267" s="182">
        <v>7097.9</v>
      </c>
      <c r="AB3267" s="182">
        <v>353</v>
      </c>
      <c r="AC3267" s="182">
        <v>5</v>
      </c>
      <c r="AD3267" s="182">
        <v>6204.7</v>
      </c>
      <c r="AF3267" s="182" t="s">
        <v>1361</v>
      </c>
      <c r="AG3267" s="182" t="s">
        <v>17312</v>
      </c>
      <c r="AH3267" s="182" t="s">
        <v>2993</v>
      </c>
      <c r="AI3267" s="182" t="s">
        <v>17322</v>
      </c>
    </row>
    <row r="3268" spans="25:35" x14ac:dyDescent="0.4">
      <c r="Y3268" s="182" t="s">
        <v>7722</v>
      </c>
      <c r="Z3268" s="182">
        <v>2013</v>
      </c>
      <c r="AA3268" s="182">
        <v>6809.2</v>
      </c>
      <c r="AB3268" s="182">
        <v>123</v>
      </c>
      <c r="AC3268" s="182">
        <v>9</v>
      </c>
      <c r="AD3268" s="182">
        <v>4748</v>
      </c>
      <c r="AF3268" s="182" t="s">
        <v>7702</v>
      </c>
      <c r="AG3268" s="182" t="s">
        <v>17312</v>
      </c>
      <c r="AH3268" s="182" t="s">
        <v>2993</v>
      </c>
      <c r="AI3268" s="182" t="s">
        <v>17042</v>
      </c>
    </row>
    <row r="3269" spans="25:35" x14ac:dyDescent="0.4">
      <c r="Y3269" s="182" t="s">
        <v>7724</v>
      </c>
      <c r="Z3269" s="182">
        <v>1964</v>
      </c>
      <c r="AA3269" s="182">
        <v>677.7</v>
      </c>
      <c r="AB3269" s="182">
        <v>32</v>
      </c>
      <c r="AC3269" s="182">
        <v>2</v>
      </c>
      <c r="AD3269" s="182">
        <v>677.7</v>
      </c>
      <c r="AF3269" s="182" t="s">
        <v>7704</v>
      </c>
      <c r="AG3269" s="182" t="s">
        <v>17319</v>
      </c>
      <c r="AH3269" s="182" t="s">
        <v>2993</v>
      </c>
      <c r="AI3269" s="182" t="s">
        <v>17320</v>
      </c>
    </row>
    <row r="3270" spans="25:35" x14ac:dyDescent="0.4">
      <c r="Y3270" s="182" t="s">
        <v>1363</v>
      </c>
      <c r="Z3270" s="182">
        <v>1993</v>
      </c>
      <c r="AA3270" s="182">
        <v>6841</v>
      </c>
      <c r="AB3270" s="182">
        <v>354</v>
      </c>
      <c r="AC3270" s="182">
        <v>5</v>
      </c>
      <c r="AD3270" s="182">
        <v>6825.5</v>
      </c>
      <c r="AF3270" s="182" t="s">
        <v>7706</v>
      </c>
      <c r="AG3270" s="182" t="s">
        <v>17327</v>
      </c>
      <c r="AH3270" s="182" t="s">
        <v>2993</v>
      </c>
      <c r="AI3270" s="182" t="s">
        <v>17040</v>
      </c>
    </row>
    <row r="3271" spans="25:35" x14ac:dyDescent="0.4">
      <c r="Y3271" s="182" t="s">
        <v>7726</v>
      </c>
      <c r="Z3271" s="182">
        <v>1969</v>
      </c>
      <c r="AA3271" s="182">
        <v>745.6</v>
      </c>
      <c r="AB3271" s="182">
        <v>30</v>
      </c>
      <c r="AC3271" s="182">
        <v>2</v>
      </c>
      <c r="AD3271" s="182">
        <v>745.6</v>
      </c>
      <c r="AF3271" s="182" t="s">
        <v>7707</v>
      </c>
      <c r="AG3271" s="182" t="s">
        <v>17319</v>
      </c>
      <c r="AH3271" s="182" t="s">
        <v>2993</v>
      </c>
      <c r="AI3271" s="182" t="s">
        <v>17320</v>
      </c>
    </row>
    <row r="3272" spans="25:35" x14ac:dyDescent="0.4">
      <c r="Y3272" s="182" t="s">
        <v>1364</v>
      </c>
      <c r="Z3272" s="182">
        <v>1976</v>
      </c>
      <c r="AA3272" s="182">
        <v>6002.2</v>
      </c>
      <c r="AB3272" s="182">
        <v>202</v>
      </c>
      <c r="AC3272" s="182">
        <v>5</v>
      </c>
      <c r="AD3272" s="182">
        <v>4510.8999999999996</v>
      </c>
      <c r="AF3272" s="182" t="s">
        <v>7710</v>
      </c>
      <c r="AG3272" s="182" t="s">
        <v>17319</v>
      </c>
      <c r="AH3272" s="182" t="s">
        <v>2993</v>
      </c>
      <c r="AI3272" s="182" t="s">
        <v>17320</v>
      </c>
    </row>
    <row r="3273" spans="25:35" x14ac:dyDescent="0.4">
      <c r="Y3273" s="182" t="s">
        <v>1365</v>
      </c>
      <c r="Z3273" s="182">
        <v>2000</v>
      </c>
      <c r="AA3273" s="182">
        <v>6636</v>
      </c>
      <c r="AB3273" s="182">
        <v>438</v>
      </c>
      <c r="AC3273" s="182">
        <v>9</v>
      </c>
      <c r="AD3273" s="182">
        <v>5481.62</v>
      </c>
      <c r="AF3273" s="182" t="s">
        <v>7712</v>
      </c>
      <c r="AG3273" s="182" t="s">
        <v>17319</v>
      </c>
      <c r="AH3273" s="182" t="s">
        <v>2993</v>
      </c>
      <c r="AI3273" s="182" t="s">
        <v>17320</v>
      </c>
    </row>
    <row r="3274" spans="25:35" x14ac:dyDescent="0.4">
      <c r="Y3274" s="182" t="s">
        <v>7727</v>
      </c>
      <c r="Z3274" s="182">
        <v>1977</v>
      </c>
      <c r="AA3274" s="182">
        <v>3318.1</v>
      </c>
      <c r="AB3274" s="182">
        <v>145</v>
      </c>
      <c r="AC3274" s="182">
        <v>5</v>
      </c>
      <c r="AD3274" s="182">
        <v>3041.6</v>
      </c>
      <c r="AF3274" s="182" t="s">
        <v>7713</v>
      </c>
      <c r="AG3274" s="182" t="s">
        <v>17319</v>
      </c>
      <c r="AH3274" s="182" t="s">
        <v>2993</v>
      </c>
      <c r="AI3274" s="182" t="s">
        <v>17322</v>
      </c>
    </row>
    <row r="3275" spans="25:35" x14ac:dyDescent="0.4">
      <c r="Y3275" s="182" t="s">
        <v>7729</v>
      </c>
      <c r="Z3275" s="182">
        <v>1979</v>
      </c>
      <c r="AA3275" s="182">
        <v>4834.6000000000004</v>
      </c>
      <c r="AB3275" s="182">
        <v>173</v>
      </c>
      <c r="AC3275" s="182">
        <v>9</v>
      </c>
      <c r="AD3275" s="182">
        <v>3836.8</v>
      </c>
      <c r="AF3275" s="182" t="s">
        <v>7714</v>
      </c>
      <c r="AG3275" s="182" t="s">
        <v>17319</v>
      </c>
      <c r="AH3275" s="182" t="s">
        <v>2993</v>
      </c>
      <c r="AI3275" s="182" t="s">
        <v>17320</v>
      </c>
    </row>
    <row r="3276" spans="25:35" x14ac:dyDescent="0.4">
      <c r="Y3276" s="182" t="s">
        <v>7730</v>
      </c>
      <c r="Z3276" s="182">
        <v>2008</v>
      </c>
      <c r="AA3276" s="182">
        <v>9262.2000000000007</v>
      </c>
      <c r="AB3276" s="182">
        <v>215</v>
      </c>
      <c r="AC3276" s="182">
        <v>9</v>
      </c>
      <c r="AD3276" s="182">
        <v>7956.7</v>
      </c>
      <c r="AF3276" s="182" t="s">
        <v>125</v>
      </c>
      <c r="AG3276" s="182" t="s">
        <v>17312</v>
      </c>
      <c r="AH3276" s="182" t="s">
        <v>2993</v>
      </c>
      <c r="AI3276" s="182" t="s">
        <v>17040</v>
      </c>
    </row>
    <row r="3277" spans="25:35" x14ac:dyDescent="0.4">
      <c r="Y3277" s="182" t="s">
        <v>7732</v>
      </c>
      <c r="Z3277" s="182">
        <v>1984</v>
      </c>
      <c r="AA3277" s="182">
        <v>5669.4</v>
      </c>
      <c r="AB3277" s="182">
        <v>197</v>
      </c>
      <c r="AC3277" s="182">
        <v>14</v>
      </c>
      <c r="AD3277" s="182">
        <v>4195.8999999999996</v>
      </c>
      <c r="AF3277" s="182" t="s">
        <v>7716</v>
      </c>
      <c r="AG3277" s="182" t="s">
        <v>17312</v>
      </c>
      <c r="AH3277" s="182" t="s">
        <v>2993</v>
      </c>
      <c r="AI3277" s="182" t="s">
        <v>17040</v>
      </c>
    </row>
    <row r="3278" spans="25:35" x14ac:dyDescent="0.4">
      <c r="Y3278" s="182" t="s">
        <v>7733</v>
      </c>
      <c r="Z3278" s="182">
        <v>1994</v>
      </c>
      <c r="AA3278" s="182">
        <v>5532.9</v>
      </c>
      <c r="AB3278" s="182">
        <v>205</v>
      </c>
      <c r="AC3278" s="182">
        <v>9</v>
      </c>
      <c r="AD3278" s="182">
        <v>4008.1</v>
      </c>
      <c r="AF3278" s="182" t="s">
        <v>7717</v>
      </c>
      <c r="AG3278" s="182" t="s">
        <v>17327</v>
      </c>
      <c r="AH3278" s="182" t="s">
        <v>2993</v>
      </c>
      <c r="AI3278" s="182" t="s">
        <v>17040</v>
      </c>
    </row>
    <row r="3279" spans="25:35" x14ac:dyDescent="0.4">
      <c r="Y3279" s="182" t="s">
        <v>7734</v>
      </c>
      <c r="Z3279" s="182">
        <v>1974</v>
      </c>
      <c r="AA3279" s="182">
        <v>5062.3</v>
      </c>
      <c r="AB3279" s="182">
        <v>153</v>
      </c>
      <c r="AC3279" s="182">
        <v>5</v>
      </c>
      <c r="AD3279" s="182">
        <v>3833.1</v>
      </c>
      <c r="AF3279" s="182" t="s">
        <v>7718</v>
      </c>
      <c r="AG3279" s="182" t="s">
        <v>17319</v>
      </c>
      <c r="AH3279" s="182" t="s">
        <v>2993</v>
      </c>
      <c r="AI3279" s="182" t="s">
        <v>17314</v>
      </c>
    </row>
    <row r="3280" spans="25:35" x14ac:dyDescent="0.4">
      <c r="Y3280" s="182" t="s">
        <v>1366</v>
      </c>
      <c r="Z3280" s="182">
        <v>1985</v>
      </c>
      <c r="AA3280" s="182">
        <v>5627.6</v>
      </c>
      <c r="AB3280" s="182">
        <v>194</v>
      </c>
      <c r="AC3280" s="182">
        <v>14</v>
      </c>
      <c r="AD3280" s="182">
        <v>4156.3999999999996</v>
      </c>
      <c r="AF3280" s="182" t="s">
        <v>1362</v>
      </c>
      <c r="AG3280" s="182" t="s">
        <v>17319</v>
      </c>
      <c r="AH3280" s="182" t="s">
        <v>2993</v>
      </c>
      <c r="AI3280" s="182" t="s">
        <v>17320</v>
      </c>
    </row>
    <row r="3281" spans="25:35" x14ac:dyDescent="0.4">
      <c r="Y3281" s="182" t="s">
        <v>106</v>
      </c>
      <c r="Z3281" s="182">
        <v>1977</v>
      </c>
      <c r="AA3281" s="182">
        <v>4616</v>
      </c>
      <c r="AB3281" s="182">
        <v>236</v>
      </c>
      <c r="AC3281" s="182">
        <v>5</v>
      </c>
      <c r="AD3281" s="182">
        <v>4616</v>
      </c>
      <c r="AF3281" s="182" t="s">
        <v>7719</v>
      </c>
      <c r="AG3281" s="182" t="s">
        <v>17319</v>
      </c>
      <c r="AH3281" s="182" t="s">
        <v>2993</v>
      </c>
      <c r="AI3281" s="182" t="s">
        <v>17320</v>
      </c>
    </row>
    <row r="3282" spans="25:35" x14ac:dyDescent="0.4">
      <c r="Y3282" s="182" t="s">
        <v>7735</v>
      </c>
      <c r="Z3282" s="182">
        <v>1979</v>
      </c>
      <c r="AA3282" s="182">
        <v>10149</v>
      </c>
      <c r="AB3282" s="182">
        <v>467</v>
      </c>
      <c r="AC3282" s="182">
        <v>9</v>
      </c>
      <c r="AD3282" s="182">
        <v>10148.9</v>
      </c>
      <c r="AF3282" s="182" t="s">
        <v>7720</v>
      </c>
      <c r="AG3282" s="182" t="s">
        <v>17319</v>
      </c>
      <c r="AH3282" s="182" t="s">
        <v>2993</v>
      </c>
      <c r="AI3282" s="182" t="s">
        <v>17320</v>
      </c>
    </row>
    <row r="3283" spans="25:35" x14ac:dyDescent="0.4">
      <c r="Y3283" s="182" t="s">
        <v>7736</v>
      </c>
      <c r="Z3283" s="182">
        <v>1974</v>
      </c>
      <c r="AA3283" s="182">
        <v>8050.2</v>
      </c>
      <c r="AB3283" s="182">
        <v>267</v>
      </c>
      <c r="AC3283" s="182">
        <v>5</v>
      </c>
      <c r="AD3283" s="182">
        <v>6110.1</v>
      </c>
      <c r="AF3283" s="182" t="s">
        <v>7721</v>
      </c>
      <c r="AG3283" s="182" t="s">
        <v>17319</v>
      </c>
      <c r="AH3283" s="182" t="s">
        <v>2993</v>
      </c>
      <c r="AI3283" s="182" t="s">
        <v>17320</v>
      </c>
    </row>
    <row r="3284" spans="25:35" x14ac:dyDescent="0.4">
      <c r="Y3284" s="182" t="s">
        <v>7738</v>
      </c>
      <c r="Z3284" s="182">
        <v>1976</v>
      </c>
      <c r="AA3284" s="182">
        <v>4927</v>
      </c>
      <c r="AB3284" s="182">
        <v>159</v>
      </c>
      <c r="AC3284" s="182">
        <v>9</v>
      </c>
      <c r="AD3284" s="182">
        <v>3928.1</v>
      </c>
      <c r="AF3284" s="182" t="s">
        <v>7722</v>
      </c>
      <c r="AG3284" s="182" t="s">
        <v>17312</v>
      </c>
      <c r="AH3284" s="182" t="s">
        <v>2993</v>
      </c>
      <c r="AI3284" s="182" t="s">
        <v>17042</v>
      </c>
    </row>
    <row r="3285" spans="25:35" x14ac:dyDescent="0.4">
      <c r="Y3285" s="182" t="s">
        <v>1367</v>
      </c>
      <c r="Z3285" s="182">
        <v>1978</v>
      </c>
      <c r="AA3285" s="182">
        <v>12190.3</v>
      </c>
      <c r="AB3285" s="182">
        <v>427</v>
      </c>
      <c r="AC3285" s="182">
        <v>9</v>
      </c>
      <c r="AD3285" s="182">
        <v>9652.2999999999993</v>
      </c>
      <c r="AF3285" s="182" t="s">
        <v>7724</v>
      </c>
      <c r="AG3285" s="182" t="s">
        <v>17312</v>
      </c>
      <c r="AH3285" s="182" t="s">
        <v>2993</v>
      </c>
      <c r="AI3285" s="182" t="s">
        <v>17042</v>
      </c>
    </row>
    <row r="3286" spans="25:35" x14ac:dyDescent="0.4">
      <c r="Y3286" s="182" t="s">
        <v>7740</v>
      </c>
      <c r="Z3286" s="182">
        <v>1974</v>
      </c>
      <c r="AA3286" s="182">
        <v>5035.8999999999996</v>
      </c>
      <c r="AB3286" s="182">
        <v>191</v>
      </c>
      <c r="AC3286" s="182">
        <v>5</v>
      </c>
      <c r="AD3286" s="182">
        <v>3787.1</v>
      </c>
      <c r="AF3286" s="182" t="s">
        <v>1363</v>
      </c>
      <c r="AG3286" s="182" t="s">
        <v>17319</v>
      </c>
      <c r="AH3286" s="182" t="s">
        <v>2993</v>
      </c>
      <c r="AI3286" s="182" t="s">
        <v>17320</v>
      </c>
    </row>
    <row r="3287" spans="25:35" x14ac:dyDescent="0.4">
      <c r="Y3287" s="182" t="s">
        <v>7741</v>
      </c>
      <c r="Z3287" s="182">
        <v>2001</v>
      </c>
      <c r="AA3287" s="182">
        <v>10024.200000000001</v>
      </c>
      <c r="AB3287" s="182">
        <v>355</v>
      </c>
      <c r="AC3287" s="182">
        <v>9</v>
      </c>
      <c r="AD3287" s="182">
        <v>8407.7000000000007</v>
      </c>
      <c r="AF3287" s="182" t="s">
        <v>7726</v>
      </c>
      <c r="AG3287" s="182" t="s">
        <v>17327</v>
      </c>
      <c r="AH3287" s="182" t="s">
        <v>2993</v>
      </c>
      <c r="AI3287" s="182" t="s">
        <v>17042</v>
      </c>
    </row>
    <row r="3288" spans="25:35" x14ac:dyDescent="0.4">
      <c r="Y3288" s="182" t="s">
        <v>1368</v>
      </c>
      <c r="Z3288" s="182">
        <v>1976</v>
      </c>
      <c r="AA3288" s="182">
        <v>4612.1000000000004</v>
      </c>
      <c r="AB3288" s="182">
        <v>130</v>
      </c>
      <c r="AC3288" s="182">
        <v>9</v>
      </c>
      <c r="AD3288" s="182">
        <v>3942.1</v>
      </c>
      <c r="AF3288" s="182" t="s">
        <v>1364</v>
      </c>
      <c r="AG3288" s="182" t="s">
        <v>17319</v>
      </c>
      <c r="AH3288" s="182" t="s">
        <v>17456</v>
      </c>
      <c r="AI3288" s="182" t="s">
        <v>17320</v>
      </c>
    </row>
    <row r="3289" spans="25:35" x14ac:dyDescent="0.4">
      <c r="Y3289" s="182" t="s">
        <v>7743</v>
      </c>
      <c r="Z3289" s="182">
        <v>1976</v>
      </c>
      <c r="AA3289" s="182">
        <v>15024.4</v>
      </c>
      <c r="AB3289" s="182">
        <v>215</v>
      </c>
      <c r="AC3289" s="182">
        <v>9</v>
      </c>
      <c r="AD3289" s="182">
        <v>11768.7</v>
      </c>
      <c r="AF3289" s="182" t="s">
        <v>1365</v>
      </c>
      <c r="AG3289" s="182" t="s">
        <v>17319</v>
      </c>
      <c r="AH3289" s="182" t="s">
        <v>2993</v>
      </c>
      <c r="AI3289" s="182" t="s">
        <v>17322</v>
      </c>
    </row>
    <row r="3290" spans="25:35" x14ac:dyDescent="0.4">
      <c r="Y3290" s="182" t="s">
        <v>7744</v>
      </c>
      <c r="Z3290" s="182">
        <v>1974</v>
      </c>
      <c r="AA3290" s="182">
        <v>5067.1000000000004</v>
      </c>
      <c r="AB3290" s="182">
        <v>163</v>
      </c>
      <c r="AC3290" s="182">
        <v>5</v>
      </c>
      <c r="AD3290" s="182">
        <v>3815.6</v>
      </c>
      <c r="AF3290" s="182" t="s">
        <v>7727</v>
      </c>
      <c r="AG3290" s="182" t="s">
        <v>17319</v>
      </c>
      <c r="AH3290" s="182" t="s">
        <v>2993</v>
      </c>
      <c r="AI3290" s="182" t="s">
        <v>17315</v>
      </c>
    </row>
    <row r="3291" spans="25:35" x14ac:dyDescent="0.4">
      <c r="Y3291" s="182" t="s">
        <v>7745</v>
      </c>
      <c r="Z3291" s="182">
        <v>1976</v>
      </c>
      <c r="AA3291" s="182">
        <v>5622.1</v>
      </c>
      <c r="AB3291" s="182">
        <v>261</v>
      </c>
      <c r="AC3291" s="182">
        <v>9</v>
      </c>
      <c r="AD3291" s="182">
        <v>5622.1</v>
      </c>
      <c r="AF3291" s="182" t="s">
        <v>7729</v>
      </c>
      <c r="AG3291" s="182" t="s">
        <v>17319</v>
      </c>
      <c r="AH3291" s="182" t="s">
        <v>17457</v>
      </c>
      <c r="AI3291" s="182" t="s">
        <v>17042</v>
      </c>
    </row>
    <row r="3292" spans="25:35" x14ac:dyDescent="0.4">
      <c r="Y3292" s="182" t="s">
        <v>7747</v>
      </c>
      <c r="Z3292" s="182">
        <v>1977</v>
      </c>
      <c r="AA3292" s="182">
        <v>7992.8</v>
      </c>
      <c r="AB3292" s="182">
        <v>347</v>
      </c>
      <c r="AC3292" s="182">
        <v>9</v>
      </c>
      <c r="AD3292" s="182">
        <v>7269.9</v>
      </c>
      <c r="AF3292" s="182" t="s">
        <v>7730</v>
      </c>
      <c r="AG3292" s="182" t="s">
        <v>17312</v>
      </c>
      <c r="AH3292" s="182" t="s">
        <v>2993</v>
      </c>
      <c r="AI3292" s="182" t="s">
        <v>17315</v>
      </c>
    </row>
    <row r="3293" spans="25:35" x14ac:dyDescent="0.4">
      <c r="Y3293" s="182" t="s">
        <v>7748</v>
      </c>
      <c r="Z3293" s="182">
        <v>1987</v>
      </c>
      <c r="AA3293" s="182">
        <v>1597</v>
      </c>
      <c r="AB3293" s="182">
        <v>65</v>
      </c>
      <c r="AC3293" s="182">
        <v>5</v>
      </c>
      <c r="AD3293" s="182">
        <v>1597</v>
      </c>
      <c r="AF3293" s="182" t="s">
        <v>7732</v>
      </c>
      <c r="AG3293" s="182" t="s">
        <v>17319</v>
      </c>
      <c r="AH3293" s="182" t="s">
        <v>17458</v>
      </c>
      <c r="AI3293" s="182" t="s">
        <v>17040</v>
      </c>
    </row>
    <row r="3294" spans="25:35" x14ac:dyDescent="0.4">
      <c r="Y3294" s="182" t="s">
        <v>7749</v>
      </c>
      <c r="Z3294" s="182">
        <v>1976</v>
      </c>
      <c r="AA3294" s="182">
        <v>5099.5</v>
      </c>
      <c r="AB3294" s="182">
        <v>186</v>
      </c>
      <c r="AC3294" s="182">
        <v>5</v>
      </c>
      <c r="AD3294" s="182">
        <v>4550.8999999999996</v>
      </c>
      <c r="AF3294" s="182" t="s">
        <v>7733</v>
      </c>
      <c r="AG3294" s="182" t="s">
        <v>17312</v>
      </c>
      <c r="AH3294" s="182" t="s">
        <v>17459</v>
      </c>
      <c r="AI3294" s="182" t="s">
        <v>17042</v>
      </c>
    </row>
    <row r="3295" spans="25:35" x14ac:dyDescent="0.4">
      <c r="Y3295" s="182" t="s">
        <v>1369</v>
      </c>
      <c r="Z3295" s="182">
        <v>1973</v>
      </c>
      <c r="AA3295" s="182">
        <v>8124.8</v>
      </c>
      <c r="AB3295" s="182">
        <v>342</v>
      </c>
      <c r="AC3295" s="182">
        <v>5</v>
      </c>
      <c r="AD3295" s="182">
        <v>7108.9</v>
      </c>
      <c r="AF3295" s="182" t="s">
        <v>7734</v>
      </c>
      <c r="AG3295" s="182" t="s">
        <v>17319</v>
      </c>
      <c r="AH3295" s="182" t="s">
        <v>17460</v>
      </c>
      <c r="AI3295" s="182" t="s">
        <v>17331</v>
      </c>
    </row>
    <row r="3296" spans="25:35" x14ac:dyDescent="0.4">
      <c r="Y3296" s="182" t="s">
        <v>1370</v>
      </c>
      <c r="Z3296" s="182">
        <v>1972</v>
      </c>
      <c r="AA3296" s="182">
        <v>3316.8</v>
      </c>
      <c r="AB3296" s="182">
        <v>172</v>
      </c>
      <c r="AC3296" s="182">
        <v>5</v>
      </c>
      <c r="AD3296" s="182">
        <v>3316.8</v>
      </c>
      <c r="AF3296" s="182" t="s">
        <v>1366</v>
      </c>
      <c r="AG3296" s="182" t="s">
        <v>17319</v>
      </c>
      <c r="AH3296" s="182" t="s">
        <v>17461</v>
      </c>
      <c r="AI3296" s="182" t="s">
        <v>17040</v>
      </c>
    </row>
    <row r="3297" spans="25:35" x14ac:dyDescent="0.4">
      <c r="Y3297" s="182" t="s">
        <v>7751</v>
      </c>
      <c r="Z3297" s="182">
        <v>1975</v>
      </c>
      <c r="AA3297" s="182">
        <v>5481.7</v>
      </c>
      <c r="AB3297" s="182">
        <v>296</v>
      </c>
      <c r="AC3297" s="182">
        <v>9</v>
      </c>
      <c r="AD3297" s="182">
        <v>5481.7</v>
      </c>
      <c r="AF3297" s="182" t="s">
        <v>106</v>
      </c>
      <c r="AG3297" s="182" t="s">
        <v>17319</v>
      </c>
      <c r="AH3297" s="182" t="s">
        <v>2993</v>
      </c>
      <c r="AI3297" s="182" t="s">
        <v>17320</v>
      </c>
    </row>
    <row r="3298" spans="25:35" x14ac:dyDescent="0.4">
      <c r="Y3298" s="182" t="s">
        <v>7753</v>
      </c>
      <c r="Z3298" s="182">
        <v>1987</v>
      </c>
      <c r="AA3298" s="182">
        <v>1602.8</v>
      </c>
      <c r="AB3298" s="182">
        <v>82</v>
      </c>
      <c r="AC3298" s="182">
        <v>5</v>
      </c>
      <c r="AD3298" s="182">
        <v>1602.8</v>
      </c>
      <c r="AF3298" s="182" t="s">
        <v>7735</v>
      </c>
      <c r="AG3298" s="182" t="s">
        <v>17319</v>
      </c>
      <c r="AH3298" s="182" t="s">
        <v>2993</v>
      </c>
      <c r="AI3298" s="182" t="s">
        <v>17331</v>
      </c>
    </row>
    <row r="3299" spans="25:35" x14ac:dyDescent="0.4">
      <c r="Y3299" s="182" t="s">
        <v>7755</v>
      </c>
      <c r="Z3299" s="182">
        <v>2002</v>
      </c>
      <c r="AA3299" s="182">
        <v>8612.7999999999993</v>
      </c>
      <c r="AB3299" s="182">
        <v>454</v>
      </c>
      <c r="AC3299" s="182">
        <v>9</v>
      </c>
      <c r="AD3299" s="182">
        <v>6962</v>
      </c>
      <c r="AF3299" s="182" t="s">
        <v>7736</v>
      </c>
      <c r="AG3299" s="182" t="s">
        <v>17319</v>
      </c>
      <c r="AH3299" s="182" t="s">
        <v>17462</v>
      </c>
      <c r="AI3299" s="182" t="s">
        <v>17314</v>
      </c>
    </row>
    <row r="3300" spans="25:35" x14ac:dyDescent="0.4">
      <c r="Y3300" s="182" t="s">
        <v>7757</v>
      </c>
      <c r="Z3300" s="182">
        <v>1974</v>
      </c>
      <c r="AA3300" s="182">
        <v>7612.9</v>
      </c>
      <c r="AB3300" s="182">
        <v>300</v>
      </c>
      <c r="AC3300" s="182">
        <v>5</v>
      </c>
      <c r="AD3300" s="182">
        <v>7612.9</v>
      </c>
      <c r="AF3300" s="182" t="s">
        <v>7738</v>
      </c>
      <c r="AG3300" s="182" t="s">
        <v>17319</v>
      </c>
      <c r="AH3300" s="182" t="s">
        <v>17463</v>
      </c>
      <c r="AI3300" s="182" t="s">
        <v>17042</v>
      </c>
    </row>
    <row r="3301" spans="25:35" x14ac:dyDescent="0.4">
      <c r="Y3301" s="182" t="s">
        <v>7759</v>
      </c>
      <c r="Z3301" s="182">
        <v>1972</v>
      </c>
      <c r="AA3301" s="182">
        <v>3346.9</v>
      </c>
      <c r="AB3301" s="182">
        <v>157</v>
      </c>
      <c r="AC3301" s="182">
        <v>5</v>
      </c>
      <c r="AD3301" s="182">
        <v>3346.9</v>
      </c>
      <c r="AF3301" s="182" t="s">
        <v>1367</v>
      </c>
      <c r="AG3301" s="182" t="s">
        <v>17319</v>
      </c>
      <c r="AH3301" s="182" t="s">
        <v>17464</v>
      </c>
      <c r="AI3301" s="182" t="s">
        <v>17331</v>
      </c>
    </row>
    <row r="3302" spans="25:35" x14ac:dyDescent="0.4">
      <c r="Y3302" s="182" t="s">
        <v>7760</v>
      </c>
      <c r="Z3302" s="182">
        <v>1974</v>
      </c>
      <c r="AA3302" s="182">
        <v>5464.4</v>
      </c>
      <c r="AB3302" s="182">
        <v>197</v>
      </c>
      <c r="AC3302" s="182">
        <v>9</v>
      </c>
      <c r="AD3302" s="182">
        <v>5464.4</v>
      </c>
      <c r="AF3302" s="182" t="s">
        <v>7740</v>
      </c>
      <c r="AG3302" s="182" t="s">
        <v>17319</v>
      </c>
      <c r="AH3302" s="182" t="s">
        <v>17465</v>
      </c>
      <c r="AI3302" s="182" t="s">
        <v>17331</v>
      </c>
    </row>
    <row r="3303" spans="25:35" x14ac:dyDescent="0.4">
      <c r="Y3303" s="182" t="s">
        <v>7761</v>
      </c>
      <c r="Z3303" s="182">
        <v>1973</v>
      </c>
      <c r="AA3303" s="182">
        <v>7584.7</v>
      </c>
      <c r="AB3303" s="182">
        <v>372</v>
      </c>
      <c r="AC3303" s="182">
        <v>5</v>
      </c>
      <c r="AD3303" s="182">
        <v>6997.2</v>
      </c>
      <c r="AF3303" s="182" t="s">
        <v>7741</v>
      </c>
      <c r="AG3303" s="182" t="s">
        <v>17319</v>
      </c>
      <c r="AH3303" s="182" t="s">
        <v>2993</v>
      </c>
      <c r="AI3303" s="182" t="s">
        <v>17315</v>
      </c>
    </row>
    <row r="3304" spans="25:35" x14ac:dyDescent="0.4">
      <c r="Y3304" s="182" t="s">
        <v>7762</v>
      </c>
      <c r="Z3304" s="182">
        <v>1976</v>
      </c>
      <c r="AA3304" s="182">
        <v>4064.4</v>
      </c>
      <c r="AB3304" s="182">
        <v>140</v>
      </c>
      <c r="AC3304" s="182">
        <v>5</v>
      </c>
      <c r="AD3304" s="182">
        <v>3059.2</v>
      </c>
      <c r="AF3304" s="182" t="s">
        <v>1368</v>
      </c>
      <c r="AG3304" s="182" t="s">
        <v>17319</v>
      </c>
      <c r="AH3304" s="182" t="s">
        <v>17466</v>
      </c>
      <c r="AI3304" s="182" t="s">
        <v>17042</v>
      </c>
    </row>
    <row r="3305" spans="25:35" x14ac:dyDescent="0.4">
      <c r="Y3305" s="182" t="s">
        <v>7763</v>
      </c>
      <c r="Z3305" s="182">
        <v>1977</v>
      </c>
      <c r="AA3305" s="182">
        <v>5089</v>
      </c>
      <c r="AB3305" s="182">
        <v>294</v>
      </c>
      <c r="AC3305" s="182">
        <v>9</v>
      </c>
      <c r="AD3305" s="182">
        <v>5089</v>
      </c>
      <c r="AF3305" s="182" t="s">
        <v>7743</v>
      </c>
      <c r="AG3305" s="182" t="s">
        <v>17319</v>
      </c>
      <c r="AH3305" s="182" t="s">
        <v>17467</v>
      </c>
      <c r="AI3305" s="182" t="s">
        <v>17320</v>
      </c>
    </row>
    <row r="3306" spans="25:35" x14ac:dyDescent="0.4">
      <c r="Y3306" s="182" t="s">
        <v>7765</v>
      </c>
      <c r="Z3306" s="182">
        <v>1977</v>
      </c>
      <c r="AA3306" s="182">
        <v>4185.5</v>
      </c>
      <c r="AB3306" s="182">
        <v>259</v>
      </c>
      <c r="AC3306" s="182">
        <v>9</v>
      </c>
      <c r="AD3306" s="182">
        <v>4185.5</v>
      </c>
      <c r="AF3306" s="182" t="s">
        <v>7744</v>
      </c>
      <c r="AG3306" s="182" t="s">
        <v>17319</v>
      </c>
      <c r="AH3306" s="182" t="s">
        <v>2993</v>
      </c>
      <c r="AI3306" s="182" t="s">
        <v>17331</v>
      </c>
    </row>
    <row r="3307" spans="25:35" x14ac:dyDescent="0.4">
      <c r="Y3307" s="182" t="s">
        <v>124</v>
      </c>
      <c r="Z3307" s="182">
        <v>1977</v>
      </c>
      <c r="AA3307" s="182">
        <v>4198.5</v>
      </c>
      <c r="AB3307" s="182">
        <v>277</v>
      </c>
      <c r="AC3307" s="182">
        <v>9</v>
      </c>
      <c r="AD3307" s="182">
        <v>3899.7</v>
      </c>
      <c r="AF3307" s="182" t="s">
        <v>7745</v>
      </c>
      <c r="AG3307" s="182" t="s">
        <v>17312</v>
      </c>
      <c r="AH3307" s="182" t="s">
        <v>2993</v>
      </c>
      <c r="AI3307" s="182" t="s">
        <v>17322</v>
      </c>
    </row>
    <row r="3308" spans="25:35" x14ac:dyDescent="0.4">
      <c r="Y3308" s="182" t="s">
        <v>7766</v>
      </c>
      <c r="Z3308" s="182">
        <v>1973</v>
      </c>
      <c r="AA3308" s="182">
        <v>3514</v>
      </c>
      <c r="AB3308" s="182">
        <v>158</v>
      </c>
      <c r="AC3308" s="182">
        <v>5</v>
      </c>
      <c r="AD3308" s="182">
        <v>3514</v>
      </c>
      <c r="AF3308" s="182" t="s">
        <v>7747</v>
      </c>
      <c r="AG3308" s="182" t="s">
        <v>17312</v>
      </c>
      <c r="AH3308" s="182" t="s">
        <v>2993</v>
      </c>
      <c r="AI3308" s="182" t="s">
        <v>17315</v>
      </c>
    </row>
    <row r="3309" spans="25:35" x14ac:dyDescent="0.4">
      <c r="Y3309" s="182" t="s">
        <v>7767</v>
      </c>
      <c r="Z3309" s="182">
        <v>1972</v>
      </c>
      <c r="AA3309" s="182">
        <v>3412.1</v>
      </c>
      <c r="AB3309" s="182">
        <v>168</v>
      </c>
      <c r="AC3309" s="182">
        <v>5</v>
      </c>
      <c r="AD3309" s="182">
        <v>3408.9</v>
      </c>
      <c r="AF3309" s="182" t="s">
        <v>7748</v>
      </c>
      <c r="AG3309" s="182" t="s">
        <v>17319</v>
      </c>
      <c r="AH3309" s="182" t="s">
        <v>2993</v>
      </c>
      <c r="AI3309" s="182" t="s">
        <v>17042</v>
      </c>
    </row>
    <row r="3310" spans="25:35" x14ac:dyDescent="0.4">
      <c r="Y3310" s="182" t="s">
        <v>7769</v>
      </c>
      <c r="Z3310" s="182">
        <v>2003</v>
      </c>
      <c r="AA3310" s="182">
        <v>8693.2000000000007</v>
      </c>
      <c r="AB3310" s="182">
        <v>466</v>
      </c>
      <c r="AC3310" s="182">
        <v>9</v>
      </c>
      <c r="AD3310" s="182">
        <v>6978.7</v>
      </c>
      <c r="AF3310" s="182" t="s">
        <v>7749</v>
      </c>
      <c r="AG3310" s="182" t="s">
        <v>17319</v>
      </c>
      <c r="AH3310" s="182" t="s">
        <v>2993</v>
      </c>
      <c r="AI3310" s="182" t="s">
        <v>17320</v>
      </c>
    </row>
    <row r="3311" spans="25:35" x14ac:dyDescent="0.4">
      <c r="Y3311" s="182" t="s">
        <v>7770</v>
      </c>
      <c r="Z3311" s="182">
        <v>1973</v>
      </c>
      <c r="AA3311" s="182">
        <v>3664</v>
      </c>
      <c r="AB3311" s="182">
        <v>150</v>
      </c>
      <c r="AC3311" s="182">
        <v>5</v>
      </c>
      <c r="AD3311" s="182">
        <v>3283</v>
      </c>
      <c r="AF3311" s="182" t="s">
        <v>1369</v>
      </c>
      <c r="AG3311" s="182" t="s">
        <v>17312</v>
      </c>
      <c r="AH3311" s="182" t="s">
        <v>2993</v>
      </c>
      <c r="AI3311" s="182" t="s">
        <v>17326</v>
      </c>
    </row>
    <row r="3312" spans="25:35" x14ac:dyDescent="0.4">
      <c r="Y3312" s="182" t="s">
        <v>1371</v>
      </c>
      <c r="Z3312" s="182">
        <v>1976</v>
      </c>
      <c r="AA3312" s="182">
        <v>4061.3</v>
      </c>
      <c r="AB3312" s="182">
        <v>122</v>
      </c>
      <c r="AC3312" s="182">
        <v>5</v>
      </c>
      <c r="AD3312" s="182">
        <v>4061.3</v>
      </c>
      <c r="AF3312" s="182" t="s">
        <v>1370</v>
      </c>
      <c r="AG3312" s="182" t="s">
        <v>17312</v>
      </c>
      <c r="AH3312" s="182" t="s">
        <v>2993</v>
      </c>
      <c r="AI3312" s="182" t="s">
        <v>17315</v>
      </c>
    </row>
    <row r="3313" spans="25:35" x14ac:dyDescent="0.4">
      <c r="Y3313" s="182" t="s">
        <v>7771</v>
      </c>
      <c r="Z3313" s="182">
        <v>1977</v>
      </c>
      <c r="AA3313" s="182">
        <v>4278.3</v>
      </c>
      <c r="AB3313" s="182">
        <v>148</v>
      </c>
      <c r="AC3313" s="182">
        <v>5</v>
      </c>
      <c r="AD3313" s="182">
        <v>4278.3</v>
      </c>
      <c r="AF3313" s="182" t="s">
        <v>7751</v>
      </c>
      <c r="AG3313" s="182" t="s">
        <v>17312</v>
      </c>
      <c r="AH3313" s="182" t="s">
        <v>2993</v>
      </c>
      <c r="AI3313" s="182" t="s">
        <v>17322</v>
      </c>
    </row>
    <row r="3314" spans="25:35" x14ac:dyDescent="0.4">
      <c r="Y3314" s="182" t="s">
        <v>7772</v>
      </c>
      <c r="Z3314" s="182">
        <v>2009</v>
      </c>
      <c r="AA3314" s="182">
        <v>7673.6</v>
      </c>
      <c r="AB3314" s="182">
        <v>318</v>
      </c>
      <c r="AC3314" s="182">
        <v>10</v>
      </c>
      <c r="AD3314" s="182">
        <v>5149.3</v>
      </c>
      <c r="AF3314" s="182" t="s">
        <v>7753</v>
      </c>
      <c r="AG3314" s="182" t="s">
        <v>17319</v>
      </c>
      <c r="AH3314" s="182" t="s">
        <v>2993</v>
      </c>
      <c r="AI3314" s="182" t="s">
        <v>17042</v>
      </c>
    </row>
    <row r="3315" spans="25:35" x14ac:dyDescent="0.4">
      <c r="Y3315" s="182" t="s">
        <v>7774</v>
      </c>
      <c r="Z3315" s="182">
        <v>1984</v>
      </c>
      <c r="AA3315" s="182">
        <v>4285.8999999999996</v>
      </c>
      <c r="AB3315" s="182">
        <v>208</v>
      </c>
      <c r="AC3315" s="182">
        <v>14</v>
      </c>
      <c r="AD3315" s="182">
        <v>4285.8999999999996</v>
      </c>
      <c r="AF3315" s="182" t="s">
        <v>7755</v>
      </c>
      <c r="AG3315" s="182" t="s">
        <v>17319</v>
      </c>
      <c r="AH3315" s="182" t="s">
        <v>2993</v>
      </c>
      <c r="AI3315" s="182" t="s">
        <v>17322</v>
      </c>
    </row>
    <row r="3316" spans="25:35" x14ac:dyDescent="0.4">
      <c r="Y3316" s="182" t="s">
        <v>7776</v>
      </c>
      <c r="Z3316" s="182">
        <v>1976</v>
      </c>
      <c r="AA3316" s="182">
        <v>3359</v>
      </c>
      <c r="AB3316" s="182">
        <v>156</v>
      </c>
      <c r="AC3316" s="182">
        <v>5</v>
      </c>
      <c r="AD3316" s="182">
        <v>3128</v>
      </c>
      <c r="AF3316" s="182" t="s">
        <v>7757</v>
      </c>
      <c r="AG3316" s="182" t="s">
        <v>17312</v>
      </c>
      <c r="AH3316" s="182" t="s">
        <v>2993</v>
      </c>
      <c r="AI3316" s="182" t="s">
        <v>17314</v>
      </c>
    </row>
    <row r="3317" spans="25:35" x14ac:dyDescent="0.4">
      <c r="Y3317" s="182" t="s">
        <v>7777</v>
      </c>
      <c r="Z3317" s="182">
        <v>2006</v>
      </c>
      <c r="AA3317" s="182">
        <v>8930</v>
      </c>
      <c r="AB3317" s="182">
        <v>444</v>
      </c>
      <c r="AC3317" s="182">
        <v>9</v>
      </c>
      <c r="AD3317" s="182">
        <v>7867.8</v>
      </c>
      <c r="AF3317" s="182" t="s">
        <v>7759</v>
      </c>
      <c r="AG3317" s="182" t="s">
        <v>17312</v>
      </c>
      <c r="AH3317" s="182" t="s">
        <v>2993</v>
      </c>
      <c r="AI3317" s="182" t="s">
        <v>17315</v>
      </c>
    </row>
    <row r="3318" spans="25:35" x14ac:dyDescent="0.4">
      <c r="Y3318" s="182" t="s">
        <v>7781</v>
      </c>
      <c r="Z3318" s="182">
        <v>2016</v>
      </c>
      <c r="AA3318" s="182">
        <v>5179.8</v>
      </c>
      <c r="AB3318" s="182">
        <v>15</v>
      </c>
      <c r="AC3318" s="182">
        <v>11</v>
      </c>
      <c r="AD3318" s="182">
        <v>3538.8</v>
      </c>
      <c r="AF3318" s="182" t="s">
        <v>7760</v>
      </c>
      <c r="AG3318" s="182" t="s">
        <v>17312</v>
      </c>
      <c r="AH3318" s="182" t="s">
        <v>2993</v>
      </c>
      <c r="AI3318" s="182" t="s">
        <v>17322</v>
      </c>
    </row>
    <row r="3319" spans="25:35" x14ac:dyDescent="0.4">
      <c r="Y3319" s="182" t="s">
        <v>7782</v>
      </c>
      <c r="Z3319" s="182">
        <v>2014</v>
      </c>
      <c r="AA3319" s="182">
        <v>9120.2000000000007</v>
      </c>
      <c r="AB3319" s="182">
        <v>430</v>
      </c>
      <c r="AC3319" s="182">
        <v>17</v>
      </c>
      <c r="AD3319" s="182">
        <v>9120.2000000000007</v>
      </c>
      <c r="AF3319" s="182" t="s">
        <v>7761</v>
      </c>
      <c r="AG3319" s="182" t="s">
        <v>17312</v>
      </c>
      <c r="AH3319" s="182" t="s">
        <v>2993</v>
      </c>
      <c r="AI3319" s="182" t="s">
        <v>17326</v>
      </c>
    </row>
    <row r="3320" spans="25:35" x14ac:dyDescent="0.4">
      <c r="Y3320" s="182" t="s">
        <v>7783</v>
      </c>
      <c r="Z3320" s="182">
        <v>2017</v>
      </c>
      <c r="AA3320" s="182">
        <v>18679.900000000001</v>
      </c>
      <c r="AB3320" s="182">
        <v>127</v>
      </c>
      <c r="AC3320" s="182">
        <v>13</v>
      </c>
      <c r="AD3320" s="182">
        <v>11698.9</v>
      </c>
      <c r="AF3320" s="182" t="s">
        <v>7762</v>
      </c>
      <c r="AG3320" s="182" t="s">
        <v>17319</v>
      </c>
      <c r="AH3320" s="182" t="s">
        <v>17413</v>
      </c>
      <c r="AI3320" s="182" t="s">
        <v>17315</v>
      </c>
    </row>
    <row r="3321" spans="25:35" x14ac:dyDescent="0.4">
      <c r="Y3321" s="182" t="s">
        <v>7784</v>
      </c>
      <c r="Z3321" s="182">
        <v>2013</v>
      </c>
      <c r="AA3321" s="182">
        <v>8782</v>
      </c>
      <c r="AB3321" s="182">
        <v>450</v>
      </c>
      <c r="AC3321" s="182">
        <v>17</v>
      </c>
      <c r="AD3321" s="182">
        <v>8779</v>
      </c>
      <c r="AF3321" s="182" t="s">
        <v>7763</v>
      </c>
      <c r="AG3321" s="182" t="s">
        <v>17312</v>
      </c>
      <c r="AH3321" s="182" t="s">
        <v>2993</v>
      </c>
      <c r="AI3321" s="182" t="s">
        <v>17040</v>
      </c>
    </row>
    <row r="3322" spans="25:35" x14ac:dyDescent="0.4">
      <c r="Y3322" s="182" t="s">
        <v>7785</v>
      </c>
      <c r="Z3322" s="182">
        <v>2018</v>
      </c>
      <c r="AA3322" s="182">
        <v>22521.9</v>
      </c>
      <c r="AB3322" s="182">
        <v>365</v>
      </c>
      <c r="AC3322" s="182">
        <v>13</v>
      </c>
      <c r="AD3322" s="182">
        <v>16102</v>
      </c>
      <c r="AF3322" s="182" t="s">
        <v>7765</v>
      </c>
      <c r="AG3322" s="182" t="s">
        <v>17312</v>
      </c>
      <c r="AH3322" s="182" t="s">
        <v>2993</v>
      </c>
      <c r="AI3322" s="182" t="s">
        <v>17322</v>
      </c>
    </row>
    <row r="3323" spans="25:35" x14ac:dyDescent="0.4">
      <c r="Y3323" s="182" t="s">
        <v>7786</v>
      </c>
      <c r="Z3323" s="182">
        <v>2013</v>
      </c>
      <c r="AA3323" s="182">
        <v>12166.6</v>
      </c>
      <c r="AB3323" s="182">
        <v>500</v>
      </c>
      <c r="AC3323" s="182">
        <v>17</v>
      </c>
      <c r="AD3323" s="182">
        <v>8784.1999999999989</v>
      </c>
      <c r="AF3323" s="182" t="s">
        <v>124</v>
      </c>
      <c r="AG3323" s="182" t="s">
        <v>17312</v>
      </c>
      <c r="AH3323" s="182" t="s">
        <v>2993</v>
      </c>
      <c r="AI3323" s="182" t="s">
        <v>17040</v>
      </c>
    </row>
    <row r="3324" spans="25:35" x14ac:dyDescent="0.4">
      <c r="Y3324" s="182" t="s">
        <v>7787</v>
      </c>
      <c r="Z3324" s="182">
        <v>2016</v>
      </c>
      <c r="AA3324" s="182">
        <v>31150.1</v>
      </c>
      <c r="AB3324" s="182">
        <v>192</v>
      </c>
      <c r="AC3324" s="182">
        <v>12</v>
      </c>
      <c r="AD3324" s="182">
        <v>12373.1</v>
      </c>
      <c r="AF3324" s="182" t="s">
        <v>7766</v>
      </c>
      <c r="AG3324" s="182" t="s">
        <v>17312</v>
      </c>
      <c r="AH3324" s="182" t="s">
        <v>2993</v>
      </c>
      <c r="AI3324" s="182" t="s">
        <v>17315</v>
      </c>
    </row>
    <row r="3325" spans="25:35" x14ac:dyDescent="0.4">
      <c r="Y3325" s="182" t="s">
        <v>7788</v>
      </c>
      <c r="Z3325" s="182">
        <v>1971</v>
      </c>
      <c r="AA3325" s="182">
        <v>4412.3999999999996</v>
      </c>
      <c r="AB3325" s="182">
        <v>157</v>
      </c>
      <c r="AC3325" s="182">
        <v>5</v>
      </c>
      <c r="AD3325" s="182">
        <v>3379.7</v>
      </c>
      <c r="AF3325" s="182" t="s">
        <v>7767</v>
      </c>
      <c r="AG3325" s="182" t="s">
        <v>17312</v>
      </c>
      <c r="AH3325" s="182" t="s">
        <v>2993</v>
      </c>
      <c r="AI3325" s="182" t="s">
        <v>17315</v>
      </c>
    </row>
    <row r="3326" spans="25:35" x14ac:dyDescent="0.4">
      <c r="Y3326" s="182" t="s">
        <v>7790</v>
      </c>
      <c r="Z3326" s="182">
        <v>1969</v>
      </c>
      <c r="AA3326" s="182">
        <v>4701.7</v>
      </c>
      <c r="AB3326" s="182">
        <v>149</v>
      </c>
      <c r="AC3326" s="182">
        <v>5</v>
      </c>
      <c r="AD3326" s="182">
        <v>3602.4</v>
      </c>
      <c r="AF3326" s="182" t="s">
        <v>7769</v>
      </c>
      <c r="AG3326" s="182" t="s">
        <v>17319</v>
      </c>
      <c r="AH3326" s="182" t="s">
        <v>2993</v>
      </c>
      <c r="AI3326" s="182" t="s">
        <v>17322</v>
      </c>
    </row>
    <row r="3327" spans="25:35" x14ac:dyDescent="0.4">
      <c r="Y3327" s="182" t="s">
        <v>123</v>
      </c>
      <c r="Z3327" s="182">
        <v>1976</v>
      </c>
      <c r="AA3327" s="182">
        <v>5909.8</v>
      </c>
      <c r="AB3327" s="182">
        <v>217</v>
      </c>
      <c r="AC3327" s="182">
        <v>5</v>
      </c>
      <c r="AD3327" s="182">
        <v>4538.5</v>
      </c>
      <c r="AF3327" s="182" t="s">
        <v>7770</v>
      </c>
      <c r="AG3327" s="182" t="s">
        <v>17312</v>
      </c>
      <c r="AH3327" s="182" t="s">
        <v>17468</v>
      </c>
      <c r="AI3327" s="182" t="s">
        <v>17315</v>
      </c>
    </row>
    <row r="3328" spans="25:35" x14ac:dyDescent="0.4">
      <c r="Y3328" s="182" t="s">
        <v>7793</v>
      </c>
      <c r="Z3328" s="182">
        <v>1979</v>
      </c>
      <c r="AA3328" s="182">
        <v>5978.7</v>
      </c>
      <c r="AB3328" s="182">
        <v>243</v>
      </c>
      <c r="AC3328" s="182">
        <v>5</v>
      </c>
      <c r="AD3328" s="182">
        <v>4558</v>
      </c>
      <c r="AF3328" s="182" t="s">
        <v>1371</v>
      </c>
      <c r="AG3328" s="182" t="s">
        <v>17319</v>
      </c>
      <c r="AH3328" s="182" t="s">
        <v>2993</v>
      </c>
      <c r="AI3328" s="182" t="s">
        <v>17315</v>
      </c>
    </row>
    <row r="3329" spans="25:35" x14ac:dyDescent="0.4">
      <c r="Y3329" s="182" t="s">
        <v>7795</v>
      </c>
      <c r="Z3329" s="182">
        <v>1993</v>
      </c>
      <c r="AA3329" s="182">
        <v>3153.5</v>
      </c>
      <c r="AB3329" s="182">
        <v>158</v>
      </c>
      <c r="AC3329" s="182">
        <v>5</v>
      </c>
      <c r="AD3329" s="182">
        <v>2759.7</v>
      </c>
      <c r="AF3329" s="182" t="s">
        <v>7771</v>
      </c>
      <c r="AG3329" s="182" t="s">
        <v>17312</v>
      </c>
      <c r="AH3329" s="182" t="s">
        <v>2993</v>
      </c>
      <c r="AI3329" s="182" t="s">
        <v>17315</v>
      </c>
    </row>
    <row r="3330" spans="25:35" x14ac:dyDescent="0.4">
      <c r="Y3330" s="182" t="s">
        <v>7796</v>
      </c>
      <c r="Z3330" s="182">
        <v>1993</v>
      </c>
      <c r="AA3330" s="182">
        <v>3033.5</v>
      </c>
      <c r="AB3330" s="182">
        <v>146</v>
      </c>
      <c r="AC3330" s="182">
        <v>5</v>
      </c>
      <c r="AD3330" s="182">
        <v>2737.7</v>
      </c>
      <c r="AF3330" s="182" t="s">
        <v>7772</v>
      </c>
      <c r="AG3330" s="182" t="s">
        <v>17312</v>
      </c>
      <c r="AH3330" s="182" t="s">
        <v>2993</v>
      </c>
      <c r="AI3330" s="182" t="s">
        <v>17042</v>
      </c>
    </row>
    <row r="3331" spans="25:35" x14ac:dyDescent="0.4">
      <c r="Y3331" s="182" t="s">
        <v>7797</v>
      </c>
      <c r="Z3331" s="182">
        <v>1984</v>
      </c>
      <c r="AA3331" s="182">
        <v>3534.6</v>
      </c>
      <c r="AB3331" s="182">
        <v>156</v>
      </c>
      <c r="AC3331" s="182">
        <v>5</v>
      </c>
      <c r="AD3331" s="182">
        <v>3118.9</v>
      </c>
      <c r="AF3331" s="182" t="s">
        <v>7774</v>
      </c>
      <c r="AG3331" s="182" t="s">
        <v>17319</v>
      </c>
      <c r="AH3331" s="182" t="s">
        <v>2993</v>
      </c>
      <c r="AI3331" s="182" t="s">
        <v>17040</v>
      </c>
    </row>
    <row r="3332" spans="25:35" x14ac:dyDescent="0.4">
      <c r="Y3332" s="182" t="s">
        <v>1372</v>
      </c>
      <c r="Z3332" s="182">
        <v>1973</v>
      </c>
      <c r="AA3332" s="182">
        <v>3051</v>
      </c>
      <c r="AB3332" s="182">
        <v>147</v>
      </c>
      <c r="AC3332" s="182">
        <v>5</v>
      </c>
      <c r="AD3332" s="182">
        <v>3050.9</v>
      </c>
      <c r="AF3332" s="182" t="s">
        <v>7775</v>
      </c>
      <c r="AG3332" s="182" t="s">
        <v>2993</v>
      </c>
      <c r="AH3332" s="182" t="s">
        <v>2993</v>
      </c>
      <c r="AI3332" s="182" t="s">
        <v>17040</v>
      </c>
    </row>
    <row r="3333" spans="25:35" x14ac:dyDescent="0.4">
      <c r="Y3333" s="182" t="s">
        <v>7798</v>
      </c>
      <c r="Z3333" s="182">
        <v>1983</v>
      </c>
      <c r="AA3333" s="182">
        <v>7502.2</v>
      </c>
      <c r="AB3333" s="182">
        <v>252</v>
      </c>
      <c r="AC3333" s="182">
        <v>5</v>
      </c>
      <c r="AD3333" s="182">
        <v>5487.7</v>
      </c>
      <c r="AF3333" s="182" t="s">
        <v>7776</v>
      </c>
      <c r="AG3333" s="182" t="s">
        <v>17319</v>
      </c>
      <c r="AH3333" s="182" t="s">
        <v>2993</v>
      </c>
      <c r="AI3333" s="182" t="s">
        <v>17315</v>
      </c>
    </row>
    <row r="3334" spans="25:35" x14ac:dyDescent="0.4">
      <c r="Y3334" s="182" t="s">
        <v>7799</v>
      </c>
      <c r="Z3334" s="182">
        <v>1978</v>
      </c>
      <c r="AA3334" s="182">
        <v>2812.5</v>
      </c>
      <c r="AB3334" s="182">
        <v>118</v>
      </c>
      <c r="AC3334" s="182">
        <v>9</v>
      </c>
      <c r="AD3334" s="182">
        <v>2501.1</v>
      </c>
      <c r="AF3334" s="182" t="s">
        <v>7777</v>
      </c>
      <c r="AG3334" s="182" t="s">
        <v>17312</v>
      </c>
      <c r="AH3334" s="182" t="s">
        <v>2993</v>
      </c>
      <c r="AI3334" s="182" t="s">
        <v>17315</v>
      </c>
    </row>
    <row r="3335" spans="25:35" x14ac:dyDescent="0.4">
      <c r="Y3335" s="182" t="s">
        <v>1373</v>
      </c>
      <c r="Z3335" s="182">
        <v>1981</v>
      </c>
      <c r="AA3335" s="182">
        <v>2375.5</v>
      </c>
      <c r="AB3335" s="182">
        <v>97</v>
      </c>
      <c r="AC3335" s="182">
        <v>9</v>
      </c>
      <c r="AD3335" s="182">
        <v>1916.5</v>
      </c>
      <c r="AF3335" s="182" t="s">
        <v>7778</v>
      </c>
      <c r="AG3335" s="182" t="s">
        <v>17398</v>
      </c>
      <c r="AH3335" s="182" t="s">
        <v>2993</v>
      </c>
      <c r="AI3335" s="182" t="s">
        <v>17331</v>
      </c>
    </row>
    <row r="3336" spans="25:35" x14ac:dyDescent="0.4">
      <c r="Y3336" s="182" t="s">
        <v>7801</v>
      </c>
      <c r="Z3336" s="182">
        <v>1985</v>
      </c>
      <c r="AA3336" s="182">
        <v>3176.2</v>
      </c>
      <c r="AB3336" s="182">
        <v>131</v>
      </c>
      <c r="AC3336" s="182">
        <v>9</v>
      </c>
      <c r="AD3336" s="182">
        <v>2515.3000000000002</v>
      </c>
      <c r="AF3336" s="182" t="s">
        <v>7779</v>
      </c>
      <c r="AG3336" s="182" t="s">
        <v>17398</v>
      </c>
      <c r="AH3336" s="182" t="s">
        <v>2993</v>
      </c>
      <c r="AI3336" s="182" t="s">
        <v>17331</v>
      </c>
    </row>
    <row r="3337" spans="25:35" x14ac:dyDescent="0.4">
      <c r="Y3337" s="182" t="s">
        <v>7802</v>
      </c>
      <c r="Z3337" s="182">
        <v>1987</v>
      </c>
      <c r="AA3337" s="182">
        <v>2701.9</v>
      </c>
      <c r="AB3337" s="182">
        <v>112</v>
      </c>
      <c r="AC3337" s="182">
        <v>5</v>
      </c>
      <c r="AD3337" s="182">
        <v>2380.6</v>
      </c>
      <c r="AF3337" s="182" t="s">
        <v>7780</v>
      </c>
      <c r="AG3337" s="182" t="s">
        <v>17398</v>
      </c>
      <c r="AH3337" s="182" t="s">
        <v>2993</v>
      </c>
      <c r="AI3337" s="182" t="s">
        <v>17332</v>
      </c>
    </row>
    <row r="3338" spans="25:35" x14ac:dyDescent="0.4">
      <c r="Y3338" s="182" t="s">
        <v>7803</v>
      </c>
      <c r="Z3338" s="182">
        <v>1969</v>
      </c>
      <c r="AA3338" s="182">
        <v>4383.5</v>
      </c>
      <c r="AB3338" s="182">
        <v>170</v>
      </c>
      <c r="AC3338" s="182">
        <v>5</v>
      </c>
      <c r="AD3338" s="182">
        <v>3361.2</v>
      </c>
      <c r="AF3338" s="182" t="s">
        <v>7781</v>
      </c>
      <c r="AG3338" s="182" t="s">
        <v>17312</v>
      </c>
      <c r="AH3338" s="182" t="s">
        <v>2993</v>
      </c>
      <c r="AI3338" s="182" t="s">
        <v>17040</v>
      </c>
    </row>
    <row r="3339" spans="25:35" x14ac:dyDescent="0.4">
      <c r="Y3339" s="182" t="s">
        <v>7804</v>
      </c>
      <c r="Z3339" s="182">
        <v>1989</v>
      </c>
      <c r="AA3339" s="182">
        <v>2653.8</v>
      </c>
      <c r="AB3339" s="182">
        <v>119</v>
      </c>
      <c r="AC3339" s="182">
        <v>5</v>
      </c>
      <c r="AD3339" s="182">
        <v>2349.7999999999997</v>
      </c>
      <c r="AF3339" s="182" t="s">
        <v>7782</v>
      </c>
      <c r="AG3339" s="182" t="s">
        <v>17312</v>
      </c>
      <c r="AH3339" s="182" t="s">
        <v>2993</v>
      </c>
      <c r="AI3339" s="182" t="s">
        <v>17040</v>
      </c>
    </row>
    <row r="3340" spans="25:35" x14ac:dyDescent="0.4">
      <c r="Y3340" s="182" t="s">
        <v>7807</v>
      </c>
      <c r="Z3340" s="182">
        <v>1990</v>
      </c>
      <c r="AA3340" s="182">
        <v>3117.6</v>
      </c>
      <c r="AB3340" s="182">
        <v>125</v>
      </c>
      <c r="AC3340" s="182">
        <v>5</v>
      </c>
      <c r="AD3340" s="182">
        <v>2355.1</v>
      </c>
      <c r="AF3340" s="182" t="s">
        <v>7783</v>
      </c>
      <c r="AG3340" s="182" t="s">
        <v>17312</v>
      </c>
      <c r="AH3340" s="182" t="s">
        <v>2993</v>
      </c>
      <c r="AI3340" s="182" t="s">
        <v>17331</v>
      </c>
    </row>
    <row r="3341" spans="25:35" x14ac:dyDescent="0.4">
      <c r="Y3341" s="182" t="s">
        <v>1374</v>
      </c>
      <c r="Z3341" s="182">
        <v>1970</v>
      </c>
      <c r="AA3341" s="182">
        <v>12297.5</v>
      </c>
      <c r="AB3341" s="182">
        <v>153</v>
      </c>
      <c r="AC3341" s="182">
        <v>5</v>
      </c>
      <c r="AD3341" s="182">
        <v>3386.1</v>
      </c>
      <c r="AF3341" s="182" t="s">
        <v>7784</v>
      </c>
      <c r="AG3341" s="182" t="s">
        <v>17312</v>
      </c>
      <c r="AH3341" s="182" t="s">
        <v>2993</v>
      </c>
      <c r="AI3341" s="182" t="s">
        <v>17040</v>
      </c>
    </row>
    <row r="3342" spans="25:35" x14ac:dyDescent="0.4">
      <c r="Y3342" s="182" t="s">
        <v>7809</v>
      </c>
      <c r="Z3342" s="182">
        <v>1970</v>
      </c>
      <c r="AA3342" s="182">
        <v>4123.1000000000004</v>
      </c>
      <c r="AB3342" s="182">
        <v>174</v>
      </c>
      <c r="AC3342" s="182">
        <v>5</v>
      </c>
      <c r="AD3342" s="182">
        <v>3134</v>
      </c>
      <c r="AF3342" s="182" t="s">
        <v>7785</v>
      </c>
      <c r="AG3342" s="182" t="s">
        <v>17312</v>
      </c>
      <c r="AH3342" s="182" t="s">
        <v>2993</v>
      </c>
      <c r="AI3342" s="182" t="s">
        <v>17331</v>
      </c>
    </row>
    <row r="3343" spans="25:35" x14ac:dyDescent="0.4">
      <c r="Y3343" s="182" t="s">
        <v>7810</v>
      </c>
      <c r="Z3343" s="182">
        <v>1972</v>
      </c>
      <c r="AA3343" s="182">
        <v>4370.3999999999996</v>
      </c>
      <c r="AB3343" s="182">
        <v>183</v>
      </c>
      <c r="AC3343" s="182">
        <v>5</v>
      </c>
      <c r="AD3343" s="182">
        <v>3341.9</v>
      </c>
      <c r="AF3343" s="182" t="s">
        <v>7786</v>
      </c>
      <c r="AG3343" s="182" t="s">
        <v>17312</v>
      </c>
      <c r="AH3343" s="182" t="s">
        <v>2993</v>
      </c>
      <c r="AI3343" s="182" t="s">
        <v>17040</v>
      </c>
    </row>
    <row r="3344" spans="25:35" x14ac:dyDescent="0.4">
      <c r="Y3344" s="182" t="s">
        <v>7812</v>
      </c>
      <c r="Z3344" s="182">
        <v>1973</v>
      </c>
      <c r="AA3344" s="182">
        <v>4907.5</v>
      </c>
      <c r="AB3344" s="182">
        <v>233</v>
      </c>
      <c r="AC3344" s="182">
        <v>5</v>
      </c>
      <c r="AD3344" s="182">
        <v>2655.8</v>
      </c>
      <c r="AF3344" s="182" t="s">
        <v>7787</v>
      </c>
      <c r="AG3344" s="182" t="s">
        <v>17312</v>
      </c>
      <c r="AH3344" s="182" t="s">
        <v>2993</v>
      </c>
      <c r="AI3344" s="182" t="s">
        <v>17315</v>
      </c>
    </row>
    <row r="3345" spans="25:35" x14ac:dyDescent="0.4">
      <c r="Y3345" s="182" t="s">
        <v>1375</v>
      </c>
      <c r="Z3345" s="182">
        <v>1983</v>
      </c>
      <c r="AA3345" s="182">
        <v>4968.3999999999996</v>
      </c>
      <c r="AB3345" s="182">
        <v>217</v>
      </c>
      <c r="AC3345" s="182">
        <v>5</v>
      </c>
      <c r="AD3345" s="182">
        <v>3770.6</v>
      </c>
      <c r="AF3345" s="182" t="s">
        <v>7788</v>
      </c>
      <c r="AG3345" s="182" t="s">
        <v>17312</v>
      </c>
      <c r="AH3345" s="182" t="s">
        <v>2993</v>
      </c>
      <c r="AI3345" s="182" t="s">
        <v>17315</v>
      </c>
    </row>
    <row r="3346" spans="25:35" x14ac:dyDescent="0.4">
      <c r="Y3346" s="182" t="s">
        <v>7813</v>
      </c>
      <c r="Z3346" s="182">
        <v>1983</v>
      </c>
      <c r="AA3346" s="182">
        <v>2596.5</v>
      </c>
      <c r="AB3346" s="182">
        <v>134</v>
      </c>
      <c r="AC3346" s="182">
        <v>5</v>
      </c>
      <c r="AD3346" s="182">
        <v>2296.5</v>
      </c>
      <c r="AF3346" s="182" t="s">
        <v>7790</v>
      </c>
      <c r="AG3346" s="182" t="s">
        <v>17312</v>
      </c>
      <c r="AH3346" s="182" t="s">
        <v>2993</v>
      </c>
      <c r="AI3346" s="182" t="s">
        <v>17315</v>
      </c>
    </row>
    <row r="3347" spans="25:35" x14ac:dyDescent="0.4">
      <c r="Y3347" s="182" t="s">
        <v>7814</v>
      </c>
      <c r="Z3347" s="182">
        <v>1989</v>
      </c>
      <c r="AA3347" s="182">
        <v>2917.7</v>
      </c>
      <c r="AB3347" s="182">
        <v>136</v>
      </c>
      <c r="AC3347" s="182">
        <v>5</v>
      </c>
      <c r="AD3347" s="182">
        <v>2586.1</v>
      </c>
      <c r="AF3347" s="182" t="s">
        <v>123</v>
      </c>
      <c r="AG3347" s="182" t="s">
        <v>17312</v>
      </c>
      <c r="AH3347" s="182" t="s">
        <v>2993</v>
      </c>
      <c r="AI3347" s="182" t="s">
        <v>17320</v>
      </c>
    </row>
    <row r="3348" spans="25:35" x14ac:dyDescent="0.4">
      <c r="Y3348" s="182" t="s">
        <v>7816</v>
      </c>
      <c r="Z3348" s="182">
        <v>1987</v>
      </c>
      <c r="AA3348" s="182">
        <v>4111.3999999999996</v>
      </c>
      <c r="AB3348" s="182">
        <v>213</v>
      </c>
      <c r="AC3348" s="182">
        <v>9</v>
      </c>
      <c r="AD3348" s="182">
        <v>3229.1</v>
      </c>
      <c r="AF3348" s="182" t="s">
        <v>7793</v>
      </c>
      <c r="AG3348" s="182" t="s">
        <v>17312</v>
      </c>
      <c r="AH3348" s="182" t="s">
        <v>2993</v>
      </c>
      <c r="AI3348" s="182" t="s">
        <v>17320</v>
      </c>
    </row>
    <row r="3349" spans="25:35" x14ac:dyDescent="0.4">
      <c r="Y3349" s="182" t="s">
        <v>7817</v>
      </c>
      <c r="Z3349" s="182">
        <v>1987</v>
      </c>
      <c r="AA3349" s="182">
        <v>3673.6</v>
      </c>
      <c r="AB3349" s="182">
        <v>143</v>
      </c>
      <c r="AC3349" s="182">
        <v>5</v>
      </c>
      <c r="AD3349" s="182">
        <v>2741.8</v>
      </c>
      <c r="AF3349" s="182" t="s">
        <v>7795</v>
      </c>
      <c r="AG3349" s="182" t="s">
        <v>17312</v>
      </c>
      <c r="AH3349" s="182" t="s">
        <v>2993</v>
      </c>
      <c r="AI3349" s="182" t="s">
        <v>17315</v>
      </c>
    </row>
    <row r="3350" spans="25:35" x14ac:dyDescent="0.4">
      <c r="Y3350" s="182" t="s">
        <v>7819</v>
      </c>
      <c r="Z3350" s="182">
        <v>2012</v>
      </c>
      <c r="AA3350" s="182">
        <v>3515.2</v>
      </c>
      <c r="AB3350" s="182">
        <v>260</v>
      </c>
      <c r="AC3350" s="182">
        <v>10</v>
      </c>
      <c r="AD3350" s="182">
        <v>3249.4</v>
      </c>
      <c r="AF3350" s="182" t="s">
        <v>7796</v>
      </c>
      <c r="AG3350" s="182" t="s">
        <v>17312</v>
      </c>
      <c r="AH3350" s="182" t="s">
        <v>2993</v>
      </c>
      <c r="AI3350" s="182" t="s">
        <v>17315</v>
      </c>
    </row>
    <row r="3351" spans="25:35" x14ac:dyDescent="0.4">
      <c r="Y3351" s="182" t="s">
        <v>7821</v>
      </c>
      <c r="Z3351" s="182">
        <v>2003</v>
      </c>
      <c r="AA3351" s="182">
        <v>6623.6</v>
      </c>
      <c r="AB3351" s="182">
        <v>240</v>
      </c>
      <c r="AC3351" s="182">
        <v>5</v>
      </c>
      <c r="AD3351" s="182">
        <v>6399.1</v>
      </c>
      <c r="AF3351" s="182" t="s">
        <v>7797</v>
      </c>
      <c r="AG3351" s="182" t="s">
        <v>17319</v>
      </c>
      <c r="AH3351" s="182" t="s">
        <v>2993</v>
      </c>
      <c r="AI3351" s="182" t="s">
        <v>17315</v>
      </c>
    </row>
    <row r="3352" spans="25:35" x14ac:dyDescent="0.4">
      <c r="Y3352" s="182" t="s">
        <v>7822</v>
      </c>
      <c r="Z3352" s="182">
        <v>1987</v>
      </c>
      <c r="AA3352" s="182">
        <v>7462.4</v>
      </c>
      <c r="AB3352" s="182">
        <v>328</v>
      </c>
      <c r="AC3352" s="182">
        <v>9</v>
      </c>
      <c r="AD3352" s="182">
        <v>6666.6</v>
      </c>
      <c r="AF3352" s="182" t="s">
        <v>1372</v>
      </c>
      <c r="AG3352" s="182" t="s">
        <v>17319</v>
      </c>
      <c r="AH3352" s="182" t="s">
        <v>2993</v>
      </c>
      <c r="AI3352" s="182" t="s">
        <v>17315</v>
      </c>
    </row>
    <row r="3353" spans="25:35" x14ac:dyDescent="0.4">
      <c r="Y3353" s="182" t="s">
        <v>7824</v>
      </c>
      <c r="Z3353" s="182">
        <v>1987</v>
      </c>
      <c r="AA3353" s="182">
        <v>2213.9</v>
      </c>
      <c r="AB3353" s="182">
        <v>107</v>
      </c>
      <c r="AC3353" s="182">
        <v>9</v>
      </c>
      <c r="AD3353" s="182">
        <v>1958.5</v>
      </c>
      <c r="AF3353" s="182" t="s">
        <v>7798</v>
      </c>
      <c r="AG3353" s="182" t="s">
        <v>17312</v>
      </c>
      <c r="AH3353" s="182" t="s">
        <v>2993</v>
      </c>
      <c r="AI3353" s="182" t="s">
        <v>17314</v>
      </c>
    </row>
    <row r="3354" spans="25:35" x14ac:dyDescent="0.4">
      <c r="Y3354" s="182" t="s">
        <v>7825</v>
      </c>
      <c r="Z3354" s="182">
        <v>1988</v>
      </c>
      <c r="AA3354" s="182">
        <v>2186.6999999999998</v>
      </c>
      <c r="AB3354" s="182">
        <v>124</v>
      </c>
      <c r="AC3354" s="182">
        <v>9</v>
      </c>
      <c r="AD3354" s="182">
        <v>1967.7</v>
      </c>
      <c r="AF3354" s="182" t="s">
        <v>7799</v>
      </c>
      <c r="AG3354" s="182" t="s">
        <v>17312</v>
      </c>
      <c r="AH3354" s="182" t="s">
        <v>2993</v>
      </c>
      <c r="AI3354" s="182" t="s">
        <v>17040</v>
      </c>
    </row>
    <row r="3355" spans="25:35" x14ac:dyDescent="0.4">
      <c r="Y3355" s="182" t="s">
        <v>7827</v>
      </c>
      <c r="Z3355" s="182">
        <v>1985</v>
      </c>
      <c r="AA3355" s="182">
        <v>3994.3</v>
      </c>
      <c r="AB3355" s="182">
        <v>167</v>
      </c>
      <c r="AC3355" s="182">
        <v>9</v>
      </c>
      <c r="AD3355" s="182">
        <v>3338</v>
      </c>
      <c r="AF3355" s="182" t="s">
        <v>1373</v>
      </c>
      <c r="AG3355" s="182" t="s">
        <v>17312</v>
      </c>
      <c r="AH3355" s="182" t="s">
        <v>2993</v>
      </c>
      <c r="AI3355" s="182" t="s">
        <v>17040</v>
      </c>
    </row>
    <row r="3356" spans="25:35" x14ac:dyDescent="0.4">
      <c r="Y3356" s="182" t="s">
        <v>7829</v>
      </c>
      <c r="Z3356" s="182">
        <v>2015</v>
      </c>
      <c r="AA3356" s="182">
        <v>8705.2000000000007</v>
      </c>
      <c r="AB3356" s="182">
        <v>132</v>
      </c>
      <c r="AC3356" s="182">
        <v>11</v>
      </c>
      <c r="AD3356" s="182">
        <v>8705.2000000000007</v>
      </c>
      <c r="AF3356" s="182" t="s">
        <v>7801</v>
      </c>
      <c r="AG3356" s="182" t="s">
        <v>17312</v>
      </c>
      <c r="AH3356" s="182" t="s">
        <v>2993</v>
      </c>
      <c r="AI3356" s="182" t="s">
        <v>17040</v>
      </c>
    </row>
    <row r="3357" spans="25:35" x14ac:dyDescent="0.4">
      <c r="Y3357" s="182" t="s">
        <v>7830</v>
      </c>
      <c r="Z3357" s="182">
        <v>1984</v>
      </c>
      <c r="AA3357" s="182">
        <v>4750.8999999999996</v>
      </c>
      <c r="AB3357" s="182">
        <v>202</v>
      </c>
      <c r="AC3357" s="182">
        <v>5</v>
      </c>
      <c r="AD3357" s="182">
        <v>4219.2</v>
      </c>
      <c r="AF3357" s="182" t="s">
        <v>7802</v>
      </c>
      <c r="AG3357" s="182" t="s">
        <v>17319</v>
      </c>
      <c r="AH3357" s="182" t="s">
        <v>2993</v>
      </c>
      <c r="AI3357" s="182" t="s">
        <v>17322</v>
      </c>
    </row>
    <row r="3358" spans="25:35" x14ac:dyDescent="0.4">
      <c r="Y3358" s="182" t="s">
        <v>7832</v>
      </c>
      <c r="Z3358" s="182">
        <v>1985</v>
      </c>
      <c r="AA3358" s="182">
        <v>5346.3</v>
      </c>
      <c r="AB3358" s="182">
        <v>233</v>
      </c>
      <c r="AC3358" s="182">
        <v>5</v>
      </c>
      <c r="AD3358" s="182">
        <v>4047.7</v>
      </c>
      <c r="AF3358" s="182" t="s">
        <v>7803</v>
      </c>
      <c r="AG3358" s="182" t="s">
        <v>17312</v>
      </c>
      <c r="AH3358" s="182" t="s">
        <v>2993</v>
      </c>
      <c r="AI3358" s="182" t="s">
        <v>17315</v>
      </c>
    </row>
    <row r="3359" spans="25:35" x14ac:dyDescent="0.4">
      <c r="Y3359" s="182" t="s">
        <v>7834</v>
      </c>
      <c r="Z3359" s="182">
        <v>1987</v>
      </c>
      <c r="AA3359" s="182">
        <v>5563.2</v>
      </c>
      <c r="AB3359" s="182">
        <v>249</v>
      </c>
      <c r="AC3359" s="182">
        <v>5</v>
      </c>
      <c r="AD3359" s="182">
        <v>4159.6000000000004</v>
      </c>
      <c r="AF3359" s="182" t="s">
        <v>7804</v>
      </c>
      <c r="AG3359" s="182" t="s">
        <v>17319</v>
      </c>
      <c r="AH3359" s="182" t="s">
        <v>2993</v>
      </c>
      <c r="AI3359" s="182" t="s">
        <v>17322</v>
      </c>
    </row>
    <row r="3360" spans="25:35" x14ac:dyDescent="0.4">
      <c r="Y3360" s="182" t="s">
        <v>7836</v>
      </c>
      <c r="Z3360" s="182">
        <v>1988</v>
      </c>
      <c r="AA3360" s="182">
        <v>4125.3999999999996</v>
      </c>
      <c r="AB3360" s="182">
        <v>170</v>
      </c>
      <c r="AC3360" s="182">
        <v>9</v>
      </c>
      <c r="AD3360" s="182">
        <v>3242.2</v>
      </c>
      <c r="AF3360" s="182" t="s">
        <v>7807</v>
      </c>
      <c r="AG3360" s="182" t="s">
        <v>17319</v>
      </c>
      <c r="AH3360" s="182" t="s">
        <v>2993</v>
      </c>
      <c r="AI3360" s="182" t="s">
        <v>17322</v>
      </c>
    </row>
    <row r="3361" spans="25:35" x14ac:dyDescent="0.4">
      <c r="Y3361" s="182" t="s">
        <v>7837</v>
      </c>
      <c r="Z3361" s="182">
        <v>1982</v>
      </c>
      <c r="AA3361" s="182">
        <v>5009.5</v>
      </c>
      <c r="AB3361" s="182">
        <v>211</v>
      </c>
      <c r="AC3361" s="182">
        <v>5</v>
      </c>
      <c r="AD3361" s="182">
        <v>3746</v>
      </c>
      <c r="AF3361" s="182" t="s">
        <v>1374</v>
      </c>
      <c r="AG3361" s="182" t="s">
        <v>17312</v>
      </c>
      <c r="AH3361" s="182" t="s">
        <v>2993</v>
      </c>
      <c r="AI3361" s="182" t="s">
        <v>17315</v>
      </c>
    </row>
    <row r="3362" spans="25:35" x14ac:dyDescent="0.4">
      <c r="Y3362" s="182" t="s">
        <v>7840</v>
      </c>
      <c r="Z3362" s="182">
        <v>1982</v>
      </c>
      <c r="AA3362" s="182">
        <v>4997.8</v>
      </c>
      <c r="AB3362" s="182">
        <v>211</v>
      </c>
      <c r="AC3362" s="182">
        <v>5</v>
      </c>
      <c r="AD3362" s="182">
        <v>3750.8</v>
      </c>
      <c r="AF3362" s="182" t="s">
        <v>7809</v>
      </c>
      <c r="AG3362" s="182" t="s">
        <v>17312</v>
      </c>
      <c r="AH3362" s="182" t="s">
        <v>2993</v>
      </c>
      <c r="AI3362" s="182" t="s">
        <v>17315</v>
      </c>
    </row>
    <row r="3363" spans="25:35" x14ac:dyDescent="0.4">
      <c r="Y3363" s="182" t="s">
        <v>7842</v>
      </c>
      <c r="Z3363" s="182">
        <v>1983</v>
      </c>
      <c r="AA3363" s="182">
        <v>4115.2</v>
      </c>
      <c r="AB3363" s="182">
        <v>176</v>
      </c>
      <c r="AC3363" s="182">
        <v>9</v>
      </c>
      <c r="AD3363" s="182">
        <v>3244.3</v>
      </c>
      <c r="AF3363" s="182" t="s">
        <v>7810</v>
      </c>
      <c r="AG3363" s="182" t="s">
        <v>17312</v>
      </c>
      <c r="AH3363" s="182" t="s">
        <v>2993</v>
      </c>
      <c r="AI3363" s="182" t="s">
        <v>17315</v>
      </c>
    </row>
    <row r="3364" spans="25:35" x14ac:dyDescent="0.4">
      <c r="Y3364" s="182" t="s">
        <v>7844</v>
      </c>
      <c r="Z3364" s="182">
        <v>1983</v>
      </c>
      <c r="AA3364" s="182">
        <v>3529.2</v>
      </c>
      <c r="AB3364" s="182">
        <v>108</v>
      </c>
      <c r="AC3364" s="182">
        <v>5</v>
      </c>
      <c r="AD3364" s="182">
        <v>2655.9</v>
      </c>
      <c r="AF3364" s="182" t="s">
        <v>7812</v>
      </c>
      <c r="AG3364" s="182" t="s">
        <v>17312</v>
      </c>
      <c r="AH3364" s="182" t="s">
        <v>2993</v>
      </c>
      <c r="AI3364" s="182" t="s">
        <v>17040</v>
      </c>
    </row>
    <row r="3365" spans="25:35" x14ac:dyDescent="0.4">
      <c r="Y3365" s="182" t="s">
        <v>7846</v>
      </c>
      <c r="Z3365" s="182">
        <v>1983</v>
      </c>
      <c r="AA3365" s="182">
        <v>4130.3999999999996</v>
      </c>
      <c r="AB3365" s="182">
        <v>174</v>
      </c>
      <c r="AC3365" s="182">
        <v>5</v>
      </c>
      <c r="AD3365" s="182">
        <v>3131.7999999999997</v>
      </c>
      <c r="AF3365" s="182" t="s">
        <v>1375</v>
      </c>
      <c r="AG3365" s="182" t="s">
        <v>17312</v>
      </c>
      <c r="AH3365" s="182" t="s">
        <v>17313</v>
      </c>
      <c r="AI3365" s="182" t="s">
        <v>17320</v>
      </c>
    </row>
    <row r="3366" spans="25:35" x14ac:dyDescent="0.4">
      <c r="Y3366" s="182" t="s">
        <v>7848</v>
      </c>
      <c r="Z3366" s="182">
        <v>1966</v>
      </c>
      <c r="AA3366" s="182">
        <v>2718.9</v>
      </c>
      <c r="AB3366" s="182">
        <v>75</v>
      </c>
      <c r="AC3366" s="182">
        <v>4</v>
      </c>
      <c r="AD3366" s="182">
        <v>2034</v>
      </c>
      <c r="AF3366" s="182" t="s">
        <v>7813</v>
      </c>
      <c r="AG3366" s="182" t="s">
        <v>17312</v>
      </c>
      <c r="AH3366" s="182" t="s">
        <v>2993</v>
      </c>
      <c r="AI3366" s="182" t="s">
        <v>17315</v>
      </c>
    </row>
    <row r="3367" spans="25:35" x14ac:dyDescent="0.4">
      <c r="Y3367" s="182" t="s">
        <v>7850</v>
      </c>
      <c r="Z3367" s="182">
        <v>1978</v>
      </c>
      <c r="AA3367" s="182">
        <v>1834.4</v>
      </c>
      <c r="AB3367" s="182">
        <v>90</v>
      </c>
      <c r="AC3367" s="182">
        <v>3</v>
      </c>
      <c r="AD3367" s="182">
        <v>1533.7</v>
      </c>
      <c r="AF3367" s="182" t="s">
        <v>7814</v>
      </c>
      <c r="AG3367" s="182" t="s">
        <v>17312</v>
      </c>
      <c r="AH3367" s="182" t="s">
        <v>17313</v>
      </c>
      <c r="AI3367" s="182" t="s">
        <v>17315</v>
      </c>
    </row>
    <row r="3368" spans="25:35" x14ac:dyDescent="0.4">
      <c r="Y3368" s="182" t="s">
        <v>1376</v>
      </c>
      <c r="Z3368" s="182">
        <v>1976</v>
      </c>
      <c r="AA3368" s="182">
        <v>1389.8</v>
      </c>
      <c r="AB3368" s="182">
        <v>48</v>
      </c>
      <c r="AC3368" s="182">
        <v>2</v>
      </c>
      <c r="AD3368" s="182">
        <v>1013.9</v>
      </c>
      <c r="AF3368" s="182" t="s">
        <v>7816</v>
      </c>
      <c r="AG3368" s="182" t="s">
        <v>17312</v>
      </c>
      <c r="AH3368" s="182" t="s">
        <v>2993</v>
      </c>
      <c r="AI3368" s="182" t="s">
        <v>17040</v>
      </c>
    </row>
    <row r="3369" spans="25:35" x14ac:dyDescent="0.4">
      <c r="Y3369" s="182" t="s">
        <v>1377</v>
      </c>
      <c r="Z3369" s="182">
        <v>1981</v>
      </c>
      <c r="AA3369" s="182">
        <v>1667.1</v>
      </c>
      <c r="AB3369" s="182">
        <v>61</v>
      </c>
      <c r="AC3369" s="182">
        <v>5</v>
      </c>
      <c r="AD3369" s="182">
        <v>1318.7</v>
      </c>
      <c r="AF3369" s="182" t="s">
        <v>7817</v>
      </c>
      <c r="AG3369" s="182" t="s">
        <v>17312</v>
      </c>
      <c r="AH3369" s="182" t="s">
        <v>2993</v>
      </c>
      <c r="AI3369" s="182" t="s">
        <v>17315</v>
      </c>
    </row>
    <row r="3370" spans="25:35" x14ac:dyDescent="0.4">
      <c r="Y3370" s="182" t="s">
        <v>1378</v>
      </c>
      <c r="Z3370" s="182">
        <v>1975</v>
      </c>
      <c r="AA3370" s="182">
        <v>1165.9000000000001</v>
      </c>
      <c r="AB3370" s="182">
        <v>50</v>
      </c>
      <c r="AC3370" s="182">
        <v>2</v>
      </c>
      <c r="AD3370" s="182">
        <v>812.6</v>
      </c>
      <c r="AF3370" s="182" t="s">
        <v>7819</v>
      </c>
      <c r="AG3370" s="182" t="s">
        <v>17312</v>
      </c>
      <c r="AH3370" s="182" t="s">
        <v>2993</v>
      </c>
      <c r="AI3370" s="182" t="s">
        <v>17040</v>
      </c>
    </row>
    <row r="3371" spans="25:35" x14ac:dyDescent="0.4">
      <c r="Y3371" s="182" t="s">
        <v>7852</v>
      </c>
      <c r="Z3371" s="182">
        <v>1974</v>
      </c>
      <c r="AA3371" s="182">
        <v>1159.8</v>
      </c>
      <c r="AB3371" s="182">
        <v>48</v>
      </c>
      <c r="AC3371" s="182">
        <v>2</v>
      </c>
      <c r="AD3371" s="182">
        <v>806.9</v>
      </c>
      <c r="AF3371" s="182" t="s">
        <v>7821</v>
      </c>
      <c r="AG3371" s="182" t="s">
        <v>17319</v>
      </c>
      <c r="AH3371" s="182" t="s">
        <v>2993</v>
      </c>
      <c r="AI3371" s="182" t="s">
        <v>17326</v>
      </c>
    </row>
    <row r="3372" spans="25:35" x14ac:dyDescent="0.4">
      <c r="Y3372" s="182" t="s">
        <v>1379</v>
      </c>
      <c r="Z3372" s="182">
        <v>1970</v>
      </c>
      <c r="AA3372" s="182">
        <v>788.5</v>
      </c>
      <c r="AB3372" s="182">
        <v>40</v>
      </c>
      <c r="AC3372" s="182">
        <v>2</v>
      </c>
      <c r="AD3372" s="182">
        <v>722.8</v>
      </c>
      <c r="AF3372" s="182" t="s">
        <v>7822</v>
      </c>
      <c r="AG3372" s="182" t="s">
        <v>17312</v>
      </c>
      <c r="AH3372" s="182" t="s">
        <v>17469</v>
      </c>
      <c r="AI3372" s="182" t="s">
        <v>17322</v>
      </c>
    </row>
    <row r="3373" spans="25:35" x14ac:dyDescent="0.4">
      <c r="Y3373" s="182" t="s">
        <v>7854</v>
      </c>
      <c r="Z3373" s="182">
        <v>1972</v>
      </c>
      <c r="AA3373" s="182">
        <v>896.3</v>
      </c>
      <c r="AB3373" s="182">
        <v>34</v>
      </c>
      <c r="AC3373" s="182">
        <v>2</v>
      </c>
      <c r="AD3373" s="182">
        <v>829.8</v>
      </c>
      <c r="AF3373" s="182" t="s">
        <v>7824</v>
      </c>
      <c r="AG3373" s="182" t="s">
        <v>17312</v>
      </c>
      <c r="AH3373" s="182" t="s">
        <v>17313</v>
      </c>
      <c r="AI3373" s="182" t="s">
        <v>17040</v>
      </c>
    </row>
    <row r="3374" spans="25:35" x14ac:dyDescent="0.4">
      <c r="Y3374" s="182" t="s">
        <v>7856</v>
      </c>
      <c r="Z3374" s="182">
        <v>1953</v>
      </c>
      <c r="AA3374" s="182">
        <v>757.5</v>
      </c>
      <c r="AB3374" s="182">
        <v>37</v>
      </c>
      <c r="AC3374" s="182">
        <v>2</v>
      </c>
      <c r="AD3374" s="182">
        <v>708</v>
      </c>
      <c r="AF3374" s="182" t="s">
        <v>7825</v>
      </c>
      <c r="AG3374" s="182" t="s">
        <v>17312</v>
      </c>
      <c r="AH3374" s="182" t="s">
        <v>2993</v>
      </c>
      <c r="AI3374" s="182" t="s">
        <v>17040</v>
      </c>
    </row>
    <row r="3375" spans="25:35" x14ac:dyDescent="0.4">
      <c r="Y3375" s="182" t="s">
        <v>7857</v>
      </c>
      <c r="Z3375" s="182">
        <v>1952</v>
      </c>
      <c r="AA3375" s="182">
        <v>396.7</v>
      </c>
      <c r="AB3375" s="182">
        <v>19</v>
      </c>
      <c r="AC3375" s="182">
        <v>2</v>
      </c>
      <c r="AD3375" s="182">
        <v>374.3</v>
      </c>
      <c r="AF3375" s="182" t="s">
        <v>7827</v>
      </c>
      <c r="AG3375" s="182" t="s">
        <v>17312</v>
      </c>
      <c r="AH3375" s="182" t="s">
        <v>17313</v>
      </c>
      <c r="AI3375" s="182" t="s">
        <v>17040</v>
      </c>
    </row>
    <row r="3376" spans="25:35" x14ac:dyDescent="0.4">
      <c r="Y3376" s="182" t="s">
        <v>7858</v>
      </c>
      <c r="Z3376" s="182">
        <v>1976</v>
      </c>
      <c r="AA3376" s="182">
        <v>798.3</v>
      </c>
      <c r="AB3376" s="182">
        <v>46</v>
      </c>
      <c r="AC3376" s="182">
        <v>2</v>
      </c>
      <c r="AD3376" s="182">
        <v>736.3</v>
      </c>
      <c r="AF3376" s="182" t="s">
        <v>7829</v>
      </c>
      <c r="AG3376" s="182" t="s">
        <v>17312</v>
      </c>
      <c r="AH3376" s="182" t="s">
        <v>2993</v>
      </c>
      <c r="AI3376" s="182" t="s">
        <v>17315</v>
      </c>
    </row>
    <row r="3377" spans="25:35" x14ac:dyDescent="0.4">
      <c r="Y3377" s="182" t="s">
        <v>7859</v>
      </c>
      <c r="Z3377" s="182">
        <v>1987</v>
      </c>
      <c r="AA3377" s="182">
        <v>1691.1</v>
      </c>
      <c r="AB3377" s="182">
        <v>60</v>
      </c>
      <c r="AC3377" s="182">
        <v>3</v>
      </c>
      <c r="AD3377" s="182">
        <v>1350.3</v>
      </c>
      <c r="AF3377" s="182" t="s">
        <v>7830</v>
      </c>
      <c r="AG3377" s="182" t="s">
        <v>17312</v>
      </c>
      <c r="AH3377" s="182" t="s">
        <v>2993</v>
      </c>
      <c r="AI3377" s="182" t="s">
        <v>17320</v>
      </c>
    </row>
    <row r="3378" spans="25:35" x14ac:dyDescent="0.4">
      <c r="Y3378" s="182" t="s">
        <v>7862</v>
      </c>
      <c r="Z3378" s="182">
        <v>1973</v>
      </c>
      <c r="AA3378" s="182">
        <v>790.5</v>
      </c>
      <c r="AB3378" s="182">
        <v>48</v>
      </c>
      <c r="AC3378" s="182">
        <v>2</v>
      </c>
      <c r="AD3378" s="182">
        <v>723.6</v>
      </c>
      <c r="AF3378" s="182" t="s">
        <v>7832</v>
      </c>
      <c r="AG3378" s="182" t="s">
        <v>17312</v>
      </c>
      <c r="AH3378" s="182" t="s">
        <v>2993</v>
      </c>
      <c r="AI3378" s="182" t="s">
        <v>17320</v>
      </c>
    </row>
    <row r="3379" spans="25:35" x14ac:dyDescent="0.4">
      <c r="Y3379" s="182" t="s">
        <v>7865</v>
      </c>
      <c r="Z3379" s="182">
        <v>1962</v>
      </c>
      <c r="AA3379" s="182">
        <v>343.5</v>
      </c>
      <c r="AB3379" s="182">
        <v>23</v>
      </c>
      <c r="AC3379" s="182">
        <v>2</v>
      </c>
      <c r="AD3379" s="182">
        <v>310.10000000000002</v>
      </c>
      <c r="AF3379" s="182" t="s">
        <v>7834</v>
      </c>
      <c r="AG3379" s="182" t="s">
        <v>17312</v>
      </c>
      <c r="AH3379" s="182" t="s">
        <v>17313</v>
      </c>
      <c r="AI3379" s="182" t="s">
        <v>17320</v>
      </c>
    </row>
    <row r="3380" spans="25:35" x14ac:dyDescent="0.4">
      <c r="Y3380" s="182" t="s">
        <v>7867</v>
      </c>
      <c r="Z3380" s="182">
        <v>1962</v>
      </c>
      <c r="AA3380" s="182">
        <v>339.2</v>
      </c>
      <c r="AB3380" s="182">
        <v>23</v>
      </c>
      <c r="AC3380" s="182">
        <v>2</v>
      </c>
      <c r="AD3380" s="182">
        <v>306</v>
      </c>
      <c r="AF3380" s="182" t="s">
        <v>7836</v>
      </c>
      <c r="AG3380" s="182" t="s">
        <v>17312</v>
      </c>
      <c r="AH3380" s="182" t="s">
        <v>2993</v>
      </c>
      <c r="AI3380" s="182" t="s">
        <v>17040</v>
      </c>
    </row>
    <row r="3381" spans="25:35" x14ac:dyDescent="0.4">
      <c r="Y3381" s="182" t="s">
        <v>7869</v>
      </c>
      <c r="Z3381" s="182">
        <v>1800</v>
      </c>
      <c r="AA3381" s="182">
        <v>372.9</v>
      </c>
      <c r="AB3381" s="182">
        <v>16</v>
      </c>
      <c r="AC3381" s="182">
        <v>2</v>
      </c>
      <c r="AD3381" s="182">
        <v>372.9</v>
      </c>
      <c r="AF3381" s="182" t="s">
        <v>7837</v>
      </c>
      <c r="AG3381" s="182" t="s">
        <v>17312</v>
      </c>
      <c r="AH3381" s="182" t="s">
        <v>17313</v>
      </c>
      <c r="AI3381" s="182" t="s">
        <v>17320</v>
      </c>
    </row>
    <row r="3382" spans="25:35" x14ac:dyDescent="0.4">
      <c r="Y3382" s="182" t="s">
        <v>7872</v>
      </c>
      <c r="Z3382" s="182">
        <v>1970</v>
      </c>
      <c r="AA3382" s="182">
        <v>907.4</v>
      </c>
      <c r="AB3382" s="182">
        <v>40</v>
      </c>
      <c r="AC3382" s="182">
        <v>3</v>
      </c>
      <c r="AD3382" s="182">
        <v>826.19999999999993</v>
      </c>
      <c r="AF3382" s="182" t="s">
        <v>7840</v>
      </c>
      <c r="AG3382" s="182" t="s">
        <v>17312</v>
      </c>
      <c r="AH3382" s="182" t="s">
        <v>2993</v>
      </c>
      <c r="AI3382" s="182" t="s">
        <v>17320</v>
      </c>
    </row>
    <row r="3383" spans="25:35" x14ac:dyDescent="0.4">
      <c r="Y3383" s="182" t="s">
        <v>7874</v>
      </c>
      <c r="Z3383" s="182">
        <v>1970</v>
      </c>
      <c r="AA3383" s="182">
        <v>4331.5</v>
      </c>
      <c r="AB3383" s="182">
        <v>165</v>
      </c>
      <c r="AC3383" s="182">
        <v>5</v>
      </c>
      <c r="AD3383" s="182">
        <v>3336.4</v>
      </c>
      <c r="AF3383" s="182" t="s">
        <v>7842</v>
      </c>
      <c r="AG3383" s="182" t="s">
        <v>17312</v>
      </c>
      <c r="AH3383" s="182" t="s">
        <v>2993</v>
      </c>
      <c r="AI3383" s="182" t="s">
        <v>17040</v>
      </c>
    </row>
    <row r="3384" spans="25:35" x14ac:dyDescent="0.4">
      <c r="Y3384" s="182" t="s">
        <v>7875</v>
      </c>
      <c r="Z3384" s="182">
        <v>1961</v>
      </c>
      <c r="AA3384" s="182">
        <v>895.7</v>
      </c>
      <c r="AB3384" s="182">
        <v>38</v>
      </c>
      <c r="AC3384" s="182">
        <v>3</v>
      </c>
      <c r="AD3384" s="182">
        <v>822.8</v>
      </c>
      <c r="AF3384" s="182" t="s">
        <v>7844</v>
      </c>
      <c r="AG3384" s="182" t="s">
        <v>17312</v>
      </c>
      <c r="AH3384" s="182" t="s">
        <v>2993</v>
      </c>
      <c r="AI3384" s="182" t="s">
        <v>17315</v>
      </c>
    </row>
    <row r="3385" spans="25:35" x14ac:dyDescent="0.4">
      <c r="Y3385" s="182" t="s">
        <v>7877</v>
      </c>
      <c r="Z3385" s="182">
        <v>2016</v>
      </c>
      <c r="AA3385" s="182">
        <v>8120.9</v>
      </c>
      <c r="AB3385" s="182">
        <v>150</v>
      </c>
      <c r="AC3385" s="182">
        <v>7</v>
      </c>
      <c r="AD3385" s="182">
        <v>7119.2999999999993</v>
      </c>
      <c r="AF3385" s="182" t="s">
        <v>7846</v>
      </c>
      <c r="AG3385" s="182" t="s">
        <v>17312</v>
      </c>
      <c r="AH3385" s="182" t="s">
        <v>2993</v>
      </c>
      <c r="AI3385" s="182" t="s">
        <v>17315</v>
      </c>
    </row>
    <row r="3386" spans="25:35" x14ac:dyDescent="0.4">
      <c r="Y3386" s="182" t="s">
        <v>7878</v>
      </c>
      <c r="Z3386" s="182">
        <v>1953</v>
      </c>
      <c r="AA3386" s="182">
        <v>747.6</v>
      </c>
      <c r="AB3386" s="182">
        <v>45</v>
      </c>
      <c r="AC3386" s="182">
        <v>2</v>
      </c>
      <c r="AD3386" s="182">
        <v>673.7</v>
      </c>
      <c r="AF3386" s="182" t="s">
        <v>7848</v>
      </c>
      <c r="AG3386" s="182" t="s">
        <v>17312</v>
      </c>
      <c r="AH3386" s="182" t="s">
        <v>2993</v>
      </c>
      <c r="AI3386" s="182" t="s">
        <v>17322</v>
      </c>
    </row>
    <row r="3387" spans="25:35" x14ac:dyDescent="0.4">
      <c r="Y3387" s="182" t="s">
        <v>7880</v>
      </c>
      <c r="Z3387" s="182">
        <v>1961</v>
      </c>
      <c r="AA3387" s="182">
        <v>907.9</v>
      </c>
      <c r="AB3387" s="182">
        <v>61</v>
      </c>
      <c r="AC3387" s="182">
        <v>3</v>
      </c>
      <c r="AD3387" s="182">
        <v>827.3</v>
      </c>
      <c r="AF3387" s="182" t="s">
        <v>7850</v>
      </c>
      <c r="AG3387" s="182" t="s">
        <v>17312</v>
      </c>
      <c r="AH3387" s="182" t="s">
        <v>2993</v>
      </c>
      <c r="AI3387" s="182" t="s">
        <v>17322</v>
      </c>
    </row>
    <row r="3388" spans="25:35" x14ac:dyDescent="0.4">
      <c r="Y3388" s="182" t="s">
        <v>7881</v>
      </c>
      <c r="Z3388" s="182">
        <v>1950</v>
      </c>
      <c r="AA3388" s="182">
        <v>329.6</v>
      </c>
      <c r="AB3388" s="182">
        <v>19</v>
      </c>
      <c r="AC3388" s="182">
        <v>2</v>
      </c>
      <c r="AD3388" s="182">
        <v>294.8</v>
      </c>
      <c r="AF3388" s="182" t="s">
        <v>1376</v>
      </c>
      <c r="AG3388" s="182" t="s">
        <v>17312</v>
      </c>
      <c r="AH3388" s="182" t="s">
        <v>2993</v>
      </c>
      <c r="AI3388" s="182" t="s">
        <v>17315</v>
      </c>
    </row>
    <row r="3389" spans="25:35" x14ac:dyDescent="0.4">
      <c r="Y3389" s="182" t="s">
        <v>7883</v>
      </c>
      <c r="Z3389" s="182">
        <v>1964</v>
      </c>
      <c r="AA3389" s="182">
        <v>902.1</v>
      </c>
      <c r="AB3389" s="182">
        <v>50</v>
      </c>
      <c r="AC3389" s="182">
        <v>3</v>
      </c>
      <c r="AD3389" s="182">
        <v>830.3</v>
      </c>
      <c r="AF3389" s="182" t="s">
        <v>1377</v>
      </c>
      <c r="AG3389" s="182" t="s">
        <v>17312</v>
      </c>
      <c r="AH3389" s="182" t="s">
        <v>2993</v>
      </c>
      <c r="AI3389" s="182" t="s">
        <v>17042</v>
      </c>
    </row>
    <row r="3390" spans="25:35" x14ac:dyDescent="0.4">
      <c r="Y3390" s="182" t="s">
        <v>7885</v>
      </c>
      <c r="Z3390" s="182">
        <v>1984</v>
      </c>
      <c r="AA3390" s="182">
        <v>5050.3999999999996</v>
      </c>
      <c r="AB3390" s="182">
        <v>208</v>
      </c>
      <c r="AC3390" s="182">
        <v>5</v>
      </c>
      <c r="AD3390" s="182">
        <v>4053.6</v>
      </c>
      <c r="AF3390" s="182" t="s">
        <v>1378</v>
      </c>
      <c r="AG3390" s="182" t="s">
        <v>17312</v>
      </c>
      <c r="AH3390" s="182" t="s">
        <v>2993</v>
      </c>
      <c r="AI3390" s="182" t="s">
        <v>17042</v>
      </c>
    </row>
    <row r="3391" spans="25:35" x14ac:dyDescent="0.4">
      <c r="Y3391" s="182" t="s">
        <v>1380</v>
      </c>
      <c r="Z3391" s="182">
        <v>1998</v>
      </c>
      <c r="AA3391" s="182">
        <v>3695.5</v>
      </c>
      <c r="AB3391" s="182">
        <v>105</v>
      </c>
      <c r="AC3391" s="182">
        <v>6</v>
      </c>
      <c r="AD3391" s="182">
        <v>3054.8</v>
      </c>
      <c r="AF3391" s="182" t="s">
        <v>7852</v>
      </c>
      <c r="AG3391" s="182" t="s">
        <v>17312</v>
      </c>
      <c r="AH3391" s="182" t="s">
        <v>2993</v>
      </c>
      <c r="AI3391" s="182" t="s">
        <v>17042</v>
      </c>
    </row>
    <row r="3392" spans="25:35" x14ac:dyDescent="0.4">
      <c r="Y3392" s="182" t="s">
        <v>7887</v>
      </c>
      <c r="Z3392" s="182">
        <v>1953</v>
      </c>
      <c r="AA3392" s="182">
        <v>752.8</v>
      </c>
      <c r="AB3392" s="182">
        <v>32</v>
      </c>
      <c r="AC3392" s="182">
        <v>2</v>
      </c>
      <c r="AD3392" s="182">
        <v>676</v>
      </c>
      <c r="AF3392" s="182" t="s">
        <v>1379</v>
      </c>
      <c r="AG3392" s="182" t="s">
        <v>17312</v>
      </c>
      <c r="AH3392" s="182" t="s">
        <v>2993</v>
      </c>
      <c r="AI3392" s="182" t="s">
        <v>17042</v>
      </c>
    </row>
    <row r="3393" spans="25:35" x14ac:dyDescent="0.4">
      <c r="Y3393" s="182" t="s">
        <v>7888</v>
      </c>
      <c r="Z3393" s="182">
        <v>1985</v>
      </c>
      <c r="AA3393" s="182">
        <v>3518.2</v>
      </c>
      <c r="AB3393" s="182">
        <v>153</v>
      </c>
      <c r="AC3393" s="182">
        <v>5</v>
      </c>
      <c r="AD3393" s="182">
        <v>3118.4</v>
      </c>
      <c r="AF3393" s="182" t="s">
        <v>7854</v>
      </c>
      <c r="AG3393" s="182" t="s">
        <v>17312</v>
      </c>
      <c r="AH3393" s="182" t="s">
        <v>2993</v>
      </c>
      <c r="AI3393" s="182" t="s">
        <v>17042</v>
      </c>
    </row>
    <row r="3394" spans="25:35" x14ac:dyDescent="0.4">
      <c r="Y3394" s="182" t="s">
        <v>7890</v>
      </c>
      <c r="Z3394" s="182">
        <v>2016</v>
      </c>
      <c r="AA3394" s="182">
        <v>4183</v>
      </c>
      <c r="AB3394" s="182">
        <v>250</v>
      </c>
      <c r="AC3394" s="182">
        <v>4</v>
      </c>
      <c r="AD3394" s="182">
        <v>3331.1</v>
      </c>
      <c r="AF3394" s="182" t="s">
        <v>7856</v>
      </c>
      <c r="AG3394" s="182" t="s">
        <v>17312</v>
      </c>
      <c r="AH3394" s="182" t="s">
        <v>2993</v>
      </c>
      <c r="AI3394" s="182" t="s">
        <v>17042</v>
      </c>
    </row>
    <row r="3395" spans="25:35" x14ac:dyDescent="0.4">
      <c r="Y3395" s="182" t="s">
        <v>7891</v>
      </c>
      <c r="Z3395" s="182">
        <v>2013</v>
      </c>
      <c r="AA3395" s="182">
        <v>3731.3</v>
      </c>
      <c r="AB3395" s="182">
        <v>200</v>
      </c>
      <c r="AC3395" s="182">
        <v>5</v>
      </c>
      <c r="AD3395" s="182">
        <v>1916.5</v>
      </c>
      <c r="AF3395" s="182" t="s">
        <v>7857</v>
      </c>
      <c r="AG3395" s="182" t="s">
        <v>17312</v>
      </c>
      <c r="AH3395" s="182" t="s">
        <v>2993</v>
      </c>
      <c r="AI3395" s="182" t="s">
        <v>17040</v>
      </c>
    </row>
    <row r="3396" spans="25:35" x14ac:dyDescent="0.4">
      <c r="Y3396" s="182" t="s">
        <v>7892</v>
      </c>
      <c r="Z3396" s="182">
        <v>2015</v>
      </c>
      <c r="AA3396" s="182">
        <v>13742.6</v>
      </c>
      <c r="AB3396" s="182">
        <v>150</v>
      </c>
      <c r="AC3396" s="182">
        <v>10</v>
      </c>
      <c r="AD3396" s="182">
        <v>11081.7</v>
      </c>
      <c r="AF3396" s="182" t="s">
        <v>7858</v>
      </c>
      <c r="AG3396" s="182" t="s">
        <v>17312</v>
      </c>
      <c r="AH3396" s="182" t="s">
        <v>2993</v>
      </c>
      <c r="AI3396" s="182" t="s">
        <v>17042</v>
      </c>
    </row>
    <row r="3397" spans="25:35" x14ac:dyDescent="0.4">
      <c r="Y3397" s="182" t="s">
        <v>7893</v>
      </c>
      <c r="Z3397" s="182">
        <v>2012</v>
      </c>
      <c r="AA3397" s="182">
        <v>8330.6</v>
      </c>
      <c r="AB3397" s="182">
        <v>234</v>
      </c>
      <c r="AC3397" s="182">
        <v>5</v>
      </c>
      <c r="AD3397" s="182">
        <v>6286.5</v>
      </c>
      <c r="AF3397" s="182" t="s">
        <v>7859</v>
      </c>
      <c r="AG3397" s="182" t="s">
        <v>17312</v>
      </c>
      <c r="AH3397" s="182" t="s">
        <v>2993</v>
      </c>
      <c r="AI3397" s="182" t="s">
        <v>17042</v>
      </c>
    </row>
    <row r="3398" spans="25:35" x14ac:dyDescent="0.4">
      <c r="Y3398" s="182" t="s">
        <v>7895</v>
      </c>
      <c r="Z3398" s="182">
        <v>2011</v>
      </c>
      <c r="AA3398" s="182">
        <v>5694.1</v>
      </c>
      <c r="AB3398" s="182">
        <v>137</v>
      </c>
      <c r="AC3398" s="182">
        <v>3</v>
      </c>
      <c r="AD3398" s="182">
        <v>3734</v>
      </c>
      <c r="AF3398" s="182" t="s">
        <v>7862</v>
      </c>
      <c r="AG3398" s="182" t="s">
        <v>17312</v>
      </c>
      <c r="AH3398" s="182" t="s">
        <v>17313</v>
      </c>
      <c r="AI3398" s="182" t="s">
        <v>17042</v>
      </c>
    </row>
    <row r="3399" spans="25:35" x14ac:dyDescent="0.4">
      <c r="Y3399" s="182" t="s">
        <v>7897</v>
      </c>
      <c r="Z3399" s="182">
        <v>2017</v>
      </c>
      <c r="AA3399" s="182">
        <v>47931.6</v>
      </c>
      <c r="AB3399" s="182">
        <v>580</v>
      </c>
      <c r="AC3399" s="182">
        <v>16</v>
      </c>
      <c r="AD3399" s="182">
        <v>36047.699999999997</v>
      </c>
      <c r="AF3399" s="182" t="s">
        <v>7865</v>
      </c>
      <c r="AG3399" s="182" t="s">
        <v>17312</v>
      </c>
      <c r="AH3399" s="182" t="s">
        <v>2993</v>
      </c>
      <c r="AI3399" s="182" t="s">
        <v>17040</v>
      </c>
    </row>
    <row r="3400" spans="25:35" x14ac:dyDescent="0.4">
      <c r="Y3400" s="182" t="s">
        <v>7898</v>
      </c>
      <c r="Z3400" s="182">
        <v>2018</v>
      </c>
      <c r="AA3400" s="182">
        <v>35282.699999999997</v>
      </c>
      <c r="AB3400" s="182">
        <v>170</v>
      </c>
      <c r="AC3400" s="182">
        <v>12</v>
      </c>
      <c r="AD3400" s="182">
        <v>23891</v>
      </c>
      <c r="AF3400" s="182" t="s">
        <v>7867</v>
      </c>
      <c r="AG3400" s="182" t="s">
        <v>17312</v>
      </c>
      <c r="AH3400" s="182" t="s">
        <v>2993</v>
      </c>
      <c r="AI3400" s="182" t="s">
        <v>17040</v>
      </c>
    </row>
    <row r="3401" spans="25:35" x14ac:dyDescent="0.4">
      <c r="Y3401" s="182" t="s">
        <v>7899</v>
      </c>
      <c r="Z3401" s="182">
        <v>1998</v>
      </c>
      <c r="AA3401" s="182">
        <v>6513.1</v>
      </c>
      <c r="AB3401" s="182">
        <v>208</v>
      </c>
      <c r="AC3401" s="182">
        <v>5</v>
      </c>
      <c r="AD3401" s="182">
        <v>4861.1000000000004</v>
      </c>
      <c r="AF3401" s="182" t="s">
        <v>7869</v>
      </c>
      <c r="AG3401" s="182" t="s">
        <v>17312</v>
      </c>
      <c r="AH3401" s="182" t="s">
        <v>2993</v>
      </c>
      <c r="AI3401" s="182" t="s">
        <v>2993</v>
      </c>
    </row>
    <row r="3402" spans="25:35" x14ac:dyDescent="0.4">
      <c r="Y3402" s="182" t="s">
        <v>7901</v>
      </c>
      <c r="Z3402" s="182">
        <v>2002</v>
      </c>
      <c r="AA3402" s="182">
        <v>4290.8</v>
      </c>
      <c r="AB3402" s="182">
        <v>150</v>
      </c>
      <c r="AC3402" s="182">
        <v>5</v>
      </c>
      <c r="AD3402" s="182">
        <v>2817.7</v>
      </c>
      <c r="AF3402" s="182" t="s">
        <v>7872</v>
      </c>
      <c r="AG3402" s="182" t="s">
        <v>17312</v>
      </c>
      <c r="AH3402" s="182" t="s">
        <v>2993</v>
      </c>
      <c r="AI3402" s="182" t="s">
        <v>17042</v>
      </c>
    </row>
    <row r="3403" spans="25:35" x14ac:dyDescent="0.4">
      <c r="Y3403" s="182" t="s">
        <v>7902</v>
      </c>
      <c r="Z3403" s="182">
        <v>1972</v>
      </c>
      <c r="AA3403" s="182">
        <v>1178.7</v>
      </c>
      <c r="AB3403" s="182">
        <v>61</v>
      </c>
      <c r="AC3403" s="182">
        <v>3</v>
      </c>
      <c r="AD3403" s="182">
        <v>1079.0999999999999</v>
      </c>
      <c r="AF3403" s="182" t="s">
        <v>7874</v>
      </c>
      <c r="AG3403" s="182" t="s">
        <v>17312</v>
      </c>
      <c r="AH3403" s="182" t="s">
        <v>17035</v>
      </c>
      <c r="AI3403" s="182" t="s">
        <v>17315</v>
      </c>
    </row>
    <row r="3404" spans="25:35" x14ac:dyDescent="0.4">
      <c r="Y3404" s="182" t="s">
        <v>1399</v>
      </c>
      <c r="Z3404" s="182">
        <v>1995</v>
      </c>
      <c r="AA3404" s="182">
        <v>5319.8</v>
      </c>
      <c r="AB3404" s="182">
        <v>172</v>
      </c>
      <c r="AC3404" s="182">
        <v>9</v>
      </c>
      <c r="AD3404" s="182">
        <v>4079.7</v>
      </c>
      <c r="AF3404" s="182" t="s">
        <v>7875</v>
      </c>
      <c r="AG3404" s="182" t="s">
        <v>17312</v>
      </c>
      <c r="AH3404" s="182" t="s">
        <v>17035</v>
      </c>
      <c r="AI3404" s="182" t="s">
        <v>17042</v>
      </c>
    </row>
    <row r="3405" spans="25:35" x14ac:dyDescent="0.4">
      <c r="Y3405" s="182" t="s">
        <v>7904</v>
      </c>
      <c r="Z3405" s="182">
        <v>1977</v>
      </c>
      <c r="AA3405" s="182">
        <v>4599.7</v>
      </c>
      <c r="AB3405" s="182">
        <v>163</v>
      </c>
      <c r="AC3405" s="182">
        <v>5</v>
      </c>
      <c r="AD3405" s="182">
        <v>3406.1</v>
      </c>
      <c r="AF3405" s="182" t="s">
        <v>7877</v>
      </c>
      <c r="AG3405" s="182" t="s">
        <v>17312</v>
      </c>
      <c r="AH3405" s="182" t="s">
        <v>2993</v>
      </c>
      <c r="AI3405" s="182" t="s">
        <v>17315</v>
      </c>
    </row>
    <row r="3406" spans="25:35" x14ac:dyDescent="0.4">
      <c r="Y3406" s="182" t="s">
        <v>7906</v>
      </c>
      <c r="Z3406" s="182">
        <v>1978</v>
      </c>
      <c r="AA3406" s="182">
        <v>4166.3999999999996</v>
      </c>
      <c r="AB3406" s="182">
        <v>144</v>
      </c>
      <c r="AC3406" s="182">
        <v>5</v>
      </c>
      <c r="AD3406" s="182">
        <v>3179.9</v>
      </c>
      <c r="AF3406" s="182" t="s">
        <v>7878</v>
      </c>
      <c r="AG3406" s="182" t="s">
        <v>17312</v>
      </c>
      <c r="AH3406" s="182" t="s">
        <v>17035</v>
      </c>
      <c r="AI3406" s="182" t="s">
        <v>17042</v>
      </c>
    </row>
    <row r="3407" spans="25:35" x14ac:dyDescent="0.4">
      <c r="Y3407" s="182" t="s">
        <v>7908</v>
      </c>
      <c r="Z3407" s="182">
        <v>1961</v>
      </c>
      <c r="AA3407" s="182">
        <v>446.1</v>
      </c>
      <c r="AB3407" s="182">
        <v>21</v>
      </c>
      <c r="AC3407" s="182">
        <v>2</v>
      </c>
      <c r="AD3407" s="182">
        <v>410.9</v>
      </c>
      <c r="AF3407" s="182" t="s">
        <v>7880</v>
      </c>
      <c r="AG3407" s="182" t="s">
        <v>17312</v>
      </c>
      <c r="AH3407" s="182" t="s">
        <v>17035</v>
      </c>
      <c r="AI3407" s="182" t="s">
        <v>17042</v>
      </c>
    </row>
    <row r="3408" spans="25:35" x14ac:dyDescent="0.4">
      <c r="Y3408" s="182" t="s">
        <v>7911</v>
      </c>
      <c r="Z3408" s="182">
        <v>1970</v>
      </c>
      <c r="AA3408" s="182">
        <v>5533.4</v>
      </c>
      <c r="AB3408" s="182">
        <v>260</v>
      </c>
      <c r="AC3408" s="182">
        <v>5</v>
      </c>
      <c r="AD3408" s="182">
        <v>5533.4</v>
      </c>
      <c r="AF3408" s="182" t="s">
        <v>7881</v>
      </c>
      <c r="AG3408" s="182" t="s">
        <v>17312</v>
      </c>
      <c r="AH3408" s="182" t="s">
        <v>17035</v>
      </c>
      <c r="AI3408" s="182" t="s">
        <v>17040</v>
      </c>
    </row>
    <row r="3409" spans="25:35" x14ac:dyDescent="0.4">
      <c r="Y3409" s="182" t="s">
        <v>7914</v>
      </c>
      <c r="Z3409" s="182">
        <v>1970</v>
      </c>
      <c r="AA3409" s="182">
        <v>3228.5</v>
      </c>
      <c r="AB3409" s="182">
        <v>177</v>
      </c>
      <c r="AC3409" s="182">
        <v>5</v>
      </c>
      <c r="AD3409" s="182">
        <v>3228.5</v>
      </c>
      <c r="AF3409" s="182" t="s">
        <v>7883</v>
      </c>
      <c r="AG3409" s="182" t="s">
        <v>17312</v>
      </c>
      <c r="AH3409" s="182" t="s">
        <v>17035</v>
      </c>
      <c r="AI3409" s="182" t="s">
        <v>17042</v>
      </c>
    </row>
    <row r="3410" spans="25:35" x14ac:dyDescent="0.4">
      <c r="Y3410" s="182" t="s">
        <v>7916</v>
      </c>
      <c r="Z3410" s="182">
        <v>1968</v>
      </c>
      <c r="AA3410" s="182">
        <v>3752</v>
      </c>
      <c r="AB3410" s="182">
        <v>250</v>
      </c>
      <c r="AC3410" s="182">
        <v>5</v>
      </c>
      <c r="AD3410" s="182">
        <v>3003.8</v>
      </c>
      <c r="AF3410" s="182" t="s">
        <v>7885</v>
      </c>
      <c r="AG3410" s="182" t="s">
        <v>17312</v>
      </c>
      <c r="AH3410" s="182" t="s">
        <v>17035</v>
      </c>
      <c r="AI3410" s="182" t="s">
        <v>17320</v>
      </c>
    </row>
    <row r="3411" spans="25:35" x14ac:dyDescent="0.4">
      <c r="Y3411" s="182" t="s">
        <v>1400</v>
      </c>
      <c r="Z3411" s="182">
        <v>1959</v>
      </c>
      <c r="AA3411" s="182">
        <v>179.5</v>
      </c>
      <c r="AB3411" s="182">
        <v>21</v>
      </c>
      <c r="AC3411" s="182">
        <v>2</v>
      </c>
      <c r="AD3411" s="182">
        <v>179.5</v>
      </c>
      <c r="AF3411" s="182" t="s">
        <v>1380</v>
      </c>
      <c r="AG3411" s="182" t="s">
        <v>17312</v>
      </c>
      <c r="AH3411" s="182" t="s">
        <v>2993</v>
      </c>
      <c r="AI3411" s="182" t="s">
        <v>17322</v>
      </c>
    </row>
    <row r="3412" spans="25:35" x14ac:dyDescent="0.4">
      <c r="Y3412" s="182" t="s">
        <v>7919</v>
      </c>
      <c r="Z3412" s="182">
        <v>1975</v>
      </c>
      <c r="AA3412" s="182">
        <v>4500.1000000000004</v>
      </c>
      <c r="AB3412" s="182">
        <v>168</v>
      </c>
      <c r="AC3412" s="182">
        <v>5</v>
      </c>
      <c r="AD3412" s="182">
        <v>2724.3</v>
      </c>
      <c r="AF3412" s="182" t="s">
        <v>7887</v>
      </c>
      <c r="AG3412" s="182" t="s">
        <v>17312</v>
      </c>
      <c r="AH3412" s="182" t="s">
        <v>2993</v>
      </c>
      <c r="AI3412" s="182" t="s">
        <v>17042</v>
      </c>
    </row>
    <row r="3413" spans="25:35" x14ac:dyDescent="0.4">
      <c r="Y3413" s="182" t="s">
        <v>7920</v>
      </c>
      <c r="Z3413" s="182">
        <v>1970</v>
      </c>
      <c r="AA3413" s="182">
        <v>4569.3999999999996</v>
      </c>
      <c r="AB3413" s="182">
        <v>107</v>
      </c>
      <c r="AC3413" s="182">
        <v>5</v>
      </c>
      <c r="AD3413" s="182">
        <v>4569.3999999999996</v>
      </c>
      <c r="AF3413" s="182" t="s">
        <v>7888</v>
      </c>
      <c r="AG3413" s="182" t="s">
        <v>17319</v>
      </c>
      <c r="AH3413" s="182" t="s">
        <v>2993</v>
      </c>
      <c r="AI3413" s="182" t="s">
        <v>17315</v>
      </c>
    </row>
    <row r="3414" spans="25:35" x14ac:dyDescent="0.4">
      <c r="Y3414" s="182" t="s">
        <v>7921</v>
      </c>
      <c r="Z3414" s="182">
        <v>1983</v>
      </c>
      <c r="AA3414" s="182">
        <v>5658.5</v>
      </c>
      <c r="AB3414" s="182">
        <v>358</v>
      </c>
      <c r="AC3414" s="182">
        <v>9</v>
      </c>
      <c r="AD3414" s="182">
        <v>4838.8999999999996</v>
      </c>
      <c r="AF3414" s="182" t="s">
        <v>7890</v>
      </c>
      <c r="AG3414" s="182" t="s">
        <v>17312</v>
      </c>
      <c r="AH3414" s="182" t="s">
        <v>2993</v>
      </c>
      <c r="AI3414" s="182" t="s">
        <v>17315</v>
      </c>
    </row>
    <row r="3415" spans="25:35" x14ac:dyDescent="0.4">
      <c r="Y3415" s="182" t="s">
        <v>7922</v>
      </c>
      <c r="Z3415" s="182">
        <v>1976</v>
      </c>
      <c r="AA3415" s="182">
        <v>7913.8</v>
      </c>
      <c r="AB3415" s="182">
        <v>335</v>
      </c>
      <c r="AC3415" s="182">
        <v>5</v>
      </c>
      <c r="AD3415" s="182">
        <v>6193.1</v>
      </c>
      <c r="AF3415" s="182" t="s">
        <v>7891</v>
      </c>
      <c r="AG3415" s="182" t="s">
        <v>17312</v>
      </c>
      <c r="AH3415" s="182" t="s">
        <v>2993</v>
      </c>
      <c r="AI3415" s="182" t="s">
        <v>17315</v>
      </c>
    </row>
    <row r="3416" spans="25:35" x14ac:dyDescent="0.4">
      <c r="Y3416" s="182" t="s">
        <v>7923</v>
      </c>
      <c r="Z3416" s="182">
        <v>1959</v>
      </c>
      <c r="AA3416" s="182">
        <v>178.4</v>
      </c>
      <c r="AB3416" s="182">
        <v>21</v>
      </c>
      <c r="AC3416" s="182">
        <v>2</v>
      </c>
      <c r="AD3416" s="182">
        <v>178.4</v>
      </c>
      <c r="AF3416" s="182" t="s">
        <v>7892</v>
      </c>
      <c r="AG3416" s="182" t="s">
        <v>17312</v>
      </c>
      <c r="AH3416" s="182" t="s">
        <v>2993</v>
      </c>
      <c r="AI3416" s="182" t="s">
        <v>17315</v>
      </c>
    </row>
    <row r="3417" spans="25:35" x14ac:dyDescent="0.4">
      <c r="Y3417" s="182" t="s">
        <v>7926</v>
      </c>
      <c r="Z3417" s="182">
        <v>1963</v>
      </c>
      <c r="AA3417" s="182">
        <v>291</v>
      </c>
      <c r="AB3417" s="182">
        <v>21</v>
      </c>
      <c r="AC3417" s="182">
        <v>2</v>
      </c>
      <c r="AD3417" s="182">
        <v>248.9</v>
      </c>
      <c r="AF3417" s="182" t="s">
        <v>7893</v>
      </c>
      <c r="AG3417" s="182" t="s">
        <v>17312</v>
      </c>
      <c r="AH3417" s="182" t="s">
        <v>2993</v>
      </c>
      <c r="AI3417" s="182" t="s">
        <v>17320</v>
      </c>
    </row>
    <row r="3418" spans="25:35" x14ac:dyDescent="0.4">
      <c r="Y3418" s="182" t="s">
        <v>7928</v>
      </c>
      <c r="Z3418" s="182">
        <v>1957</v>
      </c>
      <c r="AA3418" s="182">
        <v>646</v>
      </c>
      <c r="AB3418" s="182">
        <v>24</v>
      </c>
      <c r="AC3418" s="182">
        <v>2</v>
      </c>
      <c r="AD3418" s="182">
        <v>589.5</v>
      </c>
      <c r="AF3418" s="182" t="s">
        <v>7895</v>
      </c>
      <c r="AG3418" s="182" t="s">
        <v>17312</v>
      </c>
      <c r="AH3418" s="182" t="s">
        <v>2993</v>
      </c>
      <c r="AI3418" s="182" t="s">
        <v>17320</v>
      </c>
    </row>
    <row r="3419" spans="25:35" x14ac:dyDescent="0.4">
      <c r="Y3419" s="182" t="s">
        <v>1401</v>
      </c>
      <c r="Z3419" s="182">
        <v>1935</v>
      </c>
      <c r="AA3419" s="182">
        <v>448.9</v>
      </c>
      <c r="AB3419" s="182">
        <v>19</v>
      </c>
      <c r="AC3419" s="182">
        <v>2</v>
      </c>
      <c r="AD3419" s="182">
        <v>448.9</v>
      </c>
      <c r="AF3419" s="182" t="s">
        <v>7897</v>
      </c>
      <c r="AG3419" s="182" t="s">
        <v>17312</v>
      </c>
      <c r="AH3419" s="182" t="s">
        <v>2993</v>
      </c>
      <c r="AI3419" s="182" t="s">
        <v>17326</v>
      </c>
    </row>
    <row r="3420" spans="25:35" x14ac:dyDescent="0.4">
      <c r="Y3420" s="182" t="s">
        <v>1402</v>
      </c>
      <c r="Z3420" s="182">
        <v>1961</v>
      </c>
      <c r="AA3420" s="182">
        <v>415</v>
      </c>
      <c r="AB3420" s="182">
        <v>21</v>
      </c>
      <c r="AC3420" s="182">
        <v>2</v>
      </c>
      <c r="AD3420" s="182">
        <v>286.60000000000002</v>
      </c>
      <c r="AF3420" s="182" t="s">
        <v>7898</v>
      </c>
      <c r="AG3420" s="182" t="s">
        <v>17312</v>
      </c>
      <c r="AH3420" s="182" t="s">
        <v>2993</v>
      </c>
      <c r="AI3420" s="182" t="s">
        <v>17320</v>
      </c>
    </row>
    <row r="3421" spans="25:35" x14ac:dyDescent="0.4">
      <c r="Y3421" s="182" t="s">
        <v>1403</v>
      </c>
      <c r="Z3421" s="182">
        <v>1961</v>
      </c>
      <c r="AA3421" s="182">
        <v>415</v>
      </c>
      <c r="AB3421" s="182">
        <v>21</v>
      </c>
      <c r="AC3421" s="182">
        <v>2</v>
      </c>
      <c r="AD3421" s="182">
        <v>282.2</v>
      </c>
      <c r="AF3421" s="182" t="s">
        <v>7899</v>
      </c>
      <c r="AG3421" s="182" t="s">
        <v>17312</v>
      </c>
      <c r="AH3421" s="182" t="s">
        <v>17035</v>
      </c>
      <c r="AI3421" s="182" t="s">
        <v>17315</v>
      </c>
    </row>
    <row r="3422" spans="25:35" x14ac:dyDescent="0.4">
      <c r="Y3422" s="182" t="s">
        <v>1404</v>
      </c>
      <c r="Z3422" s="182">
        <v>1961</v>
      </c>
      <c r="AA3422" s="182">
        <v>415</v>
      </c>
      <c r="AB3422" s="182">
        <v>21</v>
      </c>
      <c r="AC3422" s="182">
        <v>2</v>
      </c>
      <c r="AD3422" s="182">
        <v>286.7</v>
      </c>
      <c r="AF3422" s="182" t="s">
        <v>7901</v>
      </c>
      <c r="AG3422" s="182" t="s">
        <v>17312</v>
      </c>
      <c r="AH3422" s="182" t="s">
        <v>2993</v>
      </c>
      <c r="AI3422" s="182" t="s">
        <v>17042</v>
      </c>
    </row>
    <row r="3423" spans="25:35" x14ac:dyDescent="0.4">
      <c r="Y3423" s="182" t="s">
        <v>7932</v>
      </c>
      <c r="Z3423" s="182">
        <v>1962</v>
      </c>
      <c r="AA3423" s="182">
        <v>577.4</v>
      </c>
      <c r="AB3423" s="182">
        <v>42</v>
      </c>
      <c r="AC3423" s="182">
        <v>2</v>
      </c>
      <c r="AD3423" s="182">
        <v>577.4</v>
      </c>
      <c r="AF3423" s="182" t="s">
        <v>7902</v>
      </c>
      <c r="AG3423" s="182" t="s">
        <v>17312</v>
      </c>
      <c r="AH3423" s="182" t="s">
        <v>17035</v>
      </c>
      <c r="AI3423" s="182" t="s">
        <v>17042</v>
      </c>
    </row>
    <row r="3424" spans="25:35" x14ac:dyDescent="0.4">
      <c r="Y3424" s="182" t="s">
        <v>7933</v>
      </c>
      <c r="Z3424" s="182">
        <v>1979</v>
      </c>
      <c r="AA3424" s="182">
        <v>4581.5</v>
      </c>
      <c r="AB3424" s="182">
        <v>234</v>
      </c>
      <c r="AC3424" s="182">
        <v>5</v>
      </c>
      <c r="AD3424" s="182">
        <v>4581.5</v>
      </c>
      <c r="AF3424" s="182" t="s">
        <v>1399</v>
      </c>
      <c r="AG3424" s="182" t="s">
        <v>17312</v>
      </c>
      <c r="AH3424" s="182" t="s">
        <v>17035</v>
      </c>
      <c r="AI3424" s="182" t="s">
        <v>17040</v>
      </c>
    </row>
    <row r="3425" spans="25:35" x14ac:dyDescent="0.4">
      <c r="Y3425" s="182" t="s">
        <v>7934</v>
      </c>
      <c r="Z3425" s="182">
        <v>1980</v>
      </c>
      <c r="AA3425" s="182">
        <v>4516</v>
      </c>
      <c r="AB3425" s="182">
        <v>260</v>
      </c>
      <c r="AC3425" s="182">
        <v>5</v>
      </c>
      <c r="AD3425" s="182">
        <v>4516</v>
      </c>
      <c r="AF3425" s="182" t="s">
        <v>7904</v>
      </c>
      <c r="AG3425" s="182" t="s">
        <v>17312</v>
      </c>
      <c r="AH3425" s="182" t="s">
        <v>17035</v>
      </c>
      <c r="AI3425" s="182" t="s">
        <v>17315</v>
      </c>
    </row>
    <row r="3426" spans="25:35" x14ac:dyDescent="0.4">
      <c r="Y3426" s="182" t="s">
        <v>478</v>
      </c>
      <c r="Z3426" s="182">
        <v>1985</v>
      </c>
      <c r="AA3426" s="182">
        <v>500.3</v>
      </c>
      <c r="AB3426" s="182">
        <v>47</v>
      </c>
      <c r="AC3426" s="182">
        <v>3</v>
      </c>
      <c r="AD3426" s="182">
        <v>500.3</v>
      </c>
      <c r="AF3426" s="182" t="s">
        <v>7906</v>
      </c>
      <c r="AG3426" s="182" t="s">
        <v>17312</v>
      </c>
      <c r="AH3426" s="182" t="s">
        <v>17316</v>
      </c>
      <c r="AI3426" s="182" t="s">
        <v>17315</v>
      </c>
    </row>
    <row r="3427" spans="25:35" x14ac:dyDescent="0.4">
      <c r="Y3427" s="182" t="s">
        <v>7937</v>
      </c>
      <c r="Z3427" s="182">
        <v>1971</v>
      </c>
      <c r="AA3427" s="182">
        <v>470.1</v>
      </c>
      <c r="AB3427" s="182">
        <v>42</v>
      </c>
      <c r="AC3427" s="182">
        <v>2</v>
      </c>
      <c r="AD3427" s="182">
        <v>470.1</v>
      </c>
      <c r="AF3427" s="182" t="s">
        <v>7908</v>
      </c>
      <c r="AG3427" s="182" t="s">
        <v>2993</v>
      </c>
      <c r="AH3427" s="182" t="s">
        <v>2993</v>
      </c>
      <c r="AI3427" s="182" t="s">
        <v>17042</v>
      </c>
    </row>
    <row r="3428" spans="25:35" x14ac:dyDescent="0.4">
      <c r="Y3428" s="182" t="s">
        <v>7938</v>
      </c>
      <c r="Z3428" s="182">
        <v>1935</v>
      </c>
      <c r="AA3428" s="182">
        <v>823</v>
      </c>
      <c r="AB3428" s="182">
        <v>48</v>
      </c>
      <c r="AC3428" s="182">
        <v>2</v>
      </c>
      <c r="AD3428" s="182">
        <v>750.9</v>
      </c>
      <c r="AF3428" s="182" t="s">
        <v>7911</v>
      </c>
      <c r="AG3428" s="182" t="s">
        <v>17312</v>
      </c>
      <c r="AH3428" s="182" t="s">
        <v>2993</v>
      </c>
      <c r="AI3428" s="182" t="s">
        <v>17320</v>
      </c>
    </row>
    <row r="3429" spans="25:35" x14ac:dyDescent="0.4">
      <c r="Y3429" s="182" t="s">
        <v>7940</v>
      </c>
      <c r="Z3429" s="182">
        <v>1979</v>
      </c>
      <c r="AA3429" s="182">
        <v>1830.9</v>
      </c>
      <c r="AB3429" s="182">
        <v>190</v>
      </c>
      <c r="AC3429" s="182">
        <v>4</v>
      </c>
      <c r="AD3429" s="182">
        <v>1162.5999999999999</v>
      </c>
      <c r="AF3429" s="182" t="s">
        <v>7914</v>
      </c>
      <c r="AG3429" s="182" t="s">
        <v>17312</v>
      </c>
      <c r="AH3429" s="182" t="s">
        <v>2993</v>
      </c>
      <c r="AI3429" s="182" t="s">
        <v>17315</v>
      </c>
    </row>
    <row r="3430" spans="25:35" x14ac:dyDescent="0.4">
      <c r="Y3430" s="182" t="s">
        <v>7942</v>
      </c>
      <c r="Z3430" s="182">
        <v>1967</v>
      </c>
      <c r="AA3430" s="182">
        <v>255.9</v>
      </c>
      <c r="AB3430" s="182">
        <v>21</v>
      </c>
      <c r="AC3430" s="182">
        <v>2</v>
      </c>
      <c r="AD3430" s="182">
        <v>255.9</v>
      </c>
      <c r="AF3430" s="182" t="s">
        <v>7916</v>
      </c>
      <c r="AG3430" s="182" t="s">
        <v>17312</v>
      </c>
      <c r="AH3430" s="182" t="s">
        <v>2993</v>
      </c>
      <c r="AI3430" s="182" t="s">
        <v>17320</v>
      </c>
    </row>
    <row r="3431" spans="25:35" x14ac:dyDescent="0.4">
      <c r="Y3431" s="182" t="s">
        <v>7944</v>
      </c>
      <c r="Z3431" s="182">
        <v>1972</v>
      </c>
      <c r="AA3431" s="182">
        <v>233.1</v>
      </c>
      <c r="AB3431" s="182">
        <v>16</v>
      </c>
      <c r="AC3431" s="182">
        <v>2</v>
      </c>
      <c r="AD3431" s="182">
        <v>233.1</v>
      </c>
      <c r="AF3431" s="182" t="s">
        <v>1400</v>
      </c>
      <c r="AG3431" s="182" t="s">
        <v>17312</v>
      </c>
      <c r="AH3431" s="182" t="s">
        <v>2993</v>
      </c>
      <c r="AI3431" s="182" t="s">
        <v>17042</v>
      </c>
    </row>
    <row r="3432" spans="25:35" x14ac:dyDescent="0.4">
      <c r="Y3432" s="182" t="s">
        <v>7947</v>
      </c>
      <c r="Z3432" s="182">
        <v>1917</v>
      </c>
      <c r="AA3432" s="182">
        <v>185</v>
      </c>
      <c r="AB3432" s="182">
        <v>13</v>
      </c>
      <c r="AC3432" s="182">
        <v>2</v>
      </c>
      <c r="AD3432" s="182">
        <v>185</v>
      </c>
      <c r="AF3432" s="182" t="s">
        <v>7919</v>
      </c>
      <c r="AG3432" s="182" t="s">
        <v>17312</v>
      </c>
      <c r="AH3432" s="182" t="s">
        <v>2993</v>
      </c>
      <c r="AI3432" s="182" t="s">
        <v>17320</v>
      </c>
    </row>
    <row r="3433" spans="25:35" x14ac:dyDescent="0.4">
      <c r="Y3433" s="182" t="s">
        <v>7949</v>
      </c>
      <c r="Z3433" s="182">
        <v>1917</v>
      </c>
      <c r="AA3433" s="182">
        <v>439.5</v>
      </c>
      <c r="AB3433" s="182">
        <v>18</v>
      </c>
      <c r="AC3433" s="182">
        <v>2</v>
      </c>
      <c r="AD3433" s="182">
        <v>377.5</v>
      </c>
      <c r="AF3433" s="182" t="s">
        <v>7920</v>
      </c>
      <c r="AG3433" s="182" t="s">
        <v>17312</v>
      </c>
      <c r="AH3433" s="182" t="s">
        <v>2993</v>
      </c>
      <c r="AI3433" s="182" t="s">
        <v>17320</v>
      </c>
    </row>
    <row r="3434" spans="25:35" x14ac:dyDescent="0.4">
      <c r="Y3434" s="182" t="s">
        <v>7952</v>
      </c>
      <c r="Z3434" s="182">
        <v>1917</v>
      </c>
      <c r="AA3434" s="182">
        <v>291.60000000000002</v>
      </c>
      <c r="AB3434" s="182">
        <v>12</v>
      </c>
      <c r="AC3434" s="182">
        <v>2</v>
      </c>
      <c r="AD3434" s="182">
        <v>242.5</v>
      </c>
      <c r="AF3434" s="182" t="s">
        <v>7921</v>
      </c>
      <c r="AG3434" s="182" t="s">
        <v>17312</v>
      </c>
      <c r="AH3434" s="182" t="s">
        <v>2993</v>
      </c>
      <c r="AI3434" s="182" t="s">
        <v>17040</v>
      </c>
    </row>
    <row r="3435" spans="25:35" x14ac:dyDescent="0.4">
      <c r="Y3435" s="182" t="s">
        <v>7954</v>
      </c>
      <c r="Z3435" s="182">
        <v>1963</v>
      </c>
      <c r="AA3435" s="182">
        <v>246.5</v>
      </c>
      <c r="AB3435" s="182">
        <v>16</v>
      </c>
      <c r="AC3435" s="182">
        <v>2</v>
      </c>
      <c r="AD3435" s="182">
        <v>203.3</v>
      </c>
      <c r="AF3435" s="182" t="s">
        <v>7922</v>
      </c>
      <c r="AG3435" s="182" t="s">
        <v>17312</v>
      </c>
      <c r="AH3435" s="182" t="s">
        <v>2993</v>
      </c>
      <c r="AI3435" s="182" t="s">
        <v>17314</v>
      </c>
    </row>
    <row r="3436" spans="25:35" x14ac:dyDescent="0.4">
      <c r="Y3436" s="182" t="s">
        <v>7957</v>
      </c>
      <c r="Z3436" s="182">
        <v>1974</v>
      </c>
      <c r="AA3436" s="182">
        <v>274.39999999999998</v>
      </c>
      <c r="AB3436" s="182">
        <v>23</v>
      </c>
      <c r="AC3436" s="182">
        <v>2</v>
      </c>
      <c r="AD3436" s="182">
        <v>216.5</v>
      </c>
      <c r="AF3436" s="182" t="s">
        <v>7923</v>
      </c>
      <c r="AG3436" s="182" t="s">
        <v>17312</v>
      </c>
      <c r="AH3436" s="182" t="s">
        <v>2993</v>
      </c>
      <c r="AI3436" s="182" t="s">
        <v>17040</v>
      </c>
    </row>
    <row r="3437" spans="25:35" x14ac:dyDescent="0.4">
      <c r="Y3437" s="182" t="s">
        <v>7958</v>
      </c>
      <c r="Z3437" s="182">
        <v>1892</v>
      </c>
      <c r="AA3437" s="182">
        <v>341.7</v>
      </c>
      <c r="AB3437" s="182">
        <v>16</v>
      </c>
      <c r="AC3437" s="182">
        <v>2</v>
      </c>
      <c r="AD3437" s="182">
        <v>283.8</v>
      </c>
      <c r="AF3437" s="182" t="s">
        <v>7926</v>
      </c>
      <c r="AG3437" s="182" t="s">
        <v>17312</v>
      </c>
      <c r="AH3437" s="182" t="s">
        <v>2993</v>
      </c>
      <c r="AI3437" s="182" t="s">
        <v>17040</v>
      </c>
    </row>
    <row r="3438" spans="25:35" x14ac:dyDescent="0.4">
      <c r="Y3438" s="182" t="s">
        <v>7962</v>
      </c>
      <c r="Z3438" s="182">
        <v>1973</v>
      </c>
      <c r="AA3438" s="182">
        <v>490.3</v>
      </c>
      <c r="AB3438" s="182">
        <v>34</v>
      </c>
      <c r="AC3438" s="182">
        <v>2</v>
      </c>
      <c r="AD3438" s="182">
        <v>305</v>
      </c>
      <c r="AF3438" s="182" t="s">
        <v>7928</v>
      </c>
      <c r="AG3438" s="182" t="s">
        <v>17312</v>
      </c>
      <c r="AH3438" s="182" t="s">
        <v>2993</v>
      </c>
      <c r="AI3438" s="182" t="s">
        <v>17042</v>
      </c>
    </row>
    <row r="3439" spans="25:35" x14ac:dyDescent="0.4">
      <c r="Y3439" s="182" t="s">
        <v>1412</v>
      </c>
      <c r="Z3439" s="182">
        <v>1937</v>
      </c>
      <c r="AA3439" s="182">
        <v>262.5</v>
      </c>
      <c r="AB3439" s="182">
        <v>10</v>
      </c>
      <c r="AC3439" s="182">
        <v>2</v>
      </c>
      <c r="AD3439" s="182">
        <v>257.89999999999998</v>
      </c>
      <c r="AF3439" s="182" t="s">
        <v>1401</v>
      </c>
      <c r="AG3439" s="182" t="s">
        <v>17327</v>
      </c>
      <c r="AH3439" s="182" t="s">
        <v>2993</v>
      </c>
      <c r="AI3439" s="182" t="s">
        <v>17040</v>
      </c>
    </row>
    <row r="3440" spans="25:35" x14ac:dyDescent="0.4">
      <c r="Y3440" s="182" t="s">
        <v>7965</v>
      </c>
      <c r="Z3440" s="182">
        <v>1937</v>
      </c>
      <c r="AA3440" s="182">
        <v>195.8</v>
      </c>
      <c r="AB3440" s="182">
        <v>16</v>
      </c>
      <c r="AC3440" s="182">
        <v>2</v>
      </c>
      <c r="AD3440" s="182">
        <v>195.8</v>
      </c>
      <c r="AF3440" s="182" t="s">
        <v>1402</v>
      </c>
      <c r="AG3440" s="182" t="s">
        <v>17312</v>
      </c>
      <c r="AH3440" s="182" t="s">
        <v>2993</v>
      </c>
      <c r="AI3440" s="182" t="s">
        <v>17040</v>
      </c>
    </row>
    <row r="3441" spans="25:35" x14ac:dyDescent="0.4">
      <c r="Y3441" s="182" t="s">
        <v>7967</v>
      </c>
      <c r="Z3441" s="182">
        <v>1933</v>
      </c>
      <c r="AA3441" s="182">
        <v>286.8</v>
      </c>
      <c r="AB3441" s="182">
        <v>16</v>
      </c>
      <c r="AC3441" s="182">
        <v>2</v>
      </c>
      <c r="AD3441" s="182">
        <v>267.89999999999998</v>
      </c>
      <c r="AF3441" s="182" t="s">
        <v>1403</v>
      </c>
      <c r="AG3441" s="182" t="s">
        <v>17312</v>
      </c>
      <c r="AH3441" s="182" t="s">
        <v>2993</v>
      </c>
      <c r="AI3441" s="182" t="s">
        <v>17042</v>
      </c>
    </row>
    <row r="3442" spans="25:35" x14ac:dyDescent="0.4">
      <c r="Y3442" s="182" t="s">
        <v>7970</v>
      </c>
      <c r="Z3442" s="182">
        <v>1926</v>
      </c>
      <c r="AA3442" s="182">
        <v>530.9</v>
      </c>
      <c r="AB3442" s="182">
        <v>26</v>
      </c>
      <c r="AC3442" s="182">
        <v>2</v>
      </c>
      <c r="AD3442" s="182">
        <v>530.9</v>
      </c>
      <c r="AF3442" s="182" t="s">
        <v>1404</v>
      </c>
      <c r="AG3442" s="182" t="s">
        <v>17312</v>
      </c>
      <c r="AH3442" s="182" t="s">
        <v>2993</v>
      </c>
      <c r="AI3442" s="182" t="s">
        <v>17040</v>
      </c>
    </row>
    <row r="3443" spans="25:35" x14ac:dyDescent="0.4">
      <c r="Y3443" s="182" t="s">
        <v>7972</v>
      </c>
      <c r="Z3443" s="182">
        <v>1933</v>
      </c>
      <c r="AA3443" s="182">
        <v>306.60000000000002</v>
      </c>
      <c r="AB3443" s="182">
        <v>21</v>
      </c>
      <c r="AC3443" s="182">
        <v>2</v>
      </c>
      <c r="AD3443" s="182">
        <v>306.60000000000002</v>
      </c>
      <c r="AF3443" s="182" t="s">
        <v>7932</v>
      </c>
      <c r="AG3443" s="182" t="s">
        <v>17312</v>
      </c>
      <c r="AH3443" s="182" t="s">
        <v>2993</v>
      </c>
      <c r="AI3443" s="182" t="s">
        <v>17042</v>
      </c>
    </row>
    <row r="3444" spans="25:35" x14ac:dyDescent="0.4">
      <c r="Y3444" s="182" t="s">
        <v>7973</v>
      </c>
      <c r="Z3444" s="182">
        <v>1973</v>
      </c>
      <c r="AA3444" s="182">
        <v>270.39999999999998</v>
      </c>
      <c r="AB3444" s="182">
        <v>18</v>
      </c>
      <c r="AC3444" s="182">
        <v>3</v>
      </c>
      <c r="AD3444" s="182">
        <v>270.39999999999998</v>
      </c>
      <c r="AF3444" s="182" t="s">
        <v>7933</v>
      </c>
      <c r="AG3444" s="182" t="s">
        <v>17319</v>
      </c>
      <c r="AH3444" s="182" t="s">
        <v>2993</v>
      </c>
      <c r="AI3444" s="182" t="s">
        <v>17320</v>
      </c>
    </row>
    <row r="3445" spans="25:35" x14ac:dyDescent="0.4">
      <c r="Y3445" s="182" t="s">
        <v>7974</v>
      </c>
      <c r="Z3445" s="182">
        <v>1978</v>
      </c>
      <c r="AA3445" s="182">
        <v>212.3</v>
      </c>
      <c r="AB3445" s="182">
        <v>16</v>
      </c>
      <c r="AC3445" s="182">
        <v>2</v>
      </c>
      <c r="AD3445" s="182">
        <v>100.3</v>
      </c>
      <c r="AF3445" s="182" t="s">
        <v>7934</v>
      </c>
      <c r="AG3445" s="182" t="s">
        <v>17312</v>
      </c>
      <c r="AH3445" s="182" t="s">
        <v>2993</v>
      </c>
      <c r="AI3445" s="182" t="s">
        <v>17320</v>
      </c>
    </row>
    <row r="3446" spans="25:35" x14ac:dyDescent="0.4">
      <c r="Y3446" s="182" t="s">
        <v>7975</v>
      </c>
      <c r="Z3446" s="182">
        <v>1917</v>
      </c>
      <c r="AA3446" s="182">
        <v>386.5</v>
      </c>
      <c r="AB3446" s="182">
        <v>29</v>
      </c>
      <c r="AC3446" s="182">
        <v>2</v>
      </c>
      <c r="AD3446" s="182">
        <v>386.5</v>
      </c>
      <c r="AF3446" s="182" t="s">
        <v>478</v>
      </c>
      <c r="AG3446" s="182" t="s">
        <v>17312</v>
      </c>
      <c r="AH3446" s="182" t="s">
        <v>2993</v>
      </c>
      <c r="AI3446" s="182" t="s">
        <v>2993</v>
      </c>
    </row>
    <row r="3447" spans="25:35" x14ac:dyDescent="0.4">
      <c r="Y3447" s="182" t="s">
        <v>7976</v>
      </c>
      <c r="Z3447" s="182">
        <v>1933</v>
      </c>
      <c r="AA3447" s="182">
        <v>464.9</v>
      </c>
      <c r="AB3447" s="182">
        <v>21</v>
      </c>
      <c r="AC3447" s="182">
        <v>2</v>
      </c>
      <c r="AD3447" s="182">
        <v>326.39999999999998</v>
      </c>
      <c r="AF3447" s="182" t="s">
        <v>7937</v>
      </c>
      <c r="AG3447" s="182" t="s">
        <v>17312</v>
      </c>
      <c r="AH3447" s="182" t="s">
        <v>2993</v>
      </c>
      <c r="AI3447" s="182" t="s">
        <v>17042</v>
      </c>
    </row>
    <row r="3448" spans="25:35" x14ac:dyDescent="0.4">
      <c r="Y3448" s="182" t="s">
        <v>7978</v>
      </c>
      <c r="Z3448" s="182">
        <v>1982</v>
      </c>
      <c r="AA3448" s="182">
        <v>5602.5</v>
      </c>
      <c r="AB3448" s="182">
        <v>302</v>
      </c>
      <c r="AC3448" s="182">
        <v>5</v>
      </c>
      <c r="AD3448" s="182">
        <v>5602.5</v>
      </c>
      <c r="AF3448" s="182" t="s">
        <v>7938</v>
      </c>
      <c r="AG3448" s="182" t="s">
        <v>17312</v>
      </c>
      <c r="AH3448" s="182" t="s">
        <v>2993</v>
      </c>
      <c r="AI3448" s="182" t="s">
        <v>17322</v>
      </c>
    </row>
    <row r="3449" spans="25:35" x14ac:dyDescent="0.4">
      <c r="Y3449" s="182" t="s">
        <v>1415</v>
      </c>
      <c r="Z3449" s="182">
        <v>1961</v>
      </c>
      <c r="AA3449" s="182">
        <v>1540.1</v>
      </c>
      <c r="AB3449" s="182">
        <v>52</v>
      </c>
      <c r="AC3449" s="182">
        <v>3</v>
      </c>
      <c r="AD3449" s="182">
        <v>1115.0999999999999</v>
      </c>
      <c r="AF3449" s="182" t="s">
        <v>7940</v>
      </c>
      <c r="AG3449" s="182" t="s">
        <v>17312</v>
      </c>
      <c r="AH3449" s="182" t="s">
        <v>2993</v>
      </c>
      <c r="AI3449" s="182" t="s">
        <v>17332</v>
      </c>
    </row>
    <row r="3450" spans="25:35" x14ac:dyDescent="0.4">
      <c r="Y3450" s="182" t="s">
        <v>1416</v>
      </c>
      <c r="Z3450" s="182">
        <v>1957</v>
      </c>
      <c r="AA3450" s="182">
        <v>988</v>
      </c>
      <c r="AB3450" s="182">
        <v>55</v>
      </c>
      <c r="AC3450" s="182">
        <v>3</v>
      </c>
      <c r="AD3450" s="182">
        <v>627.1</v>
      </c>
      <c r="AF3450" s="182" t="s">
        <v>7942</v>
      </c>
      <c r="AG3450" s="182" t="s">
        <v>17312</v>
      </c>
      <c r="AH3450" s="182" t="s">
        <v>2993</v>
      </c>
      <c r="AI3450" s="182" t="s">
        <v>2993</v>
      </c>
    </row>
    <row r="3451" spans="25:35" x14ac:dyDescent="0.4">
      <c r="Y3451" s="182" t="s">
        <v>7981</v>
      </c>
      <c r="Z3451" s="182">
        <v>1955</v>
      </c>
      <c r="AA3451" s="182">
        <v>852.1</v>
      </c>
      <c r="AB3451" s="182">
        <v>31</v>
      </c>
      <c r="AC3451" s="182">
        <v>2</v>
      </c>
      <c r="AD3451" s="182">
        <v>560.6</v>
      </c>
      <c r="AF3451" s="182" t="s">
        <v>7944</v>
      </c>
      <c r="AG3451" s="182" t="s">
        <v>17312</v>
      </c>
      <c r="AH3451" s="182" t="s">
        <v>2993</v>
      </c>
      <c r="AI3451" s="182" t="s">
        <v>17040</v>
      </c>
    </row>
    <row r="3452" spans="25:35" x14ac:dyDescent="0.4">
      <c r="Y3452" s="182" t="s">
        <v>7983</v>
      </c>
      <c r="Z3452" s="182">
        <v>1947</v>
      </c>
      <c r="AA3452" s="182">
        <v>497.6</v>
      </c>
      <c r="AB3452" s="182">
        <v>36</v>
      </c>
      <c r="AC3452" s="182">
        <v>2</v>
      </c>
      <c r="AD3452" s="182">
        <v>314.60000000000002</v>
      </c>
      <c r="AF3452" s="182" t="s">
        <v>7947</v>
      </c>
      <c r="AG3452" s="182" t="s">
        <v>17327</v>
      </c>
      <c r="AH3452" s="182" t="s">
        <v>2993</v>
      </c>
      <c r="AI3452" s="182" t="s">
        <v>17042</v>
      </c>
    </row>
    <row r="3453" spans="25:35" x14ac:dyDescent="0.4">
      <c r="Y3453" s="182" t="s">
        <v>7986</v>
      </c>
      <c r="Z3453" s="182">
        <v>1946</v>
      </c>
      <c r="AA3453" s="182">
        <v>512.20000000000005</v>
      </c>
      <c r="AB3453" s="182">
        <v>36</v>
      </c>
      <c r="AC3453" s="182">
        <v>2</v>
      </c>
      <c r="AD3453" s="182">
        <v>329.2</v>
      </c>
      <c r="AF3453" s="182" t="s">
        <v>7949</v>
      </c>
      <c r="AG3453" s="182" t="s">
        <v>17327</v>
      </c>
      <c r="AH3453" s="182" t="s">
        <v>2993</v>
      </c>
      <c r="AI3453" s="182" t="s">
        <v>17042</v>
      </c>
    </row>
    <row r="3454" spans="25:35" x14ac:dyDescent="0.4">
      <c r="Y3454" s="182" t="s">
        <v>7988</v>
      </c>
      <c r="Z3454" s="182">
        <v>1972</v>
      </c>
      <c r="AA3454" s="182">
        <v>3214.4</v>
      </c>
      <c r="AB3454" s="182">
        <v>174</v>
      </c>
      <c r="AC3454" s="182">
        <v>5</v>
      </c>
      <c r="AD3454" s="182">
        <v>2160.4</v>
      </c>
      <c r="AF3454" s="182" t="s">
        <v>7952</v>
      </c>
      <c r="AG3454" s="182" t="s">
        <v>17327</v>
      </c>
      <c r="AH3454" s="182" t="s">
        <v>2993</v>
      </c>
      <c r="AI3454" s="182" t="s">
        <v>17042</v>
      </c>
    </row>
    <row r="3455" spans="25:35" x14ac:dyDescent="0.4">
      <c r="Y3455" s="182" t="s">
        <v>7989</v>
      </c>
      <c r="Z3455" s="182">
        <v>1954</v>
      </c>
      <c r="AA3455" s="182">
        <v>765.7</v>
      </c>
      <c r="AB3455" s="182">
        <v>47</v>
      </c>
      <c r="AC3455" s="182">
        <v>2</v>
      </c>
      <c r="AD3455" s="182">
        <v>765.7</v>
      </c>
      <c r="AF3455" s="182" t="s">
        <v>7954</v>
      </c>
      <c r="AG3455" s="182" t="s">
        <v>17327</v>
      </c>
      <c r="AH3455" s="182" t="s">
        <v>2993</v>
      </c>
      <c r="AI3455" s="182" t="s">
        <v>17040</v>
      </c>
    </row>
    <row r="3456" spans="25:35" x14ac:dyDescent="0.4">
      <c r="Y3456" s="182" t="s">
        <v>7991</v>
      </c>
      <c r="Z3456" s="182">
        <v>1974</v>
      </c>
      <c r="AA3456" s="182">
        <v>1478.8</v>
      </c>
      <c r="AB3456" s="182">
        <v>94</v>
      </c>
      <c r="AC3456" s="182">
        <v>3</v>
      </c>
      <c r="AD3456" s="182">
        <v>1478.8</v>
      </c>
      <c r="AF3456" s="182" t="s">
        <v>7957</v>
      </c>
      <c r="AG3456" s="182" t="s">
        <v>17312</v>
      </c>
      <c r="AH3456" s="182" t="s">
        <v>2993</v>
      </c>
      <c r="AI3456" s="182" t="s">
        <v>17042</v>
      </c>
    </row>
    <row r="3457" spans="25:35" x14ac:dyDescent="0.4">
      <c r="Y3457" s="182" t="s">
        <v>7992</v>
      </c>
      <c r="Z3457" s="182">
        <v>1997</v>
      </c>
      <c r="AA3457" s="182">
        <v>1694.3</v>
      </c>
      <c r="AB3457" s="182">
        <v>73</v>
      </c>
      <c r="AC3457" s="182">
        <v>3</v>
      </c>
      <c r="AD3457" s="182">
        <v>1564.2</v>
      </c>
      <c r="AF3457" s="182" t="s">
        <v>7958</v>
      </c>
      <c r="AG3457" s="182" t="s">
        <v>17312</v>
      </c>
      <c r="AH3457" s="182" t="s">
        <v>2993</v>
      </c>
      <c r="AI3457" s="182" t="s">
        <v>17042</v>
      </c>
    </row>
    <row r="3458" spans="25:35" x14ac:dyDescent="0.4">
      <c r="Y3458" s="182" t="s">
        <v>7994</v>
      </c>
      <c r="Z3458" s="182">
        <v>1985</v>
      </c>
      <c r="AA3458" s="182">
        <v>343.7</v>
      </c>
      <c r="AB3458" s="182">
        <v>31</v>
      </c>
      <c r="AC3458" s="182">
        <v>2</v>
      </c>
      <c r="AD3458" s="182">
        <v>343.7</v>
      </c>
      <c r="AF3458" s="182" t="s">
        <v>7962</v>
      </c>
      <c r="AG3458" s="182" t="s">
        <v>17312</v>
      </c>
      <c r="AH3458" s="182" t="s">
        <v>2993</v>
      </c>
      <c r="AI3458" s="182" t="s">
        <v>2993</v>
      </c>
    </row>
    <row r="3459" spans="25:35" x14ac:dyDescent="0.4">
      <c r="Y3459" s="182" t="s">
        <v>7995</v>
      </c>
      <c r="Z3459" s="182">
        <v>1972</v>
      </c>
      <c r="AA3459" s="182">
        <v>268</v>
      </c>
      <c r="AB3459" s="182">
        <v>21</v>
      </c>
      <c r="AC3459" s="182">
        <v>2</v>
      </c>
      <c r="AD3459" s="182">
        <v>268</v>
      </c>
      <c r="AF3459" s="182" t="s">
        <v>1412</v>
      </c>
      <c r="AG3459" s="182" t="s">
        <v>17327</v>
      </c>
      <c r="AH3459" s="182" t="s">
        <v>2993</v>
      </c>
      <c r="AI3459" s="182" t="s">
        <v>17042</v>
      </c>
    </row>
    <row r="3460" spans="25:35" x14ac:dyDescent="0.4">
      <c r="Y3460" s="182" t="s">
        <v>7996</v>
      </c>
      <c r="Z3460" s="182">
        <v>1975</v>
      </c>
      <c r="AA3460" s="182">
        <v>478.6</v>
      </c>
      <c r="AB3460" s="182">
        <v>21</v>
      </c>
      <c r="AC3460" s="182">
        <v>2</v>
      </c>
      <c r="AD3460" s="182">
        <v>327.7</v>
      </c>
      <c r="AF3460" s="182" t="s">
        <v>7965</v>
      </c>
      <c r="AG3460" s="182" t="s">
        <v>17312</v>
      </c>
      <c r="AH3460" s="182" t="s">
        <v>2993</v>
      </c>
      <c r="AI3460" s="182" t="s">
        <v>17042</v>
      </c>
    </row>
    <row r="3461" spans="25:35" x14ac:dyDescent="0.4">
      <c r="Y3461" s="182" t="s">
        <v>7997</v>
      </c>
      <c r="Z3461" s="182">
        <v>1915</v>
      </c>
      <c r="AA3461" s="182">
        <v>215.4</v>
      </c>
      <c r="AB3461" s="182">
        <v>23</v>
      </c>
      <c r="AC3461" s="182">
        <v>2</v>
      </c>
      <c r="AD3461" s="182">
        <v>215.4</v>
      </c>
      <c r="AF3461" s="182" t="s">
        <v>7967</v>
      </c>
      <c r="AG3461" s="182" t="s">
        <v>17312</v>
      </c>
      <c r="AH3461" s="182" t="s">
        <v>2993</v>
      </c>
      <c r="AI3461" s="182" t="s">
        <v>17042</v>
      </c>
    </row>
    <row r="3462" spans="25:35" x14ac:dyDescent="0.4">
      <c r="Y3462" s="182" t="s">
        <v>8000</v>
      </c>
      <c r="Z3462" s="182">
        <v>1962</v>
      </c>
      <c r="AA3462" s="182">
        <v>279.3</v>
      </c>
      <c r="AB3462" s="182">
        <v>21</v>
      </c>
      <c r="AC3462" s="182">
        <v>2</v>
      </c>
      <c r="AD3462" s="182">
        <v>279.3</v>
      </c>
      <c r="AF3462" s="182" t="s">
        <v>7970</v>
      </c>
      <c r="AG3462" s="182" t="s">
        <v>17312</v>
      </c>
      <c r="AH3462" s="182" t="s">
        <v>2993</v>
      </c>
      <c r="AI3462" s="182" t="s">
        <v>17042</v>
      </c>
    </row>
    <row r="3463" spans="25:35" x14ac:dyDescent="0.4">
      <c r="Y3463" s="182" t="s">
        <v>8001</v>
      </c>
      <c r="Z3463" s="182">
        <v>1961</v>
      </c>
      <c r="AA3463" s="182">
        <v>391.4</v>
      </c>
      <c r="AB3463" s="182">
        <v>21</v>
      </c>
      <c r="AC3463" s="182">
        <v>2</v>
      </c>
      <c r="AD3463" s="182">
        <v>264</v>
      </c>
      <c r="AF3463" s="182" t="s">
        <v>7972</v>
      </c>
      <c r="AG3463" s="182" t="s">
        <v>2993</v>
      </c>
      <c r="AH3463" s="182" t="s">
        <v>2993</v>
      </c>
      <c r="AI3463" s="182" t="s">
        <v>2993</v>
      </c>
    </row>
    <row r="3464" spans="25:35" x14ac:dyDescent="0.4">
      <c r="Y3464" s="182" t="s">
        <v>1419</v>
      </c>
      <c r="Z3464" s="182">
        <v>1991</v>
      </c>
      <c r="AA3464" s="182">
        <v>3025.1</v>
      </c>
      <c r="AB3464" s="182">
        <v>156</v>
      </c>
      <c r="AC3464" s="182">
        <v>5</v>
      </c>
      <c r="AD3464" s="182">
        <v>3025.1</v>
      </c>
      <c r="AF3464" s="182" t="s">
        <v>7973</v>
      </c>
      <c r="AG3464" s="182" t="s">
        <v>17327</v>
      </c>
      <c r="AH3464" s="182" t="s">
        <v>2993</v>
      </c>
      <c r="AI3464" s="182" t="s">
        <v>17042</v>
      </c>
    </row>
    <row r="3465" spans="25:35" x14ac:dyDescent="0.4">
      <c r="Y3465" s="182" t="s">
        <v>8002</v>
      </c>
      <c r="Z3465" s="182">
        <v>1981</v>
      </c>
      <c r="AA3465" s="182">
        <v>3050.8</v>
      </c>
      <c r="AB3465" s="182">
        <v>156</v>
      </c>
      <c r="AC3465" s="182">
        <v>5</v>
      </c>
      <c r="AD3465" s="182">
        <v>3050.8</v>
      </c>
      <c r="AF3465" s="182" t="s">
        <v>7974</v>
      </c>
      <c r="AG3465" s="182" t="s">
        <v>17327</v>
      </c>
      <c r="AH3465" s="182" t="s">
        <v>2993</v>
      </c>
      <c r="AI3465" s="182" t="s">
        <v>2993</v>
      </c>
    </row>
    <row r="3466" spans="25:35" x14ac:dyDescent="0.4">
      <c r="Y3466" s="182" t="s">
        <v>1420</v>
      </c>
      <c r="Z3466" s="182">
        <v>1986</v>
      </c>
      <c r="AA3466" s="182">
        <v>2732.4</v>
      </c>
      <c r="AB3466" s="182">
        <v>135</v>
      </c>
      <c r="AC3466" s="182">
        <v>5</v>
      </c>
      <c r="AD3466" s="182">
        <v>2383.6</v>
      </c>
      <c r="AF3466" s="182" t="s">
        <v>7975</v>
      </c>
      <c r="AG3466" s="182" t="s">
        <v>17312</v>
      </c>
      <c r="AH3466" s="182" t="s">
        <v>2993</v>
      </c>
      <c r="AI3466" s="182" t="s">
        <v>2993</v>
      </c>
    </row>
    <row r="3467" spans="25:35" x14ac:dyDescent="0.4">
      <c r="Y3467" s="182" t="s">
        <v>1421</v>
      </c>
      <c r="Z3467" s="182">
        <v>1931</v>
      </c>
      <c r="AA3467" s="182">
        <v>1056</v>
      </c>
      <c r="AB3467" s="182">
        <v>26</v>
      </c>
      <c r="AC3467" s="182">
        <v>3</v>
      </c>
      <c r="AD3467" s="182">
        <v>985.5</v>
      </c>
      <c r="AF3467" s="182" t="s">
        <v>7976</v>
      </c>
      <c r="AG3467" s="182" t="s">
        <v>17327</v>
      </c>
      <c r="AH3467" s="182" t="s">
        <v>2993</v>
      </c>
      <c r="AI3467" s="182" t="s">
        <v>17042</v>
      </c>
    </row>
    <row r="3468" spans="25:35" x14ac:dyDescent="0.4">
      <c r="Y3468" s="182" t="s">
        <v>1422</v>
      </c>
      <c r="Z3468" s="182">
        <v>1963</v>
      </c>
      <c r="AA3468" s="182">
        <v>775.3</v>
      </c>
      <c r="AB3468" s="182">
        <v>25</v>
      </c>
      <c r="AC3468" s="182">
        <v>2</v>
      </c>
      <c r="AD3468" s="182">
        <v>702.7</v>
      </c>
      <c r="AF3468" s="182" t="s">
        <v>7978</v>
      </c>
      <c r="AG3468" s="182" t="s">
        <v>17312</v>
      </c>
      <c r="AH3468" s="182" t="s">
        <v>2993</v>
      </c>
      <c r="AI3468" s="182" t="s">
        <v>17314</v>
      </c>
    </row>
    <row r="3469" spans="25:35" x14ac:dyDescent="0.4">
      <c r="Y3469" s="182" t="s">
        <v>8007</v>
      </c>
      <c r="Z3469" s="182">
        <v>1926</v>
      </c>
      <c r="AA3469" s="182">
        <v>361.6</v>
      </c>
      <c r="AB3469" s="182">
        <v>47</v>
      </c>
      <c r="AC3469" s="182">
        <v>2</v>
      </c>
      <c r="AD3469" s="182">
        <v>361.6</v>
      </c>
      <c r="AF3469" s="182" t="s">
        <v>1415</v>
      </c>
      <c r="AG3469" s="182" t="s">
        <v>17312</v>
      </c>
      <c r="AH3469" s="182" t="s">
        <v>2993</v>
      </c>
      <c r="AI3469" s="182" t="s">
        <v>17322</v>
      </c>
    </row>
    <row r="3470" spans="25:35" x14ac:dyDescent="0.4">
      <c r="Y3470" s="182" t="s">
        <v>8009</v>
      </c>
      <c r="Z3470" s="182">
        <v>1925</v>
      </c>
      <c r="AA3470" s="182">
        <v>487.1</v>
      </c>
      <c r="AB3470" s="182">
        <v>24</v>
      </c>
      <c r="AC3470" s="182">
        <v>2</v>
      </c>
      <c r="AD3470" s="182">
        <v>438.9</v>
      </c>
      <c r="AF3470" s="182" t="s">
        <v>1416</v>
      </c>
      <c r="AG3470" s="182" t="s">
        <v>17312</v>
      </c>
      <c r="AH3470" s="182" t="s">
        <v>2993</v>
      </c>
      <c r="AI3470" s="182" t="s">
        <v>17322</v>
      </c>
    </row>
    <row r="3471" spans="25:35" x14ac:dyDescent="0.4">
      <c r="Y3471" s="182" t="s">
        <v>8010</v>
      </c>
      <c r="Z3471" s="182">
        <v>1926</v>
      </c>
      <c r="AA3471" s="182">
        <v>1692.9</v>
      </c>
      <c r="AB3471" s="182">
        <v>87</v>
      </c>
      <c r="AC3471" s="182">
        <v>3</v>
      </c>
      <c r="AD3471" s="182">
        <v>1692.9</v>
      </c>
      <c r="AF3471" s="182" t="s">
        <v>7981</v>
      </c>
      <c r="AG3471" s="182" t="s">
        <v>17312</v>
      </c>
      <c r="AH3471" s="182" t="s">
        <v>2993</v>
      </c>
      <c r="AI3471" s="182" t="s">
        <v>17042</v>
      </c>
    </row>
    <row r="3472" spans="25:35" x14ac:dyDescent="0.4">
      <c r="Y3472" s="182" t="s">
        <v>8011</v>
      </c>
      <c r="Z3472" s="182">
        <v>1926</v>
      </c>
      <c r="AA3472" s="182">
        <v>538.1</v>
      </c>
      <c r="AB3472" s="182">
        <v>22</v>
      </c>
      <c r="AC3472" s="182">
        <v>2</v>
      </c>
      <c r="AD3472" s="182">
        <v>492</v>
      </c>
      <c r="AF3472" s="182" t="s">
        <v>7983</v>
      </c>
      <c r="AG3472" s="182" t="s">
        <v>17312</v>
      </c>
      <c r="AH3472" s="182" t="s">
        <v>2993</v>
      </c>
      <c r="AI3472" s="182" t="s">
        <v>17040</v>
      </c>
    </row>
    <row r="3473" spans="25:35" x14ac:dyDescent="0.4">
      <c r="Y3473" s="182" t="s">
        <v>8012</v>
      </c>
      <c r="Z3473" s="182">
        <v>1928</v>
      </c>
      <c r="AA3473" s="182">
        <v>552</v>
      </c>
      <c r="AB3473" s="182">
        <v>18</v>
      </c>
      <c r="AC3473" s="182">
        <v>2</v>
      </c>
      <c r="AD3473" s="182">
        <v>492</v>
      </c>
      <c r="AF3473" s="182" t="s">
        <v>7986</v>
      </c>
      <c r="AG3473" s="182" t="s">
        <v>17312</v>
      </c>
      <c r="AH3473" s="182" t="s">
        <v>2993</v>
      </c>
      <c r="AI3473" s="182" t="s">
        <v>17040</v>
      </c>
    </row>
    <row r="3474" spans="25:35" x14ac:dyDescent="0.4">
      <c r="Y3474" s="182" t="s">
        <v>17213</v>
      </c>
      <c r="Z3474" s="182">
        <v>1927</v>
      </c>
      <c r="AA3474" s="182">
        <v>525.4</v>
      </c>
      <c r="AB3474" s="182">
        <v>32</v>
      </c>
      <c r="AC3474" s="182">
        <v>2</v>
      </c>
      <c r="AD3474" s="182">
        <v>408.7</v>
      </c>
      <c r="AF3474" s="182" t="s">
        <v>7988</v>
      </c>
      <c r="AG3474" s="182" t="s">
        <v>17312</v>
      </c>
      <c r="AH3474" s="182" t="s">
        <v>2993</v>
      </c>
      <c r="AI3474" s="182" t="s">
        <v>17315</v>
      </c>
    </row>
    <row r="3475" spans="25:35" x14ac:dyDescent="0.4">
      <c r="Y3475" s="182" t="s">
        <v>8013</v>
      </c>
      <c r="Z3475" s="182">
        <v>1928</v>
      </c>
      <c r="AA3475" s="182">
        <v>562.6</v>
      </c>
      <c r="AB3475" s="182">
        <v>22</v>
      </c>
      <c r="AC3475" s="182">
        <v>2</v>
      </c>
      <c r="AD3475" s="182">
        <v>519.4</v>
      </c>
      <c r="AF3475" s="182" t="s">
        <v>7989</v>
      </c>
      <c r="AG3475" s="182" t="s">
        <v>17312</v>
      </c>
      <c r="AH3475" s="182" t="s">
        <v>2993</v>
      </c>
      <c r="AI3475" s="182" t="s">
        <v>17322</v>
      </c>
    </row>
    <row r="3476" spans="25:35" x14ac:dyDescent="0.4">
      <c r="Y3476" s="182" t="s">
        <v>8017</v>
      </c>
      <c r="Z3476" s="182">
        <v>1957</v>
      </c>
      <c r="AA3476" s="182">
        <v>207.8</v>
      </c>
      <c r="AB3476" s="182">
        <v>21</v>
      </c>
      <c r="AC3476" s="182">
        <v>2</v>
      </c>
      <c r="AD3476" s="182">
        <v>207.8</v>
      </c>
      <c r="AF3476" s="182" t="s">
        <v>7991</v>
      </c>
      <c r="AG3476" s="182" t="s">
        <v>17312</v>
      </c>
      <c r="AH3476" s="182" t="s">
        <v>2993</v>
      </c>
      <c r="AI3476" s="182" t="s">
        <v>17322</v>
      </c>
    </row>
    <row r="3477" spans="25:35" x14ac:dyDescent="0.4">
      <c r="Y3477" s="182" t="s">
        <v>8019</v>
      </c>
      <c r="Z3477" s="182">
        <v>1957</v>
      </c>
      <c r="AA3477" s="182">
        <v>199</v>
      </c>
      <c r="AB3477" s="182">
        <v>21</v>
      </c>
      <c r="AC3477" s="182">
        <v>2</v>
      </c>
      <c r="AD3477" s="182">
        <v>199</v>
      </c>
      <c r="AF3477" s="182" t="s">
        <v>7992</v>
      </c>
      <c r="AG3477" s="182" t="s">
        <v>17312</v>
      </c>
      <c r="AH3477" s="182" t="s">
        <v>2993</v>
      </c>
      <c r="AI3477" s="182" t="s">
        <v>17322</v>
      </c>
    </row>
    <row r="3478" spans="25:35" x14ac:dyDescent="0.4">
      <c r="Y3478" s="182" t="s">
        <v>8020</v>
      </c>
      <c r="Z3478" s="182">
        <v>1953</v>
      </c>
      <c r="AA3478" s="182">
        <v>274.60000000000002</v>
      </c>
      <c r="AB3478" s="182">
        <v>32</v>
      </c>
      <c r="AC3478" s="182">
        <v>2</v>
      </c>
      <c r="AD3478" s="182">
        <v>187.2</v>
      </c>
      <c r="AF3478" s="182" t="s">
        <v>7994</v>
      </c>
      <c r="AG3478" s="182" t="s">
        <v>17312</v>
      </c>
      <c r="AH3478" s="182" t="s">
        <v>2993</v>
      </c>
      <c r="AI3478" s="182" t="s">
        <v>2993</v>
      </c>
    </row>
    <row r="3479" spans="25:35" x14ac:dyDescent="0.4">
      <c r="Y3479" s="182" t="s">
        <v>487</v>
      </c>
      <c r="Z3479" s="182">
        <v>1973</v>
      </c>
      <c r="AA3479" s="182">
        <v>6403.9</v>
      </c>
      <c r="AB3479" s="182">
        <v>245</v>
      </c>
      <c r="AC3479" s="182">
        <v>5</v>
      </c>
      <c r="AD3479" s="182">
        <v>6403.9</v>
      </c>
      <c r="AF3479" s="182" t="s">
        <v>7995</v>
      </c>
      <c r="AG3479" s="182" t="s">
        <v>17312</v>
      </c>
      <c r="AH3479" s="182" t="s">
        <v>2993</v>
      </c>
      <c r="AI3479" s="182" t="s">
        <v>2993</v>
      </c>
    </row>
    <row r="3480" spans="25:35" x14ac:dyDescent="0.4">
      <c r="Y3480" s="182" t="s">
        <v>8023</v>
      </c>
      <c r="Z3480" s="182">
        <v>1977</v>
      </c>
      <c r="AA3480" s="182">
        <v>10646.9</v>
      </c>
      <c r="AB3480" s="182">
        <v>480</v>
      </c>
      <c r="AC3480" s="182">
        <v>5</v>
      </c>
      <c r="AD3480" s="182">
        <v>10646.9</v>
      </c>
      <c r="AF3480" s="182" t="s">
        <v>7996</v>
      </c>
      <c r="AG3480" s="182" t="s">
        <v>17312</v>
      </c>
      <c r="AH3480" s="182" t="s">
        <v>2993</v>
      </c>
      <c r="AI3480" s="182" t="s">
        <v>2993</v>
      </c>
    </row>
    <row r="3481" spans="25:35" x14ac:dyDescent="0.4">
      <c r="Y3481" s="182" t="s">
        <v>1423</v>
      </c>
      <c r="Z3481" s="182">
        <v>1925</v>
      </c>
      <c r="AA3481" s="182">
        <v>189.5</v>
      </c>
      <c r="AB3481" s="182">
        <v>10</v>
      </c>
      <c r="AC3481" s="182">
        <v>2</v>
      </c>
      <c r="AD3481" s="182">
        <v>150.1</v>
      </c>
      <c r="AF3481" s="182" t="s">
        <v>7997</v>
      </c>
      <c r="AG3481" s="182" t="s">
        <v>17312</v>
      </c>
      <c r="AH3481" s="182" t="s">
        <v>2993</v>
      </c>
      <c r="AI3481" s="182" t="s">
        <v>2993</v>
      </c>
    </row>
    <row r="3482" spans="25:35" x14ac:dyDescent="0.4">
      <c r="Y3482" s="182" t="s">
        <v>8026</v>
      </c>
      <c r="Z3482" s="182">
        <v>1973</v>
      </c>
      <c r="AA3482" s="182">
        <v>4431.3</v>
      </c>
      <c r="AB3482" s="182">
        <v>260</v>
      </c>
      <c r="AC3482" s="182">
        <v>5</v>
      </c>
      <c r="AD3482" s="182">
        <v>2963</v>
      </c>
      <c r="AF3482" s="182" t="s">
        <v>8000</v>
      </c>
      <c r="AG3482" s="182" t="s">
        <v>17312</v>
      </c>
      <c r="AH3482" s="182" t="s">
        <v>2993</v>
      </c>
      <c r="AI3482" s="182" t="s">
        <v>17040</v>
      </c>
    </row>
    <row r="3483" spans="25:35" x14ac:dyDescent="0.4">
      <c r="Y3483" s="182" t="s">
        <v>8027</v>
      </c>
      <c r="Z3483" s="182">
        <v>1985</v>
      </c>
      <c r="AA3483" s="182">
        <v>4823</v>
      </c>
      <c r="AB3483" s="182">
        <v>212</v>
      </c>
      <c r="AC3483" s="182">
        <v>9</v>
      </c>
      <c r="AD3483" s="182">
        <v>3825.3</v>
      </c>
      <c r="AF3483" s="182" t="s">
        <v>8001</v>
      </c>
      <c r="AG3483" s="182" t="s">
        <v>17312</v>
      </c>
      <c r="AH3483" s="182" t="s">
        <v>2993</v>
      </c>
      <c r="AI3483" s="182" t="s">
        <v>2993</v>
      </c>
    </row>
    <row r="3484" spans="25:35" x14ac:dyDescent="0.4">
      <c r="Y3484" s="182" t="s">
        <v>8029</v>
      </c>
      <c r="Z3484" s="182">
        <v>1980</v>
      </c>
      <c r="AA3484" s="182">
        <v>3819.2</v>
      </c>
      <c r="AB3484" s="182">
        <v>8</v>
      </c>
      <c r="AC3484" s="182">
        <v>5</v>
      </c>
      <c r="AD3484" s="182">
        <v>2387.1</v>
      </c>
      <c r="AF3484" s="182" t="s">
        <v>1419</v>
      </c>
      <c r="AG3484" s="182" t="s">
        <v>17319</v>
      </c>
      <c r="AH3484" s="182" t="s">
        <v>2993</v>
      </c>
      <c r="AI3484" s="182" t="s">
        <v>17322</v>
      </c>
    </row>
    <row r="3485" spans="25:35" x14ac:dyDescent="0.4">
      <c r="Y3485" s="182" t="s">
        <v>1424</v>
      </c>
      <c r="Z3485" s="182">
        <v>1981</v>
      </c>
      <c r="AA3485" s="182">
        <v>3291.8</v>
      </c>
      <c r="AB3485" s="182">
        <v>234</v>
      </c>
      <c r="AC3485" s="182">
        <v>5</v>
      </c>
      <c r="AD3485" s="182">
        <v>3291.8</v>
      </c>
      <c r="AF3485" s="182" t="s">
        <v>8002</v>
      </c>
      <c r="AG3485" s="182" t="s">
        <v>17319</v>
      </c>
      <c r="AH3485" s="182" t="s">
        <v>2993</v>
      </c>
      <c r="AI3485" s="182" t="s">
        <v>17315</v>
      </c>
    </row>
    <row r="3486" spans="25:35" x14ac:dyDescent="0.4">
      <c r="Y3486" s="182" t="s">
        <v>8031</v>
      </c>
      <c r="Z3486" s="182">
        <v>1983</v>
      </c>
      <c r="AA3486" s="182">
        <v>3834</v>
      </c>
      <c r="AB3486" s="182">
        <v>141</v>
      </c>
      <c r="AC3486" s="182">
        <v>9</v>
      </c>
      <c r="AD3486" s="182">
        <v>3834</v>
      </c>
      <c r="AF3486" s="182" t="s">
        <v>1420</v>
      </c>
      <c r="AG3486" s="182" t="s">
        <v>17312</v>
      </c>
      <c r="AH3486" s="182" t="s">
        <v>2993</v>
      </c>
      <c r="AI3486" s="182" t="s">
        <v>17040</v>
      </c>
    </row>
    <row r="3487" spans="25:35" x14ac:dyDescent="0.4">
      <c r="Y3487" s="182" t="s">
        <v>466</v>
      </c>
      <c r="Z3487" s="182">
        <v>1975</v>
      </c>
      <c r="AA3487" s="182">
        <v>3009.1</v>
      </c>
      <c r="AB3487" s="182">
        <v>156</v>
      </c>
      <c r="AC3487" s="182">
        <v>5</v>
      </c>
      <c r="AD3487" s="182">
        <v>1705.2</v>
      </c>
      <c r="AF3487" s="182" t="s">
        <v>1421</v>
      </c>
      <c r="AG3487" s="182" t="s">
        <v>17312</v>
      </c>
      <c r="AH3487" s="182" t="s">
        <v>2993</v>
      </c>
      <c r="AI3487" s="182" t="s">
        <v>17042</v>
      </c>
    </row>
    <row r="3488" spans="25:35" x14ac:dyDescent="0.4">
      <c r="Y3488" s="182" t="s">
        <v>8032</v>
      </c>
      <c r="Z3488" s="182">
        <v>1985</v>
      </c>
      <c r="AA3488" s="182">
        <v>952.8</v>
      </c>
      <c r="AB3488" s="182">
        <v>61</v>
      </c>
      <c r="AC3488" s="182">
        <v>3</v>
      </c>
      <c r="AD3488" s="182">
        <v>952.8</v>
      </c>
      <c r="AF3488" s="182" t="s">
        <v>1422</v>
      </c>
      <c r="AG3488" s="182" t="s">
        <v>17312</v>
      </c>
      <c r="AH3488" s="182" t="s">
        <v>2993</v>
      </c>
      <c r="AI3488" s="182" t="s">
        <v>17042</v>
      </c>
    </row>
    <row r="3489" spans="25:35" x14ac:dyDescent="0.4">
      <c r="Y3489" s="182" t="s">
        <v>8033</v>
      </c>
      <c r="Z3489" s="182">
        <v>1986</v>
      </c>
      <c r="AA3489" s="182">
        <v>945</v>
      </c>
      <c r="AB3489" s="182">
        <v>70</v>
      </c>
      <c r="AC3489" s="182">
        <v>3</v>
      </c>
      <c r="AD3489" s="182">
        <v>945</v>
      </c>
      <c r="AF3489" s="182" t="s">
        <v>8007</v>
      </c>
      <c r="AG3489" s="182" t="s">
        <v>17312</v>
      </c>
      <c r="AH3489" s="182" t="s">
        <v>2993</v>
      </c>
      <c r="AI3489" s="182" t="s">
        <v>17042</v>
      </c>
    </row>
    <row r="3490" spans="25:35" x14ac:dyDescent="0.4">
      <c r="Y3490" s="182" t="s">
        <v>1431</v>
      </c>
      <c r="Z3490" s="182">
        <v>1972</v>
      </c>
      <c r="AA3490" s="182">
        <v>4860.8999999999996</v>
      </c>
      <c r="AB3490" s="182">
        <v>257</v>
      </c>
      <c r="AC3490" s="182">
        <v>5</v>
      </c>
      <c r="AD3490" s="182">
        <v>4466.5</v>
      </c>
      <c r="AF3490" s="182" t="s">
        <v>8009</v>
      </c>
      <c r="AG3490" s="182" t="s">
        <v>17312</v>
      </c>
      <c r="AH3490" s="182" t="s">
        <v>2993</v>
      </c>
      <c r="AI3490" s="182" t="s">
        <v>17042</v>
      </c>
    </row>
    <row r="3491" spans="25:35" x14ac:dyDescent="0.4">
      <c r="Y3491" s="182" t="s">
        <v>8035</v>
      </c>
      <c r="Z3491" s="182">
        <v>1976</v>
      </c>
      <c r="AA3491" s="182">
        <v>6057.4</v>
      </c>
      <c r="AB3491" s="182">
        <v>322</v>
      </c>
      <c r="AC3491" s="182">
        <v>5</v>
      </c>
      <c r="AD3491" s="182">
        <v>3963.9</v>
      </c>
      <c r="AF3491" s="182" t="s">
        <v>8010</v>
      </c>
      <c r="AG3491" s="182" t="s">
        <v>17312</v>
      </c>
      <c r="AH3491" s="182" t="s">
        <v>2993</v>
      </c>
      <c r="AI3491" s="182" t="s">
        <v>17315</v>
      </c>
    </row>
    <row r="3492" spans="25:35" x14ac:dyDescent="0.4">
      <c r="Y3492" s="182" t="s">
        <v>8036</v>
      </c>
      <c r="Z3492" s="182">
        <v>1976</v>
      </c>
      <c r="AA3492" s="182">
        <v>4510.3999999999996</v>
      </c>
      <c r="AB3492" s="182">
        <v>260</v>
      </c>
      <c r="AC3492" s="182">
        <v>5</v>
      </c>
      <c r="AD3492" s="182">
        <v>4510.3999999999996</v>
      </c>
      <c r="AF3492" s="182" t="s">
        <v>8011</v>
      </c>
      <c r="AG3492" s="182" t="s">
        <v>17312</v>
      </c>
      <c r="AH3492" s="182" t="s">
        <v>2993</v>
      </c>
      <c r="AI3492" s="182" t="s">
        <v>17042</v>
      </c>
    </row>
    <row r="3493" spans="25:35" x14ac:dyDescent="0.4">
      <c r="Y3493" s="182" t="s">
        <v>8037</v>
      </c>
      <c r="Z3493" s="182">
        <v>1972</v>
      </c>
      <c r="AA3493" s="182">
        <v>3712</v>
      </c>
      <c r="AB3493" s="182">
        <v>182</v>
      </c>
      <c r="AC3493" s="182">
        <v>5</v>
      </c>
      <c r="AD3493" s="182">
        <v>3452.5</v>
      </c>
      <c r="AF3493" s="182" t="s">
        <v>8012</v>
      </c>
      <c r="AG3493" s="182" t="s">
        <v>17312</v>
      </c>
      <c r="AH3493" s="182" t="s">
        <v>2993</v>
      </c>
      <c r="AI3493" s="182" t="s">
        <v>17042</v>
      </c>
    </row>
    <row r="3494" spans="25:35" x14ac:dyDescent="0.4">
      <c r="Y3494" s="182" t="s">
        <v>8038</v>
      </c>
      <c r="Z3494" s="182">
        <v>1972</v>
      </c>
      <c r="AA3494" s="182">
        <v>1663.7</v>
      </c>
      <c r="AB3494" s="182">
        <v>182</v>
      </c>
      <c r="AC3494" s="182">
        <v>5</v>
      </c>
      <c r="AD3494" s="182">
        <v>1663.7</v>
      </c>
      <c r="AF3494" s="182" t="s">
        <v>8013</v>
      </c>
      <c r="AG3494" s="182" t="s">
        <v>17312</v>
      </c>
      <c r="AH3494" s="182" t="s">
        <v>2993</v>
      </c>
      <c r="AI3494" s="182" t="s">
        <v>17042</v>
      </c>
    </row>
    <row r="3495" spans="25:35" x14ac:dyDescent="0.4">
      <c r="Y3495" s="182" t="s">
        <v>8039</v>
      </c>
      <c r="Z3495" s="182">
        <v>1975</v>
      </c>
      <c r="AA3495" s="182">
        <v>5695.8</v>
      </c>
      <c r="AB3495" s="182">
        <v>307</v>
      </c>
      <c r="AC3495" s="182">
        <v>5</v>
      </c>
      <c r="AD3495" s="182">
        <v>5695.8</v>
      </c>
      <c r="AF3495" s="182" t="s">
        <v>8017</v>
      </c>
      <c r="AG3495" s="182" t="s">
        <v>17312</v>
      </c>
      <c r="AH3495" s="182" t="s">
        <v>2993</v>
      </c>
      <c r="AI3495" s="182" t="s">
        <v>2993</v>
      </c>
    </row>
    <row r="3496" spans="25:35" x14ac:dyDescent="0.4">
      <c r="Y3496" s="182" t="s">
        <v>459</v>
      </c>
      <c r="Z3496" s="182">
        <v>1998</v>
      </c>
      <c r="AA3496" s="182">
        <v>7731.3</v>
      </c>
      <c r="AB3496" s="182">
        <v>374</v>
      </c>
      <c r="AC3496" s="182">
        <v>9</v>
      </c>
      <c r="AD3496" s="182">
        <v>4621</v>
      </c>
      <c r="AF3496" s="182" t="s">
        <v>8019</v>
      </c>
      <c r="AG3496" s="182" t="s">
        <v>17312</v>
      </c>
      <c r="AH3496" s="182" t="s">
        <v>2993</v>
      </c>
      <c r="AI3496" s="182" t="s">
        <v>2993</v>
      </c>
    </row>
    <row r="3497" spans="25:35" x14ac:dyDescent="0.4">
      <c r="Y3497" s="182" t="s">
        <v>8040</v>
      </c>
      <c r="Z3497" s="182">
        <v>1994</v>
      </c>
      <c r="AA3497" s="182">
        <v>4455.3</v>
      </c>
      <c r="AB3497" s="182">
        <v>211</v>
      </c>
      <c r="AC3497" s="182">
        <v>9</v>
      </c>
      <c r="AD3497" s="182">
        <v>2847.7</v>
      </c>
      <c r="AF3497" s="182" t="s">
        <v>8020</v>
      </c>
      <c r="AG3497" s="182" t="s">
        <v>17312</v>
      </c>
      <c r="AH3497" s="182" t="s">
        <v>2993</v>
      </c>
      <c r="AI3497" s="182" t="s">
        <v>17042</v>
      </c>
    </row>
    <row r="3498" spans="25:35" x14ac:dyDescent="0.4">
      <c r="Y3498" s="182" t="s">
        <v>8041</v>
      </c>
      <c r="Z3498" s="182">
        <v>1997</v>
      </c>
      <c r="AA3498" s="182">
        <v>553.5</v>
      </c>
      <c r="AB3498" s="182">
        <v>47</v>
      </c>
      <c r="AC3498" s="182">
        <v>2</v>
      </c>
      <c r="AD3498" s="182">
        <v>553.5</v>
      </c>
      <c r="AF3498" s="182" t="s">
        <v>487</v>
      </c>
      <c r="AG3498" s="182" t="s">
        <v>17312</v>
      </c>
      <c r="AH3498" s="182" t="s">
        <v>2993</v>
      </c>
      <c r="AI3498" s="182" t="s">
        <v>17314</v>
      </c>
    </row>
    <row r="3499" spans="25:35" x14ac:dyDescent="0.4">
      <c r="Y3499" s="182" t="s">
        <v>1432</v>
      </c>
      <c r="Z3499" s="182">
        <v>1996</v>
      </c>
      <c r="AA3499" s="182">
        <v>4770.8999999999996</v>
      </c>
      <c r="AB3499" s="182">
        <v>229</v>
      </c>
      <c r="AC3499" s="182">
        <v>5</v>
      </c>
      <c r="AD3499" s="182">
        <v>4770.8999999999996</v>
      </c>
      <c r="AF3499" s="182" t="s">
        <v>8023</v>
      </c>
      <c r="AG3499" s="182" t="s">
        <v>17312</v>
      </c>
      <c r="AH3499" s="182" t="s">
        <v>2993</v>
      </c>
      <c r="AI3499" s="182" t="s">
        <v>17470</v>
      </c>
    </row>
    <row r="3500" spans="25:35" x14ac:dyDescent="0.4">
      <c r="Y3500" s="182" t="s">
        <v>8044</v>
      </c>
      <c r="Z3500" s="182">
        <v>1995</v>
      </c>
      <c r="AA3500" s="182">
        <v>5720</v>
      </c>
      <c r="AB3500" s="182">
        <v>283</v>
      </c>
      <c r="AC3500" s="182">
        <v>9</v>
      </c>
      <c r="AD3500" s="182">
        <v>5720</v>
      </c>
      <c r="AF3500" s="182" t="s">
        <v>1423</v>
      </c>
      <c r="AG3500" s="182" t="s">
        <v>17327</v>
      </c>
      <c r="AH3500" s="182" t="s">
        <v>2993</v>
      </c>
      <c r="AI3500" s="182" t="s">
        <v>17040</v>
      </c>
    </row>
    <row r="3501" spans="25:35" x14ac:dyDescent="0.4">
      <c r="Y3501" s="182" t="s">
        <v>8045</v>
      </c>
      <c r="Z3501" s="182">
        <v>1985</v>
      </c>
      <c r="AA3501" s="182">
        <v>7716.8</v>
      </c>
      <c r="AB3501" s="182">
        <v>377</v>
      </c>
      <c r="AC3501" s="182">
        <v>9</v>
      </c>
      <c r="AD3501" s="182">
        <v>7716.8</v>
      </c>
      <c r="AF3501" s="182" t="s">
        <v>8026</v>
      </c>
      <c r="AG3501" s="182" t="s">
        <v>17312</v>
      </c>
      <c r="AH3501" s="182" t="s">
        <v>2993</v>
      </c>
      <c r="AI3501" s="182" t="s">
        <v>17320</v>
      </c>
    </row>
    <row r="3502" spans="25:35" x14ac:dyDescent="0.4">
      <c r="Y3502" s="182" t="s">
        <v>8046</v>
      </c>
      <c r="Z3502" s="182">
        <v>1979</v>
      </c>
      <c r="AA3502" s="182">
        <v>4246.3999999999996</v>
      </c>
      <c r="AB3502" s="182">
        <v>445</v>
      </c>
      <c r="AC3502" s="182">
        <v>9</v>
      </c>
      <c r="AD3502" s="182">
        <v>4246.3999999999996</v>
      </c>
      <c r="AF3502" s="182" t="s">
        <v>8027</v>
      </c>
      <c r="AG3502" s="182" t="s">
        <v>17319</v>
      </c>
      <c r="AH3502" s="182" t="s">
        <v>2993</v>
      </c>
      <c r="AI3502" s="182" t="s">
        <v>17042</v>
      </c>
    </row>
    <row r="3503" spans="25:35" x14ac:dyDescent="0.4">
      <c r="Y3503" s="182" t="s">
        <v>8047</v>
      </c>
      <c r="Z3503" s="182">
        <v>1989</v>
      </c>
      <c r="AA3503" s="182">
        <v>6722.8</v>
      </c>
      <c r="AB3503" s="182">
        <v>354</v>
      </c>
      <c r="AC3503" s="182">
        <v>5</v>
      </c>
      <c r="AD3503" s="182">
        <v>6722.8</v>
      </c>
      <c r="AF3503" s="182" t="s">
        <v>8029</v>
      </c>
      <c r="AG3503" s="182" t="s">
        <v>17312</v>
      </c>
      <c r="AH3503" s="182" t="s">
        <v>2993</v>
      </c>
      <c r="AI3503" s="182" t="s">
        <v>17040</v>
      </c>
    </row>
    <row r="3504" spans="25:35" x14ac:dyDescent="0.4">
      <c r="Y3504" s="182" t="s">
        <v>8048</v>
      </c>
      <c r="Z3504" s="182">
        <v>1988</v>
      </c>
      <c r="AA3504" s="182">
        <v>7306.3</v>
      </c>
      <c r="AB3504" s="182">
        <v>359</v>
      </c>
      <c r="AC3504" s="182">
        <v>5</v>
      </c>
      <c r="AD3504" s="182">
        <v>7306.3</v>
      </c>
      <c r="AF3504" s="182" t="s">
        <v>1424</v>
      </c>
      <c r="AG3504" s="182" t="s">
        <v>17312</v>
      </c>
      <c r="AH3504" s="182" t="s">
        <v>2993</v>
      </c>
      <c r="AI3504" s="182" t="s">
        <v>17042</v>
      </c>
    </row>
    <row r="3505" spans="25:35" x14ac:dyDescent="0.4">
      <c r="Y3505" s="182" t="s">
        <v>8049</v>
      </c>
      <c r="Z3505" s="182">
        <v>1989</v>
      </c>
      <c r="AA3505" s="182">
        <v>5804.6</v>
      </c>
      <c r="AB3505" s="182">
        <v>216</v>
      </c>
      <c r="AC3505" s="182">
        <v>10</v>
      </c>
      <c r="AD3505" s="182">
        <v>5804.6</v>
      </c>
      <c r="AF3505" s="182" t="s">
        <v>8031</v>
      </c>
      <c r="AG3505" s="182" t="s">
        <v>17319</v>
      </c>
      <c r="AH3505" s="182" t="s">
        <v>2993</v>
      </c>
      <c r="AI3505" s="182" t="s">
        <v>17042</v>
      </c>
    </row>
    <row r="3506" spans="25:35" x14ac:dyDescent="0.4">
      <c r="Y3506" s="182" t="s">
        <v>1434</v>
      </c>
      <c r="Z3506" s="182">
        <v>1988</v>
      </c>
      <c r="AA3506" s="182">
        <v>5383.1</v>
      </c>
      <c r="AB3506" s="182">
        <v>302</v>
      </c>
      <c r="AC3506" s="182">
        <v>5</v>
      </c>
      <c r="AD3506" s="182">
        <v>5383.1</v>
      </c>
      <c r="AF3506" s="182" t="s">
        <v>466</v>
      </c>
      <c r="AG3506" s="182" t="s">
        <v>17428</v>
      </c>
      <c r="AH3506" s="182" t="s">
        <v>2993</v>
      </c>
      <c r="AI3506" s="182" t="s">
        <v>17315</v>
      </c>
    </row>
    <row r="3507" spans="25:35" x14ac:dyDescent="0.4">
      <c r="Y3507" s="182" t="s">
        <v>8051</v>
      </c>
      <c r="Z3507" s="182">
        <v>1990</v>
      </c>
      <c r="AA3507" s="182">
        <v>3140.2</v>
      </c>
      <c r="AB3507" s="182">
        <v>161</v>
      </c>
      <c r="AC3507" s="182">
        <v>5</v>
      </c>
      <c r="AD3507" s="182">
        <v>3140.2</v>
      </c>
      <c r="AF3507" s="182" t="s">
        <v>8032</v>
      </c>
      <c r="AG3507" s="182" t="s">
        <v>17312</v>
      </c>
      <c r="AH3507" s="182" t="s">
        <v>2993</v>
      </c>
      <c r="AI3507" s="182" t="s">
        <v>17322</v>
      </c>
    </row>
    <row r="3508" spans="25:35" x14ac:dyDescent="0.4">
      <c r="Y3508" s="182" t="s">
        <v>8053</v>
      </c>
      <c r="Z3508" s="182">
        <v>1970</v>
      </c>
      <c r="AA3508" s="182">
        <v>724.5</v>
      </c>
      <c r="AB3508" s="182">
        <v>42</v>
      </c>
      <c r="AC3508" s="182">
        <v>2</v>
      </c>
      <c r="AD3508" s="182">
        <v>724.5</v>
      </c>
      <c r="AF3508" s="182" t="s">
        <v>8033</v>
      </c>
      <c r="AG3508" s="182" t="s">
        <v>17312</v>
      </c>
      <c r="AH3508" s="182" t="s">
        <v>2993</v>
      </c>
      <c r="AI3508" s="182" t="s">
        <v>2993</v>
      </c>
    </row>
    <row r="3509" spans="25:35" x14ac:dyDescent="0.4">
      <c r="Y3509" s="182" t="s">
        <v>8054</v>
      </c>
      <c r="Z3509" s="182">
        <v>1973</v>
      </c>
      <c r="AA3509" s="182">
        <v>710</v>
      </c>
      <c r="AB3509" s="182">
        <v>42</v>
      </c>
      <c r="AC3509" s="182">
        <v>2</v>
      </c>
      <c r="AD3509" s="182">
        <v>710</v>
      </c>
      <c r="AF3509" s="182" t="s">
        <v>1431</v>
      </c>
      <c r="AG3509" s="182" t="s">
        <v>17312</v>
      </c>
      <c r="AH3509" s="182" t="s">
        <v>2993</v>
      </c>
      <c r="AI3509" s="182" t="s">
        <v>17320</v>
      </c>
    </row>
    <row r="3510" spans="25:35" x14ac:dyDescent="0.4">
      <c r="Y3510" s="182" t="s">
        <v>486</v>
      </c>
      <c r="Z3510" s="182">
        <v>1967</v>
      </c>
      <c r="AA3510" s="182">
        <v>1307</v>
      </c>
      <c r="AB3510" s="182">
        <v>42</v>
      </c>
      <c r="AC3510" s="182">
        <v>2</v>
      </c>
      <c r="AD3510" s="182">
        <v>743.6</v>
      </c>
      <c r="AF3510" s="182" t="s">
        <v>8035</v>
      </c>
      <c r="AG3510" s="182" t="s">
        <v>17312</v>
      </c>
      <c r="AH3510" s="182" t="s">
        <v>2993</v>
      </c>
      <c r="AI3510" s="182" t="s">
        <v>17314</v>
      </c>
    </row>
    <row r="3511" spans="25:35" x14ac:dyDescent="0.4">
      <c r="Y3511" s="182" t="s">
        <v>8055</v>
      </c>
      <c r="Z3511" s="182">
        <v>1973</v>
      </c>
      <c r="AA3511" s="182">
        <v>1283.7</v>
      </c>
      <c r="AB3511" s="182">
        <v>42</v>
      </c>
      <c r="AC3511" s="182">
        <v>3</v>
      </c>
      <c r="AD3511" s="182">
        <v>742.9</v>
      </c>
      <c r="AF3511" s="182" t="s">
        <v>8036</v>
      </c>
      <c r="AG3511" s="182" t="s">
        <v>17312</v>
      </c>
      <c r="AH3511" s="182" t="s">
        <v>2993</v>
      </c>
      <c r="AI3511" s="182" t="s">
        <v>2993</v>
      </c>
    </row>
    <row r="3512" spans="25:35" x14ac:dyDescent="0.4">
      <c r="Y3512" s="182" t="s">
        <v>8056</v>
      </c>
      <c r="Z3512" s="182">
        <v>1962</v>
      </c>
      <c r="AA3512" s="182">
        <v>709.6</v>
      </c>
      <c r="AB3512" s="182">
        <v>21</v>
      </c>
      <c r="AC3512" s="182">
        <v>2</v>
      </c>
      <c r="AD3512" s="182">
        <v>378.7</v>
      </c>
      <c r="AF3512" s="182" t="s">
        <v>8037</v>
      </c>
      <c r="AG3512" s="182" t="s">
        <v>17312</v>
      </c>
      <c r="AH3512" s="182" t="s">
        <v>2993</v>
      </c>
      <c r="AI3512" s="182" t="s">
        <v>17315</v>
      </c>
    </row>
    <row r="3513" spans="25:35" x14ac:dyDescent="0.4">
      <c r="Y3513" s="182" t="s">
        <v>8057</v>
      </c>
      <c r="Z3513" s="182">
        <v>1960</v>
      </c>
      <c r="AA3513" s="182">
        <v>494.2</v>
      </c>
      <c r="AB3513" s="182">
        <v>21</v>
      </c>
      <c r="AC3513" s="182">
        <v>2</v>
      </c>
      <c r="AD3513" s="182">
        <v>273.2</v>
      </c>
      <c r="AF3513" s="182" t="s">
        <v>8038</v>
      </c>
      <c r="AG3513" s="182" t="s">
        <v>17312</v>
      </c>
      <c r="AH3513" s="182" t="s">
        <v>2993</v>
      </c>
      <c r="AI3513" s="182" t="s">
        <v>17315</v>
      </c>
    </row>
    <row r="3514" spans="25:35" x14ac:dyDescent="0.4">
      <c r="Y3514" s="182" t="s">
        <v>1435</v>
      </c>
      <c r="Z3514" s="182">
        <v>1959</v>
      </c>
      <c r="AA3514" s="182">
        <v>491</v>
      </c>
      <c r="AB3514" s="182">
        <v>21</v>
      </c>
      <c r="AC3514" s="182">
        <v>2</v>
      </c>
      <c r="AD3514" s="182">
        <v>266.3</v>
      </c>
      <c r="AF3514" s="182" t="s">
        <v>8039</v>
      </c>
      <c r="AG3514" s="182" t="s">
        <v>17312</v>
      </c>
      <c r="AH3514" s="182" t="s">
        <v>2993</v>
      </c>
      <c r="AI3514" s="182" t="s">
        <v>17314</v>
      </c>
    </row>
    <row r="3515" spans="25:35" x14ac:dyDescent="0.4">
      <c r="Y3515" s="182" t="s">
        <v>8059</v>
      </c>
      <c r="Z3515" s="182">
        <v>1958</v>
      </c>
      <c r="AA3515" s="182">
        <v>588.20000000000005</v>
      </c>
      <c r="AB3515" s="182">
        <v>21</v>
      </c>
      <c r="AC3515" s="182">
        <v>2</v>
      </c>
      <c r="AD3515" s="182">
        <v>273</v>
      </c>
      <c r="AF3515" s="182" t="s">
        <v>459</v>
      </c>
      <c r="AG3515" s="182" t="s">
        <v>17319</v>
      </c>
      <c r="AH3515" s="182" t="s">
        <v>2993</v>
      </c>
      <c r="AI3515" s="182" t="s">
        <v>17315</v>
      </c>
    </row>
    <row r="3516" spans="25:35" x14ac:dyDescent="0.4">
      <c r="Y3516" s="182" t="s">
        <v>8060</v>
      </c>
      <c r="Z3516" s="182">
        <v>1975</v>
      </c>
      <c r="AA3516" s="182">
        <v>1945.5</v>
      </c>
      <c r="AB3516" s="182">
        <v>62</v>
      </c>
      <c r="AC3516" s="182">
        <v>3</v>
      </c>
      <c r="AD3516" s="182">
        <v>1073</v>
      </c>
      <c r="AF3516" s="182" t="s">
        <v>8040</v>
      </c>
      <c r="AG3516" s="182" t="s">
        <v>17312</v>
      </c>
      <c r="AH3516" s="182" t="s">
        <v>2993</v>
      </c>
      <c r="AI3516" s="182" t="s">
        <v>2993</v>
      </c>
    </row>
    <row r="3517" spans="25:35" x14ac:dyDescent="0.4">
      <c r="Y3517" s="182" t="s">
        <v>8061</v>
      </c>
      <c r="Z3517" s="182">
        <v>1975</v>
      </c>
      <c r="AA3517" s="182">
        <v>718</v>
      </c>
      <c r="AB3517" s="182">
        <v>32</v>
      </c>
      <c r="AC3517" s="182">
        <v>2</v>
      </c>
      <c r="AD3517" s="182">
        <v>718</v>
      </c>
      <c r="AF3517" s="182" t="s">
        <v>8041</v>
      </c>
      <c r="AG3517" s="182" t="s">
        <v>17312</v>
      </c>
      <c r="AH3517" s="182" t="s">
        <v>2993</v>
      </c>
      <c r="AI3517" s="182" t="s">
        <v>2993</v>
      </c>
    </row>
    <row r="3518" spans="25:35" x14ac:dyDescent="0.4">
      <c r="Y3518" s="182" t="s">
        <v>8062</v>
      </c>
      <c r="Z3518" s="182">
        <v>1976</v>
      </c>
      <c r="AA3518" s="182">
        <v>1624.3</v>
      </c>
      <c r="AB3518" s="182">
        <v>62</v>
      </c>
      <c r="AC3518" s="182">
        <v>3</v>
      </c>
      <c r="AD3518" s="182">
        <v>1061.3</v>
      </c>
      <c r="AF3518" s="182" t="s">
        <v>1432</v>
      </c>
      <c r="AG3518" s="182" t="s">
        <v>17312</v>
      </c>
      <c r="AH3518" s="182" t="s">
        <v>2993</v>
      </c>
      <c r="AI3518" s="182" t="s">
        <v>17320</v>
      </c>
    </row>
    <row r="3519" spans="25:35" x14ac:dyDescent="0.4">
      <c r="Y3519" s="182" t="s">
        <v>8063</v>
      </c>
      <c r="Z3519" s="182">
        <v>1992</v>
      </c>
      <c r="AA3519" s="182">
        <v>3996.8</v>
      </c>
      <c r="AB3519" s="182">
        <v>73</v>
      </c>
      <c r="AC3519" s="182">
        <v>5</v>
      </c>
      <c r="AD3519" s="182">
        <v>2132.5</v>
      </c>
      <c r="AF3519" s="182" t="s">
        <v>8044</v>
      </c>
      <c r="AG3519" s="182" t="s">
        <v>17319</v>
      </c>
      <c r="AH3519" s="182" t="s">
        <v>2993</v>
      </c>
      <c r="AI3519" s="182" t="s">
        <v>17322</v>
      </c>
    </row>
    <row r="3520" spans="25:35" x14ac:dyDescent="0.4">
      <c r="Y3520" s="182" t="s">
        <v>8064</v>
      </c>
      <c r="Z3520" s="182">
        <v>1980</v>
      </c>
      <c r="AA3520" s="182">
        <v>1672.3</v>
      </c>
      <c r="AB3520" s="182">
        <v>62</v>
      </c>
      <c r="AC3520" s="182">
        <v>3</v>
      </c>
      <c r="AD3520" s="182">
        <v>1067.5</v>
      </c>
      <c r="AF3520" s="182" t="s">
        <v>8045</v>
      </c>
      <c r="AG3520" s="182" t="s">
        <v>17319</v>
      </c>
      <c r="AH3520" s="182" t="s">
        <v>2993</v>
      </c>
      <c r="AI3520" s="182" t="s">
        <v>17315</v>
      </c>
    </row>
    <row r="3521" spans="25:35" x14ac:dyDescent="0.4">
      <c r="Y3521" s="182" t="s">
        <v>8067</v>
      </c>
      <c r="Z3521" s="182">
        <v>1986</v>
      </c>
      <c r="AA3521" s="182">
        <v>1091.4000000000001</v>
      </c>
      <c r="AB3521" s="182">
        <v>62</v>
      </c>
      <c r="AC3521" s="182">
        <v>3</v>
      </c>
      <c r="AD3521" s="182">
        <v>1091.4000000000001</v>
      </c>
      <c r="AF3521" s="182" t="s">
        <v>8046</v>
      </c>
      <c r="AG3521" s="182" t="s">
        <v>17312</v>
      </c>
      <c r="AH3521" s="182" t="s">
        <v>2993</v>
      </c>
      <c r="AI3521" s="182" t="s">
        <v>17040</v>
      </c>
    </row>
    <row r="3522" spans="25:35" x14ac:dyDescent="0.4">
      <c r="Y3522" s="182" t="s">
        <v>8068</v>
      </c>
      <c r="Z3522" s="182">
        <v>1959</v>
      </c>
      <c r="AA3522" s="182">
        <v>1540.4</v>
      </c>
      <c r="AB3522" s="182">
        <v>73</v>
      </c>
      <c r="AC3522" s="182">
        <v>3</v>
      </c>
      <c r="AD3522" s="182">
        <v>1540.4</v>
      </c>
      <c r="AF3522" s="182" t="s">
        <v>8047</v>
      </c>
      <c r="AG3522" s="182" t="s">
        <v>17312</v>
      </c>
      <c r="AH3522" s="182" t="s">
        <v>2993</v>
      </c>
      <c r="AI3522" s="182" t="s">
        <v>2993</v>
      </c>
    </row>
    <row r="3523" spans="25:35" x14ac:dyDescent="0.4">
      <c r="Y3523" s="182" t="s">
        <v>8069</v>
      </c>
      <c r="Z3523" s="182">
        <v>1959</v>
      </c>
      <c r="AA3523" s="182">
        <v>278.5</v>
      </c>
      <c r="AB3523" s="182">
        <v>21</v>
      </c>
      <c r="AC3523" s="182">
        <v>2</v>
      </c>
      <c r="AD3523" s="182">
        <v>278.5</v>
      </c>
      <c r="AF3523" s="182" t="s">
        <v>8048</v>
      </c>
      <c r="AG3523" s="182" t="s">
        <v>17312</v>
      </c>
      <c r="AH3523" s="182" t="s">
        <v>2993</v>
      </c>
      <c r="AI3523" s="182" t="s">
        <v>17341</v>
      </c>
    </row>
    <row r="3524" spans="25:35" x14ac:dyDescent="0.4">
      <c r="Y3524" s="182" t="s">
        <v>8072</v>
      </c>
      <c r="Z3524" s="182">
        <v>1958</v>
      </c>
      <c r="AA3524" s="182">
        <v>393.6</v>
      </c>
      <c r="AB3524" s="182">
        <v>42</v>
      </c>
      <c r="AC3524" s="182">
        <v>2</v>
      </c>
      <c r="AD3524" s="182">
        <v>393.6</v>
      </c>
      <c r="AF3524" s="182" t="s">
        <v>8049</v>
      </c>
      <c r="AG3524" s="182" t="s">
        <v>17312</v>
      </c>
      <c r="AH3524" s="182" t="s">
        <v>2993</v>
      </c>
      <c r="AI3524" s="182" t="s">
        <v>17042</v>
      </c>
    </row>
    <row r="3525" spans="25:35" x14ac:dyDescent="0.4">
      <c r="Y3525" s="182" t="s">
        <v>8073</v>
      </c>
      <c r="Z3525" s="182">
        <v>1957</v>
      </c>
      <c r="AA3525" s="182">
        <v>279.89999999999998</v>
      </c>
      <c r="AB3525" s="182">
        <v>21</v>
      </c>
      <c r="AC3525" s="182">
        <v>2</v>
      </c>
      <c r="AD3525" s="182">
        <v>279.89999999999998</v>
      </c>
      <c r="AF3525" s="182" t="s">
        <v>1434</v>
      </c>
      <c r="AG3525" s="182" t="s">
        <v>17312</v>
      </c>
      <c r="AH3525" s="182" t="s">
        <v>2993</v>
      </c>
      <c r="AI3525" s="182" t="s">
        <v>17314</v>
      </c>
    </row>
    <row r="3526" spans="25:35" x14ac:dyDescent="0.4">
      <c r="Y3526" s="182" t="s">
        <v>8074</v>
      </c>
      <c r="Z3526" s="182">
        <v>1957</v>
      </c>
      <c r="AA3526" s="182">
        <v>509.3</v>
      </c>
      <c r="AB3526" s="182">
        <v>29</v>
      </c>
      <c r="AC3526" s="182">
        <v>2</v>
      </c>
      <c r="AD3526" s="182">
        <v>509.3</v>
      </c>
      <c r="AF3526" s="182" t="s">
        <v>8051</v>
      </c>
      <c r="AG3526" s="182" t="s">
        <v>17312</v>
      </c>
      <c r="AH3526" s="182" t="s">
        <v>2993</v>
      </c>
      <c r="AI3526" s="182" t="s">
        <v>17315</v>
      </c>
    </row>
    <row r="3527" spans="25:35" x14ac:dyDescent="0.4">
      <c r="Y3527" s="182" t="s">
        <v>8076</v>
      </c>
      <c r="Z3527" s="182">
        <v>1959</v>
      </c>
      <c r="AA3527" s="182">
        <v>275.89999999999998</v>
      </c>
      <c r="AB3527" s="182">
        <v>21</v>
      </c>
      <c r="AC3527" s="182">
        <v>2</v>
      </c>
      <c r="AD3527" s="182">
        <v>275.89999999999998</v>
      </c>
      <c r="AF3527" s="182" t="s">
        <v>8053</v>
      </c>
      <c r="AG3527" s="182" t="s">
        <v>17312</v>
      </c>
      <c r="AH3527" s="182" t="s">
        <v>2993</v>
      </c>
      <c r="AI3527" s="182" t="s">
        <v>17042</v>
      </c>
    </row>
    <row r="3528" spans="25:35" x14ac:dyDescent="0.4">
      <c r="Y3528" s="182" t="s">
        <v>8078</v>
      </c>
      <c r="Z3528" s="182">
        <v>1957</v>
      </c>
      <c r="AA3528" s="182">
        <v>278.89999999999998</v>
      </c>
      <c r="AB3528" s="182">
        <v>23</v>
      </c>
      <c r="AC3528" s="182">
        <v>2</v>
      </c>
      <c r="AD3528" s="182">
        <v>278.89999999999998</v>
      </c>
      <c r="AF3528" s="182" t="s">
        <v>8054</v>
      </c>
      <c r="AG3528" s="182" t="s">
        <v>17312</v>
      </c>
      <c r="AH3528" s="182" t="s">
        <v>2993</v>
      </c>
      <c r="AI3528" s="182" t="s">
        <v>17042</v>
      </c>
    </row>
    <row r="3529" spans="25:35" x14ac:dyDescent="0.4">
      <c r="Y3529" s="182" t="s">
        <v>8080</v>
      </c>
      <c r="Z3529" s="182">
        <v>1959</v>
      </c>
      <c r="AA3529" s="182">
        <v>188.5</v>
      </c>
      <c r="AB3529" s="182">
        <v>21</v>
      </c>
      <c r="AC3529" s="182">
        <v>2</v>
      </c>
      <c r="AD3529" s="182">
        <v>188.5</v>
      </c>
      <c r="AF3529" s="182" t="s">
        <v>486</v>
      </c>
      <c r="AG3529" s="182" t="s">
        <v>17312</v>
      </c>
      <c r="AH3529" s="182" t="s">
        <v>2993</v>
      </c>
      <c r="AI3529" s="182" t="s">
        <v>17042</v>
      </c>
    </row>
    <row r="3530" spans="25:35" x14ac:dyDescent="0.4">
      <c r="Y3530" s="182" t="s">
        <v>8081</v>
      </c>
      <c r="Z3530" s="182">
        <v>1961</v>
      </c>
      <c r="AA3530" s="182">
        <v>280</v>
      </c>
      <c r="AB3530" s="182">
        <v>21</v>
      </c>
      <c r="AC3530" s="182">
        <v>2</v>
      </c>
      <c r="AD3530" s="182">
        <v>280</v>
      </c>
      <c r="AF3530" s="182" t="s">
        <v>8055</v>
      </c>
      <c r="AG3530" s="182" t="s">
        <v>17312</v>
      </c>
      <c r="AH3530" s="182" t="s">
        <v>2993</v>
      </c>
      <c r="AI3530" s="182" t="s">
        <v>17042</v>
      </c>
    </row>
    <row r="3531" spans="25:35" x14ac:dyDescent="0.4">
      <c r="Y3531" s="182" t="s">
        <v>8083</v>
      </c>
      <c r="Z3531" s="182">
        <v>1963</v>
      </c>
      <c r="AA3531" s="182">
        <v>510.1</v>
      </c>
      <c r="AB3531" s="182">
        <v>42</v>
      </c>
      <c r="AC3531" s="182">
        <v>2</v>
      </c>
      <c r="AD3531" s="182">
        <v>510.1</v>
      </c>
      <c r="AF3531" s="182" t="s">
        <v>8056</v>
      </c>
      <c r="AG3531" s="182" t="s">
        <v>17312</v>
      </c>
      <c r="AH3531" s="182" t="s">
        <v>2993</v>
      </c>
      <c r="AI3531" s="182" t="s">
        <v>17042</v>
      </c>
    </row>
    <row r="3532" spans="25:35" x14ac:dyDescent="0.4">
      <c r="Y3532" s="182" t="s">
        <v>1437</v>
      </c>
      <c r="Z3532" s="182">
        <v>1961</v>
      </c>
      <c r="AA3532" s="182">
        <v>277</v>
      </c>
      <c r="AB3532" s="182">
        <v>21</v>
      </c>
      <c r="AC3532" s="182">
        <v>2</v>
      </c>
      <c r="AD3532" s="182">
        <v>277</v>
      </c>
      <c r="AF3532" s="182" t="s">
        <v>8057</v>
      </c>
      <c r="AG3532" s="182" t="s">
        <v>17312</v>
      </c>
      <c r="AH3532" s="182" t="s">
        <v>2993</v>
      </c>
      <c r="AI3532" s="182" t="s">
        <v>17040</v>
      </c>
    </row>
    <row r="3533" spans="25:35" x14ac:dyDescent="0.4">
      <c r="Y3533" s="182" t="s">
        <v>8085</v>
      </c>
      <c r="Z3533" s="182">
        <v>2010</v>
      </c>
      <c r="AA3533" s="182">
        <v>907.4</v>
      </c>
      <c r="AB3533" s="182">
        <v>70</v>
      </c>
      <c r="AC3533" s="182">
        <v>3</v>
      </c>
      <c r="AD3533" s="182">
        <v>907.4</v>
      </c>
      <c r="AF3533" s="182" t="s">
        <v>1435</v>
      </c>
      <c r="AG3533" s="182" t="s">
        <v>17312</v>
      </c>
      <c r="AH3533" s="182" t="s">
        <v>2993</v>
      </c>
      <c r="AI3533" s="182" t="s">
        <v>17040</v>
      </c>
    </row>
    <row r="3534" spans="25:35" x14ac:dyDescent="0.4">
      <c r="Y3534" s="182" t="s">
        <v>8086</v>
      </c>
      <c r="Z3534" s="182">
        <v>1968</v>
      </c>
      <c r="AA3534" s="182">
        <v>621.70000000000005</v>
      </c>
      <c r="AB3534" s="182">
        <v>42</v>
      </c>
      <c r="AC3534" s="182">
        <v>2</v>
      </c>
      <c r="AD3534" s="182">
        <v>621.70000000000005</v>
      </c>
      <c r="AF3534" s="182" t="s">
        <v>8059</v>
      </c>
      <c r="AG3534" s="182" t="s">
        <v>17312</v>
      </c>
      <c r="AH3534" s="182" t="s">
        <v>2993</v>
      </c>
      <c r="AI3534" s="182" t="s">
        <v>17040</v>
      </c>
    </row>
    <row r="3535" spans="25:35" x14ac:dyDescent="0.4">
      <c r="Y3535" s="182" t="s">
        <v>8087</v>
      </c>
      <c r="Z3535" s="182">
        <v>1961</v>
      </c>
      <c r="AA3535" s="182">
        <v>245.8</v>
      </c>
      <c r="AB3535" s="182">
        <v>31</v>
      </c>
      <c r="AC3535" s="182">
        <v>2</v>
      </c>
      <c r="AD3535" s="182">
        <v>245.8</v>
      </c>
      <c r="AF3535" s="182" t="s">
        <v>8060</v>
      </c>
      <c r="AG3535" s="182" t="s">
        <v>17312</v>
      </c>
      <c r="AH3535" s="182" t="s">
        <v>2993</v>
      </c>
      <c r="AI3535" s="182" t="s">
        <v>17042</v>
      </c>
    </row>
    <row r="3536" spans="25:35" x14ac:dyDescent="0.4">
      <c r="Y3536" s="182" t="s">
        <v>1438</v>
      </c>
      <c r="Z3536" s="182">
        <v>1971</v>
      </c>
      <c r="AA3536" s="182">
        <v>1294</v>
      </c>
      <c r="AB3536" s="182">
        <v>86</v>
      </c>
      <c r="AC3536" s="182">
        <v>3</v>
      </c>
      <c r="AD3536" s="182">
        <v>1294</v>
      </c>
      <c r="AF3536" s="182" t="s">
        <v>8061</v>
      </c>
      <c r="AG3536" s="182" t="s">
        <v>17312</v>
      </c>
      <c r="AH3536" s="182" t="s">
        <v>17449</v>
      </c>
      <c r="AI3536" s="182" t="s">
        <v>17042</v>
      </c>
    </row>
    <row r="3537" spans="25:35" x14ac:dyDescent="0.4">
      <c r="Y3537" s="182" t="s">
        <v>8090</v>
      </c>
      <c r="Z3537" s="182">
        <v>1961</v>
      </c>
      <c r="AA3537" s="182">
        <v>343.3</v>
      </c>
      <c r="AB3537" s="182">
        <v>16</v>
      </c>
      <c r="AC3537" s="182">
        <v>2</v>
      </c>
      <c r="AD3537" s="182">
        <v>343.3</v>
      </c>
      <c r="AF3537" s="182" t="s">
        <v>8062</v>
      </c>
      <c r="AG3537" s="182" t="s">
        <v>17312</v>
      </c>
      <c r="AH3537" s="182" t="s">
        <v>2993</v>
      </c>
      <c r="AI3537" s="182" t="s">
        <v>17042</v>
      </c>
    </row>
    <row r="3538" spans="25:35" x14ac:dyDescent="0.4">
      <c r="Y3538" s="182" t="s">
        <v>8091</v>
      </c>
      <c r="Z3538" s="182">
        <v>1965</v>
      </c>
      <c r="AA3538" s="182">
        <v>330.1</v>
      </c>
      <c r="AB3538" s="182">
        <v>21</v>
      </c>
      <c r="AC3538" s="182">
        <v>2</v>
      </c>
      <c r="AD3538" s="182">
        <v>330.1</v>
      </c>
      <c r="AF3538" s="182" t="s">
        <v>8063</v>
      </c>
      <c r="AG3538" s="182" t="s">
        <v>17312</v>
      </c>
      <c r="AH3538" s="182" t="s">
        <v>2993</v>
      </c>
      <c r="AI3538" s="182" t="s">
        <v>17315</v>
      </c>
    </row>
    <row r="3539" spans="25:35" x14ac:dyDescent="0.4">
      <c r="Y3539" s="182" t="s">
        <v>8093</v>
      </c>
      <c r="Z3539" s="182">
        <v>1961</v>
      </c>
      <c r="AA3539" s="182">
        <v>263.8</v>
      </c>
      <c r="AB3539" s="182">
        <v>21</v>
      </c>
      <c r="AC3539" s="182">
        <v>2</v>
      </c>
      <c r="AD3539" s="182">
        <v>263.8</v>
      </c>
      <c r="AF3539" s="182" t="s">
        <v>8064</v>
      </c>
      <c r="AG3539" s="182" t="s">
        <v>17312</v>
      </c>
      <c r="AH3539" s="182" t="s">
        <v>2993</v>
      </c>
      <c r="AI3539" s="182" t="s">
        <v>17042</v>
      </c>
    </row>
    <row r="3540" spans="25:35" x14ac:dyDescent="0.4">
      <c r="Y3540" s="182" t="s">
        <v>8095</v>
      </c>
      <c r="Z3540" s="182">
        <v>1980</v>
      </c>
      <c r="AA3540" s="182">
        <v>419.7</v>
      </c>
      <c r="AB3540" s="182">
        <v>21</v>
      </c>
      <c r="AC3540" s="182">
        <v>2</v>
      </c>
      <c r="AD3540" s="182">
        <v>419.7</v>
      </c>
      <c r="AF3540" s="182" t="s">
        <v>8067</v>
      </c>
      <c r="AG3540" s="182" t="s">
        <v>17312</v>
      </c>
      <c r="AH3540" s="182" t="s">
        <v>2993</v>
      </c>
      <c r="AI3540" s="182" t="s">
        <v>17042</v>
      </c>
    </row>
    <row r="3541" spans="25:35" x14ac:dyDescent="0.4">
      <c r="Y3541" s="182" t="s">
        <v>8097</v>
      </c>
      <c r="Z3541" s="182">
        <v>1966</v>
      </c>
      <c r="AA3541" s="182">
        <v>709.5</v>
      </c>
      <c r="AB3541" s="182">
        <v>42</v>
      </c>
      <c r="AC3541" s="182">
        <v>2</v>
      </c>
      <c r="AD3541" s="182">
        <v>709.5</v>
      </c>
      <c r="AF3541" s="182" t="s">
        <v>8068</v>
      </c>
      <c r="AG3541" s="182" t="s">
        <v>17325</v>
      </c>
      <c r="AH3541" s="182" t="s">
        <v>2993</v>
      </c>
      <c r="AI3541" s="182" t="s">
        <v>2993</v>
      </c>
    </row>
    <row r="3542" spans="25:35" x14ac:dyDescent="0.4">
      <c r="Y3542" s="182" t="s">
        <v>462</v>
      </c>
      <c r="Z3542" s="182">
        <v>1961</v>
      </c>
      <c r="AA3542" s="182">
        <v>346.1</v>
      </c>
      <c r="AB3542" s="182">
        <v>42</v>
      </c>
      <c r="AC3542" s="182">
        <v>2</v>
      </c>
      <c r="AD3542" s="182">
        <v>346.1</v>
      </c>
      <c r="AF3542" s="182" t="s">
        <v>8069</v>
      </c>
      <c r="AG3542" s="182" t="s">
        <v>17312</v>
      </c>
      <c r="AH3542" s="182" t="s">
        <v>2993</v>
      </c>
      <c r="AI3542" s="182" t="s">
        <v>17040</v>
      </c>
    </row>
    <row r="3543" spans="25:35" x14ac:dyDescent="0.4">
      <c r="Y3543" s="182" t="s">
        <v>8101</v>
      </c>
      <c r="Z3543" s="182">
        <v>1973</v>
      </c>
      <c r="AA3543" s="182">
        <v>387</v>
      </c>
      <c r="AB3543" s="182">
        <v>26</v>
      </c>
      <c r="AC3543" s="182">
        <v>2</v>
      </c>
      <c r="AD3543" s="182">
        <v>387</v>
      </c>
      <c r="AF3543" s="182" t="s">
        <v>8072</v>
      </c>
      <c r="AG3543" s="182" t="s">
        <v>17312</v>
      </c>
      <c r="AH3543" s="182" t="s">
        <v>2993</v>
      </c>
      <c r="AI3543" s="182" t="s">
        <v>17042</v>
      </c>
    </row>
    <row r="3544" spans="25:35" x14ac:dyDescent="0.4">
      <c r="Y3544" s="182" t="s">
        <v>8102</v>
      </c>
      <c r="Z3544" s="182">
        <v>1964</v>
      </c>
      <c r="AA3544" s="182">
        <v>553.70000000000005</v>
      </c>
      <c r="AB3544" s="182">
        <v>42</v>
      </c>
      <c r="AC3544" s="182">
        <v>2</v>
      </c>
      <c r="AD3544" s="182">
        <v>553.70000000000005</v>
      </c>
      <c r="AF3544" s="182" t="s">
        <v>8073</v>
      </c>
      <c r="AG3544" s="182" t="s">
        <v>17312</v>
      </c>
      <c r="AH3544" s="182" t="s">
        <v>2993</v>
      </c>
      <c r="AI3544" s="182" t="s">
        <v>17040</v>
      </c>
    </row>
    <row r="3545" spans="25:35" x14ac:dyDescent="0.4">
      <c r="Y3545" s="182" t="s">
        <v>8103</v>
      </c>
      <c r="Z3545" s="182">
        <v>1976</v>
      </c>
      <c r="AA3545" s="182">
        <v>775.6</v>
      </c>
      <c r="AB3545" s="182">
        <v>42</v>
      </c>
      <c r="AC3545" s="182">
        <v>2</v>
      </c>
      <c r="AD3545" s="182">
        <v>775.6</v>
      </c>
      <c r="AF3545" s="182" t="s">
        <v>8074</v>
      </c>
      <c r="AG3545" s="182" t="s">
        <v>17312</v>
      </c>
      <c r="AH3545" s="182" t="s">
        <v>2993</v>
      </c>
      <c r="AI3545" s="182" t="s">
        <v>17040</v>
      </c>
    </row>
    <row r="3546" spans="25:35" x14ac:dyDescent="0.4">
      <c r="Y3546" s="182" t="s">
        <v>8104</v>
      </c>
      <c r="Z3546" s="182">
        <v>1982</v>
      </c>
      <c r="AA3546" s="182">
        <v>721.5</v>
      </c>
      <c r="AB3546" s="182">
        <v>42</v>
      </c>
      <c r="AC3546" s="182">
        <v>2</v>
      </c>
      <c r="AD3546" s="182">
        <v>721.5</v>
      </c>
      <c r="AF3546" s="182" t="s">
        <v>8076</v>
      </c>
      <c r="AG3546" s="182" t="s">
        <v>17312</v>
      </c>
      <c r="AH3546" s="182" t="s">
        <v>2993</v>
      </c>
      <c r="AI3546" s="182" t="s">
        <v>17040</v>
      </c>
    </row>
    <row r="3547" spans="25:35" x14ac:dyDescent="0.4">
      <c r="Y3547" s="182" t="s">
        <v>8106</v>
      </c>
      <c r="Z3547" s="182">
        <v>1961</v>
      </c>
      <c r="AA3547" s="182">
        <v>286</v>
      </c>
      <c r="AB3547" s="182">
        <v>21</v>
      </c>
      <c r="AC3547" s="182">
        <v>2</v>
      </c>
      <c r="AD3547" s="182">
        <v>286</v>
      </c>
      <c r="AF3547" s="182" t="s">
        <v>8078</v>
      </c>
      <c r="AG3547" s="182" t="s">
        <v>17312</v>
      </c>
      <c r="AH3547" s="182" t="s">
        <v>2993</v>
      </c>
      <c r="AI3547" s="182" t="s">
        <v>2993</v>
      </c>
    </row>
    <row r="3548" spans="25:35" x14ac:dyDescent="0.4">
      <c r="Y3548" s="182" t="s">
        <v>8107</v>
      </c>
      <c r="Z3548" s="182">
        <v>1933</v>
      </c>
      <c r="AA3548" s="182">
        <v>432.9</v>
      </c>
      <c r="AB3548" s="182">
        <v>16</v>
      </c>
      <c r="AC3548" s="182">
        <v>2</v>
      </c>
      <c r="AD3548" s="182">
        <v>410.7</v>
      </c>
      <c r="AF3548" s="182" t="s">
        <v>8080</v>
      </c>
      <c r="AG3548" s="182" t="s">
        <v>17312</v>
      </c>
      <c r="AH3548" s="182" t="s">
        <v>2993</v>
      </c>
      <c r="AI3548" s="182" t="s">
        <v>2993</v>
      </c>
    </row>
    <row r="3549" spans="25:35" x14ac:dyDescent="0.4">
      <c r="Y3549" s="182" t="s">
        <v>8108</v>
      </c>
      <c r="Z3549" s="182">
        <v>1925</v>
      </c>
      <c r="AA3549" s="182">
        <v>457</v>
      </c>
      <c r="AB3549" s="182">
        <v>29</v>
      </c>
      <c r="AC3549" s="182">
        <v>2</v>
      </c>
      <c r="AD3549" s="182">
        <v>457</v>
      </c>
      <c r="AF3549" s="182" t="s">
        <v>8081</v>
      </c>
      <c r="AG3549" s="182" t="s">
        <v>17312</v>
      </c>
      <c r="AH3549" s="182" t="s">
        <v>2993</v>
      </c>
      <c r="AI3549" s="182" t="s">
        <v>17040</v>
      </c>
    </row>
    <row r="3550" spans="25:35" x14ac:dyDescent="0.4">
      <c r="Y3550" s="182" t="s">
        <v>8110</v>
      </c>
      <c r="Z3550" s="182">
        <v>1957</v>
      </c>
      <c r="AA3550" s="182">
        <v>518</v>
      </c>
      <c r="AB3550" s="182">
        <v>34</v>
      </c>
      <c r="AC3550" s="182">
        <v>2</v>
      </c>
      <c r="AD3550" s="182">
        <v>518</v>
      </c>
      <c r="AF3550" s="182" t="s">
        <v>8083</v>
      </c>
      <c r="AG3550" s="182" t="s">
        <v>17312</v>
      </c>
      <c r="AH3550" s="182" t="s">
        <v>2993</v>
      </c>
      <c r="AI3550" s="182" t="s">
        <v>17042</v>
      </c>
    </row>
    <row r="3551" spans="25:35" x14ac:dyDescent="0.4">
      <c r="Y3551" s="182" t="s">
        <v>8111</v>
      </c>
      <c r="Z3551" s="182">
        <v>1927</v>
      </c>
      <c r="AA3551" s="182">
        <v>181</v>
      </c>
      <c r="AB3551" s="182">
        <v>10</v>
      </c>
      <c r="AC3551" s="182">
        <v>2</v>
      </c>
      <c r="AD3551" s="182">
        <v>143.19999999999999</v>
      </c>
      <c r="AF3551" s="182" t="s">
        <v>1437</v>
      </c>
      <c r="AG3551" s="182" t="s">
        <v>17312</v>
      </c>
      <c r="AH3551" s="182" t="s">
        <v>2993</v>
      </c>
      <c r="AI3551" s="182" t="s">
        <v>17040</v>
      </c>
    </row>
    <row r="3552" spans="25:35" x14ac:dyDescent="0.4">
      <c r="Y3552" s="182" t="s">
        <v>1439</v>
      </c>
      <c r="Z3552" s="182">
        <v>1936</v>
      </c>
      <c r="AA3552" s="182">
        <v>547.79999999999995</v>
      </c>
      <c r="AB3552" s="182">
        <v>26</v>
      </c>
      <c r="AC3552" s="182">
        <v>2</v>
      </c>
      <c r="AD3552" s="182">
        <v>529.6</v>
      </c>
      <c r="AF3552" s="182" t="s">
        <v>8085</v>
      </c>
      <c r="AG3552" s="182" t="s">
        <v>17312</v>
      </c>
      <c r="AH3552" s="182" t="s">
        <v>2993</v>
      </c>
      <c r="AI3552" s="182" t="s">
        <v>2993</v>
      </c>
    </row>
    <row r="3553" spans="25:35" x14ac:dyDescent="0.4">
      <c r="Y3553" s="182" t="s">
        <v>8114</v>
      </c>
      <c r="Z3553" s="182">
        <v>1926</v>
      </c>
      <c r="AA3553" s="182">
        <v>361.6</v>
      </c>
      <c r="AB3553" s="182">
        <v>18</v>
      </c>
      <c r="AC3553" s="182">
        <v>2</v>
      </c>
      <c r="AD3553" s="182">
        <v>290.2</v>
      </c>
      <c r="AF3553" s="182" t="s">
        <v>8086</v>
      </c>
      <c r="AG3553" s="182" t="s">
        <v>17312</v>
      </c>
      <c r="AH3553" s="182" t="s">
        <v>2993</v>
      </c>
      <c r="AI3553" s="182" t="s">
        <v>17042</v>
      </c>
    </row>
    <row r="3554" spans="25:35" x14ac:dyDescent="0.4">
      <c r="Y3554" s="182" t="s">
        <v>8116</v>
      </c>
      <c r="Z3554" s="182">
        <v>2011</v>
      </c>
      <c r="AA3554" s="182">
        <v>2126.7600000000002</v>
      </c>
      <c r="AB3554" s="182">
        <v>35</v>
      </c>
      <c r="AC3554" s="182">
        <v>3</v>
      </c>
      <c r="AD3554" s="182">
        <v>1637.1</v>
      </c>
      <c r="AF3554" s="182" t="s">
        <v>8087</v>
      </c>
      <c r="AG3554" s="182" t="s">
        <v>17312</v>
      </c>
      <c r="AH3554" s="182" t="s">
        <v>2993</v>
      </c>
      <c r="AI3554" s="182" t="s">
        <v>17040</v>
      </c>
    </row>
    <row r="3555" spans="25:35" x14ac:dyDescent="0.4">
      <c r="Y3555" s="182" t="s">
        <v>8118</v>
      </c>
      <c r="Z3555" s="182">
        <v>1900</v>
      </c>
      <c r="AA3555" s="182">
        <v>312.8</v>
      </c>
      <c r="AB3555" s="182">
        <v>12</v>
      </c>
      <c r="AC3555" s="182">
        <v>2</v>
      </c>
      <c r="AD3555" s="182">
        <v>266.89999999999998</v>
      </c>
      <c r="AF3555" s="182" t="s">
        <v>1438</v>
      </c>
      <c r="AG3555" s="182" t="s">
        <v>17312</v>
      </c>
      <c r="AH3555" s="182" t="s">
        <v>2993</v>
      </c>
      <c r="AI3555" s="182" t="s">
        <v>17322</v>
      </c>
    </row>
    <row r="3556" spans="25:35" x14ac:dyDescent="0.4">
      <c r="Y3556" s="182" t="s">
        <v>8120</v>
      </c>
      <c r="Z3556" s="182">
        <v>1952</v>
      </c>
      <c r="AA3556" s="182">
        <v>307.60000000000002</v>
      </c>
      <c r="AB3556" s="182">
        <v>68</v>
      </c>
      <c r="AC3556" s="182">
        <v>2</v>
      </c>
      <c r="AD3556" s="182">
        <v>307.60000000000002</v>
      </c>
      <c r="AF3556" s="182" t="s">
        <v>8090</v>
      </c>
      <c r="AG3556" s="182" t="s">
        <v>17312</v>
      </c>
      <c r="AH3556" s="182" t="s">
        <v>2993</v>
      </c>
      <c r="AI3556" s="182" t="s">
        <v>17040</v>
      </c>
    </row>
    <row r="3557" spans="25:35" x14ac:dyDescent="0.4">
      <c r="Y3557" s="182" t="s">
        <v>8121</v>
      </c>
      <c r="Z3557" s="182">
        <v>1955</v>
      </c>
      <c r="AA3557" s="182">
        <v>177.6</v>
      </c>
      <c r="AB3557" s="182">
        <v>26</v>
      </c>
      <c r="AC3557" s="182">
        <v>2</v>
      </c>
      <c r="AD3557" s="182">
        <v>177.6</v>
      </c>
      <c r="AF3557" s="182" t="s">
        <v>8091</v>
      </c>
      <c r="AG3557" s="182" t="s">
        <v>17312</v>
      </c>
      <c r="AH3557" s="182" t="s">
        <v>2993</v>
      </c>
      <c r="AI3557" s="182" t="s">
        <v>17040</v>
      </c>
    </row>
    <row r="3558" spans="25:35" x14ac:dyDescent="0.4">
      <c r="Y3558" s="182" t="s">
        <v>8122</v>
      </c>
      <c r="Z3558" s="182">
        <v>1908</v>
      </c>
      <c r="AA3558" s="182">
        <v>1140.3</v>
      </c>
      <c r="AB3558" s="182">
        <v>36</v>
      </c>
      <c r="AC3558" s="182">
        <v>3</v>
      </c>
      <c r="AD3558" s="182">
        <v>1140.3</v>
      </c>
      <c r="AF3558" s="182" t="s">
        <v>8093</v>
      </c>
      <c r="AG3558" s="182" t="s">
        <v>2993</v>
      </c>
      <c r="AH3558" s="182" t="s">
        <v>2993</v>
      </c>
      <c r="AI3558" s="182" t="s">
        <v>17042</v>
      </c>
    </row>
    <row r="3559" spans="25:35" x14ac:dyDescent="0.4">
      <c r="Y3559" s="182" t="s">
        <v>8123</v>
      </c>
      <c r="Z3559" s="182">
        <v>1994</v>
      </c>
      <c r="AA3559" s="182">
        <v>774.5</v>
      </c>
      <c r="AB3559" s="182">
        <v>69</v>
      </c>
      <c r="AC3559" s="182">
        <v>4</v>
      </c>
      <c r="AD3559" s="182">
        <v>774.5</v>
      </c>
      <c r="AF3559" s="182" t="s">
        <v>8095</v>
      </c>
      <c r="AG3559" s="182" t="s">
        <v>17312</v>
      </c>
      <c r="AH3559" s="182" t="s">
        <v>2993</v>
      </c>
      <c r="AI3559" s="182" t="s">
        <v>17042</v>
      </c>
    </row>
    <row r="3560" spans="25:35" x14ac:dyDescent="0.4">
      <c r="Y3560" s="182" t="s">
        <v>461</v>
      </c>
      <c r="Z3560" s="182">
        <v>1961</v>
      </c>
      <c r="AA3560" s="182">
        <v>374.6</v>
      </c>
      <c r="AB3560" s="182">
        <v>42</v>
      </c>
      <c r="AC3560" s="182">
        <v>2</v>
      </c>
      <c r="AD3560" s="182">
        <v>374.6</v>
      </c>
      <c r="AF3560" s="182" t="s">
        <v>8097</v>
      </c>
      <c r="AG3560" s="182" t="s">
        <v>17312</v>
      </c>
      <c r="AH3560" s="182" t="s">
        <v>2993</v>
      </c>
      <c r="AI3560" s="182" t="s">
        <v>17042</v>
      </c>
    </row>
    <row r="3561" spans="25:35" x14ac:dyDescent="0.4">
      <c r="Y3561" s="182" t="s">
        <v>8127</v>
      </c>
      <c r="Z3561" s="182">
        <v>1957</v>
      </c>
      <c r="AA3561" s="182">
        <v>157.9</v>
      </c>
      <c r="AB3561" s="182">
        <v>18</v>
      </c>
      <c r="AC3561" s="182">
        <v>2</v>
      </c>
      <c r="AD3561" s="182">
        <v>157.9</v>
      </c>
      <c r="AF3561" s="182" t="s">
        <v>462</v>
      </c>
      <c r="AG3561" s="182" t="s">
        <v>17312</v>
      </c>
      <c r="AH3561" s="182" t="s">
        <v>2993</v>
      </c>
      <c r="AI3561" s="182" t="s">
        <v>2993</v>
      </c>
    </row>
    <row r="3562" spans="25:35" x14ac:dyDescent="0.4">
      <c r="Y3562" s="182" t="s">
        <v>8128</v>
      </c>
      <c r="Z3562" s="182">
        <v>1958</v>
      </c>
      <c r="AA3562" s="182">
        <v>299.7</v>
      </c>
      <c r="AB3562" s="182">
        <v>31</v>
      </c>
      <c r="AC3562" s="182">
        <v>2</v>
      </c>
      <c r="AD3562" s="182">
        <v>299.7</v>
      </c>
      <c r="AF3562" s="182" t="s">
        <v>8101</v>
      </c>
      <c r="AG3562" s="182" t="s">
        <v>17312</v>
      </c>
      <c r="AH3562" s="182" t="s">
        <v>2993</v>
      </c>
      <c r="AI3562" s="182" t="s">
        <v>17040</v>
      </c>
    </row>
    <row r="3563" spans="25:35" x14ac:dyDescent="0.4">
      <c r="Y3563" s="182" t="s">
        <v>8129</v>
      </c>
      <c r="Z3563" s="182">
        <v>1958</v>
      </c>
      <c r="AA3563" s="182">
        <v>203.7</v>
      </c>
      <c r="AB3563" s="182">
        <v>23</v>
      </c>
      <c r="AC3563" s="182">
        <v>2</v>
      </c>
      <c r="AD3563" s="182">
        <v>203.7</v>
      </c>
      <c r="AF3563" s="182" t="s">
        <v>8102</v>
      </c>
      <c r="AG3563" s="182" t="s">
        <v>17312</v>
      </c>
      <c r="AH3563" s="182" t="s">
        <v>2993</v>
      </c>
      <c r="AI3563" s="182" t="s">
        <v>17042</v>
      </c>
    </row>
    <row r="3564" spans="25:35" x14ac:dyDescent="0.4">
      <c r="Y3564" s="182" t="s">
        <v>8131</v>
      </c>
      <c r="Z3564" s="182">
        <v>1958</v>
      </c>
      <c r="AA3564" s="182">
        <v>199.1</v>
      </c>
      <c r="AB3564" s="182">
        <v>21</v>
      </c>
      <c r="AC3564" s="182">
        <v>2</v>
      </c>
      <c r="AD3564" s="182">
        <v>199.1</v>
      </c>
      <c r="AF3564" s="182" t="s">
        <v>8103</v>
      </c>
      <c r="AG3564" s="182" t="s">
        <v>17312</v>
      </c>
      <c r="AH3564" s="182" t="s">
        <v>2993</v>
      </c>
      <c r="AI3564" s="182" t="s">
        <v>17042</v>
      </c>
    </row>
    <row r="3565" spans="25:35" x14ac:dyDescent="0.4">
      <c r="Y3565" s="182" t="s">
        <v>8133</v>
      </c>
      <c r="Z3565" s="182">
        <v>1992</v>
      </c>
      <c r="AA3565" s="182">
        <v>1393.7</v>
      </c>
      <c r="AB3565" s="182">
        <v>62</v>
      </c>
      <c r="AC3565" s="182">
        <v>4</v>
      </c>
      <c r="AD3565" s="182">
        <v>1393.7</v>
      </c>
      <c r="AF3565" s="182" t="s">
        <v>8104</v>
      </c>
      <c r="AG3565" s="182" t="s">
        <v>17312</v>
      </c>
      <c r="AH3565" s="182" t="s">
        <v>2993</v>
      </c>
      <c r="AI3565" s="182" t="s">
        <v>17042</v>
      </c>
    </row>
    <row r="3566" spans="25:35" x14ac:dyDescent="0.4">
      <c r="Y3566" s="182" t="s">
        <v>1440</v>
      </c>
      <c r="Z3566" s="182">
        <v>1963</v>
      </c>
      <c r="AA3566" s="182">
        <v>1703.8</v>
      </c>
      <c r="AB3566" s="182">
        <v>62</v>
      </c>
      <c r="AC3566" s="182">
        <v>3</v>
      </c>
      <c r="AD3566" s="182">
        <v>1339.8</v>
      </c>
      <c r="AF3566" s="182" t="s">
        <v>8106</v>
      </c>
      <c r="AG3566" s="182" t="s">
        <v>17312</v>
      </c>
      <c r="AH3566" s="182" t="s">
        <v>2993</v>
      </c>
      <c r="AI3566" s="182" t="s">
        <v>17040</v>
      </c>
    </row>
    <row r="3567" spans="25:35" x14ac:dyDescent="0.4">
      <c r="Y3567" s="182" t="s">
        <v>8134</v>
      </c>
      <c r="Z3567" s="182">
        <v>1989</v>
      </c>
      <c r="AA3567" s="182">
        <v>1387.9</v>
      </c>
      <c r="AB3567" s="182">
        <v>62</v>
      </c>
      <c r="AC3567" s="182">
        <v>4</v>
      </c>
      <c r="AD3567" s="182">
        <v>1387.9</v>
      </c>
      <c r="AF3567" s="182" t="s">
        <v>8107</v>
      </c>
      <c r="AG3567" s="182" t="s">
        <v>17327</v>
      </c>
      <c r="AH3567" s="182" t="s">
        <v>2993</v>
      </c>
      <c r="AI3567" s="182" t="s">
        <v>17042</v>
      </c>
    </row>
    <row r="3568" spans="25:35" x14ac:dyDescent="0.4">
      <c r="Y3568" s="182" t="s">
        <v>8136</v>
      </c>
      <c r="Z3568" s="182">
        <v>1960</v>
      </c>
      <c r="AA3568" s="182">
        <v>381.1</v>
      </c>
      <c r="AB3568" s="182">
        <v>16</v>
      </c>
      <c r="AC3568" s="182">
        <v>2</v>
      </c>
      <c r="AD3568" s="182">
        <v>381.1</v>
      </c>
      <c r="AF3568" s="182" t="s">
        <v>8108</v>
      </c>
      <c r="AG3568" s="182" t="s">
        <v>17327</v>
      </c>
      <c r="AH3568" s="182" t="s">
        <v>2993</v>
      </c>
      <c r="AI3568" s="182" t="s">
        <v>17040</v>
      </c>
    </row>
    <row r="3569" spans="25:35" x14ac:dyDescent="0.4">
      <c r="Y3569" s="182" t="s">
        <v>8137</v>
      </c>
      <c r="Z3569" s="182">
        <v>1917</v>
      </c>
      <c r="AA3569" s="182">
        <v>356.7</v>
      </c>
      <c r="AB3569" s="182">
        <v>15</v>
      </c>
      <c r="AC3569" s="182">
        <v>2</v>
      </c>
      <c r="AD3569" s="182">
        <v>321</v>
      </c>
      <c r="AF3569" s="182" t="s">
        <v>8110</v>
      </c>
      <c r="AG3569" s="182" t="s">
        <v>17327</v>
      </c>
      <c r="AH3569" s="182" t="s">
        <v>2993</v>
      </c>
      <c r="AI3569" s="182" t="s">
        <v>17042</v>
      </c>
    </row>
    <row r="3570" spans="25:35" x14ac:dyDescent="0.4">
      <c r="Y3570" s="182" t="s">
        <v>8139</v>
      </c>
      <c r="Z3570" s="182">
        <v>1958</v>
      </c>
      <c r="AA3570" s="182">
        <v>188.8</v>
      </c>
      <c r="AB3570" s="182">
        <v>18</v>
      </c>
      <c r="AC3570" s="182">
        <v>2</v>
      </c>
      <c r="AD3570" s="182">
        <v>102.8</v>
      </c>
      <c r="AF3570" s="182" t="s">
        <v>8111</v>
      </c>
      <c r="AG3570" s="182" t="s">
        <v>17327</v>
      </c>
      <c r="AH3570" s="182" t="s">
        <v>2993</v>
      </c>
      <c r="AI3570" s="182" t="s">
        <v>17042</v>
      </c>
    </row>
    <row r="3571" spans="25:35" x14ac:dyDescent="0.4">
      <c r="Y3571" s="182" t="s">
        <v>8141</v>
      </c>
      <c r="Z3571" s="182">
        <v>1917</v>
      </c>
      <c r="AA3571" s="182">
        <v>235.3</v>
      </c>
      <c r="AB3571" s="182">
        <v>14</v>
      </c>
      <c r="AC3571" s="182">
        <v>2</v>
      </c>
      <c r="AD3571" s="182">
        <v>188.3</v>
      </c>
      <c r="AF3571" s="182" t="s">
        <v>1439</v>
      </c>
      <c r="AG3571" s="182" t="s">
        <v>17327</v>
      </c>
      <c r="AH3571" s="182" t="s">
        <v>2993</v>
      </c>
      <c r="AI3571" s="182" t="s">
        <v>17331</v>
      </c>
    </row>
    <row r="3572" spans="25:35" x14ac:dyDescent="0.4">
      <c r="Y3572" s="182" t="s">
        <v>8143</v>
      </c>
      <c r="Z3572" s="182">
        <v>1917</v>
      </c>
      <c r="AA3572" s="182">
        <v>656.8</v>
      </c>
      <c r="AB3572" s="182">
        <v>57</v>
      </c>
      <c r="AC3572" s="182">
        <v>2</v>
      </c>
      <c r="AD3572" s="182">
        <v>656.8</v>
      </c>
      <c r="AF3572" s="182" t="s">
        <v>8114</v>
      </c>
      <c r="AG3572" s="182" t="s">
        <v>17327</v>
      </c>
      <c r="AH3572" s="182" t="s">
        <v>2993</v>
      </c>
      <c r="AI3572" s="182" t="s">
        <v>17042</v>
      </c>
    </row>
    <row r="3573" spans="25:35" x14ac:dyDescent="0.4">
      <c r="Y3573" s="182" t="s">
        <v>8144</v>
      </c>
      <c r="Z3573" s="182">
        <v>1955</v>
      </c>
      <c r="AA3573" s="182">
        <v>402</v>
      </c>
      <c r="AB3573" s="182">
        <v>21</v>
      </c>
      <c r="AC3573" s="182">
        <v>2</v>
      </c>
      <c r="AD3573" s="182">
        <v>367</v>
      </c>
      <c r="AF3573" s="182" t="s">
        <v>8116</v>
      </c>
      <c r="AG3573" s="182" t="s">
        <v>17325</v>
      </c>
      <c r="AH3573" s="182" t="s">
        <v>2993</v>
      </c>
      <c r="AI3573" s="182" t="s">
        <v>17322</v>
      </c>
    </row>
    <row r="3574" spans="25:35" x14ac:dyDescent="0.4">
      <c r="Y3574" s="182" t="s">
        <v>8145</v>
      </c>
      <c r="Z3574" s="182">
        <v>1959</v>
      </c>
      <c r="AA3574" s="182">
        <v>270</v>
      </c>
      <c r="AB3574" s="182">
        <v>21</v>
      </c>
      <c r="AC3574" s="182">
        <v>2</v>
      </c>
      <c r="AD3574" s="182">
        <v>270</v>
      </c>
      <c r="AF3574" s="182" t="s">
        <v>8118</v>
      </c>
      <c r="AG3574" s="182" t="s">
        <v>17327</v>
      </c>
      <c r="AH3574" s="182" t="s">
        <v>2993</v>
      </c>
      <c r="AI3574" s="182" t="s">
        <v>17322</v>
      </c>
    </row>
    <row r="3575" spans="25:35" x14ac:dyDescent="0.4">
      <c r="Y3575" s="182" t="s">
        <v>8146</v>
      </c>
      <c r="Z3575" s="182">
        <v>1963</v>
      </c>
      <c r="AA3575" s="182">
        <v>2337.6</v>
      </c>
      <c r="AB3575" s="182">
        <v>94</v>
      </c>
      <c r="AC3575" s="182">
        <v>4</v>
      </c>
      <c r="AD3575" s="182">
        <v>2337.6</v>
      </c>
      <c r="AF3575" s="182" t="s">
        <v>8120</v>
      </c>
      <c r="AG3575" s="182" t="s">
        <v>17312</v>
      </c>
      <c r="AH3575" s="182" t="s">
        <v>2993</v>
      </c>
      <c r="AI3575" s="182" t="s">
        <v>17042</v>
      </c>
    </row>
    <row r="3576" spans="25:35" x14ac:dyDescent="0.4">
      <c r="Y3576" s="182" t="s">
        <v>8147</v>
      </c>
      <c r="Z3576" s="182">
        <v>1963</v>
      </c>
      <c r="AA3576" s="182">
        <v>1105</v>
      </c>
      <c r="AB3576" s="182">
        <v>73</v>
      </c>
      <c r="AC3576" s="182">
        <v>4</v>
      </c>
      <c r="AD3576" s="182">
        <v>1105</v>
      </c>
      <c r="AF3576" s="182" t="s">
        <v>8121</v>
      </c>
      <c r="AG3576" s="182" t="s">
        <v>2993</v>
      </c>
      <c r="AH3576" s="182" t="s">
        <v>2993</v>
      </c>
      <c r="AI3576" s="182" t="s">
        <v>2993</v>
      </c>
    </row>
    <row r="3577" spans="25:35" x14ac:dyDescent="0.4">
      <c r="Y3577" s="182" t="s">
        <v>8148</v>
      </c>
      <c r="Z3577" s="182">
        <v>1964</v>
      </c>
      <c r="AA3577" s="182">
        <v>606.70000000000005</v>
      </c>
      <c r="AB3577" s="182">
        <v>65</v>
      </c>
      <c r="AC3577" s="182">
        <v>4</v>
      </c>
      <c r="AD3577" s="182">
        <v>606.70000000000005</v>
      </c>
      <c r="AF3577" s="182" t="s">
        <v>8122</v>
      </c>
      <c r="AG3577" s="182" t="s">
        <v>17312</v>
      </c>
      <c r="AH3577" s="182" t="s">
        <v>2993</v>
      </c>
      <c r="AI3577" s="182" t="s">
        <v>17040</v>
      </c>
    </row>
    <row r="3578" spans="25:35" x14ac:dyDescent="0.4">
      <c r="Y3578" s="182" t="s">
        <v>8149</v>
      </c>
      <c r="Z3578" s="182">
        <v>1964</v>
      </c>
      <c r="AA3578" s="182">
        <v>814.7</v>
      </c>
      <c r="AB3578" s="182">
        <v>83</v>
      </c>
      <c r="AC3578" s="182">
        <v>4</v>
      </c>
      <c r="AD3578" s="182">
        <v>814.7</v>
      </c>
      <c r="AF3578" s="182" t="s">
        <v>8123</v>
      </c>
      <c r="AG3578" s="182" t="s">
        <v>17312</v>
      </c>
      <c r="AH3578" s="182" t="s">
        <v>2993</v>
      </c>
      <c r="AI3578" s="182" t="s">
        <v>17042</v>
      </c>
    </row>
    <row r="3579" spans="25:35" x14ac:dyDescent="0.4">
      <c r="Y3579" s="182" t="s">
        <v>8151</v>
      </c>
      <c r="Z3579" s="182">
        <v>1973</v>
      </c>
      <c r="AA3579" s="182">
        <v>1773.8</v>
      </c>
      <c r="AB3579" s="182">
        <v>104</v>
      </c>
      <c r="AC3579" s="182">
        <v>5</v>
      </c>
      <c r="AD3579" s="182">
        <v>1773.8</v>
      </c>
      <c r="AF3579" s="182" t="s">
        <v>8125</v>
      </c>
      <c r="AG3579" s="182" t="s">
        <v>2993</v>
      </c>
      <c r="AH3579" s="182" t="s">
        <v>2993</v>
      </c>
      <c r="AI3579" s="182" t="s">
        <v>2993</v>
      </c>
    </row>
    <row r="3580" spans="25:35" x14ac:dyDescent="0.4">
      <c r="Y3580" s="182" t="s">
        <v>8152</v>
      </c>
      <c r="Z3580" s="182">
        <v>1961</v>
      </c>
      <c r="AA3580" s="182">
        <v>624.6</v>
      </c>
      <c r="AB3580" s="182">
        <v>42</v>
      </c>
      <c r="AC3580" s="182">
        <v>2</v>
      </c>
      <c r="AD3580" s="182">
        <v>624.6</v>
      </c>
      <c r="AF3580" s="182" t="s">
        <v>461</v>
      </c>
      <c r="AG3580" s="182" t="s">
        <v>17312</v>
      </c>
      <c r="AH3580" s="182" t="s">
        <v>2993</v>
      </c>
      <c r="AI3580" s="182" t="s">
        <v>17042</v>
      </c>
    </row>
    <row r="3581" spans="25:35" x14ac:dyDescent="0.4">
      <c r="Y3581" s="182" t="s">
        <v>8155</v>
      </c>
      <c r="Z3581" s="182">
        <v>1958</v>
      </c>
      <c r="AA3581" s="182">
        <v>284</v>
      </c>
      <c r="AB3581" s="182">
        <v>15</v>
      </c>
      <c r="AC3581" s="182">
        <v>2</v>
      </c>
      <c r="AD3581" s="182">
        <v>193</v>
      </c>
      <c r="AF3581" s="182" t="s">
        <v>8127</v>
      </c>
      <c r="AG3581" s="182" t="s">
        <v>17312</v>
      </c>
      <c r="AH3581" s="182" t="s">
        <v>2993</v>
      </c>
      <c r="AI3581" s="182" t="s">
        <v>17040</v>
      </c>
    </row>
    <row r="3582" spans="25:35" x14ac:dyDescent="0.4">
      <c r="Y3582" s="182" t="s">
        <v>8156</v>
      </c>
      <c r="Z3582" s="182">
        <v>1968</v>
      </c>
      <c r="AA3582" s="182">
        <v>271.60000000000002</v>
      </c>
      <c r="AB3582" s="182">
        <v>21</v>
      </c>
      <c r="AC3582" s="182">
        <v>2</v>
      </c>
      <c r="AD3582" s="182">
        <v>271.60000000000002</v>
      </c>
      <c r="AF3582" s="182" t="s">
        <v>8128</v>
      </c>
      <c r="AG3582" s="182" t="s">
        <v>17312</v>
      </c>
      <c r="AH3582" s="182" t="s">
        <v>2993</v>
      </c>
      <c r="AI3582" s="182" t="s">
        <v>17040</v>
      </c>
    </row>
    <row r="3583" spans="25:35" x14ac:dyDescent="0.4">
      <c r="Y3583" s="182" t="s">
        <v>8157</v>
      </c>
      <c r="Z3583" s="182">
        <v>1969</v>
      </c>
      <c r="AA3583" s="182">
        <v>3173.6</v>
      </c>
      <c r="AB3583" s="182">
        <v>172</v>
      </c>
      <c r="AC3583" s="182">
        <v>5</v>
      </c>
      <c r="AD3583" s="182">
        <v>3173.6</v>
      </c>
      <c r="AF3583" s="182" t="s">
        <v>8129</v>
      </c>
      <c r="AG3583" s="182" t="s">
        <v>17312</v>
      </c>
      <c r="AH3583" s="182" t="s">
        <v>2993</v>
      </c>
      <c r="AI3583" s="182" t="s">
        <v>17040</v>
      </c>
    </row>
    <row r="3584" spans="25:35" x14ac:dyDescent="0.4">
      <c r="Y3584" s="182" t="s">
        <v>8158</v>
      </c>
      <c r="Z3584" s="182">
        <v>1964</v>
      </c>
      <c r="AA3584" s="182">
        <v>549.20000000000005</v>
      </c>
      <c r="AB3584" s="182">
        <v>31</v>
      </c>
      <c r="AC3584" s="182">
        <v>3</v>
      </c>
      <c r="AD3584" s="182">
        <v>549.20000000000005</v>
      </c>
      <c r="AF3584" s="182" t="s">
        <v>8131</v>
      </c>
      <c r="AG3584" s="182" t="s">
        <v>17312</v>
      </c>
      <c r="AH3584" s="182" t="s">
        <v>2993</v>
      </c>
      <c r="AI3584" s="182" t="s">
        <v>17042</v>
      </c>
    </row>
    <row r="3585" spans="25:35" x14ac:dyDescent="0.4">
      <c r="Y3585" s="182" t="s">
        <v>8160</v>
      </c>
      <c r="Z3585" s="182">
        <v>1935</v>
      </c>
      <c r="AA3585" s="182">
        <v>945.6</v>
      </c>
      <c r="AB3585" s="182">
        <v>62</v>
      </c>
      <c r="AC3585" s="182">
        <v>3</v>
      </c>
      <c r="AD3585" s="182">
        <v>945.6</v>
      </c>
      <c r="AF3585" s="182" t="s">
        <v>8133</v>
      </c>
      <c r="AG3585" s="182" t="s">
        <v>17312</v>
      </c>
      <c r="AH3585" s="182" t="s">
        <v>2993</v>
      </c>
      <c r="AI3585" s="182" t="s">
        <v>17042</v>
      </c>
    </row>
    <row r="3586" spans="25:35" x14ac:dyDescent="0.4">
      <c r="Y3586" s="182" t="s">
        <v>8161</v>
      </c>
      <c r="Z3586" s="182">
        <v>1994</v>
      </c>
      <c r="AA3586" s="182">
        <v>543.6</v>
      </c>
      <c r="AB3586" s="182">
        <v>42</v>
      </c>
      <c r="AC3586" s="182">
        <v>5</v>
      </c>
      <c r="AD3586" s="182">
        <v>543.6</v>
      </c>
      <c r="AF3586" s="182" t="s">
        <v>1440</v>
      </c>
      <c r="AG3586" s="182" t="s">
        <v>17312</v>
      </c>
      <c r="AH3586" s="182" t="s">
        <v>2993</v>
      </c>
      <c r="AI3586" s="182" t="s">
        <v>17042</v>
      </c>
    </row>
    <row r="3587" spans="25:35" x14ac:dyDescent="0.4">
      <c r="Y3587" s="182" t="s">
        <v>8162</v>
      </c>
      <c r="Z3587" s="182">
        <v>1956</v>
      </c>
      <c r="AA3587" s="182">
        <v>347.6</v>
      </c>
      <c r="AB3587" s="182">
        <v>29</v>
      </c>
      <c r="AC3587" s="182">
        <v>3</v>
      </c>
      <c r="AD3587" s="182">
        <v>347.6</v>
      </c>
      <c r="AF3587" s="182" t="s">
        <v>8134</v>
      </c>
      <c r="AG3587" s="182" t="s">
        <v>17312</v>
      </c>
      <c r="AH3587" s="182" t="s">
        <v>2993</v>
      </c>
      <c r="AI3587" s="182" t="s">
        <v>17042</v>
      </c>
    </row>
    <row r="3588" spans="25:35" x14ac:dyDescent="0.4">
      <c r="Y3588" s="182" t="s">
        <v>477</v>
      </c>
      <c r="Z3588" s="182">
        <v>1979</v>
      </c>
      <c r="AA3588" s="182">
        <v>6142.1</v>
      </c>
      <c r="AB3588" s="182">
        <v>298</v>
      </c>
      <c r="AC3588" s="182">
        <v>5</v>
      </c>
      <c r="AD3588" s="182">
        <v>6142.1</v>
      </c>
      <c r="AF3588" s="182" t="s">
        <v>8136</v>
      </c>
      <c r="AG3588" s="182" t="s">
        <v>17312</v>
      </c>
      <c r="AH3588" s="182" t="s">
        <v>2993</v>
      </c>
      <c r="AI3588" s="182" t="s">
        <v>2993</v>
      </c>
    </row>
    <row r="3589" spans="25:35" x14ac:dyDescent="0.4">
      <c r="Y3589" s="182" t="s">
        <v>8166</v>
      </c>
      <c r="Z3589" s="182">
        <v>1978</v>
      </c>
      <c r="AA3589" s="182">
        <v>4386</v>
      </c>
      <c r="AB3589" s="182">
        <v>255</v>
      </c>
      <c r="AC3589" s="182">
        <v>5</v>
      </c>
      <c r="AD3589" s="182">
        <v>4386</v>
      </c>
      <c r="AF3589" s="182" t="s">
        <v>8137</v>
      </c>
      <c r="AG3589" s="182" t="s">
        <v>17327</v>
      </c>
      <c r="AH3589" s="182" t="s">
        <v>2993</v>
      </c>
      <c r="AI3589" s="182" t="s">
        <v>17042</v>
      </c>
    </row>
    <row r="3590" spans="25:35" x14ac:dyDescent="0.4">
      <c r="Y3590" s="182" t="s">
        <v>8167</v>
      </c>
      <c r="Z3590" s="182">
        <v>1969</v>
      </c>
      <c r="AA3590" s="182">
        <v>1008.9</v>
      </c>
      <c r="AB3590" s="182">
        <v>57</v>
      </c>
      <c r="AC3590" s="182">
        <v>2</v>
      </c>
      <c r="AD3590" s="182">
        <v>885.9</v>
      </c>
      <c r="AF3590" s="182" t="s">
        <v>8139</v>
      </c>
      <c r="AG3590" s="182" t="s">
        <v>17312</v>
      </c>
      <c r="AH3590" s="182" t="s">
        <v>2993</v>
      </c>
      <c r="AI3590" s="182" t="s">
        <v>2993</v>
      </c>
    </row>
    <row r="3591" spans="25:35" x14ac:dyDescent="0.4">
      <c r="Y3591" s="182" t="s">
        <v>8168</v>
      </c>
      <c r="Z3591" s="182">
        <v>1964</v>
      </c>
      <c r="AA3591" s="182">
        <v>991.5</v>
      </c>
      <c r="AB3591" s="182">
        <v>57</v>
      </c>
      <c r="AC3591" s="182">
        <v>2</v>
      </c>
      <c r="AD3591" s="182">
        <v>991.5</v>
      </c>
      <c r="AF3591" s="182" t="s">
        <v>8141</v>
      </c>
      <c r="AG3591" s="182" t="s">
        <v>17312</v>
      </c>
      <c r="AH3591" s="182" t="s">
        <v>2993</v>
      </c>
      <c r="AI3591" s="182" t="s">
        <v>17331</v>
      </c>
    </row>
    <row r="3592" spans="25:35" x14ac:dyDescent="0.4">
      <c r="Y3592" s="182" t="s">
        <v>8169</v>
      </c>
      <c r="Z3592" s="182">
        <v>1963</v>
      </c>
      <c r="AA3592" s="182">
        <v>666</v>
      </c>
      <c r="AB3592" s="182">
        <v>48</v>
      </c>
      <c r="AC3592" s="182">
        <v>2</v>
      </c>
      <c r="AD3592" s="182">
        <v>430.3</v>
      </c>
      <c r="AF3592" s="182" t="s">
        <v>8143</v>
      </c>
      <c r="AG3592" s="182" t="s">
        <v>17327</v>
      </c>
      <c r="AH3592" s="182" t="s">
        <v>2993</v>
      </c>
      <c r="AI3592" s="182" t="s">
        <v>17314</v>
      </c>
    </row>
    <row r="3593" spans="25:35" x14ac:dyDescent="0.4">
      <c r="Y3593" s="182" t="s">
        <v>8171</v>
      </c>
      <c r="Z3593" s="182">
        <v>1961</v>
      </c>
      <c r="AA3593" s="182">
        <v>197.8</v>
      </c>
      <c r="AB3593" s="182">
        <v>21</v>
      </c>
      <c r="AC3593" s="182">
        <v>2</v>
      </c>
      <c r="AD3593" s="182">
        <v>197.8</v>
      </c>
      <c r="AF3593" s="182" t="s">
        <v>8144</v>
      </c>
      <c r="AG3593" s="182" t="s">
        <v>17327</v>
      </c>
      <c r="AH3593" s="182" t="s">
        <v>2993</v>
      </c>
      <c r="AI3593" s="182" t="s">
        <v>17040</v>
      </c>
    </row>
    <row r="3594" spans="25:35" x14ac:dyDescent="0.4">
      <c r="Y3594" s="182" t="s">
        <v>8173</v>
      </c>
      <c r="Z3594" s="182">
        <v>1963</v>
      </c>
      <c r="AA3594" s="182">
        <v>279.7</v>
      </c>
      <c r="AB3594" s="182">
        <v>24</v>
      </c>
      <c r="AC3594" s="182">
        <v>2</v>
      </c>
      <c r="AD3594" s="182">
        <v>175.8</v>
      </c>
      <c r="AF3594" s="182" t="s">
        <v>8145</v>
      </c>
      <c r="AG3594" s="182" t="s">
        <v>17312</v>
      </c>
      <c r="AH3594" s="182" t="s">
        <v>2993</v>
      </c>
      <c r="AI3594" s="182" t="s">
        <v>17040</v>
      </c>
    </row>
    <row r="3595" spans="25:35" x14ac:dyDescent="0.4">
      <c r="Y3595" s="182" t="s">
        <v>8175</v>
      </c>
      <c r="Z3595" s="182">
        <v>1984</v>
      </c>
      <c r="AA3595" s="182">
        <v>2704.5</v>
      </c>
      <c r="AB3595" s="182">
        <v>151</v>
      </c>
      <c r="AC3595" s="182">
        <v>5</v>
      </c>
      <c r="AD3595" s="182">
        <v>2704.5</v>
      </c>
      <c r="AF3595" s="182" t="s">
        <v>8146</v>
      </c>
      <c r="AG3595" s="182" t="s">
        <v>17312</v>
      </c>
      <c r="AH3595" s="182" t="s">
        <v>2993</v>
      </c>
      <c r="AI3595" s="182" t="s">
        <v>17322</v>
      </c>
    </row>
    <row r="3596" spans="25:35" x14ac:dyDescent="0.4">
      <c r="Y3596" s="182" t="s">
        <v>8176</v>
      </c>
      <c r="Z3596" s="182">
        <v>1981</v>
      </c>
      <c r="AA3596" s="182">
        <v>2798</v>
      </c>
      <c r="AB3596" s="182">
        <v>156</v>
      </c>
      <c r="AC3596" s="182">
        <v>5</v>
      </c>
      <c r="AD3596" s="182">
        <v>2798</v>
      </c>
      <c r="AF3596" s="182" t="s">
        <v>8147</v>
      </c>
      <c r="AG3596" s="182" t="s">
        <v>17312</v>
      </c>
      <c r="AH3596" s="182" t="s">
        <v>2993</v>
      </c>
      <c r="AI3596" s="182" t="s">
        <v>17042</v>
      </c>
    </row>
    <row r="3597" spans="25:35" x14ac:dyDescent="0.4">
      <c r="Y3597" s="182" t="s">
        <v>8178</v>
      </c>
      <c r="Z3597" s="182">
        <v>1965</v>
      </c>
      <c r="AA3597" s="182">
        <v>1281.3</v>
      </c>
      <c r="AB3597" s="182">
        <v>125</v>
      </c>
      <c r="AC3597" s="182">
        <v>4</v>
      </c>
      <c r="AD3597" s="182">
        <v>1281.3</v>
      </c>
      <c r="AF3597" s="182" t="s">
        <v>8148</v>
      </c>
      <c r="AG3597" s="182" t="s">
        <v>17312</v>
      </c>
      <c r="AH3597" s="182" t="s">
        <v>2993</v>
      </c>
      <c r="AI3597" s="182" t="s">
        <v>2993</v>
      </c>
    </row>
    <row r="3598" spans="25:35" x14ac:dyDescent="0.4">
      <c r="Y3598" s="182" t="s">
        <v>8179</v>
      </c>
      <c r="Z3598" s="182">
        <v>1967</v>
      </c>
      <c r="AA3598" s="182">
        <v>2226.1</v>
      </c>
      <c r="AB3598" s="182">
        <v>135</v>
      </c>
      <c r="AC3598" s="182">
        <v>5</v>
      </c>
      <c r="AD3598" s="182">
        <v>2157.3000000000002</v>
      </c>
      <c r="AF3598" s="182" t="s">
        <v>8149</v>
      </c>
      <c r="AG3598" s="182" t="s">
        <v>17312</v>
      </c>
      <c r="AH3598" s="182" t="s">
        <v>2993</v>
      </c>
      <c r="AI3598" s="182" t="s">
        <v>2993</v>
      </c>
    </row>
    <row r="3599" spans="25:35" x14ac:dyDescent="0.4">
      <c r="Y3599" s="182" t="s">
        <v>8180</v>
      </c>
      <c r="Z3599" s="182">
        <v>1960</v>
      </c>
      <c r="AA3599" s="182">
        <v>277.89999999999998</v>
      </c>
      <c r="AB3599" s="182">
        <v>21</v>
      </c>
      <c r="AC3599" s="182">
        <v>2</v>
      </c>
      <c r="AD3599" s="182">
        <v>277.89999999999998</v>
      </c>
      <c r="AF3599" s="182" t="s">
        <v>8151</v>
      </c>
      <c r="AG3599" s="182" t="s">
        <v>17312</v>
      </c>
      <c r="AH3599" s="182" t="s">
        <v>2993</v>
      </c>
      <c r="AI3599" s="182" t="s">
        <v>17042</v>
      </c>
    </row>
    <row r="3600" spans="25:35" x14ac:dyDescent="0.4">
      <c r="Y3600" s="182" t="s">
        <v>8182</v>
      </c>
      <c r="Z3600" s="182">
        <v>1960</v>
      </c>
      <c r="AA3600" s="182">
        <v>274.3</v>
      </c>
      <c r="AB3600" s="182">
        <v>21</v>
      </c>
      <c r="AC3600" s="182">
        <v>2</v>
      </c>
      <c r="AD3600" s="182">
        <v>274.3</v>
      </c>
      <c r="AF3600" s="182" t="s">
        <v>8152</v>
      </c>
      <c r="AG3600" s="182" t="s">
        <v>17312</v>
      </c>
      <c r="AH3600" s="182" t="s">
        <v>2993</v>
      </c>
      <c r="AI3600" s="182" t="s">
        <v>2993</v>
      </c>
    </row>
    <row r="3601" spans="25:35" x14ac:dyDescent="0.4">
      <c r="Y3601" s="182" t="s">
        <v>8183</v>
      </c>
      <c r="Z3601" s="182">
        <v>1981</v>
      </c>
      <c r="AA3601" s="182">
        <v>8488</v>
      </c>
      <c r="AB3601" s="182">
        <v>295</v>
      </c>
      <c r="AC3601" s="182">
        <v>9</v>
      </c>
      <c r="AD3601" s="182">
        <v>7586.7</v>
      </c>
      <c r="AF3601" s="182" t="s">
        <v>8155</v>
      </c>
      <c r="AG3601" s="182" t="s">
        <v>17312</v>
      </c>
      <c r="AH3601" s="182" t="s">
        <v>2993</v>
      </c>
      <c r="AI3601" s="182" t="s">
        <v>17042</v>
      </c>
    </row>
    <row r="3602" spans="25:35" x14ac:dyDescent="0.4">
      <c r="Y3602" s="182" t="s">
        <v>8185</v>
      </c>
      <c r="Z3602" s="182">
        <v>1935</v>
      </c>
      <c r="AA3602" s="182">
        <v>983</v>
      </c>
      <c r="AB3602" s="182">
        <v>62</v>
      </c>
      <c r="AC3602" s="182">
        <v>3</v>
      </c>
      <c r="AD3602" s="182">
        <v>983</v>
      </c>
      <c r="AF3602" s="182" t="s">
        <v>8156</v>
      </c>
      <c r="AG3602" s="182" t="s">
        <v>17312</v>
      </c>
      <c r="AH3602" s="182" t="s">
        <v>2993</v>
      </c>
      <c r="AI3602" s="182" t="s">
        <v>17042</v>
      </c>
    </row>
    <row r="3603" spans="25:35" x14ac:dyDescent="0.4">
      <c r="Y3603" s="182" t="s">
        <v>8186</v>
      </c>
      <c r="Z3603" s="182">
        <v>1974</v>
      </c>
      <c r="AA3603" s="182">
        <v>6617</v>
      </c>
      <c r="AB3603" s="182">
        <v>187</v>
      </c>
      <c r="AC3603" s="182">
        <v>5</v>
      </c>
      <c r="AD3603" s="182">
        <v>6617</v>
      </c>
      <c r="AF3603" s="182" t="s">
        <v>8157</v>
      </c>
      <c r="AG3603" s="182" t="s">
        <v>17312</v>
      </c>
      <c r="AH3603" s="182" t="s">
        <v>2993</v>
      </c>
      <c r="AI3603" s="182" t="s">
        <v>17315</v>
      </c>
    </row>
    <row r="3604" spans="25:35" x14ac:dyDescent="0.4">
      <c r="Y3604" s="182" t="s">
        <v>8188</v>
      </c>
      <c r="Z3604" s="182">
        <v>1981</v>
      </c>
      <c r="AA3604" s="182">
        <v>9587.7999999999993</v>
      </c>
      <c r="AB3604" s="182">
        <v>468</v>
      </c>
      <c r="AC3604" s="182">
        <v>9</v>
      </c>
      <c r="AD3604" s="182">
        <v>9575.7999999999993</v>
      </c>
      <c r="AF3604" s="182" t="s">
        <v>8158</v>
      </c>
      <c r="AG3604" s="182" t="s">
        <v>17312</v>
      </c>
      <c r="AH3604" s="182" t="s">
        <v>2993</v>
      </c>
      <c r="AI3604" s="182" t="s">
        <v>17040</v>
      </c>
    </row>
    <row r="3605" spans="25:35" x14ac:dyDescent="0.4">
      <c r="Y3605" s="182" t="s">
        <v>8189</v>
      </c>
      <c r="Z3605" s="182">
        <v>1959</v>
      </c>
      <c r="AA3605" s="182">
        <v>282.39999999999998</v>
      </c>
      <c r="AB3605" s="182">
        <v>21</v>
      </c>
      <c r="AC3605" s="182">
        <v>2</v>
      </c>
      <c r="AD3605" s="182">
        <v>282.39999999999998</v>
      </c>
      <c r="AF3605" s="182" t="s">
        <v>8160</v>
      </c>
      <c r="AG3605" s="182" t="s">
        <v>17312</v>
      </c>
      <c r="AH3605" s="182" t="s">
        <v>2993</v>
      </c>
      <c r="AI3605" s="182" t="s">
        <v>17322</v>
      </c>
    </row>
    <row r="3606" spans="25:35" x14ac:dyDescent="0.4">
      <c r="Y3606" s="182" t="s">
        <v>8191</v>
      </c>
      <c r="Z3606" s="182">
        <v>1959</v>
      </c>
      <c r="AA3606" s="182">
        <v>660.1</v>
      </c>
      <c r="AB3606" s="182">
        <v>47</v>
      </c>
      <c r="AC3606" s="182">
        <v>2</v>
      </c>
      <c r="AD3606" s="182">
        <v>660.1</v>
      </c>
      <c r="AF3606" s="182" t="s">
        <v>8161</v>
      </c>
      <c r="AG3606" s="182" t="s">
        <v>17312</v>
      </c>
      <c r="AH3606" s="182" t="s">
        <v>2993</v>
      </c>
      <c r="AI3606" s="182" t="s">
        <v>17040</v>
      </c>
    </row>
    <row r="3607" spans="25:35" x14ac:dyDescent="0.4">
      <c r="Y3607" s="182" t="s">
        <v>8193</v>
      </c>
      <c r="Z3607" s="182">
        <v>1966</v>
      </c>
      <c r="AA3607" s="182">
        <v>2532.6999999999998</v>
      </c>
      <c r="AB3607" s="182">
        <v>156</v>
      </c>
      <c r="AC3607" s="182">
        <v>4</v>
      </c>
      <c r="AD3607" s="182">
        <v>2532.6999999999998</v>
      </c>
      <c r="AF3607" s="182" t="s">
        <v>8162</v>
      </c>
      <c r="AG3607" s="182" t="s">
        <v>17327</v>
      </c>
      <c r="AH3607" s="182" t="s">
        <v>2993</v>
      </c>
      <c r="AI3607" s="182" t="s">
        <v>17042</v>
      </c>
    </row>
    <row r="3608" spans="25:35" x14ac:dyDescent="0.4">
      <c r="Y3608" s="182" t="s">
        <v>8194</v>
      </c>
      <c r="Z3608" s="182">
        <v>1959</v>
      </c>
      <c r="AA3608" s="182">
        <v>273.10000000000002</v>
      </c>
      <c r="AB3608" s="182">
        <v>21</v>
      </c>
      <c r="AC3608" s="182">
        <v>2</v>
      </c>
      <c r="AD3608" s="182">
        <v>273.10000000000002</v>
      </c>
      <c r="AF3608" s="182" t="s">
        <v>8164</v>
      </c>
      <c r="AG3608" s="182" t="s">
        <v>17323</v>
      </c>
      <c r="AH3608" s="182" t="s">
        <v>2993</v>
      </c>
      <c r="AI3608" s="182" t="s">
        <v>2993</v>
      </c>
    </row>
    <row r="3609" spans="25:35" x14ac:dyDescent="0.4">
      <c r="Y3609" s="182" t="s">
        <v>8195</v>
      </c>
      <c r="Z3609" s="182">
        <v>1958</v>
      </c>
      <c r="AA3609" s="182">
        <v>272.60000000000002</v>
      </c>
      <c r="AB3609" s="182">
        <v>21</v>
      </c>
      <c r="AC3609" s="182">
        <v>2</v>
      </c>
      <c r="AD3609" s="182">
        <v>272.60000000000002</v>
      </c>
      <c r="AF3609" s="182" t="s">
        <v>477</v>
      </c>
      <c r="AG3609" s="182" t="s">
        <v>17319</v>
      </c>
      <c r="AH3609" s="182" t="s">
        <v>2993</v>
      </c>
      <c r="AI3609" s="182" t="s">
        <v>17314</v>
      </c>
    </row>
    <row r="3610" spans="25:35" x14ac:dyDescent="0.4">
      <c r="Y3610" s="182" t="s">
        <v>8196</v>
      </c>
      <c r="Z3610" s="182">
        <v>1957</v>
      </c>
      <c r="AA3610" s="182">
        <v>283</v>
      </c>
      <c r="AB3610" s="182">
        <v>21</v>
      </c>
      <c r="AC3610" s="182">
        <v>2</v>
      </c>
      <c r="AD3610" s="182">
        <v>283</v>
      </c>
      <c r="AF3610" s="182" t="s">
        <v>8166</v>
      </c>
      <c r="AG3610" s="182" t="s">
        <v>17312</v>
      </c>
      <c r="AH3610" s="182" t="s">
        <v>2993</v>
      </c>
      <c r="AI3610" s="182" t="s">
        <v>17320</v>
      </c>
    </row>
    <row r="3611" spans="25:35" x14ac:dyDescent="0.4">
      <c r="Y3611" s="182" t="s">
        <v>8197</v>
      </c>
      <c r="Z3611" s="182">
        <v>1964</v>
      </c>
      <c r="AA3611" s="182">
        <v>622.1</v>
      </c>
      <c r="AB3611" s="182">
        <v>42</v>
      </c>
      <c r="AC3611" s="182">
        <v>2</v>
      </c>
      <c r="AD3611" s="182">
        <v>622.1</v>
      </c>
      <c r="AF3611" s="182" t="s">
        <v>8167</v>
      </c>
      <c r="AG3611" s="182" t="s">
        <v>17312</v>
      </c>
      <c r="AH3611" s="182" t="s">
        <v>2993</v>
      </c>
      <c r="AI3611" s="182" t="s">
        <v>17322</v>
      </c>
    </row>
    <row r="3612" spans="25:35" x14ac:dyDescent="0.4">
      <c r="Y3612" s="182" t="s">
        <v>8198</v>
      </c>
      <c r="Z3612" s="182">
        <v>1958</v>
      </c>
      <c r="AA3612" s="182">
        <v>179.5</v>
      </c>
      <c r="AB3612" s="182">
        <v>21</v>
      </c>
      <c r="AC3612" s="182">
        <v>2</v>
      </c>
      <c r="AD3612" s="182">
        <v>179.5</v>
      </c>
      <c r="AF3612" s="182" t="s">
        <v>8168</v>
      </c>
      <c r="AG3612" s="182" t="s">
        <v>17312</v>
      </c>
      <c r="AH3612" s="182" t="s">
        <v>2993</v>
      </c>
      <c r="AI3612" s="182" t="s">
        <v>17042</v>
      </c>
    </row>
    <row r="3613" spans="25:35" x14ac:dyDescent="0.4">
      <c r="Y3613" s="182" t="s">
        <v>8200</v>
      </c>
      <c r="Z3613" s="182">
        <v>1936</v>
      </c>
      <c r="AA3613" s="182">
        <v>1045.3</v>
      </c>
      <c r="AB3613" s="182">
        <v>47</v>
      </c>
      <c r="AC3613" s="182">
        <v>4</v>
      </c>
      <c r="AD3613" s="182">
        <v>740.3</v>
      </c>
      <c r="AF3613" s="182" t="s">
        <v>8169</v>
      </c>
      <c r="AG3613" s="182" t="s">
        <v>17312</v>
      </c>
      <c r="AH3613" s="182" t="s">
        <v>2993</v>
      </c>
      <c r="AI3613" s="182" t="s">
        <v>17042</v>
      </c>
    </row>
    <row r="3614" spans="25:35" x14ac:dyDescent="0.4">
      <c r="Y3614" s="182" t="s">
        <v>8201</v>
      </c>
      <c r="Z3614" s="182">
        <v>1961</v>
      </c>
      <c r="AA3614" s="182">
        <v>275.8</v>
      </c>
      <c r="AB3614" s="182">
        <v>21</v>
      </c>
      <c r="AC3614" s="182">
        <v>2</v>
      </c>
      <c r="AD3614" s="182">
        <v>275.8</v>
      </c>
      <c r="AF3614" s="182" t="s">
        <v>8171</v>
      </c>
      <c r="AG3614" s="182" t="s">
        <v>17312</v>
      </c>
      <c r="AH3614" s="182" t="s">
        <v>2993</v>
      </c>
      <c r="AI3614" s="182" t="s">
        <v>17040</v>
      </c>
    </row>
    <row r="3615" spans="25:35" x14ac:dyDescent="0.4">
      <c r="Y3615" s="182" t="s">
        <v>8204</v>
      </c>
      <c r="Z3615" s="182">
        <v>1960</v>
      </c>
      <c r="AA3615" s="182">
        <v>189.8</v>
      </c>
      <c r="AB3615" s="182">
        <v>21</v>
      </c>
      <c r="AC3615" s="182">
        <v>2</v>
      </c>
      <c r="AD3615" s="182">
        <v>189.8</v>
      </c>
      <c r="AF3615" s="182" t="s">
        <v>8173</v>
      </c>
      <c r="AG3615" s="182" t="s">
        <v>17312</v>
      </c>
      <c r="AH3615" s="182" t="s">
        <v>2993</v>
      </c>
      <c r="AI3615" s="182" t="s">
        <v>17042</v>
      </c>
    </row>
    <row r="3616" spans="25:35" x14ac:dyDescent="0.4">
      <c r="Y3616" s="182" t="s">
        <v>8205</v>
      </c>
      <c r="Z3616" s="182">
        <v>1967</v>
      </c>
      <c r="AA3616" s="182">
        <v>1971.6</v>
      </c>
      <c r="AB3616" s="182">
        <v>125</v>
      </c>
      <c r="AC3616" s="182">
        <v>5</v>
      </c>
      <c r="AD3616" s="182">
        <v>1971.6</v>
      </c>
      <c r="AF3616" s="182" t="s">
        <v>8175</v>
      </c>
      <c r="AG3616" s="182" t="s">
        <v>17312</v>
      </c>
      <c r="AH3616" s="182" t="s">
        <v>2993</v>
      </c>
      <c r="AI3616" s="182" t="s">
        <v>17315</v>
      </c>
    </row>
    <row r="3617" spans="25:35" x14ac:dyDescent="0.4">
      <c r="Y3617" s="182" t="s">
        <v>8206</v>
      </c>
      <c r="Z3617" s="182">
        <v>1961</v>
      </c>
      <c r="AA3617" s="182">
        <v>551.1</v>
      </c>
      <c r="AB3617" s="182">
        <v>42</v>
      </c>
      <c r="AC3617" s="182">
        <v>2</v>
      </c>
      <c r="AD3617" s="182">
        <v>551.1</v>
      </c>
      <c r="AF3617" s="182" t="s">
        <v>8176</v>
      </c>
      <c r="AG3617" s="182" t="s">
        <v>17312</v>
      </c>
      <c r="AH3617" s="182" t="s">
        <v>2993</v>
      </c>
      <c r="AI3617" s="182" t="s">
        <v>17315</v>
      </c>
    </row>
    <row r="3618" spans="25:35" x14ac:dyDescent="0.4">
      <c r="Y3618" s="182" t="s">
        <v>8208</v>
      </c>
      <c r="Z3618" s="182">
        <v>1960</v>
      </c>
      <c r="AA3618" s="182">
        <v>275.60000000000002</v>
      </c>
      <c r="AB3618" s="182">
        <v>21</v>
      </c>
      <c r="AC3618" s="182">
        <v>2</v>
      </c>
      <c r="AD3618" s="182">
        <v>275.60000000000002</v>
      </c>
      <c r="AF3618" s="182" t="s">
        <v>8177</v>
      </c>
      <c r="AG3618" s="182" t="s">
        <v>17327</v>
      </c>
      <c r="AH3618" s="182" t="s">
        <v>2993</v>
      </c>
      <c r="AI3618" s="182" t="s">
        <v>17042</v>
      </c>
    </row>
    <row r="3619" spans="25:35" x14ac:dyDescent="0.4">
      <c r="Y3619" s="182" t="s">
        <v>8209</v>
      </c>
      <c r="Z3619" s="182">
        <v>1963</v>
      </c>
      <c r="AA3619" s="182">
        <v>143.30000000000001</v>
      </c>
      <c r="AB3619" s="182">
        <v>21</v>
      </c>
      <c r="AC3619" s="182">
        <v>2</v>
      </c>
      <c r="AD3619" s="182">
        <v>143.30000000000001</v>
      </c>
      <c r="AF3619" s="182" t="s">
        <v>8178</v>
      </c>
      <c r="AG3619" s="182" t="s">
        <v>17312</v>
      </c>
      <c r="AH3619" s="182" t="s">
        <v>2993</v>
      </c>
      <c r="AI3619" s="182" t="s">
        <v>17322</v>
      </c>
    </row>
    <row r="3620" spans="25:35" x14ac:dyDescent="0.4">
      <c r="Y3620" s="182" t="s">
        <v>8210</v>
      </c>
      <c r="Z3620" s="182">
        <v>1962</v>
      </c>
      <c r="AA3620" s="182">
        <v>311.8</v>
      </c>
      <c r="AB3620" s="182">
        <v>21</v>
      </c>
      <c r="AC3620" s="182">
        <v>2</v>
      </c>
      <c r="AD3620" s="182">
        <v>311.8</v>
      </c>
      <c r="AF3620" s="182" t="s">
        <v>8179</v>
      </c>
      <c r="AG3620" s="182" t="s">
        <v>17312</v>
      </c>
      <c r="AH3620" s="182" t="s">
        <v>2993</v>
      </c>
      <c r="AI3620" s="182" t="s">
        <v>17315</v>
      </c>
    </row>
    <row r="3621" spans="25:35" x14ac:dyDescent="0.4">
      <c r="Y3621" s="182" t="s">
        <v>8212</v>
      </c>
      <c r="Z3621" s="182">
        <v>1962</v>
      </c>
      <c r="AA3621" s="182">
        <v>390.4</v>
      </c>
      <c r="AB3621" s="182">
        <v>42</v>
      </c>
      <c r="AC3621" s="182">
        <v>2</v>
      </c>
      <c r="AD3621" s="182">
        <v>390.4</v>
      </c>
      <c r="AF3621" s="182" t="s">
        <v>8180</v>
      </c>
      <c r="AG3621" s="182" t="s">
        <v>17312</v>
      </c>
      <c r="AH3621" s="182" t="s">
        <v>2993</v>
      </c>
      <c r="AI3621" s="182" t="s">
        <v>17040</v>
      </c>
    </row>
    <row r="3622" spans="25:35" x14ac:dyDescent="0.4">
      <c r="Y3622" s="182" t="s">
        <v>8213</v>
      </c>
      <c r="Z3622" s="182">
        <v>1940</v>
      </c>
      <c r="AA3622" s="182">
        <v>2521.1999999999998</v>
      </c>
      <c r="AB3622" s="182">
        <v>94</v>
      </c>
      <c r="AC3622" s="182">
        <v>4</v>
      </c>
      <c r="AD3622" s="182">
        <v>2421.1999999999998</v>
      </c>
      <c r="AF3622" s="182" t="s">
        <v>8182</v>
      </c>
      <c r="AG3622" s="182" t="s">
        <v>17312</v>
      </c>
      <c r="AH3622" s="182" t="s">
        <v>2993</v>
      </c>
      <c r="AI3622" s="182" t="s">
        <v>17040</v>
      </c>
    </row>
    <row r="3623" spans="25:35" x14ac:dyDescent="0.4">
      <c r="Y3623" s="182" t="s">
        <v>8214</v>
      </c>
      <c r="Z3623" s="182">
        <v>1973</v>
      </c>
      <c r="AA3623" s="182">
        <v>342.4</v>
      </c>
      <c r="AB3623" s="182">
        <v>21</v>
      </c>
      <c r="AC3623" s="182">
        <v>2</v>
      </c>
      <c r="AD3623" s="182">
        <v>342.4</v>
      </c>
      <c r="AF3623" s="182" t="s">
        <v>8183</v>
      </c>
      <c r="AG3623" s="182" t="s">
        <v>17312</v>
      </c>
      <c r="AH3623" s="182" t="s">
        <v>2993</v>
      </c>
      <c r="AI3623" s="182" t="s">
        <v>17315</v>
      </c>
    </row>
    <row r="3624" spans="25:35" x14ac:dyDescent="0.4">
      <c r="Y3624" s="182" t="s">
        <v>8215</v>
      </c>
      <c r="Z3624" s="182">
        <v>1965</v>
      </c>
      <c r="AA3624" s="182">
        <v>1998.9</v>
      </c>
      <c r="AB3624" s="182">
        <v>125</v>
      </c>
      <c r="AC3624" s="182">
        <v>4</v>
      </c>
      <c r="AD3624" s="182">
        <v>1998.9</v>
      </c>
      <c r="AF3624" s="182" t="s">
        <v>8185</v>
      </c>
      <c r="AG3624" s="182" t="s">
        <v>17312</v>
      </c>
      <c r="AH3624" s="182" t="s">
        <v>2993</v>
      </c>
      <c r="AI3624" s="182" t="s">
        <v>2993</v>
      </c>
    </row>
    <row r="3625" spans="25:35" x14ac:dyDescent="0.4">
      <c r="Y3625" s="182" t="s">
        <v>8216</v>
      </c>
      <c r="Z3625" s="182">
        <v>1940</v>
      </c>
      <c r="AA3625" s="182">
        <v>1881.2</v>
      </c>
      <c r="AB3625" s="182">
        <v>125</v>
      </c>
      <c r="AC3625" s="182">
        <v>3</v>
      </c>
      <c r="AD3625" s="182">
        <v>1249.9000000000001</v>
      </c>
      <c r="AF3625" s="182" t="s">
        <v>8186</v>
      </c>
      <c r="AG3625" s="182" t="s">
        <v>17312</v>
      </c>
      <c r="AH3625" s="182" t="s">
        <v>2993</v>
      </c>
      <c r="AI3625" s="182" t="s">
        <v>17314</v>
      </c>
    </row>
    <row r="3626" spans="25:35" x14ac:dyDescent="0.4">
      <c r="Y3626" s="182" t="s">
        <v>8217</v>
      </c>
      <c r="Z3626" s="182">
        <v>1966</v>
      </c>
      <c r="AA3626" s="182">
        <v>1632.2</v>
      </c>
      <c r="AB3626" s="182">
        <v>182</v>
      </c>
      <c r="AC3626" s="182">
        <v>5</v>
      </c>
      <c r="AD3626" s="182">
        <v>1632.2</v>
      </c>
      <c r="AF3626" s="182" t="s">
        <v>8188</v>
      </c>
      <c r="AG3626" s="182" t="s">
        <v>17319</v>
      </c>
      <c r="AH3626" s="182" t="s">
        <v>2993</v>
      </c>
      <c r="AI3626" s="182" t="s">
        <v>17331</v>
      </c>
    </row>
    <row r="3627" spans="25:35" x14ac:dyDescent="0.4">
      <c r="Y3627" s="182" t="s">
        <v>8218</v>
      </c>
      <c r="Z3627" s="182">
        <v>1973</v>
      </c>
      <c r="AA3627" s="182">
        <v>4687.8</v>
      </c>
      <c r="AB3627" s="182">
        <v>124</v>
      </c>
      <c r="AC3627" s="182">
        <v>5</v>
      </c>
      <c r="AD3627" s="182">
        <v>4352.1000000000004</v>
      </c>
      <c r="AF3627" s="182" t="s">
        <v>8189</v>
      </c>
      <c r="AG3627" s="182" t="s">
        <v>17312</v>
      </c>
      <c r="AH3627" s="182" t="s">
        <v>2993</v>
      </c>
      <c r="AI3627" s="182" t="s">
        <v>17040</v>
      </c>
    </row>
    <row r="3628" spans="25:35" x14ac:dyDescent="0.4">
      <c r="Y3628" s="182" t="s">
        <v>8220</v>
      </c>
      <c r="Z3628" s="182">
        <v>1961</v>
      </c>
      <c r="AA3628" s="182">
        <v>319.3</v>
      </c>
      <c r="AB3628" s="182">
        <v>21</v>
      </c>
      <c r="AC3628" s="182">
        <v>2</v>
      </c>
      <c r="AD3628" s="182">
        <v>319.3</v>
      </c>
      <c r="AF3628" s="182" t="s">
        <v>8191</v>
      </c>
      <c r="AG3628" s="182" t="s">
        <v>2993</v>
      </c>
      <c r="AH3628" s="182" t="s">
        <v>2993</v>
      </c>
      <c r="AI3628" s="182" t="s">
        <v>17042</v>
      </c>
    </row>
    <row r="3629" spans="25:35" x14ac:dyDescent="0.4">
      <c r="Y3629" s="182" t="s">
        <v>8222</v>
      </c>
      <c r="Z3629" s="182">
        <v>2004</v>
      </c>
      <c r="AA3629" s="182">
        <v>3774.5</v>
      </c>
      <c r="AB3629" s="182">
        <v>198</v>
      </c>
      <c r="AC3629" s="182">
        <v>5</v>
      </c>
      <c r="AD3629" s="182">
        <v>2235.1</v>
      </c>
      <c r="AF3629" s="182" t="s">
        <v>8193</v>
      </c>
      <c r="AG3629" s="182" t="s">
        <v>17312</v>
      </c>
      <c r="AH3629" s="182" t="s">
        <v>2993</v>
      </c>
      <c r="AI3629" s="182" t="s">
        <v>17315</v>
      </c>
    </row>
    <row r="3630" spans="25:35" x14ac:dyDescent="0.4">
      <c r="Y3630" s="182" t="s">
        <v>8223</v>
      </c>
      <c r="Z3630" s="182">
        <v>1968</v>
      </c>
      <c r="AA3630" s="182">
        <v>3062.3</v>
      </c>
      <c r="AB3630" s="182">
        <v>125</v>
      </c>
      <c r="AC3630" s="182">
        <v>5</v>
      </c>
      <c r="AD3630" s="182">
        <v>3062.3</v>
      </c>
      <c r="AF3630" s="182" t="s">
        <v>8194</v>
      </c>
      <c r="AG3630" s="182" t="s">
        <v>17312</v>
      </c>
      <c r="AH3630" s="182" t="s">
        <v>2993</v>
      </c>
      <c r="AI3630" s="182" t="s">
        <v>17040</v>
      </c>
    </row>
    <row r="3631" spans="25:35" x14ac:dyDescent="0.4">
      <c r="Y3631" s="182" t="s">
        <v>8224</v>
      </c>
      <c r="Z3631" s="182">
        <v>1985</v>
      </c>
      <c r="AA3631" s="182">
        <v>4900.3</v>
      </c>
      <c r="AB3631" s="182">
        <v>361</v>
      </c>
      <c r="AC3631" s="182">
        <v>9</v>
      </c>
      <c r="AD3631" s="182">
        <v>4900.3</v>
      </c>
      <c r="AF3631" s="182" t="s">
        <v>8195</v>
      </c>
      <c r="AG3631" s="182" t="s">
        <v>17312</v>
      </c>
      <c r="AH3631" s="182" t="s">
        <v>2993</v>
      </c>
      <c r="AI3631" s="182" t="s">
        <v>17040</v>
      </c>
    </row>
    <row r="3632" spans="25:35" x14ac:dyDescent="0.4">
      <c r="Y3632" s="182" t="s">
        <v>8225</v>
      </c>
      <c r="Z3632" s="182">
        <v>1972</v>
      </c>
      <c r="AA3632" s="182">
        <v>4132.8</v>
      </c>
      <c r="AB3632" s="182">
        <v>242</v>
      </c>
      <c r="AC3632" s="182">
        <v>5</v>
      </c>
      <c r="AD3632" s="182">
        <v>4132.8</v>
      </c>
      <c r="AF3632" s="182" t="s">
        <v>8196</v>
      </c>
      <c r="AG3632" s="182" t="s">
        <v>17312</v>
      </c>
      <c r="AH3632" s="182" t="s">
        <v>2993</v>
      </c>
      <c r="AI3632" s="182" t="s">
        <v>17040</v>
      </c>
    </row>
    <row r="3633" spans="25:35" x14ac:dyDescent="0.4">
      <c r="Y3633" s="182" t="s">
        <v>8226</v>
      </c>
      <c r="Z3633" s="182">
        <v>1992</v>
      </c>
      <c r="AA3633" s="182">
        <v>4865.3</v>
      </c>
      <c r="AB3633" s="182">
        <v>369</v>
      </c>
      <c r="AC3633" s="182">
        <v>9</v>
      </c>
      <c r="AD3633" s="182">
        <v>4865.3</v>
      </c>
      <c r="AF3633" s="182" t="s">
        <v>8197</v>
      </c>
      <c r="AG3633" s="182" t="s">
        <v>17312</v>
      </c>
      <c r="AH3633" s="182" t="s">
        <v>2993</v>
      </c>
      <c r="AI3633" s="182" t="s">
        <v>17042</v>
      </c>
    </row>
    <row r="3634" spans="25:35" x14ac:dyDescent="0.4">
      <c r="Y3634" s="182" t="s">
        <v>8227</v>
      </c>
      <c r="Z3634" s="182">
        <v>1969</v>
      </c>
      <c r="AA3634" s="182">
        <v>831</v>
      </c>
      <c r="AB3634" s="182">
        <v>75</v>
      </c>
      <c r="AC3634" s="182">
        <v>2</v>
      </c>
      <c r="AD3634" s="182">
        <v>529.6</v>
      </c>
      <c r="AF3634" s="182" t="s">
        <v>8198</v>
      </c>
      <c r="AG3634" s="182" t="s">
        <v>17312</v>
      </c>
      <c r="AH3634" s="182" t="s">
        <v>2993</v>
      </c>
      <c r="AI3634" s="182" t="s">
        <v>2993</v>
      </c>
    </row>
    <row r="3635" spans="25:35" x14ac:dyDescent="0.4">
      <c r="Y3635" s="182" t="s">
        <v>8229</v>
      </c>
      <c r="Z3635" s="182">
        <v>1982</v>
      </c>
      <c r="AA3635" s="182">
        <v>4912.2</v>
      </c>
      <c r="AB3635" s="182">
        <v>369</v>
      </c>
      <c r="AC3635" s="182">
        <v>9</v>
      </c>
      <c r="AD3635" s="182">
        <v>2461.6999999999998</v>
      </c>
      <c r="AF3635" s="182" t="s">
        <v>8200</v>
      </c>
      <c r="AG3635" s="182" t="s">
        <v>17312</v>
      </c>
      <c r="AH3635" s="182" t="s">
        <v>2993</v>
      </c>
      <c r="AI3635" s="182" t="s">
        <v>17042</v>
      </c>
    </row>
    <row r="3636" spans="25:35" x14ac:dyDescent="0.4">
      <c r="Y3636" s="182" t="s">
        <v>8231</v>
      </c>
      <c r="Z3636" s="182">
        <v>1968</v>
      </c>
      <c r="AA3636" s="182">
        <v>1663.1</v>
      </c>
      <c r="AB3636" s="182">
        <v>229</v>
      </c>
      <c r="AC3636" s="182">
        <v>5</v>
      </c>
      <c r="AD3636" s="182">
        <v>1209.0999999999999</v>
      </c>
      <c r="AF3636" s="182" t="s">
        <v>8201</v>
      </c>
      <c r="AG3636" s="182" t="s">
        <v>17312</v>
      </c>
      <c r="AH3636" s="182" t="s">
        <v>2993</v>
      </c>
      <c r="AI3636" s="182" t="s">
        <v>17040</v>
      </c>
    </row>
    <row r="3637" spans="25:35" x14ac:dyDescent="0.4">
      <c r="Y3637" s="182" t="s">
        <v>8234</v>
      </c>
      <c r="Z3637" s="182">
        <v>1977</v>
      </c>
      <c r="AA3637" s="182">
        <v>2827.6</v>
      </c>
      <c r="AB3637" s="182">
        <v>156</v>
      </c>
      <c r="AC3637" s="182">
        <v>5</v>
      </c>
      <c r="AD3637" s="182">
        <v>2827.6</v>
      </c>
      <c r="AF3637" s="182" t="s">
        <v>8204</v>
      </c>
      <c r="AG3637" s="182" t="s">
        <v>17312</v>
      </c>
      <c r="AH3637" s="182" t="s">
        <v>2993</v>
      </c>
      <c r="AI3637" s="182" t="s">
        <v>17040</v>
      </c>
    </row>
    <row r="3638" spans="25:35" x14ac:dyDescent="0.4">
      <c r="Y3638" s="182" t="s">
        <v>8235</v>
      </c>
      <c r="Z3638" s="182">
        <v>1983</v>
      </c>
      <c r="AA3638" s="182">
        <v>3914.6</v>
      </c>
      <c r="AB3638" s="182">
        <v>218</v>
      </c>
      <c r="AC3638" s="182">
        <v>5</v>
      </c>
      <c r="AD3638" s="182">
        <v>2220.5</v>
      </c>
      <c r="AF3638" s="182" t="s">
        <v>8205</v>
      </c>
      <c r="AG3638" s="182" t="s">
        <v>17312</v>
      </c>
      <c r="AH3638" s="182" t="s">
        <v>2993</v>
      </c>
      <c r="AI3638" s="182" t="s">
        <v>17322</v>
      </c>
    </row>
    <row r="3639" spans="25:35" x14ac:dyDescent="0.4">
      <c r="Y3639" s="182" t="s">
        <v>8236</v>
      </c>
      <c r="Z3639" s="182">
        <v>1974</v>
      </c>
      <c r="AA3639" s="182">
        <v>1861.8</v>
      </c>
      <c r="AB3639" s="182">
        <v>201</v>
      </c>
      <c r="AC3639" s="182">
        <v>5</v>
      </c>
      <c r="AD3639" s="182">
        <v>1861.8</v>
      </c>
      <c r="AF3639" s="182" t="s">
        <v>8206</v>
      </c>
      <c r="AG3639" s="182" t="s">
        <v>17312</v>
      </c>
      <c r="AH3639" s="182" t="s">
        <v>2993</v>
      </c>
      <c r="AI3639" s="182" t="s">
        <v>17042</v>
      </c>
    </row>
    <row r="3640" spans="25:35" x14ac:dyDescent="0.4">
      <c r="Y3640" s="182" t="s">
        <v>8237</v>
      </c>
      <c r="Z3640" s="182">
        <v>1974</v>
      </c>
      <c r="AA3640" s="182">
        <v>2676</v>
      </c>
      <c r="AB3640" s="182">
        <v>2</v>
      </c>
      <c r="AC3640" s="182">
        <v>5</v>
      </c>
      <c r="AD3640" s="182">
        <v>1795</v>
      </c>
      <c r="AF3640" s="182" t="s">
        <v>8208</v>
      </c>
      <c r="AG3640" s="182" t="s">
        <v>17312</v>
      </c>
      <c r="AH3640" s="182" t="s">
        <v>2993</v>
      </c>
      <c r="AI3640" s="182" t="s">
        <v>17040</v>
      </c>
    </row>
    <row r="3641" spans="25:35" x14ac:dyDescent="0.4">
      <c r="Y3641" s="182" t="s">
        <v>8238</v>
      </c>
      <c r="Z3641" s="182">
        <v>2007</v>
      </c>
      <c r="AA3641" s="182">
        <v>1813.2</v>
      </c>
      <c r="AB3641" s="182">
        <v>156</v>
      </c>
      <c r="AC3641" s="182">
        <v>3</v>
      </c>
      <c r="AD3641" s="182">
        <v>1042.3</v>
      </c>
      <c r="AF3641" s="182" t="s">
        <v>8209</v>
      </c>
      <c r="AG3641" s="182" t="s">
        <v>17312</v>
      </c>
      <c r="AH3641" s="182" t="s">
        <v>2993</v>
      </c>
      <c r="AI3641" s="182" t="s">
        <v>17040</v>
      </c>
    </row>
    <row r="3642" spans="25:35" x14ac:dyDescent="0.4">
      <c r="Y3642" s="182" t="s">
        <v>8239</v>
      </c>
      <c r="Z3642" s="182">
        <v>1985</v>
      </c>
      <c r="AA3642" s="182">
        <v>2653.6</v>
      </c>
      <c r="AB3642" s="182">
        <v>86</v>
      </c>
      <c r="AC3642" s="182">
        <v>5</v>
      </c>
      <c r="AD3642" s="182">
        <v>1505.2</v>
      </c>
      <c r="AF3642" s="182" t="s">
        <v>8210</v>
      </c>
      <c r="AG3642" s="182" t="s">
        <v>17312</v>
      </c>
      <c r="AH3642" s="182" t="s">
        <v>2993</v>
      </c>
      <c r="AI3642" s="182" t="s">
        <v>17040</v>
      </c>
    </row>
    <row r="3643" spans="25:35" x14ac:dyDescent="0.4">
      <c r="Y3643" s="182" t="s">
        <v>8241</v>
      </c>
      <c r="Z3643" s="182">
        <v>2010</v>
      </c>
      <c r="AA3643" s="182">
        <v>1529.7</v>
      </c>
      <c r="AB3643" s="182">
        <v>73</v>
      </c>
      <c r="AC3643" s="182">
        <v>3</v>
      </c>
      <c r="AD3643" s="182">
        <v>1529.7</v>
      </c>
      <c r="AF3643" s="182" t="s">
        <v>8212</v>
      </c>
      <c r="AG3643" s="182" t="s">
        <v>17312</v>
      </c>
      <c r="AH3643" s="182" t="s">
        <v>2993</v>
      </c>
      <c r="AI3643" s="182" t="s">
        <v>17042</v>
      </c>
    </row>
    <row r="3644" spans="25:35" x14ac:dyDescent="0.4">
      <c r="Y3644" s="182" t="s">
        <v>8243</v>
      </c>
      <c r="Z3644" s="182">
        <v>1961</v>
      </c>
      <c r="AA3644" s="182">
        <v>569</v>
      </c>
      <c r="AB3644" s="182">
        <v>62</v>
      </c>
      <c r="AC3644" s="182">
        <v>2</v>
      </c>
      <c r="AD3644" s="182">
        <v>569</v>
      </c>
      <c r="AF3644" s="182" t="s">
        <v>8213</v>
      </c>
      <c r="AG3644" s="182" t="s">
        <v>17312</v>
      </c>
      <c r="AH3644" s="182" t="s">
        <v>2993</v>
      </c>
      <c r="AI3644" s="182" t="s">
        <v>2993</v>
      </c>
    </row>
    <row r="3645" spans="25:35" x14ac:dyDescent="0.4">
      <c r="Y3645" s="182" t="s">
        <v>8244</v>
      </c>
      <c r="Z3645" s="182">
        <v>2012</v>
      </c>
      <c r="AA3645" s="182">
        <v>1589.1</v>
      </c>
      <c r="AB3645" s="182">
        <v>55</v>
      </c>
      <c r="AC3645" s="182">
        <v>3</v>
      </c>
      <c r="AD3645" s="182">
        <v>665</v>
      </c>
      <c r="AF3645" s="182" t="s">
        <v>8214</v>
      </c>
      <c r="AG3645" s="182" t="s">
        <v>17312</v>
      </c>
      <c r="AH3645" s="182" t="s">
        <v>2993</v>
      </c>
      <c r="AI3645" s="182" t="s">
        <v>17040</v>
      </c>
    </row>
    <row r="3646" spans="25:35" x14ac:dyDescent="0.4">
      <c r="Y3646" s="182" t="s">
        <v>8246</v>
      </c>
      <c r="Z3646" s="182">
        <v>1980</v>
      </c>
      <c r="AA3646" s="182">
        <v>4926.1000000000004</v>
      </c>
      <c r="AB3646" s="182">
        <v>135</v>
      </c>
      <c r="AC3646" s="182">
        <v>5</v>
      </c>
      <c r="AD3646" s="182">
        <v>3064.5</v>
      </c>
      <c r="AF3646" s="182" t="s">
        <v>8215</v>
      </c>
      <c r="AG3646" s="182" t="s">
        <v>17312</v>
      </c>
      <c r="AH3646" s="182" t="s">
        <v>2993</v>
      </c>
      <c r="AI3646" s="182" t="s">
        <v>2993</v>
      </c>
    </row>
    <row r="3647" spans="25:35" x14ac:dyDescent="0.4">
      <c r="Y3647" s="182" t="s">
        <v>8248</v>
      </c>
      <c r="Z3647" s="182">
        <v>1962</v>
      </c>
      <c r="AA3647" s="182">
        <v>325.10000000000002</v>
      </c>
      <c r="AB3647" s="182">
        <v>17</v>
      </c>
      <c r="AC3647" s="182">
        <v>2</v>
      </c>
      <c r="AD3647" s="182">
        <v>242.3</v>
      </c>
      <c r="AF3647" s="182" t="s">
        <v>8216</v>
      </c>
      <c r="AG3647" s="182" t="s">
        <v>17312</v>
      </c>
      <c r="AH3647" s="182" t="s">
        <v>2993</v>
      </c>
      <c r="AI3647" s="182" t="s">
        <v>17322</v>
      </c>
    </row>
    <row r="3648" spans="25:35" x14ac:dyDescent="0.4">
      <c r="Y3648" s="182" t="s">
        <v>8249</v>
      </c>
      <c r="Z3648" s="182">
        <v>1963</v>
      </c>
      <c r="AA3648" s="182">
        <v>380.3</v>
      </c>
      <c r="AB3648" s="182">
        <v>42</v>
      </c>
      <c r="AC3648" s="182">
        <v>2</v>
      </c>
      <c r="AD3648" s="182">
        <v>380.3</v>
      </c>
      <c r="AF3648" s="182" t="s">
        <v>8217</v>
      </c>
      <c r="AG3648" s="182" t="s">
        <v>17312</v>
      </c>
      <c r="AH3648" s="182" t="s">
        <v>2993</v>
      </c>
      <c r="AI3648" s="182" t="s">
        <v>2993</v>
      </c>
    </row>
    <row r="3649" spans="25:35" x14ac:dyDescent="0.4">
      <c r="Y3649" s="182" t="s">
        <v>8250</v>
      </c>
      <c r="Z3649" s="182">
        <v>1993</v>
      </c>
      <c r="AA3649" s="182">
        <v>3798.6</v>
      </c>
      <c r="AB3649" s="182">
        <v>198</v>
      </c>
      <c r="AC3649" s="182">
        <v>5</v>
      </c>
      <c r="AD3649" s="182">
        <v>3771.2</v>
      </c>
      <c r="AF3649" s="182" t="s">
        <v>8218</v>
      </c>
      <c r="AG3649" s="182" t="s">
        <v>17312</v>
      </c>
      <c r="AH3649" s="182" t="s">
        <v>2993</v>
      </c>
      <c r="AI3649" s="182" t="s">
        <v>17042</v>
      </c>
    </row>
    <row r="3650" spans="25:35" x14ac:dyDescent="0.4">
      <c r="Y3650" s="182" t="s">
        <v>8251</v>
      </c>
      <c r="Z3650" s="182">
        <v>1971</v>
      </c>
      <c r="AA3650" s="182">
        <v>901.9</v>
      </c>
      <c r="AB3650" s="182">
        <v>83</v>
      </c>
      <c r="AC3650" s="182">
        <v>3</v>
      </c>
      <c r="AD3650" s="182">
        <v>901.9</v>
      </c>
      <c r="AF3650" s="182" t="s">
        <v>8220</v>
      </c>
      <c r="AG3650" s="182" t="s">
        <v>17312</v>
      </c>
      <c r="AH3650" s="182" t="s">
        <v>2993</v>
      </c>
      <c r="AI3650" s="182" t="s">
        <v>17040</v>
      </c>
    </row>
    <row r="3651" spans="25:35" x14ac:dyDescent="0.4">
      <c r="Y3651" s="182" t="s">
        <v>8252</v>
      </c>
      <c r="Z3651" s="182">
        <v>1963</v>
      </c>
      <c r="AA3651" s="182">
        <v>301.10000000000002</v>
      </c>
      <c r="AB3651" s="182">
        <v>34</v>
      </c>
      <c r="AC3651" s="182">
        <v>2</v>
      </c>
      <c r="AD3651" s="182">
        <v>301.10000000000002</v>
      </c>
      <c r="AF3651" s="182" t="s">
        <v>8222</v>
      </c>
      <c r="AG3651" s="182" t="s">
        <v>17312</v>
      </c>
      <c r="AH3651" s="182" t="s">
        <v>2993</v>
      </c>
      <c r="AI3651" s="182" t="s">
        <v>2993</v>
      </c>
    </row>
    <row r="3652" spans="25:35" x14ac:dyDescent="0.4">
      <c r="Y3652" s="182" t="s">
        <v>8253</v>
      </c>
      <c r="Z3652" s="182">
        <v>1960</v>
      </c>
      <c r="AA3652" s="182">
        <v>303.60000000000002</v>
      </c>
      <c r="AB3652" s="182">
        <v>18</v>
      </c>
      <c r="AC3652" s="182">
        <v>2</v>
      </c>
      <c r="AD3652" s="182">
        <v>280.8</v>
      </c>
      <c r="AF3652" s="182" t="s">
        <v>8223</v>
      </c>
      <c r="AG3652" s="182" t="s">
        <v>17312</v>
      </c>
      <c r="AH3652" s="182" t="s">
        <v>2993</v>
      </c>
      <c r="AI3652" s="182" t="s">
        <v>17322</v>
      </c>
    </row>
    <row r="3653" spans="25:35" x14ac:dyDescent="0.4">
      <c r="Y3653" s="182" t="s">
        <v>8255</v>
      </c>
      <c r="Z3653" s="182">
        <v>1979</v>
      </c>
      <c r="AA3653" s="182">
        <v>389.4</v>
      </c>
      <c r="AB3653" s="182">
        <v>31</v>
      </c>
      <c r="AC3653" s="182">
        <v>2</v>
      </c>
      <c r="AD3653" s="182">
        <v>389.4</v>
      </c>
      <c r="AF3653" s="182" t="s">
        <v>8224</v>
      </c>
      <c r="AG3653" s="182" t="s">
        <v>17312</v>
      </c>
      <c r="AH3653" s="182" t="s">
        <v>2993</v>
      </c>
      <c r="AI3653" s="182" t="s">
        <v>17040</v>
      </c>
    </row>
    <row r="3654" spans="25:35" x14ac:dyDescent="0.4">
      <c r="Y3654" s="182" t="s">
        <v>1444</v>
      </c>
      <c r="Z3654" s="182">
        <v>1969</v>
      </c>
      <c r="AA3654" s="182">
        <v>788</v>
      </c>
      <c r="AB3654" s="182">
        <v>35</v>
      </c>
      <c r="AC3654" s="182">
        <v>2</v>
      </c>
      <c r="AD3654" s="182">
        <v>729.9</v>
      </c>
      <c r="AF3654" s="182" t="s">
        <v>8225</v>
      </c>
      <c r="AG3654" s="182" t="s">
        <v>17312</v>
      </c>
      <c r="AH3654" s="182" t="s">
        <v>2993</v>
      </c>
      <c r="AI3654" s="182" t="s">
        <v>17320</v>
      </c>
    </row>
    <row r="3655" spans="25:35" x14ac:dyDescent="0.4">
      <c r="Y3655" s="182" t="s">
        <v>8256</v>
      </c>
      <c r="Z3655" s="182">
        <v>1959</v>
      </c>
      <c r="AA3655" s="182">
        <v>300.2</v>
      </c>
      <c r="AB3655" s="182">
        <v>17</v>
      </c>
      <c r="AC3655" s="182">
        <v>2</v>
      </c>
      <c r="AD3655" s="182">
        <v>277.39999999999998</v>
      </c>
      <c r="AF3655" s="182" t="s">
        <v>8226</v>
      </c>
      <c r="AG3655" s="182" t="s">
        <v>17312</v>
      </c>
      <c r="AH3655" s="182" t="s">
        <v>2993</v>
      </c>
      <c r="AI3655" s="182" t="s">
        <v>17040</v>
      </c>
    </row>
    <row r="3656" spans="25:35" x14ac:dyDescent="0.4">
      <c r="Y3656" s="182" t="s">
        <v>8258</v>
      </c>
      <c r="Z3656" s="182">
        <v>1981</v>
      </c>
      <c r="AA3656" s="182">
        <v>1069.3</v>
      </c>
      <c r="AB3656" s="182">
        <v>49</v>
      </c>
      <c r="AC3656" s="182">
        <v>2</v>
      </c>
      <c r="AD3656" s="182">
        <v>984.2</v>
      </c>
      <c r="AF3656" s="182" t="s">
        <v>8227</v>
      </c>
      <c r="AG3656" s="182" t="s">
        <v>17312</v>
      </c>
      <c r="AH3656" s="182" t="s">
        <v>2993</v>
      </c>
      <c r="AI3656" s="182" t="s">
        <v>17040</v>
      </c>
    </row>
    <row r="3657" spans="25:35" x14ac:dyDescent="0.4">
      <c r="Y3657" s="182" t="s">
        <v>8259</v>
      </c>
      <c r="Z3657" s="182">
        <v>2009</v>
      </c>
      <c r="AA3657" s="182">
        <v>1072.2</v>
      </c>
      <c r="AB3657" s="182">
        <v>39</v>
      </c>
      <c r="AC3657" s="182">
        <v>2</v>
      </c>
      <c r="AD3657" s="182">
        <v>955.3</v>
      </c>
      <c r="AF3657" s="182" t="s">
        <v>8229</v>
      </c>
      <c r="AG3657" s="182" t="s">
        <v>17312</v>
      </c>
      <c r="AH3657" s="182" t="s">
        <v>2993</v>
      </c>
      <c r="AI3657" s="182" t="s">
        <v>17040</v>
      </c>
    </row>
    <row r="3658" spans="25:35" x14ac:dyDescent="0.4">
      <c r="Y3658" s="182" t="s">
        <v>1445</v>
      </c>
      <c r="Z3658" s="182">
        <v>1963</v>
      </c>
      <c r="AA3658" s="182">
        <v>303.60000000000002</v>
      </c>
      <c r="AB3658" s="182">
        <v>10</v>
      </c>
      <c r="AC3658" s="182">
        <v>2</v>
      </c>
      <c r="AD3658" s="182">
        <v>282.60000000000002</v>
      </c>
      <c r="AF3658" s="182" t="s">
        <v>8230</v>
      </c>
      <c r="AG3658" s="182" t="s">
        <v>2993</v>
      </c>
      <c r="AH3658" s="182" t="s">
        <v>2993</v>
      </c>
      <c r="AI3658" s="182" t="s">
        <v>17042</v>
      </c>
    </row>
    <row r="3659" spans="25:35" x14ac:dyDescent="0.4">
      <c r="Y3659" s="182" t="s">
        <v>1446</v>
      </c>
      <c r="Z3659" s="182">
        <v>1963</v>
      </c>
      <c r="AA3659" s="182">
        <v>299.89999999999998</v>
      </c>
      <c r="AB3659" s="182">
        <v>18</v>
      </c>
      <c r="AC3659" s="182">
        <v>2</v>
      </c>
      <c r="AD3659" s="182">
        <v>278.5</v>
      </c>
      <c r="AF3659" s="182" t="s">
        <v>8231</v>
      </c>
      <c r="AG3659" s="182" t="s">
        <v>17312</v>
      </c>
      <c r="AH3659" s="182" t="s">
        <v>2993</v>
      </c>
      <c r="AI3659" s="182" t="s">
        <v>17040</v>
      </c>
    </row>
    <row r="3660" spans="25:35" x14ac:dyDescent="0.4">
      <c r="Y3660" s="182" t="s">
        <v>8263</v>
      </c>
      <c r="Z3660" s="182">
        <v>1994</v>
      </c>
      <c r="AA3660" s="182">
        <v>1030.3</v>
      </c>
      <c r="AB3660" s="182">
        <v>47</v>
      </c>
      <c r="AC3660" s="182">
        <v>3</v>
      </c>
      <c r="AD3660" s="182">
        <v>1030.3</v>
      </c>
      <c r="AF3660" s="182" t="s">
        <v>8234</v>
      </c>
      <c r="AG3660" s="182" t="s">
        <v>17312</v>
      </c>
      <c r="AH3660" s="182" t="s">
        <v>2993</v>
      </c>
      <c r="AI3660" s="182" t="s">
        <v>17315</v>
      </c>
    </row>
    <row r="3661" spans="25:35" x14ac:dyDescent="0.4">
      <c r="Y3661" s="182" t="s">
        <v>8264</v>
      </c>
      <c r="Z3661" s="182">
        <v>1975</v>
      </c>
      <c r="AA3661" s="182">
        <v>468.5</v>
      </c>
      <c r="AB3661" s="182">
        <v>42</v>
      </c>
      <c r="AC3661" s="182">
        <v>2</v>
      </c>
      <c r="AD3661" s="182">
        <v>468.5</v>
      </c>
      <c r="AF3661" s="182" t="s">
        <v>8235</v>
      </c>
      <c r="AG3661" s="182" t="s">
        <v>17312</v>
      </c>
      <c r="AH3661" s="182" t="s">
        <v>2993</v>
      </c>
      <c r="AI3661" s="182" t="s">
        <v>17320</v>
      </c>
    </row>
    <row r="3662" spans="25:35" x14ac:dyDescent="0.4">
      <c r="Y3662" s="182" t="s">
        <v>8265</v>
      </c>
      <c r="Z3662" s="182">
        <v>1980</v>
      </c>
      <c r="AA3662" s="182">
        <v>950.8</v>
      </c>
      <c r="AB3662" s="182">
        <v>45</v>
      </c>
      <c r="AC3662" s="182">
        <v>2</v>
      </c>
      <c r="AD3662" s="182">
        <v>862.8</v>
      </c>
      <c r="AF3662" s="182" t="s">
        <v>8236</v>
      </c>
      <c r="AG3662" s="182" t="s">
        <v>17312</v>
      </c>
      <c r="AH3662" s="182" t="s">
        <v>2993</v>
      </c>
      <c r="AI3662" s="182" t="s">
        <v>17322</v>
      </c>
    </row>
    <row r="3663" spans="25:35" x14ac:dyDescent="0.4">
      <c r="Y3663" s="182" t="s">
        <v>8268</v>
      </c>
      <c r="Z3663" s="182">
        <v>1962</v>
      </c>
      <c r="AA3663" s="182">
        <v>299.3</v>
      </c>
      <c r="AB3663" s="182">
        <v>31</v>
      </c>
      <c r="AC3663" s="182">
        <v>2</v>
      </c>
      <c r="AD3663" s="182">
        <v>299.3</v>
      </c>
      <c r="AF3663" s="182" t="s">
        <v>8237</v>
      </c>
      <c r="AG3663" s="182" t="s">
        <v>17312</v>
      </c>
      <c r="AH3663" s="182" t="s">
        <v>2993</v>
      </c>
      <c r="AI3663" s="182" t="s">
        <v>17322</v>
      </c>
    </row>
    <row r="3664" spans="25:35" x14ac:dyDescent="0.4">
      <c r="Y3664" s="182" t="s">
        <v>8269</v>
      </c>
      <c r="Z3664" s="182">
        <v>1963</v>
      </c>
      <c r="AA3664" s="182">
        <v>314.3</v>
      </c>
      <c r="AB3664" s="182">
        <v>31</v>
      </c>
      <c r="AC3664" s="182">
        <v>2</v>
      </c>
      <c r="AD3664" s="182">
        <v>314.3</v>
      </c>
      <c r="AF3664" s="182" t="s">
        <v>8238</v>
      </c>
      <c r="AG3664" s="182" t="s">
        <v>17312</v>
      </c>
      <c r="AH3664" s="182" t="s">
        <v>2993</v>
      </c>
      <c r="AI3664" s="182" t="s">
        <v>17322</v>
      </c>
    </row>
    <row r="3665" spans="25:35" x14ac:dyDescent="0.4">
      <c r="Y3665" s="182" t="s">
        <v>8271</v>
      </c>
      <c r="Z3665" s="182">
        <v>1966</v>
      </c>
      <c r="AA3665" s="182">
        <v>311.3</v>
      </c>
      <c r="AB3665" s="182">
        <v>31</v>
      </c>
      <c r="AC3665" s="182">
        <v>2</v>
      </c>
      <c r="AD3665" s="182">
        <v>311.3</v>
      </c>
      <c r="AF3665" s="182" t="s">
        <v>8239</v>
      </c>
      <c r="AG3665" s="182" t="s">
        <v>17312</v>
      </c>
      <c r="AH3665" s="182" t="s">
        <v>2993</v>
      </c>
      <c r="AI3665" s="182" t="s">
        <v>17315</v>
      </c>
    </row>
    <row r="3666" spans="25:35" x14ac:dyDescent="0.4">
      <c r="Y3666" s="182" t="s">
        <v>8273</v>
      </c>
      <c r="Z3666" s="182">
        <v>1966</v>
      </c>
      <c r="AA3666" s="182">
        <v>720.8</v>
      </c>
      <c r="AB3666" s="182">
        <v>42</v>
      </c>
      <c r="AC3666" s="182">
        <v>2</v>
      </c>
      <c r="AD3666" s="182">
        <v>720.8</v>
      </c>
      <c r="AF3666" s="182" t="s">
        <v>8241</v>
      </c>
      <c r="AG3666" s="182" t="s">
        <v>17325</v>
      </c>
      <c r="AH3666" s="182" t="s">
        <v>2993</v>
      </c>
      <c r="AI3666" s="182" t="s">
        <v>17322</v>
      </c>
    </row>
    <row r="3667" spans="25:35" x14ac:dyDescent="0.4">
      <c r="Y3667" s="182" t="s">
        <v>8275</v>
      </c>
      <c r="Z3667" s="182">
        <v>1966</v>
      </c>
      <c r="AA3667" s="182">
        <v>717</v>
      </c>
      <c r="AB3667" s="182">
        <v>42</v>
      </c>
      <c r="AC3667" s="182">
        <v>2</v>
      </c>
      <c r="AD3667" s="182">
        <v>717</v>
      </c>
      <c r="AF3667" s="182" t="s">
        <v>8243</v>
      </c>
      <c r="AG3667" s="182" t="s">
        <v>17312</v>
      </c>
      <c r="AH3667" s="182" t="s">
        <v>2993</v>
      </c>
      <c r="AI3667" s="182" t="s">
        <v>17042</v>
      </c>
    </row>
    <row r="3668" spans="25:35" x14ac:dyDescent="0.4">
      <c r="Y3668" s="182" t="s">
        <v>8276</v>
      </c>
      <c r="Z3668" s="182">
        <v>1972</v>
      </c>
      <c r="AA3668" s="182">
        <v>3122</v>
      </c>
      <c r="AB3668" s="182">
        <v>142</v>
      </c>
      <c r="AC3668" s="182">
        <v>5</v>
      </c>
      <c r="AD3668" s="182">
        <v>2128.1999999999998</v>
      </c>
      <c r="AF3668" s="182" t="s">
        <v>8244</v>
      </c>
      <c r="AG3668" s="182" t="s">
        <v>17325</v>
      </c>
      <c r="AH3668" s="182" t="s">
        <v>2993</v>
      </c>
      <c r="AI3668" s="182" t="s">
        <v>17042</v>
      </c>
    </row>
    <row r="3669" spans="25:35" x14ac:dyDescent="0.4">
      <c r="Y3669" s="182" t="s">
        <v>8278</v>
      </c>
      <c r="Z3669" s="182">
        <v>1927</v>
      </c>
      <c r="AA3669" s="182">
        <v>462</v>
      </c>
      <c r="AB3669" s="182">
        <v>25</v>
      </c>
      <c r="AC3669" s="182">
        <v>2</v>
      </c>
      <c r="AD3669" s="182">
        <v>344</v>
      </c>
      <c r="AF3669" s="182" t="s">
        <v>8246</v>
      </c>
      <c r="AG3669" s="182" t="s">
        <v>17312</v>
      </c>
      <c r="AH3669" s="182" t="s">
        <v>2993</v>
      </c>
      <c r="AI3669" s="182" t="s">
        <v>17320</v>
      </c>
    </row>
    <row r="3670" spans="25:35" x14ac:dyDescent="0.4">
      <c r="Y3670" s="182" t="s">
        <v>8282</v>
      </c>
      <c r="Z3670" s="182">
        <v>1983</v>
      </c>
      <c r="AA3670" s="182">
        <v>346</v>
      </c>
      <c r="AB3670" s="182">
        <v>31</v>
      </c>
      <c r="AC3670" s="182">
        <v>3</v>
      </c>
      <c r="AD3670" s="182">
        <v>346</v>
      </c>
      <c r="AF3670" s="182" t="s">
        <v>8248</v>
      </c>
      <c r="AG3670" s="182" t="s">
        <v>17312</v>
      </c>
      <c r="AH3670" s="182" t="s">
        <v>2993</v>
      </c>
      <c r="AI3670" s="182" t="s">
        <v>17040</v>
      </c>
    </row>
    <row r="3671" spans="25:35" x14ac:dyDescent="0.4">
      <c r="Y3671" s="182" t="s">
        <v>8283</v>
      </c>
      <c r="Z3671" s="182">
        <v>1988</v>
      </c>
      <c r="AA3671" s="182">
        <v>473.6</v>
      </c>
      <c r="AB3671" s="182">
        <v>21</v>
      </c>
      <c r="AC3671" s="182">
        <v>2</v>
      </c>
      <c r="AD3671" s="182">
        <v>261.3</v>
      </c>
      <c r="AF3671" s="182" t="s">
        <v>8249</v>
      </c>
      <c r="AG3671" s="182" t="s">
        <v>17312</v>
      </c>
      <c r="AH3671" s="182" t="s">
        <v>2993</v>
      </c>
      <c r="AI3671" s="182" t="s">
        <v>17042</v>
      </c>
    </row>
    <row r="3672" spans="25:35" x14ac:dyDescent="0.4">
      <c r="Y3672" s="182" t="s">
        <v>8284</v>
      </c>
      <c r="Z3672" s="182">
        <v>1940</v>
      </c>
      <c r="AA3672" s="182">
        <v>337.9</v>
      </c>
      <c r="AB3672" s="182">
        <v>18</v>
      </c>
      <c r="AC3672" s="182">
        <v>2</v>
      </c>
      <c r="AD3672" s="182">
        <v>190</v>
      </c>
      <c r="AF3672" s="182" t="s">
        <v>8250</v>
      </c>
      <c r="AG3672" s="182" t="s">
        <v>17312</v>
      </c>
      <c r="AH3672" s="182" t="s">
        <v>2993</v>
      </c>
      <c r="AI3672" s="182" t="s">
        <v>17320</v>
      </c>
    </row>
    <row r="3673" spans="25:35" x14ac:dyDescent="0.4">
      <c r="Y3673" s="182" t="s">
        <v>8286</v>
      </c>
      <c r="Z3673" s="182">
        <v>1920</v>
      </c>
      <c r="AA3673" s="182">
        <v>329.7</v>
      </c>
      <c r="AB3673" s="182">
        <v>23</v>
      </c>
      <c r="AC3673" s="182">
        <v>2</v>
      </c>
      <c r="AD3673" s="182">
        <v>329.7</v>
      </c>
      <c r="AF3673" s="182" t="s">
        <v>8251</v>
      </c>
      <c r="AG3673" s="182" t="s">
        <v>17312</v>
      </c>
      <c r="AH3673" s="182" t="s">
        <v>2993</v>
      </c>
      <c r="AI3673" s="182" t="s">
        <v>17322</v>
      </c>
    </row>
    <row r="3674" spans="25:35" x14ac:dyDescent="0.4">
      <c r="Y3674" s="182" t="s">
        <v>8289</v>
      </c>
      <c r="Z3674" s="182">
        <v>1957</v>
      </c>
      <c r="AA3674" s="182">
        <v>781.3</v>
      </c>
      <c r="AB3674" s="182">
        <v>42</v>
      </c>
      <c r="AC3674" s="182">
        <v>2</v>
      </c>
      <c r="AD3674" s="182">
        <v>781.3</v>
      </c>
      <c r="AF3674" s="182" t="s">
        <v>8252</v>
      </c>
      <c r="AG3674" s="182" t="s">
        <v>17312</v>
      </c>
      <c r="AH3674" s="182" t="s">
        <v>2993</v>
      </c>
      <c r="AI3674" s="182" t="s">
        <v>17040</v>
      </c>
    </row>
    <row r="3675" spans="25:35" x14ac:dyDescent="0.4">
      <c r="Y3675" s="182" t="s">
        <v>8290</v>
      </c>
      <c r="Z3675" s="182">
        <v>1948</v>
      </c>
      <c r="AA3675" s="182">
        <v>339</v>
      </c>
      <c r="AB3675" s="182">
        <v>31</v>
      </c>
      <c r="AC3675" s="182">
        <v>2</v>
      </c>
      <c r="AD3675" s="182">
        <v>339</v>
      </c>
      <c r="AF3675" s="182" t="s">
        <v>8253</v>
      </c>
      <c r="AG3675" s="182" t="s">
        <v>17312</v>
      </c>
      <c r="AH3675" s="182" t="s">
        <v>2993</v>
      </c>
      <c r="AI3675" s="182" t="s">
        <v>17040</v>
      </c>
    </row>
    <row r="3676" spans="25:35" x14ac:dyDescent="0.4">
      <c r="Y3676" s="182" t="s">
        <v>8292</v>
      </c>
      <c r="Z3676" s="182">
        <v>1955</v>
      </c>
      <c r="AA3676" s="182">
        <v>624.29999999999995</v>
      </c>
      <c r="AB3676" s="182">
        <v>40</v>
      </c>
      <c r="AC3676" s="182">
        <v>2</v>
      </c>
      <c r="AD3676" s="182">
        <v>557</v>
      </c>
      <c r="AF3676" s="182" t="s">
        <v>8255</v>
      </c>
      <c r="AG3676" s="182" t="s">
        <v>17312</v>
      </c>
      <c r="AH3676" s="182" t="s">
        <v>2993</v>
      </c>
      <c r="AI3676" s="182" t="s">
        <v>17042</v>
      </c>
    </row>
    <row r="3677" spans="25:35" x14ac:dyDescent="0.4">
      <c r="Y3677" s="182" t="s">
        <v>8294</v>
      </c>
      <c r="Z3677" s="182">
        <v>1947</v>
      </c>
      <c r="AA3677" s="182">
        <v>511.5</v>
      </c>
      <c r="AB3677" s="182">
        <v>31</v>
      </c>
      <c r="AC3677" s="182">
        <v>2</v>
      </c>
      <c r="AD3677" s="182">
        <v>511.5</v>
      </c>
      <c r="AF3677" s="182" t="s">
        <v>1444</v>
      </c>
      <c r="AG3677" s="182" t="s">
        <v>17312</v>
      </c>
      <c r="AH3677" s="182" t="s">
        <v>2993</v>
      </c>
      <c r="AI3677" s="182" t="s">
        <v>17042</v>
      </c>
    </row>
    <row r="3678" spans="25:35" x14ac:dyDescent="0.4">
      <c r="Y3678" s="182" t="s">
        <v>8295</v>
      </c>
      <c r="Z3678" s="182">
        <v>1957</v>
      </c>
      <c r="AA3678" s="182">
        <v>508.4</v>
      </c>
      <c r="AB3678" s="182">
        <v>42</v>
      </c>
      <c r="AC3678" s="182">
        <v>2</v>
      </c>
      <c r="AD3678" s="182">
        <v>508.4</v>
      </c>
      <c r="AF3678" s="182" t="s">
        <v>8256</v>
      </c>
      <c r="AG3678" s="182" t="s">
        <v>17312</v>
      </c>
      <c r="AH3678" s="182" t="s">
        <v>2993</v>
      </c>
      <c r="AI3678" s="182" t="s">
        <v>17040</v>
      </c>
    </row>
    <row r="3679" spans="25:35" x14ac:dyDescent="0.4">
      <c r="Y3679" s="182" t="s">
        <v>8297</v>
      </c>
      <c r="Z3679" s="182">
        <v>1957</v>
      </c>
      <c r="AA3679" s="182">
        <v>866.4</v>
      </c>
      <c r="AB3679" s="182">
        <v>34</v>
      </c>
      <c r="AC3679" s="182">
        <v>3</v>
      </c>
      <c r="AD3679" s="182">
        <v>596.1</v>
      </c>
      <c r="AF3679" s="182" t="s">
        <v>8258</v>
      </c>
      <c r="AG3679" s="182" t="s">
        <v>17312</v>
      </c>
      <c r="AH3679" s="182" t="s">
        <v>2993</v>
      </c>
      <c r="AI3679" s="182" t="s">
        <v>17322</v>
      </c>
    </row>
    <row r="3680" spans="25:35" x14ac:dyDescent="0.4">
      <c r="Y3680" s="182" t="s">
        <v>8299</v>
      </c>
      <c r="Z3680" s="182">
        <v>1954</v>
      </c>
      <c r="AA3680" s="182">
        <v>479.7</v>
      </c>
      <c r="AB3680" s="182">
        <v>21</v>
      </c>
      <c r="AC3680" s="182">
        <v>2</v>
      </c>
      <c r="AD3680" s="182">
        <v>479.7</v>
      </c>
      <c r="AF3680" s="182" t="s">
        <v>8259</v>
      </c>
      <c r="AG3680" s="182" t="s">
        <v>17312</v>
      </c>
      <c r="AH3680" s="182" t="s">
        <v>2993</v>
      </c>
      <c r="AI3680" s="182" t="s">
        <v>17322</v>
      </c>
    </row>
    <row r="3681" spans="25:35" x14ac:dyDescent="0.4">
      <c r="Y3681" s="182" t="s">
        <v>8300</v>
      </c>
      <c r="Z3681" s="182">
        <v>1960</v>
      </c>
      <c r="AA3681" s="182">
        <v>468.5</v>
      </c>
      <c r="AB3681" s="182">
        <v>36</v>
      </c>
      <c r="AC3681" s="182">
        <v>2</v>
      </c>
      <c r="AD3681" s="182">
        <v>468.5</v>
      </c>
      <c r="AF3681" s="182" t="s">
        <v>1445</v>
      </c>
      <c r="AG3681" s="182" t="s">
        <v>17312</v>
      </c>
      <c r="AH3681" s="182" t="s">
        <v>2993</v>
      </c>
      <c r="AI3681" s="182" t="s">
        <v>17040</v>
      </c>
    </row>
    <row r="3682" spans="25:35" x14ac:dyDescent="0.4">
      <c r="Y3682" s="182" t="s">
        <v>8302</v>
      </c>
      <c r="Z3682" s="182">
        <v>1983</v>
      </c>
      <c r="AA3682" s="182">
        <v>306.3</v>
      </c>
      <c r="AB3682" s="182">
        <v>23</v>
      </c>
      <c r="AC3682" s="182">
        <v>3</v>
      </c>
      <c r="AD3682" s="182">
        <v>306.3</v>
      </c>
      <c r="AF3682" s="182" t="s">
        <v>1446</v>
      </c>
      <c r="AG3682" s="182" t="s">
        <v>17312</v>
      </c>
      <c r="AH3682" s="182" t="s">
        <v>2993</v>
      </c>
      <c r="AI3682" s="182" t="s">
        <v>17040</v>
      </c>
    </row>
    <row r="3683" spans="25:35" x14ac:dyDescent="0.4">
      <c r="Y3683" s="182" t="s">
        <v>8304</v>
      </c>
      <c r="Z3683" s="182">
        <v>1954</v>
      </c>
      <c r="AA3683" s="182">
        <v>320</v>
      </c>
      <c r="AB3683" s="182">
        <v>21</v>
      </c>
      <c r="AC3683" s="182">
        <v>2</v>
      </c>
      <c r="AD3683" s="182">
        <v>320</v>
      </c>
      <c r="AF3683" s="182" t="s">
        <v>8263</v>
      </c>
      <c r="AG3683" s="182" t="s">
        <v>17312</v>
      </c>
      <c r="AH3683" s="182" t="s">
        <v>2993</v>
      </c>
      <c r="AI3683" s="182" t="s">
        <v>17042</v>
      </c>
    </row>
    <row r="3684" spans="25:35" x14ac:dyDescent="0.4">
      <c r="Y3684" s="182" t="s">
        <v>8305</v>
      </c>
      <c r="Z3684" s="182">
        <v>1967</v>
      </c>
      <c r="AA3684" s="182">
        <v>635.20000000000005</v>
      </c>
      <c r="AB3684" s="182">
        <v>42</v>
      </c>
      <c r="AC3684" s="182">
        <v>2</v>
      </c>
      <c r="AD3684" s="182">
        <v>635.20000000000005</v>
      </c>
      <c r="AF3684" s="182" t="s">
        <v>8264</v>
      </c>
      <c r="AG3684" s="182" t="s">
        <v>17312</v>
      </c>
      <c r="AH3684" s="182" t="s">
        <v>2993</v>
      </c>
      <c r="AI3684" s="182" t="s">
        <v>2993</v>
      </c>
    </row>
    <row r="3685" spans="25:35" x14ac:dyDescent="0.4">
      <c r="Y3685" s="182" t="s">
        <v>463</v>
      </c>
      <c r="Z3685" s="182">
        <v>1953</v>
      </c>
      <c r="AA3685" s="182">
        <v>355.4</v>
      </c>
      <c r="AB3685" s="182">
        <v>21</v>
      </c>
      <c r="AC3685" s="182">
        <v>2</v>
      </c>
      <c r="AD3685" s="182">
        <v>355.4</v>
      </c>
      <c r="AF3685" s="182" t="s">
        <v>8265</v>
      </c>
      <c r="AG3685" s="182" t="s">
        <v>17312</v>
      </c>
      <c r="AH3685" s="182" t="s">
        <v>2993</v>
      </c>
      <c r="AI3685" s="182" t="s">
        <v>17322</v>
      </c>
    </row>
    <row r="3686" spans="25:35" x14ac:dyDescent="0.4">
      <c r="Y3686" s="182" t="s">
        <v>8306</v>
      </c>
      <c r="Z3686" s="182">
        <v>1962</v>
      </c>
      <c r="AA3686" s="182">
        <v>812.3</v>
      </c>
      <c r="AB3686" s="182">
        <v>34</v>
      </c>
      <c r="AC3686" s="182">
        <v>2</v>
      </c>
      <c r="AD3686" s="182">
        <v>812.3</v>
      </c>
      <c r="AF3686" s="182" t="s">
        <v>8268</v>
      </c>
      <c r="AG3686" s="182" t="s">
        <v>17312</v>
      </c>
      <c r="AH3686" s="182" t="s">
        <v>2993</v>
      </c>
      <c r="AI3686" s="182" t="s">
        <v>17042</v>
      </c>
    </row>
    <row r="3687" spans="25:35" x14ac:dyDescent="0.4">
      <c r="Y3687" s="182" t="s">
        <v>8307</v>
      </c>
      <c r="Z3687" s="182">
        <v>1953</v>
      </c>
      <c r="AA3687" s="182">
        <v>338.1</v>
      </c>
      <c r="AB3687" s="182">
        <v>31</v>
      </c>
      <c r="AC3687" s="182">
        <v>2</v>
      </c>
      <c r="AD3687" s="182">
        <v>338.1</v>
      </c>
      <c r="AF3687" s="182" t="s">
        <v>8269</v>
      </c>
      <c r="AG3687" s="182" t="s">
        <v>17312</v>
      </c>
      <c r="AH3687" s="182" t="s">
        <v>2993</v>
      </c>
      <c r="AI3687" s="182" t="s">
        <v>2993</v>
      </c>
    </row>
    <row r="3688" spans="25:35" x14ac:dyDescent="0.4">
      <c r="Y3688" s="182" t="s">
        <v>8308</v>
      </c>
      <c r="Z3688" s="182">
        <v>1962</v>
      </c>
      <c r="AA3688" s="182">
        <v>1064.0999999999999</v>
      </c>
      <c r="AB3688" s="182">
        <v>42</v>
      </c>
      <c r="AC3688" s="182">
        <v>2</v>
      </c>
      <c r="AD3688" s="182">
        <v>597.4</v>
      </c>
      <c r="AF3688" s="182" t="s">
        <v>8271</v>
      </c>
      <c r="AG3688" s="182" t="s">
        <v>17312</v>
      </c>
      <c r="AH3688" s="182" t="s">
        <v>2993</v>
      </c>
      <c r="AI3688" s="182" t="s">
        <v>17042</v>
      </c>
    </row>
    <row r="3689" spans="25:35" x14ac:dyDescent="0.4">
      <c r="Y3689" s="182" t="s">
        <v>8310</v>
      </c>
      <c r="Z3689" s="182">
        <v>1963</v>
      </c>
      <c r="AA3689" s="182">
        <v>1105.5999999999999</v>
      </c>
      <c r="AB3689" s="182">
        <v>42</v>
      </c>
      <c r="AC3689" s="182">
        <v>2</v>
      </c>
      <c r="AD3689" s="182">
        <v>623.79999999999995</v>
      </c>
      <c r="AF3689" s="182" t="s">
        <v>8273</v>
      </c>
      <c r="AG3689" s="182" t="s">
        <v>17312</v>
      </c>
      <c r="AH3689" s="182" t="s">
        <v>2993</v>
      </c>
      <c r="AI3689" s="182" t="s">
        <v>17042</v>
      </c>
    </row>
    <row r="3690" spans="25:35" x14ac:dyDescent="0.4">
      <c r="Y3690" s="182" t="s">
        <v>8312</v>
      </c>
      <c r="Z3690" s="182">
        <v>1966</v>
      </c>
      <c r="AA3690" s="182">
        <v>637</v>
      </c>
      <c r="AB3690" s="182">
        <v>42</v>
      </c>
      <c r="AC3690" s="182">
        <v>2</v>
      </c>
      <c r="AD3690" s="182">
        <v>637</v>
      </c>
      <c r="AF3690" s="182" t="s">
        <v>8275</v>
      </c>
      <c r="AG3690" s="182" t="s">
        <v>17312</v>
      </c>
      <c r="AH3690" s="182" t="s">
        <v>2993</v>
      </c>
      <c r="AI3690" s="182" t="s">
        <v>17042</v>
      </c>
    </row>
    <row r="3691" spans="25:35" x14ac:dyDescent="0.4">
      <c r="Y3691" s="182" t="s">
        <v>1447</v>
      </c>
      <c r="Z3691" s="182">
        <v>1966</v>
      </c>
      <c r="AA3691" s="182">
        <v>1694.8</v>
      </c>
      <c r="AB3691" s="182">
        <v>42</v>
      </c>
      <c r="AC3691" s="182">
        <v>2</v>
      </c>
      <c r="AD3691" s="182">
        <v>733.8</v>
      </c>
      <c r="AF3691" s="182" t="s">
        <v>8276</v>
      </c>
      <c r="AG3691" s="182" t="s">
        <v>17312</v>
      </c>
      <c r="AH3691" s="182" t="s">
        <v>2993</v>
      </c>
      <c r="AI3691" s="182" t="s">
        <v>17331</v>
      </c>
    </row>
    <row r="3692" spans="25:35" x14ac:dyDescent="0.4">
      <c r="Y3692" s="182" t="s">
        <v>8313</v>
      </c>
      <c r="Z3692" s="182">
        <v>1965</v>
      </c>
      <c r="AA3692" s="182">
        <v>1264.4000000000001</v>
      </c>
      <c r="AB3692" s="182">
        <v>42</v>
      </c>
      <c r="AC3692" s="182">
        <v>2</v>
      </c>
      <c r="AD3692" s="182">
        <v>710.8</v>
      </c>
      <c r="AF3692" s="182" t="s">
        <v>8278</v>
      </c>
      <c r="AG3692" s="182" t="s">
        <v>17312</v>
      </c>
      <c r="AH3692" s="182" t="s">
        <v>2993</v>
      </c>
      <c r="AI3692" s="182" t="s">
        <v>17042</v>
      </c>
    </row>
    <row r="3693" spans="25:35" x14ac:dyDescent="0.4">
      <c r="Y3693" s="182" t="s">
        <v>8315</v>
      </c>
      <c r="Z3693" s="182">
        <v>1965</v>
      </c>
      <c r="AA3693" s="182">
        <v>1661.5</v>
      </c>
      <c r="AB3693" s="182">
        <v>42</v>
      </c>
      <c r="AC3693" s="182">
        <v>2</v>
      </c>
      <c r="AD3693" s="182">
        <v>707.9</v>
      </c>
      <c r="AF3693" s="182" t="s">
        <v>8282</v>
      </c>
      <c r="AG3693" s="182" t="s">
        <v>2993</v>
      </c>
      <c r="AH3693" s="182" t="s">
        <v>2993</v>
      </c>
      <c r="AI3693" s="182" t="s">
        <v>2993</v>
      </c>
    </row>
    <row r="3694" spans="25:35" x14ac:dyDescent="0.4">
      <c r="Y3694" s="182" t="s">
        <v>8318</v>
      </c>
      <c r="Z3694" s="182">
        <v>1962</v>
      </c>
      <c r="AA3694" s="182">
        <v>798.5</v>
      </c>
      <c r="AB3694" s="182">
        <v>55</v>
      </c>
      <c r="AC3694" s="182">
        <v>2</v>
      </c>
      <c r="AD3694" s="182">
        <v>798.5</v>
      </c>
      <c r="AF3694" s="182" t="s">
        <v>8283</v>
      </c>
      <c r="AG3694" s="182" t="s">
        <v>17312</v>
      </c>
      <c r="AH3694" s="182" t="s">
        <v>2993</v>
      </c>
      <c r="AI3694" s="182" t="s">
        <v>2993</v>
      </c>
    </row>
    <row r="3695" spans="25:35" x14ac:dyDescent="0.4">
      <c r="Y3695" s="182" t="s">
        <v>17214</v>
      </c>
      <c r="Z3695" s="182">
        <v>1955</v>
      </c>
      <c r="AA3695" s="182">
        <v>740.9</v>
      </c>
      <c r="AB3695" s="182">
        <v>21</v>
      </c>
      <c r="AC3695" s="182">
        <v>2</v>
      </c>
      <c r="AD3695" s="182">
        <v>353.3</v>
      </c>
      <c r="AF3695" s="182" t="s">
        <v>8284</v>
      </c>
      <c r="AG3695" s="182" t="s">
        <v>17312</v>
      </c>
      <c r="AH3695" s="182" t="s">
        <v>2993</v>
      </c>
      <c r="AI3695" s="182" t="s">
        <v>17040</v>
      </c>
    </row>
    <row r="3696" spans="25:35" x14ac:dyDescent="0.4">
      <c r="Y3696" s="182" t="s">
        <v>8320</v>
      </c>
      <c r="Z3696" s="182">
        <v>1953</v>
      </c>
      <c r="AA3696" s="182">
        <v>729.3</v>
      </c>
      <c r="AB3696" s="182">
        <v>21</v>
      </c>
      <c r="AC3696" s="182">
        <v>2</v>
      </c>
      <c r="AD3696" s="182">
        <v>368.5</v>
      </c>
      <c r="AF3696" s="182" t="s">
        <v>8286</v>
      </c>
      <c r="AG3696" s="182" t="s">
        <v>17312</v>
      </c>
      <c r="AH3696" s="182" t="s">
        <v>2993</v>
      </c>
      <c r="AI3696" s="182" t="s">
        <v>17042</v>
      </c>
    </row>
    <row r="3697" spans="25:35" x14ac:dyDescent="0.4">
      <c r="Y3697" s="182" t="s">
        <v>8322</v>
      </c>
      <c r="Z3697" s="182">
        <v>1960</v>
      </c>
      <c r="AA3697" s="182">
        <v>498.4</v>
      </c>
      <c r="AB3697" s="182">
        <v>21</v>
      </c>
      <c r="AC3697" s="182">
        <v>2</v>
      </c>
      <c r="AD3697" s="182">
        <v>276.7</v>
      </c>
      <c r="AF3697" s="182" t="s">
        <v>8289</v>
      </c>
      <c r="AG3697" s="182" t="s">
        <v>17312</v>
      </c>
      <c r="AH3697" s="182" t="s">
        <v>2993</v>
      </c>
      <c r="AI3697" s="182" t="s">
        <v>17042</v>
      </c>
    </row>
    <row r="3698" spans="25:35" x14ac:dyDescent="0.4">
      <c r="Y3698" s="182" t="s">
        <v>1448</v>
      </c>
      <c r="Z3698" s="182">
        <v>1985</v>
      </c>
      <c r="AA3698" s="182">
        <v>1079.8</v>
      </c>
      <c r="AB3698" s="182">
        <v>31</v>
      </c>
      <c r="AC3698" s="182">
        <v>2</v>
      </c>
      <c r="AD3698" s="182">
        <v>557.4</v>
      </c>
      <c r="AF3698" s="182" t="s">
        <v>8290</v>
      </c>
      <c r="AG3698" s="182" t="s">
        <v>17312</v>
      </c>
      <c r="AH3698" s="182" t="s">
        <v>2993</v>
      </c>
      <c r="AI3698" s="182" t="s">
        <v>17040</v>
      </c>
    </row>
    <row r="3699" spans="25:35" x14ac:dyDescent="0.4">
      <c r="Y3699" s="182" t="s">
        <v>17215</v>
      </c>
      <c r="Z3699" s="182">
        <v>1936</v>
      </c>
      <c r="AA3699" s="182">
        <v>416.3</v>
      </c>
      <c r="AB3699" s="182">
        <v>21</v>
      </c>
      <c r="AC3699" s="182">
        <v>2</v>
      </c>
      <c r="AD3699" s="182">
        <v>416.3</v>
      </c>
      <c r="AF3699" s="182" t="s">
        <v>8292</v>
      </c>
      <c r="AG3699" s="182" t="s">
        <v>17312</v>
      </c>
      <c r="AH3699" s="182" t="s">
        <v>2993</v>
      </c>
      <c r="AI3699" s="182" t="s">
        <v>17042</v>
      </c>
    </row>
    <row r="3700" spans="25:35" x14ac:dyDescent="0.4">
      <c r="Y3700" s="182" t="s">
        <v>1449</v>
      </c>
      <c r="Z3700" s="182">
        <v>1951</v>
      </c>
      <c r="AA3700" s="182">
        <v>528.1</v>
      </c>
      <c r="AB3700" s="182">
        <v>26</v>
      </c>
      <c r="AC3700" s="182">
        <v>2</v>
      </c>
      <c r="AD3700" s="182">
        <v>528.1</v>
      </c>
      <c r="AF3700" s="182" t="s">
        <v>8294</v>
      </c>
      <c r="AG3700" s="182" t="s">
        <v>17312</v>
      </c>
      <c r="AH3700" s="182" t="s">
        <v>2993</v>
      </c>
      <c r="AI3700" s="182" t="s">
        <v>17040</v>
      </c>
    </row>
    <row r="3701" spans="25:35" x14ac:dyDescent="0.4">
      <c r="Y3701" s="182" t="s">
        <v>8325</v>
      </c>
      <c r="Z3701" s="182">
        <v>1980</v>
      </c>
      <c r="AA3701" s="182">
        <v>692.8</v>
      </c>
      <c r="AB3701" s="182">
        <v>21</v>
      </c>
      <c r="AC3701" s="182">
        <v>2</v>
      </c>
      <c r="AD3701" s="182">
        <v>365.8</v>
      </c>
      <c r="AF3701" s="182" t="s">
        <v>8295</v>
      </c>
      <c r="AG3701" s="182" t="s">
        <v>17312</v>
      </c>
      <c r="AH3701" s="182" t="s">
        <v>2993</v>
      </c>
      <c r="AI3701" s="182" t="s">
        <v>17040</v>
      </c>
    </row>
    <row r="3702" spans="25:35" x14ac:dyDescent="0.4">
      <c r="Y3702" s="182" t="s">
        <v>8326</v>
      </c>
      <c r="Z3702" s="182">
        <v>1969</v>
      </c>
      <c r="AA3702" s="182">
        <v>760.3</v>
      </c>
      <c r="AB3702" s="182">
        <v>24</v>
      </c>
      <c r="AC3702" s="182">
        <v>2</v>
      </c>
      <c r="AD3702" s="182">
        <v>760.3</v>
      </c>
      <c r="AF3702" s="182" t="s">
        <v>8297</v>
      </c>
      <c r="AG3702" s="182" t="s">
        <v>17312</v>
      </c>
      <c r="AH3702" s="182" t="s">
        <v>2993</v>
      </c>
      <c r="AI3702" s="182" t="s">
        <v>17322</v>
      </c>
    </row>
    <row r="3703" spans="25:35" x14ac:dyDescent="0.4">
      <c r="Y3703" s="182" t="s">
        <v>8328</v>
      </c>
      <c r="Z3703" s="182">
        <v>1978</v>
      </c>
      <c r="AA3703" s="182">
        <v>1655.6</v>
      </c>
      <c r="AB3703" s="182">
        <v>57</v>
      </c>
      <c r="AC3703" s="182">
        <v>2</v>
      </c>
      <c r="AD3703" s="182">
        <v>925.2</v>
      </c>
      <c r="AF3703" s="182" t="s">
        <v>8299</v>
      </c>
      <c r="AG3703" s="182" t="s">
        <v>17312</v>
      </c>
      <c r="AH3703" s="182" t="s">
        <v>2993</v>
      </c>
      <c r="AI3703" s="182" t="s">
        <v>2993</v>
      </c>
    </row>
    <row r="3704" spans="25:35" x14ac:dyDescent="0.4">
      <c r="Y3704" s="182" t="s">
        <v>8331</v>
      </c>
      <c r="Z3704" s="182">
        <v>1979</v>
      </c>
      <c r="AA3704" s="182">
        <v>1052.4000000000001</v>
      </c>
      <c r="AB3704" s="182">
        <v>57</v>
      </c>
      <c r="AC3704" s="182">
        <v>2</v>
      </c>
      <c r="AD3704" s="182">
        <v>934.4</v>
      </c>
      <c r="AF3704" s="182" t="s">
        <v>8300</v>
      </c>
      <c r="AG3704" s="182" t="s">
        <v>17312</v>
      </c>
      <c r="AH3704" s="182" t="s">
        <v>2993</v>
      </c>
      <c r="AI3704" s="182" t="s">
        <v>2993</v>
      </c>
    </row>
    <row r="3705" spans="25:35" x14ac:dyDescent="0.4">
      <c r="Y3705" s="182" t="s">
        <v>8332</v>
      </c>
      <c r="Z3705" s="182">
        <v>1980</v>
      </c>
      <c r="AA3705" s="182">
        <v>905.4</v>
      </c>
      <c r="AB3705" s="182">
        <v>52</v>
      </c>
      <c r="AC3705" s="182">
        <v>2</v>
      </c>
      <c r="AD3705" s="182">
        <v>905.4</v>
      </c>
      <c r="AF3705" s="182" t="s">
        <v>8302</v>
      </c>
      <c r="AG3705" s="182" t="s">
        <v>17312</v>
      </c>
      <c r="AH3705" s="182" t="s">
        <v>2993</v>
      </c>
      <c r="AI3705" s="182" t="s">
        <v>2993</v>
      </c>
    </row>
    <row r="3706" spans="25:35" x14ac:dyDescent="0.4">
      <c r="Y3706" s="182" t="s">
        <v>8333</v>
      </c>
      <c r="Z3706" s="182">
        <v>1984</v>
      </c>
      <c r="AA3706" s="182">
        <v>235.3</v>
      </c>
      <c r="AB3706" s="182">
        <v>21</v>
      </c>
      <c r="AC3706" s="182">
        <v>2</v>
      </c>
      <c r="AD3706" s="182">
        <v>235.3</v>
      </c>
      <c r="AF3706" s="182" t="s">
        <v>8304</v>
      </c>
      <c r="AG3706" s="182" t="s">
        <v>17312</v>
      </c>
      <c r="AH3706" s="182" t="s">
        <v>2993</v>
      </c>
      <c r="AI3706" s="182" t="s">
        <v>17042</v>
      </c>
    </row>
    <row r="3707" spans="25:35" x14ac:dyDescent="0.4">
      <c r="Y3707" s="182" t="s">
        <v>8334</v>
      </c>
      <c r="Z3707" s="182">
        <v>1986</v>
      </c>
      <c r="AA3707" s="182">
        <v>3127.5</v>
      </c>
      <c r="AB3707" s="182">
        <v>153</v>
      </c>
      <c r="AC3707" s="182">
        <v>5</v>
      </c>
      <c r="AD3707" s="182">
        <v>3127.5</v>
      </c>
      <c r="AF3707" s="182" t="s">
        <v>8305</v>
      </c>
      <c r="AG3707" s="182" t="s">
        <v>17312</v>
      </c>
      <c r="AH3707" s="182" t="s">
        <v>2993</v>
      </c>
      <c r="AI3707" s="182" t="s">
        <v>17042</v>
      </c>
    </row>
    <row r="3708" spans="25:35" x14ac:dyDescent="0.4">
      <c r="Y3708" s="182" t="s">
        <v>8335</v>
      </c>
      <c r="Z3708" s="182">
        <v>1988</v>
      </c>
      <c r="AA3708" s="182">
        <v>4490.5</v>
      </c>
      <c r="AB3708" s="182">
        <v>205</v>
      </c>
      <c r="AC3708" s="182">
        <v>5</v>
      </c>
      <c r="AD3708" s="182">
        <v>4490.5</v>
      </c>
      <c r="AF3708" s="182" t="s">
        <v>463</v>
      </c>
      <c r="AG3708" s="182" t="s">
        <v>17312</v>
      </c>
      <c r="AH3708" s="182" t="s">
        <v>2993</v>
      </c>
      <c r="AI3708" s="182" t="s">
        <v>17314</v>
      </c>
    </row>
    <row r="3709" spans="25:35" x14ac:dyDescent="0.4">
      <c r="Y3709" s="182" t="s">
        <v>8336</v>
      </c>
      <c r="Z3709" s="182">
        <v>1992</v>
      </c>
      <c r="AA3709" s="182">
        <v>3204.9</v>
      </c>
      <c r="AB3709" s="182">
        <v>156</v>
      </c>
      <c r="AC3709" s="182">
        <v>5</v>
      </c>
      <c r="AD3709" s="182">
        <v>3204.9</v>
      </c>
      <c r="AF3709" s="182" t="s">
        <v>8306</v>
      </c>
      <c r="AG3709" s="182" t="s">
        <v>17312</v>
      </c>
      <c r="AH3709" s="182" t="s">
        <v>2993</v>
      </c>
      <c r="AI3709" s="182" t="s">
        <v>17322</v>
      </c>
    </row>
    <row r="3710" spans="25:35" x14ac:dyDescent="0.4">
      <c r="Y3710" s="182" t="s">
        <v>8337</v>
      </c>
      <c r="Z3710" s="182">
        <v>1969</v>
      </c>
      <c r="AA3710" s="182">
        <v>708.1</v>
      </c>
      <c r="AB3710" s="182">
        <v>42</v>
      </c>
      <c r="AC3710" s="182">
        <v>2</v>
      </c>
      <c r="AD3710" s="182">
        <v>708.1</v>
      </c>
      <c r="AF3710" s="182" t="s">
        <v>8307</v>
      </c>
      <c r="AG3710" s="182" t="s">
        <v>17312</v>
      </c>
      <c r="AH3710" s="182" t="s">
        <v>2993</v>
      </c>
      <c r="AI3710" s="182" t="s">
        <v>17341</v>
      </c>
    </row>
    <row r="3711" spans="25:35" x14ac:dyDescent="0.4">
      <c r="Y3711" s="182" t="s">
        <v>8338</v>
      </c>
      <c r="Z3711" s="182">
        <v>1957</v>
      </c>
      <c r="AA3711" s="182">
        <v>267.60000000000002</v>
      </c>
      <c r="AB3711" s="182">
        <v>21</v>
      </c>
      <c r="AC3711" s="182">
        <v>2</v>
      </c>
      <c r="AD3711" s="182">
        <v>267.60000000000002</v>
      </c>
      <c r="AF3711" s="182" t="s">
        <v>8308</v>
      </c>
      <c r="AG3711" s="182" t="s">
        <v>17312</v>
      </c>
      <c r="AH3711" s="182" t="s">
        <v>2993</v>
      </c>
      <c r="AI3711" s="182" t="s">
        <v>17042</v>
      </c>
    </row>
    <row r="3712" spans="25:35" x14ac:dyDescent="0.4">
      <c r="Y3712" s="182" t="s">
        <v>8339</v>
      </c>
      <c r="Z3712" s="182">
        <v>1981</v>
      </c>
      <c r="AA3712" s="182">
        <v>550.70000000000005</v>
      </c>
      <c r="AB3712" s="182">
        <v>18</v>
      </c>
      <c r="AC3712" s="182">
        <v>2</v>
      </c>
      <c r="AD3712" s="182">
        <v>239.4</v>
      </c>
      <c r="AF3712" s="182" t="s">
        <v>8310</v>
      </c>
      <c r="AG3712" s="182" t="s">
        <v>17312</v>
      </c>
      <c r="AH3712" s="182" t="s">
        <v>2993</v>
      </c>
      <c r="AI3712" s="182" t="s">
        <v>17042</v>
      </c>
    </row>
    <row r="3713" spans="25:35" x14ac:dyDescent="0.4">
      <c r="Y3713" s="182" t="s">
        <v>8341</v>
      </c>
      <c r="Z3713" s="182">
        <v>1978</v>
      </c>
      <c r="AA3713" s="182">
        <v>207.4</v>
      </c>
      <c r="AB3713" s="182">
        <v>21</v>
      </c>
      <c r="AC3713" s="182">
        <v>1</v>
      </c>
      <c r="AD3713" s="182">
        <v>207.4</v>
      </c>
      <c r="AF3713" s="182" t="s">
        <v>8312</v>
      </c>
      <c r="AG3713" s="182" t="s">
        <v>17312</v>
      </c>
      <c r="AH3713" s="182" t="s">
        <v>2993</v>
      </c>
      <c r="AI3713" s="182" t="s">
        <v>2993</v>
      </c>
    </row>
    <row r="3714" spans="25:35" x14ac:dyDescent="0.4">
      <c r="Y3714" s="182" t="s">
        <v>1454</v>
      </c>
      <c r="Z3714" s="182">
        <v>1959</v>
      </c>
      <c r="AA3714" s="182">
        <v>404.5</v>
      </c>
      <c r="AB3714" s="182">
        <v>21</v>
      </c>
      <c r="AC3714" s="182">
        <v>2</v>
      </c>
      <c r="AD3714" s="182">
        <v>404.5</v>
      </c>
      <c r="AF3714" s="182" t="s">
        <v>1447</v>
      </c>
      <c r="AG3714" s="182" t="s">
        <v>17312</v>
      </c>
      <c r="AH3714" s="182" t="s">
        <v>2993</v>
      </c>
      <c r="AI3714" s="182" t="s">
        <v>17042</v>
      </c>
    </row>
    <row r="3715" spans="25:35" x14ac:dyDescent="0.4">
      <c r="Y3715" s="182" t="s">
        <v>8343</v>
      </c>
      <c r="Z3715" s="182">
        <v>1964</v>
      </c>
      <c r="AA3715" s="182">
        <v>1001.2</v>
      </c>
      <c r="AB3715" s="182">
        <v>21</v>
      </c>
      <c r="AC3715" s="182">
        <v>3</v>
      </c>
      <c r="AD3715" s="182">
        <v>592</v>
      </c>
      <c r="AF3715" s="182" t="s">
        <v>8313</v>
      </c>
      <c r="AG3715" s="182" t="s">
        <v>17312</v>
      </c>
      <c r="AH3715" s="182" t="s">
        <v>2993</v>
      </c>
      <c r="AI3715" s="182" t="s">
        <v>17042</v>
      </c>
    </row>
    <row r="3716" spans="25:35" x14ac:dyDescent="0.4">
      <c r="Y3716" s="182" t="s">
        <v>8345</v>
      </c>
      <c r="Z3716" s="182">
        <v>1960</v>
      </c>
      <c r="AA3716" s="182">
        <v>555</v>
      </c>
      <c r="AB3716" s="182">
        <v>21</v>
      </c>
      <c r="AC3716" s="182">
        <v>2</v>
      </c>
      <c r="AD3716" s="182">
        <v>307</v>
      </c>
      <c r="AF3716" s="182" t="s">
        <v>8315</v>
      </c>
      <c r="AG3716" s="182" t="s">
        <v>17312</v>
      </c>
      <c r="AH3716" s="182" t="s">
        <v>2993</v>
      </c>
      <c r="AI3716" s="182" t="s">
        <v>17042</v>
      </c>
    </row>
    <row r="3717" spans="25:35" x14ac:dyDescent="0.4">
      <c r="Y3717" s="182" t="s">
        <v>8347</v>
      </c>
      <c r="Z3717" s="182">
        <v>1962</v>
      </c>
      <c r="AA3717" s="182">
        <v>555.20000000000005</v>
      </c>
      <c r="AB3717" s="182">
        <v>21</v>
      </c>
      <c r="AC3717" s="182">
        <v>2</v>
      </c>
      <c r="AD3717" s="182">
        <v>310.60000000000002</v>
      </c>
      <c r="AF3717" s="182" t="s">
        <v>8318</v>
      </c>
      <c r="AG3717" s="182" t="s">
        <v>17312</v>
      </c>
      <c r="AH3717" s="182" t="s">
        <v>2993</v>
      </c>
      <c r="AI3717" s="182" t="s">
        <v>17315</v>
      </c>
    </row>
    <row r="3718" spans="25:35" x14ac:dyDescent="0.4">
      <c r="Y3718" s="182" t="s">
        <v>8350</v>
      </c>
      <c r="Z3718" s="182">
        <v>1960</v>
      </c>
      <c r="AA3718" s="182">
        <v>454</v>
      </c>
      <c r="AB3718" s="182">
        <v>21</v>
      </c>
      <c r="AC3718" s="182">
        <v>2</v>
      </c>
      <c r="AD3718" s="182">
        <v>302.10000000000002</v>
      </c>
      <c r="AF3718" s="182" t="s">
        <v>8320</v>
      </c>
      <c r="AG3718" s="182" t="s">
        <v>17312</v>
      </c>
      <c r="AH3718" s="182" t="s">
        <v>2993</v>
      </c>
      <c r="AI3718" s="182" t="s">
        <v>17042</v>
      </c>
    </row>
    <row r="3719" spans="25:35" x14ac:dyDescent="0.4">
      <c r="Y3719" s="182" t="s">
        <v>8352</v>
      </c>
      <c r="Z3719" s="182">
        <v>1960</v>
      </c>
      <c r="AA3719" s="182">
        <v>500.2</v>
      </c>
      <c r="AB3719" s="182">
        <v>21</v>
      </c>
      <c r="AC3719" s="182">
        <v>2</v>
      </c>
      <c r="AD3719" s="182">
        <v>283.7</v>
      </c>
      <c r="AF3719" s="182" t="s">
        <v>8322</v>
      </c>
      <c r="AG3719" s="182" t="s">
        <v>17312</v>
      </c>
      <c r="AH3719" s="182" t="s">
        <v>2993</v>
      </c>
      <c r="AI3719" s="182" t="s">
        <v>17040</v>
      </c>
    </row>
    <row r="3720" spans="25:35" x14ac:dyDescent="0.4">
      <c r="Y3720" s="182" t="s">
        <v>8354</v>
      </c>
      <c r="Z3720" s="182">
        <v>1961</v>
      </c>
      <c r="AA3720" s="182">
        <v>576</v>
      </c>
      <c r="AB3720" s="182">
        <v>21</v>
      </c>
      <c r="AC3720" s="182">
        <v>2</v>
      </c>
      <c r="AD3720" s="182">
        <v>322.10000000000002</v>
      </c>
      <c r="AF3720" s="182" t="s">
        <v>1448</v>
      </c>
      <c r="AG3720" s="182" t="s">
        <v>17312</v>
      </c>
      <c r="AH3720" s="182" t="s">
        <v>2993</v>
      </c>
      <c r="AI3720" s="182" t="s">
        <v>17042</v>
      </c>
    </row>
    <row r="3721" spans="25:35" x14ac:dyDescent="0.4">
      <c r="Y3721" s="182" t="s">
        <v>8356</v>
      </c>
      <c r="Z3721" s="182">
        <v>1962</v>
      </c>
      <c r="AA3721" s="182">
        <v>528.6</v>
      </c>
      <c r="AB3721" s="182">
        <v>21</v>
      </c>
      <c r="AC3721" s="182">
        <v>2</v>
      </c>
      <c r="AD3721" s="182">
        <v>356.3</v>
      </c>
      <c r="AF3721" s="182" t="s">
        <v>1449</v>
      </c>
      <c r="AG3721" s="182" t="s">
        <v>17471</v>
      </c>
      <c r="AH3721" s="182" t="s">
        <v>2993</v>
      </c>
      <c r="AI3721" s="182" t="s">
        <v>17040</v>
      </c>
    </row>
    <row r="3722" spans="25:35" x14ac:dyDescent="0.4">
      <c r="Y3722" s="182" t="s">
        <v>8358</v>
      </c>
      <c r="Z3722" s="182">
        <v>1962</v>
      </c>
      <c r="AA3722" s="182">
        <v>527.20000000000005</v>
      </c>
      <c r="AB3722" s="182">
        <v>21</v>
      </c>
      <c r="AC3722" s="182">
        <v>2</v>
      </c>
      <c r="AD3722" s="182">
        <v>278.10000000000002</v>
      </c>
      <c r="AF3722" s="182" t="s">
        <v>8325</v>
      </c>
      <c r="AG3722" s="182" t="s">
        <v>17312</v>
      </c>
      <c r="AH3722" s="182" t="s">
        <v>2993</v>
      </c>
      <c r="AI3722" s="182" t="s">
        <v>17040</v>
      </c>
    </row>
    <row r="3723" spans="25:35" x14ac:dyDescent="0.4">
      <c r="Y3723" s="182" t="s">
        <v>8360</v>
      </c>
      <c r="Z3723" s="182">
        <v>1966</v>
      </c>
      <c r="AA3723" s="182">
        <v>571.20000000000005</v>
      </c>
      <c r="AB3723" s="182">
        <v>23</v>
      </c>
      <c r="AC3723" s="182">
        <v>2</v>
      </c>
      <c r="AD3723" s="182">
        <v>310.7</v>
      </c>
      <c r="AF3723" s="182" t="s">
        <v>8326</v>
      </c>
      <c r="AG3723" s="182" t="s">
        <v>17312</v>
      </c>
      <c r="AH3723" s="182" t="s">
        <v>2993</v>
      </c>
      <c r="AI3723" s="182" t="s">
        <v>17042</v>
      </c>
    </row>
    <row r="3724" spans="25:35" x14ac:dyDescent="0.4">
      <c r="Y3724" s="182" t="s">
        <v>1455</v>
      </c>
      <c r="Z3724" s="182">
        <v>1967</v>
      </c>
      <c r="AA3724" s="182">
        <v>765.5</v>
      </c>
      <c r="AB3724" s="182">
        <v>31</v>
      </c>
      <c r="AC3724" s="182">
        <v>2</v>
      </c>
      <c r="AD3724" s="182">
        <v>466.3</v>
      </c>
      <c r="AF3724" s="182" t="s">
        <v>8328</v>
      </c>
      <c r="AG3724" s="182" t="s">
        <v>17312</v>
      </c>
      <c r="AH3724" s="182" t="s">
        <v>2993</v>
      </c>
      <c r="AI3724" s="182" t="s">
        <v>17322</v>
      </c>
    </row>
    <row r="3725" spans="25:35" x14ac:dyDescent="0.4">
      <c r="Y3725" s="182" t="s">
        <v>8363</v>
      </c>
      <c r="Z3725" s="182">
        <v>1967</v>
      </c>
      <c r="AA3725" s="182">
        <v>1013.2</v>
      </c>
      <c r="AB3725" s="182">
        <v>31</v>
      </c>
      <c r="AC3725" s="182">
        <v>2</v>
      </c>
      <c r="AD3725" s="182">
        <v>451.2</v>
      </c>
      <c r="AF3725" s="182" t="s">
        <v>8331</v>
      </c>
      <c r="AG3725" s="182" t="s">
        <v>17312</v>
      </c>
      <c r="AH3725" s="182" t="s">
        <v>2993</v>
      </c>
      <c r="AI3725" s="182" t="s">
        <v>17322</v>
      </c>
    </row>
    <row r="3726" spans="25:35" x14ac:dyDescent="0.4">
      <c r="Y3726" s="182" t="s">
        <v>1457</v>
      </c>
      <c r="Z3726" s="182">
        <v>1971</v>
      </c>
      <c r="AA3726" s="182">
        <v>1078.2</v>
      </c>
      <c r="AB3726" s="182">
        <v>31</v>
      </c>
      <c r="AC3726" s="182">
        <v>2</v>
      </c>
      <c r="AD3726" s="182">
        <v>500.8</v>
      </c>
      <c r="AF3726" s="182" t="s">
        <v>8332</v>
      </c>
      <c r="AG3726" s="182" t="s">
        <v>17312</v>
      </c>
      <c r="AH3726" s="182" t="s">
        <v>2993</v>
      </c>
      <c r="AI3726" s="182" t="s">
        <v>17322</v>
      </c>
    </row>
    <row r="3727" spans="25:35" x14ac:dyDescent="0.4">
      <c r="Y3727" s="182" t="s">
        <v>8365</v>
      </c>
      <c r="Z3727" s="182">
        <v>1980</v>
      </c>
      <c r="AA3727" s="182">
        <v>845.5</v>
      </c>
      <c r="AB3727" s="182">
        <v>47</v>
      </c>
      <c r="AC3727" s="182">
        <v>2</v>
      </c>
      <c r="AD3727" s="182">
        <v>845.5</v>
      </c>
      <c r="AF3727" s="182" t="s">
        <v>8333</v>
      </c>
      <c r="AG3727" s="182" t="s">
        <v>17312</v>
      </c>
      <c r="AH3727" s="182" t="s">
        <v>2993</v>
      </c>
      <c r="AI3727" s="182" t="s">
        <v>2993</v>
      </c>
    </row>
    <row r="3728" spans="25:35" x14ac:dyDescent="0.4">
      <c r="Y3728" s="182" t="s">
        <v>8366</v>
      </c>
      <c r="Z3728" s="182">
        <v>1981</v>
      </c>
      <c r="AA3728" s="182">
        <v>1654.6</v>
      </c>
      <c r="AB3728" s="182">
        <v>47</v>
      </c>
      <c r="AC3728" s="182">
        <v>2</v>
      </c>
      <c r="AD3728" s="182">
        <v>861.5</v>
      </c>
      <c r="AF3728" s="182" t="s">
        <v>8334</v>
      </c>
      <c r="AG3728" s="182" t="s">
        <v>17319</v>
      </c>
      <c r="AH3728" s="182" t="s">
        <v>2993</v>
      </c>
      <c r="AI3728" s="182" t="s">
        <v>17315</v>
      </c>
    </row>
    <row r="3729" spans="25:35" x14ac:dyDescent="0.4">
      <c r="Y3729" s="182" t="s">
        <v>1458</v>
      </c>
      <c r="Z3729" s="182">
        <v>1984</v>
      </c>
      <c r="AA3729" s="182">
        <v>1244.0999999999999</v>
      </c>
      <c r="AB3729" s="182">
        <v>31</v>
      </c>
      <c r="AC3729" s="182">
        <v>2</v>
      </c>
      <c r="AD3729" s="182">
        <v>635</v>
      </c>
      <c r="AF3729" s="182" t="s">
        <v>8335</v>
      </c>
      <c r="AG3729" s="182" t="s">
        <v>17312</v>
      </c>
      <c r="AH3729" s="182" t="s">
        <v>2993</v>
      </c>
      <c r="AI3729" s="182" t="s">
        <v>17320</v>
      </c>
    </row>
    <row r="3730" spans="25:35" x14ac:dyDescent="0.4">
      <c r="Y3730" s="182" t="s">
        <v>8369</v>
      </c>
      <c r="Z3730" s="182">
        <v>1985</v>
      </c>
      <c r="AA3730" s="182">
        <v>507.8</v>
      </c>
      <c r="AB3730" s="182">
        <v>47</v>
      </c>
      <c r="AC3730" s="182">
        <v>2</v>
      </c>
      <c r="AD3730" s="182">
        <v>507.8</v>
      </c>
      <c r="AF3730" s="182" t="s">
        <v>8336</v>
      </c>
      <c r="AG3730" s="182" t="s">
        <v>17312</v>
      </c>
      <c r="AH3730" s="182" t="s">
        <v>2993</v>
      </c>
      <c r="AI3730" s="182" t="s">
        <v>2993</v>
      </c>
    </row>
    <row r="3731" spans="25:35" x14ac:dyDescent="0.4">
      <c r="Y3731" s="182" t="s">
        <v>8370</v>
      </c>
      <c r="Z3731" s="182">
        <v>1986</v>
      </c>
      <c r="AA3731" s="182">
        <v>1256.4000000000001</v>
      </c>
      <c r="AB3731" s="182">
        <v>19</v>
      </c>
      <c r="AC3731" s="182">
        <v>3</v>
      </c>
      <c r="AD3731" s="182">
        <v>978.6</v>
      </c>
      <c r="AF3731" s="182" t="s">
        <v>8337</v>
      </c>
      <c r="AG3731" s="182" t="s">
        <v>17312</v>
      </c>
      <c r="AH3731" s="182" t="s">
        <v>2993</v>
      </c>
      <c r="AI3731" s="182" t="s">
        <v>2993</v>
      </c>
    </row>
    <row r="3732" spans="25:35" x14ac:dyDescent="0.4">
      <c r="Y3732" s="182" t="s">
        <v>8371</v>
      </c>
      <c r="Z3732" s="182">
        <v>1976</v>
      </c>
      <c r="AA3732" s="182">
        <v>3568.3</v>
      </c>
      <c r="AB3732" s="182">
        <v>30</v>
      </c>
      <c r="AC3732" s="182">
        <v>5</v>
      </c>
      <c r="AD3732" s="182">
        <v>1361.4</v>
      </c>
      <c r="AF3732" s="182" t="s">
        <v>8338</v>
      </c>
      <c r="AG3732" s="182" t="s">
        <v>17323</v>
      </c>
      <c r="AH3732" s="182" t="s">
        <v>2993</v>
      </c>
      <c r="AI3732" s="182" t="s">
        <v>17040</v>
      </c>
    </row>
    <row r="3733" spans="25:35" x14ac:dyDescent="0.4">
      <c r="Y3733" s="182" t="s">
        <v>1459</v>
      </c>
      <c r="Z3733" s="182">
        <v>1958</v>
      </c>
      <c r="AA3733" s="182">
        <v>1085.3</v>
      </c>
      <c r="AB3733" s="182">
        <v>23</v>
      </c>
      <c r="AC3733" s="182">
        <v>3</v>
      </c>
      <c r="AD3733" s="182">
        <v>675.7</v>
      </c>
      <c r="AF3733" s="182" t="s">
        <v>8339</v>
      </c>
      <c r="AG3733" s="182" t="s">
        <v>17312</v>
      </c>
      <c r="AH3733" s="182" t="s">
        <v>2993</v>
      </c>
      <c r="AI3733" s="182" t="s">
        <v>17040</v>
      </c>
    </row>
    <row r="3734" spans="25:35" x14ac:dyDescent="0.4">
      <c r="Y3734" s="182" t="s">
        <v>8372</v>
      </c>
      <c r="Z3734" s="182">
        <v>1981</v>
      </c>
      <c r="AA3734" s="182">
        <v>4062</v>
      </c>
      <c r="AB3734" s="182">
        <v>156</v>
      </c>
      <c r="AC3734" s="182">
        <v>5</v>
      </c>
      <c r="AD3734" s="182">
        <v>3079</v>
      </c>
      <c r="AF3734" s="182" t="s">
        <v>8341</v>
      </c>
      <c r="AG3734" s="182" t="s">
        <v>17327</v>
      </c>
      <c r="AH3734" s="182" t="s">
        <v>2993</v>
      </c>
      <c r="AI3734" s="182" t="s">
        <v>2993</v>
      </c>
    </row>
    <row r="3735" spans="25:35" x14ac:dyDescent="0.4">
      <c r="Y3735" s="182" t="s">
        <v>8373</v>
      </c>
      <c r="Z3735" s="182">
        <v>1987</v>
      </c>
      <c r="AA3735" s="182">
        <v>3506.2</v>
      </c>
      <c r="AB3735" s="182">
        <v>118</v>
      </c>
      <c r="AC3735" s="182">
        <v>5</v>
      </c>
      <c r="AD3735" s="182">
        <v>3166.2</v>
      </c>
      <c r="AF3735" s="182" t="s">
        <v>1454</v>
      </c>
      <c r="AG3735" s="182" t="s">
        <v>17312</v>
      </c>
      <c r="AH3735" s="182" t="s">
        <v>2993</v>
      </c>
      <c r="AI3735" s="182" t="s">
        <v>17040</v>
      </c>
    </row>
    <row r="3736" spans="25:35" x14ac:dyDescent="0.4">
      <c r="Y3736" s="182" t="s">
        <v>8375</v>
      </c>
      <c r="Z3736" s="182">
        <v>1968</v>
      </c>
      <c r="AA3736" s="182">
        <v>1495.8</v>
      </c>
      <c r="AB3736" s="182">
        <v>42</v>
      </c>
      <c r="AC3736" s="182">
        <v>2</v>
      </c>
      <c r="AD3736" s="182">
        <v>723</v>
      </c>
      <c r="AF3736" s="182" t="s">
        <v>8343</v>
      </c>
      <c r="AG3736" s="182" t="s">
        <v>17312</v>
      </c>
      <c r="AH3736" s="182" t="s">
        <v>2993</v>
      </c>
      <c r="AI3736" s="182" t="s">
        <v>17042</v>
      </c>
    </row>
    <row r="3737" spans="25:35" x14ac:dyDescent="0.4">
      <c r="Y3737" s="182" t="s">
        <v>8376</v>
      </c>
      <c r="Z3737" s="182">
        <v>1962</v>
      </c>
      <c r="AA3737" s="182">
        <v>1246.7</v>
      </c>
      <c r="AB3737" s="182">
        <v>42</v>
      </c>
      <c r="AC3737" s="182">
        <v>2</v>
      </c>
      <c r="AD3737" s="182">
        <v>681.3</v>
      </c>
      <c r="AF3737" s="182" t="s">
        <v>8345</v>
      </c>
      <c r="AG3737" s="182" t="s">
        <v>17312</v>
      </c>
      <c r="AH3737" s="182" t="s">
        <v>2993</v>
      </c>
      <c r="AI3737" s="182" t="s">
        <v>17040</v>
      </c>
    </row>
    <row r="3738" spans="25:35" x14ac:dyDescent="0.4">
      <c r="Y3738" s="182" t="s">
        <v>8378</v>
      </c>
      <c r="Z3738" s="182">
        <v>1974</v>
      </c>
      <c r="AA3738" s="182">
        <v>3082.2</v>
      </c>
      <c r="AB3738" s="182">
        <v>156</v>
      </c>
      <c r="AC3738" s="182">
        <v>5</v>
      </c>
      <c r="AD3738" s="182">
        <v>3082.2</v>
      </c>
      <c r="AF3738" s="182" t="s">
        <v>8347</v>
      </c>
      <c r="AG3738" s="182" t="s">
        <v>17323</v>
      </c>
      <c r="AH3738" s="182" t="s">
        <v>2993</v>
      </c>
      <c r="AI3738" s="182" t="s">
        <v>17040</v>
      </c>
    </row>
    <row r="3739" spans="25:35" x14ac:dyDescent="0.4">
      <c r="Y3739" s="182" t="s">
        <v>8379</v>
      </c>
      <c r="Z3739" s="182">
        <v>1978</v>
      </c>
      <c r="AA3739" s="182">
        <v>3035.7</v>
      </c>
      <c r="AB3739" s="182">
        <v>156</v>
      </c>
      <c r="AC3739" s="182">
        <v>5</v>
      </c>
      <c r="AD3739" s="182">
        <v>3035.7</v>
      </c>
      <c r="AF3739" s="182" t="s">
        <v>8350</v>
      </c>
      <c r="AG3739" s="182" t="s">
        <v>17323</v>
      </c>
      <c r="AH3739" s="182" t="s">
        <v>2993</v>
      </c>
      <c r="AI3739" s="182" t="s">
        <v>17040</v>
      </c>
    </row>
    <row r="3740" spans="25:35" x14ac:dyDescent="0.4">
      <c r="Y3740" s="182" t="s">
        <v>8380</v>
      </c>
      <c r="Z3740" s="182">
        <v>1983</v>
      </c>
      <c r="AA3740" s="182">
        <v>4356.8999999999996</v>
      </c>
      <c r="AB3740" s="182">
        <v>159</v>
      </c>
      <c r="AC3740" s="182">
        <v>5</v>
      </c>
      <c r="AD3740" s="182">
        <v>3199.1</v>
      </c>
      <c r="AF3740" s="182" t="s">
        <v>8352</v>
      </c>
      <c r="AG3740" s="182" t="s">
        <v>17323</v>
      </c>
      <c r="AH3740" s="182" t="s">
        <v>2993</v>
      </c>
      <c r="AI3740" s="182" t="s">
        <v>17040</v>
      </c>
    </row>
    <row r="3741" spans="25:35" x14ac:dyDescent="0.4">
      <c r="Y3741" s="182" t="s">
        <v>8382</v>
      </c>
      <c r="Z3741" s="182">
        <v>1985</v>
      </c>
      <c r="AA3741" s="182">
        <v>4246</v>
      </c>
      <c r="AB3741" s="182">
        <v>156</v>
      </c>
      <c r="AC3741" s="182">
        <v>5</v>
      </c>
      <c r="AD3741" s="182">
        <v>3128</v>
      </c>
      <c r="AF3741" s="182" t="s">
        <v>8354</v>
      </c>
      <c r="AG3741" s="182" t="s">
        <v>17312</v>
      </c>
      <c r="AH3741" s="182" t="s">
        <v>2993</v>
      </c>
      <c r="AI3741" s="182" t="s">
        <v>17040</v>
      </c>
    </row>
    <row r="3742" spans="25:35" x14ac:dyDescent="0.4">
      <c r="Y3742" s="182" t="s">
        <v>1460</v>
      </c>
      <c r="Z3742" s="182">
        <v>1993</v>
      </c>
      <c r="AA3742" s="182">
        <v>3247.3</v>
      </c>
      <c r="AB3742" s="182">
        <v>133</v>
      </c>
      <c r="AC3742" s="182">
        <v>5</v>
      </c>
      <c r="AD3742" s="182">
        <v>3247.3</v>
      </c>
      <c r="AF3742" s="182" t="s">
        <v>8356</v>
      </c>
      <c r="AG3742" s="182" t="s">
        <v>17312</v>
      </c>
      <c r="AH3742" s="182" t="s">
        <v>2993</v>
      </c>
      <c r="AI3742" s="182" t="s">
        <v>17040</v>
      </c>
    </row>
    <row r="3743" spans="25:35" x14ac:dyDescent="0.4">
      <c r="Y3743" s="182" t="s">
        <v>8384</v>
      </c>
      <c r="Z3743" s="182">
        <v>1980</v>
      </c>
      <c r="AA3743" s="182">
        <v>323.5</v>
      </c>
      <c r="AB3743" s="182">
        <v>15</v>
      </c>
      <c r="AC3743" s="182">
        <v>2</v>
      </c>
      <c r="AD3743" s="182">
        <v>273.2</v>
      </c>
      <c r="AF3743" s="182" t="s">
        <v>8358</v>
      </c>
      <c r="AG3743" s="182" t="s">
        <v>17312</v>
      </c>
      <c r="AH3743" s="182" t="s">
        <v>2993</v>
      </c>
      <c r="AI3743" s="182" t="s">
        <v>17040</v>
      </c>
    </row>
    <row r="3744" spans="25:35" x14ac:dyDescent="0.4">
      <c r="Y3744" s="182" t="s">
        <v>8387</v>
      </c>
      <c r="Z3744" s="182">
        <v>1923</v>
      </c>
      <c r="AA3744" s="182">
        <v>1648.1</v>
      </c>
      <c r="AB3744" s="182">
        <v>42</v>
      </c>
      <c r="AC3744" s="182">
        <v>3</v>
      </c>
      <c r="AD3744" s="182">
        <v>1487.5</v>
      </c>
      <c r="AF3744" s="182" t="s">
        <v>8360</v>
      </c>
      <c r="AG3744" s="182" t="s">
        <v>17312</v>
      </c>
      <c r="AH3744" s="182" t="s">
        <v>2993</v>
      </c>
      <c r="AI3744" s="182" t="s">
        <v>17040</v>
      </c>
    </row>
    <row r="3745" spans="25:35" x14ac:dyDescent="0.4">
      <c r="Y3745" s="182" t="s">
        <v>8388</v>
      </c>
      <c r="Z3745" s="182">
        <v>1933</v>
      </c>
      <c r="AA3745" s="182">
        <v>1463.5</v>
      </c>
      <c r="AB3745" s="182">
        <v>68</v>
      </c>
      <c r="AC3745" s="182">
        <v>3</v>
      </c>
      <c r="AD3745" s="182">
        <v>1285.9000000000001</v>
      </c>
      <c r="AF3745" s="182" t="s">
        <v>1455</v>
      </c>
      <c r="AG3745" s="182" t="s">
        <v>17312</v>
      </c>
      <c r="AH3745" s="182" t="s">
        <v>2993</v>
      </c>
      <c r="AI3745" s="182" t="s">
        <v>17042</v>
      </c>
    </row>
    <row r="3746" spans="25:35" x14ac:dyDescent="0.4">
      <c r="Y3746" s="182" t="s">
        <v>8389</v>
      </c>
      <c r="Z3746" s="182">
        <v>1931</v>
      </c>
      <c r="AA3746" s="182">
        <v>624.9</v>
      </c>
      <c r="AB3746" s="182">
        <v>39</v>
      </c>
      <c r="AC3746" s="182">
        <v>2</v>
      </c>
      <c r="AD3746" s="182">
        <v>624.9</v>
      </c>
      <c r="AF3746" s="182" t="s">
        <v>8363</v>
      </c>
      <c r="AG3746" s="182" t="s">
        <v>17312</v>
      </c>
      <c r="AH3746" s="182" t="s">
        <v>2993</v>
      </c>
      <c r="AI3746" s="182" t="s">
        <v>17042</v>
      </c>
    </row>
    <row r="3747" spans="25:35" x14ac:dyDescent="0.4">
      <c r="Y3747" s="182" t="s">
        <v>1461</v>
      </c>
      <c r="Z3747" s="182">
        <v>1952</v>
      </c>
      <c r="AA3747" s="182">
        <v>545</v>
      </c>
      <c r="AB3747" s="182">
        <v>20</v>
      </c>
      <c r="AC3747" s="182">
        <v>2</v>
      </c>
      <c r="AD3747" s="182">
        <v>495.9</v>
      </c>
      <c r="AF3747" s="182" t="s">
        <v>1457</v>
      </c>
      <c r="AG3747" s="182" t="s">
        <v>17312</v>
      </c>
      <c r="AH3747" s="182" t="s">
        <v>2993</v>
      </c>
      <c r="AI3747" s="182" t="s">
        <v>17042</v>
      </c>
    </row>
    <row r="3748" spans="25:35" x14ac:dyDescent="0.4">
      <c r="Y3748" s="182" t="s">
        <v>8391</v>
      </c>
      <c r="Z3748" s="182">
        <v>1917</v>
      </c>
      <c r="AA3748" s="182">
        <v>273.8</v>
      </c>
      <c r="AB3748" s="182">
        <v>12</v>
      </c>
      <c r="AC3748" s="182">
        <v>2</v>
      </c>
      <c r="AD3748" s="182">
        <v>244</v>
      </c>
      <c r="AF3748" s="182" t="s">
        <v>8365</v>
      </c>
      <c r="AG3748" s="182" t="s">
        <v>17312</v>
      </c>
      <c r="AH3748" s="182" t="s">
        <v>2993</v>
      </c>
      <c r="AI3748" s="182" t="s">
        <v>17322</v>
      </c>
    </row>
    <row r="3749" spans="25:35" x14ac:dyDescent="0.4">
      <c r="Y3749" s="182" t="s">
        <v>8393</v>
      </c>
      <c r="Z3749" s="182">
        <v>1917</v>
      </c>
      <c r="AA3749" s="182">
        <v>180.8</v>
      </c>
      <c r="AB3749" s="182">
        <v>12</v>
      </c>
      <c r="AC3749" s="182">
        <v>2</v>
      </c>
      <c r="AD3749" s="182">
        <v>126.8</v>
      </c>
      <c r="AF3749" s="182" t="s">
        <v>8366</v>
      </c>
      <c r="AG3749" s="182" t="s">
        <v>17312</v>
      </c>
      <c r="AH3749" s="182" t="s">
        <v>2993</v>
      </c>
      <c r="AI3749" s="182" t="s">
        <v>17322</v>
      </c>
    </row>
    <row r="3750" spans="25:35" x14ac:dyDescent="0.4">
      <c r="Y3750" s="182" t="s">
        <v>8395</v>
      </c>
      <c r="Z3750" s="182">
        <v>1800</v>
      </c>
      <c r="AA3750" s="182">
        <v>295.7</v>
      </c>
      <c r="AB3750" s="182">
        <v>16</v>
      </c>
      <c r="AC3750" s="182">
        <v>2</v>
      </c>
      <c r="AD3750" s="182">
        <v>295.7</v>
      </c>
      <c r="AF3750" s="182" t="s">
        <v>1458</v>
      </c>
      <c r="AG3750" s="182" t="s">
        <v>17312</v>
      </c>
      <c r="AH3750" s="182" t="s">
        <v>2993</v>
      </c>
      <c r="AI3750" s="182" t="s">
        <v>17042</v>
      </c>
    </row>
    <row r="3751" spans="25:35" x14ac:dyDescent="0.4">
      <c r="Y3751" s="182" t="s">
        <v>8396</v>
      </c>
      <c r="Z3751" s="182">
        <v>1917</v>
      </c>
      <c r="AA3751" s="182">
        <v>266.3</v>
      </c>
      <c r="AB3751" s="182">
        <v>15</v>
      </c>
      <c r="AC3751" s="182">
        <v>2</v>
      </c>
      <c r="AD3751" s="182">
        <v>201.8</v>
      </c>
      <c r="AF3751" s="182" t="s">
        <v>8369</v>
      </c>
      <c r="AG3751" s="182" t="s">
        <v>17312</v>
      </c>
      <c r="AH3751" s="182" t="s">
        <v>2993</v>
      </c>
      <c r="AI3751" s="182" t="s">
        <v>2993</v>
      </c>
    </row>
    <row r="3752" spans="25:35" x14ac:dyDescent="0.4">
      <c r="Y3752" s="182" t="s">
        <v>8400</v>
      </c>
      <c r="Z3752" s="182">
        <v>1918</v>
      </c>
      <c r="AA3752" s="182">
        <v>187.3</v>
      </c>
      <c r="AB3752" s="182">
        <v>29</v>
      </c>
      <c r="AC3752" s="182">
        <v>2</v>
      </c>
      <c r="AD3752" s="182">
        <v>187.3</v>
      </c>
      <c r="AF3752" s="182" t="s">
        <v>8370</v>
      </c>
      <c r="AG3752" s="182" t="s">
        <v>17312</v>
      </c>
      <c r="AH3752" s="182" t="s">
        <v>2993</v>
      </c>
      <c r="AI3752" s="182" t="s">
        <v>17040</v>
      </c>
    </row>
    <row r="3753" spans="25:35" x14ac:dyDescent="0.4">
      <c r="Y3753" s="182" t="s">
        <v>8402</v>
      </c>
      <c r="Z3753" s="182">
        <v>1918</v>
      </c>
      <c r="AA3753" s="182">
        <v>377.3</v>
      </c>
      <c r="AB3753" s="182">
        <v>14</v>
      </c>
      <c r="AC3753" s="182">
        <v>2</v>
      </c>
      <c r="AD3753" s="182">
        <v>343</v>
      </c>
      <c r="AF3753" s="182" t="s">
        <v>8371</v>
      </c>
      <c r="AG3753" s="182" t="s">
        <v>17312</v>
      </c>
      <c r="AH3753" s="182" t="s">
        <v>2993</v>
      </c>
      <c r="AI3753" s="182" t="s">
        <v>17042</v>
      </c>
    </row>
    <row r="3754" spans="25:35" x14ac:dyDescent="0.4">
      <c r="Y3754" s="182" t="s">
        <v>8404</v>
      </c>
      <c r="Z3754" s="182">
        <v>1965</v>
      </c>
      <c r="AA3754" s="182">
        <v>176.3</v>
      </c>
      <c r="AB3754" s="182">
        <v>18</v>
      </c>
      <c r="AC3754" s="182">
        <v>2</v>
      </c>
      <c r="AD3754" s="182">
        <v>176.3</v>
      </c>
      <c r="AF3754" s="182" t="s">
        <v>1459</v>
      </c>
      <c r="AG3754" s="182" t="s">
        <v>17312</v>
      </c>
      <c r="AH3754" s="182" t="s">
        <v>2993</v>
      </c>
      <c r="AI3754" s="182" t="s">
        <v>17042</v>
      </c>
    </row>
    <row r="3755" spans="25:35" x14ac:dyDescent="0.4">
      <c r="Y3755" s="182" t="s">
        <v>8405</v>
      </c>
      <c r="Z3755" s="182">
        <v>1927</v>
      </c>
      <c r="AA3755" s="182">
        <v>260.3</v>
      </c>
      <c r="AB3755" s="182">
        <v>26</v>
      </c>
      <c r="AC3755" s="182">
        <v>2</v>
      </c>
      <c r="AD3755" s="182">
        <v>260.3</v>
      </c>
      <c r="AF3755" s="182" t="s">
        <v>8372</v>
      </c>
      <c r="AG3755" s="182" t="s">
        <v>17319</v>
      </c>
      <c r="AH3755" s="182" t="s">
        <v>2993</v>
      </c>
      <c r="AI3755" s="182" t="s">
        <v>17315</v>
      </c>
    </row>
    <row r="3756" spans="25:35" x14ac:dyDescent="0.4">
      <c r="Y3756" s="182" t="s">
        <v>8408</v>
      </c>
      <c r="Z3756" s="182">
        <v>1973</v>
      </c>
      <c r="AA3756" s="182">
        <v>324.39999999999998</v>
      </c>
      <c r="AB3756" s="182">
        <v>17</v>
      </c>
      <c r="AC3756" s="182">
        <v>2</v>
      </c>
      <c r="AD3756" s="182">
        <v>306.39999999999998</v>
      </c>
      <c r="AF3756" s="182" t="s">
        <v>8373</v>
      </c>
      <c r="AG3756" s="182" t="s">
        <v>17355</v>
      </c>
      <c r="AH3756" s="182" t="s">
        <v>2993</v>
      </c>
      <c r="AI3756" s="182" t="s">
        <v>17315</v>
      </c>
    </row>
    <row r="3757" spans="25:35" x14ac:dyDescent="0.4">
      <c r="Y3757" s="182" t="s">
        <v>8409</v>
      </c>
      <c r="Z3757" s="182">
        <v>1947</v>
      </c>
      <c r="AA3757" s="182">
        <v>391.2</v>
      </c>
      <c r="AB3757" s="182">
        <v>24</v>
      </c>
      <c r="AC3757" s="182">
        <v>2</v>
      </c>
      <c r="AD3757" s="182">
        <v>343.2</v>
      </c>
      <c r="AF3757" s="182" t="s">
        <v>8375</v>
      </c>
      <c r="AG3757" s="182" t="s">
        <v>17312</v>
      </c>
      <c r="AH3757" s="182" t="s">
        <v>2993</v>
      </c>
      <c r="AI3757" s="182" t="s">
        <v>17042</v>
      </c>
    </row>
    <row r="3758" spans="25:35" x14ac:dyDescent="0.4">
      <c r="Y3758" s="182" t="s">
        <v>8410</v>
      </c>
      <c r="Z3758" s="182">
        <v>1974</v>
      </c>
      <c r="AA3758" s="182">
        <v>741.4</v>
      </c>
      <c r="AB3758" s="182">
        <v>42</v>
      </c>
      <c r="AC3758" s="182">
        <v>2</v>
      </c>
      <c r="AD3758" s="182">
        <v>717.4</v>
      </c>
      <c r="AF3758" s="182" t="s">
        <v>8376</v>
      </c>
      <c r="AG3758" s="182" t="s">
        <v>17312</v>
      </c>
      <c r="AH3758" s="182" t="s">
        <v>2993</v>
      </c>
      <c r="AI3758" s="182" t="s">
        <v>17042</v>
      </c>
    </row>
    <row r="3759" spans="25:35" x14ac:dyDescent="0.4">
      <c r="Y3759" s="182" t="s">
        <v>8411</v>
      </c>
      <c r="Z3759" s="182">
        <v>1982</v>
      </c>
      <c r="AA3759" s="182">
        <v>1279.2</v>
      </c>
      <c r="AB3759" s="182">
        <v>47</v>
      </c>
      <c r="AC3759" s="182">
        <v>2</v>
      </c>
      <c r="AD3759" s="182">
        <v>1178</v>
      </c>
      <c r="AF3759" s="182" t="s">
        <v>8378</v>
      </c>
      <c r="AG3759" s="182" t="s">
        <v>2993</v>
      </c>
      <c r="AH3759" s="182" t="s">
        <v>2993</v>
      </c>
      <c r="AI3759" s="182" t="s">
        <v>2993</v>
      </c>
    </row>
    <row r="3760" spans="25:35" x14ac:dyDescent="0.4">
      <c r="Y3760" s="182" t="s">
        <v>8413</v>
      </c>
      <c r="Z3760" s="182">
        <v>1992</v>
      </c>
      <c r="AA3760" s="182">
        <v>8964.4</v>
      </c>
      <c r="AB3760" s="182">
        <v>344</v>
      </c>
      <c r="AC3760" s="182">
        <v>9</v>
      </c>
      <c r="AD3760" s="182">
        <v>8964.4</v>
      </c>
      <c r="AF3760" s="182" t="s">
        <v>8379</v>
      </c>
      <c r="AG3760" s="182" t="s">
        <v>17319</v>
      </c>
      <c r="AH3760" s="182" t="s">
        <v>2993</v>
      </c>
      <c r="AI3760" s="182" t="s">
        <v>17315</v>
      </c>
    </row>
    <row r="3761" spans="25:35" x14ac:dyDescent="0.4">
      <c r="Y3761" s="182" t="s">
        <v>8414</v>
      </c>
      <c r="Z3761" s="182">
        <v>1960</v>
      </c>
      <c r="AA3761" s="182">
        <v>214</v>
      </c>
      <c r="AB3761" s="182">
        <v>34</v>
      </c>
      <c r="AC3761" s="182">
        <v>2</v>
      </c>
      <c r="AD3761" s="182">
        <v>214</v>
      </c>
      <c r="AF3761" s="182" t="s">
        <v>8380</v>
      </c>
      <c r="AG3761" s="182" t="s">
        <v>17428</v>
      </c>
      <c r="AH3761" s="182" t="s">
        <v>2993</v>
      </c>
      <c r="AI3761" s="182" t="s">
        <v>17315</v>
      </c>
    </row>
    <row r="3762" spans="25:35" x14ac:dyDescent="0.4">
      <c r="Y3762" s="182" t="s">
        <v>8415</v>
      </c>
      <c r="Z3762" s="182">
        <v>1931</v>
      </c>
      <c r="AA3762" s="182">
        <v>309.89999999999998</v>
      </c>
      <c r="AB3762" s="182">
        <v>19</v>
      </c>
      <c r="AC3762" s="182">
        <v>2</v>
      </c>
      <c r="AD3762" s="182">
        <v>237.9</v>
      </c>
      <c r="AF3762" s="182" t="s">
        <v>8382</v>
      </c>
      <c r="AG3762" s="182" t="s">
        <v>17428</v>
      </c>
      <c r="AH3762" s="182" t="s">
        <v>2993</v>
      </c>
      <c r="AI3762" s="182" t="s">
        <v>17315</v>
      </c>
    </row>
    <row r="3763" spans="25:35" x14ac:dyDescent="0.4">
      <c r="Y3763" s="182" t="s">
        <v>8417</v>
      </c>
      <c r="Z3763" s="182">
        <v>1958</v>
      </c>
      <c r="AA3763" s="182">
        <v>196.3</v>
      </c>
      <c r="AB3763" s="182">
        <v>21</v>
      </c>
      <c r="AC3763" s="182">
        <v>2</v>
      </c>
      <c r="AD3763" s="182">
        <v>196.3</v>
      </c>
      <c r="AF3763" s="182" t="s">
        <v>1460</v>
      </c>
      <c r="AG3763" s="182" t="s">
        <v>17319</v>
      </c>
      <c r="AH3763" s="182" t="s">
        <v>2993</v>
      </c>
      <c r="AI3763" s="182" t="s">
        <v>17322</v>
      </c>
    </row>
    <row r="3764" spans="25:35" x14ac:dyDescent="0.4">
      <c r="Y3764" s="182" t="s">
        <v>8419</v>
      </c>
      <c r="Z3764" s="182">
        <v>1969</v>
      </c>
      <c r="AA3764" s="182">
        <v>527.5</v>
      </c>
      <c r="AB3764" s="182">
        <v>18</v>
      </c>
      <c r="AC3764" s="182">
        <v>2</v>
      </c>
      <c r="AD3764" s="182">
        <v>527.5</v>
      </c>
      <c r="AF3764" s="182" t="s">
        <v>8384</v>
      </c>
      <c r="AG3764" s="182" t="s">
        <v>17327</v>
      </c>
      <c r="AH3764" s="182" t="s">
        <v>2993</v>
      </c>
      <c r="AI3764" s="182" t="s">
        <v>17040</v>
      </c>
    </row>
    <row r="3765" spans="25:35" x14ac:dyDescent="0.4">
      <c r="Y3765" s="182" t="s">
        <v>8421</v>
      </c>
      <c r="Z3765" s="182">
        <v>1931</v>
      </c>
      <c r="AA3765" s="182">
        <v>585.20000000000005</v>
      </c>
      <c r="AB3765" s="182">
        <v>55</v>
      </c>
      <c r="AC3765" s="182">
        <v>2</v>
      </c>
      <c r="AD3765" s="182">
        <v>585.20000000000005</v>
      </c>
      <c r="AF3765" s="182" t="s">
        <v>8387</v>
      </c>
      <c r="AG3765" s="182" t="s">
        <v>17312</v>
      </c>
      <c r="AH3765" s="182" t="s">
        <v>2993</v>
      </c>
      <c r="AI3765" s="182" t="s">
        <v>17322</v>
      </c>
    </row>
    <row r="3766" spans="25:35" x14ac:dyDescent="0.4">
      <c r="Y3766" s="182" t="s">
        <v>8422</v>
      </c>
      <c r="Z3766" s="182">
        <v>1977</v>
      </c>
      <c r="AA3766" s="182">
        <v>231.7</v>
      </c>
      <c r="AB3766" s="182">
        <v>21</v>
      </c>
      <c r="AC3766" s="182">
        <v>2</v>
      </c>
      <c r="AD3766" s="182">
        <v>210.9</v>
      </c>
      <c r="AF3766" s="182" t="s">
        <v>8388</v>
      </c>
      <c r="AG3766" s="182" t="s">
        <v>17312</v>
      </c>
      <c r="AH3766" s="182" t="s">
        <v>2993</v>
      </c>
      <c r="AI3766" s="182" t="s">
        <v>17322</v>
      </c>
    </row>
    <row r="3767" spans="25:35" x14ac:dyDescent="0.4">
      <c r="Y3767" s="182" t="s">
        <v>8425</v>
      </c>
      <c r="Z3767" s="182">
        <v>1900</v>
      </c>
      <c r="AA3767" s="182">
        <v>520.9</v>
      </c>
      <c r="AB3767" s="182">
        <v>26</v>
      </c>
      <c r="AC3767" s="182">
        <v>2</v>
      </c>
      <c r="AD3767" s="182">
        <v>520.9</v>
      </c>
      <c r="AF3767" s="182" t="s">
        <v>8389</v>
      </c>
      <c r="AG3767" s="182" t="s">
        <v>17327</v>
      </c>
      <c r="AH3767" s="182" t="s">
        <v>2993</v>
      </c>
      <c r="AI3767" s="182" t="s">
        <v>17042</v>
      </c>
    </row>
    <row r="3768" spans="25:35" x14ac:dyDescent="0.4">
      <c r="Y3768" s="182" t="s">
        <v>8426</v>
      </c>
      <c r="Z3768" s="182">
        <v>1917</v>
      </c>
      <c r="AA3768" s="182">
        <v>231.6</v>
      </c>
      <c r="AB3768" s="182">
        <v>11</v>
      </c>
      <c r="AC3768" s="182">
        <v>2</v>
      </c>
      <c r="AD3768" s="182">
        <v>231.6</v>
      </c>
      <c r="AF3768" s="182" t="s">
        <v>1461</v>
      </c>
      <c r="AG3768" s="182" t="s">
        <v>17327</v>
      </c>
      <c r="AH3768" s="182" t="s">
        <v>2993</v>
      </c>
      <c r="AI3768" s="182" t="s">
        <v>17042</v>
      </c>
    </row>
    <row r="3769" spans="25:35" x14ac:dyDescent="0.4">
      <c r="Y3769" s="182" t="s">
        <v>8428</v>
      </c>
      <c r="Z3769" s="182">
        <v>1971</v>
      </c>
      <c r="AA3769" s="182">
        <v>2092.1999999999998</v>
      </c>
      <c r="AB3769" s="182">
        <v>70</v>
      </c>
      <c r="AC3769" s="182">
        <v>5</v>
      </c>
      <c r="AD3769" s="182">
        <v>2092.1999999999998</v>
      </c>
      <c r="AF3769" s="182" t="s">
        <v>8391</v>
      </c>
      <c r="AG3769" s="182" t="s">
        <v>17312</v>
      </c>
      <c r="AH3769" s="182" t="s">
        <v>2993</v>
      </c>
      <c r="AI3769" s="182" t="s">
        <v>17315</v>
      </c>
    </row>
    <row r="3770" spans="25:35" x14ac:dyDescent="0.4">
      <c r="Y3770" s="182" t="s">
        <v>8429</v>
      </c>
      <c r="Z3770" s="182">
        <v>1919</v>
      </c>
      <c r="AA3770" s="182">
        <v>385.2</v>
      </c>
      <c r="AB3770" s="182">
        <v>14</v>
      </c>
      <c r="AC3770" s="182">
        <v>2</v>
      </c>
      <c r="AD3770" s="182">
        <v>338.1</v>
      </c>
      <c r="AF3770" s="182" t="s">
        <v>8393</v>
      </c>
      <c r="AG3770" s="182" t="s">
        <v>17327</v>
      </c>
      <c r="AH3770" s="182" t="s">
        <v>2993</v>
      </c>
      <c r="AI3770" s="182" t="s">
        <v>17040</v>
      </c>
    </row>
    <row r="3771" spans="25:35" x14ac:dyDescent="0.4">
      <c r="Y3771" s="182" t="s">
        <v>8431</v>
      </c>
      <c r="Z3771" s="182">
        <v>1983</v>
      </c>
      <c r="AA3771" s="182">
        <v>1109.7</v>
      </c>
      <c r="AB3771" s="182">
        <v>62</v>
      </c>
      <c r="AC3771" s="182">
        <v>2</v>
      </c>
      <c r="AD3771" s="182">
        <v>1109.7</v>
      </c>
      <c r="AF3771" s="182" t="s">
        <v>8395</v>
      </c>
      <c r="AG3771" s="182" t="s">
        <v>17327</v>
      </c>
      <c r="AH3771" s="182" t="s">
        <v>2993</v>
      </c>
      <c r="AI3771" s="182" t="s">
        <v>17322</v>
      </c>
    </row>
    <row r="3772" spans="25:35" x14ac:dyDescent="0.4">
      <c r="Y3772" s="182" t="s">
        <v>8432</v>
      </c>
      <c r="Z3772" s="182">
        <v>1979</v>
      </c>
      <c r="AA3772" s="182">
        <v>391.9</v>
      </c>
      <c r="AB3772" s="182">
        <v>21</v>
      </c>
      <c r="AC3772" s="182">
        <v>2</v>
      </c>
      <c r="AD3772" s="182">
        <v>323.3</v>
      </c>
      <c r="AF3772" s="182" t="s">
        <v>8396</v>
      </c>
      <c r="AG3772" s="182" t="s">
        <v>17327</v>
      </c>
      <c r="AH3772" s="182" t="s">
        <v>2993</v>
      </c>
      <c r="AI3772" s="182" t="s">
        <v>17322</v>
      </c>
    </row>
    <row r="3773" spans="25:35" x14ac:dyDescent="0.4">
      <c r="Y3773" s="182" t="s">
        <v>8433</v>
      </c>
      <c r="Z3773" s="182">
        <v>1984</v>
      </c>
      <c r="AA3773" s="182">
        <v>585.1</v>
      </c>
      <c r="AB3773" s="182">
        <v>47</v>
      </c>
      <c r="AC3773" s="182">
        <v>2</v>
      </c>
      <c r="AD3773" s="182">
        <v>585.1</v>
      </c>
      <c r="AF3773" s="182" t="s">
        <v>8400</v>
      </c>
      <c r="AG3773" s="182" t="s">
        <v>17312</v>
      </c>
      <c r="AH3773" s="182" t="s">
        <v>2993</v>
      </c>
      <c r="AI3773" s="182" t="s">
        <v>17040</v>
      </c>
    </row>
    <row r="3774" spans="25:35" x14ac:dyDescent="0.4">
      <c r="Y3774" s="182" t="s">
        <v>8435</v>
      </c>
      <c r="Z3774" s="182">
        <v>1975</v>
      </c>
      <c r="AA3774" s="182">
        <v>508</v>
      </c>
      <c r="AB3774" s="182">
        <v>47</v>
      </c>
      <c r="AC3774" s="182">
        <v>2</v>
      </c>
      <c r="AD3774" s="182">
        <v>508</v>
      </c>
      <c r="AF3774" s="182" t="s">
        <v>8402</v>
      </c>
      <c r="AG3774" s="182" t="s">
        <v>17327</v>
      </c>
      <c r="AH3774" s="182" t="s">
        <v>2993</v>
      </c>
      <c r="AI3774" s="182" t="s">
        <v>17040</v>
      </c>
    </row>
    <row r="3775" spans="25:35" x14ac:dyDescent="0.4">
      <c r="Y3775" s="182" t="s">
        <v>8436</v>
      </c>
      <c r="Z3775" s="182">
        <v>1978</v>
      </c>
      <c r="AA3775" s="182">
        <v>552.6</v>
      </c>
      <c r="AB3775" s="182">
        <v>47</v>
      </c>
      <c r="AC3775" s="182">
        <v>2</v>
      </c>
      <c r="AD3775" s="182">
        <v>552.6</v>
      </c>
      <c r="AF3775" s="182" t="s">
        <v>8404</v>
      </c>
      <c r="AG3775" s="182" t="s">
        <v>17327</v>
      </c>
      <c r="AH3775" s="182" t="s">
        <v>2993</v>
      </c>
      <c r="AI3775" s="182" t="s">
        <v>17042</v>
      </c>
    </row>
    <row r="3776" spans="25:35" x14ac:dyDescent="0.4">
      <c r="Y3776" s="182" t="s">
        <v>8437</v>
      </c>
      <c r="Z3776" s="182">
        <v>1986</v>
      </c>
      <c r="AA3776" s="182">
        <v>564.70000000000005</v>
      </c>
      <c r="AB3776" s="182">
        <v>47</v>
      </c>
      <c r="AC3776" s="182">
        <v>2</v>
      </c>
      <c r="AD3776" s="182">
        <v>564.70000000000005</v>
      </c>
      <c r="AF3776" s="182" t="s">
        <v>8405</v>
      </c>
      <c r="AG3776" s="182" t="s">
        <v>17327</v>
      </c>
      <c r="AH3776" s="182" t="s">
        <v>2993</v>
      </c>
      <c r="AI3776" s="182" t="s">
        <v>17322</v>
      </c>
    </row>
    <row r="3777" spans="25:35" x14ac:dyDescent="0.4">
      <c r="Y3777" s="182" t="s">
        <v>8438</v>
      </c>
      <c r="Z3777" s="182">
        <v>1973</v>
      </c>
      <c r="AA3777" s="182">
        <v>899.4</v>
      </c>
      <c r="AB3777" s="182">
        <v>57</v>
      </c>
      <c r="AC3777" s="182">
        <v>2</v>
      </c>
      <c r="AD3777" s="182">
        <v>865.8</v>
      </c>
      <c r="AF3777" s="182" t="s">
        <v>8408</v>
      </c>
      <c r="AG3777" s="182" t="s">
        <v>17312</v>
      </c>
      <c r="AH3777" s="182" t="s">
        <v>2993</v>
      </c>
      <c r="AI3777" s="182" t="s">
        <v>17040</v>
      </c>
    </row>
    <row r="3778" spans="25:35" x14ac:dyDescent="0.4">
      <c r="Y3778" s="182" t="s">
        <v>8439</v>
      </c>
      <c r="Z3778" s="182">
        <v>1920</v>
      </c>
      <c r="AA3778" s="182">
        <v>305.2</v>
      </c>
      <c r="AB3778" s="182">
        <v>18</v>
      </c>
      <c r="AC3778" s="182">
        <v>2</v>
      </c>
      <c r="AD3778" s="182">
        <v>290.7</v>
      </c>
      <c r="AF3778" s="182" t="s">
        <v>8409</v>
      </c>
      <c r="AG3778" s="182" t="s">
        <v>17312</v>
      </c>
      <c r="AH3778" s="182" t="s">
        <v>2993</v>
      </c>
      <c r="AI3778" s="182" t="s">
        <v>17315</v>
      </c>
    </row>
    <row r="3779" spans="25:35" x14ac:dyDescent="0.4">
      <c r="Y3779" s="182" t="s">
        <v>8442</v>
      </c>
      <c r="Z3779" s="182">
        <v>1915</v>
      </c>
      <c r="AA3779" s="182">
        <v>369.4</v>
      </c>
      <c r="AB3779" s="182">
        <v>29</v>
      </c>
      <c r="AC3779" s="182">
        <v>2</v>
      </c>
      <c r="AD3779" s="182">
        <v>369.4</v>
      </c>
      <c r="AF3779" s="182" t="s">
        <v>8410</v>
      </c>
      <c r="AG3779" s="182" t="s">
        <v>17312</v>
      </c>
      <c r="AH3779" s="182" t="s">
        <v>2993</v>
      </c>
      <c r="AI3779" s="182" t="s">
        <v>17042</v>
      </c>
    </row>
    <row r="3780" spans="25:35" x14ac:dyDescent="0.4">
      <c r="Y3780" s="182" t="s">
        <v>8443</v>
      </c>
      <c r="Z3780" s="182">
        <v>1880</v>
      </c>
      <c r="AA3780" s="182">
        <v>169.5</v>
      </c>
      <c r="AB3780" s="182">
        <v>29</v>
      </c>
      <c r="AC3780" s="182">
        <v>2</v>
      </c>
      <c r="AD3780" s="182">
        <v>169.5</v>
      </c>
      <c r="AF3780" s="182" t="s">
        <v>8411</v>
      </c>
      <c r="AG3780" s="182" t="s">
        <v>17312</v>
      </c>
      <c r="AH3780" s="182" t="s">
        <v>2993</v>
      </c>
      <c r="AI3780" s="182" t="s">
        <v>17315</v>
      </c>
    </row>
    <row r="3781" spans="25:35" x14ac:dyDescent="0.4">
      <c r="Y3781" s="182" t="s">
        <v>8445</v>
      </c>
      <c r="Z3781" s="182">
        <v>1993</v>
      </c>
      <c r="AA3781" s="182">
        <v>630.20000000000005</v>
      </c>
      <c r="AB3781" s="182">
        <v>16</v>
      </c>
      <c r="AC3781" s="182">
        <v>2</v>
      </c>
      <c r="AD3781" s="182">
        <v>630.20000000000005</v>
      </c>
      <c r="AF3781" s="182" t="s">
        <v>8413</v>
      </c>
      <c r="AG3781" s="182" t="s">
        <v>17319</v>
      </c>
      <c r="AH3781" s="182" t="s">
        <v>2993</v>
      </c>
      <c r="AI3781" s="182" t="s">
        <v>17315</v>
      </c>
    </row>
    <row r="3782" spans="25:35" x14ac:dyDescent="0.4">
      <c r="Y3782" s="182" t="s">
        <v>8447</v>
      </c>
      <c r="Z3782" s="182">
        <v>1920</v>
      </c>
      <c r="AA3782" s="182">
        <v>203.5</v>
      </c>
      <c r="AB3782" s="182">
        <v>21</v>
      </c>
      <c r="AC3782" s="182">
        <v>2</v>
      </c>
      <c r="AD3782" s="182">
        <v>117.9</v>
      </c>
      <c r="AF3782" s="182" t="s">
        <v>8414</v>
      </c>
      <c r="AG3782" s="182" t="s">
        <v>2993</v>
      </c>
      <c r="AH3782" s="182" t="s">
        <v>2993</v>
      </c>
      <c r="AI3782" s="182" t="s">
        <v>2993</v>
      </c>
    </row>
    <row r="3783" spans="25:35" x14ac:dyDescent="0.4">
      <c r="Y3783" s="182" t="s">
        <v>8449</v>
      </c>
      <c r="Z3783" s="182">
        <v>1920</v>
      </c>
      <c r="AA3783" s="182">
        <v>231.1</v>
      </c>
      <c r="AB3783" s="182">
        <v>23</v>
      </c>
      <c r="AC3783" s="182">
        <v>2</v>
      </c>
      <c r="AD3783" s="182">
        <v>231.1</v>
      </c>
      <c r="AF3783" s="182" t="s">
        <v>8415</v>
      </c>
      <c r="AG3783" s="182" t="s">
        <v>17327</v>
      </c>
      <c r="AH3783" s="182" t="s">
        <v>2993</v>
      </c>
      <c r="AI3783" s="182" t="s">
        <v>17322</v>
      </c>
    </row>
    <row r="3784" spans="25:35" x14ac:dyDescent="0.4">
      <c r="Y3784" s="182" t="s">
        <v>8450</v>
      </c>
      <c r="Z3784" s="182">
        <v>1960</v>
      </c>
      <c r="AA3784" s="182">
        <v>1731.6</v>
      </c>
      <c r="AB3784" s="182">
        <v>63</v>
      </c>
      <c r="AC3784" s="182">
        <v>3</v>
      </c>
      <c r="AD3784" s="182">
        <v>1731.6</v>
      </c>
      <c r="AF3784" s="182" t="s">
        <v>8417</v>
      </c>
      <c r="AG3784" s="182" t="s">
        <v>17312</v>
      </c>
      <c r="AH3784" s="182" t="s">
        <v>2993</v>
      </c>
      <c r="AI3784" s="182" t="s">
        <v>2993</v>
      </c>
    </row>
    <row r="3785" spans="25:35" x14ac:dyDescent="0.4">
      <c r="Y3785" s="182" t="s">
        <v>1464</v>
      </c>
      <c r="Z3785" s="182">
        <v>1989</v>
      </c>
      <c r="AA3785" s="182">
        <v>668.9</v>
      </c>
      <c r="AB3785" s="182">
        <v>18</v>
      </c>
      <c r="AC3785" s="182">
        <v>2</v>
      </c>
      <c r="AD3785" s="182">
        <v>623.4</v>
      </c>
      <c r="AF3785" s="182" t="s">
        <v>8419</v>
      </c>
      <c r="AG3785" s="182" t="s">
        <v>17312</v>
      </c>
      <c r="AH3785" s="182" t="s">
        <v>2993</v>
      </c>
      <c r="AI3785" s="182" t="s">
        <v>17040</v>
      </c>
    </row>
    <row r="3786" spans="25:35" x14ac:dyDescent="0.4">
      <c r="Y3786" s="182" t="s">
        <v>8452</v>
      </c>
      <c r="Z3786" s="182">
        <v>1965</v>
      </c>
      <c r="AA3786" s="182">
        <v>479.5</v>
      </c>
      <c r="AB3786" s="182">
        <v>26</v>
      </c>
      <c r="AC3786" s="182">
        <v>2</v>
      </c>
      <c r="AD3786" s="182">
        <v>382.5</v>
      </c>
      <c r="AF3786" s="182" t="s">
        <v>8421</v>
      </c>
      <c r="AG3786" s="182" t="s">
        <v>17327</v>
      </c>
      <c r="AH3786" s="182" t="s">
        <v>2993</v>
      </c>
      <c r="AI3786" s="182" t="s">
        <v>17042</v>
      </c>
    </row>
    <row r="3787" spans="25:35" x14ac:dyDescent="0.4">
      <c r="Y3787" s="182" t="s">
        <v>8453</v>
      </c>
      <c r="Z3787" s="182">
        <v>1960</v>
      </c>
      <c r="AA3787" s="182">
        <v>364.3</v>
      </c>
      <c r="AB3787" s="182">
        <v>19</v>
      </c>
      <c r="AC3787" s="182">
        <v>2</v>
      </c>
      <c r="AD3787" s="182">
        <v>314.60000000000002</v>
      </c>
      <c r="AF3787" s="182" t="s">
        <v>8422</v>
      </c>
      <c r="AG3787" s="182" t="s">
        <v>17327</v>
      </c>
      <c r="AH3787" s="182" t="s">
        <v>2993</v>
      </c>
      <c r="AI3787" s="182" t="s">
        <v>17315</v>
      </c>
    </row>
    <row r="3788" spans="25:35" x14ac:dyDescent="0.4">
      <c r="Y3788" s="182" t="s">
        <v>8456</v>
      </c>
      <c r="Z3788" s="182">
        <v>1883</v>
      </c>
      <c r="AA3788" s="182">
        <v>198.7</v>
      </c>
      <c r="AB3788" s="182">
        <v>23</v>
      </c>
      <c r="AC3788" s="182">
        <v>2</v>
      </c>
      <c r="AD3788" s="182">
        <v>198.7</v>
      </c>
      <c r="AF3788" s="182" t="s">
        <v>8425</v>
      </c>
      <c r="AG3788" s="182" t="s">
        <v>17327</v>
      </c>
      <c r="AH3788" s="182" t="s">
        <v>2993</v>
      </c>
      <c r="AI3788" s="182" t="s">
        <v>17332</v>
      </c>
    </row>
    <row r="3789" spans="25:35" x14ac:dyDescent="0.4">
      <c r="Y3789" s="182" t="s">
        <v>1465</v>
      </c>
      <c r="Z3789" s="182">
        <v>1913</v>
      </c>
      <c r="AA3789" s="182">
        <v>789.6</v>
      </c>
      <c r="AB3789" s="182">
        <v>23</v>
      </c>
      <c r="AC3789" s="182">
        <v>2</v>
      </c>
      <c r="AD3789" s="182">
        <v>612.70000000000005</v>
      </c>
      <c r="AF3789" s="182" t="s">
        <v>8426</v>
      </c>
      <c r="AG3789" s="182" t="s">
        <v>17312</v>
      </c>
      <c r="AH3789" s="182" t="s">
        <v>2993</v>
      </c>
      <c r="AI3789" s="182" t="s">
        <v>17042</v>
      </c>
    </row>
    <row r="3790" spans="25:35" x14ac:dyDescent="0.4">
      <c r="Y3790" s="182" t="s">
        <v>8459</v>
      </c>
      <c r="Z3790" s="182">
        <v>1932</v>
      </c>
      <c r="AA3790" s="182">
        <v>209.1</v>
      </c>
      <c r="AB3790" s="182">
        <v>31</v>
      </c>
      <c r="AC3790" s="182">
        <v>2</v>
      </c>
      <c r="AD3790" s="182">
        <v>209.1</v>
      </c>
      <c r="AF3790" s="182" t="s">
        <v>8428</v>
      </c>
      <c r="AG3790" s="182" t="s">
        <v>17312</v>
      </c>
      <c r="AH3790" s="182" t="s">
        <v>2993</v>
      </c>
      <c r="AI3790" s="182" t="s">
        <v>17040</v>
      </c>
    </row>
    <row r="3791" spans="25:35" x14ac:dyDescent="0.4">
      <c r="Y3791" s="182" t="s">
        <v>8460</v>
      </c>
      <c r="Z3791" s="182">
        <v>1923</v>
      </c>
      <c r="AA3791" s="182">
        <v>154.6</v>
      </c>
      <c r="AB3791" s="182">
        <v>16</v>
      </c>
      <c r="AC3791" s="182">
        <v>2</v>
      </c>
      <c r="AD3791" s="182">
        <v>154.6</v>
      </c>
      <c r="AF3791" s="182" t="s">
        <v>8429</v>
      </c>
      <c r="AG3791" s="182" t="s">
        <v>17327</v>
      </c>
      <c r="AH3791" s="182" t="s">
        <v>2993</v>
      </c>
      <c r="AI3791" s="182" t="s">
        <v>17042</v>
      </c>
    </row>
    <row r="3792" spans="25:35" x14ac:dyDescent="0.4">
      <c r="Y3792" s="182" t="s">
        <v>8461</v>
      </c>
      <c r="Z3792" s="182">
        <v>1927</v>
      </c>
      <c r="AA3792" s="182">
        <v>193.1</v>
      </c>
      <c r="AB3792" s="182">
        <v>21</v>
      </c>
      <c r="AC3792" s="182">
        <v>2</v>
      </c>
      <c r="AD3792" s="182">
        <v>193.1</v>
      </c>
      <c r="AF3792" s="182" t="s">
        <v>8431</v>
      </c>
      <c r="AG3792" s="182" t="s">
        <v>17312</v>
      </c>
      <c r="AH3792" s="182" t="s">
        <v>2993</v>
      </c>
      <c r="AI3792" s="182" t="s">
        <v>17315</v>
      </c>
    </row>
    <row r="3793" spans="25:35" x14ac:dyDescent="0.4">
      <c r="Y3793" s="182" t="s">
        <v>8463</v>
      </c>
      <c r="Z3793" s="182">
        <v>1917</v>
      </c>
      <c r="AA3793" s="182">
        <v>722.2</v>
      </c>
      <c r="AB3793" s="182">
        <v>21</v>
      </c>
      <c r="AC3793" s="182">
        <v>2</v>
      </c>
      <c r="AD3793" s="182">
        <v>514</v>
      </c>
      <c r="AF3793" s="182" t="s">
        <v>8432</v>
      </c>
      <c r="AG3793" s="182" t="s">
        <v>17312</v>
      </c>
      <c r="AH3793" s="182" t="s">
        <v>2993</v>
      </c>
      <c r="AI3793" s="182" t="s">
        <v>17040</v>
      </c>
    </row>
    <row r="3794" spans="25:35" x14ac:dyDescent="0.4">
      <c r="Y3794" s="182" t="s">
        <v>8465</v>
      </c>
      <c r="Z3794" s="182">
        <v>1915</v>
      </c>
      <c r="AA3794" s="182">
        <v>559.6</v>
      </c>
      <c r="AB3794" s="182">
        <v>42</v>
      </c>
      <c r="AC3794" s="182">
        <v>2</v>
      </c>
      <c r="AD3794" s="182">
        <v>559.6</v>
      </c>
      <c r="AF3794" s="182" t="s">
        <v>8433</v>
      </c>
      <c r="AG3794" s="182" t="s">
        <v>17312</v>
      </c>
      <c r="AH3794" s="182" t="s">
        <v>2993</v>
      </c>
      <c r="AI3794" s="182" t="s">
        <v>2993</v>
      </c>
    </row>
    <row r="3795" spans="25:35" x14ac:dyDescent="0.4">
      <c r="Y3795" s="182" t="s">
        <v>1466</v>
      </c>
      <c r="Z3795" s="182">
        <v>1923</v>
      </c>
      <c r="AA3795" s="182">
        <v>486.6</v>
      </c>
      <c r="AB3795" s="182">
        <v>8</v>
      </c>
      <c r="AC3795" s="182">
        <v>2</v>
      </c>
      <c r="AD3795" s="182">
        <v>486.6</v>
      </c>
      <c r="AF3795" s="182" t="s">
        <v>8435</v>
      </c>
      <c r="AG3795" s="182" t="s">
        <v>17312</v>
      </c>
      <c r="AH3795" s="182" t="s">
        <v>2993</v>
      </c>
      <c r="AI3795" s="182" t="s">
        <v>2993</v>
      </c>
    </row>
    <row r="3796" spans="25:35" x14ac:dyDescent="0.4">
      <c r="Y3796" s="182" t="s">
        <v>8467</v>
      </c>
      <c r="Z3796" s="182">
        <v>1917</v>
      </c>
      <c r="AA3796" s="182">
        <v>378.6</v>
      </c>
      <c r="AB3796" s="182">
        <v>26</v>
      </c>
      <c r="AC3796" s="182">
        <v>2</v>
      </c>
      <c r="AD3796" s="182">
        <v>287.89999999999998</v>
      </c>
      <c r="AF3796" s="182" t="s">
        <v>8436</v>
      </c>
      <c r="AG3796" s="182" t="s">
        <v>17312</v>
      </c>
      <c r="AH3796" s="182" t="s">
        <v>2993</v>
      </c>
      <c r="AI3796" s="182" t="s">
        <v>2993</v>
      </c>
    </row>
    <row r="3797" spans="25:35" x14ac:dyDescent="0.4">
      <c r="Y3797" s="182" t="s">
        <v>8470</v>
      </c>
      <c r="Z3797" s="182">
        <v>1960</v>
      </c>
      <c r="AA3797" s="182">
        <v>574.79999999999995</v>
      </c>
      <c r="AB3797" s="182">
        <v>42</v>
      </c>
      <c r="AC3797" s="182">
        <v>2</v>
      </c>
      <c r="AD3797" s="182">
        <v>574.79999999999995</v>
      </c>
      <c r="AF3797" s="182" t="s">
        <v>8437</v>
      </c>
      <c r="AG3797" s="182" t="s">
        <v>17312</v>
      </c>
      <c r="AH3797" s="182" t="s">
        <v>2993</v>
      </c>
      <c r="AI3797" s="182" t="s">
        <v>17322</v>
      </c>
    </row>
    <row r="3798" spans="25:35" x14ac:dyDescent="0.4">
      <c r="Y3798" s="182" t="s">
        <v>488</v>
      </c>
      <c r="Z3798" s="182">
        <v>1970</v>
      </c>
      <c r="AA3798" s="182">
        <v>873.3</v>
      </c>
      <c r="AB3798" s="182">
        <v>57</v>
      </c>
      <c r="AC3798" s="182">
        <v>2</v>
      </c>
      <c r="AD3798" s="182">
        <v>873.3</v>
      </c>
      <c r="AF3798" s="182" t="s">
        <v>8438</v>
      </c>
      <c r="AG3798" s="182" t="s">
        <v>17312</v>
      </c>
      <c r="AH3798" s="182" t="s">
        <v>2993</v>
      </c>
      <c r="AI3798" s="182" t="s">
        <v>17042</v>
      </c>
    </row>
    <row r="3799" spans="25:35" x14ac:dyDescent="0.4">
      <c r="Y3799" s="182" t="s">
        <v>8471</v>
      </c>
      <c r="Z3799" s="182">
        <v>1968</v>
      </c>
      <c r="AA3799" s="182">
        <v>467.1</v>
      </c>
      <c r="AB3799" s="182">
        <v>42</v>
      </c>
      <c r="AC3799" s="182">
        <v>2</v>
      </c>
      <c r="AD3799" s="182">
        <v>467.1</v>
      </c>
      <c r="AF3799" s="182" t="s">
        <v>8439</v>
      </c>
      <c r="AG3799" s="182" t="s">
        <v>17327</v>
      </c>
      <c r="AH3799" s="182" t="s">
        <v>2993</v>
      </c>
      <c r="AI3799" s="182" t="s">
        <v>17040</v>
      </c>
    </row>
    <row r="3800" spans="25:35" x14ac:dyDescent="0.4">
      <c r="Y3800" s="182" t="s">
        <v>8472</v>
      </c>
      <c r="Z3800" s="182">
        <v>2015</v>
      </c>
      <c r="AA3800" s="182">
        <v>1467.7</v>
      </c>
      <c r="AC3800" s="182">
        <v>3</v>
      </c>
      <c r="AD3800" s="182">
        <v>1215.2</v>
      </c>
      <c r="AF3800" s="182" t="s">
        <v>8442</v>
      </c>
      <c r="AG3800" s="182" t="s">
        <v>17312</v>
      </c>
      <c r="AH3800" s="182" t="s">
        <v>2993</v>
      </c>
      <c r="AI3800" s="182" t="s">
        <v>17042</v>
      </c>
    </row>
    <row r="3801" spans="25:35" x14ac:dyDescent="0.4">
      <c r="Y3801" s="182" t="s">
        <v>8473</v>
      </c>
      <c r="Z3801" s="182">
        <v>1991</v>
      </c>
      <c r="AA3801" s="182">
        <v>952.8</v>
      </c>
      <c r="AB3801" s="182">
        <v>90</v>
      </c>
      <c r="AC3801" s="182">
        <v>3</v>
      </c>
      <c r="AD3801" s="182">
        <v>952.8</v>
      </c>
      <c r="AF3801" s="182" t="s">
        <v>8443</v>
      </c>
      <c r="AG3801" s="182" t="s">
        <v>17312</v>
      </c>
      <c r="AH3801" s="182" t="s">
        <v>2993</v>
      </c>
      <c r="AI3801" s="182" t="s">
        <v>17042</v>
      </c>
    </row>
    <row r="3802" spans="25:35" x14ac:dyDescent="0.4">
      <c r="Y3802" s="182" t="s">
        <v>8475</v>
      </c>
      <c r="Z3802" s="182">
        <v>1981</v>
      </c>
      <c r="AA3802" s="182">
        <v>4576.3</v>
      </c>
      <c r="AB3802" s="182">
        <v>260</v>
      </c>
      <c r="AC3802" s="182">
        <v>5</v>
      </c>
      <c r="AD3802" s="182">
        <v>4576.3</v>
      </c>
      <c r="AF3802" s="182" t="s">
        <v>8445</v>
      </c>
      <c r="AG3802" s="182" t="s">
        <v>17312</v>
      </c>
      <c r="AH3802" s="182" t="s">
        <v>2993</v>
      </c>
      <c r="AI3802" s="182" t="s">
        <v>17040</v>
      </c>
    </row>
    <row r="3803" spans="25:35" x14ac:dyDescent="0.4">
      <c r="Y3803" s="182" t="s">
        <v>8477</v>
      </c>
      <c r="Z3803" s="182">
        <v>1986</v>
      </c>
      <c r="AA3803" s="182">
        <v>2786.7</v>
      </c>
      <c r="AB3803" s="182">
        <v>156</v>
      </c>
      <c r="AC3803" s="182">
        <v>5</v>
      </c>
      <c r="AD3803" s="182">
        <v>2786.7</v>
      </c>
      <c r="AF3803" s="182" t="s">
        <v>8447</v>
      </c>
      <c r="AG3803" s="182" t="s">
        <v>17327</v>
      </c>
      <c r="AH3803" s="182" t="s">
        <v>2993</v>
      </c>
      <c r="AI3803" s="182" t="s">
        <v>17042</v>
      </c>
    </row>
    <row r="3804" spans="25:35" x14ac:dyDescent="0.4">
      <c r="Y3804" s="182" t="s">
        <v>8478</v>
      </c>
      <c r="Z3804" s="182">
        <v>1978</v>
      </c>
      <c r="AA3804" s="182">
        <v>4180.2</v>
      </c>
      <c r="AB3804" s="182">
        <v>208</v>
      </c>
      <c r="AC3804" s="182">
        <v>5</v>
      </c>
      <c r="AD3804" s="182">
        <v>2609</v>
      </c>
      <c r="AF3804" s="182" t="s">
        <v>8449</v>
      </c>
      <c r="AG3804" s="182" t="s">
        <v>17312</v>
      </c>
      <c r="AH3804" s="182" t="s">
        <v>2993</v>
      </c>
      <c r="AI3804" s="182" t="s">
        <v>17040</v>
      </c>
    </row>
    <row r="3805" spans="25:35" x14ac:dyDescent="0.4">
      <c r="Y3805" s="182" t="s">
        <v>8479</v>
      </c>
      <c r="Z3805" s="182">
        <v>1989</v>
      </c>
      <c r="AA3805" s="182">
        <v>2791</v>
      </c>
      <c r="AB3805" s="182">
        <v>156</v>
      </c>
      <c r="AC3805" s="182">
        <v>5</v>
      </c>
      <c r="AD3805" s="182">
        <v>2791</v>
      </c>
      <c r="AF3805" s="182" t="s">
        <v>8450</v>
      </c>
      <c r="AG3805" s="182" t="s">
        <v>17312</v>
      </c>
      <c r="AH3805" s="182" t="s">
        <v>2993</v>
      </c>
      <c r="AI3805" s="182" t="s">
        <v>17322</v>
      </c>
    </row>
    <row r="3806" spans="25:35" x14ac:dyDescent="0.4">
      <c r="Y3806" s="182" t="s">
        <v>8480</v>
      </c>
      <c r="Z3806" s="182">
        <v>1983</v>
      </c>
      <c r="AA3806" s="182">
        <v>7673.2</v>
      </c>
      <c r="AB3806" s="182">
        <v>374</v>
      </c>
      <c r="AC3806" s="182">
        <v>9</v>
      </c>
      <c r="AD3806" s="182">
        <v>7673.2</v>
      </c>
      <c r="AF3806" s="182" t="s">
        <v>1464</v>
      </c>
      <c r="AG3806" s="182" t="s">
        <v>17312</v>
      </c>
      <c r="AH3806" s="182" t="s">
        <v>2993</v>
      </c>
      <c r="AI3806" s="182" t="s">
        <v>17040</v>
      </c>
    </row>
    <row r="3807" spans="25:35" x14ac:dyDescent="0.4">
      <c r="Y3807" s="182" t="s">
        <v>8481</v>
      </c>
      <c r="Z3807" s="182">
        <v>1987</v>
      </c>
      <c r="AA3807" s="182">
        <v>7624.9</v>
      </c>
      <c r="AB3807" s="182">
        <v>374</v>
      </c>
      <c r="AC3807" s="182">
        <v>9</v>
      </c>
      <c r="AD3807" s="182">
        <v>4506.1000000000004</v>
      </c>
      <c r="AF3807" s="182" t="s">
        <v>8452</v>
      </c>
      <c r="AG3807" s="182" t="s">
        <v>17327</v>
      </c>
      <c r="AH3807" s="182" t="s">
        <v>2993</v>
      </c>
      <c r="AI3807" s="182" t="s">
        <v>17042</v>
      </c>
    </row>
    <row r="3808" spans="25:35" x14ac:dyDescent="0.4">
      <c r="Y3808" s="182" t="s">
        <v>8483</v>
      </c>
      <c r="Z3808" s="182">
        <v>1979</v>
      </c>
      <c r="AA3808" s="182">
        <v>3521.9</v>
      </c>
      <c r="AB3808" s="182">
        <v>146</v>
      </c>
      <c r="AC3808" s="182">
        <v>5</v>
      </c>
      <c r="AD3808" s="182">
        <v>3521.9</v>
      </c>
      <c r="AF3808" s="182" t="s">
        <v>8453</v>
      </c>
      <c r="AG3808" s="182" t="s">
        <v>17327</v>
      </c>
      <c r="AH3808" s="182" t="s">
        <v>2993</v>
      </c>
      <c r="AI3808" s="182" t="s">
        <v>17040</v>
      </c>
    </row>
    <row r="3809" spans="25:35" x14ac:dyDescent="0.4">
      <c r="Y3809" s="182" t="s">
        <v>8484</v>
      </c>
      <c r="Z3809" s="182">
        <v>1961</v>
      </c>
      <c r="AA3809" s="182">
        <v>277.2</v>
      </c>
      <c r="AB3809" s="182">
        <v>21</v>
      </c>
      <c r="AC3809" s="182">
        <v>2</v>
      </c>
      <c r="AD3809" s="182">
        <v>277.2</v>
      </c>
      <c r="AF3809" s="182" t="s">
        <v>8456</v>
      </c>
      <c r="AG3809" s="182" t="s">
        <v>17327</v>
      </c>
      <c r="AH3809" s="182" t="s">
        <v>2993</v>
      </c>
      <c r="AI3809" s="182" t="s">
        <v>2993</v>
      </c>
    </row>
    <row r="3810" spans="25:35" x14ac:dyDescent="0.4">
      <c r="Y3810" s="182" t="s">
        <v>8485</v>
      </c>
      <c r="Z3810" s="182">
        <v>1965</v>
      </c>
      <c r="AA3810" s="182">
        <v>298.7</v>
      </c>
      <c r="AB3810" s="182">
        <v>21</v>
      </c>
      <c r="AC3810" s="182">
        <v>2</v>
      </c>
      <c r="AD3810" s="182">
        <v>298.7</v>
      </c>
      <c r="AF3810" s="182" t="s">
        <v>1465</v>
      </c>
      <c r="AG3810" s="182" t="s">
        <v>17312</v>
      </c>
      <c r="AH3810" s="182" t="s">
        <v>2993</v>
      </c>
      <c r="AI3810" s="182" t="s">
        <v>17042</v>
      </c>
    </row>
    <row r="3811" spans="25:35" x14ac:dyDescent="0.4">
      <c r="Y3811" s="182" t="s">
        <v>8486</v>
      </c>
      <c r="Z3811" s="182">
        <v>1800</v>
      </c>
      <c r="AA3811" s="182">
        <v>129.9</v>
      </c>
      <c r="AB3811" s="182">
        <v>20</v>
      </c>
      <c r="AC3811" s="182">
        <v>2</v>
      </c>
      <c r="AD3811" s="182">
        <v>129.9</v>
      </c>
      <c r="AF3811" s="182" t="s">
        <v>8459</v>
      </c>
      <c r="AG3811" s="182" t="s">
        <v>17312</v>
      </c>
      <c r="AH3811" s="182" t="s">
        <v>2993</v>
      </c>
      <c r="AI3811" s="182" t="s">
        <v>2993</v>
      </c>
    </row>
    <row r="3812" spans="25:35" x14ac:dyDescent="0.4">
      <c r="Y3812" s="182" t="s">
        <v>8487</v>
      </c>
      <c r="Z3812" s="182">
        <v>1970</v>
      </c>
      <c r="AA3812" s="182">
        <v>257</v>
      </c>
      <c r="AB3812" s="182">
        <v>26</v>
      </c>
      <c r="AC3812" s="182">
        <v>2</v>
      </c>
      <c r="AD3812" s="182">
        <v>257</v>
      </c>
      <c r="AF3812" s="182" t="s">
        <v>8460</v>
      </c>
      <c r="AG3812" s="182" t="s">
        <v>17312</v>
      </c>
      <c r="AH3812" s="182" t="s">
        <v>2993</v>
      </c>
      <c r="AI3812" s="182" t="s">
        <v>17042</v>
      </c>
    </row>
    <row r="3813" spans="25:35" x14ac:dyDescent="0.4">
      <c r="Y3813" s="182" t="s">
        <v>8488</v>
      </c>
      <c r="Z3813" s="182">
        <v>1975</v>
      </c>
      <c r="AA3813" s="182">
        <v>210.8</v>
      </c>
      <c r="AB3813" s="182">
        <v>27</v>
      </c>
      <c r="AC3813" s="182">
        <v>2</v>
      </c>
      <c r="AD3813" s="182">
        <v>144.1</v>
      </c>
      <c r="AF3813" s="182" t="s">
        <v>8461</v>
      </c>
      <c r="AG3813" s="182" t="s">
        <v>17312</v>
      </c>
      <c r="AH3813" s="182" t="s">
        <v>2993</v>
      </c>
      <c r="AI3813" s="182" t="s">
        <v>17040</v>
      </c>
    </row>
    <row r="3814" spans="25:35" x14ac:dyDescent="0.4">
      <c r="Y3814" s="182" t="s">
        <v>8490</v>
      </c>
      <c r="Z3814" s="182">
        <v>1999</v>
      </c>
      <c r="AA3814" s="182">
        <v>1023.1</v>
      </c>
      <c r="AB3814" s="182">
        <v>88</v>
      </c>
      <c r="AC3814" s="182">
        <v>5</v>
      </c>
      <c r="AD3814" s="182">
        <v>1023.1</v>
      </c>
      <c r="AF3814" s="182" t="s">
        <v>8463</v>
      </c>
      <c r="AG3814" s="182" t="s">
        <v>17312</v>
      </c>
      <c r="AH3814" s="182" t="s">
        <v>2993</v>
      </c>
      <c r="AI3814" s="182" t="s">
        <v>17042</v>
      </c>
    </row>
    <row r="3815" spans="25:35" x14ac:dyDescent="0.4">
      <c r="Y3815" s="182" t="s">
        <v>8491</v>
      </c>
      <c r="Z3815" s="182">
        <v>1936</v>
      </c>
      <c r="AA3815" s="182">
        <v>986.4</v>
      </c>
      <c r="AB3815" s="182">
        <v>77</v>
      </c>
      <c r="AC3815" s="182">
        <v>3</v>
      </c>
      <c r="AD3815" s="182">
        <v>986.4</v>
      </c>
      <c r="AF3815" s="182" t="s">
        <v>8465</v>
      </c>
      <c r="AG3815" s="182" t="s">
        <v>17312</v>
      </c>
      <c r="AH3815" s="182" t="s">
        <v>2993</v>
      </c>
      <c r="AI3815" s="182" t="s">
        <v>2993</v>
      </c>
    </row>
    <row r="3816" spans="25:35" x14ac:dyDescent="0.4">
      <c r="Y3816" s="182" t="s">
        <v>8492</v>
      </c>
      <c r="Z3816" s="182">
        <v>1967</v>
      </c>
      <c r="AA3816" s="182">
        <v>473.6</v>
      </c>
      <c r="AB3816" s="182">
        <v>42</v>
      </c>
      <c r="AC3816" s="182">
        <v>2</v>
      </c>
      <c r="AD3816" s="182">
        <v>473.6</v>
      </c>
      <c r="AF3816" s="182" t="s">
        <v>1466</v>
      </c>
      <c r="AG3816" s="182" t="s">
        <v>17312</v>
      </c>
      <c r="AH3816" s="182" t="s">
        <v>2993</v>
      </c>
      <c r="AI3816" s="182" t="s">
        <v>17042</v>
      </c>
    </row>
    <row r="3817" spans="25:35" x14ac:dyDescent="0.4">
      <c r="Y3817" s="182" t="s">
        <v>8493</v>
      </c>
      <c r="Z3817" s="182">
        <v>1925</v>
      </c>
      <c r="AA3817" s="182">
        <v>138.9</v>
      </c>
      <c r="AB3817" s="182">
        <v>18</v>
      </c>
      <c r="AC3817" s="182">
        <v>2</v>
      </c>
      <c r="AD3817" s="182">
        <v>138.9</v>
      </c>
      <c r="AF3817" s="182" t="s">
        <v>8467</v>
      </c>
      <c r="AG3817" s="182" t="s">
        <v>17312</v>
      </c>
      <c r="AH3817" s="182" t="s">
        <v>2993</v>
      </c>
      <c r="AI3817" s="182" t="s">
        <v>17322</v>
      </c>
    </row>
    <row r="3818" spans="25:35" x14ac:dyDescent="0.4">
      <c r="Y3818" s="182" t="s">
        <v>8494</v>
      </c>
      <c r="Z3818" s="182">
        <v>1915</v>
      </c>
      <c r="AA3818" s="182">
        <v>414</v>
      </c>
      <c r="AB3818" s="182">
        <v>21</v>
      </c>
      <c r="AC3818" s="182">
        <v>2</v>
      </c>
      <c r="AD3818" s="182">
        <v>274.10000000000002</v>
      </c>
      <c r="AF3818" s="182" t="s">
        <v>8470</v>
      </c>
      <c r="AG3818" s="182" t="s">
        <v>17312</v>
      </c>
      <c r="AH3818" s="182" t="s">
        <v>2993</v>
      </c>
      <c r="AI3818" s="182" t="s">
        <v>17042</v>
      </c>
    </row>
    <row r="3819" spans="25:35" x14ac:dyDescent="0.4">
      <c r="Y3819" s="182" t="s">
        <v>8496</v>
      </c>
      <c r="Z3819" s="182">
        <v>1971</v>
      </c>
      <c r="AA3819" s="182">
        <v>3969.6</v>
      </c>
      <c r="AB3819" s="182">
        <v>240</v>
      </c>
      <c r="AC3819" s="182">
        <v>5</v>
      </c>
      <c r="AD3819" s="182">
        <v>2732.6</v>
      </c>
      <c r="AF3819" s="182" t="s">
        <v>488</v>
      </c>
      <c r="AG3819" s="182" t="s">
        <v>2993</v>
      </c>
      <c r="AH3819" s="182" t="s">
        <v>2993</v>
      </c>
      <c r="AI3819" s="182" t="s">
        <v>2993</v>
      </c>
    </row>
    <row r="3820" spans="25:35" x14ac:dyDescent="0.4">
      <c r="Y3820" s="182" t="s">
        <v>8498</v>
      </c>
      <c r="Z3820" s="182">
        <v>1976</v>
      </c>
      <c r="AA3820" s="182">
        <v>4274.8999999999996</v>
      </c>
      <c r="AB3820" s="182">
        <v>172</v>
      </c>
      <c r="AC3820" s="182">
        <v>5</v>
      </c>
      <c r="AD3820" s="182">
        <v>4274.8999999999996</v>
      </c>
      <c r="AF3820" s="182" t="s">
        <v>8471</v>
      </c>
      <c r="AG3820" s="182" t="s">
        <v>17312</v>
      </c>
      <c r="AH3820" s="182" t="s">
        <v>2993</v>
      </c>
      <c r="AI3820" s="182" t="s">
        <v>17042</v>
      </c>
    </row>
    <row r="3821" spans="25:35" x14ac:dyDescent="0.4">
      <c r="Y3821" s="182" t="s">
        <v>8499</v>
      </c>
      <c r="Z3821" s="182">
        <v>1968</v>
      </c>
      <c r="AA3821" s="182">
        <v>4479</v>
      </c>
      <c r="AB3821" s="182">
        <v>166</v>
      </c>
      <c r="AC3821" s="182">
        <v>5</v>
      </c>
      <c r="AD3821" s="182">
        <v>3241.2</v>
      </c>
      <c r="AF3821" s="182" t="s">
        <v>8472</v>
      </c>
      <c r="AG3821" s="182" t="s">
        <v>2993</v>
      </c>
      <c r="AH3821" s="182" t="s">
        <v>2993</v>
      </c>
      <c r="AI3821" s="182" t="s">
        <v>17042</v>
      </c>
    </row>
    <row r="3822" spans="25:35" x14ac:dyDescent="0.4">
      <c r="Y3822" s="182" t="s">
        <v>8500</v>
      </c>
      <c r="Z3822" s="182">
        <v>1967</v>
      </c>
      <c r="AA3822" s="182">
        <v>3161</v>
      </c>
      <c r="AB3822" s="182">
        <v>82</v>
      </c>
      <c r="AC3822" s="182">
        <v>5</v>
      </c>
      <c r="AD3822" s="182">
        <v>3161</v>
      </c>
      <c r="AF3822" s="182" t="s">
        <v>8473</v>
      </c>
      <c r="AG3822" s="182" t="s">
        <v>17312</v>
      </c>
      <c r="AH3822" s="182" t="s">
        <v>2993</v>
      </c>
      <c r="AI3822" s="182" t="s">
        <v>17322</v>
      </c>
    </row>
    <row r="3823" spans="25:35" x14ac:dyDescent="0.4">
      <c r="Y3823" s="182" t="s">
        <v>8502</v>
      </c>
      <c r="Z3823" s="182">
        <v>1968</v>
      </c>
      <c r="AA3823" s="182">
        <v>1667</v>
      </c>
      <c r="AB3823" s="182">
        <v>182</v>
      </c>
      <c r="AC3823" s="182">
        <v>5</v>
      </c>
      <c r="AD3823" s="182">
        <v>1667</v>
      </c>
      <c r="AF3823" s="182" t="s">
        <v>8475</v>
      </c>
      <c r="AG3823" s="182" t="s">
        <v>17312</v>
      </c>
      <c r="AH3823" s="182" t="s">
        <v>2993</v>
      </c>
      <c r="AI3823" s="182" t="s">
        <v>17320</v>
      </c>
    </row>
    <row r="3824" spans="25:35" x14ac:dyDescent="0.4">
      <c r="Y3824" s="182" t="s">
        <v>8503</v>
      </c>
      <c r="Z3824" s="182">
        <v>1958</v>
      </c>
      <c r="AA3824" s="182">
        <v>274.5</v>
      </c>
      <c r="AB3824" s="182">
        <v>21</v>
      </c>
      <c r="AC3824" s="182">
        <v>2</v>
      </c>
      <c r="AD3824" s="182">
        <v>274.5</v>
      </c>
      <c r="AF3824" s="182" t="s">
        <v>8477</v>
      </c>
      <c r="AG3824" s="182" t="s">
        <v>17312</v>
      </c>
      <c r="AH3824" s="182" t="s">
        <v>2993</v>
      </c>
      <c r="AI3824" s="182" t="s">
        <v>17315</v>
      </c>
    </row>
    <row r="3825" spans="25:35" x14ac:dyDescent="0.4">
      <c r="Y3825" s="182" t="s">
        <v>8505</v>
      </c>
      <c r="Z3825" s="182">
        <v>1958</v>
      </c>
      <c r="AA3825" s="182">
        <v>280.60000000000002</v>
      </c>
      <c r="AB3825" s="182">
        <v>21</v>
      </c>
      <c r="AC3825" s="182">
        <v>2</v>
      </c>
      <c r="AD3825" s="182">
        <v>280.60000000000002</v>
      </c>
      <c r="AF3825" s="182" t="s">
        <v>8478</v>
      </c>
      <c r="AG3825" s="182" t="s">
        <v>17312</v>
      </c>
      <c r="AH3825" s="182" t="s">
        <v>2993</v>
      </c>
      <c r="AI3825" s="182" t="s">
        <v>17320</v>
      </c>
    </row>
    <row r="3826" spans="25:35" x14ac:dyDescent="0.4">
      <c r="Y3826" s="182" t="s">
        <v>465</v>
      </c>
      <c r="Z3826" s="182">
        <v>1959</v>
      </c>
      <c r="AA3826" s="182">
        <v>228.8</v>
      </c>
      <c r="AB3826" s="182">
        <v>21</v>
      </c>
      <c r="AC3826" s="182">
        <v>2</v>
      </c>
      <c r="AD3826" s="182">
        <v>228.8</v>
      </c>
      <c r="AF3826" s="182" t="s">
        <v>8479</v>
      </c>
      <c r="AG3826" s="182" t="s">
        <v>17312</v>
      </c>
      <c r="AH3826" s="182" t="s">
        <v>2993</v>
      </c>
      <c r="AI3826" s="182" t="s">
        <v>17322</v>
      </c>
    </row>
    <row r="3827" spans="25:35" x14ac:dyDescent="0.4">
      <c r="Y3827" s="182" t="s">
        <v>8507</v>
      </c>
      <c r="Z3827" s="182">
        <v>1961</v>
      </c>
      <c r="AA3827" s="182">
        <v>335.9</v>
      </c>
      <c r="AB3827" s="182">
        <v>21</v>
      </c>
      <c r="AC3827" s="182">
        <v>2</v>
      </c>
      <c r="AD3827" s="182">
        <v>335.9</v>
      </c>
      <c r="AF3827" s="182" t="s">
        <v>8480</v>
      </c>
      <c r="AG3827" s="182" t="s">
        <v>17319</v>
      </c>
      <c r="AH3827" s="182" t="s">
        <v>2993</v>
      </c>
      <c r="AI3827" s="182" t="s">
        <v>17315</v>
      </c>
    </row>
    <row r="3828" spans="25:35" x14ac:dyDescent="0.4">
      <c r="Y3828" s="182" t="s">
        <v>8508</v>
      </c>
      <c r="Z3828" s="182">
        <v>1966</v>
      </c>
      <c r="AA3828" s="182">
        <v>2516.6</v>
      </c>
      <c r="AB3828" s="182">
        <v>156</v>
      </c>
      <c r="AC3828" s="182">
        <v>4</v>
      </c>
      <c r="AD3828" s="182">
        <v>1512</v>
      </c>
      <c r="AF3828" s="182" t="s">
        <v>8481</v>
      </c>
      <c r="AG3828" s="182" t="s">
        <v>17319</v>
      </c>
      <c r="AH3828" s="182" t="s">
        <v>2993</v>
      </c>
      <c r="AI3828" s="182" t="s">
        <v>17315</v>
      </c>
    </row>
    <row r="3829" spans="25:35" x14ac:dyDescent="0.4">
      <c r="Y3829" s="182" t="s">
        <v>8509</v>
      </c>
      <c r="Z3829" s="182">
        <v>1960</v>
      </c>
      <c r="AA3829" s="182">
        <v>287.3</v>
      </c>
      <c r="AB3829" s="182">
        <v>21</v>
      </c>
      <c r="AC3829" s="182">
        <v>2</v>
      </c>
      <c r="AD3829" s="182">
        <v>287.3</v>
      </c>
      <c r="AF3829" s="182" t="s">
        <v>8483</v>
      </c>
      <c r="AG3829" s="182" t="s">
        <v>17312</v>
      </c>
      <c r="AH3829" s="182" t="s">
        <v>2993</v>
      </c>
      <c r="AI3829" s="182" t="s">
        <v>17315</v>
      </c>
    </row>
    <row r="3830" spans="25:35" x14ac:dyDescent="0.4">
      <c r="Y3830" s="182" t="s">
        <v>8510</v>
      </c>
      <c r="Z3830" s="182">
        <v>1960</v>
      </c>
      <c r="AA3830" s="182">
        <v>210.8</v>
      </c>
      <c r="AB3830" s="182">
        <v>21</v>
      </c>
      <c r="AC3830" s="182">
        <v>2</v>
      </c>
      <c r="AD3830" s="182">
        <v>210.8</v>
      </c>
      <c r="AF3830" s="182" t="s">
        <v>8484</v>
      </c>
      <c r="AG3830" s="182" t="s">
        <v>17312</v>
      </c>
      <c r="AH3830" s="182" t="s">
        <v>2993</v>
      </c>
      <c r="AI3830" s="182" t="s">
        <v>17040</v>
      </c>
    </row>
    <row r="3831" spans="25:35" x14ac:dyDescent="0.4">
      <c r="Y3831" s="182" t="s">
        <v>8511</v>
      </c>
      <c r="Z3831" s="182">
        <v>1961</v>
      </c>
      <c r="AA3831" s="182">
        <v>209.9</v>
      </c>
      <c r="AB3831" s="182">
        <v>21</v>
      </c>
      <c r="AC3831" s="182">
        <v>2</v>
      </c>
      <c r="AD3831" s="182">
        <v>209.9</v>
      </c>
      <c r="AF3831" s="182" t="s">
        <v>8485</v>
      </c>
      <c r="AG3831" s="182" t="s">
        <v>17312</v>
      </c>
      <c r="AH3831" s="182" t="s">
        <v>2993</v>
      </c>
      <c r="AI3831" s="182" t="s">
        <v>17042</v>
      </c>
    </row>
    <row r="3832" spans="25:35" x14ac:dyDescent="0.4">
      <c r="Y3832" s="182" t="s">
        <v>1470</v>
      </c>
      <c r="Z3832" s="182">
        <v>1959</v>
      </c>
      <c r="AA3832" s="182">
        <v>399.5</v>
      </c>
      <c r="AB3832" s="182">
        <v>42</v>
      </c>
      <c r="AC3832" s="182">
        <v>2</v>
      </c>
      <c r="AD3832" s="182">
        <v>399.5</v>
      </c>
      <c r="AF3832" s="182" t="s">
        <v>8486</v>
      </c>
      <c r="AG3832" s="182" t="s">
        <v>17327</v>
      </c>
      <c r="AH3832" s="182" t="s">
        <v>2993</v>
      </c>
      <c r="AI3832" s="182" t="s">
        <v>2993</v>
      </c>
    </row>
    <row r="3833" spans="25:35" x14ac:dyDescent="0.4">
      <c r="Y3833" s="182" t="s">
        <v>1471</v>
      </c>
      <c r="Z3833" s="182">
        <v>1958</v>
      </c>
      <c r="AA3833" s="182">
        <v>174.2</v>
      </c>
      <c r="AB3833" s="182">
        <v>21</v>
      </c>
      <c r="AC3833" s="182">
        <v>2</v>
      </c>
      <c r="AD3833" s="182">
        <v>174.2</v>
      </c>
      <c r="AF3833" s="182" t="s">
        <v>8487</v>
      </c>
      <c r="AG3833" s="182" t="s">
        <v>17312</v>
      </c>
      <c r="AH3833" s="182" t="s">
        <v>2993</v>
      </c>
      <c r="AI3833" s="182" t="s">
        <v>2993</v>
      </c>
    </row>
    <row r="3834" spans="25:35" x14ac:dyDescent="0.4">
      <c r="Y3834" s="182" t="s">
        <v>8513</v>
      </c>
      <c r="Z3834" s="182">
        <v>1958</v>
      </c>
      <c r="AA3834" s="182">
        <v>200.2</v>
      </c>
      <c r="AB3834" s="182">
        <v>21</v>
      </c>
      <c r="AC3834" s="182">
        <v>2</v>
      </c>
      <c r="AD3834" s="182">
        <v>200.2</v>
      </c>
      <c r="AF3834" s="182" t="s">
        <v>8488</v>
      </c>
      <c r="AG3834" s="182" t="s">
        <v>17312</v>
      </c>
      <c r="AH3834" s="182" t="s">
        <v>2993</v>
      </c>
      <c r="AI3834" s="182" t="s">
        <v>2993</v>
      </c>
    </row>
    <row r="3835" spans="25:35" x14ac:dyDescent="0.4">
      <c r="Y3835" s="182" t="s">
        <v>8514</v>
      </c>
      <c r="Z3835" s="182">
        <v>1957</v>
      </c>
      <c r="AA3835" s="182">
        <v>290</v>
      </c>
      <c r="AB3835" s="182">
        <v>21</v>
      </c>
      <c r="AC3835" s="182">
        <v>2</v>
      </c>
      <c r="AD3835" s="182">
        <v>211.1</v>
      </c>
      <c r="AF3835" s="182" t="s">
        <v>8490</v>
      </c>
      <c r="AG3835" s="182" t="s">
        <v>17312</v>
      </c>
      <c r="AH3835" s="182" t="s">
        <v>2993</v>
      </c>
      <c r="AI3835" s="182" t="s">
        <v>17042</v>
      </c>
    </row>
    <row r="3836" spans="25:35" x14ac:dyDescent="0.4">
      <c r="Y3836" s="182" t="s">
        <v>8517</v>
      </c>
      <c r="Z3836" s="182">
        <v>1976</v>
      </c>
      <c r="AA3836" s="182">
        <v>752.1</v>
      </c>
      <c r="AB3836" s="182">
        <v>28</v>
      </c>
      <c r="AC3836" s="182">
        <v>2</v>
      </c>
      <c r="AD3836" s="182">
        <v>704.7</v>
      </c>
      <c r="AF3836" s="182" t="s">
        <v>8491</v>
      </c>
      <c r="AG3836" s="182" t="s">
        <v>17312</v>
      </c>
      <c r="AH3836" s="182" t="s">
        <v>2993</v>
      </c>
      <c r="AI3836" s="182" t="s">
        <v>17315</v>
      </c>
    </row>
    <row r="3837" spans="25:35" x14ac:dyDescent="0.4">
      <c r="Y3837" s="182" t="s">
        <v>8519</v>
      </c>
      <c r="Z3837" s="182">
        <v>1976</v>
      </c>
      <c r="AA3837" s="182">
        <v>893.8</v>
      </c>
      <c r="AB3837" s="182">
        <v>39</v>
      </c>
      <c r="AC3837" s="182">
        <v>2</v>
      </c>
      <c r="AD3837" s="182">
        <v>767</v>
      </c>
      <c r="AF3837" s="182" t="s">
        <v>8492</v>
      </c>
      <c r="AG3837" s="182" t="s">
        <v>17312</v>
      </c>
      <c r="AH3837" s="182" t="s">
        <v>2993</v>
      </c>
      <c r="AI3837" s="182" t="s">
        <v>17040</v>
      </c>
    </row>
    <row r="3838" spans="25:35" x14ac:dyDescent="0.4">
      <c r="Y3838" s="182" t="s">
        <v>491</v>
      </c>
      <c r="Z3838" s="182">
        <v>1984</v>
      </c>
      <c r="AA3838" s="182">
        <v>797.3</v>
      </c>
      <c r="AB3838" s="182">
        <v>40</v>
      </c>
      <c r="AC3838" s="182">
        <v>2</v>
      </c>
      <c r="AD3838" s="182">
        <v>797.3</v>
      </c>
      <c r="AF3838" s="182" t="s">
        <v>8493</v>
      </c>
      <c r="AG3838" s="182" t="s">
        <v>17312</v>
      </c>
      <c r="AH3838" s="182" t="s">
        <v>2993</v>
      </c>
      <c r="AI3838" s="182" t="s">
        <v>17040</v>
      </c>
    </row>
    <row r="3839" spans="25:35" x14ac:dyDescent="0.4">
      <c r="Y3839" s="182" t="s">
        <v>8520</v>
      </c>
      <c r="Z3839" s="182">
        <v>1982</v>
      </c>
      <c r="AA3839" s="182">
        <v>936</v>
      </c>
      <c r="AB3839" s="182">
        <v>47</v>
      </c>
      <c r="AC3839" s="182">
        <v>2</v>
      </c>
      <c r="AD3839" s="182">
        <v>897.1</v>
      </c>
      <c r="AF3839" s="182" t="s">
        <v>8494</v>
      </c>
      <c r="AG3839" s="182" t="s">
        <v>17327</v>
      </c>
      <c r="AH3839" s="182" t="s">
        <v>2993</v>
      </c>
      <c r="AI3839" s="182" t="s">
        <v>17040</v>
      </c>
    </row>
    <row r="3840" spans="25:35" x14ac:dyDescent="0.4">
      <c r="Y3840" s="182" t="s">
        <v>1472</v>
      </c>
      <c r="Z3840" s="182">
        <v>1985</v>
      </c>
      <c r="AA3840" s="182">
        <v>660.8</v>
      </c>
      <c r="AB3840" s="182">
        <v>26</v>
      </c>
      <c r="AC3840" s="182">
        <v>2</v>
      </c>
      <c r="AD3840" s="182">
        <v>622.79999999999995</v>
      </c>
      <c r="AF3840" s="182" t="s">
        <v>8496</v>
      </c>
      <c r="AG3840" s="182" t="s">
        <v>17312</v>
      </c>
      <c r="AH3840" s="182" t="s">
        <v>2993</v>
      </c>
      <c r="AI3840" s="182" t="s">
        <v>17035</v>
      </c>
    </row>
    <row r="3841" spans="25:35" x14ac:dyDescent="0.4">
      <c r="Y3841" s="182" t="s">
        <v>8523</v>
      </c>
      <c r="Z3841" s="182">
        <v>1984</v>
      </c>
      <c r="AA3841" s="182">
        <v>618.29999999999995</v>
      </c>
      <c r="AB3841" s="182">
        <v>24</v>
      </c>
      <c r="AC3841" s="182">
        <v>2</v>
      </c>
      <c r="AD3841" s="182">
        <v>561.1</v>
      </c>
      <c r="AF3841" s="182" t="s">
        <v>8498</v>
      </c>
      <c r="AG3841" s="182" t="s">
        <v>17312</v>
      </c>
      <c r="AH3841" s="182" t="s">
        <v>2993</v>
      </c>
      <c r="AI3841" s="182" t="s">
        <v>17320</v>
      </c>
    </row>
    <row r="3842" spans="25:35" x14ac:dyDescent="0.4">
      <c r="Y3842" s="182" t="s">
        <v>1473</v>
      </c>
      <c r="Z3842" s="182">
        <v>1990</v>
      </c>
      <c r="AA3842" s="182">
        <v>942.6</v>
      </c>
      <c r="AB3842" s="182">
        <v>55</v>
      </c>
      <c r="AC3842" s="182">
        <v>2</v>
      </c>
      <c r="AD3842" s="182">
        <v>903.8</v>
      </c>
      <c r="AF3842" s="182" t="s">
        <v>8499</v>
      </c>
      <c r="AG3842" s="182" t="s">
        <v>17312</v>
      </c>
      <c r="AH3842" s="182" t="s">
        <v>2993</v>
      </c>
      <c r="AI3842" s="182" t="s">
        <v>17320</v>
      </c>
    </row>
    <row r="3843" spans="25:35" x14ac:dyDescent="0.4">
      <c r="Y3843" s="182" t="s">
        <v>482</v>
      </c>
      <c r="Z3843" s="182">
        <v>1970</v>
      </c>
      <c r="AA3843" s="182">
        <v>882.79</v>
      </c>
      <c r="AB3843" s="182">
        <v>44</v>
      </c>
      <c r="AC3843" s="182">
        <v>2</v>
      </c>
      <c r="AD3843" s="182">
        <v>770.1</v>
      </c>
      <c r="AF3843" s="182" t="s">
        <v>8500</v>
      </c>
      <c r="AG3843" s="182" t="s">
        <v>17312</v>
      </c>
      <c r="AH3843" s="182" t="s">
        <v>2993</v>
      </c>
      <c r="AI3843" s="182" t="s">
        <v>17315</v>
      </c>
    </row>
    <row r="3844" spans="25:35" x14ac:dyDescent="0.4">
      <c r="Y3844" s="182" t="s">
        <v>8526</v>
      </c>
      <c r="Z3844" s="182">
        <v>2009</v>
      </c>
      <c r="AA3844" s="182">
        <v>494.7</v>
      </c>
      <c r="AB3844" s="182">
        <v>13</v>
      </c>
      <c r="AC3844" s="182">
        <v>3</v>
      </c>
      <c r="AD3844" s="182">
        <v>494.7</v>
      </c>
      <c r="AF3844" s="182" t="s">
        <v>8502</v>
      </c>
      <c r="AG3844" s="182" t="s">
        <v>17312</v>
      </c>
      <c r="AH3844" s="182" t="s">
        <v>2993</v>
      </c>
      <c r="AI3844" s="182" t="s">
        <v>17315</v>
      </c>
    </row>
    <row r="3845" spans="25:35" x14ac:dyDescent="0.4">
      <c r="Y3845" s="182" t="s">
        <v>1474</v>
      </c>
      <c r="Z3845" s="182">
        <v>1983</v>
      </c>
      <c r="AA3845" s="182">
        <v>960.2</v>
      </c>
      <c r="AB3845" s="182">
        <v>30</v>
      </c>
      <c r="AC3845" s="182">
        <v>2</v>
      </c>
      <c r="AD3845" s="182">
        <v>580.9</v>
      </c>
      <c r="AF3845" s="182" t="s">
        <v>8503</v>
      </c>
      <c r="AG3845" s="182" t="s">
        <v>17312</v>
      </c>
      <c r="AH3845" s="182" t="s">
        <v>2993</v>
      </c>
      <c r="AI3845" s="182" t="s">
        <v>17040</v>
      </c>
    </row>
    <row r="3846" spans="25:35" x14ac:dyDescent="0.4">
      <c r="Y3846" s="182" t="s">
        <v>8529</v>
      </c>
      <c r="Z3846" s="182">
        <v>1965</v>
      </c>
      <c r="AA3846" s="182">
        <v>630</v>
      </c>
      <c r="AB3846" s="182">
        <v>27</v>
      </c>
      <c r="AC3846" s="182">
        <v>2</v>
      </c>
      <c r="AD3846" s="182">
        <v>281.39999999999998</v>
      </c>
      <c r="AF3846" s="182" t="s">
        <v>8505</v>
      </c>
      <c r="AG3846" s="182" t="s">
        <v>17327</v>
      </c>
      <c r="AH3846" s="182" t="s">
        <v>2993</v>
      </c>
      <c r="AI3846" s="182" t="s">
        <v>17040</v>
      </c>
    </row>
    <row r="3847" spans="25:35" x14ac:dyDescent="0.4">
      <c r="Y3847" s="182" t="s">
        <v>8531</v>
      </c>
      <c r="Z3847" s="182">
        <v>1936</v>
      </c>
      <c r="AA3847" s="182">
        <v>275.7</v>
      </c>
      <c r="AB3847" s="182">
        <v>15</v>
      </c>
      <c r="AC3847" s="182">
        <v>2</v>
      </c>
      <c r="AD3847" s="182">
        <v>275.7</v>
      </c>
      <c r="AF3847" s="182" t="s">
        <v>465</v>
      </c>
      <c r="AG3847" s="182" t="s">
        <v>17327</v>
      </c>
      <c r="AH3847" s="182" t="s">
        <v>2993</v>
      </c>
      <c r="AI3847" s="182" t="s">
        <v>17040</v>
      </c>
    </row>
    <row r="3848" spans="25:35" x14ac:dyDescent="0.4">
      <c r="Y3848" s="182" t="s">
        <v>8533</v>
      </c>
      <c r="Z3848" s="182">
        <v>1988</v>
      </c>
      <c r="AA3848" s="182">
        <v>851.5</v>
      </c>
      <c r="AB3848" s="182">
        <v>46</v>
      </c>
      <c r="AC3848" s="182">
        <v>3</v>
      </c>
      <c r="AD3848" s="182">
        <v>851.5</v>
      </c>
      <c r="AF3848" s="182" t="s">
        <v>8507</v>
      </c>
      <c r="AG3848" s="182" t="s">
        <v>17327</v>
      </c>
      <c r="AH3848" s="182" t="s">
        <v>2993</v>
      </c>
      <c r="AI3848" s="182" t="s">
        <v>17040</v>
      </c>
    </row>
    <row r="3849" spans="25:35" x14ac:dyDescent="0.4">
      <c r="Y3849" s="182" t="s">
        <v>8534</v>
      </c>
      <c r="Z3849" s="182">
        <v>1979</v>
      </c>
      <c r="AA3849" s="182">
        <v>313.39999999999998</v>
      </c>
      <c r="AB3849" s="182">
        <v>19</v>
      </c>
      <c r="AC3849" s="182">
        <v>2</v>
      </c>
      <c r="AD3849" s="182">
        <v>313.39999999999998</v>
      </c>
      <c r="AF3849" s="182" t="s">
        <v>8508</v>
      </c>
      <c r="AG3849" s="182" t="s">
        <v>17312</v>
      </c>
      <c r="AH3849" s="182" t="s">
        <v>2993</v>
      </c>
      <c r="AI3849" s="182" t="s">
        <v>17315</v>
      </c>
    </row>
    <row r="3850" spans="25:35" x14ac:dyDescent="0.4">
      <c r="Y3850" s="182" t="s">
        <v>490</v>
      </c>
      <c r="Z3850" s="182">
        <v>1981</v>
      </c>
      <c r="AA3850" s="182">
        <v>607.4</v>
      </c>
      <c r="AB3850" s="182">
        <v>31</v>
      </c>
      <c r="AC3850" s="182">
        <v>2</v>
      </c>
      <c r="AD3850" s="182">
        <v>607.4</v>
      </c>
      <c r="AF3850" s="182" t="s">
        <v>8509</v>
      </c>
      <c r="AG3850" s="182" t="s">
        <v>17312</v>
      </c>
      <c r="AH3850" s="182" t="s">
        <v>2993</v>
      </c>
      <c r="AI3850" s="182" t="s">
        <v>17040</v>
      </c>
    </row>
    <row r="3851" spans="25:35" x14ac:dyDescent="0.4">
      <c r="Y3851" s="182" t="s">
        <v>8537</v>
      </c>
      <c r="Z3851" s="182">
        <v>1975</v>
      </c>
      <c r="AA3851" s="182">
        <v>687.7</v>
      </c>
      <c r="AB3851" s="182">
        <v>28</v>
      </c>
      <c r="AC3851" s="182">
        <v>2</v>
      </c>
      <c r="AD3851" s="182">
        <v>687.7</v>
      </c>
      <c r="AF3851" s="182" t="s">
        <v>8510</v>
      </c>
      <c r="AG3851" s="182" t="s">
        <v>17312</v>
      </c>
      <c r="AH3851" s="182" t="s">
        <v>2993</v>
      </c>
      <c r="AI3851" s="182" t="s">
        <v>17040</v>
      </c>
    </row>
    <row r="3852" spans="25:35" x14ac:dyDescent="0.4">
      <c r="Y3852" s="182" t="s">
        <v>8539</v>
      </c>
      <c r="Z3852" s="182">
        <v>1969</v>
      </c>
      <c r="AA3852" s="182">
        <v>690.2</v>
      </c>
      <c r="AB3852" s="182">
        <v>28</v>
      </c>
      <c r="AC3852" s="182">
        <v>2</v>
      </c>
      <c r="AD3852" s="182">
        <v>690.2</v>
      </c>
      <c r="AF3852" s="182" t="s">
        <v>8511</v>
      </c>
      <c r="AG3852" s="182" t="s">
        <v>17312</v>
      </c>
      <c r="AH3852" s="182" t="s">
        <v>2993</v>
      </c>
      <c r="AI3852" s="182" t="s">
        <v>17040</v>
      </c>
    </row>
    <row r="3853" spans="25:35" x14ac:dyDescent="0.4">
      <c r="Y3853" s="182" t="s">
        <v>8541</v>
      </c>
      <c r="Z3853" s="182">
        <v>1971</v>
      </c>
      <c r="AA3853" s="182">
        <v>783.6</v>
      </c>
      <c r="AB3853" s="182">
        <v>34</v>
      </c>
      <c r="AC3853" s="182">
        <v>2</v>
      </c>
      <c r="AD3853" s="182">
        <v>783.6</v>
      </c>
      <c r="AF3853" s="182" t="s">
        <v>1470</v>
      </c>
      <c r="AG3853" s="182" t="s">
        <v>17312</v>
      </c>
      <c r="AH3853" s="182" t="s">
        <v>2993</v>
      </c>
      <c r="AI3853" s="182" t="s">
        <v>17042</v>
      </c>
    </row>
    <row r="3854" spans="25:35" x14ac:dyDescent="0.4">
      <c r="Y3854" s="182" t="s">
        <v>8543</v>
      </c>
      <c r="Z3854" s="182">
        <v>1977</v>
      </c>
      <c r="AA3854" s="182">
        <v>778.9</v>
      </c>
      <c r="AB3854" s="182">
        <v>32</v>
      </c>
      <c r="AC3854" s="182">
        <v>2</v>
      </c>
      <c r="AD3854" s="182">
        <v>778.9</v>
      </c>
      <c r="AF3854" s="182" t="s">
        <v>1471</v>
      </c>
      <c r="AG3854" s="182" t="s">
        <v>17312</v>
      </c>
      <c r="AH3854" s="182" t="s">
        <v>2993</v>
      </c>
      <c r="AI3854" s="182" t="s">
        <v>17042</v>
      </c>
    </row>
    <row r="3855" spans="25:35" x14ac:dyDescent="0.4">
      <c r="Y3855" s="182" t="s">
        <v>8544</v>
      </c>
      <c r="Z3855" s="182">
        <v>1980</v>
      </c>
      <c r="AA3855" s="182">
        <v>952.4</v>
      </c>
      <c r="AB3855" s="182">
        <v>44</v>
      </c>
      <c r="AC3855" s="182">
        <v>2</v>
      </c>
      <c r="AD3855" s="182">
        <v>952.4</v>
      </c>
      <c r="AF3855" s="182" t="s">
        <v>8513</v>
      </c>
      <c r="AG3855" s="182" t="s">
        <v>17312</v>
      </c>
      <c r="AH3855" s="182" t="s">
        <v>2993</v>
      </c>
      <c r="AI3855" s="182" t="s">
        <v>17040</v>
      </c>
    </row>
    <row r="3856" spans="25:35" x14ac:dyDescent="0.4">
      <c r="Y3856" s="182" t="s">
        <v>1475</v>
      </c>
      <c r="Z3856" s="182">
        <v>1985</v>
      </c>
      <c r="AA3856" s="182">
        <v>946.7</v>
      </c>
      <c r="AB3856" s="182">
        <v>42</v>
      </c>
      <c r="AC3856" s="182">
        <v>2</v>
      </c>
      <c r="AD3856" s="182">
        <v>946.7</v>
      </c>
      <c r="AF3856" s="182" t="s">
        <v>8514</v>
      </c>
      <c r="AG3856" s="182" t="s">
        <v>17312</v>
      </c>
      <c r="AH3856" s="182" t="s">
        <v>2993</v>
      </c>
      <c r="AI3856" s="182" t="s">
        <v>17040</v>
      </c>
    </row>
    <row r="3857" spans="25:35" x14ac:dyDescent="0.4">
      <c r="Y3857" s="182" t="s">
        <v>1476</v>
      </c>
      <c r="Z3857" s="182">
        <v>1987</v>
      </c>
      <c r="AA3857" s="182">
        <v>1139.2</v>
      </c>
      <c r="AB3857" s="182">
        <v>46</v>
      </c>
      <c r="AC3857" s="182">
        <v>2</v>
      </c>
      <c r="AD3857" s="182">
        <v>1139.2</v>
      </c>
      <c r="AF3857" s="182" t="s">
        <v>8517</v>
      </c>
      <c r="AG3857" s="182" t="s">
        <v>17312</v>
      </c>
      <c r="AH3857" s="182" t="s">
        <v>2993</v>
      </c>
      <c r="AI3857" s="182" t="s">
        <v>17042</v>
      </c>
    </row>
    <row r="3858" spans="25:35" x14ac:dyDescent="0.4">
      <c r="Y3858" s="182" t="s">
        <v>8547</v>
      </c>
      <c r="Z3858" s="182">
        <v>1981</v>
      </c>
      <c r="AA3858" s="182">
        <v>843.2</v>
      </c>
      <c r="AB3858" s="182">
        <v>25</v>
      </c>
      <c r="AC3858" s="182">
        <v>2</v>
      </c>
      <c r="AD3858" s="182">
        <v>841.6</v>
      </c>
      <c r="AF3858" s="182" t="s">
        <v>8519</v>
      </c>
      <c r="AG3858" s="182" t="s">
        <v>17312</v>
      </c>
      <c r="AH3858" s="182" t="s">
        <v>2993</v>
      </c>
      <c r="AI3858" s="182" t="s">
        <v>17042</v>
      </c>
    </row>
    <row r="3859" spans="25:35" x14ac:dyDescent="0.4">
      <c r="Y3859" s="182" t="s">
        <v>8548</v>
      </c>
      <c r="Z3859" s="182">
        <v>1977</v>
      </c>
      <c r="AA3859" s="182">
        <v>730.1</v>
      </c>
      <c r="AB3859" s="182">
        <v>18</v>
      </c>
      <c r="AC3859" s="182">
        <v>2</v>
      </c>
      <c r="AD3859" s="182">
        <v>486.6</v>
      </c>
      <c r="AF3859" s="182" t="s">
        <v>491</v>
      </c>
      <c r="AG3859" s="182" t="s">
        <v>17312</v>
      </c>
      <c r="AH3859" s="182" t="s">
        <v>2993</v>
      </c>
      <c r="AI3859" s="182" t="s">
        <v>17042</v>
      </c>
    </row>
    <row r="3860" spans="25:35" x14ac:dyDescent="0.4">
      <c r="Y3860" s="182" t="s">
        <v>475</v>
      </c>
      <c r="Z3860" s="182">
        <v>1983</v>
      </c>
      <c r="AA3860" s="182">
        <v>554.5</v>
      </c>
      <c r="AB3860" s="182">
        <v>29</v>
      </c>
      <c r="AC3860" s="182">
        <v>3</v>
      </c>
      <c r="AD3860" s="182">
        <v>334.9</v>
      </c>
      <c r="AF3860" s="182" t="s">
        <v>8520</v>
      </c>
      <c r="AG3860" s="182" t="s">
        <v>17312</v>
      </c>
      <c r="AH3860" s="182" t="s">
        <v>2993</v>
      </c>
      <c r="AI3860" s="182" t="s">
        <v>17322</v>
      </c>
    </row>
    <row r="3861" spans="25:35" x14ac:dyDescent="0.4">
      <c r="Y3861" s="182" t="s">
        <v>8550</v>
      </c>
      <c r="Z3861" s="182">
        <v>1910</v>
      </c>
      <c r="AA3861" s="182">
        <v>331.1</v>
      </c>
      <c r="AB3861" s="182">
        <v>12</v>
      </c>
      <c r="AC3861" s="182">
        <v>2</v>
      </c>
      <c r="AD3861" s="182">
        <v>296.8</v>
      </c>
      <c r="AF3861" s="182" t="s">
        <v>1472</v>
      </c>
      <c r="AG3861" s="182" t="s">
        <v>17319</v>
      </c>
      <c r="AH3861" s="182" t="s">
        <v>2993</v>
      </c>
      <c r="AI3861" s="182" t="s">
        <v>17042</v>
      </c>
    </row>
    <row r="3862" spans="25:35" x14ac:dyDescent="0.4">
      <c r="Y3862" s="182" t="s">
        <v>8553</v>
      </c>
      <c r="Z3862" s="182">
        <v>1960</v>
      </c>
      <c r="AA3862" s="182">
        <v>289.10000000000002</v>
      </c>
      <c r="AB3862" s="182">
        <v>16</v>
      </c>
      <c r="AC3862" s="182">
        <v>2</v>
      </c>
      <c r="AD3862" s="182">
        <v>266.2</v>
      </c>
      <c r="AF3862" s="182" t="s">
        <v>8523</v>
      </c>
      <c r="AG3862" s="182" t="s">
        <v>17319</v>
      </c>
      <c r="AH3862" s="182" t="s">
        <v>2993</v>
      </c>
      <c r="AI3862" s="182" t="s">
        <v>17042</v>
      </c>
    </row>
    <row r="3863" spans="25:35" x14ac:dyDescent="0.4">
      <c r="Y3863" s="182" t="s">
        <v>8554</v>
      </c>
      <c r="Z3863" s="182">
        <v>1969</v>
      </c>
      <c r="AA3863" s="182">
        <v>276.7</v>
      </c>
      <c r="AB3863" s="182">
        <v>19</v>
      </c>
      <c r="AC3863" s="182">
        <v>2</v>
      </c>
      <c r="AD3863" s="182">
        <v>276.5</v>
      </c>
      <c r="AF3863" s="182" t="s">
        <v>1473</v>
      </c>
      <c r="AG3863" s="182" t="s">
        <v>17312</v>
      </c>
      <c r="AH3863" s="182" t="s">
        <v>2993</v>
      </c>
      <c r="AI3863" s="182" t="s">
        <v>17322</v>
      </c>
    </row>
    <row r="3864" spans="25:35" x14ac:dyDescent="0.4">
      <c r="Y3864" s="182" t="s">
        <v>8555</v>
      </c>
      <c r="Z3864" s="182">
        <v>1969</v>
      </c>
      <c r="AA3864" s="182">
        <v>368</v>
      </c>
      <c r="AB3864" s="182">
        <v>21</v>
      </c>
      <c r="AC3864" s="182">
        <v>2</v>
      </c>
      <c r="AD3864" s="182">
        <v>368</v>
      </c>
      <c r="AF3864" s="182" t="s">
        <v>482</v>
      </c>
      <c r="AG3864" s="182" t="s">
        <v>17312</v>
      </c>
      <c r="AH3864" s="182" t="s">
        <v>2993</v>
      </c>
      <c r="AI3864" s="182" t="s">
        <v>17042</v>
      </c>
    </row>
    <row r="3865" spans="25:35" x14ac:dyDescent="0.4">
      <c r="Y3865" s="182" t="s">
        <v>8559</v>
      </c>
      <c r="Z3865" s="182">
        <v>1960</v>
      </c>
      <c r="AA3865" s="182">
        <v>414.1</v>
      </c>
      <c r="AB3865" s="182">
        <v>7</v>
      </c>
      <c r="AC3865" s="182">
        <v>2</v>
      </c>
      <c r="AD3865" s="182">
        <v>404.7</v>
      </c>
      <c r="AF3865" s="182" t="s">
        <v>8526</v>
      </c>
      <c r="AG3865" s="182" t="s">
        <v>17312</v>
      </c>
      <c r="AH3865" s="182" t="s">
        <v>2993</v>
      </c>
      <c r="AI3865" s="182" t="s">
        <v>17042</v>
      </c>
    </row>
    <row r="3866" spans="25:35" x14ac:dyDescent="0.4">
      <c r="Y3866" s="182" t="s">
        <v>8561</v>
      </c>
      <c r="Z3866" s="182">
        <v>1960</v>
      </c>
      <c r="AA3866" s="182">
        <v>414.1</v>
      </c>
      <c r="AB3866" s="182">
        <v>14</v>
      </c>
      <c r="AC3866" s="182">
        <v>2</v>
      </c>
      <c r="AD3866" s="182">
        <v>407.4</v>
      </c>
      <c r="AF3866" s="182" t="s">
        <v>1474</v>
      </c>
      <c r="AG3866" s="182" t="s">
        <v>17312</v>
      </c>
      <c r="AH3866" s="182" t="s">
        <v>2993</v>
      </c>
      <c r="AI3866" s="182" t="s">
        <v>17322</v>
      </c>
    </row>
    <row r="3867" spans="25:35" x14ac:dyDescent="0.4">
      <c r="Y3867" s="182" t="s">
        <v>8562</v>
      </c>
      <c r="Z3867" s="182">
        <v>1976</v>
      </c>
      <c r="AA3867" s="182">
        <v>800.2</v>
      </c>
      <c r="AB3867" s="182">
        <v>24</v>
      </c>
      <c r="AC3867" s="182">
        <v>2</v>
      </c>
      <c r="AD3867" s="182">
        <v>800.2</v>
      </c>
      <c r="AF3867" s="182" t="s">
        <v>8529</v>
      </c>
      <c r="AG3867" s="182" t="s">
        <v>17312</v>
      </c>
      <c r="AH3867" s="182" t="s">
        <v>2993</v>
      </c>
      <c r="AI3867" s="182" t="s">
        <v>17042</v>
      </c>
    </row>
    <row r="3868" spans="25:35" x14ac:dyDescent="0.4">
      <c r="Y3868" s="182" t="s">
        <v>8563</v>
      </c>
      <c r="Z3868" s="182">
        <v>1976</v>
      </c>
      <c r="AA3868" s="182">
        <v>967.6</v>
      </c>
      <c r="AB3868" s="182">
        <v>35</v>
      </c>
      <c r="AC3868" s="182">
        <v>2</v>
      </c>
      <c r="AD3868" s="182">
        <v>967.6</v>
      </c>
      <c r="AF3868" s="182" t="s">
        <v>8531</v>
      </c>
      <c r="AG3868" s="182" t="s">
        <v>17327</v>
      </c>
      <c r="AH3868" s="182" t="s">
        <v>2993</v>
      </c>
      <c r="AI3868" s="182" t="s">
        <v>17040</v>
      </c>
    </row>
    <row r="3869" spans="25:35" x14ac:dyDescent="0.4">
      <c r="Y3869" s="182" t="s">
        <v>8565</v>
      </c>
      <c r="Z3869" s="182">
        <v>1980</v>
      </c>
      <c r="AA3869" s="182">
        <v>1147.06</v>
      </c>
      <c r="AB3869" s="182">
        <v>55</v>
      </c>
      <c r="AC3869" s="182">
        <v>2</v>
      </c>
      <c r="AD3869" s="182">
        <v>910.7</v>
      </c>
      <c r="AF3869" s="182" t="s">
        <v>8533</v>
      </c>
      <c r="AG3869" s="182" t="s">
        <v>17312</v>
      </c>
      <c r="AH3869" s="182" t="s">
        <v>2993</v>
      </c>
      <c r="AI3869" s="182" t="s">
        <v>17040</v>
      </c>
    </row>
    <row r="3870" spans="25:35" x14ac:dyDescent="0.4">
      <c r="Y3870" s="182" t="s">
        <v>8567</v>
      </c>
      <c r="Z3870" s="182">
        <v>1970</v>
      </c>
      <c r="AA3870" s="182">
        <v>379.2</v>
      </c>
      <c r="AB3870" s="182">
        <v>21</v>
      </c>
      <c r="AC3870" s="182">
        <v>2</v>
      </c>
      <c r="AD3870" s="182">
        <v>379.2</v>
      </c>
      <c r="AF3870" s="182" t="s">
        <v>8534</v>
      </c>
      <c r="AG3870" s="182" t="s">
        <v>17312</v>
      </c>
      <c r="AH3870" s="182" t="s">
        <v>2993</v>
      </c>
      <c r="AI3870" s="182" t="s">
        <v>17040</v>
      </c>
    </row>
    <row r="3871" spans="25:35" x14ac:dyDescent="0.4">
      <c r="Y3871" s="182" t="s">
        <v>17216</v>
      </c>
      <c r="Z3871" s="182">
        <v>1981</v>
      </c>
      <c r="AA3871" s="182">
        <v>794.6</v>
      </c>
      <c r="AB3871" s="182">
        <v>47</v>
      </c>
      <c r="AC3871" s="182">
        <v>2</v>
      </c>
      <c r="AD3871" s="182">
        <v>794.6</v>
      </c>
      <c r="AF3871" s="182" t="s">
        <v>490</v>
      </c>
      <c r="AG3871" s="182" t="s">
        <v>17312</v>
      </c>
      <c r="AH3871" s="182" t="s">
        <v>2993</v>
      </c>
      <c r="AI3871" s="182" t="s">
        <v>17042</v>
      </c>
    </row>
    <row r="3872" spans="25:35" x14ac:dyDescent="0.4">
      <c r="Y3872" s="182" t="s">
        <v>8569</v>
      </c>
      <c r="Z3872" s="182">
        <v>1927</v>
      </c>
      <c r="AA3872" s="182">
        <v>588.6</v>
      </c>
      <c r="AB3872" s="182">
        <v>19</v>
      </c>
      <c r="AC3872" s="182">
        <v>2</v>
      </c>
      <c r="AD3872" s="182">
        <v>351.8</v>
      </c>
      <c r="AF3872" s="182" t="s">
        <v>8537</v>
      </c>
      <c r="AG3872" s="182" t="s">
        <v>17312</v>
      </c>
      <c r="AH3872" s="182" t="s">
        <v>2993</v>
      </c>
      <c r="AI3872" s="182" t="s">
        <v>17042</v>
      </c>
    </row>
    <row r="3873" spans="25:35" x14ac:dyDescent="0.4">
      <c r="Y3873" s="182" t="s">
        <v>8571</v>
      </c>
      <c r="Z3873" s="182">
        <v>1927</v>
      </c>
      <c r="AA3873" s="182">
        <v>587.20000000000005</v>
      </c>
      <c r="AB3873" s="182">
        <v>13</v>
      </c>
      <c r="AC3873" s="182">
        <v>2</v>
      </c>
      <c r="AD3873" s="182">
        <v>350.7</v>
      </c>
      <c r="AF3873" s="182" t="s">
        <v>8539</v>
      </c>
      <c r="AG3873" s="182" t="s">
        <v>17312</v>
      </c>
      <c r="AH3873" s="182" t="s">
        <v>2993</v>
      </c>
      <c r="AI3873" s="182" t="s">
        <v>17042</v>
      </c>
    </row>
    <row r="3874" spans="25:35" x14ac:dyDescent="0.4">
      <c r="Y3874" s="182" t="s">
        <v>8572</v>
      </c>
      <c r="Z3874" s="182">
        <v>1954</v>
      </c>
      <c r="AA3874" s="182">
        <v>641.1</v>
      </c>
      <c r="AB3874" s="182">
        <v>14</v>
      </c>
      <c r="AC3874" s="182">
        <v>2</v>
      </c>
      <c r="AD3874" s="182">
        <v>328.8</v>
      </c>
      <c r="AF3874" s="182" t="s">
        <v>8541</v>
      </c>
      <c r="AG3874" s="182" t="s">
        <v>17312</v>
      </c>
      <c r="AH3874" s="182" t="s">
        <v>2993</v>
      </c>
      <c r="AI3874" s="182" t="s">
        <v>17042</v>
      </c>
    </row>
    <row r="3875" spans="25:35" x14ac:dyDescent="0.4">
      <c r="Y3875" s="182" t="s">
        <v>8574</v>
      </c>
      <c r="Z3875" s="182">
        <v>1926</v>
      </c>
      <c r="AA3875" s="182">
        <v>750.8</v>
      </c>
      <c r="AB3875" s="182">
        <v>24</v>
      </c>
      <c r="AC3875" s="182">
        <v>2</v>
      </c>
      <c r="AD3875" s="182">
        <v>417.8</v>
      </c>
      <c r="AF3875" s="182" t="s">
        <v>8543</v>
      </c>
      <c r="AG3875" s="182" t="s">
        <v>17312</v>
      </c>
      <c r="AH3875" s="182" t="s">
        <v>2993</v>
      </c>
      <c r="AI3875" s="182" t="s">
        <v>17042</v>
      </c>
    </row>
    <row r="3876" spans="25:35" x14ac:dyDescent="0.4">
      <c r="Y3876" s="182" t="s">
        <v>17217</v>
      </c>
      <c r="Z3876" s="182">
        <v>1951</v>
      </c>
      <c r="AA3876" s="182">
        <v>570.6</v>
      </c>
      <c r="AB3876" s="182">
        <v>12</v>
      </c>
      <c r="AC3876" s="182">
        <v>2</v>
      </c>
      <c r="AD3876" s="182">
        <v>348.8</v>
      </c>
      <c r="AF3876" s="182" t="s">
        <v>8544</v>
      </c>
      <c r="AG3876" s="182" t="s">
        <v>17312</v>
      </c>
      <c r="AH3876" s="182" t="s">
        <v>2993</v>
      </c>
      <c r="AI3876" s="182" t="s">
        <v>17322</v>
      </c>
    </row>
    <row r="3877" spans="25:35" x14ac:dyDescent="0.4">
      <c r="Y3877" s="182" t="s">
        <v>8575</v>
      </c>
      <c r="Z3877" s="182">
        <v>1952</v>
      </c>
      <c r="AA3877" s="182">
        <v>543.9</v>
      </c>
      <c r="AB3877" s="182">
        <v>9</v>
      </c>
      <c r="AC3877" s="182">
        <v>2</v>
      </c>
      <c r="AD3877" s="182">
        <v>330.2</v>
      </c>
      <c r="AF3877" s="182" t="s">
        <v>1475</v>
      </c>
      <c r="AG3877" s="182" t="s">
        <v>17312</v>
      </c>
      <c r="AH3877" s="182" t="s">
        <v>2993</v>
      </c>
      <c r="AI3877" s="182" t="s">
        <v>17322</v>
      </c>
    </row>
    <row r="3878" spans="25:35" x14ac:dyDescent="0.4">
      <c r="Y3878" s="182" t="s">
        <v>8576</v>
      </c>
      <c r="Z3878" s="182">
        <v>1959</v>
      </c>
      <c r="AA3878" s="182">
        <v>722.8</v>
      </c>
      <c r="AB3878" s="182">
        <v>10</v>
      </c>
      <c r="AC3878" s="182">
        <v>2</v>
      </c>
      <c r="AD3878" s="182">
        <v>431.9</v>
      </c>
      <c r="AF3878" s="182" t="s">
        <v>1476</v>
      </c>
      <c r="AG3878" s="182" t="s">
        <v>17312</v>
      </c>
      <c r="AH3878" s="182" t="s">
        <v>2993</v>
      </c>
      <c r="AI3878" s="182" t="s">
        <v>17322</v>
      </c>
    </row>
    <row r="3879" spans="25:35" x14ac:dyDescent="0.4">
      <c r="Y3879" s="182" t="s">
        <v>8577</v>
      </c>
      <c r="Z3879" s="182">
        <v>1988</v>
      </c>
      <c r="AA3879" s="182">
        <v>1937.4</v>
      </c>
      <c r="AB3879" s="182">
        <v>51</v>
      </c>
      <c r="AC3879" s="182">
        <v>3</v>
      </c>
      <c r="AD3879" s="182">
        <v>1050.5</v>
      </c>
      <c r="AF3879" s="182" t="s">
        <v>8547</v>
      </c>
      <c r="AG3879" s="182" t="s">
        <v>17312</v>
      </c>
      <c r="AH3879" s="182" t="s">
        <v>2993</v>
      </c>
      <c r="AI3879" s="182" t="s">
        <v>17322</v>
      </c>
    </row>
    <row r="3880" spans="25:35" x14ac:dyDescent="0.4">
      <c r="Y3880" s="182" t="s">
        <v>8578</v>
      </c>
      <c r="Z3880" s="182">
        <v>1936</v>
      </c>
      <c r="AA3880" s="182">
        <v>925.7</v>
      </c>
      <c r="AB3880" s="182">
        <v>31</v>
      </c>
      <c r="AC3880" s="182">
        <v>3</v>
      </c>
      <c r="AD3880" s="182">
        <v>594.1</v>
      </c>
      <c r="AF3880" s="182" t="s">
        <v>8548</v>
      </c>
      <c r="AG3880" s="182" t="s">
        <v>17312</v>
      </c>
      <c r="AH3880" s="182" t="s">
        <v>2993</v>
      </c>
      <c r="AI3880" s="182" t="s">
        <v>17042</v>
      </c>
    </row>
    <row r="3881" spans="25:35" x14ac:dyDescent="0.4">
      <c r="Y3881" s="182" t="s">
        <v>458</v>
      </c>
      <c r="Z3881" s="182">
        <v>1960</v>
      </c>
      <c r="AA3881" s="182">
        <v>680</v>
      </c>
      <c r="AB3881" s="182">
        <v>24</v>
      </c>
      <c r="AC3881" s="182">
        <v>2</v>
      </c>
      <c r="AD3881" s="182">
        <v>584.70000000000005</v>
      </c>
      <c r="AF3881" s="182" t="s">
        <v>475</v>
      </c>
      <c r="AG3881" s="182" t="s">
        <v>17312</v>
      </c>
      <c r="AH3881" s="182" t="s">
        <v>2993</v>
      </c>
      <c r="AI3881" s="182" t="s">
        <v>17040</v>
      </c>
    </row>
    <row r="3882" spans="25:35" x14ac:dyDescent="0.4">
      <c r="Y3882" s="182" t="s">
        <v>8582</v>
      </c>
      <c r="Z3882" s="182">
        <v>1935</v>
      </c>
      <c r="AA3882" s="182">
        <v>884.7</v>
      </c>
      <c r="AB3882" s="182">
        <v>37</v>
      </c>
      <c r="AC3882" s="182">
        <v>2</v>
      </c>
      <c r="AD3882" s="182">
        <v>521.79999999999995</v>
      </c>
      <c r="AF3882" s="182" t="s">
        <v>8550</v>
      </c>
      <c r="AG3882" s="182" t="s">
        <v>17327</v>
      </c>
      <c r="AH3882" s="182" t="s">
        <v>2993</v>
      </c>
      <c r="AI3882" s="182" t="s">
        <v>17040</v>
      </c>
    </row>
    <row r="3883" spans="25:35" x14ac:dyDescent="0.4">
      <c r="Y3883" s="182" t="s">
        <v>8583</v>
      </c>
      <c r="Z3883" s="182">
        <v>1962</v>
      </c>
      <c r="AA3883" s="182">
        <v>1026.5999999999999</v>
      </c>
      <c r="AB3883" s="182">
        <v>31</v>
      </c>
      <c r="AC3883" s="182">
        <v>2</v>
      </c>
      <c r="AD3883" s="182">
        <v>637.79999999999995</v>
      </c>
      <c r="AF3883" s="182" t="s">
        <v>8553</v>
      </c>
      <c r="AG3883" s="182" t="s">
        <v>17327</v>
      </c>
      <c r="AH3883" s="182" t="s">
        <v>2993</v>
      </c>
      <c r="AI3883" s="182" t="s">
        <v>17040</v>
      </c>
    </row>
    <row r="3884" spans="25:35" x14ac:dyDescent="0.4">
      <c r="Y3884" s="182" t="s">
        <v>8584</v>
      </c>
      <c r="Z3884" s="182">
        <v>1915</v>
      </c>
      <c r="AA3884" s="182">
        <v>493</v>
      </c>
      <c r="AB3884" s="182">
        <v>12</v>
      </c>
      <c r="AC3884" s="182">
        <v>1</v>
      </c>
      <c r="AD3884" s="182">
        <v>246.5</v>
      </c>
      <c r="AF3884" s="182" t="s">
        <v>8554</v>
      </c>
      <c r="AG3884" s="182" t="s">
        <v>17312</v>
      </c>
      <c r="AH3884" s="182" t="s">
        <v>2993</v>
      </c>
      <c r="AI3884" s="182" t="s">
        <v>17315</v>
      </c>
    </row>
    <row r="3885" spans="25:35" x14ac:dyDescent="0.4">
      <c r="Y3885" s="182" t="s">
        <v>8586</v>
      </c>
      <c r="Z3885" s="182">
        <v>1969</v>
      </c>
      <c r="AA3885" s="182">
        <v>1140.2</v>
      </c>
      <c r="AB3885" s="182">
        <v>28</v>
      </c>
      <c r="AC3885" s="182">
        <v>2</v>
      </c>
      <c r="AD3885" s="182">
        <v>726.1</v>
      </c>
      <c r="AF3885" s="182" t="s">
        <v>8555</v>
      </c>
      <c r="AG3885" s="182" t="s">
        <v>17312</v>
      </c>
      <c r="AH3885" s="182" t="s">
        <v>2993</v>
      </c>
      <c r="AI3885" s="182" t="s">
        <v>17040</v>
      </c>
    </row>
    <row r="3886" spans="25:35" x14ac:dyDescent="0.4">
      <c r="Y3886" s="182" t="s">
        <v>8587</v>
      </c>
      <c r="Z3886" s="182">
        <v>1935</v>
      </c>
      <c r="AA3886" s="182">
        <v>505</v>
      </c>
      <c r="AB3886" s="182">
        <v>28</v>
      </c>
      <c r="AC3886" s="182">
        <v>2</v>
      </c>
      <c r="AD3886" s="182">
        <v>355.4</v>
      </c>
      <c r="AF3886" s="182" t="s">
        <v>8559</v>
      </c>
      <c r="AG3886" s="182" t="s">
        <v>17312</v>
      </c>
      <c r="AH3886" s="182" t="s">
        <v>2993</v>
      </c>
      <c r="AI3886" s="182" t="s">
        <v>17040</v>
      </c>
    </row>
    <row r="3887" spans="25:35" x14ac:dyDescent="0.4">
      <c r="Y3887" s="182" t="s">
        <v>8588</v>
      </c>
      <c r="Z3887" s="182">
        <v>1916</v>
      </c>
      <c r="AA3887" s="182">
        <v>532.1</v>
      </c>
      <c r="AB3887" s="182">
        <v>15</v>
      </c>
      <c r="AC3887" s="182">
        <v>1</v>
      </c>
      <c r="AD3887" s="182">
        <v>201.3</v>
      </c>
      <c r="AF3887" s="182" t="s">
        <v>8561</v>
      </c>
      <c r="AG3887" s="182" t="s">
        <v>17312</v>
      </c>
      <c r="AH3887" s="182" t="s">
        <v>2993</v>
      </c>
      <c r="AI3887" s="182" t="s">
        <v>17040</v>
      </c>
    </row>
    <row r="3888" spans="25:35" x14ac:dyDescent="0.4">
      <c r="Y3888" s="182" t="s">
        <v>8590</v>
      </c>
      <c r="Z3888" s="182">
        <v>1936</v>
      </c>
      <c r="AA3888" s="182">
        <v>850</v>
      </c>
      <c r="AB3888" s="182">
        <v>28</v>
      </c>
      <c r="AC3888" s="182">
        <v>2</v>
      </c>
      <c r="AD3888" s="182">
        <v>356.9</v>
      </c>
      <c r="AF3888" s="182" t="s">
        <v>8562</v>
      </c>
      <c r="AG3888" s="182" t="s">
        <v>17312</v>
      </c>
      <c r="AH3888" s="182" t="s">
        <v>2993</v>
      </c>
      <c r="AI3888" s="182" t="s">
        <v>17322</v>
      </c>
    </row>
    <row r="3889" spans="25:35" x14ac:dyDescent="0.4">
      <c r="Y3889" s="182" t="s">
        <v>8592</v>
      </c>
      <c r="Z3889" s="182">
        <v>1935</v>
      </c>
      <c r="AA3889" s="182">
        <v>696.9</v>
      </c>
      <c r="AB3889" s="182">
        <v>28</v>
      </c>
      <c r="AC3889" s="182">
        <v>2</v>
      </c>
      <c r="AD3889" s="182">
        <v>322.5</v>
      </c>
      <c r="AF3889" s="182" t="s">
        <v>8563</v>
      </c>
      <c r="AG3889" s="182" t="s">
        <v>17312</v>
      </c>
      <c r="AH3889" s="182" t="s">
        <v>2993</v>
      </c>
      <c r="AI3889" s="182" t="s">
        <v>17322</v>
      </c>
    </row>
    <row r="3890" spans="25:35" x14ac:dyDescent="0.4">
      <c r="Y3890" s="182" t="s">
        <v>8593</v>
      </c>
      <c r="Z3890" s="182">
        <v>1927</v>
      </c>
      <c r="AA3890" s="182">
        <v>696</v>
      </c>
      <c r="AB3890" s="182">
        <v>33</v>
      </c>
      <c r="AC3890" s="182">
        <v>2</v>
      </c>
      <c r="AD3890" s="182">
        <v>416.8</v>
      </c>
      <c r="AF3890" s="182" t="s">
        <v>8565</v>
      </c>
      <c r="AG3890" s="182" t="s">
        <v>17312</v>
      </c>
      <c r="AH3890" s="182" t="s">
        <v>2993</v>
      </c>
      <c r="AI3890" s="182" t="s">
        <v>17322</v>
      </c>
    </row>
    <row r="3891" spans="25:35" x14ac:dyDescent="0.4">
      <c r="Y3891" s="182" t="s">
        <v>8596</v>
      </c>
      <c r="Z3891" s="182">
        <v>1982</v>
      </c>
      <c r="AA3891" s="182">
        <v>2280</v>
      </c>
      <c r="AB3891" s="182">
        <v>75</v>
      </c>
      <c r="AC3891" s="182">
        <v>3</v>
      </c>
      <c r="AD3891" s="182">
        <v>1114.9000000000001</v>
      </c>
      <c r="AF3891" s="182" t="s">
        <v>8567</v>
      </c>
      <c r="AG3891" s="182" t="s">
        <v>17312</v>
      </c>
      <c r="AH3891" s="182" t="s">
        <v>2993</v>
      </c>
      <c r="AI3891" s="182" t="s">
        <v>2993</v>
      </c>
    </row>
    <row r="3892" spans="25:35" x14ac:dyDescent="0.4">
      <c r="Y3892" s="182" t="s">
        <v>8597</v>
      </c>
      <c r="Z3892" s="182">
        <v>1934</v>
      </c>
      <c r="AA3892" s="182">
        <v>413</v>
      </c>
      <c r="AB3892" s="182">
        <v>21</v>
      </c>
      <c r="AC3892" s="182">
        <v>2</v>
      </c>
      <c r="AD3892" s="182">
        <v>322</v>
      </c>
      <c r="AF3892" s="182" t="s">
        <v>8569</v>
      </c>
      <c r="AG3892" s="182" t="s">
        <v>17327</v>
      </c>
      <c r="AH3892" s="182" t="s">
        <v>2993</v>
      </c>
      <c r="AI3892" s="182" t="s">
        <v>17042</v>
      </c>
    </row>
    <row r="3893" spans="25:35" x14ac:dyDescent="0.4">
      <c r="Y3893" s="182" t="s">
        <v>8598</v>
      </c>
      <c r="Z3893" s="182">
        <v>1934</v>
      </c>
      <c r="AA3893" s="182">
        <v>465.7</v>
      </c>
      <c r="AB3893" s="182">
        <v>21</v>
      </c>
      <c r="AC3893" s="182">
        <v>2</v>
      </c>
      <c r="AD3893" s="182">
        <v>416.5</v>
      </c>
      <c r="AF3893" s="182" t="s">
        <v>8571</v>
      </c>
      <c r="AG3893" s="182" t="s">
        <v>17327</v>
      </c>
      <c r="AH3893" s="182" t="s">
        <v>2993</v>
      </c>
      <c r="AI3893" s="182" t="s">
        <v>17042</v>
      </c>
    </row>
    <row r="3894" spans="25:35" x14ac:dyDescent="0.4">
      <c r="Y3894" s="182" t="s">
        <v>8599</v>
      </c>
      <c r="Z3894" s="182">
        <v>1935</v>
      </c>
      <c r="AA3894" s="182">
        <v>411</v>
      </c>
      <c r="AB3894" s="182">
        <v>34</v>
      </c>
      <c r="AC3894" s="182">
        <v>2</v>
      </c>
      <c r="AD3894" s="182">
        <v>411</v>
      </c>
      <c r="AF3894" s="182" t="s">
        <v>8572</v>
      </c>
      <c r="AG3894" s="182" t="s">
        <v>17323</v>
      </c>
      <c r="AH3894" s="182" t="s">
        <v>2993</v>
      </c>
      <c r="AI3894" s="182" t="s">
        <v>17042</v>
      </c>
    </row>
    <row r="3895" spans="25:35" x14ac:dyDescent="0.4">
      <c r="Y3895" s="182" t="s">
        <v>8600</v>
      </c>
      <c r="Z3895" s="182">
        <v>1975</v>
      </c>
      <c r="AA3895" s="182">
        <v>1207</v>
      </c>
      <c r="AB3895" s="182">
        <v>52</v>
      </c>
      <c r="AC3895" s="182">
        <v>3</v>
      </c>
      <c r="AD3895" s="182">
        <v>1110</v>
      </c>
      <c r="AF3895" s="182" t="s">
        <v>8574</v>
      </c>
      <c r="AG3895" s="182" t="s">
        <v>17327</v>
      </c>
      <c r="AH3895" s="182" t="s">
        <v>2993</v>
      </c>
      <c r="AI3895" s="182" t="s">
        <v>17042</v>
      </c>
    </row>
    <row r="3896" spans="25:35" x14ac:dyDescent="0.4">
      <c r="Y3896" s="182" t="s">
        <v>8601</v>
      </c>
      <c r="Z3896" s="182">
        <v>1934</v>
      </c>
      <c r="AA3896" s="182">
        <v>630</v>
      </c>
      <c r="AB3896" s="182">
        <v>21</v>
      </c>
      <c r="AC3896" s="182">
        <v>2</v>
      </c>
      <c r="AD3896" s="182">
        <v>317.5</v>
      </c>
      <c r="AF3896" s="182" t="s">
        <v>8575</v>
      </c>
      <c r="AG3896" s="182" t="s">
        <v>17327</v>
      </c>
      <c r="AH3896" s="182" t="s">
        <v>2993</v>
      </c>
      <c r="AI3896" s="182" t="s">
        <v>17040</v>
      </c>
    </row>
    <row r="3897" spans="25:35" x14ac:dyDescent="0.4">
      <c r="Y3897" s="182" t="s">
        <v>8602</v>
      </c>
      <c r="Z3897" s="182">
        <v>1916</v>
      </c>
      <c r="AA3897" s="182">
        <v>171.2</v>
      </c>
      <c r="AB3897" s="182">
        <v>12</v>
      </c>
      <c r="AC3897" s="182">
        <v>1</v>
      </c>
      <c r="AD3897" s="182">
        <v>97.6</v>
      </c>
      <c r="AF3897" s="182" t="s">
        <v>8576</v>
      </c>
      <c r="AG3897" s="182" t="s">
        <v>17312</v>
      </c>
      <c r="AH3897" s="182" t="s">
        <v>2993</v>
      </c>
      <c r="AI3897" s="182" t="s">
        <v>17042</v>
      </c>
    </row>
    <row r="3898" spans="25:35" x14ac:dyDescent="0.4">
      <c r="Y3898" s="182" t="s">
        <v>8604</v>
      </c>
      <c r="Z3898" s="182">
        <v>1961</v>
      </c>
      <c r="AA3898" s="182">
        <v>867.5</v>
      </c>
      <c r="AB3898" s="182">
        <v>57</v>
      </c>
      <c r="AC3898" s="182">
        <v>2</v>
      </c>
      <c r="AD3898" s="182">
        <v>545.79999999999995</v>
      </c>
      <c r="AF3898" s="182" t="s">
        <v>8577</v>
      </c>
      <c r="AG3898" s="182" t="s">
        <v>17312</v>
      </c>
      <c r="AH3898" s="182" t="s">
        <v>2993</v>
      </c>
      <c r="AI3898" s="182" t="s">
        <v>17042</v>
      </c>
    </row>
    <row r="3899" spans="25:35" x14ac:dyDescent="0.4">
      <c r="Y3899" s="182" t="s">
        <v>8605</v>
      </c>
      <c r="Z3899" s="182">
        <v>1962</v>
      </c>
      <c r="AA3899" s="182">
        <v>378.4</v>
      </c>
      <c r="AB3899" s="182">
        <v>12</v>
      </c>
      <c r="AC3899" s="182">
        <v>2</v>
      </c>
      <c r="AD3899" s="182">
        <v>378.4</v>
      </c>
      <c r="AF3899" s="182" t="s">
        <v>8578</v>
      </c>
      <c r="AG3899" s="182" t="s">
        <v>17312</v>
      </c>
      <c r="AH3899" s="182" t="s">
        <v>2993</v>
      </c>
      <c r="AI3899" s="182" t="s">
        <v>17322</v>
      </c>
    </row>
    <row r="3900" spans="25:35" x14ac:dyDescent="0.4">
      <c r="Y3900" s="182" t="s">
        <v>8607</v>
      </c>
      <c r="Z3900" s="182">
        <v>1965</v>
      </c>
      <c r="AA3900" s="182">
        <v>362.6</v>
      </c>
      <c r="AB3900" s="182">
        <v>21</v>
      </c>
      <c r="AC3900" s="182">
        <v>2</v>
      </c>
      <c r="AD3900" s="182">
        <v>362.2</v>
      </c>
      <c r="AF3900" s="182" t="s">
        <v>458</v>
      </c>
      <c r="AG3900" s="182" t="s">
        <v>17312</v>
      </c>
      <c r="AH3900" s="182" t="s">
        <v>2993</v>
      </c>
      <c r="AI3900" s="182" t="s">
        <v>17042</v>
      </c>
    </row>
    <row r="3901" spans="25:35" x14ac:dyDescent="0.4">
      <c r="Y3901" s="182" t="s">
        <v>8608</v>
      </c>
      <c r="Z3901" s="182">
        <v>1966</v>
      </c>
      <c r="AA3901" s="182">
        <v>359.1</v>
      </c>
      <c r="AB3901" s="182">
        <v>21</v>
      </c>
      <c r="AC3901" s="182">
        <v>2</v>
      </c>
      <c r="AD3901" s="182">
        <v>211.9</v>
      </c>
      <c r="AF3901" s="182" t="s">
        <v>8582</v>
      </c>
      <c r="AG3901" s="182" t="s">
        <v>17327</v>
      </c>
      <c r="AH3901" s="182" t="s">
        <v>2993</v>
      </c>
      <c r="AI3901" s="182" t="s">
        <v>17042</v>
      </c>
    </row>
    <row r="3902" spans="25:35" x14ac:dyDescent="0.4">
      <c r="Y3902" s="182" t="s">
        <v>8609</v>
      </c>
      <c r="Z3902" s="182">
        <v>1975</v>
      </c>
      <c r="AA3902" s="182">
        <v>706</v>
      </c>
      <c r="AB3902" s="182">
        <v>42</v>
      </c>
      <c r="AC3902" s="182">
        <v>2</v>
      </c>
      <c r="AD3902" s="182">
        <v>468.7</v>
      </c>
      <c r="AF3902" s="182" t="s">
        <v>8583</v>
      </c>
      <c r="AG3902" s="182" t="s">
        <v>17312</v>
      </c>
      <c r="AH3902" s="182" t="s">
        <v>2993</v>
      </c>
      <c r="AI3902" s="182" t="s">
        <v>17042</v>
      </c>
    </row>
    <row r="3903" spans="25:35" x14ac:dyDescent="0.4">
      <c r="Y3903" s="182" t="s">
        <v>8610</v>
      </c>
      <c r="Z3903" s="182">
        <v>1985</v>
      </c>
      <c r="AA3903" s="182">
        <v>566.6</v>
      </c>
      <c r="AB3903" s="182">
        <v>36</v>
      </c>
      <c r="AC3903" s="182">
        <v>2</v>
      </c>
      <c r="AD3903" s="182">
        <v>566.6</v>
      </c>
      <c r="AF3903" s="182" t="s">
        <v>8584</v>
      </c>
      <c r="AG3903" s="182" t="s">
        <v>17327</v>
      </c>
      <c r="AH3903" s="182" t="s">
        <v>2993</v>
      </c>
      <c r="AI3903" s="182" t="s">
        <v>17040</v>
      </c>
    </row>
    <row r="3904" spans="25:35" x14ac:dyDescent="0.4">
      <c r="Y3904" s="182" t="s">
        <v>8612</v>
      </c>
      <c r="Z3904" s="182">
        <v>1983</v>
      </c>
      <c r="AA3904" s="182">
        <v>560.29999999999995</v>
      </c>
      <c r="AB3904" s="182">
        <v>32</v>
      </c>
      <c r="AC3904" s="182">
        <v>2</v>
      </c>
      <c r="AD3904" s="182">
        <v>400</v>
      </c>
      <c r="AF3904" s="182" t="s">
        <v>8586</v>
      </c>
      <c r="AG3904" s="182" t="s">
        <v>17312</v>
      </c>
      <c r="AH3904" s="182" t="s">
        <v>2993</v>
      </c>
      <c r="AI3904" s="182" t="s">
        <v>17042</v>
      </c>
    </row>
    <row r="3905" spans="25:35" x14ac:dyDescent="0.4">
      <c r="Y3905" s="182" t="s">
        <v>8614</v>
      </c>
      <c r="Z3905" s="182">
        <v>1988</v>
      </c>
      <c r="AA3905" s="182">
        <v>860.7</v>
      </c>
      <c r="AB3905" s="182">
        <v>47</v>
      </c>
      <c r="AC3905" s="182">
        <v>2</v>
      </c>
      <c r="AD3905" s="182">
        <v>508.4</v>
      </c>
      <c r="AF3905" s="182" t="s">
        <v>8587</v>
      </c>
      <c r="AG3905" s="182" t="s">
        <v>17327</v>
      </c>
      <c r="AH3905" s="182" t="s">
        <v>2993</v>
      </c>
      <c r="AI3905" s="182" t="s">
        <v>17042</v>
      </c>
    </row>
    <row r="3906" spans="25:35" x14ac:dyDescent="0.4">
      <c r="Y3906" s="182" t="s">
        <v>8616</v>
      </c>
      <c r="Z3906" s="182">
        <v>1975</v>
      </c>
      <c r="AA3906" s="182">
        <v>729</v>
      </c>
      <c r="AB3906" s="182">
        <v>32</v>
      </c>
      <c r="AC3906" s="182">
        <v>2</v>
      </c>
      <c r="AD3906" s="182">
        <v>468.6</v>
      </c>
      <c r="AF3906" s="182" t="s">
        <v>8588</v>
      </c>
      <c r="AG3906" s="182" t="s">
        <v>17327</v>
      </c>
      <c r="AH3906" s="182" t="s">
        <v>2993</v>
      </c>
      <c r="AI3906" s="182" t="s">
        <v>17042</v>
      </c>
    </row>
    <row r="3907" spans="25:35" x14ac:dyDescent="0.4">
      <c r="Y3907" s="182" t="s">
        <v>8618</v>
      </c>
      <c r="Z3907" s="182">
        <v>1981</v>
      </c>
      <c r="AA3907" s="182">
        <v>816.9</v>
      </c>
      <c r="AB3907" s="182">
        <v>37</v>
      </c>
      <c r="AC3907" s="182">
        <v>2</v>
      </c>
      <c r="AD3907" s="182">
        <v>471.5</v>
      </c>
      <c r="AF3907" s="182" t="s">
        <v>8590</v>
      </c>
      <c r="AG3907" s="182" t="s">
        <v>17327</v>
      </c>
      <c r="AH3907" s="182" t="s">
        <v>2993</v>
      </c>
      <c r="AI3907" s="182" t="s">
        <v>17042</v>
      </c>
    </row>
    <row r="3908" spans="25:35" x14ac:dyDescent="0.4">
      <c r="Y3908" s="182" t="s">
        <v>8619</v>
      </c>
      <c r="Z3908" s="182">
        <v>1961</v>
      </c>
      <c r="AA3908" s="182">
        <v>284.39999999999998</v>
      </c>
      <c r="AB3908" s="182">
        <v>21</v>
      </c>
      <c r="AC3908" s="182">
        <v>2</v>
      </c>
      <c r="AD3908" s="182">
        <v>239.6</v>
      </c>
      <c r="AF3908" s="182" t="s">
        <v>8592</v>
      </c>
      <c r="AG3908" s="182" t="s">
        <v>17327</v>
      </c>
      <c r="AH3908" s="182" t="s">
        <v>2993</v>
      </c>
      <c r="AI3908" s="182" t="s">
        <v>17042</v>
      </c>
    </row>
    <row r="3909" spans="25:35" x14ac:dyDescent="0.4">
      <c r="Y3909" s="182" t="s">
        <v>8620</v>
      </c>
      <c r="Z3909" s="182">
        <v>1962</v>
      </c>
      <c r="AA3909" s="182">
        <v>391.3</v>
      </c>
      <c r="AB3909" s="182">
        <v>21</v>
      </c>
      <c r="AC3909" s="182">
        <v>2</v>
      </c>
      <c r="AD3909" s="182">
        <v>294.89999999999998</v>
      </c>
      <c r="AF3909" s="182" t="s">
        <v>8593</v>
      </c>
      <c r="AG3909" s="182" t="s">
        <v>17327</v>
      </c>
      <c r="AH3909" s="182" t="s">
        <v>2993</v>
      </c>
      <c r="AI3909" s="182" t="s">
        <v>17042</v>
      </c>
    </row>
    <row r="3910" spans="25:35" x14ac:dyDescent="0.4">
      <c r="Y3910" s="182" t="s">
        <v>8622</v>
      </c>
      <c r="Z3910" s="182">
        <v>1980</v>
      </c>
      <c r="AA3910" s="182">
        <v>2601.1999999999998</v>
      </c>
      <c r="AB3910" s="182">
        <v>96</v>
      </c>
      <c r="AC3910" s="182">
        <v>3</v>
      </c>
      <c r="AD3910" s="182">
        <v>1047.9000000000001</v>
      </c>
      <c r="AF3910" s="182" t="s">
        <v>8596</v>
      </c>
      <c r="AG3910" s="182" t="s">
        <v>17312</v>
      </c>
      <c r="AH3910" s="182" t="s">
        <v>2993</v>
      </c>
      <c r="AI3910" s="182" t="s">
        <v>17322</v>
      </c>
    </row>
    <row r="3911" spans="25:35" x14ac:dyDescent="0.4">
      <c r="Y3911" s="182" t="s">
        <v>8624</v>
      </c>
      <c r="Z3911" s="182">
        <v>1986</v>
      </c>
      <c r="AA3911" s="182">
        <v>1899.2</v>
      </c>
      <c r="AB3911" s="182">
        <v>94</v>
      </c>
      <c r="AC3911" s="182">
        <v>3</v>
      </c>
      <c r="AD3911" s="182">
        <v>1120.3</v>
      </c>
      <c r="AF3911" s="182" t="s">
        <v>8597</v>
      </c>
      <c r="AG3911" s="182" t="s">
        <v>17327</v>
      </c>
      <c r="AH3911" s="182" t="s">
        <v>2993</v>
      </c>
      <c r="AI3911" s="182" t="s">
        <v>17042</v>
      </c>
    </row>
    <row r="3912" spans="25:35" x14ac:dyDescent="0.4">
      <c r="Y3912" s="182" t="s">
        <v>8625</v>
      </c>
      <c r="Z3912" s="182">
        <v>1972</v>
      </c>
      <c r="AA3912" s="182">
        <v>905.3</v>
      </c>
      <c r="AB3912" s="182">
        <v>30</v>
      </c>
      <c r="AC3912" s="182">
        <v>3</v>
      </c>
      <c r="AD3912" s="182">
        <v>834.2</v>
      </c>
      <c r="AF3912" s="182" t="s">
        <v>8598</v>
      </c>
      <c r="AG3912" s="182" t="s">
        <v>17327</v>
      </c>
      <c r="AH3912" s="182" t="s">
        <v>2993</v>
      </c>
      <c r="AI3912" s="182" t="s">
        <v>17042</v>
      </c>
    </row>
    <row r="3913" spans="25:35" x14ac:dyDescent="0.4">
      <c r="Y3913" s="182" t="s">
        <v>8626</v>
      </c>
      <c r="Z3913" s="182">
        <v>1973</v>
      </c>
      <c r="AA3913" s="182">
        <v>904.8</v>
      </c>
      <c r="AB3913" s="182">
        <v>42</v>
      </c>
      <c r="AC3913" s="182">
        <v>2</v>
      </c>
      <c r="AD3913" s="182">
        <v>904.4</v>
      </c>
      <c r="AF3913" s="182" t="s">
        <v>8599</v>
      </c>
      <c r="AG3913" s="182" t="s">
        <v>17327</v>
      </c>
      <c r="AH3913" s="182" t="s">
        <v>2993</v>
      </c>
      <c r="AI3913" s="182" t="s">
        <v>17042</v>
      </c>
    </row>
    <row r="3914" spans="25:35" x14ac:dyDescent="0.4">
      <c r="Y3914" s="182" t="s">
        <v>8629</v>
      </c>
      <c r="Z3914" s="182">
        <v>1971</v>
      </c>
      <c r="AA3914" s="182">
        <v>863.5</v>
      </c>
      <c r="AB3914" s="182">
        <v>30</v>
      </c>
      <c r="AC3914" s="182">
        <v>2</v>
      </c>
      <c r="AD3914" s="182">
        <v>545.20000000000005</v>
      </c>
      <c r="AF3914" s="182" t="s">
        <v>8600</v>
      </c>
      <c r="AG3914" s="182" t="s">
        <v>17312</v>
      </c>
      <c r="AH3914" s="182" t="s">
        <v>2993</v>
      </c>
      <c r="AI3914" s="182" t="s">
        <v>17042</v>
      </c>
    </row>
    <row r="3915" spans="25:35" x14ac:dyDescent="0.4">
      <c r="Y3915" s="182" t="s">
        <v>8630</v>
      </c>
      <c r="Z3915" s="182">
        <v>1966</v>
      </c>
      <c r="AA3915" s="182">
        <v>659.1</v>
      </c>
      <c r="AB3915" s="182">
        <v>22</v>
      </c>
      <c r="AC3915" s="182">
        <v>2</v>
      </c>
      <c r="AD3915" s="182">
        <v>399.6</v>
      </c>
      <c r="AF3915" s="182" t="s">
        <v>8601</v>
      </c>
      <c r="AG3915" s="182" t="s">
        <v>17327</v>
      </c>
      <c r="AH3915" s="182" t="s">
        <v>2993</v>
      </c>
      <c r="AI3915" s="182" t="s">
        <v>17042</v>
      </c>
    </row>
    <row r="3916" spans="25:35" x14ac:dyDescent="0.4">
      <c r="Y3916" s="182" t="s">
        <v>8631</v>
      </c>
      <c r="Z3916" s="182">
        <v>1969</v>
      </c>
      <c r="AA3916" s="182">
        <v>984.2</v>
      </c>
      <c r="AB3916" s="182">
        <v>45</v>
      </c>
      <c r="AC3916" s="182">
        <v>2</v>
      </c>
      <c r="AD3916" s="182">
        <v>670.6</v>
      </c>
      <c r="AF3916" s="182" t="s">
        <v>8602</v>
      </c>
      <c r="AG3916" s="182" t="s">
        <v>17327</v>
      </c>
      <c r="AH3916" s="182" t="s">
        <v>2993</v>
      </c>
      <c r="AI3916" s="182" t="s">
        <v>17042</v>
      </c>
    </row>
    <row r="3917" spans="25:35" x14ac:dyDescent="0.4">
      <c r="Y3917" s="182" t="s">
        <v>8633</v>
      </c>
      <c r="Z3917" s="182">
        <v>1970</v>
      </c>
      <c r="AA3917" s="182">
        <v>886.9</v>
      </c>
      <c r="AB3917" s="182">
        <v>43</v>
      </c>
      <c r="AC3917" s="182">
        <v>2</v>
      </c>
      <c r="AD3917" s="182">
        <v>559</v>
      </c>
      <c r="AF3917" s="182" t="s">
        <v>8604</v>
      </c>
      <c r="AG3917" s="182" t="s">
        <v>17312</v>
      </c>
      <c r="AH3917" s="182" t="s">
        <v>2993</v>
      </c>
      <c r="AI3917" s="182" t="s">
        <v>17042</v>
      </c>
    </row>
    <row r="3918" spans="25:35" x14ac:dyDescent="0.4">
      <c r="Y3918" s="182" t="s">
        <v>8634</v>
      </c>
      <c r="Z3918" s="182">
        <v>1937</v>
      </c>
      <c r="AA3918" s="182">
        <v>556.5</v>
      </c>
      <c r="AB3918" s="182">
        <v>26</v>
      </c>
      <c r="AC3918" s="182">
        <v>2</v>
      </c>
      <c r="AD3918" s="182">
        <v>556.5</v>
      </c>
      <c r="AF3918" s="182" t="s">
        <v>8605</v>
      </c>
      <c r="AG3918" s="182" t="s">
        <v>17312</v>
      </c>
      <c r="AH3918" s="182" t="s">
        <v>2993</v>
      </c>
      <c r="AI3918" s="182" t="s">
        <v>17042</v>
      </c>
    </row>
    <row r="3919" spans="25:35" x14ac:dyDescent="0.4">
      <c r="Y3919" s="182" t="s">
        <v>8636</v>
      </c>
      <c r="Z3919" s="182">
        <v>1982</v>
      </c>
      <c r="AA3919" s="182">
        <v>395.7</v>
      </c>
      <c r="AB3919" s="182">
        <v>14</v>
      </c>
      <c r="AC3919" s="182">
        <v>2</v>
      </c>
      <c r="AD3919" s="182">
        <v>395.7</v>
      </c>
      <c r="AF3919" s="182" t="s">
        <v>8607</v>
      </c>
      <c r="AG3919" s="182" t="s">
        <v>17312</v>
      </c>
      <c r="AH3919" s="182" t="s">
        <v>2993</v>
      </c>
      <c r="AI3919" s="182" t="s">
        <v>17042</v>
      </c>
    </row>
    <row r="3920" spans="25:35" x14ac:dyDescent="0.4">
      <c r="Y3920" s="182" t="s">
        <v>1479</v>
      </c>
      <c r="Z3920" s="182">
        <v>1986</v>
      </c>
      <c r="AA3920" s="182">
        <v>956.2</v>
      </c>
      <c r="AB3920" s="182">
        <v>38</v>
      </c>
      <c r="AC3920" s="182">
        <v>2</v>
      </c>
      <c r="AD3920" s="182">
        <v>918.9</v>
      </c>
      <c r="AF3920" s="182" t="s">
        <v>8608</v>
      </c>
      <c r="AG3920" s="182" t="s">
        <v>17312</v>
      </c>
      <c r="AH3920" s="182" t="s">
        <v>2993</v>
      </c>
      <c r="AI3920" s="182" t="s">
        <v>17042</v>
      </c>
    </row>
    <row r="3921" spans="25:35" x14ac:dyDescent="0.4">
      <c r="Y3921" s="182" t="s">
        <v>8638</v>
      </c>
      <c r="Z3921" s="182">
        <v>1964</v>
      </c>
      <c r="AA3921" s="182">
        <v>435</v>
      </c>
      <c r="AB3921" s="182">
        <v>20</v>
      </c>
      <c r="AC3921" s="182">
        <v>2</v>
      </c>
      <c r="AD3921" s="182">
        <v>435</v>
      </c>
      <c r="AF3921" s="182" t="s">
        <v>8609</v>
      </c>
      <c r="AG3921" s="182" t="s">
        <v>17312</v>
      </c>
      <c r="AH3921" s="182" t="s">
        <v>2993</v>
      </c>
      <c r="AI3921" s="182" t="s">
        <v>17042</v>
      </c>
    </row>
    <row r="3922" spans="25:35" x14ac:dyDescent="0.4">
      <c r="Y3922" s="182" t="s">
        <v>8640</v>
      </c>
      <c r="Z3922" s="182">
        <v>1964</v>
      </c>
      <c r="AA3922" s="182">
        <v>674.4</v>
      </c>
      <c r="AB3922" s="182">
        <v>27</v>
      </c>
      <c r="AC3922" s="182">
        <v>2</v>
      </c>
      <c r="AD3922" s="182">
        <v>674.4</v>
      </c>
      <c r="AF3922" s="182" t="s">
        <v>8610</v>
      </c>
      <c r="AG3922" s="182" t="s">
        <v>17319</v>
      </c>
      <c r="AH3922" s="182" t="s">
        <v>2993</v>
      </c>
      <c r="AI3922" s="182" t="s">
        <v>17042</v>
      </c>
    </row>
    <row r="3923" spans="25:35" x14ac:dyDescent="0.4">
      <c r="Y3923" s="182" t="s">
        <v>8642</v>
      </c>
      <c r="Z3923" s="182">
        <v>1970</v>
      </c>
      <c r="AA3923" s="182">
        <v>770.8</v>
      </c>
      <c r="AB3923" s="182">
        <v>34</v>
      </c>
      <c r="AC3923" s="182">
        <v>2</v>
      </c>
      <c r="AD3923" s="182">
        <v>770.8</v>
      </c>
      <c r="AF3923" s="182" t="s">
        <v>8612</v>
      </c>
      <c r="AG3923" s="182" t="s">
        <v>17319</v>
      </c>
      <c r="AH3923" s="182" t="s">
        <v>2993</v>
      </c>
      <c r="AI3923" s="182" t="s">
        <v>17042</v>
      </c>
    </row>
    <row r="3924" spans="25:35" x14ac:dyDescent="0.4">
      <c r="Y3924" s="182" t="s">
        <v>8644</v>
      </c>
      <c r="Z3924" s="182">
        <v>1974</v>
      </c>
      <c r="AA3924" s="182">
        <v>585.9</v>
      </c>
      <c r="AB3924" s="182">
        <v>17</v>
      </c>
      <c r="AC3924" s="182">
        <v>2</v>
      </c>
      <c r="AD3924" s="182">
        <v>585.9</v>
      </c>
      <c r="AF3924" s="182" t="s">
        <v>8614</v>
      </c>
      <c r="AG3924" s="182" t="s">
        <v>17312</v>
      </c>
      <c r="AH3924" s="182" t="s">
        <v>2993</v>
      </c>
      <c r="AI3924" s="182" t="s">
        <v>17042</v>
      </c>
    </row>
    <row r="3925" spans="25:35" x14ac:dyDescent="0.4">
      <c r="Y3925" s="182" t="s">
        <v>8645</v>
      </c>
      <c r="Z3925" s="182">
        <v>2012</v>
      </c>
      <c r="AA3925" s="182">
        <v>552</v>
      </c>
      <c r="AB3925" s="182">
        <v>20</v>
      </c>
      <c r="AC3925" s="182">
        <v>2</v>
      </c>
      <c r="AD3925" s="182">
        <v>552</v>
      </c>
      <c r="AF3925" s="182" t="s">
        <v>8616</v>
      </c>
      <c r="AG3925" s="182" t="s">
        <v>17312</v>
      </c>
      <c r="AH3925" s="182" t="s">
        <v>2993</v>
      </c>
      <c r="AI3925" s="182" t="s">
        <v>17042</v>
      </c>
    </row>
    <row r="3926" spans="25:35" x14ac:dyDescent="0.4">
      <c r="Y3926" s="182" t="s">
        <v>8647</v>
      </c>
      <c r="Z3926" s="182">
        <v>1969</v>
      </c>
      <c r="AA3926" s="182">
        <v>781.7</v>
      </c>
      <c r="AB3926" s="182">
        <v>30</v>
      </c>
      <c r="AC3926" s="182">
        <v>2</v>
      </c>
      <c r="AD3926" s="182">
        <v>781.7</v>
      </c>
      <c r="AF3926" s="182" t="s">
        <v>8618</v>
      </c>
      <c r="AG3926" s="182" t="s">
        <v>17312</v>
      </c>
      <c r="AH3926" s="182" t="s">
        <v>2993</v>
      </c>
      <c r="AI3926" s="182" t="s">
        <v>17322</v>
      </c>
    </row>
    <row r="3927" spans="25:35" x14ac:dyDescent="0.4">
      <c r="Y3927" s="182" t="s">
        <v>8648</v>
      </c>
      <c r="Z3927" s="182">
        <v>1970</v>
      </c>
      <c r="AA3927" s="182">
        <v>774.2</v>
      </c>
      <c r="AB3927" s="182">
        <v>24</v>
      </c>
      <c r="AC3927" s="182">
        <v>2</v>
      </c>
      <c r="AD3927" s="182">
        <v>774.2</v>
      </c>
      <c r="AF3927" s="182" t="s">
        <v>8619</v>
      </c>
      <c r="AG3927" s="182" t="s">
        <v>17312</v>
      </c>
      <c r="AH3927" s="182" t="s">
        <v>2993</v>
      </c>
      <c r="AI3927" s="182" t="s">
        <v>17040</v>
      </c>
    </row>
    <row r="3928" spans="25:35" x14ac:dyDescent="0.4">
      <c r="Y3928" s="182" t="s">
        <v>8650</v>
      </c>
      <c r="Z3928" s="182">
        <v>1969</v>
      </c>
      <c r="AA3928" s="182">
        <v>776.9</v>
      </c>
      <c r="AB3928" s="182">
        <v>35</v>
      </c>
      <c r="AC3928" s="182">
        <v>2</v>
      </c>
      <c r="AD3928" s="182">
        <v>776.9</v>
      </c>
      <c r="AF3928" s="182" t="s">
        <v>8620</v>
      </c>
      <c r="AG3928" s="182" t="s">
        <v>17312</v>
      </c>
      <c r="AH3928" s="182" t="s">
        <v>2993</v>
      </c>
      <c r="AI3928" s="182" t="s">
        <v>17042</v>
      </c>
    </row>
    <row r="3929" spans="25:35" x14ac:dyDescent="0.4">
      <c r="Y3929" s="182" t="s">
        <v>8651</v>
      </c>
      <c r="Z3929" s="182">
        <v>1971</v>
      </c>
      <c r="AA3929" s="182">
        <v>893.8</v>
      </c>
      <c r="AB3929" s="182">
        <v>39</v>
      </c>
      <c r="AC3929" s="182">
        <v>2</v>
      </c>
      <c r="AD3929" s="182">
        <v>796.3</v>
      </c>
      <c r="AF3929" s="182" t="s">
        <v>8622</v>
      </c>
      <c r="AG3929" s="182" t="s">
        <v>17312</v>
      </c>
      <c r="AH3929" s="182" t="s">
        <v>2993</v>
      </c>
      <c r="AI3929" s="182" t="s">
        <v>17322</v>
      </c>
    </row>
    <row r="3930" spans="25:35" x14ac:dyDescent="0.4">
      <c r="Y3930" s="182" t="s">
        <v>8652</v>
      </c>
      <c r="Z3930" s="182">
        <v>1976</v>
      </c>
      <c r="AA3930" s="182">
        <v>715.1</v>
      </c>
      <c r="AB3930" s="182">
        <v>34</v>
      </c>
      <c r="AC3930" s="182">
        <v>2</v>
      </c>
      <c r="AD3930" s="182">
        <v>715.1</v>
      </c>
      <c r="AF3930" s="182" t="s">
        <v>8624</v>
      </c>
      <c r="AG3930" s="182" t="s">
        <v>17312</v>
      </c>
      <c r="AH3930" s="182" t="s">
        <v>2993</v>
      </c>
      <c r="AI3930" s="182" t="s">
        <v>17322</v>
      </c>
    </row>
    <row r="3931" spans="25:35" x14ac:dyDescent="0.4">
      <c r="Y3931" s="182" t="s">
        <v>8654</v>
      </c>
      <c r="Z3931" s="182">
        <v>1972</v>
      </c>
      <c r="AA3931" s="182">
        <v>763.4</v>
      </c>
      <c r="AB3931" s="182">
        <v>27</v>
      </c>
      <c r="AC3931" s="182">
        <v>2</v>
      </c>
      <c r="AD3931" s="182">
        <v>763.4</v>
      </c>
      <c r="AF3931" s="182" t="s">
        <v>8625</v>
      </c>
      <c r="AG3931" s="182" t="s">
        <v>17312</v>
      </c>
      <c r="AH3931" s="182" t="s">
        <v>2993</v>
      </c>
      <c r="AI3931" s="182" t="s">
        <v>17042</v>
      </c>
    </row>
    <row r="3932" spans="25:35" x14ac:dyDescent="0.4">
      <c r="Y3932" s="182" t="s">
        <v>1480</v>
      </c>
      <c r="Z3932" s="182">
        <v>1971</v>
      </c>
      <c r="AA3932" s="182">
        <v>778.8</v>
      </c>
      <c r="AB3932" s="182">
        <v>32</v>
      </c>
      <c r="AC3932" s="182">
        <v>2</v>
      </c>
      <c r="AD3932" s="182">
        <v>778.8</v>
      </c>
      <c r="AF3932" s="182" t="s">
        <v>8626</v>
      </c>
      <c r="AG3932" s="182" t="s">
        <v>17312</v>
      </c>
      <c r="AH3932" s="182" t="s">
        <v>2993</v>
      </c>
      <c r="AI3932" s="182" t="s">
        <v>17322</v>
      </c>
    </row>
    <row r="3933" spans="25:35" x14ac:dyDescent="0.4">
      <c r="Y3933" s="182" t="s">
        <v>8656</v>
      </c>
      <c r="Z3933" s="182">
        <v>1965</v>
      </c>
      <c r="AA3933" s="182">
        <v>660.1</v>
      </c>
      <c r="AB3933" s="182">
        <v>23</v>
      </c>
      <c r="AC3933" s="182">
        <v>2</v>
      </c>
      <c r="AD3933" s="182">
        <v>660.1</v>
      </c>
      <c r="AF3933" s="182" t="s">
        <v>8629</v>
      </c>
      <c r="AG3933" s="182" t="s">
        <v>17312</v>
      </c>
      <c r="AH3933" s="182" t="s">
        <v>2993</v>
      </c>
      <c r="AI3933" s="182" t="s">
        <v>17322</v>
      </c>
    </row>
    <row r="3934" spans="25:35" x14ac:dyDescent="0.4">
      <c r="Y3934" s="182" t="s">
        <v>1481</v>
      </c>
      <c r="Z3934" s="182">
        <v>1969</v>
      </c>
      <c r="AA3934" s="182">
        <v>778.2</v>
      </c>
      <c r="AB3934" s="182">
        <v>23</v>
      </c>
      <c r="AC3934" s="182">
        <v>2</v>
      </c>
      <c r="AD3934" s="182">
        <v>778.2</v>
      </c>
      <c r="AF3934" s="182" t="s">
        <v>8630</v>
      </c>
      <c r="AG3934" s="182" t="s">
        <v>17312</v>
      </c>
      <c r="AH3934" s="182" t="s">
        <v>2993</v>
      </c>
      <c r="AI3934" s="182" t="s">
        <v>17322</v>
      </c>
    </row>
    <row r="3935" spans="25:35" x14ac:dyDescent="0.4">
      <c r="Y3935" s="182" t="s">
        <v>8657</v>
      </c>
      <c r="Z3935" s="182">
        <v>1976</v>
      </c>
      <c r="AA3935" s="182">
        <v>941.7</v>
      </c>
      <c r="AB3935" s="182">
        <v>22</v>
      </c>
      <c r="AC3935" s="182">
        <v>2</v>
      </c>
      <c r="AD3935" s="182">
        <v>941.7</v>
      </c>
      <c r="AF3935" s="182" t="s">
        <v>8631</v>
      </c>
      <c r="AG3935" s="182" t="s">
        <v>17312</v>
      </c>
      <c r="AH3935" s="182" t="s">
        <v>2993</v>
      </c>
      <c r="AI3935" s="182" t="s">
        <v>17322</v>
      </c>
    </row>
    <row r="3936" spans="25:35" x14ac:dyDescent="0.4">
      <c r="Y3936" s="182" t="s">
        <v>1482</v>
      </c>
      <c r="Z3936" s="182">
        <v>1978</v>
      </c>
      <c r="AA3936" s="182">
        <v>924.4</v>
      </c>
      <c r="AB3936" s="182">
        <v>35</v>
      </c>
      <c r="AC3936" s="182">
        <v>2</v>
      </c>
      <c r="AD3936" s="182">
        <v>924.4</v>
      </c>
      <c r="AF3936" s="182" t="s">
        <v>8633</v>
      </c>
      <c r="AG3936" s="182" t="s">
        <v>17312</v>
      </c>
      <c r="AH3936" s="182" t="s">
        <v>2993</v>
      </c>
      <c r="AI3936" s="182" t="s">
        <v>17322</v>
      </c>
    </row>
    <row r="3937" spans="25:35" x14ac:dyDescent="0.4">
      <c r="Y3937" s="182" t="s">
        <v>8659</v>
      </c>
      <c r="Z3937" s="182">
        <v>1981</v>
      </c>
      <c r="AA3937" s="182">
        <v>1930.4</v>
      </c>
      <c r="AB3937" s="182">
        <v>64</v>
      </c>
      <c r="AC3937" s="182">
        <v>3</v>
      </c>
      <c r="AD3937" s="182">
        <v>1930.4</v>
      </c>
      <c r="AF3937" s="182" t="s">
        <v>8634</v>
      </c>
      <c r="AG3937" s="182" t="s">
        <v>17327</v>
      </c>
      <c r="AH3937" s="182" t="s">
        <v>2993</v>
      </c>
      <c r="AI3937" s="182" t="s">
        <v>17042</v>
      </c>
    </row>
    <row r="3938" spans="25:35" x14ac:dyDescent="0.4">
      <c r="Y3938" s="182" t="s">
        <v>8660</v>
      </c>
      <c r="Z3938" s="182">
        <v>1995</v>
      </c>
      <c r="AA3938" s="182">
        <v>1986.1</v>
      </c>
      <c r="AB3938" s="182">
        <v>79</v>
      </c>
      <c r="AC3938" s="182">
        <v>3</v>
      </c>
      <c r="AD3938" s="182">
        <v>1986.1</v>
      </c>
      <c r="AF3938" s="182" t="s">
        <v>8636</v>
      </c>
      <c r="AG3938" s="182" t="s">
        <v>17312</v>
      </c>
      <c r="AH3938" s="182" t="s">
        <v>2993</v>
      </c>
      <c r="AI3938" s="182" t="s">
        <v>17040</v>
      </c>
    </row>
    <row r="3939" spans="25:35" x14ac:dyDescent="0.4">
      <c r="Y3939" s="182" t="s">
        <v>1483</v>
      </c>
      <c r="Z3939" s="182">
        <v>1986</v>
      </c>
      <c r="AA3939" s="182">
        <v>1999.6</v>
      </c>
      <c r="AB3939" s="182">
        <v>59</v>
      </c>
      <c r="AC3939" s="182">
        <v>3</v>
      </c>
      <c r="AD3939" s="182">
        <v>1999.6</v>
      </c>
      <c r="AF3939" s="182" t="s">
        <v>1479</v>
      </c>
      <c r="AG3939" s="182" t="s">
        <v>17312</v>
      </c>
      <c r="AH3939" s="182" t="s">
        <v>2993</v>
      </c>
      <c r="AI3939" s="182" t="s">
        <v>17322</v>
      </c>
    </row>
    <row r="3940" spans="25:35" x14ac:dyDescent="0.4">
      <c r="Y3940" s="182" t="s">
        <v>17218</v>
      </c>
      <c r="Z3940" s="182">
        <v>1962</v>
      </c>
      <c r="AA3940" s="182">
        <v>411</v>
      </c>
      <c r="AB3940" s="182">
        <v>16</v>
      </c>
      <c r="AC3940" s="182">
        <v>2</v>
      </c>
      <c r="AD3940" s="182">
        <v>411</v>
      </c>
      <c r="AF3940" s="182" t="s">
        <v>8638</v>
      </c>
      <c r="AG3940" s="182" t="s">
        <v>17312</v>
      </c>
      <c r="AH3940" s="182" t="s">
        <v>2993</v>
      </c>
      <c r="AI3940" s="182" t="s">
        <v>17042</v>
      </c>
    </row>
    <row r="3941" spans="25:35" x14ac:dyDescent="0.4">
      <c r="Y3941" s="182" t="s">
        <v>8663</v>
      </c>
      <c r="Z3941" s="182">
        <v>1962</v>
      </c>
      <c r="AA3941" s="182">
        <v>520.79999999999995</v>
      </c>
      <c r="AB3941" s="182">
        <v>32</v>
      </c>
      <c r="AC3941" s="182">
        <v>2</v>
      </c>
      <c r="AD3941" s="182">
        <v>455.1</v>
      </c>
      <c r="AF3941" s="182" t="s">
        <v>8640</v>
      </c>
      <c r="AG3941" s="182" t="s">
        <v>17312</v>
      </c>
      <c r="AH3941" s="182" t="s">
        <v>2993</v>
      </c>
      <c r="AI3941" s="182" t="s">
        <v>17042</v>
      </c>
    </row>
    <row r="3942" spans="25:35" x14ac:dyDescent="0.4">
      <c r="Y3942" s="182" t="s">
        <v>8665</v>
      </c>
      <c r="Z3942" s="182">
        <v>1988</v>
      </c>
      <c r="AA3942" s="182">
        <v>3409</v>
      </c>
      <c r="AB3942" s="182">
        <v>133</v>
      </c>
      <c r="AC3942" s="182">
        <v>5</v>
      </c>
      <c r="AD3942" s="182">
        <v>3130.3</v>
      </c>
      <c r="AF3942" s="182" t="s">
        <v>8642</v>
      </c>
      <c r="AG3942" s="182" t="s">
        <v>17312</v>
      </c>
      <c r="AH3942" s="182" t="s">
        <v>2993</v>
      </c>
      <c r="AI3942" s="182" t="s">
        <v>17042</v>
      </c>
    </row>
    <row r="3943" spans="25:35" x14ac:dyDescent="0.4">
      <c r="Y3943" s="182" t="s">
        <v>8667</v>
      </c>
      <c r="Z3943" s="182">
        <v>1989</v>
      </c>
      <c r="AA3943" s="182">
        <v>3487.3</v>
      </c>
      <c r="AB3943" s="182">
        <v>146</v>
      </c>
      <c r="AC3943" s="182">
        <v>5</v>
      </c>
      <c r="AD3943" s="182">
        <v>3146.1</v>
      </c>
      <c r="AF3943" s="182" t="s">
        <v>8644</v>
      </c>
      <c r="AG3943" s="182" t="s">
        <v>17312</v>
      </c>
      <c r="AH3943" s="182" t="s">
        <v>2993</v>
      </c>
      <c r="AI3943" s="182" t="s">
        <v>17042</v>
      </c>
    </row>
    <row r="3944" spans="25:35" x14ac:dyDescent="0.4">
      <c r="Y3944" s="182" t="s">
        <v>1484</v>
      </c>
      <c r="Z3944" s="182">
        <v>1996</v>
      </c>
      <c r="AA3944" s="182">
        <v>5063.8</v>
      </c>
      <c r="AB3944" s="182">
        <v>180</v>
      </c>
      <c r="AC3944" s="182">
        <v>5</v>
      </c>
      <c r="AD3944" s="182">
        <v>5063.8</v>
      </c>
      <c r="AF3944" s="182" t="s">
        <v>8645</v>
      </c>
      <c r="AG3944" s="182" t="s">
        <v>17398</v>
      </c>
      <c r="AH3944" s="182" t="s">
        <v>2993</v>
      </c>
      <c r="AI3944" s="182" t="s">
        <v>17040</v>
      </c>
    </row>
    <row r="3945" spans="25:35" x14ac:dyDescent="0.4">
      <c r="Y3945" s="182" t="s">
        <v>8669</v>
      </c>
      <c r="Z3945" s="182">
        <v>1907</v>
      </c>
      <c r="AA3945" s="182">
        <v>369.8</v>
      </c>
      <c r="AB3945" s="182">
        <v>12</v>
      </c>
      <c r="AC3945" s="182">
        <v>1</v>
      </c>
      <c r="AD3945" s="182">
        <v>369.8</v>
      </c>
      <c r="AF3945" s="182" t="s">
        <v>8647</v>
      </c>
      <c r="AG3945" s="182" t="s">
        <v>17312</v>
      </c>
      <c r="AH3945" s="182" t="s">
        <v>2993</v>
      </c>
      <c r="AI3945" s="182" t="s">
        <v>17042</v>
      </c>
    </row>
    <row r="3946" spans="25:35" x14ac:dyDescent="0.4">
      <c r="Y3946" s="182" t="s">
        <v>8672</v>
      </c>
      <c r="Z3946" s="182">
        <v>1975</v>
      </c>
      <c r="AA3946" s="182">
        <v>1184.7</v>
      </c>
      <c r="AB3946" s="182">
        <v>62</v>
      </c>
      <c r="AC3946" s="182">
        <v>4</v>
      </c>
      <c r="AD3946" s="182">
        <v>1184.3</v>
      </c>
      <c r="AF3946" s="182" t="s">
        <v>8648</v>
      </c>
      <c r="AG3946" s="182" t="s">
        <v>17312</v>
      </c>
      <c r="AH3946" s="182" t="s">
        <v>2993</v>
      </c>
      <c r="AI3946" s="182" t="s">
        <v>17042</v>
      </c>
    </row>
    <row r="3947" spans="25:35" x14ac:dyDescent="0.4">
      <c r="Y3947" s="182" t="s">
        <v>8673</v>
      </c>
      <c r="Z3947" s="182">
        <v>1971</v>
      </c>
      <c r="AA3947" s="182">
        <v>936.9</v>
      </c>
      <c r="AB3947" s="182">
        <v>51</v>
      </c>
      <c r="AC3947" s="182">
        <v>2</v>
      </c>
      <c r="AD3947" s="182">
        <v>865.6</v>
      </c>
      <c r="AF3947" s="182" t="s">
        <v>8650</v>
      </c>
      <c r="AG3947" s="182" t="s">
        <v>17312</v>
      </c>
      <c r="AH3947" s="182" t="s">
        <v>2993</v>
      </c>
      <c r="AI3947" s="182" t="s">
        <v>17042</v>
      </c>
    </row>
    <row r="3948" spans="25:35" x14ac:dyDescent="0.4">
      <c r="Y3948" s="182" t="s">
        <v>8674</v>
      </c>
      <c r="Z3948" s="182">
        <v>1971</v>
      </c>
      <c r="AA3948" s="182">
        <v>827.1</v>
      </c>
      <c r="AB3948" s="182">
        <v>36</v>
      </c>
      <c r="AC3948" s="182">
        <v>2</v>
      </c>
      <c r="AD3948" s="182">
        <v>827.1</v>
      </c>
      <c r="AF3948" s="182" t="s">
        <v>8651</v>
      </c>
      <c r="AG3948" s="182" t="s">
        <v>17312</v>
      </c>
      <c r="AH3948" s="182" t="s">
        <v>2993</v>
      </c>
      <c r="AI3948" s="182" t="s">
        <v>17042</v>
      </c>
    </row>
    <row r="3949" spans="25:35" x14ac:dyDescent="0.4">
      <c r="Y3949" s="182" t="s">
        <v>8675</v>
      </c>
      <c r="Z3949" s="182">
        <v>1975</v>
      </c>
      <c r="AA3949" s="182">
        <v>506.4</v>
      </c>
      <c r="AB3949" s="182">
        <v>36</v>
      </c>
      <c r="AC3949" s="182">
        <v>2</v>
      </c>
      <c r="AD3949" s="182">
        <v>474.1</v>
      </c>
      <c r="AF3949" s="182" t="s">
        <v>8652</v>
      </c>
      <c r="AG3949" s="182" t="s">
        <v>17312</v>
      </c>
      <c r="AH3949" s="182" t="s">
        <v>2993</v>
      </c>
      <c r="AI3949" s="182" t="s">
        <v>17040</v>
      </c>
    </row>
    <row r="3950" spans="25:35" x14ac:dyDescent="0.4">
      <c r="Y3950" s="182" t="s">
        <v>8676</v>
      </c>
      <c r="Z3950" s="182">
        <v>1978</v>
      </c>
      <c r="AA3950" s="182">
        <v>1801.1</v>
      </c>
      <c r="AB3950" s="182">
        <v>87</v>
      </c>
      <c r="AC3950" s="182">
        <v>3</v>
      </c>
      <c r="AD3950" s="182">
        <v>1650.5</v>
      </c>
      <c r="AF3950" s="182" t="s">
        <v>8654</v>
      </c>
      <c r="AG3950" s="182" t="s">
        <v>17312</v>
      </c>
      <c r="AH3950" s="182" t="s">
        <v>2993</v>
      </c>
      <c r="AI3950" s="182" t="s">
        <v>17042</v>
      </c>
    </row>
    <row r="3951" spans="25:35" x14ac:dyDescent="0.4">
      <c r="Y3951" s="182" t="s">
        <v>8678</v>
      </c>
      <c r="Z3951" s="182">
        <v>1979</v>
      </c>
      <c r="AA3951" s="182">
        <v>928.3</v>
      </c>
      <c r="AB3951" s="182">
        <v>38</v>
      </c>
      <c r="AC3951" s="182">
        <v>2</v>
      </c>
      <c r="AD3951" s="182">
        <v>928.3</v>
      </c>
      <c r="AF3951" s="182" t="s">
        <v>1480</v>
      </c>
      <c r="AG3951" s="182" t="s">
        <v>17312</v>
      </c>
      <c r="AH3951" s="182" t="s">
        <v>2993</v>
      </c>
      <c r="AI3951" s="182" t="s">
        <v>17042</v>
      </c>
    </row>
    <row r="3952" spans="25:35" x14ac:dyDescent="0.4">
      <c r="Y3952" s="182" t="s">
        <v>485</v>
      </c>
      <c r="Z3952" s="182">
        <v>1993</v>
      </c>
      <c r="AA3952" s="182">
        <v>4789.7</v>
      </c>
      <c r="AB3952" s="182">
        <v>163</v>
      </c>
      <c r="AC3952" s="182">
        <v>5</v>
      </c>
      <c r="AD3952" s="182">
        <v>3464.6</v>
      </c>
      <c r="AF3952" s="182" t="s">
        <v>8656</v>
      </c>
      <c r="AG3952" s="182" t="s">
        <v>17312</v>
      </c>
      <c r="AH3952" s="182" t="s">
        <v>2993</v>
      </c>
      <c r="AI3952" s="182" t="s">
        <v>17042</v>
      </c>
    </row>
    <row r="3953" spans="25:35" x14ac:dyDescent="0.4">
      <c r="Y3953" s="182" t="s">
        <v>8679</v>
      </c>
      <c r="Z3953" s="182">
        <v>1967</v>
      </c>
      <c r="AA3953" s="182">
        <v>738.9</v>
      </c>
      <c r="AB3953" s="182">
        <v>22</v>
      </c>
      <c r="AC3953" s="182">
        <v>2</v>
      </c>
      <c r="AD3953" s="182">
        <v>738.9</v>
      </c>
      <c r="AF3953" s="182" t="s">
        <v>1481</v>
      </c>
      <c r="AG3953" s="182" t="s">
        <v>17312</v>
      </c>
      <c r="AH3953" s="182" t="s">
        <v>2993</v>
      </c>
      <c r="AI3953" s="182" t="s">
        <v>17042</v>
      </c>
    </row>
    <row r="3954" spans="25:35" x14ac:dyDescent="0.4">
      <c r="Y3954" s="182" t="s">
        <v>8680</v>
      </c>
      <c r="Z3954" s="182">
        <v>1969</v>
      </c>
      <c r="AA3954" s="182">
        <v>723</v>
      </c>
      <c r="AB3954" s="182">
        <v>33</v>
      </c>
      <c r="AC3954" s="182">
        <v>2</v>
      </c>
      <c r="AD3954" s="182">
        <v>723</v>
      </c>
      <c r="AF3954" s="182" t="s">
        <v>8657</v>
      </c>
      <c r="AG3954" s="182" t="s">
        <v>17312</v>
      </c>
      <c r="AH3954" s="182" t="s">
        <v>2993</v>
      </c>
      <c r="AI3954" s="182" t="s">
        <v>17322</v>
      </c>
    </row>
    <row r="3955" spans="25:35" x14ac:dyDescent="0.4">
      <c r="Y3955" s="182" t="s">
        <v>8681</v>
      </c>
      <c r="Z3955" s="182">
        <v>1969</v>
      </c>
      <c r="AA3955" s="182">
        <v>713.6</v>
      </c>
      <c r="AB3955" s="182">
        <v>28</v>
      </c>
      <c r="AC3955" s="182">
        <v>2</v>
      </c>
      <c r="AD3955" s="182">
        <v>713.2</v>
      </c>
      <c r="AF3955" s="182" t="s">
        <v>1482</v>
      </c>
      <c r="AG3955" s="182" t="s">
        <v>17312</v>
      </c>
      <c r="AH3955" s="182" t="s">
        <v>2993</v>
      </c>
      <c r="AI3955" s="182" t="s">
        <v>17322</v>
      </c>
    </row>
    <row r="3956" spans="25:35" x14ac:dyDescent="0.4">
      <c r="Y3956" s="182" t="s">
        <v>8682</v>
      </c>
      <c r="Z3956" s="182">
        <v>1968</v>
      </c>
      <c r="AA3956" s="182">
        <v>712</v>
      </c>
      <c r="AB3956" s="182">
        <v>30</v>
      </c>
      <c r="AC3956" s="182">
        <v>2</v>
      </c>
      <c r="AD3956" s="182">
        <v>712</v>
      </c>
      <c r="AF3956" s="182" t="s">
        <v>8659</v>
      </c>
      <c r="AG3956" s="182" t="s">
        <v>17312</v>
      </c>
      <c r="AH3956" s="182" t="s">
        <v>2993</v>
      </c>
      <c r="AI3956" s="182" t="s">
        <v>17322</v>
      </c>
    </row>
    <row r="3957" spans="25:35" x14ac:dyDescent="0.4">
      <c r="Y3957" s="182" t="s">
        <v>8685</v>
      </c>
      <c r="Z3957" s="182">
        <v>1969</v>
      </c>
      <c r="AA3957" s="182">
        <v>727.5</v>
      </c>
      <c r="AB3957" s="182">
        <v>26</v>
      </c>
      <c r="AC3957" s="182">
        <v>2</v>
      </c>
      <c r="AD3957" s="182">
        <v>727.5</v>
      </c>
      <c r="AF3957" s="182" t="s">
        <v>8660</v>
      </c>
      <c r="AG3957" s="182" t="s">
        <v>17312</v>
      </c>
      <c r="AH3957" s="182" t="s">
        <v>2993</v>
      </c>
      <c r="AI3957" s="182" t="s">
        <v>17322</v>
      </c>
    </row>
    <row r="3958" spans="25:35" x14ac:dyDescent="0.4">
      <c r="Y3958" s="182" t="s">
        <v>8687</v>
      </c>
      <c r="Z3958" s="182">
        <v>1971</v>
      </c>
      <c r="AA3958" s="182">
        <v>783.5</v>
      </c>
      <c r="AB3958" s="182">
        <v>35</v>
      </c>
      <c r="AC3958" s="182">
        <v>2</v>
      </c>
      <c r="AD3958" s="182">
        <v>724.4</v>
      </c>
      <c r="AF3958" s="182" t="s">
        <v>1483</v>
      </c>
      <c r="AG3958" s="182" t="s">
        <v>17312</v>
      </c>
      <c r="AH3958" s="182" t="s">
        <v>2993</v>
      </c>
      <c r="AI3958" s="182" t="s">
        <v>17322</v>
      </c>
    </row>
    <row r="3959" spans="25:35" x14ac:dyDescent="0.4">
      <c r="Y3959" s="182" t="s">
        <v>1485</v>
      </c>
      <c r="Z3959" s="182">
        <v>1990</v>
      </c>
      <c r="AA3959" s="182">
        <v>1006.4</v>
      </c>
      <c r="AB3959" s="182">
        <v>51</v>
      </c>
      <c r="AC3959" s="182">
        <v>2</v>
      </c>
      <c r="AD3959" s="182">
        <v>580.29999999999995</v>
      </c>
      <c r="AF3959" s="182" t="s">
        <v>8663</v>
      </c>
      <c r="AG3959" s="182" t="s">
        <v>17312</v>
      </c>
      <c r="AH3959" s="182" t="s">
        <v>2993</v>
      </c>
      <c r="AI3959" s="182" t="s">
        <v>17042</v>
      </c>
    </row>
    <row r="3960" spans="25:35" x14ac:dyDescent="0.4">
      <c r="Y3960" s="182" t="s">
        <v>8689</v>
      </c>
      <c r="Z3960" s="182">
        <v>1980</v>
      </c>
      <c r="AA3960" s="182">
        <v>325.10000000000002</v>
      </c>
      <c r="AB3960" s="182">
        <v>12</v>
      </c>
      <c r="AC3960" s="182">
        <v>2</v>
      </c>
      <c r="AD3960" s="182">
        <v>214</v>
      </c>
      <c r="AF3960" s="182" t="s">
        <v>8665</v>
      </c>
      <c r="AG3960" s="182" t="s">
        <v>17319</v>
      </c>
      <c r="AH3960" s="182" t="s">
        <v>2993</v>
      </c>
      <c r="AI3960" s="182" t="s">
        <v>17315</v>
      </c>
    </row>
    <row r="3961" spans="25:35" x14ac:dyDescent="0.4">
      <c r="Y3961" s="182" t="s">
        <v>8691</v>
      </c>
      <c r="Z3961" s="182">
        <v>1980</v>
      </c>
      <c r="AA3961" s="182">
        <v>972.8</v>
      </c>
      <c r="AB3961" s="182">
        <v>35</v>
      </c>
      <c r="AC3961" s="182">
        <v>2</v>
      </c>
      <c r="AD3961" s="182">
        <v>969.9</v>
      </c>
      <c r="AF3961" s="182" t="s">
        <v>8667</v>
      </c>
      <c r="AG3961" s="182" t="s">
        <v>17319</v>
      </c>
      <c r="AH3961" s="182" t="s">
        <v>2993</v>
      </c>
      <c r="AI3961" s="182" t="s">
        <v>17315</v>
      </c>
    </row>
    <row r="3962" spans="25:35" x14ac:dyDescent="0.4">
      <c r="Y3962" s="182" t="s">
        <v>8693</v>
      </c>
      <c r="Z3962" s="182">
        <v>1984</v>
      </c>
      <c r="AA3962" s="182">
        <v>828</v>
      </c>
      <c r="AB3962" s="182">
        <v>37</v>
      </c>
      <c r="AC3962" s="182">
        <v>2</v>
      </c>
      <c r="AD3962" s="182">
        <v>828</v>
      </c>
      <c r="AF3962" s="182" t="s">
        <v>1484</v>
      </c>
      <c r="AG3962" s="182" t="s">
        <v>17312</v>
      </c>
      <c r="AH3962" s="182" t="s">
        <v>2993</v>
      </c>
      <c r="AI3962" s="182" t="s">
        <v>17331</v>
      </c>
    </row>
    <row r="3963" spans="25:35" x14ac:dyDescent="0.4">
      <c r="Y3963" s="182" t="s">
        <v>8695</v>
      </c>
      <c r="Z3963" s="182">
        <v>1978</v>
      </c>
      <c r="AA3963" s="182">
        <v>932.9</v>
      </c>
      <c r="AB3963" s="182">
        <v>40</v>
      </c>
      <c r="AC3963" s="182">
        <v>2</v>
      </c>
      <c r="AD3963" s="182">
        <v>863.3</v>
      </c>
      <c r="AF3963" s="182" t="s">
        <v>8669</v>
      </c>
      <c r="AG3963" s="182" t="s">
        <v>17327</v>
      </c>
      <c r="AH3963" s="182" t="s">
        <v>2993</v>
      </c>
      <c r="AI3963" s="182" t="s">
        <v>17042</v>
      </c>
    </row>
    <row r="3964" spans="25:35" x14ac:dyDescent="0.4">
      <c r="Y3964" s="182" t="s">
        <v>8697</v>
      </c>
      <c r="Z3964" s="182">
        <v>1981</v>
      </c>
      <c r="AA3964" s="182">
        <v>987.2</v>
      </c>
      <c r="AB3964" s="182">
        <v>42</v>
      </c>
      <c r="AC3964" s="182">
        <v>2</v>
      </c>
      <c r="AD3964" s="182">
        <v>556.4</v>
      </c>
      <c r="AF3964" s="182" t="s">
        <v>8672</v>
      </c>
      <c r="AG3964" s="182" t="s">
        <v>17312</v>
      </c>
      <c r="AH3964" s="182" t="s">
        <v>2993</v>
      </c>
      <c r="AI3964" s="182" t="s">
        <v>17042</v>
      </c>
    </row>
    <row r="3965" spans="25:35" x14ac:dyDescent="0.4">
      <c r="Y3965" s="182" t="s">
        <v>8698</v>
      </c>
      <c r="Z3965" s="182">
        <v>1979</v>
      </c>
      <c r="AA3965" s="182">
        <v>736.8</v>
      </c>
      <c r="AB3965" s="182">
        <v>41</v>
      </c>
      <c r="AC3965" s="182">
        <v>2</v>
      </c>
      <c r="AD3965" s="182">
        <v>479.9</v>
      </c>
      <c r="AF3965" s="182" t="s">
        <v>8673</v>
      </c>
      <c r="AG3965" s="182" t="s">
        <v>17312</v>
      </c>
      <c r="AH3965" s="182" t="s">
        <v>2993</v>
      </c>
      <c r="AI3965" s="182" t="s">
        <v>17322</v>
      </c>
    </row>
    <row r="3966" spans="25:35" x14ac:dyDescent="0.4">
      <c r="Y3966" s="182" t="s">
        <v>1486</v>
      </c>
      <c r="Z3966" s="182">
        <v>1992</v>
      </c>
      <c r="AA3966" s="182">
        <v>924</v>
      </c>
      <c r="AB3966" s="182">
        <v>45</v>
      </c>
      <c r="AC3966" s="182">
        <v>2</v>
      </c>
      <c r="AD3966" s="182">
        <v>567.79999999999995</v>
      </c>
      <c r="AF3966" s="182" t="s">
        <v>8674</v>
      </c>
      <c r="AG3966" s="182" t="s">
        <v>17312</v>
      </c>
      <c r="AH3966" s="182" t="s">
        <v>2993</v>
      </c>
      <c r="AI3966" s="182" t="s">
        <v>17322</v>
      </c>
    </row>
    <row r="3967" spans="25:35" x14ac:dyDescent="0.4">
      <c r="Y3967" s="182" t="s">
        <v>8699</v>
      </c>
      <c r="Z3967" s="182">
        <v>1962</v>
      </c>
      <c r="AA3967" s="182">
        <v>332.6</v>
      </c>
      <c r="AB3967" s="182">
        <v>16</v>
      </c>
      <c r="AC3967" s="182">
        <v>2</v>
      </c>
      <c r="AD3967" s="182">
        <v>189.8</v>
      </c>
      <c r="AF3967" s="182" t="s">
        <v>8675</v>
      </c>
      <c r="AG3967" s="182" t="s">
        <v>17312</v>
      </c>
      <c r="AH3967" s="182" t="s">
        <v>2993</v>
      </c>
      <c r="AI3967" s="182" t="s">
        <v>17042</v>
      </c>
    </row>
    <row r="3968" spans="25:35" x14ac:dyDescent="0.4">
      <c r="Y3968" s="182" t="s">
        <v>8702</v>
      </c>
      <c r="Z3968" s="182">
        <v>1961</v>
      </c>
      <c r="AA3968" s="182">
        <v>319.39999999999998</v>
      </c>
      <c r="AB3968" s="182">
        <v>18</v>
      </c>
      <c r="AC3968" s="182">
        <v>2</v>
      </c>
      <c r="AD3968" s="182">
        <v>318.60000000000002</v>
      </c>
      <c r="AF3968" s="182" t="s">
        <v>8676</v>
      </c>
      <c r="AG3968" s="182" t="s">
        <v>17312</v>
      </c>
      <c r="AH3968" s="182" t="s">
        <v>2993</v>
      </c>
      <c r="AI3968" s="182" t="s">
        <v>17322</v>
      </c>
    </row>
    <row r="3969" spans="25:35" x14ac:dyDescent="0.4">
      <c r="Y3969" s="182" t="s">
        <v>8705</v>
      </c>
      <c r="Z3969" s="182">
        <v>1970</v>
      </c>
      <c r="AA3969" s="182">
        <v>359.4</v>
      </c>
      <c r="AB3969" s="182">
        <v>20</v>
      </c>
      <c r="AC3969" s="182">
        <v>2</v>
      </c>
      <c r="AD3969" s="182">
        <v>227.5</v>
      </c>
      <c r="AF3969" s="182" t="s">
        <v>8678</v>
      </c>
      <c r="AG3969" s="182" t="s">
        <v>17312</v>
      </c>
      <c r="AH3969" s="182" t="s">
        <v>2993</v>
      </c>
      <c r="AI3969" s="182" t="s">
        <v>17322</v>
      </c>
    </row>
    <row r="3970" spans="25:35" x14ac:dyDescent="0.4">
      <c r="Y3970" s="182" t="s">
        <v>8707</v>
      </c>
      <c r="Z3970" s="182">
        <v>1973</v>
      </c>
      <c r="AA3970" s="182">
        <v>706.3</v>
      </c>
      <c r="AB3970" s="182">
        <v>45</v>
      </c>
      <c r="AC3970" s="182">
        <v>2</v>
      </c>
      <c r="AD3970" s="182">
        <v>461.2</v>
      </c>
      <c r="AF3970" s="182" t="s">
        <v>485</v>
      </c>
      <c r="AG3970" s="182" t="s">
        <v>17312</v>
      </c>
      <c r="AH3970" s="182" t="s">
        <v>2993</v>
      </c>
      <c r="AI3970" s="182" t="s">
        <v>17320</v>
      </c>
    </row>
    <row r="3971" spans="25:35" x14ac:dyDescent="0.4">
      <c r="Y3971" s="182" t="s">
        <v>8708</v>
      </c>
      <c r="Z3971" s="182">
        <v>1975</v>
      </c>
      <c r="AA3971" s="182">
        <v>776</v>
      </c>
      <c r="AB3971" s="182">
        <v>37</v>
      </c>
      <c r="AC3971" s="182">
        <v>2</v>
      </c>
      <c r="AD3971" s="182">
        <v>716.4</v>
      </c>
      <c r="AF3971" s="182" t="s">
        <v>8679</v>
      </c>
      <c r="AG3971" s="182" t="s">
        <v>17312</v>
      </c>
      <c r="AH3971" s="182" t="s">
        <v>2993</v>
      </c>
      <c r="AI3971" s="182" t="s">
        <v>17042</v>
      </c>
    </row>
    <row r="3972" spans="25:35" x14ac:dyDescent="0.4">
      <c r="Y3972" s="182" t="s">
        <v>8709</v>
      </c>
      <c r="Z3972" s="182">
        <v>1979</v>
      </c>
      <c r="AA3972" s="182">
        <v>853.1</v>
      </c>
      <c r="AB3972" s="182">
        <v>52</v>
      </c>
      <c r="AC3972" s="182">
        <v>2</v>
      </c>
      <c r="AD3972" s="182">
        <v>484.8</v>
      </c>
      <c r="AF3972" s="182" t="s">
        <v>8680</v>
      </c>
      <c r="AG3972" s="182" t="s">
        <v>17312</v>
      </c>
      <c r="AH3972" s="182" t="s">
        <v>2993</v>
      </c>
      <c r="AI3972" s="182" t="s">
        <v>17040</v>
      </c>
    </row>
    <row r="3973" spans="25:35" x14ac:dyDescent="0.4">
      <c r="Y3973" s="182" t="s">
        <v>8710</v>
      </c>
      <c r="Z3973" s="182">
        <v>1979</v>
      </c>
      <c r="AA3973" s="182">
        <v>840.4</v>
      </c>
      <c r="AB3973" s="182">
        <v>38</v>
      </c>
      <c r="AC3973" s="182">
        <v>2</v>
      </c>
      <c r="AD3973" s="182">
        <v>483.3</v>
      </c>
      <c r="AF3973" s="182" t="s">
        <v>8681</v>
      </c>
      <c r="AG3973" s="182" t="s">
        <v>17312</v>
      </c>
      <c r="AH3973" s="182" t="s">
        <v>2993</v>
      </c>
      <c r="AI3973" s="182" t="s">
        <v>17042</v>
      </c>
    </row>
    <row r="3974" spans="25:35" x14ac:dyDescent="0.4">
      <c r="Y3974" s="182" t="s">
        <v>8712</v>
      </c>
      <c r="Z3974" s="182">
        <v>1968</v>
      </c>
      <c r="AA3974" s="182">
        <v>277.10000000000002</v>
      </c>
      <c r="AB3974" s="182">
        <v>15</v>
      </c>
      <c r="AC3974" s="182">
        <v>2</v>
      </c>
      <c r="AD3974" s="182">
        <v>191.3</v>
      </c>
      <c r="AF3974" s="182" t="s">
        <v>8682</v>
      </c>
      <c r="AG3974" s="182" t="s">
        <v>17312</v>
      </c>
      <c r="AH3974" s="182" t="s">
        <v>2993</v>
      </c>
      <c r="AI3974" s="182" t="s">
        <v>17042</v>
      </c>
    </row>
    <row r="3975" spans="25:35" x14ac:dyDescent="0.4">
      <c r="Y3975" s="182" t="s">
        <v>8714</v>
      </c>
      <c r="Z3975" s="182">
        <v>1980</v>
      </c>
      <c r="AA3975" s="182">
        <v>836.3</v>
      </c>
      <c r="AB3975" s="182">
        <v>41</v>
      </c>
      <c r="AC3975" s="182">
        <v>2</v>
      </c>
      <c r="AD3975" s="182">
        <v>484.1</v>
      </c>
      <c r="AF3975" s="182" t="s">
        <v>8685</v>
      </c>
      <c r="AG3975" s="182" t="s">
        <v>17312</v>
      </c>
      <c r="AH3975" s="182" t="s">
        <v>2993</v>
      </c>
      <c r="AI3975" s="182" t="s">
        <v>17042</v>
      </c>
    </row>
    <row r="3976" spans="25:35" x14ac:dyDescent="0.4">
      <c r="Y3976" s="182" t="s">
        <v>8715</v>
      </c>
      <c r="Z3976" s="182">
        <v>1980</v>
      </c>
      <c r="AA3976" s="182">
        <v>856.9</v>
      </c>
      <c r="AB3976" s="182">
        <v>53</v>
      </c>
      <c r="AC3976" s="182">
        <v>2</v>
      </c>
      <c r="AD3976" s="182">
        <v>499.5</v>
      </c>
      <c r="AF3976" s="182" t="s">
        <v>8687</v>
      </c>
      <c r="AG3976" s="182" t="s">
        <v>17312</v>
      </c>
      <c r="AH3976" s="182" t="s">
        <v>2993</v>
      </c>
      <c r="AI3976" s="182" t="s">
        <v>17042</v>
      </c>
    </row>
    <row r="3977" spans="25:35" x14ac:dyDescent="0.4">
      <c r="Y3977" s="182" t="s">
        <v>8717</v>
      </c>
      <c r="Z3977" s="182">
        <v>1963</v>
      </c>
      <c r="AA3977" s="182">
        <v>459.8</v>
      </c>
      <c r="AB3977" s="182">
        <v>32</v>
      </c>
      <c r="AC3977" s="182">
        <v>3</v>
      </c>
      <c r="AD3977" s="182">
        <v>285.8</v>
      </c>
      <c r="AF3977" s="182" t="s">
        <v>1485</v>
      </c>
      <c r="AG3977" s="182" t="s">
        <v>17312</v>
      </c>
      <c r="AH3977" s="182" t="s">
        <v>2993</v>
      </c>
      <c r="AI3977" s="182" t="s">
        <v>17322</v>
      </c>
    </row>
    <row r="3978" spans="25:35" x14ac:dyDescent="0.4">
      <c r="Y3978" s="182" t="s">
        <v>8718</v>
      </c>
      <c r="Z3978" s="182">
        <v>1966</v>
      </c>
      <c r="AA3978" s="182">
        <v>368.8</v>
      </c>
      <c r="AB3978" s="182">
        <v>14</v>
      </c>
      <c r="AC3978" s="182">
        <v>2</v>
      </c>
      <c r="AD3978" s="182">
        <v>246</v>
      </c>
      <c r="AF3978" s="182" t="s">
        <v>8689</v>
      </c>
      <c r="AG3978" s="182" t="s">
        <v>17312</v>
      </c>
      <c r="AH3978" s="182" t="s">
        <v>2993</v>
      </c>
      <c r="AI3978" s="182" t="s">
        <v>17040</v>
      </c>
    </row>
    <row r="3979" spans="25:35" x14ac:dyDescent="0.4">
      <c r="Y3979" s="182" t="s">
        <v>8721</v>
      </c>
      <c r="Z3979" s="182">
        <v>1967</v>
      </c>
      <c r="AA3979" s="182">
        <v>309</v>
      </c>
      <c r="AB3979" s="182">
        <v>17</v>
      </c>
      <c r="AC3979" s="182">
        <v>2</v>
      </c>
      <c r="AD3979" s="182">
        <v>208.3</v>
      </c>
      <c r="AF3979" s="182" t="s">
        <v>8691</v>
      </c>
      <c r="AG3979" s="182" t="s">
        <v>17312</v>
      </c>
      <c r="AH3979" s="182" t="s">
        <v>2993</v>
      </c>
      <c r="AI3979" s="182" t="s">
        <v>17322</v>
      </c>
    </row>
    <row r="3980" spans="25:35" x14ac:dyDescent="0.4">
      <c r="Y3980" s="182" t="s">
        <v>8723</v>
      </c>
      <c r="Z3980" s="182">
        <v>1962</v>
      </c>
      <c r="AA3980" s="182">
        <v>332.4</v>
      </c>
      <c r="AB3980" s="182">
        <v>11</v>
      </c>
      <c r="AC3980" s="182">
        <v>2</v>
      </c>
      <c r="AD3980" s="182">
        <v>303.60000000000002</v>
      </c>
      <c r="AF3980" s="182" t="s">
        <v>8693</v>
      </c>
      <c r="AG3980" s="182" t="s">
        <v>17312</v>
      </c>
      <c r="AH3980" s="182" t="s">
        <v>2993</v>
      </c>
      <c r="AI3980" s="182" t="s">
        <v>17322</v>
      </c>
    </row>
    <row r="3981" spans="25:35" x14ac:dyDescent="0.4">
      <c r="Y3981" s="182" t="s">
        <v>8725</v>
      </c>
      <c r="Z3981" s="182">
        <v>1968</v>
      </c>
      <c r="AA3981" s="182">
        <v>386.4</v>
      </c>
      <c r="AB3981" s="182">
        <v>18</v>
      </c>
      <c r="AC3981" s="182">
        <v>2</v>
      </c>
      <c r="AD3981" s="182">
        <v>362.2</v>
      </c>
      <c r="AF3981" s="182" t="s">
        <v>8695</v>
      </c>
      <c r="AG3981" s="182" t="s">
        <v>17312</v>
      </c>
      <c r="AH3981" s="182" t="s">
        <v>2993</v>
      </c>
      <c r="AI3981" s="182" t="s">
        <v>17322</v>
      </c>
    </row>
    <row r="3982" spans="25:35" x14ac:dyDescent="0.4">
      <c r="Y3982" s="182" t="s">
        <v>8726</v>
      </c>
      <c r="Z3982" s="182">
        <v>1975</v>
      </c>
      <c r="AA3982" s="182">
        <v>360.3</v>
      </c>
      <c r="AB3982" s="182">
        <v>10</v>
      </c>
      <c r="AC3982" s="182">
        <v>2</v>
      </c>
      <c r="AD3982" s="182">
        <v>330.4</v>
      </c>
      <c r="AF3982" s="182" t="s">
        <v>8697</v>
      </c>
      <c r="AG3982" s="182" t="s">
        <v>17312</v>
      </c>
      <c r="AH3982" s="182" t="s">
        <v>2993</v>
      </c>
      <c r="AI3982" s="182" t="s">
        <v>17322</v>
      </c>
    </row>
    <row r="3983" spans="25:35" x14ac:dyDescent="0.4">
      <c r="Y3983" s="182" t="s">
        <v>8730</v>
      </c>
      <c r="Z3983" s="182">
        <v>1970</v>
      </c>
      <c r="AA3983" s="182">
        <v>393.2</v>
      </c>
      <c r="AB3983" s="182">
        <v>15</v>
      </c>
      <c r="AC3983" s="182">
        <v>2</v>
      </c>
      <c r="AD3983" s="182">
        <v>367.2</v>
      </c>
      <c r="AF3983" s="182" t="s">
        <v>8698</v>
      </c>
      <c r="AG3983" s="182" t="s">
        <v>17312</v>
      </c>
      <c r="AH3983" s="182" t="s">
        <v>2993</v>
      </c>
      <c r="AI3983" s="182" t="s">
        <v>17042</v>
      </c>
    </row>
    <row r="3984" spans="25:35" x14ac:dyDescent="0.4">
      <c r="Y3984" s="182" t="s">
        <v>8732</v>
      </c>
      <c r="Z3984" s="182">
        <v>1963</v>
      </c>
      <c r="AA3984" s="182">
        <v>428.9</v>
      </c>
      <c r="AB3984" s="182">
        <v>16</v>
      </c>
      <c r="AC3984" s="182">
        <v>2</v>
      </c>
      <c r="AD3984" s="182">
        <v>428.9</v>
      </c>
      <c r="AF3984" s="182" t="s">
        <v>1486</v>
      </c>
      <c r="AG3984" s="182" t="s">
        <v>17312</v>
      </c>
      <c r="AH3984" s="182" t="s">
        <v>2993</v>
      </c>
      <c r="AI3984" s="182" t="s">
        <v>17322</v>
      </c>
    </row>
    <row r="3985" spans="25:35" x14ac:dyDescent="0.4">
      <c r="Y3985" s="182" t="s">
        <v>1487</v>
      </c>
      <c r="Z3985" s="182">
        <v>1985</v>
      </c>
      <c r="AA3985" s="182">
        <v>2782.7</v>
      </c>
      <c r="AB3985" s="182">
        <v>103</v>
      </c>
      <c r="AC3985" s="182">
        <v>5</v>
      </c>
      <c r="AD3985" s="182">
        <v>2782.7</v>
      </c>
      <c r="AF3985" s="182" t="s">
        <v>8699</v>
      </c>
      <c r="AG3985" s="182" t="s">
        <v>17312</v>
      </c>
      <c r="AH3985" s="182" t="s">
        <v>2993</v>
      </c>
      <c r="AI3985" s="182" t="s">
        <v>17040</v>
      </c>
    </row>
    <row r="3986" spans="25:35" x14ac:dyDescent="0.4">
      <c r="Y3986" s="182" t="s">
        <v>8733</v>
      </c>
      <c r="Z3986" s="182">
        <v>1990</v>
      </c>
      <c r="AA3986" s="182">
        <v>4777.5</v>
      </c>
      <c r="AB3986" s="182">
        <v>194</v>
      </c>
      <c r="AC3986" s="182">
        <v>5</v>
      </c>
      <c r="AD3986" s="182">
        <v>4777.5</v>
      </c>
      <c r="AF3986" s="182" t="s">
        <v>8702</v>
      </c>
      <c r="AG3986" s="182" t="s">
        <v>17312</v>
      </c>
      <c r="AH3986" s="182" t="s">
        <v>2993</v>
      </c>
      <c r="AI3986" s="182" t="s">
        <v>17040</v>
      </c>
    </row>
    <row r="3987" spans="25:35" x14ac:dyDescent="0.4">
      <c r="Y3987" s="182" t="s">
        <v>8734</v>
      </c>
      <c r="Z3987" s="182">
        <v>1982</v>
      </c>
      <c r="AA3987" s="182">
        <v>4176</v>
      </c>
      <c r="AB3987" s="182">
        <v>183</v>
      </c>
      <c r="AC3987" s="182">
        <v>5</v>
      </c>
      <c r="AD3987" s="182">
        <v>2530</v>
      </c>
      <c r="AF3987" s="182" t="s">
        <v>8705</v>
      </c>
      <c r="AG3987" s="182" t="s">
        <v>17312</v>
      </c>
      <c r="AH3987" s="182" t="s">
        <v>2993</v>
      </c>
      <c r="AI3987" s="182" t="s">
        <v>17040</v>
      </c>
    </row>
    <row r="3988" spans="25:35" x14ac:dyDescent="0.4">
      <c r="Y3988" s="182" t="s">
        <v>8736</v>
      </c>
      <c r="Z3988" s="182">
        <v>1972</v>
      </c>
      <c r="AA3988" s="182">
        <v>261.2</v>
      </c>
      <c r="AB3988" s="182">
        <v>16</v>
      </c>
      <c r="AC3988" s="182">
        <v>2</v>
      </c>
      <c r="AD3988" s="182">
        <v>233.2</v>
      </c>
      <c r="AF3988" s="182" t="s">
        <v>8707</v>
      </c>
      <c r="AG3988" s="182" t="s">
        <v>17312</v>
      </c>
      <c r="AH3988" s="182" t="s">
        <v>2993</v>
      </c>
      <c r="AI3988" s="182" t="s">
        <v>17042</v>
      </c>
    </row>
    <row r="3989" spans="25:35" x14ac:dyDescent="0.4">
      <c r="Y3989" s="182" t="s">
        <v>8739</v>
      </c>
      <c r="Z3989" s="182">
        <v>1961</v>
      </c>
      <c r="AA3989" s="182">
        <v>181.3</v>
      </c>
      <c r="AB3989" s="182">
        <v>9</v>
      </c>
      <c r="AC3989" s="182">
        <v>2</v>
      </c>
      <c r="AD3989" s="182">
        <v>159.30000000000001</v>
      </c>
      <c r="AF3989" s="182" t="s">
        <v>8708</v>
      </c>
      <c r="AG3989" s="182" t="s">
        <v>17312</v>
      </c>
      <c r="AH3989" s="182" t="s">
        <v>2993</v>
      </c>
      <c r="AI3989" s="182" t="s">
        <v>17042</v>
      </c>
    </row>
    <row r="3990" spans="25:35" x14ac:dyDescent="0.4">
      <c r="Y3990" s="182" t="s">
        <v>8741</v>
      </c>
      <c r="Z3990" s="182">
        <v>1961</v>
      </c>
      <c r="AA3990" s="182">
        <v>295.89999999999998</v>
      </c>
      <c r="AB3990" s="182">
        <v>10</v>
      </c>
      <c r="AC3990" s="182">
        <v>2</v>
      </c>
      <c r="AD3990" s="182">
        <v>272.3</v>
      </c>
      <c r="AF3990" s="182" t="s">
        <v>8709</v>
      </c>
      <c r="AG3990" s="182" t="s">
        <v>17312</v>
      </c>
      <c r="AH3990" s="182" t="s">
        <v>2993</v>
      </c>
      <c r="AI3990" s="182" t="s">
        <v>17322</v>
      </c>
    </row>
    <row r="3991" spans="25:35" x14ac:dyDescent="0.4">
      <c r="Y3991" s="182" t="s">
        <v>8745</v>
      </c>
      <c r="Z3991" s="182">
        <v>1960</v>
      </c>
      <c r="AA3991" s="182">
        <v>276.10000000000002</v>
      </c>
      <c r="AB3991" s="182">
        <v>18</v>
      </c>
      <c r="AC3991" s="182">
        <v>2</v>
      </c>
      <c r="AD3991" s="182">
        <v>276.10000000000002</v>
      </c>
      <c r="AF3991" s="182" t="s">
        <v>8710</v>
      </c>
      <c r="AG3991" s="182" t="s">
        <v>17312</v>
      </c>
      <c r="AH3991" s="182" t="s">
        <v>2993</v>
      </c>
      <c r="AI3991" s="182" t="s">
        <v>17322</v>
      </c>
    </row>
    <row r="3992" spans="25:35" x14ac:dyDescent="0.4">
      <c r="Y3992" s="182" t="s">
        <v>8747</v>
      </c>
      <c r="Z3992" s="182">
        <v>1936</v>
      </c>
      <c r="AA3992" s="182">
        <v>482.8</v>
      </c>
      <c r="AB3992" s="182">
        <v>26</v>
      </c>
      <c r="AC3992" s="182">
        <v>2</v>
      </c>
      <c r="AD3992" s="182">
        <v>482.8</v>
      </c>
      <c r="AF3992" s="182" t="s">
        <v>8712</v>
      </c>
      <c r="AG3992" s="182" t="s">
        <v>17312</v>
      </c>
      <c r="AH3992" s="182" t="s">
        <v>2993</v>
      </c>
      <c r="AI3992" s="182" t="s">
        <v>17040</v>
      </c>
    </row>
    <row r="3993" spans="25:35" x14ac:dyDescent="0.4">
      <c r="Y3993" s="182" t="s">
        <v>8748</v>
      </c>
      <c r="Z3993" s="182">
        <v>1936</v>
      </c>
      <c r="AA3993" s="182">
        <v>416.4</v>
      </c>
      <c r="AB3993" s="182">
        <v>21</v>
      </c>
      <c r="AC3993" s="182">
        <v>2</v>
      </c>
      <c r="AD3993" s="182">
        <v>415.6</v>
      </c>
      <c r="AF3993" s="182" t="s">
        <v>8714</v>
      </c>
      <c r="AG3993" s="182" t="s">
        <v>17312</v>
      </c>
      <c r="AH3993" s="182" t="s">
        <v>2993</v>
      </c>
      <c r="AI3993" s="182" t="s">
        <v>17322</v>
      </c>
    </row>
    <row r="3994" spans="25:35" x14ac:dyDescent="0.4">
      <c r="Y3994" s="182" t="s">
        <v>8751</v>
      </c>
      <c r="Z3994" s="182">
        <v>1936</v>
      </c>
      <c r="AA3994" s="182">
        <v>394.7</v>
      </c>
      <c r="AB3994" s="182">
        <v>24</v>
      </c>
      <c r="AC3994" s="182">
        <v>2</v>
      </c>
      <c r="AD3994" s="182">
        <v>394.5</v>
      </c>
      <c r="AF3994" s="182" t="s">
        <v>8715</v>
      </c>
      <c r="AG3994" s="182" t="s">
        <v>17312</v>
      </c>
      <c r="AH3994" s="182" t="s">
        <v>2993</v>
      </c>
      <c r="AI3994" s="182" t="s">
        <v>17322</v>
      </c>
    </row>
    <row r="3995" spans="25:35" x14ac:dyDescent="0.4">
      <c r="Y3995" s="182" t="s">
        <v>8753</v>
      </c>
      <c r="Z3995" s="182">
        <v>1936</v>
      </c>
      <c r="AA3995" s="182">
        <v>446.4</v>
      </c>
      <c r="AB3995" s="182">
        <v>24</v>
      </c>
      <c r="AC3995" s="182">
        <v>2</v>
      </c>
      <c r="AD3995" s="182">
        <v>397.5</v>
      </c>
      <c r="AF3995" s="182" t="s">
        <v>8717</v>
      </c>
      <c r="AG3995" s="182" t="s">
        <v>17312</v>
      </c>
      <c r="AH3995" s="182" t="s">
        <v>2993</v>
      </c>
      <c r="AI3995" s="182" t="s">
        <v>17040</v>
      </c>
    </row>
    <row r="3996" spans="25:35" x14ac:dyDescent="0.4">
      <c r="Y3996" s="182" t="s">
        <v>8754</v>
      </c>
      <c r="Z3996" s="182">
        <v>1936</v>
      </c>
      <c r="AA3996" s="182">
        <v>416.1</v>
      </c>
      <c r="AB3996" s="182">
        <v>17</v>
      </c>
      <c r="AC3996" s="182">
        <v>2</v>
      </c>
      <c r="AD3996" s="182">
        <v>412.1</v>
      </c>
      <c r="AF3996" s="182" t="s">
        <v>8718</v>
      </c>
      <c r="AG3996" s="182" t="s">
        <v>17312</v>
      </c>
      <c r="AH3996" s="182" t="s">
        <v>2993</v>
      </c>
      <c r="AI3996" s="182" t="s">
        <v>17042</v>
      </c>
    </row>
    <row r="3997" spans="25:35" x14ac:dyDescent="0.4">
      <c r="Y3997" s="182" t="s">
        <v>8755</v>
      </c>
      <c r="Z3997" s="182">
        <v>1982</v>
      </c>
      <c r="AA3997" s="182">
        <v>882.3</v>
      </c>
      <c r="AB3997" s="182">
        <v>29</v>
      </c>
      <c r="AC3997" s="182">
        <v>4</v>
      </c>
      <c r="AD3997" s="182">
        <v>779.5</v>
      </c>
      <c r="AF3997" s="182" t="s">
        <v>8721</v>
      </c>
      <c r="AG3997" s="182" t="s">
        <v>17312</v>
      </c>
      <c r="AH3997" s="182" t="s">
        <v>2993</v>
      </c>
      <c r="AI3997" s="182" t="s">
        <v>17040</v>
      </c>
    </row>
    <row r="3998" spans="25:35" x14ac:dyDescent="0.4">
      <c r="Y3998" s="182" t="s">
        <v>8756</v>
      </c>
      <c r="Z3998" s="182">
        <v>1940</v>
      </c>
      <c r="AA3998" s="182">
        <v>206.2</v>
      </c>
      <c r="AB3998" s="182">
        <v>9</v>
      </c>
      <c r="AC3998" s="182">
        <v>2</v>
      </c>
      <c r="AD3998" s="182">
        <v>206.2</v>
      </c>
      <c r="AF3998" s="182" t="s">
        <v>8723</v>
      </c>
      <c r="AG3998" s="182" t="s">
        <v>17312</v>
      </c>
      <c r="AH3998" s="182" t="s">
        <v>2993</v>
      </c>
      <c r="AI3998" s="182" t="s">
        <v>17040</v>
      </c>
    </row>
    <row r="3999" spans="25:35" x14ac:dyDescent="0.4">
      <c r="Y3999" s="182" t="s">
        <v>8758</v>
      </c>
      <c r="Z3999" s="182">
        <v>1962</v>
      </c>
      <c r="AA3999" s="182">
        <v>264.7</v>
      </c>
      <c r="AB3999" s="182">
        <v>14</v>
      </c>
      <c r="AC3999" s="182">
        <v>2</v>
      </c>
      <c r="AD3999" s="182">
        <v>264.7</v>
      </c>
      <c r="AF3999" s="182" t="s">
        <v>8725</v>
      </c>
      <c r="AG3999" s="182" t="s">
        <v>17312</v>
      </c>
      <c r="AH3999" s="182" t="s">
        <v>2993</v>
      </c>
      <c r="AI3999" s="182" t="s">
        <v>17040</v>
      </c>
    </row>
    <row r="4000" spans="25:35" x14ac:dyDescent="0.4">
      <c r="Y4000" s="182" t="s">
        <v>8760</v>
      </c>
      <c r="Z4000" s="182">
        <v>1966</v>
      </c>
      <c r="AA4000" s="182">
        <v>204.4</v>
      </c>
      <c r="AB4000" s="182">
        <v>10</v>
      </c>
      <c r="AC4000" s="182">
        <v>2</v>
      </c>
      <c r="AD4000" s="182">
        <v>204.4</v>
      </c>
      <c r="AF4000" s="182" t="s">
        <v>8726</v>
      </c>
      <c r="AG4000" s="182" t="s">
        <v>17312</v>
      </c>
      <c r="AH4000" s="182" t="s">
        <v>2993</v>
      </c>
      <c r="AI4000" s="182" t="s">
        <v>17040</v>
      </c>
    </row>
    <row r="4001" spans="25:35" x14ac:dyDescent="0.4">
      <c r="Y4001" s="182" t="s">
        <v>8761</v>
      </c>
      <c r="Z4001" s="182">
        <v>1961</v>
      </c>
      <c r="AA4001" s="182">
        <v>191.5</v>
      </c>
      <c r="AB4001" s="182">
        <v>10</v>
      </c>
      <c r="AC4001" s="182">
        <v>2</v>
      </c>
      <c r="AD4001" s="182">
        <v>191.5</v>
      </c>
      <c r="AF4001" s="182" t="s">
        <v>8730</v>
      </c>
      <c r="AG4001" s="182" t="s">
        <v>17312</v>
      </c>
      <c r="AH4001" s="182" t="s">
        <v>2993</v>
      </c>
      <c r="AI4001" s="182" t="s">
        <v>17040</v>
      </c>
    </row>
    <row r="4002" spans="25:35" x14ac:dyDescent="0.4">
      <c r="Y4002" s="182" t="s">
        <v>8762</v>
      </c>
      <c r="Z4002" s="182">
        <v>1960</v>
      </c>
      <c r="AA4002" s="182">
        <v>277.89999999999998</v>
      </c>
      <c r="AB4002" s="182">
        <v>14</v>
      </c>
      <c r="AC4002" s="182">
        <v>2</v>
      </c>
      <c r="AD4002" s="182">
        <v>277.89999999999998</v>
      </c>
      <c r="AF4002" s="182" t="s">
        <v>8732</v>
      </c>
      <c r="AG4002" s="182" t="s">
        <v>17312</v>
      </c>
      <c r="AH4002" s="182" t="s">
        <v>2993</v>
      </c>
      <c r="AI4002" s="182" t="s">
        <v>17042</v>
      </c>
    </row>
    <row r="4003" spans="25:35" x14ac:dyDescent="0.4">
      <c r="Y4003" s="182" t="s">
        <v>8763</v>
      </c>
      <c r="Z4003" s="182">
        <v>1966</v>
      </c>
      <c r="AA4003" s="182">
        <v>297.39999999999998</v>
      </c>
      <c r="AB4003" s="182">
        <v>8</v>
      </c>
      <c r="AC4003" s="182">
        <v>2</v>
      </c>
      <c r="AD4003" s="182">
        <v>297.39999999999998</v>
      </c>
      <c r="AF4003" s="182" t="s">
        <v>1487</v>
      </c>
      <c r="AG4003" s="182" t="s">
        <v>17312</v>
      </c>
      <c r="AH4003" s="182" t="s">
        <v>2993</v>
      </c>
      <c r="AI4003" s="182" t="s">
        <v>17315</v>
      </c>
    </row>
    <row r="4004" spans="25:35" x14ac:dyDescent="0.4">
      <c r="Y4004" s="182" t="s">
        <v>8765</v>
      </c>
      <c r="Z4004" s="182">
        <v>1936</v>
      </c>
      <c r="AA4004" s="182">
        <v>227</v>
      </c>
      <c r="AB4004" s="182">
        <v>5</v>
      </c>
      <c r="AC4004" s="182">
        <v>1</v>
      </c>
      <c r="AD4004" s="182">
        <v>204.7</v>
      </c>
      <c r="AF4004" s="182" t="s">
        <v>8733</v>
      </c>
      <c r="AG4004" s="182" t="s">
        <v>17319</v>
      </c>
      <c r="AH4004" s="182" t="s">
        <v>2993</v>
      </c>
      <c r="AI4004" s="182" t="s">
        <v>17320</v>
      </c>
    </row>
    <row r="4005" spans="25:35" x14ac:dyDescent="0.4">
      <c r="Y4005" s="182" t="s">
        <v>1488</v>
      </c>
      <c r="Z4005" s="182">
        <v>1952</v>
      </c>
      <c r="AA4005" s="182">
        <v>484.4</v>
      </c>
      <c r="AB4005" s="182">
        <v>11</v>
      </c>
      <c r="AC4005" s="182">
        <v>2</v>
      </c>
      <c r="AD4005" s="182">
        <v>484.4</v>
      </c>
      <c r="AF4005" s="182" t="s">
        <v>8734</v>
      </c>
      <c r="AG4005" s="182" t="s">
        <v>17312</v>
      </c>
      <c r="AH4005" s="182" t="s">
        <v>2993</v>
      </c>
      <c r="AI4005" s="182" t="s">
        <v>17320</v>
      </c>
    </row>
    <row r="4006" spans="25:35" x14ac:dyDescent="0.4">
      <c r="Y4006" s="182" t="s">
        <v>1489</v>
      </c>
      <c r="Z4006" s="182">
        <v>1940</v>
      </c>
      <c r="AA4006" s="182">
        <v>389.4</v>
      </c>
      <c r="AB4006" s="182">
        <v>13</v>
      </c>
      <c r="AC4006" s="182">
        <v>2</v>
      </c>
      <c r="AD4006" s="182">
        <v>389.4</v>
      </c>
      <c r="AF4006" s="182" t="s">
        <v>8736</v>
      </c>
      <c r="AG4006" s="182" t="s">
        <v>17312</v>
      </c>
      <c r="AH4006" s="182" t="s">
        <v>2993</v>
      </c>
      <c r="AI4006" s="182" t="s">
        <v>17040</v>
      </c>
    </row>
    <row r="4007" spans="25:35" x14ac:dyDescent="0.4">
      <c r="Y4007" s="182" t="s">
        <v>8767</v>
      </c>
      <c r="Z4007" s="182">
        <v>1947</v>
      </c>
      <c r="AA4007" s="182">
        <v>270.8</v>
      </c>
      <c r="AB4007" s="182">
        <v>10</v>
      </c>
      <c r="AC4007" s="182">
        <v>2</v>
      </c>
      <c r="AD4007" s="182">
        <v>270.8</v>
      </c>
      <c r="AF4007" s="182" t="s">
        <v>8739</v>
      </c>
      <c r="AG4007" s="182" t="s">
        <v>17312</v>
      </c>
      <c r="AH4007" s="182" t="s">
        <v>2993</v>
      </c>
      <c r="AI4007" s="182" t="s">
        <v>17040</v>
      </c>
    </row>
    <row r="4008" spans="25:35" x14ac:dyDescent="0.4">
      <c r="Y4008" s="182" t="s">
        <v>1490</v>
      </c>
      <c r="Z4008" s="182">
        <v>1991</v>
      </c>
      <c r="AA4008" s="182">
        <v>374.4</v>
      </c>
      <c r="AB4008" s="182">
        <v>21</v>
      </c>
      <c r="AC4008" s="182">
        <v>2</v>
      </c>
      <c r="AD4008" s="182">
        <v>374.4</v>
      </c>
      <c r="AF4008" s="182" t="s">
        <v>8741</v>
      </c>
      <c r="AG4008" s="182" t="s">
        <v>17312</v>
      </c>
      <c r="AH4008" s="182" t="s">
        <v>2993</v>
      </c>
      <c r="AI4008" s="182" t="s">
        <v>17040</v>
      </c>
    </row>
    <row r="4009" spans="25:35" x14ac:dyDescent="0.4">
      <c r="Y4009" s="182" t="s">
        <v>1491</v>
      </c>
      <c r="Z4009" s="182">
        <v>1990</v>
      </c>
      <c r="AA4009" s="182">
        <v>427.8</v>
      </c>
      <c r="AB4009" s="182">
        <v>25</v>
      </c>
      <c r="AC4009" s="182">
        <v>2</v>
      </c>
      <c r="AD4009" s="182">
        <v>427.8</v>
      </c>
      <c r="AF4009" s="182" t="s">
        <v>8745</v>
      </c>
      <c r="AG4009" s="182" t="s">
        <v>17312</v>
      </c>
      <c r="AH4009" s="182" t="s">
        <v>2993</v>
      </c>
      <c r="AI4009" s="182" t="s">
        <v>17040</v>
      </c>
    </row>
    <row r="4010" spans="25:35" x14ac:dyDescent="0.4">
      <c r="Y4010" s="182" t="s">
        <v>8768</v>
      </c>
      <c r="Z4010" s="182">
        <v>1977</v>
      </c>
      <c r="AA4010" s="182">
        <v>713.3</v>
      </c>
      <c r="AB4010" s="182">
        <v>32</v>
      </c>
      <c r="AC4010" s="182">
        <v>2</v>
      </c>
      <c r="AD4010" s="182">
        <v>713.3</v>
      </c>
      <c r="AF4010" s="182" t="s">
        <v>8747</v>
      </c>
      <c r="AG4010" s="182" t="s">
        <v>17327</v>
      </c>
      <c r="AH4010" s="182" t="s">
        <v>2993</v>
      </c>
      <c r="AI4010" s="182" t="s">
        <v>17042</v>
      </c>
    </row>
    <row r="4011" spans="25:35" x14ac:dyDescent="0.4">
      <c r="Y4011" s="182" t="s">
        <v>1492</v>
      </c>
      <c r="Z4011" s="182">
        <v>1990</v>
      </c>
      <c r="AA4011" s="182">
        <v>968.6</v>
      </c>
      <c r="AB4011" s="182">
        <v>61</v>
      </c>
      <c r="AC4011" s="182">
        <v>2</v>
      </c>
      <c r="AD4011" s="182">
        <v>881.1</v>
      </c>
      <c r="AF4011" s="182" t="s">
        <v>8748</v>
      </c>
      <c r="AG4011" s="182" t="s">
        <v>17327</v>
      </c>
      <c r="AH4011" s="182" t="s">
        <v>2993</v>
      </c>
      <c r="AI4011" s="182" t="s">
        <v>17042</v>
      </c>
    </row>
    <row r="4012" spans="25:35" x14ac:dyDescent="0.4">
      <c r="Y4012" s="182" t="s">
        <v>1493</v>
      </c>
      <c r="Z4012" s="182">
        <v>1985</v>
      </c>
      <c r="AA4012" s="182">
        <v>1970</v>
      </c>
      <c r="AB4012" s="182">
        <v>86</v>
      </c>
      <c r="AC4012" s="182">
        <v>3</v>
      </c>
      <c r="AD4012" s="182">
        <v>1970</v>
      </c>
      <c r="AF4012" s="182" t="s">
        <v>8751</v>
      </c>
      <c r="AG4012" s="182" t="s">
        <v>17327</v>
      </c>
      <c r="AH4012" s="182" t="s">
        <v>2993</v>
      </c>
      <c r="AI4012" s="182" t="s">
        <v>17042</v>
      </c>
    </row>
    <row r="4013" spans="25:35" x14ac:dyDescent="0.4">
      <c r="Y4013" s="182" t="s">
        <v>1494</v>
      </c>
      <c r="Z4013" s="182">
        <v>1988</v>
      </c>
      <c r="AA4013" s="182">
        <v>1978.3</v>
      </c>
      <c r="AB4013" s="182">
        <v>91</v>
      </c>
      <c r="AC4013" s="182">
        <v>3</v>
      </c>
      <c r="AD4013" s="182">
        <v>1833.2</v>
      </c>
      <c r="AF4013" s="182" t="s">
        <v>8753</v>
      </c>
      <c r="AG4013" s="182" t="s">
        <v>17327</v>
      </c>
      <c r="AH4013" s="182" t="s">
        <v>2993</v>
      </c>
      <c r="AI4013" s="182" t="s">
        <v>17042</v>
      </c>
    </row>
    <row r="4014" spans="25:35" x14ac:dyDescent="0.4">
      <c r="Y4014" s="182" t="s">
        <v>8769</v>
      </c>
      <c r="Z4014" s="182">
        <v>1982</v>
      </c>
      <c r="AA4014" s="182">
        <v>1997.9</v>
      </c>
      <c r="AB4014" s="182">
        <v>88</v>
      </c>
      <c r="AC4014" s="182">
        <v>3</v>
      </c>
      <c r="AD4014" s="182">
        <v>1878.3</v>
      </c>
      <c r="AF4014" s="182" t="s">
        <v>8754</v>
      </c>
      <c r="AG4014" s="182" t="s">
        <v>17327</v>
      </c>
      <c r="AH4014" s="182" t="s">
        <v>2993</v>
      </c>
      <c r="AI4014" s="182" t="s">
        <v>17042</v>
      </c>
    </row>
    <row r="4015" spans="25:35" x14ac:dyDescent="0.4">
      <c r="Y4015" s="182" t="s">
        <v>8771</v>
      </c>
      <c r="Z4015" s="182">
        <v>1985</v>
      </c>
      <c r="AA4015" s="182">
        <v>2695.1</v>
      </c>
      <c r="AB4015" s="182">
        <v>92</v>
      </c>
      <c r="AC4015" s="182">
        <v>3</v>
      </c>
      <c r="AD4015" s="182">
        <v>1886.3</v>
      </c>
      <c r="AF4015" s="182" t="s">
        <v>8755</v>
      </c>
      <c r="AG4015" s="182" t="s">
        <v>17312</v>
      </c>
      <c r="AH4015" s="182" t="s">
        <v>2993</v>
      </c>
      <c r="AI4015" s="182" t="s">
        <v>17040</v>
      </c>
    </row>
    <row r="4016" spans="25:35" x14ac:dyDescent="0.4">
      <c r="Y4016" s="182" t="s">
        <v>8773</v>
      </c>
      <c r="Z4016" s="182">
        <v>1970</v>
      </c>
      <c r="AA4016" s="182">
        <v>328.6</v>
      </c>
      <c r="AB4016" s="182">
        <v>27</v>
      </c>
      <c r="AC4016" s="182">
        <v>2</v>
      </c>
      <c r="AD4016" s="182">
        <v>328.6</v>
      </c>
      <c r="AF4016" s="182" t="s">
        <v>8756</v>
      </c>
      <c r="AG4016" s="182" t="s">
        <v>17312</v>
      </c>
      <c r="AH4016" s="182" t="s">
        <v>2993</v>
      </c>
      <c r="AI4016" s="182" t="s">
        <v>17040</v>
      </c>
    </row>
    <row r="4017" spans="25:35" x14ac:dyDescent="0.4">
      <c r="Y4017" s="182" t="s">
        <v>8774</v>
      </c>
      <c r="Z4017" s="182">
        <v>1971</v>
      </c>
      <c r="AA4017" s="182">
        <v>766.4</v>
      </c>
      <c r="AB4017" s="182">
        <v>36</v>
      </c>
      <c r="AC4017" s="182">
        <v>2</v>
      </c>
      <c r="AD4017" s="182">
        <v>766.4</v>
      </c>
      <c r="AF4017" s="182" t="s">
        <v>8758</v>
      </c>
      <c r="AG4017" s="182" t="s">
        <v>17312</v>
      </c>
      <c r="AH4017" s="182" t="s">
        <v>2993</v>
      </c>
      <c r="AI4017" s="182" t="s">
        <v>17040</v>
      </c>
    </row>
    <row r="4018" spans="25:35" x14ac:dyDescent="0.4">
      <c r="Y4018" s="182" t="s">
        <v>484</v>
      </c>
      <c r="Z4018" s="182">
        <v>1982</v>
      </c>
      <c r="AA4018" s="182">
        <v>917.2</v>
      </c>
      <c r="AB4018" s="182">
        <v>35</v>
      </c>
      <c r="AC4018" s="182">
        <v>2</v>
      </c>
      <c r="AD4018" s="182">
        <v>917.2</v>
      </c>
      <c r="AF4018" s="182" t="s">
        <v>8760</v>
      </c>
      <c r="AG4018" s="182" t="s">
        <v>17312</v>
      </c>
      <c r="AH4018" s="182" t="s">
        <v>2993</v>
      </c>
      <c r="AI4018" s="182" t="s">
        <v>17040</v>
      </c>
    </row>
    <row r="4019" spans="25:35" x14ac:dyDescent="0.4">
      <c r="Y4019" s="182" t="s">
        <v>8775</v>
      </c>
      <c r="Z4019" s="182">
        <v>1973</v>
      </c>
      <c r="AA4019" s="182">
        <v>744.8</v>
      </c>
      <c r="AB4019" s="182">
        <v>31</v>
      </c>
      <c r="AC4019" s="182">
        <v>2</v>
      </c>
      <c r="AD4019" s="182">
        <v>744.8</v>
      </c>
      <c r="AF4019" s="182" t="s">
        <v>8761</v>
      </c>
      <c r="AG4019" s="182" t="s">
        <v>17312</v>
      </c>
      <c r="AH4019" s="182" t="s">
        <v>2993</v>
      </c>
      <c r="AI4019" s="182" t="s">
        <v>17040</v>
      </c>
    </row>
    <row r="4020" spans="25:35" x14ac:dyDescent="0.4">
      <c r="Y4020" s="182" t="s">
        <v>1495</v>
      </c>
      <c r="Z4020" s="182">
        <v>1890</v>
      </c>
      <c r="AA4020" s="182">
        <v>245</v>
      </c>
      <c r="AB4020" s="182">
        <v>11</v>
      </c>
      <c r="AC4020" s="182">
        <v>2</v>
      </c>
      <c r="AD4020" s="182">
        <v>245</v>
      </c>
      <c r="AF4020" s="182" t="s">
        <v>8762</v>
      </c>
      <c r="AG4020" s="182" t="s">
        <v>17327</v>
      </c>
      <c r="AH4020" s="182" t="s">
        <v>2993</v>
      </c>
      <c r="AI4020" s="182" t="s">
        <v>17040</v>
      </c>
    </row>
    <row r="4021" spans="25:35" x14ac:dyDescent="0.4">
      <c r="Y4021" s="182" t="s">
        <v>492</v>
      </c>
      <c r="Z4021" s="182">
        <v>1961</v>
      </c>
      <c r="AA4021" s="182">
        <v>850</v>
      </c>
      <c r="AB4021" s="182">
        <v>40</v>
      </c>
      <c r="AC4021" s="182">
        <v>3</v>
      </c>
      <c r="AD4021" s="182">
        <v>850</v>
      </c>
      <c r="AF4021" s="182" t="s">
        <v>8763</v>
      </c>
      <c r="AG4021" s="182" t="s">
        <v>17312</v>
      </c>
      <c r="AH4021" s="182" t="s">
        <v>2993</v>
      </c>
      <c r="AI4021" s="182" t="s">
        <v>17040</v>
      </c>
    </row>
    <row r="4022" spans="25:35" x14ac:dyDescent="0.4">
      <c r="Y4022" s="182" t="s">
        <v>8776</v>
      </c>
      <c r="Z4022" s="182">
        <v>1967</v>
      </c>
      <c r="AA4022" s="182">
        <v>534.20000000000005</v>
      </c>
      <c r="AB4022" s="182">
        <v>16</v>
      </c>
      <c r="AC4022" s="182">
        <v>2</v>
      </c>
      <c r="AD4022" s="182">
        <v>534.20000000000005</v>
      </c>
      <c r="AF4022" s="182" t="s">
        <v>8765</v>
      </c>
      <c r="AG4022" s="182" t="s">
        <v>17327</v>
      </c>
      <c r="AH4022" s="182" t="s">
        <v>2993</v>
      </c>
      <c r="AI4022" s="182" t="s">
        <v>17042</v>
      </c>
    </row>
    <row r="4023" spans="25:35" x14ac:dyDescent="0.4">
      <c r="Y4023" s="182" t="s">
        <v>8777</v>
      </c>
      <c r="Z4023" s="182">
        <v>1978</v>
      </c>
      <c r="AA4023" s="182">
        <v>1260.3</v>
      </c>
      <c r="AB4023" s="182">
        <v>65</v>
      </c>
      <c r="AC4023" s="182">
        <v>2</v>
      </c>
      <c r="AD4023" s="182">
        <v>1260.3</v>
      </c>
      <c r="AF4023" s="182" t="s">
        <v>1488</v>
      </c>
      <c r="AG4023" s="182" t="s">
        <v>17327</v>
      </c>
      <c r="AH4023" s="182" t="s">
        <v>2993</v>
      </c>
      <c r="AI4023" s="182" t="s">
        <v>17042</v>
      </c>
    </row>
    <row r="4024" spans="25:35" x14ac:dyDescent="0.4">
      <c r="Y4024" s="182" t="s">
        <v>473</v>
      </c>
      <c r="Z4024" s="182">
        <v>1981</v>
      </c>
      <c r="AA4024" s="182">
        <v>947.4</v>
      </c>
      <c r="AB4024" s="182">
        <v>35</v>
      </c>
      <c r="AC4024" s="182">
        <v>2</v>
      </c>
      <c r="AD4024" s="182">
        <v>947.4</v>
      </c>
      <c r="AF4024" s="182" t="s">
        <v>1489</v>
      </c>
      <c r="AG4024" s="182" t="s">
        <v>17327</v>
      </c>
      <c r="AH4024" s="182" t="s">
        <v>2993</v>
      </c>
      <c r="AI4024" s="182" t="s">
        <v>17042</v>
      </c>
    </row>
    <row r="4025" spans="25:35" x14ac:dyDescent="0.4">
      <c r="Y4025" s="182" t="s">
        <v>1496</v>
      </c>
      <c r="Z4025" s="182">
        <v>1988</v>
      </c>
      <c r="AA4025" s="182">
        <v>624.70000000000005</v>
      </c>
      <c r="AB4025" s="182">
        <v>24</v>
      </c>
      <c r="AC4025" s="182">
        <v>2</v>
      </c>
      <c r="AD4025" s="182">
        <v>624.70000000000005</v>
      </c>
      <c r="AF4025" s="182" t="s">
        <v>8767</v>
      </c>
      <c r="AG4025" s="182" t="s">
        <v>17312</v>
      </c>
      <c r="AH4025" s="182" t="s">
        <v>2993</v>
      </c>
      <c r="AI4025" s="182" t="s">
        <v>17042</v>
      </c>
    </row>
    <row r="4026" spans="25:35" x14ac:dyDescent="0.4">
      <c r="Y4026" s="182" t="s">
        <v>1511</v>
      </c>
      <c r="Z4026" s="182">
        <v>1988</v>
      </c>
      <c r="AA4026" s="182">
        <v>627.1</v>
      </c>
      <c r="AB4026" s="182">
        <v>39</v>
      </c>
      <c r="AC4026" s="182">
        <v>2</v>
      </c>
      <c r="AD4026" s="182">
        <v>627.09999999999991</v>
      </c>
      <c r="AF4026" s="182" t="s">
        <v>1490</v>
      </c>
      <c r="AG4026" s="182" t="s">
        <v>17312</v>
      </c>
      <c r="AH4026" s="182" t="s">
        <v>2993</v>
      </c>
      <c r="AI4026" s="182" t="s">
        <v>17040</v>
      </c>
    </row>
    <row r="4027" spans="25:35" x14ac:dyDescent="0.4">
      <c r="Y4027" s="182" t="s">
        <v>1512</v>
      </c>
      <c r="Z4027" s="182">
        <v>1988</v>
      </c>
      <c r="AA4027" s="182">
        <v>609.6</v>
      </c>
      <c r="AB4027" s="182">
        <v>26</v>
      </c>
      <c r="AC4027" s="182">
        <v>2</v>
      </c>
      <c r="AD4027" s="182">
        <v>609.6</v>
      </c>
      <c r="AF4027" s="182" t="s">
        <v>1491</v>
      </c>
      <c r="AG4027" s="182" t="s">
        <v>17312</v>
      </c>
      <c r="AH4027" s="182" t="s">
        <v>2993</v>
      </c>
      <c r="AI4027" s="182" t="s">
        <v>17040</v>
      </c>
    </row>
    <row r="4028" spans="25:35" x14ac:dyDescent="0.4">
      <c r="Y4028" s="182" t="s">
        <v>1513</v>
      </c>
      <c r="Z4028" s="182">
        <v>1988</v>
      </c>
      <c r="AA4028" s="182">
        <v>611</v>
      </c>
      <c r="AB4028" s="182">
        <v>17</v>
      </c>
      <c r="AC4028" s="182">
        <v>2</v>
      </c>
      <c r="AD4028" s="182">
        <v>611</v>
      </c>
      <c r="AF4028" s="182" t="s">
        <v>8768</v>
      </c>
      <c r="AG4028" s="182" t="s">
        <v>17312</v>
      </c>
      <c r="AH4028" s="182" t="s">
        <v>2993</v>
      </c>
      <c r="AI4028" s="182" t="s">
        <v>17042</v>
      </c>
    </row>
    <row r="4029" spans="25:35" x14ac:dyDescent="0.4">
      <c r="Y4029" s="182" t="s">
        <v>8779</v>
      </c>
      <c r="Z4029" s="182">
        <v>1971</v>
      </c>
      <c r="AA4029" s="182">
        <v>769.9</v>
      </c>
      <c r="AB4029" s="182">
        <v>21</v>
      </c>
      <c r="AC4029" s="182">
        <v>2</v>
      </c>
      <c r="AD4029" s="182">
        <v>769.9</v>
      </c>
      <c r="AF4029" s="182" t="s">
        <v>1492</v>
      </c>
      <c r="AG4029" s="182" t="s">
        <v>17312</v>
      </c>
      <c r="AH4029" s="182" t="s">
        <v>2993</v>
      </c>
      <c r="AI4029" s="182" t="s">
        <v>17322</v>
      </c>
    </row>
    <row r="4030" spans="25:35" x14ac:dyDescent="0.4">
      <c r="Y4030" s="182" t="s">
        <v>1514</v>
      </c>
      <c r="Z4030" s="182">
        <v>1961</v>
      </c>
      <c r="AA4030" s="182">
        <v>300.8</v>
      </c>
      <c r="AB4030" s="182">
        <v>17</v>
      </c>
      <c r="AC4030" s="182">
        <v>2</v>
      </c>
      <c r="AD4030" s="182">
        <v>279</v>
      </c>
      <c r="AF4030" s="182" t="s">
        <v>1493</v>
      </c>
      <c r="AG4030" s="182" t="s">
        <v>17312</v>
      </c>
      <c r="AH4030" s="182" t="s">
        <v>2993</v>
      </c>
      <c r="AI4030" s="182" t="s">
        <v>17322</v>
      </c>
    </row>
    <row r="4031" spans="25:35" x14ac:dyDescent="0.4">
      <c r="Y4031" s="182" t="s">
        <v>8780</v>
      </c>
      <c r="Z4031" s="182">
        <v>1961</v>
      </c>
      <c r="AA4031" s="182">
        <v>300.39999999999998</v>
      </c>
      <c r="AB4031" s="182">
        <v>20</v>
      </c>
      <c r="AC4031" s="182">
        <v>2</v>
      </c>
      <c r="AD4031" s="182">
        <v>300.39999999999998</v>
      </c>
      <c r="AF4031" s="182" t="s">
        <v>1494</v>
      </c>
      <c r="AG4031" s="182" t="s">
        <v>17312</v>
      </c>
      <c r="AH4031" s="182" t="s">
        <v>2993</v>
      </c>
      <c r="AI4031" s="182" t="s">
        <v>17322</v>
      </c>
    </row>
    <row r="4032" spans="25:35" x14ac:dyDescent="0.4">
      <c r="Y4032" s="182" t="s">
        <v>8781</v>
      </c>
      <c r="Z4032" s="182">
        <v>1980</v>
      </c>
      <c r="AA4032" s="182">
        <v>1188</v>
      </c>
      <c r="AB4032" s="182">
        <v>35</v>
      </c>
      <c r="AC4032" s="182">
        <v>3</v>
      </c>
      <c r="AD4032" s="182">
        <v>947.8</v>
      </c>
      <c r="AF4032" s="182" t="s">
        <v>8769</v>
      </c>
      <c r="AG4032" s="182" t="s">
        <v>17312</v>
      </c>
      <c r="AH4032" s="182" t="s">
        <v>2993</v>
      </c>
      <c r="AI4032" s="182" t="s">
        <v>17322</v>
      </c>
    </row>
    <row r="4033" spans="25:35" x14ac:dyDescent="0.4">
      <c r="Y4033" s="182" t="s">
        <v>8782</v>
      </c>
      <c r="Z4033" s="182">
        <v>1961</v>
      </c>
      <c r="AA4033" s="182">
        <v>297.5</v>
      </c>
      <c r="AB4033" s="182">
        <v>12</v>
      </c>
      <c r="AC4033" s="182">
        <v>2</v>
      </c>
      <c r="AD4033" s="182">
        <v>297.5</v>
      </c>
      <c r="AF4033" s="182" t="s">
        <v>8771</v>
      </c>
      <c r="AG4033" s="182" t="s">
        <v>17312</v>
      </c>
      <c r="AH4033" s="182" t="s">
        <v>2993</v>
      </c>
      <c r="AI4033" s="182" t="s">
        <v>17322</v>
      </c>
    </row>
    <row r="4034" spans="25:35" x14ac:dyDescent="0.4">
      <c r="Y4034" s="182" t="s">
        <v>8784</v>
      </c>
      <c r="Z4034" s="182">
        <v>1951</v>
      </c>
      <c r="AA4034" s="182">
        <v>499.3</v>
      </c>
      <c r="AB4034" s="182">
        <v>26</v>
      </c>
      <c r="AC4034" s="182">
        <v>2</v>
      </c>
      <c r="AD4034" s="182">
        <v>499.3</v>
      </c>
      <c r="AF4034" s="182" t="s">
        <v>8773</v>
      </c>
      <c r="AG4034" s="182" t="s">
        <v>17312</v>
      </c>
      <c r="AH4034" s="182" t="s">
        <v>2993</v>
      </c>
      <c r="AI4034" s="182" t="s">
        <v>17040</v>
      </c>
    </row>
    <row r="4035" spans="25:35" x14ac:dyDescent="0.4">
      <c r="Y4035" s="182" t="s">
        <v>1517</v>
      </c>
      <c r="Z4035" s="182">
        <v>1951</v>
      </c>
      <c r="AA4035" s="182">
        <v>519.6</v>
      </c>
      <c r="AB4035" s="182">
        <v>51</v>
      </c>
      <c r="AC4035" s="182">
        <v>2</v>
      </c>
      <c r="AD4035" s="182">
        <v>336.5</v>
      </c>
      <c r="AF4035" s="182" t="s">
        <v>8774</v>
      </c>
      <c r="AG4035" s="182" t="s">
        <v>17312</v>
      </c>
      <c r="AH4035" s="182" t="s">
        <v>2993</v>
      </c>
      <c r="AI4035" s="182" t="s">
        <v>17042</v>
      </c>
    </row>
    <row r="4036" spans="25:35" x14ac:dyDescent="0.4">
      <c r="Y4036" s="182" t="s">
        <v>8785</v>
      </c>
      <c r="Z4036" s="182">
        <v>1951</v>
      </c>
      <c r="AA4036" s="182">
        <v>514.79999999999995</v>
      </c>
      <c r="AB4036" s="182">
        <v>27</v>
      </c>
      <c r="AC4036" s="182">
        <v>2</v>
      </c>
      <c r="AD4036" s="182">
        <v>185.4</v>
      </c>
      <c r="AF4036" s="182" t="s">
        <v>484</v>
      </c>
      <c r="AG4036" s="182" t="s">
        <v>17312</v>
      </c>
      <c r="AH4036" s="182" t="s">
        <v>2993</v>
      </c>
      <c r="AI4036" s="182" t="s">
        <v>17322</v>
      </c>
    </row>
    <row r="4037" spans="25:35" x14ac:dyDescent="0.4">
      <c r="Y4037" s="182" t="s">
        <v>8786</v>
      </c>
      <c r="Z4037" s="182">
        <v>1958</v>
      </c>
      <c r="AA4037" s="182">
        <v>262.39999999999998</v>
      </c>
      <c r="AB4037" s="182">
        <v>19</v>
      </c>
      <c r="AC4037" s="182">
        <v>2</v>
      </c>
      <c r="AD4037" s="182">
        <v>99.6</v>
      </c>
      <c r="AF4037" s="182" t="s">
        <v>8775</v>
      </c>
      <c r="AG4037" s="182" t="s">
        <v>17312</v>
      </c>
      <c r="AH4037" s="182" t="s">
        <v>2993</v>
      </c>
      <c r="AI4037" s="182" t="s">
        <v>17042</v>
      </c>
    </row>
    <row r="4038" spans="25:35" x14ac:dyDescent="0.4">
      <c r="Y4038" s="182" t="s">
        <v>8788</v>
      </c>
      <c r="Z4038" s="182">
        <v>1958</v>
      </c>
      <c r="AA4038" s="182">
        <v>292.7</v>
      </c>
      <c r="AB4038" s="182">
        <v>9</v>
      </c>
      <c r="AC4038" s="182">
        <v>2</v>
      </c>
      <c r="AD4038" s="182">
        <v>102.9</v>
      </c>
      <c r="AF4038" s="182" t="s">
        <v>1495</v>
      </c>
      <c r="AG4038" s="182" t="s">
        <v>17312</v>
      </c>
      <c r="AH4038" s="182" t="s">
        <v>2993</v>
      </c>
      <c r="AI4038" s="182" t="s">
        <v>17042</v>
      </c>
    </row>
    <row r="4039" spans="25:35" x14ac:dyDescent="0.4">
      <c r="Y4039" s="182" t="s">
        <v>8790</v>
      </c>
      <c r="Z4039" s="182">
        <v>1959</v>
      </c>
      <c r="AA4039" s="182">
        <v>289.60000000000002</v>
      </c>
      <c r="AB4039" s="182">
        <v>16</v>
      </c>
      <c r="AC4039" s="182">
        <v>2</v>
      </c>
      <c r="AD4039" s="182">
        <v>103.4</v>
      </c>
      <c r="AF4039" s="182" t="s">
        <v>492</v>
      </c>
      <c r="AG4039" s="182" t="s">
        <v>17312</v>
      </c>
      <c r="AH4039" s="182" t="s">
        <v>2993</v>
      </c>
      <c r="AI4039" s="182" t="s">
        <v>17322</v>
      </c>
    </row>
    <row r="4040" spans="25:35" x14ac:dyDescent="0.4">
      <c r="Y4040" s="182" t="s">
        <v>8791</v>
      </c>
      <c r="Z4040" s="182">
        <v>1960</v>
      </c>
      <c r="AA4040" s="182">
        <v>267</v>
      </c>
      <c r="AB4040" s="182">
        <v>14</v>
      </c>
      <c r="AC4040" s="182">
        <v>2</v>
      </c>
      <c r="AD4040" s="182">
        <v>101.1</v>
      </c>
      <c r="AF4040" s="182" t="s">
        <v>8776</v>
      </c>
      <c r="AG4040" s="182" t="s">
        <v>17312</v>
      </c>
      <c r="AH4040" s="182" t="s">
        <v>2993</v>
      </c>
      <c r="AI4040" s="182" t="s">
        <v>17042</v>
      </c>
    </row>
    <row r="4041" spans="25:35" x14ac:dyDescent="0.4">
      <c r="Y4041" s="182" t="s">
        <v>8792</v>
      </c>
      <c r="Z4041" s="182">
        <v>1968</v>
      </c>
      <c r="AA4041" s="182">
        <v>263.60000000000002</v>
      </c>
      <c r="AB4041" s="182">
        <v>33</v>
      </c>
      <c r="AC4041" s="182">
        <v>2</v>
      </c>
      <c r="AD4041" s="182">
        <v>263.60000000000002</v>
      </c>
      <c r="AF4041" s="182" t="s">
        <v>8777</v>
      </c>
      <c r="AG4041" s="182" t="s">
        <v>17312</v>
      </c>
      <c r="AH4041" s="182" t="s">
        <v>2993</v>
      </c>
      <c r="AI4041" s="182" t="s">
        <v>17322</v>
      </c>
    </row>
    <row r="4042" spans="25:35" x14ac:dyDescent="0.4">
      <c r="Y4042" s="182" t="s">
        <v>8793</v>
      </c>
      <c r="Z4042" s="182">
        <v>1951</v>
      </c>
      <c r="AA4042" s="182">
        <v>559.9</v>
      </c>
      <c r="AB4042" s="182">
        <v>26</v>
      </c>
      <c r="AC4042" s="182">
        <v>2</v>
      </c>
      <c r="AD4042" s="182">
        <v>559.9</v>
      </c>
      <c r="AF4042" s="182" t="s">
        <v>473</v>
      </c>
      <c r="AG4042" s="182" t="s">
        <v>17312</v>
      </c>
      <c r="AH4042" s="182" t="s">
        <v>2993</v>
      </c>
      <c r="AI4042" s="182" t="s">
        <v>17322</v>
      </c>
    </row>
    <row r="4043" spans="25:35" x14ac:dyDescent="0.4">
      <c r="Y4043" s="182" t="s">
        <v>8795</v>
      </c>
      <c r="Z4043" s="182">
        <v>1979</v>
      </c>
      <c r="AA4043" s="182">
        <v>4097</v>
      </c>
      <c r="AB4043" s="182">
        <v>158</v>
      </c>
      <c r="AC4043" s="182">
        <v>5</v>
      </c>
      <c r="AD4043" s="182">
        <v>3097</v>
      </c>
      <c r="AF4043" s="182" t="s">
        <v>1496</v>
      </c>
      <c r="AG4043" s="182" t="s">
        <v>17319</v>
      </c>
      <c r="AH4043" s="182" t="s">
        <v>2993</v>
      </c>
      <c r="AI4043" s="182" t="s">
        <v>17042</v>
      </c>
    </row>
    <row r="4044" spans="25:35" x14ac:dyDescent="0.4">
      <c r="Y4044" s="182" t="s">
        <v>8796</v>
      </c>
      <c r="Z4044" s="182">
        <v>1975</v>
      </c>
      <c r="AA4044" s="182">
        <v>877.5</v>
      </c>
      <c r="AB4044" s="182">
        <v>48</v>
      </c>
      <c r="AC4044" s="182">
        <v>3</v>
      </c>
      <c r="AD4044" s="182">
        <v>877.5</v>
      </c>
      <c r="AF4044" s="182" t="s">
        <v>1511</v>
      </c>
      <c r="AG4044" s="182" t="s">
        <v>17319</v>
      </c>
      <c r="AH4044" s="182" t="s">
        <v>2993</v>
      </c>
      <c r="AI4044" s="182" t="s">
        <v>17042</v>
      </c>
    </row>
    <row r="4045" spans="25:35" x14ac:dyDescent="0.4">
      <c r="Y4045" s="182" t="s">
        <v>8797</v>
      </c>
      <c r="Z4045" s="182">
        <v>1984</v>
      </c>
      <c r="AA4045" s="182">
        <v>3504.3</v>
      </c>
      <c r="AB4045" s="182">
        <v>178</v>
      </c>
      <c r="AC4045" s="182">
        <v>5</v>
      </c>
      <c r="AD4045" s="182">
        <v>3162.4</v>
      </c>
      <c r="AF4045" s="182" t="s">
        <v>1512</v>
      </c>
      <c r="AG4045" s="182" t="s">
        <v>17319</v>
      </c>
      <c r="AH4045" s="182" t="s">
        <v>2993</v>
      </c>
      <c r="AI4045" s="182" t="s">
        <v>17042</v>
      </c>
    </row>
    <row r="4046" spans="25:35" x14ac:dyDescent="0.4">
      <c r="Y4046" s="182" t="s">
        <v>8799</v>
      </c>
      <c r="Z4046" s="182">
        <v>1933</v>
      </c>
      <c r="AA4046" s="182">
        <v>1183</v>
      </c>
      <c r="AB4046" s="182">
        <v>48</v>
      </c>
      <c r="AC4046" s="182">
        <v>3</v>
      </c>
      <c r="AD4046" s="182">
        <v>1183</v>
      </c>
      <c r="AF4046" s="182" t="s">
        <v>1513</v>
      </c>
      <c r="AG4046" s="182" t="s">
        <v>17319</v>
      </c>
      <c r="AH4046" s="182" t="s">
        <v>2993</v>
      </c>
      <c r="AI4046" s="182" t="s">
        <v>17042</v>
      </c>
    </row>
    <row r="4047" spans="25:35" x14ac:dyDescent="0.4">
      <c r="Y4047" s="182" t="s">
        <v>8800</v>
      </c>
      <c r="Z4047" s="182">
        <v>1933</v>
      </c>
      <c r="AA4047" s="182">
        <v>771.8</v>
      </c>
      <c r="AB4047" s="182">
        <v>59</v>
      </c>
      <c r="AC4047" s="182">
        <v>3</v>
      </c>
      <c r="AD4047" s="182">
        <v>771.8</v>
      </c>
      <c r="AF4047" s="182" t="s">
        <v>8779</v>
      </c>
      <c r="AG4047" s="182" t="s">
        <v>17312</v>
      </c>
      <c r="AH4047" s="182" t="s">
        <v>2993</v>
      </c>
      <c r="AI4047" s="182" t="s">
        <v>17042</v>
      </c>
    </row>
    <row r="4048" spans="25:35" x14ac:dyDescent="0.4">
      <c r="Y4048" s="182" t="s">
        <v>17219</v>
      </c>
      <c r="Z4048" s="182">
        <v>1937</v>
      </c>
      <c r="AA4048" s="182">
        <v>429.9</v>
      </c>
      <c r="AB4048" s="182">
        <v>21</v>
      </c>
      <c r="AC4048" s="182">
        <v>2</v>
      </c>
      <c r="AD4048" s="182">
        <v>429.9</v>
      </c>
      <c r="AF4048" s="182" t="s">
        <v>1514</v>
      </c>
      <c r="AG4048" s="182" t="s">
        <v>17312</v>
      </c>
      <c r="AH4048" s="182" t="s">
        <v>2993</v>
      </c>
      <c r="AI4048" s="182" t="s">
        <v>17040</v>
      </c>
    </row>
    <row r="4049" spans="25:35" x14ac:dyDescent="0.4">
      <c r="Y4049" s="182" t="s">
        <v>17220</v>
      </c>
      <c r="Z4049" s="182">
        <v>1939</v>
      </c>
      <c r="AA4049" s="182">
        <v>511.7</v>
      </c>
      <c r="AB4049" s="182">
        <v>34</v>
      </c>
      <c r="AC4049" s="182">
        <v>2</v>
      </c>
      <c r="AD4049" s="182">
        <v>511.7</v>
      </c>
      <c r="AF4049" s="182" t="s">
        <v>8780</v>
      </c>
      <c r="AG4049" s="182" t="s">
        <v>17312</v>
      </c>
      <c r="AH4049" s="182" t="s">
        <v>2993</v>
      </c>
      <c r="AI4049" s="182" t="s">
        <v>17040</v>
      </c>
    </row>
    <row r="4050" spans="25:35" x14ac:dyDescent="0.4">
      <c r="Y4050" s="182" t="s">
        <v>8802</v>
      </c>
      <c r="Z4050" s="182">
        <v>1960</v>
      </c>
      <c r="AA4050" s="182">
        <v>544.4</v>
      </c>
      <c r="AB4050" s="182">
        <v>34</v>
      </c>
      <c r="AC4050" s="182">
        <v>2</v>
      </c>
      <c r="AD4050" s="182">
        <v>544.4</v>
      </c>
      <c r="AF4050" s="182" t="s">
        <v>8781</v>
      </c>
      <c r="AG4050" s="182" t="s">
        <v>17312</v>
      </c>
      <c r="AH4050" s="182" t="s">
        <v>2993</v>
      </c>
      <c r="AI4050" s="182" t="s">
        <v>17040</v>
      </c>
    </row>
    <row r="4051" spans="25:35" x14ac:dyDescent="0.4">
      <c r="Y4051" s="182" t="s">
        <v>8804</v>
      </c>
      <c r="Z4051" s="182">
        <v>1960</v>
      </c>
      <c r="AA4051" s="182">
        <v>547.5</v>
      </c>
      <c r="AB4051" s="182">
        <v>39</v>
      </c>
      <c r="AC4051" s="182">
        <v>2</v>
      </c>
      <c r="AD4051" s="182">
        <v>547.5</v>
      </c>
      <c r="AF4051" s="182" t="s">
        <v>8782</v>
      </c>
      <c r="AG4051" s="182" t="s">
        <v>17312</v>
      </c>
      <c r="AH4051" s="182" t="s">
        <v>2993</v>
      </c>
      <c r="AI4051" s="182" t="s">
        <v>17040</v>
      </c>
    </row>
    <row r="4052" spans="25:35" x14ac:dyDescent="0.4">
      <c r="Y4052" s="182" t="s">
        <v>493</v>
      </c>
      <c r="Z4052" s="182">
        <v>1977</v>
      </c>
      <c r="AA4052" s="182">
        <v>547.5</v>
      </c>
      <c r="AB4052" s="182">
        <v>42</v>
      </c>
      <c r="AC4052" s="182">
        <v>4</v>
      </c>
      <c r="AD4052" s="182">
        <v>547.5</v>
      </c>
      <c r="AF4052" s="182" t="s">
        <v>8784</v>
      </c>
      <c r="AG4052" s="182" t="s">
        <v>17327</v>
      </c>
      <c r="AH4052" s="182" t="s">
        <v>2993</v>
      </c>
      <c r="AI4052" s="182" t="s">
        <v>17042</v>
      </c>
    </row>
    <row r="4053" spans="25:35" x14ac:dyDescent="0.4">
      <c r="Y4053" s="182" t="s">
        <v>457</v>
      </c>
      <c r="Z4053" s="182">
        <v>1977</v>
      </c>
      <c r="AA4053" s="182">
        <v>749.2</v>
      </c>
      <c r="AB4053" s="182">
        <v>42</v>
      </c>
      <c r="AC4053" s="182">
        <v>4</v>
      </c>
      <c r="AD4053" s="182">
        <v>749.2</v>
      </c>
      <c r="AF4053" s="182" t="s">
        <v>1517</v>
      </c>
      <c r="AG4053" s="182" t="s">
        <v>17327</v>
      </c>
      <c r="AH4053" s="182" t="s">
        <v>2993</v>
      </c>
      <c r="AI4053" s="182" t="s">
        <v>17042</v>
      </c>
    </row>
    <row r="4054" spans="25:35" x14ac:dyDescent="0.4">
      <c r="Y4054" s="182" t="s">
        <v>1518</v>
      </c>
      <c r="Z4054" s="182">
        <v>1942</v>
      </c>
      <c r="AA4054" s="182">
        <v>842.2</v>
      </c>
      <c r="AB4054" s="182">
        <v>33</v>
      </c>
      <c r="AC4054" s="182">
        <v>2</v>
      </c>
      <c r="AD4054" s="182">
        <v>142.4</v>
      </c>
      <c r="AF4054" s="182" t="s">
        <v>8785</v>
      </c>
      <c r="AG4054" s="182" t="s">
        <v>17327</v>
      </c>
      <c r="AH4054" s="182" t="s">
        <v>2993</v>
      </c>
      <c r="AI4054" s="182" t="s">
        <v>17042</v>
      </c>
    </row>
    <row r="4055" spans="25:35" x14ac:dyDescent="0.4">
      <c r="Y4055" s="182" t="s">
        <v>8807</v>
      </c>
      <c r="Z4055" s="182">
        <v>1966</v>
      </c>
      <c r="AA4055" s="182">
        <v>173.8</v>
      </c>
      <c r="AB4055" s="182">
        <v>19</v>
      </c>
      <c r="AC4055" s="182">
        <v>2</v>
      </c>
      <c r="AD4055" s="182">
        <v>173.8</v>
      </c>
      <c r="AF4055" s="182" t="s">
        <v>8786</v>
      </c>
      <c r="AG4055" s="182" t="s">
        <v>17312</v>
      </c>
      <c r="AH4055" s="182" t="s">
        <v>2993</v>
      </c>
      <c r="AI4055" s="182" t="s">
        <v>17040</v>
      </c>
    </row>
    <row r="4056" spans="25:35" x14ac:dyDescent="0.4">
      <c r="Y4056" s="182" t="s">
        <v>8808</v>
      </c>
      <c r="Z4056" s="182">
        <v>1960</v>
      </c>
      <c r="AA4056" s="182">
        <v>224.2</v>
      </c>
      <c r="AB4056" s="182">
        <v>42</v>
      </c>
      <c r="AC4056" s="182">
        <v>2</v>
      </c>
      <c r="AD4056" s="182">
        <v>224.2</v>
      </c>
      <c r="AF4056" s="182" t="s">
        <v>8788</v>
      </c>
      <c r="AG4056" s="182" t="s">
        <v>17312</v>
      </c>
      <c r="AH4056" s="182" t="s">
        <v>2993</v>
      </c>
      <c r="AI4056" s="182" t="s">
        <v>17040</v>
      </c>
    </row>
    <row r="4057" spans="25:35" x14ac:dyDescent="0.4">
      <c r="Y4057" s="182" t="s">
        <v>8809</v>
      </c>
      <c r="Z4057" s="182">
        <v>1966</v>
      </c>
      <c r="AA4057" s="182">
        <v>241.8</v>
      </c>
      <c r="AB4057" s="182">
        <v>42</v>
      </c>
      <c r="AC4057" s="182">
        <v>2</v>
      </c>
      <c r="AD4057" s="182">
        <v>241.8</v>
      </c>
      <c r="AF4057" s="182" t="s">
        <v>8790</v>
      </c>
      <c r="AG4057" s="182" t="s">
        <v>17312</v>
      </c>
      <c r="AH4057" s="182" t="s">
        <v>2993</v>
      </c>
      <c r="AI4057" s="182" t="s">
        <v>17040</v>
      </c>
    </row>
    <row r="4058" spans="25:35" x14ac:dyDescent="0.4">
      <c r="Y4058" s="182" t="s">
        <v>8810</v>
      </c>
      <c r="Z4058" s="182">
        <v>1971</v>
      </c>
      <c r="AA4058" s="182">
        <v>1355.8</v>
      </c>
      <c r="AB4058" s="182">
        <v>57</v>
      </c>
      <c r="AC4058" s="182">
        <v>2</v>
      </c>
      <c r="AD4058" s="182">
        <v>876</v>
      </c>
      <c r="AF4058" s="182" t="s">
        <v>8791</v>
      </c>
      <c r="AG4058" s="182" t="s">
        <v>17312</v>
      </c>
      <c r="AH4058" s="182" t="s">
        <v>2993</v>
      </c>
      <c r="AI4058" s="182" t="s">
        <v>17040</v>
      </c>
    </row>
    <row r="4059" spans="25:35" x14ac:dyDescent="0.4">
      <c r="Y4059" s="182" t="s">
        <v>8811</v>
      </c>
      <c r="Z4059" s="182">
        <v>1975</v>
      </c>
      <c r="AA4059" s="182">
        <v>1446</v>
      </c>
      <c r="AB4059" s="182">
        <v>57</v>
      </c>
      <c r="AC4059" s="182">
        <v>2</v>
      </c>
      <c r="AD4059" s="182">
        <v>880.8</v>
      </c>
      <c r="AF4059" s="182" t="s">
        <v>8792</v>
      </c>
      <c r="AG4059" s="182" t="s">
        <v>17312</v>
      </c>
      <c r="AH4059" s="182" t="s">
        <v>2993</v>
      </c>
      <c r="AI4059" s="182" t="s">
        <v>17042</v>
      </c>
    </row>
    <row r="4060" spans="25:35" x14ac:dyDescent="0.4">
      <c r="Y4060" s="182" t="s">
        <v>8812</v>
      </c>
      <c r="Z4060" s="182">
        <v>1988</v>
      </c>
      <c r="AA4060" s="182">
        <v>4181.5</v>
      </c>
      <c r="AB4060" s="182">
        <v>185</v>
      </c>
      <c r="AC4060" s="182">
        <v>5</v>
      </c>
      <c r="AD4060" s="182">
        <v>3144.8</v>
      </c>
      <c r="AF4060" s="182" t="s">
        <v>8793</v>
      </c>
      <c r="AG4060" s="182" t="s">
        <v>17312</v>
      </c>
      <c r="AH4060" s="182" t="s">
        <v>2993</v>
      </c>
      <c r="AI4060" s="182" t="s">
        <v>17042</v>
      </c>
    </row>
    <row r="4061" spans="25:35" x14ac:dyDescent="0.4">
      <c r="Y4061" s="182" t="s">
        <v>8813</v>
      </c>
      <c r="Z4061" s="182">
        <v>1992</v>
      </c>
      <c r="AA4061" s="182">
        <v>1594.8</v>
      </c>
      <c r="AB4061" s="182">
        <v>47</v>
      </c>
      <c r="AC4061" s="182">
        <v>2</v>
      </c>
      <c r="AD4061" s="182">
        <v>936.2</v>
      </c>
      <c r="AF4061" s="182" t="s">
        <v>8795</v>
      </c>
      <c r="AG4061" s="182" t="s">
        <v>17319</v>
      </c>
      <c r="AH4061" s="182" t="s">
        <v>2993</v>
      </c>
      <c r="AI4061" s="182" t="s">
        <v>17315</v>
      </c>
    </row>
    <row r="4062" spans="25:35" x14ac:dyDescent="0.4">
      <c r="Y4062" s="182" t="s">
        <v>1519</v>
      </c>
      <c r="Z4062" s="182">
        <v>1996</v>
      </c>
      <c r="AA4062" s="182">
        <v>2261.5</v>
      </c>
      <c r="AB4062" s="182">
        <v>101</v>
      </c>
      <c r="AC4062" s="182">
        <v>3</v>
      </c>
      <c r="AD4062" s="182">
        <v>2261.5</v>
      </c>
      <c r="AF4062" s="182" t="s">
        <v>8796</v>
      </c>
      <c r="AG4062" s="182" t="s">
        <v>17312</v>
      </c>
      <c r="AH4062" s="182" t="s">
        <v>2993</v>
      </c>
      <c r="AI4062" s="182" t="s">
        <v>17042</v>
      </c>
    </row>
    <row r="4063" spans="25:35" x14ac:dyDescent="0.4">
      <c r="Y4063" s="182" t="s">
        <v>8814</v>
      </c>
      <c r="Z4063" s="182">
        <v>1966</v>
      </c>
      <c r="AA4063" s="182">
        <v>2160</v>
      </c>
      <c r="AB4063" s="182">
        <v>24</v>
      </c>
      <c r="AC4063" s="182">
        <v>2</v>
      </c>
      <c r="AD4063" s="182">
        <v>768.3</v>
      </c>
      <c r="AF4063" s="182" t="s">
        <v>8797</v>
      </c>
      <c r="AG4063" s="182" t="s">
        <v>17355</v>
      </c>
      <c r="AH4063" s="182" t="s">
        <v>2993</v>
      </c>
      <c r="AI4063" s="182" t="s">
        <v>17315</v>
      </c>
    </row>
    <row r="4064" spans="25:35" x14ac:dyDescent="0.4">
      <c r="Y4064" s="182" t="s">
        <v>8816</v>
      </c>
      <c r="Z4064" s="182">
        <v>1971</v>
      </c>
      <c r="AA4064" s="182">
        <v>1082.5</v>
      </c>
      <c r="AB4064" s="182">
        <v>44</v>
      </c>
      <c r="AC4064" s="182">
        <v>3</v>
      </c>
      <c r="AD4064" s="182">
        <v>1082.5</v>
      </c>
      <c r="AF4064" s="182" t="s">
        <v>8799</v>
      </c>
      <c r="AG4064" s="182" t="s">
        <v>17312</v>
      </c>
      <c r="AH4064" s="182" t="s">
        <v>2993</v>
      </c>
      <c r="AI4064" s="182" t="s">
        <v>17322</v>
      </c>
    </row>
    <row r="4065" spans="25:35" x14ac:dyDescent="0.4">
      <c r="Y4065" s="182" t="s">
        <v>8817</v>
      </c>
      <c r="Z4065" s="182">
        <v>1962</v>
      </c>
      <c r="AA4065" s="182">
        <v>678.3</v>
      </c>
      <c r="AB4065" s="182">
        <v>20</v>
      </c>
      <c r="AC4065" s="182">
        <v>2</v>
      </c>
      <c r="AD4065" s="182">
        <v>678.3</v>
      </c>
      <c r="AF4065" s="182" t="s">
        <v>8800</v>
      </c>
      <c r="AG4065" s="182" t="s">
        <v>17312</v>
      </c>
      <c r="AH4065" s="182" t="s">
        <v>2993</v>
      </c>
      <c r="AI4065" s="182" t="s">
        <v>17322</v>
      </c>
    </row>
    <row r="4066" spans="25:35" x14ac:dyDescent="0.4">
      <c r="Y4066" s="182" t="s">
        <v>8818</v>
      </c>
      <c r="Z4066" s="182">
        <v>1974</v>
      </c>
      <c r="AA4066" s="182">
        <v>1151.7</v>
      </c>
      <c r="AB4066" s="182">
        <v>59</v>
      </c>
      <c r="AC4066" s="182">
        <v>3</v>
      </c>
      <c r="AD4066" s="182">
        <v>1151.7</v>
      </c>
      <c r="AF4066" s="182" t="s">
        <v>8802</v>
      </c>
      <c r="AG4066" s="182" t="s">
        <v>17312</v>
      </c>
      <c r="AH4066" s="182" t="s">
        <v>2993</v>
      </c>
      <c r="AI4066" s="182" t="s">
        <v>17042</v>
      </c>
    </row>
    <row r="4067" spans="25:35" x14ac:dyDescent="0.4">
      <c r="Y4067" s="182" t="s">
        <v>8819</v>
      </c>
      <c r="Z4067" s="182">
        <v>1963</v>
      </c>
      <c r="AA4067" s="182">
        <v>335.9</v>
      </c>
      <c r="AB4067" s="182">
        <v>24</v>
      </c>
      <c r="AC4067" s="182">
        <v>2</v>
      </c>
      <c r="AD4067" s="182">
        <v>335.9</v>
      </c>
      <c r="AF4067" s="182" t="s">
        <v>8804</v>
      </c>
      <c r="AG4067" s="182" t="s">
        <v>17312</v>
      </c>
      <c r="AH4067" s="182" t="s">
        <v>2993</v>
      </c>
      <c r="AI4067" s="182" t="s">
        <v>17042</v>
      </c>
    </row>
    <row r="4068" spans="25:35" x14ac:dyDescent="0.4">
      <c r="Y4068" s="182" t="s">
        <v>1520</v>
      </c>
      <c r="Z4068" s="182">
        <v>1959</v>
      </c>
      <c r="AA4068" s="182">
        <v>293</v>
      </c>
      <c r="AB4068" s="182">
        <v>11</v>
      </c>
      <c r="AC4068" s="182">
        <v>2</v>
      </c>
      <c r="AD4068" s="182">
        <v>293</v>
      </c>
      <c r="AF4068" s="182" t="s">
        <v>493</v>
      </c>
      <c r="AG4068" s="182" t="s">
        <v>17312</v>
      </c>
      <c r="AH4068" s="182" t="s">
        <v>2993</v>
      </c>
      <c r="AI4068" s="182" t="s">
        <v>17040</v>
      </c>
    </row>
    <row r="4069" spans="25:35" x14ac:dyDescent="0.4">
      <c r="Y4069" s="182" t="s">
        <v>8820</v>
      </c>
      <c r="Z4069" s="182">
        <v>1960</v>
      </c>
      <c r="AA4069" s="182">
        <v>298.5</v>
      </c>
      <c r="AB4069" s="182">
        <v>11</v>
      </c>
      <c r="AC4069" s="182">
        <v>2</v>
      </c>
      <c r="AD4069" s="182">
        <v>298.5</v>
      </c>
      <c r="AF4069" s="182" t="s">
        <v>457</v>
      </c>
      <c r="AG4069" s="182" t="s">
        <v>17312</v>
      </c>
      <c r="AH4069" s="182" t="s">
        <v>2993</v>
      </c>
      <c r="AI4069" s="182" t="s">
        <v>17040</v>
      </c>
    </row>
    <row r="4070" spans="25:35" x14ac:dyDescent="0.4">
      <c r="Y4070" s="182" t="s">
        <v>8821</v>
      </c>
      <c r="Z4070" s="182">
        <v>1960</v>
      </c>
      <c r="AA4070" s="182">
        <v>296.60000000000002</v>
      </c>
      <c r="AB4070" s="182">
        <v>9</v>
      </c>
      <c r="AC4070" s="182">
        <v>2</v>
      </c>
      <c r="AD4070" s="182">
        <v>296.60000000000002</v>
      </c>
      <c r="AF4070" s="182" t="s">
        <v>1518</v>
      </c>
      <c r="AG4070" s="182" t="s">
        <v>17327</v>
      </c>
      <c r="AH4070" s="182" t="s">
        <v>2993</v>
      </c>
      <c r="AI4070" s="182" t="s">
        <v>17042</v>
      </c>
    </row>
    <row r="4071" spans="25:35" x14ac:dyDescent="0.4">
      <c r="Y4071" s="182" t="s">
        <v>8822</v>
      </c>
      <c r="Z4071" s="182">
        <v>1959</v>
      </c>
      <c r="AA4071" s="182">
        <v>989.5</v>
      </c>
      <c r="AB4071" s="182">
        <v>35</v>
      </c>
      <c r="AC4071" s="182">
        <v>3</v>
      </c>
      <c r="AD4071" s="182">
        <v>562.20000000000005</v>
      </c>
      <c r="AF4071" s="182" t="s">
        <v>8807</v>
      </c>
      <c r="AG4071" s="182" t="s">
        <v>17327</v>
      </c>
      <c r="AH4071" s="182" t="s">
        <v>2993</v>
      </c>
      <c r="AI4071" s="182" t="s">
        <v>17042</v>
      </c>
    </row>
    <row r="4072" spans="25:35" x14ac:dyDescent="0.4">
      <c r="Y4072" s="182" t="s">
        <v>1521</v>
      </c>
      <c r="Z4072" s="182">
        <v>1988</v>
      </c>
      <c r="AA4072" s="182">
        <v>848.1</v>
      </c>
      <c r="AB4072" s="182">
        <v>37</v>
      </c>
      <c r="AC4072" s="182">
        <v>4</v>
      </c>
      <c r="AD4072" s="182">
        <v>848.1</v>
      </c>
      <c r="AF4072" s="182" t="s">
        <v>8808</v>
      </c>
      <c r="AG4072" s="182" t="s">
        <v>17312</v>
      </c>
      <c r="AH4072" s="182" t="s">
        <v>2993</v>
      </c>
      <c r="AI4072" s="182" t="s">
        <v>17042</v>
      </c>
    </row>
    <row r="4073" spans="25:35" x14ac:dyDescent="0.4">
      <c r="Y4073" s="182" t="s">
        <v>8825</v>
      </c>
      <c r="Z4073" s="182">
        <v>1983</v>
      </c>
      <c r="AA4073" s="182">
        <v>826.7</v>
      </c>
      <c r="AB4073" s="182">
        <v>34</v>
      </c>
      <c r="AC4073" s="182">
        <v>4</v>
      </c>
      <c r="AD4073" s="182">
        <v>826.7</v>
      </c>
      <c r="AF4073" s="182" t="s">
        <v>8809</v>
      </c>
      <c r="AG4073" s="182" t="s">
        <v>17312</v>
      </c>
      <c r="AH4073" s="182" t="s">
        <v>2993</v>
      </c>
      <c r="AI4073" s="182" t="s">
        <v>17042</v>
      </c>
    </row>
    <row r="4074" spans="25:35" x14ac:dyDescent="0.4">
      <c r="Y4074" s="182" t="s">
        <v>8826</v>
      </c>
      <c r="Z4074" s="182">
        <v>1976</v>
      </c>
      <c r="AA4074" s="182">
        <v>3600</v>
      </c>
      <c r="AB4074" s="182">
        <v>45</v>
      </c>
      <c r="AC4074" s="182">
        <v>3</v>
      </c>
      <c r="AD4074" s="182">
        <v>1155</v>
      </c>
      <c r="AF4074" s="182" t="s">
        <v>8810</v>
      </c>
      <c r="AG4074" s="182" t="s">
        <v>17312</v>
      </c>
      <c r="AH4074" s="182" t="s">
        <v>2993</v>
      </c>
      <c r="AI4074" s="182" t="s">
        <v>17322</v>
      </c>
    </row>
    <row r="4075" spans="25:35" x14ac:dyDescent="0.4">
      <c r="Y4075" s="182" t="s">
        <v>8829</v>
      </c>
      <c r="Z4075" s="182">
        <v>1960</v>
      </c>
      <c r="AA4075" s="182">
        <v>775.9</v>
      </c>
      <c r="AB4075" s="182">
        <v>37</v>
      </c>
      <c r="AC4075" s="182">
        <v>2</v>
      </c>
      <c r="AD4075" s="182">
        <v>775.9</v>
      </c>
      <c r="AF4075" s="182" t="s">
        <v>8811</v>
      </c>
      <c r="AG4075" s="182" t="s">
        <v>17312</v>
      </c>
      <c r="AH4075" s="182" t="s">
        <v>2993</v>
      </c>
      <c r="AI4075" s="182" t="s">
        <v>17322</v>
      </c>
    </row>
    <row r="4076" spans="25:35" x14ac:dyDescent="0.4">
      <c r="Y4076" s="182" t="s">
        <v>1522</v>
      </c>
      <c r="Z4076" s="182">
        <v>1991</v>
      </c>
      <c r="AA4076" s="182">
        <v>455.2</v>
      </c>
      <c r="AB4076" s="182">
        <v>19</v>
      </c>
      <c r="AC4076" s="182">
        <v>2</v>
      </c>
      <c r="AD4076" s="182">
        <v>455.2</v>
      </c>
      <c r="AF4076" s="182" t="s">
        <v>8812</v>
      </c>
      <c r="AG4076" s="182" t="s">
        <v>17355</v>
      </c>
      <c r="AH4076" s="182" t="s">
        <v>2993</v>
      </c>
      <c r="AI4076" s="182" t="s">
        <v>17315</v>
      </c>
    </row>
    <row r="4077" spans="25:35" x14ac:dyDescent="0.4">
      <c r="Y4077" s="182" t="s">
        <v>1523</v>
      </c>
      <c r="Z4077" s="182">
        <v>1938</v>
      </c>
      <c r="AA4077" s="182">
        <v>244.9</v>
      </c>
      <c r="AB4077" s="182">
        <v>15</v>
      </c>
      <c r="AC4077" s="182">
        <v>2</v>
      </c>
      <c r="AD4077" s="182">
        <v>223.9</v>
      </c>
      <c r="AF4077" s="182" t="s">
        <v>8813</v>
      </c>
      <c r="AG4077" s="182" t="s">
        <v>17312</v>
      </c>
      <c r="AH4077" s="182" t="s">
        <v>2993</v>
      </c>
      <c r="AI4077" s="182" t="s">
        <v>17322</v>
      </c>
    </row>
    <row r="4078" spans="25:35" x14ac:dyDescent="0.4">
      <c r="Y4078" s="182" t="s">
        <v>1524</v>
      </c>
      <c r="Z4078" s="182">
        <v>1992</v>
      </c>
      <c r="AA4078" s="182">
        <v>698.2</v>
      </c>
      <c r="AB4078" s="182">
        <v>25</v>
      </c>
      <c r="AC4078" s="182">
        <v>3</v>
      </c>
      <c r="AD4078" s="182">
        <v>698.2</v>
      </c>
      <c r="AF4078" s="182" t="s">
        <v>1519</v>
      </c>
      <c r="AG4078" s="182" t="s">
        <v>17312</v>
      </c>
      <c r="AH4078" s="182" t="s">
        <v>2993</v>
      </c>
      <c r="AI4078" s="182" t="s">
        <v>17315</v>
      </c>
    </row>
    <row r="4079" spans="25:35" x14ac:dyDescent="0.4">
      <c r="Y4079" s="182" t="s">
        <v>8831</v>
      </c>
      <c r="Z4079" s="182">
        <v>1910</v>
      </c>
      <c r="AA4079" s="182">
        <v>906.3</v>
      </c>
      <c r="AB4079" s="182">
        <v>36</v>
      </c>
      <c r="AC4079" s="182">
        <v>2</v>
      </c>
      <c r="AD4079" s="182">
        <v>906.3</v>
      </c>
      <c r="AF4079" s="182" t="s">
        <v>8814</v>
      </c>
      <c r="AG4079" s="182" t="s">
        <v>17312</v>
      </c>
      <c r="AH4079" s="182" t="s">
        <v>2993</v>
      </c>
      <c r="AI4079" s="182" t="s">
        <v>17042</v>
      </c>
    </row>
    <row r="4080" spans="25:35" x14ac:dyDescent="0.4">
      <c r="Y4080" s="182" t="s">
        <v>8832</v>
      </c>
      <c r="Z4080" s="182">
        <v>1938</v>
      </c>
      <c r="AA4080" s="182">
        <v>436.2</v>
      </c>
      <c r="AB4080" s="182">
        <v>13</v>
      </c>
      <c r="AC4080" s="182">
        <v>2</v>
      </c>
      <c r="AD4080" s="182">
        <v>436.2</v>
      </c>
      <c r="AF4080" s="182" t="s">
        <v>8816</v>
      </c>
      <c r="AG4080" s="182" t="s">
        <v>17312</v>
      </c>
      <c r="AH4080" s="182" t="s">
        <v>2993</v>
      </c>
      <c r="AI4080" s="182" t="s">
        <v>17042</v>
      </c>
    </row>
    <row r="4081" spans="25:35" x14ac:dyDescent="0.4">
      <c r="Y4081" s="182" t="s">
        <v>1525</v>
      </c>
      <c r="Z4081" s="182">
        <v>1948</v>
      </c>
      <c r="AA4081" s="182">
        <v>536.9</v>
      </c>
      <c r="AB4081" s="182">
        <v>21</v>
      </c>
      <c r="AC4081" s="182">
        <v>2</v>
      </c>
      <c r="AD4081" s="182">
        <v>536.9</v>
      </c>
      <c r="AF4081" s="182" t="s">
        <v>8817</v>
      </c>
      <c r="AG4081" s="182" t="s">
        <v>17312</v>
      </c>
      <c r="AH4081" s="182" t="s">
        <v>2993</v>
      </c>
      <c r="AI4081" s="182" t="s">
        <v>17042</v>
      </c>
    </row>
    <row r="4082" spans="25:35" x14ac:dyDescent="0.4">
      <c r="Y4082" s="182" t="s">
        <v>8833</v>
      </c>
      <c r="Z4082" s="182">
        <v>1989</v>
      </c>
      <c r="AA4082" s="182">
        <v>977</v>
      </c>
      <c r="AB4082" s="182">
        <v>47</v>
      </c>
      <c r="AC4082" s="182">
        <v>2</v>
      </c>
      <c r="AD4082" s="182">
        <v>977</v>
      </c>
      <c r="AF4082" s="182" t="s">
        <v>8818</v>
      </c>
      <c r="AG4082" s="182" t="s">
        <v>17312</v>
      </c>
      <c r="AH4082" s="182" t="s">
        <v>2993</v>
      </c>
      <c r="AI4082" s="182" t="s">
        <v>17042</v>
      </c>
    </row>
    <row r="4083" spans="25:35" x14ac:dyDescent="0.4">
      <c r="Y4083" s="182" t="s">
        <v>8835</v>
      </c>
      <c r="Z4083" s="182">
        <v>1996</v>
      </c>
      <c r="AA4083" s="182">
        <v>1103.5</v>
      </c>
      <c r="AB4083" s="182">
        <v>47</v>
      </c>
      <c r="AC4083" s="182">
        <v>2</v>
      </c>
      <c r="AD4083" s="182">
        <v>975.6</v>
      </c>
      <c r="AF4083" s="182" t="s">
        <v>8819</v>
      </c>
      <c r="AG4083" s="182" t="s">
        <v>17312</v>
      </c>
      <c r="AH4083" s="182" t="s">
        <v>2993</v>
      </c>
      <c r="AI4083" s="182" t="s">
        <v>17040</v>
      </c>
    </row>
    <row r="4084" spans="25:35" x14ac:dyDescent="0.4">
      <c r="Y4084" s="182" t="s">
        <v>8836</v>
      </c>
      <c r="Z4084" s="182">
        <v>1984</v>
      </c>
      <c r="AA4084" s="182">
        <v>1568.4</v>
      </c>
      <c r="AB4084" s="182">
        <v>47</v>
      </c>
      <c r="AC4084" s="182">
        <v>2</v>
      </c>
      <c r="AD4084" s="182">
        <v>901.6</v>
      </c>
      <c r="AF4084" s="182" t="s">
        <v>1520</v>
      </c>
      <c r="AG4084" s="182" t="s">
        <v>17312</v>
      </c>
      <c r="AH4084" s="182" t="s">
        <v>2993</v>
      </c>
      <c r="AI4084" s="182" t="s">
        <v>17040</v>
      </c>
    </row>
    <row r="4085" spans="25:35" x14ac:dyDescent="0.4">
      <c r="Y4085" s="182" t="s">
        <v>479</v>
      </c>
      <c r="Z4085" s="182">
        <v>1984</v>
      </c>
      <c r="AA4085" s="182">
        <v>1508.8</v>
      </c>
      <c r="AB4085" s="182">
        <v>47</v>
      </c>
      <c r="AC4085" s="182">
        <v>2</v>
      </c>
      <c r="AD4085" s="182">
        <v>852.4</v>
      </c>
      <c r="AF4085" s="182" t="s">
        <v>8820</v>
      </c>
      <c r="AG4085" s="182" t="s">
        <v>17312</v>
      </c>
      <c r="AH4085" s="182" t="s">
        <v>2993</v>
      </c>
      <c r="AI4085" s="182" t="s">
        <v>17040</v>
      </c>
    </row>
    <row r="4086" spans="25:35" x14ac:dyDescent="0.4">
      <c r="Y4086" s="182" t="s">
        <v>8838</v>
      </c>
      <c r="Z4086" s="182">
        <v>1984</v>
      </c>
      <c r="AA4086" s="182">
        <v>993.9</v>
      </c>
      <c r="AB4086" s="182">
        <v>31</v>
      </c>
      <c r="AC4086" s="182">
        <v>2</v>
      </c>
      <c r="AD4086" s="182">
        <v>568</v>
      </c>
      <c r="AF4086" s="182" t="s">
        <v>8821</v>
      </c>
      <c r="AG4086" s="182" t="s">
        <v>17312</v>
      </c>
      <c r="AH4086" s="182" t="s">
        <v>2993</v>
      </c>
      <c r="AI4086" s="182" t="s">
        <v>17040</v>
      </c>
    </row>
    <row r="4087" spans="25:35" x14ac:dyDescent="0.4">
      <c r="Y4087" s="182" t="s">
        <v>464</v>
      </c>
      <c r="Z4087" s="182">
        <v>1984</v>
      </c>
      <c r="AA4087" s="182">
        <v>990</v>
      </c>
      <c r="AB4087" s="182">
        <v>31</v>
      </c>
      <c r="AC4087" s="182">
        <v>2</v>
      </c>
      <c r="AD4087" s="182">
        <v>575.9</v>
      </c>
      <c r="AF4087" s="182" t="s">
        <v>8822</v>
      </c>
      <c r="AG4087" s="182" t="s">
        <v>17312</v>
      </c>
      <c r="AH4087" s="182" t="s">
        <v>2993</v>
      </c>
      <c r="AI4087" s="182" t="s">
        <v>17040</v>
      </c>
    </row>
    <row r="4088" spans="25:35" x14ac:dyDescent="0.4">
      <c r="Y4088" s="182" t="s">
        <v>8839</v>
      </c>
      <c r="Z4088" s="182">
        <v>1800</v>
      </c>
      <c r="AA4088" s="182">
        <v>400</v>
      </c>
      <c r="AB4088" s="182">
        <v>21</v>
      </c>
      <c r="AC4088" s="182">
        <v>2</v>
      </c>
      <c r="AD4088" s="182">
        <v>400</v>
      </c>
      <c r="AF4088" s="182" t="s">
        <v>1521</v>
      </c>
      <c r="AG4088" s="182" t="s">
        <v>17312</v>
      </c>
      <c r="AH4088" s="182" t="s">
        <v>2993</v>
      </c>
      <c r="AI4088" s="182" t="s">
        <v>17040</v>
      </c>
    </row>
    <row r="4089" spans="25:35" x14ac:dyDescent="0.4">
      <c r="Y4089" s="182" t="s">
        <v>8840</v>
      </c>
      <c r="Z4089" s="182">
        <v>1967</v>
      </c>
      <c r="AA4089" s="182">
        <v>331</v>
      </c>
      <c r="AB4089" s="182">
        <v>21</v>
      </c>
      <c r="AC4089" s="182">
        <v>2</v>
      </c>
      <c r="AD4089" s="182">
        <v>331</v>
      </c>
      <c r="AF4089" s="182" t="s">
        <v>8825</v>
      </c>
      <c r="AG4089" s="182" t="s">
        <v>17312</v>
      </c>
      <c r="AH4089" s="182" t="s">
        <v>2993</v>
      </c>
      <c r="AI4089" s="182" t="s">
        <v>17040</v>
      </c>
    </row>
    <row r="4090" spans="25:35" x14ac:dyDescent="0.4">
      <c r="Y4090" s="182" t="s">
        <v>8841</v>
      </c>
      <c r="Z4090" s="182">
        <v>1968</v>
      </c>
      <c r="AA4090" s="182">
        <v>359</v>
      </c>
      <c r="AB4090" s="182">
        <v>21</v>
      </c>
      <c r="AC4090" s="182">
        <v>2</v>
      </c>
      <c r="AD4090" s="182">
        <v>359</v>
      </c>
      <c r="AF4090" s="182" t="s">
        <v>8826</v>
      </c>
      <c r="AG4090" s="182" t="s">
        <v>17312</v>
      </c>
      <c r="AH4090" s="182" t="s">
        <v>2993</v>
      </c>
      <c r="AI4090" s="182" t="s">
        <v>17042</v>
      </c>
    </row>
    <row r="4091" spans="25:35" x14ac:dyDescent="0.4">
      <c r="Y4091" s="182" t="s">
        <v>8842</v>
      </c>
      <c r="Z4091" s="182">
        <v>1981</v>
      </c>
      <c r="AA4091" s="182">
        <v>373.8</v>
      </c>
      <c r="AB4091" s="182">
        <v>21</v>
      </c>
      <c r="AC4091" s="182">
        <v>2</v>
      </c>
      <c r="AD4091" s="182">
        <v>373.8</v>
      </c>
      <c r="AF4091" s="182" t="s">
        <v>8829</v>
      </c>
      <c r="AG4091" s="182" t="s">
        <v>17312</v>
      </c>
      <c r="AH4091" s="182" t="s">
        <v>2993</v>
      </c>
      <c r="AI4091" s="182" t="s">
        <v>17042</v>
      </c>
    </row>
    <row r="4092" spans="25:35" x14ac:dyDescent="0.4">
      <c r="Y4092" s="182" t="s">
        <v>8843</v>
      </c>
      <c r="Z4092" s="182">
        <v>1981</v>
      </c>
      <c r="AA4092" s="182">
        <v>876.9</v>
      </c>
      <c r="AB4092" s="182">
        <v>47</v>
      </c>
      <c r="AC4092" s="182">
        <v>2</v>
      </c>
      <c r="AD4092" s="182">
        <v>876.9</v>
      </c>
      <c r="AF4092" s="182" t="s">
        <v>1522</v>
      </c>
      <c r="AG4092" s="182" t="s">
        <v>17312</v>
      </c>
      <c r="AH4092" s="182" t="s">
        <v>2993</v>
      </c>
      <c r="AI4092" s="182" t="s">
        <v>17040</v>
      </c>
    </row>
    <row r="4093" spans="25:35" x14ac:dyDescent="0.4">
      <c r="Y4093" s="182" t="s">
        <v>1530</v>
      </c>
      <c r="Z4093" s="182">
        <v>1981</v>
      </c>
      <c r="AA4093" s="182">
        <v>975</v>
      </c>
      <c r="AB4093" s="182">
        <v>47</v>
      </c>
      <c r="AC4093" s="182">
        <v>2</v>
      </c>
      <c r="AD4093" s="182">
        <v>975</v>
      </c>
      <c r="AF4093" s="182" t="s">
        <v>1523</v>
      </c>
      <c r="AG4093" s="182" t="s">
        <v>17327</v>
      </c>
      <c r="AH4093" s="182" t="s">
        <v>2993</v>
      </c>
      <c r="AI4093" s="182" t="s">
        <v>17040</v>
      </c>
    </row>
    <row r="4094" spans="25:35" x14ac:dyDescent="0.4">
      <c r="Y4094" s="182" t="s">
        <v>8844</v>
      </c>
      <c r="Z4094" s="182">
        <v>1981</v>
      </c>
      <c r="AA4094" s="182">
        <v>843.1</v>
      </c>
      <c r="AB4094" s="182">
        <v>47</v>
      </c>
      <c r="AC4094" s="182">
        <v>2</v>
      </c>
      <c r="AD4094" s="182">
        <v>843.1</v>
      </c>
      <c r="AF4094" s="182" t="s">
        <v>1524</v>
      </c>
      <c r="AG4094" s="182" t="s">
        <v>17312</v>
      </c>
      <c r="AH4094" s="182" t="s">
        <v>2993</v>
      </c>
      <c r="AI4094" s="182" t="s">
        <v>17040</v>
      </c>
    </row>
    <row r="4095" spans="25:35" x14ac:dyDescent="0.4">
      <c r="Y4095" s="182" t="s">
        <v>8845</v>
      </c>
      <c r="Z4095" s="182">
        <v>1991</v>
      </c>
      <c r="AA4095" s="182">
        <v>862.6</v>
      </c>
      <c r="AB4095" s="182">
        <v>47</v>
      </c>
      <c r="AC4095" s="182">
        <v>2</v>
      </c>
      <c r="AD4095" s="182">
        <v>862.6</v>
      </c>
      <c r="AF4095" s="182" t="s">
        <v>8831</v>
      </c>
      <c r="AG4095" s="182" t="s">
        <v>17312</v>
      </c>
      <c r="AH4095" s="182" t="s">
        <v>2993</v>
      </c>
      <c r="AI4095" s="182" t="s">
        <v>17322</v>
      </c>
    </row>
    <row r="4096" spans="25:35" x14ac:dyDescent="0.4">
      <c r="Y4096" s="182" t="s">
        <v>8846</v>
      </c>
      <c r="Z4096" s="182">
        <v>1971</v>
      </c>
      <c r="AA4096" s="182">
        <v>643.9</v>
      </c>
      <c r="AB4096" s="182">
        <v>21</v>
      </c>
      <c r="AC4096" s="182">
        <v>2</v>
      </c>
      <c r="AD4096" s="182">
        <v>643.9</v>
      </c>
      <c r="AF4096" s="182" t="s">
        <v>8832</v>
      </c>
      <c r="AG4096" s="182" t="s">
        <v>17327</v>
      </c>
      <c r="AH4096" s="182" t="s">
        <v>2993</v>
      </c>
      <c r="AI4096" s="182" t="s">
        <v>17042</v>
      </c>
    </row>
    <row r="4097" spans="25:35" x14ac:dyDescent="0.4">
      <c r="Y4097" s="182" t="s">
        <v>8848</v>
      </c>
      <c r="Z4097" s="182">
        <v>1970</v>
      </c>
      <c r="AA4097" s="182">
        <v>660.6</v>
      </c>
      <c r="AB4097" s="182">
        <v>21</v>
      </c>
      <c r="AC4097" s="182">
        <v>2</v>
      </c>
      <c r="AD4097" s="182">
        <v>375.6</v>
      </c>
      <c r="AF4097" s="182" t="s">
        <v>1525</v>
      </c>
      <c r="AG4097" s="182" t="s">
        <v>17327</v>
      </c>
      <c r="AH4097" s="182" t="s">
        <v>2993</v>
      </c>
      <c r="AI4097" s="182" t="s">
        <v>17042</v>
      </c>
    </row>
    <row r="4098" spans="25:35" x14ac:dyDescent="0.4">
      <c r="Y4098" s="182" t="s">
        <v>8850</v>
      </c>
      <c r="Z4098" s="182">
        <v>1979</v>
      </c>
      <c r="AA4098" s="182">
        <v>863.8</v>
      </c>
      <c r="AB4098" s="182">
        <v>47</v>
      </c>
      <c r="AC4098" s="182">
        <v>2</v>
      </c>
      <c r="AD4098" s="182">
        <v>863.8</v>
      </c>
      <c r="AF4098" s="182" t="s">
        <v>8833</v>
      </c>
      <c r="AG4098" s="182" t="s">
        <v>17312</v>
      </c>
      <c r="AH4098" s="182" t="s">
        <v>2993</v>
      </c>
      <c r="AI4098" s="182" t="s">
        <v>17322</v>
      </c>
    </row>
    <row r="4099" spans="25:35" x14ac:dyDescent="0.4">
      <c r="Y4099" s="182" t="s">
        <v>8852</v>
      </c>
      <c r="Z4099" s="182">
        <v>1981</v>
      </c>
      <c r="AA4099" s="182">
        <v>1574.5</v>
      </c>
      <c r="AB4099" s="182">
        <v>47</v>
      </c>
      <c r="AC4099" s="182">
        <v>2</v>
      </c>
      <c r="AD4099" s="182">
        <v>860.6</v>
      </c>
      <c r="AF4099" s="182" t="s">
        <v>8835</v>
      </c>
      <c r="AG4099" s="182" t="s">
        <v>17312</v>
      </c>
      <c r="AH4099" s="182" t="s">
        <v>2993</v>
      </c>
      <c r="AI4099" s="182" t="s">
        <v>17322</v>
      </c>
    </row>
    <row r="4100" spans="25:35" x14ac:dyDescent="0.4">
      <c r="Y4100" s="182" t="s">
        <v>8853</v>
      </c>
      <c r="Z4100" s="182">
        <v>1980</v>
      </c>
      <c r="AA4100" s="182">
        <v>939.9</v>
      </c>
      <c r="AB4100" s="182">
        <v>47</v>
      </c>
      <c r="AC4100" s="182">
        <v>2</v>
      </c>
      <c r="AD4100" s="182">
        <v>858</v>
      </c>
      <c r="AF4100" s="182" t="s">
        <v>8836</v>
      </c>
      <c r="AG4100" s="182" t="s">
        <v>17312</v>
      </c>
      <c r="AH4100" s="182" t="s">
        <v>2993</v>
      </c>
      <c r="AI4100" s="182" t="s">
        <v>17322</v>
      </c>
    </row>
    <row r="4101" spans="25:35" x14ac:dyDescent="0.4">
      <c r="Y4101" s="182" t="s">
        <v>1533</v>
      </c>
      <c r="Z4101" s="182">
        <v>1985</v>
      </c>
      <c r="AA4101" s="182">
        <v>865.7</v>
      </c>
      <c r="AB4101" s="182">
        <v>47</v>
      </c>
      <c r="AC4101" s="182">
        <v>2</v>
      </c>
      <c r="AD4101" s="182">
        <v>865.4</v>
      </c>
      <c r="AF4101" s="182" t="s">
        <v>479</v>
      </c>
      <c r="AG4101" s="182" t="s">
        <v>17312</v>
      </c>
      <c r="AH4101" s="182" t="s">
        <v>2993</v>
      </c>
      <c r="AI4101" s="182" t="s">
        <v>17322</v>
      </c>
    </row>
    <row r="4102" spans="25:35" x14ac:dyDescent="0.4">
      <c r="Y4102" s="182" t="s">
        <v>1534</v>
      </c>
      <c r="Z4102" s="182">
        <v>1980</v>
      </c>
      <c r="AA4102" s="182">
        <v>835.5</v>
      </c>
      <c r="AB4102" s="182">
        <v>47</v>
      </c>
      <c r="AC4102" s="182">
        <v>2</v>
      </c>
      <c r="AD4102" s="182">
        <v>835.5</v>
      </c>
      <c r="AF4102" s="182" t="s">
        <v>8838</v>
      </c>
      <c r="AG4102" s="182" t="s">
        <v>17312</v>
      </c>
      <c r="AH4102" s="182" t="s">
        <v>2993</v>
      </c>
      <c r="AI4102" s="182" t="s">
        <v>17042</v>
      </c>
    </row>
    <row r="4103" spans="25:35" x14ac:dyDescent="0.4">
      <c r="Y4103" s="182" t="s">
        <v>8856</v>
      </c>
      <c r="Z4103" s="182">
        <v>1964</v>
      </c>
      <c r="AA4103" s="182">
        <v>242.9</v>
      </c>
      <c r="AB4103" s="182">
        <v>21</v>
      </c>
      <c r="AC4103" s="182">
        <v>2</v>
      </c>
      <c r="AD4103" s="182">
        <v>242.9</v>
      </c>
      <c r="AF4103" s="182" t="s">
        <v>464</v>
      </c>
      <c r="AG4103" s="182" t="s">
        <v>17312</v>
      </c>
      <c r="AH4103" s="182" t="s">
        <v>2993</v>
      </c>
      <c r="AI4103" s="182" t="s">
        <v>17042</v>
      </c>
    </row>
    <row r="4104" spans="25:35" x14ac:dyDescent="0.4">
      <c r="Y4104" s="182" t="s">
        <v>8857</v>
      </c>
      <c r="Z4104" s="182">
        <v>1966</v>
      </c>
      <c r="AA4104" s="182">
        <v>514.29999999999995</v>
      </c>
      <c r="AB4104" s="182">
        <v>26</v>
      </c>
      <c r="AC4104" s="182">
        <v>2</v>
      </c>
      <c r="AD4104" s="182">
        <v>465.1</v>
      </c>
      <c r="AF4104" s="182" t="s">
        <v>8839</v>
      </c>
      <c r="AG4104" s="182" t="s">
        <v>17312</v>
      </c>
      <c r="AH4104" s="182" t="s">
        <v>2993</v>
      </c>
      <c r="AI4104" s="182" t="s">
        <v>2993</v>
      </c>
    </row>
    <row r="4105" spans="25:35" x14ac:dyDescent="0.4">
      <c r="Y4105" s="182" t="s">
        <v>8860</v>
      </c>
      <c r="Z4105" s="182">
        <v>1968</v>
      </c>
      <c r="AA4105" s="182">
        <v>597</v>
      </c>
      <c r="AB4105" s="182">
        <v>30</v>
      </c>
      <c r="AC4105" s="182">
        <v>2</v>
      </c>
      <c r="AD4105" s="182">
        <v>494.5</v>
      </c>
      <c r="AF4105" s="182" t="s">
        <v>8840</v>
      </c>
      <c r="AG4105" s="182" t="s">
        <v>17312</v>
      </c>
      <c r="AH4105" s="182" t="s">
        <v>2993</v>
      </c>
      <c r="AI4105" s="182" t="s">
        <v>2993</v>
      </c>
    </row>
    <row r="4106" spans="25:35" x14ac:dyDescent="0.4">
      <c r="Y4106" s="182" t="s">
        <v>8861</v>
      </c>
      <c r="Z4106" s="182">
        <v>1983</v>
      </c>
      <c r="AA4106" s="182">
        <v>1055.7</v>
      </c>
      <c r="AB4106" s="182">
        <v>60</v>
      </c>
      <c r="AC4106" s="182">
        <v>2</v>
      </c>
      <c r="AD4106" s="182">
        <v>935.2</v>
      </c>
      <c r="AF4106" s="182" t="s">
        <v>8841</v>
      </c>
      <c r="AG4106" s="182" t="s">
        <v>17312</v>
      </c>
      <c r="AH4106" s="182" t="s">
        <v>2993</v>
      </c>
      <c r="AI4106" s="182" t="s">
        <v>2993</v>
      </c>
    </row>
    <row r="4107" spans="25:35" x14ac:dyDescent="0.4">
      <c r="Y4107" s="182" t="s">
        <v>489</v>
      </c>
      <c r="Z4107" s="182">
        <v>1984</v>
      </c>
      <c r="AA4107" s="182">
        <v>945.5</v>
      </c>
      <c r="AB4107" s="182">
        <v>39</v>
      </c>
      <c r="AC4107" s="182">
        <v>2</v>
      </c>
      <c r="AD4107" s="182">
        <v>861.6</v>
      </c>
      <c r="AF4107" s="182" t="s">
        <v>8842</v>
      </c>
      <c r="AG4107" s="182" t="s">
        <v>17312</v>
      </c>
      <c r="AH4107" s="182" t="s">
        <v>2993</v>
      </c>
      <c r="AI4107" s="182" t="s">
        <v>2993</v>
      </c>
    </row>
    <row r="4108" spans="25:35" x14ac:dyDescent="0.4">
      <c r="Y4108" s="182" t="s">
        <v>1535</v>
      </c>
      <c r="Z4108" s="182">
        <v>1986</v>
      </c>
      <c r="AA4108" s="182">
        <v>956.2</v>
      </c>
      <c r="AB4108" s="182">
        <v>56</v>
      </c>
      <c r="AC4108" s="182">
        <v>2</v>
      </c>
      <c r="AD4108" s="182">
        <v>869.3</v>
      </c>
      <c r="AF4108" s="182" t="s">
        <v>8843</v>
      </c>
      <c r="AG4108" s="182" t="s">
        <v>17312</v>
      </c>
      <c r="AH4108" s="182" t="s">
        <v>2993</v>
      </c>
      <c r="AI4108" s="182" t="s">
        <v>2993</v>
      </c>
    </row>
    <row r="4109" spans="25:35" x14ac:dyDescent="0.4">
      <c r="Y4109" s="182" t="s">
        <v>1536</v>
      </c>
      <c r="Z4109" s="182">
        <v>1989</v>
      </c>
      <c r="AA4109" s="182">
        <v>958.4</v>
      </c>
      <c r="AB4109" s="182">
        <v>48</v>
      </c>
      <c r="AC4109" s="182">
        <v>2</v>
      </c>
      <c r="AD4109" s="182">
        <v>870</v>
      </c>
      <c r="AF4109" s="182" t="s">
        <v>1530</v>
      </c>
      <c r="AG4109" s="182" t="s">
        <v>17312</v>
      </c>
      <c r="AH4109" s="182" t="s">
        <v>2993</v>
      </c>
      <c r="AI4109" s="182" t="s">
        <v>2993</v>
      </c>
    </row>
    <row r="4110" spans="25:35" x14ac:dyDescent="0.4">
      <c r="Y4110" s="182" t="s">
        <v>1537</v>
      </c>
      <c r="Z4110" s="182">
        <v>1987</v>
      </c>
      <c r="AA4110" s="182">
        <v>863.2</v>
      </c>
      <c r="AB4110" s="182">
        <v>56</v>
      </c>
      <c r="AC4110" s="182">
        <v>2</v>
      </c>
      <c r="AD4110" s="182">
        <v>863.2</v>
      </c>
      <c r="AF4110" s="182" t="s">
        <v>8844</v>
      </c>
      <c r="AG4110" s="182" t="s">
        <v>17312</v>
      </c>
      <c r="AH4110" s="182" t="s">
        <v>2993</v>
      </c>
      <c r="AI4110" s="182" t="s">
        <v>2993</v>
      </c>
    </row>
    <row r="4111" spans="25:35" x14ac:dyDescent="0.4">
      <c r="Y4111" s="182" t="s">
        <v>1538</v>
      </c>
      <c r="Z4111" s="182">
        <v>1989</v>
      </c>
      <c r="AA4111" s="182">
        <v>948.8</v>
      </c>
      <c r="AB4111" s="182">
        <v>35</v>
      </c>
      <c r="AC4111" s="182">
        <v>2</v>
      </c>
      <c r="AD4111" s="182">
        <v>862.3</v>
      </c>
      <c r="AF4111" s="182" t="s">
        <v>8845</v>
      </c>
      <c r="AG4111" s="182" t="s">
        <v>17312</v>
      </c>
      <c r="AH4111" s="182" t="s">
        <v>2993</v>
      </c>
      <c r="AI4111" s="182" t="s">
        <v>2993</v>
      </c>
    </row>
    <row r="4112" spans="25:35" x14ac:dyDescent="0.4">
      <c r="Y4112" s="182" t="s">
        <v>8863</v>
      </c>
      <c r="Z4112" s="182">
        <v>1971</v>
      </c>
      <c r="AA4112" s="182">
        <v>785</v>
      </c>
      <c r="AB4112" s="182">
        <v>34</v>
      </c>
      <c r="AC4112" s="182">
        <v>2</v>
      </c>
      <c r="AD4112" s="182">
        <v>727.7</v>
      </c>
      <c r="AF4112" s="182" t="s">
        <v>8846</v>
      </c>
      <c r="AG4112" s="182" t="s">
        <v>17312</v>
      </c>
      <c r="AH4112" s="182" t="s">
        <v>2993</v>
      </c>
      <c r="AI4112" s="182" t="s">
        <v>2993</v>
      </c>
    </row>
    <row r="4113" spans="25:35" x14ac:dyDescent="0.4">
      <c r="Y4113" s="182" t="s">
        <v>8864</v>
      </c>
      <c r="Z4113" s="182">
        <v>1971</v>
      </c>
      <c r="AA4113" s="182">
        <v>779.1</v>
      </c>
      <c r="AB4113" s="182">
        <v>32</v>
      </c>
      <c r="AC4113" s="182">
        <v>2</v>
      </c>
      <c r="AD4113" s="182">
        <v>720.8</v>
      </c>
      <c r="AF4113" s="182" t="s">
        <v>8848</v>
      </c>
      <c r="AG4113" s="182" t="s">
        <v>17312</v>
      </c>
      <c r="AH4113" s="182" t="s">
        <v>2993</v>
      </c>
      <c r="AI4113" s="182" t="s">
        <v>17322</v>
      </c>
    </row>
    <row r="4114" spans="25:35" x14ac:dyDescent="0.4">
      <c r="Y4114" s="182" t="s">
        <v>8865</v>
      </c>
      <c r="Z4114" s="182">
        <v>1971</v>
      </c>
      <c r="AA4114" s="182">
        <v>368.4</v>
      </c>
      <c r="AB4114" s="182">
        <v>14</v>
      </c>
      <c r="AC4114" s="182">
        <v>2</v>
      </c>
      <c r="AD4114" s="182">
        <v>368.4</v>
      </c>
      <c r="AF4114" s="182" t="s">
        <v>8850</v>
      </c>
      <c r="AG4114" s="182" t="s">
        <v>17312</v>
      </c>
      <c r="AH4114" s="182" t="s">
        <v>2993</v>
      </c>
      <c r="AI4114" s="182" t="s">
        <v>17322</v>
      </c>
    </row>
    <row r="4115" spans="25:35" x14ac:dyDescent="0.4">
      <c r="Y4115" s="182" t="s">
        <v>8867</v>
      </c>
      <c r="Z4115" s="182">
        <v>1971</v>
      </c>
      <c r="AA4115" s="182">
        <v>370.6</v>
      </c>
      <c r="AB4115" s="182">
        <v>21</v>
      </c>
      <c r="AC4115" s="182">
        <v>2</v>
      </c>
      <c r="AD4115" s="182">
        <v>370.6</v>
      </c>
      <c r="AF4115" s="182" t="s">
        <v>8852</v>
      </c>
      <c r="AG4115" s="182" t="s">
        <v>17312</v>
      </c>
      <c r="AH4115" s="182" t="s">
        <v>2993</v>
      </c>
      <c r="AI4115" s="182" t="s">
        <v>17322</v>
      </c>
    </row>
    <row r="4116" spans="25:35" x14ac:dyDescent="0.4">
      <c r="Y4116" s="182" t="s">
        <v>8868</v>
      </c>
      <c r="Z4116" s="182">
        <v>1978</v>
      </c>
      <c r="AA4116" s="182">
        <v>415</v>
      </c>
      <c r="AB4116" s="182">
        <v>19</v>
      </c>
      <c r="AC4116" s="182">
        <v>2</v>
      </c>
      <c r="AD4116" s="182">
        <v>415</v>
      </c>
      <c r="AF4116" s="182" t="s">
        <v>8853</v>
      </c>
      <c r="AG4116" s="182" t="s">
        <v>17312</v>
      </c>
      <c r="AH4116" s="182" t="s">
        <v>2993</v>
      </c>
      <c r="AI4116" s="182" t="s">
        <v>17322</v>
      </c>
    </row>
    <row r="4117" spans="25:35" x14ac:dyDescent="0.4">
      <c r="Y4117" s="182" t="s">
        <v>17221</v>
      </c>
      <c r="Z4117" s="182">
        <v>1934</v>
      </c>
      <c r="AA4117" s="182">
        <v>357.7</v>
      </c>
      <c r="AB4117" s="182">
        <v>21</v>
      </c>
      <c r="AC4117" s="182">
        <v>2</v>
      </c>
      <c r="AD4117" s="182">
        <v>357.7</v>
      </c>
      <c r="AF4117" s="182" t="s">
        <v>1533</v>
      </c>
      <c r="AG4117" s="182" t="s">
        <v>17312</v>
      </c>
      <c r="AH4117" s="182" t="s">
        <v>2993</v>
      </c>
      <c r="AI4117" s="182" t="s">
        <v>17322</v>
      </c>
    </row>
    <row r="4118" spans="25:35" x14ac:dyDescent="0.4">
      <c r="Y4118" s="182" t="s">
        <v>8870</v>
      </c>
      <c r="Z4118" s="182">
        <v>1954</v>
      </c>
      <c r="AA4118" s="182">
        <v>417.5</v>
      </c>
      <c r="AB4118" s="182">
        <v>8</v>
      </c>
      <c r="AC4118" s="182">
        <v>2</v>
      </c>
      <c r="AD4118" s="182">
        <v>417.5</v>
      </c>
      <c r="AF4118" s="182" t="s">
        <v>1534</v>
      </c>
      <c r="AG4118" s="182" t="s">
        <v>17312</v>
      </c>
      <c r="AH4118" s="182" t="s">
        <v>2993</v>
      </c>
      <c r="AI4118" s="182" t="s">
        <v>17322</v>
      </c>
    </row>
    <row r="4119" spans="25:35" x14ac:dyDescent="0.4">
      <c r="Y4119" s="182" t="s">
        <v>8872</v>
      </c>
      <c r="Z4119" s="182">
        <v>1960</v>
      </c>
      <c r="AA4119" s="182">
        <v>505.2</v>
      </c>
      <c r="AB4119" s="182">
        <v>23</v>
      </c>
      <c r="AC4119" s="182">
        <v>2</v>
      </c>
      <c r="AD4119" s="182">
        <v>505.2</v>
      </c>
      <c r="AF4119" s="182" t="s">
        <v>8856</v>
      </c>
      <c r="AG4119" s="182" t="s">
        <v>17312</v>
      </c>
      <c r="AH4119" s="182" t="s">
        <v>2993</v>
      </c>
      <c r="AI4119" s="182" t="s">
        <v>2993</v>
      </c>
    </row>
    <row r="4120" spans="25:35" x14ac:dyDescent="0.4">
      <c r="Y4120" s="182" t="s">
        <v>8873</v>
      </c>
      <c r="Z4120" s="182">
        <v>1971</v>
      </c>
      <c r="AA4120" s="182">
        <v>785.9</v>
      </c>
      <c r="AB4120" s="182">
        <v>40</v>
      </c>
      <c r="AC4120" s="182">
        <v>2</v>
      </c>
      <c r="AD4120" s="182">
        <v>785.9</v>
      </c>
      <c r="AF4120" s="182" t="s">
        <v>8857</v>
      </c>
      <c r="AG4120" s="182" t="s">
        <v>17312</v>
      </c>
      <c r="AH4120" s="182" t="s">
        <v>2993</v>
      </c>
      <c r="AI4120" s="182" t="s">
        <v>17042</v>
      </c>
    </row>
    <row r="4121" spans="25:35" x14ac:dyDescent="0.4">
      <c r="Y4121" s="182" t="s">
        <v>8876</v>
      </c>
      <c r="Z4121" s="182">
        <v>1975</v>
      </c>
      <c r="AA4121" s="182">
        <v>370.1</v>
      </c>
      <c r="AB4121" s="182">
        <v>16</v>
      </c>
      <c r="AC4121" s="182">
        <v>2</v>
      </c>
      <c r="AD4121" s="182">
        <v>370.1</v>
      </c>
      <c r="AF4121" s="182" t="s">
        <v>8860</v>
      </c>
      <c r="AG4121" s="182" t="s">
        <v>17312</v>
      </c>
      <c r="AH4121" s="182" t="s">
        <v>2993</v>
      </c>
      <c r="AI4121" s="182" t="s">
        <v>17040</v>
      </c>
    </row>
    <row r="4122" spans="25:35" x14ac:dyDescent="0.4">
      <c r="Y4122" s="182" t="s">
        <v>8877</v>
      </c>
      <c r="Z4122" s="182">
        <v>1981</v>
      </c>
      <c r="AA4122" s="182">
        <v>350.8</v>
      </c>
      <c r="AB4122" s="182">
        <v>12</v>
      </c>
      <c r="AC4122" s="182">
        <v>2</v>
      </c>
      <c r="AD4122" s="182">
        <v>350.8</v>
      </c>
      <c r="AF4122" s="182" t="s">
        <v>8861</v>
      </c>
      <c r="AG4122" s="182" t="s">
        <v>17312</v>
      </c>
      <c r="AH4122" s="182" t="s">
        <v>2993</v>
      </c>
      <c r="AI4122" s="182" t="s">
        <v>17322</v>
      </c>
    </row>
    <row r="4123" spans="25:35" x14ac:dyDescent="0.4">
      <c r="Y4123" s="182" t="s">
        <v>8878</v>
      </c>
      <c r="Z4123" s="182">
        <v>1983</v>
      </c>
      <c r="AA4123" s="182">
        <v>332</v>
      </c>
      <c r="AB4123" s="182">
        <v>22</v>
      </c>
      <c r="AC4123" s="182">
        <v>2</v>
      </c>
      <c r="AD4123" s="182">
        <v>332</v>
      </c>
      <c r="AF4123" s="182" t="s">
        <v>489</v>
      </c>
      <c r="AG4123" s="182" t="s">
        <v>17312</v>
      </c>
      <c r="AH4123" s="182" t="s">
        <v>2993</v>
      </c>
      <c r="AI4123" s="182" t="s">
        <v>17322</v>
      </c>
    </row>
    <row r="4124" spans="25:35" x14ac:dyDescent="0.4">
      <c r="Y4124" s="182" t="s">
        <v>1539</v>
      </c>
      <c r="Z4124" s="182">
        <v>1991</v>
      </c>
      <c r="AA4124" s="182">
        <v>378.7</v>
      </c>
      <c r="AB4124" s="182">
        <v>15</v>
      </c>
      <c r="AC4124" s="182">
        <v>2</v>
      </c>
      <c r="AD4124" s="182">
        <v>378.7</v>
      </c>
      <c r="AF4124" s="182" t="s">
        <v>1535</v>
      </c>
      <c r="AG4124" s="182" t="s">
        <v>17312</v>
      </c>
      <c r="AH4124" s="182" t="s">
        <v>2993</v>
      </c>
      <c r="AI4124" s="182" t="s">
        <v>17322</v>
      </c>
    </row>
    <row r="4125" spans="25:35" x14ac:dyDescent="0.4">
      <c r="Y4125" s="182" t="s">
        <v>1540</v>
      </c>
      <c r="Z4125" s="182">
        <v>1991</v>
      </c>
      <c r="AA4125" s="182">
        <v>378.8</v>
      </c>
      <c r="AB4125" s="182">
        <v>21</v>
      </c>
      <c r="AC4125" s="182">
        <v>2</v>
      </c>
      <c r="AD4125" s="182">
        <v>378.8</v>
      </c>
      <c r="AF4125" s="182" t="s">
        <v>1536</v>
      </c>
      <c r="AG4125" s="182" t="s">
        <v>17312</v>
      </c>
      <c r="AH4125" s="182" t="s">
        <v>2993</v>
      </c>
      <c r="AI4125" s="182" t="s">
        <v>17322</v>
      </c>
    </row>
    <row r="4126" spans="25:35" x14ac:dyDescent="0.4">
      <c r="Y4126" s="182" t="s">
        <v>8880</v>
      </c>
      <c r="Z4126" s="182">
        <v>1960</v>
      </c>
      <c r="AA4126" s="182">
        <v>397.6</v>
      </c>
      <c r="AB4126" s="182">
        <v>12</v>
      </c>
      <c r="AC4126" s="182">
        <v>2</v>
      </c>
      <c r="AD4126" s="182">
        <v>325.5</v>
      </c>
      <c r="AF4126" s="182" t="s">
        <v>1537</v>
      </c>
      <c r="AG4126" s="182" t="s">
        <v>17312</v>
      </c>
      <c r="AH4126" s="182" t="s">
        <v>2993</v>
      </c>
      <c r="AI4126" s="182" t="s">
        <v>17322</v>
      </c>
    </row>
    <row r="4127" spans="25:35" x14ac:dyDescent="0.4">
      <c r="Y4127" s="182" t="s">
        <v>8881</v>
      </c>
      <c r="Z4127" s="182">
        <v>1935</v>
      </c>
      <c r="AA4127" s="182">
        <v>851.4</v>
      </c>
      <c r="AB4127" s="182">
        <v>17</v>
      </c>
      <c r="AC4127" s="182">
        <v>2</v>
      </c>
      <c r="AD4127" s="182">
        <v>692.8</v>
      </c>
      <c r="AF4127" s="182" t="s">
        <v>1538</v>
      </c>
      <c r="AG4127" s="182" t="s">
        <v>17312</v>
      </c>
      <c r="AH4127" s="182" t="s">
        <v>2993</v>
      </c>
      <c r="AI4127" s="182" t="s">
        <v>17322</v>
      </c>
    </row>
    <row r="4128" spans="25:35" x14ac:dyDescent="0.4">
      <c r="Y4128" s="182" t="s">
        <v>8882</v>
      </c>
      <c r="Z4128" s="182">
        <v>1936</v>
      </c>
      <c r="AA4128" s="182">
        <v>893</v>
      </c>
      <c r="AB4128" s="182">
        <v>19</v>
      </c>
      <c r="AC4128" s="182">
        <v>2</v>
      </c>
      <c r="AD4128" s="182">
        <v>511.3</v>
      </c>
      <c r="AF4128" s="182" t="s">
        <v>8863</v>
      </c>
      <c r="AG4128" s="182" t="s">
        <v>17312</v>
      </c>
      <c r="AH4128" s="182" t="s">
        <v>2993</v>
      </c>
      <c r="AI4128" s="182" t="s">
        <v>17042</v>
      </c>
    </row>
    <row r="4129" spans="25:35" x14ac:dyDescent="0.4">
      <c r="Y4129" s="182" t="s">
        <v>8883</v>
      </c>
      <c r="Z4129" s="182">
        <v>1936</v>
      </c>
      <c r="AA4129" s="182">
        <v>515.70000000000005</v>
      </c>
      <c r="AB4129" s="182">
        <v>29</v>
      </c>
      <c r="AC4129" s="182">
        <v>2</v>
      </c>
      <c r="AD4129" s="182">
        <v>515.70000000000005</v>
      </c>
      <c r="AF4129" s="182" t="s">
        <v>8864</v>
      </c>
      <c r="AG4129" s="182" t="s">
        <v>17312</v>
      </c>
      <c r="AH4129" s="182" t="s">
        <v>2993</v>
      </c>
      <c r="AI4129" s="182" t="s">
        <v>17042</v>
      </c>
    </row>
    <row r="4130" spans="25:35" x14ac:dyDescent="0.4">
      <c r="Y4130" s="182" t="s">
        <v>8886</v>
      </c>
      <c r="Z4130" s="182">
        <v>1981</v>
      </c>
      <c r="AA4130" s="182">
        <v>827.3</v>
      </c>
      <c r="AB4130" s="182">
        <v>29</v>
      </c>
      <c r="AC4130" s="182">
        <v>2</v>
      </c>
      <c r="AD4130" s="182">
        <v>827.3</v>
      </c>
      <c r="AF4130" s="182" t="s">
        <v>8865</v>
      </c>
      <c r="AG4130" s="182" t="s">
        <v>17312</v>
      </c>
      <c r="AH4130" s="182" t="s">
        <v>2993</v>
      </c>
      <c r="AI4130" s="182" t="s">
        <v>17040</v>
      </c>
    </row>
    <row r="4131" spans="25:35" x14ac:dyDescent="0.4">
      <c r="Y4131" s="182" t="s">
        <v>8889</v>
      </c>
      <c r="Z4131" s="182">
        <v>1988</v>
      </c>
      <c r="AA4131" s="182">
        <v>977.6</v>
      </c>
      <c r="AB4131" s="182">
        <v>26</v>
      </c>
      <c r="AC4131" s="182">
        <v>2</v>
      </c>
      <c r="AD4131" s="182">
        <v>621.29999999999995</v>
      </c>
      <c r="AF4131" s="182" t="s">
        <v>8867</v>
      </c>
      <c r="AG4131" s="182" t="s">
        <v>17312</v>
      </c>
      <c r="AH4131" s="182" t="s">
        <v>2993</v>
      </c>
      <c r="AI4131" s="182" t="s">
        <v>17040</v>
      </c>
    </row>
    <row r="4132" spans="25:35" x14ac:dyDescent="0.4">
      <c r="Y4132" s="182" t="s">
        <v>8890</v>
      </c>
      <c r="Z4132" s="182">
        <v>1980</v>
      </c>
      <c r="AA4132" s="182">
        <v>935.7</v>
      </c>
      <c r="AB4132" s="182">
        <v>37</v>
      </c>
      <c r="AC4132" s="182">
        <v>2</v>
      </c>
      <c r="AD4132" s="182">
        <v>935.7</v>
      </c>
      <c r="AF4132" s="182" t="s">
        <v>8868</v>
      </c>
      <c r="AG4132" s="182" t="s">
        <v>17312</v>
      </c>
      <c r="AH4132" s="182" t="s">
        <v>2993</v>
      </c>
      <c r="AI4132" s="182" t="s">
        <v>17040</v>
      </c>
    </row>
    <row r="4133" spans="25:35" x14ac:dyDescent="0.4">
      <c r="Y4133" s="182" t="s">
        <v>1541</v>
      </c>
      <c r="Z4133" s="182">
        <v>1987</v>
      </c>
      <c r="AA4133" s="182">
        <v>979.3</v>
      </c>
      <c r="AB4133" s="182">
        <v>24</v>
      </c>
      <c r="AC4133" s="182">
        <v>2</v>
      </c>
      <c r="AD4133" s="182">
        <v>623</v>
      </c>
      <c r="AF4133" s="182" t="s">
        <v>8870</v>
      </c>
      <c r="AG4133" s="182" t="s">
        <v>17312</v>
      </c>
      <c r="AH4133" s="182" t="s">
        <v>2993</v>
      </c>
      <c r="AI4133" s="182" t="s">
        <v>17040</v>
      </c>
    </row>
    <row r="4134" spans="25:35" x14ac:dyDescent="0.4">
      <c r="Y4134" s="182" t="s">
        <v>8891</v>
      </c>
      <c r="Z4134" s="182">
        <v>1975</v>
      </c>
      <c r="AA4134" s="182">
        <v>850.7</v>
      </c>
      <c r="AB4134" s="182">
        <v>22</v>
      </c>
      <c r="AC4134" s="182">
        <v>2</v>
      </c>
      <c r="AD4134" s="182">
        <v>705.9</v>
      </c>
      <c r="AF4134" s="182" t="s">
        <v>8872</v>
      </c>
      <c r="AG4134" s="182" t="s">
        <v>17327</v>
      </c>
      <c r="AH4134" s="182" t="s">
        <v>2993</v>
      </c>
      <c r="AI4134" s="182" t="s">
        <v>17040</v>
      </c>
    </row>
    <row r="4135" spans="25:35" x14ac:dyDescent="0.4">
      <c r="Y4135" s="182" t="s">
        <v>8893</v>
      </c>
      <c r="Z4135" s="182">
        <v>1964</v>
      </c>
      <c r="AA4135" s="182">
        <v>325.10000000000002</v>
      </c>
      <c r="AB4135" s="182">
        <v>7</v>
      </c>
      <c r="AC4135" s="182">
        <v>2</v>
      </c>
      <c r="AD4135" s="182">
        <v>325.10000000000002</v>
      </c>
      <c r="AF4135" s="182" t="s">
        <v>8873</v>
      </c>
      <c r="AG4135" s="182" t="s">
        <v>17312</v>
      </c>
      <c r="AH4135" s="182" t="s">
        <v>2993</v>
      </c>
      <c r="AI4135" s="182" t="s">
        <v>17042</v>
      </c>
    </row>
    <row r="4136" spans="25:35" x14ac:dyDescent="0.4">
      <c r="Y4136" s="182" t="s">
        <v>8894</v>
      </c>
      <c r="Z4136" s="182">
        <v>1966</v>
      </c>
      <c r="AA4136" s="182">
        <v>304.5</v>
      </c>
      <c r="AB4136" s="182">
        <v>12</v>
      </c>
      <c r="AC4136" s="182">
        <v>2</v>
      </c>
      <c r="AD4136" s="182">
        <v>304.5</v>
      </c>
      <c r="AF4136" s="182" t="s">
        <v>8876</v>
      </c>
      <c r="AG4136" s="182" t="s">
        <v>17312</v>
      </c>
      <c r="AH4136" s="182" t="s">
        <v>2993</v>
      </c>
      <c r="AI4136" s="182" t="s">
        <v>17040</v>
      </c>
    </row>
    <row r="4137" spans="25:35" x14ac:dyDescent="0.4">
      <c r="Y4137" s="182" t="s">
        <v>8895</v>
      </c>
      <c r="Z4137" s="182">
        <v>1968</v>
      </c>
      <c r="AA4137" s="182">
        <v>691.8</v>
      </c>
      <c r="AB4137" s="182">
        <v>10</v>
      </c>
      <c r="AC4137" s="182">
        <v>2</v>
      </c>
      <c r="AD4137" s="182">
        <v>365.2</v>
      </c>
      <c r="AF4137" s="182" t="s">
        <v>8877</v>
      </c>
      <c r="AG4137" s="182" t="s">
        <v>17312</v>
      </c>
      <c r="AH4137" s="182" t="s">
        <v>2993</v>
      </c>
      <c r="AI4137" s="182" t="s">
        <v>17040</v>
      </c>
    </row>
    <row r="4138" spans="25:35" x14ac:dyDescent="0.4">
      <c r="Y4138" s="182" t="s">
        <v>8896</v>
      </c>
      <c r="Z4138" s="182">
        <v>1961</v>
      </c>
      <c r="AA4138" s="182">
        <v>257.60000000000002</v>
      </c>
      <c r="AB4138" s="182">
        <v>17</v>
      </c>
      <c r="AC4138" s="182">
        <v>2</v>
      </c>
      <c r="AD4138" s="182">
        <v>241.7</v>
      </c>
      <c r="AF4138" s="182" t="s">
        <v>8878</v>
      </c>
      <c r="AG4138" s="182" t="s">
        <v>17312</v>
      </c>
      <c r="AH4138" s="182" t="s">
        <v>2993</v>
      </c>
      <c r="AI4138" s="182" t="s">
        <v>17040</v>
      </c>
    </row>
    <row r="4139" spans="25:35" x14ac:dyDescent="0.4">
      <c r="Y4139" s="182" t="s">
        <v>1542</v>
      </c>
      <c r="Z4139" s="182">
        <v>1990</v>
      </c>
      <c r="AA4139" s="182">
        <v>3156.2</v>
      </c>
      <c r="AB4139" s="182">
        <v>151</v>
      </c>
      <c r="AC4139" s="182">
        <v>5</v>
      </c>
      <c r="AD4139" s="182">
        <v>3156.1</v>
      </c>
      <c r="AF4139" s="182" t="s">
        <v>1539</v>
      </c>
      <c r="AG4139" s="182" t="s">
        <v>17312</v>
      </c>
      <c r="AH4139" s="182" t="s">
        <v>2993</v>
      </c>
      <c r="AI4139" s="182" t="s">
        <v>17040</v>
      </c>
    </row>
    <row r="4140" spans="25:35" x14ac:dyDescent="0.4">
      <c r="Y4140" s="182" t="s">
        <v>8898</v>
      </c>
      <c r="Z4140" s="182">
        <v>1971</v>
      </c>
      <c r="AA4140" s="182">
        <v>686</v>
      </c>
      <c r="AB4140" s="182">
        <v>42</v>
      </c>
      <c r="AC4140" s="182">
        <v>2</v>
      </c>
      <c r="AD4140" s="182">
        <v>452.9</v>
      </c>
      <c r="AF4140" s="182" t="s">
        <v>1540</v>
      </c>
      <c r="AG4140" s="182" t="s">
        <v>17312</v>
      </c>
      <c r="AH4140" s="182" t="s">
        <v>2993</v>
      </c>
      <c r="AI4140" s="182" t="s">
        <v>17040</v>
      </c>
    </row>
    <row r="4141" spans="25:35" x14ac:dyDescent="0.4">
      <c r="Y4141" s="182" t="s">
        <v>8899</v>
      </c>
      <c r="Z4141" s="182">
        <v>1976</v>
      </c>
      <c r="AA4141" s="182">
        <v>853.7</v>
      </c>
      <c r="AB4141" s="182">
        <v>40</v>
      </c>
      <c r="AC4141" s="182">
        <v>2</v>
      </c>
      <c r="AD4141" s="182">
        <v>853.7</v>
      </c>
      <c r="AF4141" s="182" t="s">
        <v>8880</v>
      </c>
      <c r="AG4141" s="182" t="s">
        <v>17327</v>
      </c>
      <c r="AH4141" s="182" t="s">
        <v>2993</v>
      </c>
      <c r="AI4141" s="182" t="s">
        <v>17042</v>
      </c>
    </row>
    <row r="4142" spans="25:35" x14ac:dyDescent="0.4">
      <c r="Y4142" s="182" t="s">
        <v>8900</v>
      </c>
      <c r="Z4142" s="182">
        <v>1969</v>
      </c>
      <c r="AA4142" s="182">
        <v>764.8</v>
      </c>
      <c r="AB4142" s="182">
        <v>30</v>
      </c>
      <c r="AC4142" s="182">
        <v>2</v>
      </c>
      <c r="AD4142" s="182">
        <v>457.4</v>
      </c>
      <c r="AF4142" s="182" t="s">
        <v>8881</v>
      </c>
      <c r="AG4142" s="182" t="s">
        <v>17327</v>
      </c>
      <c r="AH4142" s="182" t="s">
        <v>2993</v>
      </c>
      <c r="AI4142" s="182" t="s">
        <v>17042</v>
      </c>
    </row>
    <row r="4143" spans="25:35" x14ac:dyDescent="0.4">
      <c r="Y4143" s="182" t="s">
        <v>8902</v>
      </c>
      <c r="Z4143" s="182">
        <v>1975</v>
      </c>
      <c r="AA4143" s="182">
        <v>873.8</v>
      </c>
      <c r="AB4143" s="182">
        <v>44</v>
      </c>
      <c r="AC4143" s="182">
        <v>2</v>
      </c>
      <c r="AD4143" s="182">
        <v>560.1</v>
      </c>
      <c r="AF4143" s="182" t="s">
        <v>8882</v>
      </c>
      <c r="AG4143" s="182" t="s">
        <v>17327</v>
      </c>
      <c r="AH4143" s="182" t="s">
        <v>2993</v>
      </c>
      <c r="AI4143" s="182" t="s">
        <v>17042</v>
      </c>
    </row>
    <row r="4144" spans="25:35" x14ac:dyDescent="0.4">
      <c r="Y4144" s="182" t="s">
        <v>8903</v>
      </c>
      <c r="Z4144" s="182">
        <v>1966</v>
      </c>
      <c r="AA4144" s="182">
        <v>301.5</v>
      </c>
      <c r="AB4144" s="182">
        <v>17</v>
      </c>
      <c r="AC4144" s="182">
        <v>2</v>
      </c>
      <c r="AD4144" s="182">
        <v>197.8</v>
      </c>
      <c r="AF4144" s="182" t="s">
        <v>8883</v>
      </c>
      <c r="AG4144" s="182" t="s">
        <v>17327</v>
      </c>
      <c r="AH4144" s="182" t="s">
        <v>2993</v>
      </c>
      <c r="AI4144" s="182" t="s">
        <v>17040</v>
      </c>
    </row>
    <row r="4145" spans="25:35" x14ac:dyDescent="0.4">
      <c r="Y4145" s="182" t="s">
        <v>8905</v>
      </c>
      <c r="Z4145" s="182">
        <v>1965</v>
      </c>
      <c r="AA4145" s="182">
        <v>435.3</v>
      </c>
      <c r="AB4145" s="182">
        <v>24</v>
      </c>
      <c r="AC4145" s="182">
        <v>2</v>
      </c>
      <c r="AD4145" s="182">
        <v>276</v>
      </c>
      <c r="AF4145" s="182" t="s">
        <v>8886</v>
      </c>
      <c r="AG4145" s="182" t="s">
        <v>17312</v>
      </c>
      <c r="AH4145" s="182" t="s">
        <v>2993</v>
      </c>
      <c r="AI4145" s="182" t="s">
        <v>17322</v>
      </c>
    </row>
    <row r="4146" spans="25:35" x14ac:dyDescent="0.4">
      <c r="Y4146" s="182" t="s">
        <v>8907</v>
      </c>
      <c r="Z4146" s="182">
        <v>1930</v>
      </c>
      <c r="AA4146" s="182">
        <v>622.20000000000005</v>
      </c>
      <c r="AB4146" s="182">
        <v>18</v>
      </c>
      <c r="AC4146" s="182">
        <v>2</v>
      </c>
      <c r="AD4146" s="182">
        <v>379.5</v>
      </c>
      <c r="AF4146" s="182" t="s">
        <v>8889</v>
      </c>
      <c r="AG4146" s="182" t="s">
        <v>17319</v>
      </c>
      <c r="AH4146" s="182" t="s">
        <v>2993</v>
      </c>
      <c r="AI4146" s="182" t="s">
        <v>17042</v>
      </c>
    </row>
    <row r="4147" spans="25:35" x14ac:dyDescent="0.4">
      <c r="Y4147" s="182" t="s">
        <v>8909</v>
      </c>
      <c r="Z4147" s="182">
        <v>1969</v>
      </c>
      <c r="AA4147" s="182">
        <v>411</v>
      </c>
      <c r="AB4147" s="182">
        <v>10</v>
      </c>
      <c r="AC4147" s="182">
        <v>2</v>
      </c>
      <c r="AD4147" s="182">
        <v>359.8</v>
      </c>
      <c r="AF4147" s="182" t="s">
        <v>8890</v>
      </c>
      <c r="AG4147" s="182" t="s">
        <v>17312</v>
      </c>
      <c r="AH4147" s="182" t="s">
        <v>2993</v>
      </c>
      <c r="AI4147" s="182" t="s">
        <v>17322</v>
      </c>
    </row>
    <row r="4148" spans="25:35" x14ac:dyDescent="0.4">
      <c r="Y4148" s="182" t="s">
        <v>8911</v>
      </c>
      <c r="Z4148" s="182">
        <v>1975</v>
      </c>
      <c r="AA4148" s="182">
        <v>881.9</v>
      </c>
      <c r="AB4148" s="182">
        <v>37</v>
      </c>
      <c r="AC4148" s="182">
        <v>2</v>
      </c>
      <c r="AD4148" s="182">
        <v>788.4</v>
      </c>
      <c r="AF4148" s="182" t="s">
        <v>1541</v>
      </c>
      <c r="AG4148" s="182" t="s">
        <v>17319</v>
      </c>
      <c r="AH4148" s="182" t="s">
        <v>2993</v>
      </c>
      <c r="AI4148" s="182" t="s">
        <v>17042</v>
      </c>
    </row>
    <row r="4149" spans="25:35" x14ac:dyDescent="0.4">
      <c r="Y4149" s="182" t="s">
        <v>8914</v>
      </c>
      <c r="Z4149" s="182">
        <v>1980</v>
      </c>
      <c r="AA4149" s="182">
        <v>678.1</v>
      </c>
      <c r="AB4149" s="182">
        <v>38</v>
      </c>
      <c r="AC4149" s="182">
        <v>2</v>
      </c>
      <c r="AD4149" s="182">
        <v>677.1</v>
      </c>
      <c r="AF4149" s="182" t="s">
        <v>8891</v>
      </c>
      <c r="AG4149" s="182" t="s">
        <v>17312</v>
      </c>
      <c r="AH4149" s="182" t="s">
        <v>2993</v>
      </c>
      <c r="AI4149" s="182" t="s">
        <v>17042</v>
      </c>
    </row>
    <row r="4150" spans="25:35" x14ac:dyDescent="0.4">
      <c r="Y4150" s="182" t="s">
        <v>1543</v>
      </c>
      <c r="Z4150" s="182">
        <v>1986</v>
      </c>
      <c r="AA4150" s="182">
        <v>972</v>
      </c>
      <c r="AB4150" s="182">
        <v>48</v>
      </c>
      <c r="AC4150" s="182">
        <v>2</v>
      </c>
      <c r="AD4150" s="182">
        <v>935.2</v>
      </c>
      <c r="AF4150" s="182" t="s">
        <v>8893</v>
      </c>
      <c r="AG4150" s="182" t="s">
        <v>17312</v>
      </c>
      <c r="AH4150" s="182" t="s">
        <v>2993</v>
      </c>
      <c r="AI4150" s="182" t="s">
        <v>17040</v>
      </c>
    </row>
    <row r="4151" spans="25:35" x14ac:dyDescent="0.4">
      <c r="Y4151" s="182" t="s">
        <v>8918</v>
      </c>
      <c r="Z4151" s="182">
        <v>1969</v>
      </c>
      <c r="AA4151" s="182">
        <v>787.7</v>
      </c>
      <c r="AB4151" s="182">
        <v>36</v>
      </c>
      <c r="AC4151" s="182">
        <v>2</v>
      </c>
      <c r="AD4151" s="182">
        <v>787.7</v>
      </c>
      <c r="AF4151" s="182" t="s">
        <v>8894</v>
      </c>
      <c r="AG4151" s="182" t="s">
        <v>17312</v>
      </c>
      <c r="AH4151" s="182" t="s">
        <v>2993</v>
      </c>
      <c r="AI4151" s="182" t="s">
        <v>17040</v>
      </c>
    </row>
    <row r="4152" spans="25:35" x14ac:dyDescent="0.4">
      <c r="Y4152" s="182" t="s">
        <v>8920</v>
      </c>
      <c r="Z4152" s="182">
        <v>1967</v>
      </c>
      <c r="AA4152" s="182">
        <v>374.6</v>
      </c>
      <c r="AB4152" s="182">
        <v>17</v>
      </c>
      <c r="AC4152" s="182">
        <v>2</v>
      </c>
      <c r="AD4152" s="182">
        <v>374.6</v>
      </c>
      <c r="AF4152" s="182" t="s">
        <v>8895</v>
      </c>
      <c r="AG4152" s="182" t="s">
        <v>17312</v>
      </c>
      <c r="AH4152" s="182" t="s">
        <v>2993</v>
      </c>
      <c r="AI4152" s="182" t="s">
        <v>17040</v>
      </c>
    </row>
    <row r="4153" spans="25:35" x14ac:dyDescent="0.4">
      <c r="Y4153" s="182" t="s">
        <v>8921</v>
      </c>
      <c r="Z4153" s="182">
        <v>1965</v>
      </c>
      <c r="AA4153" s="182">
        <v>240</v>
      </c>
      <c r="AB4153" s="182">
        <v>13</v>
      </c>
      <c r="AC4153" s="182">
        <v>2</v>
      </c>
      <c r="AD4153" s="182">
        <v>240</v>
      </c>
      <c r="AF4153" s="182" t="s">
        <v>8896</v>
      </c>
      <c r="AG4153" s="182" t="s">
        <v>17327</v>
      </c>
      <c r="AH4153" s="182" t="s">
        <v>2993</v>
      </c>
      <c r="AI4153" s="182" t="s">
        <v>2993</v>
      </c>
    </row>
    <row r="4154" spans="25:35" x14ac:dyDescent="0.4">
      <c r="Y4154" s="182" t="s">
        <v>8922</v>
      </c>
      <c r="Z4154" s="182">
        <v>1965</v>
      </c>
      <c r="AA4154" s="182">
        <v>240</v>
      </c>
      <c r="AB4154" s="182">
        <v>8</v>
      </c>
      <c r="AC4154" s="182">
        <v>2</v>
      </c>
      <c r="AD4154" s="182">
        <v>240</v>
      </c>
      <c r="AF4154" s="182" t="s">
        <v>1542</v>
      </c>
      <c r="AG4154" s="182" t="s">
        <v>17355</v>
      </c>
      <c r="AH4154" s="182" t="s">
        <v>2993</v>
      </c>
      <c r="AI4154" s="182" t="s">
        <v>17315</v>
      </c>
    </row>
    <row r="4155" spans="25:35" x14ac:dyDescent="0.4">
      <c r="Y4155" s="182" t="s">
        <v>8923</v>
      </c>
      <c r="Z4155" s="182">
        <v>1965</v>
      </c>
      <c r="AA4155" s="182">
        <v>240</v>
      </c>
      <c r="AB4155" s="182">
        <v>21</v>
      </c>
      <c r="AC4155" s="182">
        <v>2</v>
      </c>
      <c r="AD4155" s="182">
        <v>240</v>
      </c>
      <c r="AF4155" s="182" t="s">
        <v>8898</v>
      </c>
      <c r="AG4155" s="182" t="s">
        <v>17312</v>
      </c>
      <c r="AH4155" s="182" t="s">
        <v>2993</v>
      </c>
      <c r="AI4155" s="182" t="s">
        <v>17042</v>
      </c>
    </row>
    <row r="4156" spans="25:35" x14ac:dyDescent="0.4">
      <c r="Y4156" s="182" t="s">
        <v>8924</v>
      </c>
      <c r="Z4156" s="182">
        <v>1972</v>
      </c>
      <c r="AA4156" s="182">
        <v>931.4</v>
      </c>
      <c r="AB4156" s="182">
        <v>57</v>
      </c>
      <c r="AC4156" s="182">
        <v>2</v>
      </c>
      <c r="AD4156" s="182">
        <v>931.4</v>
      </c>
      <c r="AF4156" s="182" t="s">
        <v>8899</v>
      </c>
      <c r="AG4156" s="182" t="s">
        <v>17312</v>
      </c>
      <c r="AH4156" s="182" t="s">
        <v>2993</v>
      </c>
      <c r="AI4156" s="182" t="s">
        <v>17322</v>
      </c>
    </row>
    <row r="4157" spans="25:35" x14ac:dyDescent="0.4">
      <c r="Y4157" s="182" t="s">
        <v>481</v>
      </c>
      <c r="Z4157" s="182">
        <v>1973</v>
      </c>
      <c r="AA4157" s="182">
        <v>975.1</v>
      </c>
      <c r="AB4157" s="182">
        <v>57</v>
      </c>
      <c r="AC4157" s="182">
        <v>2</v>
      </c>
      <c r="AD4157" s="182">
        <v>975.1</v>
      </c>
      <c r="AF4157" s="182" t="s">
        <v>8900</v>
      </c>
      <c r="AG4157" s="182" t="s">
        <v>17312</v>
      </c>
      <c r="AH4157" s="182" t="s">
        <v>2993</v>
      </c>
      <c r="AI4157" s="182" t="s">
        <v>17042</v>
      </c>
    </row>
    <row r="4158" spans="25:35" x14ac:dyDescent="0.4">
      <c r="Y4158" s="182" t="s">
        <v>8925</v>
      </c>
      <c r="Z4158" s="182">
        <v>1975</v>
      </c>
      <c r="AA4158" s="182">
        <v>984.2</v>
      </c>
      <c r="AB4158" s="182">
        <v>57</v>
      </c>
      <c r="AC4158" s="182">
        <v>2</v>
      </c>
      <c r="AD4158" s="182">
        <v>981.5</v>
      </c>
      <c r="AF4158" s="182" t="s">
        <v>8902</v>
      </c>
      <c r="AG4158" s="182" t="s">
        <v>17327</v>
      </c>
      <c r="AH4158" s="182" t="s">
        <v>2993</v>
      </c>
      <c r="AI4158" s="182" t="s">
        <v>17042</v>
      </c>
    </row>
    <row r="4159" spans="25:35" x14ac:dyDescent="0.4">
      <c r="Y4159" s="182" t="s">
        <v>8927</v>
      </c>
      <c r="Z4159" s="182">
        <v>1975</v>
      </c>
      <c r="AA4159" s="182">
        <v>1596.5</v>
      </c>
      <c r="AB4159" s="182">
        <v>88</v>
      </c>
      <c r="AC4159" s="182">
        <v>2</v>
      </c>
      <c r="AD4159" s="182">
        <v>726.8</v>
      </c>
      <c r="AF4159" s="182" t="s">
        <v>8903</v>
      </c>
      <c r="AG4159" s="182" t="s">
        <v>17327</v>
      </c>
      <c r="AH4159" s="182" t="s">
        <v>2993</v>
      </c>
      <c r="AI4159" s="182" t="s">
        <v>17040</v>
      </c>
    </row>
    <row r="4160" spans="25:35" x14ac:dyDescent="0.4">
      <c r="Y4160" s="182" t="s">
        <v>8929</v>
      </c>
      <c r="Z4160" s="182">
        <v>1978</v>
      </c>
      <c r="AA4160" s="182">
        <v>1312.9</v>
      </c>
      <c r="AB4160" s="182">
        <v>57</v>
      </c>
      <c r="AC4160" s="182">
        <v>2</v>
      </c>
      <c r="AD4160" s="182">
        <v>1312.9</v>
      </c>
      <c r="AF4160" s="182" t="s">
        <v>8905</v>
      </c>
      <c r="AG4160" s="182" t="s">
        <v>17312</v>
      </c>
      <c r="AH4160" s="182" t="s">
        <v>2993</v>
      </c>
      <c r="AI4160" s="182" t="s">
        <v>17042</v>
      </c>
    </row>
    <row r="4161" spans="25:35" x14ac:dyDescent="0.4">
      <c r="Y4161" s="182" t="s">
        <v>470</v>
      </c>
      <c r="Z4161" s="182">
        <v>1979</v>
      </c>
      <c r="AA4161" s="182">
        <v>1070.8</v>
      </c>
      <c r="AB4161" s="182">
        <v>57</v>
      </c>
      <c r="AC4161" s="182">
        <v>2</v>
      </c>
      <c r="AD4161" s="182">
        <v>947.8</v>
      </c>
      <c r="AF4161" s="182" t="s">
        <v>8907</v>
      </c>
      <c r="AG4161" s="182" t="s">
        <v>17327</v>
      </c>
      <c r="AH4161" s="182" t="s">
        <v>2993</v>
      </c>
      <c r="AI4161" s="182" t="s">
        <v>17042</v>
      </c>
    </row>
    <row r="4162" spans="25:35" x14ac:dyDescent="0.4">
      <c r="Y4162" s="182" t="s">
        <v>8933</v>
      </c>
      <c r="Z4162" s="182">
        <v>1963</v>
      </c>
      <c r="AA4162" s="182">
        <v>310</v>
      </c>
      <c r="AB4162" s="182">
        <v>21</v>
      </c>
      <c r="AC4162" s="182">
        <v>2</v>
      </c>
      <c r="AD4162" s="182">
        <v>281.39999999999998</v>
      </c>
      <c r="AF4162" s="182" t="s">
        <v>8909</v>
      </c>
      <c r="AG4162" s="182" t="s">
        <v>17312</v>
      </c>
      <c r="AH4162" s="182" t="s">
        <v>2993</v>
      </c>
      <c r="AI4162" s="182" t="s">
        <v>17040</v>
      </c>
    </row>
    <row r="4163" spans="25:35" x14ac:dyDescent="0.4">
      <c r="Y4163" s="182" t="s">
        <v>8936</v>
      </c>
      <c r="Z4163" s="182">
        <v>1963</v>
      </c>
      <c r="AA4163" s="182">
        <v>722.8</v>
      </c>
      <c r="AB4163" s="182">
        <v>42</v>
      </c>
      <c r="AC4163" s="182">
        <v>2</v>
      </c>
      <c r="AD4163" s="182">
        <v>720.3</v>
      </c>
      <c r="AF4163" s="182" t="s">
        <v>8911</v>
      </c>
      <c r="AG4163" s="182" t="s">
        <v>17312</v>
      </c>
      <c r="AH4163" s="182" t="s">
        <v>2993</v>
      </c>
      <c r="AI4163" s="182" t="s">
        <v>17042</v>
      </c>
    </row>
    <row r="4164" spans="25:35" x14ac:dyDescent="0.4">
      <c r="Y4164" s="182" t="s">
        <v>8938</v>
      </c>
      <c r="Z4164" s="182">
        <v>1973</v>
      </c>
      <c r="AA4164" s="182">
        <v>678.3</v>
      </c>
      <c r="AB4164" s="182">
        <v>57</v>
      </c>
      <c r="AC4164" s="182">
        <v>2</v>
      </c>
      <c r="AD4164" s="182">
        <v>678</v>
      </c>
      <c r="AF4164" s="182" t="s">
        <v>8914</v>
      </c>
      <c r="AG4164" s="182" t="s">
        <v>17312</v>
      </c>
      <c r="AH4164" s="182" t="s">
        <v>2993</v>
      </c>
      <c r="AI4164" s="182" t="s">
        <v>17042</v>
      </c>
    </row>
    <row r="4165" spans="25:35" x14ac:dyDescent="0.4">
      <c r="Y4165" s="182" t="s">
        <v>8939</v>
      </c>
      <c r="Z4165" s="182">
        <v>1963</v>
      </c>
      <c r="AA4165" s="182">
        <v>537.6</v>
      </c>
      <c r="AB4165" s="182">
        <v>31</v>
      </c>
      <c r="AC4165" s="182">
        <v>2</v>
      </c>
      <c r="AD4165" s="182">
        <v>537.6</v>
      </c>
      <c r="AF4165" s="182" t="s">
        <v>1543</v>
      </c>
      <c r="AG4165" s="182" t="s">
        <v>17312</v>
      </c>
      <c r="AH4165" s="182" t="s">
        <v>2993</v>
      </c>
      <c r="AI4165" s="182" t="s">
        <v>17322</v>
      </c>
    </row>
    <row r="4166" spans="25:35" x14ac:dyDescent="0.4">
      <c r="Y4166" s="182" t="s">
        <v>8940</v>
      </c>
      <c r="Z4166" s="182">
        <v>1966</v>
      </c>
      <c r="AA4166" s="182">
        <v>673.4</v>
      </c>
      <c r="AB4166" s="182">
        <v>36</v>
      </c>
      <c r="AC4166" s="182">
        <v>2</v>
      </c>
      <c r="AD4166" s="182">
        <v>673.4</v>
      </c>
      <c r="AF4166" s="182" t="s">
        <v>8918</v>
      </c>
      <c r="AG4166" s="182" t="s">
        <v>17312</v>
      </c>
      <c r="AH4166" s="182" t="s">
        <v>2993</v>
      </c>
      <c r="AI4166" s="182" t="s">
        <v>17042</v>
      </c>
    </row>
    <row r="4167" spans="25:35" x14ac:dyDescent="0.4">
      <c r="Y4167" s="182" t="s">
        <v>8941</v>
      </c>
      <c r="Z4167" s="182">
        <v>1966</v>
      </c>
      <c r="AA4167" s="182">
        <v>1247.73</v>
      </c>
      <c r="AB4167" s="182">
        <v>83</v>
      </c>
      <c r="AC4167" s="182">
        <v>2</v>
      </c>
      <c r="AD4167" s="182">
        <v>577.1</v>
      </c>
      <c r="AF4167" s="182" t="s">
        <v>8920</v>
      </c>
      <c r="AG4167" s="182" t="s">
        <v>17312</v>
      </c>
      <c r="AH4167" s="182" t="s">
        <v>2993</v>
      </c>
      <c r="AI4167" s="182" t="s">
        <v>17040</v>
      </c>
    </row>
    <row r="4168" spans="25:35" x14ac:dyDescent="0.4">
      <c r="Y4168" s="182" t="s">
        <v>1548</v>
      </c>
      <c r="Z4168" s="182">
        <v>1986</v>
      </c>
      <c r="AA4168" s="182">
        <v>3564.3</v>
      </c>
      <c r="AB4168" s="182">
        <v>148</v>
      </c>
      <c r="AC4168" s="182">
        <v>5</v>
      </c>
      <c r="AD4168" s="182">
        <v>3564.3</v>
      </c>
      <c r="AF4168" s="182" t="s">
        <v>8921</v>
      </c>
      <c r="AG4168" s="182" t="s">
        <v>17312</v>
      </c>
      <c r="AH4168" s="182" t="s">
        <v>2993</v>
      </c>
      <c r="AI4168" s="182" t="s">
        <v>17040</v>
      </c>
    </row>
    <row r="4169" spans="25:35" x14ac:dyDescent="0.4">
      <c r="Y4169" s="182" t="s">
        <v>1549</v>
      </c>
      <c r="Z4169" s="182">
        <v>1990</v>
      </c>
      <c r="AA4169" s="182">
        <v>1465.8</v>
      </c>
      <c r="AB4169" s="182">
        <v>47</v>
      </c>
      <c r="AC4169" s="182">
        <v>3</v>
      </c>
      <c r="AD4169" s="182">
        <v>1465.8</v>
      </c>
      <c r="AF4169" s="182" t="s">
        <v>8922</v>
      </c>
      <c r="AG4169" s="182" t="s">
        <v>17312</v>
      </c>
      <c r="AH4169" s="182" t="s">
        <v>2993</v>
      </c>
      <c r="AI4169" s="182" t="s">
        <v>17040</v>
      </c>
    </row>
    <row r="4170" spans="25:35" x14ac:dyDescent="0.4">
      <c r="Y4170" s="182" t="s">
        <v>1550</v>
      </c>
      <c r="Z4170" s="182">
        <v>1990</v>
      </c>
      <c r="AA4170" s="182">
        <v>2156.8000000000002</v>
      </c>
      <c r="AB4170" s="182">
        <v>70</v>
      </c>
      <c r="AC4170" s="182">
        <v>3</v>
      </c>
      <c r="AD4170" s="182">
        <v>2156.8000000000002</v>
      </c>
      <c r="AF4170" s="182" t="s">
        <v>8923</v>
      </c>
      <c r="AG4170" s="182" t="s">
        <v>17312</v>
      </c>
      <c r="AH4170" s="182" t="s">
        <v>2993</v>
      </c>
      <c r="AI4170" s="182" t="s">
        <v>17040</v>
      </c>
    </row>
    <row r="4171" spans="25:35" x14ac:dyDescent="0.4">
      <c r="Y4171" s="182" t="s">
        <v>1551</v>
      </c>
      <c r="Z4171" s="182">
        <v>1933</v>
      </c>
      <c r="AA4171" s="182">
        <v>458.9</v>
      </c>
      <c r="AB4171" s="182">
        <v>29</v>
      </c>
      <c r="AC4171" s="182">
        <v>2</v>
      </c>
      <c r="AD4171" s="182">
        <v>458.9</v>
      </c>
      <c r="AF4171" s="182" t="s">
        <v>8924</v>
      </c>
      <c r="AG4171" s="182" t="s">
        <v>17312</v>
      </c>
      <c r="AH4171" s="182" t="s">
        <v>2993</v>
      </c>
      <c r="AI4171" s="182" t="s">
        <v>17322</v>
      </c>
    </row>
    <row r="4172" spans="25:35" x14ac:dyDescent="0.4">
      <c r="Y4172" s="182" t="s">
        <v>8945</v>
      </c>
      <c r="Z4172" s="182">
        <v>1968</v>
      </c>
      <c r="AA4172" s="182">
        <v>794.9</v>
      </c>
      <c r="AB4172" s="182">
        <v>32</v>
      </c>
      <c r="AC4172" s="182">
        <v>2</v>
      </c>
      <c r="AD4172" s="182">
        <v>734.9</v>
      </c>
      <c r="AF4172" s="182" t="s">
        <v>481</v>
      </c>
      <c r="AG4172" s="182" t="s">
        <v>17312</v>
      </c>
      <c r="AH4172" s="182" t="s">
        <v>2993</v>
      </c>
      <c r="AI4172" s="182" t="s">
        <v>17322</v>
      </c>
    </row>
    <row r="4173" spans="25:35" x14ac:dyDescent="0.4">
      <c r="Y4173" s="182" t="s">
        <v>8947</v>
      </c>
      <c r="Z4173" s="182">
        <v>1970</v>
      </c>
      <c r="AA4173" s="182">
        <v>761.6</v>
      </c>
      <c r="AB4173" s="182">
        <v>52</v>
      </c>
      <c r="AC4173" s="182">
        <v>2</v>
      </c>
      <c r="AD4173" s="182">
        <v>759.6</v>
      </c>
      <c r="AF4173" s="182" t="s">
        <v>8925</v>
      </c>
      <c r="AG4173" s="182" t="s">
        <v>17312</v>
      </c>
      <c r="AH4173" s="182" t="s">
        <v>2993</v>
      </c>
      <c r="AI4173" s="182" t="s">
        <v>17322</v>
      </c>
    </row>
    <row r="4174" spans="25:35" x14ac:dyDescent="0.4">
      <c r="Y4174" s="182" t="s">
        <v>8948</v>
      </c>
      <c r="Z4174" s="182">
        <v>1979</v>
      </c>
      <c r="AA4174" s="182">
        <v>926.9</v>
      </c>
      <c r="AB4174" s="182">
        <v>54</v>
      </c>
      <c r="AC4174" s="182">
        <v>2</v>
      </c>
      <c r="AD4174" s="182">
        <v>926.9</v>
      </c>
      <c r="AF4174" s="182" t="s">
        <v>8927</v>
      </c>
      <c r="AG4174" s="182" t="s">
        <v>17312</v>
      </c>
      <c r="AH4174" s="182" t="s">
        <v>2993</v>
      </c>
      <c r="AI4174" s="182" t="s">
        <v>17042</v>
      </c>
    </row>
    <row r="4175" spans="25:35" x14ac:dyDescent="0.4">
      <c r="Y4175" s="182" t="s">
        <v>8949</v>
      </c>
      <c r="Z4175" s="182">
        <v>1982</v>
      </c>
      <c r="AA4175" s="182">
        <v>944</v>
      </c>
      <c r="AB4175" s="182">
        <v>49</v>
      </c>
      <c r="AC4175" s="182">
        <v>2</v>
      </c>
      <c r="AD4175" s="182">
        <v>944</v>
      </c>
      <c r="AF4175" s="182" t="s">
        <v>8929</v>
      </c>
      <c r="AG4175" s="182" t="s">
        <v>17312</v>
      </c>
      <c r="AH4175" s="182" t="s">
        <v>2993</v>
      </c>
      <c r="AI4175" s="182" t="s">
        <v>17322</v>
      </c>
    </row>
    <row r="4176" spans="25:35" x14ac:dyDescent="0.4">
      <c r="Y4176" s="182" t="s">
        <v>1552</v>
      </c>
      <c r="Z4176" s="182">
        <v>1989</v>
      </c>
      <c r="AA4176" s="182">
        <v>943.8</v>
      </c>
      <c r="AB4176" s="182">
        <v>50</v>
      </c>
      <c r="AC4176" s="182">
        <v>2</v>
      </c>
      <c r="AD4176" s="182">
        <v>941.1</v>
      </c>
      <c r="AF4176" s="182" t="s">
        <v>470</v>
      </c>
      <c r="AG4176" s="182" t="s">
        <v>17312</v>
      </c>
      <c r="AH4176" s="182" t="s">
        <v>2993</v>
      </c>
      <c r="AI4176" s="182" t="s">
        <v>17322</v>
      </c>
    </row>
    <row r="4177" spans="25:35" x14ac:dyDescent="0.4">
      <c r="Y4177" s="182" t="s">
        <v>1553</v>
      </c>
      <c r="Z4177" s="182">
        <v>1954</v>
      </c>
      <c r="AA4177" s="182">
        <v>555.9</v>
      </c>
      <c r="AB4177" s="182">
        <v>34</v>
      </c>
      <c r="AC4177" s="182">
        <v>2</v>
      </c>
      <c r="AD4177" s="182">
        <v>555.9</v>
      </c>
      <c r="AF4177" s="182" t="s">
        <v>8933</v>
      </c>
      <c r="AG4177" s="182" t="s">
        <v>17312</v>
      </c>
      <c r="AH4177" s="182" t="s">
        <v>2993</v>
      </c>
      <c r="AI4177" s="182" t="s">
        <v>17040</v>
      </c>
    </row>
    <row r="4178" spans="25:35" x14ac:dyDescent="0.4">
      <c r="Y4178" s="182" t="s">
        <v>8951</v>
      </c>
      <c r="Z4178" s="182">
        <v>1960</v>
      </c>
      <c r="AA4178" s="182">
        <v>308.3</v>
      </c>
      <c r="AB4178" s="182">
        <v>16</v>
      </c>
      <c r="AC4178" s="182">
        <v>2</v>
      </c>
      <c r="AD4178" s="182">
        <v>308.3</v>
      </c>
      <c r="AF4178" s="182" t="s">
        <v>8936</v>
      </c>
      <c r="AG4178" s="182" t="s">
        <v>17312</v>
      </c>
      <c r="AH4178" s="182" t="s">
        <v>2993</v>
      </c>
      <c r="AI4178" s="182" t="s">
        <v>17042</v>
      </c>
    </row>
    <row r="4179" spans="25:35" x14ac:dyDescent="0.4">
      <c r="Y4179" s="182" t="s">
        <v>1554</v>
      </c>
      <c r="Z4179" s="182">
        <v>1982</v>
      </c>
      <c r="AA4179" s="182">
        <v>1893.3</v>
      </c>
      <c r="AB4179" s="182">
        <v>62</v>
      </c>
      <c r="AC4179" s="182">
        <v>3</v>
      </c>
      <c r="AD4179" s="182">
        <v>1893.3</v>
      </c>
      <c r="AF4179" s="182" t="s">
        <v>8938</v>
      </c>
      <c r="AG4179" s="182" t="s">
        <v>17312</v>
      </c>
      <c r="AH4179" s="182" t="s">
        <v>2993</v>
      </c>
      <c r="AI4179" s="182" t="s">
        <v>17040</v>
      </c>
    </row>
    <row r="4180" spans="25:35" x14ac:dyDescent="0.4">
      <c r="Y4180" s="182" t="s">
        <v>8953</v>
      </c>
      <c r="Z4180" s="182">
        <v>1983</v>
      </c>
      <c r="AA4180" s="182">
        <v>1755.1</v>
      </c>
      <c r="AB4180" s="182">
        <v>62</v>
      </c>
      <c r="AC4180" s="182">
        <v>3</v>
      </c>
      <c r="AD4180" s="182">
        <v>1755.1</v>
      </c>
      <c r="AF4180" s="182" t="s">
        <v>8939</v>
      </c>
      <c r="AG4180" s="182" t="s">
        <v>17312</v>
      </c>
      <c r="AH4180" s="182" t="s">
        <v>2993</v>
      </c>
      <c r="AI4180" s="182" t="s">
        <v>17042</v>
      </c>
    </row>
    <row r="4181" spans="25:35" x14ac:dyDescent="0.4">
      <c r="Y4181" s="182" t="s">
        <v>8955</v>
      </c>
      <c r="Z4181" s="182">
        <v>1967</v>
      </c>
      <c r="AA4181" s="182">
        <v>646.6</v>
      </c>
      <c r="AB4181" s="182">
        <v>42</v>
      </c>
      <c r="AC4181" s="182">
        <v>2</v>
      </c>
      <c r="AD4181" s="182">
        <v>646.6</v>
      </c>
      <c r="AF4181" s="182" t="s">
        <v>8940</v>
      </c>
      <c r="AG4181" s="182" t="s">
        <v>17312</v>
      </c>
      <c r="AH4181" s="182" t="s">
        <v>2993</v>
      </c>
      <c r="AI4181" s="182" t="s">
        <v>17042</v>
      </c>
    </row>
    <row r="4182" spans="25:35" x14ac:dyDescent="0.4">
      <c r="Y4182" s="182" t="s">
        <v>8957</v>
      </c>
      <c r="Z4182" s="182">
        <v>1962</v>
      </c>
      <c r="AA4182" s="182">
        <v>832.7</v>
      </c>
      <c r="AB4182" s="182">
        <v>48</v>
      </c>
      <c r="AC4182" s="182">
        <v>2</v>
      </c>
      <c r="AD4182" s="182">
        <v>745</v>
      </c>
      <c r="AF4182" s="182" t="s">
        <v>8941</v>
      </c>
      <c r="AG4182" s="182" t="s">
        <v>17312</v>
      </c>
      <c r="AH4182" s="182" t="s">
        <v>2993</v>
      </c>
      <c r="AI4182" s="182" t="s">
        <v>17042</v>
      </c>
    </row>
    <row r="4183" spans="25:35" x14ac:dyDescent="0.4">
      <c r="Y4183" s="182" t="s">
        <v>8958</v>
      </c>
      <c r="Z4183" s="182">
        <v>1981</v>
      </c>
      <c r="AA4183" s="182">
        <v>948.8</v>
      </c>
      <c r="AB4183" s="182">
        <v>30</v>
      </c>
      <c r="AC4183" s="182">
        <v>2</v>
      </c>
      <c r="AD4183" s="182">
        <v>948.8</v>
      </c>
      <c r="AF4183" s="182" t="s">
        <v>1548</v>
      </c>
      <c r="AG4183" s="182" t="s">
        <v>17312</v>
      </c>
      <c r="AH4183" s="182" t="s">
        <v>2993</v>
      </c>
      <c r="AI4183" s="182" t="s">
        <v>17315</v>
      </c>
    </row>
    <row r="4184" spans="25:35" x14ac:dyDescent="0.4">
      <c r="Y4184" s="182" t="s">
        <v>8960</v>
      </c>
      <c r="Z4184" s="182">
        <v>1980</v>
      </c>
      <c r="AA4184" s="182">
        <v>977.7</v>
      </c>
      <c r="AB4184" s="182">
        <v>41</v>
      </c>
      <c r="AC4184" s="182">
        <v>2</v>
      </c>
      <c r="AD4184" s="182">
        <v>977.7</v>
      </c>
      <c r="AF4184" s="182" t="s">
        <v>1549</v>
      </c>
      <c r="AG4184" s="182" t="s">
        <v>17312</v>
      </c>
      <c r="AH4184" s="182" t="s">
        <v>2993</v>
      </c>
      <c r="AI4184" s="182" t="s">
        <v>17042</v>
      </c>
    </row>
    <row r="4185" spans="25:35" x14ac:dyDescent="0.4">
      <c r="Y4185" s="182" t="s">
        <v>1555</v>
      </c>
      <c r="Z4185" s="182">
        <v>1988</v>
      </c>
      <c r="AA4185" s="182">
        <v>1065.8</v>
      </c>
      <c r="AB4185" s="182">
        <v>58</v>
      </c>
      <c r="AC4185" s="182">
        <v>2</v>
      </c>
      <c r="AD4185" s="182">
        <v>1064.5</v>
      </c>
      <c r="AF4185" s="182" t="s">
        <v>1550</v>
      </c>
      <c r="AG4185" s="182" t="s">
        <v>17312</v>
      </c>
      <c r="AH4185" s="182" t="s">
        <v>2993</v>
      </c>
      <c r="AI4185" s="182" t="s">
        <v>17322</v>
      </c>
    </row>
    <row r="4186" spans="25:35" x14ac:dyDescent="0.4">
      <c r="Y4186" s="182" t="s">
        <v>8961</v>
      </c>
      <c r="Z4186" s="182">
        <v>1963</v>
      </c>
      <c r="AA4186" s="182">
        <v>1032.5</v>
      </c>
      <c r="AB4186" s="182">
        <v>41</v>
      </c>
      <c r="AC4186" s="182">
        <v>2</v>
      </c>
      <c r="AD4186" s="182">
        <v>366.9</v>
      </c>
      <c r="AF4186" s="182" t="s">
        <v>1551</v>
      </c>
      <c r="AG4186" s="182" t="s">
        <v>17327</v>
      </c>
      <c r="AH4186" s="182" t="s">
        <v>2993</v>
      </c>
      <c r="AI4186" s="182" t="s">
        <v>17042</v>
      </c>
    </row>
    <row r="4187" spans="25:35" x14ac:dyDescent="0.4">
      <c r="Y4187" s="182" t="s">
        <v>8962</v>
      </c>
      <c r="Z4187" s="182">
        <v>1978</v>
      </c>
      <c r="AA4187" s="182">
        <v>1057.8</v>
      </c>
      <c r="AB4187" s="182">
        <v>63</v>
      </c>
      <c r="AC4187" s="182">
        <v>2</v>
      </c>
      <c r="AD4187" s="182">
        <v>1057.8</v>
      </c>
      <c r="AF4187" s="182" t="s">
        <v>8945</v>
      </c>
      <c r="AG4187" s="182" t="s">
        <v>17312</v>
      </c>
      <c r="AH4187" s="182" t="s">
        <v>2993</v>
      </c>
      <c r="AI4187" s="182" t="s">
        <v>17042</v>
      </c>
    </row>
    <row r="4188" spans="25:35" x14ac:dyDescent="0.4">
      <c r="Y4188" s="182" t="s">
        <v>8963</v>
      </c>
      <c r="Z4188" s="182">
        <v>1965</v>
      </c>
      <c r="AA4188" s="182">
        <v>533.9</v>
      </c>
      <c r="AB4188" s="182">
        <v>33</v>
      </c>
      <c r="AC4188" s="182">
        <v>2</v>
      </c>
      <c r="AD4188" s="182">
        <v>533.9</v>
      </c>
      <c r="AF4188" s="182" t="s">
        <v>8947</v>
      </c>
      <c r="AG4188" s="182" t="s">
        <v>17312</v>
      </c>
      <c r="AH4188" s="182" t="s">
        <v>2993</v>
      </c>
      <c r="AI4188" s="182" t="s">
        <v>17042</v>
      </c>
    </row>
    <row r="4189" spans="25:35" x14ac:dyDescent="0.4">
      <c r="Y4189" s="182" t="s">
        <v>8964</v>
      </c>
      <c r="Z4189" s="182">
        <v>1968</v>
      </c>
      <c r="AA4189" s="182">
        <v>851.4</v>
      </c>
      <c r="AB4189" s="182">
        <v>26</v>
      </c>
      <c r="AC4189" s="182">
        <v>2</v>
      </c>
      <c r="AD4189" s="182">
        <v>291.5</v>
      </c>
      <c r="AF4189" s="182" t="s">
        <v>8948</v>
      </c>
      <c r="AG4189" s="182" t="s">
        <v>17312</v>
      </c>
      <c r="AH4189" s="182" t="s">
        <v>2993</v>
      </c>
      <c r="AI4189" s="182" t="s">
        <v>17322</v>
      </c>
    </row>
    <row r="4190" spans="25:35" x14ac:dyDescent="0.4">
      <c r="Y4190" s="182" t="s">
        <v>8966</v>
      </c>
      <c r="Z4190" s="182">
        <v>1968</v>
      </c>
      <c r="AA4190" s="182">
        <v>470.5</v>
      </c>
      <c r="AB4190" s="182">
        <v>28</v>
      </c>
      <c r="AC4190" s="182">
        <v>2</v>
      </c>
      <c r="AD4190" s="182">
        <v>470.5</v>
      </c>
      <c r="AF4190" s="182" t="s">
        <v>8949</v>
      </c>
      <c r="AG4190" s="182" t="s">
        <v>17312</v>
      </c>
      <c r="AH4190" s="182" t="s">
        <v>2993</v>
      </c>
      <c r="AI4190" s="182" t="s">
        <v>17322</v>
      </c>
    </row>
    <row r="4191" spans="25:35" x14ac:dyDescent="0.4">
      <c r="Y4191" s="182" t="s">
        <v>8969</v>
      </c>
      <c r="Z4191" s="182">
        <v>1969</v>
      </c>
      <c r="AA4191" s="182">
        <v>732.4</v>
      </c>
      <c r="AB4191" s="182">
        <v>29</v>
      </c>
      <c r="AC4191" s="182">
        <v>2</v>
      </c>
      <c r="AD4191" s="182">
        <v>732.4</v>
      </c>
      <c r="AF4191" s="182" t="s">
        <v>1552</v>
      </c>
      <c r="AG4191" s="182" t="s">
        <v>17312</v>
      </c>
      <c r="AH4191" s="182" t="s">
        <v>2993</v>
      </c>
      <c r="AI4191" s="182" t="s">
        <v>17322</v>
      </c>
    </row>
    <row r="4192" spans="25:35" x14ac:dyDescent="0.4">
      <c r="Y4192" s="182" t="s">
        <v>8971</v>
      </c>
      <c r="Z4192" s="182">
        <v>1972</v>
      </c>
      <c r="AA4192" s="182">
        <v>1268.5</v>
      </c>
      <c r="AB4192" s="182">
        <v>38</v>
      </c>
      <c r="AC4192" s="182">
        <v>2</v>
      </c>
      <c r="AD4192" s="182">
        <v>447.2</v>
      </c>
      <c r="AF4192" s="182" t="s">
        <v>1553</v>
      </c>
      <c r="AG4192" s="182" t="s">
        <v>17327</v>
      </c>
      <c r="AH4192" s="182" t="s">
        <v>2993</v>
      </c>
      <c r="AI4192" s="182" t="s">
        <v>17042</v>
      </c>
    </row>
    <row r="4193" spans="25:35" x14ac:dyDescent="0.4">
      <c r="Y4193" s="182" t="s">
        <v>8972</v>
      </c>
      <c r="Z4193" s="182">
        <v>1973</v>
      </c>
      <c r="AA4193" s="182">
        <v>1275.5999999999999</v>
      </c>
      <c r="AB4193" s="182">
        <v>43</v>
      </c>
      <c r="AC4193" s="182">
        <v>2</v>
      </c>
      <c r="AD4193" s="182">
        <v>465.1</v>
      </c>
      <c r="AF4193" s="182" t="s">
        <v>8951</v>
      </c>
      <c r="AG4193" s="182" t="s">
        <v>17312</v>
      </c>
      <c r="AH4193" s="182" t="s">
        <v>17472</v>
      </c>
      <c r="AI4193" s="182" t="s">
        <v>17040</v>
      </c>
    </row>
    <row r="4194" spans="25:35" x14ac:dyDescent="0.4">
      <c r="Y4194" s="182" t="s">
        <v>8973</v>
      </c>
      <c r="Z4194" s="182">
        <v>1974</v>
      </c>
      <c r="AA4194" s="182">
        <v>1286.4000000000001</v>
      </c>
      <c r="AB4194" s="182">
        <v>37</v>
      </c>
      <c r="AC4194" s="182">
        <v>2</v>
      </c>
      <c r="AD4194" s="182">
        <v>719.3</v>
      </c>
      <c r="AF4194" s="182" t="s">
        <v>1554</v>
      </c>
      <c r="AG4194" s="182" t="s">
        <v>17312</v>
      </c>
      <c r="AH4194" s="182" t="s">
        <v>17473</v>
      </c>
      <c r="AI4194" s="182" t="s">
        <v>17322</v>
      </c>
    </row>
    <row r="4195" spans="25:35" x14ac:dyDescent="0.4">
      <c r="Y4195" s="182" t="s">
        <v>8974</v>
      </c>
      <c r="Z4195" s="182">
        <v>1976</v>
      </c>
      <c r="AA4195" s="182">
        <v>977.4</v>
      </c>
      <c r="AB4195" s="182">
        <v>32</v>
      </c>
      <c r="AC4195" s="182">
        <v>2</v>
      </c>
      <c r="AD4195" s="182">
        <v>977.4</v>
      </c>
      <c r="AF4195" s="182" t="s">
        <v>8953</v>
      </c>
      <c r="AG4195" s="182" t="s">
        <v>17312</v>
      </c>
      <c r="AH4195" s="182" t="s">
        <v>2993</v>
      </c>
      <c r="AI4195" s="182" t="s">
        <v>17322</v>
      </c>
    </row>
    <row r="4196" spans="25:35" x14ac:dyDescent="0.4">
      <c r="Y4196" s="182" t="s">
        <v>8975</v>
      </c>
      <c r="Z4196" s="182">
        <v>1983</v>
      </c>
      <c r="AA4196" s="182">
        <v>974.6</v>
      </c>
      <c r="AB4196" s="182">
        <v>36</v>
      </c>
      <c r="AC4196" s="182">
        <v>2</v>
      </c>
      <c r="AD4196" s="182">
        <v>974.6</v>
      </c>
      <c r="AF4196" s="182" t="s">
        <v>8955</v>
      </c>
      <c r="AG4196" s="182" t="s">
        <v>17312</v>
      </c>
      <c r="AH4196" s="182" t="s">
        <v>2993</v>
      </c>
      <c r="AI4196" s="182" t="s">
        <v>17042</v>
      </c>
    </row>
    <row r="4197" spans="25:35" x14ac:dyDescent="0.4">
      <c r="Y4197" s="182" t="s">
        <v>1556</v>
      </c>
      <c r="Z4197" s="182">
        <v>1986</v>
      </c>
      <c r="AA4197" s="182">
        <v>1623.4</v>
      </c>
      <c r="AB4197" s="182">
        <v>52</v>
      </c>
      <c r="AC4197" s="182">
        <v>2</v>
      </c>
      <c r="AD4197" s="182">
        <v>882.6</v>
      </c>
      <c r="AF4197" s="182" t="s">
        <v>8957</v>
      </c>
      <c r="AG4197" s="182" t="s">
        <v>17312</v>
      </c>
      <c r="AH4197" s="182" t="s">
        <v>2993</v>
      </c>
      <c r="AI4197" s="182" t="s">
        <v>17042</v>
      </c>
    </row>
    <row r="4198" spans="25:35" x14ac:dyDescent="0.4">
      <c r="Y4198" s="182" t="s">
        <v>1561</v>
      </c>
      <c r="Z4198" s="182">
        <v>1986</v>
      </c>
      <c r="AA4198" s="182">
        <v>1012.1</v>
      </c>
      <c r="AB4198" s="182">
        <v>58</v>
      </c>
      <c r="AC4198" s="182">
        <v>2</v>
      </c>
      <c r="AD4198" s="182">
        <v>1012.1</v>
      </c>
      <c r="AF4198" s="182" t="s">
        <v>8958</v>
      </c>
      <c r="AG4198" s="182" t="s">
        <v>17312</v>
      </c>
      <c r="AH4198" s="182" t="s">
        <v>2993</v>
      </c>
      <c r="AI4198" s="182" t="s">
        <v>17322</v>
      </c>
    </row>
    <row r="4199" spans="25:35" x14ac:dyDescent="0.4">
      <c r="Y4199" s="182" t="s">
        <v>8978</v>
      </c>
      <c r="Z4199" s="182">
        <v>1962</v>
      </c>
      <c r="AA4199" s="182">
        <v>997.4</v>
      </c>
      <c r="AB4199" s="182">
        <v>28</v>
      </c>
      <c r="AC4199" s="182">
        <v>2</v>
      </c>
      <c r="AD4199" s="182">
        <v>591.6</v>
      </c>
      <c r="AF4199" s="182" t="s">
        <v>8960</v>
      </c>
      <c r="AG4199" s="182" t="s">
        <v>17312</v>
      </c>
      <c r="AH4199" s="182" t="s">
        <v>2993</v>
      </c>
      <c r="AI4199" s="182" t="s">
        <v>17322</v>
      </c>
    </row>
    <row r="4200" spans="25:35" x14ac:dyDescent="0.4">
      <c r="Y4200" s="182" t="s">
        <v>8981</v>
      </c>
      <c r="Z4200" s="182">
        <v>1983</v>
      </c>
      <c r="AA4200" s="182">
        <v>970.9</v>
      </c>
      <c r="AB4200" s="182">
        <v>57</v>
      </c>
      <c r="AC4200" s="182">
        <v>2</v>
      </c>
      <c r="AD4200" s="182">
        <v>970.9</v>
      </c>
      <c r="AF4200" s="182" t="s">
        <v>1555</v>
      </c>
      <c r="AG4200" s="182" t="s">
        <v>17312</v>
      </c>
      <c r="AH4200" s="182" t="s">
        <v>2993</v>
      </c>
      <c r="AI4200" s="182" t="s">
        <v>17322</v>
      </c>
    </row>
    <row r="4201" spans="25:35" x14ac:dyDescent="0.4">
      <c r="Y4201" s="182" t="s">
        <v>8982</v>
      </c>
      <c r="Z4201" s="182">
        <v>1981</v>
      </c>
      <c r="AA4201" s="182">
        <v>1067.0999999999999</v>
      </c>
      <c r="AB4201" s="182">
        <v>31</v>
      </c>
      <c r="AC4201" s="182">
        <v>2</v>
      </c>
      <c r="AD4201" s="182">
        <v>570.79999999999995</v>
      </c>
      <c r="AF4201" s="182" t="s">
        <v>8961</v>
      </c>
      <c r="AG4201" s="182" t="s">
        <v>17312</v>
      </c>
      <c r="AH4201" s="182" t="s">
        <v>2993</v>
      </c>
      <c r="AI4201" s="182" t="s">
        <v>17042</v>
      </c>
    </row>
    <row r="4202" spans="25:35" x14ac:dyDescent="0.4">
      <c r="Y4202" s="182" t="s">
        <v>8984</v>
      </c>
      <c r="Z4202" s="182">
        <v>1989</v>
      </c>
      <c r="AA4202" s="182">
        <v>857.8</v>
      </c>
      <c r="AB4202" s="182">
        <v>47</v>
      </c>
      <c r="AC4202" s="182">
        <v>2</v>
      </c>
      <c r="AD4202" s="182">
        <v>857.8</v>
      </c>
      <c r="AF4202" s="182" t="s">
        <v>8962</v>
      </c>
      <c r="AG4202" s="182" t="s">
        <v>17312</v>
      </c>
      <c r="AH4202" s="182" t="s">
        <v>2993</v>
      </c>
      <c r="AI4202" s="182" t="s">
        <v>17322</v>
      </c>
    </row>
    <row r="4203" spans="25:35" x14ac:dyDescent="0.4">
      <c r="Y4203" s="182" t="s">
        <v>8985</v>
      </c>
      <c r="Z4203" s="182">
        <v>1984</v>
      </c>
      <c r="AA4203" s="182">
        <v>987</v>
      </c>
      <c r="AB4203" s="182">
        <v>44</v>
      </c>
      <c r="AC4203" s="182">
        <v>2</v>
      </c>
      <c r="AD4203" s="182">
        <v>987</v>
      </c>
      <c r="AF4203" s="182" t="s">
        <v>8963</v>
      </c>
      <c r="AG4203" s="182" t="s">
        <v>17312</v>
      </c>
      <c r="AH4203" s="182" t="s">
        <v>2993</v>
      </c>
      <c r="AI4203" s="182" t="s">
        <v>17042</v>
      </c>
    </row>
    <row r="4204" spans="25:35" x14ac:dyDescent="0.4">
      <c r="Y4204" s="182" t="s">
        <v>8986</v>
      </c>
      <c r="Z4204" s="182">
        <v>1979</v>
      </c>
      <c r="AA4204" s="182">
        <v>1416</v>
      </c>
      <c r="AB4204" s="182">
        <v>31</v>
      </c>
      <c r="AC4204" s="182">
        <v>2</v>
      </c>
      <c r="AD4204" s="182">
        <v>572.6</v>
      </c>
      <c r="AF4204" s="182" t="s">
        <v>8964</v>
      </c>
      <c r="AG4204" s="182" t="s">
        <v>17312</v>
      </c>
      <c r="AH4204" s="182" t="s">
        <v>2993</v>
      </c>
      <c r="AI4204" s="182" t="s">
        <v>17042</v>
      </c>
    </row>
    <row r="4205" spans="25:35" x14ac:dyDescent="0.4">
      <c r="Y4205" s="182" t="s">
        <v>8988</v>
      </c>
      <c r="Z4205" s="182">
        <v>1993</v>
      </c>
      <c r="AA4205" s="182">
        <v>620.4</v>
      </c>
      <c r="AB4205" s="182">
        <v>31</v>
      </c>
      <c r="AC4205" s="182">
        <v>2</v>
      </c>
      <c r="AD4205" s="182">
        <v>620.4</v>
      </c>
      <c r="AF4205" s="182" t="s">
        <v>8966</v>
      </c>
      <c r="AG4205" s="182" t="s">
        <v>17312</v>
      </c>
      <c r="AH4205" s="182" t="s">
        <v>2993</v>
      </c>
      <c r="AI4205" s="182" t="s">
        <v>17042</v>
      </c>
    </row>
    <row r="4206" spans="25:35" x14ac:dyDescent="0.4">
      <c r="Y4206" s="182" t="s">
        <v>8989</v>
      </c>
      <c r="Z4206" s="182">
        <v>1980</v>
      </c>
      <c r="AA4206" s="182">
        <v>1738.7</v>
      </c>
      <c r="AB4206" s="182">
        <v>47</v>
      </c>
      <c r="AC4206" s="182">
        <v>2</v>
      </c>
      <c r="AD4206" s="182">
        <v>993.2</v>
      </c>
      <c r="AF4206" s="182" t="s">
        <v>8969</v>
      </c>
      <c r="AG4206" s="182" t="s">
        <v>17312</v>
      </c>
      <c r="AH4206" s="182" t="s">
        <v>2993</v>
      </c>
      <c r="AI4206" s="182" t="s">
        <v>17042</v>
      </c>
    </row>
    <row r="4207" spans="25:35" x14ac:dyDescent="0.4">
      <c r="Y4207" s="182" t="s">
        <v>1562</v>
      </c>
      <c r="Z4207" s="182">
        <v>1990</v>
      </c>
      <c r="AA4207" s="182">
        <v>562.9</v>
      </c>
      <c r="AB4207" s="182">
        <v>31</v>
      </c>
      <c r="AC4207" s="182">
        <v>2</v>
      </c>
      <c r="AD4207" s="182">
        <v>562.9</v>
      </c>
      <c r="AF4207" s="182" t="s">
        <v>8971</v>
      </c>
      <c r="AG4207" s="182" t="s">
        <v>17312</v>
      </c>
      <c r="AH4207" s="182" t="s">
        <v>2993</v>
      </c>
      <c r="AI4207" s="182" t="s">
        <v>17042</v>
      </c>
    </row>
    <row r="4208" spans="25:35" x14ac:dyDescent="0.4">
      <c r="Y4208" s="182" t="s">
        <v>8991</v>
      </c>
      <c r="Z4208" s="182">
        <v>1988</v>
      </c>
      <c r="AA4208" s="182">
        <v>838.7</v>
      </c>
      <c r="AB4208" s="182">
        <v>47</v>
      </c>
      <c r="AC4208" s="182">
        <v>2</v>
      </c>
      <c r="AD4208" s="182">
        <v>838.7</v>
      </c>
      <c r="AF4208" s="182" t="s">
        <v>8972</v>
      </c>
      <c r="AG4208" s="182" t="s">
        <v>17312</v>
      </c>
      <c r="AH4208" s="182" t="s">
        <v>2993</v>
      </c>
      <c r="AI4208" s="182" t="s">
        <v>17042</v>
      </c>
    </row>
    <row r="4209" spans="25:35" x14ac:dyDescent="0.4">
      <c r="Y4209" s="182" t="s">
        <v>1564</v>
      </c>
      <c r="Z4209" s="182">
        <v>1962</v>
      </c>
      <c r="AA4209" s="182">
        <v>482.5</v>
      </c>
      <c r="AB4209" s="182">
        <v>21</v>
      </c>
      <c r="AC4209" s="182">
        <v>2</v>
      </c>
      <c r="AD4209" s="182">
        <v>267.89999999999998</v>
      </c>
      <c r="AF4209" s="182" t="s">
        <v>8973</v>
      </c>
      <c r="AG4209" s="182" t="s">
        <v>17312</v>
      </c>
      <c r="AH4209" s="182" t="s">
        <v>2993</v>
      </c>
      <c r="AI4209" s="182" t="s">
        <v>17042</v>
      </c>
    </row>
    <row r="4210" spans="25:35" x14ac:dyDescent="0.4">
      <c r="Y4210" s="182" t="s">
        <v>8993</v>
      </c>
      <c r="Z4210" s="182">
        <v>1976</v>
      </c>
      <c r="AA4210" s="182">
        <v>735.5</v>
      </c>
      <c r="AB4210" s="182">
        <v>42</v>
      </c>
      <c r="AC4210" s="182">
        <v>2</v>
      </c>
      <c r="AD4210" s="182">
        <v>735.5</v>
      </c>
      <c r="AF4210" s="182" t="s">
        <v>8974</v>
      </c>
      <c r="AG4210" s="182" t="s">
        <v>17312</v>
      </c>
      <c r="AH4210" s="182" t="s">
        <v>2993</v>
      </c>
      <c r="AI4210" s="182" t="s">
        <v>17322</v>
      </c>
    </row>
    <row r="4211" spans="25:35" x14ac:dyDescent="0.4">
      <c r="Y4211" s="182" t="s">
        <v>8994</v>
      </c>
      <c r="Z4211" s="182">
        <v>1966</v>
      </c>
      <c r="AA4211" s="182">
        <v>1132.0999999999999</v>
      </c>
      <c r="AB4211" s="182">
        <v>42</v>
      </c>
      <c r="AC4211" s="182">
        <v>2</v>
      </c>
      <c r="AD4211" s="182">
        <v>643.5</v>
      </c>
      <c r="AF4211" s="182" t="s">
        <v>8975</v>
      </c>
      <c r="AG4211" s="182" t="s">
        <v>17312</v>
      </c>
      <c r="AH4211" s="182" t="s">
        <v>2993</v>
      </c>
      <c r="AI4211" s="182" t="s">
        <v>17322</v>
      </c>
    </row>
    <row r="4212" spans="25:35" x14ac:dyDescent="0.4">
      <c r="Y4212" s="182" t="s">
        <v>8995</v>
      </c>
      <c r="Z4212" s="182">
        <v>1963</v>
      </c>
      <c r="AA4212" s="182">
        <v>482.4</v>
      </c>
      <c r="AB4212" s="182">
        <v>21</v>
      </c>
      <c r="AC4212" s="182">
        <v>2</v>
      </c>
      <c r="AD4212" s="182">
        <v>373.1</v>
      </c>
      <c r="AF4212" s="182" t="s">
        <v>1556</v>
      </c>
      <c r="AG4212" s="182" t="s">
        <v>17312</v>
      </c>
      <c r="AH4212" s="182" t="s">
        <v>2993</v>
      </c>
      <c r="AI4212" s="182" t="s">
        <v>17322</v>
      </c>
    </row>
    <row r="4213" spans="25:35" x14ac:dyDescent="0.4">
      <c r="Y4213" s="182" t="s">
        <v>8997</v>
      </c>
      <c r="Z4213" s="182">
        <v>1973</v>
      </c>
      <c r="AA4213" s="182">
        <v>1659.8</v>
      </c>
      <c r="AB4213" s="182">
        <v>42</v>
      </c>
      <c r="AC4213" s="182">
        <v>2</v>
      </c>
      <c r="AD4213" s="182">
        <v>739.6</v>
      </c>
      <c r="AF4213" s="182" t="s">
        <v>1561</v>
      </c>
      <c r="AG4213" s="182" t="s">
        <v>17312</v>
      </c>
      <c r="AH4213" s="182" t="s">
        <v>2993</v>
      </c>
      <c r="AI4213" s="182" t="s">
        <v>17322</v>
      </c>
    </row>
    <row r="4214" spans="25:35" x14ac:dyDescent="0.4">
      <c r="Y4214" s="182" t="s">
        <v>1565</v>
      </c>
      <c r="Z4214" s="182">
        <v>1966</v>
      </c>
      <c r="AA4214" s="182">
        <v>1366.4</v>
      </c>
      <c r="AB4214" s="182">
        <v>42</v>
      </c>
      <c r="AC4214" s="182">
        <v>2</v>
      </c>
      <c r="AD4214" s="182">
        <v>640</v>
      </c>
      <c r="AF4214" s="182" t="s">
        <v>8978</v>
      </c>
      <c r="AG4214" s="182" t="s">
        <v>17312</v>
      </c>
      <c r="AH4214" s="182" t="s">
        <v>2993</v>
      </c>
      <c r="AI4214" s="182" t="s">
        <v>17322</v>
      </c>
    </row>
    <row r="4215" spans="25:35" x14ac:dyDescent="0.4">
      <c r="Y4215" s="182" t="s">
        <v>8999</v>
      </c>
      <c r="Z4215" s="182">
        <v>1981</v>
      </c>
      <c r="AA4215" s="182">
        <v>948.4</v>
      </c>
      <c r="AB4215" s="182">
        <v>47</v>
      </c>
      <c r="AC4215" s="182">
        <v>2</v>
      </c>
      <c r="AD4215" s="182">
        <v>948.4</v>
      </c>
      <c r="AF4215" s="182" t="s">
        <v>8981</v>
      </c>
      <c r="AG4215" s="182" t="s">
        <v>17312</v>
      </c>
      <c r="AH4215" s="182" t="s">
        <v>2993</v>
      </c>
      <c r="AI4215" s="182" t="s">
        <v>2993</v>
      </c>
    </row>
    <row r="4216" spans="25:35" x14ac:dyDescent="0.4">
      <c r="Y4216" s="182" t="s">
        <v>9000</v>
      </c>
      <c r="Z4216" s="182">
        <v>1974</v>
      </c>
      <c r="AA4216" s="182">
        <v>806.6</v>
      </c>
      <c r="AB4216" s="182">
        <v>41</v>
      </c>
      <c r="AC4216" s="182">
        <v>2</v>
      </c>
      <c r="AD4216" s="182">
        <v>747.9</v>
      </c>
      <c r="AF4216" s="182" t="s">
        <v>8982</v>
      </c>
      <c r="AG4216" s="182" t="s">
        <v>17312</v>
      </c>
      <c r="AH4216" s="182" t="s">
        <v>2993</v>
      </c>
      <c r="AI4216" s="182" t="s">
        <v>17042</v>
      </c>
    </row>
    <row r="4217" spans="25:35" x14ac:dyDescent="0.4">
      <c r="Y4217" s="182" t="s">
        <v>9001</v>
      </c>
      <c r="Z4217" s="182">
        <v>1971</v>
      </c>
      <c r="AA4217" s="182">
        <v>781.7</v>
      </c>
      <c r="AB4217" s="182">
        <v>29</v>
      </c>
      <c r="AC4217" s="182">
        <v>2</v>
      </c>
      <c r="AD4217" s="182">
        <v>781.4</v>
      </c>
      <c r="AF4217" s="182" t="s">
        <v>8984</v>
      </c>
      <c r="AG4217" s="182" t="s">
        <v>17312</v>
      </c>
      <c r="AH4217" s="182" t="s">
        <v>2993</v>
      </c>
      <c r="AI4217" s="182" t="s">
        <v>2993</v>
      </c>
    </row>
    <row r="4218" spans="25:35" x14ac:dyDescent="0.4">
      <c r="Y4218" s="182" t="s">
        <v>9002</v>
      </c>
      <c r="Z4218" s="182">
        <v>1978</v>
      </c>
      <c r="AA4218" s="182">
        <v>784.9</v>
      </c>
      <c r="AB4218" s="182">
        <v>29</v>
      </c>
      <c r="AC4218" s="182">
        <v>2</v>
      </c>
      <c r="AD4218" s="182">
        <v>725.6</v>
      </c>
      <c r="AF4218" s="182" t="s">
        <v>8985</v>
      </c>
      <c r="AG4218" s="182" t="s">
        <v>17312</v>
      </c>
      <c r="AH4218" s="182" t="s">
        <v>2993</v>
      </c>
      <c r="AI4218" s="182" t="s">
        <v>2993</v>
      </c>
    </row>
    <row r="4219" spans="25:35" x14ac:dyDescent="0.4">
      <c r="Y4219" s="182" t="s">
        <v>9003</v>
      </c>
      <c r="Z4219" s="182">
        <v>1981</v>
      </c>
      <c r="AA4219" s="182">
        <v>798.8</v>
      </c>
      <c r="AB4219" s="182">
        <v>27</v>
      </c>
      <c r="AC4219" s="182">
        <v>2</v>
      </c>
      <c r="AD4219" s="182">
        <v>526.20000000000005</v>
      </c>
      <c r="AF4219" s="182" t="s">
        <v>8986</v>
      </c>
      <c r="AG4219" s="182" t="s">
        <v>17312</v>
      </c>
      <c r="AH4219" s="182" t="s">
        <v>2993</v>
      </c>
      <c r="AI4219" s="182" t="s">
        <v>17042</v>
      </c>
    </row>
    <row r="4220" spans="25:35" x14ac:dyDescent="0.4">
      <c r="Y4220" s="182" t="s">
        <v>476</v>
      </c>
      <c r="Z4220" s="182">
        <v>1985</v>
      </c>
      <c r="AA4220" s="182">
        <v>759.1</v>
      </c>
      <c r="AB4220" s="182">
        <v>36</v>
      </c>
      <c r="AC4220" s="182">
        <v>2</v>
      </c>
      <c r="AD4220" s="182">
        <v>704.9</v>
      </c>
      <c r="AF4220" s="182" t="s">
        <v>8988</v>
      </c>
      <c r="AG4220" s="182" t="s">
        <v>17319</v>
      </c>
      <c r="AH4220" s="182" t="s">
        <v>2993</v>
      </c>
      <c r="AI4220" s="182" t="s">
        <v>2993</v>
      </c>
    </row>
    <row r="4221" spans="25:35" x14ac:dyDescent="0.4">
      <c r="Y4221" s="182" t="s">
        <v>9004</v>
      </c>
      <c r="Z4221" s="182">
        <v>1973</v>
      </c>
      <c r="AA4221" s="182">
        <v>408.9</v>
      </c>
      <c r="AB4221" s="182">
        <v>28</v>
      </c>
      <c r="AC4221" s="182">
        <v>2</v>
      </c>
      <c r="AD4221" s="182">
        <v>408.9</v>
      </c>
      <c r="AF4221" s="182" t="s">
        <v>8989</v>
      </c>
      <c r="AG4221" s="182" t="s">
        <v>17312</v>
      </c>
      <c r="AH4221" s="182" t="s">
        <v>2993</v>
      </c>
      <c r="AI4221" s="182" t="s">
        <v>17322</v>
      </c>
    </row>
    <row r="4222" spans="25:35" x14ac:dyDescent="0.4">
      <c r="Y4222" s="182" t="s">
        <v>9005</v>
      </c>
      <c r="Z4222" s="182">
        <v>1975</v>
      </c>
      <c r="AA4222" s="182">
        <v>433</v>
      </c>
      <c r="AB4222" s="182">
        <v>28</v>
      </c>
      <c r="AC4222" s="182">
        <v>2</v>
      </c>
      <c r="AD4222" s="182">
        <v>433</v>
      </c>
      <c r="AF4222" s="182" t="s">
        <v>1562</v>
      </c>
      <c r="AG4222" s="182" t="s">
        <v>17312</v>
      </c>
      <c r="AH4222" s="182" t="s">
        <v>2993</v>
      </c>
      <c r="AI4222" s="182" t="s">
        <v>2993</v>
      </c>
    </row>
    <row r="4223" spans="25:35" x14ac:dyDescent="0.4">
      <c r="Y4223" s="182" t="s">
        <v>468</v>
      </c>
      <c r="Z4223" s="182">
        <v>1984</v>
      </c>
      <c r="AA4223" s="182">
        <v>871.3</v>
      </c>
      <c r="AB4223" s="182">
        <v>30</v>
      </c>
      <c r="AC4223" s="182">
        <v>2</v>
      </c>
      <c r="AD4223" s="182">
        <v>871.3</v>
      </c>
      <c r="AF4223" s="182" t="s">
        <v>8991</v>
      </c>
      <c r="AG4223" s="182" t="s">
        <v>17312</v>
      </c>
      <c r="AH4223" s="182" t="s">
        <v>2993</v>
      </c>
      <c r="AI4223" s="182" t="s">
        <v>2993</v>
      </c>
    </row>
    <row r="4224" spans="25:35" x14ac:dyDescent="0.4">
      <c r="Y4224" s="182" t="s">
        <v>480</v>
      </c>
      <c r="Z4224" s="182">
        <v>1970</v>
      </c>
      <c r="AA4224" s="182">
        <v>380.9</v>
      </c>
      <c r="AB4224" s="182">
        <v>8</v>
      </c>
      <c r="AC4224" s="182">
        <v>2</v>
      </c>
      <c r="AD4224" s="182">
        <v>380.9</v>
      </c>
      <c r="AF4224" s="182" t="s">
        <v>1564</v>
      </c>
      <c r="AG4224" s="182" t="s">
        <v>17312</v>
      </c>
      <c r="AH4224" s="182" t="s">
        <v>2993</v>
      </c>
      <c r="AI4224" s="182" t="s">
        <v>17040</v>
      </c>
    </row>
    <row r="4225" spans="25:35" x14ac:dyDescent="0.4">
      <c r="Y4225" s="182" t="s">
        <v>9007</v>
      </c>
      <c r="Z4225" s="182">
        <v>1960</v>
      </c>
      <c r="AA4225" s="182">
        <v>292.10000000000002</v>
      </c>
      <c r="AB4225" s="182">
        <v>21</v>
      </c>
      <c r="AC4225" s="182">
        <v>2</v>
      </c>
      <c r="AD4225" s="182">
        <v>292.10000000000002</v>
      </c>
      <c r="AF4225" s="182" t="s">
        <v>8993</v>
      </c>
      <c r="AG4225" s="182" t="s">
        <v>17312</v>
      </c>
      <c r="AH4225" s="182" t="s">
        <v>2993</v>
      </c>
      <c r="AI4225" s="182" t="s">
        <v>2993</v>
      </c>
    </row>
    <row r="4226" spans="25:35" x14ac:dyDescent="0.4">
      <c r="Y4226" s="182" t="s">
        <v>9009</v>
      </c>
      <c r="Z4226" s="182">
        <v>1961</v>
      </c>
      <c r="AA4226" s="182">
        <v>398.2</v>
      </c>
      <c r="AB4226" s="182">
        <v>21</v>
      </c>
      <c r="AC4226" s="182">
        <v>2</v>
      </c>
      <c r="AD4226" s="182">
        <v>209</v>
      </c>
      <c r="AF4226" s="182" t="s">
        <v>8994</v>
      </c>
      <c r="AG4226" s="182" t="s">
        <v>17312</v>
      </c>
      <c r="AH4226" s="182" t="s">
        <v>2993</v>
      </c>
      <c r="AI4226" s="182" t="s">
        <v>17042</v>
      </c>
    </row>
    <row r="4227" spans="25:35" x14ac:dyDescent="0.4">
      <c r="Y4227" s="182" t="s">
        <v>9010</v>
      </c>
      <c r="Z4227" s="182">
        <v>1963</v>
      </c>
      <c r="AA4227" s="182">
        <v>397.4</v>
      </c>
      <c r="AB4227" s="182">
        <v>21</v>
      </c>
      <c r="AC4227" s="182">
        <v>2</v>
      </c>
      <c r="AD4227" s="182">
        <v>212</v>
      </c>
      <c r="AF4227" s="182" t="s">
        <v>8995</v>
      </c>
      <c r="AG4227" s="182" t="s">
        <v>17312</v>
      </c>
      <c r="AH4227" s="182" t="s">
        <v>2993</v>
      </c>
      <c r="AI4227" s="182" t="s">
        <v>17040</v>
      </c>
    </row>
    <row r="4228" spans="25:35" x14ac:dyDescent="0.4">
      <c r="Y4228" s="182" t="s">
        <v>9012</v>
      </c>
      <c r="Z4228" s="182">
        <v>1955</v>
      </c>
      <c r="AA4228" s="182">
        <v>294.10000000000002</v>
      </c>
      <c r="AB4228" s="182">
        <v>11</v>
      </c>
      <c r="AC4228" s="182">
        <v>2</v>
      </c>
      <c r="AD4228" s="182">
        <v>294.10000000000002</v>
      </c>
      <c r="AF4228" s="182" t="s">
        <v>8997</v>
      </c>
      <c r="AG4228" s="182" t="s">
        <v>17312</v>
      </c>
      <c r="AH4228" s="182" t="s">
        <v>2993</v>
      </c>
      <c r="AI4228" s="182" t="s">
        <v>17042</v>
      </c>
    </row>
    <row r="4229" spans="25:35" x14ac:dyDescent="0.4">
      <c r="Y4229" s="182" t="s">
        <v>9013</v>
      </c>
      <c r="Z4229" s="182">
        <v>1985</v>
      </c>
      <c r="AA4229" s="182">
        <v>934</v>
      </c>
      <c r="AB4229" s="182">
        <v>43</v>
      </c>
      <c r="AC4229" s="182">
        <v>2</v>
      </c>
      <c r="AD4229" s="182">
        <v>934</v>
      </c>
      <c r="AF4229" s="182" t="s">
        <v>1565</v>
      </c>
      <c r="AG4229" s="182" t="s">
        <v>17312</v>
      </c>
      <c r="AH4229" s="182" t="s">
        <v>2993</v>
      </c>
      <c r="AI4229" s="182" t="s">
        <v>17042</v>
      </c>
    </row>
    <row r="4230" spans="25:35" x14ac:dyDescent="0.4">
      <c r="Y4230" s="182" t="s">
        <v>9014</v>
      </c>
      <c r="Z4230" s="182">
        <v>1978</v>
      </c>
      <c r="AA4230" s="182">
        <v>660.7</v>
      </c>
      <c r="AB4230" s="182">
        <v>34</v>
      </c>
      <c r="AC4230" s="182">
        <v>2</v>
      </c>
      <c r="AD4230" s="182">
        <v>660.7</v>
      </c>
      <c r="AF4230" s="182" t="s">
        <v>8999</v>
      </c>
      <c r="AG4230" s="182" t="s">
        <v>17312</v>
      </c>
      <c r="AH4230" s="182" t="s">
        <v>2993</v>
      </c>
      <c r="AI4230" s="182" t="s">
        <v>2993</v>
      </c>
    </row>
    <row r="4231" spans="25:35" x14ac:dyDescent="0.4">
      <c r="Y4231" s="182" t="s">
        <v>9015</v>
      </c>
      <c r="Z4231" s="182">
        <v>1992</v>
      </c>
      <c r="AA4231" s="182">
        <v>1091</v>
      </c>
      <c r="AB4231" s="182">
        <v>39</v>
      </c>
      <c r="AC4231" s="182">
        <v>3</v>
      </c>
      <c r="AD4231" s="182">
        <v>1091</v>
      </c>
      <c r="AF4231" s="182" t="s">
        <v>9000</v>
      </c>
      <c r="AG4231" s="182" t="s">
        <v>17312</v>
      </c>
      <c r="AH4231" s="182" t="s">
        <v>2993</v>
      </c>
      <c r="AI4231" s="182" t="s">
        <v>17042</v>
      </c>
    </row>
    <row r="4232" spans="25:35" x14ac:dyDescent="0.4">
      <c r="Y4232" s="182" t="s">
        <v>9016</v>
      </c>
      <c r="Z4232" s="182">
        <v>1988</v>
      </c>
      <c r="AA4232" s="182">
        <v>9478.1</v>
      </c>
      <c r="AB4232" s="182">
        <v>450</v>
      </c>
      <c r="AC4232" s="182">
        <v>5</v>
      </c>
      <c r="AD4232" s="182">
        <v>8442.4</v>
      </c>
      <c r="AF4232" s="182" t="s">
        <v>9001</v>
      </c>
      <c r="AG4232" s="182" t="s">
        <v>17312</v>
      </c>
      <c r="AH4232" s="182" t="s">
        <v>2993</v>
      </c>
      <c r="AI4232" s="182" t="s">
        <v>17042</v>
      </c>
    </row>
    <row r="4233" spans="25:35" x14ac:dyDescent="0.4">
      <c r="Y4233" s="182" t="s">
        <v>9018</v>
      </c>
      <c r="Z4233" s="182">
        <v>1963</v>
      </c>
      <c r="AA4233" s="182">
        <v>670.6</v>
      </c>
      <c r="AB4233" s="182">
        <v>32</v>
      </c>
      <c r="AC4233" s="182">
        <v>2</v>
      </c>
      <c r="AD4233" s="182">
        <v>670.6</v>
      </c>
      <c r="AF4233" s="182" t="s">
        <v>9002</v>
      </c>
      <c r="AG4233" s="182" t="s">
        <v>17312</v>
      </c>
      <c r="AH4233" s="182" t="s">
        <v>2993</v>
      </c>
      <c r="AI4233" s="182" t="s">
        <v>17042</v>
      </c>
    </row>
    <row r="4234" spans="25:35" x14ac:dyDescent="0.4">
      <c r="Y4234" s="182" t="s">
        <v>9020</v>
      </c>
      <c r="Z4234" s="182">
        <v>1960</v>
      </c>
      <c r="AA4234" s="182">
        <v>597.4</v>
      </c>
      <c r="AB4234" s="182">
        <v>30</v>
      </c>
      <c r="AC4234" s="182">
        <v>2</v>
      </c>
      <c r="AD4234" s="182">
        <v>597.4</v>
      </c>
      <c r="AF4234" s="182" t="s">
        <v>9003</v>
      </c>
      <c r="AG4234" s="182" t="s">
        <v>17312</v>
      </c>
      <c r="AH4234" s="182" t="s">
        <v>2993</v>
      </c>
      <c r="AI4234" s="182" t="s">
        <v>17322</v>
      </c>
    </row>
    <row r="4235" spans="25:35" x14ac:dyDescent="0.4">
      <c r="Y4235" s="182" t="s">
        <v>1566</v>
      </c>
      <c r="Z4235" s="182">
        <v>1960</v>
      </c>
      <c r="AA4235" s="182">
        <v>606.9</v>
      </c>
      <c r="AB4235" s="182">
        <v>23</v>
      </c>
      <c r="AC4235" s="182">
        <v>2</v>
      </c>
      <c r="AD4235" s="182">
        <v>560.1</v>
      </c>
      <c r="AF4235" s="182" t="s">
        <v>476</v>
      </c>
      <c r="AG4235" s="182" t="s">
        <v>17312</v>
      </c>
      <c r="AH4235" s="182" t="s">
        <v>2993</v>
      </c>
      <c r="AI4235" s="182" t="s">
        <v>17042</v>
      </c>
    </row>
    <row r="4236" spans="25:35" x14ac:dyDescent="0.4">
      <c r="Y4236" s="182" t="s">
        <v>1567</v>
      </c>
      <c r="Z4236" s="182">
        <v>1955</v>
      </c>
      <c r="AA4236" s="182">
        <v>1456.3</v>
      </c>
      <c r="AB4236" s="182">
        <v>48</v>
      </c>
      <c r="AC4236" s="182">
        <v>2</v>
      </c>
      <c r="AD4236" s="182">
        <v>1064.5</v>
      </c>
      <c r="AF4236" s="182" t="s">
        <v>9004</v>
      </c>
      <c r="AG4236" s="182" t="s">
        <v>17312</v>
      </c>
      <c r="AH4236" s="182" t="s">
        <v>2993</v>
      </c>
      <c r="AI4236" s="182" t="s">
        <v>17040</v>
      </c>
    </row>
    <row r="4237" spans="25:35" x14ac:dyDescent="0.4">
      <c r="Y4237" s="182" t="s">
        <v>1568</v>
      </c>
      <c r="Z4237" s="182">
        <v>1991</v>
      </c>
      <c r="AA4237" s="182">
        <v>560.9</v>
      </c>
      <c r="AB4237" s="182">
        <v>26</v>
      </c>
      <c r="AC4237" s="182">
        <v>2</v>
      </c>
      <c r="AD4237" s="182">
        <v>560.9</v>
      </c>
      <c r="AF4237" s="182" t="s">
        <v>9005</v>
      </c>
      <c r="AG4237" s="182" t="s">
        <v>17312</v>
      </c>
      <c r="AH4237" s="182" t="s">
        <v>2993</v>
      </c>
      <c r="AI4237" s="182" t="s">
        <v>17040</v>
      </c>
    </row>
    <row r="4238" spans="25:35" x14ac:dyDescent="0.4">
      <c r="Y4238" s="182" t="s">
        <v>9024</v>
      </c>
      <c r="Z4238" s="182">
        <v>1987</v>
      </c>
      <c r="AA4238" s="182">
        <v>2441.8000000000002</v>
      </c>
      <c r="AB4238" s="182">
        <v>78</v>
      </c>
      <c r="AC4238" s="182">
        <v>3</v>
      </c>
      <c r="AD4238" s="182">
        <v>2081.1</v>
      </c>
      <c r="AF4238" s="182" t="s">
        <v>468</v>
      </c>
      <c r="AG4238" s="182" t="s">
        <v>17312</v>
      </c>
      <c r="AH4238" s="182" t="s">
        <v>2993</v>
      </c>
      <c r="AI4238" s="182" t="s">
        <v>17322</v>
      </c>
    </row>
    <row r="4239" spans="25:35" x14ac:dyDescent="0.4">
      <c r="Y4239" s="182" t="s">
        <v>1569</v>
      </c>
      <c r="Z4239" s="182">
        <v>1984</v>
      </c>
      <c r="AA4239" s="182">
        <v>2513.5</v>
      </c>
      <c r="AB4239" s="182">
        <v>92</v>
      </c>
      <c r="AC4239" s="182">
        <v>3</v>
      </c>
      <c r="AD4239" s="182">
        <v>1885.3</v>
      </c>
      <c r="AF4239" s="182" t="s">
        <v>480</v>
      </c>
      <c r="AG4239" s="182" t="s">
        <v>17312</v>
      </c>
      <c r="AH4239" s="182" t="s">
        <v>2993</v>
      </c>
      <c r="AI4239" s="182" t="s">
        <v>17040</v>
      </c>
    </row>
    <row r="4240" spans="25:35" x14ac:dyDescent="0.4">
      <c r="Y4240" s="182" t="s">
        <v>1570</v>
      </c>
      <c r="Z4240" s="182">
        <v>1981</v>
      </c>
      <c r="AA4240" s="182">
        <v>4571</v>
      </c>
      <c r="AB4240" s="182">
        <v>75</v>
      </c>
      <c r="AC4240" s="182">
        <v>3</v>
      </c>
      <c r="AD4240" s="182">
        <v>1887.1</v>
      </c>
      <c r="AF4240" s="182" t="s">
        <v>9007</v>
      </c>
      <c r="AG4240" s="182" t="s">
        <v>17312</v>
      </c>
      <c r="AH4240" s="182" t="s">
        <v>2993</v>
      </c>
      <c r="AI4240" s="182" t="s">
        <v>17040</v>
      </c>
    </row>
    <row r="4241" spans="25:35" x14ac:dyDescent="0.4">
      <c r="Y4241" s="182" t="s">
        <v>9026</v>
      </c>
      <c r="Z4241" s="182">
        <v>1995</v>
      </c>
      <c r="AA4241" s="182">
        <v>1644.2</v>
      </c>
      <c r="AB4241" s="182">
        <v>57</v>
      </c>
      <c r="AC4241" s="182">
        <v>3</v>
      </c>
      <c r="AD4241" s="182">
        <v>1644.2</v>
      </c>
      <c r="AF4241" s="182" t="s">
        <v>9009</v>
      </c>
      <c r="AG4241" s="182" t="s">
        <v>17312</v>
      </c>
      <c r="AH4241" s="182" t="s">
        <v>2993</v>
      </c>
      <c r="AI4241" s="182" t="s">
        <v>17040</v>
      </c>
    </row>
    <row r="4242" spans="25:35" x14ac:dyDescent="0.4">
      <c r="Y4242" s="182" t="s">
        <v>9028</v>
      </c>
      <c r="Z4242" s="182">
        <v>1969</v>
      </c>
      <c r="AA4242" s="182">
        <v>394.8</v>
      </c>
      <c r="AB4242" s="182">
        <v>24</v>
      </c>
      <c r="AC4242" s="182">
        <v>2</v>
      </c>
      <c r="AD4242" s="182">
        <v>363.6</v>
      </c>
      <c r="AF4242" s="182" t="s">
        <v>9010</v>
      </c>
      <c r="AG4242" s="182" t="s">
        <v>17312</v>
      </c>
      <c r="AH4242" s="182" t="s">
        <v>2993</v>
      </c>
      <c r="AI4242" s="182" t="s">
        <v>17040</v>
      </c>
    </row>
    <row r="4243" spans="25:35" x14ac:dyDescent="0.4">
      <c r="Y4243" s="182" t="s">
        <v>9029</v>
      </c>
      <c r="Z4243" s="182">
        <v>1970</v>
      </c>
      <c r="AA4243" s="182">
        <v>733.6</v>
      </c>
      <c r="AB4243" s="182">
        <v>42</v>
      </c>
      <c r="AC4243" s="182">
        <v>2</v>
      </c>
      <c r="AD4243" s="182">
        <v>733.4</v>
      </c>
      <c r="AF4243" s="182" t="s">
        <v>9012</v>
      </c>
      <c r="AG4243" s="182" t="s">
        <v>17312</v>
      </c>
      <c r="AH4243" s="182" t="s">
        <v>2993</v>
      </c>
      <c r="AI4243" s="182" t="s">
        <v>17040</v>
      </c>
    </row>
    <row r="4244" spans="25:35" x14ac:dyDescent="0.4">
      <c r="Y4244" s="182" t="s">
        <v>9031</v>
      </c>
      <c r="Z4244" s="182">
        <v>1973</v>
      </c>
      <c r="AA4244" s="182">
        <v>394</v>
      </c>
      <c r="AB4244" s="182">
        <v>12</v>
      </c>
      <c r="AC4244" s="182">
        <v>2</v>
      </c>
      <c r="AD4244" s="182">
        <v>364.7</v>
      </c>
      <c r="AF4244" s="182" t="s">
        <v>9013</v>
      </c>
      <c r="AG4244" s="182" t="s">
        <v>17312</v>
      </c>
      <c r="AH4244" s="182" t="s">
        <v>2993</v>
      </c>
      <c r="AI4244" s="182" t="s">
        <v>17322</v>
      </c>
    </row>
    <row r="4245" spans="25:35" x14ac:dyDescent="0.4">
      <c r="Y4245" s="182" t="s">
        <v>9033</v>
      </c>
      <c r="Z4245" s="182">
        <v>1973</v>
      </c>
      <c r="AA4245" s="182">
        <v>392.7</v>
      </c>
      <c r="AB4245" s="182">
        <v>10</v>
      </c>
      <c r="AC4245" s="182">
        <v>2</v>
      </c>
      <c r="AD4245" s="182">
        <v>363.1</v>
      </c>
      <c r="AF4245" s="182" t="s">
        <v>9014</v>
      </c>
      <c r="AG4245" s="182" t="s">
        <v>17312</v>
      </c>
      <c r="AH4245" s="182" t="s">
        <v>2993</v>
      </c>
      <c r="AI4245" s="182" t="s">
        <v>17042</v>
      </c>
    </row>
    <row r="4246" spans="25:35" x14ac:dyDescent="0.4">
      <c r="Y4246" s="182" t="s">
        <v>9035</v>
      </c>
      <c r="Z4246" s="182">
        <v>1969</v>
      </c>
      <c r="AA4246" s="182">
        <v>764.7</v>
      </c>
      <c r="AB4246" s="182">
        <v>34</v>
      </c>
      <c r="AC4246" s="182">
        <v>2</v>
      </c>
      <c r="AD4246" s="182">
        <v>718.4</v>
      </c>
      <c r="AF4246" s="182" t="s">
        <v>9015</v>
      </c>
      <c r="AG4246" s="182" t="s">
        <v>17312</v>
      </c>
      <c r="AH4246" s="182" t="s">
        <v>2993</v>
      </c>
      <c r="AI4246" s="182" t="s">
        <v>17042</v>
      </c>
    </row>
    <row r="4247" spans="25:35" x14ac:dyDescent="0.4">
      <c r="Y4247" s="182" t="s">
        <v>9038</v>
      </c>
      <c r="Z4247" s="182">
        <v>1967</v>
      </c>
      <c r="AA4247" s="182">
        <v>657.4</v>
      </c>
      <c r="AB4247" s="182">
        <v>26</v>
      </c>
      <c r="AC4247" s="182">
        <v>2</v>
      </c>
      <c r="AD4247" s="182">
        <v>657.4</v>
      </c>
      <c r="AF4247" s="182" t="s">
        <v>9016</v>
      </c>
      <c r="AG4247" s="182" t="s">
        <v>17312</v>
      </c>
      <c r="AH4247" s="182" t="s">
        <v>2993</v>
      </c>
      <c r="AI4247" s="182" t="s">
        <v>17356</v>
      </c>
    </row>
    <row r="4248" spans="25:35" x14ac:dyDescent="0.4">
      <c r="Y4248" s="182" t="s">
        <v>9039</v>
      </c>
      <c r="Z4248" s="182">
        <v>1964</v>
      </c>
      <c r="AA4248" s="182">
        <v>941.6</v>
      </c>
      <c r="AB4248" s="182">
        <v>36</v>
      </c>
      <c r="AC4248" s="182">
        <v>2</v>
      </c>
      <c r="AD4248" s="182">
        <v>642.5</v>
      </c>
      <c r="AF4248" s="182" t="s">
        <v>9018</v>
      </c>
      <c r="AG4248" s="182" t="s">
        <v>17312</v>
      </c>
      <c r="AH4248" s="182" t="s">
        <v>2993</v>
      </c>
      <c r="AI4248" s="182" t="s">
        <v>17042</v>
      </c>
    </row>
    <row r="4249" spans="25:35" x14ac:dyDescent="0.4">
      <c r="Y4249" s="182" t="s">
        <v>9042</v>
      </c>
      <c r="Z4249" s="182">
        <v>1946</v>
      </c>
      <c r="AA4249" s="182">
        <v>1108.4000000000001</v>
      </c>
      <c r="AB4249" s="182">
        <v>31</v>
      </c>
      <c r="AC4249" s="182">
        <v>2</v>
      </c>
      <c r="AD4249" s="182">
        <v>779.4</v>
      </c>
      <c r="AF4249" s="182" t="s">
        <v>9020</v>
      </c>
      <c r="AG4249" s="182" t="s">
        <v>17312</v>
      </c>
      <c r="AH4249" s="182" t="s">
        <v>2993</v>
      </c>
      <c r="AI4249" s="182" t="s">
        <v>17042</v>
      </c>
    </row>
    <row r="4250" spans="25:35" x14ac:dyDescent="0.4">
      <c r="Y4250" s="182" t="s">
        <v>9043</v>
      </c>
      <c r="Z4250" s="182">
        <v>1970</v>
      </c>
      <c r="AA4250" s="182">
        <v>424.4</v>
      </c>
      <c r="AB4250" s="182">
        <v>10</v>
      </c>
      <c r="AC4250" s="182">
        <v>2</v>
      </c>
      <c r="AD4250" s="182">
        <v>408</v>
      </c>
      <c r="AF4250" s="182" t="s">
        <v>1566</v>
      </c>
      <c r="AG4250" s="182" t="s">
        <v>17312</v>
      </c>
      <c r="AH4250" s="182" t="s">
        <v>2993</v>
      </c>
      <c r="AI4250" s="182" t="s">
        <v>17042</v>
      </c>
    </row>
    <row r="4251" spans="25:35" x14ac:dyDescent="0.4">
      <c r="Y4251" s="182" t="s">
        <v>9044</v>
      </c>
      <c r="Z4251" s="182">
        <v>1955</v>
      </c>
      <c r="AA4251" s="182">
        <v>321.2</v>
      </c>
      <c r="AB4251" s="182">
        <v>15</v>
      </c>
      <c r="AC4251" s="182">
        <v>2</v>
      </c>
      <c r="AD4251" s="182">
        <v>311.3</v>
      </c>
      <c r="AF4251" s="182" t="s">
        <v>1567</v>
      </c>
      <c r="AG4251" s="182" t="s">
        <v>17325</v>
      </c>
      <c r="AH4251" s="182" t="s">
        <v>2993</v>
      </c>
      <c r="AI4251" s="182" t="s">
        <v>17322</v>
      </c>
    </row>
    <row r="4252" spans="25:35" x14ac:dyDescent="0.4">
      <c r="Y4252" s="182" t="s">
        <v>9046</v>
      </c>
      <c r="Z4252" s="182">
        <v>1970</v>
      </c>
      <c r="AA4252" s="182">
        <v>404.7</v>
      </c>
      <c r="AB4252" s="182">
        <v>20</v>
      </c>
      <c r="AC4252" s="182">
        <v>2</v>
      </c>
      <c r="AD4252" s="182">
        <v>372.6</v>
      </c>
      <c r="AF4252" s="182" t="s">
        <v>1568</v>
      </c>
      <c r="AG4252" s="182" t="s">
        <v>17312</v>
      </c>
      <c r="AH4252" s="182" t="s">
        <v>2993</v>
      </c>
      <c r="AI4252" s="182" t="s">
        <v>17042</v>
      </c>
    </row>
    <row r="4253" spans="25:35" x14ac:dyDescent="0.4">
      <c r="Y4253" s="182" t="s">
        <v>9047</v>
      </c>
      <c r="Z4253" s="182">
        <v>1955</v>
      </c>
      <c r="AA4253" s="182">
        <v>465.1</v>
      </c>
      <c r="AB4253" s="182">
        <v>18</v>
      </c>
      <c r="AC4253" s="182">
        <v>2</v>
      </c>
      <c r="AD4253" s="182">
        <v>465.1</v>
      </c>
      <c r="AF4253" s="182" t="s">
        <v>9024</v>
      </c>
      <c r="AG4253" s="182" t="s">
        <v>17312</v>
      </c>
      <c r="AH4253" s="182" t="s">
        <v>2993</v>
      </c>
      <c r="AI4253" s="182" t="s">
        <v>17322</v>
      </c>
    </row>
    <row r="4254" spans="25:35" x14ac:dyDescent="0.4">
      <c r="Y4254" s="182" t="s">
        <v>9048</v>
      </c>
      <c r="Z4254" s="182">
        <v>1979</v>
      </c>
      <c r="AA4254" s="182">
        <v>401.9</v>
      </c>
      <c r="AB4254" s="182">
        <v>21</v>
      </c>
      <c r="AC4254" s="182">
        <v>2</v>
      </c>
      <c r="AD4254" s="182">
        <v>401.9</v>
      </c>
      <c r="AF4254" s="182" t="s">
        <v>1569</v>
      </c>
      <c r="AG4254" s="182" t="s">
        <v>17312</v>
      </c>
      <c r="AH4254" s="182" t="s">
        <v>2993</v>
      </c>
      <c r="AI4254" s="182" t="s">
        <v>17322</v>
      </c>
    </row>
    <row r="4255" spans="25:35" x14ac:dyDescent="0.4">
      <c r="Y4255" s="182" t="s">
        <v>9049</v>
      </c>
      <c r="Z4255" s="182">
        <v>1973</v>
      </c>
      <c r="AA4255" s="182">
        <v>403.44</v>
      </c>
      <c r="AB4255" s="182">
        <v>13</v>
      </c>
      <c r="AC4255" s="182">
        <v>2</v>
      </c>
      <c r="AD4255" s="182">
        <v>403.44</v>
      </c>
      <c r="AF4255" s="182" t="s">
        <v>1570</v>
      </c>
      <c r="AG4255" s="182" t="s">
        <v>17312</v>
      </c>
      <c r="AH4255" s="182" t="s">
        <v>2993</v>
      </c>
      <c r="AI4255" s="182" t="s">
        <v>17322</v>
      </c>
    </row>
    <row r="4256" spans="25:35" x14ac:dyDescent="0.4">
      <c r="Y4256" s="182" t="s">
        <v>9052</v>
      </c>
      <c r="Z4256" s="182">
        <v>1970</v>
      </c>
      <c r="AA4256" s="182">
        <v>351.6</v>
      </c>
      <c r="AB4256" s="182">
        <v>14</v>
      </c>
      <c r="AC4256" s="182">
        <v>2</v>
      </c>
      <c r="AD4256" s="182">
        <v>320.60000000000002</v>
      </c>
      <c r="AF4256" s="182" t="s">
        <v>9026</v>
      </c>
      <c r="AG4256" s="182" t="s">
        <v>17312</v>
      </c>
      <c r="AH4256" s="182" t="s">
        <v>2993</v>
      </c>
      <c r="AI4256" s="182" t="s">
        <v>17322</v>
      </c>
    </row>
    <row r="4257" spans="25:35" x14ac:dyDescent="0.4">
      <c r="Y4257" s="182" t="s">
        <v>290</v>
      </c>
      <c r="Z4257" s="182">
        <v>1986</v>
      </c>
      <c r="AA4257" s="182">
        <v>2458</v>
      </c>
      <c r="AB4257" s="182">
        <v>73</v>
      </c>
      <c r="AC4257" s="182">
        <v>2</v>
      </c>
      <c r="AD4257" s="182">
        <v>2128.3000000000002</v>
      </c>
      <c r="AF4257" s="182" t="s">
        <v>9028</v>
      </c>
      <c r="AG4257" s="182" t="s">
        <v>17312</v>
      </c>
      <c r="AH4257" s="182" t="s">
        <v>2993</v>
      </c>
      <c r="AI4257" s="182" t="s">
        <v>17040</v>
      </c>
    </row>
    <row r="4258" spans="25:35" x14ac:dyDescent="0.4">
      <c r="Y4258" s="182" t="s">
        <v>9054</v>
      </c>
      <c r="Z4258" s="182">
        <v>1979</v>
      </c>
      <c r="AA4258" s="182">
        <v>1674.3</v>
      </c>
      <c r="AB4258" s="182">
        <v>61</v>
      </c>
      <c r="AC4258" s="182">
        <v>3</v>
      </c>
      <c r="AD4258" s="182">
        <v>1501.1</v>
      </c>
      <c r="AF4258" s="182" t="s">
        <v>9029</v>
      </c>
      <c r="AG4258" s="182" t="s">
        <v>17312</v>
      </c>
      <c r="AH4258" s="182" t="s">
        <v>2993</v>
      </c>
      <c r="AI4258" s="182" t="s">
        <v>17042</v>
      </c>
    </row>
    <row r="4259" spans="25:35" x14ac:dyDescent="0.4">
      <c r="Y4259" s="182" t="s">
        <v>1571</v>
      </c>
      <c r="Z4259" s="182">
        <v>1992</v>
      </c>
      <c r="AA4259" s="182">
        <v>1862.6</v>
      </c>
      <c r="AB4259" s="182">
        <v>86</v>
      </c>
      <c r="AC4259" s="182">
        <v>5</v>
      </c>
      <c r="AD4259" s="182">
        <v>1688.1</v>
      </c>
      <c r="AF4259" s="182" t="s">
        <v>9031</v>
      </c>
      <c r="AG4259" s="182" t="s">
        <v>17312</v>
      </c>
      <c r="AH4259" s="182" t="s">
        <v>2993</v>
      </c>
      <c r="AI4259" s="182" t="s">
        <v>17040</v>
      </c>
    </row>
    <row r="4260" spans="25:35" x14ac:dyDescent="0.4">
      <c r="Y4260" s="182" t="s">
        <v>9056</v>
      </c>
      <c r="Z4260" s="182">
        <v>1970</v>
      </c>
      <c r="AA4260" s="182">
        <v>473.2</v>
      </c>
      <c r="AB4260" s="182">
        <v>28</v>
      </c>
      <c r="AC4260" s="182">
        <v>2</v>
      </c>
      <c r="AD4260" s="182">
        <v>390.2</v>
      </c>
      <c r="AF4260" s="182" t="s">
        <v>9033</v>
      </c>
      <c r="AG4260" s="182" t="s">
        <v>17312</v>
      </c>
      <c r="AH4260" s="182" t="s">
        <v>2993</v>
      </c>
      <c r="AI4260" s="182" t="s">
        <v>17040</v>
      </c>
    </row>
    <row r="4261" spans="25:35" x14ac:dyDescent="0.4">
      <c r="Y4261" s="182" t="s">
        <v>9057</v>
      </c>
      <c r="Z4261" s="182">
        <v>1970</v>
      </c>
      <c r="AA4261" s="182">
        <v>409.5</v>
      </c>
      <c r="AB4261" s="182">
        <v>15</v>
      </c>
      <c r="AC4261" s="182">
        <v>2</v>
      </c>
      <c r="AD4261" s="182">
        <v>361.9</v>
      </c>
      <c r="AF4261" s="182" t="s">
        <v>9035</v>
      </c>
      <c r="AG4261" s="182" t="s">
        <v>17312</v>
      </c>
      <c r="AH4261" s="182" t="s">
        <v>2993</v>
      </c>
      <c r="AI4261" s="182" t="s">
        <v>17042</v>
      </c>
    </row>
    <row r="4262" spans="25:35" x14ac:dyDescent="0.4">
      <c r="Y4262" s="182" t="s">
        <v>9059</v>
      </c>
      <c r="Z4262" s="182">
        <v>1977</v>
      </c>
      <c r="AA4262" s="182">
        <v>954.6</v>
      </c>
      <c r="AB4262" s="182">
        <v>40</v>
      </c>
      <c r="AC4262" s="182">
        <v>2</v>
      </c>
      <c r="AD4262" s="182">
        <v>874.2</v>
      </c>
      <c r="AF4262" s="182" t="s">
        <v>9038</v>
      </c>
      <c r="AG4262" s="182" t="s">
        <v>17312</v>
      </c>
      <c r="AH4262" s="182" t="s">
        <v>2993</v>
      </c>
      <c r="AI4262" s="182" t="s">
        <v>17042</v>
      </c>
    </row>
    <row r="4263" spans="25:35" x14ac:dyDescent="0.4">
      <c r="Y4263" s="182" t="s">
        <v>9063</v>
      </c>
      <c r="Z4263" s="182">
        <v>1986</v>
      </c>
      <c r="AA4263" s="182">
        <v>1980</v>
      </c>
      <c r="AB4263" s="182">
        <v>78</v>
      </c>
      <c r="AC4263" s="182">
        <v>3</v>
      </c>
      <c r="AD4263" s="182">
        <v>1826.3</v>
      </c>
      <c r="AF4263" s="182" t="s">
        <v>9039</v>
      </c>
      <c r="AG4263" s="182" t="s">
        <v>17312</v>
      </c>
      <c r="AH4263" s="182" t="s">
        <v>2993</v>
      </c>
      <c r="AI4263" s="182" t="s">
        <v>17042</v>
      </c>
    </row>
    <row r="4264" spans="25:35" x14ac:dyDescent="0.4">
      <c r="Y4264" s="182" t="s">
        <v>9065</v>
      </c>
      <c r="Z4264" s="182">
        <v>1970</v>
      </c>
      <c r="AA4264" s="182">
        <v>1255</v>
      </c>
      <c r="AB4264" s="182">
        <v>18</v>
      </c>
      <c r="AC4264" s="182">
        <v>2</v>
      </c>
      <c r="AD4264" s="182">
        <v>411.3</v>
      </c>
      <c r="AF4264" s="182" t="s">
        <v>9042</v>
      </c>
      <c r="AG4264" s="182" t="s">
        <v>17325</v>
      </c>
      <c r="AH4264" s="182" t="s">
        <v>2993</v>
      </c>
      <c r="AI4264" s="182" t="s">
        <v>17042</v>
      </c>
    </row>
    <row r="4265" spans="25:35" x14ac:dyDescent="0.4">
      <c r="Y4265" s="182" t="s">
        <v>9066</v>
      </c>
      <c r="Z4265" s="182">
        <v>1920</v>
      </c>
      <c r="AA4265" s="182">
        <v>509.9</v>
      </c>
      <c r="AB4265" s="182">
        <v>12</v>
      </c>
      <c r="AC4265" s="182">
        <v>1</v>
      </c>
      <c r="AD4265" s="182">
        <v>509.9</v>
      </c>
      <c r="AF4265" s="182" t="s">
        <v>9043</v>
      </c>
      <c r="AG4265" s="182" t="s">
        <v>17312</v>
      </c>
      <c r="AH4265" s="182" t="s">
        <v>2993</v>
      </c>
      <c r="AI4265" s="182" t="s">
        <v>17040</v>
      </c>
    </row>
    <row r="4266" spans="25:35" x14ac:dyDescent="0.4">
      <c r="Y4266" s="182" t="s">
        <v>9068</v>
      </c>
      <c r="Z4266" s="182">
        <v>1963</v>
      </c>
      <c r="AA4266" s="182">
        <v>290.10000000000002</v>
      </c>
      <c r="AB4266" s="182">
        <v>13</v>
      </c>
      <c r="AC4266" s="182">
        <v>2</v>
      </c>
      <c r="AD4266" s="182">
        <v>271.5</v>
      </c>
      <c r="AF4266" s="182" t="s">
        <v>9044</v>
      </c>
      <c r="AG4266" s="182" t="s">
        <v>17312</v>
      </c>
      <c r="AH4266" s="182" t="s">
        <v>2993</v>
      </c>
      <c r="AI4266" s="182" t="s">
        <v>17040</v>
      </c>
    </row>
    <row r="4267" spans="25:35" x14ac:dyDescent="0.4">
      <c r="Y4267" s="182" t="s">
        <v>9070</v>
      </c>
      <c r="Z4267" s="182">
        <v>1966</v>
      </c>
      <c r="AA4267" s="182">
        <v>908.8</v>
      </c>
      <c r="AB4267" s="182">
        <v>47</v>
      </c>
      <c r="AC4267" s="182">
        <v>2</v>
      </c>
      <c r="AD4267" s="182">
        <v>908.8</v>
      </c>
      <c r="AF4267" s="182" t="s">
        <v>9046</v>
      </c>
      <c r="AG4267" s="182" t="s">
        <v>17312</v>
      </c>
      <c r="AH4267" s="182" t="s">
        <v>2993</v>
      </c>
      <c r="AI4267" s="182" t="s">
        <v>17040</v>
      </c>
    </row>
    <row r="4268" spans="25:35" x14ac:dyDescent="0.4">
      <c r="Y4268" s="182" t="s">
        <v>9072</v>
      </c>
      <c r="Z4268" s="182">
        <v>1967</v>
      </c>
      <c r="AA4268" s="182">
        <v>1143.9000000000001</v>
      </c>
      <c r="AB4268" s="182">
        <v>57</v>
      </c>
      <c r="AC4268" s="182">
        <v>2</v>
      </c>
      <c r="AD4268" s="182">
        <v>971.4</v>
      </c>
      <c r="AF4268" s="182" t="s">
        <v>9047</v>
      </c>
      <c r="AG4268" s="182" t="s">
        <v>17312</v>
      </c>
      <c r="AH4268" s="182" t="s">
        <v>2993</v>
      </c>
      <c r="AI4268" s="182" t="s">
        <v>17040</v>
      </c>
    </row>
    <row r="4269" spans="25:35" x14ac:dyDescent="0.4">
      <c r="Y4269" s="182" t="s">
        <v>9074</v>
      </c>
      <c r="Z4269" s="182">
        <v>1995</v>
      </c>
      <c r="AA4269" s="182">
        <v>7244.3</v>
      </c>
      <c r="AB4269" s="182">
        <v>243</v>
      </c>
      <c r="AC4269" s="182">
        <v>5</v>
      </c>
      <c r="AD4269" s="182">
        <v>4975.6000000000004</v>
      </c>
      <c r="AF4269" s="182" t="s">
        <v>9048</v>
      </c>
      <c r="AG4269" s="182" t="s">
        <v>17312</v>
      </c>
      <c r="AH4269" s="182" t="s">
        <v>2993</v>
      </c>
      <c r="AI4269" s="182" t="s">
        <v>17040</v>
      </c>
    </row>
    <row r="4270" spans="25:35" x14ac:dyDescent="0.4">
      <c r="Y4270" s="182" t="s">
        <v>9076</v>
      </c>
      <c r="Z4270" s="182">
        <v>1993</v>
      </c>
      <c r="AA4270" s="182">
        <v>4896</v>
      </c>
      <c r="AB4270" s="182">
        <v>162</v>
      </c>
      <c r="AC4270" s="182">
        <v>5</v>
      </c>
      <c r="AD4270" s="182">
        <v>3098.7</v>
      </c>
      <c r="AF4270" s="182" t="s">
        <v>9049</v>
      </c>
      <c r="AG4270" s="182" t="s">
        <v>17312</v>
      </c>
      <c r="AH4270" s="182" t="s">
        <v>2993</v>
      </c>
      <c r="AI4270" s="182" t="s">
        <v>17040</v>
      </c>
    </row>
    <row r="4271" spans="25:35" x14ac:dyDescent="0.4">
      <c r="Y4271" s="182" t="s">
        <v>291</v>
      </c>
      <c r="Z4271" s="182">
        <v>2010</v>
      </c>
      <c r="AA4271" s="182">
        <v>2458</v>
      </c>
      <c r="AB4271" s="182">
        <v>114</v>
      </c>
      <c r="AC4271" s="182">
        <v>3</v>
      </c>
      <c r="AD4271" s="182">
        <v>1431.3</v>
      </c>
      <c r="AF4271" s="182" t="s">
        <v>9052</v>
      </c>
      <c r="AG4271" s="182" t="s">
        <v>17312</v>
      </c>
      <c r="AH4271" s="182" t="s">
        <v>2993</v>
      </c>
      <c r="AI4271" s="182" t="s">
        <v>17040</v>
      </c>
    </row>
    <row r="4272" spans="25:35" x14ac:dyDescent="0.4">
      <c r="Y4272" s="182" t="s">
        <v>9078</v>
      </c>
      <c r="Z4272" s="182">
        <v>1963</v>
      </c>
      <c r="AA4272" s="182">
        <v>655.9</v>
      </c>
      <c r="AB4272" s="182">
        <v>36</v>
      </c>
      <c r="AC4272" s="182">
        <v>2</v>
      </c>
      <c r="AD4272" s="182">
        <v>540.4</v>
      </c>
      <c r="AF4272" s="182" t="s">
        <v>290</v>
      </c>
      <c r="AG4272" s="182" t="s">
        <v>17312</v>
      </c>
      <c r="AH4272" s="182" t="s">
        <v>2993</v>
      </c>
      <c r="AI4272" s="182" t="s">
        <v>17331</v>
      </c>
    </row>
    <row r="4273" spans="25:35" x14ac:dyDescent="0.4">
      <c r="Y4273" s="182" t="s">
        <v>9080</v>
      </c>
      <c r="Z4273" s="182">
        <v>1964</v>
      </c>
      <c r="AA4273" s="182">
        <v>645.4</v>
      </c>
      <c r="AB4273" s="182">
        <v>42</v>
      </c>
      <c r="AC4273" s="182">
        <v>2</v>
      </c>
      <c r="AD4273" s="182">
        <v>597.4</v>
      </c>
      <c r="AF4273" s="182" t="s">
        <v>9054</v>
      </c>
      <c r="AG4273" s="182" t="s">
        <v>17312</v>
      </c>
      <c r="AH4273" s="182" t="s">
        <v>2993</v>
      </c>
      <c r="AI4273" s="182" t="s">
        <v>17322</v>
      </c>
    </row>
    <row r="4274" spans="25:35" x14ac:dyDescent="0.4">
      <c r="Y4274" s="182" t="s">
        <v>9082</v>
      </c>
      <c r="Z4274" s="182">
        <v>1966</v>
      </c>
      <c r="AA4274" s="182">
        <v>617</v>
      </c>
      <c r="AB4274" s="182">
        <v>25</v>
      </c>
      <c r="AC4274" s="182">
        <v>2</v>
      </c>
      <c r="AD4274" s="182">
        <v>456</v>
      </c>
      <c r="AF4274" s="182" t="s">
        <v>1571</v>
      </c>
      <c r="AG4274" s="182" t="s">
        <v>17312</v>
      </c>
      <c r="AH4274" s="182" t="s">
        <v>2993</v>
      </c>
      <c r="AI4274" s="182" t="s">
        <v>17042</v>
      </c>
    </row>
    <row r="4275" spans="25:35" x14ac:dyDescent="0.4">
      <c r="Y4275" s="182" t="s">
        <v>9083</v>
      </c>
      <c r="Z4275" s="182">
        <v>1967</v>
      </c>
      <c r="AA4275" s="182">
        <v>460.9</v>
      </c>
      <c r="AB4275" s="182">
        <v>23</v>
      </c>
      <c r="AC4275" s="182">
        <v>2</v>
      </c>
      <c r="AD4275" s="182">
        <v>460.9</v>
      </c>
      <c r="AF4275" s="182" t="s">
        <v>9056</v>
      </c>
      <c r="AG4275" s="182" t="s">
        <v>17312</v>
      </c>
      <c r="AH4275" s="182" t="s">
        <v>2993</v>
      </c>
      <c r="AI4275" s="182" t="s">
        <v>17040</v>
      </c>
    </row>
    <row r="4276" spans="25:35" x14ac:dyDescent="0.4">
      <c r="Y4276" s="182" t="s">
        <v>303</v>
      </c>
      <c r="Z4276" s="182">
        <v>1970</v>
      </c>
      <c r="AA4276" s="182">
        <v>898.36</v>
      </c>
      <c r="AB4276" s="182">
        <v>54</v>
      </c>
      <c r="AC4276" s="182">
        <v>2</v>
      </c>
      <c r="AD4276" s="182">
        <v>898.36</v>
      </c>
      <c r="AF4276" s="182" t="s">
        <v>9057</v>
      </c>
      <c r="AG4276" s="182" t="s">
        <v>17312</v>
      </c>
      <c r="AH4276" s="182" t="s">
        <v>2993</v>
      </c>
      <c r="AI4276" s="182" t="s">
        <v>17040</v>
      </c>
    </row>
    <row r="4277" spans="25:35" x14ac:dyDescent="0.4">
      <c r="Y4277" s="182" t="s">
        <v>9085</v>
      </c>
      <c r="Z4277" s="182">
        <v>1971</v>
      </c>
      <c r="AA4277" s="182">
        <v>915</v>
      </c>
      <c r="AB4277" s="182">
        <v>47</v>
      </c>
      <c r="AC4277" s="182">
        <v>2</v>
      </c>
      <c r="AD4277" s="182">
        <v>606</v>
      </c>
      <c r="AF4277" s="182" t="s">
        <v>9059</v>
      </c>
      <c r="AG4277" s="182" t="s">
        <v>17312</v>
      </c>
      <c r="AH4277" s="182" t="s">
        <v>2993</v>
      </c>
      <c r="AI4277" s="182" t="s">
        <v>17322</v>
      </c>
    </row>
    <row r="4278" spans="25:35" x14ac:dyDescent="0.4">
      <c r="Y4278" s="182" t="s">
        <v>9086</v>
      </c>
      <c r="Z4278" s="182">
        <v>1975</v>
      </c>
      <c r="AA4278" s="182">
        <v>2687.2</v>
      </c>
      <c r="AB4278" s="182">
        <v>104</v>
      </c>
      <c r="AC4278" s="182">
        <v>4</v>
      </c>
      <c r="AD4278" s="182">
        <v>2476.3000000000002</v>
      </c>
      <c r="AF4278" s="182" t="s">
        <v>9063</v>
      </c>
      <c r="AG4278" s="182" t="s">
        <v>17312</v>
      </c>
      <c r="AH4278" s="182" t="s">
        <v>2993</v>
      </c>
      <c r="AI4278" s="182" t="s">
        <v>17322</v>
      </c>
    </row>
    <row r="4279" spans="25:35" x14ac:dyDescent="0.4">
      <c r="Y4279" s="182" t="s">
        <v>9087</v>
      </c>
      <c r="Z4279" s="182">
        <v>1978</v>
      </c>
      <c r="AA4279" s="182">
        <v>4896</v>
      </c>
      <c r="AB4279" s="182">
        <v>146</v>
      </c>
      <c r="AC4279" s="182">
        <v>4</v>
      </c>
      <c r="AD4279" s="182">
        <v>2331.1</v>
      </c>
      <c r="AF4279" s="182" t="s">
        <v>9065</v>
      </c>
      <c r="AG4279" s="182" t="s">
        <v>17312</v>
      </c>
      <c r="AH4279" s="182" t="s">
        <v>2993</v>
      </c>
      <c r="AI4279" s="182" t="s">
        <v>17040</v>
      </c>
    </row>
    <row r="4280" spans="25:35" x14ac:dyDescent="0.4">
      <c r="Y4280" s="182" t="s">
        <v>9089</v>
      </c>
      <c r="Z4280" s="182">
        <v>1955</v>
      </c>
      <c r="AA4280" s="182">
        <v>779.6</v>
      </c>
      <c r="AB4280" s="182">
        <v>40</v>
      </c>
      <c r="AC4280" s="182">
        <v>2</v>
      </c>
      <c r="AD4280" s="182">
        <v>721</v>
      </c>
      <c r="AF4280" s="182" t="s">
        <v>9066</v>
      </c>
      <c r="AG4280" s="182" t="s">
        <v>17312</v>
      </c>
      <c r="AH4280" s="182" t="s">
        <v>2993</v>
      </c>
      <c r="AI4280" s="182" t="s">
        <v>17320</v>
      </c>
    </row>
    <row r="4281" spans="25:35" x14ac:dyDescent="0.4">
      <c r="Y4281" s="182" t="s">
        <v>1572</v>
      </c>
      <c r="Z4281" s="182">
        <v>1955</v>
      </c>
      <c r="AA4281" s="182">
        <v>805.7</v>
      </c>
      <c r="AB4281" s="182">
        <v>37</v>
      </c>
      <c r="AC4281" s="182">
        <v>2</v>
      </c>
      <c r="AD4281" s="182">
        <v>731</v>
      </c>
      <c r="AF4281" s="182" t="s">
        <v>9068</v>
      </c>
      <c r="AG4281" s="182" t="s">
        <v>17312</v>
      </c>
      <c r="AH4281" s="182" t="s">
        <v>2993</v>
      </c>
      <c r="AI4281" s="182" t="s">
        <v>17040</v>
      </c>
    </row>
    <row r="4282" spans="25:35" x14ac:dyDescent="0.4">
      <c r="Y4282" s="182" t="s">
        <v>9090</v>
      </c>
      <c r="Z4282" s="182">
        <v>1957</v>
      </c>
      <c r="AA4282" s="182">
        <v>305.60000000000002</v>
      </c>
      <c r="AB4282" s="182">
        <v>16</v>
      </c>
      <c r="AC4282" s="182">
        <v>2</v>
      </c>
      <c r="AD4282" s="182">
        <v>277.7</v>
      </c>
      <c r="AF4282" s="182" t="s">
        <v>9070</v>
      </c>
      <c r="AG4282" s="182" t="s">
        <v>17312</v>
      </c>
      <c r="AH4282" s="182" t="s">
        <v>2993</v>
      </c>
      <c r="AI4282" s="182" t="s">
        <v>17322</v>
      </c>
    </row>
    <row r="4283" spans="25:35" x14ac:dyDescent="0.4">
      <c r="Y4283" s="182" t="s">
        <v>1573</v>
      </c>
      <c r="Z4283" s="182">
        <v>1975</v>
      </c>
      <c r="AA4283" s="182">
        <v>1235</v>
      </c>
      <c r="AB4283" s="182">
        <v>42</v>
      </c>
      <c r="AC4283" s="182">
        <v>2</v>
      </c>
      <c r="AD4283" s="182">
        <v>730.3</v>
      </c>
      <c r="AF4283" s="182" t="s">
        <v>9072</v>
      </c>
      <c r="AG4283" s="182" t="s">
        <v>17312</v>
      </c>
      <c r="AH4283" s="182" t="s">
        <v>2993</v>
      </c>
      <c r="AI4283" s="182" t="s">
        <v>17322</v>
      </c>
    </row>
    <row r="4284" spans="25:35" x14ac:dyDescent="0.4">
      <c r="Y4284" s="182" t="s">
        <v>9092</v>
      </c>
      <c r="Z4284" s="182">
        <v>1966</v>
      </c>
      <c r="AA4284" s="182">
        <v>712</v>
      </c>
      <c r="AB4284" s="182">
        <v>41</v>
      </c>
      <c r="AC4284" s="182">
        <v>2</v>
      </c>
      <c r="AD4284" s="182">
        <v>712</v>
      </c>
      <c r="AF4284" s="182" t="s">
        <v>9074</v>
      </c>
      <c r="AG4284" s="182" t="s">
        <v>17312</v>
      </c>
      <c r="AH4284" s="182" t="s">
        <v>2993</v>
      </c>
      <c r="AI4284" s="182" t="s">
        <v>17314</v>
      </c>
    </row>
    <row r="4285" spans="25:35" x14ac:dyDescent="0.4">
      <c r="Y4285" s="182" t="s">
        <v>1574</v>
      </c>
      <c r="Z4285" s="182">
        <v>1959</v>
      </c>
      <c r="AA4285" s="182">
        <v>658</v>
      </c>
      <c r="AB4285" s="182">
        <v>31</v>
      </c>
      <c r="AC4285" s="182">
        <v>2</v>
      </c>
      <c r="AD4285" s="182">
        <v>552.79999999999995</v>
      </c>
      <c r="AF4285" s="182" t="s">
        <v>9076</v>
      </c>
      <c r="AG4285" s="182" t="s">
        <v>17312</v>
      </c>
      <c r="AH4285" s="182" t="s">
        <v>2993</v>
      </c>
      <c r="AI4285" s="182" t="s">
        <v>17315</v>
      </c>
    </row>
    <row r="4286" spans="25:35" x14ac:dyDescent="0.4">
      <c r="Y4286" s="182" t="s">
        <v>9094</v>
      </c>
      <c r="Z4286" s="182">
        <v>1959</v>
      </c>
      <c r="AA4286" s="182">
        <v>549.70000000000005</v>
      </c>
      <c r="AB4286" s="182">
        <v>42</v>
      </c>
      <c r="AC4286" s="182">
        <v>2</v>
      </c>
      <c r="AD4286" s="182">
        <v>392.2</v>
      </c>
      <c r="AF4286" s="182" t="s">
        <v>291</v>
      </c>
      <c r="AG4286" s="182" t="s">
        <v>17312</v>
      </c>
      <c r="AH4286" s="182" t="s">
        <v>2993</v>
      </c>
      <c r="AI4286" s="182" t="s">
        <v>17315</v>
      </c>
    </row>
    <row r="4287" spans="25:35" x14ac:dyDescent="0.4">
      <c r="Y4287" s="182" t="s">
        <v>9096</v>
      </c>
      <c r="Z4287" s="182">
        <v>1959</v>
      </c>
      <c r="AA4287" s="182">
        <v>654.4</v>
      </c>
      <c r="AB4287" s="182">
        <v>40</v>
      </c>
      <c r="AC4287" s="182">
        <v>2</v>
      </c>
      <c r="AD4287" s="182">
        <v>551.4</v>
      </c>
      <c r="AF4287" s="182" t="s">
        <v>9078</v>
      </c>
      <c r="AG4287" s="182" t="s">
        <v>17312</v>
      </c>
      <c r="AH4287" s="182" t="s">
        <v>2993</v>
      </c>
      <c r="AI4287" s="182" t="s">
        <v>17042</v>
      </c>
    </row>
    <row r="4288" spans="25:35" x14ac:dyDescent="0.4">
      <c r="Y4288" s="182" t="s">
        <v>1575</v>
      </c>
      <c r="Z4288" s="182">
        <v>1952</v>
      </c>
      <c r="AA4288" s="182">
        <v>871.3</v>
      </c>
      <c r="AB4288" s="182">
        <v>48</v>
      </c>
      <c r="AC4288" s="182">
        <v>2</v>
      </c>
      <c r="AD4288" s="182">
        <v>788.5</v>
      </c>
      <c r="AF4288" s="182" t="s">
        <v>9080</v>
      </c>
      <c r="AG4288" s="182" t="s">
        <v>17312</v>
      </c>
      <c r="AH4288" s="182" t="s">
        <v>2993</v>
      </c>
      <c r="AI4288" s="182" t="s">
        <v>17042</v>
      </c>
    </row>
    <row r="4289" spans="25:35" x14ac:dyDescent="0.4">
      <c r="Y4289" s="182" t="s">
        <v>9099</v>
      </c>
      <c r="Z4289" s="182">
        <v>1952</v>
      </c>
      <c r="AA4289" s="182">
        <v>717.6</v>
      </c>
      <c r="AB4289" s="182">
        <v>28</v>
      </c>
      <c r="AC4289" s="182">
        <v>2</v>
      </c>
      <c r="AD4289" s="182">
        <v>659.6</v>
      </c>
      <c r="AF4289" s="182" t="s">
        <v>9082</v>
      </c>
      <c r="AG4289" s="182" t="s">
        <v>17312</v>
      </c>
      <c r="AH4289" s="182" t="s">
        <v>2993</v>
      </c>
      <c r="AI4289" s="182" t="s">
        <v>17042</v>
      </c>
    </row>
    <row r="4290" spans="25:35" x14ac:dyDescent="0.4">
      <c r="Y4290" s="182" t="s">
        <v>9101</v>
      </c>
      <c r="Z4290" s="182">
        <v>1954</v>
      </c>
      <c r="AA4290" s="182">
        <v>824.8</v>
      </c>
      <c r="AB4290" s="182">
        <v>33</v>
      </c>
      <c r="AC4290" s="182">
        <v>2</v>
      </c>
      <c r="AD4290" s="182">
        <v>756.9</v>
      </c>
      <c r="AF4290" s="182" t="s">
        <v>9083</v>
      </c>
      <c r="AG4290" s="182" t="s">
        <v>17312</v>
      </c>
      <c r="AH4290" s="182" t="s">
        <v>2993</v>
      </c>
      <c r="AI4290" s="182" t="s">
        <v>17042</v>
      </c>
    </row>
    <row r="4291" spans="25:35" x14ac:dyDescent="0.4">
      <c r="Y4291" s="182" t="s">
        <v>9103</v>
      </c>
      <c r="Z4291" s="182">
        <v>1954</v>
      </c>
      <c r="AA4291" s="182">
        <v>825.3</v>
      </c>
      <c r="AB4291" s="182">
        <v>32</v>
      </c>
      <c r="AC4291" s="182">
        <v>2</v>
      </c>
      <c r="AD4291" s="182">
        <v>751.4</v>
      </c>
      <c r="AF4291" s="182" t="s">
        <v>303</v>
      </c>
      <c r="AG4291" s="182" t="s">
        <v>17312</v>
      </c>
      <c r="AH4291" s="182" t="s">
        <v>2993</v>
      </c>
      <c r="AI4291" s="182" t="s">
        <v>17322</v>
      </c>
    </row>
    <row r="4292" spans="25:35" x14ac:dyDescent="0.4">
      <c r="Y4292" s="182" t="s">
        <v>9104</v>
      </c>
      <c r="Z4292" s="182">
        <v>1993</v>
      </c>
      <c r="AA4292" s="182">
        <v>8723.36</v>
      </c>
      <c r="AB4292" s="182">
        <v>371</v>
      </c>
      <c r="AC4292" s="182">
        <v>5</v>
      </c>
      <c r="AD4292" s="182">
        <v>7907.76</v>
      </c>
      <c r="AF4292" s="182" t="s">
        <v>9085</v>
      </c>
      <c r="AG4292" s="182" t="s">
        <v>17319</v>
      </c>
      <c r="AH4292" s="182" t="s">
        <v>2993</v>
      </c>
      <c r="AI4292" s="182" t="s">
        <v>17322</v>
      </c>
    </row>
    <row r="4293" spans="25:35" x14ac:dyDescent="0.4">
      <c r="Y4293" s="182" t="s">
        <v>9105</v>
      </c>
      <c r="Z4293" s="182">
        <v>1974</v>
      </c>
      <c r="AA4293" s="182">
        <v>799.3</v>
      </c>
      <c r="AB4293" s="182">
        <v>42</v>
      </c>
      <c r="AC4293" s="182">
        <v>2</v>
      </c>
      <c r="AD4293" s="182">
        <v>739</v>
      </c>
      <c r="AF4293" s="182" t="s">
        <v>9086</v>
      </c>
      <c r="AG4293" s="182" t="s">
        <v>17312</v>
      </c>
      <c r="AH4293" s="182" t="s">
        <v>2993</v>
      </c>
      <c r="AI4293" s="182" t="s">
        <v>17315</v>
      </c>
    </row>
    <row r="4294" spans="25:35" x14ac:dyDescent="0.4">
      <c r="Y4294" s="182" t="s">
        <v>293</v>
      </c>
      <c r="Z4294" s="182">
        <v>1977</v>
      </c>
      <c r="AA4294" s="182">
        <v>789.8</v>
      </c>
      <c r="AB4294" s="182">
        <v>40</v>
      </c>
      <c r="AC4294" s="182">
        <v>2</v>
      </c>
      <c r="AD4294" s="182">
        <v>737.56</v>
      </c>
      <c r="AF4294" s="182" t="s">
        <v>9087</v>
      </c>
      <c r="AG4294" s="182" t="s">
        <v>17312</v>
      </c>
      <c r="AH4294" s="182" t="s">
        <v>2993</v>
      </c>
      <c r="AI4294" s="182" t="s">
        <v>17315</v>
      </c>
    </row>
    <row r="4295" spans="25:35" x14ac:dyDescent="0.4">
      <c r="Y4295" s="182" t="s">
        <v>9106</v>
      </c>
      <c r="Z4295" s="182">
        <v>1992</v>
      </c>
      <c r="AA4295" s="182">
        <v>593.29999999999995</v>
      </c>
      <c r="AB4295" s="182">
        <v>31</v>
      </c>
      <c r="AC4295" s="182">
        <v>2</v>
      </c>
      <c r="AD4295" s="182">
        <v>318.5</v>
      </c>
      <c r="AF4295" s="182" t="s">
        <v>9089</v>
      </c>
      <c r="AG4295" s="182" t="s">
        <v>17325</v>
      </c>
      <c r="AH4295" s="182" t="s">
        <v>2993</v>
      </c>
      <c r="AI4295" s="182" t="s">
        <v>17042</v>
      </c>
    </row>
    <row r="4296" spans="25:35" x14ac:dyDescent="0.4">
      <c r="Y4296" s="182" t="s">
        <v>1576</v>
      </c>
      <c r="Z4296" s="182">
        <v>1987</v>
      </c>
      <c r="AA4296" s="182">
        <v>398</v>
      </c>
      <c r="AB4296" s="182">
        <v>21</v>
      </c>
      <c r="AC4296" s="182">
        <v>2</v>
      </c>
      <c r="AD4296" s="182">
        <v>334.1</v>
      </c>
      <c r="AF4296" s="182" t="s">
        <v>1572</v>
      </c>
      <c r="AG4296" s="182" t="s">
        <v>17325</v>
      </c>
      <c r="AH4296" s="182" t="s">
        <v>2993</v>
      </c>
      <c r="AI4296" s="182" t="s">
        <v>17042</v>
      </c>
    </row>
    <row r="4297" spans="25:35" x14ac:dyDescent="0.4">
      <c r="Y4297" s="182" t="s">
        <v>9108</v>
      </c>
      <c r="Z4297" s="182">
        <v>1967</v>
      </c>
      <c r="AA4297" s="182">
        <v>391.7</v>
      </c>
      <c r="AB4297" s="182">
        <v>18</v>
      </c>
      <c r="AC4297" s="182">
        <v>2</v>
      </c>
      <c r="AD4297" s="182">
        <v>362.7</v>
      </c>
      <c r="AF4297" s="182" t="s">
        <v>9090</v>
      </c>
      <c r="AG4297" s="182" t="s">
        <v>17325</v>
      </c>
      <c r="AH4297" s="182" t="s">
        <v>2993</v>
      </c>
      <c r="AI4297" s="182" t="s">
        <v>17040</v>
      </c>
    </row>
    <row r="4298" spans="25:35" x14ac:dyDescent="0.4">
      <c r="Y4298" s="182" t="s">
        <v>9110</v>
      </c>
      <c r="Z4298" s="182">
        <v>1976</v>
      </c>
      <c r="AA4298" s="182">
        <v>401.82</v>
      </c>
      <c r="AB4298" s="182">
        <v>20</v>
      </c>
      <c r="AC4298" s="182">
        <v>2</v>
      </c>
      <c r="AD4298" s="182">
        <v>370.42</v>
      </c>
      <c r="AF4298" s="182" t="s">
        <v>1573</v>
      </c>
      <c r="AG4298" s="182" t="s">
        <v>17312</v>
      </c>
      <c r="AH4298" s="182" t="s">
        <v>2993</v>
      </c>
      <c r="AI4298" s="182" t="s">
        <v>17042</v>
      </c>
    </row>
    <row r="4299" spans="25:35" x14ac:dyDescent="0.4">
      <c r="Y4299" s="182" t="s">
        <v>1577</v>
      </c>
      <c r="Z4299" s="182">
        <v>1971</v>
      </c>
      <c r="AA4299" s="182">
        <v>366.5</v>
      </c>
      <c r="AB4299" s="182">
        <v>13</v>
      </c>
      <c r="AC4299" s="182">
        <v>2</v>
      </c>
      <c r="AD4299" s="182">
        <v>336.9</v>
      </c>
      <c r="AF4299" s="182" t="s">
        <v>9092</v>
      </c>
      <c r="AG4299" s="182" t="s">
        <v>17323</v>
      </c>
      <c r="AH4299" s="182" t="s">
        <v>2993</v>
      </c>
      <c r="AI4299" s="182" t="s">
        <v>17042</v>
      </c>
    </row>
    <row r="4300" spans="25:35" x14ac:dyDescent="0.4">
      <c r="Y4300" s="182" t="s">
        <v>9111</v>
      </c>
      <c r="Z4300" s="182">
        <v>1960</v>
      </c>
      <c r="AA4300" s="182">
        <v>687.9</v>
      </c>
      <c r="AB4300" s="182">
        <v>32</v>
      </c>
      <c r="AC4300" s="182">
        <v>1</v>
      </c>
      <c r="AD4300" s="182">
        <v>584.94000000000005</v>
      </c>
      <c r="AF4300" s="182" t="s">
        <v>1574</v>
      </c>
      <c r="AG4300" s="182" t="s">
        <v>17323</v>
      </c>
      <c r="AH4300" s="182" t="s">
        <v>2993</v>
      </c>
      <c r="AI4300" s="182" t="s">
        <v>17042</v>
      </c>
    </row>
    <row r="4301" spans="25:35" x14ac:dyDescent="0.4">
      <c r="Y4301" s="182" t="s">
        <v>9112</v>
      </c>
      <c r="Z4301" s="182">
        <v>1969</v>
      </c>
      <c r="AA4301" s="182">
        <v>3078</v>
      </c>
      <c r="AB4301" s="182">
        <v>104</v>
      </c>
      <c r="AC4301" s="182">
        <v>5</v>
      </c>
      <c r="AD4301" s="182">
        <v>1779.8</v>
      </c>
      <c r="AF4301" s="182" t="s">
        <v>9094</v>
      </c>
      <c r="AG4301" s="182" t="s">
        <v>17323</v>
      </c>
      <c r="AH4301" s="182" t="s">
        <v>2993</v>
      </c>
      <c r="AI4301" s="182" t="s">
        <v>17042</v>
      </c>
    </row>
    <row r="4302" spans="25:35" x14ac:dyDescent="0.4">
      <c r="Y4302" s="182" t="s">
        <v>1578</v>
      </c>
      <c r="Z4302" s="182">
        <v>1985</v>
      </c>
      <c r="AA4302" s="182">
        <v>1457.2</v>
      </c>
      <c r="AB4302" s="182">
        <v>49</v>
      </c>
      <c r="AC4302" s="182">
        <v>5</v>
      </c>
      <c r="AD4302" s="182">
        <v>1314.3</v>
      </c>
      <c r="AF4302" s="182" t="s">
        <v>9096</v>
      </c>
      <c r="AG4302" s="182" t="s">
        <v>17323</v>
      </c>
      <c r="AH4302" s="182" t="s">
        <v>2993</v>
      </c>
      <c r="AI4302" s="182" t="s">
        <v>17042</v>
      </c>
    </row>
    <row r="4303" spans="25:35" x14ac:dyDescent="0.4">
      <c r="Y4303" s="182" t="s">
        <v>9113</v>
      </c>
      <c r="Z4303" s="182">
        <v>1971</v>
      </c>
      <c r="AA4303" s="182">
        <v>790.5</v>
      </c>
      <c r="AB4303" s="182">
        <v>26</v>
      </c>
      <c r="AC4303" s="182">
        <v>2</v>
      </c>
      <c r="AD4303" s="182">
        <v>729.9</v>
      </c>
      <c r="AF4303" s="182" t="s">
        <v>1575</v>
      </c>
      <c r="AG4303" s="182" t="s">
        <v>17325</v>
      </c>
      <c r="AH4303" s="182" t="s">
        <v>2993</v>
      </c>
      <c r="AI4303" s="182" t="s">
        <v>17042</v>
      </c>
    </row>
    <row r="4304" spans="25:35" x14ac:dyDescent="0.4">
      <c r="Y4304" s="182" t="s">
        <v>9115</v>
      </c>
      <c r="Z4304" s="182">
        <v>1972</v>
      </c>
      <c r="AA4304" s="182">
        <v>385.3</v>
      </c>
      <c r="AB4304" s="182">
        <v>16</v>
      </c>
      <c r="AC4304" s="182">
        <v>2</v>
      </c>
      <c r="AD4304" s="182">
        <v>358.5</v>
      </c>
      <c r="AF4304" s="182" t="s">
        <v>9099</v>
      </c>
      <c r="AG4304" s="182" t="s">
        <v>17325</v>
      </c>
      <c r="AH4304" s="182" t="s">
        <v>2993</v>
      </c>
      <c r="AI4304" s="182" t="s">
        <v>17042</v>
      </c>
    </row>
    <row r="4305" spans="25:35" x14ac:dyDescent="0.4">
      <c r="Y4305" s="182" t="s">
        <v>297</v>
      </c>
      <c r="Z4305" s="182">
        <v>1976</v>
      </c>
      <c r="AA4305" s="182">
        <v>1456</v>
      </c>
      <c r="AB4305" s="182">
        <v>42</v>
      </c>
      <c r="AC4305" s="182">
        <v>2</v>
      </c>
      <c r="AD4305" s="182">
        <v>703.7</v>
      </c>
      <c r="AF4305" s="182" t="s">
        <v>9101</v>
      </c>
      <c r="AG4305" s="182" t="s">
        <v>17323</v>
      </c>
      <c r="AH4305" s="182" t="s">
        <v>2993</v>
      </c>
      <c r="AI4305" s="182" t="s">
        <v>17042</v>
      </c>
    </row>
    <row r="4306" spans="25:35" x14ac:dyDescent="0.4">
      <c r="Y4306" s="182" t="s">
        <v>9118</v>
      </c>
      <c r="Z4306" s="182">
        <v>1976</v>
      </c>
      <c r="AA4306" s="182">
        <v>1922.6</v>
      </c>
      <c r="AB4306" s="182">
        <v>87</v>
      </c>
      <c r="AC4306" s="182">
        <v>3</v>
      </c>
      <c r="AD4306" s="182">
        <v>1782.2</v>
      </c>
      <c r="AF4306" s="182" t="s">
        <v>9103</v>
      </c>
      <c r="AG4306" s="182" t="s">
        <v>17323</v>
      </c>
      <c r="AH4306" s="182" t="s">
        <v>2993</v>
      </c>
      <c r="AI4306" s="182" t="s">
        <v>17042</v>
      </c>
    </row>
    <row r="4307" spans="25:35" x14ac:dyDescent="0.4">
      <c r="Y4307" s="182" t="s">
        <v>1579</v>
      </c>
      <c r="Z4307" s="182">
        <v>1985</v>
      </c>
      <c r="AA4307" s="182">
        <v>396.4</v>
      </c>
      <c r="AB4307" s="182">
        <v>20</v>
      </c>
      <c r="AC4307" s="182">
        <v>2</v>
      </c>
      <c r="AD4307" s="182">
        <v>364.2</v>
      </c>
      <c r="AF4307" s="182" t="s">
        <v>9104</v>
      </c>
      <c r="AG4307" s="182" t="s">
        <v>17312</v>
      </c>
      <c r="AH4307" s="182" t="s">
        <v>2993</v>
      </c>
      <c r="AI4307" s="182" t="s">
        <v>17341</v>
      </c>
    </row>
    <row r="4308" spans="25:35" x14ac:dyDescent="0.4">
      <c r="Y4308" s="182" t="s">
        <v>9119</v>
      </c>
      <c r="Z4308" s="182">
        <v>1973</v>
      </c>
      <c r="AA4308" s="182">
        <v>3147</v>
      </c>
      <c r="AB4308" s="182">
        <v>104</v>
      </c>
      <c r="AC4308" s="182">
        <v>5</v>
      </c>
      <c r="AD4308" s="182">
        <v>1834.6</v>
      </c>
      <c r="AF4308" s="182" t="s">
        <v>9105</v>
      </c>
      <c r="AG4308" s="182" t="s">
        <v>17312</v>
      </c>
      <c r="AH4308" s="182" t="s">
        <v>2993</v>
      </c>
      <c r="AI4308" s="182" t="s">
        <v>17042</v>
      </c>
    </row>
    <row r="4309" spans="25:35" x14ac:dyDescent="0.4">
      <c r="Y4309" s="182" t="s">
        <v>9121</v>
      </c>
      <c r="Z4309" s="182">
        <v>1973</v>
      </c>
      <c r="AA4309" s="182">
        <v>1829.4</v>
      </c>
      <c r="AB4309" s="182">
        <v>76</v>
      </c>
      <c r="AC4309" s="182">
        <v>5</v>
      </c>
      <c r="AD4309" s="182">
        <v>1727.5</v>
      </c>
      <c r="AF4309" s="182" t="s">
        <v>293</v>
      </c>
      <c r="AG4309" s="182" t="s">
        <v>17312</v>
      </c>
      <c r="AH4309" s="182" t="s">
        <v>2993</v>
      </c>
      <c r="AI4309" s="182" t="s">
        <v>17042</v>
      </c>
    </row>
    <row r="4310" spans="25:35" x14ac:dyDescent="0.4">
      <c r="Y4310" s="182" t="s">
        <v>9122</v>
      </c>
      <c r="Z4310" s="182">
        <v>1985</v>
      </c>
      <c r="AA4310" s="182">
        <v>4494.3999999999996</v>
      </c>
      <c r="AB4310" s="182">
        <v>171</v>
      </c>
      <c r="AC4310" s="182">
        <v>5</v>
      </c>
      <c r="AD4310" s="182">
        <v>4083.52</v>
      </c>
      <c r="AF4310" s="182" t="s">
        <v>9106</v>
      </c>
      <c r="AG4310" s="182" t="s">
        <v>17319</v>
      </c>
      <c r="AH4310" s="182" t="s">
        <v>2993</v>
      </c>
      <c r="AI4310" s="182" t="s">
        <v>17042</v>
      </c>
    </row>
    <row r="4311" spans="25:35" x14ac:dyDescent="0.4">
      <c r="Y4311" s="182" t="s">
        <v>1580</v>
      </c>
      <c r="Z4311" s="182">
        <v>1973</v>
      </c>
      <c r="AA4311" s="182">
        <v>4741.1099999999997</v>
      </c>
      <c r="AB4311" s="182">
        <v>260</v>
      </c>
      <c r="AC4311" s="182">
        <v>5</v>
      </c>
      <c r="AD4311" s="182">
        <v>4403.51</v>
      </c>
      <c r="AF4311" s="182" t="s">
        <v>1576</v>
      </c>
      <c r="AG4311" s="182" t="s">
        <v>17312</v>
      </c>
      <c r="AH4311" s="182" t="s">
        <v>2993</v>
      </c>
      <c r="AI4311" s="182" t="s">
        <v>17040</v>
      </c>
    </row>
    <row r="4312" spans="25:35" x14ac:dyDescent="0.4">
      <c r="Y4312" s="182" t="s">
        <v>9123</v>
      </c>
      <c r="Z4312" s="182">
        <v>1957</v>
      </c>
      <c r="AA4312" s="182">
        <v>1088.5</v>
      </c>
      <c r="AB4312" s="182">
        <v>34</v>
      </c>
      <c r="AC4312" s="182">
        <v>3</v>
      </c>
      <c r="AD4312" s="182">
        <v>1040.2</v>
      </c>
      <c r="AF4312" s="182" t="s">
        <v>9108</v>
      </c>
      <c r="AG4312" s="182" t="s">
        <v>17312</v>
      </c>
      <c r="AH4312" s="182" t="s">
        <v>2993</v>
      </c>
      <c r="AI4312" s="182" t="s">
        <v>17040</v>
      </c>
    </row>
    <row r="4313" spans="25:35" x14ac:dyDescent="0.4">
      <c r="Y4313" s="182" t="s">
        <v>9125</v>
      </c>
      <c r="Z4313" s="182">
        <v>1958</v>
      </c>
      <c r="AA4313" s="182">
        <v>658</v>
      </c>
      <c r="AB4313" s="182">
        <v>21</v>
      </c>
      <c r="AC4313" s="182">
        <v>2</v>
      </c>
      <c r="AD4313" s="182">
        <v>250.1</v>
      </c>
      <c r="AF4313" s="182" t="s">
        <v>9110</v>
      </c>
      <c r="AG4313" s="182" t="s">
        <v>17312</v>
      </c>
      <c r="AH4313" s="182" t="s">
        <v>2993</v>
      </c>
      <c r="AI4313" s="182" t="s">
        <v>17040</v>
      </c>
    </row>
    <row r="4314" spans="25:35" x14ac:dyDescent="0.4">
      <c r="Y4314" s="182" t="s">
        <v>9128</v>
      </c>
      <c r="Z4314" s="182">
        <v>1917</v>
      </c>
      <c r="AA4314" s="182">
        <v>389.7</v>
      </c>
      <c r="AB4314" s="182">
        <v>11</v>
      </c>
      <c r="AC4314" s="182">
        <v>2</v>
      </c>
      <c r="AD4314" s="182">
        <v>385</v>
      </c>
      <c r="AF4314" s="182" t="s">
        <v>1577</v>
      </c>
      <c r="AG4314" s="182" t="s">
        <v>17312</v>
      </c>
      <c r="AH4314" s="182" t="s">
        <v>2993</v>
      </c>
      <c r="AI4314" s="182" t="s">
        <v>17040</v>
      </c>
    </row>
    <row r="4315" spans="25:35" x14ac:dyDescent="0.4">
      <c r="Y4315" s="182" t="s">
        <v>9131</v>
      </c>
      <c r="Z4315" s="182">
        <v>1958</v>
      </c>
      <c r="AA4315" s="182">
        <v>607</v>
      </c>
      <c r="AB4315" s="182">
        <v>34</v>
      </c>
      <c r="AC4315" s="182">
        <v>2</v>
      </c>
      <c r="AD4315" s="182">
        <v>556.5</v>
      </c>
      <c r="AF4315" s="182" t="s">
        <v>9111</v>
      </c>
      <c r="AG4315" s="182" t="s">
        <v>17323</v>
      </c>
      <c r="AH4315" s="182" t="s">
        <v>2993</v>
      </c>
      <c r="AI4315" s="182" t="s">
        <v>17320</v>
      </c>
    </row>
    <row r="4316" spans="25:35" x14ac:dyDescent="0.4">
      <c r="Y4316" s="182" t="s">
        <v>9132</v>
      </c>
      <c r="Z4316" s="182">
        <v>1917</v>
      </c>
      <c r="AA4316" s="182">
        <v>179.68</v>
      </c>
      <c r="AB4316" s="182">
        <v>7</v>
      </c>
      <c r="AC4316" s="182">
        <v>1</v>
      </c>
      <c r="AD4316" s="182">
        <v>179.68</v>
      </c>
      <c r="AF4316" s="182" t="s">
        <v>9112</v>
      </c>
      <c r="AG4316" s="182" t="s">
        <v>17312</v>
      </c>
      <c r="AH4316" s="182" t="s">
        <v>2993</v>
      </c>
      <c r="AI4316" s="182" t="s">
        <v>17042</v>
      </c>
    </row>
    <row r="4317" spans="25:35" x14ac:dyDescent="0.4">
      <c r="Y4317" s="182" t="s">
        <v>1581</v>
      </c>
      <c r="Z4317" s="182">
        <v>1961</v>
      </c>
      <c r="AA4317" s="182">
        <v>605.1</v>
      </c>
      <c r="AB4317" s="182">
        <v>35</v>
      </c>
      <c r="AC4317" s="182">
        <v>2</v>
      </c>
      <c r="AD4317" s="182">
        <v>560.20000000000005</v>
      </c>
      <c r="AF4317" s="182" t="s">
        <v>1578</v>
      </c>
      <c r="AG4317" s="182" t="s">
        <v>17312</v>
      </c>
      <c r="AH4317" s="182" t="s">
        <v>2993</v>
      </c>
      <c r="AI4317" s="182" t="s">
        <v>17042</v>
      </c>
    </row>
    <row r="4318" spans="25:35" x14ac:dyDescent="0.4">
      <c r="Y4318" s="182" t="s">
        <v>1582</v>
      </c>
      <c r="Z4318" s="182">
        <v>1940</v>
      </c>
      <c r="AA4318" s="182">
        <v>324</v>
      </c>
      <c r="AB4318" s="182">
        <v>15</v>
      </c>
      <c r="AC4318" s="182">
        <v>2</v>
      </c>
      <c r="AD4318" s="182">
        <v>303.10000000000002</v>
      </c>
      <c r="AF4318" s="182" t="s">
        <v>9113</v>
      </c>
      <c r="AG4318" s="182" t="s">
        <v>17312</v>
      </c>
      <c r="AH4318" s="182" t="s">
        <v>2993</v>
      </c>
      <c r="AI4318" s="182" t="s">
        <v>17042</v>
      </c>
    </row>
    <row r="4319" spans="25:35" x14ac:dyDescent="0.4">
      <c r="Y4319" s="182" t="s">
        <v>9135</v>
      </c>
      <c r="Z4319" s="182">
        <v>1962</v>
      </c>
      <c r="AA4319" s="182">
        <v>906</v>
      </c>
      <c r="AB4319" s="182">
        <v>42</v>
      </c>
      <c r="AC4319" s="182">
        <v>3</v>
      </c>
      <c r="AD4319" s="182">
        <v>839.8</v>
      </c>
      <c r="AF4319" s="182" t="s">
        <v>9115</v>
      </c>
      <c r="AG4319" s="182" t="s">
        <v>17312</v>
      </c>
      <c r="AH4319" s="182" t="s">
        <v>2993</v>
      </c>
      <c r="AI4319" s="182" t="s">
        <v>17040</v>
      </c>
    </row>
    <row r="4320" spans="25:35" x14ac:dyDescent="0.4">
      <c r="Y4320" s="182" t="s">
        <v>9138</v>
      </c>
      <c r="Z4320" s="182">
        <v>1952</v>
      </c>
      <c r="AA4320" s="182">
        <v>377.5</v>
      </c>
      <c r="AB4320" s="182">
        <v>23</v>
      </c>
      <c r="AC4320" s="182">
        <v>2</v>
      </c>
      <c r="AD4320" s="182">
        <v>365</v>
      </c>
      <c r="AF4320" s="182" t="s">
        <v>297</v>
      </c>
      <c r="AG4320" s="182" t="s">
        <v>17312</v>
      </c>
      <c r="AH4320" s="182" t="s">
        <v>2993</v>
      </c>
      <c r="AI4320" s="182" t="s">
        <v>17042</v>
      </c>
    </row>
    <row r="4321" spans="25:35" x14ac:dyDescent="0.4">
      <c r="Y4321" s="182" t="s">
        <v>9140</v>
      </c>
      <c r="Z4321" s="182">
        <v>1971</v>
      </c>
      <c r="AA4321" s="182">
        <v>738</v>
      </c>
      <c r="AB4321" s="182">
        <v>10</v>
      </c>
      <c r="AC4321" s="182">
        <v>2</v>
      </c>
      <c r="AD4321" s="182">
        <v>736.6</v>
      </c>
      <c r="AF4321" s="182" t="s">
        <v>9118</v>
      </c>
      <c r="AG4321" s="182" t="s">
        <v>17312</v>
      </c>
      <c r="AH4321" s="182" t="s">
        <v>2993</v>
      </c>
      <c r="AI4321" s="182" t="s">
        <v>17322</v>
      </c>
    </row>
    <row r="4322" spans="25:35" x14ac:dyDescent="0.4">
      <c r="Y4322" s="182" t="s">
        <v>9141</v>
      </c>
      <c r="Z4322" s="182">
        <v>1907</v>
      </c>
      <c r="AA4322" s="182">
        <v>336.2</v>
      </c>
      <c r="AB4322" s="182">
        <v>8</v>
      </c>
      <c r="AC4322" s="182">
        <v>2</v>
      </c>
      <c r="AD4322" s="182">
        <v>285.2</v>
      </c>
      <c r="AF4322" s="182" t="s">
        <v>1579</v>
      </c>
      <c r="AG4322" s="182" t="s">
        <v>17312</v>
      </c>
      <c r="AH4322" s="182" t="s">
        <v>2993</v>
      </c>
      <c r="AI4322" s="182" t="s">
        <v>17040</v>
      </c>
    </row>
    <row r="4323" spans="25:35" x14ac:dyDescent="0.4">
      <c r="Y4323" s="182" t="s">
        <v>9143</v>
      </c>
      <c r="Z4323" s="182">
        <v>1965</v>
      </c>
      <c r="AA4323" s="182">
        <v>701</v>
      </c>
      <c r="AB4323" s="182">
        <v>22</v>
      </c>
      <c r="AC4323" s="182">
        <v>2</v>
      </c>
      <c r="AD4323" s="182">
        <v>681.9</v>
      </c>
      <c r="AF4323" s="182" t="s">
        <v>9119</v>
      </c>
      <c r="AG4323" s="182" t="s">
        <v>17312</v>
      </c>
      <c r="AH4323" s="182" t="s">
        <v>2993</v>
      </c>
      <c r="AI4323" s="182" t="s">
        <v>17042</v>
      </c>
    </row>
    <row r="4324" spans="25:35" x14ac:dyDescent="0.4">
      <c r="Y4324" s="182" t="s">
        <v>9144</v>
      </c>
      <c r="Z4324" s="182">
        <v>1987</v>
      </c>
      <c r="AA4324" s="182">
        <v>3061</v>
      </c>
      <c r="AB4324" s="182">
        <v>148</v>
      </c>
      <c r="AC4324" s="182">
        <v>5</v>
      </c>
      <c r="AD4324" s="182">
        <v>2765.6</v>
      </c>
      <c r="AF4324" s="182" t="s">
        <v>9121</v>
      </c>
      <c r="AG4324" s="182" t="s">
        <v>17312</v>
      </c>
      <c r="AH4324" s="182" t="s">
        <v>2993</v>
      </c>
      <c r="AI4324" s="182" t="s">
        <v>17042</v>
      </c>
    </row>
    <row r="4325" spans="25:35" x14ac:dyDescent="0.4">
      <c r="Y4325" s="182" t="s">
        <v>1583</v>
      </c>
      <c r="Z4325" s="182">
        <v>1977</v>
      </c>
      <c r="AA4325" s="182">
        <v>3019</v>
      </c>
      <c r="AB4325" s="182">
        <v>333</v>
      </c>
      <c r="AC4325" s="182">
        <v>5</v>
      </c>
      <c r="AD4325" s="182">
        <v>3019</v>
      </c>
      <c r="AF4325" s="182" t="s">
        <v>9122</v>
      </c>
      <c r="AG4325" s="182" t="s">
        <v>17312</v>
      </c>
      <c r="AH4325" s="182" t="s">
        <v>2993</v>
      </c>
      <c r="AI4325" s="182" t="s">
        <v>17320</v>
      </c>
    </row>
    <row r="4326" spans="25:35" x14ac:dyDescent="0.4">
      <c r="Y4326" s="182" t="s">
        <v>9146</v>
      </c>
      <c r="Z4326" s="182">
        <v>1958</v>
      </c>
      <c r="AA4326" s="182">
        <v>300.2</v>
      </c>
      <c r="AB4326" s="182">
        <v>20</v>
      </c>
      <c r="AC4326" s="182">
        <v>2</v>
      </c>
      <c r="AD4326" s="182">
        <v>270.8</v>
      </c>
      <c r="AF4326" s="182" t="s">
        <v>1580</v>
      </c>
      <c r="AG4326" s="182" t="s">
        <v>17312</v>
      </c>
      <c r="AH4326" s="182" t="s">
        <v>2993</v>
      </c>
      <c r="AI4326" s="182" t="s">
        <v>17320</v>
      </c>
    </row>
    <row r="4327" spans="25:35" x14ac:dyDescent="0.4">
      <c r="Y4327" s="182" t="s">
        <v>9147</v>
      </c>
      <c r="Z4327" s="182">
        <v>1962</v>
      </c>
      <c r="AA4327" s="182">
        <v>616</v>
      </c>
      <c r="AB4327" s="182">
        <v>30</v>
      </c>
      <c r="AC4327" s="182">
        <v>2</v>
      </c>
      <c r="AD4327" s="182">
        <v>572.20000000000005</v>
      </c>
      <c r="AF4327" s="182" t="s">
        <v>9123</v>
      </c>
      <c r="AG4327" s="182" t="s">
        <v>17323</v>
      </c>
      <c r="AH4327" s="182" t="s">
        <v>2993</v>
      </c>
      <c r="AI4327" s="182" t="s">
        <v>17042</v>
      </c>
    </row>
    <row r="4328" spans="25:35" x14ac:dyDescent="0.4">
      <c r="Y4328" s="182" t="s">
        <v>9148</v>
      </c>
      <c r="Z4328" s="182">
        <v>1966</v>
      </c>
      <c r="AA4328" s="182">
        <v>749</v>
      </c>
      <c r="AB4328" s="182">
        <v>20</v>
      </c>
      <c r="AC4328" s="182">
        <v>2</v>
      </c>
      <c r="AD4328" s="182">
        <v>609.29999999999995</v>
      </c>
      <c r="AF4328" s="182" t="s">
        <v>9125</v>
      </c>
      <c r="AG4328" s="182" t="s">
        <v>17323</v>
      </c>
      <c r="AH4328" s="182" t="s">
        <v>2993</v>
      </c>
      <c r="AI4328" s="182" t="s">
        <v>17040</v>
      </c>
    </row>
    <row r="4329" spans="25:35" x14ac:dyDescent="0.4">
      <c r="Y4329" s="182" t="s">
        <v>1584</v>
      </c>
      <c r="Z4329" s="182">
        <v>1958</v>
      </c>
      <c r="AA4329" s="182">
        <v>482.5</v>
      </c>
      <c r="AB4329" s="182">
        <v>27</v>
      </c>
      <c r="AC4329" s="182">
        <v>2</v>
      </c>
      <c r="AD4329" s="182">
        <v>430.9</v>
      </c>
      <c r="AF4329" s="182" t="s">
        <v>9128</v>
      </c>
      <c r="AG4329" s="182" t="s">
        <v>17312</v>
      </c>
      <c r="AH4329" s="182" t="s">
        <v>2993</v>
      </c>
      <c r="AI4329" s="182" t="s">
        <v>17042</v>
      </c>
    </row>
    <row r="4330" spans="25:35" x14ac:dyDescent="0.4">
      <c r="Y4330" s="182" t="s">
        <v>9149</v>
      </c>
      <c r="Z4330" s="182">
        <v>1959</v>
      </c>
      <c r="AA4330" s="182">
        <v>521.20000000000005</v>
      </c>
      <c r="AB4330" s="182">
        <v>34</v>
      </c>
      <c r="AC4330" s="182">
        <v>2</v>
      </c>
      <c r="AD4330" s="182">
        <v>442.7</v>
      </c>
      <c r="AF4330" s="182" t="s">
        <v>9131</v>
      </c>
      <c r="AG4330" s="182" t="s">
        <v>17325</v>
      </c>
      <c r="AH4330" s="182" t="s">
        <v>2993</v>
      </c>
      <c r="AI4330" s="182" t="s">
        <v>17042</v>
      </c>
    </row>
    <row r="4331" spans="25:35" x14ac:dyDescent="0.4">
      <c r="Y4331" s="182" t="s">
        <v>9152</v>
      </c>
      <c r="Z4331" s="182">
        <v>1981</v>
      </c>
      <c r="AA4331" s="182">
        <v>2059.5</v>
      </c>
      <c r="AB4331" s="182">
        <v>97</v>
      </c>
      <c r="AC4331" s="182">
        <v>3</v>
      </c>
      <c r="AD4331" s="182">
        <v>1925.4</v>
      </c>
      <c r="AF4331" s="182" t="s">
        <v>9132</v>
      </c>
      <c r="AG4331" s="182" t="s">
        <v>17327</v>
      </c>
      <c r="AH4331" s="182" t="s">
        <v>2993</v>
      </c>
      <c r="AI4331" s="182" t="s">
        <v>17322</v>
      </c>
    </row>
    <row r="4332" spans="25:35" x14ac:dyDescent="0.4">
      <c r="Y4332" s="182" t="s">
        <v>1585</v>
      </c>
      <c r="Z4332" s="182">
        <v>1983</v>
      </c>
      <c r="AA4332" s="182">
        <v>932.2</v>
      </c>
      <c r="AB4332" s="182">
        <v>45</v>
      </c>
      <c r="AC4332" s="182">
        <v>2</v>
      </c>
      <c r="AD4332" s="182">
        <v>847</v>
      </c>
      <c r="AF4332" s="182" t="s">
        <v>1581</v>
      </c>
      <c r="AG4332" s="182" t="s">
        <v>17325</v>
      </c>
      <c r="AH4332" s="182" t="s">
        <v>2993</v>
      </c>
      <c r="AI4332" s="182" t="s">
        <v>17042</v>
      </c>
    </row>
    <row r="4333" spans="25:35" x14ac:dyDescent="0.4">
      <c r="Y4333" s="182" t="s">
        <v>9154</v>
      </c>
      <c r="Z4333" s="182">
        <v>1984</v>
      </c>
      <c r="AA4333" s="182">
        <v>916.2</v>
      </c>
      <c r="AB4333" s="182">
        <v>40</v>
      </c>
      <c r="AC4333" s="182">
        <v>2</v>
      </c>
      <c r="AD4333" s="182">
        <v>831.1</v>
      </c>
      <c r="AF4333" s="182" t="s">
        <v>1582</v>
      </c>
      <c r="AG4333" s="182" t="s">
        <v>17327</v>
      </c>
      <c r="AH4333" s="182" t="s">
        <v>2993</v>
      </c>
      <c r="AI4333" s="182" t="s">
        <v>17040</v>
      </c>
    </row>
    <row r="4334" spans="25:35" x14ac:dyDescent="0.4">
      <c r="Y4334" s="182" t="s">
        <v>9156</v>
      </c>
      <c r="Z4334" s="182">
        <v>1988</v>
      </c>
      <c r="AA4334" s="182">
        <v>924.7</v>
      </c>
      <c r="AB4334" s="182">
        <v>55</v>
      </c>
      <c r="AC4334" s="182">
        <v>2</v>
      </c>
      <c r="AD4334" s="182">
        <v>836.7</v>
      </c>
      <c r="AF4334" s="182" t="s">
        <v>9135</v>
      </c>
      <c r="AG4334" s="182" t="s">
        <v>17312</v>
      </c>
      <c r="AH4334" s="182" t="s">
        <v>2993</v>
      </c>
      <c r="AI4334" s="182" t="s">
        <v>17042</v>
      </c>
    </row>
    <row r="4335" spans="25:35" x14ac:dyDescent="0.4">
      <c r="Y4335" s="182" t="s">
        <v>9157</v>
      </c>
      <c r="Z4335" s="182">
        <v>1993</v>
      </c>
      <c r="AA4335" s="182">
        <v>941.1</v>
      </c>
      <c r="AB4335" s="182">
        <v>37</v>
      </c>
      <c r="AC4335" s="182">
        <v>2</v>
      </c>
      <c r="AD4335" s="182">
        <v>853</v>
      </c>
      <c r="AF4335" s="182" t="s">
        <v>9138</v>
      </c>
      <c r="AG4335" s="182" t="s">
        <v>17325</v>
      </c>
      <c r="AH4335" s="182" t="s">
        <v>2993</v>
      </c>
      <c r="AI4335" s="182" t="s">
        <v>17040</v>
      </c>
    </row>
    <row r="4336" spans="25:35" x14ac:dyDescent="0.4">
      <c r="Y4336" s="182" t="s">
        <v>9158</v>
      </c>
      <c r="Z4336" s="182">
        <v>2015</v>
      </c>
      <c r="AA4336" s="182">
        <v>1370.3</v>
      </c>
      <c r="AB4336" s="182">
        <v>48</v>
      </c>
      <c r="AC4336" s="182">
        <v>3</v>
      </c>
      <c r="AD4336" s="182">
        <v>1104.8</v>
      </c>
      <c r="AF4336" s="182" t="s">
        <v>9140</v>
      </c>
      <c r="AG4336" s="182" t="s">
        <v>17312</v>
      </c>
      <c r="AH4336" s="182" t="s">
        <v>2993</v>
      </c>
      <c r="AI4336" s="182" t="s">
        <v>17042</v>
      </c>
    </row>
    <row r="4337" spans="25:35" x14ac:dyDescent="0.4">
      <c r="Y4337" s="182" t="s">
        <v>9159</v>
      </c>
      <c r="Z4337" s="182">
        <v>1960</v>
      </c>
      <c r="AA4337" s="182">
        <v>557.6</v>
      </c>
      <c r="AB4337" s="182">
        <v>42</v>
      </c>
      <c r="AC4337" s="182">
        <v>2</v>
      </c>
      <c r="AD4337" s="182">
        <v>557.6</v>
      </c>
      <c r="AF4337" s="182" t="s">
        <v>9141</v>
      </c>
      <c r="AG4337" s="182" t="s">
        <v>17312</v>
      </c>
      <c r="AH4337" s="182" t="s">
        <v>2993</v>
      </c>
      <c r="AI4337" s="182" t="s">
        <v>17040</v>
      </c>
    </row>
    <row r="4338" spans="25:35" x14ac:dyDescent="0.4">
      <c r="Y4338" s="182" t="s">
        <v>1586</v>
      </c>
      <c r="Z4338" s="182">
        <v>1961</v>
      </c>
      <c r="AA4338" s="182">
        <v>680</v>
      </c>
      <c r="AB4338" s="182">
        <v>40</v>
      </c>
      <c r="AC4338" s="182">
        <v>2</v>
      </c>
      <c r="AD4338" s="182">
        <v>559</v>
      </c>
      <c r="AF4338" s="182" t="s">
        <v>9143</v>
      </c>
      <c r="AG4338" s="182" t="s">
        <v>17312</v>
      </c>
      <c r="AH4338" s="182" t="s">
        <v>2993</v>
      </c>
      <c r="AI4338" s="182" t="s">
        <v>17042</v>
      </c>
    </row>
    <row r="4339" spans="25:35" x14ac:dyDescent="0.4">
      <c r="Y4339" s="182" t="s">
        <v>9160</v>
      </c>
      <c r="Z4339" s="182">
        <v>1961</v>
      </c>
      <c r="AA4339" s="182">
        <v>670.5</v>
      </c>
      <c r="AB4339" s="182">
        <v>23</v>
      </c>
      <c r="AC4339" s="182">
        <v>2</v>
      </c>
      <c r="AD4339" s="182">
        <v>585.70000000000005</v>
      </c>
      <c r="AF4339" s="182" t="s">
        <v>9144</v>
      </c>
      <c r="AG4339" s="182" t="s">
        <v>17312</v>
      </c>
      <c r="AH4339" s="182" t="s">
        <v>2993</v>
      </c>
      <c r="AI4339" s="182" t="s">
        <v>17315</v>
      </c>
    </row>
    <row r="4340" spans="25:35" x14ac:dyDescent="0.4">
      <c r="Y4340" s="182" t="s">
        <v>9161</v>
      </c>
      <c r="Z4340" s="182">
        <v>1951</v>
      </c>
      <c r="AA4340" s="182">
        <v>859.4</v>
      </c>
      <c r="AB4340" s="182">
        <v>38</v>
      </c>
      <c r="AC4340" s="182">
        <v>2</v>
      </c>
      <c r="AD4340" s="182">
        <v>812.4</v>
      </c>
      <c r="AF4340" s="182" t="s">
        <v>1583</v>
      </c>
      <c r="AG4340" s="182" t="s">
        <v>17312</v>
      </c>
      <c r="AH4340" s="182" t="s">
        <v>2993</v>
      </c>
      <c r="AI4340" s="182" t="s">
        <v>17040</v>
      </c>
    </row>
    <row r="4341" spans="25:35" x14ac:dyDescent="0.4">
      <c r="Y4341" s="182" t="s">
        <v>9163</v>
      </c>
      <c r="Z4341" s="182">
        <v>1980</v>
      </c>
      <c r="AA4341" s="182">
        <v>3972.8</v>
      </c>
      <c r="AB4341" s="182">
        <v>146</v>
      </c>
      <c r="AC4341" s="182">
        <v>5</v>
      </c>
      <c r="AD4341" s="182">
        <v>2793.7</v>
      </c>
      <c r="AF4341" s="182" t="s">
        <v>9146</v>
      </c>
      <c r="AG4341" s="182" t="s">
        <v>17312</v>
      </c>
      <c r="AH4341" s="182" t="s">
        <v>2993</v>
      </c>
      <c r="AI4341" s="182" t="s">
        <v>17040</v>
      </c>
    </row>
    <row r="4342" spans="25:35" x14ac:dyDescent="0.4">
      <c r="Y4342" s="182" t="s">
        <v>1587</v>
      </c>
      <c r="Z4342" s="182">
        <v>1950</v>
      </c>
      <c r="AA4342" s="182">
        <v>698</v>
      </c>
      <c r="AB4342" s="182">
        <v>31</v>
      </c>
      <c r="AC4342" s="182">
        <v>2</v>
      </c>
      <c r="AD4342" s="182">
        <v>487.7</v>
      </c>
      <c r="AF4342" s="182" t="s">
        <v>9147</v>
      </c>
      <c r="AG4342" s="182" t="s">
        <v>17312</v>
      </c>
      <c r="AH4342" s="182" t="s">
        <v>2993</v>
      </c>
      <c r="AI4342" s="182" t="s">
        <v>17042</v>
      </c>
    </row>
    <row r="4343" spans="25:35" x14ac:dyDescent="0.4">
      <c r="Y4343" s="182" t="s">
        <v>9164</v>
      </c>
      <c r="Z4343" s="182">
        <v>1949</v>
      </c>
      <c r="AA4343" s="182">
        <v>760.8</v>
      </c>
      <c r="AB4343" s="182">
        <v>40</v>
      </c>
      <c r="AC4343" s="182">
        <v>2</v>
      </c>
      <c r="AD4343" s="182">
        <v>760.8</v>
      </c>
      <c r="AF4343" s="182" t="s">
        <v>9148</v>
      </c>
      <c r="AG4343" s="182" t="s">
        <v>17312</v>
      </c>
      <c r="AH4343" s="182" t="s">
        <v>2993</v>
      </c>
      <c r="AI4343" s="182" t="s">
        <v>17042</v>
      </c>
    </row>
    <row r="4344" spans="25:35" x14ac:dyDescent="0.4">
      <c r="Y4344" s="182" t="s">
        <v>17222</v>
      </c>
      <c r="Z4344" s="182">
        <v>1950</v>
      </c>
      <c r="AA4344" s="182">
        <v>674</v>
      </c>
      <c r="AB4344" s="182">
        <v>48</v>
      </c>
      <c r="AC4344" s="182">
        <v>2</v>
      </c>
      <c r="AD4344" s="182">
        <v>497.8</v>
      </c>
      <c r="AF4344" s="182" t="s">
        <v>1584</v>
      </c>
      <c r="AG4344" s="182" t="s">
        <v>17312</v>
      </c>
      <c r="AH4344" s="182" t="s">
        <v>2993</v>
      </c>
      <c r="AI4344" s="182" t="s">
        <v>17042</v>
      </c>
    </row>
    <row r="4345" spans="25:35" x14ac:dyDescent="0.4">
      <c r="Y4345" s="182" t="s">
        <v>9165</v>
      </c>
      <c r="Z4345" s="182">
        <v>1962</v>
      </c>
      <c r="AA4345" s="182">
        <v>605.9</v>
      </c>
      <c r="AB4345" s="182">
        <v>21</v>
      </c>
      <c r="AC4345" s="182">
        <v>2</v>
      </c>
      <c r="AD4345" s="182">
        <v>564.4</v>
      </c>
      <c r="AF4345" s="182" t="s">
        <v>9149</v>
      </c>
      <c r="AG4345" s="182" t="s">
        <v>17312</v>
      </c>
      <c r="AH4345" s="182" t="s">
        <v>2993</v>
      </c>
      <c r="AI4345" s="182" t="s">
        <v>17042</v>
      </c>
    </row>
    <row r="4346" spans="25:35" x14ac:dyDescent="0.4">
      <c r="Y4346" s="182" t="s">
        <v>9166</v>
      </c>
      <c r="Z4346" s="182">
        <v>1950</v>
      </c>
      <c r="AA4346" s="182">
        <v>654</v>
      </c>
      <c r="AB4346" s="182">
        <v>42</v>
      </c>
      <c r="AC4346" s="182">
        <v>2</v>
      </c>
      <c r="AD4346" s="182">
        <v>651.79999999999995</v>
      </c>
      <c r="AF4346" s="182" t="s">
        <v>9152</v>
      </c>
      <c r="AG4346" s="182" t="s">
        <v>17312</v>
      </c>
      <c r="AH4346" s="182" t="s">
        <v>2993</v>
      </c>
      <c r="AI4346" s="182" t="s">
        <v>17322</v>
      </c>
    </row>
    <row r="4347" spans="25:35" x14ac:dyDescent="0.4">
      <c r="Y4347" s="182" t="s">
        <v>9167</v>
      </c>
      <c r="Z4347" s="182">
        <v>1950</v>
      </c>
      <c r="AA4347" s="182">
        <v>745.35</v>
      </c>
      <c r="AB4347" s="182">
        <v>35</v>
      </c>
      <c r="AC4347" s="182">
        <v>2</v>
      </c>
      <c r="AD4347" s="182">
        <v>724.55</v>
      </c>
      <c r="AF4347" s="182" t="s">
        <v>1585</v>
      </c>
      <c r="AG4347" s="182" t="s">
        <v>17312</v>
      </c>
      <c r="AH4347" s="182" t="s">
        <v>2993</v>
      </c>
      <c r="AI4347" s="182" t="s">
        <v>17322</v>
      </c>
    </row>
    <row r="4348" spans="25:35" x14ac:dyDescent="0.4">
      <c r="Y4348" s="182" t="s">
        <v>1588</v>
      </c>
      <c r="Z4348" s="182">
        <v>1951</v>
      </c>
      <c r="AA4348" s="182">
        <v>781.6</v>
      </c>
      <c r="AB4348" s="182">
        <v>47</v>
      </c>
      <c r="AC4348" s="182">
        <v>2</v>
      </c>
      <c r="AD4348" s="182">
        <v>500.2</v>
      </c>
      <c r="AF4348" s="182" t="s">
        <v>9154</v>
      </c>
      <c r="AG4348" s="182" t="s">
        <v>17312</v>
      </c>
      <c r="AH4348" s="182" t="s">
        <v>2993</v>
      </c>
      <c r="AI4348" s="182" t="s">
        <v>17322</v>
      </c>
    </row>
    <row r="4349" spans="25:35" x14ac:dyDescent="0.4">
      <c r="Y4349" s="182" t="s">
        <v>9169</v>
      </c>
      <c r="Z4349" s="182">
        <v>1979</v>
      </c>
      <c r="AA4349" s="182">
        <v>3080.3</v>
      </c>
      <c r="AB4349" s="182">
        <v>114</v>
      </c>
      <c r="AC4349" s="182">
        <v>5</v>
      </c>
      <c r="AD4349" s="182">
        <v>3080.3</v>
      </c>
      <c r="AF4349" s="182" t="s">
        <v>9156</v>
      </c>
      <c r="AG4349" s="182" t="s">
        <v>17312</v>
      </c>
      <c r="AH4349" s="182" t="s">
        <v>2993</v>
      </c>
      <c r="AI4349" s="182" t="s">
        <v>17322</v>
      </c>
    </row>
    <row r="4350" spans="25:35" x14ac:dyDescent="0.4">
      <c r="Y4350" s="182" t="s">
        <v>9171</v>
      </c>
      <c r="Z4350" s="182">
        <v>1966</v>
      </c>
      <c r="AA4350" s="182">
        <v>3367.7</v>
      </c>
      <c r="AB4350" s="182">
        <v>138</v>
      </c>
      <c r="AC4350" s="182">
        <v>5</v>
      </c>
      <c r="AD4350" s="182">
        <v>3138.4</v>
      </c>
      <c r="AF4350" s="182" t="s">
        <v>9157</v>
      </c>
      <c r="AG4350" s="182" t="s">
        <v>17312</v>
      </c>
      <c r="AH4350" s="182" t="s">
        <v>2993</v>
      </c>
      <c r="AI4350" s="182" t="s">
        <v>17322</v>
      </c>
    </row>
    <row r="4351" spans="25:35" x14ac:dyDescent="0.4">
      <c r="Y4351" s="182" t="s">
        <v>9173</v>
      </c>
      <c r="Z4351" s="182">
        <v>1968</v>
      </c>
      <c r="AA4351" s="182">
        <v>3658.5</v>
      </c>
      <c r="AB4351" s="182">
        <v>74</v>
      </c>
      <c r="AC4351" s="182">
        <v>5</v>
      </c>
      <c r="AD4351" s="182">
        <v>3381.5</v>
      </c>
      <c r="AF4351" s="182" t="s">
        <v>9158</v>
      </c>
      <c r="AG4351" s="182" t="s">
        <v>17312</v>
      </c>
      <c r="AH4351" s="182" t="s">
        <v>2993</v>
      </c>
      <c r="AI4351" s="182" t="s">
        <v>17042</v>
      </c>
    </row>
    <row r="4352" spans="25:35" x14ac:dyDescent="0.4">
      <c r="Y4352" s="182" t="s">
        <v>9176</v>
      </c>
      <c r="Z4352" s="182">
        <v>1968</v>
      </c>
      <c r="AA4352" s="182">
        <v>1949.8</v>
      </c>
      <c r="AB4352" s="182">
        <v>74</v>
      </c>
      <c r="AC4352" s="182">
        <v>5</v>
      </c>
      <c r="AD4352" s="182">
        <v>1795.3</v>
      </c>
      <c r="AF4352" s="182" t="s">
        <v>9159</v>
      </c>
      <c r="AG4352" s="182" t="s">
        <v>17312</v>
      </c>
      <c r="AH4352" s="182" t="s">
        <v>2993</v>
      </c>
      <c r="AI4352" s="182" t="s">
        <v>17042</v>
      </c>
    </row>
    <row r="4353" spans="25:35" x14ac:dyDescent="0.4">
      <c r="Y4353" s="182" t="s">
        <v>295</v>
      </c>
      <c r="Z4353" s="182">
        <v>1970</v>
      </c>
      <c r="AA4353" s="182">
        <v>2091.1</v>
      </c>
      <c r="AB4353" s="182">
        <v>80</v>
      </c>
      <c r="AC4353" s="182">
        <v>5</v>
      </c>
      <c r="AD4353" s="182">
        <v>1780.6</v>
      </c>
      <c r="AF4353" s="182" t="s">
        <v>1586</v>
      </c>
      <c r="AG4353" s="182" t="s">
        <v>17323</v>
      </c>
      <c r="AH4353" s="182" t="s">
        <v>2993</v>
      </c>
      <c r="AI4353" s="182" t="s">
        <v>17042</v>
      </c>
    </row>
    <row r="4354" spans="25:35" x14ac:dyDescent="0.4">
      <c r="Y4354" s="182" t="s">
        <v>9177</v>
      </c>
      <c r="Z4354" s="182">
        <v>1967</v>
      </c>
      <c r="AA4354" s="182">
        <v>401.2</v>
      </c>
      <c r="AB4354" s="182">
        <v>16</v>
      </c>
      <c r="AC4354" s="182">
        <v>2</v>
      </c>
      <c r="AD4354" s="182">
        <v>377.2</v>
      </c>
      <c r="AF4354" s="182" t="s">
        <v>9160</v>
      </c>
      <c r="AG4354" s="182" t="s">
        <v>17312</v>
      </c>
      <c r="AH4354" s="182" t="s">
        <v>2993</v>
      </c>
      <c r="AI4354" s="182" t="s">
        <v>17042</v>
      </c>
    </row>
    <row r="4355" spans="25:35" x14ac:dyDescent="0.4">
      <c r="Y4355" s="182" t="s">
        <v>9178</v>
      </c>
      <c r="Z4355" s="182">
        <v>1970</v>
      </c>
      <c r="AA4355" s="182">
        <v>5003.8999999999996</v>
      </c>
      <c r="AB4355" s="182">
        <v>185</v>
      </c>
      <c r="AC4355" s="182">
        <v>5</v>
      </c>
      <c r="AD4355" s="182">
        <v>4809</v>
      </c>
      <c r="AF4355" s="182" t="s">
        <v>9161</v>
      </c>
      <c r="AG4355" s="182" t="s">
        <v>17325</v>
      </c>
      <c r="AH4355" s="182" t="s">
        <v>2993</v>
      </c>
      <c r="AI4355" s="182" t="s">
        <v>17042</v>
      </c>
    </row>
    <row r="4356" spans="25:35" x14ac:dyDescent="0.4">
      <c r="Y4356" s="182" t="s">
        <v>9181</v>
      </c>
      <c r="Z4356" s="182">
        <v>1972</v>
      </c>
      <c r="AA4356" s="182">
        <v>4875</v>
      </c>
      <c r="AB4356" s="182">
        <v>194</v>
      </c>
      <c r="AC4356" s="182">
        <v>5</v>
      </c>
      <c r="AD4356" s="182">
        <v>4531.6000000000004</v>
      </c>
      <c r="AF4356" s="182" t="s">
        <v>9163</v>
      </c>
      <c r="AG4356" s="182" t="s">
        <v>17312</v>
      </c>
      <c r="AH4356" s="182" t="s">
        <v>2993</v>
      </c>
      <c r="AI4356" s="182" t="s">
        <v>17315</v>
      </c>
    </row>
    <row r="4357" spans="25:35" x14ac:dyDescent="0.4">
      <c r="Y4357" s="182" t="s">
        <v>9182</v>
      </c>
      <c r="Z4357" s="182">
        <v>1974</v>
      </c>
      <c r="AA4357" s="182">
        <v>3368.6</v>
      </c>
      <c r="AB4357" s="182">
        <v>121</v>
      </c>
      <c r="AC4357" s="182">
        <v>5</v>
      </c>
      <c r="AD4357" s="182">
        <v>2068.1</v>
      </c>
      <c r="AF4357" s="182" t="s">
        <v>1587</v>
      </c>
      <c r="AG4357" s="182" t="s">
        <v>17323</v>
      </c>
      <c r="AH4357" s="182" t="s">
        <v>2993</v>
      </c>
      <c r="AI4357" s="182" t="s">
        <v>17040</v>
      </c>
    </row>
    <row r="4358" spans="25:35" x14ac:dyDescent="0.4">
      <c r="Y4358" s="182" t="s">
        <v>9184</v>
      </c>
      <c r="Z4358" s="182">
        <v>1975</v>
      </c>
      <c r="AA4358" s="182">
        <v>2987.1</v>
      </c>
      <c r="AB4358" s="182">
        <v>170</v>
      </c>
      <c r="AC4358" s="182">
        <v>5</v>
      </c>
      <c r="AD4358" s="182">
        <v>2845.9</v>
      </c>
      <c r="AF4358" s="182" t="s">
        <v>9164</v>
      </c>
      <c r="AG4358" s="182" t="s">
        <v>17323</v>
      </c>
      <c r="AH4358" s="182" t="s">
        <v>2993</v>
      </c>
      <c r="AI4358" s="182" t="s">
        <v>17042</v>
      </c>
    </row>
    <row r="4359" spans="25:35" x14ac:dyDescent="0.4">
      <c r="Y4359" s="182" t="s">
        <v>9186</v>
      </c>
      <c r="Z4359" s="182">
        <v>1963</v>
      </c>
      <c r="AA4359" s="182">
        <v>336.7</v>
      </c>
      <c r="AB4359" s="182">
        <v>15</v>
      </c>
      <c r="AC4359" s="182">
        <v>2</v>
      </c>
      <c r="AD4359" s="182">
        <v>304.3</v>
      </c>
      <c r="AF4359" s="182" t="s">
        <v>9165</v>
      </c>
      <c r="AG4359" s="182" t="s">
        <v>17312</v>
      </c>
      <c r="AH4359" s="182" t="s">
        <v>2993</v>
      </c>
      <c r="AI4359" s="182" t="s">
        <v>17042</v>
      </c>
    </row>
    <row r="4360" spans="25:35" x14ac:dyDescent="0.4">
      <c r="Y4360" s="182" t="s">
        <v>9187</v>
      </c>
      <c r="Z4360" s="182">
        <v>1963</v>
      </c>
      <c r="AA4360" s="182">
        <v>705</v>
      </c>
      <c r="AB4360" s="182">
        <v>29</v>
      </c>
      <c r="AC4360" s="182">
        <v>2</v>
      </c>
      <c r="AD4360" s="182">
        <v>668.05</v>
      </c>
      <c r="AF4360" s="182" t="s">
        <v>9166</v>
      </c>
      <c r="AG4360" s="182" t="s">
        <v>17323</v>
      </c>
      <c r="AH4360" s="182" t="s">
        <v>2993</v>
      </c>
      <c r="AI4360" s="182" t="s">
        <v>17042</v>
      </c>
    </row>
    <row r="4361" spans="25:35" x14ac:dyDescent="0.4">
      <c r="Y4361" s="182" t="s">
        <v>9188</v>
      </c>
      <c r="Z4361" s="182">
        <v>1952</v>
      </c>
      <c r="AA4361" s="182">
        <v>817</v>
      </c>
      <c r="AB4361" s="182">
        <v>32</v>
      </c>
      <c r="AC4361" s="182">
        <v>2</v>
      </c>
      <c r="AD4361" s="182">
        <v>614.9</v>
      </c>
      <c r="AF4361" s="182" t="s">
        <v>9167</v>
      </c>
      <c r="AG4361" s="182" t="s">
        <v>17325</v>
      </c>
      <c r="AH4361" s="182" t="s">
        <v>2993</v>
      </c>
      <c r="AI4361" s="182" t="s">
        <v>17042</v>
      </c>
    </row>
    <row r="4362" spans="25:35" x14ac:dyDescent="0.4">
      <c r="Y4362" s="182" t="s">
        <v>9189</v>
      </c>
      <c r="Z4362" s="182">
        <v>1953</v>
      </c>
      <c r="AA4362" s="182">
        <v>325</v>
      </c>
      <c r="AB4362" s="182">
        <v>20</v>
      </c>
      <c r="AC4362" s="182">
        <v>2</v>
      </c>
      <c r="AD4362" s="182">
        <v>271.10000000000002</v>
      </c>
      <c r="AF4362" s="182" t="s">
        <v>1588</v>
      </c>
      <c r="AG4362" s="182" t="s">
        <v>17323</v>
      </c>
      <c r="AH4362" s="182" t="s">
        <v>2993</v>
      </c>
      <c r="AI4362" s="182" t="s">
        <v>17042</v>
      </c>
    </row>
    <row r="4363" spans="25:35" x14ac:dyDescent="0.4">
      <c r="Y4363" s="182" t="s">
        <v>9190</v>
      </c>
      <c r="Z4363" s="182">
        <v>1964</v>
      </c>
      <c r="AA4363" s="182">
        <v>437</v>
      </c>
      <c r="AB4363" s="182">
        <v>12</v>
      </c>
      <c r="AC4363" s="182">
        <v>2</v>
      </c>
      <c r="AD4363" s="182">
        <v>317.10000000000002</v>
      </c>
      <c r="AF4363" s="182" t="s">
        <v>9169</v>
      </c>
      <c r="AG4363" s="182" t="s">
        <v>17312</v>
      </c>
      <c r="AH4363" s="182" t="s">
        <v>2993</v>
      </c>
      <c r="AI4363" s="182" t="s">
        <v>17315</v>
      </c>
    </row>
    <row r="4364" spans="25:35" x14ac:dyDescent="0.4">
      <c r="Y4364" s="182" t="s">
        <v>9191</v>
      </c>
      <c r="Z4364" s="182">
        <v>1960</v>
      </c>
      <c r="AA4364" s="182">
        <v>607.29999999999995</v>
      </c>
      <c r="AB4364" s="182">
        <v>28</v>
      </c>
      <c r="AC4364" s="182">
        <v>2</v>
      </c>
      <c r="AD4364" s="182">
        <v>563.29999999999995</v>
      </c>
      <c r="AF4364" s="182" t="s">
        <v>9171</v>
      </c>
      <c r="AG4364" s="182" t="s">
        <v>17312</v>
      </c>
      <c r="AH4364" s="182" t="s">
        <v>2993</v>
      </c>
      <c r="AI4364" s="182" t="s">
        <v>17315</v>
      </c>
    </row>
    <row r="4365" spans="25:35" x14ac:dyDescent="0.4">
      <c r="Y4365" s="182" t="s">
        <v>9192</v>
      </c>
      <c r="Z4365" s="182">
        <v>1980</v>
      </c>
      <c r="AA4365" s="182">
        <v>3570.15</v>
      </c>
      <c r="AB4365" s="182">
        <v>172</v>
      </c>
      <c r="AC4365" s="182">
        <v>5</v>
      </c>
      <c r="AD4365" s="182">
        <v>3025.5</v>
      </c>
      <c r="AF4365" s="182" t="s">
        <v>9173</v>
      </c>
      <c r="AG4365" s="182" t="s">
        <v>17312</v>
      </c>
      <c r="AH4365" s="182" t="s">
        <v>2993</v>
      </c>
      <c r="AI4365" s="182" t="s">
        <v>17315</v>
      </c>
    </row>
    <row r="4366" spans="25:35" x14ac:dyDescent="0.4">
      <c r="Y4366" s="182" t="s">
        <v>9193</v>
      </c>
      <c r="Z4366" s="182">
        <v>1972</v>
      </c>
      <c r="AA4366" s="182">
        <v>284.5</v>
      </c>
      <c r="AB4366" s="182">
        <v>14</v>
      </c>
      <c r="AC4366" s="182">
        <v>2</v>
      </c>
      <c r="AD4366" s="182">
        <v>281.5</v>
      </c>
      <c r="AF4366" s="182" t="s">
        <v>9176</v>
      </c>
      <c r="AG4366" s="182" t="s">
        <v>17312</v>
      </c>
      <c r="AH4366" s="182" t="s">
        <v>2993</v>
      </c>
      <c r="AI4366" s="182" t="s">
        <v>17042</v>
      </c>
    </row>
    <row r="4367" spans="25:35" x14ac:dyDescent="0.4">
      <c r="Y4367" s="182" t="s">
        <v>1589</v>
      </c>
      <c r="Z4367" s="182">
        <v>1982</v>
      </c>
      <c r="AA4367" s="182">
        <v>1024</v>
      </c>
      <c r="AB4367" s="182">
        <v>35</v>
      </c>
      <c r="AC4367" s="182">
        <v>2</v>
      </c>
      <c r="AD4367" s="182">
        <v>912.8</v>
      </c>
      <c r="AF4367" s="182" t="s">
        <v>295</v>
      </c>
      <c r="AG4367" s="182" t="s">
        <v>17312</v>
      </c>
      <c r="AH4367" s="182" t="s">
        <v>2993</v>
      </c>
      <c r="AI4367" s="182" t="s">
        <v>17042</v>
      </c>
    </row>
    <row r="4368" spans="25:35" x14ac:dyDescent="0.4">
      <c r="Y4368" s="182" t="s">
        <v>1590</v>
      </c>
      <c r="Z4368" s="182">
        <v>1846</v>
      </c>
      <c r="AA4368" s="182">
        <v>276.2</v>
      </c>
      <c r="AB4368" s="182">
        <v>9</v>
      </c>
      <c r="AC4368" s="182">
        <v>2</v>
      </c>
      <c r="AD4368" s="182">
        <v>259.39999999999998</v>
      </c>
      <c r="AF4368" s="182" t="s">
        <v>9177</v>
      </c>
      <c r="AG4368" s="182" t="s">
        <v>17312</v>
      </c>
      <c r="AH4368" s="182" t="s">
        <v>2993</v>
      </c>
      <c r="AI4368" s="182" t="s">
        <v>17040</v>
      </c>
    </row>
    <row r="4369" spans="25:35" x14ac:dyDescent="0.4">
      <c r="Y4369" s="182" t="s">
        <v>9195</v>
      </c>
      <c r="Z4369" s="182">
        <v>1840</v>
      </c>
      <c r="AA4369" s="182">
        <v>306.89999999999998</v>
      </c>
      <c r="AB4369" s="182">
        <v>11</v>
      </c>
      <c r="AC4369" s="182">
        <v>2</v>
      </c>
      <c r="AD4369" s="182">
        <v>245.7</v>
      </c>
      <c r="AF4369" s="182" t="s">
        <v>9178</v>
      </c>
      <c r="AG4369" s="182" t="s">
        <v>17312</v>
      </c>
      <c r="AH4369" s="182" t="s">
        <v>2993</v>
      </c>
      <c r="AI4369" s="182" t="s">
        <v>17320</v>
      </c>
    </row>
    <row r="4370" spans="25:35" x14ac:dyDescent="0.4">
      <c r="Y4370" s="182" t="s">
        <v>9197</v>
      </c>
      <c r="Z4370" s="182">
        <v>1975</v>
      </c>
      <c r="AA4370" s="182">
        <v>3587.1</v>
      </c>
      <c r="AB4370" s="182">
        <v>182</v>
      </c>
      <c r="AC4370" s="182">
        <v>5</v>
      </c>
      <c r="AD4370" s="182">
        <v>3587.1</v>
      </c>
      <c r="AF4370" s="182" t="s">
        <v>9181</v>
      </c>
      <c r="AG4370" s="182" t="s">
        <v>17312</v>
      </c>
      <c r="AH4370" s="182" t="s">
        <v>2993</v>
      </c>
      <c r="AI4370" s="182" t="s">
        <v>17320</v>
      </c>
    </row>
    <row r="4371" spans="25:35" x14ac:dyDescent="0.4">
      <c r="Y4371" s="182" t="s">
        <v>9198</v>
      </c>
      <c r="Z4371" s="182">
        <v>1977</v>
      </c>
      <c r="AA4371" s="182">
        <v>739</v>
      </c>
      <c r="AB4371" s="182">
        <v>78</v>
      </c>
      <c r="AC4371" s="182">
        <v>3</v>
      </c>
      <c r="AD4371" s="182">
        <v>638.5</v>
      </c>
      <c r="AF4371" s="182" t="s">
        <v>9182</v>
      </c>
      <c r="AG4371" s="182" t="s">
        <v>17312</v>
      </c>
      <c r="AH4371" s="182" t="s">
        <v>2993</v>
      </c>
      <c r="AI4371" s="182" t="s">
        <v>17315</v>
      </c>
    </row>
    <row r="4372" spans="25:35" x14ac:dyDescent="0.4">
      <c r="Y4372" s="182" t="s">
        <v>9199</v>
      </c>
      <c r="Z4372" s="182">
        <v>1986</v>
      </c>
      <c r="AA4372" s="182">
        <v>6156</v>
      </c>
      <c r="AB4372" s="182">
        <v>305</v>
      </c>
      <c r="AC4372" s="182">
        <v>5</v>
      </c>
      <c r="AD4372" s="182">
        <v>5248.9</v>
      </c>
      <c r="AF4372" s="182" t="s">
        <v>9184</v>
      </c>
      <c r="AG4372" s="182" t="s">
        <v>17312</v>
      </c>
      <c r="AH4372" s="182" t="s">
        <v>2993</v>
      </c>
      <c r="AI4372" s="182" t="s">
        <v>17042</v>
      </c>
    </row>
    <row r="4373" spans="25:35" x14ac:dyDescent="0.4">
      <c r="Y4373" s="182" t="s">
        <v>9200</v>
      </c>
      <c r="Z4373" s="182">
        <v>1995</v>
      </c>
      <c r="AA4373" s="182">
        <v>5899.5</v>
      </c>
      <c r="AB4373" s="182">
        <v>245</v>
      </c>
      <c r="AC4373" s="182">
        <v>5</v>
      </c>
      <c r="AD4373" s="182">
        <v>5050.5</v>
      </c>
      <c r="AF4373" s="182" t="s">
        <v>9186</v>
      </c>
      <c r="AG4373" s="182" t="s">
        <v>17312</v>
      </c>
      <c r="AH4373" s="182" t="s">
        <v>2993</v>
      </c>
      <c r="AI4373" s="182" t="s">
        <v>17040</v>
      </c>
    </row>
    <row r="4374" spans="25:35" x14ac:dyDescent="0.4">
      <c r="Y4374" s="182" t="s">
        <v>1591</v>
      </c>
      <c r="Z4374" s="182">
        <v>1987</v>
      </c>
      <c r="AA4374" s="182">
        <v>4112.6000000000004</v>
      </c>
      <c r="AB4374" s="182">
        <v>181</v>
      </c>
      <c r="AC4374" s="182">
        <v>5</v>
      </c>
      <c r="AD4374" s="182">
        <v>4064.6</v>
      </c>
      <c r="AF4374" s="182" t="s">
        <v>9187</v>
      </c>
      <c r="AG4374" s="182" t="s">
        <v>17312</v>
      </c>
      <c r="AH4374" s="182" t="s">
        <v>2993</v>
      </c>
      <c r="AI4374" s="182" t="s">
        <v>17042</v>
      </c>
    </row>
    <row r="4375" spans="25:35" x14ac:dyDescent="0.4">
      <c r="Y4375" s="182" t="s">
        <v>296</v>
      </c>
      <c r="Z4375" s="182">
        <v>1991</v>
      </c>
      <c r="AA4375" s="182">
        <v>2039</v>
      </c>
      <c r="AB4375" s="182">
        <v>75</v>
      </c>
      <c r="AC4375" s="182">
        <v>5</v>
      </c>
      <c r="AD4375" s="182">
        <v>1749.4</v>
      </c>
      <c r="AF4375" s="182" t="s">
        <v>9188</v>
      </c>
      <c r="AG4375" s="182" t="s">
        <v>17312</v>
      </c>
      <c r="AH4375" s="182" t="s">
        <v>2993</v>
      </c>
      <c r="AI4375" s="182" t="s">
        <v>17042</v>
      </c>
    </row>
    <row r="4376" spans="25:35" x14ac:dyDescent="0.4">
      <c r="Y4376" s="182" t="s">
        <v>9203</v>
      </c>
      <c r="Z4376" s="182">
        <v>1989</v>
      </c>
      <c r="AA4376" s="182">
        <v>3464.7</v>
      </c>
      <c r="AB4376" s="182">
        <v>130</v>
      </c>
      <c r="AC4376" s="182">
        <v>5</v>
      </c>
      <c r="AD4376" s="182">
        <v>3129.8</v>
      </c>
      <c r="AF4376" s="182" t="s">
        <v>9189</v>
      </c>
      <c r="AG4376" s="182" t="s">
        <v>17396</v>
      </c>
      <c r="AH4376" s="182" t="s">
        <v>2993</v>
      </c>
      <c r="AI4376" s="182" t="s">
        <v>17040</v>
      </c>
    </row>
    <row r="4377" spans="25:35" x14ac:dyDescent="0.4">
      <c r="Y4377" s="182" t="s">
        <v>9204</v>
      </c>
      <c r="Z4377" s="182">
        <v>1969</v>
      </c>
      <c r="AA4377" s="182">
        <v>1229.8</v>
      </c>
      <c r="AB4377" s="182">
        <v>31</v>
      </c>
      <c r="AC4377" s="182">
        <v>2</v>
      </c>
      <c r="AD4377" s="182">
        <v>730</v>
      </c>
      <c r="AF4377" s="182" t="s">
        <v>9190</v>
      </c>
      <c r="AG4377" s="182" t="s">
        <v>17323</v>
      </c>
      <c r="AH4377" s="182" t="s">
        <v>2993</v>
      </c>
      <c r="AI4377" s="182" t="s">
        <v>17040</v>
      </c>
    </row>
    <row r="4378" spans="25:35" x14ac:dyDescent="0.4">
      <c r="Y4378" s="182" t="s">
        <v>9206</v>
      </c>
      <c r="Z4378" s="182">
        <v>1991</v>
      </c>
      <c r="AA4378" s="182">
        <v>848.2</v>
      </c>
      <c r="AB4378" s="182">
        <v>31</v>
      </c>
      <c r="AC4378" s="182">
        <v>2</v>
      </c>
      <c r="AD4378" s="182">
        <v>848.2</v>
      </c>
      <c r="AF4378" s="182" t="s">
        <v>9191</v>
      </c>
      <c r="AG4378" s="182" t="s">
        <v>17325</v>
      </c>
      <c r="AH4378" s="182" t="s">
        <v>2993</v>
      </c>
      <c r="AI4378" s="182" t="s">
        <v>17042</v>
      </c>
    </row>
    <row r="4379" spans="25:35" x14ac:dyDescent="0.4">
      <c r="Y4379" s="182" t="s">
        <v>9207</v>
      </c>
      <c r="Z4379" s="182">
        <v>1983</v>
      </c>
      <c r="AA4379" s="182">
        <v>2909</v>
      </c>
      <c r="AB4379" s="182">
        <v>182</v>
      </c>
      <c r="AC4379" s="182">
        <v>5</v>
      </c>
      <c r="AD4379" s="182">
        <v>2874.1</v>
      </c>
      <c r="AF4379" s="182" t="s">
        <v>9192</v>
      </c>
      <c r="AG4379" s="182" t="s">
        <v>17312</v>
      </c>
      <c r="AH4379" s="182" t="s">
        <v>2993</v>
      </c>
      <c r="AI4379" s="182" t="s">
        <v>17042</v>
      </c>
    </row>
    <row r="4380" spans="25:35" x14ac:dyDescent="0.4">
      <c r="Y4380" s="182" t="s">
        <v>294</v>
      </c>
      <c r="Z4380" s="182">
        <v>1978</v>
      </c>
      <c r="AA4380" s="182">
        <v>4250.6000000000004</v>
      </c>
      <c r="AB4380" s="182">
        <v>182</v>
      </c>
      <c r="AC4380" s="182">
        <v>5</v>
      </c>
      <c r="AD4380" s="182">
        <v>3369.4</v>
      </c>
      <c r="AF4380" s="182" t="s">
        <v>9193</v>
      </c>
      <c r="AG4380" s="182" t="s">
        <v>17327</v>
      </c>
      <c r="AH4380" s="182" t="s">
        <v>2993</v>
      </c>
      <c r="AI4380" s="182" t="s">
        <v>17042</v>
      </c>
    </row>
    <row r="4381" spans="25:35" x14ac:dyDescent="0.4">
      <c r="Y4381" s="182" t="s">
        <v>9208</v>
      </c>
      <c r="Z4381" s="182">
        <v>1983</v>
      </c>
      <c r="AA4381" s="182">
        <v>5549.5</v>
      </c>
      <c r="AB4381" s="182">
        <v>220</v>
      </c>
      <c r="AC4381" s="182">
        <v>5</v>
      </c>
      <c r="AD4381" s="182">
        <v>5536.4</v>
      </c>
      <c r="AF4381" s="182" t="s">
        <v>1589</v>
      </c>
      <c r="AG4381" s="182" t="s">
        <v>17312</v>
      </c>
      <c r="AH4381" s="182" t="s">
        <v>2993</v>
      </c>
      <c r="AI4381" s="182" t="s">
        <v>17322</v>
      </c>
    </row>
    <row r="4382" spans="25:35" x14ac:dyDescent="0.4">
      <c r="Y4382" s="182" t="s">
        <v>9210</v>
      </c>
      <c r="Z4382" s="182">
        <v>2010</v>
      </c>
      <c r="AA4382" s="182">
        <v>2872.9</v>
      </c>
      <c r="AB4382" s="182">
        <v>97</v>
      </c>
      <c r="AC4382" s="182">
        <v>3</v>
      </c>
      <c r="AD4382" s="182">
        <v>2545.8000000000002</v>
      </c>
      <c r="AF4382" s="182" t="s">
        <v>1590</v>
      </c>
      <c r="AG4382" s="182" t="s">
        <v>17312</v>
      </c>
      <c r="AH4382" s="182" t="s">
        <v>2993</v>
      </c>
      <c r="AI4382" s="182" t="s">
        <v>17040</v>
      </c>
    </row>
    <row r="4383" spans="25:35" x14ac:dyDescent="0.4">
      <c r="Y4383" s="182" t="s">
        <v>1592</v>
      </c>
      <c r="Z4383" s="182">
        <v>1982</v>
      </c>
      <c r="AA4383" s="182">
        <v>6393.4</v>
      </c>
      <c r="AB4383" s="182">
        <v>198</v>
      </c>
      <c r="AC4383" s="182">
        <v>5</v>
      </c>
      <c r="AD4383" s="182">
        <v>5209.3</v>
      </c>
      <c r="AF4383" s="182" t="s">
        <v>9195</v>
      </c>
      <c r="AG4383" s="182" t="s">
        <v>17312</v>
      </c>
      <c r="AH4383" s="182" t="s">
        <v>2993</v>
      </c>
      <c r="AI4383" s="182" t="s">
        <v>17040</v>
      </c>
    </row>
    <row r="4384" spans="25:35" x14ac:dyDescent="0.4">
      <c r="Y4384" s="182" t="s">
        <v>9213</v>
      </c>
      <c r="Z4384" s="182">
        <v>1973</v>
      </c>
      <c r="AA4384" s="182">
        <v>774.3</v>
      </c>
      <c r="AB4384" s="182">
        <v>35</v>
      </c>
      <c r="AC4384" s="182">
        <v>2</v>
      </c>
      <c r="AD4384" s="182">
        <v>765.7</v>
      </c>
      <c r="AF4384" s="182" t="s">
        <v>9197</v>
      </c>
      <c r="AG4384" s="182" t="s">
        <v>17312</v>
      </c>
      <c r="AH4384" s="182" t="s">
        <v>2993</v>
      </c>
      <c r="AI4384" s="182" t="s">
        <v>17315</v>
      </c>
    </row>
    <row r="4385" spans="25:35" x14ac:dyDescent="0.4">
      <c r="Y4385" s="182" t="s">
        <v>9215</v>
      </c>
      <c r="Z4385" s="182">
        <v>1980</v>
      </c>
      <c r="AA4385" s="182">
        <v>3630.9</v>
      </c>
      <c r="AB4385" s="182">
        <v>176</v>
      </c>
      <c r="AC4385" s="182">
        <v>5</v>
      </c>
      <c r="AD4385" s="182">
        <v>3203.3</v>
      </c>
      <c r="AF4385" s="182" t="s">
        <v>9198</v>
      </c>
      <c r="AG4385" s="182" t="s">
        <v>17312</v>
      </c>
      <c r="AH4385" s="182" t="s">
        <v>2993</v>
      </c>
      <c r="AI4385" s="182" t="s">
        <v>17040</v>
      </c>
    </row>
    <row r="4386" spans="25:35" x14ac:dyDescent="0.4">
      <c r="Y4386" s="182" t="s">
        <v>9216</v>
      </c>
      <c r="Z4386" s="182">
        <v>1987</v>
      </c>
      <c r="AA4386" s="182">
        <v>4922.6000000000004</v>
      </c>
      <c r="AB4386" s="182">
        <v>180</v>
      </c>
      <c r="AC4386" s="182">
        <v>5</v>
      </c>
      <c r="AD4386" s="182">
        <v>4434.1000000000004</v>
      </c>
      <c r="AF4386" s="182" t="s">
        <v>9199</v>
      </c>
      <c r="AG4386" s="182" t="s">
        <v>17312</v>
      </c>
      <c r="AH4386" s="182" t="s">
        <v>2993</v>
      </c>
      <c r="AI4386" s="182" t="s">
        <v>17314</v>
      </c>
    </row>
    <row r="4387" spans="25:35" x14ac:dyDescent="0.4">
      <c r="Y4387" s="182" t="s">
        <v>9218</v>
      </c>
      <c r="Z4387" s="182">
        <v>1967</v>
      </c>
      <c r="AA4387" s="182">
        <v>319.39999999999998</v>
      </c>
      <c r="AB4387" s="182">
        <v>18</v>
      </c>
      <c r="AC4387" s="182">
        <v>2</v>
      </c>
      <c r="AD4387" s="182">
        <v>241.4</v>
      </c>
      <c r="AF4387" s="182" t="s">
        <v>9200</v>
      </c>
      <c r="AG4387" s="182" t="s">
        <v>17312</v>
      </c>
      <c r="AH4387" s="182" t="s">
        <v>2993</v>
      </c>
      <c r="AI4387" s="182" t="s">
        <v>17314</v>
      </c>
    </row>
    <row r="4388" spans="25:35" x14ac:dyDescent="0.4">
      <c r="Y4388" s="182" t="s">
        <v>9221</v>
      </c>
      <c r="Z4388" s="182">
        <v>1913</v>
      </c>
      <c r="AA4388" s="182">
        <v>259.89999999999998</v>
      </c>
      <c r="AB4388" s="182">
        <v>18</v>
      </c>
      <c r="AC4388" s="182">
        <v>2</v>
      </c>
      <c r="AD4388" s="182">
        <v>218</v>
      </c>
      <c r="AF4388" s="182" t="s">
        <v>1591</v>
      </c>
      <c r="AG4388" s="182" t="s">
        <v>17312</v>
      </c>
      <c r="AH4388" s="182" t="s">
        <v>2993</v>
      </c>
      <c r="AI4388" s="182" t="s">
        <v>17320</v>
      </c>
    </row>
    <row r="4389" spans="25:35" x14ac:dyDescent="0.4">
      <c r="Y4389" s="182" t="s">
        <v>1593</v>
      </c>
      <c r="Z4389" s="182">
        <v>1990</v>
      </c>
      <c r="AA4389" s="182">
        <v>4882.8999999999996</v>
      </c>
      <c r="AB4389" s="182">
        <v>221</v>
      </c>
      <c r="AC4389" s="182">
        <v>5</v>
      </c>
      <c r="AD4389" s="182">
        <v>4882.8999999999996</v>
      </c>
      <c r="AF4389" s="182" t="s">
        <v>296</v>
      </c>
      <c r="AG4389" s="182" t="s">
        <v>17312</v>
      </c>
      <c r="AH4389" s="182" t="s">
        <v>2993</v>
      </c>
      <c r="AI4389" s="182" t="s">
        <v>17322</v>
      </c>
    </row>
    <row r="4390" spans="25:35" x14ac:dyDescent="0.4">
      <c r="Y4390" s="182" t="s">
        <v>1594</v>
      </c>
      <c r="Z4390" s="182">
        <v>1990</v>
      </c>
      <c r="AA4390" s="182">
        <v>6020.7</v>
      </c>
      <c r="AB4390" s="182">
        <v>269</v>
      </c>
      <c r="AC4390" s="182">
        <v>5</v>
      </c>
      <c r="AD4390" s="182">
        <v>6020.7</v>
      </c>
      <c r="AF4390" s="182" t="s">
        <v>9203</v>
      </c>
      <c r="AG4390" s="182" t="s">
        <v>17319</v>
      </c>
      <c r="AH4390" s="182" t="s">
        <v>2993</v>
      </c>
      <c r="AI4390" s="182" t="s">
        <v>17315</v>
      </c>
    </row>
    <row r="4391" spans="25:35" x14ac:dyDescent="0.4">
      <c r="Y4391" s="182" t="s">
        <v>9225</v>
      </c>
      <c r="Z4391" s="182">
        <v>1961</v>
      </c>
      <c r="AA4391" s="182">
        <v>755.3</v>
      </c>
      <c r="AB4391" s="182">
        <v>28</v>
      </c>
      <c r="AC4391" s="182">
        <v>2</v>
      </c>
      <c r="AD4391" s="182">
        <v>755.3</v>
      </c>
      <c r="AF4391" s="182" t="s">
        <v>9204</v>
      </c>
      <c r="AG4391" s="182" t="s">
        <v>17312</v>
      </c>
      <c r="AH4391" s="182" t="s">
        <v>2993</v>
      </c>
      <c r="AI4391" s="182" t="s">
        <v>17042</v>
      </c>
    </row>
    <row r="4392" spans="25:35" x14ac:dyDescent="0.4">
      <c r="Y4392" s="182" t="s">
        <v>1595</v>
      </c>
      <c r="Z4392" s="182">
        <v>1982</v>
      </c>
      <c r="AA4392" s="182">
        <v>931.2</v>
      </c>
      <c r="AB4392" s="182">
        <v>33</v>
      </c>
      <c r="AC4392" s="182">
        <v>2</v>
      </c>
      <c r="AD4392" s="182">
        <v>846.1</v>
      </c>
      <c r="AF4392" s="182" t="s">
        <v>9206</v>
      </c>
      <c r="AG4392" s="182" t="s">
        <v>17312</v>
      </c>
      <c r="AH4392" s="182" t="s">
        <v>2993</v>
      </c>
      <c r="AI4392" s="182" t="s">
        <v>17042</v>
      </c>
    </row>
    <row r="4393" spans="25:35" x14ac:dyDescent="0.4">
      <c r="Y4393" s="182" t="s">
        <v>1596</v>
      </c>
      <c r="Z4393" s="182">
        <v>1984</v>
      </c>
      <c r="AA4393" s="182">
        <v>1000.9</v>
      </c>
      <c r="AB4393" s="182">
        <v>46</v>
      </c>
      <c r="AC4393" s="182">
        <v>2</v>
      </c>
      <c r="AD4393" s="182">
        <v>835</v>
      </c>
      <c r="AF4393" s="182" t="s">
        <v>9207</v>
      </c>
      <c r="AG4393" s="182" t="s">
        <v>17312</v>
      </c>
      <c r="AH4393" s="182" t="s">
        <v>2993</v>
      </c>
      <c r="AI4393" s="182" t="s">
        <v>17315</v>
      </c>
    </row>
    <row r="4394" spans="25:35" x14ac:dyDescent="0.4">
      <c r="Y4394" s="182" t="s">
        <v>9227</v>
      </c>
      <c r="Z4394" s="182">
        <v>1983</v>
      </c>
      <c r="AA4394" s="182">
        <v>1255</v>
      </c>
      <c r="AB4394" s="182">
        <v>46</v>
      </c>
      <c r="AC4394" s="182">
        <v>2</v>
      </c>
      <c r="AD4394" s="182">
        <v>852.9</v>
      </c>
      <c r="AF4394" s="182" t="s">
        <v>294</v>
      </c>
      <c r="AG4394" s="182" t="s">
        <v>17312</v>
      </c>
      <c r="AH4394" s="182" t="s">
        <v>2993</v>
      </c>
      <c r="AI4394" s="182" t="s">
        <v>17315</v>
      </c>
    </row>
    <row r="4395" spans="25:35" x14ac:dyDescent="0.4">
      <c r="Y4395" s="182" t="s">
        <v>9228</v>
      </c>
      <c r="Z4395" s="182">
        <v>1972</v>
      </c>
      <c r="AA4395" s="182">
        <v>899</v>
      </c>
      <c r="AB4395" s="182">
        <v>54</v>
      </c>
      <c r="AC4395" s="182">
        <v>2</v>
      </c>
      <c r="AD4395" s="182">
        <v>843.9</v>
      </c>
      <c r="AF4395" s="182" t="s">
        <v>9208</v>
      </c>
      <c r="AG4395" s="182" t="s">
        <v>17312</v>
      </c>
      <c r="AH4395" s="182" t="s">
        <v>2993</v>
      </c>
      <c r="AI4395" s="182" t="s">
        <v>17314</v>
      </c>
    </row>
    <row r="4396" spans="25:35" x14ac:dyDescent="0.4">
      <c r="Y4396" s="182" t="s">
        <v>9230</v>
      </c>
      <c r="Z4396" s="182">
        <v>1987</v>
      </c>
      <c r="AA4396" s="182">
        <v>940.8</v>
      </c>
      <c r="AB4396" s="182">
        <v>43</v>
      </c>
      <c r="AC4396" s="182">
        <v>2</v>
      </c>
      <c r="AD4396" s="182">
        <v>939.8</v>
      </c>
      <c r="AF4396" s="182" t="s">
        <v>9210</v>
      </c>
      <c r="AG4396" s="182" t="s">
        <v>17312</v>
      </c>
      <c r="AH4396" s="182" t="s">
        <v>2993</v>
      </c>
      <c r="AI4396" s="182" t="s">
        <v>17320</v>
      </c>
    </row>
    <row r="4397" spans="25:35" x14ac:dyDescent="0.4">
      <c r="Y4397" s="182" t="s">
        <v>1597</v>
      </c>
      <c r="Z4397" s="182">
        <v>1988</v>
      </c>
      <c r="AA4397" s="182">
        <v>617.1</v>
      </c>
      <c r="AB4397" s="182">
        <v>28</v>
      </c>
      <c r="AC4397" s="182">
        <v>2</v>
      </c>
      <c r="AD4397" s="182">
        <v>617.1</v>
      </c>
      <c r="AF4397" s="182" t="s">
        <v>1592</v>
      </c>
      <c r="AG4397" s="182" t="s">
        <v>17312</v>
      </c>
      <c r="AH4397" s="182" t="s">
        <v>2993</v>
      </c>
      <c r="AI4397" s="182" t="s">
        <v>17314</v>
      </c>
    </row>
    <row r="4398" spans="25:35" x14ac:dyDescent="0.4">
      <c r="Y4398" s="182" t="s">
        <v>1625</v>
      </c>
      <c r="Z4398" s="182">
        <v>1989</v>
      </c>
      <c r="AA4398" s="182">
        <v>946.8</v>
      </c>
      <c r="AB4398" s="182">
        <v>40</v>
      </c>
      <c r="AC4398" s="182">
        <v>2</v>
      </c>
      <c r="AD4398" s="182">
        <v>859.3</v>
      </c>
      <c r="AF4398" s="182" t="s">
        <v>9213</v>
      </c>
      <c r="AG4398" s="182" t="s">
        <v>17312</v>
      </c>
      <c r="AH4398" s="182" t="s">
        <v>2993</v>
      </c>
      <c r="AI4398" s="182" t="s">
        <v>17042</v>
      </c>
    </row>
    <row r="4399" spans="25:35" x14ac:dyDescent="0.4">
      <c r="Y4399" s="182" t="s">
        <v>9231</v>
      </c>
      <c r="Z4399" s="182">
        <v>1985</v>
      </c>
      <c r="AA4399" s="182">
        <v>951.9</v>
      </c>
      <c r="AB4399" s="182">
        <v>44</v>
      </c>
      <c r="AC4399" s="182">
        <v>2</v>
      </c>
      <c r="AD4399" s="182">
        <v>951.9</v>
      </c>
      <c r="AF4399" s="182" t="s">
        <v>9215</v>
      </c>
      <c r="AG4399" s="182" t="s">
        <v>17312</v>
      </c>
      <c r="AH4399" s="182" t="s">
        <v>2993</v>
      </c>
      <c r="AI4399" s="182" t="s">
        <v>17042</v>
      </c>
    </row>
    <row r="4400" spans="25:35" x14ac:dyDescent="0.4">
      <c r="Y4400" s="182" t="s">
        <v>9232</v>
      </c>
      <c r="Z4400" s="182">
        <v>1973</v>
      </c>
      <c r="AA4400" s="182">
        <v>786.4</v>
      </c>
      <c r="AB4400" s="182">
        <v>42</v>
      </c>
      <c r="AC4400" s="182">
        <v>2</v>
      </c>
      <c r="AD4400" s="182">
        <v>728.2</v>
      </c>
      <c r="AF4400" s="182" t="s">
        <v>9216</v>
      </c>
      <c r="AG4400" s="182" t="s">
        <v>17312</v>
      </c>
      <c r="AH4400" s="182" t="s">
        <v>2993</v>
      </c>
      <c r="AI4400" s="182" t="s">
        <v>17320</v>
      </c>
    </row>
    <row r="4401" spans="25:35" x14ac:dyDescent="0.4">
      <c r="Y4401" s="182" t="s">
        <v>9233</v>
      </c>
      <c r="Z4401" s="182">
        <v>1980</v>
      </c>
      <c r="AA4401" s="182">
        <v>951</v>
      </c>
      <c r="AB4401" s="182">
        <v>40</v>
      </c>
      <c r="AC4401" s="182">
        <v>2</v>
      </c>
      <c r="AD4401" s="182">
        <v>951</v>
      </c>
      <c r="AF4401" s="182" t="s">
        <v>9218</v>
      </c>
      <c r="AG4401" s="182" t="s">
        <v>17312</v>
      </c>
      <c r="AH4401" s="182" t="s">
        <v>2993</v>
      </c>
      <c r="AI4401" s="182" t="s">
        <v>17322</v>
      </c>
    </row>
    <row r="4402" spans="25:35" x14ac:dyDescent="0.4">
      <c r="Y4402" s="182" t="s">
        <v>9236</v>
      </c>
      <c r="Z4402" s="182">
        <v>1887</v>
      </c>
      <c r="AA4402" s="182">
        <v>322.2</v>
      </c>
      <c r="AB4402" s="182">
        <v>17</v>
      </c>
      <c r="AC4402" s="182">
        <v>2</v>
      </c>
      <c r="AD4402" s="182">
        <v>322.2</v>
      </c>
      <c r="AF4402" s="182" t="s">
        <v>9221</v>
      </c>
      <c r="AG4402" s="182" t="s">
        <v>17312</v>
      </c>
      <c r="AH4402" s="182" t="s">
        <v>2993</v>
      </c>
      <c r="AI4402" s="182" t="s">
        <v>17042</v>
      </c>
    </row>
    <row r="4403" spans="25:35" x14ac:dyDescent="0.4">
      <c r="Y4403" s="182" t="s">
        <v>1626</v>
      </c>
      <c r="Z4403" s="182">
        <v>1973</v>
      </c>
      <c r="AA4403" s="182">
        <v>383.8</v>
      </c>
      <c r="AB4403" s="182">
        <v>16</v>
      </c>
      <c r="AC4403" s="182">
        <v>2</v>
      </c>
      <c r="AD4403" s="182">
        <v>334.9</v>
      </c>
      <c r="AF4403" s="182" t="s">
        <v>1593</v>
      </c>
      <c r="AG4403" s="182" t="s">
        <v>17312</v>
      </c>
      <c r="AH4403" s="182" t="s">
        <v>2993</v>
      </c>
      <c r="AI4403" s="182" t="s">
        <v>17042</v>
      </c>
    </row>
    <row r="4404" spans="25:35" x14ac:dyDescent="0.4">
      <c r="Y4404" s="182" t="s">
        <v>1627</v>
      </c>
      <c r="Z4404" s="182">
        <v>1985</v>
      </c>
      <c r="AA4404" s="182">
        <v>594.6</v>
      </c>
      <c r="AB4404" s="182">
        <v>23</v>
      </c>
      <c r="AC4404" s="182">
        <v>2</v>
      </c>
      <c r="AD4404" s="182">
        <v>562</v>
      </c>
      <c r="AF4404" s="182" t="s">
        <v>1594</v>
      </c>
      <c r="AG4404" s="182" t="s">
        <v>17312</v>
      </c>
      <c r="AH4404" s="182" t="s">
        <v>2993</v>
      </c>
      <c r="AI4404" s="182" t="s">
        <v>17314</v>
      </c>
    </row>
    <row r="4405" spans="25:35" x14ac:dyDescent="0.4">
      <c r="Y4405" s="182" t="s">
        <v>9238</v>
      </c>
      <c r="Z4405" s="182">
        <v>1991</v>
      </c>
      <c r="AA4405" s="182">
        <v>594.6</v>
      </c>
      <c r="AB4405" s="182">
        <v>22</v>
      </c>
      <c r="AC4405" s="182">
        <v>2</v>
      </c>
      <c r="AD4405" s="182">
        <v>567.6</v>
      </c>
      <c r="AF4405" s="182" t="s">
        <v>9225</v>
      </c>
      <c r="AG4405" s="182" t="s">
        <v>17312</v>
      </c>
      <c r="AH4405" s="182" t="s">
        <v>2993</v>
      </c>
      <c r="AI4405" s="182" t="s">
        <v>17042</v>
      </c>
    </row>
    <row r="4406" spans="25:35" x14ac:dyDescent="0.4">
      <c r="Y4406" s="182" t="s">
        <v>9239</v>
      </c>
      <c r="Z4406" s="182">
        <v>1991</v>
      </c>
      <c r="AA4406" s="182">
        <v>609.5</v>
      </c>
      <c r="AB4406" s="182">
        <v>23</v>
      </c>
      <c r="AC4406" s="182">
        <v>2</v>
      </c>
      <c r="AD4406" s="182">
        <v>517.20000000000005</v>
      </c>
      <c r="AF4406" s="182" t="s">
        <v>1595</v>
      </c>
      <c r="AG4406" s="182" t="s">
        <v>17312</v>
      </c>
      <c r="AH4406" s="182" t="s">
        <v>2993</v>
      </c>
      <c r="AI4406" s="182" t="s">
        <v>17322</v>
      </c>
    </row>
    <row r="4407" spans="25:35" x14ac:dyDescent="0.4">
      <c r="Y4407" s="182" t="s">
        <v>9242</v>
      </c>
      <c r="Z4407" s="182">
        <v>1992</v>
      </c>
      <c r="AA4407" s="182">
        <v>637</v>
      </c>
      <c r="AB4407" s="182">
        <v>35</v>
      </c>
      <c r="AC4407" s="182">
        <v>2</v>
      </c>
      <c r="AD4407" s="182">
        <v>557.4</v>
      </c>
      <c r="AF4407" s="182" t="s">
        <v>1596</v>
      </c>
      <c r="AG4407" s="182" t="s">
        <v>17312</v>
      </c>
      <c r="AH4407" s="182" t="s">
        <v>2993</v>
      </c>
      <c r="AI4407" s="182" t="s">
        <v>17322</v>
      </c>
    </row>
    <row r="4408" spans="25:35" x14ac:dyDescent="0.4">
      <c r="Y4408" s="182" t="s">
        <v>9244</v>
      </c>
      <c r="Z4408" s="182">
        <v>1993</v>
      </c>
      <c r="AA4408" s="182">
        <v>945</v>
      </c>
      <c r="AB4408" s="182">
        <v>31</v>
      </c>
      <c r="AC4408" s="182">
        <v>2</v>
      </c>
      <c r="AD4408" s="182">
        <v>560.4</v>
      </c>
      <c r="AF4408" s="182" t="s">
        <v>9227</v>
      </c>
      <c r="AG4408" s="182" t="s">
        <v>17312</v>
      </c>
      <c r="AH4408" s="182" t="s">
        <v>2993</v>
      </c>
      <c r="AI4408" s="182" t="s">
        <v>17322</v>
      </c>
    </row>
    <row r="4409" spans="25:35" x14ac:dyDescent="0.4">
      <c r="Y4409" s="182" t="s">
        <v>9245</v>
      </c>
      <c r="Z4409" s="182">
        <v>1966</v>
      </c>
      <c r="AA4409" s="182">
        <v>346.6</v>
      </c>
      <c r="AB4409" s="182">
        <v>22</v>
      </c>
      <c r="AC4409" s="182">
        <v>2</v>
      </c>
      <c r="AD4409" s="182">
        <v>313.60000000000002</v>
      </c>
      <c r="AF4409" s="182" t="s">
        <v>9228</v>
      </c>
      <c r="AG4409" s="182" t="s">
        <v>17312</v>
      </c>
      <c r="AH4409" s="182" t="s">
        <v>2993</v>
      </c>
      <c r="AI4409" s="182" t="s">
        <v>17322</v>
      </c>
    </row>
    <row r="4410" spans="25:35" x14ac:dyDescent="0.4">
      <c r="Y4410" s="182" t="s">
        <v>9247</v>
      </c>
      <c r="Z4410" s="182">
        <v>1967</v>
      </c>
      <c r="AA4410" s="182">
        <v>309.8</v>
      </c>
      <c r="AB4410" s="182">
        <v>16</v>
      </c>
      <c r="AC4410" s="182">
        <v>2</v>
      </c>
      <c r="AD4410" s="182">
        <v>309.8</v>
      </c>
      <c r="AF4410" s="182" t="s">
        <v>9230</v>
      </c>
      <c r="AG4410" s="182" t="s">
        <v>17312</v>
      </c>
      <c r="AH4410" s="182" t="s">
        <v>2993</v>
      </c>
      <c r="AI4410" s="182" t="s">
        <v>17322</v>
      </c>
    </row>
    <row r="4411" spans="25:35" x14ac:dyDescent="0.4">
      <c r="Y4411" s="182" t="s">
        <v>9248</v>
      </c>
      <c r="Z4411" s="182">
        <v>1969</v>
      </c>
      <c r="AA4411" s="182">
        <v>325.89999999999998</v>
      </c>
      <c r="AB4411" s="182">
        <v>18</v>
      </c>
      <c r="AC4411" s="182">
        <v>2</v>
      </c>
      <c r="AD4411" s="182">
        <v>325.89999999999998</v>
      </c>
      <c r="AF4411" s="182" t="s">
        <v>1597</v>
      </c>
      <c r="AG4411" s="182" t="s">
        <v>17312</v>
      </c>
      <c r="AH4411" s="182" t="s">
        <v>2993</v>
      </c>
      <c r="AI4411" s="182" t="s">
        <v>17042</v>
      </c>
    </row>
    <row r="4412" spans="25:35" x14ac:dyDescent="0.4">
      <c r="Y4412" s="182" t="s">
        <v>9250</v>
      </c>
      <c r="Z4412" s="182">
        <v>1971</v>
      </c>
      <c r="AA4412" s="182">
        <v>328.3</v>
      </c>
      <c r="AB4412" s="182">
        <v>12</v>
      </c>
      <c r="AC4412" s="182">
        <v>2</v>
      </c>
      <c r="AD4412" s="182">
        <v>328.3</v>
      </c>
      <c r="AF4412" s="182" t="s">
        <v>1625</v>
      </c>
      <c r="AG4412" s="182" t="s">
        <v>17312</v>
      </c>
      <c r="AH4412" s="182" t="s">
        <v>2993</v>
      </c>
      <c r="AI4412" s="182" t="s">
        <v>17322</v>
      </c>
    </row>
    <row r="4413" spans="25:35" x14ac:dyDescent="0.4">
      <c r="Y4413" s="182" t="s">
        <v>9252</v>
      </c>
      <c r="Z4413" s="182">
        <v>1971</v>
      </c>
      <c r="AA4413" s="182">
        <v>329.1</v>
      </c>
      <c r="AB4413" s="182">
        <v>12</v>
      </c>
      <c r="AC4413" s="182">
        <v>2</v>
      </c>
      <c r="AD4413" s="182">
        <v>329.1</v>
      </c>
      <c r="AF4413" s="182" t="s">
        <v>9231</v>
      </c>
      <c r="AG4413" s="182" t="s">
        <v>17312</v>
      </c>
      <c r="AH4413" s="182" t="s">
        <v>2993</v>
      </c>
      <c r="AI4413" s="182" t="s">
        <v>17322</v>
      </c>
    </row>
    <row r="4414" spans="25:35" x14ac:dyDescent="0.4">
      <c r="Y4414" s="182" t="s">
        <v>9254</v>
      </c>
      <c r="Z4414" s="182">
        <v>1992</v>
      </c>
      <c r="AA4414" s="182">
        <v>592.70000000000005</v>
      </c>
      <c r="AB4414" s="182">
        <v>29</v>
      </c>
      <c r="AC4414" s="182">
        <v>2</v>
      </c>
      <c r="AD4414" s="182">
        <v>592.70000000000005</v>
      </c>
      <c r="AF4414" s="182" t="s">
        <v>9232</v>
      </c>
      <c r="AG4414" s="182" t="s">
        <v>17312</v>
      </c>
      <c r="AH4414" s="182" t="s">
        <v>2993</v>
      </c>
      <c r="AI4414" s="182" t="s">
        <v>17042</v>
      </c>
    </row>
    <row r="4415" spans="25:35" x14ac:dyDescent="0.4">
      <c r="Y4415" s="182" t="s">
        <v>9255</v>
      </c>
      <c r="Z4415" s="182">
        <v>1973</v>
      </c>
      <c r="AA4415" s="182">
        <v>681.3</v>
      </c>
      <c r="AB4415" s="182">
        <v>34</v>
      </c>
      <c r="AC4415" s="182">
        <v>2</v>
      </c>
      <c r="AD4415" s="182">
        <v>681.3</v>
      </c>
      <c r="AF4415" s="182" t="s">
        <v>9233</v>
      </c>
      <c r="AG4415" s="182" t="s">
        <v>17312</v>
      </c>
      <c r="AH4415" s="182" t="s">
        <v>2993</v>
      </c>
      <c r="AI4415" s="182" t="s">
        <v>17322</v>
      </c>
    </row>
    <row r="4416" spans="25:35" x14ac:dyDescent="0.4">
      <c r="Y4416" s="182" t="s">
        <v>9259</v>
      </c>
      <c r="Z4416" s="182">
        <v>1985</v>
      </c>
      <c r="AA4416" s="182">
        <v>794.8</v>
      </c>
      <c r="AB4416" s="182">
        <v>24</v>
      </c>
      <c r="AC4416" s="182">
        <v>2</v>
      </c>
      <c r="AD4416" s="182">
        <v>794.8</v>
      </c>
      <c r="AF4416" s="182" t="s">
        <v>9236</v>
      </c>
      <c r="AG4416" s="182" t="s">
        <v>17312</v>
      </c>
      <c r="AH4416" s="182" t="s">
        <v>2993</v>
      </c>
      <c r="AI4416" s="182" t="s">
        <v>17040</v>
      </c>
    </row>
    <row r="4417" spans="25:35" x14ac:dyDescent="0.4">
      <c r="Y4417" s="182" t="s">
        <v>9260</v>
      </c>
      <c r="Z4417" s="182">
        <v>1972</v>
      </c>
      <c r="AA4417" s="182">
        <v>367.7</v>
      </c>
      <c r="AB4417" s="182">
        <v>12</v>
      </c>
      <c r="AC4417" s="182">
        <v>2</v>
      </c>
      <c r="AD4417" s="182">
        <v>367.7</v>
      </c>
      <c r="AF4417" s="182" t="s">
        <v>1626</v>
      </c>
      <c r="AG4417" s="182" t="s">
        <v>17312</v>
      </c>
      <c r="AH4417" s="182" t="s">
        <v>2993</v>
      </c>
      <c r="AI4417" s="182" t="s">
        <v>17040</v>
      </c>
    </row>
    <row r="4418" spans="25:35" x14ac:dyDescent="0.4">
      <c r="Y4418" s="182" t="s">
        <v>9262</v>
      </c>
      <c r="Z4418" s="182">
        <v>1984</v>
      </c>
      <c r="AA4418" s="182">
        <v>610.79999999999995</v>
      </c>
      <c r="AB4418" s="182">
        <v>22</v>
      </c>
      <c r="AC4418" s="182">
        <v>2</v>
      </c>
      <c r="AD4418" s="182">
        <v>610.79999999999995</v>
      </c>
      <c r="AF4418" s="182" t="s">
        <v>1627</v>
      </c>
      <c r="AG4418" s="182" t="s">
        <v>17319</v>
      </c>
      <c r="AH4418" s="182" t="s">
        <v>2993</v>
      </c>
      <c r="AI4418" s="182" t="s">
        <v>17040</v>
      </c>
    </row>
    <row r="4419" spans="25:35" x14ac:dyDescent="0.4">
      <c r="Y4419" s="182" t="s">
        <v>9263</v>
      </c>
      <c r="Z4419" s="182">
        <v>1984</v>
      </c>
      <c r="AA4419" s="182">
        <v>611.6</v>
      </c>
      <c r="AB4419" s="182">
        <v>22</v>
      </c>
      <c r="AC4419" s="182">
        <v>2</v>
      </c>
      <c r="AD4419" s="182">
        <v>556</v>
      </c>
      <c r="AF4419" s="182" t="s">
        <v>9238</v>
      </c>
      <c r="AG4419" s="182" t="s">
        <v>17319</v>
      </c>
      <c r="AH4419" s="182" t="s">
        <v>2993</v>
      </c>
      <c r="AI4419" s="182" t="s">
        <v>17042</v>
      </c>
    </row>
    <row r="4420" spans="25:35" x14ac:dyDescent="0.4">
      <c r="Y4420" s="182" t="s">
        <v>1628</v>
      </c>
      <c r="Z4420" s="182">
        <v>1961</v>
      </c>
      <c r="AA4420" s="182">
        <v>345.4</v>
      </c>
      <c r="AB4420" s="182">
        <v>16</v>
      </c>
      <c r="AC4420" s="182">
        <v>2</v>
      </c>
      <c r="AD4420" s="182">
        <v>317.60000000000002</v>
      </c>
      <c r="AF4420" s="182" t="s">
        <v>9239</v>
      </c>
      <c r="AG4420" s="182" t="s">
        <v>17312</v>
      </c>
      <c r="AH4420" s="182" t="s">
        <v>2993</v>
      </c>
      <c r="AI4420" s="182" t="s">
        <v>17042</v>
      </c>
    </row>
    <row r="4421" spans="25:35" x14ac:dyDescent="0.4">
      <c r="Y4421" s="182" t="s">
        <v>1629</v>
      </c>
      <c r="Z4421" s="182">
        <v>1961</v>
      </c>
      <c r="AA4421" s="182">
        <v>306.2</v>
      </c>
      <c r="AB4421" s="182">
        <v>18</v>
      </c>
      <c r="AC4421" s="182">
        <v>2</v>
      </c>
      <c r="AD4421" s="182">
        <v>306.2</v>
      </c>
      <c r="AF4421" s="182" t="s">
        <v>9242</v>
      </c>
      <c r="AG4421" s="182" t="s">
        <v>17319</v>
      </c>
      <c r="AH4421" s="182" t="s">
        <v>2993</v>
      </c>
      <c r="AI4421" s="182" t="s">
        <v>17042</v>
      </c>
    </row>
    <row r="4422" spans="25:35" x14ac:dyDescent="0.4">
      <c r="Y4422" s="182" t="s">
        <v>9266</v>
      </c>
      <c r="Z4422" s="182">
        <v>1970</v>
      </c>
      <c r="AA4422" s="182">
        <v>561.29999999999995</v>
      </c>
      <c r="AB4422" s="182">
        <v>16</v>
      </c>
      <c r="AC4422" s="182">
        <v>2</v>
      </c>
      <c r="AD4422" s="182">
        <v>561.29999999999995</v>
      </c>
      <c r="AF4422" s="182" t="s">
        <v>9244</v>
      </c>
      <c r="AG4422" s="182" t="s">
        <v>17319</v>
      </c>
      <c r="AH4422" s="182" t="s">
        <v>2993</v>
      </c>
      <c r="AI4422" s="182" t="s">
        <v>17042</v>
      </c>
    </row>
    <row r="4423" spans="25:35" x14ac:dyDescent="0.4">
      <c r="Y4423" s="182" t="s">
        <v>9267</v>
      </c>
      <c r="Z4423" s="182">
        <v>1986</v>
      </c>
      <c r="AA4423" s="182">
        <v>911.2</v>
      </c>
      <c r="AB4423" s="182">
        <v>19</v>
      </c>
      <c r="AC4423" s="182">
        <v>2</v>
      </c>
      <c r="AD4423" s="182">
        <v>831.9</v>
      </c>
      <c r="AF4423" s="182" t="s">
        <v>9245</v>
      </c>
      <c r="AG4423" s="182" t="s">
        <v>17312</v>
      </c>
      <c r="AH4423" s="182" t="s">
        <v>2993</v>
      </c>
      <c r="AI4423" s="182" t="s">
        <v>17040</v>
      </c>
    </row>
    <row r="4424" spans="25:35" x14ac:dyDescent="0.4">
      <c r="Y4424" s="182" t="s">
        <v>9268</v>
      </c>
      <c r="Z4424" s="182">
        <v>1972</v>
      </c>
      <c r="AA4424" s="182">
        <v>805.6</v>
      </c>
      <c r="AB4424" s="182">
        <v>38</v>
      </c>
      <c r="AC4424" s="182">
        <v>2</v>
      </c>
      <c r="AD4424" s="182">
        <v>805.6</v>
      </c>
      <c r="AF4424" s="182" t="s">
        <v>9247</v>
      </c>
      <c r="AG4424" s="182" t="s">
        <v>17312</v>
      </c>
      <c r="AH4424" s="182" t="s">
        <v>2993</v>
      </c>
      <c r="AI4424" s="182" t="s">
        <v>17040</v>
      </c>
    </row>
    <row r="4425" spans="25:35" x14ac:dyDescent="0.4">
      <c r="Y4425" s="182" t="s">
        <v>299</v>
      </c>
      <c r="Z4425" s="182">
        <v>1976</v>
      </c>
      <c r="AA4425" s="182">
        <v>767.1</v>
      </c>
      <c r="AB4425" s="182">
        <v>32</v>
      </c>
      <c r="AC4425" s="182">
        <v>2</v>
      </c>
      <c r="AD4425" s="182">
        <v>607.4</v>
      </c>
      <c r="AF4425" s="182" t="s">
        <v>9248</v>
      </c>
      <c r="AG4425" s="182" t="s">
        <v>17312</v>
      </c>
      <c r="AH4425" s="182" t="s">
        <v>2993</v>
      </c>
      <c r="AI4425" s="182" t="s">
        <v>17040</v>
      </c>
    </row>
    <row r="4426" spans="25:35" x14ac:dyDescent="0.4">
      <c r="Y4426" s="182" t="s">
        <v>9269</v>
      </c>
      <c r="Z4426" s="182">
        <v>1948</v>
      </c>
      <c r="AA4426" s="182">
        <v>211.8</v>
      </c>
      <c r="AB4426" s="182">
        <v>12</v>
      </c>
      <c r="AC4426" s="182">
        <v>1</v>
      </c>
      <c r="AD4426" s="182">
        <v>189</v>
      </c>
      <c r="AF4426" s="182" t="s">
        <v>9250</v>
      </c>
      <c r="AG4426" s="182" t="s">
        <v>17312</v>
      </c>
      <c r="AH4426" s="182" t="s">
        <v>2993</v>
      </c>
      <c r="AI4426" s="182" t="s">
        <v>17040</v>
      </c>
    </row>
    <row r="4427" spans="25:35" x14ac:dyDescent="0.4">
      <c r="Y4427" s="182" t="s">
        <v>9272</v>
      </c>
      <c r="Z4427" s="182">
        <v>1968</v>
      </c>
      <c r="AA4427" s="182">
        <v>407.7</v>
      </c>
      <c r="AB4427" s="182">
        <v>16</v>
      </c>
      <c r="AC4427" s="182">
        <v>2</v>
      </c>
      <c r="AD4427" s="182">
        <v>407.7</v>
      </c>
      <c r="AF4427" s="182" t="s">
        <v>9252</v>
      </c>
      <c r="AG4427" s="182" t="s">
        <v>17312</v>
      </c>
      <c r="AH4427" s="182" t="s">
        <v>2993</v>
      </c>
      <c r="AI4427" s="182" t="s">
        <v>17040</v>
      </c>
    </row>
    <row r="4428" spans="25:35" x14ac:dyDescent="0.4">
      <c r="Y4428" s="182" t="s">
        <v>9273</v>
      </c>
      <c r="Z4428" s="182">
        <v>2013</v>
      </c>
      <c r="AA4428" s="182">
        <v>736.3</v>
      </c>
      <c r="AB4428" s="182">
        <v>38</v>
      </c>
      <c r="AC4428" s="182">
        <v>3</v>
      </c>
      <c r="AD4428" s="182">
        <v>736.3</v>
      </c>
      <c r="AF4428" s="182" t="s">
        <v>9254</v>
      </c>
      <c r="AG4428" s="182" t="s">
        <v>17319</v>
      </c>
      <c r="AH4428" s="182" t="s">
        <v>2993</v>
      </c>
      <c r="AI4428" s="182" t="s">
        <v>17042</v>
      </c>
    </row>
    <row r="4429" spans="25:35" x14ac:dyDescent="0.4">
      <c r="Y4429" s="182" t="s">
        <v>9274</v>
      </c>
      <c r="Z4429" s="182">
        <v>1982</v>
      </c>
      <c r="AA4429" s="182">
        <v>3019.3</v>
      </c>
      <c r="AB4429" s="182">
        <v>56</v>
      </c>
      <c r="AC4429" s="182">
        <v>3</v>
      </c>
      <c r="AD4429" s="182">
        <v>1262</v>
      </c>
      <c r="AF4429" s="182" t="s">
        <v>9255</v>
      </c>
      <c r="AG4429" s="182" t="s">
        <v>17312</v>
      </c>
      <c r="AH4429" s="182" t="s">
        <v>2993</v>
      </c>
      <c r="AI4429" s="182" t="s">
        <v>17042</v>
      </c>
    </row>
    <row r="4430" spans="25:35" x14ac:dyDescent="0.4">
      <c r="Y4430" s="182" t="s">
        <v>9275</v>
      </c>
      <c r="Z4430" s="182">
        <v>1954</v>
      </c>
      <c r="AA4430" s="182">
        <v>783.4</v>
      </c>
      <c r="AB4430" s="182">
        <v>20</v>
      </c>
      <c r="AC4430" s="182">
        <v>2</v>
      </c>
      <c r="AD4430" s="182">
        <v>783.4</v>
      </c>
      <c r="AF4430" s="182" t="s">
        <v>9259</v>
      </c>
      <c r="AG4430" s="182" t="s">
        <v>17312</v>
      </c>
      <c r="AH4430" s="182" t="s">
        <v>2993</v>
      </c>
      <c r="AI4430" s="182" t="s">
        <v>17042</v>
      </c>
    </row>
    <row r="4431" spans="25:35" x14ac:dyDescent="0.4">
      <c r="Y4431" s="182" t="s">
        <v>9276</v>
      </c>
      <c r="Z4431" s="182">
        <v>1962</v>
      </c>
      <c r="AA4431" s="182">
        <v>336.7</v>
      </c>
      <c r="AB4431" s="182">
        <v>13</v>
      </c>
      <c r="AC4431" s="182">
        <v>2</v>
      </c>
      <c r="AD4431" s="182">
        <v>336.7</v>
      </c>
      <c r="AF4431" s="182" t="s">
        <v>9260</v>
      </c>
      <c r="AG4431" s="182" t="s">
        <v>17312</v>
      </c>
      <c r="AH4431" s="182" t="s">
        <v>2993</v>
      </c>
      <c r="AI4431" s="182" t="s">
        <v>17040</v>
      </c>
    </row>
    <row r="4432" spans="25:35" x14ac:dyDescent="0.4">
      <c r="Y4432" s="182" t="s">
        <v>9278</v>
      </c>
      <c r="Z4432" s="182">
        <v>1966</v>
      </c>
      <c r="AA4432" s="182">
        <v>309.10000000000002</v>
      </c>
      <c r="AB4432" s="182">
        <v>21</v>
      </c>
      <c r="AC4432" s="182">
        <v>2</v>
      </c>
      <c r="AD4432" s="182">
        <v>295.60000000000002</v>
      </c>
      <c r="AF4432" s="182" t="s">
        <v>9262</v>
      </c>
      <c r="AG4432" s="182" t="s">
        <v>17319</v>
      </c>
      <c r="AH4432" s="182" t="s">
        <v>2993</v>
      </c>
      <c r="AI4432" s="182" t="s">
        <v>17042</v>
      </c>
    </row>
    <row r="4433" spans="25:35" x14ac:dyDescent="0.4">
      <c r="Y4433" s="182" t="s">
        <v>9280</v>
      </c>
      <c r="Z4433" s="182">
        <v>1994</v>
      </c>
      <c r="AA4433" s="182">
        <v>672.7</v>
      </c>
      <c r="AB4433" s="182">
        <v>18</v>
      </c>
      <c r="AC4433" s="182">
        <v>2</v>
      </c>
      <c r="AD4433" s="182">
        <v>616.9</v>
      </c>
      <c r="AF4433" s="182" t="s">
        <v>9263</v>
      </c>
      <c r="AG4433" s="182" t="s">
        <v>17319</v>
      </c>
      <c r="AH4433" s="182" t="s">
        <v>2993</v>
      </c>
      <c r="AI4433" s="182" t="s">
        <v>17042</v>
      </c>
    </row>
    <row r="4434" spans="25:35" x14ac:dyDescent="0.4">
      <c r="Y4434" s="182" t="s">
        <v>17223</v>
      </c>
      <c r="Z4434" s="182">
        <v>1973</v>
      </c>
      <c r="AA4434" s="182">
        <v>787.6</v>
      </c>
      <c r="AB4434" s="182">
        <v>24</v>
      </c>
      <c r="AC4434" s="182">
        <v>2</v>
      </c>
      <c r="AD4434" s="182">
        <v>549.1</v>
      </c>
      <c r="AF4434" s="182" t="s">
        <v>1628</v>
      </c>
      <c r="AG4434" s="182" t="s">
        <v>17312</v>
      </c>
      <c r="AH4434" s="182" t="s">
        <v>2993</v>
      </c>
      <c r="AI4434" s="182" t="s">
        <v>17040</v>
      </c>
    </row>
    <row r="4435" spans="25:35" x14ac:dyDescent="0.4">
      <c r="Y4435" s="182" t="s">
        <v>9281</v>
      </c>
      <c r="Z4435" s="182">
        <v>1978</v>
      </c>
      <c r="AA4435" s="182">
        <v>789.4</v>
      </c>
      <c r="AB4435" s="182">
        <v>18</v>
      </c>
      <c r="AC4435" s="182">
        <v>2</v>
      </c>
      <c r="AD4435" s="182">
        <v>789.4</v>
      </c>
      <c r="AF4435" s="182" t="s">
        <v>1629</v>
      </c>
      <c r="AG4435" s="182" t="s">
        <v>17312</v>
      </c>
      <c r="AH4435" s="182" t="s">
        <v>2993</v>
      </c>
      <c r="AI4435" s="182" t="s">
        <v>17040</v>
      </c>
    </row>
    <row r="4436" spans="25:35" x14ac:dyDescent="0.4">
      <c r="Y4436" s="182" t="s">
        <v>1630</v>
      </c>
      <c r="Z4436" s="182">
        <v>1986</v>
      </c>
      <c r="AA4436" s="182">
        <v>559</v>
      </c>
      <c r="AB4436" s="182">
        <v>24</v>
      </c>
      <c r="AC4436" s="182">
        <v>2</v>
      </c>
      <c r="AD4436" s="182">
        <v>546.9</v>
      </c>
      <c r="AF4436" s="182" t="s">
        <v>9266</v>
      </c>
      <c r="AG4436" s="182" t="s">
        <v>17312</v>
      </c>
      <c r="AH4436" s="182" t="s">
        <v>2993</v>
      </c>
      <c r="AI4436" s="182" t="s">
        <v>17042</v>
      </c>
    </row>
    <row r="4437" spans="25:35" x14ac:dyDescent="0.4">
      <c r="Y4437" s="182" t="s">
        <v>1631</v>
      </c>
      <c r="Z4437" s="182">
        <v>1986</v>
      </c>
      <c r="AA4437" s="182">
        <v>924.3</v>
      </c>
      <c r="AB4437" s="182">
        <v>22</v>
      </c>
      <c r="AC4437" s="182">
        <v>2</v>
      </c>
      <c r="AD4437" s="182">
        <v>558.9</v>
      </c>
      <c r="AF4437" s="182" t="s">
        <v>9267</v>
      </c>
      <c r="AG4437" s="182" t="s">
        <v>17312</v>
      </c>
      <c r="AH4437" s="182" t="s">
        <v>2993</v>
      </c>
      <c r="AI4437" s="182" t="s">
        <v>17322</v>
      </c>
    </row>
    <row r="4438" spans="25:35" x14ac:dyDescent="0.4">
      <c r="Y4438" s="182" t="s">
        <v>1632</v>
      </c>
      <c r="Z4438" s="182">
        <v>1987</v>
      </c>
      <c r="AA4438" s="182">
        <v>561</v>
      </c>
      <c r="AB4438" s="182">
        <v>26</v>
      </c>
      <c r="AC4438" s="182">
        <v>2</v>
      </c>
      <c r="AD4438" s="182">
        <v>318</v>
      </c>
      <c r="AF4438" s="182" t="s">
        <v>9268</v>
      </c>
      <c r="AG4438" s="182" t="s">
        <v>17312</v>
      </c>
      <c r="AH4438" s="182" t="s">
        <v>2993</v>
      </c>
      <c r="AI4438" s="182" t="s">
        <v>17042</v>
      </c>
    </row>
    <row r="4439" spans="25:35" x14ac:dyDescent="0.4">
      <c r="Y4439" s="182" t="s">
        <v>9282</v>
      </c>
      <c r="Z4439" s="182">
        <v>1968</v>
      </c>
      <c r="AA4439" s="182">
        <v>381.8</v>
      </c>
      <c r="AB4439" s="182">
        <v>24</v>
      </c>
      <c r="AC4439" s="182">
        <v>2</v>
      </c>
      <c r="AD4439" s="182">
        <v>313.5</v>
      </c>
      <c r="AF4439" s="182" t="s">
        <v>299</v>
      </c>
      <c r="AG4439" s="182" t="s">
        <v>17312</v>
      </c>
      <c r="AH4439" s="182" t="s">
        <v>2993</v>
      </c>
      <c r="AI4439" s="182" t="s">
        <v>17042</v>
      </c>
    </row>
    <row r="4440" spans="25:35" x14ac:dyDescent="0.4">
      <c r="Y4440" s="182" t="s">
        <v>9283</v>
      </c>
      <c r="Z4440" s="182">
        <v>1976</v>
      </c>
      <c r="AA4440" s="182">
        <v>694.2</v>
      </c>
      <c r="AB4440" s="182">
        <v>35</v>
      </c>
      <c r="AC4440" s="182">
        <v>2</v>
      </c>
      <c r="AD4440" s="182">
        <v>694.2</v>
      </c>
      <c r="AF4440" s="182" t="s">
        <v>9269</v>
      </c>
      <c r="AG4440" s="182" t="s">
        <v>17344</v>
      </c>
      <c r="AH4440" s="182" t="s">
        <v>2993</v>
      </c>
      <c r="AI4440" s="182" t="s">
        <v>17042</v>
      </c>
    </row>
    <row r="4441" spans="25:35" x14ac:dyDescent="0.4">
      <c r="Y4441" s="182" t="s">
        <v>9284</v>
      </c>
      <c r="Z4441" s="182">
        <v>1982</v>
      </c>
      <c r="AA4441" s="182">
        <v>937.7</v>
      </c>
      <c r="AB4441" s="182">
        <v>42</v>
      </c>
      <c r="AC4441" s="182">
        <v>2</v>
      </c>
      <c r="AD4441" s="182">
        <v>853.3</v>
      </c>
      <c r="AF4441" s="182" t="s">
        <v>9272</v>
      </c>
      <c r="AG4441" s="182" t="s">
        <v>17312</v>
      </c>
      <c r="AH4441" s="182" t="s">
        <v>2993</v>
      </c>
      <c r="AI4441" s="182" t="s">
        <v>17042</v>
      </c>
    </row>
    <row r="4442" spans="25:35" x14ac:dyDescent="0.4">
      <c r="Y4442" s="182" t="s">
        <v>9286</v>
      </c>
      <c r="Z4442" s="182">
        <v>1988</v>
      </c>
      <c r="AA4442" s="182">
        <v>930.4</v>
      </c>
      <c r="AB4442" s="182">
        <v>46</v>
      </c>
      <c r="AC4442" s="182">
        <v>2</v>
      </c>
      <c r="AD4442" s="182">
        <v>848.1</v>
      </c>
      <c r="AF4442" s="182" t="s">
        <v>9273</v>
      </c>
      <c r="AG4442" s="182" t="s">
        <v>17312</v>
      </c>
      <c r="AH4442" s="182" t="s">
        <v>2993</v>
      </c>
      <c r="AI4442" s="182" t="s">
        <v>17040</v>
      </c>
    </row>
    <row r="4443" spans="25:35" x14ac:dyDescent="0.4">
      <c r="Y4443" s="182" t="s">
        <v>1633</v>
      </c>
      <c r="Z4443" s="182">
        <v>1981</v>
      </c>
      <c r="AA4443" s="182">
        <v>395.2</v>
      </c>
      <c r="AB4443" s="182">
        <v>21</v>
      </c>
      <c r="AC4443" s="182">
        <v>2</v>
      </c>
      <c r="AD4443" s="182">
        <v>368.6</v>
      </c>
      <c r="AF4443" s="182" t="s">
        <v>9274</v>
      </c>
      <c r="AG4443" s="182" t="s">
        <v>17319</v>
      </c>
      <c r="AH4443" s="182" t="s">
        <v>2993</v>
      </c>
      <c r="AI4443" s="182" t="s">
        <v>17322</v>
      </c>
    </row>
    <row r="4444" spans="25:35" x14ac:dyDescent="0.4">
      <c r="Y4444" s="182" t="s">
        <v>9288</v>
      </c>
      <c r="Z4444" s="182">
        <v>1976</v>
      </c>
      <c r="AA4444" s="182">
        <v>371</v>
      </c>
      <c r="AB4444" s="182">
        <v>22</v>
      </c>
      <c r="AC4444" s="182">
        <v>2</v>
      </c>
      <c r="AD4444" s="182">
        <v>347.5</v>
      </c>
      <c r="AF4444" s="182" t="s">
        <v>9275</v>
      </c>
      <c r="AG4444" s="182" t="s">
        <v>17323</v>
      </c>
      <c r="AH4444" s="182" t="s">
        <v>2993</v>
      </c>
      <c r="AI4444" s="182" t="s">
        <v>17042</v>
      </c>
    </row>
    <row r="4445" spans="25:35" x14ac:dyDescent="0.4">
      <c r="Y4445" s="182" t="s">
        <v>1634</v>
      </c>
      <c r="Z4445" s="182">
        <v>1982</v>
      </c>
      <c r="AA4445" s="182">
        <v>395.9</v>
      </c>
      <c r="AB4445" s="182">
        <v>18</v>
      </c>
      <c r="AC4445" s="182">
        <v>2</v>
      </c>
      <c r="AD4445" s="182">
        <v>361.3</v>
      </c>
      <c r="AF4445" s="182" t="s">
        <v>9276</v>
      </c>
      <c r="AG4445" s="182" t="s">
        <v>17312</v>
      </c>
      <c r="AH4445" s="182" t="s">
        <v>2993</v>
      </c>
      <c r="AI4445" s="182" t="s">
        <v>17040</v>
      </c>
    </row>
    <row r="4446" spans="25:35" x14ac:dyDescent="0.4">
      <c r="Y4446" s="182" t="s">
        <v>9291</v>
      </c>
      <c r="Z4446" s="182">
        <v>1977</v>
      </c>
      <c r="AA4446" s="182">
        <v>396.2</v>
      </c>
      <c r="AB4446" s="182">
        <v>20</v>
      </c>
      <c r="AC4446" s="182">
        <v>2</v>
      </c>
      <c r="AD4446" s="182">
        <v>368.6</v>
      </c>
      <c r="AF4446" s="182" t="s">
        <v>9278</v>
      </c>
      <c r="AG4446" s="182" t="s">
        <v>17323</v>
      </c>
      <c r="AH4446" s="182" t="s">
        <v>2993</v>
      </c>
      <c r="AI4446" s="182" t="s">
        <v>17040</v>
      </c>
    </row>
    <row r="4447" spans="25:35" x14ac:dyDescent="0.4">
      <c r="Y4447" s="182" t="s">
        <v>9292</v>
      </c>
      <c r="Z4447" s="182">
        <v>1969</v>
      </c>
      <c r="AA4447" s="182">
        <v>384.6</v>
      </c>
      <c r="AB4447" s="182">
        <v>18</v>
      </c>
      <c r="AC4447" s="182">
        <v>2</v>
      </c>
      <c r="AD4447" s="182">
        <v>229.2</v>
      </c>
      <c r="AF4447" s="182" t="s">
        <v>9280</v>
      </c>
      <c r="AG4447" s="182" t="s">
        <v>17319</v>
      </c>
      <c r="AH4447" s="182" t="s">
        <v>2993</v>
      </c>
      <c r="AI4447" s="182" t="s">
        <v>17042</v>
      </c>
    </row>
    <row r="4448" spans="25:35" x14ac:dyDescent="0.4">
      <c r="Y4448" s="182" t="s">
        <v>9293</v>
      </c>
      <c r="Z4448" s="182">
        <v>1980</v>
      </c>
      <c r="AA4448" s="182">
        <v>295.39999999999998</v>
      </c>
      <c r="AB4448" s="182">
        <v>23</v>
      </c>
      <c r="AC4448" s="182">
        <v>2</v>
      </c>
      <c r="AD4448" s="182">
        <v>223.7</v>
      </c>
      <c r="AF4448" s="182" t="s">
        <v>9281</v>
      </c>
      <c r="AG4448" s="182" t="s">
        <v>17312</v>
      </c>
      <c r="AH4448" s="182" t="s">
        <v>2993</v>
      </c>
      <c r="AI4448" s="182" t="s">
        <v>17322</v>
      </c>
    </row>
    <row r="4449" spans="25:35" x14ac:dyDescent="0.4">
      <c r="Y4449" s="182" t="s">
        <v>9295</v>
      </c>
      <c r="Z4449" s="182">
        <v>1961</v>
      </c>
      <c r="AA4449" s="182">
        <v>440.6</v>
      </c>
      <c r="AB4449" s="182">
        <v>4</v>
      </c>
      <c r="AC4449" s="182">
        <v>2</v>
      </c>
      <c r="AD4449" s="182">
        <v>347.5</v>
      </c>
      <c r="AF4449" s="182" t="s">
        <v>1630</v>
      </c>
      <c r="AG4449" s="182" t="s">
        <v>17319</v>
      </c>
      <c r="AH4449" s="182" t="s">
        <v>2993</v>
      </c>
      <c r="AI4449" s="182" t="s">
        <v>17042</v>
      </c>
    </row>
    <row r="4450" spans="25:35" x14ac:dyDescent="0.4">
      <c r="Y4450" s="182" t="s">
        <v>9298</v>
      </c>
      <c r="Z4450" s="182">
        <v>1989</v>
      </c>
      <c r="AA4450" s="182">
        <v>220.89</v>
      </c>
      <c r="AB4450" s="182">
        <v>16</v>
      </c>
      <c r="AC4450" s="182">
        <v>2</v>
      </c>
      <c r="AD4450" s="182">
        <v>220.4</v>
      </c>
      <c r="AF4450" s="182" t="s">
        <v>1631</v>
      </c>
      <c r="AG4450" s="182" t="s">
        <v>17319</v>
      </c>
      <c r="AH4450" s="182" t="s">
        <v>2993</v>
      </c>
      <c r="AI4450" s="182" t="s">
        <v>17042</v>
      </c>
    </row>
    <row r="4451" spans="25:35" x14ac:dyDescent="0.4">
      <c r="Y4451" s="182" t="s">
        <v>9300</v>
      </c>
      <c r="Z4451" s="182">
        <v>1985</v>
      </c>
      <c r="AA4451" s="182">
        <v>616.29999999999995</v>
      </c>
      <c r="AB4451" s="182">
        <v>26</v>
      </c>
      <c r="AC4451" s="182">
        <v>2</v>
      </c>
      <c r="AD4451" s="182">
        <v>559.1</v>
      </c>
      <c r="AF4451" s="182" t="s">
        <v>1632</v>
      </c>
      <c r="AG4451" s="182" t="s">
        <v>17319</v>
      </c>
      <c r="AH4451" s="182" t="s">
        <v>2993</v>
      </c>
      <c r="AI4451" s="182" t="s">
        <v>17042</v>
      </c>
    </row>
    <row r="4452" spans="25:35" x14ac:dyDescent="0.4">
      <c r="Y4452" s="182" t="s">
        <v>9302</v>
      </c>
      <c r="Z4452" s="182">
        <v>1977</v>
      </c>
      <c r="AA4452" s="182">
        <v>753.9</v>
      </c>
      <c r="AB4452" s="182">
        <v>32</v>
      </c>
      <c r="AC4452" s="182">
        <v>2</v>
      </c>
      <c r="AD4452" s="182">
        <v>753.9</v>
      </c>
      <c r="AF4452" s="182" t="s">
        <v>9282</v>
      </c>
      <c r="AG4452" s="182" t="s">
        <v>17312</v>
      </c>
      <c r="AH4452" s="182" t="s">
        <v>2993</v>
      </c>
      <c r="AI4452" s="182" t="s">
        <v>17040</v>
      </c>
    </row>
    <row r="4453" spans="25:35" x14ac:dyDescent="0.4">
      <c r="Y4453" s="182" t="s">
        <v>9305</v>
      </c>
      <c r="Z4453" s="182">
        <v>1985</v>
      </c>
      <c r="AA4453" s="182">
        <v>621.79999999999995</v>
      </c>
      <c r="AB4453" s="182">
        <v>24</v>
      </c>
      <c r="AC4453" s="182">
        <v>2</v>
      </c>
      <c r="AD4453" s="182">
        <v>563.9</v>
      </c>
      <c r="AF4453" s="182" t="s">
        <v>9283</v>
      </c>
      <c r="AG4453" s="182" t="s">
        <v>17312</v>
      </c>
      <c r="AH4453" s="182" t="s">
        <v>2993</v>
      </c>
      <c r="AI4453" s="182" t="s">
        <v>17042</v>
      </c>
    </row>
    <row r="4454" spans="25:35" x14ac:dyDescent="0.4">
      <c r="Y4454" s="182" t="s">
        <v>9306</v>
      </c>
      <c r="Z4454" s="182">
        <v>1985</v>
      </c>
      <c r="AA4454" s="182">
        <v>624.20000000000005</v>
      </c>
      <c r="AB4454" s="182">
        <v>24</v>
      </c>
      <c r="AC4454" s="182">
        <v>2</v>
      </c>
      <c r="AD4454" s="182">
        <v>566.29999999999995</v>
      </c>
      <c r="AF4454" s="182" t="s">
        <v>9284</v>
      </c>
      <c r="AG4454" s="182" t="s">
        <v>17312</v>
      </c>
      <c r="AH4454" s="182" t="s">
        <v>2993</v>
      </c>
      <c r="AI4454" s="182" t="s">
        <v>17322</v>
      </c>
    </row>
    <row r="4455" spans="25:35" x14ac:dyDescent="0.4">
      <c r="Y4455" s="182" t="s">
        <v>9307</v>
      </c>
      <c r="Z4455" s="182">
        <v>1989</v>
      </c>
      <c r="AA4455" s="182">
        <v>599.79999999999995</v>
      </c>
      <c r="AB4455" s="182">
        <v>24</v>
      </c>
      <c r="AC4455" s="182">
        <v>2</v>
      </c>
      <c r="AD4455" s="182">
        <v>544.79999999999995</v>
      </c>
      <c r="AF4455" s="182" t="s">
        <v>9286</v>
      </c>
      <c r="AG4455" s="182" t="s">
        <v>17312</v>
      </c>
      <c r="AH4455" s="182" t="s">
        <v>2993</v>
      </c>
      <c r="AI4455" s="182" t="s">
        <v>17322</v>
      </c>
    </row>
    <row r="4456" spans="25:35" x14ac:dyDescent="0.4">
      <c r="Y4456" s="182" t="s">
        <v>9308</v>
      </c>
      <c r="Z4456" s="182">
        <v>1989</v>
      </c>
      <c r="AA4456" s="182">
        <v>561.4</v>
      </c>
      <c r="AB4456" s="182">
        <v>24</v>
      </c>
      <c r="AC4456" s="182">
        <v>2</v>
      </c>
      <c r="AD4456" s="182">
        <v>561.4</v>
      </c>
      <c r="AF4456" s="182" t="s">
        <v>1633</v>
      </c>
      <c r="AG4456" s="182" t="s">
        <v>17312</v>
      </c>
      <c r="AH4456" s="182" t="s">
        <v>2993</v>
      </c>
      <c r="AI4456" s="182" t="s">
        <v>17040</v>
      </c>
    </row>
    <row r="4457" spans="25:35" x14ac:dyDescent="0.4">
      <c r="Y4457" s="182" t="s">
        <v>9310</v>
      </c>
      <c r="Z4457" s="182">
        <v>1990</v>
      </c>
      <c r="AA4457" s="182">
        <v>3164.4</v>
      </c>
      <c r="AB4457" s="182">
        <v>75</v>
      </c>
      <c r="AC4457" s="182">
        <v>3</v>
      </c>
      <c r="AD4457" s="182">
        <v>2029.6</v>
      </c>
      <c r="AF4457" s="182" t="s">
        <v>9288</v>
      </c>
      <c r="AG4457" s="182" t="s">
        <v>17312</v>
      </c>
      <c r="AH4457" s="182" t="s">
        <v>2993</v>
      </c>
      <c r="AI4457" s="182" t="s">
        <v>17040</v>
      </c>
    </row>
    <row r="4458" spans="25:35" x14ac:dyDescent="0.4">
      <c r="Y4458" s="182" t="s">
        <v>9311</v>
      </c>
      <c r="Z4458" s="182">
        <v>1967</v>
      </c>
      <c r="AA4458" s="182">
        <v>491.2</v>
      </c>
      <c r="AB4458" s="182">
        <v>32</v>
      </c>
      <c r="AC4458" s="182">
        <v>2</v>
      </c>
      <c r="AD4458" s="182">
        <v>435.7</v>
      </c>
      <c r="AF4458" s="182" t="s">
        <v>1634</v>
      </c>
      <c r="AG4458" s="182" t="s">
        <v>17312</v>
      </c>
      <c r="AH4458" s="182" t="s">
        <v>2993</v>
      </c>
      <c r="AI4458" s="182" t="s">
        <v>17040</v>
      </c>
    </row>
    <row r="4459" spans="25:35" x14ac:dyDescent="0.4">
      <c r="Y4459" s="182" t="s">
        <v>9313</v>
      </c>
      <c r="Z4459" s="182">
        <v>1957</v>
      </c>
      <c r="AA4459" s="182">
        <v>448.9</v>
      </c>
      <c r="AB4459" s="182">
        <v>26</v>
      </c>
      <c r="AC4459" s="182">
        <v>2</v>
      </c>
      <c r="AD4459" s="182">
        <v>448.9</v>
      </c>
      <c r="AF4459" s="182" t="s">
        <v>9291</v>
      </c>
      <c r="AG4459" s="182" t="s">
        <v>17312</v>
      </c>
      <c r="AH4459" s="182" t="s">
        <v>2993</v>
      </c>
      <c r="AI4459" s="182" t="s">
        <v>17040</v>
      </c>
    </row>
    <row r="4460" spans="25:35" x14ac:dyDescent="0.4">
      <c r="Y4460" s="182" t="s">
        <v>9314</v>
      </c>
      <c r="Z4460" s="182">
        <v>1971</v>
      </c>
      <c r="AA4460" s="182">
        <v>454.4</v>
      </c>
      <c r="AB4460" s="182">
        <v>24</v>
      </c>
      <c r="AC4460" s="182">
        <v>2</v>
      </c>
      <c r="AD4460" s="182">
        <v>454.4</v>
      </c>
      <c r="AF4460" s="182" t="s">
        <v>9292</v>
      </c>
      <c r="AG4460" s="182" t="s">
        <v>17312</v>
      </c>
      <c r="AH4460" s="182" t="s">
        <v>2993</v>
      </c>
      <c r="AI4460" s="182" t="s">
        <v>17040</v>
      </c>
    </row>
    <row r="4461" spans="25:35" x14ac:dyDescent="0.4">
      <c r="Y4461" s="182" t="s">
        <v>9315</v>
      </c>
      <c r="Z4461" s="182">
        <v>1977</v>
      </c>
      <c r="AA4461" s="182">
        <v>925.9</v>
      </c>
      <c r="AB4461" s="182">
        <v>36</v>
      </c>
      <c r="AC4461" s="182">
        <v>3</v>
      </c>
      <c r="AD4461" s="182">
        <v>925.9</v>
      </c>
      <c r="AF4461" s="182" t="s">
        <v>9293</v>
      </c>
      <c r="AG4461" s="182" t="s">
        <v>17312</v>
      </c>
      <c r="AH4461" s="182" t="s">
        <v>2993</v>
      </c>
      <c r="AI4461" s="182" t="s">
        <v>17042</v>
      </c>
    </row>
    <row r="4462" spans="25:35" x14ac:dyDescent="0.4">
      <c r="Y4462" s="182" t="s">
        <v>9316</v>
      </c>
      <c r="Z4462" s="182">
        <v>2014</v>
      </c>
      <c r="AA4462" s="182">
        <v>887.2</v>
      </c>
      <c r="AB4462" s="182">
        <v>46</v>
      </c>
      <c r="AC4462" s="182">
        <v>3</v>
      </c>
      <c r="AD4462" s="182">
        <v>887.2</v>
      </c>
      <c r="AF4462" s="182" t="s">
        <v>9295</v>
      </c>
      <c r="AG4462" s="182" t="s">
        <v>17312</v>
      </c>
      <c r="AH4462" s="182" t="s">
        <v>2993</v>
      </c>
      <c r="AI4462" s="182" t="s">
        <v>17042</v>
      </c>
    </row>
    <row r="4463" spans="25:35" x14ac:dyDescent="0.4">
      <c r="Y4463" s="182" t="s">
        <v>9318</v>
      </c>
      <c r="Z4463" s="182">
        <v>1977</v>
      </c>
      <c r="AA4463" s="182">
        <v>1003</v>
      </c>
      <c r="AB4463" s="182">
        <v>36</v>
      </c>
      <c r="AC4463" s="182">
        <v>3</v>
      </c>
      <c r="AD4463" s="182">
        <v>1003</v>
      </c>
      <c r="AF4463" s="182" t="s">
        <v>9298</v>
      </c>
      <c r="AG4463" s="182" t="s">
        <v>17312</v>
      </c>
      <c r="AH4463" s="182" t="s">
        <v>2993</v>
      </c>
      <c r="AI4463" s="182" t="s">
        <v>17040</v>
      </c>
    </row>
    <row r="4464" spans="25:35" x14ac:dyDescent="0.4">
      <c r="Y4464" s="182" t="s">
        <v>9319</v>
      </c>
      <c r="Z4464" s="182">
        <v>1979</v>
      </c>
      <c r="AA4464" s="182">
        <v>1011.8</v>
      </c>
      <c r="AB4464" s="182">
        <v>36</v>
      </c>
      <c r="AC4464" s="182">
        <v>3</v>
      </c>
      <c r="AD4464" s="182">
        <v>928.8</v>
      </c>
      <c r="AF4464" s="182" t="s">
        <v>9300</v>
      </c>
      <c r="AG4464" s="182" t="s">
        <v>17319</v>
      </c>
      <c r="AH4464" s="182" t="s">
        <v>2993</v>
      </c>
      <c r="AI4464" s="182" t="s">
        <v>17042</v>
      </c>
    </row>
    <row r="4465" spans="25:35" x14ac:dyDescent="0.4">
      <c r="Y4465" s="182" t="s">
        <v>300</v>
      </c>
      <c r="Z4465" s="182">
        <v>1980</v>
      </c>
      <c r="AA4465" s="182">
        <v>1009.7</v>
      </c>
      <c r="AB4465" s="182">
        <v>38</v>
      </c>
      <c r="AC4465" s="182">
        <v>3</v>
      </c>
      <c r="AD4465" s="182">
        <v>926.3</v>
      </c>
      <c r="AF4465" s="182" t="s">
        <v>9302</v>
      </c>
      <c r="AG4465" s="182" t="s">
        <v>17312</v>
      </c>
      <c r="AH4465" s="182" t="s">
        <v>2993</v>
      </c>
      <c r="AI4465" s="182" t="s">
        <v>17042</v>
      </c>
    </row>
    <row r="4466" spans="25:35" x14ac:dyDescent="0.4">
      <c r="Y4466" s="182" t="s">
        <v>9320</v>
      </c>
      <c r="Z4466" s="182">
        <v>1973</v>
      </c>
      <c r="AA4466" s="182">
        <v>255.8</v>
      </c>
      <c r="AB4466" s="182">
        <v>16</v>
      </c>
      <c r="AC4466" s="182">
        <v>2</v>
      </c>
      <c r="AD4466" s="182">
        <v>225</v>
      </c>
      <c r="AF4466" s="182" t="s">
        <v>9305</v>
      </c>
      <c r="AG4466" s="182" t="s">
        <v>17319</v>
      </c>
      <c r="AH4466" s="182" t="s">
        <v>2993</v>
      </c>
      <c r="AI4466" s="182" t="s">
        <v>17042</v>
      </c>
    </row>
    <row r="4467" spans="25:35" x14ac:dyDescent="0.4">
      <c r="Y4467" s="182" t="s">
        <v>9322</v>
      </c>
      <c r="Z4467" s="182">
        <v>1957</v>
      </c>
      <c r="AA4467" s="182">
        <v>293.8</v>
      </c>
      <c r="AB4467" s="182">
        <v>21</v>
      </c>
      <c r="AC4467" s="182">
        <v>2</v>
      </c>
      <c r="AD4467" s="182">
        <v>293.8</v>
      </c>
      <c r="AF4467" s="182" t="s">
        <v>9306</v>
      </c>
      <c r="AG4467" s="182" t="s">
        <v>17319</v>
      </c>
      <c r="AH4467" s="182" t="s">
        <v>2993</v>
      </c>
      <c r="AI4467" s="182" t="s">
        <v>17042</v>
      </c>
    </row>
    <row r="4468" spans="25:35" x14ac:dyDescent="0.4">
      <c r="Y4468" s="182" t="s">
        <v>9323</v>
      </c>
      <c r="Z4468" s="182">
        <v>1955</v>
      </c>
      <c r="AA4468" s="182">
        <v>374.6</v>
      </c>
      <c r="AB4468" s="182">
        <v>9</v>
      </c>
      <c r="AC4468" s="182">
        <v>2</v>
      </c>
      <c r="AD4468" s="182">
        <v>343.4</v>
      </c>
      <c r="AF4468" s="182" t="s">
        <v>9307</v>
      </c>
      <c r="AG4468" s="182" t="s">
        <v>17319</v>
      </c>
      <c r="AH4468" s="182" t="s">
        <v>2993</v>
      </c>
      <c r="AI4468" s="182" t="s">
        <v>17042</v>
      </c>
    </row>
    <row r="4469" spans="25:35" x14ac:dyDescent="0.4">
      <c r="Y4469" s="182" t="s">
        <v>9325</v>
      </c>
      <c r="Z4469" s="182">
        <v>1954</v>
      </c>
      <c r="AA4469" s="182">
        <v>373.6</v>
      </c>
      <c r="AB4469" s="182">
        <v>9</v>
      </c>
      <c r="AC4469" s="182">
        <v>2</v>
      </c>
      <c r="AD4469" s="182">
        <v>342.5</v>
      </c>
      <c r="AF4469" s="182" t="s">
        <v>9308</v>
      </c>
      <c r="AG4469" s="182" t="s">
        <v>17319</v>
      </c>
      <c r="AH4469" s="182" t="s">
        <v>2993</v>
      </c>
      <c r="AI4469" s="182" t="s">
        <v>17042</v>
      </c>
    </row>
    <row r="4470" spans="25:35" x14ac:dyDescent="0.4">
      <c r="Y4470" s="182" t="s">
        <v>9327</v>
      </c>
      <c r="Z4470" s="182">
        <v>1984</v>
      </c>
      <c r="AA4470" s="182">
        <v>235</v>
      </c>
      <c r="AB4470" s="182">
        <v>14</v>
      </c>
      <c r="AC4470" s="182">
        <v>2</v>
      </c>
      <c r="AD4470" s="182">
        <v>234.4</v>
      </c>
      <c r="AF4470" s="182" t="s">
        <v>9310</v>
      </c>
      <c r="AG4470" s="182" t="s">
        <v>17312</v>
      </c>
      <c r="AH4470" s="182" t="s">
        <v>2993</v>
      </c>
      <c r="AI4470" s="182" t="s">
        <v>17315</v>
      </c>
    </row>
    <row r="4471" spans="25:35" x14ac:dyDescent="0.4">
      <c r="Y4471" s="182" t="s">
        <v>9329</v>
      </c>
      <c r="Z4471" s="182">
        <v>1959</v>
      </c>
      <c r="AA4471" s="182">
        <v>236.3</v>
      </c>
      <c r="AB4471" s="182">
        <v>16</v>
      </c>
      <c r="AC4471" s="182">
        <v>2</v>
      </c>
      <c r="AD4471" s="182">
        <v>236.3</v>
      </c>
      <c r="AF4471" s="182" t="s">
        <v>9311</v>
      </c>
      <c r="AG4471" s="182" t="s">
        <v>17312</v>
      </c>
      <c r="AH4471" s="182" t="s">
        <v>2993</v>
      </c>
      <c r="AI4471" s="182" t="s">
        <v>17042</v>
      </c>
    </row>
    <row r="4472" spans="25:35" x14ac:dyDescent="0.4">
      <c r="Y4472" s="182" t="s">
        <v>1635</v>
      </c>
      <c r="Z4472" s="182">
        <v>1954</v>
      </c>
      <c r="AA4472" s="182">
        <v>343.4</v>
      </c>
      <c r="AB4472" s="182">
        <v>8</v>
      </c>
      <c r="AC4472" s="182">
        <v>2</v>
      </c>
      <c r="AD4472" s="182">
        <v>209.6</v>
      </c>
      <c r="AF4472" s="182" t="s">
        <v>9313</v>
      </c>
      <c r="AG4472" s="182" t="s">
        <v>17312</v>
      </c>
      <c r="AH4472" s="182" t="s">
        <v>2993</v>
      </c>
      <c r="AI4472" s="182" t="s">
        <v>17040</v>
      </c>
    </row>
    <row r="4473" spans="25:35" x14ac:dyDescent="0.4">
      <c r="Y4473" s="182" t="s">
        <v>9330</v>
      </c>
      <c r="Z4473" s="182">
        <v>1991</v>
      </c>
      <c r="AA4473" s="182">
        <v>368.4</v>
      </c>
      <c r="AB4473" s="182">
        <v>18</v>
      </c>
      <c r="AC4473" s="182">
        <v>2</v>
      </c>
      <c r="AD4473" s="182">
        <v>368.4</v>
      </c>
      <c r="AF4473" s="182" t="s">
        <v>9314</v>
      </c>
      <c r="AG4473" s="182" t="s">
        <v>17312</v>
      </c>
      <c r="AH4473" s="182" t="s">
        <v>2993</v>
      </c>
      <c r="AI4473" s="182" t="s">
        <v>17042</v>
      </c>
    </row>
    <row r="4474" spans="25:35" x14ac:dyDescent="0.4">
      <c r="Y4474" s="182" t="s">
        <v>9331</v>
      </c>
      <c r="Z4474" s="182">
        <v>1959</v>
      </c>
      <c r="AA4474" s="182">
        <v>282.89999999999998</v>
      </c>
      <c r="AB4474" s="182">
        <v>8</v>
      </c>
      <c r="AC4474" s="182">
        <v>2</v>
      </c>
      <c r="AD4474" s="182">
        <v>149</v>
      </c>
      <c r="AF4474" s="182" t="s">
        <v>9315</v>
      </c>
      <c r="AG4474" s="182" t="s">
        <v>17319</v>
      </c>
      <c r="AH4474" s="182" t="s">
        <v>2993</v>
      </c>
      <c r="AI4474" s="182" t="s">
        <v>17042</v>
      </c>
    </row>
    <row r="4475" spans="25:35" x14ac:dyDescent="0.4">
      <c r="Y4475" s="182" t="s">
        <v>9333</v>
      </c>
      <c r="Z4475" s="182">
        <v>1960</v>
      </c>
      <c r="AA4475" s="182">
        <v>407.2</v>
      </c>
      <c r="AB4475" s="182">
        <v>18</v>
      </c>
      <c r="AC4475" s="182">
        <v>2</v>
      </c>
      <c r="AD4475" s="182">
        <v>231.1</v>
      </c>
      <c r="AF4475" s="182" t="s">
        <v>9316</v>
      </c>
      <c r="AG4475" s="182" t="s">
        <v>2993</v>
      </c>
      <c r="AH4475" s="182" t="s">
        <v>2993</v>
      </c>
      <c r="AI4475" s="182" t="s">
        <v>2993</v>
      </c>
    </row>
    <row r="4476" spans="25:35" x14ac:dyDescent="0.4">
      <c r="Y4476" s="182" t="s">
        <v>9334</v>
      </c>
      <c r="Z4476" s="182">
        <v>1960</v>
      </c>
      <c r="AA4476" s="182">
        <v>299.10000000000002</v>
      </c>
      <c r="AB4476" s="182">
        <v>16</v>
      </c>
      <c r="AC4476" s="182">
        <v>2</v>
      </c>
      <c r="AD4476" s="182">
        <v>244.4</v>
      </c>
      <c r="AF4476" s="182" t="s">
        <v>9318</v>
      </c>
      <c r="AG4476" s="182" t="s">
        <v>17319</v>
      </c>
      <c r="AH4476" s="182" t="s">
        <v>2993</v>
      </c>
      <c r="AI4476" s="182" t="s">
        <v>17042</v>
      </c>
    </row>
    <row r="4477" spans="25:35" x14ac:dyDescent="0.4">
      <c r="Y4477" s="182" t="s">
        <v>9336</v>
      </c>
      <c r="Z4477" s="182">
        <v>1954</v>
      </c>
      <c r="AA4477" s="182">
        <v>342.2</v>
      </c>
      <c r="AB4477" s="182">
        <v>12</v>
      </c>
      <c r="AC4477" s="182">
        <v>2</v>
      </c>
      <c r="AD4477" s="182">
        <v>342.2</v>
      </c>
      <c r="AF4477" s="182" t="s">
        <v>9319</v>
      </c>
      <c r="AG4477" s="182" t="s">
        <v>17319</v>
      </c>
      <c r="AH4477" s="182" t="s">
        <v>2993</v>
      </c>
      <c r="AI4477" s="182" t="s">
        <v>17042</v>
      </c>
    </row>
    <row r="4478" spans="25:35" x14ac:dyDescent="0.4">
      <c r="Y4478" s="182" t="s">
        <v>9337</v>
      </c>
      <c r="Z4478" s="182">
        <v>1969</v>
      </c>
      <c r="AA4478" s="182">
        <v>396</v>
      </c>
      <c r="AB4478" s="182">
        <v>8</v>
      </c>
      <c r="AC4478" s="182">
        <v>2</v>
      </c>
      <c r="AD4478" s="182">
        <v>181.4</v>
      </c>
      <c r="AF4478" s="182" t="s">
        <v>300</v>
      </c>
      <c r="AG4478" s="182" t="s">
        <v>17319</v>
      </c>
      <c r="AH4478" s="182" t="s">
        <v>2993</v>
      </c>
      <c r="AI4478" s="182" t="s">
        <v>17042</v>
      </c>
    </row>
    <row r="4479" spans="25:35" x14ac:dyDescent="0.4">
      <c r="Y4479" s="182" t="s">
        <v>9338</v>
      </c>
      <c r="Z4479" s="182">
        <v>1939</v>
      </c>
      <c r="AA4479" s="182">
        <v>220.9</v>
      </c>
      <c r="AB4479" s="182">
        <v>4</v>
      </c>
      <c r="AC4479" s="182">
        <v>2</v>
      </c>
      <c r="AD4479" s="182">
        <v>151.5</v>
      </c>
      <c r="AF4479" s="182" t="s">
        <v>9320</v>
      </c>
      <c r="AG4479" s="182" t="s">
        <v>17312</v>
      </c>
      <c r="AH4479" s="182" t="s">
        <v>2993</v>
      </c>
      <c r="AI4479" s="182" t="s">
        <v>17040</v>
      </c>
    </row>
    <row r="4480" spans="25:35" x14ac:dyDescent="0.4">
      <c r="Y4480" s="182" t="s">
        <v>9340</v>
      </c>
      <c r="Z4480" s="182">
        <v>1974</v>
      </c>
      <c r="AA4480" s="182">
        <v>218.53</v>
      </c>
      <c r="AB4480" s="182">
        <v>16</v>
      </c>
      <c r="AC4480" s="182">
        <v>2</v>
      </c>
      <c r="AD4480" s="182">
        <v>203.6</v>
      </c>
      <c r="AF4480" s="182" t="s">
        <v>9322</v>
      </c>
      <c r="AG4480" s="182" t="s">
        <v>17312</v>
      </c>
      <c r="AH4480" s="182" t="s">
        <v>2993</v>
      </c>
      <c r="AI4480" s="182" t="s">
        <v>17040</v>
      </c>
    </row>
    <row r="4481" spans="25:35" x14ac:dyDescent="0.4">
      <c r="Y4481" s="182" t="s">
        <v>9341</v>
      </c>
      <c r="Z4481" s="182">
        <v>1972</v>
      </c>
      <c r="AA4481" s="182">
        <v>522</v>
      </c>
      <c r="AB4481" s="182">
        <v>38</v>
      </c>
      <c r="AC4481" s="182">
        <v>2</v>
      </c>
      <c r="AD4481" s="182">
        <v>513.20000000000005</v>
      </c>
      <c r="AF4481" s="182" t="s">
        <v>9323</v>
      </c>
      <c r="AG4481" s="182" t="s">
        <v>17327</v>
      </c>
      <c r="AH4481" s="182" t="s">
        <v>2993</v>
      </c>
      <c r="AI4481" s="182" t="s">
        <v>17042</v>
      </c>
    </row>
    <row r="4482" spans="25:35" x14ac:dyDescent="0.4">
      <c r="Y4482" s="182" t="s">
        <v>9343</v>
      </c>
      <c r="Z4482" s="182">
        <v>1987</v>
      </c>
      <c r="AA4482" s="182">
        <v>422.27</v>
      </c>
      <c r="AB4482" s="182">
        <v>18</v>
      </c>
      <c r="AC4482" s="182">
        <v>2</v>
      </c>
      <c r="AD4482" s="182">
        <v>316</v>
      </c>
      <c r="AF4482" s="182" t="s">
        <v>9325</v>
      </c>
      <c r="AG4482" s="182" t="s">
        <v>17327</v>
      </c>
      <c r="AH4482" s="182" t="s">
        <v>2993</v>
      </c>
      <c r="AI4482" s="182" t="s">
        <v>17040</v>
      </c>
    </row>
    <row r="4483" spans="25:35" x14ac:dyDescent="0.4">
      <c r="Y4483" s="182" t="s">
        <v>9344</v>
      </c>
      <c r="Z4483" s="182">
        <v>1969</v>
      </c>
      <c r="AA4483" s="182">
        <v>543.25</v>
      </c>
      <c r="AB4483" s="182">
        <v>32</v>
      </c>
      <c r="AC4483" s="182">
        <v>2</v>
      </c>
      <c r="AD4483" s="182">
        <v>472.9</v>
      </c>
      <c r="AF4483" s="182" t="s">
        <v>9327</v>
      </c>
      <c r="AG4483" s="182" t="s">
        <v>17312</v>
      </c>
      <c r="AH4483" s="182" t="s">
        <v>2993</v>
      </c>
      <c r="AI4483" s="182" t="s">
        <v>17040</v>
      </c>
    </row>
    <row r="4484" spans="25:35" x14ac:dyDescent="0.4">
      <c r="Y4484" s="182" t="s">
        <v>9346</v>
      </c>
      <c r="Z4484" s="182">
        <v>1986</v>
      </c>
      <c r="AA4484" s="182">
        <v>599.20000000000005</v>
      </c>
      <c r="AB4484" s="182">
        <v>36</v>
      </c>
      <c r="AC4484" s="182">
        <v>2</v>
      </c>
      <c r="AD4484" s="182">
        <v>312.89999999999998</v>
      </c>
      <c r="AF4484" s="182" t="s">
        <v>9329</v>
      </c>
      <c r="AG4484" s="182" t="s">
        <v>17312</v>
      </c>
      <c r="AH4484" s="182" t="s">
        <v>2993</v>
      </c>
      <c r="AI4484" s="182" t="s">
        <v>17040</v>
      </c>
    </row>
    <row r="4485" spans="25:35" x14ac:dyDescent="0.4">
      <c r="Y4485" s="182" t="s">
        <v>9347</v>
      </c>
      <c r="Z4485" s="182">
        <v>1987</v>
      </c>
      <c r="AA4485" s="182">
        <v>566.6</v>
      </c>
      <c r="AB4485" s="182">
        <v>26</v>
      </c>
      <c r="AC4485" s="182">
        <v>2</v>
      </c>
      <c r="AD4485" s="182">
        <v>317.5</v>
      </c>
      <c r="AF4485" s="182" t="s">
        <v>1635</v>
      </c>
      <c r="AG4485" s="182" t="s">
        <v>17327</v>
      </c>
      <c r="AH4485" s="182" t="s">
        <v>2993</v>
      </c>
      <c r="AI4485" s="182" t="s">
        <v>17040</v>
      </c>
    </row>
    <row r="4486" spans="25:35" x14ac:dyDescent="0.4">
      <c r="Y4486" s="182" t="s">
        <v>9348</v>
      </c>
      <c r="Z4486" s="182">
        <v>1964</v>
      </c>
      <c r="AA4486" s="182">
        <v>230.25</v>
      </c>
      <c r="AB4486" s="182">
        <v>21</v>
      </c>
      <c r="AC4486" s="182">
        <v>2</v>
      </c>
      <c r="AD4486" s="182">
        <v>205.6</v>
      </c>
      <c r="AF4486" s="182" t="s">
        <v>9330</v>
      </c>
      <c r="AG4486" s="182" t="s">
        <v>17319</v>
      </c>
      <c r="AH4486" s="182" t="s">
        <v>2993</v>
      </c>
      <c r="AI4486" s="182" t="s">
        <v>17042</v>
      </c>
    </row>
    <row r="4487" spans="25:35" x14ac:dyDescent="0.4">
      <c r="Y4487" s="182" t="s">
        <v>9350</v>
      </c>
      <c r="Z4487" s="182">
        <v>1974</v>
      </c>
      <c r="AA4487" s="182">
        <v>515.65</v>
      </c>
      <c r="AB4487" s="182">
        <v>28</v>
      </c>
      <c r="AC4487" s="182">
        <v>2</v>
      </c>
      <c r="AD4487" s="182">
        <v>488.2</v>
      </c>
      <c r="AF4487" s="182" t="s">
        <v>9331</v>
      </c>
      <c r="AG4487" s="182" t="s">
        <v>17312</v>
      </c>
      <c r="AH4487" s="182" t="s">
        <v>2993</v>
      </c>
      <c r="AI4487" s="182" t="s">
        <v>17040</v>
      </c>
    </row>
    <row r="4488" spans="25:35" x14ac:dyDescent="0.4">
      <c r="Y4488" s="182" t="s">
        <v>9351</v>
      </c>
      <c r="Z4488" s="182">
        <v>1976</v>
      </c>
      <c r="AA4488" s="182">
        <v>712.3</v>
      </c>
      <c r="AB4488" s="182">
        <v>48</v>
      </c>
      <c r="AC4488" s="182">
        <v>2</v>
      </c>
      <c r="AD4488" s="182">
        <v>712.3</v>
      </c>
      <c r="AF4488" s="182" t="s">
        <v>9333</v>
      </c>
      <c r="AG4488" s="182" t="s">
        <v>17312</v>
      </c>
      <c r="AH4488" s="182" t="s">
        <v>2993</v>
      </c>
      <c r="AI4488" s="182" t="s">
        <v>17040</v>
      </c>
    </row>
    <row r="4489" spans="25:35" x14ac:dyDescent="0.4">
      <c r="Y4489" s="182" t="s">
        <v>9354</v>
      </c>
      <c r="Z4489" s="182">
        <v>1976</v>
      </c>
      <c r="AA4489" s="182">
        <v>613.36</v>
      </c>
      <c r="AB4489" s="182">
        <v>35</v>
      </c>
      <c r="AC4489" s="182">
        <v>2</v>
      </c>
      <c r="AD4489" s="182">
        <v>559.6</v>
      </c>
      <c r="AF4489" s="182" t="s">
        <v>9334</v>
      </c>
      <c r="AG4489" s="182" t="s">
        <v>17327</v>
      </c>
      <c r="AH4489" s="182" t="s">
        <v>2993</v>
      </c>
      <c r="AI4489" s="182" t="s">
        <v>17040</v>
      </c>
    </row>
    <row r="4490" spans="25:35" x14ac:dyDescent="0.4">
      <c r="Y4490" s="182" t="s">
        <v>9356</v>
      </c>
      <c r="Z4490" s="182">
        <v>1980</v>
      </c>
      <c r="AA4490" s="182">
        <v>632.16999999999996</v>
      </c>
      <c r="AB4490" s="182">
        <v>42</v>
      </c>
      <c r="AC4490" s="182">
        <v>2</v>
      </c>
      <c r="AD4490" s="182">
        <v>495.3</v>
      </c>
      <c r="AF4490" s="182" t="s">
        <v>9336</v>
      </c>
      <c r="AG4490" s="182" t="s">
        <v>17312</v>
      </c>
      <c r="AH4490" s="182" t="s">
        <v>2993</v>
      </c>
      <c r="AI4490" s="182" t="s">
        <v>17040</v>
      </c>
    </row>
    <row r="4491" spans="25:35" x14ac:dyDescent="0.4">
      <c r="Y4491" s="182" t="s">
        <v>9357</v>
      </c>
      <c r="Z4491" s="182">
        <v>1979</v>
      </c>
      <c r="AA4491" s="182">
        <v>652.20000000000005</v>
      </c>
      <c r="AB4491" s="182">
        <v>38</v>
      </c>
      <c r="AC4491" s="182">
        <v>2</v>
      </c>
      <c r="AD4491" s="182">
        <v>429.3</v>
      </c>
      <c r="AF4491" s="182" t="s">
        <v>9337</v>
      </c>
      <c r="AG4491" s="182" t="s">
        <v>17327</v>
      </c>
      <c r="AH4491" s="182" t="s">
        <v>2993</v>
      </c>
      <c r="AI4491" s="182" t="s">
        <v>17040</v>
      </c>
    </row>
    <row r="4492" spans="25:35" x14ac:dyDescent="0.4">
      <c r="Y4492" s="182" t="s">
        <v>9358</v>
      </c>
      <c r="Z4492" s="182">
        <v>1973</v>
      </c>
      <c r="AA4492" s="182">
        <v>339.4</v>
      </c>
      <c r="AB4492" s="182">
        <v>5</v>
      </c>
      <c r="AC4492" s="182">
        <v>2</v>
      </c>
      <c r="AD4492" s="182">
        <v>327.5</v>
      </c>
      <c r="AF4492" s="182" t="s">
        <v>9338</v>
      </c>
      <c r="AG4492" s="182" t="s">
        <v>17327</v>
      </c>
      <c r="AH4492" s="182" t="s">
        <v>2993</v>
      </c>
      <c r="AI4492" s="182" t="s">
        <v>17040</v>
      </c>
    </row>
    <row r="4493" spans="25:35" x14ac:dyDescent="0.4">
      <c r="Y4493" s="182" t="s">
        <v>1636</v>
      </c>
      <c r="Z4493" s="182">
        <v>1986</v>
      </c>
      <c r="AA4493" s="182">
        <v>252.7</v>
      </c>
      <c r="AB4493" s="182">
        <v>11</v>
      </c>
      <c r="AC4493" s="182">
        <v>2</v>
      </c>
      <c r="AD4493" s="182">
        <v>252.7</v>
      </c>
      <c r="AF4493" s="182" t="s">
        <v>9340</v>
      </c>
      <c r="AG4493" s="182" t="s">
        <v>17312</v>
      </c>
      <c r="AH4493" s="182" t="s">
        <v>2993</v>
      </c>
      <c r="AI4493" s="182" t="s">
        <v>17040</v>
      </c>
    </row>
    <row r="4494" spans="25:35" x14ac:dyDescent="0.4">
      <c r="Y4494" s="182" t="s">
        <v>9359</v>
      </c>
      <c r="Z4494" s="182">
        <v>1961</v>
      </c>
      <c r="AA4494" s="182">
        <v>308.5</v>
      </c>
      <c r="AB4494" s="182">
        <v>11</v>
      </c>
      <c r="AC4494" s="182">
        <v>2</v>
      </c>
      <c r="AD4494" s="182">
        <v>308.5</v>
      </c>
      <c r="AF4494" s="182" t="s">
        <v>9341</v>
      </c>
      <c r="AG4494" s="182" t="s">
        <v>17312</v>
      </c>
      <c r="AH4494" s="182" t="s">
        <v>2993</v>
      </c>
      <c r="AI4494" s="182" t="s">
        <v>17042</v>
      </c>
    </row>
    <row r="4495" spans="25:35" x14ac:dyDescent="0.4">
      <c r="Y4495" s="182" t="s">
        <v>1637</v>
      </c>
      <c r="Z4495" s="182">
        <v>1961</v>
      </c>
      <c r="AA4495" s="182">
        <v>312.3</v>
      </c>
      <c r="AB4495" s="182">
        <v>11</v>
      </c>
      <c r="AC4495" s="182">
        <v>2</v>
      </c>
      <c r="AD4495" s="182">
        <v>312.3</v>
      </c>
      <c r="AF4495" s="182" t="s">
        <v>9343</v>
      </c>
      <c r="AG4495" s="182" t="s">
        <v>17312</v>
      </c>
      <c r="AH4495" s="182" t="s">
        <v>2993</v>
      </c>
      <c r="AI4495" s="182" t="s">
        <v>17042</v>
      </c>
    </row>
    <row r="4496" spans="25:35" x14ac:dyDescent="0.4">
      <c r="Y4496" s="182" t="s">
        <v>1638</v>
      </c>
      <c r="Z4496" s="182">
        <v>1981</v>
      </c>
      <c r="AA4496" s="182">
        <v>1322.4</v>
      </c>
      <c r="AB4496" s="182">
        <v>36</v>
      </c>
      <c r="AC4496" s="182">
        <v>2</v>
      </c>
      <c r="AD4496" s="182">
        <v>1198.9000000000001</v>
      </c>
      <c r="AF4496" s="182" t="s">
        <v>9344</v>
      </c>
      <c r="AG4496" s="182" t="s">
        <v>17312</v>
      </c>
      <c r="AH4496" s="182" t="s">
        <v>17474</v>
      </c>
      <c r="AI4496" s="182" t="s">
        <v>17042</v>
      </c>
    </row>
    <row r="4497" spans="25:35" x14ac:dyDescent="0.4">
      <c r="Y4497" s="182" t="s">
        <v>9362</v>
      </c>
      <c r="Z4497" s="182">
        <v>1969</v>
      </c>
      <c r="AA4497" s="182">
        <v>384.6</v>
      </c>
      <c r="AB4497" s="182">
        <v>16</v>
      </c>
      <c r="AC4497" s="182">
        <v>2</v>
      </c>
      <c r="AD4497" s="182">
        <v>384.6</v>
      </c>
      <c r="AF4497" s="182" t="s">
        <v>9346</v>
      </c>
      <c r="AG4497" s="182" t="s">
        <v>17325</v>
      </c>
      <c r="AH4497" s="182" t="s">
        <v>2993</v>
      </c>
      <c r="AI4497" s="182" t="s">
        <v>17042</v>
      </c>
    </row>
    <row r="4498" spans="25:35" x14ac:dyDescent="0.4">
      <c r="Y4498" s="182" t="s">
        <v>301</v>
      </c>
      <c r="Z4498" s="182">
        <v>1964</v>
      </c>
      <c r="AA4498" s="182">
        <v>393.3</v>
      </c>
      <c r="AB4498" s="182">
        <v>18</v>
      </c>
      <c r="AC4498" s="182">
        <v>2</v>
      </c>
      <c r="AD4498" s="182">
        <v>393.3</v>
      </c>
      <c r="AF4498" s="182" t="s">
        <v>9347</v>
      </c>
      <c r="AG4498" s="182" t="s">
        <v>17319</v>
      </c>
      <c r="AH4498" s="182" t="s">
        <v>2993</v>
      </c>
      <c r="AI4498" s="182" t="s">
        <v>17042</v>
      </c>
    </row>
    <row r="4499" spans="25:35" x14ac:dyDescent="0.4">
      <c r="Y4499" s="182" t="s">
        <v>302</v>
      </c>
      <c r="Z4499" s="182">
        <v>1965</v>
      </c>
      <c r="AA4499" s="182">
        <v>306.7</v>
      </c>
      <c r="AB4499" s="182">
        <v>22</v>
      </c>
      <c r="AC4499" s="182">
        <v>2</v>
      </c>
      <c r="AD4499" s="182">
        <v>306.7</v>
      </c>
      <c r="AF4499" s="182" t="s">
        <v>9348</v>
      </c>
      <c r="AG4499" s="182" t="s">
        <v>17312</v>
      </c>
      <c r="AH4499" s="182" t="s">
        <v>17475</v>
      </c>
      <c r="AI4499" s="182" t="s">
        <v>17040</v>
      </c>
    </row>
    <row r="4500" spans="25:35" x14ac:dyDescent="0.4">
      <c r="Y4500" s="182" t="s">
        <v>9363</v>
      </c>
      <c r="Z4500" s="182">
        <v>1974</v>
      </c>
      <c r="AA4500" s="182">
        <v>528.79999999999995</v>
      </c>
      <c r="AB4500" s="182">
        <v>25</v>
      </c>
      <c r="AC4500" s="182">
        <v>2</v>
      </c>
      <c r="AD4500" s="182">
        <v>354</v>
      </c>
      <c r="AF4500" s="182" t="s">
        <v>9350</v>
      </c>
      <c r="AG4500" s="182" t="s">
        <v>17312</v>
      </c>
      <c r="AH4500" s="182" t="s">
        <v>2993</v>
      </c>
      <c r="AI4500" s="182" t="s">
        <v>17042</v>
      </c>
    </row>
    <row r="4501" spans="25:35" x14ac:dyDescent="0.4">
      <c r="Y4501" s="182" t="s">
        <v>9364</v>
      </c>
      <c r="Z4501" s="182">
        <v>1976</v>
      </c>
      <c r="AA4501" s="182">
        <v>761.6</v>
      </c>
      <c r="AB4501" s="182">
        <v>32</v>
      </c>
      <c r="AC4501" s="182">
        <v>2</v>
      </c>
      <c r="AD4501" s="182">
        <v>761.6</v>
      </c>
      <c r="AF4501" s="182" t="s">
        <v>9351</v>
      </c>
      <c r="AG4501" s="182" t="s">
        <v>17312</v>
      </c>
      <c r="AH4501" s="182" t="s">
        <v>17476</v>
      </c>
      <c r="AI4501" s="182" t="s">
        <v>17322</v>
      </c>
    </row>
    <row r="4502" spans="25:35" x14ac:dyDescent="0.4">
      <c r="Y4502" s="182" t="s">
        <v>9366</v>
      </c>
      <c r="Z4502" s="182">
        <v>1970</v>
      </c>
      <c r="AA4502" s="182">
        <v>285.89999999999998</v>
      </c>
      <c r="AB4502" s="182">
        <v>15</v>
      </c>
      <c r="AC4502" s="182">
        <v>2</v>
      </c>
      <c r="AD4502" s="182">
        <v>285.89999999999998</v>
      </c>
      <c r="AF4502" s="182" t="s">
        <v>9354</v>
      </c>
      <c r="AG4502" s="182" t="s">
        <v>17312</v>
      </c>
      <c r="AH4502" s="182" t="s">
        <v>2993</v>
      </c>
      <c r="AI4502" s="182" t="s">
        <v>17322</v>
      </c>
    </row>
    <row r="4503" spans="25:35" x14ac:dyDescent="0.4">
      <c r="Y4503" s="182" t="s">
        <v>9368</v>
      </c>
      <c r="Z4503" s="182">
        <v>1988</v>
      </c>
      <c r="AA4503" s="182">
        <v>634.70000000000005</v>
      </c>
      <c r="AB4503" s="182">
        <v>26</v>
      </c>
      <c r="AC4503" s="182">
        <v>2</v>
      </c>
      <c r="AD4503" s="182">
        <v>571.79999999999995</v>
      </c>
      <c r="AF4503" s="182" t="s">
        <v>9356</v>
      </c>
      <c r="AG4503" s="182" t="s">
        <v>17312</v>
      </c>
      <c r="AH4503" s="182" t="s">
        <v>17477</v>
      </c>
      <c r="AI4503" s="182" t="s">
        <v>17322</v>
      </c>
    </row>
    <row r="4504" spans="25:35" x14ac:dyDescent="0.4">
      <c r="Y4504" s="182" t="s">
        <v>9369</v>
      </c>
      <c r="Z4504" s="182">
        <v>1988</v>
      </c>
      <c r="AA4504" s="182">
        <v>610.1</v>
      </c>
      <c r="AB4504" s="182">
        <v>27</v>
      </c>
      <c r="AC4504" s="182">
        <v>2</v>
      </c>
      <c r="AD4504" s="182">
        <v>555</v>
      </c>
      <c r="AF4504" s="182" t="s">
        <v>9357</v>
      </c>
      <c r="AG4504" s="182" t="s">
        <v>17312</v>
      </c>
      <c r="AH4504" s="182" t="s">
        <v>2993</v>
      </c>
      <c r="AI4504" s="182" t="s">
        <v>17322</v>
      </c>
    </row>
    <row r="4505" spans="25:35" x14ac:dyDescent="0.4">
      <c r="Y4505" s="182" t="s">
        <v>9371</v>
      </c>
      <c r="Z4505" s="182">
        <v>1988</v>
      </c>
      <c r="AA4505" s="182">
        <v>617.20000000000005</v>
      </c>
      <c r="AB4505" s="182">
        <v>33</v>
      </c>
      <c r="AC4505" s="182">
        <v>2</v>
      </c>
      <c r="AD4505" s="182">
        <v>561.29999999999995</v>
      </c>
      <c r="AF4505" s="182" t="s">
        <v>9358</v>
      </c>
      <c r="AG4505" s="182" t="s">
        <v>17396</v>
      </c>
      <c r="AH4505" s="182" t="s">
        <v>2993</v>
      </c>
      <c r="AI4505" s="182" t="s">
        <v>17040</v>
      </c>
    </row>
    <row r="4506" spans="25:35" x14ac:dyDescent="0.4">
      <c r="Y4506" s="182" t="s">
        <v>9372</v>
      </c>
      <c r="Z4506" s="182">
        <v>1968</v>
      </c>
      <c r="AA4506" s="182">
        <v>795.2</v>
      </c>
      <c r="AB4506" s="182">
        <v>30</v>
      </c>
      <c r="AC4506" s="182">
        <v>2</v>
      </c>
      <c r="AD4506" s="182">
        <v>733.2</v>
      </c>
      <c r="AF4506" s="182" t="s">
        <v>1636</v>
      </c>
      <c r="AG4506" s="182" t="s">
        <v>17312</v>
      </c>
      <c r="AH4506" s="182" t="s">
        <v>2993</v>
      </c>
      <c r="AI4506" s="182" t="s">
        <v>17040</v>
      </c>
    </row>
    <row r="4507" spans="25:35" x14ac:dyDescent="0.4">
      <c r="Y4507" s="182" t="s">
        <v>9373</v>
      </c>
      <c r="Z4507" s="182">
        <v>1972</v>
      </c>
      <c r="AA4507" s="182">
        <v>262.8</v>
      </c>
      <c r="AB4507" s="182">
        <v>14</v>
      </c>
      <c r="AC4507" s="182">
        <v>2</v>
      </c>
      <c r="AD4507" s="182">
        <v>238.8</v>
      </c>
      <c r="AF4507" s="182" t="s">
        <v>9359</v>
      </c>
      <c r="AG4507" s="182" t="s">
        <v>17312</v>
      </c>
      <c r="AH4507" s="182" t="s">
        <v>2993</v>
      </c>
      <c r="AI4507" s="182" t="s">
        <v>17040</v>
      </c>
    </row>
    <row r="4508" spans="25:35" x14ac:dyDescent="0.4">
      <c r="Y4508" s="182" t="s">
        <v>1639</v>
      </c>
      <c r="Z4508" s="182">
        <v>1990</v>
      </c>
      <c r="AA4508" s="182">
        <v>952.1</v>
      </c>
      <c r="AB4508" s="182">
        <v>36</v>
      </c>
      <c r="AC4508" s="182">
        <v>2</v>
      </c>
      <c r="AD4508" s="182">
        <v>952.1</v>
      </c>
      <c r="AF4508" s="182" t="s">
        <v>1637</v>
      </c>
      <c r="AG4508" s="182" t="s">
        <v>17312</v>
      </c>
      <c r="AH4508" s="182" t="s">
        <v>2993</v>
      </c>
      <c r="AI4508" s="182" t="s">
        <v>17040</v>
      </c>
    </row>
    <row r="4509" spans="25:35" x14ac:dyDescent="0.4">
      <c r="Y4509" s="182" t="s">
        <v>9375</v>
      </c>
      <c r="Z4509" s="182">
        <v>1970</v>
      </c>
      <c r="AA4509" s="182">
        <v>720.4</v>
      </c>
      <c r="AB4509" s="182">
        <v>28</v>
      </c>
      <c r="AC4509" s="182">
        <v>2</v>
      </c>
      <c r="AD4509" s="182">
        <v>522.29999999999995</v>
      </c>
      <c r="AF4509" s="182" t="s">
        <v>1638</v>
      </c>
      <c r="AG4509" s="182" t="s">
        <v>17319</v>
      </c>
      <c r="AH4509" s="182" t="s">
        <v>2993</v>
      </c>
      <c r="AI4509" s="182" t="s">
        <v>17315</v>
      </c>
    </row>
    <row r="4510" spans="25:35" x14ac:dyDescent="0.4">
      <c r="Y4510" s="182" t="s">
        <v>9376</v>
      </c>
      <c r="Z4510" s="182">
        <v>1975</v>
      </c>
      <c r="AA4510" s="182">
        <v>730.4</v>
      </c>
      <c r="AB4510" s="182">
        <v>27</v>
      </c>
      <c r="AC4510" s="182">
        <v>2</v>
      </c>
      <c r="AD4510" s="182">
        <v>460.8</v>
      </c>
      <c r="AF4510" s="182" t="s">
        <v>9362</v>
      </c>
      <c r="AG4510" s="182" t="s">
        <v>17312</v>
      </c>
      <c r="AH4510" s="182" t="s">
        <v>2993</v>
      </c>
      <c r="AI4510" s="182" t="s">
        <v>17042</v>
      </c>
    </row>
    <row r="4511" spans="25:35" x14ac:dyDescent="0.4">
      <c r="Y4511" s="182" t="s">
        <v>9377</v>
      </c>
      <c r="Z4511" s="182">
        <v>1985</v>
      </c>
      <c r="AA4511" s="182">
        <v>6988.9</v>
      </c>
      <c r="AB4511" s="182">
        <v>309</v>
      </c>
      <c r="AC4511" s="182">
        <v>5</v>
      </c>
      <c r="AD4511" s="182">
        <v>6312.9</v>
      </c>
      <c r="AF4511" s="182" t="s">
        <v>301</v>
      </c>
      <c r="AG4511" s="182" t="s">
        <v>17312</v>
      </c>
      <c r="AH4511" s="182" t="s">
        <v>2993</v>
      </c>
      <c r="AI4511" s="182" t="s">
        <v>17042</v>
      </c>
    </row>
    <row r="4512" spans="25:35" x14ac:dyDescent="0.4">
      <c r="Y4512" s="182" t="s">
        <v>1640</v>
      </c>
      <c r="Z4512" s="182">
        <v>1933</v>
      </c>
      <c r="AA4512" s="182">
        <v>1863.4</v>
      </c>
      <c r="AB4512" s="182">
        <v>86</v>
      </c>
      <c r="AC4512" s="182">
        <v>3</v>
      </c>
      <c r="AD4512" s="182">
        <v>1677.4</v>
      </c>
      <c r="AF4512" s="182" t="s">
        <v>302</v>
      </c>
      <c r="AG4512" s="182" t="s">
        <v>17312</v>
      </c>
      <c r="AH4512" s="182" t="s">
        <v>2993</v>
      </c>
      <c r="AI4512" s="182" t="s">
        <v>17040</v>
      </c>
    </row>
    <row r="4513" spans="25:35" x14ac:dyDescent="0.4">
      <c r="Y4513" s="182" t="s">
        <v>9380</v>
      </c>
      <c r="Z4513" s="182">
        <v>1938</v>
      </c>
      <c r="AA4513" s="182">
        <v>553.9</v>
      </c>
      <c r="AB4513" s="182">
        <v>18</v>
      </c>
      <c r="AC4513" s="182">
        <v>2</v>
      </c>
      <c r="AD4513" s="182">
        <v>480.3</v>
      </c>
      <c r="AF4513" s="182" t="s">
        <v>9363</v>
      </c>
      <c r="AG4513" s="182" t="s">
        <v>17312</v>
      </c>
      <c r="AH4513" s="182" t="s">
        <v>2993</v>
      </c>
      <c r="AI4513" s="182" t="s">
        <v>17040</v>
      </c>
    </row>
    <row r="4514" spans="25:35" x14ac:dyDescent="0.4">
      <c r="Y4514" s="182" t="s">
        <v>1641</v>
      </c>
      <c r="Z4514" s="182">
        <v>1968</v>
      </c>
      <c r="AA4514" s="182">
        <v>2600.3000000000002</v>
      </c>
      <c r="AB4514" s="182">
        <v>112</v>
      </c>
      <c r="AC4514" s="182">
        <v>5</v>
      </c>
      <c r="AD4514" s="182">
        <v>2600.3000000000002</v>
      </c>
      <c r="AF4514" s="182" t="s">
        <v>9364</v>
      </c>
      <c r="AG4514" s="182" t="s">
        <v>17312</v>
      </c>
      <c r="AH4514" s="182" t="s">
        <v>2993</v>
      </c>
      <c r="AI4514" s="182" t="s">
        <v>17042</v>
      </c>
    </row>
    <row r="4515" spans="25:35" x14ac:dyDescent="0.4">
      <c r="Y4515" s="182" t="s">
        <v>9382</v>
      </c>
      <c r="Z4515" s="182">
        <v>1970</v>
      </c>
      <c r="AA4515" s="182">
        <v>4775.1000000000004</v>
      </c>
      <c r="AB4515" s="182">
        <v>213</v>
      </c>
      <c r="AC4515" s="182">
        <v>5</v>
      </c>
      <c r="AD4515" s="182">
        <v>3489.5</v>
      </c>
      <c r="AF4515" s="182" t="s">
        <v>9366</v>
      </c>
      <c r="AG4515" s="182" t="s">
        <v>17312</v>
      </c>
      <c r="AH4515" s="182" t="s">
        <v>2993</v>
      </c>
      <c r="AI4515" s="182" t="s">
        <v>17040</v>
      </c>
    </row>
    <row r="4516" spans="25:35" x14ac:dyDescent="0.4">
      <c r="Y4516" s="182" t="s">
        <v>1642</v>
      </c>
      <c r="Z4516" s="182">
        <v>1979</v>
      </c>
      <c r="AA4516" s="182">
        <v>4133.8999999999996</v>
      </c>
      <c r="AB4516" s="182">
        <v>260</v>
      </c>
      <c r="AC4516" s="182">
        <v>5</v>
      </c>
      <c r="AD4516" s="182">
        <v>3768.1</v>
      </c>
      <c r="AF4516" s="182" t="s">
        <v>9368</v>
      </c>
      <c r="AG4516" s="182" t="s">
        <v>17319</v>
      </c>
      <c r="AH4516" s="182" t="s">
        <v>2993</v>
      </c>
      <c r="AI4516" s="182" t="s">
        <v>17042</v>
      </c>
    </row>
    <row r="4517" spans="25:35" x14ac:dyDescent="0.4">
      <c r="Y4517" s="182" t="s">
        <v>9384</v>
      </c>
      <c r="Z4517" s="182">
        <v>1968</v>
      </c>
      <c r="AA4517" s="182">
        <v>2642.4</v>
      </c>
      <c r="AB4517" s="182">
        <v>111</v>
      </c>
      <c r="AC4517" s="182">
        <v>5</v>
      </c>
      <c r="AD4517" s="182">
        <v>2642.4</v>
      </c>
      <c r="AF4517" s="182" t="s">
        <v>9369</v>
      </c>
      <c r="AG4517" s="182" t="s">
        <v>17319</v>
      </c>
      <c r="AH4517" s="182" t="s">
        <v>2993</v>
      </c>
      <c r="AI4517" s="182" t="s">
        <v>17042</v>
      </c>
    </row>
    <row r="4518" spans="25:35" x14ac:dyDescent="0.4">
      <c r="Y4518" s="182" t="s">
        <v>9385</v>
      </c>
      <c r="Z4518" s="182">
        <v>1964</v>
      </c>
      <c r="AA4518" s="182">
        <v>380.8</v>
      </c>
      <c r="AB4518" s="182">
        <v>13</v>
      </c>
      <c r="AC4518" s="182">
        <v>2</v>
      </c>
      <c r="AD4518" s="182">
        <v>380.8</v>
      </c>
      <c r="AF4518" s="182" t="s">
        <v>9371</v>
      </c>
      <c r="AG4518" s="182" t="s">
        <v>17319</v>
      </c>
      <c r="AH4518" s="182" t="s">
        <v>2993</v>
      </c>
      <c r="AI4518" s="182" t="s">
        <v>17042</v>
      </c>
    </row>
    <row r="4519" spans="25:35" x14ac:dyDescent="0.4">
      <c r="Y4519" s="182" t="s">
        <v>9387</v>
      </c>
      <c r="Z4519" s="182">
        <v>1955</v>
      </c>
      <c r="AA4519" s="182">
        <v>1375.5</v>
      </c>
      <c r="AB4519" s="182">
        <v>52</v>
      </c>
      <c r="AC4519" s="182">
        <v>2</v>
      </c>
      <c r="AD4519" s="182">
        <v>1375.5</v>
      </c>
      <c r="AF4519" s="182" t="s">
        <v>9372</v>
      </c>
      <c r="AG4519" s="182" t="s">
        <v>17312</v>
      </c>
      <c r="AH4519" s="182" t="s">
        <v>2993</v>
      </c>
      <c r="AI4519" s="182" t="s">
        <v>17042</v>
      </c>
    </row>
    <row r="4520" spans="25:35" x14ac:dyDescent="0.4">
      <c r="Y4520" s="182" t="s">
        <v>9390</v>
      </c>
      <c r="Z4520" s="182">
        <v>1965</v>
      </c>
      <c r="AA4520" s="182">
        <v>2024.1</v>
      </c>
      <c r="AB4520" s="182">
        <v>86</v>
      </c>
      <c r="AC4520" s="182">
        <v>4</v>
      </c>
      <c r="AD4520" s="182">
        <v>1904.5</v>
      </c>
      <c r="AF4520" s="182" t="s">
        <v>9373</v>
      </c>
      <c r="AG4520" s="182" t="s">
        <v>17312</v>
      </c>
      <c r="AH4520" s="182" t="s">
        <v>2993</v>
      </c>
      <c r="AI4520" s="182" t="s">
        <v>17040</v>
      </c>
    </row>
    <row r="4521" spans="25:35" x14ac:dyDescent="0.4">
      <c r="Y4521" s="182" t="s">
        <v>9392</v>
      </c>
      <c r="Z4521" s="182">
        <v>1957</v>
      </c>
      <c r="AA4521" s="182">
        <v>1172.5999999999999</v>
      </c>
      <c r="AB4521" s="182">
        <v>33</v>
      </c>
      <c r="AC4521" s="182">
        <v>2</v>
      </c>
      <c r="AD4521" s="182">
        <v>885.4</v>
      </c>
      <c r="AF4521" s="182" t="s">
        <v>1639</v>
      </c>
      <c r="AG4521" s="182" t="s">
        <v>17312</v>
      </c>
      <c r="AH4521" s="182" t="s">
        <v>2993</v>
      </c>
      <c r="AI4521" s="182" t="s">
        <v>17322</v>
      </c>
    </row>
    <row r="4522" spans="25:35" x14ac:dyDescent="0.4">
      <c r="Y4522" s="182" t="s">
        <v>9393</v>
      </c>
      <c r="Z4522" s="182">
        <v>1966</v>
      </c>
      <c r="AA4522" s="182">
        <v>2866.41</v>
      </c>
      <c r="AB4522" s="182">
        <v>106</v>
      </c>
      <c r="AC4522" s="182">
        <v>5</v>
      </c>
      <c r="AD4522" s="182">
        <v>2598.4899999999998</v>
      </c>
      <c r="AF4522" s="182" t="s">
        <v>9375</v>
      </c>
      <c r="AG4522" s="182" t="s">
        <v>17312</v>
      </c>
      <c r="AH4522" s="182" t="s">
        <v>2993</v>
      </c>
      <c r="AI4522" s="182" t="s">
        <v>17042</v>
      </c>
    </row>
    <row r="4523" spans="25:35" x14ac:dyDescent="0.4">
      <c r="Y4523" s="182" t="s">
        <v>9395</v>
      </c>
      <c r="Z4523" s="182">
        <v>1954</v>
      </c>
      <c r="AA4523" s="182">
        <v>1486.7</v>
      </c>
      <c r="AB4523" s="182">
        <v>54</v>
      </c>
      <c r="AC4523" s="182">
        <v>2</v>
      </c>
      <c r="AD4523" s="182">
        <v>1373.1</v>
      </c>
      <c r="AF4523" s="182" t="s">
        <v>9376</v>
      </c>
      <c r="AG4523" s="182" t="s">
        <v>17312</v>
      </c>
      <c r="AH4523" s="182" t="s">
        <v>2993</v>
      </c>
      <c r="AI4523" s="182" t="s">
        <v>17042</v>
      </c>
    </row>
    <row r="4524" spans="25:35" x14ac:dyDescent="0.4">
      <c r="Y4524" s="182" t="s">
        <v>9396</v>
      </c>
      <c r="Z4524" s="182">
        <v>1955</v>
      </c>
      <c r="AA4524" s="182">
        <v>393.8</v>
      </c>
      <c r="AB4524" s="182">
        <v>9</v>
      </c>
      <c r="AC4524" s="182">
        <v>2</v>
      </c>
      <c r="AD4524" s="182">
        <v>393.5</v>
      </c>
      <c r="AF4524" s="182" t="s">
        <v>9377</v>
      </c>
      <c r="AG4524" s="182" t="s">
        <v>17319</v>
      </c>
      <c r="AH4524" s="182" t="s">
        <v>2993</v>
      </c>
      <c r="AI4524" s="182" t="s">
        <v>17314</v>
      </c>
    </row>
    <row r="4525" spans="25:35" x14ac:dyDescent="0.4">
      <c r="Y4525" s="182" t="s">
        <v>9397</v>
      </c>
      <c r="Z4525" s="182">
        <v>1967</v>
      </c>
      <c r="AA4525" s="182">
        <v>2955.68</v>
      </c>
      <c r="AB4525" s="182">
        <v>126</v>
      </c>
      <c r="AC4525" s="182">
        <v>5</v>
      </c>
      <c r="AD4525" s="182">
        <v>2679.54</v>
      </c>
      <c r="AF4525" s="182" t="s">
        <v>1640</v>
      </c>
      <c r="AG4525" s="182" t="s">
        <v>17312</v>
      </c>
      <c r="AH4525" s="182" t="s">
        <v>2993</v>
      </c>
      <c r="AI4525" s="182" t="s">
        <v>17315</v>
      </c>
    </row>
    <row r="4526" spans="25:35" x14ac:dyDescent="0.4">
      <c r="Y4526" s="182" t="s">
        <v>9398</v>
      </c>
      <c r="Z4526" s="182">
        <v>1954</v>
      </c>
      <c r="AA4526" s="182">
        <v>1548.4</v>
      </c>
      <c r="AB4526" s="182">
        <v>46</v>
      </c>
      <c r="AC4526" s="182">
        <v>2</v>
      </c>
      <c r="AD4526" s="182">
        <v>1430.9</v>
      </c>
      <c r="AF4526" s="182" t="s">
        <v>9380</v>
      </c>
      <c r="AG4526" s="182" t="s">
        <v>17312</v>
      </c>
      <c r="AH4526" s="182" t="s">
        <v>2993</v>
      </c>
      <c r="AI4526" s="182" t="s">
        <v>17042</v>
      </c>
    </row>
    <row r="4527" spans="25:35" x14ac:dyDescent="0.4">
      <c r="Y4527" s="182" t="s">
        <v>9400</v>
      </c>
      <c r="Z4527" s="182">
        <v>1960</v>
      </c>
      <c r="AA4527" s="182">
        <v>3465.4</v>
      </c>
      <c r="AB4527" s="182">
        <v>121</v>
      </c>
      <c r="AC4527" s="182">
        <v>5</v>
      </c>
      <c r="AD4527" s="182">
        <v>3220.2</v>
      </c>
      <c r="AF4527" s="182" t="s">
        <v>1641</v>
      </c>
      <c r="AG4527" s="182" t="s">
        <v>17312</v>
      </c>
      <c r="AH4527" s="182" t="s">
        <v>2993</v>
      </c>
      <c r="AI4527" s="182" t="s">
        <v>17315</v>
      </c>
    </row>
    <row r="4528" spans="25:35" x14ac:dyDescent="0.4">
      <c r="Y4528" s="182" t="s">
        <v>9401</v>
      </c>
      <c r="Z4528" s="182">
        <v>1967</v>
      </c>
      <c r="AA4528" s="182">
        <v>4621.8</v>
      </c>
      <c r="AB4528" s="182">
        <v>173</v>
      </c>
      <c r="AC4528" s="182">
        <v>5</v>
      </c>
      <c r="AD4528" s="182">
        <v>4505.1000000000004</v>
      </c>
      <c r="AF4528" s="182" t="s">
        <v>9382</v>
      </c>
      <c r="AG4528" s="182" t="s">
        <v>17312</v>
      </c>
      <c r="AH4528" s="182" t="s">
        <v>2993</v>
      </c>
      <c r="AI4528" s="182" t="s">
        <v>17040</v>
      </c>
    </row>
    <row r="4529" spans="25:35" x14ac:dyDescent="0.4">
      <c r="Y4529" s="182" t="s">
        <v>582</v>
      </c>
      <c r="Z4529" s="182">
        <v>1970</v>
      </c>
      <c r="AA4529" s="182">
        <v>4855.6000000000004</v>
      </c>
      <c r="AB4529" s="182">
        <v>250</v>
      </c>
      <c r="AC4529" s="182">
        <v>5</v>
      </c>
      <c r="AD4529" s="182">
        <v>3766.8</v>
      </c>
      <c r="AF4529" s="182" t="s">
        <v>1642</v>
      </c>
      <c r="AG4529" s="182" t="s">
        <v>17319</v>
      </c>
      <c r="AH4529" s="182" t="s">
        <v>2993</v>
      </c>
      <c r="AI4529" s="182" t="s">
        <v>17315</v>
      </c>
    </row>
    <row r="4530" spans="25:35" x14ac:dyDescent="0.4">
      <c r="Y4530" s="182" t="s">
        <v>573</v>
      </c>
      <c r="Z4530" s="182">
        <v>1973</v>
      </c>
      <c r="AA4530" s="182">
        <v>4891.5</v>
      </c>
      <c r="AB4530" s="182">
        <v>255</v>
      </c>
      <c r="AC4530" s="182">
        <v>5</v>
      </c>
      <c r="AD4530" s="182">
        <v>4446.8999999999996</v>
      </c>
      <c r="AF4530" s="182" t="s">
        <v>9384</v>
      </c>
      <c r="AG4530" s="182" t="s">
        <v>17312</v>
      </c>
      <c r="AH4530" s="182" t="s">
        <v>2993</v>
      </c>
      <c r="AI4530" s="182" t="s">
        <v>17315</v>
      </c>
    </row>
    <row r="4531" spans="25:35" x14ac:dyDescent="0.4">
      <c r="Y4531" s="182" t="s">
        <v>9405</v>
      </c>
      <c r="Z4531" s="182">
        <v>1977</v>
      </c>
      <c r="AA4531" s="182">
        <v>6715.9</v>
      </c>
      <c r="AB4531" s="182">
        <v>309</v>
      </c>
      <c r="AC4531" s="182">
        <v>5</v>
      </c>
      <c r="AD4531" s="182">
        <v>6150.8</v>
      </c>
      <c r="AF4531" s="182" t="s">
        <v>9385</v>
      </c>
      <c r="AG4531" s="182" t="s">
        <v>17312</v>
      </c>
      <c r="AH4531" s="182" t="s">
        <v>2993</v>
      </c>
      <c r="AI4531" s="182" t="s">
        <v>17040</v>
      </c>
    </row>
    <row r="4532" spans="25:35" x14ac:dyDescent="0.4">
      <c r="Y4532" s="182" t="s">
        <v>574</v>
      </c>
      <c r="Z4532" s="182">
        <v>1987</v>
      </c>
      <c r="AA4532" s="182">
        <v>2902</v>
      </c>
      <c r="AB4532" s="182">
        <v>105</v>
      </c>
      <c r="AC4532" s="182">
        <v>5</v>
      </c>
      <c r="AD4532" s="182">
        <v>2621.5</v>
      </c>
      <c r="AF4532" s="182" t="s">
        <v>9387</v>
      </c>
      <c r="AG4532" s="182" t="s">
        <v>17312</v>
      </c>
      <c r="AH4532" s="182" t="s">
        <v>17478</v>
      </c>
      <c r="AI4532" s="182" t="s">
        <v>17322</v>
      </c>
    </row>
    <row r="4533" spans="25:35" x14ac:dyDescent="0.4">
      <c r="Y4533" s="182" t="s">
        <v>9407</v>
      </c>
      <c r="Z4533" s="182">
        <v>1928</v>
      </c>
      <c r="AA4533" s="182">
        <v>1609.2</v>
      </c>
      <c r="AB4533" s="182">
        <v>42</v>
      </c>
      <c r="AC4533" s="182">
        <v>4</v>
      </c>
      <c r="AD4533" s="182">
        <v>1469.2</v>
      </c>
      <c r="AF4533" s="182" t="s">
        <v>9390</v>
      </c>
      <c r="AG4533" s="182" t="s">
        <v>17312</v>
      </c>
      <c r="AH4533" s="182" t="s">
        <v>2993</v>
      </c>
      <c r="AI4533" s="182" t="s">
        <v>17322</v>
      </c>
    </row>
    <row r="4534" spans="25:35" x14ac:dyDescent="0.4">
      <c r="Y4534" s="182" t="s">
        <v>9409</v>
      </c>
      <c r="Z4534" s="182">
        <v>1951</v>
      </c>
      <c r="AA4534" s="182">
        <v>590.79999999999995</v>
      </c>
      <c r="AB4534" s="182">
        <v>40</v>
      </c>
      <c r="AC4534" s="182">
        <v>2</v>
      </c>
      <c r="AD4534" s="182">
        <v>358.9</v>
      </c>
      <c r="AF4534" s="182" t="s">
        <v>9392</v>
      </c>
      <c r="AG4534" s="182" t="s">
        <v>17312</v>
      </c>
      <c r="AH4534" s="182" t="s">
        <v>17478</v>
      </c>
      <c r="AI4534" s="182" t="s">
        <v>17042</v>
      </c>
    </row>
    <row r="4535" spans="25:35" x14ac:dyDescent="0.4">
      <c r="Y4535" s="182" t="s">
        <v>1643</v>
      </c>
      <c r="Z4535" s="182">
        <v>1984</v>
      </c>
      <c r="AA4535" s="182">
        <v>5748.9</v>
      </c>
      <c r="AB4535" s="182">
        <v>248</v>
      </c>
      <c r="AC4535" s="182">
        <v>5</v>
      </c>
      <c r="AD4535" s="182">
        <v>5748.9</v>
      </c>
      <c r="AF4535" s="182" t="s">
        <v>9393</v>
      </c>
      <c r="AG4535" s="182" t="s">
        <v>17312</v>
      </c>
      <c r="AH4535" s="182" t="s">
        <v>17478</v>
      </c>
      <c r="AI4535" s="182" t="s">
        <v>17315</v>
      </c>
    </row>
    <row r="4536" spans="25:35" x14ac:dyDescent="0.4">
      <c r="Y4536" s="182" t="s">
        <v>9411</v>
      </c>
      <c r="Z4536" s="182">
        <v>1973</v>
      </c>
      <c r="AA4536" s="182">
        <v>3657.1</v>
      </c>
      <c r="AB4536" s="182">
        <v>146</v>
      </c>
      <c r="AC4536" s="182">
        <v>5</v>
      </c>
      <c r="AD4536" s="182">
        <v>3656.2</v>
      </c>
      <c r="AF4536" s="182" t="s">
        <v>9395</v>
      </c>
      <c r="AG4536" s="182" t="s">
        <v>17312</v>
      </c>
      <c r="AH4536" s="182" t="s">
        <v>2993</v>
      </c>
      <c r="AI4536" s="182" t="s">
        <v>17322</v>
      </c>
    </row>
    <row r="4537" spans="25:35" x14ac:dyDescent="0.4">
      <c r="Y4537" s="182" t="s">
        <v>9412</v>
      </c>
      <c r="Z4537" s="182">
        <v>1993</v>
      </c>
      <c r="AA4537" s="182">
        <v>622</v>
      </c>
      <c r="AB4537" s="182">
        <v>18</v>
      </c>
      <c r="AC4537" s="182">
        <v>1</v>
      </c>
      <c r="AD4537" s="182">
        <v>448.3</v>
      </c>
      <c r="AF4537" s="182" t="s">
        <v>9396</v>
      </c>
      <c r="AG4537" s="182" t="s">
        <v>17312</v>
      </c>
      <c r="AH4537" s="182" t="s">
        <v>2993</v>
      </c>
      <c r="AI4537" s="182" t="s">
        <v>17040</v>
      </c>
    </row>
    <row r="4538" spans="25:35" x14ac:dyDescent="0.4">
      <c r="Y4538" s="182" t="s">
        <v>9414</v>
      </c>
      <c r="Z4538" s="182">
        <v>1957</v>
      </c>
      <c r="AA4538" s="182">
        <v>383</v>
      </c>
      <c r="AB4538" s="182">
        <v>24</v>
      </c>
      <c r="AC4538" s="182">
        <v>2</v>
      </c>
      <c r="AD4538" s="182">
        <v>383</v>
      </c>
      <c r="AF4538" s="182" t="s">
        <v>9397</v>
      </c>
      <c r="AG4538" s="182" t="s">
        <v>17312</v>
      </c>
      <c r="AH4538" s="182" t="s">
        <v>2993</v>
      </c>
      <c r="AI4538" s="182" t="s">
        <v>17315</v>
      </c>
    </row>
    <row r="4539" spans="25:35" x14ac:dyDescent="0.4">
      <c r="Y4539" s="182" t="s">
        <v>9416</v>
      </c>
      <c r="Z4539" s="182">
        <v>1957</v>
      </c>
      <c r="AA4539" s="182">
        <v>394.1</v>
      </c>
      <c r="AB4539" s="182">
        <v>16</v>
      </c>
      <c r="AC4539" s="182">
        <v>2</v>
      </c>
      <c r="AD4539" s="182">
        <v>394.1</v>
      </c>
      <c r="AF4539" s="182" t="s">
        <v>9398</v>
      </c>
      <c r="AG4539" s="182" t="s">
        <v>17312</v>
      </c>
      <c r="AH4539" s="182" t="s">
        <v>2993</v>
      </c>
      <c r="AI4539" s="182" t="s">
        <v>17322</v>
      </c>
    </row>
    <row r="4540" spans="25:35" x14ac:dyDescent="0.4">
      <c r="Y4540" s="182" t="s">
        <v>9417</v>
      </c>
      <c r="Z4540" s="182">
        <v>1957</v>
      </c>
      <c r="AA4540" s="182">
        <v>442.4</v>
      </c>
      <c r="AB4540" s="182">
        <v>23</v>
      </c>
      <c r="AC4540" s="182">
        <v>2</v>
      </c>
      <c r="AD4540" s="182">
        <v>442.4</v>
      </c>
      <c r="AF4540" s="182" t="s">
        <v>9400</v>
      </c>
      <c r="AG4540" s="182" t="s">
        <v>17312</v>
      </c>
      <c r="AH4540" s="182" t="s">
        <v>2993</v>
      </c>
      <c r="AI4540" s="182" t="s">
        <v>17315</v>
      </c>
    </row>
    <row r="4541" spans="25:35" x14ac:dyDescent="0.4">
      <c r="Y4541" s="182" t="s">
        <v>9419</v>
      </c>
      <c r="Z4541" s="182">
        <v>1957</v>
      </c>
      <c r="AA4541" s="182">
        <v>380.9</v>
      </c>
      <c r="AB4541" s="182">
        <v>20</v>
      </c>
      <c r="AC4541" s="182">
        <v>2</v>
      </c>
      <c r="AD4541" s="182">
        <v>380.9</v>
      </c>
      <c r="AF4541" s="182" t="s">
        <v>9401</v>
      </c>
      <c r="AG4541" s="182" t="s">
        <v>17312</v>
      </c>
      <c r="AH4541" s="182" t="s">
        <v>2993</v>
      </c>
      <c r="AI4541" s="182" t="s">
        <v>17320</v>
      </c>
    </row>
    <row r="4542" spans="25:35" x14ac:dyDescent="0.4">
      <c r="Y4542" s="182" t="s">
        <v>9420</v>
      </c>
      <c r="Z4542" s="182">
        <v>1957</v>
      </c>
      <c r="AA4542" s="182">
        <v>561.4</v>
      </c>
      <c r="AB4542" s="182">
        <v>30</v>
      </c>
      <c r="AC4542" s="182">
        <v>2</v>
      </c>
      <c r="AD4542" s="182">
        <v>561.4</v>
      </c>
      <c r="AF4542" s="182" t="s">
        <v>582</v>
      </c>
      <c r="AG4542" s="182" t="s">
        <v>17312</v>
      </c>
      <c r="AH4542" s="182" t="s">
        <v>2993</v>
      </c>
      <c r="AI4542" s="182" t="s">
        <v>17320</v>
      </c>
    </row>
    <row r="4543" spans="25:35" x14ac:dyDescent="0.4">
      <c r="Y4543" s="182" t="s">
        <v>1644</v>
      </c>
      <c r="Z4543" s="182">
        <v>1958</v>
      </c>
      <c r="AA4543" s="182">
        <v>293.3</v>
      </c>
      <c r="AB4543" s="182">
        <v>17</v>
      </c>
      <c r="AC4543" s="182">
        <v>2</v>
      </c>
      <c r="AD4543" s="182">
        <v>293.3</v>
      </c>
      <c r="AF4543" s="182" t="s">
        <v>573</v>
      </c>
      <c r="AG4543" s="182" t="s">
        <v>17312</v>
      </c>
      <c r="AH4543" s="182" t="s">
        <v>2993</v>
      </c>
      <c r="AI4543" s="182" t="s">
        <v>17320</v>
      </c>
    </row>
    <row r="4544" spans="25:35" x14ac:dyDescent="0.4">
      <c r="Y4544" s="182" t="s">
        <v>1645</v>
      </c>
      <c r="Z4544" s="182">
        <v>1958</v>
      </c>
      <c r="AA4544" s="182">
        <v>277.39999999999998</v>
      </c>
      <c r="AB4544" s="182">
        <v>12</v>
      </c>
      <c r="AC4544" s="182">
        <v>2</v>
      </c>
      <c r="AD4544" s="182">
        <v>277.39999999999998</v>
      </c>
      <c r="AF4544" s="182" t="s">
        <v>9405</v>
      </c>
      <c r="AG4544" s="182" t="s">
        <v>17319</v>
      </c>
      <c r="AH4544" s="182" t="s">
        <v>2993</v>
      </c>
      <c r="AI4544" s="182" t="s">
        <v>17314</v>
      </c>
    </row>
    <row r="4545" spans="25:35" x14ac:dyDescent="0.4">
      <c r="Y4545" s="182" t="s">
        <v>9422</v>
      </c>
      <c r="Z4545" s="182">
        <v>1957</v>
      </c>
      <c r="AA4545" s="182">
        <v>581.29999999999995</v>
      </c>
      <c r="AB4545" s="182">
        <v>22</v>
      </c>
      <c r="AC4545" s="182">
        <v>2</v>
      </c>
      <c r="AD4545" s="182">
        <v>537.79999999999995</v>
      </c>
      <c r="AF4545" s="182" t="s">
        <v>574</v>
      </c>
      <c r="AG4545" s="182" t="s">
        <v>17312</v>
      </c>
      <c r="AH4545" s="182" t="s">
        <v>17035</v>
      </c>
      <c r="AI4545" s="182" t="s">
        <v>17315</v>
      </c>
    </row>
    <row r="4546" spans="25:35" x14ac:dyDescent="0.4">
      <c r="Y4546" s="182" t="s">
        <v>9423</v>
      </c>
      <c r="Z4546" s="182">
        <v>1958</v>
      </c>
      <c r="AA4546" s="182">
        <v>610.6</v>
      </c>
      <c r="AB4546" s="182">
        <v>31</v>
      </c>
      <c r="AC4546" s="182">
        <v>2</v>
      </c>
      <c r="AD4546" s="182">
        <v>565.4</v>
      </c>
      <c r="AF4546" s="182" t="s">
        <v>9407</v>
      </c>
      <c r="AG4546" s="182" t="s">
        <v>17312</v>
      </c>
      <c r="AH4546" s="182" t="s">
        <v>2993</v>
      </c>
      <c r="AI4546" s="182" t="s">
        <v>17042</v>
      </c>
    </row>
    <row r="4547" spans="25:35" x14ac:dyDescent="0.4">
      <c r="Y4547" s="182" t="s">
        <v>9425</v>
      </c>
      <c r="Z4547" s="182">
        <v>1973</v>
      </c>
      <c r="AA4547" s="182">
        <v>786.5</v>
      </c>
      <c r="AB4547" s="182">
        <v>37</v>
      </c>
      <c r="AC4547" s="182">
        <v>2</v>
      </c>
      <c r="AD4547" s="182">
        <v>732.5</v>
      </c>
      <c r="AF4547" s="182" t="s">
        <v>9409</v>
      </c>
      <c r="AG4547" s="182" t="s">
        <v>17327</v>
      </c>
      <c r="AH4547" s="182" t="s">
        <v>2993</v>
      </c>
      <c r="AI4547" s="182" t="s">
        <v>17040</v>
      </c>
    </row>
    <row r="4548" spans="25:35" x14ac:dyDescent="0.4">
      <c r="Y4548" s="182" t="s">
        <v>9426</v>
      </c>
      <c r="Z4548" s="182">
        <v>1966</v>
      </c>
      <c r="AA4548" s="182">
        <v>766.7</v>
      </c>
      <c r="AB4548" s="182">
        <v>39</v>
      </c>
      <c r="AC4548" s="182">
        <v>2</v>
      </c>
      <c r="AD4548" s="182">
        <v>707.3</v>
      </c>
      <c r="AF4548" s="182" t="s">
        <v>1643</v>
      </c>
      <c r="AG4548" s="182" t="s">
        <v>17312</v>
      </c>
      <c r="AH4548" s="182" t="s">
        <v>2993</v>
      </c>
      <c r="AI4548" s="182" t="s">
        <v>17314</v>
      </c>
    </row>
    <row r="4549" spans="25:35" x14ac:dyDescent="0.4">
      <c r="Y4549" s="182" t="s">
        <v>9427</v>
      </c>
      <c r="Z4549" s="182">
        <v>1966</v>
      </c>
      <c r="AA4549" s="182">
        <v>787.5</v>
      </c>
      <c r="AB4549" s="182">
        <v>35</v>
      </c>
      <c r="AC4549" s="182">
        <v>2</v>
      </c>
      <c r="AD4549" s="182">
        <v>727.8</v>
      </c>
      <c r="AF4549" s="182" t="s">
        <v>9411</v>
      </c>
      <c r="AG4549" s="182" t="s">
        <v>17312</v>
      </c>
      <c r="AH4549" s="182" t="s">
        <v>2993</v>
      </c>
      <c r="AI4549" s="182" t="s">
        <v>17315</v>
      </c>
    </row>
    <row r="4550" spans="25:35" x14ac:dyDescent="0.4">
      <c r="Y4550" s="182" t="s">
        <v>9428</v>
      </c>
      <c r="Z4550" s="182">
        <v>1965</v>
      </c>
      <c r="AA4550" s="182">
        <v>694.3</v>
      </c>
      <c r="AB4550" s="182">
        <v>13</v>
      </c>
      <c r="AC4550" s="182">
        <v>2</v>
      </c>
      <c r="AD4550" s="182">
        <v>646.1</v>
      </c>
      <c r="AF4550" s="182" t="s">
        <v>9412</v>
      </c>
      <c r="AG4550" s="182" t="s">
        <v>17312</v>
      </c>
      <c r="AH4550" s="182" t="s">
        <v>2993</v>
      </c>
      <c r="AI4550" s="182" t="s">
        <v>17042</v>
      </c>
    </row>
    <row r="4551" spans="25:35" x14ac:dyDescent="0.4">
      <c r="Y4551" s="182" t="s">
        <v>9430</v>
      </c>
      <c r="Z4551" s="182">
        <v>1959</v>
      </c>
      <c r="AA4551" s="182">
        <v>679.1</v>
      </c>
      <c r="AB4551" s="182">
        <v>43</v>
      </c>
      <c r="AC4551" s="182">
        <v>2</v>
      </c>
      <c r="AD4551" s="182">
        <v>632.4</v>
      </c>
      <c r="AF4551" s="182" t="s">
        <v>9414</v>
      </c>
      <c r="AG4551" s="182" t="s">
        <v>17312</v>
      </c>
      <c r="AH4551" s="182" t="s">
        <v>17478</v>
      </c>
      <c r="AI4551" s="182" t="s">
        <v>17042</v>
      </c>
    </row>
    <row r="4552" spans="25:35" x14ac:dyDescent="0.4">
      <c r="Y4552" s="182" t="s">
        <v>9432</v>
      </c>
      <c r="Z4552" s="182">
        <v>1959</v>
      </c>
      <c r="AA4552" s="182">
        <v>692.3</v>
      </c>
      <c r="AB4552" s="182">
        <v>28</v>
      </c>
      <c r="AC4552" s="182">
        <v>2</v>
      </c>
      <c r="AD4552" s="182">
        <v>645.9</v>
      </c>
      <c r="AF4552" s="182" t="s">
        <v>9416</v>
      </c>
      <c r="AG4552" s="182" t="s">
        <v>17312</v>
      </c>
      <c r="AH4552" s="182" t="s">
        <v>2993</v>
      </c>
      <c r="AI4552" s="182" t="s">
        <v>17042</v>
      </c>
    </row>
    <row r="4553" spans="25:35" x14ac:dyDescent="0.4">
      <c r="Y4553" s="182" t="s">
        <v>9433</v>
      </c>
      <c r="Z4553" s="182">
        <v>1956</v>
      </c>
      <c r="AA4553" s="182">
        <v>672.3</v>
      </c>
      <c r="AB4553" s="182">
        <v>17</v>
      </c>
      <c r="AC4553" s="182">
        <v>2</v>
      </c>
      <c r="AD4553" s="182">
        <v>672.3</v>
      </c>
      <c r="AF4553" s="182" t="s">
        <v>9417</v>
      </c>
      <c r="AG4553" s="182" t="s">
        <v>17312</v>
      </c>
      <c r="AH4553" s="182" t="s">
        <v>2993</v>
      </c>
      <c r="AI4553" s="182" t="s">
        <v>17042</v>
      </c>
    </row>
    <row r="4554" spans="25:35" x14ac:dyDescent="0.4">
      <c r="Y4554" s="182" t="s">
        <v>1646</v>
      </c>
      <c r="Z4554" s="182">
        <v>1954</v>
      </c>
      <c r="AA4554" s="182">
        <v>432</v>
      </c>
      <c r="AB4554" s="182">
        <v>17</v>
      </c>
      <c r="AC4554" s="182">
        <v>2</v>
      </c>
      <c r="AD4554" s="182">
        <v>389.3</v>
      </c>
      <c r="AF4554" s="182" t="s">
        <v>9419</v>
      </c>
      <c r="AG4554" s="182" t="s">
        <v>17323</v>
      </c>
      <c r="AH4554" s="182" t="s">
        <v>2993</v>
      </c>
      <c r="AI4554" s="182" t="s">
        <v>17040</v>
      </c>
    </row>
    <row r="4555" spans="25:35" x14ac:dyDescent="0.4">
      <c r="Y4555" s="182" t="s">
        <v>9436</v>
      </c>
      <c r="Z4555" s="182">
        <v>1954</v>
      </c>
      <c r="AA4555" s="182">
        <v>441.1</v>
      </c>
      <c r="AB4555" s="182">
        <v>19</v>
      </c>
      <c r="AC4555" s="182">
        <v>2</v>
      </c>
      <c r="AD4555" s="182">
        <v>398.4</v>
      </c>
      <c r="AF4555" s="182" t="s">
        <v>9420</v>
      </c>
      <c r="AG4555" s="182" t="s">
        <v>17312</v>
      </c>
      <c r="AH4555" s="182" t="s">
        <v>17035</v>
      </c>
      <c r="AI4555" s="182" t="s">
        <v>17042</v>
      </c>
    </row>
    <row r="4556" spans="25:35" x14ac:dyDescent="0.4">
      <c r="Y4556" s="182" t="s">
        <v>1647</v>
      </c>
      <c r="Z4556" s="182">
        <v>1954</v>
      </c>
      <c r="AA4556" s="182">
        <v>391.3</v>
      </c>
      <c r="AB4556" s="182">
        <v>15</v>
      </c>
      <c r="AC4556" s="182">
        <v>2</v>
      </c>
      <c r="AD4556" s="182">
        <v>360.5</v>
      </c>
      <c r="AF4556" s="182" t="s">
        <v>1644</v>
      </c>
      <c r="AG4556" s="182" t="s">
        <v>17312</v>
      </c>
      <c r="AH4556" s="182" t="s">
        <v>17035</v>
      </c>
      <c r="AI4556" s="182" t="s">
        <v>17040</v>
      </c>
    </row>
    <row r="4557" spans="25:35" x14ac:dyDescent="0.4">
      <c r="Y4557" s="182" t="s">
        <v>1648</v>
      </c>
      <c r="Z4557" s="182">
        <v>1972</v>
      </c>
      <c r="AA4557" s="182">
        <v>800.8</v>
      </c>
      <c r="AB4557" s="182">
        <v>35</v>
      </c>
      <c r="AC4557" s="182">
        <v>2</v>
      </c>
      <c r="AD4557" s="182">
        <v>734.3</v>
      </c>
      <c r="AF4557" s="182" t="s">
        <v>1645</v>
      </c>
      <c r="AG4557" s="182" t="s">
        <v>17312</v>
      </c>
      <c r="AH4557" s="182" t="s">
        <v>2993</v>
      </c>
      <c r="AI4557" s="182" t="s">
        <v>17040</v>
      </c>
    </row>
    <row r="4558" spans="25:35" x14ac:dyDescent="0.4">
      <c r="Y4558" s="182" t="s">
        <v>9438</v>
      </c>
      <c r="Z4558" s="182">
        <v>1960</v>
      </c>
      <c r="AA4558" s="182">
        <v>591.29999999999995</v>
      </c>
      <c r="AB4558" s="182">
        <v>28</v>
      </c>
      <c r="AC4558" s="182">
        <v>2</v>
      </c>
      <c r="AD4558" s="182">
        <v>543.1</v>
      </c>
      <c r="AF4558" s="182" t="s">
        <v>9422</v>
      </c>
      <c r="AG4558" s="182" t="s">
        <v>17312</v>
      </c>
      <c r="AH4558" s="182" t="s">
        <v>2993</v>
      </c>
      <c r="AI4558" s="182" t="s">
        <v>17042</v>
      </c>
    </row>
    <row r="4559" spans="25:35" x14ac:dyDescent="0.4">
      <c r="Y4559" s="182" t="s">
        <v>9440</v>
      </c>
      <c r="Z4559" s="182">
        <v>1961</v>
      </c>
      <c r="AA4559" s="182">
        <v>536.79999999999995</v>
      </c>
      <c r="AB4559" s="182">
        <v>38</v>
      </c>
      <c r="AC4559" s="182">
        <v>2</v>
      </c>
      <c r="AD4559" s="182">
        <v>536.79999999999995</v>
      </c>
      <c r="AF4559" s="182" t="s">
        <v>9423</v>
      </c>
      <c r="AG4559" s="182" t="s">
        <v>17312</v>
      </c>
      <c r="AH4559" s="182" t="s">
        <v>17035</v>
      </c>
      <c r="AI4559" s="182" t="s">
        <v>17042</v>
      </c>
    </row>
    <row r="4560" spans="25:35" x14ac:dyDescent="0.4">
      <c r="Y4560" s="182" t="s">
        <v>584</v>
      </c>
      <c r="Z4560" s="182">
        <v>1969</v>
      </c>
      <c r="AA4560" s="182">
        <v>998.6</v>
      </c>
      <c r="AB4560" s="182">
        <v>37</v>
      </c>
      <c r="AC4560" s="182">
        <v>2</v>
      </c>
      <c r="AD4560" s="182">
        <v>911.3</v>
      </c>
      <c r="AF4560" s="182" t="s">
        <v>9425</v>
      </c>
      <c r="AG4560" s="182" t="s">
        <v>17312</v>
      </c>
      <c r="AH4560" s="182" t="s">
        <v>2993</v>
      </c>
      <c r="AI4560" s="182" t="s">
        <v>17042</v>
      </c>
    </row>
    <row r="4561" spans="25:35" x14ac:dyDescent="0.4">
      <c r="Y4561" s="182" t="s">
        <v>9442</v>
      </c>
      <c r="Z4561" s="182">
        <v>1971</v>
      </c>
      <c r="AA4561" s="182">
        <v>775.3</v>
      </c>
      <c r="AB4561" s="182">
        <v>35</v>
      </c>
      <c r="AC4561" s="182">
        <v>2</v>
      </c>
      <c r="AD4561" s="182">
        <v>716.1</v>
      </c>
      <c r="AF4561" s="182" t="s">
        <v>9426</v>
      </c>
      <c r="AG4561" s="182" t="s">
        <v>17312</v>
      </c>
      <c r="AH4561" s="182" t="s">
        <v>2993</v>
      </c>
      <c r="AI4561" s="182" t="s">
        <v>17042</v>
      </c>
    </row>
    <row r="4562" spans="25:35" x14ac:dyDescent="0.4">
      <c r="Y4562" s="182" t="s">
        <v>9443</v>
      </c>
      <c r="Z4562" s="182">
        <v>1964</v>
      </c>
      <c r="AA4562" s="182">
        <v>797.7</v>
      </c>
      <c r="AB4562" s="182">
        <v>43</v>
      </c>
      <c r="AC4562" s="182">
        <v>2</v>
      </c>
      <c r="AD4562" s="182">
        <v>737.8</v>
      </c>
      <c r="AF4562" s="182" t="s">
        <v>9427</v>
      </c>
      <c r="AG4562" s="182" t="s">
        <v>17312</v>
      </c>
      <c r="AH4562" s="182" t="s">
        <v>2993</v>
      </c>
      <c r="AI4562" s="182" t="s">
        <v>17042</v>
      </c>
    </row>
    <row r="4563" spans="25:35" x14ac:dyDescent="0.4">
      <c r="Y4563" s="182" t="s">
        <v>9445</v>
      </c>
      <c r="Z4563" s="182">
        <v>1988</v>
      </c>
      <c r="AA4563" s="182">
        <v>814</v>
      </c>
      <c r="AB4563" s="182">
        <v>39</v>
      </c>
      <c r="AC4563" s="182">
        <v>2</v>
      </c>
      <c r="AD4563" s="182">
        <v>753.3</v>
      </c>
      <c r="AF4563" s="182" t="s">
        <v>9428</v>
      </c>
      <c r="AG4563" s="182" t="s">
        <v>17312</v>
      </c>
      <c r="AH4563" s="182" t="s">
        <v>2993</v>
      </c>
      <c r="AI4563" s="182" t="s">
        <v>17042</v>
      </c>
    </row>
    <row r="4564" spans="25:35" x14ac:dyDescent="0.4">
      <c r="Y4564" s="182" t="s">
        <v>9446</v>
      </c>
      <c r="Z4564" s="182">
        <v>1964</v>
      </c>
      <c r="AA4564" s="182">
        <v>975.1</v>
      </c>
      <c r="AB4564" s="182">
        <v>51</v>
      </c>
      <c r="AC4564" s="182">
        <v>2</v>
      </c>
      <c r="AD4564" s="182">
        <v>893.1</v>
      </c>
      <c r="AF4564" s="182" t="s">
        <v>9430</v>
      </c>
      <c r="AG4564" s="182" t="s">
        <v>17312</v>
      </c>
      <c r="AH4564" s="182" t="s">
        <v>2993</v>
      </c>
      <c r="AI4564" s="182" t="s">
        <v>17042</v>
      </c>
    </row>
    <row r="4565" spans="25:35" x14ac:dyDescent="0.4">
      <c r="Y4565" s="182" t="s">
        <v>9447</v>
      </c>
      <c r="Z4565" s="182">
        <v>1968</v>
      </c>
      <c r="AA4565" s="182">
        <v>794.8</v>
      </c>
      <c r="AB4565" s="182">
        <v>31</v>
      </c>
      <c r="AC4565" s="182">
        <v>2</v>
      </c>
      <c r="AD4565" s="182">
        <v>736.1</v>
      </c>
      <c r="AF4565" s="182" t="s">
        <v>9432</v>
      </c>
      <c r="AG4565" s="182" t="s">
        <v>17312</v>
      </c>
      <c r="AH4565" s="182" t="s">
        <v>2993</v>
      </c>
      <c r="AI4565" s="182" t="s">
        <v>17042</v>
      </c>
    </row>
    <row r="4566" spans="25:35" x14ac:dyDescent="0.4">
      <c r="Y4566" s="182" t="s">
        <v>9448</v>
      </c>
      <c r="Z4566" s="182">
        <v>1970</v>
      </c>
      <c r="AA4566" s="182">
        <v>936.2</v>
      </c>
      <c r="AB4566" s="182">
        <v>33</v>
      </c>
      <c r="AC4566" s="182">
        <v>2</v>
      </c>
      <c r="AD4566" s="182">
        <v>853.9</v>
      </c>
      <c r="AF4566" s="182" t="s">
        <v>9433</v>
      </c>
      <c r="AG4566" s="182" t="s">
        <v>17323</v>
      </c>
      <c r="AH4566" s="182" t="s">
        <v>2993</v>
      </c>
      <c r="AI4566" s="182" t="s">
        <v>17042</v>
      </c>
    </row>
    <row r="4567" spans="25:35" x14ac:dyDescent="0.4">
      <c r="Y4567" s="182" t="s">
        <v>1649</v>
      </c>
      <c r="Z4567" s="182">
        <v>1973</v>
      </c>
      <c r="AA4567" s="182">
        <v>805.8</v>
      </c>
      <c r="AB4567" s="182">
        <v>36</v>
      </c>
      <c r="AC4567" s="182">
        <v>2</v>
      </c>
      <c r="AD4567" s="182">
        <v>744</v>
      </c>
      <c r="AF4567" s="182" t="s">
        <v>1646</v>
      </c>
      <c r="AG4567" s="182" t="s">
        <v>17325</v>
      </c>
      <c r="AH4567" s="182" t="s">
        <v>2993</v>
      </c>
      <c r="AI4567" s="182" t="s">
        <v>17042</v>
      </c>
    </row>
    <row r="4568" spans="25:35" x14ac:dyDescent="0.4">
      <c r="Y4568" s="182" t="s">
        <v>1650</v>
      </c>
      <c r="Z4568" s="182">
        <v>1970</v>
      </c>
      <c r="AA4568" s="182">
        <v>781.5</v>
      </c>
      <c r="AB4568" s="182">
        <v>29</v>
      </c>
      <c r="AC4568" s="182">
        <v>2</v>
      </c>
      <c r="AD4568" s="182">
        <v>722.4</v>
      </c>
      <c r="AF4568" s="182" t="s">
        <v>9436</v>
      </c>
      <c r="AG4568" s="182" t="s">
        <v>17323</v>
      </c>
      <c r="AH4568" s="182" t="s">
        <v>2993</v>
      </c>
      <c r="AI4568" s="182" t="s">
        <v>17042</v>
      </c>
    </row>
    <row r="4569" spans="25:35" x14ac:dyDescent="0.4">
      <c r="Y4569" s="182" t="s">
        <v>1651</v>
      </c>
      <c r="Z4569" s="182">
        <v>1970</v>
      </c>
      <c r="AA4569" s="182">
        <v>794.7</v>
      </c>
      <c r="AB4569" s="182">
        <v>38</v>
      </c>
      <c r="AC4569" s="182">
        <v>2</v>
      </c>
      <c r="AD4569" s="182">
        <v>737.8</v>
      </c>
      <c r="AF4569" s="182" t="s">
        <v>1647</v>
      </c>
      <c r="AG4569" s="182" t="s">
        <v>17323</v>
      </c>
      <c r="AH4569" s="182" t="s">
        <v>2993</v>
      </c>
      <c r="AI4569" s="182" t="s">
        <v>17042</v>
      </c>
    </row>
    <row r="4570" spans="25:35" x14ac:dyDescent="0.4">
      <c r="Y4570" s="182" t="s">
        <v>9452</v>
      </c>
      <c r="Z4570" s="182">
        <v>1975</v>
      </c>
      <c r="AA4570" s="182">
        <v>976.1</v>
      </c>
      <c r="AB4570" s="182">
        <v>47</v>
      </c>
      <c r="AC4570" s="182">
        <v>2</v>
      </c>
      <c r="AD4570" s="182">
        <v>891.7</v>
      </c>
      <c r="AF4570" s="182" t="s">
        <v>1648</v>
      </c>
      <c r="AG4570" s="182" t="s">
        <v>17312</v>
      </c>
      <c r="AH4570" s="182" t="s">
        <v>2993</v>
      </c>
      <c r="AI4570" s="182" t="s">
        <v>17042</v>
      </c>
    </row>
    <row r="4571" spans="25:35" x14ac:dyDescent="0.4">
      <c r="Y4571" s="182" t="s">
        <v>1652</v>
      </c>
      <c r="Z4571" s="182">
        <v>1978</v>
      </c>
      <c r="AA4571" s="182">
        <v>873.7</v>
      </c>
      <c r="AB4571" s="182">
        <v>31</v>
      </c>
      <c r="AC4571" s="182">
        <v>2</v>
      </c>
      <c r="AD4571" s="182">
        <v>873.7</v>
      </c>
      <c r="AF4571" s="182" t="s">
        <v>9438</v>
      </c>
      <c r="AG4571" s="182" t="s">
        <v>17312</v>
      </c>
      <c r="AH4571" s="182" t="s">
        <v>2993</v>
      </c>
      <c r="AI4571" s="182" t="s">
        <v>17042</v>
      </c>
    </row>
    <row r="4572" spans="25:35" x14ac:dyDescent="0.4">
      <c r="Y4572" s="182" t="s">
        <v>9455</v>
      </c>
      <c r="Z4572" s="182">
        <v>1980</v>
      </c>
      <c r="AA4572" s="182">
        <v>942.3</v>
      </c>
      <c r="AB4572" s="182">
        <v>32</v>
      </c>
      <c r="AC4572" s="182">
        <v>2</v>
      </c>
      <c r="AD4572" s="182">
        <v>856.3</v>
      </c>
      <c r="AF4572" s="182" t="s">
        <v>9440</v>
      </c>
      <c r="AG4572" s="182" t="s">
        <v>17312</v>
      </c>
      <c r="AH4572" s="182" t="s">
        <v>2993</v>
      </c>
      <c r="AI4572" s="182" t="s">
        <v>17042</v>
      </c>
    </row>
    <row r="4573" spans="25:35" x14ac:dyDescent="0.4">
      <c r="Y4573" s="182" t="s">
        <v>1653</v>
      </c>
      <c r="Z4573" s="182">
        <v>1979</v>
      </c>
      <c r="AA4573" s="182">
        <v>440.2</v>
      </c>
      <c r="AB4573" s="182">
        <v>31</v>
      </c>
      <c r="AC4573" s="182">
        <v>2</v>
      </c>
      <c r="AD4573" s="182">
        <v>320.3</v>
      </c>
      <c r="AF4573" s="182" t="s">
        <v>584</v>
      </c>
      <c r="AG4573" s="182" t="s">
        <v>17312</v>
      </c>
      <c r="AH4573" s="182" t="s">
        <v>2993</v>
      </c>
      <c r="AI4573" s="182" t="s">
        <v>17322</v>
      </c>
    </row>
    <row r="4574" spans="25:35" x14ac:dyDescent="0.4">
      <c r="Y4574" s="182" t="s">
        <v>585</v>
      </c>
      <c r="Z4574" s="182">
        <v>1982</v>
      </c>
      <c r="AA4574" s="182">
        <v>878.7</v>
      </c>
      <c r="AB4574" s="182">
        <v>28</v>
      </c>
      <c r="AC4574" s="182">
        <v>2</v>
      </c>
      <c r="AD4574" s="182">
        <v>878.7</v>
      </c>
      <c r="AF4574" s="182" t="s">
        <v>9442</v>
      </c>
      <c r="AG4574" s="182" t="s">
        <v>17312</v>
      </c>
      <c r="AH4574" s="182" t="s">
        <v>2993</v>
      </c>
      <c r="AI4574" s="182" t="s">
        <v>17042</v>
      </c>
    </row>
    <row r="4575" spans="25:35" x14ac:dyDescent="0.4">
      <c r="Y4575" s="182" t="s">
        <v>9458</v>
      </c>
      <c r="Z4575" s="182">
        <v>1985</v>
      </c>
      <c r="AA4575" s="182">
        <v>858.9</v>
      </c>
      <c r="AB4575" s="182">
        <v>43</v>
      </c>
      <c r="AC4575" s="182">
        <v>2</v>
      </c>
      <c r="AD4575" s="182">
        <v>858.9</v>
      </c>
      <c r="AF4575" s="182" t="s">
        <v>9443</v>
      </c>
      <c r="AG4575" s="182" t="s">
        <v>17312</v>
      </c>
      <c r="AH4575" s="182" t="s">
        <v>2993</v>
      </c>
      <c r="AI4575" s="182" t="s">
        <v>17042</v>
      </c>
    </row>
    <row r="4576" spans="25:35" x14ac:dyDescent="0.4">
      <c r="Y4576" s="182" t="s">
        <v>9457</v>
      </c>
      <c r="Z4576" s="182">
        <v>1974</v>
      </c>
      <c r="AA4576" s="182">
        <v>907.2</v>
      </c>
      <c r="AB4576" s="182">
        <v>43</v>
      </c>
      <c r="AC4576" s="182">
        <v>2</v>
      </c>
      <c r="AD4576" s="182">
        <v>907.2</v>
      </c>
      <c r="AF4576" s="182" t="s">
        <v>9445</v>
      </c>
      <c r="AG4576" s="182" t="s">
        <v>17312</v>
      </c>
      <c r="AH4576" s="182" t="s">
        <v>2993</v>
      </c>
      <c r="AI4576" s="182" t="s">
        <v>17042</v>
      </c>
    </row>
    <row r="4577" spans="25:35" x14ac:dyDescent="0.4">
      <c r="Y4577" s="182" t="s">
        <v>9459</v>
      </c>
      <c r="Z4577" s="182">
        <v>1987</v>
      </c>
      <c r="AA4577" s="182">
        <v>953.04</v>
      </c>
      <c r="AB4577" s="182">
        <v>31</v>
      </c>
      <c r="AC4577" s="182">
        <v>2</v>
      </c>
      <c r="AD4577" s="182">
        <v>863.5</v>
      </c>
      <c r="AF4577" s="182" t="s">
        <v>9446</v>
      </c>
      <c r="AG4577" s="182" t="s">
        <v>17312</v>
      </c>
      <c r="AH4577" s="182" t="s">
        <v>2993</v>
      </c>
      <c r="AI4577" s="182" t="s">
        <v>17322</v>
      </c>
    </row>
    <row r="4578" spans="25:35" x14ac:dyDescent="0.4">
      <c r="Y4578" s="182" t="s">
        <v>9461</v>
      </c>
      <c r="Z4578" s="182">
        <v>1978</v>
      </c>
      <c r="AA4578" s="182">
        <v>838.3</v>
      </c>
      <c r="AB4578" s="182">
        <v>31</v>
      </c>
      <c r="AC4578" s="182">
        <v>2</v>
      </c>
      <c r="AD4578" s="182">
        <v>838.3</v>
      </c>
      <c r="AF4578" s="182" t="s">
        <v>9447</v>
      </c>
      <c r="AG4578" s="182" t="s">
        <v>17312</v>
      </c>
      <c r="AH4578" s="182" t="s">
        <v>2993</v>
      </c>
      <c r="AI4578" s="182" t="s">
        <v>17042</v>
      </c>
    </row>
    <row r="4579" spans="25:35" x14ac:dyDescent="0.4">
      <c r="Y4579" s="182" t="s">
        <v>9462</v>
      </c>
      <c r="Z4579" s="182">
        <v>1984</v>
      </c>
      <c r="AA4579" s="182">
        <v>861.3</v>
      </c>
      <c r="AB4579" s="182">
        <v>40</v>
      </c>
      <c r="AC4579" s="182">
        <v>2</v>
      </c>
      <c r="AD4579" s="182">
        <v>861.3</v>
      </c>
      <c r="AF4579" s="182" t="s">
        <v>9448</v>
      </c>
      <c r="AG4579" s="182" t="s">
        <v>17312</v>
      </c>
      <c r="AH4579" s="182" t="s">
        <v>2993</v>
      </c>
      <c r="AI4579" s="182" t="s">
        <v>17322</v>
      </c>
    </row>
    <row r="4580" spans="25:35" x14ac:dyDescent="0.4">
      <c r="Y4580" s="182" t="s">
        <v>9463</v>
      </c>
      <c r="Z4580" s="182">
        <v>1976</v>
      </c>
      <c r="AA4580" s="182">
        <v>860.2</v>
      </c>
      <c r="AB4580" s="182">
        <v>35</v>
      </c>
      <c r="AC4580" s="182">
        <v>2</v>
      </c>
      <c r="AD4580" s="182">
        <v>860.2</v>
      </c>
      <c r="AF4580" s="182" t="s">
        <v>1649</v>
      </c>
      <c r="AG4580" s="182" t="s">
        <v>17312</v>
      </c>
      <c r="AH4580" s="182" t="s">
        <v>2993</v>
      </c>
      <c r="AI4580" s="182" t="s">
        <v>17042</v>
      </c>
    </row>
    <row r="4581" spans="25:35" x14ac:dyDescent="0.4">
      <c r="Y4581" s="182" t="s">
        <v>9465</v>
      </c>
      <c r="Z4581" s="182">
        <v>1983</v>
      </c>
      <c r="AA4581" s="182">
        <v>644.29999999999995</v>
      </c>
      <c r="AB4581" s="182">
        <v>42</v>
      </c>
      <c r="AC4581" s="182">
        <v>2</v>
      </c>
      <c r="AD4581" s="182">
        <v>582.4</v>
      </c>
      <c r="AF4581" s="182" t="s">
        <v>1650</v>
      </c>
      <c r="AG4581" s="182" t="s">
        <v>17312</v>
      </c>
      <c r="AH4581" s="182" t="s">
        <v>2993</v>
      </c>
      <c r="AI4581" s="182" t="s">
        <v>17042</v>
      </c>
    </row>
    <row r="4582" spans="25:35" x14ac:dyDescent="0.4">
      <c r="Y4582" s="182" t="s">
        <v>1654</v>
      </c>
      <c r="Z4582" s="182">
        <v>1979</v>
      </c>
      <c r="AA4582" s="182">
        <v>843.7</v>
      </c>
      <c r="AB4582" s="182">
        <v>42</v>
      </c>
      <c r="AC4582" s="182">
        <v>2</v>
      </c>
      <c r="AD4582" s="182">
        <v>843.7</v>
      </c>
      <c r="AF4582" s="182" t="s">
        <v>1651</v>
      </c>
      <c r="AG4582" s="182" t="s">
        <v>17312</v>
      </c>
      <c r="AH4582" s="182" t="s">
        <v>2993</v>
      </c>
      <c r="AI4582" s="182" t="s">
        <v>17042</v>
      </c>
    </row>
    <row r="4583" spans="25:35" x14ac:dyDescent="0.4">
      <c r="Y4583" s="182" t="s">
        <v>9468</v>
      </c>
      <c r="Z4583" s="182">
        <v>1983</v>
      </c>
      <c r="AA4583" s="182">
        <v>842.4</v>
      </c>
      <c r="AB4583" s="182">
        <v>36</v>
      </c>
      <c r="AC4583" s="182">
        <v>2</v>
      </c>
      <c r="AD4583" s="182">
        <v>842.4</v>
      </c>
      <c r="AF4583" s="182" t="s">
        <v>9452</v>
      </c>
      <c r="AG4583" s="182" t="s">
        <v>17312</v>
      </c>
      <c r="AH4583" s="182" t="s">
        <v>2993</v>
      </c>
      <c r="AI4583" s="182" t="s">
        <v>17322</v>
      </c>
    </row>
    <row r="4584" spans="25:35" x14ac:dyDescent="0.4">
      <c r="Y4584" s="182" t="s">
        <v>9469</v>
      </c>
      <c r="Z4584" s="182">
        <v>1986</v>
      </c>
      <c r="AA4584" s="182">
        <v>789.2</v>
      </c>
      <c r="AB4584" s="182">
        <v>41</v>
      </c>
      <c r="AC4584" s="182">
        <v>2</v>
      </c>
      <c r="AD4584" s="182">
        <v>789.2</v>
      </c>
      <c r="AF4584" s="182" t="s">
        <v>1652</v>
      </c>
      <c r="AG4584" s="182" t="s">
        <v>17327</v>
      </c>
      <c r="AH4584" s="182" t="s">
        <v>2993</v>
      </c>
      <c r="AI4584" s="182" t="s">
        <v>17322</v>
      </c>
    </row>
    <row r="4585" spans="25:35" x14ac:dyDescent="0.4">
      <c r="Y4585" s="182" t="s">
        <v>9472</v>
      </c>
      <c r="Z4585" s="182">
        <v>1967</v>
      </c>
      <c r="AA4585" s="182">
        <v>747.4</v>
      </c>
      <c r="AB4585" s="182">
        <v>42</v>
      </c>
      <c r="AC4585" s="182">
        <v>2</v>
      </c>
      <c r="AD4585" s="182">
        <v>641.6</v>
      </c>
      <c r="AF4585" s="182" t="s">
        <v>9455</v>
      </c>
      <c r="AG4585" s="182" t="s">
        <v>17312</v>
      </c>
      <c r="AH4585" s="182" t="s">
        <v>2993</v>
      </c>
      <c r="AI4585" s="182" t="s">
        <v>17322</v>
      </c>
    </row>
    <row r="4586" spans="25:35" x14ac:dyDescent="0.4">
      <c r="Y4586" s="182" t="s">
        <v>9474</v>
      </c>
      <c r="Z4586" s="182">
        <v>1940</v>
      </c>
      <c r="AA4586" s="182">
        <v>542</v>
      </c>
      <c r="AB4586" s="182">
        <v>17</v>
      </c>
      <c r="AC4586" s="182">
        <v>2</v>
      </c>
      <c r="AD4586" s="182">
        <v>484.4</v>
      </c>
      <c r="AF4586" s="182" t="s">
        <v>1653</v>
      </c>
      <c r="AG4586" s="182" t="s">
        <v>17327</v>
      </c>
      <c r="AH4586" s="182" t="s">
        <v>2993</v>
      </c>
      <c r="AI4586" s="182" t="s">
        <v>17042</v>
      </c>
    </row>
    <row r="4587" spans="25:35" x14ac:dyDescent="0.4">
      <c r="Y4587" s="182" t="s">
        <v>9476</v>
      </c>
      <c r="Z4587" s="182">
        <v>1934</v>
      </c>
      <c r="AA4587" s="182">
        <v>276.7</v>
      </c>
      <c r="AB4587" s="182">
        <v>15</v>
      </c>
      <c r="AC4587" s="182">
        <v>2</v>
      </c>
      <c r="AD4587" s="182">
        <v>249.4</v>
      </c>
      <c r="AF4587" s="182" t="s">
        <v>585</v>
      </c>
      <c r="AG4587" s="182" t="s">
        <v>17312</v>
      </c>
      <c r="AH4587" s="182" t="s">
        <v>2993</v>
      </c>
      <c r="AI4587" s="182" t="s">
        <v>17322</v>
      </c>
    </row>
    <row r="4588" spans="25:35" x14ac:dyDescent="0.4">
      <c r="Y4588" s="182" t="s">
        <v>9477</v>
      </c>
      <c r="Z4588" s="182">
        <v>1940</v>
      </c>
      <c r="AA4588" s="182">
        <v>396.5</v>
      </c>
      <c r="AB4588" s="182">
        <v>11</v>
      </c>
      <c r="AC4588" s="182">
        <v>2</v>
      </c>
      <c r="AD4588" s="182">
        <v>389.8</v>
      </c>
      <c r="AF4588" s="182" t="s">
        <v>9457</v>
      </c>
      <c r="AG4588" s="182" t="s">
        <v>17312</v>
      </c>
      <c r="AH4588" s="182" t="s">
        <v>2993</v>
      </c>
      <c r="AI4588" s="182" t="s">
        <v>17322</v>
      </c>
    </row>
    <row r="4589" spans="25:35" x14ac:dyDescent="0.4">
      <c r="Y4589" s="182" t="s">
        <v>9478</v>
      </c>
      <c r="Z4589" s="182">
        <v>1955</v>
      </c>
      <c r="AA4589" s="182">
        <v>438.5</v>
      </c>
      <c r="AB4589" s="182">
        <v>21</v>
      </c>
      <c r="AC4589" s="182">
        <v>2</v>
      </c>
      <c r="AD4589" s="182">
        <v>404.1</v>
      </c>
      <c r="AF4589" s="182" t="s">
        <v>9458</v>
      </c>
      <c r="AG4589" s="182" t="s">
        <v>17312</v>
      </c>
      <c r="AH4589" s="182" t="s">
        <v>2993</v>
      </c>
      <c r="AI4589" s="182" t="s">
        <v>17322</v>
      </c>
    </row>
    <row r="4590" spans="25:35" x14ac:dyDescent="0.4">
      <c r="Y4590" s="182" t="s">
        <v>9479</v>
      </c>
      <c r="Z4590" s="182">
        <v>1950</v>
      </c>
      <c r="AA4590" s="182">
        <v>737.6</v>
      </c>
      <c r="AB4590" s="182">
        <v>24</v>
      </c>
      <c r="AC4590" s="182">
        <v>2</v>
      </c>
      <c r="AD4590" s="182">
        <v>653</v>
      </c>
      <c r="AF4590" s="182" t="s">
        <v>9459</v>
      </c>
      <c r="AG4590" s="182" t="s">
        <v>17312</v>
      </c>
      <c r="AH4590" s="182" t="s">
        <v>2993</v>
      </c>
      <c r="AI4590" s="182" t="s">
        <v>17322</v>
      </c>
    </row>
    <row r="4591" spans="25:35" x14ac:dyDescent="0.4">
      <c r="Y4591" s="182" t="s">
        <v>1655</v>
      </c>
      <c r="Z4591" s="182">
        <v>1948</v>
      </c>
      <c r="AA4591" s="182">
        <v>746.1</v>
      </c>
      <c r="AB4591" s="182">
        <v>42</v>
      </c>
      <c r="AC4591" s="182">
        <v>2</v>
      </c>
      <c r="AD4591" s="182">
        <v>671.4</v>
      </c>
      <c r="AF4591" s="182" t="s">
        <v>9461</v>
      </c>
      <c r="AG4591" s="182" t="s">
        <v>17312</v>
      </c>
      <c r="AH4591" s="182" t="s">
        <v>2993</v>
      </c>
      <c r="AI4591" s="182" t="s">
        <v>17322</v>
      </c>
    </row>
    <row r="4592" spans="25:35" x14ac:dyDescent="0.4">
      <c r="Y4592" s="182" t="s">
        <v>9481</v>
      </c>
      <c r="Z4592" s="182">
        <v>1949</v>
      </c>
      <c r="AA4592" s="182">
        <v>766.1</v>
      </c>
      <c r="AB4592" s="182">
        <v>29</v>
      </c>
      <c r="AC4592" s="182">
        <v>2</v>
      </c>
      <c r="AD4592" s="182">
        <v>692.5</v>
      </c>
      <c r="AF4592" s="182" t="s">
        <v>9462</v>
      </c>
      <c r="AG4592" s="182" t="s">
        <v>17312</v>
      </c>
      <c r="AH4592" s="182" t="s">
        <v>2993</v>
      </c>
      <c r="AI4592" s="182" t="s">
        <v>17322</v>
      </c>
    </row>
    <row r="4593" spans="25:35" x14ac:dyDescent="0.4">
      <c r="Y4593" s="182" t="s">
        <v>1656</v>
      </c>
      <c r="Z4593" s="182">
        <v>1952</v>
      </c>
      <c r="AA4593" s="182">
        <v>405.1</v>
      </c>
      <c r="AB4593" s="182">
        <v>17</v>
      </c>
      <c r="AC4593" s="182">
        <v>2</v>
      </c>
      <c r="AD4593" s="182">
        <v>405.1</v>
      </c>
      <c r="AF4593" s="182" t="s">
        <v>9463</v>
      </c>
      <c r="AG4593" s="182" t="s">
        <v>17312</v>
      </c>
      <c r="AH4593" s="182" t="s">
        <v>2993</v>
      </c>
      <c r="AI4593" s="182" t="s">
        <v>17322</v>
      </c>
    </row>
    <row r="4594" spans="25:35" x14ac:dyDescent="0.4">
      <c r="Y4594" s="182" t="s">
        <v>1657</v>
      </c>
      <c r="Z4594" s="182">
        <v>1952</v>
      </c>
      <c r="AA4594" s="182">
        <v>418.4</v>
      </c>
      <c r="AB4594" s="182">
        <v>19</v>
      </c>
      <c r="AC4594" s="182">
        <v>2</v>
      </c>
      <c r="AD4594" s="182">
        <v>418.4</v>
      </c>
      <c r="AF4594" s="182" t="s">
        <v>9465</v>
      </c>
      <c r="AG4594" s="182" t="s">
        <v>17312</v>
      </c>
      <c r="AH4594" s="182" t="s">
        <v>2993</v>
      </c>
      <c r="AI4594" s="182" t="s">
        <v>17042</v>
      </c>
    </row>
    <row r="4595" spans="25:35" x14ac:dyDescent="0.4">
      <c r="Y4595" s="182" t="s">
        <v>9484</v>
      </c>
      <c r="Z4595" s="182">
        <v>1962</v>
      </c>
      <c r="AA4595" s="182">
        <v>540</v>
      </c>
      <c r="AB4595" s="182">
        <v>26</v>
      </c>
      <c r="AC4595" s="182">
        <v>2</v>
      </c>
      <c r="AD4595" s="182">
        <v>540</v>
      </c>
      <c r="AF4595" s="182" t="s">
        <v>1654</v>
      </c>
      <c r="AG4595" s="182" t="s">
        <v>17312</v>
      </c>
      <c r="AH4595" s="182" t="s">
        <v>2993</v>
      </c>
      <c r="AI4595" s="182" t="s">
        <v>17322</v>
      </c>
    </row>
    <row r="4596" spans="25:35" x14ac:dyDescent="0.4">
      <c r="Y4596" s="182" t="s">
        <v>9487</v>
      </c>
      <c r="Z4596" s="182">
        <v>1962</v>
      </c>
      <c r="AA4596" s="182">
        <v>533.4</v>
      </c>
      <c r="AB4596" s="182">
        <v>35</v>
      </c>
      <c r="AC4596" s="182">
        <v>2</v>
      </c>
      <c r="AD4596" s="182">
        <v>533.4</v>
      </c>
      <c r="AF4596" s="182" t="s">
        <v>9468</v>
      </c>
      <c r="AG4596" s="182" t="s">
        <v>17312</v>
      </c>
      <c r="AH4596" s="182" t="s">
        <v>2993</v>
      </c>
      <c r="AI4596" s="182" t="s">
        <v>17322</v>
      </c>
    </row>
    <row r="4597" spans="25:35" x14ac:dyDescent="0.4">
      <c r="Y4597" s="182" t="s">
        <v>9489</v>
      </c>
      <c r="Z4597" s="182">
        <v>1962</v>
      </c>
      <c r="AA4597" s="182">
        <v>528.20000000000005</v>
      </c>
      <c r="AB4597" s="182">
        <v>26</v>
      </c>
      <c r="AC4597" s="182">
        <v>2</v>
      </c>
      <c r="AD4597" s="182">
        <v>528.20000000000005</v>
      </c>
      <c r="AF4597" s="182" t="s">
        <v>9469</v>
      </c>
      <c r="AG4597" s="182" t="s">
        <v>17312</v>
      </c>
      <c r="AH4597" s="182" t="s">
        <v>2993</v>
      </c>
      <c r="AI4597" s="182" t="s">
        <v>17322</v>
      </c>
    </row>
    <row r="4598" spans="25:35" x14ac:dyDescent="0.4">
      <c r="Y4598" s="182" t="s">
        <v>1658</v>
      </c>
      <c r="Z4598" s="182">
        <v>1953</v>
      </c>
      <c r="AA4598" s="182">
        <v>405.8</v>
      </c>
      <c r="AB4598" s="182">
        <v>16</v>
      </c>
      <c r="AC4598" s="182">
        <v>2</v>
      </c>
      <c r="AD4598" s="182">
        <v>405.8</v>
      </c>
      <c r="AF4598" s="182" t="s">
        <v>9472</v>
      </c>
      <c r="AG4598" s="182" t="s">
        <v>17312</v>
      </c>
      <c r="AH4598" s="182" t="s">
        <v>2993</v>
      </c>
      <c r="AI4598" s="182" t="s">
        <v>17042</v>
      </c>
    </row>
    <row r="4599" spans="25:35" x14ac:dyDescent="0.4">
      <c r="Y4599" s="182" t="s">
        <v>586</v>
      </c>
      <c r="Z4599" s="182">
        <v>1994</v>
      </c>
      <c r="AA4599" s="182">
        <v>536.5</v>
      </c>
      <c r="AB4599" s="182">
        <v>20</v>
      </c>
      <c r="AC4599" s="182">
        <v>1</v>
      </c>
      <c r="AD4599" s="182">
        <v>385.3</v>
      </c>
      <c r="AF4599" s="182" t="s">
        <v>9474</v>
      </c>
      <c r="AG4599" s="182" t="s">
        <v>17327</v>
      </c>
      <c r="AH4599" s="182" t="s">
        <v>2993</v>
      </c>
      <c r="AI4599" s="182" t="s">
        <v>17042</v>
      </c>
    </row>
    <row r="4600" spans="25:35" x14ac:dyDescent="0.4">
      <c r="Y4600" s="182" t="s">
        <v>581</v>
      </c>
      <c r="Z4600" s="182">
        <v>1956</v>
      </c>
      <c r="AA4600" s="182">
        <v>390.5</v>
      </c>
      <c r="AB4600" s="182">
        <v>23</v>
      </c>
      <c r="AC4600" s="182">
        <v>2</v>
      </c>
      <c r="AD4600" s="182">
        <v>390.5</v>
      </c>
      <c r="AF4600" s="182" t="s">
        <v>9476</v>
      </c>
      <c r="AG4600" s="182" t="s">
        <v>17327</v>
      </c>
      <c r="AH4600" s="182" t="s">
        <v>2993</v>
      </c>
      <c r="AI4600" s="182" t="s">
        <v>17040</v>
      </c>
    </row>
    <row r="4601" spans="25:35" x14ac:dyDescent="0.4">
      <c r="Y4601" s="182" t="s">
        <v>9491</v>
      </c>
      <c r="Z4601" s="182">
        <v>1952</v>
      </c>
      <c r="AA4601" s="182">
        <v>449.5</v>
      </c>
      <c r="AB4601" s="182">
        <v>19</v>
      </c>
      <c r="AC4601" s="182">
        <v>2</v>
      </c>
      <c r="AD4601" s="182">
        <v>405</v>
      </c>
      <c r="AF4601" s="182" t="s">
        <v>9477</v>
      </c>
      <c r="AG4601" s="182" t="s">
        <v>17312</v>
      </c>
      <c r="AH4601" s="182" t="s">
        <v>2993</v>
      </c>
      <c r="AI4601" s="182" t="s">
        <v>17040</v>
      </c>
    </row>
    <row r="4602" spans="25:35" x14ac:dyDescent="0.4">
      <c r="Y4602" s="182" t="s">
        <v>9493</v>
      </c>
      <c r="Z4602" s="182">
        <v>1958</v>
      </c>
      <c r="AA4602" s="182">
        <v>633.9</v>
      </c>
      <c r="AB4602" s="182">
        <v>34</v>
      </c>
      <c r="AC4602" s="182">
        <v>2</v>
      </c>
      <c r="AD4602" s="182">
        <v>633.9</v>
      </c>
      <c r="AF4602" s="182" t="s">
        <v>9478</v>
      </c>
      <c r="AG4602" s="182" t="s">
        <v>17323</v>
      </c>
      <c r="AH4602" s="182" t="s">
        <v>2993</v>
      </c>
      <c r="AI4602" s="182" t="s">
        <v>17040</v>
      </c>
    </row>
    <row r="4603" spans="25:35" x14ac:dyDescent="0.4">
      <c r="Y4603" s="182" t="s">
        <v>9495</v>
      </c>
      <c r="Z4603" s="182">
        <v>1957</v>
      </c>
      <c r="AA4603" s="182">
        <v>444.3</v>
      </c>
      <c r="AB4603" s="182">
        <v>22</v>
      </c>
      <c r="AC4603" s="182">
        <v>2</v>
      </c>
      <c r="AD4603" s="182">
        <v>444.3</v>
      </c>
      <c r="AF4603" s="182" t="s">
        <v>9479</v>
      </c>
      <c r="AG4603" s="182" t="s">
        <v>17327</v>
      </c>
      <c r="AH4603" s="182" t="s">
        <v>2993</v>
      </c>
      <c r="AI4603" s="182" t="s">
        <v>17322</v>
      </c>
    </row>
    <row r="4604" spans="25:35" x14ac:dyDescent="0.4">
      <c r="Y4604" s="182" t="s">
        <v>9496</v>
      </c>
      <c r="Z4604" s="182">
        <v>1957</v>
      </c>
      <c r="AA4604" s="182">
        <v>518.9</v>
      </c>
      <c r="AB4604" s="182">
        <v>17</v>
      </c>
      <c r="AC4604" s="182">
        <v>2</v>
      </c>
      <c r="AD4604" s="182">
        <v>460.7</v>
      </c>
      <c r="AF4604" s="182" t="s">
        <v>1655</v>
      </c>
      <c r="AG4604" s="182" t="s">
        <v>17327</v>
      </c>
      <c r="AH4604" s="182" t="s">
        <v>2993</v>
      </c>
      <c r="AI4604" s="182" t="s">
        <v>17322</v>
      </c>
    </row>
    <row r="4605" spans="25:35" x14ac:dyDescent="0.4">
      <c r="Y4605" s="182" t="s">
        <v>589</v>
      </c>
      <c r="Z4605" s="182">
        <v>1956</v>
      </c>
      <c r="AA4605" s="182">
        <v>396.7</v>
      </c>
      <c r="AB4605" s="182">
        <v>25</v>
      </c>
      <c r="AC4605" s="182">
        <v>2</v>
      </c>
      <c r="AD4605" s="182">
        <v>396.7</v>
      </c>
      <c r="AF4605" s="182" t="s">
        <v>9481</v>
      </c>
      <c r="AG4605" s="182" t="s">
        <v>17327</v>
      </c>
      <c r="AH4605" s="182" t="s">
        <v>2993</v>
      </c>
      <c r="AI4605" s="182" t="s">
        <v>17322</v>
      </c>
    </row>
    <row r="4606" spans="25:35" x14ac:dyDescent="0.4">
      <c r="Y4606" s="182" t="s">
        <v>9498</v>
      </c>
      <c r="Z4606" s="182">
        <v>1957</v>
      </c>
      <c r="AA4606" s="182">
        <v>501.9</v>
      </c>
      <c r="AB4606" s="182">
        <v>13</v>
      </c>
      <c r="AC4606" s="182">
        <v>2</v>
      </c>
      <c r="AD4606" s="182">
        <v>445.7</v>
      </c>
      <c r="AF4606" s="182" t="s">
        <v>1656</v>
      </c>
      <c r="AG4606" s="182" t="s">
        <v>17471</v>
      </c>
      <c r="AH4606" s="182" t="s">
        <v>2993</v>
      </c>
      <c r="AI4606" s="182" t="s">
        <v>17042</v>
      </c>
    </row>
    <row r="4607" spans="25:35" x14ac:dyDescent="0.4">
      <c r="Y4607" s="182" t="s">
        <v>9500</v>
      </c>
      <c r="Z4607" s="182">
        <v>1954</v>
      </c>
      <c r="AA4607" s="182">
        <v>378.4</v>
      </c>
      <c r="AB4607" s="182">
        <v>15</v>
      </c>
      <c r="AC4607" s="182">
        <v>2</v>
      </c>
      <c r="AD4607" s="182">
        <v>378.4</v>
      </c>
      <c r="AF4607" s="182" t="s">
        <v>1657</v>
      </c>
      <c r="AG4607" s="182" t="s">
        <v>17471</v>
      </c>
      <c r="AH4607" s="182" t="s">
        <v>2993</v>
      </c>
      <c r="AI4607" s="182" t="s">
        <v>17042</v>
      </c>
    </row>
    <row r="4608" spans="25:35" x14ac:dyDescent="0.4">
      <c r="Y4608" s="182" t="s">
        <v>9503</v>
      </c>
      <c r="Z4608" s="182">
        <v>1957</v>
      </c>
      <c r="AA4608" s="182">
        <v>443.9</v>
      </c>
      <c r="AB4608" s="182">
        <v>22</v>
      </c>
      <c r="AC4608" s="182">
        <v>2</v>
      </c>
      <c r="AD4608" s="182">
        <v>443.9</v>
      </c>
      <c r="AF4608" s="182" t="s">
        <v>9484</v>
      </c>
      <c r="AG4608" s="182" t="s">
        <v>17312</v>
      </c>
      <c r="AH4608" s="182" t="s">
        <v>2993</v>
      </c>
      <c r="AI4608" s="182" t="s">
        <v>17042</v>
      </c>
    </row>
    <row r="4609" spans="25:35" x14ac:dyDescent="0.4">
      <c r="Y4609" s="182" t="s">
        <v>9506</v>
      </c>
      <c r="Z4609" s="182">
        <v>1951</v>
      </c>
      <c r="AA4609" s="182">
        <v>407.2</v>
      </c>
      <c r="AB4609" s="182">
        <v>24</v>
      </c>
      <c r="AC4609" s="182">
        <v>2</v>
      </c>
      <c r="AD4609" s="182">
        <v>407.2</v>
      </c>
      <c r="AF4609" s="182" t="s">
        <v>9487</v>
      </c>
      <c r="AG4609" s="182" t="s">
        <v>17312</v>
      </c>
      <c r="AH4609" s="182" t="s">
        <v>2993</v>
      </c>
      <c r="AI4609" s="182" t="s">
        <v>17042</v>
      </c>
    </row>
    <row r="4610" spans="25:35" x14ac:dyDescent="0.4">
      <c r="Y4610" s="182" t="s">
        <v>9507</v>
      </c>
      <c r="Z4610" s="182">
        <v>1961</v>
      </c>
      <c r="AA4610" s="182">
        <v>687.9</v>
      </c>
      <c r="AB4610" s="182">
        <v>22</v>
      </c>
      <c r="AC4610" s="182">
        <v>2</v>
      </c>
      <c r="AD4610" s="182">
        <v>639.29999999999995</v>
      </c>
      <c r="AF4610" s="182" t="s">
        <v>9489</v>
      </c>
      <c r="AG4610" s="182" t="s">
        <v>17312</v>
      </c>
      <c r="AH4610" s="182" t="s">
        <v>2993</v>
      </c>
      <c r="AI4610" s="182" t="s">
        <v>17042</v>
      </c>
    </row>
    <row r="4611" spans="25:35" x14ac:dyDescent="0.4">
      <c r="Y4611" s="182" t="s">
        <v>9508</v>
      </c>
      <c r="Z4611" s="182">
        <v>1980</v>
      </c>
      <c r="AA4611" s="182">
        <v>3634.5</v>
      </c>
      <c r="AB4611" s="182">
        <v>156</v>
      </c>
      <c r="AC4611" s="182">
        <v>5</v>
      </c>
      <c r="AD4611" s="182">
        <v>3634.5</v>
      </c>
      <c r="AF4611" s="182" t="s">
        <v>1658</v>
      </c>
      <c r="AG4611" s="182" t="s">
        <v>17323</v>
      </c>
      <c r="AH4611" s="182" t="s">
        <v>2993</v>
      </c>
      <c r="AI4611" s="182" t="s">
        <v>17040</v>
      </c>
    </row>
    <row r="4612" spans="25:35" x14ac:dyDescent="0.4">
      <c r="Y4612" s="182" t="s">
        <v>9510</v>
      </c>
      <c r="Z4612" s="182">
        <v>1975</v>
      </c>
      <c r="AA4612" s="182">
        <v>5017.3</v>
      </c>
      <c r="AB4612" s="182">
        <v>193</v>
      </c>
      <c r="AC4612" s="182">
        <v>5</v>
      </c>
      <c r="AD4612" s="182">
        <v>4600.3999999999996</v>
      </c>
      <c r="AF4612" s="182" t="s">
        <v>586</v>
      </c>
      <c r="AG4612" s="182" t="s">
        <v>17325</v>
      </c>
      <c r="AH4612" s="182" t="s">
        <v>2993</v>
      </c>
      <c r="AI4612" s="182" t="s">
        <v>17042</v>
      </c>
    </row>
    <row r="4613" spans="25:35" x14ac:dyDescent="0.4">
      <c r="Y4613" s="182" t="s">
        <v>9512</v>
      </c>
      <c r="Z4613" s="182">
        <v>1964</v>
      </c>
      <c r="AA4613" s="182">
        <v>689.9</v>
      </c>
      <c r="AB4613" s="182">
        <v>29</v>
      </c>
      <c r="AC4613" s="182">
        <v>2</v>
      </c>
      <c r="AD4613" s="182">
        <v>642.20000000000005</v>
      </c>
      <c r="AF4613" s="182" t="s">
        <v>581</v>
      </c>
      <c r="AG4613" s="182" t="s">
        <v>17312</v>
      </c>
      <c r="AH4613" s="182" t="s">
        <v>2993</v>
      </c>
      <c r="AI4613" s="182" t="s">
        <v>17042</v>
      </c>
    </row>
    <row r="4614" spans="25:35" x14ac:dyDescent="0.4">
      <c r="Y4614" s="182" t="s">
        <v>9513</v>
      </c>
      <c r="Z4614" s="182">
        <v>1967</v>
      </c>
      <c r="AA4614" s="182">
        <v>2588.6</v>
      </c>
      <c r="AB4614" s="182">
        <v>140</v>
      </c>
      <c r="AC4614" s="182">
        <v>4</v>
      </c>
      <c r="AD4614" s="182">
        <v>1640</v>
      </c>
      <c r="AF4614" s="182" t="s">
        <v>9491</v>
      </c>
      <c r="AG4614" s="182" t="s">
        <v>17312</v>
      </c>
      <c r="AH4614" s="182" t="s">
        <v>2993</v>
      </c>
      <c r="AI4614" s="182" t="s">
        <v>17042</v>
      </c>
    </row>
    <row r="4615" spans="25:35" x14ac:dyDescent="0.4">
      <c r="Y4615" s="182" t="s">
        <v>9514</v>
      </c>
      <c r="Z4615" s="182">
        <v>1926</v>
      </c>
      <c r="AA4615" s="182">
        <v>1825.5</v>
      </c>
      <c r="AB4615" s="182">
        <v>100</v>
      </c>
      <c r="AC4615" s="182">
        <v>3</v>
      </c>
      <c r="AD4615" s="182">
        <v>1629.2</v>
      </c>
      <c r="AF4615" s="182" t="s">
        <v>9493</v>
      </c>
      <c r="AG4615" s="182" t="s">
        <v>17312</v>
      </c>
      <c r="AH4615" s="182" t="s">
        <v>2993</v>
      </c>
      <c r="AI4615" s="182" t="s">
        <v>17042</v>
      </c>
    </row>
    <row r="4616" spans="25:35" x14ac:dyDescent="0.4">
      <c r="Y4616" s="182" t="s">
        <v>9515</v>
      </c>
      <c r="Z4616" s="182">
        <v>1929</v>
      </c>
      <c r="AA4616" s="182">
        <v>1860.7</v>
      </c>
      <c r="AB4616" s="182">
        <v>81</v>
      </c>
      <c r="AC4616" s="182">
        <v>3</v>
      </c>
      <c r="AD4616" s="182">
        <v>1679.1</v>
      </c>
      <c r="AF4616" s="182" t="s">
        <v>9495</v>
      </c>
      <c r="AG4616" s="182" t="s">
        <v>17312</v>
      </c>
      <c r="AH4616" s="182" t="s">
        <v>2993</v>
      </c>
      <c r="AI4616" s="182" t="s">
        <v>17042</v>
      </c>
    </row>
    <row r="4617" spans="25:35" x14ac:dyDescent="0.4">
      <c r="Y4617" s="182" t="s">
        <v>9517</v>
      </c>
      <c r="Z4617" s="182">
        <v>1961</v>
      </c>
      <c r="AA4617" s="182">
        <v>1596.7</v>
      </c>
      <c r="AB4617" s="182">
        <v>38</v>
      </c>
      <c r="AC4617" s="182">
        <v>3</v>
      </c>
      <c r="AD4617" s="182">
        <v>1456.5</v>
      </c>
      <c r="AF4617" s="182" t="s">
        <v>9496</v>
      </c>
      <c r="AG4617" s="182" t="s">
        <v>17312</v>
      </c>
      <c r="AH4617" s="182" t="s">
        <v>2993</v>
      </c>
      <c r="AI4617" s="182" t="s">
        <v>17042</v>
      </c>
    </row>
    <row r="4618" spans="25:35" x14ac:dyDescent="0.4">
      <c r="Y4618" s="182" t="s">
        <v>9518</v>
      </c>
      <c r="Z4618" s="182">
        <v>1940</v>
      </c>
      <c r="AA4618" s="182">
        <v>2215.6</v>
      </c>
      <c r="AB4618" s="182">
        <v>76</v>
      </c>
      <c r="AC4618" s="182">
        <v>4</v>
      </c>
      <c r="AD4618" s="182">
        <v>1327.3</v>
      </c>
      <c r="AF4618" s="182" t="s">
        <v>589</v>
      </c>
      <c r="AG4618" s="182" t="s">
        <v>17312</v>
      </c>
      <c r="AH4618" s="182" t="s">
        <v>2993</v>
      </c>
      <c r="AI4618" s="182" t="s">
        <v>17042</v>
      </c>
    </row>
    <row r="4619" spans="25:35" x14ac:dyDescent="0.4">
      <c r="Y4619" s="182" t="s">
        <v>587</v>
      </c>
      <c r="Z4619" s="182">
        <v>1964</v>
      </c>
      <c r="AA4619" s="182">
        <v>331.9</v>
      </c>
      <c r="AB4619" s="182">
        <v>20</v>
      </c>
      <c r="AC4619" s="182">
        <v>2</v>
      </c>
      <c r="AD4619" s="182">
        <v>312.60000000000002</v>
      </c>
      <c r="AF4619" s="182" t="s">
        <v>9498</v>
      </c>
      <c r="AG4619" s="182" t="s">
        <v>17312</v>
      </c>
      <c r="AH4619" s="182" t="s">
        <v>2993</v>
      </c>
      <c r="AI4619" s="182" t="s">
        <v>17042</v>
      </c>
    </row>
    <row r="4620" spans="25:35" x14ac:dyDescent="0.4">
      <c r="Y4620" s="182" t="s">
        <v>9521</v>
      </c>
      <c r="Z4620" s="182">
        <v>1951</v>
      </c>
      <c r="AA4620" s="182">
        <v>394.1</v>
      </c>
      <c r="AB4620" s="182">
        <v>15</v>
      </c>
      <c r="AC4620" s="182">
        <v>2</v>
      </c>
      <c r="AD4620" s="182">
        <v>394.1</v>
      </c>
      <c r="AF4620" s="182" t="s">
        <v>9500</v>
      </c>
      <c r="AG4620" s="182" t="s">
        <v>17312</v>
      </c>
      <c r="AH4620" s="182" t="s">
        <v>2993</v>
      </c>
      <c r="AI4620" s="182" t="s">
        <v>17042</v>
      </c>
    </row>
    <row r="4621" spans="25:35" x14ac:dyDescent="0.4">
      <c r="Y4621" s="182" t="s">
        <v>9523</v>
      </c>
      <c r="Z4621" s="182">
        <v>1951</v>
      </c>
      <c r="AA4621" s="182">
        <v>449.5</v>
      </c>
      <c r="AB4621" s="182">
        <v>13</v>
      </c>
      <c r="AC4621" s="182">
        <v>2</v>
      </c>
      <c r="AD4621" s="182">
        <v>404.1</v>
      </c>
      <c r="AF4621" s="182" t="s">
        <v>9503</v>
      </c>
      <c r="AG4621" s="182" t="s">
        <v>17312</v>
      </c>
      <c r="AH4621" s="182" t="s">
        <v>2993</v>
      </c>
      <c r="AI4621" s="182" t="s">
        <v>17042</v>
      </c>
    </row>
    <row r="4622" spans="25:35" x14ac:dyDescent="0.4">
      <c r="Y4622" s="182" t="s">
        <v>9524</v>
      </c>
      <c r="Z4622" s="182">
        <v>1951</v>
      </c>
      <c r="AA4622" s="182">
        <v>373.5</v>
      </c>
      <c r="AB4622" s="182">
        <v>15</v>
      </c>
      <c r="AC4622" s="182">
        <v>2</v>
      </c>
      <c r="AD4622" s="182">
        <v>373.5</v>
      </c>
      <c r="AF4622" s="182" t="s">
        <v>9506</v>
      </c>
      <c r="AG4622" s="182" t="s">
        <v>17471</v>
      </c>
      <c r="AH4622" s="182" t="s">
        <v>17035</v>
      </c>
      <c r="AI4622" s="182" t="s">
        <v>17042</v>
      </c>
    </row>
    <row r="4623" spans="25:35" x14ac:dyDescent="0.4">
      <c r="Y4623" s="182" t="s">
        <v>9525</v>
      </c>
      <c r="Z4623" s="182">
        <v>1959</v>
      </c>
      <c r="AA4623" s="182">
        <v>680.5</v>
      </c>
      <c r="AB4623" s="182">
        <v>38</v>
      </c>
      <c r="AC4623" s="182">
        <v>2</v>
      </c>
      <c r="AD4623" s="182">
        <v>632.1</v>
      </c>
      <c r="AF4623" s="182" t="s">
        <v>9507</v>
      </c>
      <c r="AG4623" s="182" t="s">
        <v>17312</v>
      </c>
      <c r="AH4623" s="182" t="s">
        <v>2993</v>
      </c>
      <c r="AI4623" s="182" t="s">
        <v>17042</v>
      </c>
    </row>
    <row r="4624" spans="25:35" x14ac:dyDescent="0.4">
      <c r="Y4624" s="182" t="s">
        <v>9527</v>
      </c>
      <c r="Z4624" s="182">
        <v>1956</v>
      </c>
      <c r="AA4624" s="182">
        <v>440.7</v>
      </c>
      <c r="AB4624" s="182">
        <v>19</v>
      </c>
      <c r="AC4624" s="182">
        <v>2</v>
      </c>
      <c r="AD4624" s="182">
        <v>397.6</v>
      </c>
      <c r="AF4624" s="182" t="s">
        <v>9508</v>
      </c>
      <c r="AG4624" s="182" t="s">
        <v>17312</v>
      </c>
      <c r="AH4624" s="182" t="s">
        <v>2993</v>
      </c>
      <c r="AI4624" s="182" t="s">
        <v>17315</v>
      </c>
    </row>
    <row r="4625" spans="25:35" x14ac:dyDescent="0.4">
      <c r="Y4625" s="182" t="s">
        <v>9529</v>
      </c>
      <c r="Z4625" s="182">
        <v>1956</v>
      </c>
      <c r="AA4625" s="182">
        <v>397.7</v>
      </c>
      <c r="AB4625" s="182">
        <v>15</v>
      </c>
      <c r="AC4625" s="182">
        <v>2</v>
      </c>
      <c r="AD4625" s="182">
        <v>397.7</v>
      </c>
      <c r="AF4625" s="182" t="s">
        <v>9510</v>
      </c>
      <c r="AG4625" s="182" t="s">
        <v>17319</v>
      </c>
      <c r="AH4625" s="182" t="s">
        <v>2993</v>
      </c>
      <c r="AI4625" s="182" t="s">
        <v>17320</v>
      </c>
    </row>
    <row r="4626" spans="25:35" x14ac:dyDescent="0.4">
      <c r="Y4626" s="182" t="s">
        <v>9530</v>
      </c>
      <c r="Z4626" s="182">
        <v>1952</v>
      </c>
      <c r="AA4626" s="182">
        <v>384.5</v>
      </c>
      <c r="AB4626" s="182">
        <v>23</v>
      </c>
      <c r="AC4626" s="182">
        <v>2</v>
      </c>
      <c r="AD4626" s="182">
        <v>384.5</v>
      </c>
      <c r="AF4626" s="182" t="s">
        <v>9512</v>
      </c>
      <c r="AG4626" s="182" t="s">
        <v>17312</v>
      </c>
      <c r="AH4626" s="182" t="s">
        <v>2993</v>
      </c>
      <c r="AI4626" s="182" t="s">
        <v>17042</v>
      </c>
    </row>
    <row r="4627" spans="25:35" x14ac:dyDescent="0.4">
      <c r="Y4627" s="182" t="s">
        <v>9531</v>
      </c>
      <c r="Z4627" s="182">
        <v>1953</v>
      </c>
      <c r="AA4627" s="182">
        <v>383.3</v>
      </c>
      <c r="AB4627" s="182">
        <v>21</v>
      </c>
      <c r="AC4627" s="182">
        <v>2</v>
      </c>
      <c r="AD4627" s="182">
        <v>383.3</v>
      </c>
      <c r="AF4627" s="182" t="s">
        <v>9513</v>
      </c>
      <c r="AG4627" s="182" t="s">
        <v>17312</v>
      </c>
      <c r="AH4627" s="182" t="s">
        <v>17035</v>
      </c>
      <c r="AI4627" s="182" t="s">
        <v>17040</v>
      </c>
    </row>
    <row r="4628" spans="25:35" x14ac:dyDescent="0.4">
      <c r="Y4628" s="182" t="s">
        <v>17224</v>
      </c>
      <c r="Z4628" s="182">
        <v>1950</v>
      </c>
      <c r="AA4628" s="182">
        <v>402.3</v>
      </c>
      <c r="AB4628" s="182">
        <v>19</v>
      </c>
      <c r="AC4628" s="182">
        <v>2</v>
      </c>
      <c r="AD4628" s="182">
        <v>402.3</v>
      </c>
      <c r="AF4628" s="182" t="s">
        <v>9514</v>
      </c>
      <c r="AG4628" s="182" t="s">
        <v>17312</v>
      </c>
      <c r="AH4628" s="182" t="s">
        <v>2993</v>
      </c>
      <c r="AI4628" s="182" t="s">
        <v>17331</v>
      </c>
    </row>
    <row r="4629" spans="25:35" x14ac:dyDescent="0.4">
      <c r="Y4629" s="182" t="s">
        <v>1659</v>
      </c>
      <c r="Z4629" s="182">
        <v>1958</v>
      </c>
      <c r="AA4629" s="182">
        <v>744.4</v>
      </c>
      <c r="AB4629" s="182">
        <v>29</v>
      </c>
      <c r="AC4629" s="182">
        <v>2</v>
      </c>
      <c r="AD4629" s="182">
        <v>688.4</v>
      </c>
      <c r="AF4629" s="182" t="s">
        <v>9515</v>
      </c>
      <c r="AG4629" s="182" t="s">
        <v>17312</v>
      </c>
      <c r="AH4629" s="182" t="s">
        <v>17035</v>
      </c>
      <c r="AI4629" s="182" t="s">
        <v>17331</v>
      </c>
    </row>
    <row r="4630" spans="25:35" x14ac:dyDescent="0.4">
      <c r="Y4630" s="182" t="s">
        <v>9534</v>
      </c>
      <c r="Z4630" s="182">
        <v>1962</v>
      </c>
      <c r="AA4630" s="182">
        <v>703</v>
      </c>
      <c r="AB4630" s="182">
        <v>28</v>
      </c>
      <c r="AC4630" s="182">
        <v>2</v>
      </c>
      <c r="AD4630" s="182">
        <v>648.9</v>
      </c>
      <c r="AF4630" s="182" t="s">
        <v>9517</v>
      </c>
      <c r="AG4630" s="182" t="s">
        <v>17312</v>
      </c>
      <c r="AH4630" s="182" t="s">
        <v>2993</v>
      </c>
      <c r="AI4630" s="182" t="s">
        <v>17042</v>
      </c>
    </row>
    <row r="4631" spans="25:35" x14ac:dyDescent="0.4">
      <c r="Y4631" s="182" t="s">
        <v>9536</v>
      </c>
      <c r="Z4631" s="182">
        <v>1958</v>
      </c>
      <c r="AA4631" s="182">
        <v>615</v>
      </c>
      <c r="AB4631" s="182">
        <v>25</v>
      </c>
      <c r="AC4631" s="182">
        <v>2</v>
      </c>
      <c r="AD4631" s="182">
        <v>568.29999999999995</v>
      </c>
      <c r="AF4631" s="182" t="s">
        <v>9518</v>
      </c>
      <c r="AG4631" s="182" t="s">
        <v>17312</v>
      </c>
      <c r="AH4631" s="182" t="s">
        <v>17035</v>
      </c>
      <c r="AI4631" s="182" t="s">
        <v>17322</v>
      </c>
    </row>
    <row r="4632" spans="25:35" x14ac:dyDescent="0.4">
      <c r="Y4632" s="182" t="s">
        <v>9537</v>
      </c>
      <c r="Z4632" s="182">
        <v>1959</v>
      </c>
      <c r="AA4632" s="182">
        <v>705</v>
      </c>
      <c r="AB4632" s="182">
        <v>42</v>
      </c>
      <c r="AC4632" s="182">
        <v>2</v>
      </c>
      <c r="AD4632" s="182">
        <v>656.8</v>
      </c>
      <c r="AF4632" s="182" t="s">
        <v>587</v>
      </c>
      <c r="AG4632" s="182" t="s">
        <v>17312</v>
      </c>
      <c r="AH4632" s="182" t="s">
        <v>2993</v>
      </c>
      <c r="AI4632" s="182" t="s">
        <v>17042</v>
      </c>
    </row>
    <row r="4633" spans="25:35" x14ac:dyDescent="0.4">
      <c r="Y4633" s="182" t="s">
        <v>1660</v>
      </c>
      <c r="Z4633" s="182">
        <v>1969</v>
      </c>
      <c r="AA4633" s="182">
        <v>725.2</v>
      </c>
      <c r="AB4633" s="182">
        <v>25</v>
      </c>
      <c r="AC4633" s="182">
        <v>2</v>
      </c>
      <c r="AD4633" s="182">
        <v>674.9</v>
      </c>
      <c r="AF4633" s="182" t="s">
        <v>9521</v>
      </c>
      <c r="AG4633" s="182" t="s">
        <v>17471</v>
      </c>
      <c r="AH4633" s="182" t="s">
        <v>2993</v>
      </c>
      <c r="AI4633" s="182" t="s">
        <v>17042</v>
      </c>
    </row>
    <row r="4634" spans="25:35" x14ac:dyDescent="0.4">
      <c r="Y4634" s="182" t="s">
        <v>9538</v>
      </c>
      <c r="Z4634" s="182">
        <v>1959</v>
      </c>
      <c r="AA4634" s="182">
        <v>654.20000000000005</v>
      </c>
      <c r="AB4634" s="182">
        <v>34</v>
      </c>
      <c r="AC4634" s="182">
        <v>2</v>
      </c>
      <c r="AD4634" s="182">
        <v>602.9</v>
      </c>
      <c r="AF4634" s="182" t="s">
        <v>9523</v>
      </c>
      <c r="AG4634" s="182" t="s">
        <v>17471</v>
      </c>
      <c r="AH4634" s="182" t="s">
        <v>2993</v>
      </c>
      <c r="AI4634" s="182" t="s">
        <v>17042</v>
      </c>
    </row>
    <row r="4635" spans="25:35" x14ac:dyDescent="0.4">
      <c r="Y4635" s="182" t="s">
        <v>1661</v>
      </c>
      <c r="Z4635" s="182">
        <v>1958</v>
      </c>
      <c r="AA4635" s="182">
        <v>610.29999999999995</v>
      </c>
      <c r="AB4635" s="182">
        <v>26</v>
      </c>
      <c r="AC4635" s="182">
        <v>2</v>
      </c>
      <c r="AD4635" s="182">
        <v>564.5</v>
      </c>
      <c r="AF4635" s="182" t="s">
        <v>9524</v>
      </c>
      <c r="AG4635" s="182" t="s">
        <v>17312</v>
      </c>
      <c r="AH4635" s="182" t="s">
        <v>2993</v>
      </c>
      <c r="AI4635" s="182" t="s">
        <v>17042</v>
      </c>
    </row>
    <row r="4636" spans="25:35" x14ac:dyDescent="0.4">
      <c r="Y4636" s="182" t="s">
        <v>1662</v>
      </c>
      <c r="Z4636" s="182">
        <v>1959</v>
      </c>
      <c r="AA4636" s="182">
        <v>673.3</v>
      </c>
      <c r="AB4636" s="182">
        <v>42</v>
      </c>
      <c r="AC4636" s="182">
        <v>2</v>
      </c>
      <c r="AD4636" s="182">
        <v>622.29999999999995</v>
      </c>
      <c r="AF4636" s="182" t="s">
        <v>9525</v>
      </c>
      <c r="AG4636" s="182" t="s">
        <v>17312</v>
      </c>
      <c r="AH4636" s="182" t="s">
        <v>2993</v>
      </c>
      <c r="AI4636" s="182" t="s">
        <v>17042</v>
      </c>
    </row>
    <row r="4637" spans="25:35" x14ac:dyDescent="0.4">
      <c r="Y4637" s="182" t="s">
        <v>9541</v>
      </c>
      <c r="Z4637" s="182">
        <v>1954</v>
      </c>
      <c r="AA4637" s="182">
        <v>426.1</v>
      </c>
      <c r="AB4637" s="182">
        <v>15</v>
      </c>
      <c r="AC4637" s="182">
        <v>2</v>
      </c>
      <c r="AD4637" s="182">
        <v>389.3</v>
      </c>
      <c r="AF4637" s="182" t="s">
        <v>9527</v>
      </c>
      <c r="AG4637" s="182" t="s">
        <v>17312</v>
      </c>
      <c r="AH4637" s="182" t="s">
        <v>2993</v>
      </c>
      <c r="AI4637" s="182" t="s">
        <v>17042</v>
      </c>
    </row>
    <row r="4638" spans="25:35" x14ac:dyDescent="0.4">
      <c r="Y4638" s="182" t="s">
        <v>9542</v>
      </c>
      <c r="Z4638" s="182">
        <v>1954</v>
      </c>
      <c r="AA4638" s="182">
        <v>376.7</v>
      </c>
      <c r="AB4638" s="182">
        <v>17</v>
      </c>
      <c r="AC4638" s="182">
        <v>2</v>
      </c>
      <c r="AD4638" s="182">
        <v>376.7</v>
      </c>
      <c r="AF4638" s="182" t="s">
        <v>9529</v>
      </c>
      <c r="AG4638" s="182" t="s">
        <v>17312</v>
      </c>
      <c r="AH4638" s="182" t="s">
        <v>17035</v>
      </c>
      <c r="AI4638" s="182" t="s">
        <v>17042</v>
      </c>
    </row>
    <row r="4639" spans="25:35" x14ac:dyDescent="0.4">
      <c r="Y4639" s="182" t="s">
        <v>572</v>
      </c>
      <c r="Z4639" s="182">
        <v>1969</v>
      </c>
      <c r="AA4639" s="182">
        <v>4014.8</v>
      </c>
      <c r="AB4639" s="182">
        <v>110</v>
      </c>
      <c r="AC4639" s="182">
        <v>5</v>
      </c>
      <c r="AD4639" s="182">
        <v>4011.1</v>
      </c>
      <c r="AF4639" s="182" t="s">
        <v>9530</v>
      </c>
      <c r="AG4639" s="182" t="s">
        <v>17312</v>
      </c>
      <c r="AH4639" s="182" t="s">
        <v>2993</v>
      </c>
      <c r="AI4639" s="182" t="s">
        <v>17042</v>
      </c>
    </row>
    <row r="4640" spans="25:35" x14ac:dyDescent="0.4">
      <c r="Y4640" s="182" t="s">
        <v>9545</v>
      </c>
      <c r="Z4640" s="182">
        <v>1969</v>
      </c>
      <c r="AA4640" s="182">
        <v>5910.9</v>
      </c>
      <c r="AB4640" s="182">
        <v>180</v>
      </c>
      <c r="AC4640" s="182">
        <v>5</v>
      </c>
      <c r="AD4640" s="182">
        <v>5910.9</v>
      </c>
      <c r="AF4640" s="182" t="s">
        <v>9531</v>
      </c>
      <c r="AG4640" s="182" t="s">
        <v>17312</v>
      </c>
      <c r="AH4640" s="182" t="s">
        <v>17035</v>
      </c>
      <c r="AI4640" s="182" t="s">
        <v>17042</v>
      </c>
    </row>
    <row r="4641" spans="25:35" x14ac:dyDescent="0.4">
      <c r="Y4641" s="182" t="s">
        <v>9548</v>
      </c>
      <c r="Z4641" s="182">
        <v>1973</v>
      </c>
      <c r="AA4641" s="182">
        <v>5806.6</v>
      </c>
      <c r="AB4641" s="182">
        <v>191</v>
      </c>
      <c r="AC4641" s="182">
        <v>5</v>
      </c>
      <c r="AD4641" s="182">
        <v>4554.6000000000004</v>
      </c>
      <c r="AF4641" s="182" t="s">
        <v>1659</v>
      </c>
      <c r="AG4641" s="182" t="s">
        <v>17312</v>
      </c>
      <c r="AH4641" s="182" t="s">
        <v>2993</v>
      </c>
      <c r="AI4641" s="182" t="s">
        <v>17042</v>
      </c>
    </row>
    <row r="4642" spans="25:35" x14ac:dyDescent="0.4">
      <c r="Y4642" s="182" t="s">
        <v>9550</v>
      </c>
      <c r="Z4642" s="182">
        <v>1971</v>
      </c>
      <c r="AA4642" s="182">
        <v>5182.8999999999996</v>
      </c>
      <c r="AB4642" s="182">
        <v>101</v>
      </c>
      <c r="AC4642" s="182">
        <v>5</v>
      </c>
      <c r="AD4642" s="182">
        <v>4816.3</v>
      </c>
      <c r="AF4642" s="182" t="s">
        <v>9534</v>
      </c>
      <c r="AG4642" s="182" t="s">
        <v>17312</v>
      </c>
      <c r="AH4642" s="182" t="s">
        <v>2993</v>
      </c>
      <c r="AI4642" s="182" t="s">
        <v>17042</v>
      </c>
    </row>
    <row r="4643" spans="25:35" x14ac:dyDescent="0.4">
      <c r="Y4643" s="182" t="s">
        <v>9552</v>
      </c>
      <c r="Z4643" s="182">
        <v>1974</v>
      </c>
      <c r="AA4643" s="182">
        <v>4301.8</v>
      </c>
      <c r="AB4643" s="182">
        <v>156</v>
      </c>
      <c r="AC4643" s="182">
        <v>5</v>
      </c>
      <c r="AD4643" s="182">
        <v>3101</v>
      </c>
      <c r="AF4643" s="182" t="s">
        <v>9536</v>
      </c>
      <c r="AG4643" s="182" t="s">
        <v>17312</v>
      </c>
      <c r="AH4643" s="182" t="s">
        <v>17035</v>
      </c>
      <c r="AI4643" s="182" t="s">
        <v>17042</v>
      </c>
    </row>
    <row r="4644" spans="25:35" x14ac:dyDescent="0.4">
      <c r="Y4644" s="182" t="s">
        <v>9553</v>
      </c>
      <c r="Z4644" s="182">
        <v>1976</v>
      </c>
      <c r="AA4644" s="182">
        <v>3385.86</v>
      </c>
      <c r="AB4644" s="182">
        <v>136</v>
      </c>
      <c r="AC4644" s="182">
        <v>5</v>
      </c>
      <c r="AD4644" s="182">
        <v>3055.86</v>
      </c>
      <c r="AF4644" s="182" t="s">
        <v>9537</v>
      </c>
      <c r="AG4644" s="182" t="s">
        <v>17312</v>
      </c>
      <c r="AH4644" s="182" t="s">
        <v>2993</v>
      </c>
      <c r="AI4644" s="182" t="s">
        <v>17042</v>
      </c>
    </row>
    <row r="4645" spans="25:35" x14ac:dyDescent="0.4">
      <c r="Y4645" s="182" t="s">
        <v>9554</v>
      </c>
      <c r="Z4645" s="182">
        <v>1988</v>
      </c>
      <c r="AA4645" s="182">
        <v>3140.5</v>
      </c>
      <c r="AB4645" s="182">
        <v>156</v>
      </c>
      <c r="AC4645" s="182">
        <v>5</v>
      </c>
      <c r="AD4645" s="182">
        <v>3140.5</v>
      </c>
      <c r="AF4645" s="182" t="s">
        <v>1660</v>
      </c>
      <c r="AG4645" s="182" t="s">
        <v>17312</v>
      </c>
      <c r="AH4645" s="182" t="s">
        <v>17035</v>
      </c>
      <c r="AI4645" s="182" t="s">
        <v>17042</v>
      </c>
    </row>
    <row r="4646" spans="25:35" x14ac:dyDescent="0.4">
      <c r="Y4646" s="182" t="s">
        <v>17225</v>
      </c>
      <c r="Z4646" s="182">
        <v>1867</v>
      </c>
      <c r="AA4646" s="182">
        <v>1271.0999999999999</v>
      </c>
      <c r="AB4646" s="182">
        <v>78</v>
      </c>
      <c r="AC4646" s="182">
        <v>2</v>
      </c>
      <c r="AD4646" s="182">
        <v>1271.0999999999999</v>
      </c>
      <c r="AF4646" s="182" t="s">
        <v>9538</v>
      </c>
      <c r="AG4646" s="182" t="s">
        <v>17312</v>
      </c>
      <c r="AH4646" s="182" t="s">
        <v>17035</v>
      </c>
      <c r="AI4646" s="182" t="s">
        <v>17042</v>
      </c>
    </row>
    <row r="4647" spans="25:35" x14ac:dyDescent="0.4">
      <c r="Y4647" s="182" t="s">
        <v>17226</v>
      </c>
      <c r="Z4647" s="182">
        <v>1867</v>
      </c>
      <c r="AA4647" s="182">
        <v>1149.8</v>
      </c>
      <c r="AB4647" s="182">
        <v>59</v>
      </c>
      <c r="AC4647" s="182">
        <v>2</v>
      </c>
      <c r="AD4647" s="182">
        <v>1149.8</v>
      </c>
      <c r="AF4647" s="182" t="s">
        <v>1661</v>
      </c>
      <c r="AG4647" s="182" t="s">
        <v>17312</v>
      </c>
      <c r="AH4647" s="182" t="s">
        <v>2993</v>
      </c>
      <c r="AI4647" s="182" t="s">
        <v>17042</v>
      </c>
    </row>
    <row r="4648" spans="25:35" x14ac:dyDescent="0.4">
      <c r="Y4648" s="182" t="s">
        <v>1663</v>
      </c>
      <c r="Z4648" s="182">
        <v>1989</v>
      </c>
      <c r="AA4648" s="182">
        <v>5732.7</v>
      </c>
      <c r="AB4648" s="182">
        <v>292</v>
      </c>
      <c r="AC4648" s="182">
        <v>5</v>
      </c>
      <c r="AD4648" s="182">
        <v>5079.1000000000004</v>
      </c>
      <c r="AF4648" s="182" t="s">
        <v>1662</v>
      </c>
      <c r="AG4648" s="182" t="s">
        <v>17312</v>
      </c>
      <c r="AH4648" s="182" t="s">
        <v>2993</v>
      </c>
      <c r="AI4648" s="182" t="s">
        <v>17042</v>
      </c>
    </row>
    <row r="4649" spans="25:35" x14ac:dyDescent="0.4">
      <c r="Y4649" s="182" t="s">
        <v>9556</v>
      </c>
      <c r="Z4649" s="182">
        <v>1972</v>
      </c>
      <c r="AA4649" s="182">
        <v>2860.23</v>
      </c>
      <c r="AB4649" s="182">
        <v>114</v>
      </c>
      <c r="AC4649" s="182">
        <v>5</v>
      </c>
      <c r="AD4649" s="182">
        <v>2593.6</v>
      </c>
      <c r="AF4649" s="182" t="s">
        <v>9541</v>
      </c>
      <c r="AG4649" s="182" t="s">
        <v>17312</v>
      </c>
      <c r="AH4649" s="182" t="s">
        <v>2993</v>
      </c>
      <c r="AI4649" s="182" t="s">
        <v>17040</v>
      </c>
    </row>
    <row r="4650" spans="25:35" x14ac:dyDescent="0.4">
      <c r="Y4650" s="182" t="s">
        <v>9557</v>
      </c>
      <c r="Z4650" s="182">
        <v>1959</v>
      </c>
      <c r="AA4650" s="182">
        <v>1685</v>
      </c>
      <c r="AB4650" s="182">
        <v>38</v>
      </c>
      <c r="AC4650" s="182">
        <v>2</v>
      </c>
      <c r="AD4650" s="182">
        <v>1522.4</v>
      </c>
      <c r="AF4650" s="182" t="s">
        <v>9542</v>
      </c>
      <c r="AG4650" s="182" t="s">
        <v>17312</v>
      </c>
      <c r="AH4650" s="182" t="s">
        <v>2993</v>
      </c>
      <c r="AI4650" s="182" t="s">
        <v>17040</v>
      </c>
    </row>
    <row r="4651" spans="25:35" x14ac:dyDescent="0.4">
      <c r="Y4651" s="182" t="s">
        <v>1687</v>
      </c>
      <c r="Z4651" s="182">
        <v>1960</v>
      </c>
      <c r="AA4651" s="182">
        <v>2286.4</v>
      </c>
      <c r="AB4651" s="182">
        <v>55</v>
      </c>
      <c r="AC4651" s="182">
        <v>3</v>
      </c>
      <c r="AD4651" s="182">
        <v>2027.8</v>
      </c>
      <c r="AF4651" s="182" t="s">
        <v>572</v>
      </c>
      <c r="AG4651" s="182" t="s">
        <v>17312</v>
      </c>
      <c r="AH4651" s="182" t="s">
        <v>2993</v>
      </c>
      <c r="AI4651" s="182" t="s">
        <v>17315</v>
      </c>
    </row>
    <row r="4652" spans="25:35" x14ac:dyDescent="0.4">
      <c r="Y4652" s="182" t="s">
        <v>9560</v>
      </c>
      <c r="Z4652" s="182">
        <v>1982</v>
      </c>
      <c r="AA4652" s="182">
        <v>8897.6</v>
      </c>
      <c r="AB4652" s="182">
        <v>376</v>
      </c>
      <c r="AC4652" s="182">
        <v>9</v>
      </c>
      <c r="AD4652" s="182">
        <v>7936.1</v>
      </c>
      <c r="AF4652" s="182" t="s">
        <v>9545</v>
      </c>
      <c r="AG4652" s="182" t="s">
        <v>17312</v>
      </c>
      <c r="AH4652" s="182" t="s">
        <v>17479</v>
      </c>
      <c r="AI4652" s="182" t="s">
        <v>17320</v>
      </c>
    </row>
    <row r="4653" spans="25:35" x14ac:dyDescent="0.4">
      <c r="Y4653" s="182" t="s">
        <v>9562</v>
      </c>
      <c r="Z4653" s="182">
        <v>1995</v>
      </c>
      <c r="AA4653" s="182">
        <v>3820.5</v>
      </c>
      <c r="AB4653" s="182">
        <v>170</v>
      </c>
      <c r="AC4653" s="182">
        <v>5</v>
      </c>
      <c r="AD4653" s="182">
        <v>3373.8</v>
      </c>
      <c r="AF4653" s="182" t="s">
        <v>9548</v>
      </c>
      <c r="AG4653" s="182" t="s">
        <v>17312</v>
      </c>
      <c r="AH4653" s="182" t="s">
        <v>17480</v>
      </c>
      <c r="AI4653" s="182" t="s">
        <v>17320</v>
      </c>
    </row>
    <row r="4654" spans="25:35" x14ac:dyDescent="0.4">
      <c r="Y4654" s="182" t="s">
        <v>9564</v>
      </c>
      <c r="Z4654" s="182">
        <v>1962</v>
      </c>
      <c r="AA4654" s="182">
        <v>784.2</v>
      </c>
      <c r="AB4654" s="182">
        <v>47</v>
      </c>
      <c r="AC4654" s="182">
        <v>2</v>
      </c>
      <c r="AD4654" s="182">
        <v>784.2</v>
      </c>
      <c r="AF4654" s="182" t="s">
        <v>9550</v>
      </c>
      <c r="AG4654" s="182" t="s">
        <v>17312</v>
      </c>
      <c r="AH4654" s="182" t="s">
        <v>2993</v>
      </c>
      <c r="AI4654" s="182" t="s">
        <v>17320</v>
      </c>
    </row>
    <row r="4655" spans="25:35" x14ac:dyDescent="0.4">
      <c r="Y4655" s="182" t="s">
        <v>9566</v>
      </c>
      <c r="Z4655" s="182">
        <v>1973</v>
      </c>
      <c r="AA4655" s="182">
        <v>5079.7</v>
      </c>
      <c r="AB4655" s="182">
        <v>173</v>
      </c>
      <c r="AC4655" s="182">
        <v>5</v>
      </c>
      <c r="AD4655" s="182">
        <v>4661.7</v>
      </c>
      <c r="AF4655" s="182" t="s">
        <v>9552</v>
      </c>
      <c r="AG4655" s="182" t="s">
        <v>17319</v>
      </c>
      <c r="AH4655" s="182" t="s">
        <v>17481</v>
      </c>
      <c r="AI4655" s="182" t="s">
        <v>17315</v>
      </c>
    </row>
    <row r="4656" spans="25:35" x14ac:dyDescent="0.4">
      <c r="Y4656" s="182" t="s">
        <v>1688</v>
      </c>
      <c r="Z4656" s="182">
        <v>1958</v>
      </c>
      <c r="AA4656" s="182">
        <v>292.39999999999998</v>
      </c>
      <c r="AB4656" s="182">
        <v>16</v>
      </c>
      <c r="AC4656" s="182">
        <v>2</v>
      </c>
      <c r="AD4656" s="182">
        <v>269.2</v>
      </c>
      <c r="AF4656" s="182" t="s">
        <v>9553</v>
      </c>
      <c r="AG4656" s="182" t="s">
        <v>17319</v>
      </c>
      <c r="AH4656" s="182" t="s">
        <v>2993</v>
      </c>
      <c r="AI4656" s="182" t="s">
        <v>17315</v>
      </c>
    </row>
    <row r="4657" spans="25:35" x14ac:dyDescent="0.4">
      <c r="Y4657" s="182" t="s">
        <v>9568</v>
      </c>
      <c r="Z4657" s="182">
        <v>1978</v>
      </c>
      <c r="AA4657" s="182">
        <v>5188.1000000000004</v>
      </c>
      <c r="AB4657" s="182">
        <v>195</v>
      </c>
      <c r="AC4657" s="182">
        <v>5</v>
      </c>
      <c r="AD4657" s="182">
        <v>4604.3</v>
      </c>
      <c r="AF4657" s="182" t="s">
        <v>9554</v>
      </c>
      <c r="AG4657" s="182" t="s">
        <v>17319</v>
      </c>
      <c r="AH4657" s="182" t="s">
        <v>2993</v>
      </c>
      <c r="AI4657" s="182" t="s">
        <v>17315</v>
      </c>
    </row>
    <row r="4658" spans="25:35" x14ac:dyDescent="0.4">
      <c r="Y4658" s="182" t="s">
        <v>9569</v>
      </c>
      <c r="Z4658" s="182">
        <v>1975</v>
      </c>
      <c r="AA4658" s="182">
        <v>990.2</v>
      </c>
      <c r="AB4658" s="182">
        <v>45</v>
      </c>
      <c r="AC4658" s="182">
        <v>2</v>
      </c>
      <c r="AD4658" s="182">
        <v>905.6</v>
      </c>
      <c r="AF4658" s="182" t="s">
        <v>1663</v>
      </c>
      <c r="AG4658" s="182" t="s">
        <v>17312</v>
      </c>
      <c r="AH4658" s="182" t="s">
        <v>2993</v>
      </c>
      <c r="AI4658" s="182" t="s">
        <v>17314</v>
      </c>
    </row>
    <row r="4659" spans="25:35" x14ac:dyDescent="0.4">
      <c r="Y4659" s="182" t="s">
        <v>9570</v>
      </c>
      <c r="Z4659" s="182">
        <v>1986</v>
      </c>
      <c r="AA4659" s="182">
        <v>5282.4</v>
      </c>
      <c r="AB4659" s="182">
        <v>200</v>
      </c>
      <c r="AC4659" s="182">
        <v>5</v>
      </c>
      <c r="AD4659" s="182">
        <v>4677.2</v>
      </c>
      <c r="AF4659" s="182" t="s">
        <v>9556</v>
      </c>
      <c r="AG4659" s="182" t="s">
        <v>17312</v>
      </c>
      <c r="AH4659" s="182" t="s">
        <v>2993</v>
      </c>
      <c r="AI4659" s="182" t="s">
        <v>17315</v>
      </c>
    </row>
    <row r="4660" spans="25:35" x14ac:dyDescent="0.4">
      <c r="Y4660" s="182" t="s">
        <v>9571</v>
      </c>
      <c r="Z4660" s="182">
        <v>1984</v>
      </c>
      <c r="AA4660" s="182">
        <v>1019.3</v>
      </c>
      <c r="AB4660" s="182">
        <v>60</v>
      </c>
      <c r="AC4660" s="182">
        <v>2</v>
      </c>
      <c r="AD4660" s="182">
        <v>902.8</v>
      </c>
      <c r="AF4660" s="182" t="s">
        <v>9557</v>
      </c>
      <c r="AG4660" s="182" t="s">
        <v>17312</v>
      </c>
      <c r="AH4660" s="182" t="s">
        <v>2993</v>
      </c>
      <c r="AI4660" s="182" t="s">
        <v>17320</v>
      </c>
    </row>
    <row r="4661" spans="25:35" x14ac:dyDescent="0.4">
      <c r="Y4661" s="182" t="s">
        <v>9574</v>
      </c>
      <c r="Z4661" s="182">
        <v>1969</v>
      </c>
      <c r="AA4661" s="182">
        <v>3999.5</v>
      </c>
      <c r="AB4661" s="182">
        <v>98</v>
      </c>
      <c r="AC4661" s="182">
        <v>5</v>
      </c>
      <c r="AD4661" s="182">
        <v>3754.4</v>
      </c>
      <c r="AF4661" s="182" t="s">
        <v>1687</v>
      </c>
      <c r="AG4661" s="182" t="s">
        <v>17312</v>
      </c>
      <c r="AH4661" s="182" t="s">
        <v>2993</v>
      </c>
      <c r="AI4661" s="182" t="s">
        <v>17315</v>
      </c>
    </row>
    <row r="4662" spans="25:35" x14ac:dyDescent="0.4">
      <c r="Y4662" s="182" t="s">
        <v>1689</v>
      </c>
      <c r="Z4662" s="182">
        <v>1927</v>
      </c>
      <c r="AA4662" s="182">
        <v>522.4</v>
      </c>
      <c r="AB4662" s="182">
        <v>7</v>
      </c>
      <c r="AC4662" s="182">
        <v>2</v>
      </c>
      <c r="AD4662" s="182">
        <v>474.6</v>
      </c>
      <c r="AF4662" s="182" t="s">
        <v>9560</v>
      </c>
      <c r="AG4662" s="182" t="s">
        <v>17319</v>
      </c>
      <c r="AH4662" s="182" t="s">
        <v>2993</v>
      </c>
      <c r="AI4662" s="182" t="s">
        <v>17315</v>
      </c>
    </row>
    <row r="4663" spans="25:35" x14ac:dyDescent="0.4">
      <c r="Y4663" s="182" t="s">
        <v>9579</v>
      </c>
      <c r="Z4663" s="182">
        <v>1933</v>
      </c>
      <c r="AA4663" s="182">
        <v>1810.5</v>
      </c>
      <c r="AB4663" s="182">
        <v>96</v>
      </c>
      <c r="AC4663" s="182">
        <v>3</v>
      </c>
      <c r="AD4663" s="182">
        <v>1641.5</v>
      </c>
      <c r="AF4663" s="182" t="s">
        <v>9562</v>
      </c>
      <c r="AG4663" s="182" t="s">
        <v>17312</v>
      </c>
      <c r="AH4663" s="182" t="s">
        <v>2993</v>
      </c>
      <c r="AI4663" s="182" t="s">
        <v>17320</v>
      </c>
    </row>
    <row r="4664" spans="25:35" x14ac:dyDescent="0.4">
      <c r="Y4664" s="182" t="s">
        <v>9580</v>
      </c>
      <c r="Z4664" s="182">
        <v>1990</v>
      </c>
      <c r="AA4664" s="182">
        <v>5184.8</v>
      </c>
      <c r="AB4664" s="182">
        <v>211</v>
      </c>
      <c r="AC4664" s="182">
        <v>5</v>
      </c>
      <c r="AD4664" s="182">
        <v>4064.6</v>
      </c>
      <c r="AF4664" s="182" t="s">
        <v>9564</v>
      </c>
      <c r="AG4664" s="182" t="s">
        <v>17312</v>
      </c>
      <c r="AH4664" s="182" t="s">
        <v>2993</v>
      </c>
      <c r="AI4664" s="182" t="s">
        <v>17042</v>
      </c>
    </row>
    <row r="4665" spans="25:35" x14ac:dyDescent="0.4">
      <c r="Y4665" s="182" t="s">
        <v>9582</v>
      </c>
      <c r="Z4665" s="182">
        <v>1967</v>
      </c>
      <c r="AA4665" s="182">
        <v>5145.2</v>
      </c>
      <c r="AB4665" s="182">
        <v>253</v>
      </c>
      <c r="AC4665" s="182">
        <v>5</v>
      </c>
      <c r="AD4665" s="182">
        <v>4747.7</v>
      </c>
      <c r="AF4665" s="182" t="s">
        <v>9566</v>
      </c>
      <c r="AG4665" s="182" t="s">
        <v>17319</v>
      </c>
      <c r="AH4665" s="182" t="s">
        <v>2993</v>
      </c>
      <c r="AI4665" s="182" t="s">
        <v>17320</v>
      </c>
    </row>
    <row r="4666" spans="25:35" x14ac:dyDescent="0.4">
      <c r="Y4666" s="182" t="s">
        <v>9583</v>
      </c>
      <c r="Z4666" s="182">
        <v>1968</v>
      </c>
      <c r="AA4666" s="182">
        <v>2949.8</v>
      </c>
      <c r="AB4666" s="182">
        <v>115</v>
      </c>
      <c r="AC4666" s="182">
        <v>5</v>
      </c>
      <c r="AD4666" s="182">
        <v>2670.9</v>
      </c>
      <c r="AF4666" s="182" t="s">
        <v>1688</v>
      </c>
      <c r="AG4666" s="182" t="s">
        <v>17312</v>
      </c>
      <c r="AH4666" s="182" t="s">
        <v>2993</v>
      </c>
      <c r="AI4666" s="182" t="s">
        <v>17040</v>
      </c>
    </row>
    <row r="4667" spans="25:35" x14ac:dyDescent="0.4">
      <c r="Y4667" s="182" t="s">
        <v>1690</v>
      </c>
      <c r="Z4667" s="182">
        <v>1959</v>
      </c>
      <c r="AA4667" s="182">
        <v>611</v>
      </c>
      <c r="AB4667" s="182">
        <v>36</v>
      </c>
      <c r="AC4667" s="182">
        <v>2</v>
      </c>
      <c r="AD4667" s="182">
        <v>564.20000000000005</v>
      </c>
      <c r="AF4667" s="182" t="s">
        <v>9568</v>
      </c>
      <c r="AG4667" s="182" t="s">
        <v>17319</v>
      </c>
      <c r="AH4667" s="182" t="s">
        <v>17035</v>
      </c>
      <c r="AI4667" s="182" t="s">
        <v>17320</v>
      </c>
    </row>
    <row r="4668" spans="25:35" x14ac:dyDescent="0.4">
      <c r="Y4668" s="182" t="s">
        <v>9585</v>
      </c>
      <c r="Z4668" s="182">
        <v>1971</v>
      </c>
      <c r="AA4668" s="182">
        <v>4008.1</v>
      </c>
      <c r="AB4668" s="182">
        <v>161</v>
      </c>
      <c r="AC4668" s="182">
        <v>5</v>
      </c>
      <c r="AD4668" s="182">
        <v>3731.7</v>
      </c>
      <c r="AF4668" s="182" t="s">
        <v>9569</v>
      </c>
      <c r="AG4668" s="182" t="s">
        <v>17312</v>
      </c>
      <c r="AH4668" s="182" t="s">
        <v>2993</v>
      </c>
      <c r="AI4668" s="182" t="s">
        <v>17322</v>
      </c>
    </row>
    <row r="4669" spans="25:35" x14ac:dyDescent="0.4">
      <c r="Y4669" s="182" t="s">
        <v>9587</v>
      </c>
      <c r="Z4669" s="182">
        <v>1959</v>
      </c>
      <c r="AA4669" s="182">
        <v>850.2</v>
      </c>
      <c r="AB4669" s="182">
        <v>25</v>
      </c>
      <c r="AC4669" s="182">
        <v>2</v>
      </c>
      <c r="AD4669" s="182">
        <v>763.4</v>
      </c>
      <c r="AF4669" s="182" t="s">
        <v>9570</v>
      </c>
      <c r="AG4669" s="182" t="s">
        <v>17319</v>
      </c>
      <c r="AH4669" s="182" t="s">
        <v>17035</v>
      </c>
      <c r="AI4669" s="182" t="s">
        <v>17320</v>
      </c>
    </row>
    <row r="4670" spans="25:35" x14ac:dyDescent="0.4">
      <c r="Y4670" s="182" t="s">
        <v>9589</v>
      </c>
      <c r="Z4670" s="182">
        <v>1957</v>
      </c>
      <c r="AA4670" s="182">
        <v>694.1</v>
      </c>
      <c r="AB4670" s="182">
        <v>20</v>
      </c>
      <c r="AC4670" s="182">
        <v>2</v>
      </c>
      <c r="AD4670" s="182">
        <v>636.6</v>
      </c>
      <c r="AF4670" s="182" t="s">
        <v>9571</v>
      </c>
      <c r="AG4670" s="182" t="s">
        <v>17312</v>
      </c>
      <c r="AH4670" s="182" t="s">
        <v>2993</v>
      </c>
      <c r="AI4670" s="182" t="s">
        <v>17322</v>
      </c>
    </row>
    <row r="4671" spans="25:35" x14ac:dyDescent="0.4">
      <c r="Y4671" s="182" t="s">
        <v>9590</v>
      </c>
      <c r="Z4671" s="182">
        <v>1958</v>
      </c>
      <c r="AA4671" s="182">
        <v>275.3</v>
      </c>
      <c r="AB4671" s="182">
        <v>15</v>
      </c>
      <c r="AC4671" s="182">
        <v>2</v>
      </c>
      <c r="AD4671" s="182">
        <v>275.3</v>
      </c>
      <c r="AF4671" s="182" t="s">
        <v>9574</v>
      </c>
      <c r="AG4671" s="182" t="s">
        <v>17312</v>
      </c>
      <c r="AH4671" s="182" t="s">
        <v>2993</v>
      </c>
      <c r="AI4671" s="182" t="s">
        <v>17315</v>
      </c>
    </row>
    <row r="4672" spans="25:35" x14ac:dyDescent="0.4">
      <c r="Y4672" s="182" t="s">
        <v>9591</v>
      </c>
      <c r="Z4672" s="182">
        <v>1959</v>
      </c>
      <c r="AA4672" s="182">
        <v>279.60000000000002</v>
      </c>
      <c r="AB4672" s="182">
        <v>14</v>
      </c>
      <c r="AC4672" s="182">
        <v>2</v>
      </c>
      <c r="AD4672" s="182">
        <v>276.3</v>
      </c>
      <c r="AF4672" s="182" t="s">
        <v>1689</v>
      </c>
      <c r="AG4672" s="182" t="s">
        <v>17312</v>
      </c>
      <c r="AH4672" s="182" t="s">
        <v>2993</v>
      </c>
      <c r="AI4672" s="182" t="s">
        <v>17042</v>
      </c>
    </row>
    <row r="4673" spans="25:35" x14ac:dyDescent="0.4">
      <c r="Y4673" s="182" t="s">
        <v>9592</v>
      </c>
      <c r="Z4673" s="182">
        <v>2003</v>
      </c>
      <c r="AA4673" s="182">
        <v>5403.9</v>
      </c>
      <c r="AB4673" s="182">
        <v>183</v>
      </c>
      <c r="AC4673" s="182">
        <v>6</v>
      </c>
      <c r="AD4673" s="182">
        <v>5403.9</v>
      </c>
      <c r="AF4673" s="182" t="s">
        <v>9579</v>
      </c>
      <c r="AG4673" s="182" t="s">
        <v>17312</v>
      </c>
      <c r="AH4673" s="182" t="s">
        <v>2993</v>
      </c>
      <c r="AI4673" s="182" t="s">
        <v>17315</v>
      </c>
    </row>
    <row r="4674" spans="25:35" x14ac:dyDescent="0.4">
      <c r="Y4674" s="182" t="s">
        <v>9595</v>
      </c>
      <c r="Z4674" s="182">
        <v>1961</v>
      </c>
      <c r="AA4674" s="182">
        <v>549.6</v>
      </c>
      <c r="AB4674" s="182">
        <v>42</v>
      </c>
      <c r="AC4674" s="182">
        <v>2</v>
      </c>
      <c r="AD4674" s="182">
        <v>549.6</v>
      </c>
      <c r="AF4674" s="182" t="s">
        <v>9580</v>
      </c>
      <c r="AG4674" s="182" t="s">
        <v>17312</v>
      </c>
      <c r="AH4674" s="182" t="s">
        <v>2993</v>
      </c>
      <c r="AI4674" s="182" t="s">
        <v>17042</v>
      </c>
    </row>
    <row r="4675" spans="25:35" x14ac:dyDescent="0.4">
      <c r="Y4675" s="182" t="s">
        <v>9597</v>
      </c>
      <c r="Z4675" s="182">
        <v>1953</v>
      </c>
      <c r="AA4675" s="182">
        <v>374.8</v>
      </c>
      <c r="AB4675" s="182">
        <v>18</v>
      </c>
      <c r="AC4675" s="182">
        <v>2</v>
      </c>
      <c r="AD4675" s="182">
        <v>374.8</v>
      </c>
      <c r="AF4675" s="182" t="s">
        <v>9582</v>
      </c>
      <c r="AG4675" s="182" t="s">
        <v>17312</v>
      </c>
      <c r="AH4675" s="182" t="s">
        <v>2993</v>
      </c>
      <c r="AI4675" s="182" t="s">
        <v>17320</v>
      </c>
    </row>
    <row r="4676" spans="25:35" x14ac:dyDescent="0.4">
      <c r="Y4676" s="182" t="s">
        <v>9598</v>
      </c>
      <c r="Z4676" s="182">
        <v>1964</v>
      </c>
      <c r="AA4676" s="182">
        <v>370.4</v>
      </c>
      <c r="AB4676" s="182">
        <v>19</v>
      </c>
      <c r="AC4676" s="182">
        <v>1</v>
      </c>
      <c r="AD4676" s="182">
        <v>255.2</v>
      </c>
      <c r="AF4676" s="182" t="s">
        <v>9583</v>
      </c>
      <c r="AG4676" s="182" t="s">
        <v>17312</v>
      </c>
      <c r="AH4676" s="182" t="s">
        <v>17316</v>
      </c>
      <c r="AI4676" s="182" t="s">
        <v>17315</v>
      </c>
    </row>
    <row r="4677" spans="25:35" x14ac:dyDescent="0.4">
      <c r="Y4677" s="182" t="s">
        <v>1691</v>
      </c>
      <c r="Z4677" s="182">
        <v>1996</v>
      </c>
      <c r="AA4677" s="182">
        <v>5237</v>
      </c>
      <c r="AB4677" s="182">
        <v>174</v>
      </c>
      <c r="AC4677" s="182">
        <v>9</v>
      </c>
      <c r="AD4677" s="182">
        <v>5237</v>
      </c>
      <c r="AF4677" s="182" t="s">
        <v>1690</v>
      </c>
      <c r="AG4677" s="182" t="s">
        <v>17312</v>
      </c>
      <c r="AH4677" s="182" t="s">
        <v>2993</v>
      </c>
      <c r="AI4677" s="182" t="s">
        <v>17042</v>
      </c>
    </row>
    <row r="4678" spans="25:35" x14ac:dyDescent="0.4">
      <c r="Y4678" s="182" t="s">
        <v>9599</v>
      </c>
      <c r="Z4678" s="182">
        <v>1992</v>
      </c>
      <c r="AA4678" s="182">
        <v>4428.6000000000004</v>
      </c>
      <c r="AB4678" s="182">
        <v>223</v>
      </c>
      <c r="AC4678" s="182">
        <v>9</v>
      </c>
      <c r="AD4678" s="182">
        <v>4428.6000000000004</v>
      </c>
      <c r="AF4678" s="182" t="s">
        <v>9585</v>
      </c>
      <c r="AG4678" s="182" t="s">
        <v>17319</v>
      </c>
      <c r="AH4678" s="182" t="s">
        <v>2993</v>
      </c>
      <c r="AI4678" s="182" t="s">
        <v>17315</v>
      </c>
    </row>
    <row r="4679" spans="25:35" x14ac:dyDescent="0.4">
      <c r="Y4679" s="182" t="s">
        <v>9601</v>
      </c>
      <c r="Z4679" s="182">
        <v>1991</v>
      </c>
      <c r="AA4679" s="182">
        <v>2737.6</v>
      </c>
      <c r="AB4679" s="182">
        <v>528</v>
      </c>
      <c r="AC4679" s="182">
        <v>5</v>
      </c>
      <c r="AD4679" s="182">
        <v>2737.6</v>
      </c>
      <c r="AF4679" s="182" t="s">
        <v>9587</v>
      </c>
      <c r="AG4679" s="182" t="s">
        <v>17312</v>
      </c>
      <c r="AH4679" s="182" t="s">
        <v>2993</v>
      </c>
      <c r="AI4679" s="182" t="s">
        <v>17322</v>
      </c>
    </row>
    <row r="4680" spans="25:35" x14ac:dyDescent="0.4">
      <c r="Y4680" s="182" t="s">
        <v>9602</v>
      </c>
      <c r="Z4680" s="182">
        <v>1986</v>
      </c>
      <c r="AA4680" s="182">
        <v>7673.9</v>
      </c>
      <c r="AB4680" s="182">
        <v>276</v>
      </c>
      <c r="AC4680" s="182">
        <v>9</v>
      </c>
      <c r="AD4680" s="182">
        <v>7673.9</v>
      </c>
      <c r="AF4680" s="182" t="s">
        <v>9589</v>
      </c>
      <c r="AG4680" s="182" t="s">
        <v>17312</v>
      </c>
      <c r="AH4680" s="182" t="s">
        <v>2993</v>
      </c>
      <c r="AI4680" s="182" t="s">
        <v>17042</v>
      </c>
    </row>
    <row r="4681" spans="25:35" x14ac:dyDescent="0.4">
      <c r="Y4681" s="182" t="s">
        <v>9604</v>
      </c>
      <c r="Z4681" s="182">
        <v>1982</v>
      </c>
      <c r="AA4681" s="182">
        <v>9009</v>
      </c>
      <c r="AB4681" s="182">
        <v>305</v>
      </c>
      <c r="AC4681" s="182">
        <v>5</v>
      </c>
      <c r="AD4681" s="182">
        <v>9009</v>
      </c>
      <c r="AF4681" s="182" t="s">
        <v>9590</v>
      </c>
      <c r="AG4681" s="182" t="s">
        <v>17312</v>
      </c>
      <c r="AH4681" s="182" t="s">
        <v>2993</v>
      </c>
      <c r="AI4681" s="182" t="s">
        <v>17040</v>
      </c>
    </row>
    <row r="4682" spans="25:35" x14ac:dyDescent="0.4">
      <c r="Y4682" s="182" t="s">
        <v>1692</v>
      </c>
      <c r="Z4682" s="182">
        <v>1998</v>
      </c>
      <c r="AA4682" s="182">
        <v>20860.599999999999</v>
      </c>
      <c r="AB4682" s="182">
        <v>538</v>
      </c>
      <c r="AC4682" s="182">
        <v>10</v>
      </c>
      <c r="AD4682" s="182">
        <v>20860.599999999999</v>
      </c>
      <c r="AF4682" s="182" t="s">
        <v>9591</v>
      </c>
      <c r="AG4682" s="182" t="s">
        <v>17312</v>
      </c>
      <c r="AH4682" s="182" t="s">
        <v>2993</v>
      </c>
      <c r="AI4682" s="182" t="s">
        <v>17040</v>
      </c>
    </row>
    <row r="4683" spans="25:35" x14ac:dyDescent="0.4">
      <c r="Y4683" s="182" t="s">
        <v>9606</v>
      </c>
      <c r="Z4683" s="182">
        <v>1987</v>
      </c>
      <c r="AA4683" s="182">
        <v>4987.6000000000004</v>
      </c>
      <c r="AB4683" s="182">
        <v>176</v>
      </c>
      <c r="AC4683" s="182">
        <v>9</v>
      </c>
      <c r="AD4683" s="182">
        <v>4518.2</v>
      </c>
      <c r="AF4683" s="182" t="s">
        <v>9592</v>
      </c>
      <c r="AG4683" s="182" t="s">
        <v>17312</v>
      </c>
      <c r="AH4683" s="182" t="s">
        <v>17482</v>
      </c>
      <c r="AI4683" s="182" t="s">
        <v>17320</v>
      </c>
    </row>
    <row r="4684" spans="25:35" x14ac:dyDescent="0.4">
      <c r="Y4684" s="182" t="s">
        <v>571</v>
      </c>
      <c r="Z4684" s="182">
        <v>1987</v>
      </c>
      <c r="AA4684" s="182">
        <v>5691.1</v>
      </c>
      <c r="AB4684" s="182">
        <v>278</v>
      </c>
      <c r="AC4684" s="182">
        <v>5</v>
      </c>
      <c r="AD4684" s="182">
        <v>5691.1</v>
      </c>
      <c r="AF4684" s="182" t="s">
        <v>9595</v>
      </c>
      <c r="AG4684" s="182" t="s">
        <v>17312</v>
      </c>
      <c r="AH4684" s="182" t="s">
        <v>2993</v>
      </c>
      <c r="AI4684" s="182" t="s">
        <v>17042</v>
      </c>
    </row>
    <row r="4685" spans="25:35" x14ac:dyDescent="0.4">
      <c r="Y4685" s="182" t="s">
        <v>9608</v>
      </c>
      <c r="Z4685" s="182">
        <v>1992</v>
      </c>
      <c r="AA4685" s="182">
        <v>3155.1</v>
      </c>
      <c r="AB4685" s="182">
        <v>153</v>
      </c>
      <c r="AC4685" s="182">
        <v>5</v>
      </c>
      <c r="AD4685" s="182">
        <v>3155.1</v>
      </c>
      <c r="AF4685" s="182" t="s">
        <v>9597</v>
      </c>
      <c r="AG4685" s="182" t="s">
        <v>17312</v>
      </c>
      <c r="AH4685" s="182" t="s">
        <v>2993</v>
      </c>
      <c r="AI4685" s="182" t="s">
        <v>17042</v>
      </c>
    </row>
    <row r="4686" spans="25:35" x14ac:dyDescent="0.4">
      <c r="Y4686" s="182" t="s">
        <v>1693</v>
      </c>
      <c r="Z4686" s="182">
        <v>1993</v>
      </c>
      <c r="AA4686" s="182">
        <v>3711.2</v>
      </c>
      <c r="AB4686" s="182">
        <v>166</v>
      </c>
      <c r="AC4686" s="182">
        <v>5</v>
      </c>
      <c r="AD4686" s="182">
        <v>3711.2</v>
      </c>
      <c r="AF4686" s="182" t="s">
        <v>9598</v>
      </c>
      <c r="AG4686" s="182" t="s">
        <v>17312</v>
      </c>
      <c r="AH4686" s="182" t="s">
        <v>2993</v>
      </c>
      <c r="AI4686" s="182" t="s">
        <v>17042</v>
      </c>
    </row>
    <row r="4687" spans="25:35" x14ac:dyDescent="0.4">
      <c r="Y4687" s="182" t="s">
        <v>9611</v>
      </c>
      <c r="Z4687" s="182">
        <v>1998</v>
      </c>
      <c r="AA4687" s="182">
        <v>3161.6</v>
      </c>
      <c r="AB4687" s="182">
        <v>128</v>
      </c>
      <c r="AC4687" s="182">
        <v>5</v>
      </c>
      <c r="AD4687" s="182">
        <v>3044.6</v>
      </c>
      <c r="AF4687" s="182" t="s">
        <v>1691</v>
      </c>
      <c r="AG4687" s="182" t="s">
        <v>17312</v>
      </c>
      <c r="AH4687" s="182" t="s">
        <v>3019</v>
      </c>
      <c r="AI4687" s="182" t="s">
        <v>17322</v>
      </c>
    </row>
    <row r="4688" spans="25:35" x14ac:dyDescent="0.4">
      <c r="Y4688" s="182" t="s">
        <v>1702</v>
      </c>
      <c r="Z4688" s="182">
        <v>1990</v>
      </c>
      <c r="AA4688" s="182">
        <v>7031.9</v>
      </c>
      <c r="AB4688" s="182">
        <v>309</v>
      </c>
      <c r="AC4688" s="182">
        <v>5</v>
      </c>
      <c r="AD4688" s="182">
        <v>6325.5</v>
      </c>
      <c r="AF4688" s="182" t="s">
        <v>9599</v>
      </c>
      <c r="AG4688" s="182" t="s">
        <v>17319</v>
      </c>
      <c r="AH4688" s="182" t="s">
        <v>2993</v>
      </c>
      <c r="AI4688" s="182" t="s">
        <v>17042</v>
      </c>
    </row>
    <row r="4689" spans="25:35" x14ac:dyDescent="0.4">
      <c r="Y4689" s="182" t="s">
        <v>17227</v>
      </c>
      <c r="Z4689" s="182">
        <v>1929</v>
      </c>
      <c r="AA4689" s="182">
        <v>304.2</v>
      </c>
      <c r="AB4689" s="182">
        <v>17</v>
      </c>
      <c r="AC4689" s="182">
        <v>2</v>
      </c>
      <c r="AD4689" s="182">
        <v>271.89999999999998</v>
      </c>
      <c r="AF4689" s="182" t="s">
        <v>9601</v>
      </c>
      <c r="AG4689" s="182" t="s">
        <v>17312</v>
      </c>
      <c r="AH4689" s="182" t="s">
        <v>17035</v>
      </c>
      <c r="AI4689" s="182" t="s">
        <v>17470</v>
      </c>
    </row>
    <row r="4690" spans="25:35" x14ac:dyDescent="0.4">
      <c r="Y4690" s="182" t="s">
        <v>9612</v>
      </c>
      <c r="Z4690" s="182">
        <v>1927</v>
      </c>
      <c r="AA4690" s="182">
        <v>448.6</v>
      </c>
      <c r="AB4690" s="182">
        <v>16</v>
      </c>
      <c r="AC4690" s="182">
        <v>2</v>
      </c>
      <c r="AD4690" s="182">
        <v>397.8</v>
      </c>
      <c r="AF4690" s="182" t="s">
        <v>9602</v>
      </c>
      <c r="AG4690" s="182" t="s">
        <v>17312</v>
      </c>
      <c r="AH4690" s="182" t="s">
        <v>2993</v>
      </c>
      <c r="AI4690" s="182" t="s">
        <v>17322</v>
      </c>
    </row>
    <row r="4691" spans="25:35" x14ac:dyDescent="0.4">
      <c r="Y4691" s="182" t="s">
        <v>9613</v>
      </c>
      <c r="Z4691" s="182">
        <v>1955</v>
      </c>
      <c r="AA4691" s="182">
        <v>411.9</v>
      </c>
      <c r="AB4691" s="182">
        <v>17</v>
      </c>
      <c r="AC4691" s="182">
        <v>2</v>
      </c>
      <c r="AD4691" s="182">
        <v>364.1</v>
      </c>
      <c r="AF4691" s="182" t="s">
        <v>9604</v>
      </c>
      <c r="AG4691" s="182" t="s">
        <v>17312</v>
      </c>
      <c r="AH4691" s="182" t="s">
        <v>17035</v>
      </c>
      <c r="AI4691" s="182" t="s">
        <v>17341</v>
      </c>
    </row>
    <row r="4692" spans="25:35" x14ac:dyDescent="0.4">
      <c r="Y4692" s="182" t="s">
        <v>1703</v>
      </c>
      <c r="Z4692" s="182">
        <v>1982</v>
      </c>
      <c r="AA4692" s="182">
        <v>4379.5</v>
      </c>
      <c r="AB4692" s="182">
        <v>195</v>
      </c>
      <c r="AC4692" s="182">
        <v>5</v>
      </c>
      <c r="AD4692" s="182">
        <v>3877</v>
      </c>
      <c r="AF4692" s="182" t="s">
        <v>1692</v>
      </c>
      <c r="AG4692" s="182" t="s">
        <v>17312</v>
      </c>
      <c r="AH4692" s="182" t="s">
        <v>17483</v>
      </c>
      <c r="AI4692" s="182" t="s">
        <v>17326</v>
      </c>
    </row>
    <row r="4693" spans="25:35" x14ac:dyDescent="0.4">
      <c r="Y4693" s="182" t="s">
        <v>1704</v>
      </c>
      <c r="Z4693" s="182">
        <v>1992</v>
      </c>
      <c r="AA4693" s="182">
        <v>3733.1</v>
      </c>
      <c r="AB4693" s="182">
        <v>148</v>
      </c>
      <c r="AC4693" s="182">
        <v>5</v>
      </c>
      <c r="AD4693" s="182">
        <v>3309.6</v>
      </c>
      <c r="AF4693" s="182" t="s">
        <v>9606</v>
      </c>
      <c r="AG4693" s="182" t="s">
        <v>17312</v>
      </c>
      <c r="AH4693" s="182" t="s">
        <v>2993</v>
      </c>
      <c r="AI4693" s="182" t="s">
        <v>17042</v>
      </c>
    </row>
    <row r="4694" spans="25:35" x14ac:dyDescent="0.4">
      <c r="Y4694" s="182" t="s">
        <v>9615</v>
      </c>
      <c r="Z4694" s="182">
        <v>1955</v>
      </c>
      <c r="AA4694" s="182">
        <v>276.60000000000002</v>
      </c>
      <c r="AB4694" s="182">
        <v>17</v>
      </c>
      <c r="AC4694" s="182">
        <v>2</v>
      </c>
      <c r="AD4694" s="182">
        <v>266.39999999999998</v>
      </c>
      <c r="AF4694" s="182" t="s">
        <v>571</v>
      </c>
      <c r="AG4694" s="182" t="s">
        <v>17312</v>
      </c>
      <c r="AH4694" s="182" t="s">
        <v>2993</v>
      </c>
      <c r="AI4694" s="182" t="s">
        <v>17314</v>
      </c>
    </row>
    <row r="4695" spans="25:35" x14ac:dyDescent="0.4">
      <c r="Y4695" s="182" t="s">
        <v>1705</v>
      </c>
      <c r="Z4695" s="182">
        <v>1987</v>
      </c>
      <c r="AA4695" s="182">
        <v>2923.2</v>
      </c>
      <c r="AB4695" s="182">
        <v>179</v>
      </c>
      <c r="AC4695" s="182">
        <v>5</v>
      </c>
      <c r="AD4695" s="182">
        <v>2390.1</v>
      </c>
      <c r="AF4695" s="182" t="s">
        <v>9608</v>
      </c>
      <c r="AG4695" s="182" t="s">
        <v>17319</v>
      </c>
      <c r="AH4695" s="182" t="s">
        <v>2993</v>
      </c>
      <c r="AI4695" s="182" t="s">
        <v>17322</v>
      </c>
    </row>
    <row r="4696" spans="25:35" x14ac:dyDescent="0.4">
      <c r="Y4696" s="182" t="s">
        <v>9618</v>
      </c>
      <c r="Z4696" s="182">
        <v>1927</v>
      </c>
      <c r="AA4696" s="182">
        <v>411.9</v>
      </c>
      <c r="AB4696" s="182">
        <v>18</v>
      </c>
      <c r="AC4696" s="182">
        <v>2</v>
      </c>
      <c r="AD4696" s="182">
        <v>395.3</v>
      </c>
      <c r="AF4696" s="182" t="s">
        <v>1693</v>
      </c>
      <c r="AG4696" s="182" t="s">
        <v>17319</v>
      </c>
      <c r="AH4696" s="182" t="s">
        <v>17035</v>
      </c>
      <c r="AI4696" s="182" t="s">
        <v>17322</v>
      </c>
    </row>
    <row r="4697" spans="25:35" x14ac:dyDescent="0.4">
      <c r="Y4697" s="182" t="s">
        <v>1706</v>
      </c>
      <c r="Z4697" s="182">
        <v>1981</v>
      </c>
      <c r="AA4697" s="182">
        <v>4693.6000000000004</v>
      </c>
      <c r="AB4697" s="182">
        <v>234</v>
      </c>
      <c r="AC4697" s="182">
        <v>5</v>
      </c>
      <c r="AD4697" s="182">
        <v>4693.6000000000004</v>
      </c>
      <c r="AF4697" s="182" t="s">
        <v>9611</v>
      </c>
      <c r="AG4697" s="182" t="s">
        <v>17319</v>
      </c>
      <c r="AH4697" s="182" t="s">
        <v>2993</v>
      </c>
      <c r="AI4697" s="182" t="s">
        <v>17322</v>
      </c>
    </row>
    <row r="4698" spans="25:35" x14ac:dyDescent="0.4">
      <c r="Y4698" s="182" t="s">
        <v>9619</v>
      </c>
      <c r="Z4698" s="182">
        <v>1962</v>
      </c>
      <c r="AA4698" s="182">
        <v>653.4</v>
      </c>
      <c r="AB4698" s="182">
        <v>29</v>
      </c>
      <c r="AC4698" s="182">
        <v>2</v>
      </c>
      <c r="AD4698" s="182">
        <v>653.4</v>
      </c>
      <c r="AF4698" s="182" t="s">
        <v>1702</v>
      </c>
      <c r="AG4698" s="182" t="s">
        <v>17319</v>
      </c>
      <c r="AH4698" s="182" t="s">
        <v>2993</v>
      </c>
      <c r="AI4698" s="182" t="s">
        <v>17314</v>
      </c>
    </row>
    <row r="4699" spans="25:35" x14ac:dyDescent="0.4">
      <c r="Y4699" s="182" t="s">
        <v>9621</v>
      </c>
      <c r="Z4699" s="182">
        <v>1977</v>
      </c>
      <c r="AA4699" s="182">
        <v>3912.3</v>
      </c>
      <c r="AB4699" s="182">
        <v>140</v>
      </c>
      <c r="AC4699" s="182">
        <v>5</v>
      </c>
      <c r="AD4699" s="182">
        <v>3639.1</v>
      </c>
      <c r="AF4699" s="182" t="s">
        <v>9612</v>
      </c>
      <c r="AG4699" s="182" t="s">
        <v>17327</v>
      </c>
      <c r="AH4699" s="182" t="s">
        <v>2993</v>
      </c>
      <c r="AI4699" s="182" t="s">
        <v>17042</v>
      </c>
    </row>
    <row r="4700" spans="25:35" x14ac:dyDescent="0.4">
      <c r="Y4700" s="182" t="s">
        <v>9623</v>
      </c>
      <c r="Z4700" s="182">
        <v>1960</v>
      </c>
      <c r="AA4700" s="182">
        <v>549.79999999999995</v>
      </c>
      <c r="AB4700" s="182">
        <v>27</v>
      </c>
      <c r="AC4700" s="182">
        <v>2</v>
      </c>
      <c r="AD4700" s="182">
        <v>549.79999999999995</v>
      </c>
      <c r="AF4700" s="182" t="s">
        <v>9613</v>
      </c>
      <c r="AG4700" s="182" t="s">
        <v>17312</v>
      </c>
      <c r="AH4700" s="182" t="s">
        <v>2993</v>
      </c>
      <c r="AI4700" s="182" t="s">
        <v>17040</v>
      </c>
    </row>
    <row r="4701" spans="25:35" x14ac:dyDescent="0.4">
      <c r="Y4701" s="182" t="s">
        <v>1707</v>
      </c>
      <c r="Z4701" s="182">
        <v>1958</v>
      </c>
      <c r="AA4701" s="182">
        <v>426.4</v>
      </c>
      <c r="AB4701" s="182">
        <v>21</v>
      </c>
      <c r="AC4701" s="182">
        <v>2</v>
      </c>
      <c r="AD4701" s="182">
        <v>381.4</v>
      </c>
      <c r="AF4701" s="182" t="s">
        <v>1703</v>
      </c>
      <c r="AG4701" s="182" t="s">
        <v>17319</v>
      </c>
      <c r="AH4701" s="182" t="s">
        <v>2993</v>
      </c>
      <c r="AI4701" s="182" t="s">
        <v>17331</v>
      </c>
    </row>
    <row r="4702" spans="25:35" x14ac:dyDescent="0.4">
      <c r="Y4702" s="182" t="s">
        <v>9625</v>
      </c>
      <c r="Z4702" s="182">
        <v>1969</v>
      </c>
      <c r="AA4702" s="182">
        <v>788.6</v>
      </c>
      <c r="AB4702" s="182">
        <v>25</v>
      </c>
      <c r="AC4702" s="182">
        <v>2</v>
      </c>
      <c r="AD4702" s="182">
        <v>729.5</v>
      </c>
      <c r="AF4702" s="182" t="s">
        <v>1704</v>
      </c>
      <c r="AG4702" s="182" t="s">
        <v>17319</v>
      </c>
      <c r="AH4702" s="182" t="s">
        <v>2993</v>
      </c>
      <c r="AI4702" s="182" t="s">
        <v>17322</v>
      </c>
    </row>
    <row r="4703" spans="25:35" x14ac:dyDescent="0.4">
      <c r="Y4703" s="182" t="s">
        <v>9626</v>
      </c>
      <c r="Z4703" s="182">
        <v>1973</v>
      </c>
      <c r="AA4703" s="182">
        <v>782</v>
      </c>
      <c r="AB4703" s="182">
        <v>35</v>
      </c>
      <c r="AC4703" s="182">
        <v>2</v>
      </c>
      <c r="AD4703" s="182">
        <v>725.3</v>
      </c>
      <c r="AF4703" s="182" t="s">
        <v>9614</v>
      </c>
      <c r="AG4703" s="182" t="s">
        <v>2993</v>
      </c>
      <c r="AH4703" s="182" t="s">
        <v>2993</v>
      </c>
      <c r="AI4703" s="182" t="s">
        <v>2993</v>
      </c>
    </row>
    <row r="4704" spans="25:35" x14ac:dyDescent="0.4">
      <c r="Y4704" s="182" t="s">
        <v>9628</v>
      </c>
      <c r="Z4704" s="182">
        <v>1978</v>
      </c>
      <c r="AA4704" s="182">
        <v>878.8</v>
      </c>
      <c r="AB4704" s="182">
        <v>36</v>
      </c>
      <c r="AC4704" s="182">
        <v>3</v>
      </c>
      <c r="AD4704" s="182">
        <v>847.3</v>
      </c>
      <c r="AF4704" s="182" t="s">
        <v>9615</v>
      </c>
      <c r="AG4704" s="182" t="s">
        <v>17312</v>
      </c>
      <c r="AH4704" s="182" t="s">
        <v>2993</v>
      </c>
      <c r="AI4704" s="182" t="s">
        <v>17040</v>
      </c>
    </row>
    <row r="4705" spans="25:35" x14ac:dyDescent="0.4">
      <c r="Y4705" s="182" t="s">
        <v>9629</v>
      </c>
      <c r="Z4705" s="182">
        <v>1980</v>
      </c>
      <c r="AA4705" s="182">
        <v>952.3</v>
      </c>
      <c r="AB4705" s="182">
        <v>24</v>
      </c>
      <c r="AC4705" s="182">
        <v>2</v>
      </c>
      <c r="AD4705" s="182">
        <v>869.1</v>
      </c>
      <c r="AF4705" s="182" t="s">
        <v>1705</v>
      </c>
      <c r="AG4705" s="182" t="s">
        <v>17312</v>
      </c>
      <c r="AH4705" s="182" t="s">
        <v>2993</v>
      </c>
      <c r="AI4705" s="182" t="s">
        <v>17040</v>
      </c>
    </row>
    <row r="4706" spans="25:35" x14ac:dyDescent="0.4">
      <c r="Y4706" s="182" t="s">
        <v>9630</v>
      </c>
      <c r="Z4706" s="182">
        <v>1987</v>
      </c>
      <c r="AA4706" s="182">
        <v>915.1</v>
      </c>
      <c r="AB4706" s="182">
        <v>42</v>
      </c>
      <c r="AC4706" s="182">
        <v>2</v>
      </c>
      <c r="AD4706" s="182">
        <v>873.2</v>
      </c>
      <c r="AF4706" s="182" t="s">
        <v>9618</v>
      </c>
      <c r="AG4706" s="182" t="s">
        <v>17312</v>
      </c>
      <c r="AH4706" s="182" t="s">
        <v>2993</v>
      </c>
      <c r="AI4706" s="182" t="s">
        <v>17042</v>
      </c>
    </row>
    <row r="4707" spans="25:35" x14ac:dyDescent="0.4">
      <c r="Y4707" s="182" t="s">
        <v>9632</v>
      </c>
      <c r="Z4707" s="182">
        <v>1980</v>
      </c>
      <c r="AA4707" s="182">
        <v>989.6</v>
      </c>
      <c r="AB4707" s="182">
        <v>37</v>
      </c>
      <c r="AC4707" s="182">
        <v>2</v>
      </c>
      <c r="AD4707" s="182">
        <v>862.8</v>
      </c>
      <c r="AF4707" s="182" t="s">
        <v>1706</v>
      </c>
      <c r="AG4707" s="182" t="s">
        <v>17319</v>
      </c>
      <c r="AH4707" s="182" t="s">
        <v>17035</v>
      </c>
      <c r="AI4707" s="182" t="s">
        <v>17320</v>
      </c>
    </row>
    <row r="4708" spans="25:35" x14ac:dyDescent="0.4">
      <c r="Y4708" s="182" t="s">
        <v>9633</v>
      </c>
      <c r="Z4708" s="182">
        <v>1990</v>
      </c>
      <c r="AA4708" s="182">
        <v>1564.5</v>
      </c>
      <c r="AB4708" s="182">
        <v>75</v>
      </c>
      <c r="AC4708" s="182">
        <v>3</v>
      </c>
      <c r="AD4708" s="182">
        <v>1564.5</v>
      </c>
      <c r="AF4708" s="182" t="s">
        <v>9619</v>
      </c>
      <c r="AG4708" s="182" t="s">
        <v>17312</v>
      </c>
      <c r="AH4708" s="182" t="s">
        <v>2993</v>
      </c>
      <c r="AI4708" s="182" t="s">
        <v>17042</v>
      </c>
    </row>
    <row r="4709" spans="25:35" x14ac:dyDescent="0.4">
      <c r="Y4709" s="182" t="s">
        <v>9635</v>
      </c>
      <c r="Z4709" s="182">
        <v>1990</v>
      </c>
      <c r="AA4709" s="182">
        <v>888.9</v>
      </c>
      <c r="AB4709" s="182">
        <v>43</v>
      </c>
      <c r="AC4709" s="182">
        <v>2</v>
      </c>
      <c r="AD4709" s="182">
        <v>888.9</v>
      </c>
      <c r="AF4709" s="182" t="s">
        <v>9621</v>
      </c>
      <c r="AG4709" s="182" t="s">
        <v>17312</v>
      </c>
      <c r="AH4709" s="182" t="s">
        <v>17035</v>
      </c>
      <c r="AI4709" s="182" t="s">
        <v>17315</v>
      </c>
    </row>
    <row r="4710" spans="25:35" x14ac:dyDescent="0.4">
      <c r="Y4710" s="182" t="s">
        <v>9636</v>
      </c>
      <c r="Z4710" s="182">
        <v>1993</v>
      </c>
      <c r="AA4710" s="182">
        <v>459.1</v>
      </c>
      <c r="AB4710" s="182">
        <v>15</v>
      </c>
      <c r="AC4710" s="182">
        <v>2</v>
      </c>
      <c r="AD4710" s="182">
        <v>423.6</v>
      </c>
      <c r="AF4710" s="182" t="s">
        <v>9623</v>
      </c>
      <c r="AG4710" s="182" t="s">
        <v>17312</v>
      </c>
      <c r="AH4710" s="182" t="s">
        <v>2993</v>
      </c>
      <c r="AI4710" s="182" t="s">
        <v>17042</v>
      </c>
    </row>
    <row r="4711" spans="25:35" x14ac:dyDescent="0.4">
      <c r="Y4711" s="182" t="s">
        <v>9637</v>
      </c>
      <c r="Z4711" s="182">
        <v>1986</v>
      </c>
      <c r="AA4711" s="182">
        <v>1776.5</v>
      </c>
      <c r="AB4711" s="182">
        <v>44</v>
      </c>
      <c r="AC4711" s="182">
        <v>3</v>
      </c>
      <c r="AD4711" s="182">
        <v>1776.5</v>
      </c>
      <c r="AF4711" s="182" t="s">
        <v>1707</v>
      </c>
      <c r="AG4711" s="182" t="s">
        <v>17312</v>
      </c>
      <c r="AH4711" s="182" t="s">
        <v>2993</v>
      </c>
      <c r="AI4711" s="182" t="s">
        <v>17042</v>
      </c>
    </row>
    <row r="4712" spans="25:35" x14ac:dyDescent="0.4">
      <c r="Y4712" s="182" t="s">
        <v>9638</v>
      </c>
      <c r="Z4712" s="182">
        <v>1986</v>
      </c>
      <c r="AA4712" s="182">
        <v>975.7</v>
      </c>
      <c r="AB4712" s="182">
        <v>45</v>
      </c>
      <c r="AC4712" s="182">
        <v>2</v>
      </c>
      <c r="AD4712" s="182">
        <v>889.6</v>
      </c>
      <c r="AF4712" s="182" t="s">
        <v>9625</v>
      </c>
      <c r="AG4712" s="182" t="s">
        <v>17312</v>
      </c>
      <c r="AH4712" s="182" t="s">
        <v>2993</v>
      </c>
      <c r="AI4712" s="182" t="s">
        <v>17042</v>
      </c>
    </row>
    <row r="4713" spans="25:35" x14ac:dyDescent="0.4">
      <c r="Y4713" s="182" t="s">
        <v>9639</v>
      </c>
      <c r="Z4713" s="182">
        <v>1997</v>
      </c>
      <c r="AA4713" s="182">
        <v>413.7</v>
      </c>
      <c r="AB4713" s="182">
        <v>25</v>
      </c>
      <c r="AC4713" s="182">
        <v>2</v>
      </c>
      <c r="AD4713" s="182">
        <v>375.6</v>
      </c>
      <c r="AF4713" s="182" t="s">
        <v>9626</v>
      </c>
      <c r="AG4713" s="182" t="s">
        <v>17312</v>
      </c>
      <c r="AH4713" s="182" t="s">
        <v>2993</v>
      </c>
      <c r="AI4713" s="182" t="s">
        <v>17042</v>
      </c>
    </row>
    <row r="4714" spans="25:35" x14ac:dyDescent="0.4">
      <c r="Y4714" s="182" t="s">
        <v>9640</v>
      </c>
      <c r="Z4714" s="182">
        <v>1997</v>
      </c>
      <c r="AA4714" s="182">
        <v>422.7</v>
      </c>
      <c r="AB4714" s="182">
        <v>25</v>
      </c>
      <c r="AC4714" s="182">
        <v>2</v>
      </c>
      <c r="AD4714" s="182">
        <v>374.7</v>
      </c>
      <c r="AF4714" s="182" t="s">
        <v>9628</v>
      </c>
      <c r="AG4714" s="182" t="s">
        <v>17312</v>
      </c>
      <c r="AH4714" s="182" t="s">
        <v>2993</v>
      </c>
      <c r="AI4714" s="182" t="s">
        <v>17322</v>
      </c>
    </row>
    <row r="4715" spans="25:35" x14ac:dyDescent="0.4">
      <c r="Y4715" s="182" t="s">
        <v>9642</v>
      </c>
      <c r="Z4715" s="182">
        <v>1988</v>
      </c>
      <c r="AA4715" s="182">
        <v>1569.7</v>
      </c>
      <c r="AB4715" s="182">
        <v>83</v>
      </c>
      <c r="AC4715" s="182">
        <v>3</v>
      </c>
      <c r="AD4715" s="182">
        <v>1559.7</v>
      </c>
      <c r="AF4715" s="182" t="s">
        <v>9629</v>
      </c>
      <c r="AG4715" s="182" t="s">
        <v>17312</v>
      </c>
      <c r="AH4715" s="182" t="s">
        <v>2993</v>
      </c>
      <c r="AI4715" s="182" t="s">
        <v>17322</v>
      </c>
    </row>
    <row r="4716" spans="25:35" x14ac:dyDescent="0.4">
      <c r="Y4716" s="182" t="s">
        <v>9643</v>
      </c>
      <c r="Z4716" s="182">
        <v>1989</v>
      </c>
      <c r="AA4716" s="182">
        <v>1610.5</v>
      </c>
      <c r="AB4716" s="182">
        <v>64</v>
      </c>
      <c r="AC4716" s="182">
        <v>3</v>
      </c>
      <c r="AD4716" s="182">
        <v>1570.1</v>
      </c>
      <c r="AF4716" s="182" t="s">
        <v>9630</v>
      </c>
      <c r="AG4716" s="182" t="s">
        <v>17312</v>
      </c>
      <c r="AH4716" s="182" t="s">
        <v>2993</v>
      </c>
      <c r="AI4716" s="182" t="s">
        <v>17322</v>
      </c>
    </row>
    <row r="4717" spans="25:35" x14ac:dyDescent="0.4">
      <c r="Y4717" s="182" t="s">
        <v>9644</v>
      </c>
      <c r="Z4717" s="182">
        <v>1991</v>
      </c>
      <c r="AA4717" s="182">
        <v>1035.2</v>
      </c>
      <c r="AB4717" s="182">
        <v>54</v>
      </c>
      <c r="AC4717" s="182">
        <v>3</v>
      </c>
      <c r="AD4717" s="182">
        <v>1035.2</v>
      </c>
      <c r="AF4717" s="182" t="s">
        <v>9632</v>
      </c>
      <c r="AG4717" s="182" t="s">
        <v>17312</v>
      </c>
      <c r="AH4717" s="182" t="s">
        <v>2993</v>
      </c>
      <c r="AI4717" s="182" t="s">
        <v>17322</v>
      </c>
    </row>
    <row r="4718" spans="25:35" x14ac:dyDescent="0.4">
      <c r="Y4718" s="182" t="s">
        <v>9646</v>
      </c>
      <c r="Z4718" s="182">
        <v>1992</v>
      </c>
      <c r="AA4718" s="182">
        <v>1913.9</v>
      </c>
      <c r="AB4718" s="182">
        <v>76</v>
      </c>
      <c r="AC4718" s="182">
        <v>3</v>
      </c>
      <c r="AD4718" s="182">
        <v>1913.9</v>
      </c>
      <c r="AF4718" s="182" t="s">
        <v>9633</v>
      </c>
      <c r="AG4718" s="182" t="s">
        <v>17312</v>
      </c>
      <c r="AH4718" s="182" t="s">
        <v>2993</v>
      </c>
      <c r="AI4718" s="182" t="s">
        <v>17322</v>
      </c>
    </row>
    <row r="4719" spans="25:35" x14ac:dyDescent="0.4">
      <c r="Y4719" s="182" t="s">
        <v>9647</v>
      </c>
      <c r="Z4719" s="182">
        <v>1995</v>
      </c>
      <c r="AA4719" s="182">
        <v>1925.2</v>
      </c>
      <c r="AB4719" s="182">
        <v>58</v>
      </c>
      <c r="AC4719" s="182">
        <v>3</v>
      </c>
      <c r="AD4719" s="182">
        <v>1840</v>
      </c>
      <c r="AF4719" s="182" t="s">
        <v>9635</v>
      </c>
      <c r="AG4719" s="182" t="s">
        <v>17312</v>
      </c>
      <c r="AH4719" s="182" t="s">
        <v>2993</v>
      </c>
      <c r="AI4719" s="182" t="s">
        <v>17322</v>
      </c>
    </row>
    <row r="4720" spans="25:35" x14ac:dyDescent="0.4">
      <c r="Y4720" s="182" t="s">
        <v>9649</v>
      </c>
      <c r="Z4720" s="182">
        <v>1961</v>
      </c>
      <c r="AA4720" s="182">
        <v>609.5</v>
      </c>
      <c r="AB4720" s="182">
        <v>28</v>
      </c>
      <c r="AC4720" s="182">
        <v>2</v>
      </c>
      <c r="AD4720" s="182">
        <v>557.9</v>
      </c>
      <c r="AF4720" s="182" t="s">
        <v>9636</v>
      </c>
      <c r="AG4720" s="182" t="s">
        <v>17312</v>
      </c>
      <c r="AH4720" s="182" t="s">
        <v>2993</v>
      </c>
      <c r="AI4720" s="182" t="s">
        <v>17040</v>
      </c>
    </row>
    <row r="4721" spans="25:35" x14ac:dyDescent="0.4">
      <c r="Y4721" s="182" t="s">
        <v>9650</v>
      </c>
      <c r="Z4721" s="182">
        <v>1961</v>
      </c>
      <c r="AA4721" s="182">
        <v>609.70000000000005</v>
      </c>
      <c r="AB4721" s="182">
        <v>27</v>
      </c>
      <c r="AC4721" s="182">
        <v>2</v>
      </c>
      <c r="AD4721" s="182">
        <v>568.20000000000005</v>
      </c>
      <c r="AF4721" s="182" t="s">
        <v>9637</v>
      </c>
      <c r="AG4721" s="182" t="s">
        <v>17312</v>
      </c>
      <c r="AH4721" s="182" t="s">
        <v>2993</v>
      </c>
      <c r="AI4721" s="182" t="s">
        <v>17322</v>
      </c>
    </row>
    <row r="4722" spans="25:35" x14ac:dyDescent="0.4">
      <c r="Y4722" s="182" t="s">
        <v>1708</v>
      </c>
      <c r="Z4722" s="182">
        <v>1960</v>
      </c>
      <c r="AA4722" s="182">
        <v>634.6</v>
      </c>
      <c r="AB4722" s="182">
        <v>26</v>
      </c>
      <c r="AC4722" s="182">
        <v>2</v>
      </c>
      <c r="AD4722" s="182">
        <v>634.6</v>
      </c>
      <c r="AF4722" s="182" t="s">
        <v>9638</v>
      </c>
      <c r="AG4722" s="182" t="s">
        <v>17312</v>
      </c>
      <c r="AH4722" s="182" t="s">
        <v>2993</v>
      </c>
      <c r="AI4722" s="182" t="s">
        <v>17322</v>
      </c>
    </row>
    <row r="4723" spans="25:35" x14ac:dyDescent="0.4">
      <c r="Y4723" s="182" t="s">
        <v>1709</v>
      </c>
      <c r="Z4723" s="182">
        <v>1959</v>
      </c>
      <c r="AA4723" s="182">
        <v>693.8</v>
      </c>
      <c r="AB4723" s="182">
        <v>22</v>
      </c>
      <c r="AC4723" s="182">
        <v>2</v>
      </c>
      <c r="AD4723" s="182">
        <v>645.20000000000005</v>
      </c>
      <c r="AF4723" s="182" t="s">
        <v>9639</v>
      </c>
      <c r="AG4723" s="182" t="s">
        <v>17312</v>
      </c>
      <c r="AH4723" s="182" t="s">
        <v>17313</v>
      </c>
      <c r="AI4723" s="182" t="s">
        <v>17040</v>
      </c>
    </row>
    <row r="4724" spans="25:35" x14ac:dyDescent="0.4">
      <c r="Y4724" s="182" t="s">
        <v>9652</v>
      </c>
      <c r="Z4724" s="182">
        <v>1958</v>
      </c>
      <c r="AA4724" s="182">
        <v>633.5</v>
      </c>
      <c r="AB4724" s="182">
        <v>36</v>
      </c>
      <c r="AC4724" s="182">
        <v>2</v>
      </c>
      <c r="AD4724" s="182">
        <v>588.6</v>
      </c>
      <c r="AF4724" s="182" t="s">
        <v>9640</v>
      </c>
      <c r="AG4724" s="182" t="s">
        <v>17312</v>
      </c>
      <c r="AH4724" s="182" t="s">
        <v>17313</v>
      </c>
      <c r="AI4724" s="182" t="s">
        <v>17040</v>
      </c>
    </row>
    <row r="4725" spans="25:35" x14ac:dyDescent="0.4">
      <c r="Y4725" s="182" t="s">
        <v>9655</v>
      </c>
      <c r="Z4725" s="182">
        <v>1952</v>
      </c>
      <c r="AA4725" s="182">
        <v>422.1</v>
      </c>
      <c r="AB4725" s="182">
        <v>27</v>
      </c>
      <c r="AC4725" s="182">
        <v>2</v>
      </c>
      <c r="AD4725" s="182">
        <v>422.1</v>
      </c>
      <c r="AF4725" s="182" t="s">
        <v>9642</v>
      </c>
      <c r="AG4725" s="182" t="s">
        <v>17312</v>
      </c>
      <c r="AH4725" s="182" t="s">
        <v>2993</v>
      </c>
      <c r="AI4725" s="182" t="s">
        <v>17322</v>
      </c>
    </row>
    <row r="4726" spans="25:35" x14ac:dyDescent="0.4">
      <c r="Y4726" s="182" t="s">
        <v>9656</v>
      </c>
      <c r="Z4726" s="182">
        <v>1952</v>
      </c>
      <c r="AA4726" s="182">
        <v>429.9</v>
      </c>
      <c r="AB4726" s="182">
        <v>20</v>
      </c>
      <c r="AC4726" s="182">
        <v>2</v>
      </c>
      <c r="AD4726" s="182">
        <v>429.9</v>
      </c>
      <c r="AF4726" s="182" t="s">
        <v>9643</v>
      </c>
      <c r="AG4726" s="182" t="s">
        <v>17312</v>
      </c>
      <c r="AH4726" s="182" t="s">
        <v>2993</v>
      </c>
      <c r="AI4726" s="182" t="s">
        <v>17322</v>
      </c>
    </row>
    <row r="4727" spans="25:35" x14ac:dyDescent="0.4">
      <c r="Y4727" s="182" t="s">
        <v>9657</v>
      </c>
      <c r="Z4727" s="182">
        <v>1984</v>
      </c>
      <c r="AA4727" s="182">
        <v>2473.9</v>
      </c>
      <c r="AB4727" s="182">
        <v>133</v>
      </c>
      <c r="AC4727" s="182">
        <v>5</v>
      </c>
      <c r="AD4727" s="182">
        <v>2398.6</v>
      </c>
      <c r="AF4727" s="182" t="s">
        <v>9644</v>
      </c>
      <c r="AG4727" s="182" t="s">
        <v>17312</v>
      </c>
      <c r="AH4727" s="182" t="s">
        <v>2993</v>
      </c>
      <c r="AI4727" s="182" t="s">
        <v>17042</v>
      </c>
    </row>
    <row r="4728" spans="25:35" x14ac:dyDescent="0.4">
      <c r="Y4728" s="182" t="s">
        <v>9659</v>
      </c>
      <c r="Z4728" s="182">
        <v>1985</v>
      </c>
      <c r="AA4728" s="182">
        <v>1364</v>
      </c>
      <c r="AB4728" s="182">
        <v>77</v>
      </c>
      <c r="AC4728" s="182">
        <v>5</v>
      </c>
      <c r="AD4728" s="182">
        <v>1364</v>
      </c>
      <c r="AF4728" s="182" t="s">
        <v>9646</v>
      </c>
      <c r="AG4728" s="182" t="s">
        <v>17312</v>
      </c>
      <c r="AH4728" s="182" t="s">
        <v>2993</v>
      </c>
      <c r="AI4728" s="182" t="s">
        <v>17315</v>
      </c>
    </row>
    <row r="4729" spans="25:35" x14ac:dyDescent="0.4">
      <c r="Y4729" s="182" t="s">
        <v>9661</v>
      </c>
      <c r="Z4729" s="182">
        <v>1978</v>
      </c>
      <c r="AA4729" s="182">
        <v>4643.2</v>
      </c>
      <c r="AB4729" s="182">
        <v>329</v>
      </c>
      <c r="AC4729" s="182">
        <v>5</v>
      </c>
      <c r="AD4729" s="182">
        <v>4409.1000000000004</v>
      </c>
      <c r="AF4729" s="182" t="s">
        <v>9647</v>
      </c>
      <c r="AG4729" s="182" t="s">
        <v>17312</v>
      </c>
      <c r="AH4729" s="182" t="s">
        <v>2993</v>
      </c>
      <c r="AI4729" s="182" t="s">
        <v>17322</v>
      </c>
    </row>
    <row r="4730" spans="25:35" x14ac:dyDescent="0.4">
      <c r="Y4730" s="182" t="s">
        <v>9663</v>
      </c>
      <c r="Z4730" s="182">
        <v>1970</v>
      </c>
      <c r="AA4730" s="182">
        <v>3635.4</v>
      </c>
      <c r="AB4730" s="182">
        <v>167</v>
      </c>
      <c r="AC4730" s="182">
        <v>5</v>
      </c>
      <c r="AD4730" s="182">
        <v>3360</v>
      </c>
      <c r="AF4730" s="182" t="s">
        <v>9649</v>
      </c>
      <c r="AG4730" s="182" t="s">
        <v>17312</v>
      </c>
      <c r="AH4730" s="182" t="s">
        <v>2993</v>
      </c>
      <c r="AI4730" s="182" t="s">
        <v>17042</v>
      </c>
    </row>
    <row r="4731" spans="25:35" x14ac:dyDescent="0.4">
      <c r="Y4731" s="182" t="s">
        <v>9665</v>
      </c>
      <c r="Z4731" s="182">
        <v>1988</v>
      </c>
      <c r="AA4731" s="182">
        <v>1705.4</v>
      </c>
      <c r="AB4731" s="182">
        <v>56</v>
      </c>
      <c r="AC4731" s="182">
        <v>5</v>
      </c>
      <c r="AD4731" s="182">
        <v>1632.3</v>
      </c>
      <c r="AF4731" s="182" t="s">
        <v>9650</v>
      </c>
      <c r="AG4731" s="182" t="s">
        <v>17312</v>
      </c>
      <c r="AH4731" s="182" t="s">
        <v>2993</v>
      </c>
      <c r="AI4731" s="182" t="s">
        <v>17042</v>
      </c>
    </row>
    <row r="4732" spans="25:35" x14ac:dyDescent="0.4">
      <c r="Y4732" s="182" t="s">
        <v>9667</v>
      </c>
      <c r="Z4732" s="182">
        <v>1959</v>
      </c>
      <c r="AA4732" s="182">
        <v>289.10000000000002</v>
      </c>
      <c r="AB4732" s="182">
        <v>15</v>
      </c>
      <c r="AC4732" s="182">
        <v>2</v>
      </c>
      <c r="AD4732" s="182">
        <v>289.10000000000002</v>
      </c>
      <c r="AF4732" s="182" t="s">
        <v>1708</v>
      </c>
      <c r="AG4732" s="182" t="s">
        <v>17312</v>
      </c>
      <c r="AH4732" s="182" t="s">
        <v>2993</v>
      </c>
      <c r="AI4732" s="182" t="s">
        <v>17042</v>
      </c>
    </row>
    <row r="4733" spans="25:35" x14ac:dyDescent="0.4">
      <c r="Y4733" s="182" t="s">
        <v>9669</v>
      </c>
      <c r="Z4733" s="182">
        <v>1957</v>
      </c>
      <c r="AA4733" s="182">
        <v>855.7</v>
      </c>
      <c r="AB4733" s="182">
        <v>25</v>
      </c>
      <c r="AC4733" s="182">
        <v>2</v>
      </c>
      <c r="AD4733" s="182">
        <v>797.9</v>
      </c>
      <c r="AF4733" s="182" t="s">
        <v>1709</v>
      </c>
      <c r="AG4733" s="182" t="s">
        <v>17312</v>
      </c>
      <c r="AH4733" s="182" t="s">
        <v>2993</v>
      </c>
      <c r="AI4733" s="182" t="s">
        <v>17042</v>
      </c>
    </row>
    <row r="4734" spans="25:35" x14ac:dyDescent="0.4">
      <c r="Y4734" s="182" t="s">
        <v>1710</v>
      </c>
      <c r="Z4734" s="182">
        <v>1880</v>
      </c>
      <c r="AA4734" s="182">
        <v>294.39999999999998</v>
      </c>
      <c r="AB4734" s="182">
        <v>21</v>
      </c>
      <c r="AC4734" s="182">
        <v>2</v>
      </c>
      <c r="AD4734" s="182">
        <v>202.2</v>
      </c>
      <c r="AF4734" s="182" t="s">
        <v>9652</v>
      </c>
      <c r="AG4734" s="182" t="s">
        <v>17323</v>
      </c>
      <c r="AH4734" s="182" t="s">
        <v>2993</v>
      </c>
      <c r="AI4734" s="182" t="s">
        <v>17042</v>
      </c>
    </row>
    <row r="4735" spans="25:35" x14ac:dyDescent="0.4">
      <c r="Y4735" s="182" t="s">
        <v>9671</v>
      </c>
      <c r="Z4735" s="182">
        <v>1928</v>
      </c>
      <c r="AA4735" s="182">
        <v>523.20000000000005</v>
      </c>
      <c r="AB4735" s="182">
        <v>32</v>
      </c>
      <c r="AC4735" s="182">
        <v>2</v>
      </c>
      <c r="AD4735" s="182">
        <v>475.5</v>
      </c>
      <c r="AF4735" s="182" t="s">
        <v>9655</v>
      </c>
      <c r="AG4735" s="182" t="s">
        <v>17312</v>
      </c>
      <c r="AH4735" s="182" t="s">
        <v>2993</v>
      </c>
      <c r="AI4735" s="182" t="s">
        <v>17040</v>
      </c>
    </row>
    <row r="4736" spans="25:35" x14ac:dyDescent="0.4">
      <c r="Y4736" s="182" t="s">
        <v>9673</v>
      </c>
      <c r="Z4736" s="182">
        <v>1875</v>
      </c>
      <c r="AA4736" s="182">
        <v>1227.9000000000001</v>
      </c>
      <c r="AB4736" s="182">
        <v>48</v>
      </c>
      <c r="AC4736" s="182">
        <v>2</v>
      </c>
      <c r="AD4736" s="182">
        <v>1162.8</v>
      </c>
      <c r="AF4736" s="182" t="s">
        <v>9656</v>
      </c>
      <c r="AG4736" s="182" t="s">
        <v>17323</v>
      </c>
      <c r="AH4736" s="182" t="s">
        <v>2993</v>
      </c>
      <c r="AI4736" s="182" t="s">
        <v>17040</v>
      </c>
    </row>
    <row r="4737" spans="25:35" x14ac:dyDescent="0.4">
      <c r="Y4737" s="182" t="s">
        <v>1711</v>
      </c>
      <c r="Z4737" s="182">
        <v>1928</v>
      </c>
      <c r="AA4737" s="182">
        <v>550</v>
      </c>
      <c r="AB4737" s="182">
        <v>28</v>
      </c>
      <c r="AC4737" s="182">
        <v>2</v>
      </c>
      <c r="AD4737" s="182">
        <v>498.3</v>
      </c>
      <c r="AF4737" s="182" t="s">
        <v>9657</v>
      </c>
      <c r="AG4737" s="182" t="s">
        <v>17312</v>
      </c>
      <c r="AH4737" s="182" t="s">
        <v>2993</v>
      </c>
      <c r="AI4737" s="182" t="s">
        <v>17040</v>
      </c>
    </row>
    <row r="4738" spans="25:35" x14ac:dyDescent="0.4">
      <c r="Y4738" s="182" t="s">
        <v>9675</v>
      </c>
      <c r="Z4738" s="182">
        <v>1890</v>
      </c>
      <c r="AA4738" s="182">
        <v>1381.9</v>
      </c>
      <c r="AB4738" s="182">
        <v>43</v>
      </c>
      <c r="AC4738" s="182">
        <v>3</v>
      </c>
      <c r="AD4738" s="182">
        <v>1232.9000000000001</v>
      </c>
      <c r="AF4738" s="182" t="s">
        <v>9659</v>
      </c>
      <c r="AG4738" s="182" t="s">
        <v>17312</v>
      </c>
      <c r="AH4738" s="182" t="s">
        <v>17035</v>
      </c>
      <c r="AI4738" s="182" t="s">
        <v>17040</v>
      </c>
    </row>
    <row r="4739" spans="25:35" x14ac:dyDescent="0.4">
      <c r="Y4739" s="182" t="s">
        <v>9677</v>
      </c>
      <c r="Z4739" s="182">
        <v>1917</v>
      </c>
      <c r="AA4739" s="182">
        <v>512.5</v>
      </c>
      <c r="AB4739" s="182">
        <v>22</v>
      </c>
      <c r="AC4739" s="182">
        <v>3</v>
      </c>
      <c r="AD4739" s="182">
        <v>512.20000000000005</v>
      </c>
      <c r="AF4739" s="182" t="s">
        <v>9661</v>
      </c>
      <c r="AG4739" s="182" t="s">
        <v>17312</v>
      </c>
      <c r="AH4739" s="182" t="s">
        <v>2993</v>
      </c>
      <c r="AI4739" s="182" t="s">
        <v>17322</v>
      </c>
    </row>
    <row r="4740" spans="25:35" x14ac:dyDescent="0.4">
      <c r="Y4740" s="182" t="s">
        <v>9678</v>
      </c>
      <c r="Z4740" s="182">
        <v>1958</v>
      </c>
      <c r="AA4740" s="182">
        <v>314.2</v>
      </c>
      <c r="AB4740" s="182">
        <v>15</v>
      </c>
      <c r="AC4740" s="182">
        <v>2</v>
      </c>
      <c r="AD4740" s="182">
        <v>290.60000000000002</v>
      </c>
      <c r="AF4740" s="182" t="s">
        <v>9663</v>
      </c>
      <c r="AG4740" s="182" t="s">
        <v>17312</v>
      </c>
      <c r="AH4740" s="182" t="s">
        <v>17348</v>
      </c>
      <c r="AI4740" s="182" t="s">
        <v>17315</v>
      </c>
    </row>
    <row r="4741" spans="25:35" x14ac:dyDescent="0.4">
      <c r="Y4741" s="182" t="s">
        <v>9680</v>
      </c>
      <c r="Z4741" s="182">
        <v>1958</v>
      </c>
      <c r="AA4741" s="182">
        <v>284.39999999999998</v>
      </c>
      <c r="AB4741" s="182">
        <v>2</v>
      </c>
      <c r="AC4741" s="182">
        <v>2</v>
      </c>
      <c r="AD4741" s="182">
        <v>284.39999999999998</v>
      </c>
      <c r="AF4741" s="182" t="s">
        <v>9665</v>
      </c>
      <c r="AG4741" s="182" t="s">
        <v>17312</v>
      </c>
      <c r="AH4741" s="182" t="s">
        <v>2993</v>
      </c>
      <c r="AI4741" s="182" t="s">
        <v>17040</v>
      </c>
    </row>
    <row r="4742" spans="25:35" x14ac:dyDescent="0.4">
      <c r="Y4742" s="182" t="s">
        <v>9682</v>
      </c>
      <c r="Z4742" s="182">
        <v>1935</v>
      </c>
      <c r="AA4742" s="182">
        <v>1739.2</v>
      </c>
      <c r="AB4742" s="182">
        <v>76</v>
      </c>
      <c r="AC4742" s="182">
        <v>3</v>
      </c>
      <c r="AD4742" s="182">
        <v>1739.2</v>
      </c>
      <c r="AF4742" s="182" t="s">
        <v>9667</v>
      </c>
      <c r="AG4742" s="182" t="s">
        <v>17312</v>
      </c>
      <c r="AH4742" s="182" t="s">
        <v>2993</v>
      </c>
      <c r="AI4742" s="182" t="s">
        <v>17040</v>
      </c>
    </row>
    <row r="4743" spans="25:35" x14ac:dyDescent="0.4">
      <c r="Y4743" s="182" t="s">
        <v>1712</v>
      </c>
      <c r="Z4743" s="182">
        <v>1978</v>
      </c>
      <c r="AA4743" s="182">
        <v>4583.3999999999996</v>
      </c>
      <c r="AB4743" s="182">
        <v>250</v>
      </c>
      <c r="AC4743" s="182">
        <v>5</v>
      </c>
      <c r="AD4743" s="182">
        <v>2577.6999999999998</v>
      </c>
      <c r="AF4743" s="182" t="s">
        <v>9669</v>
      </c>
      <c r="AG4743" s="182" t="s">
        <v>17312</v>
      </c>
      <c r="AH4743" s="182" t="s">
        <v>2993</v>
      </c>
      <c r="AI4743" s="182" t="s">
        <v>17042</v>
      </c>
    </row>
    <row r="4744" spans="25:35" x14ac:dyDescent="0.4">
      <c r="Y4744" s="182" t="s">
        <v>9684</v>
      </c>
      <c r="Z4744" s="182">
        <v>1972</v>
      </c>
      <c r="AA4744" s="182">
        <v>4953.8999999999996</v>
      </c>
      <c r="AB4744" s="182">
        <v>174</v>
      </c>
      <c r="AC4744" s="182">
        <v>5</v>
      </c>
      <c r="AD4744" s="182">
        <v>4556.7</v>
      </c>
      <c r="AF4744" s="182" t="s">
        <v>1710</v>
      </c>
      <c r="AG4744" s="182" t="s">
        <v>17312</v>
      </c>
      <c r="AH4744" s="182" t="s">
        <v>2993</v>
      </c>
      <c r="AI4744" s="182" t="s">
        <v>17042</v>
      </c>
    </row>
    <row r="4745" spans="25:35" x14ac:dyDescent="0.4">
      <c r="Y4745" s="182" t="s">
        <v>1713</v>
      </c>
      <c r="Z4745" s="182">
        <v>1983</v>
      </c>
      <c r="AA4745" s="182">
        <v>3870.8</v>
      </c>
      <c r="AB4745" s="182">
        <v>110</v>
      </c>
      <c r="AC4745" s="182">
        <v>5</v>
      </c>
      <c r="AD4745" s="182">
        <v>3870.8</v>
      </c>
      <c r="AF4745" s="182" t="s">
        <v>9671</v>
      </c>
      <c r="AG4745" s="182" t="s">
        <v>17312</v>
      </c>
      <c r="AH4745" s="182" t="s">
        <v>2993</v>
      </c>
      <c r="AI4745" s="182" t="s">
        <v>17042</v>
      </c>
    </row>
    <row r="4746" spans="25:35" x14ac:dyDescent="0.4">
      <c r="Y4746" s="182" t="s">
        <v>9686</v>
      </c>
      <c r="Z4746" s="182">
        <v>1968</v>
      </c>
      <c r="AA4746" s="182">
        <v>2720.5</v>
      </c>
      <c r="AB4746" s="182">
        <v>124</v>
      </c>
      <c r="AC4746" s="182">
        <v>5</v>
      </c>
      <c r="AD4746" s="182">
        <v>2720.5</v>
      </c>
      <c r="AF4746" s="182" t="s">
        <v>9673</v>
      </c>
      <c r="AG4746" s="182" t="s">
        <v>17312</v>
      </c>
      <c r="AH4746" s="182" t="s">
        <v>2993</v>
      </c>
      <c r="AI4746" s="182" t="s">
        <v>17322</v>
      </c>
    </row>
    <row r="4747" spans="25:35" x14ac:dyDescent="0.4">
      <c r="Y4747" s="182" t="s">
        <v>9687</v>
      </c>
      <c r="Z4747" s="182">
        <v>1969</v>
      </c>
      <c r="AA4747" s="182">
        <v>4891.3999999999996</v>
      </c>
      <c r="AB4747" s="182">
        <v>224</v>
      </c>
      <c r="AC4747" s="182">
        <v>5</v>
      </c>
      <c r="AD4747" s="182">
        <v>4499.6000000000004</v>
      </c>
      <c r="AF4747" s="182" t="s">
        <v>1711</v>
      </c>
      <c r="AG4747" s="182" t="s">
        <v>17312</v>
      </c>
      <c r="AH4747" s="182" t="s">
        <v>2993</v>
      </c>
      <c r="AI4747" s="182" t="s">
        <v>17042</v>
      </c>
    </row>
    <row r="4748" spans="25:35" x14ac:dyDescent="0.4">
      <c r="Y4748" s="182" t="s">
        <v>9689</v>
      </c>
      <c r="Z4748" s="182">
        <v>1983</v>
      </c>
      <c r="AA4748" s="182">
        <v>6377.6</v>
      </c>
      <c r="AB4748" s="182">
        <v>280</v>
      </c>
      <c r="AC4748" s="182">
        <v>5</v>
      </c>
      <c r="AD4748" s="182">
        <v>6360.9</v>
      </c>
      <c r="AF4748" s="182" t="s">
        <v>9675</v>
      </c>
      <c r="AG4748" s="182" t="s">
        <v>17312</v>
      </c>
      <c r="AH4748" s="182" t="s">
        <v>2993</v>
      </c>
      <c r="AI4748" s="182" t="s">
        <v>17322</v>
      </c>
    </row>
    <row r="4749" spans="25:35" x14ac:dyDescent="0.4">
      <c r="Y4749" s="182" t="s">
        <v>1714</v>
      </c>
      <c r="Z4749" s="182">
        <v>1971</v>
      </c>
      <c r="AA4749" s="182">
        <v>4852.8</v>
      </c>
      <c r="AB4749" s="182">
        <v>224</v>
      </c>
      <c r="AC4749" s="182">
        <v>5</v>
      </c>
      <c r="AD4749" s="182">
        <v>4416</v>
      </c>
      <c r="AF4749" s="182" t="s">
        <v>9677</v>
      </c>
      <c r="AG4749" s="182" t="s">
        <v>17312</v>
      </c>
      <c r="AH4749" s="182" t="s">
        <v>2993</v>
      </c>
      <c r="AI4749" s="182" t="s">
        <v>17040</v>
      </c>
    </row>
    <row r="4750" spans="25:35" x14ac:dyDescent="0.4">
      <c r="Y4750" s="182" t="s">
        <v>9692</v>
      </c>
      <c r="Z4750" s="182">
        <v>1979</v>
      </c>
      <c r="AA4750" s="182">
        <v>5070.3999999999996</v>
      </c>
      <c r="AB4750" s="182">
        <v>197</v>
      </c>
      <c r="AC4750" s="182">
        <v>5</v>
      </c>
      <c r="AD4750" s="182">
        <v>4653.3</v>
      </c>
      <c r="AF4750" s="182" t="s">
        <v>9678</v>
      </c>
      <c r="AG4750" s="182" t="s">
        <v>17312</v>
      </c>
      <c r="AH4750" s="182" t="s">
        <v>2993</v>
      </c>
      <c r="AI4750" s="182" t="s">
        <v>17040</v>
      </c>
    </row>
    <row r="4751" spans="25:35" x14ac:dyDescent="0.4">
      <c r="Y4751" s="182" t="s">
        <v>1715</v>
      </c>
      <c r="Z4751" s="182">
        <v>1974</v>
      </c>
      <c r="AA4751" s="182">
        <v>4992.8</v>
      </c>
      <c r="AB4751" s="182">
        <v>239</v>
      </c>
      <c r="AC4751" s="182">
        <v>5</v>
      </c>
      <c r="AD4751" s="182">
        <v>4589.8</v>
      </c>
      <c r="AF4751" s="182" t="s">
        <v>9680</v>
      </c>
      <c r="AG4751" s="182" t="s">
        <v>17312</v>
      </c>
      <c r="AH4751" s="182" t="s">
        <v>2993</v>
      </c>
      <c r="AI4751" s="182" t="s">
        <v>17040</v>
      </c>
    </row>
    <row r="4752" spans="25:35" x14ac:dyDescent="0.4">
      <c r="Y4752" s="182" t="s">
        <v>9694</v>
      </c>
      <c r="Z4752" s="182">
        <v>1991</v>
      </c>
      <c r="AA4752" s="182">
        <v>4342.1000000000004</v>
      </c>
      <c r="AB4752" s="182">
        <v>156</v>
      </c>
      <c r="AC4752" s="182">
        <v>5</v>
      </c>
      <c r="AD4752" s="182">
        <v>4342.1000000000004</v>
      </c>
      <c r="AF4752" s="182" t="s">
        <v>9682</v>
      </c>
      <c r="AG4752" s="182" t="s">
        <v>17312</v>
      </c>
      <c r="AH4752" s="182" t="s">
        <v>2993</v>
      </c>
      <c r="AI4752" s="182" t="s">
        <v>17315</v>
      </c>
    </row>
    <row r="4753" spans="25:35" x14ac:dyDescent="0.4">
      <c r="Y4753" s="182" t="s">
        <v>9695</v>
      </c>
      <c r="Z4753" s="182">
        <v>1978</v>
      </c>
      <c r="AA4753" s="182">
        <v>4618.3</v>
      </c>
      <c r="AB4753" s="182">
        <v>213</v>
      </c>
      <c r="AC4753" s="182">
        <v>5</v>
      </c>
      <c r="AD4753" s="182">
        <v>4618.3</v>
      </c>
      <c r="AF4753" s="182" t="s">
        <v>1712</v>
      </c>
      <c r="AG4753" s="182" t="s">
        <v>17312</v>
      </c>
      <c r="AH4753" s="182" t="s">
        <v>2993</v>
      </c>
      <c r="AI4753" s="182" t="s">
        <v>17042</v>
      </c>
    </row>
    <row r="4754" spans="25:35" x14ac:dyDescent="0.4">
      <c r="Y4754" s="182" t="s">
        <v>9696</v>
      </c>
      <c r="Z4754" s="182">
        <v>1986</v>
      </c>
      <c r="AA4754" s="182">
        <v>1911.9</v>
      </c>
      <c r="AB4754" s="182">
        <v>98</v>
      </c>
      <c r="AC4754" s="182">
        <v>3</v>
      </c>
      <c r="AD4754" s="182">
        <v>1783.6</v>
      </c>
      <c r="AF4754" s="182" t="s">
        <v>9684</v>
      </c>
      <c r="AG4754" s="182" t="s">
        <v>17312</v>
      </c>
      <c r="AH4754" s="182" t="s">
        <v>2993</v>
      </c>
      <c r="AI4754" s="182" t="s">
        <v>17320</v>
      </c>
    </row>
    <row r="4755" spans="25:35" x14ac:dyDescent="0.4">
      <c r="Y4755" s="182" t="s">
        <v>9699</v>
      </c>
      <c r="Z4755" s="182">
        <v>1988</v>
      </c>
      <c r="AA4755" s="182">
        <v>2003.4</v>
      </c>
      <c r="AB4755" s="182">
        <v>103</v>
      </c>
      <c r="AC4755" s="182">
        <v>3</v>
      </c>
      <c r="AD4755" s="182">
        <v>1872.5</v>
      </c>
      <c r="AF4755" s="182" t="s">
        <v>1713</v>
      </c>
      <c r="AG4755" s="182" t="s">
        <v>17312</v>
      </c>
      <c r="AH4755" s="182" t="s">
        <v>2993</v>
      </c>
      <c r="AI4755" s="182" t="s">
        <v>17315</v>
      </c>
    </row>
    <row r="4756" spans="25:35" x14ac:dyDescent="0.4">
      <c r="Y4756" s="182" t="s">
        <v>9701</v>
      </c>
      <c r="Z4756" s="182">
        <v>1951</v>
      </c>
      <c r="AA4756" s="182">
        <v>340.2</v>
      </c>
      <c r="AB4756" s="182">
        <v>19</v>
      </c>
      <c r="AC4756" s="182">
        <v>2</v>
      </c>
      <c r="AD4756" s="182">
        <v>308.3</v>
      </c>
      <c r="AF4756" s="182" t="s">
        <v>9686</v>
      </c>
      <c r="AG4756" s="182" t="s">
        <v>17312</v>
      </c>
      <c r="AH4756" s="182" t="s">
        <v>2993</v>
      </c>
      <c r="AI4756" s="182" t="s">
        <v>17315</v>
      </c>
    </row>
    <row r="4757" spans="25:35" x14ac:dyDescent="0.4">
      <c r="Y4757" s="182" t="s">
        <v>9704</v>
      </c>
      <c r="Z4757" s="182">
        <v>1986</v>
      </c>
      <c r="AA4757" s="182">
        <v>923.3</v>
      </c>
      <c r="AB4757" s="182">
        <v>47</v>
      </c>
      <c r="AC4757" s="182">
        <v>2</v>
      </c>
      <c r="AD4757" s="182">
        <v>865</v>
      </c>
      <c r="AF4757" s="182" t="s">
        <v>9687</v>
      </c>
      <c r="AG4757" s="182" t="s">
        <v>17312</v>
      </c>
      <c r="AH4757" s="182" t="s">
        <v>2993</v>
      </c>
      <c r="AI4757" s="182" t="s">
        <v>17320</v>
      </c>
    </row>
    <row r="4758" spans="25:35" x14ac:dyDescent="0.4">
      <c r="Y4758" s="182" t="s">
        <v>9705</v>
      </c>
      <c r="Z4758" s="182">
        <v>1971</v>
      </c>
      <c r="AA4758" s="182">
        <v>4533</v>
      </c>
      <c r="AB4758" s="182">
        <v>191</v>
      </c>
      <c r="AC4758" s="182">
        <v>5</v>
      </c>
      <c r="AD4758" s="182">
        <v>4533</v>
      </c>
      <c r="AF4758" s="182" t="s">
        <v>9689</v>
      </c>
      <c r="AG4758" s="182" t="s">
        <v>17319</v>
      </c>
      <c r="AH4758" s="182" t="s">
        <v>2993</v>
      </c>
      <c r="AI4758" s="182" t="s">
        <v>17314</v>
      </c>
    </row>
    <row r="4759" spans="25:35" x14ac:dyDescent="0.4">
      <c r="Y4759" s="182" t="s">
        <v>9707</v>
      </c>
      <c r="Z4759" s="182">
        <v>1976</v>
      </c>
      <c r="AA4759" s="182">
        <v>4569.6000000000004</v>
      </c>
      <c r="AB4759" s="182">
        <v>252</v>
      </c>
      <c r="AC4759" s="182">
        <v>5</v>
      </c>
      <c r="AD4759" s="182">
        <v>4569.6000000000004</v>
      </c>
      <c r="AF4759" s="182" t="s">
        <v>1714</v>
      </c>
      <c r="AG4759" s="182" t="s">
        <v>17312</v>
      </c>
      <c r="AH4759" s="182" t="s">
        <v>17484</v>
      </c>
      <c r="AI4759" s="182" t="s">
        <v>17320</v>
      </c>
    </row>
    <row r="4760" spans="25:35" x14ac:dyDescent="0.4">
      <c r="Y4760" s="182" t="s">
        <v>9708</v>
      </c>
      <c r="Z4760" s="182">
        <v>1973</v>
      </c>
      <c r="AA4760" s="182">
        <v>4897.2</v>
      </c>
      <c r="AB4760" s="182">
        <v>174</v>
      </c>
      <c r="AC4760" s="182">
        <v>5</v>
      </c>
      <c r="AD4760" s="182">
        <v>4500.1000000000004</v>
      </c>
      <c r="AF4760" s="182" t="s">
        <v>9692</v>
      </c>
      <c r="AG4760" s="182" t="s">
        <v>17319</v>
      </c>
      <c r="AH4760" s="182" t="s">
        <v>2993</v>
      </c>
      <c r="AI4760" s="182" t="s">
        <v>17320</v>
      </c>
    </row>
    <row r="4761" spans="25:35" x14ac:dyDescent="0.4">
      <c r="Y4761" s="182" t="s">
        <v>9710</v>
      </c>
      <c r="Z4761" s="182">
        <v>1974</v>
      </c>
      <c r="AA4761" s="182">
        <v>3652.93</v>
      </c>
      <c r="AB4761" s="182">
        <v>85</v>
      </c>
      <c r="AC4761" s="182">
        <v>5</v>
      </c>
      <c r="AD4761" s="182">
        <v>3652.93</v>
      </c>
      <c r="AF4761" s="182" t="s">
        <v>1715</v>
      </c>
      <c r="AG4761" s="182" t="s">
        <v>17312</v>
      </c>
      <c r="AH4761" s="182" t="s">
        <v>17485</v>
      </c>
      <c r="AI4761" s="182" t="s">
        <v>17320</v>
      </c>
    </row>
    <row r="4762" spans="25:35" x14ac:dyDescent="0.4">
      <c r="Y4762" s="182" t="s">
        <v>1716</v>
      </c>
      <c r="Z4762" s="182">
        <v>1975</v>
      </c>
      <c r="AA4762" s="182">
        <v>2620.08</v>
      </c>
      <c r="AB4762" s="182">
        <v>125</v>
      </c>
      <c r="AC4762" s="182">
        <v>5</v>
      </c>
      <c r="AD4762" s="182">
        <v>2620.08</v>
      </c>
      <c r="AF4762" s="182" t="s">
        <v>9694</v>
      </c>
      <c r="AG4762" s="182" t="s">
        <v>17319</v>
      </c>
      <c r="AH4762" s="182" t="s">
        <v>2993</v>
      </c>
      <c r="AI4762" s="182" t="s">
        <v>17315</v>
      </c>
    </row>
    <row r="4763" spans="25:35" x14ac:dyDescent="0.4">
      <c r="Y4763" s="182" t="s">
        <v>9713</v>
      </c>
      <c r="Z4763" s="182">
        <v>1971</v>
      </c>
      <c r="AA4763" s="182">
        <v>4895.7</v>
      </c>
      <c r="AB4763" s="182">
        <v>199</v>
      </c>
      <c r="AC4763" s="182">
        <v>5</v>
      </c>
      <c r="AD4763" s="182">
        <v>4501.2</v>
      </c>
      <c r="AF4763" s="182" t="s">
        <v>9695</v>
      </c>
      <c r="AG4763" s="182" t="s">
        <v>17319</v>
      </c>
      <c r="AH4763" s="182" t="s">
        <v>17486</v>
      </c>
      <c r="AI4763" s="182" t="s">
        <v>17320</v>
      </c>
    </row>
    <row r="4764" spans="25:35" x14ac:dyDescent="0.4">
      <c r="Y4764" s="182" t="s">
        <v>1717</v>
      </c>
      <c r="Z4764" s="182">
        <v>1969</v>
      </c>
      <c r="AA4764" s="182">
        <v>5282.5</v>
      </c>
      <c r="AB4764" s="182">
        <v>191</v>
      </c>
      <c r="AC4764" s="182">
        <v>5</v>
      </c>
      <c r="AD4764" s="182">
        <v>4888.2999999999993</v>
      </c>
      <c r="AF4764" s="182" t="s">
        <v>9696</v>
      </c>
      <c r="AG4764" s="182" t="s">
        <v>17312</v>
      </c>
      <c r="AH4764" s="182" t="s">
        <v>2993</v>
      </c>
      <c r="AI4764" s="182" t="s">
        <v>17322</v>
      </c>
    </row>
    <row r="4765" spans="25:35" x14ac:dyDescent="0.4">
      <c r="Y4765" s="182" t="s">
        <v>9716</v>
      </c>
      <c r="Z4765" s="182">
        <v>1977</v>
      </c>
      <c r="AA4765" s="182">
        <v>8057.17</v>
      </c>
      <c r="AB4765" s="182">
        <v>321</v>
      </c>
      <c r="AC4765" s="182">
        <v>5</v>
      </c>
      <c r="AD4765" s="182">
        <v>7294.87</v>
      </c>
      <c r="AF4765" s="182" t="s">
        <v>9699</v>
      </c>
      <c r="AG4765" s="182" t="s">
        <v>17312</v>
      </c>
      <c r="AH4765" s="182" t="s">
        <v>2993</v>
      </c>
      <c r="AI4765" s="182" t="s">
        <v>17322</v>
      </c>
    </row>
    <row r="4766" spans="25:35" x14ac:dyDescent="0.4">
      <c r="Y4766" s="182" t="s">
        <v>9718</v>
      </c>
      <c r="Z4766" s="182">
        <v>1962</v>
      </c>
      <c r="AA4766" s="182">
        <v>1053.7</v>
      </c>
      <c r="AB4766" s="182">
        <v>33</v>
      </c>
      <c r="AC4766" s="182">
        <v>3</v>
      </c>
      <c r="AD4766" s="182">
        <v>981.6</v>
      </c>
      <c r="AF4766" s="182" t="s">
        <v>9701</v>
      </c>
      <c r="AG4766" s="182" t="s">
        <v>17312</v>
      </c>
      <c r="AH4766" s="182" t="s">
        <v>2993</v>
      </c>
      <c r="AI4766" s="182" t="s">
        <v>17040</v>
      </c>
    </row>
    <row r="4767" spans="25:35" x14ac:dyDescent="0.4">
      <c r="Y4767" s="182" t="s">
        <v>9719</v>
      </c>
      <c r="Z4767" s="182">
        <v>1962</v>
      </c>
      <c r="AA4767" s="182">
        <v>679.6</v>
      </c>
      <c r="AB4767" s="182">
        <v>42</v>
      </c>
      <c r="AC4767" s="182">
        <v>2</v>
      </c>
      <c r="AD4767" s="182">
        <v>631.6</v>
      </c>
      <c r="AF4767" s="182" t="s">
        <v>9704</v>
      </c>
      <c r="AG4767" s="182" t="s">
        <v>17312</v>
      </c>
      <c r="AH4767" s="182" t="s">
        <v>2993</v>
      </c>
      <c r="AI4767" s="182" t="s">
        <v>17322</v>
      </c>
    </row>
    <row r="4768" spans="25:35" x14ac:dyDescent="0.4">
      <c r="Y4768" s="182" t="s">
        <v>1718</v>
      </c>
      <c r="Z4768" s="182">
        <v>1962</v>
      </c>
      <c r="AA4768" s="182">
        <v>696.3</v>
      </c>
      <c r="AB4768" s="182">
        <v>42</v>
      </c>
      <c r="AC4768" s="182">
        <v>2</v>
      </c>
      <c r="AD4768" s="182">
        <v>645.29999999999995</v>
      </c>
      <c r="AF4768" s="182" t="s">
        <v>9705</v>
      </c>
      <c r="AG4768" s="182" t="s">
        <v>17312</v>
      </c>
      <c r="AH4768" s="182" t="s">
        <v>2993</v>
      </c>
      <c r="AI4768" s="182" t="s">
        <v>17320</v>
      </c>
    </row>
    <row r="4769" spans="25:35" x14ac:dyDescent="0.4">
      <c r="Y4769" s="182" t="s">
        <v>9723</v>
      </c>
      <c r="Z4769" s="182">
        <v>1964</v>
      </c>
      <c r="AA4769" s="182">
        <v>1372.1</v>
      </c>
      <c r="AB4769" s="182">
        <v>59</v>
      </c>
      <c r="AC4769" s="182">
        <v>4</v>
      </c>
      <c r="AD4769" s="182">
        <v>1274.7</v>
      </c>
      <c r="AF4769" s="182" t="s">
        <v>9707</v>
      </c>
      <c r="AG4769" s="182" t="s">
        <v>17312</v>
      </c>
      <c r="AH4769" s="182" t="s">
        <v>2993</v>
      </c>
      <c r="AI4769" s="182" t="s">
        <v>17320</v>
      </c>
    </row>
    <row r="4770" spans="25:35" x14ac:dyDescent="0.4">
      <c r="Y4770" s="182" t="s">
        <v>9724</v>
      </c>
      <c r="Z4770" s="182">
        <v>1965</v>
      </c>
      <c r="AA4770" s="182">
        <v>3452.4</v>
      </c>
      <c r="AB4770" s="182">
        <v>156</v>
      </c>
      <c r="AC4770" s="182">
        <v>5</v>
      </c>
      <c r="AD4770" s="182">
        <v>3242.1</v>
      </c>
      <c r="AF4770" s="182" t="s">
        <v>9708</v>
      </c>
      <c r="AG4770" s="182" t="s">
        <v>17312</v>
      </c>
      <c r="AH4770" s="182" t="s">
        <v>2993</v>
      </c>
      <c r="AI4770" s="182" t="s">
        <v>17320</v>
      </c>
    </row>
    <row r="4771" spans="25:35" x14ac:dyDescent="0.4">
      <c r="Y4771" s="182" t="s">
        <v>9725</v>
      </c>
      <c r="Z4771" s="182">
        <v>1964</v>
      </c>
      <c r="AA4771" s="182">
        <v>3449.9</v>
      </c>
      <c r="AB4771" s="182">
        <v>167</v>
      </c>
      <c r="AC4771" s="182">
        <v>5</v>
      </c>
      <c r="AD4771" s="182">
        <v>3198.5</v>
      </c>
      <c r="AF4771" s="182" t="s">
        <v>9710</v>
      </c>
      <c r="AG4771" s="182" t="s">
        <v>17312</v>
      </c>
      <c r="AH4771" s="182" t="s">
        <v>2993</v>
      </c>
      <c r="AI4771" s="182" t="s">
        <v>17315</v>
      </c>
    </row>
    <row r="4772" spans="25:35" x14ac:dyDescent="0.4">
      <c r="Y4772" s="182" t="s">
        <v>579</v>
      </c>
      <c r="Z4772" s="182">
        <v>1962</v>
      </c>
      <c r="AA4772" s="182">
        <v>1180.5</v>
      </c>
      <c r="AB4772" s="182">
        <v>64</v>
      </c>
      <c r="AC4772" s="182">
        <v>3</v>
      </c>
      <c r="AD4772" s="182">
        <v>1180.5</v>
      </c>
      <c r="AF4772" s="182" t="s">
        <v>1716</v>
      </c>
      <c r="AG4772" s="182" t="s">
        <v>17312</v>
      </c>
      <c r="AH4772" s="182" t="s">
        <v>2993</v>
      </c>
      <c r="AI4772" s="182" t="s">
        <v>17315</v>
      </c>
    </row>
    <row r="4773" spans="25:35" x14ac:dyDescent="0.4">
      <c r="Y4773" s="182" t="s">
        <v>9728</v>
      </c>
      <c r="Z4773" s="182">
        <v>1964</v>
      </c>
      <c r="AA4773" s="182">
        <v>3450.2</v>
      </c>
      <c r="AB4773" s="182">
        <v>140</v>
      </c>
      <c r="AC4773" s="182">
        <v>5</v>
      </c>
      <c r="AD4773" s="182">
        <v>3197.4</v>
      </c>
      <c r="AF4773" s="182" t="s">
        <v>9713</v>
      </c>
      <c r="AG4773" s="182" t="s">
        <v>17312</v>
      </c>
      <c r="AH4773" s="182" t="s">
        <v>2993</v>
      </c>
      <c r="AI4773" s="182" t="s">
        <v>17320</v>
      </c>
    </row>
    <row r="4774" spans="25:35" x14ac:dyDescent="0.4">
      <c r="Y4774" s="182" t="s">
        <v>9729</v>
      </c>
      <c r="Z4774" s="182">
        <v>1963</v>
      </c>
      <c r="AA4774" s="182">
        <v>1721.5</v>
      </c>
      <c r="AB4774" s="182">
        <v>77</v>
      </c>
      <c r="AC4774" s="182">
        <v>5</v>
      </c>
      <c r="AD4774" s="182">
        <v>1597.8</v>
      </c>
      <c r="AF4774" s="182" t="s">
        <v>1717</v>
      </c>
      <c r="AG4774" s="182" t="s">
        <v>17312</v>
      </c>
      <c r="AH4774" s="182" t="s">
        <v>2993</v>
      </c>
      <c r="AI4774" s="182" t="s">
        <v>17320</v>
      </c>
    </row>
    <row r="4775" spans="25:35" x14ac:dyDescent="0.4">
      <c r="Y4775" s="182" t="s">
        <v>9730</v>
      </c>
      <c r="Z4775" s="182">
        <v>1962</v>
      </c>
      <c r="AA4775" s="182">
        <v>1048.8</v>
      </c>
      <c r="AB4775" s="182">
        <v>56</v>
      </c>
      <c r="AC4775" s="182">
        <v>3</v>
      </c>
      <c r="AD4775" s="182">
        <v>975.2</v>
      </c>
      <c r="AF4775" s="182" t="s">
        <v>9716</v>
      </c>
      <c r="AG4775" s="182" t="s">
        <v>17312</v>
      </c>
      <c r="AH4775" s="182" t="s">
        <v>2993</v>
      </c>
      <c r="AI4775" s="182" t="s">
        <v>17314</v>
      </c>
    </row>
    <row r="4776" spans="25:35" x14ac:dyDescent="0.4">
      <c r="Y4776" s="182" t="s">
        <v>9731</v>
      </c>
      <c r="Z4776" s="182">
        <v>1964</v>
      </c>
      <c r="AA4776" s="182">
        <v>3456.2</v>
      </c>
      <c r="AB4776" s="182">
        <v>154</v>
      </c>
      <c r="AC4776" s="182">
        <v>5</v>
      </c>
      <c r="AD4776" s="182">
        <v>3207.6</v>
      </c>
      <c r="AF4776" s="182" t="s">
        <v>9718</v>
      </c>
      <c r="AG4776" s="182" t="s">
        <v>17312</v>
      </c>
      <c r="AH4776" s="182" t="s">
        <v>2993</v>
      </c>
      <c r="AI4776" s="182" t="s">
        <v>17042</v>
      </c>
    </row>
    <row r="4777" spans="25:35" x14ac:dyDescent="0.4">
      <c r="Y4777" s="182" t="s">
        <v>9733</v>
      </c>
      <c r="Z4777" s="182">
        <v>1968</v>
      </c>
      <c r="AA4777" s="182">
        <v>3425.4</v>
      </c>
      <c r="AB4777" s="182">
        <v>208</v>
      </c>
      <c r="AC4777" s="182">
        <v>5</v>
      </c>
      <c r="AD4777" s="182">
        <v>3385.7</v>
      </c>
      <c r="AF4777" s="182" t="s">
        <v>9719</v>
      </c>
      <c r="AG4777" s="182" t="s">
        <v>17312</v>
      </c>
      <c r="AH4777" s="182" t="s">
        <v>2993</v>
      </c>
      <c r="AI4777" s="182" t="s">
        <v>17042</v>
      </c>
    </row>
    <row r="4778" spans="25:35" x14ac:dyDescent="0.4">
      <c r="Y4778" s="182" t="s">
        <v>1719</v>
      </c>
      <c r="Z4778" s="182">
        <v>1963</v>
      </c>
      <c r="AA4778" s="182">
        <v>2252.4</v>
      </c>
      <c r="AB4778" s="182">
        <v>83</v>
      </c>
      <c r="AC4778" s="182">
        <v>4</v>
      </c>
      <c r="AD4778" s="182">
        <v>2107.9</v>
      </c>
      <c r="AF4778" s="182" t="s">
        <v>1718</v>
      </c>
      <c r="AG4778" s="182" t="s">
        <v>17312</v>
      </c>
      <c r="AH4778" s="182" t="s">
        <v>2993</v>
      </c>
      <c r="AI4778" s="182" t="s">
        <v>17042</v>
      </c>
    </row>
    <row r="4779" spans="25:35" x14ac:dyDescent="0.4">
      <c r="Y4779" s="182" t="s">
        <v>9734</v>
      </c>
      <c r="Z4779" s="182">
        <v>1962</v>
      </c>
      <c r="AA4779" s="182">
        <v>785.3</v>
      </c>
      <c r="AB4779" s="182">
        <v>46</v>
      </c>
      <c r="AC4779" s="182">
        <v>2</v>
      </c>
      <c r="AD4779" s="182">
        <v>785.3</v>
      </c>
      <c r="AF4779" s="182" t="s">
        <v>9723</v>
      </c>
      <c r="AG4779" s="182" t="s">
        <v>17312</v>
      </c>
      <c r="AH4779" s="182" t="s">
        <v>2993</v>
      </c>
      <c r="AI4779" s="182" t="s">
        <v>17042</v>
      </c>
    </row>
    <row r="4780" spans="25:35" x14ac:dyDescent="0.4">
      <c r="Y4780" s="182" t="s">
        <v>9735</v>
      </c>
      <c r="Z4780" s="182">
        <v>1961</v>
      </c>
      <c r="AA4780" s="182">
        <v>695.8</v>
      </c>
      <c r="AB4780" s="182">
        <v>42</v>
      </c>
      <c r="AC4780" s="182">
        <v>2</v>
      </c>
      <c r="AD4780" s="182">
        <v>646.6</v>
      </c>
      <c r="AF4780" s="182" t="s">
        <v>9724</v>
      </c>
      <c r="AG4780" s="182" t="s">
        <v>17312</v>
      </c>
      <c r="AH4780" s="182" t="s">
        <v>2993</v>
      </c>
      <c r="AI4780" s="182" t="s">
        <v>17315</v>
      </c>
    </row>
    <row r="4781" spans="25:35" x14ac:dyDescent="0.4">
      <c r="Y4781" s="182" t="s">
        <v>9737</v>
      </c>
      <c r="Z4781" s="182">
        <v>1962</v>
      </c>
      <c r="AA4781" s="182">
        <v>1470.9</v>
      </c>
      <c r="AB4781" s="182">
        <v>77</v>
      </c>
      <c r="AC4781" s="182">
        <v>3</v>
      </c>
      <c r="AD4781" s="182">
        <v>1200.9000000000001</v>
      </c>
      <c r="AF4781" s="182" t="s">
        <v>9725</v>
      </c>
      <c r="AG4781" s="182" t="s">
        <v>17312</v>
      </c>
      <c r="AH4781" s="182" t="s">
        <v>2993</v>
      </c>
      <c r="AI4781" s="182" t="s">
        <v>17315</v>
      </c>
    </row>
    <row r="4782" spans="25:35" x14ac:dyDescent="0.4">
      <c r="Y4782" s="182" t="s">
        <v>1720</v>
      </c>
      <c r="Z4782" s="182">
        <v>1962</v>
      </c>
      <c r="AA4782" s="182">
        <v>1651.8</v>
      </c>
      <c r="AB4782" s="182">
        <v>58</v>
      </c>
      <c r="AC4782" s="182">
        <v>3</v>
      </c>
      <c r="AD4782" s="182">
        <v>1537.5</v>
      </c>
      <c r="AF4782" s="182" t="s">
        <v>579</v>
      </c>
      <c r="AG4782" s="182" t="s">
        <v>17312</v>
      </c>
      <c r="AH4782" s="182" t="s">
        <v>2993</v>
      </c>
      <c r="AI4782" s="182" t="s">
        <v>17042</v>
      </c>
    </row>
    <row r="4783" spans="25:35" x14ac:dyDescent="0.4">
      <c r="Y4783" s="182" t="s">
        <v>1721</v>
      </c>
      <c r="Z4783" s="182">
        <v>1965</v>
      </c>
      <c r="AA4783" s="182">
        <v>2754.1</v>
      </c>
      <c r="AB4783" s="182">
        <v>125</v>
      </c>
      <c r="AC4783" s="182">
        <v>4</v>
      </c>
      <c r="AD4783" s="182">
        <v>2552.8000000000002</v>
      </c>
      <c r="AF4783" s="182" t="s">
        <v>9728</v>
      </c>
      <c r="AG4783" s="182" t="s">
        <v>17312</v>
      </c>
      <c r="AH4783" s="182" t="s">
        <v>2993</v>
      </c>
      <c r="AI4783" s="182" t="s">
        <v>17315</v>
      </c>
    </row>
    <row r="4784" spans="25:35" x14ac:dyDescent="0.4">
      <c r="Y4784" s="182" t="s">
        <v>9740</v>
      </c>
      <c r="Z4784" s="182">
        <v>1965</v>
      </c>
      <c r="AA4784" s="182">
        <v>3885</v>
      </c>
      <c r="AB4784" s="182">
        <v>146</v>
      </c>
      <c r="AC4784" s="182">
        <v>5</v>
      </c>
      <c r="AD4784" s="182">
        <v>3638.4</v>
      </c>
      <c r="AF4784" s="182" t="s">
        <v>9729</v>
      </c>
      <c r="AG4784" s="182" t="s">
        <v>17312</v>
      </c>
      <c r="AH4784" s="182" t="s">
        <v>17035</v>
      </c>
      <c r="AI4784" s="182" t="s">
        <v>17042</v>
      </c>
    </row>
    <row r="4785" spans="25:35" x14ac:dyDescent="0.4">
      <c r="Y4785" s="182" t="s">
        <v>9742</v>
      </c>
      <c r="Z4785" s="182">
        <v>1962</v>
      </c>
      <c r="AA4785" s="182">
        <v>1028.9000000000001</v>
      </c>
      <c r="AB4785" s="182">
        <v>50</v>
      </c>
      <c r="AC4785" s="182">
        <v>3</v>
      </c>
      <c r="AD4785" s="182">
        <v>956.8</v>
      </c>
      <c r="AF4785" s="182" t="s">
        <v>9730</v>
      </c>
      <c r="AG4785" s="182" t="s">
        <v>17312</v>
      </c>
      <c r="AH4785" s="182" t="s">
        <v>2993</v>
      </c>
      <c r="AI4785" s="182" t="s">
        <v>17042</v>
      </c>
    </row>
    <row r="4786" spans="25:35" x14ac:dyDescent="0.4">
      <c r="Y4786" s="182" t="s">
        <v>9743</v>
      </c>
      <c r="Z4786" s="182">
        <v>1962</v>
      </c>
      <c r="AA4786" s="182">
        <v>1072.5</v>
      </c>
      <c r="AB4786" s="182">
        <v>42</v>
      </c>
      <c r="AC4786" s="182">
        <v>3</v>
      </c>
      <c r="AD4786" s="182">
        <v>998</v>
      </c>
      <c r="AF4786" s="182" t="s">
        <v>9731</v>
      </c>
      <c r="AG4786" s="182" t="s">
        <v>17312</v>
      </c>
      <c r="AH4786" s="182" t="s">
        <v>2993</v>
      </c>
      <c r="AI4786" s="182" t="s">
        <v>17315</v>
      </c>
    </row>
    <row r="4787" spans="25:35" x14ac:dyDescent="0.4">
      <c r="Y4787" s="182" t="s">
        <v>1722</v>
      </c>
      <c r="Z4787" s="182">
        <v>1963</v>
      </c>
      <c r="AA4787" s="182">
        <v>2171.1999999999998</v>
      </c>
      <c r="AB4787" s="182">
        <v>84</v>
      </c>
      <c r="AC4787" s="182">
        <v>4</v>
      </c>
      <c r="AD4787" s="182">
        <v>2025.5</v>
      </c>
      <c r="AF4787" s="182" t="s">
        <v>9733</v>
      </c>
      <c r="AG4787" s="182" t="s">
        <v>17312</v>
      </c>
      <c r="AH4787" s="182" t="s">
        <v>2993</v>
      </c>
      <c r="AI4787" s="182" t="s">
        <v>17315</v>
      </c>
    </row>
    <row r="4788" spans="25:35" x14ac:dyDescent="0.4">
      <c r="Y4788" s="182" t="s">
        <v>9744</v>
      </c>
      <c r="Z4788" s="182">
        <v>1967</v>
      </c>
      <c r="AA4788" s="182">
        <v>2681.5</v>
      </c>
      <c r="AB4788" s="182">
        <v>120</v>
      </c>
      <c r="AC4788" s="182">
        <v>5</v>
      </c>
      <c r="AD4788" s="182">
        <v>2681.5</v>
      </c>
      <c r="AF4788" s="182" t="s">
        <v>1719</v>
      </c>
      <c r="AG4788" s="182" t="s">
        <v>17312</v>
      </c>
      <c r="AH4788" s="182" t="s">
        <v>2993</v>
      </c>
      <c r="AI4788" s="182" t="s">
        <v>17322</v>
      </c>
    </row>
    <row r="4789" spans="25:35" x14ac:dyDescent="0.4">
      <c r="Y4789" s="182" t="s">
        <v>1723</v>
      </c>
      <c r="Z4789" s="182">
        <v>1965</v>
      </c>
      <c r="AA4789" s="182">
        <v>2924.4</v>
      </c>
      <c r="AB4789" s="182">
        <v>105</v>
      </c>
      <c r="AC4789" s="182">
        <v>5</v>
      </c>
      <c r="AD4789" s="182">
        <v>2648.8</v>
      </c>
      <c r="AF4789" s="182" t="s">
        <v>9734</v>
      </c>
      <c r="AG4789" s="182" t="s">
        <v>17312</v>
      </c>
      <c r="AH4789" s="182" t="s">
        <v>2993</v>
      </c>
      <c r="AI4789" s="182" t="s">
        <v>17042</v>
      </c>
    </row>
    <row r="4790" spans="25:35" x14ac:dyDescent="0.4">
      <c r="Y4790" s="182" t="s">
        <v>9745</v>
      </c>
      <c r="Z4790" s="182">
        <v>1966</v>
      </c>
      <c r="AA4790" s="182">
        <v>3464.9</v>
      </c>
      <c r="AB4790" s="182">
        <v>171</v>
      </c>
      <c r="AC4790" s="182">
        <v>5</v>
      </c>
      <c r="AD4790" s="182">
        <v>3216.4</v>
      </c>
      <c r="AF4790" s="182" t="s">
        <v>9735</v>
      </c>
      <c r="AG4790" s="182" t="s">
        <v>17312</v>
      </c>
      <c r="AH4790" s="182" t="s">
        <v>2993</v>
      </c>
      <c r="AI4790" s="182" t="s">
        <v>17042</v>
      </c>
    </row>
    <row r="4791" spans="25:35" x14ac:dyDescent="0.4">
      <c r="Y4791" s="182" t="s">
        <v>9746</v>
      </c>
      <c r="Z4791" s="182">
        <v>1967</v>
      </c>
      <c r="AA4791" s="182">
        <v>3458.1</v>
      </c>
      <c r="AB4791" s="182">
        <v>148</v>
      </c>
      <c r="AC4791" s="182">
        <v>5</v>
      </c>
      <c r="AD4791" s="182">
        <v>3211.9</v>
      </c>
      <c r="AF4791" s="182" t="s">
        <v>9737</v>
      </c>
      <c r="AG4791" s="182" t="s">
        <v>17312</v>
      </c>
      <c r="AH4791" s="182" t="s">
        <v>2993</v>
      </c>
      <c r="AI4791" s="182" t="s">
        <v>17042</v>
      </c>
    </row>
    <row r="4792" spans="25:35" x14ac:dyDescent="0.4">
      <c r="Y4792" s="182" t="s">
        <v>1724</v>
      </c>
      <c r="Z4792" s="182">
        <v>1964</v>
      </c>
      <c r="AA4792" s="182">
        <v>1745.8</v>
      </c>
      <c r="AB4792" s="182">
        <v>67</v>
      </c>
      <c r="AC4792" s="182">
        <v>5</v>
      </c>
      <c r="AD4792" s="182">
        <v>1621.3</v>
      </c>
      <c r="AF4792" s="182" t="s">
        <v>1720</v>
      </c>
      <c r="AG4792" s="182" t="s">
        <v>17312</v>
      </c>
      <c r="AH4792" s="182" t="s">
        <v>2993</v>
      </c>
      <c r="AI4792" s="182" t="s">
        <v>17322</v>
      </c>
    </row>
    <row r="4793" spans="25:35" x14ac:dyDescent="0.4">
      <c r="Y4793" s="182" t="s">
        <v>9747</v>
      </c>
      <c r="Z4793" s="182">
        <v>1966</v>
      </c>
      <c r="AA4793" s="182">
        <v>2968</v>
      </c>
      <c r="AB4793" s="182">
        <v>113</v>
      </c>
      <c r="AC4793" s="182">
        <v>5</v>
      </c>
      <c r="AD4793" s="182">
        <v>2676.29</v>
      </c>
      <c r="AF4793" s="182" t="s">
        <v>1721</v>
      </c>
      <c r="AG4793" s="182" t="s">
        <v>17312</v>
      </c>
      <c r="AH4793" s="182" t="s">
        <v>2993</v>
      </c>
      <c r="AI4793" s="182" t="s">
        <v>17315</v>
      </c>
    </row>
    <row r="4794" spans="25:35" x14ac:dyDescent="0.4">
      <c r="Y4794" s="182" t="s">
        <v>1725</v>
      </c>
      <c r="Z4794" s="182">
        <v>1966</v>
      </c>
      <c r="AA4794" s="182">
        <v>2708.5</v>
      </c>
      <c r="AB4794" s="182">
        <v>137</v>
      </c>
      <c r="AC4794" s="182">
        <v>5</v>
      </c>
      <c r="AD4794" s="182">
        <v>2523.1</v>
      </c>
      <c r="AF4794" s="182" t="s">
        <v>9740</v>
      </c>
      <c r="AG4794" s="182" t="s">
        <v>17312</v>
      </c>
      <c r="AH4794" s="182" t="s">
        <v>2993</v>
      </c>
      <c r="AI4794" s="182" t="s">
        <v>17315</v>
      </c>
    </row>
    <row r="4795" spans="25:35" x14ac:dyDescent="0.4">
      <c r="Y4795" s="182" t="s">
        <v>9748</v>
      </c>
      <c r="Z4795" s="182">
        <v>1967</v>
      </c>
      <c r="AA4795" s="182">
        <v>2880.3</v>
      </c>
      <c r="AB4795" s="182">
        <v>116</v>
      </c>
      <c r="AC4795" s="182">
        <v>5</v>
      </c>
      <c r="AD4795" s="182">
        <v>2696.5</v>
      </c>
      <c r="AF4795" s="182" t="s">
        <v>9742</v>
      </c>
      <c r="AG4795" s="182" t="s">
        <v>17312</v>
      </c>
      <c r="AH4795" s="182" t="s">
        <v>2993</v>
      </c>
      <c r="AI4795" s="182" t="s">
        <v>17042</v>
      </c>
    </row>
    <row r="4796" spans="25:35" x14ac:dyDescent="0.4">
      <c r="Y4796" s="182" t="s">
        <v>1726</v>
      </c>
      <c r="Z4796" s="182">
        <v>1964</v>
      </c>
      <c r="AA4796" s="182">
        <v>2164.4</v>
      </c>
      <c r="AB4796" s="182">
        <v>89</v>
      </c>
      <c r="AC4796" s="182">
        <v>4</v>
      </c>
      <c r="AD4796" s="182">
        <v>2013.6</v>
      </c>
      <c r="AF4796" s="182" t="s">
        <v>9743</v>
      </c>
      <c r="AG4796" s="182" t="s">
        <v>17312</v>
      </c>
      <c r="AH4796" s="182" t="s">
        <v>2993</v>
      </c>
      <c r="AI4796" s="182" t="s">
        <v>17042</v>
      </c>
    </row>
    <row r="4797" spans="25:35" x14ac:dyDescent="0.4">
      <c r="Y4797" s="182" t="s">
        <v>1727</v>
      </c>
      <c r="Z4797" s="182">
        <v>1964</v>
      </c>
      <c r="AA4797" s="182">
        <v>1600.29</v>
      </c>
      <c r="AB4797" s="182">
        <v>73</v>
      </c>
      <c r="AC4797" s="182">
        <v>5</v>
      </c>
      <c r="AD4797" s="182">
        <v>1600.29</v>
      </c>
      <c r="AF4797" s="182" t="s">
        <v>1722</v>
      </c>
      <c r="AG4797" s="182" t="s">
        <v>17312</v>
      </c>
      <c r="AH4797" s="182" t="s">
        <v>2993</v>
      </c>
      <c r="AI4797" s="182" t="s">
        <v>17322</v>
      </c>
    </row>
    <row r="4798" spans="25:35" x14ac:dyDescent="0.4">
      <c r="Y4798" s="182" t="s">
        <v>9751</v>
      </c>
      <c r="Z4798" s="182">
        <v>1962</v>
      </c>
      <c r="AA4798" s="182">
        <v>1039.2</v>
      </c>
      <c r="AB4798" s="182">
        <v>53</v>
      </c>
      <c r="AC4798" s="182">
        <v>3</v>
      </c>
      <c r="AD4798" s="182">
        <v>967.4</v>
      </c>
      <c r="AF4798" s="182" t="s">
        <v>9744</v>
      </c>
      <c r="AG4798" s="182" t="s">
        <v>17312</v>
      </c>
      <c r="AH4798" s="182" t="s">
        <v>2993</v>
      </c>
      <c r="AI4798" s="182" t="s">
        <v>17315</v>
      </c>
    </row>
    <row r="4799" spans="25:35" x14ac:dyDescent="0.4">
      <c r="Y4799" s="182" t="s">
        <v>9752</v>
      </c>
      <c r="Z4799" s="182">
        <v>1964</v>
      </c>
      <c r="AA4799" s="182">
        <v>1368.5</v>
      </c>
      <c r="AB4799" s="182">
        <v>43</v>
      </c>
      <c r="AC4799" s="182">
        <v>4</v>
      </c>
      <c r="AD4799" s="182">
        <v>1271.5</v>
      </c>
      <c r="AF4799" s="182" t="s">
        <v>1723</v>
      </c>
      <c r="AG4799" s="182" t="s">
        <v>17312</v>
      </c>
      <c r="AH4799" s="182" t="s">
        <v>2993</v>
      </c>
      <c r="AI4799" s="182" t="s">
        <v>17315</v>
      </c>
    </row>
    <row r="4800" spans="25:35" x14ac:dyDescent="0.4">
      <c r="Y4800" s="182" t="s">
        <v>9753</v>
      </c>
      <c r="Z4800" s="182">
        <v>1965</v>
      </c>
      <c r="AA4800" s="182">
        <v>3488.6</v>
      </c>
      <c r="AB4800" s="182">
        <v>129</v>
      </c>
      <c r="AC4800" s="182">
        <v>5</v>
      </c>
      <c r="AD4800" s="182">
        <v>3239.9</v>
      </c>
      <c r="AF4800" s="182" t="s">
        <v>9745</v>
      </c>
      <c r="AG4800" s="182" t="s">
        <v>17312</v>
      </c>
      <c r="AH4800" s="182" t="s">
        <v>2993</v>
      </c>
      <c r="AI4800" s="182" t="s">
        <v>17315</v>
      </c>
    </row>
    <row r="4801" spans="25:35" x14ac:dyDescent="0.4">
      <c r="Y4801" s="182" t="s">
        <v>1728</v>
      </c>
      <c r="Z4801" s="182">
        <v>1967</v>
      </c>
      <c r="AA4801" s="182">
        <v>2757.6</v>
      </c>
      <c r="AB4801" s="182">
        <v>146</v>
      </c>
      <c r="AC4801" s="182">
        <v>5</v>
      </c>
      <c r="AD4801" s="182">
        <v>2620</v>
      </c>
      <c r="AF4801" s="182" t="s">
        <v>9746</v>
      </c>
      <c r="AG4801" s="182" t="s">
        <v>17312</v>
      </c>
      <c r="AH4801" s="182" t="s">
        <v>2993</v>
      </c>
      <c r="AI4801" s="182" t="s">
        <v>17315</v>
      </c>
    </row>
    <row r="4802" spans="25:35" x14ac:dyDescent="0.4">
      <c r="Y4802" s="182" t="s">
        <v>9754</v>
      </c>
      <c r="Z4802" s="182">
        <v>1968</v>
      </c>
      <c r="AA4802" s="182">
        <v>3458.4</v>
      </c>
      <c r="AB4802" s="182">
        <v>130</v>
      </c>
      <c r="AC4802" s="182">
        <v>5</v>
      </c>
      <c r="AD4802" s="182">
        <v>2561.9</v>
      </c>
      <c r="AF4802" s="182" t="s">
        <v>1724</v>
      </c>
      <c r="AG4802" s="182" t="s">
        <v>17312</v>
      </c>
      <c r="AH4802" s="182" t="s">
        <v>2993</v>
      </c>
      <c r="AI4802" s="182" t="s">
        <v>17042</v>
      </c>
    </row>
    <row r="4803" spans="25:35" x14ac:dyDescent="0.4">
      <c r="Y4803" s="182" t="s">
        <v>1729</v>
      </c>
      <c r="Z4803" s="182">
        <v>1962</v>
      </c>
      <c r="AA4803" s="182">
        <v>1383.7</v>
      </c>
      <c r="AB4803" s="182">
        <v>37</v>
      </c>
      <c r="AC4803" s="182">
        <v>4</v>
      </c>
      <c r="AD4803" s="182">
        <v>1287.5999999999999</v>
      </c>
      <c r="AF4803" s="182" t="s">
        <v>9747</v>
      </c>
      <c r="AG4803" s="182" t="s">
        <v>17312</v>
      </c>
      <c r="AH4803" s="182" t="s">
        <v>2993</v>
      </c>
      <c r="AI4803" s="182" t="s">
        <v>17315</v>
      </c>
    </row>
    <row r="4804" spans="25:35" x14ac:dyDescent="0.4">
      <c r="Y4804" s="182" t="s">
        <v>9755</v>
      </c>
      <c r="Z4804" s="182">
        <v>1963</v>
      </c>
      <c r="AA4804" s="182">
        <v>2535.1999999999998</v>
      </c>
      <c r="AB4804" s="182">
        <v>69</v>
      </c>
      <c r="AC4804" s="182">
        <v>4</v>
      </c>
      <c r="AD4804" s="182">
        <v>2388.6</v>
      </c>
      <c r="AF4804" s="182" t="s">
        <v>1725</v>
      </c>
      <c r="AG4804" s="182" t="s">
        <v>17312</v>
      </c>
      <c r="AH4804" s="182" t="s">
        <v>2993</v>
      </c>
      <c r="AI4804" s="182" t="s">
        <v>17322</v>
      </c>
    </row>
    <row r="4805" spans="25:35" x14ac:dyDescent="0.4">
      <c r="Y4805" s="182" t="s">
        <v>9757</v>
      </c>
      <c r="Z4805" s="182">
        <v>1964</v>
      </c>
      <c r="AA4805" s="182">
        <v>4087.3</v>
      </c>
      <c r="AB4805" s="182">
        <v>250</v>
      </c>
      <c r="AC4805" s="182">
        <v>5</v>
      </c>
      <c r="AD4805" s="182">
        <v>2843.7</v>
      </c>
      <c r="AF4805" s="182" t="s">
        <v>9748</v>
      </c>
      <c r="AG4805" s="182" t="s">
        <v>17312</v>
      </c>
      <c r="AH4805" s="182" t="s">
        <v>2993</v>
      </c>
      <c r="AI4805" s="182" t="s">
        <v>17322</v>
      </c>
    </row>
    <row r="4806" spans="25:35" x14ac:dyDescent="0.4">
      <c r="Y4806" s="182" t="s">
        <v>580</v>
      </c>
      <c r="Z4806" s="182">
        <v>1966</v>
      </c>
      <c r="AA4806" s="182">
        <v>3433.8</v>
      </c>
      <c r="AB4806" s="182">
        <v>150</v>
      </c>
      <c r="AC4806" s="182">
        <v>5</v>
      </c>
      <c r="AD4806" s="182">
        <v>3191.7</v>
      </c>
      <c r="AF4806" s="182" t="s">
        <v>1726</v>
      </c>
      <c r="AG4806" s="182" t="s">
        <v>17312</v>
      </c>
      <c r="AH4806" s="182" t="s">
        <v>17316</v>
      </c>
      <c r="AI4806" s="182" t="s">
        <v>17322</v>
      </c>
    </row>
    <row r="4807" spans="25:35" x14ac:dyDescent="0.4">
      <c r="Y4807" s="182" t="s">
        <v>9759</v>
      </c>
      <c r="Z4807" s="182">
        <v>2009</v>
      </c>
      <c r="AA4807" s="182">
        <v>1511.3</v>
      </c>
      <c r="AB4807" s="182">
        <v>71</v>
      </c>
      <c r="AC4807" s="182">
        <v>3</v>
      </c>
      <c r="AD4807" s="182">
        <v>1316.1</v>
      </c>
      <c r="AF4807" s="182" t="s">
        <v>1727</v>
      </c>
      <c r="AG4807" s="182" t="s">
        <v>17312</v>
      </c>
      <c r="AH4807" s="182" t="s">
        <v>2993</v>
      </c>
      <c r="AI4807" s="182" t="s">
        <v>17042</v>
      </c>
    </row>
    <row r="4808" spans="25:35" x14ac:dyDescent="0.4">
      <c r="Y4808" s="182" t="s">
        <v>9760</v>
      </c>
      <c r="Z4808" s="182">
        <v>1959</v>
      </c>
      <c r="AA4808" s="182">
        <v>638.1</v>
      </c>
      <c r="AB4808" s="182">
        <v>25</v>
      </c>
      <c r="AC4808" s="182">
        <v>2</v>
      </c>
      <c r="AD4808" s="182">
        <v>590</v>
      </c>
      <c r="AF4808" s="182" t="s">
        <v>9751</v>
      </c>
      <c r="AG4808" s="182" t="s">
        <v>17312</v>
      </c>
      <c r="AH4808" s="182" t="s">
        <v>2993</v>
      </c>
      <c r="AI4808" s="182" t="s">
        <v>17042</v>
      </c>
    </row>
    <row r="4809" spans="25:35" x14ac:dyDescent="0.4">
      <c r="Y4809" s="182" t="s">
        <v>9762</v>
      </c>
      <c r="Z4809" s="182">
        <v>1959</v>
      </c>
      <c r="AA4809" s="182">
        <v>1528.5</v>
      </c>
      <c r="AB4809" s="182">
        <v>1</v>
      </c>
      <c r="AC4809" s="182">
        <v>3</v>
      </c>
      <c r="AD4809" s="182">
        <v>1528.5</v>
      </c>
      <c r="AF4809" s="182" t="s">
        <v>9752</v>
      </c>
      <c r="AG4809" s="182" t="s">
        <v>17312</v>
      </c>
      <c r="AH4809" s="182" t="s">
        <v>2993</v>
      </c>
      <c r="AI4809" s="182" t="s">
        <v>17042</v>
      </c>
    </row>
    <row r="4810" spans="25:35" x14ac:dyDescent="0.4">
      <c r="Y4810" s="182" t="s">
        <v>9764</v>
      </c>
      <c r="Z4810" s="182">
        <v>1960</v>
      </c>
      <c r="AA4810" s="182">
        <v>710.7</v>
      </c>
      <c r="AB4810" s="182">
        <v>12</v>
      </c>
      <c r="AC4810" s="182">
        <v>2</v>
      </c>
      <c r="AD4810" s="182">
        <v>710.7</v>
      </c>
      <c r="AF4810" s="182" t="s">
        <v>9753</v>
      </c>
      <c r="AG4810" s="182" t="s">
        <v>17312</v>
      </c>
      <c r="AH4810" s="182" t="s">
        <v>2993</v>
      </c>
      <c r="AI4810" s="182" t="s">
        <v>17315</v>
      </c>
    </row>
    <row r="4811" spans="25:35" x14ac:dyDescent="0.4">
      <c r="Y4811" s="182" t="s">
        <v>9765</v>
      </c>
      <c r="Z4811" s="182">
        <v>1951</v>
      </c>
      <c r="AA4811" s="182">
        <v>449.4</v>
      </c>
      <c r="AB4811" s="182">
        <v>22</v>
      </c>
      <c r="AC4811" s="182">
        <v>2</v>
      </c>
      <c r="AD4811" s="182">
        <v>403.8</v>
      </c>
      <c r="AF4811" s="182" t="s">
        <v>1728</v>
      </c>
      <c r="AG4811" s="182" t="s">
        <v>17312</v>
      </c>
      <c r="AH4811" s="182" t="s">
        <v>2993</v>
      </c>
      <c r="AI4811" s="182" t="s">
        <v>17322</v>
      </c>
    </row>
    <row r="4812" spans="25:35" x14ac:dyDescent="0.4">
      <c r="Y4812" s="182" t="s">
        <v>9766</v>
      </c>
      <c r="Z4812" s="182">
        <v>1961</v>
      </c>
      <c r="AA4812" s="182">
        <v>617.70000000000005</v>
      </c>
      <c r="AB4812" s="182">
        <v>32</v>
      </c>
      <c r="AC4812" s="182">
        <v>2</v>
      </c>
      <c r="AD4812" s="182">
        <v>617.70000000000005</v>
      </c>
      <c r="AF4812" s="182" t="s">
        <v>9754</v>
      </c>
      <c r="AG4812" s="182" t="s">
        <v>17312</v>
      </c>
      <c r="AH4812" s="182" t="s">
        <v>2993</v>
      </c>
      <c r="AI4812" s="182" t="s">
        <v>17315</v>
      </c>
    </row>
    <row r="4813" spans="25:35" x14ac:dyDescent="0.4">
      <c r="Y4813" s="182" t="s">
        <v>9768</v>
      </c>
      <c r="Z4813" s="182">
        <v>1960</v>
      </c>
      <c r="AA4813" s="182">
        <v>646.1</v>
      </c>
      <c r="AB4813" s="182">
        <v>42</v>
      </c>
      <c r="AC4813" s="182">
        <v>2</v>
      </c>
      <c r="AD4813" s="182">
        <v>646.1</v>
      </c>
      <c r="AF4813" s="182" t="s">
        <v>1729</v>
      </c>
      <c r="AG4813" s="182" t="s">
        <v>17312</v>
      </c>
      <c r="AH4813" s="182" t="s">
        <v>2993</v>
      </c>
      <c r="AI4813" s="182" t="s">
        <v>17042</v>
      </c>
    </row>
    <row r="4814" spans="25:35" x14ac:dyDescent="0.4">
      <c r="Y4814" s="182" t="s">
        <v>9769</v>
      </c>
      <c r="Z4814" s="182">
        <v>2010</v>
      </c>
      <c r="AA4814" s="182">
        <v>3076.1</v>
      </c>
      <c r="AB4814" s="182">
        <v>187</v>
      </c>
      <c r="AC4814" s="182">
        <v>4</v>
      </c>
      <c r="AD4814" s="182">
        <v>3076.1</v>
      </c>
      <c r="AF4814" s="182" t="s">
        <v>9755</v>
      </c>
      <c r="AG4814" s="182" t="s">
        <v>17312</v>
      </c>
      <c r="AH4814" s="182" t="s">
        <v>2993</v>
      </c>
      <c r="AI4814" s="182" t="s">
        <v>17322</v>
      </c>
    </row>
    <row r="4815" spans="25:35" x14ac:dyDescent="0.4">
      <c r="Y4815" s="182" t="s">
        <v>9771</v>
      </c>
      <c r="Z4815" s="182">
        <v>1974</v>
      </c>
      <c r="AA4815" s="182">
        <v>784.1</v>
      </c>
      <c r="AB4815" s="182">
        <v>55</v>
      </c>
      <c r="AC4815" s="182">
        <v>2</v>
      </c>
      <c r="AD4815" s="182">
        <v>784.1</v>
      </c>
      <c r="AF4815" s="182" t="s">
        <v>9757</v>
      </c>
      <c r="AG4815" s="182" t="s">
        <v>17312</v>
      </c>
      <c r="AH4815" s="182" t="s">
        <v>2993</v>
      </c>
      <c r="AI4815" s="182" t="s">
        <v>17040</v>
      </c>
    </row>
    <row r="4816" spans="25:35" x14ac:dyDescent="0.4">
      <c r="Y4816" s="182" t="s">
        <v>1730</v>
      </c>
      <c r="Z4816" s="182">
        <v>1952</v>
      </c>
      <c r="AA4816" s="182">
        <v>427.8</v>
      </c>
      <c r="AB4816" s="182">
        <v>21</v>
      </c>
      <c r="AC4816" s="182">
        <v>2</v>
      </c>
      <c r="AD4816" s="182">
        <v>392.1</v>
      </c>
      <c r="AF4816" s="182" t="s">
        <v>580</v>
      </c>
      <c r="AG4816" s="182" t="s">
        <v>17312</v>
      </c>
      <c r="AH4816" s="182" t="s">
        <v>2993</v>
      </c>
      <c r="AI4816" s="182" t="s">
        <v>17315</v>
      </c>
    </row>
    <row r="4817" spans="25:35" x14ac:dyDescent="0.4">
      <c r="Y4817" s="182" t="s">
        <v>9773</v>
      </c>
      <c r="Z4817" s="182">
        <v>1952</v>
      </c>
      <c r="AA4817" s="182">
        <v>407.9</v>
      </c>
      <c r="AB4817" s="182">
        <v>21</v>
      </c>
      <c r="AC4817" s="182">
        <v>2</v>
      </c>
      <c r="AD4817" s="182">
        <v>407.9</v>
      </c>
      <c r="AF4817" s="182" t="s">
        <v>9759</v>
      </c>
      <c r="AG4817" s="182" t="s">
        <v>17312</v>
      </c>
      <c r="AH4817" s="182" t="s">
        <v>17478</v>
      </c>
      <c r="AI4817" s="182" t="s">
        <v>17042</v>
      </c>
    </row>
    <row r="4818" spans="25:35" x14ac:dyDescent="0.4">
      <c r="Y4818" s="182" t="s">
        <v>9774</v>
      </c>
      <c r="Z4818" s="182">
        <v>1951</v>
      </c>
      <c r="AA4818" s="182">
        <v>400.6</v>
      </c>
      <c r="AB4818" s="182">
        <v>21</v>
      </c>
      <c r="AC4818" s="182">
        <v>2</v>
      </c>
      <c r="AD4818" s="182">
        <v>400.6</v>
      </c>
      <c r="AF4818" s="182" t="s">
        <v>9760</v>
      </c>
      <c r="AG4818" s="182" t="s">
        <v>17312</v>
      </c>
      <c r="AH4818" s="182" t="s">
        <v>2993</v>
      </c>
      <c r="AI4818" s="182" t="s">
        <v>17042</v>
      </c>
    </row>
    <row r="4819" spans="25:35" x14ac:dyDescent="0.4">
      <c r="Y4819" s="182" t="s">
        <v>9776</v>
      </c>
      <c r="Z4819" s="182">
        <v>1952</v>
      </c>
      <c r="AA4819" s="182">
        <v>398</v>
      </c>
      <c r="AB4819" s="182">
        <v>16</v>
      </c>
      <c r="AC4819" s="182">
        <v>2</v>
      </c>
      <c r="AD4819" s="182">
        <v>398</v>
      </c>
      <c r="AF4819" s="182" t="s">
        <v>9762</v>
      </c>
      <c r="AG4819" s="182" t="s">
        <v>17312</v>
      </c>
      <c r="AH4819" s="182" t="s">
        <v>17035</v>
      </c>
      <c r="AI4819" s="182" t="s">
        <v>17322</v>
      </c>
    </row>
    <row r="4820" spans="25:35" x14ac:dyDescent="0.4">
      <c r="Y4820" s="182" t="s">
        <v>9777</v>
      </c>
      <c r="Z4820" s="182">
        <v>1988</v>
      </c>
      <c r="AA4820" s="182">
        <v>3487.6</v>
      </c>
      <c r="AB4820" s="182">
        <v>157</v>
      </c>
      <c r="AC4820" s="182">
        <v>5</v>
      </c>
      <c r="AD4820" s="182">
        <v>3142.5</v>
      </c>
      <c r="AF4820" s="182" t="s">
        <v>9764</v>
      </c>
      <c r="AG4820" s="182" t="s">
        <v>17312</v>
      </c>
      <c r="AH4820" s="182" t="s">
        <v>2993</v>
      </c>
      <c r="AI4820" s="182" t="s">
        <v>17042</v>
      </c>
    </row>
    <row r="4821" spans="25:35" x14ac:dyDescent="0.4">
      <c r="Y4821" s="182" t="s">
        <v>9779</v>
      </c>
      <c r="Z4821" s="182">
        <v>1963</v>
      </c>
      <c r="AA4821" s="182">
        <v>548.5</v>
      </c>
      <c r="AB4821" s="182">
        <v>23</v>
      </c>
      <c r="AC4821" s="182">
        <v>2</v>
      </c>
      <c r="AD4821" s="182">
        <v>548.5</v>
      </c>
      <c r="AF4821" s="182" t="s">
        <v>9765</v>
      </c>
      <c r="AG4821" s="182" t="s">
        <v>17471</v>
      </c>
      <c r="AH4821" s="182" t="s">
        <v>2993</v>
      </c>
      <c r="AI4821" s="182" t="s">
        <v>17042</v>
      </c>
    </row>
    <row r="4822" spans="25:35" x14ac:dyDescent="0.4">
      <c r="Y4822" s="182" t="s">
        <v>9781</v>
      </c>
      <c r="Z4822" s="182">
        <v>1963</v>
      </c>
      <c r="AA4822" s="182">
        <v>398.5</v>
      </c>
      <c r="AB4822" s="182">
        <v>23</v>
      </c>
      <c r="AC4822" s="182">
        <v>2</v>
      </c>
      <c r="AD4822" s="182">
        <v>398.5</v>
      </c>
      <c r="AF4822" s="182" t="s">
        <v>9766</v>
      </c>
      <c r="AG4822" s="182" t="s">
        <v>17312</v>
      </c>
      <c r="AH4822" s="182" t="s">
        <v>17035</v>
      </c>
      <c r="AI4822" s="182" t="s">
        <v>17042</v>
      </c>
    </row>
    <row r="4823" spans="25:35" x14ac:dyDescent="0.4">
      <c r="Y4823" s="182" t="s">
        <v>9782</v>
      </c>
      <c r="Z4823" s="182">
        <v>1961</v>
      </c>
      <c r="AA4823" s="182">
        <v>595.20000000000005</v>
      </c>
      <c r="AB4823" s="182">
        <v>39</v>
      </c>
      <c r="AC4823" s="182">
        <v>2</v>
      </c>
      <c r="AD4823" s="182">
        <v>551.20000000000005</v>
      </c>
      <c r="AF4823" s="182" t="s">
        <v>9768</v>
      </c>
      <c r="AG4823" s="182" t="s">
        <v>17312</v>
      </c>
      <c r="AH4823" s="182" t="s">
        <v>17035</v>
      </c>
      <c r="AI4823" s="182" t="s">
        <v>17042</v>
      </c>
    </row>
    <row r="4824" spans="25:35" x14ac:dyDescent="0.4">
      <c r="Y4824" s="182" t="s">
        <v>9783</v>
      </c>
      <c r="Z4824" s="182">
        <v>1963</v>
      </c>
      <c r="AA4824" s="182">
        <v>586.9</v>
      </c>
      <c r="AB4824" s="182">
        <v>23</v>
      </c>
      <c r="AC4824" s="182">
        <v>2</v>
      </c>
      <c r="AD4824" s="182">
        <v>552.29999999999995</v>
      </c>
      <c r="AF4824" s="182" t="s">
        <v>9769</v>
      </c>
      <c r="AG4824" s="182" t="s">
        <v>17312</v>
      </c>
      <c r="AH4824" s="182" t="s">
        <v>2993</v>
      </c>
      <c r="AI4824" s="182" t="s">
        <v>17331</v>
      </c>
    </row>
    <row r="4825" spans="25:35" x14ac:dyDescent="0.4">
      <c r="Y4825" s="182" t="s">
        <v>1731</v>
      </c>
      <c r="Z4825" s="182">
        <v>1979</v>
      </c>
      <c r="AA4825" s="182">
        <v>5005</v>
      </c>
      <c r="AB4825" s="182">
        <v>153</v>
      </c>
      <c r="AC4825" s="182">
        <v>5</v>
      </c>
      <c r="AD4825" s="182">
        <v>4545.8</v>
      </c>
      <c r="AF4825" s="182" t="s">
        <v>9771</v>
      </c>
      <c r="AG4825" s="182" t="s">
        <v>17355</v>
      </c>
      <c r="AH4825" s="182" t="s">
        <v>2993</v>
      </c>
      <c r="AI4825" s="182" t="s">
        <v>17322</v>
      </c>
    </row>
    <row r="4826" spans="25:35" x14ac:dyDescent="0.4">
      <c r="Y4826" s="182" t="s">
        <v>9785</v>
      </c>
      <c r="Z4826" s="182">
        <v>1975</v>
      </c>
      <c r="AA4826" s="182">
        <v>7035.3</v>
      </c>
      <c r="AB4826" s="182">
        <v>195</v>
      </c>
      <c r="AC4826" s="182">
        <v>5</v>
      </c>
      <c r="AD4826" s="182">
        <v>4628.3999999999996</v>
      </c>
      <c r="AF4826" s="182" t="s">
        <v>1730</v>
      </c>
      <c r="AG4826" s="182" t="s">
        <v>17312</v>
      </c>
      <c r="AH4826" s="182" t="s">
        <v>2993</v>
      </c>
      <c r="AI4826" s="182" t="s">
        <v>17040</v>
      </c>
    </row>
    <row r="4827" spans="25:35" x14ac:dyDescent="0.4">
      <c r="Y4827" s="182" t="s">
        <v>9786</v>
      </c>
      <c r="Z4827" s="182">
        <v>1987</v>
      </c>
      <c r="AA4827" s="182">
        <v>3497.4</v>
      </c>
      <c r="AB4827" s="182">
        <v>121</v>
      </c>
      <c r="AC4827" s="182">
        <v>5</v>
      </c>
      <c r="AD4827" s="182">
        <v>3163.7</v>
      </c>
      <c r="AF4827" s="182" t="s">
        <v>9773</v>
      </c>
      <c r="AG4827" s="182" t="s">
        <v>17312</v>
      </c>
      <c r="AH4827" s="182" t="s">
        <v>2993</v>
      </c>
      <c r="AI4827" s="182" t="s">
        <v>17040</v>
      </c>
    </row>
    <row r="4828" spans="25:35" x14ac:dyDescent="0.4">
      <c r="Y4828" s="182" t="s">
        <v>9787</v>
      </c>
      <c r="Z4828" s="182">
        <v>2001</v>
      </c>
      <c r="AA4828" s="182">
        <v>5758.7</v>
      </c>
      <c r="AB4828" s="182">
        <v>175</v>
      </c>
      <c r="AC4828" s="182">
        <v>5</v>
      </c>
      <c r="AD4828" s="182">
        <v>5758.7</v>
      </c>
      <c r="AF4828" s="182" t="s">
        <v>9774</v>
      </c>
      <c r="AG4828" s="182" t="s">
        <v>17327</v>
      </c>
      <c r="AH4828" s="182" t="s">
        <v>2993</v>
      </c>
      <c r="AI4828" s="182" t="s">
        <v>17042</v>
      </c>
    </row>
    <row r="4829" spans="25:35" x14ac:dyDescent="0.4">
      <c r="Y4829" s="182" t="s">
        <v>9788</v>
      </c>
      <c r="Z4829" s="182">
        <v>1981</v>
      </c>
      <c r="AA4829" s="182">
        <v>3359.8</v>
      </c>
      <c r="AB4829" s="182">
        <v>127</v>
      </c>
      <c r="AC4829" s="182">
        <v>5</v>
      </c>
      <c r="AD4829" s="182">
        <v>3082.6</v>
      </c>
      <c r="AF4829" s="182" t="s">
        <v>9776</v>
      </c>
      <c r="AG4829" s="182" t="s">
        <v>17312</v>
      </c>
      <c r="AH4829" s="182" t="s">
        <v>2993</v>
      </c>
      <c r="AI4829" s="182" t="s">
        <v>17040</v>
      </c>
    </row>
    <row r="4830" spans="25:35" x14ac:dyDescent="0.4">
      <c r="Y4830" s="182" t="s">
        <v>9790</v>
      </c>
      <c r="Z4830" s="182">
        <v>1983</v>
      </c>
      <c r="AA4830" s="182">
        <v>5775.5</v>
      </c>
      <c r="AB4830" s="182">
        <v>244</v>
      </c>
      <c r="AC4830" s="182">
        <v>5</v>
      </c>
      <c r="AD4830" s="182">
        <v>5284.5</v>
      </c>
      <c r="AF4830" s="182" t="s">
        <v>9777</v>
      </c>
      <c r="AG4830" s="182" t="s">
        <v>17319</v>
      </c>
      <c r="AH4830" s="182" t="s">
        <v>17487</v>
      </c>
      <c r="AI4830" s="182" t="s">
        <v>17315</v>
      </c>
    </row>
    <row r="4831" spans="25:35" x14ac:dyDescent="0.4">
      <c r="Y4831" s="182" t="s">
        <v>9792</v>
      </c>
      <c r="Z4831" s="182">
        <v>2001</v>
      </c>
      <c r="AA4831" s="182">
        <v>3595.5</v>
      </c>
      <c r="AB4831" s="182">
        <v>121</v>
      </c>
      <c r="AC4831" s="182">
        <v>5</v>
      </c>
      <c r="AD4831" s="182">
        <v>3595.5</v>
      </c>
      <c r="AF4831" s="182" t="s">
        <v>9779</v>
      </c>
      <c r="AG4831" s="182" t="s">
        <v>17312</v>
      </c>
      <c r="AH4831" s="182" t="s">
        <v>2993</v>
      </c>
      <c r="AI4831" s="182" t="s">
        <v>17042</v>
      </c>
    </row>
    <row r="4832" spans="25:35" x14ac:dyDescent="0.4">
      <c r="Y4832" s="182" t="s">
        <v>1732</v>
      </c>
      <c r="Z4832" s="182">
        <v>1988</v>
      </c>
      <c r="AA4832" s="182">
        <v>13880.8</v>
      </c>
      <c r="AB4832" s="182">
        <v>456</v>
      </c>
      <c r="AC4832" s="182">
        <v>5</v>
      </c>
      <c r="AD4832" s="182">
        <v>11227.6</v>
      </c>
      <c r="AF4832" s="182" t="s">
        <v>9781</v>
      </c>
      <c r="AG4832" s="182" t="s">
        <v>17312</v>
      </c>
      <c r="AH4832" s="182" t="s">
        <v>2993</v>
      </c>
      <c r="AI4832" s="182" t="s">
        <v>17042</v>
      </c>
    </row>
    <row r="4833" spans="25:35" x14ac:dyDescent="0.4">
      <c r="Y4833" s="182" t="s">
        <v>9795</v>
      </c>
      <c r="Z4833" s="182">
        <v>1982</v>
      </c>
      <c r="AA4833" s="182">
        <v>5083.5</v>
      </c>
      <c r="AB4833" s="182">
        <v>205</v>
      </c>
      <c r="AC4833" s="182">
        <v>5</v>
      </c>
      <c r="AD4833" s="182">
        <v>4666</v>
      </c>
      <c r="AF4833" s="182" t="s">
        <v>9782</v>
      </c>
      <c r="AG4833" s="182" t="s">
        <v>17312</v>
      </c>
      <c r="AH4833" s="182" t="s">
        <v>2993</v>
      </c>
      <c r="AI4833" s="182" t="s">
        <v>17042</v>
      </c>
    </row>
    <row r="4834" spans="25:35" x14ac:dyDescent="0.4">
      <c r="Y4834" s="182" t="s">
        <v>9796</v>
      </c>
      <c r="Z4834" s="182">
        <v>1973</v>
      </c>
      <c r="AA4834" s="182">
        <v>2872.4</v>
      </c>
      <c r="AB4834" s="182">
        <v>151</v>
      </c>
      <c r="AC4834" s="182">
        <v>5</v>
      </c>
      <c r="AD4834" s="182">
        <v>2868.1</v>
      </c>
      <c r="AF4834" s="182" t="s">
        <v>9783</v>
      </c>
      <c r="AG4834" s="182" t="s">
        <v>17312</v>
      </c>
      <c r="AH4834" s="182" t="s">
        <v>2993</v>
      </c>
      <c r="AI4834" s="182" t="s">
        <v>17042</v>
      </c>
    </row>
    <row r="4835" spans="25:35" x14ac:dyDescent="0.4">
      <c r="Y4835" s="182" t="s">
        <v>9797</v>
      </c>
      <c r="Z4835" s="182">
        <v>1970</v>
      </c>
      <c r="AA4835" s="182">
        <v>2601.0300000000002</v>
      </c>
      <c r="AB4835" s="182">
        <v>76</v>
      </c>
      <c r="AC4835" s="182">
        <v>5</v>
      </c>
      <c r="AD4835" s="182">
        <v>2601.0300000000002</v>
      </c>
      <c r="AF4835" s="182" t="s">
        <v>1731</v>
      </c>
      <c r="AG4835" s="182" t="s">
        <v>17319</v>
      </c>
      <c r="AH4835" s="182" t="s">
        <v>17035</v>
      </c>
      <c r="AI4835" s="182" t="s">
        <v>17320</v>
      </c>
    </row>
    <row r="4836" spans="25:35" x14ac:dyDescent="0.4">
      <c r="Y4836" s="182" t="s">
        <v>9798</v>
      </c>
      <c r="Z4836" s="182">
        <v>1971</v>
      </c>
      <c r="AA4836" s="182">
        <v>4894.5</v>
      </c>
      <c r="AB4836" s="182">
        <v>207</v>
      </c>
      <c r="AC4836" s="182">
        <v>5</v>
      </c>
      <c r="AD4836" s="182">
        <v>4496.8</v>
      </c>
      <c r="AF4836" s="182" t="s">
        <v>9785</v>
      </c>
      <c r="AG4836" s="182" t="s">
        <v>17319</v>
      </c>
      <c r="AH4836" s="182" t="s">
        <v>17488</v>
      </c>
      <c r="AI4836" s="182" t="s">
        <v>17320</v>
      </c>
    </row>
    <row r="4837" spans="25:35" x14ac:dyDescent="0.4">
      <c r="Y4837" s="182" t="s">
        <v>9800</v>
      </c>
      <c r="Z4837" s="182">
        <v>1978</v>
      </c>
      <c r="AA4837" s="182">
        <v>5066.6000000000004</v>
      </c>
      <c r="AB4837" s="182">
        <v>217</v>
      </c>
      <c r="AC4837" s="182">
        <v>9</v>
      </c>
      <c r="AD4837" s="182">
        <v>4136.8999999999996</v>
      </c>
      <c r="AF4837" s="182" t="s">
        <v>9786</v>
      </c>
      <c r="AG4837" s="182" t="s">
        <v>17319</v>
      </c>
      <c r="AH4837" s="182" t="s">
        <v>17489</v>
      </c>
      <c r="AI4837" s="182" t="s">
        <v>17315</v>
      </c>
    </row>
    <row r="4838" spans="25:35" x14ac:dyDescent="0.4">
      <c r="Y4838" s="182" t="s">
        <v>9802</v>
      </c>
      <c r="Z4838" s="182">
        <v>1972</v>
      </c>
      <c r="AA4838" s="182">
        <v>377.7</v>
      </c>
      <c r="AB4838" s="182">
        <v>22</v>
      </c>
      <c r="AC4838" s="182">
        <v>2</v>
      </c>
      <c r="AD4838" s="182">
        <v>377.7</v>
      </c>
      <c r="AF4838" s="182" t="s">
        <v>9787</v>
      </c>
      <c r="AG4838" s="182" t="s">
        <v>17312</v>
      </c>
      <c r="AH4838" s="182" t="s">
        <v>2993</v>
      </c>
      <c r="AI4838" s="182" t="s">
        <v>17314</v>
      </c>
    </row>
    <row r="4839" spans="25:35" x14ac:dyDescent="0.4">
      <c r="Y4839" s="182" t="s">
        <v>9804</v>
      </c>
      <c r="Z4839" s="182">
        <v>1976</v>
      </c>
      <c r="AA4839" s="182">
        <v>371.5</v>
      </c>
      <c r="AB4839" s="182">
        <v>19</v>
      </c>
      <c r="AC4839" s="182">
        <v>2</v>
      </c>
      <c r="AD4839" s="182">
        <v>371.5</v>
      </c>
      <c r="AF4839" s="182" t="s">
        <v>9788</v>
      </c>
      <c r="AG4839" s="182" t="s">
        <v>17319</v>
      </c>
      <c r="AH4839" s="182" t="s">
        <v>17490</v>
      </c>
      <c r="AI4839" s="182" t="s">
        <v>17315</v>
      </c>
    </row>
    <row r="4840" spans="25:35" x14ac:dyDescent="0.4">
      <c r="Y4840" s="182" t="s">
        <v>9805</v>
      </c>
      <c r="Z4840" s="182">
        <v>1939</v>
      </c>
      <c r="AA4840" s="182">
        <v>223.7</v>
      </c>
      <c r="AB4840" s="182">
        <v>9</v>
      </c>
      <c r="AC4840" s="182">
        <v>1</v>
      </c>
      <c r="AD4840" s="182">
        <v>149.69999999999999</v>
      </c>
      <c r="AF4840" s="182" t="s">
        <v>9790</v>
      </c>
      <c r="AG4840" s="182" t="s">
        <v>17319</v>
      </c>
      <c r="AH4840" s="182" t="s">
        <v>2993</v>
      </c>
      <c r="AI4840" s="182" t="s">
        <v>17332</v>
      </c>
    </row>
    <row r="4841" spans="25:35" x14ac:dyDescent="0.4">
      <c r="Y4841" s="182" t="s">
        <v>9807</v>
      </c>
      <c r="Z4841" s="182">
        <v>1954</v>
      </c>
      <c r="AA4841" s="182">
        <v>575.4</v>
      </c>
      <c r="AB4841" s="182">
        <v>25</v>
      </c>
      <c r="AC4841" s="182">
        <v>2</v>
      </c>
      <c r="AD4841" s="182">
        <v>527.1</v>
      </c>
      <c r="AF4841" s="182" t="s">
        <v>9792</v>
      </c>
      <c r="AG4841" s="182" t="s">
        <v>17312</v>
      </c>
      <c r="AH4841" s="182" t="s">
        <v>2993</v>
      </c>
      <c r="AI4841" s="182" t="s">
        <v>17331</v>
      </c>
    </row>
    <row r="4842" spans="25:35" x14ac:dyDescent="0.4">
      <c r="Y4842" s="182" t="s">
        <v>9808</v>
      </c>
      <c r="Z4842" s="182">
        <v>1967</v>
      </c>
      <c r="AA4842" s="182">
        <v>400.3</v>
      </c>
      <c r="AB4842" s="182">
        <v>27</v>
      </c>
      <c r="AC4842" s="182">
        <v>2</v>
      </c>
      <c r="AD4842" s="182">
        <v>369.9</v>
      </c>
      <c r="AF4842" s="182" t="s">
        <v>1732</v>
      </c>
      <c r="AG4842" s="182" t="s">
        <v>17312</v>
      </c>
      <c r="AH4842" s="182" t="s">
        <v>2993</v>
      </c>
      <c r="AI4842" s="182" t="s">
        <v>17470</v>
      </c>
    </row>
    <row r="4843" spans="25:35" x14ac:dyDescent="0.4">
      <c r="Y4843" s="182" t="s">
        <v>9810</v>
      </c>
      <c r="Z4843" s="182">
        <v>1958</v>
      </c>
      <c r="AA4843" s="182">
        <v>730.8</v>
      </c>
      <c r="AB4843" s="182">
        <v>11</v>
      </c>
      <c r="AC4843" s="182">
        <v>2</v>
      </c>
      <c r="AD4843" s="182">
        <v>730.8</v>
      </c>
      <c r="AF4843" s="182" t="s">
        <v>9795</v>
      </c>
      <c r="AG4843" s="182" t="s">
        <v>17319</v>
      </c>
      <c r="AH4843" s="182" t="s">
        <v>2993</v>
      </c>
      <c r="AI4843" s="182" t="s">
        <v>17320</v>
      </c>
    </row>
    <row r="4844" spans="25:35" x14ac:dyDescent="0.4">
      <c r="Y4844" s="182" t="s">
        <v>9811</v>
      </c>
      <c r="Z4844" s="182">
        <v>1956</v>
      </c>
      <c r="AA4844" s="182">
        <v>735.8</v>
      </c>
      <c r="AB4844" s="182">
        <v>19</v>
      </c>
      <c r="AC4844" s="182">
        <v>2</v>
      </c>
      <c r="AD4844" s="182">
        <v>509.8</v>
      </c>
      <c r="AF4844" s="182" t="s">
        <v>9796</v>
      </c>
      <c r="AG4844" s="182" t="s">
        <v>17312</v>
      </c>
      <c r="AH4844" s="182" t="s">
        <v>2993</v>
      </c>
      <c r="AI4844" s="182" t="s">
        <v>17315</v>
      </c>
    </row>
    <row r="4845" spans="25:35" x14ac:dyDescent="0.4">
      <c r="Y4845" s="182" t="s">
        <v>1733</v>
      </c>
      <c r="Z4845" s="182">
        <v>1957</v>
      </c>
      <c r="AA4845" s="182">
        <v>728.8</v>
      </c>
      <c r="AB4845" s="182">
        <v>14</v>
      </c>
      <c r="AC4845" s="182">
        <v>2</v>
      </c>
      <c r="AD4845" s="182">
        <v>720.3</v>
      </c>
      <c r="AF4845" s="182" t="s">
        <v>9797</v>
      </c>
      <c r="AG4845" s="182" t="s">
        <v>17312</v>
      </c>
      <c r="AH4845" s="182" t="s">
        <v>17316</v>
      </c>
      <c r="AI4845" s="182" t="s">
        <v>17315</v>
      </c>
    </row>
    <row r="4846" spans="25:35" x14ac:dyDescent="0.4">
      <c r="Y4846" s="182" t="s">
        <v>9814</v>
      </c>
      <c r="Z4846" s="182">
        <v>1960</v>
      </c>
      <c r="AA4846" s="182">
        <v>942.2</v>
      </c>
      <c r="AB4846" s="182">
        <v>18</v>
      </c>
      <c r="AC4846" s="182">
        <v>2</v>
      </c>
      <c r="AD4846" s="182">
        <v>942.2</v>
      </c>
      <c r="AF4846" s="182" t="s">
        <v>9798</v>
      </c>
      <c r="AG4846" s="182" t="s">
        <v>17312</v>
      </c>
      <c r="AH4846" s="182" t="s">
        <v>2993</v>
      </c>
      <c r="AI4846" s="182" t="s">
        <v>17320</v>
      </c>
    </row>
    <row r="4847" spans="25:35" x14ac:dyDescent="0.4">
      <c r="Y4847" s="182" t="s">
        <v>9815</v>
      </c>
      <c r="Z4847" s="182">
        <v>1958</v>
      </c>
      <c r="AA4847" s="182">
        <v>932.2</v>
      </c>
      <c r="AB4847" s="182">
        <v>21</v>
      </c>
      <c r="AC4847" s="182">
        <v>2</v>
      </c>
      <c r="AD4847" s="182">
        <v>932.2</v>
      </c>
      <c r="AF4847" s="182" t="s">
        <v>9800</v>
      </c>
      <c r="AG4847" s="182" t="s">
        <v>17312</v>
      </c>
      <c r="AH4847" s="182" t="s">
        <v>2993</v>
      </c>
      <c r="AI4847" s="182" t="s">
        <v>17040</v>
      </c>
    </row>
    <row r="4848" spans="25:35" x14ac:dyDescent="0.4">
      <c r="Y4848" s="182" t="s">
        <v>9817</v>
      </c>
      <c r="Z4848" s="182">
        <v>1962</v>
      </c>
      <c r="AA4848" s="182">
        <v>567</v>
      </c>
      <c r="AB4848" s="182">
        <v>12</v>
      </c>
      <c r="AC4848" s="182">
        <v>2</v>
      </c>
      <c r="AD4848" s="182">
        <v>375.6</v>
      </c>
      <c r="AF4848" s="182" t="s">
        <v>9802</v>
      </c>
      <c r="AG4848" s="182" t="s">
        <v>17312</v>
      </c>
      <c r="AH4848" s="182" t="s">
        <v>2993</v>
      </c>
      <c r="AI4848" s="182" t="s">
        <v>17040</v>
      </c>
    </row>
    <row r="4849" spans="25:35" x14ac:dyDescent="0.4">
      <c r="Y4849" s="182" t="s">
        <v>1759</v>
      </c>
      <c r="Z4849" s="182">
        <v>1958</v>
      </c>
      <c r="AA4849" s="182">
        <v>660.3</v>
      </c>
      <c r="AB4849" s="182">
        <v>17</v>
      </c>
      <c r="AC4849" s="182">
        <v>2</v>
      </c>
      <c r="AD4849" s="182">
        <v>660.3</v>
      </c>
      <c r="AF4849" s="182" t="s">
        <v>9804</v>
      </c>
      <c r="AG4849" s="182" t="s">
        <v>17312</v>
      </c>
      <c r="AH4849" s="182" t="s">
        <v>2993</v>
      </c>
      <c r="AI4849" s="182" t="s">
        <v>17040</v>
      </c>
    </row>
    <row r="4850" spans="25:35" x14ac:dyDescent="0.4">
      <c r="Y4850" s="182" t="s">
        <v>9818</v>
      </c>
      <c r="Z4850" s="182">
        <v>1975</v>
      </c>
      <c r="AA4850" s="182">
        <v>4963</v>
      </c>
      <c r="AB4850" s="182">
        <v>175</v>
      </c>
      <c r="AC4850" s="182">
        <v>5</v>
      </c>
      <c r="AD4850" s="182">
        <v>4559.3</v>
      </c>
      <c r="AF4850" s="182" t="s">
        <v>9805</v>
      </c>
      <c r="AG4850" s="182" t="s">
        <v>17327</v>
      </c>
      <c r="AH4850" s="182" t="s">
        <v>2993</v>
      </c>
      <c r="AI4850" s="182" t="s">
        <v>17040</v>
      </c>
    </row>
    <row r="4851" spans="25:35" x14ac:dyDescent="0.4">
      <c r="Y4851" s="182" t="s">
        <v>9819</v>
      </c>
      <c r="Z4851" s="182">
        <v>1977</v>
      </c>
      <c r="AA4851" s="182">
        <v>4991.2</v>
      </c>
      <c r="AB4851" s="182">
        <v>175</v>
      </c>
      <c r="AC4851" s="182">
        <v>5</v>
      </c>
      <c r="AD4851" s="182">
        <v>4588.8</v>
      </c>
      <c r="AF4851" s="182" t="s">
        <v>9807</v>
      </c>
      <c r="AG4851" s="182" t="s">
        <v>2993</v>
      </c>
      <c r="AH4851" s="182" t="s">
        <v>2993</v>
      </c>
      <c r="AI4851" s="182" t="s">
        <v>17040</v>
      </c>
    </row>
    <row r="4852" spans="25:35" x14ac:dyDescent="0.4">
      <c r="Y4852" s="182" t="s">
        <v>9820</v>
      </c>
      <c r="Z4852" s="182">
        <v>1980</v>
      </c>
      <c r="AA4852" s="182">
        <v>6714.4</v>
      </c>
      <c r="AB4852" s="182">
        <v>271</v>
      </c>
      <c r="AC4852" s="182">
        <v>5</v>
      </c>
      <c r="AD4852" s="182">
        <v>6172.6</v>
      </c>
      <c r="AF4852" s="182" t="s">
        <v>9808</v>
      </c>
      <c r="AG4852" s="182" t="s">
        <v>17312</v>
      </c>
      <c r="AH4852" s="182" t="s">
        <v>2993</v>
      </c>
      <c r="AI4852" s="182" t="s">
        <v>17040</v>
      </c>
    </row>
    <row r="4853" spans="25:35" x14ac:dyDescent="0.4">
      <c r="Y4853" s="182" t="s">
        <v>9821</v>
      </c>
      <c r="Z4853" s="182">
        <v>1954</v>
      </c>
      <c r="AA4853" s="182">
        <v>1650.8</v>
      </c>
      <c r="AB4853" s="182">
        <v>60</v>
      </c>
      <c r="AC4853" s="182">
        <v>2</v>
      </c>
      <c r="AD4853" s="182">
        <v>1650.8</v>
      </c>
      <c r="AF4853" s="182" t="s">
        <v>9810</v>
      </c>
      <c r="AG4853" s="182" t="s">
        <v>17323</v>
      </c>
      <c r="AH4853" s="182" t="s">
        <v>2993</v>
      </c>
      <c r="AI4853" s="182" t="s">
        <v>17042</v>
      </c>
    </row>
    <row r="4854" spans="25:35" x14ac:dyDescent="0.4">
      <c r="Y4854" s="182" t="s">
        <v>9822</v>
      </c>
      <c r="Z4854" s="182">
        <v>1887</v>
      </c>
      <c r="AA4854" s="182">
        <v>323</v>
      </c>
      <c r="AB4854" s="182">
        <v>16</v>
      </c>
      <c r="AC4854" s="182">
        <v>2</v>
      </c>
      <c r="AD4854" s="182">
        <v>291.7</v>
      </c>
      <c r="AF4854" s="182" t="s">
        <v>9811</v>
      </c>
      <c r="AG4854" s="182" t="s">
        <v>17312</v>
      </c>
      <c r="AH4854" s="182" t="s">
        <v>2993</v>
      </c>
      <c r="AI4854" s="182" t="s">
        <v>17042</v>
      </c>
    </row>
    <row r="4855" spans="25:35" x14ac:dyDescent="0.4">
      <c r="Y4855" s="182" t="s">
        <v>1760</v>
      </c>
      <c r="Z4855" s="182">
        <v>1978</v>
      </c>
      <c r="AA4855" s="182">
        <v>4673.8999999999996</v>
      </c>
      <c r="AB4855" s="182">
        <v>146</v>
      </c>
      <c r="AC4855" s="182">
        <v>5</v>
      </c>
      <c r="AD4855" s="182">
        <v>4247.3999999999996</v>
      </c>
      <c r="AF4855" s="182" t="s">
        <v>1733</v>
      </c>
      <c r="AG4855" s="182" t="s">
        <v>17312</v>
      </c>
      <c r="AH4855" s="182" t="s">
        <v>2993</v>
      </c>
      <c r="AI4855" s="182" t="s">
        <v>17042</v>
      </c>
    </row>
    <row r="4856" spans="25:35" x14ac:dyDescent="0.4">
      <c r="Y4856" s="182" t="s">
        <v>1761</v>
      </c>
      <c r="Z4856" s="182">
        <v>1972</v>
      </c>
      <c r="AA4856" s="182">
        <v>5111.8</v>
      </c>
      <c r="AB4856" s="182">
        <v>148</v>
      </c>
      <c r="AC4856" s="182">
        <v>5</v>
      </c>
      <c r="AD4856" s="182">
        <v>4755.8</v>
      </c>
      <c r="AF4856" s="182" t="s">
        <v>9814</v>
      </c>
      <c r="AG4856" s="182" t="s">
        <v>17312</v>
      </c>
      <c r="AH4856" s="182" t="s">
        <v>2993</v>
      </c>
      <c r="AI4856" s="182" t="s">
        <v>17322</v>
      </c>
    </row>
    <row r="4857" spans="25:35" x14ac:dyDescent="0.4">
      <c r="Y4857" s="182" t="s">
        <v>9823</v>
      </c>
      <c r="Z4857" s="182">
        <v>1984</v>
      </c>
      <c r="AA4857" s="182">
        <v>5366.9</v>
      </c>
      <c r="AB4857" s="182">
        <v>197</v>
      </c>
      <c r="AC4857" s="182">
        <v>5</v>
      </c>
      <c r="AD4857" s="182">
        <v>5366.9</v>
      </c>
      <c r="AF4857" s="182" t="s">
        <v>9815</v>
      </c>
      <c r="AG4857" s="182" t="s">
        <v>17312</v>
      </c>
      <c r="AH4857" s="182" t="s">
        <v>2993</v>
      </c>
      <c r="AI4857" s="182" t="s">
        <v>17322</v>
      </c>
    </row>
    <row r="4858" spans="25:35" x14ac:dyDescent="0.4">
      <c r="Y4858" s="182" t="s">
        <v>9825</v>
      </c>
      <c r="Z4858" s="182">
        <v>1985</v>
      </c>
      <c r="AA4858" s="182">
        <v>3436.6</v>
      </c>
      <c r="AB4858" s="182">
        <v>134</v>
      </c>
      <c r="AC4858" s="182">
        <v>5</v>
      </c>
      <c r="AD4858" s="182">
        <v>3434.6</v>
      </c>
      <c r="AF4858" s="182" t="s">
        <v>9817</v>
      </c>
      <c r="AG4858" s="182" t="s">
        <v>17312</v>
      </c>
      <c r="AH4858" s="182" t="s">
        <v>2993</v>
      </c>
      <c r="AI4858" s="182" t="s">
        <v>17042</v>
      </c>
    </row>
    <row r="4859" spans="25:35" x14ac:dyDescent="0.4">
      <c r="Y4859" s="182" t="s">
        <v>9827</v>
      </c>
      <c r="Z4859" s="182">
        <v>1991</v>
      </c>
      <c r="AA4859" s="182">
        <v>6110.3</v>
      </c>
      <c r="AB4859" s="182">
        <v>268</v>
      </c>
      <c r="AC4859" s="182">
        <v>5</v>
      </c>
      <c r="AD4859" s="182">
        <v>5492.4</v>
      </c>
      <c r="AF4859" s="182" t="s">
        <v>1759</v>
      </c>
      <c r="AG4859" s="182" t="s">
        <v>17312</v>
      </c>
      <c r="AH4859" s="182" t="s">
        <v>17491</v>
      </c>
      <c r="AI4859" s="182" t="s">
        <v>17040</v>
      </c>
    </row>
    <row r="4860" spans="25:35" x14ac:dyDescent="0.4">
      <c r="Y4860" s="182" t="s">
        <v>17228</v>
      </c>
      <c r="Z4860" s="182">
        <v>1938</v>
      </c>
      <c r="AA4860" s="182">
        <v>469.9</v>
      </c>
      <c r="AB4860" s="182">
        <v>19</v>
      </c>
      <c r="AC4860" s="182">
        <v>2</v>
      </c>
      <c r="AD4860" s="182">
        <v>418.1</v>
      </c>
      <c r="AF4860" s="182" t="s">
        <v>9818</v>
      </c>
      <c r="AG4860" s="182" t="s">
        <v>17319</v>
      </c>
      <c r="AH4860" s="182" t="s">
        <v>2993</v>
      </c>
      <c r="AI4860" s="182" t="s">
        <v>17320</v>
      </c>
    </row>
    <row r="4861" spans="25:35" x14ac:dyDescent="0.4">
      <c r="Y4861" s="182" t="s">
        <v>9829</v>
      </c>
      <c r="Z4861" s="182">
        <v>1956</v>
      </c>
      <c r="AA4861" s="182">
        <v>798.6</v>
      </c>
      <c r="AB4861" s="182">
        <v>39</v>
      </c>
      <c r="AC4861" s="182">
        <v>2</v>
      </c>
      <c r="AD4861" s="182">
        <v>735.6</v>
      </c>
      <c r="AF4861" s="182" t="s">
        <v>9819</v>
      </c>
      <c r="AG4861" s="182" t="s">
        <v>17319</v>
      </c>
      <c r="AH4861" s="182" t="s">
        <v>2993</v>
      </c>
      <c r="AI4861" s="182" t="s">
        <v>17320</v>
      </c>
    </row>
    <row r="4862" spans="25:35" x14ac:dyDescent="0.4">
      <c r="Y4862" s="182" t="s">
        <v>9830</v>
      </c>
      <c r="Z4862" s="182">
        <v>1956</v>
      </c>
      <c r="AA4862" s="182">
        <v>304.5</v>
      </c>
      <c r="AB4862" s="182">
        <v>13</v>
      </c>
      <c r="AC4862" s="182">
        <v>2</v>
      </c>
      <c r="AD4862" s="182">
        <v>251.8</v>
      </c>
      <c r="AF4862" s="182" t="s">
        <v>9820</v>
      </c>
      <c r="AG4862" s="182" t="s">
        <v>17319</v>
      </c>
      <c r="AH4862" s="182" t="s">
        <v>2993</v>
      </c>
      <c r="AI4862" s="182" t="s">
        <v>17314</v>
      </c>
    </row>
    <row r="4863" spans="25:35" x14ac:dyDescent="0.4">
      <c r="Y4863" s="182" t="s">
        <v>9832</v>
      </c>
      <c r="Z4863" s="182">
        <v>1954</v>
      </c>
      <c r="AA4863" s="182">
        <v>832.2</v>
      </c>
      <c r="AB4863" s="182">
        <v>31</v>
      </c>
      <c r="AC4863" s="182">
        <v>2</v>
      </c>
      <c r="AD4863" s="182">
        <v>771.4</v>
      </c>
      <c r="AF4863" s="182" t="s">
        <v>9821</v>
      </c>
      <c r="AG4863" s="182" t="s">
        <v>17312</v>
      </c>
      <c r="AH4863" s="182" t="s">
        <v>2993</v>
      </c>
      <c r="AI4863" s="182" t="s">
        <v>17315</v>
      </c>
    </row>
    <row r="4864" spans="25:35" x14ac:dyDescent="0.4">
      <c r="Y4864" s="182" t="s">
        <v>9834</v>
      </c>
      <c r="Z4864" s="182">
        <v>1958</v>
      </c>
      <c r="AA4864" s="182">
        <v>771.5</v>
      </c>
      <c r="AB4864" s="182">
        <v>31</v>
      </c>
      <c r="AC4864" s="182">
        <v>2</v>
      </c>
      <c r="AD4864" s="182">
        <v>714.9</v>
      </c>
      <c r="AF4864" s="182" t="s">
        <v>9822</v>
      </c>
      <c r="AG4864" s="182" t="s">
        <v>17312</v>
      </c>
      <c r="AH4864" s="182" t="s">
        <v>2993</v>
      </c>
      <c r="AI4864" s="182" t="s">
        <v>17042</v>
      </c>
    </row>
    <row r="4865" spans="25:35" x14ac:dyDescent="0.4">
      <c r="Y4865" s="182" t="s">
        <v>9835</v>
      </c>
      <c r="Z4865" s="182">
        <v>1956</v>
      </c>
      <c r="AA4865" s="182">
        <v>461.9</v>
      </c>
      <c r="AB4865" s="182">
        <v>15</v>
      </c>
      <c r="AC4865" s="182">
        <v>2</v>
      </c>
      <c r="AD4865" s="182">
        <v>421.4</v>
      </c>
      <c r="AF4865" s="182" t="s">
        <v>1760</v>
      </c>
      <c r="AG4865" s="182" t="s">
        <v>17312</v>
      </c>
      <c r="AH4865" s="182" t="s">
        <v>2993</v>
      </c>
      <c r="AI4865" s="182" t="s">
        <v>17320</v>
      </c>
    </row>
    <row r="4866" spans="25:35" x14ac:dyDescent="0.4">
      <c r="Y4866" s="182" t="s">
        <v>9838</v>
      </c>
      <c r="Z4866" s="182">
        <v>1957</v>
      </c>
      <c r="AA4866" s="182">
        <v>299</v>
      </c>
      <c r="AB4866" s="182">
        <v>16</v>
      </c>
      <c r="AC4866" s="182">
        <v>2</v>
      </c>
      <c r="AD4866" s="182">
        <v>235.6</v>
      </c>
      <c r="AF4866" s="182" t="s">
        <v>1761</v>
      </c>
      <c r="AG4866" s="182" t="s">
        <v>17312</v>
      </c>
      <c r="AH4866" s="182" t="s">
        <v>2993</v>
      </c>
      <c r="AI4866" s="182" t="s">
        <v>17320</v>
      </c>
    </row>
    <row r="4867" spans="25:35" x14ac:dyDescent="0.4">
      <c r="Y4867" s="182" t="s">
        <v>9840</v>
      </c>
      <c r="Z4867" s="182">
        <v>1937</v>
      </c>
      <c r="AA4867" s="182">
        <v>508.4</v>
      </c>
      <c r="AB4867" s="182">
        <v>27</v>
      </c>
      <c r="AC4867" s="182">
        <v>2</v>
      </c>
      <c r="AD4867" s="182">
        <v>508.4</v>
      </c>
      <c r="AF4867" s="182" t="s">
        <v>9823</v>
      </c>
      <c r="AG4867" s="182" t="s">
        <v>17319</v>
      </c>
      <c r="AH4867" s="182" t="s">
        <v>17492</v>
      </c>
      <c r="AI4867" s="182" t="s">
        <v>17320</v>
      </c>
    </row>
    <row r="4868" spans="25:35" x14ac:dyDescent="0.4">
      <c r="Y4868" s="182" t="s">
        <v>9841</v>
      </c>
      <c r="Z4868" s="182">
        <v>1959</v>
      </c>
      <c r="AA4868" s="182">
        <v>447.2</v>
      </c>
      <c r="AB4868" s="182">
        <v>18</v>
      </c>
      <c r="AC4868" s="182">
        <v>2</v>
      </c>
      <c r="AD4868" s="182">
        <v>406.5</v>
      </c>
      <c r="AF4868" s="182" t="s">
        <v>9825</v>
      </c>
      <c r="AG4868" s="182" t="s">
        <v>17319</v>
      </c>
      <c r="AH4868" s="182" t="s">
        <v>2993</v>
      </c>
      <c r="AI4868" s="182" t="s">
        <v>17315</v>
      </c>
    </row>
    <row r="4869" spans="25:35" x14ac:dyDescent="0.4">
      <c r="Y4869" s="182" t="s">
        <v>9842</v>
      </c>
      <c r="Z4869" s="182">
        <v>1959</v>
      </c>
      <c r="AA4869" s="182">
        <v>279.2</v>
      </c>
      <c r="AB4869" s="182">
        <v>11</v>
      </c>
      <c r="AC4869" s="182">
        <v>2</v>
      </c>
      <c r="AD4869" s="182">
        <v>279.2</v>
      </c>
      <c r="AF4869" s="182" t="s">
        <v>9827</v>
      </c>
      <c r="AG4869" s="182" t="s">
        <v>17319</v>
      </c>
      <c r="AH4869" s="182" t="s">
        <v>2993</v>
      </c>
      <c r="AI4869" s="182" t="s">
        <v>17332</v>
      </c>
    </row>
    <row r="4870" spans="25:35" x14ac:dyDescent="0.4">
      <c r="Y4870" s="182" t="s">
        <v>588</v>
      </c>
      <c r="Z4870" s="182">
        <v>1954</v>
      </c>
      <c r="AA4870" s="182">
        <v>296</v>
      </c>
      <c r="AB4870" s="182">
        <v>19</v>
      </c>
      <c r="AC4870" s="182">
        <v>2</v>
      </c>
      <c r="AD4870" s="182">
        <v>270.3</v>
      </c>
      <c r="AF4870" s="182" t="s">
        <v>9829</v>
      </c>
      <c r="AG4870" s="182" t="s">
        <v>17312</v>
      </c>
      <c r="AH4870" s="182" t="s">
        <v>2993</v>
      </c>
      <c r="AI4870" s="182" t="s">
        <v>17035</v>
      </c>
    </row>
    <row r="4871" spans="25:35" x14ac:dyDescent="0.4">
      <c r="Y4871" s="182" t="s">
        <v>9844</v>
      </c>
      <c r="Z4871" s="182">
        <v>1961</v>
      </c>
      <c r="AA4871" s="182">
        <v>579.4</v>
      </c>
      <c r="AB4871" s="182">
        <v>35</v>
      </c>
      <c r="AC4871" s="182">
        <v>2</v>
      </c>
      <c r="AD4871" s="182">
        <v>538.1</v>
      </c>
      <c r="AF4871" s="182" t="s">
        <v>9830</v>
      </c>
      <c r="AG4871" s="182" t="s">
        <v>17312</v>
      </c>
      <c r="AH4871" s="182" t="s">
        <v>2993</v>
      </c>
      <c r="AI4871" s="182" t="s">
        <v>17040</v>
      </c>
    </row>
    <row r="4872" spans="25:35" x14ac:dyDescent="0.4">
      <c r="Y4872" s="182" t="s">
        <v>9845</v>
      </c>
      <c r="Z4872" s="182">
        <v>1994</v>
      </c>
      <c r="AA4872" s="182">
        <v>4477.6000000000004</v>
      </c>
      <c r="AB4872" s="182">
        <v>213</v>
      </c>
      <c r="AC4872" s="182">
        <v>5</v>
      </c>
      <c r="AD4872" s="182">
        <v>4336</v>
      </c>
      <c r="AF4872" s="182" t="s">
        <v>9832</v>
      </c>
      <c r="AG4872" s="182" t="s">
        <v>17312</v>
      </c>
      <c r="AH4872" s="182" t="s">
        <v>2993</v>
      </c>
      <c r="AI4872" s="182" t="s">
        <v>17042</v>
      </c>
    </row>
    <row r="4873" spans="25:35" x14ac:dyDescent="0.4">
      <c r="Y4873" s="182" t="s">
        <v>9847</v>
      </c>
      <c r="Z4873" s="182">
        <v>1961</v>
      </c>
      <c r="AA4873" s="182">
        <v>581</v>
      </c>
      <c r="AB4873" s="182">
        <v>38</v>
      </c>
      <c r="AC4873" s="182">
        <v>2</v>
      </c>
      <c r="AD4873" s="182">
        <v>539.4</v>
      </c>
      <c r="AF4873" s="182" t="s">
        <v>9834</v>
      </c>
      <c r="AG4873" s="182" t="s">
        <v>17312</v>
      </c>
      <c r="AH4873" s="182" t="s">
        <v>2993</v>
      </c>
      <c r="AI4873" s="182" t="s">
        <v>17042</v>
      </c>
    </row>
    <row r="4874" spans="25:35" x14ac:dyDescent="0.4">
      <c r="Y4874" s="182" t="s">
        <v>9849</v>
      </c>
      <c r="Z4874" s="182">
        <v>1929</v>
      </c>
      <c r="AA4874" s="182">
        <v>301</v>
      </c>
      <c r="AB4874" s="182">
        <v>17</v>
      </c>
      <c r="AC4874" s="182">
        <v>2</v>
      </c>
      <c r="AD4874" s="182">
        <v>301</v>
      </c>
      <c r="AF4874" s="182" t="s">
        <v>9835</v>
      </c>
      <c r="AG4874" s="182" t="s">
        <v>17312</v>
      </c>
      <c r="AH4874" s="182" t="s">
        <v>2993</v>
      </c>
      <c r="AI4874" s="182" t="s">
        <v>17040</v>
      </c>
    </row>
    <row r="4875" spans="25:35" x14ac:dyDescent="0.4">
      <c r="Y4875" s="182" t="s">
        <v>1762</v>
      </c>
      <c r="Z4875" s="182">
        <v>1929</v>
      </c>
      <c r="AA4875" s="182">
        <v>323.89999999999998</v>
      </c>
      <c r="AB4875" s="182">
        <v>11</v>
      </c>
      <c r="AC4875" s="182">
        <v>2</v>
      </c>
      <c r="AD4875" s="182">
        <v>291</v>
      </c>
      <c r="AF4875" s="182" t="s">
        <v>9838</v>
      </c>
      <c r="AG4875" s="182" t="s">
        <v>17312</v>
      </c>
      <c r="AH4875" s="182" t="s">
        <v>2993</v>
      </c>
      <c r="AI4875" s="182" t="s">
        <v>17040</v>
      </c>
    </row>
    <row r="4876" spans="25:35" x14ac:dyDescent="0.4">
      <c r="Y4876" s="182" t="s">
        <v>9851</v>
      </c>
      <c r="Z4876" s="182">
        <v>1957</v>
      </c>
      <c r="AA4876" s="182">
        <v>823.9</v>
      </c>
      <c r="AB4876" s="182">
        <v>35</v>
      </c>
      <c r="AC4876" s="182">
        <v>2</v>
      </c>
      <c r="AD4876" s="182">
        <v>758.2</v>
      </c>
      <c r="AF4876" s="182" t="s">
        <v>9840</v>
      </c>
      <c r="AG4876" s="182" t="s">
        <v>17327</v>
      </c>
      <c r="AH4876" s="182" t="s">
        <v>2993</v>
      </c>
      <c r="AI4876" s="182" t="s">
        <v>17042</v>
      </c>
    </row>
    <row r="4877" spans="25:35" x14ac:dyDescent="0.4">
      <c r="Y4877" s="182" t="s">
        <v>9853</v>
      </c>
      <c r="Z4877" s="182">
        <v>1956</v>
      </c>
      <c r="AA4877" s="182">
        <v>420.5</v>
      </c>
      <c r="AB4877" s="182">
        <v>20</v>
      </c>
      <c r="AC4877" s="182">
        <v>2</v>
      </c>
      <c r="AD4877" s="182">
        <v>420.5</v>
      </c>
      <c r="AF4877" s="182" t="s">
        <v>9841</v>
      </c>
      <c r="AG4877" s="182" t="s">
        <v>17312</v>
      </c>
      <c r="AH4877" s="182" t="s">
        <v>2993</v>
      </c>
      <c r="AI4877" s="182" t="s">
        <v>17040</v>
      </c>
    </row>
    <row r="4878" spans="25:35" x14ac:dyDescent="0.4">
      <c r="Y4878" s="182" t="s">
        <v>1763</v>
      </c>
      <c r="Z4878" s="182">
        <v>1958</v>
      </c>
      <c r="AA4878" s="182">
        <v>813.9</v>
      </c>
      <c r="AB4878" s="182">
        <v>28</v>
      </c>
      <c r="AC4878" s="182">
        <v>2</v>
      </c>
      <c r="AD4878" s="182">
        <v>763</v>
      </c>
      <c r="AF4878" s="182" t="s">
        <v>9842</v>
      </c>
      <c r="AG4878" s="182" t="s">
        <v>17312</v>
      </c>
      <c r="AH4878" s="182" t="s">
        <v>2993</v>
      </c>
      <c r="AI4878" s="182" t="s">
        <v>17040</v>
      </c>
    </row>
    <row r="4879" spans="25:35" x14ac:dyDescent="0.4">
      <c r="Y4879" s="182" t="s">
        <v>9854</v>
      </c>
      <c r="Z4879" s="182">
        <v>1972</v>
      </c>
      <c r="AA4879" s="182">
        <v>713.2</v>
      </c>
      <c r="AB4879" s="182">
        <v>23</v>
      </c>
      <c r="AC4879" s="182">
        <v>2</v>
      </c>
      <c r="AD4879" s="182">
        <v>713.2</v>
      </c>
      <c r="AF4879" s="182" t="s">
        <v>588</v>
      </c>
      <c r="AG4879" s="182" t="s">
        <v>17312</v>
      </c>
      <c r="AH4879" s="182" t="s">
        <v>2993</v>
      </c>
      <c r="AI4879" s="182" t="s">
        <v>17040</v>
      </c>
    </row>
    <row r="4880" spans="25:35" x14ac:dyDescent="0.4">
      <c r="Y4880" s="182" t="s">
        <v>9855</v>
      </c>
      <c r="Z4880" s="182">
        <v>1956</v>
      </c>
      <c r="AA4880" s="182">
        <v>512.1</v>
      </c>
      <c r="AB4880" s="182">
        <v>17</v>
      </c>
      <c r="AC4880" s="182">
        <v>2</v>
      </c>
      <c r="AD4880" s="182">
        <v>512.1</v>
      </c>
      <c r="AF4880" s="182" t="s">
        <v>9844</v>
      </c>
      <c r="AG4880" s="182" t="s">
        <v>17312</v>
      </c>
      <c r="AH4880" s="182" t="s">
        <v>2993</v>
      </c>
      <c r="AI4880" s="182" t="s">
        <v>17042</v>
      </c>
    </row>
    <row r="4881" spans="25:35" x14ac:dyDescent="0.4">
      <c r="Y4881" s="182" t="s">
        <v>9857</v>
      </c>
      <c r="Z4881" s="182">
        <v>1978</v>
      </c>
      <c r="AA4881" s="182">
        <v>979.2</v>
      </c>
      <c r="AB4881" s="182">
        <v>46</v>
      </c>
      <c r="AC4881" s="182">
        <v>2</v>
      </c>
      <c r="AD4881" s="182">
        <v>895.1</v>
      </c>
      <c r="AF4881" s="182" t="s">
        <v>9845</v>
      </c>
      <c r="AG4881" s="182" t="s">
        <v>17312</v>
      </c>
      <c r="AH4881" s="182" t="s">
        <v>2993</v>
      </c>
      <c r="AI4881" s="182" t="s">
        <v>17320</v>
      </c>
    </row>
    <row r="4882" spans="25:35" x14ac:dyDescent="0.4">
      <c r="Y4882" s="182" t="s">
        <v>9859</v>
      </c>
      <c r="Z4882" s="182">
        <v>1960</v>
      </c>
      <c r="AA4882" s="182">
        <v>305.89999999999998</v>
      </c>
      <c r="AB4882" s="182">
        <v>11</v>
      </c>
      <c r="AC4882" s="182">
        <v>2</v>
      </c>
      <c r="AD4882" s="182">
        <v>279.10000000000002</v>
      </c>
      <c r="AF4882" s="182" t="s">
        <v>9847</v>
      </c>
      <c r="AG4882" s="182" t="s">
        <v>17312</v>
      </c>
      <c r="AH4882" s="182" t="s">
        <v>2993</v>
      </c>
      <c r="AI4882" s="182" t="s">
        <v>17042</v>
      </c>
    </row>
    <row r="4883" spans="25:35" x14ac:dyDescent="0.4">
      <c r="Y4883" s="182" t="s">
        <v>9860</v>
      </c>
      <c r="Z4883" s="182">
        <v>1982</v>
      </c>
      <c r="AA4883" s="182">
        <v>889.2</v>
      </c>
      <c r="AB4883" s="182">
        <v>33</v>
      </c>
      <c r="AC4883" s="182">
        <v>2</v>
      </c>
      <c r="AD4883" s="182">
        <v>846.4</v>
      </c>
      <c r="AF4883" s="182" t="s">
        <v>9849</v>
      </c>
      <c r="AG4883" s="182" t="s">
        <v>17327</v>
      </c>
      <c r="AH4883" s="182" t="s">
        <v>2993</v>
      </c>
      <c r="AI4883" s="182" t="s">
        <v>17035</v>
      </c>
    </row>
    <row r="4884" spans="25:35" x14ac:dyDescent="0.4">
      <c r="Y4884" s="182" t="s">
        <v>9861</v>
      </c>
      <c r="Z4884" s="182">
        <v>1917</v>
      </c>
      <c r="AA4884" s="182">
        <v>225.8</v>
      </c>
      <c r="AB4884" s="182">
        <v>11</v>
      </c>
      <c r="AC4884" s="182">
        <v>1</v>
      </c>
      <c r="AD4884" s="182">
        <v>225.8</v>
      </c>
      <c r="AF4884" s="182" t="s">
        <v>1762</v>
      </c>
      <c r="AG4884" s="182" t="s">
        <v>17327</v>
      </c>
      <c r="AH4884" s="182" t="s">
        <v>2993</v>
      </c>
      <c r="AI4884" s="182" t="s">
        <v>17042</v>
      </c>
    </row>
    <row r="4885" spans="25:35" x14ac:dyDescent="0.4">
      <c r="Y4885" s="182" t="s">
        <v>17229</v>
      </c>
      <c r="Z4885" s="182">
        <v>1952</v>
      </c>
      <c r="AA4885" s="182">
        <v>578.5</v>
      </c>
      <c r="AB4885" s="182">
        <v>19</v>
      </c>
      <c r="AC4885" s="182">
        <v>2</v>
      </c>
      <c r="AD4885" s="182">
        <v>527.9</v>
      </c>
      <c r="AF4885" s="182" t="s">
        <v>9851</v>
      </c>
      <c r="AG4885" s="182" t="s">
        <v>17312</v>
      </c>
      <c r="AH4885" s="182" t="s">
        <v>2993</v>
      </c>
      <c r="AI4885" s="182" t="s">
        <v>17042</v>
      </c>
    </row>
    <row r="4886" spans="25:35" x14ac:dyDescent="0.4">
      <c r="Y4886" s="182" t="s">
        <v>17230</v>
      </c>
      <c r="Z4886" s="182">
        <v>1969</v>
      </c>
      <c r="AA4886" s="182">
        <v>389.9</v>
      </c>
      <c r="AB4886" s="182">
        <v>18</v>
      </c>
      <c r="AC4886" s="182">
        <v>2</v>
      </c>
      <c r="AD4886" s="182">
        <v>357.3</v>
      </c>
      <c r="AF4886" s="182" t="s">
        <v>9853</v>
      </c>
      <c r="AG4886" s="182" t="s">
        <v>17312</v>
      </c>
      <c r="AH4886" s="182" t="s">
        <v>2993</v>
      </c>
      <c r="AI4886" s="182" t="s">
        <v>17040</v>
      </c>
    </row>
    <row r="4887" spans="25:35" x14ac:dyDescent="0.4">
      <c r="Y4887" s="182" t="s">
        <v>9862</v>
      </c>
      <c r="Z4887" s="182">
        <v>1961</v>
      </c>
      <c r="AA4887" s="182">
        <v>635.1</v>
      </c>
      <c r="AB4887" s="182">
        <v>29</v>
      </c>
      <c r="AC4887" s="182">
        <v>2</v>
      </c>
      <c r="AD4887" s="182">
        <v>591</v>
      </c>
      <c r="AF4887" s="182" t="s">
        <v>1763</v>
      </c>
      <c r="AG4887" s="182" t="s">
        <v>17312</v>
      </c>
      <c r="AH4887" s="182" t="s">
        <v>2993</v>
      </c>
      <c r="AI4887" s="182" t="s">
        <v>17042</v>
      </c>
    </row>
    <row r="4888" spans="25:35" x14ac:dyDescent="0.4">
      <c r="Y4888" s="182" t="s">
        <v>9863</v>
      </c>
      <c r="Z4888" s="182">
        <v>1973</v>
      </c>
      <c r="AA4888" s="182">
        <v>4743.3999999999996</v>
      </c>
      <c r="AB4888" s="182">
        <v>106</v>
      </c>
      <c r="AC4888" s="182">
        <v>5</v>
      </c>
      <c r="AD4888" s="182">
        <v>2234.9</v>
      </c>
      <c r="AF4888" s="182" t="s">
        <v>9854</v>
      </c>
      <c r="AG4888" s="182" t="s">
        <v>17312</v>
      </c>
      <c r="AH4888" s="182" t="s">
        <v>2993</v>
      </c>
      <c r="AI4888" s="182" t="s">
        <v>17042</v>
      </c>
    </row>
    <row r="4889" spans="25:35" x14ac:dyDescent="0.4">
      <c r="Y4889" s="182" t="s">
        <v>1764</v>
      </c>
      <c r="Z4889" s="182">
        <v>1937</v>
      </c>
      <c r="AA4889" s="182">
        <v>522</v>
      </c>
      <c r="AB4889" s="182">
        <v>22</v>
      </c>
      <c r="AC4889" s="182">
        <v>2</v>
      </c>
      <c r="AD4889" s="182">
        <v>471.4</v>
      </c>
      <c r="AF4889" s="182" t="s">
        <v>9855</v>
      </c>
      <c r="AG4889" s="182" t="s">
        <v>17327</v>
      </c>
      <c r="AH4889" s="182" t="s">
        <v>2993</v>
      </c>
      <c r="AI4889" s="182" t="s">
        <v>17042</v>
      </c>
    </row>
    <row r="4890" spans="25:35" x14ac:dyDescent="0.4">
      <c r="Y4890" s="182" t="s">
        <v>9866</v>
      </c>
      <c r="Z4890" s="182">
        <v>1937</v>
      </c>
      <c r="AA4890" s="182">
        <v>471.4</v>
      </c>
      <c r="AB4890" s="182">
        <v>23</v>
      </c>
      <c r="AC4890" s="182">
        <v>2</v>
      </c>
      <c r="AD4890" s="182">
        <v>454.7</v>
      </c>
      <c r="AF4890" s="182" t="s">
        <v>9857</v>
      </c>
      <c r="AG4890" s="182" t="s">
        <v>17312</v>
      </c>
      <c r="AH4890" s="182" t="s">
        <v>2993</v>
      </c>
      <c r="AI4890" s="182" t="s">
        <v>17322</v>
      </c>
    </row>
    <row r="4891" spans="25:35" x14ac:dyDescent="0.4">
      <c r="Y4891" s="182" t="s">
        <v>9867</v>
      </c>
      <c r="Z4891" s="182">
        <v>1972</v>
      </c>
      <c r="AA4891" s="182">
        <v>985.2</v>
      </c>
      <c r="AB4891" s="182">
        <v>34</v>
      </c>
      <c r="AC4891" s="182">
        <v>3</v>
      </c>
      <c r="AD4891" s="182">
        <v>894.6</v>
      </c>
      <c r="AF4891" s="182" t="s">
        <v>9859</v>
      </c>
      <c r="AG4891" s="182" t="s">
        <v>17312</v>
      </c>
      <c r="AH4891" s="182" t="s">
        <v>2993</v>
      </c>
      <c r="AI4891" s="182" t="s">
        <v>17040</v>
      </c>
    </row>
    <row r="4892" spans="25:35" x14ac:dyDescent="0.4">
      <c r="Y4892" s="182" t="s">
        <v>9868</v>
      </c>
      <c r="Z4892" s="182">
        <v>1949</v>
      </c>
      <c r="AA4892" s="182">
        <v>446.3</v>
      </c>
      <c r="AB4892" s="182">
        <v>28</v>
      </c>
      <c r="AC4892" s="182">
        <v>2</v>
      </c>
      <c r="AD4892" s="182">
        <v>446.3</v>
      </c>
      <c r="AF4892" s="182" t="s">
        <v>9860</v>
      </c>
      <c r="AG4892" s="182" t="s">
        <v>17312</v>
      </c>
      <c r="AH4892" s="182" t="s">
        <v>2993</v>
      </c>
      <c r="AI4892" s="182" t="s">
        <v>17042</v>
      </c>
    </row>
    <row r="4893" spans="25:35" x14ac:dyDescent="0.4">
      <c r="Y4893" s="182" t="s">
        <v>9869</v>
      </c>
      <c r="Z4893" s="182">
        <v>1949</v>
      </c>
      <c r="AA4893" s="182">
        <v>434.7</v>
      </c>
      <c r="AB4893" s="182">
        <v>22</v>
      </c>
      <c r="AC4893" s="182">
        <v>2</v>
      </c>
      <c r="AD4893" s="182">
        <v>434.7</v>
      </c>
      <c r="AF4893" s="182" t="s">
        <v>9861</v>
      </c>
      <c r="AG4893" s="182" t="s">
        <v>17312</v>
      </c>
      <c r="AH4893" s="182" t="s">
        <v>2993</v>
      </c>
      <c r="AI4893" s="182" t="s">
        <v>17035</v>
      </c>
    </row>
    <row r="4894" spans="25:35" x14ac:dyDescent="0.4">
      <c r="Y4894" s="182" t="s">
        <v>9870</v>
      </c>
      <c r="Z4894" s="182">
        <v>1957</v>
      </c>
      <c r="AA4894" s="182">
        <v>624.4</v>
      </c>
      <c r="AB4894" s="182">
        <v>31</v>
      </c>
      <c r="AC4894" s="182">
        <v>2</v>
      </c>
      <c r="AD4894" s="182">
        <v>624.4</v>
      </c>
      <c r="AF4894" s="182" t="s">
        <v>9862</v>
      </c>
      <c r="AG4894" s="182" t="s">
        <v>17312</v>
      </c>
      <c r="AH4894" s="182" t="s">
        <v>2993</v>
      </c>
      <c r="AI4894" s="182" t="s">
        <v>17042</v>
      </c>
    </row>
    <row r="4895" spans="25:35" x14ac:dyDescent="0.4">
      <c r="Y4895" s="182" t="s">
        <v>9871</v>
      </c>
      <c r="Z4895" s="182">
        <v>1984</v>
      </c>
      <c r="AA4895" s="182">
        <v>2615</v>
      </c>
      <c r="AB4895" s="182">
        <v>110</v>
      </c>
      <c r="AC4895" s="182">
        <v>5</v>
      </c>
      <c r="AD4895" s="182">
        <v>2363.9</v>
      </c>
      <c r="AF4895" s="182" t="s">
        <v>9863</v>
      </c>
      <c r="AG4895" s="182" t="s">
        <v>17312</v>
      </c>
      <c r="AH4895" s="182" t="s">
        <v>2993</v>
      </c>
      <c r="AI4895" s="182" t="s">
        <v>17042</v>
      </c>
    </row>
    <row r="4896" spans="25:35" x14ac:dyDescent="0.4">
      <c r="Y4896" s="182" t="s">
        <v>578</v>
      </c>
      <c r="Z4896" s="182">
        <v>1986</v>
      </c>
      <c r="AA4896" s="182">
        <v>3118.2</v>
      </c>
      <c r="AB4896" s="182">
        <v>131</v>
      </c>
      <c r="AC4896" s="182">
        <v>5</v>
      </c>
      <c r="AD4896" s="182">
        <v>3118.2</v>
      </c>
      <c r="AF4896" s="182" t="s">
        <v>1764</v>
      </c>
      <c r="AG4896" s="182" t="s">
        <v>17327</v>
      </c>
      <c r="AH4896" s="182" t="s">
        <v>2993</v>
      </c>
      <c r="AI4896" s="182" t="s">
        <v>17042</v>
      </c>
    </row>
    <row r="4897" spans="25:35" x14ac:dyDescent="0.4">
      <c r="Y4897" s="182" t="s">
        <v>9873</v>
      </c>
      <c r="Z4897" s="182">
        <v>1984</v>
      </c>
      <c r="AA4897" s="182">
        <v>5401.5</v>
      </c>
      <c r="AB4897" s="182">
        <v>188</v>
      </c>
      <c r="AC4897" s="182">
        <v>5</v>
      </c>
      <c r="AD4897" s="182">
        <v>4879.5</v>
      </c>
      <c r="AF4897" s="182" t="s">
        <v>9866</v>
      </c>
      <c r="AG4897" s="182" t="s">
        <v>17327</v>
      </c>
      <c r="AH4897" s="182" t="s">
        <v>2993</v>
      </c>
      <c r="AI4897" s="182" t="s">
        <v>17042</v>
      </c>
    </row>
    <row r="4898" spans="25:35" x14ac:dyDescent="0.4">
      <c r="Y4898" s="182" t="s">
        <v>1765</v>
      </c>
      <c r="Z4898" s="182">
        <v>1997</v>
      </c>
      <c r="AA4898" s="182">
        <v>5119.8</v>
      </c>
      <c r="AB4898" s="182">
        <v>215</v>
      </c>
      <c r="AC4898" s="182">
        <v>5</v>
      </c>
      <c r="AD4898" s="182">
        <v>5119.8</v>
      </c>
      <c r="AF4898" s="182" t="s">
        <v>9867</v>
      </c>
      <c r="AG4898" s="182" t="s">
        <v>17312</v>
      </c>
      <c r="AH4898" s="182" t="s">
        <v>2993</v>
      </c>
      <c r="AI4898" s="182" t="s">
        <v>17322</v>
      </c>
    </row>
    <row r="4899" spans="25:35" x14ac:dyDescent="0.4">
      <c r="Y4899" s="182" t="s">
        <v>9876</v>
      </c>
      <c r="Z4899" s="182">
        <v>1988</v>
      </c>
      <c r="AA4899" s="182">
        <v>7680.7</v>
      </c>
      <c r="AB4899" s="182">
        <v>325</v>
      </c>
      <c r="AC4899" s="182">
        <v>5</v>
      </c>
      <c r="AD4899" s="182">
        <v>6920.2</v>
      </c>
      <c r="AF4899" s="182" t="s">
        <v>9868</v>
      </c>
      <c r="AG4899" s="182" t="s">
        <v>17312</v>
      </c>
      <c r="AH4899" s="182" t="s">
        <v>2993</v>
      </c>
      <c r="AI4899" s="182" t="s">
        <v>17040</v>
      </c>
    </row>
    <row r="4900" spans="25:35" x14ac:dyDescent="0.4">
      <c r="Y4900" s="182" t="s">
        <v>9878</v>
      </c>
      <c r="Z4900" s="182">
        <v>1968</v>
      </c>
      <c r="AA4900" s="182">
        <v>766.4</v>
      </c>
      <c r="AB4900" s="182">
        <v>27</v>
      </c>
      <c r="AC4900" s="182">
        <v>2</v>
      </c>
      <c r="AD4900" s="182">
        <v>707.5</v>
      </c>
      <c r="AF4900" s="182" t="s">
        <v>9869</v>
      </c>
      <c r="AG4900" s="182" t="s">
        <v>17312</v>
      </c>
      <c r="AH4900" s="182" t="s">
        <v>17035</v>
      </c>
      <c r="AI4900" s="182" t="s">
        <v>17040</v>
      </c>
    </row>
    <row r="4901" spans="25:35" x14ac:dyDescent="0.4">
      <c r="Y4901" s="182" t="s">
        <v>9880</v>
      </c>
      <c r="Z4901" s="182">
        <v>1964</v>
      </c>
      <c r="AA4901" s="182">
        <v>698.2</v>
      </c>
      <c r="AB4901" s="182">
        <v>33</v>
      </c>
      <c r="AC4901" s="182">
        <v>2</v>
      </c>
      <c r="AD4901" s="182">
        <v>646.29999999999995</v>
      </c>
      <c r="AF4901" s="182" t="s">
        <v>9870</v>
      </c>
      <c r="AG4901" s="182" t="s">
        <v>17312</v>
      </c>
      <c r="AH4901" s="182" t="s">
        <v>2993</v>
      </c>
      <c r="AI4901" s="182" t="s">
        <v>17042</v>
      </c>
    </row>
    <row r="4902" spans="25:35" x14ac:dyDescent="0.4">
      <c r="Y4902" s="182" t="s">
        <v>9881</v>
      </c>
      <c r="Z4902" s="182">
        <v>1961</v>
      </c>
      <c r="AA4902" s="182">
        <v>631.5</v>
      </c>
      <c r="AB4902" s="182">
        <v>22</v>
      </c>
      <c r="AC4902" s="182">
        <v>2</v>
      </c>
      <c r="AD4902" s="182">
        <v>587</v>
      </c>
      <c r="AF4902" s="182" t="s">
        <v>9871</v>
      </c>
      <c r="AG4902" s="182" t="s">
        <v>17319</v>
      </c>
      <c r="AH4902" s="182" t="s">
        <v>2993</v>
      </c>
      <c r="AI4902" s="182" t="s">
        <v>17322</v>
      </c>
    </row>
    <row r="4903" spans="25:35" x14ac:dyDescent="0.4">
      <c r="Y4903" s="182" t="s">
        <v>9883</v>
      </c>
      <c r="Z4903" s="182">
        <v>1961</v>
      </c>
      <c r="AA4903" s="182">
        <v>581.9</v>
      </c>
      <c r="AB4903" s="182">
        <v>30</v>
      </c>
      <c r="AC4903" s="182">
        <v>2</v>
      </c>
      <c r="AD4903" s="182">
        <v>540.6</v>
      </c>
      <c r="AF4903" s="182" t="s">
        <v>578</v>
      </c>
      <c r="AG4903" s="182" t="s">
        <v>17319</v>
      </c>
      <c r="AH4903" s="182" t="s">
        <v>2993</v>
      </c>
      <c r="AI4903" s="182" t="s">
        <v>17315</v>
      </c>
    </row>
    <row r="4904" spans="25:35" x14ac:dyDescent="0.4">
      <c r="Y4904" s="182" t="s">
        <v>9885</v>
      </c>
      <c r="Z4904" s="182">
        <v>1964</v>
      </c>
      <c r="AA4904" s="182">
        <v>1416.92</v>
      </c>
      <c r="AB4904" s="182">
        <v>45</v>
      </c>
      <c r="AC4904" s="182">
        <v>4</v>
      </c>
      <c r="AD4904" s="182">
        <v>1259.77</v>
      </c>
      <c r="AF4904" s="182" t="s">
        <v>9873</v>
      </c>
      <c r="AG4904" s="182" t="s">
        <v>17319</v>
      </c>
      <c r="AH4904" s="182" t="s">
        <v>2993</v>
      </c>
      <c r="AI4904" s="182" t="s">
        <v>17320</v>
      </c>
    </row>
    <row r="4905" spans="25:35" x14ac:dyDescent="0.4">
      <c r="Y4905" s="182" t="s">
        <v>9887</v>
      </c>
      <c r="Z4905" s="182">
        <v>1990</v>
      </c>
      <c r="AA4905" s="182">
        <v>10773.4</v>
      </c>
      <c r="AB4905" s="182">
        <v>411</v>
      </c>
      <c r="AC4905" s="182">
        <v>5</v>
      </c>
      <c r="AD4905" s="182">
        <v>9788.7000000000007</v>
      </c>
      <c r="AF4905" s="182" t="s">
        <v>1765</v>
      </c>
      <c r="AG4905" s="182" t="s">
        <v>17312</v>
      </c>
      <c r="AH4905" s="182" t="s">
        <v>17493</v>
      </c>
      <c r="AI4905" s="182" t="s">
        <v>17314</v>
      </c>
    </row>
    <row r="4906" spans="25:35" x14ac:dyDescent="0.4">
      <c r="Y4906" s="182" t="s">
        <v>9888</v>
      </c>
      <c r="Z4906" s="182">
        <v>1962</v>
      </c>
      <c r="AA4906" s="182">
        <v>2027.7</v>
      </c>
      <c r="AB4906" s="182">
        <v>87</v>
      </c>
      <c r="AC4906" s="182">
        <v>4</v>
      </c>
      <c r="AD4906" s="182">
        <v>2026.4</v>
      </c>
      <c r="AF4906" s="182" t="s">
        <v>9876</v>
      </c>
      <c r="AG4906" s="182" t="s">
        <v>17319</v>
      </c>
      <c r="AH4906" s="182" t="s">
        <v>2993</v>
      </c>
      <c r="AI4906" s="182" t="s">
        <v>17326</v>
      </c>
    </row>
    <row r="4907" spans="25:35" x14ac:dyDescent="0.4">
      <c r="Y4907" s="182" t="s">
        <v>9889</v>
      </c>
      <c r="Z4907" s="182">
        <v>2013</v>
      </c>
      <c r="AA4907" s="182">
        <v>4615.2</v>
      </c>
      <c r="AB4907" s="182">
        <v>117</v>
      </c>
      <c r="AC4907" s="182">
        <v>6</v>
      </c>
      <c r="AD4907" s="182">
        <v>4615</v>
      </c>
      <c r="AF4907" s="182" t="s">
        <v>9878</v>
      </c>
      <c r="AG4907" s="182" t="s">
        <v>17312</v>
      </c>
      <c r="AH4907" s="182" t="s">
        <v>2993</v>
      </c>
      <c r="AI4907" s="182" t="s">
        <v>17042</v>
      </c>
    </row>
    <row r="4908" spans="25:35" x14ac:dyDescent="0.4">
      <c r="Y4908" s="182" t="s">
        <v>17231</v>
      </c>
      <c r="Z4908" s="182">
        <v>1937</v>
      </c>
      <c r="AA4908" s="182">
        <v>551.29999999999995</v>
      </c>
      <c r="AB4908" s="182">
        <v>21</v>
      </c>
      <c r="AC4908" s="182">
        <v>2</v>
      </c>
      <c r="AD4908" s="182">
        <v>492.6</v>
      </c>
      <c r="AF4908" s="182" t="s">
        <v>9880</v>
      </c>
      <c r="AG4908" s="182" t="s">
        <v>17312</v>
      </c>
      <c r="AH4908" s="182" t="s">
        <v>2993</v>
      </c>
      <c r="AI4908" s="182" t="s">
        <v>17042</v>
      </c>
    </row>
    <row r="4909" spans="25:35" x14ac:dyDescent="0.4">
      <c r="Y4909" s="182" t="s">
        <v>9891</v>
      </c>
      <c r="Z4909" s="182">
        <v>1961</v>
      </c>
      <c r="AA4909" s="182">
        <v>567.9</v>
      </c>
      <c r="AB4909" s="182">
        <v>42</v>
      </c>
      <c r="AC4909" s="182">
        <v>2</v>
      </c>
      <c r="AD4909" s="182">
        <v>559.9</v>
      </c>
      <c r="AF4909" s="182" t="s">
        <v>9881</v>
      </c>
      <c r="AG4909" s="182" t="s">
        <v>17312</v>
      </c>
      <c r="AH4909" s="182" t="s">
        <v>2993</v>
      </c>
      <c r="AI4909" s="182" t="s">
        <v>17042</v>
      </c>
    </row>
    <row r="4910" spans="25:35" x14ac:dyDescent="0.4">
      <c r="Y4910" s="182" t="s">
        <v>9894</v>
      </c>
      <c r="Z4910" s="182">
        <v>1956</v>
      </c>
      <c r="AA4910" s="182">
        <v>386.6</v>
      </c>
      <c r="AB4910" s="182">
        <v>16</v>
      </c>
      <c r="AC4910" s="182">
        <v>2</v>
      </c>
      <c r="AD4910" s="182">
        <v>386.6</v>
      </c>
      <c r="AF4910" s="182" t="s">
        <v>9883</v>
      </c>
      <c r="AG4910" s="182" t="s">
        <v>17312</v>
      </c>
      <c r="AH4910" s="182" t="s">
        <v>2993</v>
      </c>
      <c r="AI4910" s="182" t="s">
        <v>17042</v>
      </c>
    </row>
    <row r="4911" spans="25:35" x14ac:dyDescent="0.4">
      <c r="Y4911" s="182" t="s">
        <v>9895</v>
      </c>
      <c r="Z4911" s="182">
        <v>1961</v>
      </c>
      <c r="AA4911" s="182">
        <v>546.70000000000005</v>
      </c>
      <c r="AB4911" s="182">
        <v>45</v>
      </c>
      <c r="AC4911" s="182">
        <v>2</v>
      </c>
      <c r="AD4911" s="182">
        <v>546.70000000000005</v>
      </c>
      <c r="AF4911" s="182" t="s">
        <v>9885</v>
      </c>
      <c r="AG4911" s="182" t="s">
        <v>17312</v>
      </c>
      <c r="AH4911" s="182" t="s">
        <v>2993</v>
      </c>
      <c r="AI4911" s="182" t="s">
        <v>17042</v>
      </c>
    </row>
    <row r="4912" spans="25:35" x14ac:dyDescent="0.4">
      <c r="Y4912" s="182" t="s">
        <v>9896</v>
      </c>
      <c r="Z4912" s="182">
        <v>1956</v>
      </c>
      <c r="AA4912" s="182">
        <v>388.3</v>
      </c>
      <c r="AB4912" s="182">
        <v>16</v>
      </c>
      <c r="AC4912" s="182">
        <v>2</v>
      </c>
      <c r="AD4912" s="182">
        <v>388.3</v>
      </c>
      <c r="AF4912" s="182" t="s">
        <v>9887</v>
      </c>
      <c r="AG4912" s="182" t="s">
        <v>17312</v>
      </c>
      <c r="AH4912" s="182" t="s">
        <v>2993</v>
      </c>
      <c r="AI4912" s="182" t="s">
        <v>17341</v>
      </c>
    </row>
    <row r="4913" spans="25:35" x14ac:dyDescent="0.4">
      <c r="Y4913" s="182" t="s">
        <v>9898</v>
      </c>
      <c r="Z4913" s="182">
        <v>1958</v>
      </c>
      <c r="AA4913" s="182">
        <v>302.7</v>
      </c>
      <c r="AB4913" s="182">
        <v>11</v>
      </c>
      <c r="AC4913" s="182">
        <v>2</v>
      </c>
      <c r="AD4913" s="182">
        <v>280.60000000000002</v>
      </c>
      <c r="AF4913" s="182" t="s">
        <v>9888</v>
      </c>
      <c r="AG4913" s="182" t="s">
        <v>17312</v>
      </c>
      <c r="AH4913" s="182" t="s">
        <v>2993</v>
      </c>
      <c r="AI4913" s="182" t="s">
        <v>17322</v>
      </c>
    </row>
    <row r="4914" spans="25:35" x14ac:dyDescent="0.4">
      <c r="Y4914" s="182" t="s">
        <v>9899</v>
      </c>
      <c r="Z4914" s="182">
        <v>1960</v>
      </c>
      <c r="AA4914" s="182">
        <v>305.7</v>
      </c>
      <c r="AB4914" s="182">
        <v>14</v>
      </c>
      <c r="AC4914" s="182">
        <v>2</v>
      </c>
      <c r="AD4914" s="182">
        <v>283.5</v>
      </c>
      <c r="AF4914" s="182" t="s">
        <v>9889</v>
      </c>
      <c r="AG4914" s="182" t="s">
        <v>17325</v>
      </c>
      <c r="AH4914" s="182" t="s">
        <v>2993</v>
      </c>
      <c r="AI4914" s="182" t="s">
        <v>17042</v>
      </c>
    </row>
    <row r="4915" spans="25:35" x14ac:dyDescent="0.4">
      <c r="Y4915" s="182" t="s">
        <v>9900</v>
      </c>
      <c r="Z4915" s="182">
        <v>1959</v>
      </c>
      <c r="AA4915" s="182">
        <v>602.6</v>
      </c>
      <c r="AB4915" s="182">
        <v>36</v>
      </c>
      <c r="AC4915" s="182">
        <v>2</v>
      </c>
      <c r="AD4915" s="182">
        <v>557.79999999999995</v>
      </c>
      <c r="AF4915" s="182" t="s">
        <v>9891</v>
      </c>
      <c r="AG4915" s="182" t="s">
        <v>17312</v>
      </c>
      <c r="AH4915" s="182" t="s">
        <v>2993</v>
      </c>
      <c r="AI4915" s="182" t="s">
        <v>17042</v>
      </c>
    </row>
    <row r="4916" spans="25:35" x14ac:dyDescent="0.4">
      <c r="Y4916" s="182" t="s">
        <v>17232</v>
      </c>
      <c r="Z4916" s="182">
        <v>1930</v>
      </c>
      <c r="AA4916" s="182">
        <v>298</v>
      </c>
      <c r="AB4916" s="182">
        <v>19</v>
      </c>
      <c r="AC4916" s="182">
        <v>2</v>
      </c>
      <c r="AD4916" s="182">
        <v>298</v>
      </c>
      <c r="AF4916" s="182" t="s">
        <v>9894</v>
      </c>
      <c r="AG4916" s="182" t="s">
        <v>17312</v>
      </c>
      <c r="AH4916" s="182" t="s">
        <v>2993</v>
      </c>
      <c r="AI4916" s="182" t="s">
        <v>17042</v>
      </c>
    </row>
    <row r="4917" spans="25:35" x14ac:dyDescent="0.4">
      <c r="Y4917" s="182" t="s">
        <v>9902</v>
      </c>
      <c r="Z4917" s="182">
        <v>1930</v>
      </c>
      <c r="AA4917" s="182">
        <v>321.7</v>
      </c>
      <c r="AB4917" s="182">
        <v>17</v>
      </c>
      <c r="AC4917" s="182">
        <v>2</v>
      </c>
      <c r="AD4917" s="182">
        <v>290.89999999999998</v>
      </c>
      <c r="AF4917" s="182" t="s">
        <v>9895</v>
      </c>
      <c r="AG4917" s="182" t="s">
        <v>17312</v>
      </c>
      <c r="AH4917" s="182" t="s">
        <v>2993</v>
      </c>
      <c r="AI4917" s="182" t="s">
        <v>17042</v>
      </c>
    </row>
    <row r="4918" spans="25:35" x14ac:dyDescent="0.4">
      <c r="Y4918" s="182" t="s">
        <v>9903</v>
      </c>
      <c r="Z4918" s="182">
        <v>1957</v>
      </c>
      <c r="AA4918" s="182">
        <v>803.4</v>
      </c>
      <c r="AB4918" s="182">
        <v>40</v>
      </c>
      <c r="AC4918" s="182">
        <v>2</v>
      </c>
      <c r="AD4918" s="182">
        <v>748.4</v>
      </c>
      <c r="AF4918" s="182" t="s">
        <v>9896</v>
      </c>
      <c r="AG4918" s="182" t="s">
        <v>17312</v>
      </c>
      <c r="AH4918" s="182" t="s">
        <v>2993</v>
      </c>
      <c r="AI4918" s="182" t="s">
        <v>17042</v>
      </c>
    </row>
    <row r="4919" spans="25:35" x14ac:dyDescent="0.4">
      <c r="Y4919" s="182" t="s">
        <v>17233</v>
      </c>
      <c r="Z4919" s="182">
        <v>1929</v>
      </c>
      <c r="AA4919" s="182">
        <v>294.5</v>
      </c>
      <c r="AB4919" s="182">
        <v>23</v>
      </c>
      <c r="AC4919" s="182">
        <v>2</v>
      </c>
      <c r="AD4919" s="182">
        <v>293.5</v>
      </c>
      <c r="AF4919" s="182" t="s">
        <v>9898</v>
      </c>
      <c r="AG4919" s="182" t="s">
        <v>17312</v>
      </c>
      <c r="AH4919" s="182" t="s">
        <v>2993</v>
      </c>
      <c r="AI4919" s="182" t="s">
        <v>17040</v>
      </c>
    </row>
    <row r="4920" spans="25:35" x14ac:dyDescent="0.4">
      <c r="Y4920" s="182" t="s">
        <v>9904</v>
      </c>
      <c r="Z4920" s="182">
        <v>1960</v>
      </c>
      <c r="AA4920" s="182">
        <v>796.7</v>
      </c>
      <c r="AB4920" s="182">
        <v>29</v>
      </c>
      <c r="AC4920" s="182">
        <v>2</v>
      </c>
      <c r="AD4920" s="182">
        <v>739</v>
      </c>
      <c r="AF4920" s="182" t="s">
        <v>9899</v>
      </c>
      <c r="AG4920" s="182" t="s">
        <v>17312</v>
      </c>
      <c r="AH4920" s="182" t="s">
        <v>2993</v>
      </c>
      <c r="AI4920" s="182" t="s">
        <v>17040</v>
      </c>
    </row>
    <row r="4921" spans="25:35" x14ac:dyDescent="0.4">
      <c r="Y4921" s="182" t="s">
        <v>9906</v>
      </c>
      <c r="Z4921" s="182">
        <v>1988</v>
      </c>
      <c r="AA4921" s="182">
        <v>556.79999999999995</v>
      </c>
      <c r="AB4921" s="182">
        <v>33</v>
      </c>
      <c r="AC4921" s="182">
        <v>2</v>
      </c>
      <c r="AD4921" s="182">
        <v>556.79999999999995</v>
      </c>
      <c r="AF4921" s="182" t="s">
        <v>9900</v>
      </c>
      <c r="AG4921" s="182" t="s">
        <v>17312</v>
      </c>
      <c r="AH4921" s="182" t="s">
        <v>2993</v>
      </c>
      <c r="AI4921" s="182" t="s">
        <v>17042</v>
      </c>
    </row>
    <row r="4922" spans="25:35" x14ac:dyDescent="0.4">
      <c r="Y4922" s="182" t="s">
        <v>9907</v>
      </c>
      <c r="Z4922" s="182">
        <v>1990</v>
      </c>
      <c r="AA4922" s="182">
        <v>596.1</v>
      </c>
      <c r="AB4922" s="182">
        <v>36</v>
      </c>
      <c r="AC4922" s="182">
        <v>2</v>
      </c>
      <c r="AD4922" s="182">
        <v>562.1</v>
      </c>
      <c r="AF4922" s="182" t="s">
        <v>9902</v>
      </c>
      <c r="AG4922" s="182" t="s">
        <v>17327</v>
      </c>
      <c r="AH4922" s="182" t="s">
        <v>2993</v>
      </c>
      <c r="AI4922" s="182" t="s">
        <v>17042</v>
      </c>
    </row>
    <row r="4923" spans="25:35" x14ac:dyDescent="0.4">
      <c r="Y4923" s="182" t="s">
        <v>9908</v>
      </c>
      <c r="Z4923" s="182">
        <v>2002</v>
      </c>
      <c r="AA4923" s="182">
        <v>596.5</v>
      </c>
      <c r="AB4923" s="182">
        <v>27</v>
      </c>
      <c r="AC4923" s="182">
        <v>2</v>
      </c>
      <c r="AD4923" s="182">
        <v>596.5</v>
      </c>
      <c r="AF4923" s="182" t="s">
        <v>9903</v>
      </c>
      <c r="AG4923" s="182" t="s">
        <v>17312</v>
      </c>
      <c r="AH4923" s="182" t="s">
        <v>2993</v>
      </c>
      <c r="AI4923" s="182" t="s">
        <v>17042</v>
      </c>
    </row>
    <row r="4924" spans="25:35" x14ac:dyDescent="0.4">
      <c r="Y4924" s="182" t="s">
        <v>1766</v>
      </c>
      <c r="Z4924" s="182">
        <v>1984</v>
      </c>
      <c r="AA4924" s="182">
        <v>586.9</v>
      </c>
      <c r="AB4924" s="182">
        <v>23</v>
      </c>
      <c r="AC4924" s="182">
        <v>2</v>
      </c>
      <c r="AD4924" s="182">
        <v>557.70000000000005</v>
      </c>
      <c r="AF4924" s="182" t="s">
        <v>9904</v>
      </c>
      <c r="AG4924" s="182" t="s">
        <v>17312</v>
      </c>
      <c r="AH4924" s="182" t="s">
        <v>2993</v>
      </c>
      <c r="AI4924" s="182" t="s">
        <v>17042</v>
      </c>
    </row>
    <row r="4925" spans="25:35" x14ac:dyDescent="0.4">
      <c r="Y4925" s="182" t="s">
        <v>17234</v>
      </c>
      <c r="Z4925" s="182">
        <v>1875</v>
      </c>
      <c r="AA4925" s="182">
        <v>1170</v>
      </c>
      <c r="AB4925" s="182">
        <v>55</v>
      </c>
      <c r="AC4925" s="182">
        <v>2</v>
      </c>
      <c r="AD4925" s="182">
        <v>1170</v>
      </c>
      <c r="AF4925" s="182" t="s">
        <v>9906</v>
      </c>
      <c r="AG4925" s="182" t="s">
        <v>17312</v>
      </c>
      <c r="AH4925" s="182" t="s">
        <v>17035</v>
      </c>
      <c r="AI4925" s="182" t="s">
        <v>17042</v>
      </c>
    </row>
    <row r="4926" spans="25:35" x14ac:dyDescent="0.4">
      <c r="Y4926" s="182" t="s">
        <v>9911</v>
      </c>
      <c r="Z4926" s="182">
        <v>1955</v>
      </c>
      <c r="AA4926" s="182">
        <v>388.3</v>
      </c>
      <c r="AB4926" s="182">
        <v>24</v>
      </c>
      <c r="AC4926" s="182">
        <v>2</v>
      </c>
      <c r="AD4926" s="182">
        <v>388.3</v>
      </c>
      <c r="AF4926" s="182" t="s">
        <v>9907</v>
      </c>
      <c r="AG4926" s="182" t="s">
        <v>17312</v>
      </c>
      <c r="AH4926" s="182" t="s">
        <v>17035</v>
      </c>
      <c r="AI4926" s="182" t="s">
        <v>17042</v>
      </c>
    </row>
    <row r="4927" spans="25:35" x14ac:dyDescent="0.4">
      <c r="Y4927" s="182" t="s">
        <v>9913</v>
      </c>
      <c r="Z4927" s="182">
        <v>2012</v>
      </c>
      <c r="AA4927" s="182">
        <v>1356.3</v>
      </c>
      <c r="AB4927" s="182">
        <v>77</v>
      </c>
      <c r="AC4927" s="182">
        <v>3</v>
      </c>
      <c r="AD4927" s="182">
        <v>1356.3</v>
      </c>
      <c r="AF4927" s="182" t="s">
        <v>9908</v>
      </c>
      <c r="AG4927" s="182" t="s">
        <v>17312</v>
      </c>
      <c r="AH4927" s="182" t="s">
        <v>2993</v>
      </c>
      <c r="AI4927" s="182" t="s">
        <v>17042</v>
      </c>
    </row>
    <row r="4928" spans="25:35" x14ac:dyDescent="0.4">
      <c r="Y4928" s="182" t="s">
        <v>9914</v>
      </c>
      <c r="Z4928" s="182">
        <v>2013</v>
      </c>
      <c r="AA4928" s="182">
        <v>2664.6</v>
      </c>
      <c r="AB4928" s="182">
        <v>102</v>
      </c>
      <c r="AC4928" s="182">
        <v>3</v>
      </c>
      <c r="AD4928" s="182">
        <v>2092.4</v>
      </c>
      <c r="AF4928" s="182" t="s">
        <v>1766</v>
      </c>
      <c r="AG4928" s="182" t="s">
        <v>17312</v>
      </c>
      <c r="AH4928" s="182" t="s">
        <v>2993</v>
      </c>
      <c r="AI4928" s="182" t="s">
        <v>17042</v>
      </c>
    </row>
    <row r="4929" spans="25:35" x14ac:dyDescent="0.4">
      <c r="Y4929" s="182" t="s">
        <v>9916</v>
      </c>
      <c r="Z4929" s="182">
        <v>2014</v>
      </c>
      <c r="AA4929" s="182">
        <v>2702.1</v>
      </c>
      <c r="AB4929" s="182">
        <v>35</v>
      </c>
      <c r="AC4929" s="182">
        <v>3</v>
      </c>
      <c r="AD4929" s="182">
        <v>2702.1</v>
      </c>
      <c r="AF4929" s="182" t="s">
        <v>9911</v>
      </c>
      <c r="AG4929" s="182" t="s">
        <v>17312</v>
      </c>
      <c r="AH4929" s="182" t="s">
        <v>17035</v>
      </c>
      <c r="AI4929" s="182" t="s">
        <v>17040</v>
      </c>
    </row>
    <row r="4930" spans="25:35" x14ac:dyDescent="0.4">
      <c r="Y4930" s="182" t="s">
        <v>9918</v>
      </c>
      <c r="Z4930" s="182">
        <v>2016</v>
      </c>
      <c r="AA4930" s="182">
        <v>4892.2</v>
      </c>
      <c r="AB4930" s="182">
        <v>175</v>
      </c>
      <c r="AC4930" s="182">
        <v>5</v>
      </c>
      <c r="AD4930" s="182">
        <v>4892.2</v>
      </c>
      <c r="AF4930" s="182" t="s">
        <v>9913</v>
      </c>
      <c r="AG4930" s="182" t="s">
        <v>17312</v>
      </c>
      <c r="AH4930" s="182" t="s">
        <v>2993</v>
      </c>
      <c r="AI4930" s="182" t="s">
        <v>17042</v>
      </c>
    </row>
    <row r="4931" spans="25:35" x14ac:dyDescent="0.4">
      <c r="Y4931" s="182" t="s">
        <v>9919</v>
      </c>
      <c r="Z4931" s="182">
        <v>1996</v>
      </c>
      <c r="AA4931" s="182">
        <v>2614</v>
      </c>
      <c r="AB4931" s="182">
        <v>52</v>
      </c>
      <c r="AC4931" s="182">
        <v>5</v>
      </c>
      <c r="AD4931" s="182">
        <v>2331.6</v>
      </c>
      <c r="AF4931" s="182" t="s">
        <v>9914</v>
      </c>
      <c r="AG4931" s="182" t="s">
        <v>17312</v>
      </c>
      <c r="AH4931" s="182" t="s">
        <v>2993</v>
      </c>
      <c r="AI4931" s="182" t="s">
        <v>17042</v>
      </c>
    </row>
    <row r="4932" spans="25:35" x14ac:dyDescent="0.4">
      <c r="Y4932" s="182" t="s">
        <v>1767</v>
      </c>
      <c r="Z4932" s="182">
        <v>1979</v>
      </c>
      <c r="AA4932" s="182">
        <v>4600.7</v>
      </c>
      <c r="AB4932" s="182">
        <v>174</v>
      </c>
      <c r="AC4932" s="182">
        <v>5</v>
      </c>
      <c r="AD4932" s="182">
        <v>4600.7</v>
      </c>
      <c r="AF4932" s="182" t="s">
        <v>9916</v>
      </c>
      <c r="AG4932" s="182" t="s">
        <v>17312</v>
      </c>
      <c r="AH4932" s="182" t="s">
        <v>17035</v>
      </c>
      <c r="AI4932" s="182" t="s">
        <v>17322</v>
      </c>
    </row>
    <row r="4933" spans="25:35" x14ac:dyDescent="0.4">
      <c r="Y4933" s="182" t="s">
        <v>1768</v>
      </c>
      <c r="Z4933" s="182">
        <v>1980</v>
      </c>
      <c r="AA4933" s="182">
        <v>9021.7000000000007</v>
      </c>
      <c r="AB4933" s="182">
        <v>242</v>
      </c>
      <c r="AC4933" s="182">
        <v>5</v>
      </c>
      <c r="AD4933" s="182">
        <v>6307.4</v>
      </c>
      <c r="AF4933" s="182" t="s">
        <v>9918</v>
      </c>
      <c r="AG4933" s="182" t="s">
        <v>2993</v>
      </c>
      <c r="AH4933" s="182" t="s">
        <v>2993</v>
      </c>
      <c r="AI4933" s="182" t="s">
        <v>17331</v>
      </c>
    </row>
    <row r="4934" spans="25:35" x14ac:dyDescent="0.4">
      <c r="Y4934" s="182" t="s">
        <v>9923</v>
      </c>
      <c r="Z4934" s="182">
        <v>1982</v>
      </c>
      <c r="AA4934" s="182">
        <v>3202.4</v>
      </c>
      <c r="AB4934" s="182">
        <v>156</v>
      </c>
      <c r="AC4934" s="182">
        <v>5</v>
      </c>
      <c r="AD4934" s="182">
        <v>3080.4</v>
      </c>
      <c r="AF4934" s="182" t="s">
        <v>9919</v>
      </c>
      <c r="AG4934" s="182" t="s">
        <v>17319</v>
      </c>
      <c r="AH4934" s="182" t="s">
        <v>17035</v>
      </c>
      <c r="AI4934" s="182" t="s">
        <v>17042</v>
      </c>
    </row>
    <row r="4935" spans="25:35" x14ac:dyDescent="0.4">
      <c r="Y4935" s="182" t="s">
        <v>9924</v>
      </c>
      <c r="Z4935" s="182">
        <v>1992</v>
      </c>
      <c r="AA4935" s="182">
        <v>1821</v>
      </c>
      <c r="AB4935" s="182">
        <v>68</v>
      </c>
      <c r="AC4935" s="182">
        <v>5</v>
      </c>
      <c r="AD4935" s="182">
        <v>1820.9</v>
      </c>
      <c r="AF4935" s="182" t="s">
        <v>9920</v>
      </c>
      <c r="AG4935" s="182" t="s">
        <v>2993</v>
      </c>
      <c r="AH4935" s="182" t="s">
        <v>2993</v>
      </c>
      <c r="AI4935" s="182" t="s">
        <v>2993</v>
      </c>
    </row>
    <row r="4936" spans="25:35" x14ac:dyDescent="0.4">
      <c r="Y4936" s="182" t="s">
        <v>577</v>
      </c>
      <c r="Z4936" s="182">
        <v>1973</v>
      </c>
      <c r="AA4936" s="182">
        <v>4053.8</v>
      </c>
      <c r="AB4936" s="182">
        <v>177</v>
      </c>
      <c r="AC4936" s="182">
        <v>5</v>
      </c>
      <c r="AD4936" s="182">
        <v>3338.7</v>
      </c>
      <c r="AF4936" s="182" t="s">
        <v>1767</v>
      </c>
      <c r="AG4936" s="182" t="s">
        <v>17319</v>
      </c>
      <c r="AH4936" s="182" t="s">
        <v>17494</v>
      </c>
      <c r="AI4936" s="182" t="s">
        <v>17320</v>
      </c>
    </row>
    <row r="4937" spans="25:35" x14ac:dyDescent="0.4">
      <c r="Y4937" s="182" t="s">
        <v>1769</v>
      </c>
      <c r="Z4937" s="182">
        <v>1995</v>
      </c>
      <c r="AA4937" s="182">
        <v>2220.3000000000002</v>
      </c>
      <c r="AB4937" s="182">
        <v>104</v>
      </c>
      <c r="AC4937" s="182">
        <v>5</v>
      </c>
      <c r="AD4937" s="182">
        <v>2220.3000000000002</v>
      </c>
      <c r="AF4937" s="182" t="s">
        <v>1768</v>
      </c>
      <c r="AG4937" s="182" t="s">
        <v>17319</v>
      </c>
      <c r="AH4937" s="182" t="s">
        <v>17495</v>
      </c>
      <c r="AI4937" s="182" t="s">
        <v>17314</v>
      </c>
    </row>
    <row r="4938" spans="25:35" x14ac:dyDescent="0.4">
      <c r="Y4938" s="182" t="s">
        <v>575</v>
      </c>
      <c r="Z4938" s="182">
        <v>1974</v>
      </c>
      <c r="AA4938" s="182">
        <v>3544</v>
      </c>
      <c r="AB4938" s="182">
        <v>112</v>
      </c>
      <c r="AC4938" s="182">
        <v>5</v>
      </c>
      <c r="AD4938" s="182">
        <v>3379.1</v>
      </c>
      <c r="AF4938" s="182" t="s">
        <v>9923</v>
      </c>
      <c r="AG4938" s="182" t="s">
        <v>17319</v>
      </c>
      <c r="AH4938" s="182" t="s">
        <v>2993</v>
      </c>
      <c r="AI4938" s="182" t="s">
        <v>17315</v>
      </c>
    </row>
    <row r="4939" spans="25:35" x14ac:dyDescent="0.4">
      <c r="Y4939" s="182" t="s">
        <v>9927</v>
      </c>
      <c r="Z4939" s="182">
        <v>1975</v>
      </c>
      <c r="AA4939" s="182">
        <v>5274.6</v>
      </c>
      <c r="AB4939" s="182">
        <v>192</v>
      </c>
      <c r="AC4939" s="182">
        <v>5</v>
      </c>
      <c r="AD4939" s="182">
        <v>4855.2</v>
      </c>
      <c r="AF4939" s="182" t="s">
        <v>9924</v>
      </c>
      <c r="AG4939" s="182" t="s">
        <v>17312</v>
      </c>
      <c r="AH4939" s="182" t="s">
        <v>2993</v>
      </c>
      <c r="AI4939" s="182" t="s">
        <v>17042</v>
      </c>
    </row>
    <row r="4940" spans="25:35" x14ac:dyDescent="0.4">
      <c r="Y4940" s="182" t="s">
        <v>9928</v>
      </c>
      <c r="Z4940" s="182">
        <v>1996</v>
      </c>
      <c r="AA4940" s="182">
        <v>3278.4</v>
      </c>
      <c r="AB4940" s="182">
        <v>140</v>
      </c>
      <c r="AC4940" s="182">
        <v>5</v>
      </c>
      <c r="AD4940" s="182">
        <v>2884.6</v>
      </c>
      <c r="AF4940" s="182" t="s">
        <v>577</v>
      </c>
      <c r="AG4940" s="182" t="s">
        <v>17312</v>
      </c>
      <c r="AH4940" s="182" t="s">
        <v>2993</v>
      </c>
      <c r="AI4940" s="182" t="s">
        <v>17315</v>
      </c>
    </row>
    <row r="4941" spans="25:35" x14ac:dyDescent="0.4">
      <c r="Y4941" s="182" t="s">
        <v>1770</v>
      </c>
      <c r="Z4941" s="182">
        <v>1985</v>
      </c>
      <c r="AA4941" s="182">
        <v>1746.4</v>
      </c>
      <c r="AB4941" s="182">
        <v>50</v>
      </c>
      <c r="AC4941" s="182">
        <v>5</v>
      </c>
      <c r="AD4941" s="182">
        <v>1573.9</v>
      </c>
      <c r="AF4941" s="182" t="s">
        <v>1769</v>
      </c>
      <c r="AG4941" s="182" t="s">
        <v>17319</v>
      </c>
      <c r="AH4941" s="182" t="s">
        <v>2993</v>
      </c>
      <c r="AI4941" s="182" t="s">
        <v>17042</v>
      </c>
    </row>
    <row r="4942" spans="25:35" x14ac:dyDescent="0.4">
      <c r="Y4942" s="182" t="s">
        <v>583</v>
      </c>
      <c r="Z4942" s="182">
        <v>1985</v>
      </c>
      <c r="AA4942" s="182">
        <v>2358.9</v>
      </c>
      <c r="AB4942" s="182">
        <v>94</v>
      </c>
      <c r="AC4942" s="182">
        <v>5</v>
      </c>
      <c r="AD4942" s="182">
        <v>2358.9</v>
      </c>
      <c r="AF4942" s="182" t="s">
        <v>575</v>
      </c>
      <c r="AG4942" s="182" t="s">
        <v>17312</v>
      </c>
      <c r="AH4942" s="182" t="s">
        <v>17035</v>
      </c>
      <c r="AI4942" s="182" t="s">
        <v>17315</v>
      </c>
    </row>
    <row r="4943" spans="25:35" x14ac:dyDescent="0.4">
      <c r="Y4943" s="182" t="s">
        <v>9929</v>
      </c>
      <c r="Z4943" s="182">
        <v>1984</v>
      </c>
      <c r="AA4943" s="182">
        <v>5322.4</v>
      </c>
      <c r="AB4943" s="182">
        <v>180</v>
      </c>
      <c r="AC4943" s="182">
        <v>5</v>
      </c>
      <c r="AD4943" s="182">
        <v>4798.6000000000004</v>
      </c>
      <c r="AF4943" s="182" t="s">
        <v>9927</v>
      </c>
      <c r="AG4943" s="182" t="s">
        <v>17319</v>
      </c>
      <c r="AH4943" s="182" t="s">
        <v>2993</v>
      </c>
      <c r="AI4943" s="182" t="s">
        <v>17320</v>
      </c>
    </row>
    <row r="4944" spans="25:35" x14ac:dyDescent="0.4">
      <c r="Y4944" s="182" t="s">
        <v>576</v>
      </c>
      <c r="Z4944" s="182">
        <v>1986</v>
      </c>
      <c r="AA4944" s="182">
        <v>2422.1</v>
      </c>
      <c r="AB4944" s="182">
        <v>117</v>
      </c>
      <c r="AC4944" s="182">
        <v>5</v>
      </c>
      <c r="AD4944" s="182">
        <v>2358.1999999999998</v>
      </c>
      <c r="AF4944" s="182" t="s">
        <v>9928</v>
      </c>
      <c r="AG4944" s="182" t="s">
        <v>17312</v>
      </c>
      <c r="AH4944" s="182" t="s">
        <v>2993</v>
      </c>
      <c r="AI4944" s="182" t="s">
        <v>17322</v>
      </c>
    </row>
    <row r="4945" spans="25:35" x14ac:dyDescent="0.4">
      <c r="Y4945" s="182" t="s">
        <v>9931</v>
      </c>
      <c r="Z4945" s="182">
        <v>1953</v>
      </c>
      <c r="AA4945" s="182">
        <v>544.4</v>
      </c>
      <c r="AB4945" s="182">
        <v>29</v>
      </c>
      <c r="AC4945" s="182">
        <v>2</v>
      </c>
      <c r="AD4945" s="182">
        <v>495.8</v>
      </c>
      <c r="AF4945" s="182" t="s">
        <v>1770</v>
      </c>
      <c r="AG4945" s="182" t="s">
        <v>17319</v>
      </c>
      <c r="AH4945" s="182" t="s">
        <v>2993</v>
      </c>
      <c r="AI4945" s="182" t="s">
        <v>17042</v>
      </c>
    </row>
    <row r="4946" spans="25:35" x14ac:dyDescent="0.4">
      <c r="Y4946" s="182" t="s">
        <v>1771</v>
      </c>
      <c r="Z4946" s="182">
        <v>1953</v>
      </c>
      <c r="AA4946" s="182">
        <v>567.79999999999995</v>
      </c>
      <c r="AB4946" s="182">
        <v>18</v>
      </c>
      <c r="AC4946" s="182">
        <v>2</v>
      </c>
      <c r="AD4946" s="182">
        <v>517.4</v>
      </c>
      <c r="AF4946" s="182" t="s">
        <v>583</v>
      </c>
      <c r="AG4946" s="182" t="s">
        <v>17319</v>
      </c>
      <c r="AH4946" s="182" t="s">
        <v>17035</v>
      </c>
      <c r="AI4946" s="182" t="s">
        <v>17322</v>
      </c>
    </row>
    <row r="4947" spans="25:35" x14ac:dyDescent="0.4">
      <c r="Y4947" s="182" t="s">
        <v>9933</v>
      </c>
      <c r="Z4947" s="182">
        <v>1956</v>
      </c>
      <c r="AA4947" s="182">
        <v>428.1</v>
      </c>
      <c r="AB4947" s="182">
        <v>14</v>
      </c>
      <c r="AC4947" s="182">
        <v>2</v>
      </c>
      <c r="AD4947" s="182">
        <v>384.6</v>
      </c>
      <c r="AF4947" s="182" t="s">
        <v>9929</v>
      </c>
      <c r="AG4947" s="182" t="s">
        <v>17319</v>
      </c>
      <c r="AH4947" s="182" t="s">
        <v>2993</v>
      </c>
      <c r="AI4947" s="182" t="s">
        <v>17320</v>
      </c>
    </row>
    <row r="4948" spans="25:35" x14ac:dyDescent="0.4">
      <c r="Y4948" s="182" t="s">
        <v>9935</v>
      </c>
      <c r="Z4948" s="182">
        <v>1971</v>
      </c>
      <c r="AA4948" s="182">
        <v>3671.4</v>
      </c>
      <c r="AB4948" s="182">
        <v>163</v>
      </c>
      <c r="AC4948" s="182">
        <v>5</v>
      </c>
      <c r="AD4948" s="182">
        <v>3362</v>
      </c>
      <c r="AF4948" s="182" t="s">
        <v>576</v>
      </c>
      <c r="AG4948" s="182" t="s">
        <v>17319</v>
      </c>
      <c r="AH4948" s="182" t="s">
        <v>2993</v>
      </c>
      <c r="AI4948" s="182" t="s">
        <v>17322</v>
      </c>
    </row>
    <row r="4949" spans="25:35" x14ac:dyDescent="0.4">
      <c r="Y4949" s="182" t="s">
        <v>9937</v>
      </c>
      <c r="Z4949" s="182">
        <v>1958</v>
      </c>
      <c r="AA4949" s="182">
        <v>566.1</v>
      </c>
      <c r="AB4949" s="182">
        <v>22</v>
      </c>
      <c r="AC4949" s="182">
        <v>2</v>
      </c>
      <c r="AD4949" s="182">
        <v>566.1</v>
      </c>
      <c r="AF4949" s="182" t="s">
        <v>9931</v>
      </c>
      <c r="AG4949" s="182" t="s">
        <v>17327</v>
      </c>
      <c r="AH4949" s="182" t="s">
        <v>2993</v>
      </c>
      <c r="AI4949" s="182" t="s">
        <v>17042</v>
      </c>
    </row>
    <row r="4950" spans="25:35" x14ac:dyDescent="0.4">
      <c r="Y4950" s="182" t="s">
        <v>9938</v>
      </c>
      <c r="Z4950" s="182">
        <v>1957</v>
      </c>
      <c r="AA4950" s="182">
        <v>801.2</v>
      </c>
      <c r="AB4950" s="182">
        <v>44</v>
      </c>
      <c r="AC4950" s="182">
        <v>2</v>
      </c>
      <c r="AD4950" s="182">
        <v>722</v>
      </c>
      <c r="AF4950" s="182" t="s">
        <v>1771</v>
      </c>
      <c r="AG4950" s="182" t="s">
        <v>17327</v>
      </c>
      <c r="AH4950" s="182" t="s">
        <v>2993</v>
      </c>
      <c r="AI4950" s="182" t="s">
        <v>17042</v>
      </c>
    </row>
    <row r="4951" spans="25:35" x14ac:dyDescent="0.4">
      <c r="Y4951" s="182" t="s">
        <v>9940</v>
      </c>
      <c r="Z4951" s="182">
        <v>1959</v>
      </c>
      <c r="AA4951" s="182">
        <v>622.5</v>
      </c>
      <c r="AB4951" s="182">
        <v>31</v>
      </c>
      <c r="AC4951" s="182">
        <v>2</v>
      </c>
      <c r="AD4951" s="182">
        <v>575.1</v>
      </c>
      <c r="AF4951" s="182" t="s">
        <v>9933</v>
      </c>
      <c r="AG4951" s="182" t="s">
        <v>17312</v>
      </c>
      <c r="AH4951" s="182" t="s">
        <v>2993</v>
      </c>
      <c r="AI4951" s="182" t="s">
        <v>17042</v>
      </c>
    </row>
    <row r="4952" spans="25:35" x14ac:dyDescent="0.4">
      <c r="Y4952" s="182" t="s">
        <v>9942</v>
      </c>
      <c r="Z4952" s="182">
        <v>1993</v>
      </c>
      <c r="AA4952" s="182">
        <v>3396.7</v>
      </c>
      <c r="AB4952" s="182">
        <v>125</v>
      </c>
      <c r="AC4952" s="182">
        <v>5</v>
      </c>
      <c r="AD4952" s="182">
        <v>3396.4</v>
      </c>
      <c r="AF4952" s="182" t="s">
        <v>9935</v>
      </c>
      <c r="AG4952" s="182" t="s">
        <v>17312</v>
      </c>
      <c r="AH4952" s="182" t="s">
        <v>2993</v>
      </c>
      <c r="AI4952" s="182" t="s">
        <v>17315</v>
      </c>
    </row>
    <row r="4953" spans="25:35" x14ac:dyDescent="0.4">
      <c r="Y4953" s="182" t="s">
        <v>9944</v>
      </c>
      <c r="Z4953" s="182">
        <v>1974</v>
      </c>
      <c r="AA4953" s="182">
        <v>4759.2</v>
      </c>
      <c r="AB4953" s="182">
        <v>192</v>
      </c>
      <c r="AC4953" s="182">
        <v>5</v>
      </c>
      <c r="AD4953" s="182">
        <v>4451.7</v>
      </c>
      <c r="AF4953" s="182" t="s">
        <v>9937</v>
      </c>
      <c r="AG4953" s="182" t="s">
        <v>17312</v>
      </c>
      <c r="AH4953" s="182" t="s">
        <v>2993</v>
      </c>
      <c r="AI4953" s="182" t="s">
        <v>17042</v>
      </c>
    </row>
    <row r="4954" spans="25:35" x14ac:dyDescent="0.4">
      <c r="Y4954" s="182" t="s">
        <v>9946</v>
      </c>
      <c r="Z4954" s="182">
        <v>1973</v>
      </c>
      <c r="AA4954" s="182">
        <v>5044.8</v>
      </c>
      <c r="AB4954" s="182">
        <v>190</v>
      </c>
      <c r="AC4954" s="182">
        <v>5</v>
      </c>
      <c r="AD4954" s="182">
        <v>4639.5</v>
      </c>
      <c r="AF4954" s="182" t="s">
        <v>9938</v>
      </c>
      <c r="AG4954" s="182" t="s">
        <v>17312</v>
      </c>
      <c r="AH4954" s="182" t="s">
        <v>2993</v>
      </c>
      <c r="AI4954" s="182" t="s">
        <v>17042</v>
      </c>
    </row>
    <row r="4955" spans="25:35" x14ac:dyDescent="0.4">
      <c r="Y4955" s="182" t="s">
        <v>9948</v>
      </c>
      <c r="Z4955" s="182">
        <v>1972</v>
      </c>
      <c r="AA4955" s="182">
        <v>4797.2</v>
      </c>
      <c r="AB4955" s="182">
        <v>202</v>
      </c>
      <c r="AC4955" s="182">
        <v>5</v>
      </c>
      <c r="AD4955" s="182">
        <v>4483.2</v>
      </c>
      <c r="AF4955" s="182" t="s">
        <v>9940</v>
      </c>
      <c r="AG4955" s="182" t="s">
        <v>17312</v>
      </c>
      <c r="AH4955" s="182" t="s">
        <v>2993</v>
      </c>
      <c r="AI4955" s="182" t="s">
        <v>17042</v>
      </c>
    </row>
    <row r="4956" spans="25:35" x14ac:dyDescent="0.4">
      <c r="Y4956" s="182" t="s">
        <v>1772</v>
      </c>
      <c r="Z4956" s="182">
        <v>1996</v>
      </c>
      <c r="AA4956" s="182">
        <v>2583.1</v>
      </c>
      <c r="AB4956" s="182">
        <v>113</v>
      </c>
      <c r="AC4956" s="182">
        <v>9</v>
      </c>
      <c r="AD4956" s="182">
        <v>2583.1</v>
      </c>
      <c r="AF4956" s="182" t="s">
        <v>9942</v>
      </c>
      <c r="AG4956" s="182" t="s">
        <v>17319</v>
      </c>
      <c r="AH4956" s="182" t="s">
        <v>17496</v>
      </c>
      <c r="AI4956" s="182" t="s">
        <v>17322</v>
      </c>
    </row>
    <row r="4957" spans="25:35" x14ac:dyDescent="0.4">
      <c r="Y4957" s="182" t="s">
        <v>1773</v>
      </c>
      <c r="Z4957" s="182">
        <v>1973</v>
      </c>
      <c r="AA4957" s="182">
        <v>4762.8</v>
      </c>
      <c r="AB4957" s="182">
        <v>234</v>
      </c>
      <c r="AC4957" s="182">
        <v>5</v>
      </c>
      <c r="AD4957" s="182">
        <v>4596.5</v>
      </c>
      <c r="AF4957" s="182" t="s">
        <v>9944</v>
      </c>
      <c r="AG4957" s="182" t="s">
        <v>17319</v>
      </c>
      <c r="AH4957" s="182" t="s">
        <v>2993</v>
      </c>
      <c r="AI4957" s="182" t="s">
        <v>17331</v>
      </c>
    </row>
    <row r="4958" spans="25:35" x14ac:dyDescent="0.4">
      <c r="Y4958" s="182" t="s">
        <v>9951</v>
      </c>
      <c r="Z4958" s="182">
        <v>1978</v>
      </c>
      <c r="AA4958" s="182">
        <v>3895.3</v>
      </c>
      <c r="AB4958" s="182">
        <v>118</v>
      </c>
      <c r="AC4958" s="182">
        <v>5</v>
      </c>
      <c r="AD4958" s="182">
        <v>2671.3</v>
      </c>
      <c r="AF4958" s="182" t="s">
        <v>9946</v>
      </c>
      <c r="AG4958" s="182" t="s">
        <v>17319</v>
      </c>
      <c r="AH4958" s="182" t="s">
        <v>2993</v>
      </c>
      <c r="AI4958" s="182" t="s">
        <v>17320</v>
      </c>
    </row>
    <row r="4959" spans="25:35" x14ac:dyDescent="0.4">
      <c r="Y4959" s="182" t="s">
        <v>9952</v>
      </c>
      <c r="Z4959" s="182">
        <v>1992</v>
      </c>
      <c r="AA4959" s="182">
        <v>2587.9</v>
      </c>
      <c r="AB4959" s="182">
        <v>128</v>
      </c>
      <c r="AC4959" s="182">
        <v>5</v>
      </c>
      <c r="AD4959" s="182">
        <v>2272.5</v>
      </c>
      <c r="AF4959" s="182" t="s">
        <v>9947</v>
      </c>
      <c r="AG4959" s="182" t="s">
        <v>2993</v>
      </c>
      <c r="AH4959" s="182" t="s">
        <v>2993</v>
      </c>
      <c r="AI4959" s="182" t="s">
        <v>17322</v>
      </c>
    </row>
    <row r="4960" spans="25:35" x14ac:dyDescent="0.4">
      <c r="Y4960" s="182" t="s">
        <v>9953</v>
      </c>
      <c r="Z4960" s="182">
        <v>1975</v>
      </c>
      <c r="AA4960" s="182">
        <v>6066.6</v>
      </c>
      <c r="AB4960" s="182">
        <v>244</v>
      </c>
      <c r="AC4960" s="182">
        <v>5</v>
      </c>
      <c r="AD4960" s="182">
        <v>6066.6</v>
      </c>
      <c r="AF4960" s="182" t="s">
        <v>9948</v>
      </c>
      <c r="AG4960" s="182" t="s">
        <v>17319</v>
      </c>
      <c r="AH4960" s="182" t="s">
        <v>2993</v>
      </c>
      <c r="AI4960" s="182" t="s">
        <v>17331</v>
      </c>
    </row>
    <row r="4961" spans="25:35" x14ac:dyDescent="0.4">
      <c r="Y4961" s="182" t="s">
        <v>9955</v>
      </c>
      <c r="Z4961" s="182">
        <v>1974</v>
      </c>
      <c r="AA4961" s="182">
        <v>3360.2</v>
      </c>
      <c r="AB4961" s="182">
        <v>133</v>
      </c>
      <c r="AC4961" s="182">
        <v>5</v>
      </c>
      <c r="AD4961" s="182">
        <v>3086.5</v>
      </c>
      <c r="AF4961" s="182" t="s">
        <v>1772</v>
      </c>
      <c r="AG4961" s="182" t="s">
        <v>17312</v>
      </c>
      <c r="AH4961" s="182" t="s">
        <v>2993</v>
      </c>
      <c r="AI4961" s="182" t="s">
        <v>17040</v>
      </c>
    </row>
    <row r="4962" spans="25:35" x14ac:dyDescent="0.4">
      <c r="Y4962" s="182" t="s">
        <v>1774</v>
      </c>
      <c r="Z4962" s="182">
        <v>1975</v>
      </c>
      <c r="AA4962" s="182">
        <v>3321.8</v>
      </c>
      <c r="AB4962" s="182">
        <v>127</v>
      </c>
      <c r="AC4962" s="182">
        <v>5</v>
      </c>
      <c r="AD4962" s="182">
        <v>3050.5</v>
      </c>
      <c r="AF4962" s="182" t="s">
        <v>1773</v>
      </c>
      <c r="AG4962" s="182" t="s">
        <v>17319</v>
      </c>
      <c r="AH4962" s="182" t="s">
        <v>2993</v>
      </c>
      <c r="AI4962" s="182" t="s">
        <v>17320</v>
      </c>
    </row>
    <row r="4963" spans="25:35" x14ac:dyDescent="0.4">
      <c r="Y4963" s="182" t="s">
        <v>1775</v>
      </c>
      <c r="Z4963" s="182">
        <v>1978</v>
      </c>
      <c r="AA4963" s="182">
        <v>3836</v>
      </c>
      <c r="AB4963" s="182">
        <v>191</v>
      </c>
      <c r="AC4963" s="182">
        <v>5</v>
      </c>
      <c r="AD4963" s="182">
        <v>3233.4</v>
      </c>
      <c r="AF4963" s="182" t="s">
        <v>9950</v>
      </c>
      <c r="AG4963" s="182" t="s">
        <v>2993</v>
      </c>
      <c r="AH4963" s="182" t="s">
        <v>2993</v>
      </c>
      <c r="AI4963" s="182" t="s">
        <v>17042</v>
      </c>
    </row>
    <row r="4964" spans="25:35" x14ac:dyDescent="0.4">
      <c r="Y4964" s="182" t="s">
        <v>9957</v>
      </c>
      <c r="Z4964" s="182">
        <v>1975</v>
      </c>
      <c r="AA4964" s="182">
        <v>3418.7</v>
      </c>
      <c r="AB4964" s="182">
        <v>140</v>
      </c>
      <c r="AC4964" s="182">
        <v>5</v>
      </c>
      <c r="AD4964" s="182">
        <v>3418.7</v>
      </c>
      <c r="AF4964" s="182" t="s">
        <v>9951</v>
      </c>
      <c r="AG4964" s="182" t="s">
        <v>17312</v>
      </c>
      <c r="AH4964" s="182" t="s">
        <v>2993</v>
      </c>
      <c r="AI4964" s="182" t="s">
        <v>17322</v>
      </c>
    </row>
    <row r="4965" spans="25:35" x14ac:dyDescent="0.4">
      <c r="Y4965" s="182" t="s">
        <v>9959</v>
      </c>
      <c r="Z4965" s="182">
        <v>1994</v>
      </c>
      <c r="AA4965" s="182">
        <v>10768</v>
      </c>
      <c r="AB4965" s="182">
        <v>360</v>
      </c>
      <c r="AC4965" s="182">
        <v>9</v>
      </c>
      <c r="AD4965" s="182">
        <v>10768</v>
      </c>
      <c r="AF4965" s="182" t="s">
        <v>9952</v>
      </c>
      <c r="AG4965" s="182" t="s">
        <v>17312</v>
      </c>
      <c r="AH4965" s="182" t="s">
        <v>2993</v>
      </c>
      <c r="AI4965" s="182" t="s">
        <v>17315</v>
      </c>
    </row>
    <row r="4966" spans="25:35" x14ac:dyDescent="0.4">
      <c r="Y4966" s="182" t="s">
        <v>1776</v>
      </c>
      <c r="Z4966" s="182">
        <v>1976</v>
      </c>
      <c r="AA4966" s="182">
        <v>7722.2</v>
      </c>
      <c r="AB4966" s="182">
        <v>351</v>
      </c>
      <c r="AC4966" s="182">
        <v>5</v>
      </c>
      <c r="AD4966" s="182">
        <v>7705.8</v>
      </c>
      <c r="AF4966" s="182" t="s">
        <v>9953</v>
      </c>
      <c r="AG4966" s="182" t="s">
        <v>17319</v>
      </c>
      <c r="AH4966" s="182" t="s">
        <v>2993</v>
      </c>
      <c r="AI4966" s="182" t="s">
        <v>17314</v>
      </c>
    </row>
    <row r="4967" spans="25:35" x14ac:dyDescent="0.4">
      <c r="Y4967" s="182" t="s">
        <v>9962</v>
      </c>
      <c r="Z4967" s="182">
        <v>1974</v>
      </c>
      <c r="AA4967" s="182">
        <v>5444.5</v>
      </c>
      <c r="AB4967" s="182">
        <v>176</v>
      </c>
      <c r="AC4967" s="182">
        <v>5</v>
      </c>
      <c r="AD4967" s="182">
        <v>5055.2</v>
      </c>
      <c r="AF4967" s="182" t="s">
        <v>9955</v>
      </c>
      <c r="AG4967" s="182" t="s">
        <v>17319</v>
      </c>
      <c r="AH4967" s="182" t="s">
        <v>2993</v>
      </c>
      <c r="AI4967" s="182" t="s">
        <v>17315</v>
      </c>
    </row>
    <row r="4968" spans="25:35" x14ac:dyDescent="0.4">
      <c r="Y4968" s="182" t="s">
        <v>9963</v>
      </c>
      <c r="Z4968" s="182">
        <v>1996</v>
      </c>
      <c r="AA4968" s="182">
        <v>3355.7</v>
      </c>
      <c r="AB4968" s="182">
        <v>91</v>
      </c>
      <c r="AC4968" s="182">
        <v>5</v>
      </c>
      <c r="AD4968" s="182">
        <v>3355.7</v>
      </c>
      <c r="AF4968" s="182" t="s">
        <v>1774</v>
      </c>
      <c r="AG4968" s="182" t="s">
        <v>17319</v>
      </c>
      <c r="AH4968" s="182" t="s">
        <v>2993</v>
      </c>
      <c r="AI4968" s="182" t="s">
        <v>17315</v>
      </c>
    </row>
    <row r="4969" spans="25:35" x14ac:dyDescent="0.4">
      <c r="Y4969" s="182" t="s">
        <v>1777</v>
      </c>
      <c r="Z4969" s="182">
        <v>1989</v>
      </c>
      <c r="AA4969" s="182">
        <v>2631.2</v>
      </c>
      <c r="AB4969" s="182">
        <v>95</v>
      </c>
      <c r="AC4969" s="182">
        <v>5</v>
      </c>
      <c r="AD4969" s="182">
        <v>2422.9</v>
      </c>
      <c r="AF4969" s="182" t="s">
        <v>1775</v>
      </c>
      <c r="AG4969" s="182" t="s">
        <v>17312</v>
      </c>
      <c r="AH4969" s="182" t="s">
        <v>2993</v>
      </c>
      <c r="AI4969" s="182" t="s">
        <v>17042</v>
      </c>
    </row>
    <row r="4970" spans="25:35" x14ac:dyDescent="0.4">
      <c r="Y4970" s="182" t="s">
        <v>9965</v>
      </c>
      <c r="Z4970" s="182">
        <v>1989</v>
      </c>
      <c r="AA4970" s="182">
        <v>2611</v>
      </c>
      <c r="AB4970" s="182">
        <v>108</v>
      </c>
      <c r="AC4970" s="182">
        <v>5</v>
      </c>
      <c r="AD4970" s="182">
        <v>2361.4</v>
      </c>
      <c r="AF4970" s="182" t="s">
        <v>9957</v>
      </c>
      <c r="AG4970" s="182" t="s">
        <v>17312</v>
      </c>
      <c r="AH4970" s="182" t="s">
        <v>2993</v>
      </c>
      <c r="AI4970" s="182" t="s">
        <v>17315</v>
      </c>
    </row>
    <row r="4971" spans="25:35" x14ac:dyDescent="0.4">
      <c r="Y4971" s="182" t="s">
        <v>9966</v>
      </c>
      <c r="Z4971" s="182">
        <v>1989</v>
      </c>
      <c r="AA4971" s="182">
        <v>2705.6</v>
      </c>
      <c r="AB4971" s="182">
        <v>105</v>
      </c>
      <c r="AC4971" s="182">
        <v>5</v>
      </c>
      <c r="AD4971" s="182">
        <v>2443.3000000000002</v>
      </c>
      <c r="AF4971" s="182" t="s">
        <v>9959</v>
      </c>
      <c r="AG4971" s="182" t="s">
        <v>17312</v>
      </c>
      <c r="AH4971" s="182" t="s">
        <v>17316</v>
      </c>
      <c r="AI4971" s="182" t="s">
        <v>17314</v>
      </c>
    </row>
    <row r="4972" spans="25:35" x14ac:dyDescent="0.4">
      <c r="Y4972" s="182" t="s">
        <v>9968</v>
      </c>
      <c r="Z4972" s="182">
        <v>1992</v>
      </c>
      <c r="AA4972" s="182">
        <v>4524.3</v>
      </c>
      <c r="AB4972" s="182">
        <v>176</v>
      </c>
      <c r="AC4972" s="182">
        <v>5</v>
      </c>
      <c r="AD4972" s="182">
        <v>4071.1</v>
      </c>
      <c r="AF4972" s="182" t="s">
        <v>1776</v>
      </c>
      <c r="AG4972" s="182" t="s">
        <v>17319</v>
      </c>
      <c r="AH4972" s="182" t="s">
        <v>17035</v>
      </c>
      <c r="AI4972" s="182" t="s">
        <v>17356</v>
      </c>
    </row>
    <row r="4973" spans="25:35" x14ac:dyDescent="0.4">
      <c r="Y4973" s="182" t="s">
        <v>9969</v>
      </c>
      <c r="Z4973" s="182">
        <v>1978</v>
      </c>
      <c r="AA4973" s="182">
        <v>4611.6000000000004</v>
      </c>
      <c r="AB4973" s="182">
        <v>196</v>
      </c>
      <c r="AC4973" s="182">
        <v>5</v>
      </c>
      <c r="AD4973" s="182">
        <v>4609.8999999999996</v>
      </c>
      <c r="AF4973" s="182" t="s">
        <v>9962</v>
      </c>
      <c r="AG4973" s="182" t="s">
        <v>17312</v>
      </c>
      <c r="AH4973" s="182" t="s">
        <v>2993</v>
      </c>
      <c r="AI4973" s="182" t="s">
        <v>17320</v>
      </c>
    </row>
    <row r="4974" spans="25:35" x14ac:dyDescent="0.4">
      <c r="Y4974" s="182" t="s">
        <v>9970</v>
      </c>
      <c r="Z4974" s="182">
        <v>1978</v>
      </c>
      <c r="AA4974" s="182">
        <v>4576.6499999999996</v>
      </c>
      <c r="AB4974" s="182">
        <v>234</v>
      </c>
      <c r="AC4974" s="182">
        <v>5</v>
      </c>
      <c r="AD4974" s="182">
        <v>4576.6499999999996</v>
      </c>
      <c r="AF4974" s="182" t="s">
        <v>9963</v>
      </c>
      <c r="AG4974" s="182" t="s">
        <v>17312</v>
      </c>
      <c r="AH4974" s="182" t="s">
        <v>2993</v>
      </c>
      <c r="AI4974" s="182" t="s">
        <v>17315</v>
      </c>
    </row>
    <row r="4975" spans="25:35" x14ac:dyDescent="0.4">
      <c r="Y4975" s="182" t="s">
        <v>1778</v>
      </c>
      <c r="Z4975" s="182">
        <v>1972</v>
      </c>
      <c r="AA4975" s="182">
        <v>6701.4</v>
      </c>
      <c r="AB4975" s="182">
        <v>230</v>
      </c>
      <c r="AC4975" s="182">
        <v>5</v>
      </c>
      <c r="AD4975" s="182">
        <v>6192.4</v>
      </c>
      <c r="AF4975" s="182" t="s">
        <v>1777</v>
      </c>
      <c r="AG4975" s="182" t="s">
        <v>17319</v>
      </c>
      <c r="AH4975" s="182" t="s">
        <v>2993</v>
      </c>
      <c r="AI4975" s="182" t="s">
        <v>17322</v>
      </c>
    </row>
    <row r="4976" spans="25:35" x14ac:dyDescent="0.4">
      <c r="Y4976" s="182" t="s">
        <v>9972</v>
      </c>
      <c r="Z4976" s="182">
        <v>1972</v>
      </c>
      <c r="AA4976" s="182">
        <v>3619</v>
      </c>
      <c r="AB4976" s="182">
        <v>140</v>
      </c>
      <c r="AC4976" s="182">
        <v>5</v>
      </c>
      <c r="AD4976" s="182">
        <v>3349.3</v>
      </c>
      <c r="AF4976" s="182" t="s">
        <v>9965</v>
      </c>
      <c r="AG4976" s="182" t="s">
        <v>17319</v>
      </c>
      <c r="AH4976" s="182" t="s">
        <v>2993</v>
      </c>
      <c r="AI4976" s="182" t="s">
        <v>17322</v>
      </c>
    </row>
    <row r="4977" spans="25:35" x14ac:dyDescent="0.4">
      <c r="Y4977" s="182" t="s">
        <v>1779</v>
      </c>
      <c r="Z4977" s="182">
        <v>1985</v>
      </c>
      <c r="AA4977" s="182">
        <v>7073.4</v>
      </c>
      <c r="AB4977" s="182">
        <v>229</v>
      </c>
      <c r="AC4977" s="182">
        <v>9</v>
      </c>
      <c r="AD4977" s="182">
        <v>6236.1</v>
      </c>
      <c r="AF4977" s="182" t="s">
        <v>9966</v>
      </c>
      <c r="AG4977" s="182" t="s">
        <v>17319</v>
      </c>
      <c r="AH4977" s="182" t="s">
        <v>2993</v>
      </c>
      <c r="AI4977" s="182" t="s">
        <v>17322</v>
      </c>
    </row>
    <row r="4978" spans="25:35" x14ac:dyDescent="0.4">
      <c r="Y4978" s="182" t="s">
        <v>9975</v>
      </c>
      <c r="Z4978" s="182">
        <v>1974</v>
      </c>
      <c r="AA4978" s="182">
        <v>5045.1000000000004</v>
      </c>
      <c r="AB4978" s="182">
        <v>160</v>
      </c>
      <c r="AC4978" s="182">
        <v>5</v>
      </c>
      <c r="AD4978" s="182">
        <v>4631.8999999999996</v>
      </c>
      <c r="AF4978" s="182" t="s">
        <v>9968</v>
      </c>
      <c r="AG4978" s="182" t="s">
        <v>17312</v>
      </c>
      <c r="AH4978" s="182" t="s">
        <v>2993</v>
      </c>
      <c r="AI4978" s="182" t="s">
        <v>17320</v>
      </c>
    </row>
    <row r="4979" spans="25:35" x14ac:dyDescent="0.4">
      <c r="Y4979" s="182" t="s">
        <v>9976</v>
      </c>
      <c r="Z4979" s="182">
        <v>2013</v>
      </c>
      <c r="AA4979" s="182">
        <v>11341</v>
      </c>
      <c r="AB4979" s="182">
        <v>276</v>
      </c>
      <c r="AC4979" s="182">
        <v>9</v>
      </c>
      <c r="AD4979" s="182">
        <v>7669.5</v>
      </c>
      <c r="AF4979" s="182" t="s">
        <v>9969</v>
      </c>
      <c r="AG4979" s="182" t="s">
        <v>17319</v>
      </c>
      <c r="AH4979" s="182" t="s">
        <v>2993</v>
      </c>
      <c r="AI4979" s="182" t="s">
        <v>17320</v>
      </c>
    </row>
    <row r="4980" spans="25:35" x14ac:dyDescent="0.4">
      <c r="Y4980" s="182" t="s">
        <v>9977</v>
      </c>
      <c r="Z4980" s="182">
        <v>2009</v>
      </c>
      <c r="AA4980" s="182">
        <v>6011.9</v>
      </c>
      <c r="AB4980" s="182">
        <v>231</v>
      </c>
      <c r="AC4980" s="182">
        <v>9</v>
      </c>
      <c r="AD4980" s="182">
        <v>6011.9</v>
      </c>
      <c r="AF4980" s="182" t="s">
        <v>9970</v>
      </c>
      <c r="AG4980" s="182" t="s">
        <v>17319</v>
      </c>
      <c r="AH4980" s="182" t="s">
        <v>2993</v>
      </c>
      <c r="AI4980" s="182" t="s">
        <v>17320</v>
      </c>
    </row>
    <row r="4981" spans="25:35" x14ac:dyDescent="0.4">
      <c r="Y4981" s="182" t="s">
        <v>9978</v>
      </c>
      <c r="Z4981" s="182">
        <v>1968</v>
      </c>
      <c r="AA4981" s="182">
        <v>4658.3999999999996</v>
      </c>
      <c r="AB4981" s="182">
        <v>215</v>
      </c>
      <c r="AC4981" s="182">
        <v>5</v>
      </c>
      <c r="AD4981" s="182">
        <v>4359.7</v>
      </c>
      <c r="AF4981" s="182" t="s">
        <v>1778</v>
      </c>
      <c r="AG4981" s="182" t="s">
        <v>17312</v>
      </c>
      <c r="AH4981" s="182" t="s">
        <v>2993</v>
      </c>
      <c r="AI4981" s="182" t="s">
        <v>17314</v>
      </c>
    </row>
    <row r="4982" spans="25:35" x14ac:dyDescent="0.4">
      <c r="Y4982" s="182" t="s">
        <v>9980</v>
      </c>
      <c r="Z4982" s="182">
        <v>1972</v>
      </c>
      <c r="AA4982" s="182">
        <v>4931</v>
      </c>
      <c r="AB4982" s="182">
        <v>192</v>
      </c>
      <c r="AC4982" s="182">
        <v>5</v>
      </c>
      <c r="AD4982" s="182">
        <v>4529.5999999999995</v>
      </c>
      <c r="AF4982" s="182" t="s">
        <v>9972</v>
      </c>
      <c r="AG4982" s="182" t="s">
        <v>17312</v>
      </c>
      <c r="AH4982" s="182" t="s">
        <v>2993</v>
      </c>
      <c r="AI4982" s="182" t="s">
        <v>17315</v>
      </c>
    </row>
    <row r="4983" spans="25:35" x14ac:dyDescent="0.4">
      <c r="Y4983" s="182" t="s">
        <v>9981</v>
      </c>
      <c r="Z4983" s="182">
        <v>2003</v>
      </c>
      <c r="AA4983" s="182">
        <v>5461.7</v>
      </c>
      <c r="AB4983" s="182">
        <v>175</v>
      </c>
      <c r="AC4983" s="182">
        <v>9</v>
      </c>
      <c r="AD4983" s="182">
        <v>4698.6000000000004</v>
      </c>
      <c r="AF4983" s="182" t="s">
        <v>1779</v>
      </c>
      <c r="AG4983" s="182" t="s">
        <v>17312</v>
      </c>
      <c r="AH4983" s="182" t="s">
        <v>2993</v>
      </c>
      <c r="AI4983" s="182" t="s">
        <v>17322</v>
      </c>
    </row>
    <row r="4984" spans="25:35" x14ac:dyDescent="0.4">
      <c r="Y4984" s="182" t="s">
        <v>9982</v>
      </c>
      <c r="Z4984" s="182">
        <v>2003</v>
      </c>
      <c r="AA4984" s="182">
        <v>4096.2</v>
      </c>
      <c r="AB4984" s="182">
        <v>63</v>
      </c>
      <c r="AC4984" s="182">
        <v>9</v>
      </c>
      <c r="AD4984" s="182">
        <v>2812.3</v>
      </c>
      <c r="AF4984" s="182" t="s">
        <v>9975</v>
      </c>
      <c r="AG4984" s="182" t="s">
        <v>17319</v>
      </c>
      <c r="AH4984" s="182" t="s">
        <v>2993</v>
      </c>
      <c r="AI4984" s="182" t="s">
        <v>17320</v>
      </c>
    </row>
    <row r="4985" spans="25:35" x14ac:dyDescent="0.4">
      <c r="Y4985" s="182" t="s">
        <v>1780</v>
      </c>
      <c r="Z4985" s="182">
        <v>1974</v>
      </c>
      <c r="AA4985" s="182">
        <v>3931.5</v>
      </c>
      <c r="AB4985" s="182">
        <v>157</v>
      </c>
      <c r="AC4985" s="182">
        <v>5</v>
      </c>
      <c r="AD4985" s="182">
        <v>3438.5</v>
      </c>
      <c r="AF4985" s="182" t="s">
        <v>9976</v>
      </c>
      <c r="AG4985" s="182" t="s">
        <v>17312</v>
      </c>
      <c r="AH4985" s="182" t="s">
        <v>17316</v>
      </c>
      <c r="AI4985" s="182" t="s">
        <v>17322</v>
      </c>
    </row>
    <row r="4986" spans="25:35" x14ac:dyDescent="0.4">
      <c r="Y4986" s="182" t="s">
        <v>9984</v>
      </c>
      <c r="Z4986" s="182">
        <v>1985</v>
      </c>
      <c r="AA4986" s="182">
        <v>3489</v>
      </c>
      <c r="AB4986" s="182">
        <v>124</v>
      </c>
      <c r="AC4986" s="182">
        <v>5</v>
      </c>
      <c r="AD4986" s="182">
        <v>3144.1</v>
      </c>
      <c r="AF4986" s="182" t="s">
        <v>9977</v>
      </c>
      <c r="AG4986" s="182" t="s">
        <v>17312</v>
      </c>
      <c r="AH4986" s="182" t="s">
        <v>2993</v>
      </c>
      <c r="AI4986" s="182" t="s">
        <v>17322</v>
      </c>
    </row>
    <row r="4987" spans="25:35" x14ac:dyDescent="0.4">
      <c r="Y4987" s="182" t="s">
        <v>9985</v>
      </c>
      <c r="Z4987" s="182">
        <v>1994</v>
      </c>
      <c r="AA4987" s="182">
        <v>10677.6</v>
      </c>
      <c r="AB4987" s="182">
        <v>402</v>
      </c>
      <c r="AC4987" s="182">
        <v>9</v>
      </c>
      <c r="AD4987" s="182">
        <v>9668.5</v>
      </c>
      <c r="AF4987" s="182" t="s">
        <v>9978</v>
      </c>
      <c r="AG4987" s="182" t="s">
        <v>17312</v>
      </c>
      <c r="AH4987" s="182" t="s">
        <v>2993</v>
      </c>
      <c r="AI4987" s="182" t="s">
        <v>17320</v>
      </c>
    </row>
    <row r="4988" spans="25:35" x14ac:dyDescent="0.4">
      <c r="Y4988" s="182" t="s">
        <v>9988</v>
      </c>
      <c r="Z4988" s="182">
        <v>1984</v>
      </c>
      <c r="AA4988" s="182">
        <v>7862.9</v>
      </c>
      <c r="AB4988" s="182">
        <v>322</v>
      </c>
      <c r="AC4988" s="182">
        <v>9</v>
      </c>
      <c r="AD4988" s="182">
        <v>7853.7</v>
      </c>
      <c r="AF4988" s="182" t="s">
        <v>9980</v>
      </c>
      <c r="AG4988" s="182" t="s">
        <v>17312</v>
      </c>
      <c r="AH4988" s="182" t="s">
        <v>2993</v>
      </c>
      <c r="AI4988" s="182" t="s">
        <v>17320</v>
      </c>
    </row>
    <row r="4989" spans="25:35" x14ac:dyDescent="0.4">
      <c r="Y4989" s="182" t="s">
        <v>9989</v>
      </c>
      <c r="Z4989" s="182">
        <v>1984</v>
      </c>
      <c r="AA4989" s="182">
        <v>10718.1</v>
      </c>
      <c r="AB4989" s="182">
        <v>499</v>
      </c>
      <c r="AC4989" s="182">
        <v>9</v>
      </c>
      <c r="AD4989" s="182">
        <v>9607.7999999999993</v>
      </c>
      <c r="AF4989" s="182" t="s">
        <v>9981</v>
      </c>
      <c r="AG4989" s="182" t="s">
        <v>17312</v>
      </c>
      <c r="AH4989" s="182" t="s">
        <v>2993</v>
      </c>
      <c r="AI4989" s="182" t="s">
        <v>17042</v>
      </c>
    </row>
    <row r="4990" spans="25:35" x14ac:dyDescent="0.4">
      <c r="Y4990" s="182" t="s">
        <v>9990</v>
      </c>
      <c r="Z4990" s="182">
        <v>1962</v>
      </c>
      <c r="AA4990" s="182">
        <v>575.4</v>
      </c>
      <c r="AB4990" s="182">
        <v>24</v>
      </c>
      <c r="AC4990" s="182">
        <v>2</v>
      </c>
      <c r="AD4990" s="182">
        <v>562.70000000000005</v>
      </c>
      <c r="AF4990" s="182" t="s">
        <v>9982</v>
      </c>
      <c r="AG4990" s="182" t="s">
        <v>17312</v>
      </c>
      <c r="AH4990" s="182" t="s">
        <v>2993</v>
      </c>
      <c r="AI4990" s="182" t="s">
        <v>17042</v>
      </c>
    </row>
    <row r="4991" spans="25:35" x14ac:dyDescent="0.4">
      <c r="Y4991" s="182" t="s">
        <v>9992</v>
      </c>
      <c r="Z4991" s="182">
        <v>2015</v>
      </c>
      <c r="AA4991" s="182">
        <v>2672.12</v>
      </c>
      <c r="AB4991" s="182">
        <v>133</v>
      </c>
      <c r="AC4991" s="182">
        <v>3</v>
      </c>
      <c r="AD4991" s="182">
        <v>2672.12</v>
      </c>
      <c r="AF4991" s="182" t="s">
        <v>1780</v>
      </c>
      <c r="AG4991" s="182" t="s">
        <v>17319</v>
      </c>
      <c r="AH4991" s="182" t="s">
        <v>2993</v>
      </c>
      <c r="AI4991" s="182" t="s">
        <v>17331</v>
      </c>
    </row>
    <row r="4992" spans="25:35" x14ac:dyDescent="0.4">
      <c r="Y4992" s="182" t="s">
        <v>9993</v>
      </c>
      <c r="Z4992" s="182">
        <v>2015</v>
      </c>
      <c r="AA4992" s="182">
        <v>3980.12</v>
      </c>
      <c r="AB4992" s="182">
        <v>80</v>
      </c>
      <c r="AC4992" s="182">
        <v>3</v>
      </c>
      <c r="AD4992" s="182">
        <v>2388.0700000000002</v>
      </c>
      <c r="AF4992" s="182" t="s">
        <v>9984</v>
      </c>
      <c r="AG4992" s="182" t="s">
        <v>17319</v>
      </c>
      <c r="AH4992" s="182" t="s">
        <v>2993</v>
      </c>
      <c r="AI4992" s="182" t="s">
        <v>17315</v>
      </c>
    </row>
    <row r="4993" spans="25:35" x14ac:dyDescent="0.4">
      <c r="Y4993" s="182" t="s">
        <v>9994</v>
      </c>
      <c r="Z4993" s="182">
        <v>2014</v>
      </c>
      <c r="AA4993" s="182">
        <v>2134.5</v>
      </c>
      <c r="AB4993" s="182">
        <v>98</v>
      </c>
      <c r="AC4993" s="182">
        <v>3</v>
      </c>
      <c r="AD4993" s="182">
        <v>2134.5</v>
      </c>
      <c r="AF4993" s="182" t="s">
        <v>9985</v>
      </c>
      <c r="AG4993" s="182" t="s">
        <v>17312</v>
      </c>
      <c r="AH4993" s="182" t="s">
        <v>2993</v>
      </c>
      <c r="AI4993" s="182" t="s">
        <v>17331</v>
      </c>
    </row>
    <row r="4994" spans="25:35" x14ac:dyDescent="0.4">
      <c r="Y4994" s="182" t="s">
        <v>9995</v>
      </c>
      <c r="Z4994" s="182">
        <v>1982</v>
      </c>
      <c r="AA4994" s="182">
        <v>5056.2</v>
      </c>
      <c r="AB4994" s="182">
        <v>206</v>
      </c>
      <c r="AC4994" s="182">
        <v>5</v>
      </c>
      <c r="AD4994" s="182">
        <v>4628.6000000000004</v>
      </c>
      <c r="AF4994" s="182" t="s">
        <v>9988</v>
      </c>
      <c r="AG4994" s="182" t="s">
        <v>17319</v>
      </c>
      <c r="AH4994" s="182" t="s">
        <v>17497</v>
      </c>
      <c r="AI4994" s="182" t="s">
        <v>17315</v>
      </c>
    </row>
    <row r="4995" spans="25:35" x14ac:dyDescent="0.4">
      <c r="Y4995" s="182" t="s">
        <v>9996</v>
      </c>
      <c r="Z4995" s="182">
        <v>1993</v>
      </c>
      <c r="AA4995" s="182">
        <v>9105.2999999999993</v>
      </c>
      <c r="AB4995" s="182">
        <v>293</v>
      </c>
      <c r="AC4995" s="182">
        <v>9</v>
      </c>
      <c r="AD4995" s="182">
        <v>9105.2999999999993</v>
      </c>
      <c r="AF4995" s="182" t="s">
        <v>9989</v>
      </c>
      <c r="AG4995" s="182" t="s">
        <v>17319</v>
      </c>
      <c r="AH4995" s="182" t="s">
        <v>2993</v>
      </c>
      <c r="AI4995" s="182" t="s">
        <v>17331</v>
      </c>
    </row>
    <row r="4996" spans="25:35" x14ac:dyDescent="0.4">
      <c r="Y4996" s="182" t="s">
        <v>9998</v>
      </c>
      <c r="Z4996" s="182">
        <v>1982</v>
      </c>
      <c r="AA4996" s="182">
        <v>5386.7</v>
      </c>
      <c r="AB4996" s="182">
        <v>130</v>
      </c>
      <c r="AC4996" s="182">
        <v>5</v>
      </c>
      <c r="AD4996" s="182">
        <v>4803.2</v>
      </c>
      <c r="AF4996" s="182" t="s">
        <v>9990</v>
      </c>
      <c r="AG4996" s="182" t="s">
        <v>17312</v>
      </c>
      <c r="AH4996" s="182" t="s">
        <v>2993</v>
      </c>
      <c r="AI4996" s="182" t="s">
        <v>17042</v>
      </c>
    </row>
    <row r="4997" spans="25:35" x14ac:dyDescent="0.4">
      <c r="Y4997" s="182" t="s">
        <v>10000</v>
      </c>
      <c r="Z4997" s="182">
        <v>1987</v>
      </c>
      <c r="AA4997" s="182">
        <v>7662</v>
      </c>
      <c r="AB4997" s="182">
        <v>277</v>
      </c>
      <c r="AC4997" s="182">
        <v>9</v>
      </c>
      <c r="AD4997" s="182">
        <v>7662</v>
      </c>
      <c r="AF4997" s="182" t="s">
        <v>9992</v>
      </c>
      <c r="AG4997" s="182" t="s">
        <v>17312</v>
      </c>
      <c r="AH4997" s="182" t="s">
        <v>17035</v>
      </c>
      <c r="AI4997" s="182" t="s">
        <v>17042</v>
      </c>
    </row>
    <row r="4998" spans="25:35" x14ac:dyDescent="0.4">
      <c r="Y4998" s="182" t="s">
        <v>10002</v>
      </c>
      <c r="Z4998" s="182">
        <v>1982</v>
      </c>
      <c r="AA4998" s="182">
        <v>5197.6000000000004</v>
      </c>
      <c r="AB4998" s="182">
        <v>217</v>
      </c>
      <c r="AC4998" s="182">
        <v>5</v>
      </c>
      <c r="AD4998" s="182">
        <v>4763.2</v>
      </c>
      <c r="AF4998" s="182" t="s">
        <v>9993</v>
      </c>
      <c r="AG4998" s="182" t="s">
        <v>17312</v>
      </c>
      <c r="AH4998" s="182" t="s">
        <v>17035</v>
      </c>
      <c r="AI4998" s="182" t="s">
        <v>17042</v>
      </c>
    </row>
    <row r="4999" spans="25:35" x14ac:dyDescent="0.4">
      <c r="Y4999" s="182" t="s">
        <v>10004</v>
      </c>
      <c r="Z4999" s="182">
        <v>1983</v>
      </c>
      <c r="AA4999" s="182">
        <v>3486.3</v>
      </c>
      <c r="AB4999" s="182">
        <v>157</v>
      </c>
      <c r="AC4999" s="182">
        <v>5</v>
      </c>
      <c r="AD4999" s="182">
        <v>3198.9</v>
      </c>
      <c r="AF4999" s="182" t="s">
        <v>9994</v>
      </c>
      <c r="AG4999" s="182" t="s">
        <v>17312</v>
      </c>
      <c r="AH4999" s="182" t="s">
        <v>17035</v>
      </c>
      <c r="AI4999" s="182" t="s">
        <v>17042</v>
      </c>
    </row>
    <row r="5000" spans="25:35" x14ac:dyDescent="0.4">
      <c r="Y5000" s="182" t="s">
        <v>10006</v>
      </c>
      <c r="Z5000" s="182">
        <v>1983</v>
      </c>
      <c r="AA5000" s="182">
        <v>3352.5</v>
      </c>
      <c r="AB5000" s="182">
        <v>124</v>
      </c>
      <c r="AC5000" s="182">
        <v>5</v>
      </c>
      <c r="AD5000" s="182">
        <v>3083.1</v>
      </c>
      <c r="AF5000" s="182" t="s">
        <v>9995</v>
      </c>
      <c r="AG5000" s="182" t="s">
        <v>17319</v>
      </c>
      <c r="AH5000" s="182" t="s">
        <v>2993</v>
      </c>
      <c r="AI5000" s="182" t="s">
        <v>17320</v>
      </c>
    </row>
    <row r="5001" spans="25:35" x14ac:dyDescent="0.4">
      <c r="Y5001" s="182" t="s">
        <v>10007</v>
      </c>
      <c r="Z5001" s="182">
        <v>1993</v>
      </c>
      <c r="AA5001" s="182">
        <v>7817.1</v>
      </c>
      <c r="AB5001" s="182">
        <v>425</v>
      </c>
      <c r="AC5001" s="182">
        <v>9</v>
      </c>
      <c r="AD5001" s="182">
        <v>7813.2999999999993</v>
      </c>
      <c r="AF5001" s="182" t="s">
        <v>9996</v>
      </c>
      <c r="AG5001" s="182" t="s">
        <v>17319</v>
      </c>
      <c r="AH5001" s="182" t="s">
        <v>2993</v>
      </c>
      <c r="AI5001" s="182" t="s">
        <v>17315</v>
      </c>
    </row>
    <row r="5002" spans="25:35" x14ac:dyDescent="0.4">
      <c r="Y5002" s="182" t="s">
        <v>10008</v>
      </c>
      <c r="Z5002" s="182">
        <v>1990</v>
      </c>
      <c r="AA5002" s="182">
        <v>7973.5</v>
      </c>
      <c r="AB5002" s="182">
        <v>368</v>
      </c>
      <c r="AC5002" s="182">
        <v>9</v>
      </c>
      <c r="AD5002" s="182">
        <v>7651.3</v>
      </c>
      <c r="AF5002" s="182" t="s">
        <v>9998</v>
      </c>
      <c r="AG5002" s="182" t="s">
        <v>17319</v>
      </c>
      <c r="AH5002" s="182" t="s">
        <v>17316</v>
      </c>
      <c r="AI5002" s="182" t="s">
        <v>17320</v>
      </c>
    </row>
    <row r="5003" spans="25:35" x14ac:dyDescent="0.4">
      <c r="Y5003" s="182" t="s">
        <v>10009</v>
      </c>
      <c r="Z5003" s="182">
        <v>1993</v>
      </c>
      <c r="AA5003" s="182">
        <v>6019.5</v>
      </c>
      <c r="AB5003" s="182">
        <v>195</v>
      </c>
      <c r="AC5003" s="182">
        <v>9</v>
      </c>
      <c r="AD5003" s="182">
        <v>3981.1</v>
      </c>
      <c r="AF5003" s="182" t="s">
        <v>10000</v>
      </c>
      <c r="AG5003" s="182" t="s">
        <v>17319</v>
      </c>
      <c r="AH5003" s="182" t="s">
        <v>2993</v>
      </c>
      <c r="AI5003" s="182" t="s">
        <v>17315</v>
      </c>
    </row>
    <row r="5004" spans="25:35" x14ac:dyDescent="0.4">
      <c r="Y5004" s="182" t="s">
        <v>10010</v>
      </c>
      <c r="Z5004" s="182">
        <v>1979</v>
      </c>
      <c r="AA5004" s="182">
        <v>3872.4</v>
      </c>
      <c r="AB5004" s="182">
        <v>216</v>
      </c>
      <c r="AC5004" s="182">
        <v>5</v>
      </c>
      <c r="AD5004" s="182">
        <v>3406.6</v>
      </c>
      <c r="AF5004" s="182" t="s">
        <v>10002</v>
      </c>
      <c r="AG5004" s="182" t="s">
        <v>17319</v>
      </c>
      <c r="AH5004" s="182" t="s">
        <v>2993</v>
      </c>
      <c r="AI5004" s="182" t="s">
        <v>17320</v>
      </c>
    </row>
    <row r="5005" spans="25:35" x14ac:dyDescent="0.4">
      <c r="Y5005" s="182" t="s">
        <v>10011</v>
      </c>
      <c r="Z5005" s="182">
        <v>1978</v>
      </c>
      <c r="AA5005" s="182">
        <v>3511.3</v>
      </c>
      <c r="AB5005" s="182">
        <v>201</v>
      </c>
      <c r="AC5005" s="182">
        <v>5</v>
      </c>
      <c r="AD5005" s="182">
        <v>3511.3</v>
      </c>
      <c r="AF5005" s="182" t="s">
        <v>10004</v>
      </c>
      <c r="AG5005" s="182" t="s">
        <v>17319</v>
      </c>
      <c r="AH5005" s="182" t="s">
        <v>2993</v>
      </c>
      <c r="AI5005" s="182" t="s">
        <v>17315</v>
      </c>
    </row>
    <row r="5006" spans="25:35" x14ac:dyDescent="0.4">
      <c r="Y5006" s="182" t="s">
        <v>1781</v>
      </c>
      <c r="Z5006" s="182">
        <v>1987</v>
      </c>
      <c r="AA5006" s="182">
        <v>4978.8</v>
      </c>
      <c r="AB5006" s="182">
        <v>201</v>
      </c>
      <c r="AC5006" s="182">
        <v>5</v>
      </c>
      <c r="AD5006" s="182">
        <v>4504.1000000000004</v>
      </c>
      <c r="AF5006" s="182" t="s">
        <v>10006</v>
      </c>
      <c r="AG5006" s="182" t="s">
        <v>17319</v>
      </c>
      <c r="AH5006" s="182" t="s">
        <v>2993</v>
      </c>
      <c r="AI5006" s="182" t="s">
        <v>17315</v>
      </c>
    </row>
    <row r="5007" spans="25:35" x14ac:dyDescent="0.4">
      <c r="Y5007" s="182" t="s">
        <v>10012</v>
      </c>
      <c r="Z5007" s="182">
        <v>1967</v>
      </c>
      <c r="AA5007" s="182">
        <v>788.1</v>
      </c>
      <c r="AB5007" s="182">
        <v>35</v>
      </c>
      <c r="AC5007" s="182">
        <v>2</v>
      </c>
      <c r="AD5007" s="182">
        <v>724.5</v>
      </c>
      <c r="AF5007" s="182" t="s">
        <v>10007</v>
      </c>
      <c r="AG5007" s="182" t="s">
        <v>17312</v>
      </c>
      <c r="AH5007" s="182" t="s">
        <v>17498</v>
      </c>
      <c r="AI5007" s="182" t="s">
        <v>17315</v>
      </c>
    </row>
    <row r="5008" spans="25:35" x14ac:dyDescent="0.4">
      <c r="Y5008" s="182" t="s">
        <v>10014</v>
      </c>
      <c r="Z5008" s="182">
        <v>1976</v>
      </c>
      <c r="AA5008" s="182">
        <v>1746</v>
      </c>
      <c r="AB5008" s="182">
        <v>70</v>
      </c>
      <c r="AC5008" s="182">
        <v>4</v>
      </c>
      <c r="AD5008" s="182">
        <v>1207.5</v>
      </c>
      <c r="AF5008" s="182" t="s">
        <v>10008</v>
      </c>
      <c r="AG5008" s="182" t="s">
        <v>17312</v>
      </c>
      <c r="AH5008" s="182" t="s">
        <v>2993</v>
      </c>
      <c r="AI5008" s="182" t="s">
        <v>17315</v>
      </c>
    </row>
    <row r="5009" spans="25:35" x14ac:dyDescent="0.4">
      <c r="Y5009" s="182" t="s">
        <v>10016</v>
      </c>
      <c r="Z5009" s="182">
        <v>1964</v>
      </c>
      <c r="AA5009" s="182">
        <v>420</v>
      </c>
      <c r="AB5009" s="182">
        <v>21</v>
      </c>
      <c r="AC5009" s="182">
        <v>2</v>
      </c>
      <c r="AD5009" s="182">
        <v>380.1</v>
      </c>
      <c r="AF5009" s="182" t="s">
        <v>10009</v>
      </c>
      <c r="AG5009" s="182" t="s">
        <v>17312</v>
      </c>
      <c r="AH5009" s="182" t="s">
        <v>2993</v>
      </c>
      <c r="AI5009" s="182" t="s">
        <v>17042</v>
      </c>
    </row>
    <row r="5010" spans="25:35" x14ac:dyDescent="0.4">
      <c r="Y5010" s="182" t="s">
        <v>10017</v>
      </c>
      <c r="Z5010" s="182">
        <v>1951</v>
      </c>
      <c r="AA5010" s="182">
        <v>421.2</v>
      </c>
      <c r="AB5010" s="182">
        <v>21</v>
      </c>
      <c r="AC5010" s="182">
        <v>2</v>
      </c>
      <c r="AD5010" s="182">
        <v>379.5</v>
      </c>
      <c r="AF5010" s="182" t="s">
        <v>10010</v>
      </c>
      <c r="AG5010" s="182" t="s">
        <v>17312</v>
      </c>
      <c r="AH5010" s="182" t="s">
        <v>17035</v>
      </c>
      <c r="AI5010" s="182" t="s">
        <v>17042</v>
      </c>
    </row>
    <row r="5011" spans="25:35" x14ac:dyDescent="0.4">
      <c r="Y5011" s="182" t="s">
        <v>1782</v>
      </c>
      <c r="Z5011" s="182">
        <v>1959</v>
      </c>
      <c r="AA5011" s="182">
        <v>301.39999999999998</v>
      </c>
      <c r="AB5011" s="182">
        <v>17</v>
      </c>
      <c r="AC5011" s="182">
        <v>2</v>
      </c>
      <c r="AD5011" s="182">
        <v>280.39999999999998</v>
      </c>
      <c r="AF5011" s="182" t="s">
        <v>10011</v>
      </c>
      <c r="AG5011" s="182" t="s">
        <v>17312</v>
      </c>
      <c r="AH5011" s="182" t="s">
        <v>2993</v>
      </c>
      <c r="AI5011" s="182" t="s">
        <v>17042</v>
      </c>
    </row>
    <row r="5012" spans="25:35" x14ac:dyDescent="0.4">
      <c r="Y5012" s="182" t="s">
        <v>1783</v>
      </c>
      <c r="Z5012" s="182">
        <v>1962</v>
      </c>
      <c r="AA5012" s="182">
        <v>585.91</v>
      </c>
      <c r="AB5012" s="182">
        <v>38</v>
      </c>
      <c r="AC5012" s="182">
        <v>2</v>
      </c>
      <c r="AD5012" s="182">
        <v>546.5</v>
      </c>
      <c r="AF5012" s="182" t="s">
        <v>1781</v>
      </c>
      <c r="AG5012" s="182" t="s">
        <v>17319</v>
      </c>
      <c r="AH5012" s="182" t="s">
        <v>2993</v>
      </c>
      <c r="AI5012" s="182" t="s">
        <v>17320</v>
      </c>
    </row>
    <row r="5013" spans="25:35" x14ac:dyDescent="0.4">
      <c r="Y5013" s="182" t="s">
        <v>10021</v>
      </c>
      <c r="Z5013" s="182">
        <v>1962</v>
      </c>
      <c r="AA5013" s="182">
        <v>599.79999999999995</v>
      </c>
      <c r="AB5013" s="182">
        <v>40</v>
      </c>
      <c r="AC5013" s="182">
        <v>2</v>
      </c>
      <c r="AD5013" s="182">
        <v>599.79999999999995</v>
      </c>
      <c r="AF5013" s="182" t="s">
        <v>10012</v>
      </c>
      <c r="AG5013" s="182" t="s">
        <v>17312</v>
      </c>
      <c r="AH5013" s="182" t="s">
        <v>17499</v>
      </c>
      <c r="AI5013" s="182" t="s">
        <v>17042</v>
      </c>
    </row>
    <row r="5014" spans="25:35" x14ac:dyDescent="0.4">
      <c r="Y5014" s="182" t="s">
        <v>10022</v>
      </c>
      <c r="Z5014" s="182">
        <v>1962</v>
      </c>
      <c r="AA5014" s="182">
        <v>632.1</v>
      </c>
      <c r="AB5014" s="182">
        <v>30</v>
      </c>
      <c r="AC5014" s="182">
        <v>2</v>
      </c>
      <c r="AD5014" s="182">
        <v>632.1</v>
      </c>
      <c r="AF5014" s="182" t="s">
        <v>10014</v>
      </c>
      <c r="AG5014" s="182" t="s">
        <v>17312</v>
      </c>
      <c r="AH5014" s="182" t="s">
        <v>2993</v>
      </c>
      <c r="AI5014" s="182" t="s">
        <v>17040</v>
      </c>
    </row>
    <row r="5015" spans="25:35" x14ac:dyDescent="0.4">
      <c r="Y5015" s="182" t="s">
        <v>10024</v>
      </c>
      <c r="Z5015" s="182">
        <v>1957</v>
      </c>
      <c r="AA5015" s="182">
        <v>482.7</v>
      </c>
      <c r="AB5015" s="182">
        <v>38</v>
      </c>
      <c r="AC5015" s="182">
        <v>2</v>
      </c>
      <c r="AD5015" s="182">
        <v>482.7</v>
      </c>
      <c r="AF5015" s="182" t="s">
        <v>10016</v>
      </c>
      <c r="AG5015" s="182" t="s">
        <v>17312</v>
      </c>
      <c r="AH5015" s="182" t="s">
        <v>2993</v>
      </c>
      <c r="AI5015" s="182" t="s">
        <v>17042</v>
      </c>
    </row>
    <row r="5016" spans="25:35" x14ac:dyDescent="0.4">
      <c r="Y5016" s="182" t="s">
        <v>1803</v>
      </c>
      <c r="Z5016" s="182">
        <v>1966</v>
      </c>
      <c r="AA5016" s="182">
        <v>462.3</v>
      </c>
      <c r="AB5016" s="182">
        <v>32</v>
      </c>
      <c r="AC5016" s="182">
        <v>2</v>
      </c>
      <c r="AD5016" s="182">
        <v>462.3</v>
      </c>
      <c r="AF5016" s="182" t="s">
        <v>10017</v>
      </c>
      <c r="AG5016" s="182" t="s">
        <v>17323</v>
      </c>
      <c r="AH5016" s="182" t="s">
        <v>2993</v>
      </c>
      <c r="AI5016" s="182" t="s">
        <v>17042</v>
      </c>
    </row>
    <row r="5017" spans="25:35" x14ac:dyDescent="0.4">
      <c r="Y5017" s="182" t="s">
        <v>17235</v>
      </c>
      <c r="Z5017" s="182">
        <v>1968</v>
      </c>
      <c r="AA5017" s="182">
        <v>478.6</v>
      </c>
      <c r="AB5017" s="182">
        <v>28</v>
      </c>
      <c r="AC5017" s="182">
        <v>2</v>
      </c>
      <c r="AD5017" s="182">
        <v>478.6</v>
      </c>
      <c r="AF5017" s="182" t="s">
        <v>1782</v>
      </c>
      <c r="AG5017" s="182" t="s">
        <v>17312</v>
      </c>
      <c r="AH5017" s="182" t="s">
        <v>2993</v>
      </c>
      <c r="AI5017" s="182" t="s">
        <v>17040</v>
      </c>
    </row>
    <row r="5018" spans="25:35" x14ac:dyDescent="0.4">
      <c r="Y5018" s="182" t="s">
        <v>10025</v>
      </c>
      <c r="Z5018" s="182">
        <v>1967</v>
      </c>
      <c r="AA5018" s="182">
        <v>730.3</v>
      </c>
      <c r="AB5018" s="182">
        <v>38</v>
      </c>
      <c r="AC5018" s="182">
        <v>2</v>
      </c>
      <c r="AD5018" s="182">
        <v>730.3</v>
      </c>
      <c r="AF5018" s="182" t="s">
        <v>1783</v>
      </c>
      <c r="AG5018" s="182" t="s">
        <v>17312</v>
      </c>
      <c r="AH5018" s="182" t="s">
        <v>2993</v>
      </c>
      <c r="AI5018" s="182" t="s">
        <v>17042</v>
      </c>
    </row>
    <row r="5019" spans="25:35" x14ac:dyDescent="0.4">
      <c r="Y5019" s="182" t="s">
        <v>10026</v>
      </c>
      <c r="Z5019" s="182">
        <v>1963</v>
      </c>
      <c r="AA5019" s="182">
        <v>602.1</v>
      </c>
      <c r="AB5019" s="182">
        <v>31</v>
      </c>
      <c r="AC5019" s="182">
        <v>2</v>
      </c>
      <c r="AD5019" s="182">
        <v>562.20000000000005</v>
      </c>
      <c r="AF5019" s="182" t="s">
        <v>10021</v>
      </c>
      <c r="AG5019" s="182" t="s">
        <v>17312</v>
      </c>
      <c r="AH5019" s="182" t="s">
        <v>2993</v>
      </c>
      <c r="AI5019" s="182" t="s">
        <v>17042</v>
      </c>
    </row>
    <row r="5020" spans="25:35" x14ac:dyDescent="0.4">
      <c r="Y5020" s="182" t="s">
        <v>1804</v>
      </c>
      <c r="Z5020" s="182">
        <v>1982</v>
      </c>
      <c r="AA5020" s="182">
        <v>2961.2</v>
      </c>
      <c r="AB5020" s="182">
        <v>105</v>
      </c>
      <c r="AC5020" s="182">
        <v>5</v>
      </c>
      <c r="AD5020" s="182">
        <v>2656.8</v>
      </c>
      <c r="AF5020" s="182" t="s">
        <v>10022</v>
      </c>
      <c r="AG5020" s="182" t="s">
        <v>17312</v>
      </c>
      <c r="AH5020" s="182" t="s">
        <v>2993</v>
      </c>
      <c r="AI5020" s="182" t="s">
        <v>17042</v>
      </c>
    </row>
    <row r="5021" spans="25:35" x14ac:dyDescent="0.4">
      <c r="Y5021" s="182" t="s">
        <v>10028</v>
      </c>
      <c r="Z5021" s="182">
        <v>1989</v>
      </c>
      <c r="AA5021" s="182">
        <v>3353.2</v>
      </c>
      <c r="AB5021" s="182">
        <v>122</v>
      </c>
      <c r="AC5021" s="182">
        <v>5</v>
      </c>
      <c r="AD5021" s="182">
        <v>3218.8</v>
      </c>
      <c r="AF5021" s="182" t="s">
        <v>10024</v>
      </c>
      <c r="AG5021" s="182" t="s">
        <v>17312</v>
      </c>
      <c r="AH5021" s="182" t="s">
        <v>2993</v>
      </c>
      <c r="AI5021" s="182" t="s">
        <v>17322</v>
      </c>
    </row>
    <row r="5022" spans="25:35" x14ac:dyDescent="0.4">
      <c r="Y5022" s="182" t="s">
        <v>1805</v>
      </c>
      <c r="Z5022" s="182">
        <v>1987</v>
      </c>
      <c r="AA5022" s="182">
        <v>2460.9</v>
      </c>
      <c r="AB5022" s="182">
        <v>111</v>
      </c>
      <c r="AC5022" s="182">
        <v>5</v>
      </c>
      <c r="AD5022" s="182">
        <v>2373.5</v>
      </c>
      <c r="AF5022" s="182" t="s">
        <v>1803</v>
      </c>
      <c r="AG5022" s="182" t="s">
        <v>17312</v>
      </c>
      <c r="AH5022" s="182" t="s">
        <v>2993</v>
      </c>
      <c r="AI5022" s="182" t="s">
        <v>17042</v>
      </c>
    </row>
    <row r="5023" spans="25:35" x14ac:dyDescent="0.4">
      <c r="Y5023" s="182" t="s">
        <v>10031</v>
      </c>
      <c r="Z5023" s="182">
        <v>1992</v>
      </c>
      <c r="AA5023" s="182">
        <v>3824</v>
      </c>
      <c r="AB5023" s="182">
        <v>100</v>
      </c>
      <c r="AC5023" s="182">
        <v>5</v>
      </c>
      <c r="AD5023" s="182">
        <v>2706.2</v>
      </c>
      <c r="AF5023" s="182" t="s">
        <v>10025</v>
      </c>
      <c r="AG5023" s="182" t="s">
        <v>17312</v>
      </c>
      <c r="AH5023" s="182" t="s">
        <v>2993</v>
      </c>
      <c r="AI5023" s="182" t="s">
        <v>17042</v>
      </c>
    </row>
    <row r="5024" spans="25:35" x14ac:dyDescent="0.4">
      <c r="Y5024" s="182" t="s">
        <v>10033</v>
      </c>
      <c r="Z5024" s="182">
        <v>1993</v>
      </c>
      <c r="AA5024" s="182">
        <v>2627.8</v>
      </c>
      <c r="AB5024" s="182">
        <v>140</v>
      </c>
      <c r="AC5024" s="182">
        <v>5</v>
      </c>
      <c r="AD5024" s="182">
        <v>2627.8</v>
      </c>
      <c r="AF5024" s="182" t="s">
        <v>10026</v>
      </c>
      <c r="AG5024" s="182" t="s">
        <v>17312</v>
      </c>
      <c r="AH5024" s="182" t="s">
        <v>2993</v>
      </c>
      <c r="AI5024" s="182" t="s">
        <v>17042</v>
      </c>
    </row>
    <row r="5025" spans="25:35" x14ac:dyDescent="0.4">
      <c r="Y5025" s="182" t="s">
        <v>10034</v>
      </c>
      <c r="Z5025" s="182">
        <v>2002</v>
      </c>
      <c r="AA5025" s="182">
        <v>1990.6</v>
      </c>
      <c r="AB5025" s="182">
        <v>48</v>
      </c>
      <c r="AC5025" s="182">
        <v>5</v>
      </c>
      <c r="AD5025" s="182">
        <v>1694.6</v>
      </c>
      <c r="AF5025" s="182" t="s">
        <v>1804</v>
      </c>
      <c r="AG5025" s="182" t="s">
        <v>17312</v>
      </c>
      <c r="AH5025" s="182" t="s">
        <v>2993</v>
      </c>
      <c r="AI5025" s="182" t="s">
        <v>17315</v>
      </c>
    </row>
    <row r="5026" spans="25:35" x14ac:dyDescent="0.4">
      <c r="Y5026" s="182" t="s">
        <v>1806</v>
      </c>
      <c r="Z5026" s="182">
        <v>1992</v>
      </c>
      <c r="AA5026" s="182">
        <v>3723.4</v>
      </c>
      <c r="AB5026" s="182">
        <v>152</v>
      </c>
      <c r="AC5026" s="182">
        <v>5</v>
      </c>
      <c r="AD5026" s="182">
        <v>3723.4</v>
      </c>
      <c r="AF5026" s="182" t="s">
        <v>10028</v>
      </c>
      <c r="AG5026" s="182" t="s">
        <v>17319</v>
      </c>
      <c r="AH5026" s="182" t="s">
        <v>17500</v>
      </c>
      <c r="AI5026" s="182" t="s">
        <v>17315</v>
      </c>
    </row>
    <row r="5027" spans="25:35" x14ac:dyDescent="0.4">
      <c r="Y5027" s="182" t="s">
        <v>10036</v>
      </c>
      <c r="Z5027" s="182">
        <v>1982</v>
      </c>
      <c r="AA5027" s="182">
        <v>3227</v>
      </c>
      <c r="AB5027" s="182">
        <v>120</v>
      </c>
      <c r="AC5027" s="182">
        <v>5</v>
      </c>
      <c r="AD5027" s="182">
        <v>2833.6</v>
      </c>
      <c r="AF5027" s="182" t="s">
        <v>1805</v>
      </c>
      <c r="AG5027" s="182" t="s">
        <v>17319</v>
      </c>
      <c r="AH5027" s="182" t="s">
        <v>2993</v>
      </c>
      <c r="AI5027" s="182" t="s">
        <v>17322</v>
      </c>
    </row>
    <row r="5028" spans="25:35" x14ac:dyDescent="0.4">
      <c r="Y5028" s="182" t="s">
        <v>1807</v>
      </c>
      <c r="Z5028" s="182">
        <v>1981</v>
      </c>
      <c r="AA5028" s="182">
        <v>3428.2</v>
      </c>
      <c r="AB5028" s="182">
        <v>125</v>
      </c>
      <c r="AC5028" s="182">
        <v>5</v>
      </c>
      <c r="AD5028" s="182">
        <v>3147.4</v>
      </c>
      <c r="AF5028" s="182" t="s">
        <v>10031</v>
      </c>
      <c r="AG5028" s="182" t="s">
        <v>17312</v>
      </c>
      <c r="AH5028" s="182" t="s">
        <v>2993</v>
      </c>
      <c r="AI5028" s="182" t="s">
        <v>17315</v>
      </c>
    </row>
    <row r="5029" spans="25:35" x14ac:dyDescent="0.4">
      <c r="Y5029" s="182" t="s">
        <v>10037</v>
      </c>
      <c r="Z5029" s="182">
        <v>1981</v>
      </c>
      <c r="AA5029" s="182">
        <v>2651.3</v>
      </c>
      <c r="AB5029" s="182">
        <v>115</v>
      </c>
      <c r="AC5029" s="182">
        <v>5</v>
      </c>
      <c r="AD5029" s="182">
        <v>2651.3</v>
      </c>
      <c r="AF5029" s="182" t="s">
        <v>10033</v>
      </c>
      <c r="AG5029" s="182" t="s">
        <v>17312</v>
      </c>
      <c r="AH5029" s="182" t="s">
        <v>2993</v>
      </c>
      <c r="AI5029" s="182" t="s">
        <v>17315</v>
      </c>
    </row>
    <row r="5030" spans="25:35" x14ac:dyDescent="0.4">
      <c r="Y5030" s="182" t="s">
        <v>10038</v>
      </c>
      <c r="Z5030" s="182">
        <v>1948</v>
      </c>
      <c r="AA5030" s="182">
        <v>637.1</v>
      </c>
      <c r="AB5030" s="182">
        <v>31</v>
      </c>
      <c r="AC5030" s="182">
        <v>2</v>
      </c>
      <c r="AD5030" s="182">
        <v>637.1</v>
      </c>
      <c r="AF5030" s="182" t="s">
        <v>10034</v>
      </c>
      <c r="AG5030" s="182" t="s">
        <v>17312</v>
      </c>
      <c r="AH5030" s="182" t="s">
        <v>2993</v>
      </c>
      <c r="AI5030" s="182" t="s">
        <v>17040</v>
      </c>
    </row>
    <row r="5031" spans="25:35" x14ac:dyDescent="0.4">
      <c r="Y5031" s="182" t="s">
        <v>10040</v>
      </c>
      <c r="Z5031" s="182">
        <v>1959</v>
      </c>
      <c r="AA5031" s="182">
        <v>2039.9</v>
      </c>
      <c r="AB5031" s="182">
        <v>68</v>
      </c>
      <c r="AC5031" s="182">
        <v>3</v>
      </c>
      <c r="AD5031" s="182">
        <v>1862.2</v>
      </c>
      <c r="AF5031" s="182" t="s">
        <v>1806</v>
      </c>
      <c r="AG5031" s="182" t="s">
        <v>17319</v>
      </c>
      <c r="AH5031" s="182" t="s">
        <v>17501</v>
      </c>
      <c r="AI5031" s="182" t="s">
        <v>17322</v>
      </c>
    </row>
    <row r="5032" spans="25:35" x14ac:dyDescent="0.4">
      <c r="Y5032" s="182" t="s">
        <v>10042</v>
      </c>
      <c r="Z5032" s="182">
        <v>1937</v>
      </c>
      <c r="AA5032" s="182">
        <v>520.1</v>
      </c>
      <c r="AB5032" s="182">
        <v>25</v>
      </c>
      <c r="AC5032" s="182">
        <v>2</v>
      </c>
      <c r="AD5032" s="182">
        <v>520.1</v>
      </c>
      <c r="AF5032" s="182" t="s">
        <v>10036</v>
      </c>
      <c r="AG5032" s="182" t="s">
        <v>17319</v>
      </c>
      <c r="AH5032" s="182" t="s">
        <v>2993</v>
      </c>
      <c r="AI5032" s="182" t="s">
        <v>17315</v>
      </c>
    </row>
    <row r="5033" spans="25:35" x14ac:dyDescent="0.4">
      <c r="Y5033" s="182" t="s">
        <v>10043</v>
      </c>
      <c r="Z5033" s="182">
        <v>1961</v>
      </c>
      <c r="AA5033" s="182">
        <v>1602</v>
      </c>
      <c r="AB5033" s="182">
        <v>50</v>
      </c>
      <c r="AC5033" s="182">
        <v>3</v>
      </c>
      <c r="AD5033" s="182">
        <v>1602</v>
      </c>
      <c r="AF5033" s="182" t="s">
        <v>1807</v>
      </c>
      <c r="AG5033" s="182" t="s">
        <v>17319</v>
      </c>
      <c r="AH5033" s="182" t="s">
        <v>2993</v>
      </c>
      <c r="AI5033" s="182" t="s">
        <v>17315</v>
      </c>
    </row>
    <row r="5034" spans="25:35" x14ac:dyDescent="0.4">
      <c r="Y5034" s="182" t="s">
        <v>10045</v>
      </c>
      <c r="Z5034" s="182">
        <v>1940</v>
      </c>
      <c r="AA5034" s="182">
        <v>1774.8</v>
      </c>
      <c r="AB5034" s="182">
        <v>48</v>
      </c>
      <c r="AC5034" s="182">
        <v>3</v>
      </c>
      <c r="AD5034" s="182">
        <v>1477</v>
      </c>
      <c r="AF5034" s="182" t="s">
        <v>10037</v>
      </c>
      <c r="AG5034" s="182" t="s">
        <v>17312</v>
      </c>
      <c r="AH5034" s="182" t="s">
        <v>2993</v>
      </c>
      <c r="AI5034" s="182" t="s">
        <v>17315</v>
      </c>
    </row>
    <row r="5035" spans="25:35" x14ac:dyDescent="0.4">
      <c r="Y5035" s="182" t="s">
        <v>10046</v>
      </c>
      <c r="Z5035" s="182">
        <v>1940</v>
      </c>
      <c r="AA5035" s="182">
        <v>1659</v>
      </c>
      <c r="AB5035" s="182">
        <v>53</v>
      </c>
      <c r="AC5035" s="182">
        <v>3</v>
      </c>
      <c r="AD5035" s="182">
        <v>1433.4</v>
      </c>
      <c r="AF5035" s="182" t="s">
        <v>10038</v>
      </c>
      <c r="AG5035" s="182" t="s">
        <v>17312</v>
      </c>
      <c r="AH5035" s="182" t="s">
        <v>17035</v>
      </c>
      <c r="AI5035" s="182" t="s">
        <v>17042</v>
      </c>
    </row>
    <row r="5036" spans="25:35" x14ac:dyDescent="0.4">
      <c r="Y5036" s="182" t="s">
        <v>10048</v>
      </c>
      <c r="Z5036" s="182">
        <v>1972</v>
      </c>
      <c r="AA5036" s="182">
        <v>3214</v>
      </c>
      <c r="AB5036" s="182">
        <v>102</v>
      </c>
      <c r="AC5036" s="182">
        <v>5</v>
      </c>
      <c r="AD5036" s="182">
        <v>2621</v>
      </c>
      <c r="AF5036" s="182" t="s">
        <v>10040</v>
      </c>
      <c r="AG5036" s="182" t="s">
        <v>17312</v>
      </c>
      <c r="AH5036" s="182" t="s">
        <v>17035</v>
      </c>
      <c r="AI5036" s="182" t="s">
        <v>17322</v>
      </c>
    </row>
    <row r="5037" spans="25:35" x14ac:dyDescent="0.4">
      <c r="Y5037" s="182" t="s">
        <v>10049</v>
      </c>
      <c r="Z5037" s="182">
        <v>1997</v>
      </c>
      <c r="AA5037" s="182">
        <v>306.39999999999998</v>
      </c>
      <c r="AB5037" s="182">
        <v>16</v>
      </c>
      <c r="AC5037" s="182">
        <v>2</v>
      </c>
      <c r="AD5037" s="182">
        <v>231.3</v>
      </c>
      <c r="AF5037" s="182" t="s">
        <v>10042</v>
      </c>
      <c r="AG5037" s="182" t="s">
        <v>17312</v>
      </c>
      <c r="AH5037" s="182" t="s">
        <v>17035</v>
      </c>
      <c r="AI5037" s="182" t="s">
        <v>17042</v>
      </c>
    </row>
    <row r="5038" spans="25:35" x14ac:dyDescent="0.4">
      <c r="Y5038" s="182" t="s">
        <v>10050</v>
      </c>
      <c r="Z5038" s="182">
        <v>1990</v>
      </c>
      <c r="AA5038" s="182">
        <v>593.34</v>
      </c>
      <c r="AB5038" s="182">
        <v>18</v>
      </c>
      <c r="AC5038" s="182">
        <v>2</v>
      </c>
      <c r="AD5038" s="182">
        <v>240.2</v>
      </c>
      <c r="AF5038" s="182" t="s">
        <v>10043</v>
      </c>
      <c r="AG5038" s="182" t="s">
        <v>17312</v>
      </c>
      <c r="AH5038" s="182" t="s">
        <v>17035</v>
      </c>
      <c r="AI5038" s="182" t="s">
        <v>17322</v>
      </c>
    </row>
    <row r="5039" spans="25:35" x14ac:dyDescent="0.4">
      <c r="Y5039" s="182" t="s">
        <v>10052</v>
      </c>
      <c r="Z5039" s="182">
        <v>1989</v>
      </c>
      <c r="AA5039" s="182">
        <v>303.69</v>
      </c>
      <c r="AB5039" s="182">
        <v>20</v>
      </c>
      <c r="AC5039" s="182">
        <v>2</v>
      </c>
      <c r="AD5039" s="182">
        <v>226.4</v>
      </c>
      <c r="AF5039" s="182" t="s">
        <v>10045</v>
      </c>
      <c r="AG5039" s="182" t="s">
        <v>17312</v>
      </c>
      <c r="AH5039" s="182" t="s">
        <v>17035</v>
      </c>
      <c r="AI5039" s="182" t="s">
        <v>17315</v>
      </c>
    </row>
    <row r="5040" spans="25:35" x14ac:dyDescent="0.4">
      <c r="Y5040" s="182" t="s">
        <v>10053</v>
      </c>
      <c r="Z5040" s="182">
        <v>1989</v>
      </c>
      <c r="AA5040" s="182">
        <v>327.60000000000002</v>
      </c>
      <c r="AB5040" s="182">
        <v>21</v>
      </c>
      <c r="AC5040" s="182">
        <v>2</v>
      </c>
      <c r="AD5040" s="182">
        <v>225.4</v>
      </c>
      <c r="AF5040" s="182" t="s">
        <v>10046</v>
      </c>
      <c r="AG5040" s="182" t="s">
        <v>17312</v>
      </c>
      <c r="AH5040" s="182" t="s">
        <v>2993</v>
      </c>
      <c r="AI5040" s="182" t="s">
        <v>17315</v>
      </c>
    </row>
    <row r="5041" spans="25:35" x14ac:dyDescent="0.4">
      <c r="Y5041" s="182" t="s">
        <v>10056</v>
      </c>
      <c r="Z5041" s="182">
        <v>1963</v>
      </c>
      <c r="AA5041" s="182">
        <v>347.6</v>
      </c>
      <c r="AB5041" s="182">
        <v>21</v>
      </c>
      <c r="AC5041" s="182">
        <v>2</v>
      </c>
      <c r="AD5041" s="182">
        <v>205.1</v>
      </c>
      <c r="AF5041" s="182" t="s">
        <v>10048</v>
      </c>
      <c r="AG5041" s="182" t="s">
        <v>17312</v>
      </c>
      <c r="AH5041" s="182" t="s">
        <v>17502</v>
      </c>
      <c r="AI5041" s="182" t="s">
        <v>17315</v>
      </c>
    </row>
    <row r="5042" spans="25:35" x14ac:dyDescent="0.4">
      <c r="Y5042" s="182" t="s">
        <v>332</v>
      </c>
      <c r="Z5042" s="182">
        <v>1979</v>
      </c>
      <c r="AA5042" s="182">
        <v>225.4</v>
      </c>
      <c r="AB5042" s="182">
        <v>21</v>
      </c>
      <c r="AC5042" s="182">
        <v>2</v>
      </c>
      <c r="AD5042" s="182">
        <v>225.4</v>
      </c>
      <c r="AF5042" s="182" t="s">
        <v>10049</v>
      </c>
      <c r="AG5042" s="182" t="s">
        <v>17312</v>
      </c>
      <c r="AH5042" s="182" t="s">
        <v>2993</v>
      </c>
      <c r="AI5042" s="182" t="s">
        <v>17040</v>
      </c>
    </row>
    <row r="5043" spans="25:35" x14ac:dyDescent="0.4">
      <c r="Y5043" s="182" t="s">
        <v>10057</v>
      </c>
      <c r="Z5043" s="182">
        <v>1980</v>
      </c>
      <c r="AA5043" s="182">
        <v>467.8</v>
      </c>
      <c r="AB5043" s="182">
        <v>24</v>
      </c>
      <c r="AC5043" s="182">
        <v>2</v>
      </c>
      <c r="AD5043" s="182">
        <v>430.5</v>
      </c>
      <c r="AF5043" s="182" t="s">
        <v>10050</v>
      </c>
      <c r="AG5043" s="182" t="s">
        <v>17312</v>
      </c>
      <c r="AH5043" s="182" t="s">
        <v>2993</v>
      </c>
      <c r="AI5043" s="182" t="s">
        <v>17040</v>
      </c>
    </row>
    <row r="5044" spans="25:35" x14ac:dyDescent="0.4">
      <c r="Y5044" s="182" t="s">
        <v>10058</v>
      </c>
      <c r="Z5044" s="182">
        <v>1986</v>
      </c>
      <c r="AA5044" s="182">
        <v>327.60000000000002</v>
      </c>
      <c r="AB5044" s="182">
        <v>22</v>
      </c>
      <c r="AC5044" s="182">
        <v>2</v>
      </c>
      <c r="AD5044" s="182">
        <v>268.60000000000002</v>
      </c>
      <c r="AF5044" s="182" t="s">
        <v>10052</v>
      </c>
      <c r="AG5044" s="182" t="s">
        <v>17312</v>
      </c>
      <c r="AH5044" s="182" t="s">
        <v>2993</v>
      </c>
      <c r="AI5044" s="182" t="s">
        <v>17040</v>
      </c>
    </row>
    <row r="5045" spans="25:35" x14ac:dyDescent="0.4">
      <c r="Y5045" s="182" t="s">
        <v>10059</v>
      </c>
      <c r="Z5045" s="182">
        <v>1961</v>
      </c>
      <c r="AA5045" s="182">
        <v>210.2</v>
      </c>
      <c r="AB5045" s="182">
        <v>21</v>
      </c>
      <c r="AC5045" s="182">
        <v>2</v>
      </c>
      <c r="AD5045" s="182">
        <v>210.2</v>
      </c>
      <c r="AF5045" s="182" t="s">
        <v>10053</v>
      </c>
      <c r="AG5045" s="182" t="s">
        <v>17312</v>
      </c>
      <c r="AH5045" s="182" t="s">
        <v>2993</v>
      </c>
      <c r="AI5045" s="182" t="s">
        <v>17040</v>
      </c>
    </row>
    <row r="5046" spans="25:35" x14ac:dyDescent="0.4">
      <c r="Y5046" s="182" t="s">
        <v>10060</v>
      </c>
      <c r="Z5046" s="182">
        <v>1983</v>
      </c>
      <c r="AA5046" s="182">
        <v>327.60000000000002</v>
      </c>
      <c r="AB5046" s="182">
        <v>24</v>
      </c>
      <c r="AC5046" s="182">
        <v>2</v>
      </c>
      <c r="AD5046" s="182">
        <v>287.89999999999998</v>
      </c>
      <c r="AF5046" s="182" t="s">
        <v>10056</v>
      </c>
      <c r="AG5046" s="182" t="s">
        <v>17312</v>
      </c>
      <c r="AH5046" s="182" t="s">
        <v>17503</v>
      </c>
      <c r="AI5046" s="182" t="s">
        <v>17040</v>
      </c>
    </row>
    <row r="5047" spans="25:35" x14ac:dyDescent="0.4">
      <c r="Y5047" s="182" t="s">
        <v>10062</v>
      </c>
      <c r="Z5047" s="182">
        <v>1967</v>
      </c>
      <c r="AA5047" s="182">
        <v>214.9</v>
      </c>
      <c r="AB5047" s="182">
        <v>21</v>
      </c>
      <c r="AC5047" s="182">
        <v>2</v>
      </c>
      <c r="AD5047" s="182">
        <v>214.9</v>
      </c>
      <c r="AF5047" s="182" t="s">
        <v>332</v>
      </c>
      <c r="AG5047" s="182" t="s">
        <v>17312</v>
      </c>
      <c r="AH5047" s="182" t="s">
        <v>2993</v>
      </c>
      <c r="AI5047" s="182" t="s">
        <v>17040</v>
      </c>
    </row>
    <row r="5048" spans="25:35" x14ac:dyDescent="0.4">
      <c r="Y5048" s="182" t="s">
        <v>10064</v>
      </c>
      <c r="Z5048" s="182">
        <v>1976</v>
      </c>
      <c r="AA5048" s="182">
        <v>493</v>
      </c>
      <c r="AB5048" s="182">
        <v>36</v>
      </c>
      <c r="AC5048" s="182">
        <v>2</v>
      </c>
      <c r="AD5048" s="182">
        <v>493</v>
      </c>
      <c r="AF5048" s="182" t="s">
        <v>10057</v>
      </c>
      <c r="AG5048" s="182" t="s">
        <v>17312</v>
      </c>
      <c r="AH5048" s="182" t="s">
        <v>2993</v>
      </c>
      <c r="AI5048" s="182" t="s">
        <v>17040</v>
      </c>
    </row>
    <row r="5049" spans="25:35" x14ac:dyDescent="0.4">
      <c r="Y5049" s="182" t="s">
        <v>10065</v>
      </c>
      <c r="Z5049" s="182">
        <v>1968</v>
      </c>
      <c r="AA5049" s="182">
        <v>352.2</v>
      </c>
      <c r="AB5049" s="182">
        <v>18</v>
      </c>
      <c r="AC5049" s="182">
        <v>2</v>
      </c>
      <c r="AD5049" s="182">
        <v>202.9</v>
      </c>
      <c r="AF5049" s="182" t="s">
        <v>10058</v>
      </c>
      <c r="AG5049" s="182" t="s">
        <v>17312</v>
      </c>
      <c r="AH5049" s="182" t="s">
        <v>2993</v>
      </c>
      <c r="AI5049" s="182" t="s">
        <v>17040</v>
      </c>
    </row>
    <row r="5050" spans="25:35" x14ac:dyDescent="0.4">
      <c r="Y5050" s="182" t="s">
        <v>10066</v>
      </c>
      <c r="Z5050" s="182">
        <v>1982</v>
      </c>
      <c r="AA5050" s="182">
        <v>397.6</v>
      </c>
      <c r="AB5050" s="182">
        <v>20</v>
      </c>
      <c r="AC5050" s="182">
        <v>2</v>
      </c>
      <c r="AD5050" s="182">
        <v>216.4</v>
      </c>
      <c r="AF5050" s="182" t="s">
        <v>10059</v>
      </c>
      <c r="AG5050" s="182" t="s">
        <v>17312</v>
      </c>
      <c r="AH5050" s="182" t="s">
        <v>2993</v>
      </c>
      <c r="AI5050" s="182" t="s">
        <v>17040</v>
      </c>
    </row>
    <row r="5051" spans="25:35" x14ac:dyDescent="0.4">
      <c r="Y5051" s="182" t="s">
        <v>10067</v>
      </c>
      <c r="Z5051" s="182">
        <v>1950</v>
      </c>
      <c r="AA5051" s="182">
        <v>220.4</v>
      </c>
      <c r="AB5051" s="182">
        <v>23</v>
      </c>
      <c r="AC5051" s="182">
        <v>2</v>
      </c>
      <c r="AD5051" s="182">
        <v>220.4</v>
      </c>
      <c r="AF5051" s="182" t="s">
        <v>10060</v>
      </c>
      <c r="AG5051" s="182" t="s">
        <v>17312</v>
      </c>
      <c r="AH5051" s="182" t="s">
        <v>2993</v>
      </c>
      <c r="AI5051" s="182" t="s">
        <v>17040</v>
      </c>
    </row>
    <row r="5052" spans="25:35" x14ac:dyDescent="0.4">
      <c r="Y5052" s="182" t="s">
        <v>10068</v>
      </c>
      <c r="Z5052" s="182">
        <v>1987</v>
      </c>
      <c r="AA5052" s="182">
        <v>392.4</v>
      </c>
      <c r="AB5052" s="182">
        <v>26</v>
      </c>
      <c r="AC5052" s="182">
        <v>2</v>
      </c>
      <c r="AD5052" s="182">
        <v>392.4</v>
      </c>
      <c r="AF5052" s="182" t="s">
        <v>10062</v>
      </c>
      <c r="AG5052" s="182" t="s">
        <v>17312</v>
      </c>
      <c r="AH5052" s="182" t="s">
        <v>2993</v>
      </c>
      <c r="AI5052" s="182" t="s">
        <v>17040</v>
      </c>
    </row>
    <row r="5053" spans="25:35" x14ac:dyDescent="0.4">
      <c r="Y5053" s="182" t="s">
        <v>1810</v>
      </c>
      <c r="Z5053" s="182">
        <v>1962</v>
      </c>
      <c r="AA5053" s="182">
        <v>328.6</v>
      </c>
      <c r="AB5053" s="182">
        <v>27</v>
      </c>
      <c r="AC5053" s="182">
        <v>2</v>
      </c>
      <c r="AD5053" s="182">
        <v>282.5</v>
      </c>
      <c r="AF5053" s="182" t="s">
        <v>10064</v>
      </c>
      <c r="AG5053" s="182" t="s">
        <v>17312</v>
      </c>
      <c r="AH5053" s="182" t="s">
        <v>2993</v>
      </c>
      <c r="AI5053" s="182" t="s">
        <v>17042</v>
      </c>
    </row>
    <row r="5054" spans="25:35" x14ac:dyDescent="0.4">
      <c r="Y5054" s="182" t="s">
        <v>10069</v>
      </c>
      <c r="Z5054" s="182">
        <v>1960</v>
      </c>
      <c r="AA5054" s="182">
        <v>395.3</v>
      </c>
      <c r="AB5054" s="182">
        <v>36</v>
      </c>
      <c r="AC5054" s="182">
        <v>2</v>
      </c>
      <c r="AD5054" s="182">
        <v>395.3</v>
      </c>
      <c r="AF5054" s="182" t="s">
        <v>10065</v>
      </c>
      <c r="AG5054" s="182" t="s">
        <v>17312</v>
      </c>
      <c r="AH5054" s="182" t="s">
        <v>2993</v>
      </c>
      <c r="AI5054" s="182" t="s">
        <v>17040</v>
      </c>
    </row>
    <row r="5055" spans="25:35" x14ac:dyDescent="0.4">
      <c r="Y5055" s="182" t="s">
        <v>10072</v>
      </c>
      <c r="Z5055" s="182">
        <v>1975</v>
      </c>
      <c r="AA5055" s="182">
        <v>795.9</v>
      </c>
      <c r="AB5055" s="182">
        <v>42</v>
      </c>
      <c r="AC5055" s="182">
        <v>2</v>
      </c>
      <c r="AD5055" s="182">
        <v>735.5</v>
      </c>
      <c r="AF5055" s="182" t="s">
        <v>10066</v>
      </c>
      <c r="AG5055" s="182" t="s">
        <v>17312</v>
      </c>
      <c r="AH5055" s="182" t="s">
        <v>2993</v>
      </c>
      <c r="AI5055" s="182" t="s">
        <v>17040</v>
      </c>
    </row>
    <row r="5056" spans="25:35" x14ac:dyDescent="0.4">
      <c r="Y5056" s="182" t="s">
        <v>1811</v>
      </c>
      <c r="Z5056" s="182">
        <v>1985</v>
      </c>
      <c r="AA5056" s="182">
        <v>316.3</v>
      </c>
      <c r="AB5056" s="182">
        <v>31</v>
      </c>
      <c r="AC5056" s="182">
        <v>2</v>
      </c>
      <c r="AD5056" s="182">
        <v>316.3</v>
      </c>
      <c r="AF5056" s="182" t="s">
        <v>10067</v>
      </c>
      <c r="AG5056" s="182" t="s">
        <v>17327</v>
      </c>
      <c r="AH5056" s="182" t="s">
        <v>2993</v>
      </c>
      <c r="AI5056" s="182" t="s">
        <v>17040</v>
      </c>
    </row>
    <row r="5057" spans="25:35" x14ac:dyDescent="0.4">
      <c r="Y5057" s="182" t="s">
        <v>1815</v>
      </c>
      <c r="Z5057" s="182">
        <v>1987</v>
      </c>
      <c r="AA5057" s="182">
        <v>318.8</v>
      </c>
      <c r="AB5057" s="182">
        <v>31</v>
      </c>
      <c r="AC5057" s="182">
        <v>2</v>
      </c>
      <c r="AD5057" s="182">
        <v>318.8</v>
      </c>
      <c r="AF5057" s="182" t="s">
        <v>10068</v>
      </c>
      <c r="AG5057" s="182" t="s">
        <v>17312</v>
      </c>
      <c r="AH5057" s="182" t="s">
        <v>2993</v>
      </c>
      <c r="AI5057" s="182" t="s">
        <v>17040</v>
      </c>
    </row>
    <row r="5058" spans="25:35" x14ac:dyDescent="0.4">
      <c r="Y5058" s="182" t="s">
        <v>10075</v>
      </c>
      <c r="Z5058" s="182">
        <v>1967</v>
      </c>
      <c r="AA5058" s="182">
        <v>265.8</v>
      </c>
      <c r="AB5058" s="182">
        <v>21</v>
      </c>
      <c r="AC5058" s="182">
        <v>2</v>
      </c>
      <c r="AD5058" s="182">
        <v>265.8</v>
      </c>
      <c r="AF5058" s="182" t="s">
        <v>1810</v>
      </c>
      <c r="AG5058" s="182" t="s">
        <v>17312</v>
      </c>
      <c r="AH5058" s="182" t="s">
        <v>2993</v>
      </c>
      <c r="AI5058" s="182" t="s">
        <v>17042</v>
      </c>
    </row>
    <row r="5059" spans="25:35" x14ac:dyDescent="0.4">
      <c r="Y5059" s="182" t="s">
        <v>10078</v>
      </c>
      <c r="Z5059" s="182">
        <v>1965</v>
      </c>
      <c r="AA5059" s="182">
        <v>251.8</v>
      </c>
      <c r="AB5059" s="182">
        <v>21</v>
      </c>
      <c r="AC5059" s="182">
        <v>2</v>
      </c>
      <c r="AD5059" s="182">
        <v>251.8</v>
      </c>
      <c r="AF5059" s="182" t="s">
        <v>10069</v>
      </c>
      <c r="AG5059" s="182" t="s">
        <v>17312</v>
      </c>
      <c r="AH5059" s="182" t="s">
        <v>2993</v>
      </c>
      <c r="AI5059" s="182" t="s">
        <v>17042</v>
      </c>
    </row>
    <row r="5060" spans="25:35" x14ac:dyDescent="0.4">
      <c r="Y5060" s="182" t="s">
        <v>10079</v>
      </c>
      <c r="Z5060" s="182">
        <v>1981</v>
      </c>
      <c r="AA5060" s="182">
        <v>982</v>
      </c>
      <c r="AB5060" s="182">
        <v>47</v>
      </c>
      <c r="AC5060" s="182">
        <v>2</v>
      </c>
      <c r="AD5060" s="182">
        <v>982</v>
      </c>
      <c r="AF5060" s="182" t="s">
        <v>10072</v>
      </c>
      <c r="AG5060" s="182" t="s">
        <v>17312</v>
      </c>
      <c r="AH5060" s="182" t="s">
        <v>2993</v>
      </c>
      <c r="AI5060" s="182" t="s">
        <v>17042</v>
      </c>
    </row>
    <row r="5061" spans="25:35" x14ac:dyDescent="0.4">
      <c r="Y5061" s="182" t="s">
        <v>10081</v>
      </c>
      <c r="Z5061" s="182">
        <v>2012</v>
      </c>
      <c r="AA5061" s="182">
        <v>743.1</v>
      </c>
      <c r="AB5061" s="182">
        <v>47</v>
      </c>
      <c r="AC5061" s="182">
        <v>3</v>
      </c>
      <c r="AD5061" s="182">
        <v>743</v>
      </c>
      <c r="AF5061" s="182" t="s">
        <v>1811</v>
      </c>
      <c r="AG5061" s="182" t="s">
        <v>17312</v>
      </c>
      <c r="AH5061" s="182" t="s">
        <v>2993</v>
      </c>
      <c r="AI5061" s="182" t="s">
        <v>17042</v>
      </c>
    </row>
    <row r="5062" spans="25:35" x14ac:dyDescent="0.4">
      <c r="Y5062" s="182" t="s">
        <v>10082</v>
      </c>
      <c r="Z5062" s="182">
        <v>1980</v>
      </c>
      <c r="AA5062" s="182">
        <v>549.79999999999995</v>
      </c>
      <c r="AB5062" s="182">
        <v>47</v>
      </c>
      <c r="AC5062" s="182">
        <v>2</v>
      </c>
      <c r="AD5062" s="182">
        <v>549.79999999999995</v>
      </c>
      <c r="AF5062" s="182" t="s">
        <v>1815</v>
      </c>
      <c r="AG5062" s="182" t="s">
        <v>17323</v>
      </c>
      <c r="AH5062" s="182" t="s">
        <v>2993</v>
      </c>
      <c r="AI5062" s="182" t="s">
        <v>17042</v>
      </c>
    </row>
    <row r="5063" spans="25:35" x14ac:dyDescent="0.4">
      <c r="Y5063" s="182" t="s">
        <v>10084</v>
      </c>
      <c r="Z5063" s="182">
        <v>1988</v>
      </c>
      <c r="AA5063" s="182">
        <v>3085.2</v>
      </c>
      <c r="AB5063" s="182">
        <v>115</v>
      </c>
      <c r="AC5063" s="182">
        <v>5</v>
      </c>
      <c r="AD5063" s="182">
        <v>3085.2</v>
      </c>
      <c r="AF5063" s="182" t="s">
        <v>10075</v>
      </c>
      <c r="AG5063" s="182" t="s">
        <v>17312</v>
      </c>
      <c r="AH5063" s="182" t="s">
        <v>2993</v>
      </c>
      <c r="AI5063" s="182" t="s">
        <v>17042</v>
      </c>
    </row>
    <row r="5064" spans="25:35" x14ac:dyDescent="0.4">
      <c r="Y5064" s="182" t="s">
        <v>10086</v>
      </c>
      <c r="Z5064" s="182">
        <v>1987</v>
      </c>
      <c r="AA5064" s="182">
        <v>3322.9</v>
      </c>
      <c r="AB5064" s="182">
        <v>156</v>
      </c>
      <c r="AC5064" s="182">
        <v>5</v>
      </c>
      <c r="AD5064" s="182">
        <v>3322.9</v>
      </c>
      <c r="AF5064" s="182" t="s">
        <v>10078</v>
      </c>
      <c r="AG5064" s="182" t="s">
        <v>17312</v>
      </c>
      <c r="AH5064" s="182" t="s">
        <v>2993</v>
      </c>
      <c r="AI5064" s="182" t="s">
        <v>17042</v>
      </c>
    </row>
    <row r="5065" spans="25:35" x14ac:dyDescent="0.4">
      <c r="Y5065" s="182" t="s">
        <v>10087</v>
      </c>
      <c r="Z5065" s="182">
        <v>1989</v>
      </c>
      <c r="AA5065" s="182">
        <v>3073.7</v>
      </c>
      <c r="AB5065" s="182">
        <v>156</v>
      </c>
      <c r="AC5065" s="182">
        <v>5</v>
      </c>
      <c r="AD5065" s="182">
        <v>3073.7</v>
      </c>
      <c r="AF5065" s="182" t="s">
        <v>10079</v>
      </c>
      <c r="AG5065" s="182" t="s">
        <v>17312</v>
      </c>
      <c r="AH5065" s="182" t="s">
        <v>2993</v>
      </c>
      <c r="AI5065" s="182" t="s">
        <v>17322</v>
      </c>
    </row>
    <row r="5066" spans="25:35" x14ac:dyDescent="0.4">
      <c r="Y5066" s="182" t="s">
        <v>10089</v>
      </c>
      <c r="Z5066" s="182">
        <v>1995</v>
      </c>
      <c r="AA5066" s="182">
        <v>4901.1000000000004</v>
      </c>
      <c r="AB5066" s="182">
        <v>212</v>
      </c>
      <c r="AC5066" s="182">
        <v>5</v>
      </c>
      <c r="AD5066" s="182">
        <v>4603.5</v>
      </c>
      <c r="AF5066" s="182" t="s">
        <v>10081</v>
      </c>
      <c r="AG5066" s="182" t="s">
        <v>17323</v>
      </c>
      <c r="AH5066" s="182" t="s">
        <v>2993</v>
      </c>
      <c r="AI5066" s="182" t="s">
        <v>17042</v>
      </c>
    </row>
    <row r="5067" spans="25:35" x14ac:dyDescent="0.4">
      <c r="Y5067" s="182" t="s">
        <v>1816</v>
      </c>
      <c r="Z5067" s="182">
        <v>1996</v>
      </c>
      <c r="AA5067" s="182">
        <v>1611.6</v>
      </c>
      <c r="AB5067" s="182">
        <v>78</v>
      </c>
      <c r="AC5067" s="182">
        <v>3</v>
      </c>
      <c r="AD5067" s="182">
        <v>1611.6</v>
      </c>
      <c r="AF5067" s="182" t="s">
        <v>10082</v>
      </c>
      <c r="AG5067" s="182" t="s">
        <v>17312</v>
      </c>
      <c r="AH5067" s="182" t="s">
        <v>2993</v>
      </c>
      <c r="AI5067" s="182" t="s">
        <v>17322</v>
      </c>
    </row>
    <row r="5068" spans="25:35" x14ac:dyDescent="0.4">
      <c r="Y5068" s="182" t="s">
        <v>10091</v>
      </c>
      <c r="Z5068" s="182">
        <v>2008</v>
      </c>
      <c r="AA5068" s="182">
        <v>910.3</v>
      </c>
      <c r="AB5068" s="182">
        <v>24</v>
      </c>
      <c r="AC5068" s="182">
        <v>2</v>
      </c>
      <c r="AD5068" s="182">
        <v>910.3</v>
      </c>
      <c r="AF5068" s="182" t="s">
        <v>10084</v>
      </c>
      <c r="AG5068" s="182" t="s">
        <v>17328</v>
      </c>
      <c r="AH5068" s="182" t="s">
        <v>17316</v>
      </c>
      <c r="AI5068" s="182" t="s">
        <v>17315</v>
      </c>
    </row>
    <row r="5069" spans="25:35" x14ac:dyDescent="0.4">
      <c r="Y5069" s="182" t="s">
        <v>10092</v>
      </c>
      <c r="Z5069" s="182">
        <v>2009</v>
      </c>
      <c r="AA5069" s="182">
        <v>913.4</v>
      </c>
      <c r="AB5069" s="182">
        <v>2</v>
      </c>
      <c r="AC5069" s="182">
        <v>2</v>
      </c>
      <c r="AD5069" s="182">
        <v>913.4</v>
      </c>
      <c r="AF5069" s="182" t="s">
        <v>10086</v>
      </c>
      <c r="AG5069" s="182" t="s">
        <v>17319</v>
      </c>
      <c r="AH5069" s="182" t="s">
        <v>17316</v>
      </c>
      <c r="AI5069" s="182" t="s">
        <v>17315</v>
      </c>
    </row>
    <row r="5070" spans="25:35" x14ac:dyDescent="0.4">
      <c r="Y5070" s="182" t="s">
        <v>10093</v>
      </c>
      <c r="Z5070" s="182">
        <v>2010</v>
      </c>
      <c r="AA5070" s="182">
        <v>937.4</v>
      </c>
      <c r="AB5070" s="182">
        <v>2</v>
      </c>
      <c r="AC5070" s="182">
        <v>2</v>
      </c>
      <c r="AD5070" s="182">
        <v>879.7</v>
      </c>
      <c r="AF5070" s="182" t="s">
        <v>10087</v>
      </c>
      <c r="AG5070" s="182" t="s">
        <v>17319</v>
      </c>
      <c r="AH5070" s="182" t="s">
        <v>17316</v>
      </c>
      <c r="AI5070" s="182" t="s">
        <v>17315</v>
      </c>
    </row>
    <row r="5071" spans="25:35" x14ac:dyDescent="0.4">
      <c r="Y5071" s="182" t="s">
        <v>10095</v>
      </c>
      <c r="Z5071" s="182">
        <v>2009</v>
      </c>
      <c r="AA5071" s="182">
        <v>915.4</v>
      </c>
      <c r="AB5071" s="182">
        <v>20</v>
      </c>
      <c r="AC5071" s="182">
        <v>2</v>
      </c>
      <c r="AD5071" s="182">
        <v>915.4</v>
      </c>
      <c r="AF5071" s="182" t="s">
        <v>10089</v>
      </c>
      <c r="AG5071" s="182" t="s">
        <v>17319</v>
      </c>
      <c r="AH5071" s="182" t="s">
        <v>2993</v>
      </c>
      <c r="AI5071" s="182" t="s">
        <v>17320</v>
      </c>
    </row>
    <row r="5072" spans="25:35" x14ac:dyDescent="0.4">
      <c r="Y5072" s="182" t="s">
        <v>10096</v>
      </c>
      <c r="Z5072" s="182">
        <v>2010</v>
      </c>
      <c r="AA5072" s="182">
        <v>941.9</v>
      </c>
      <c r="AB5072" s="182">
        <v>12</v>
      </c>
      <c r="AC5072" s="182">
        <v>2</v>
      </c>
      <c r="AD5072" s="182">
        <v>941.9</v>
      </c>
      <c r="AF5072" s="182" t="s">
        <v>1816</v>
      </c>
      <c r="AG5072" s="182" t="s">
        <v>17312</v>
      </c>
      <c r="AH5072" s="182" t="s">
        <v>2993</v>
      </c>
      <c r="AI5072" s="182" t="s">
        <v>17322</v>
      </c>
    </row>
    <row r="5073" spans="25:35" x14ac:dyDescent="0.4">
      <c r="Y5073" s="182" t="s">
        <v>1817</v>
      </c>
      <c r="Z5073" s="182">
        <v>1968</v>
      </c>
      <c r="AA5073" s="182">
        <v>606.9</v>
      </c>
      <c r="AB5073" s="182">
        <v>20</v>
      </c>
      <c r="AC5073" s="182">
        <v>2</v>
      </c>
      <c r="AD5073" s="182">
        <v>606.9</v>
      </c>
      <c r="AF5073" s="182" t="s">
        <v>10091</v>
      </c>
      <c r="AG5073" s="182" t="s">
        <v>17312</v>
      </c>
      <c r="AH5073" s="182" t="s">
        <v>2993</v>
      </c>
      <c r="AI5073" s="182" t="s">
        <v>17042</v>
      </c>
    </row>
    <row r="5074" spans="25:35" x14ac:dyDescent="0.4">
      <c r="Y5074" s="182" t="s">
        <v>339</v>
      </c>
      <c r="Z5074" s="182">
        <v>1967</v>
      </c>
      <c r="AA5074" s="182">
        <v>497.6</v>
      </c>
      <c r="AB5074" s="182">
        <v>12</v>
      </c>
      <c r="AC5074" s="182">
        <v>2</v>
      </c>
      <c r="AD5074" s="182">
        <v>497.6</v>
      </c>
      <c r="AF5074" s="182" t="s">
        <v>10092</v>
      </c>
      <c r="AG5074" s="182" t="s">
        <v>17312</v>
      </c>
      <c r="AH5074" s="182" t="s">
        <v>2993</v>
      </c>
      <c r="AI5074" s="182" t="s">
        <v>17042</v>
      </c>
    </row>
    <row r="5075" spans="25:35" x14ac:dyDescent="0.4">
      <c r="Y5075" s="182" t="s">
        <v>10100</v>
      </c>
      <c r="Z5075" s="182">
        <v>1962</v>
      </c>
      <c r="AA5075" s="182">
        <v>531.9</v>
      </c>
      <c r="AB5075" s="182">
        <v>14</v>
      </c>
      <c r="AC5075" s="182">
        <v>2</v>
      </c>
      <c r="AD5075" s="182">
        <v>471.5</v>
      </c>
      <c r="AF5075" s="182" t="s">
        <v>10093</v>
      </c>
      <c r="AG5075" s="182" t="s">
        <v>17312</v>
      </c>
      <c r="AH5075" s="182" t="s">
        <v>2993</v>
      </c>
      <c r="AI5075" s="182" t="s">
        <v>17042</v>
      </c>
    </row>
    <row r="5076" spans="25:35" x14ac:dyDescent="0.4">
      <c r="Y5076" s="182" t="s">
        <v>10101</v>
      </c>
      <c r="Z5076" s="182">
        <v>1970</v>
      </c>
      <c r="AA5076" s="182">
        <v>942.8</v>
      </c>
      <c r="AB5076" s="182">
        <v>37</v>
      </c>
      <c r="AC5076" s="182">
        <v>2</v>
      </c>
      <c r="AD5076" s="182">
        <v>942.8</v>
      </c>
      <c r="AF5076" s="182" t="s">
        <v>10095</v>
      </c>
      <c r="AG5076" s="182" t="s">
        <v>17312</v>
      </c>
      <c r="AH5076" s="182" t="s">
        <v>2993</v>
      </c>
      <c r="AI5076" s="182" t="s">
        <v>17042</v>
      </c>
    </row>
    <row r="5077" spans="25:35" x14ac:dyDescent="0.4">
      <c r="Y5077" s="182" t="s">
        <v>10102</v>
      </c>
      <c r="Z5077" s="182">
        <v>1990</v>
      </c>
      <c r="AA5077" s="182">
        <v>934.9</v>
      </c>
      <c r="AB5077" s="182">
        <v>55</v>
      </c>
      <c r="AC5077" s="182">
        <v>2</v>
      </c>
      <c r="AD5077" s="182">
        <v>934.9</v>
      </c>
      <c r="AF5077" s="182" t="s">
        <v>10096</v>
      </c>
      <c r="AG5077" s="182" t="s">
        <v>2993</v>
      </c>
      <c r="AH5077" s="182" t="s">
        <v>2993</v>
      </c>
      <c r="AI5077" s="182" t="s">
        <v>17042</v>
      </c>
    </row>
    <row r="5078" spans="25:35" x14ac:dyDescent="0.4">
      <c r="Y5078" s="182" t="s">
        <v>1818</v>
      </c>
      <c r="Z5078" s="182">
        <v>1970</v>
      </c>
      <c r="AA5078" s="182">
        <v>517.20000000000005</v>
      </c>
      <c r="AB5078" s="182">
        <v>26</v>
      </c>
      <c r="AC5078" s="182">
        <v>2</v>
      </c>
      <c r="AD5078" s="182">
        <v>457.3</v>
      </c>
      <c r="AF5078" s="182" t="s">
        <v>10097</v>
      </c>
      <c r="AG5078" s="182" t="s">
        <v>2993</v>
      </c>
      <c r="AH5078" s="182" t="s">
        <v>2993</v>
      </c>
      <c r="AI5078" s="182" t="s">
        <v>17042</v>
      </c>
    </row>
    <row r="5079" spans="25:35" x14ac:dyDescent="0.4">
      <c r="Y5079" s="182" t="s">
        <v>10105</v>
      </c>
      <c r="Z5079" s="182">
        <v>1977</v>
      </c>
      <c r="AA5079" s="182">
        <v>791.2</v>
      </c>
      <c r="AB5079" s="182">
        <v>42</v>
      </c>
      <c r="AC5079" s="182">
        <v>2</v>
      </c>
      <c r="AD5079" s="182">
        <v>724.1</v>
      </c>
      <c r="AF5079" s="182" t="s">
        <v>1817</v>
      </c>
      <c r="AG5079" s="182" t="s">
        <v>17312</v>
      </c>
      <c r="AH5079" s="182" t="s">
        <v>2993</v>
      </c>
      <c r="AI5079" s="182" t="s">
        <v>17042</v>
      </c>
    </row>
    <row r="5080" spans="25:35" x14ac:dyDescent="0.4">
      <c r="Y5080" s="182" t="s">
        <v>10106</v>
      </c>
      <c r="Z5080" s="182">
        <v>1979</v>
      </c>
      <c r="AA5080" s="182">
        <v>930</v>
      </c>
      <c r="AB5080" s="182">
        <v>32</v>
      </c>
      <c r="AC5080" s="182">
        <v>2</v>
      </c>
      <c r="AD5080" s="182">
        <v>930</v>
      </c>
      <c r="AF5080" s="182" t="s">
        <v>339</v>
      </c>
      <c r="AG5080" s="182" t="s">
        <v>17312</v>
      </c>
      <c r="AH5080" s="182" t="s">
        <v>2993</v>
      </c>
      <c r="AI5080" s="182" t="s">
        <v>17042</v>
      </c>
    </row>
    <row r="5081" spans="25:35" x14ac:dyDescent="0.4">
      <c r="Y5081" s="182" t="s">
        <v>10107</v>
      </c>
      <c r="Z5081" s="182">
        <v>1975</v>
      </c>
      <c r="AA5081" s="182">
        <v>760.3</v>
      </c>
      <c r="AB5081" s="182">
        <v>28</v>
      </c>
      <c r="AC5081" s="182">
        <v>2</v>
      </c>
      <c r="AD5081" s="182">
        <v>760.3</v>
      </c>
      <c r="AF5081" s="182" t="s">
        <v>10100</v>
      </c>
      <c r="AG5081" s="182" t="s">
        <v>17312</v>
      </c>
      <c r="AH5081" s="182" t="s">
        <v>2993</v>
      </c>
      <c r="AI5081" s="182" t="s">
        <v>17042</v>
      </c>
    </row>
    <row r="5082" spans="25:35" x14ac:dyDescent="0.4">
      <c r="Y5082" s="182" t="s">
        <v>10108</v>
      </c>
      <c r="Z5082" s="182">
        <v>1984</v>
      </c>
      <c r="AA5082" s="182">
        <v>905.1</v>
      </c>
      <c r="AB5082" s="182">
        <v>36</v>
      </c>
      <c r="AC5082" s="182">
        <v>2</v>
      </c>
      <c r="AD5082" s="182">
        <v>466.8</v>
      </c>
      <c r="AF5082" s="182" t="s">
        <v>10101</v>
      </c>
      <c r="AG5082" s="182" t="s">
        <v>17312</v>
      </c>
      <c r="AH5082" s="182" t="s">
        <v>2993</v>
      </c>
      <c r="AI5082" s="182" t="s">
        <v>17322</v>
      </c>
    </row>
    <row r="5083" spans="25:35" x14ac:dyDescent="0.4">
      <c r="Y5083" s="182" t="s">
        <v>331</v>
      </c>
      <c r="Z5083" s="182">
        <v>1973</v>
      </c>
      <c r="AA5083" s="182">
        <v>814</v>
      </c>
      <c r="AB5083" s="182">
        <v>20</v>
      </c>
      <c r="AC5083" s="182">
        <v>2</v>
      </c>
      <c r="AD5083" s="182">
        <v>814</v>
      </c>
      <c r="AF5083" s="182" t="s">
        <v>10102</v>
      </c>
      <c r="AG5083" s="182" t="s">
        <v>17312</v>
      </c>
      <c r="AH5083" s="182" t="s">
        <v>2993</v>
      </c>
      <c r="AI5083" s="182" t="s">
        <v>17322</v>
      </c>
    </row>
    <row r="5084" spans="25:35" x14ac:dyDescent="0.4">
      <c r="Y5084" s="182" t="s">
        <v>10109</v>
      </c>
      <c r="Z5084" s="182">
        <v>1979</v>
      </c>
      <c r="AA5084" s="182">
        <v>606.5</v>
      </c>
      <c r="AB5084" s="182">
        <v>46</v>
      </c>
      <c r="AC5084" s="182">
        <v>2</v>
      </c>
      <c r="AD5084" s="182">
        <v>606.5</v>
      </c>
      <c r="AF5084" s="182" t="s">
        <v>1818</v>
      </c>
      <c r="AG5084" s="182" t="s">
        <v>17312</v>
      </c>
      <c r="AH5084" s="182" t="s">
        <v>2993</v>
      </c>
      <c r="AI5084" s="182" t="s">
        <v>17042</v>
      </c>
    </row>
    <row r="5085" spans="25:35" x14ac:dyDescent="0.4">
      <c r="Y5085" s="182" t="s">
        <v>10110</v>
      </c>
      <c r="Z5085" s="182">
        <v>1976</v>
      </c>
      <c r="AA5085" s="182">
        <v>757.6</v>
      </c>
      <c r="AB5085" s="182">
        <v>35</v>
      </c>
      <c r="AC5085" s="182">
        <v>2</v>
      </c>
      <c r="AD5085" s="182">
        <v>757.6</v>
      </c>
      <c r="AF5085" s="182" t="s">
        <v>10105</v>
      </c>
      <c r="AG5085" s="182" t="s">
        <v>17312</v>
      </c>
      <c r="AH5085" s="182" t="s">
        <v>2993</v>
      </c>
      <c r="AI5085" s="182" t="s">
        <v>17042</v>
      </c>
    </row>
    <row r="5086" spans="25:35" x14ac:dyDescent="0.4">
      <c r="Y5086" s="182" t="s">
        <v>10111</v>
      </c>
      <c r="Z5086" s="182">
        <v>1975</v>
      </c>
      <c r="AA5086" s="182">
        <v>727.8</v>
      </c>
      <c r="AB5086" s="182">
        <v>31</v>
      </c>
      <c r="AC5086" s="182">
        <v>2</v>
      </c>
      <c r="AD5086" s="182">
        <v>727.8</v>
      </c>
      <c r="AF5086" s="182" t="s">
        <v>10106</v>
      </c>
      <c r="AG5086" s="182" t="s">
        <v>17312</v>
      </c>
      <c r="AH5086" s="182" t="s">
        <v>2993</v>
      </c>
      <c r="AI5086" s="182" t="s">
        <v>17322</v>
      </c>
    </row>
    <row r="5087" spans="25:35" x14ac:dyDescent="0.4">
      <c r="Y5087" s="182" t="s">
        <v>10112</v>
      </c>
      <c r="Z5087" s="182">
        <v>1975</v>
      </c>
      <c r="AA5087" s="182">
        <v>517.9</v>
      </c>
      <c r="AB5087" s="182">
        <v>24</v>
      </c>
      <c r="AC5087" s="182">
        <v>2</v>
      </c>
      <c r="AD5087" s="182">
        <v>517.9</v>
      </c>
      <c r="AF5087" s="182" t="s">
        <v>10107</v>
      </c>
      <c r="AG5087" s="182" t="s">
        <v>17312</v>
      </c>
      <c r="AH5087" s="182" t="s">
        <v>2993</v>
      </c>
      <c r="AI5087" s="182" t="s">
        <v>17042</v>
      </c>
    </row>
    <row r="5088" spans="25:35" x14ac:dyDescent="0.4">
      <c r="Y5088" s="182" t="s">
        <v>10114</v>
      </c>
      <c r="Z5088" s="182">
        <v>1985</v>
      </c>
      <c r="AA5088" s="182">
        <v>580.5</v>
      </c>
      <c r="AB5088" s="182">
        <v>24</v>
      </c>
      <c r="AC5088" s="182">
        <v>2</v>
      </c>
      <c r="AD5088" s="182">
        <v>551.70000000000005</v>
      </c>
      <c r="AF5088" s="182" t="s">
        <v>10108</v>
      </c>
      <c r="AG5088" s="182" t="s">
        <v>17312</v>
      </c>
      <c r="AH5088" s="182" t="s">
        <v>17504</v>
      </c>
      <c r="AI5088" s="182" t="s">
        <v>17322</v>
      </c>
    </row>
    <row r="5089" spans="25:35" x14ac:dyDescent="0.4">
      <c r="Y5089" s="182" t="s">
        <v>10115</v>
      </c>
      <c r="Z5089" s="182">
        <v>1975</v>
      </c>
      <c r="AA5089" s="182">
        <v>537.5</v>
      </c>
      <c r="AB5089" s="182">
        <v>23</v>
      </c>
      <c r="AC5089" s="182">
        <v>2</v>
      </c>
      <c r="AD5089" s="182">
        <v>537.5</v>
      </c>
      <c r="AF5089" s="182" t="s">
        <v>331</v>
      </c>
      <c r="AG5089" s="182" t="s">
        <v>17319</v>
      </c>
      <c r="AH5089" s="182" t="s">
        <v>2993</v>
      </c>
      <c r="AI5089" s="182" t="s">
        <v>17322</v>
      </c>
    </row>
    <row r="5090" spans="25:35" x14ac:dyDescent="0.4">
      <c r="Y5090" s="182" t="s">
        <v>10116</v>
      </c>
      <c r="Z5090" s="182">
        <v>1972</v>
      </c>
      <c r="AA5090" s="182">
        <v>702</v>
      </c>
      <c r="AB5090" s="182">
        <v>32</v>
      </c>
      <c r="AC5090" s="182">
        <v>2</v>
      </c>
      <c r="AD5090" s="182">
        <v>702</v>
      </c>
      <c r="AF5090" s="182" t="s">
        <v>10109</v>
      </c>
      <c r="AG5090" s="182" t="s">
        <v>17319</v>
      </c>
      <c r="AH5090" s="182" t="s">
        <v>2993</v>
      </c>
      <c r="AI5090" s="182" t="s">
        <v>17042</v>
      </c>
    </row>
    <row r="5091" spans="25:35" x14ac:dyDescent="0.4">
      <c r="Y5091" s="182" t="s">
        <v>10117</v>
      </c>
      <c r="Z5091" s="182">
        <v>1996</v>
      </c>
      <c r="AA5091" s="182">
        <v>796</v>
      </c>
      <c r="AB5091" s="182">
        <v>36</v>
      </c>
      <c r="AC5091" s="182">
        <v>2</v>
      </c>
      <c r="AD5091" s="182">
        <v>658.3</v>
      </c>
      <c r="AF5091" s="182" t="s">
        <v>10110</v>
      </c>
      <c r="AG5091" s="182" t="s">
        <v>17319</v>
      </c>
      <c r="AH5091" s="182" t="s">
        <v>2993</v>
      </c>
      <c r="AI5091" s="182" t="s">
        <v>17042</v>
      </c>
    </row>
    <row r="5092" spans="25:35" x14ac:dyDescent="0.4">
      <c r="Y5092" s="182" t="s">
        <v>1821</v>
      </c>
      <c r="Z5092" s="182">
        <v>1976</v>
      </c>
      <c r="AA5092" s="182">
        <v>693.1</v>
      </c>
      <c r="AB5092" s="182">
        <v>26</v>
      </c>
      <c r="AC5092" s="182">
        <v>2</v>
      </c>
      <c r="AD5092" s="182">
        <v>693.1</v>
      </c>
      <c r="AF5092" s="182" t="s">
        <v>10111</v>
      </c>
      <c r="AG5092" s="182" t="s">
        <v>17312</v>
      </c>
      <c r="AH5092" s="182" t="s">
        <v>17449</v>
      </c>
      <c r="AI5092" s="182" t="s">
        <v>17042</v>
      </c>
    </row>
    <row r="5093" spans="25:35" x14ac:dyDescent="0.4">
      <c r="Y5093" s="182" t="s">
        <v>10118</v>
      </c>
      <c r="Z5093" s="182">
        <v>1990</v>
      </c>
      <c r="AA5093" s="182">
        <v>849.7</v>
      </c>
      <c r="AB5093" s="182">
        <v>32</v>
      </c>
      <c r="AC5093" s="182">
        <v>2</v>
      </c>
      <c r="AD5093" s="182">
        <v>849.7</v>
      </c>
      <c r="AF5093" s="182" t="s">
        <v>10112</v>
      </c>
      <c r="AG5093" s="182" t="s">
        <v>17312</v>
      </c>
      <c r="AH5093" s="182" t="s">
        <v>17449</v>
      </c>
      <c r="AI5093" s="182" t="s">
        <v>17042</v>
      </c>
    </row>
    <row r="5094" spans="25:35" x14ac:dyDescent="0.4">
      <c r="Y5094" s="182" t="s">
        <v>10121</v>
      </c>
      <c r="Z5094" s="182">
        <v>1996</v>
      </c>
      <c r="AA5094" s="182">
        <v>908.4</v>
      </c>
      <c r="AB5094" s="182">
        <v>49</v>
      </c>
      <c r="AC5094" s="182">
        <v>2</v>
      </c>
      <c r="AD5094" s="182">
        <v>908.4</v>
      </c>
      <c r="AF5094" s="182" t="s">
        <v>10114</v>
      </c>
      <c r="AG5094" s="182" t="s">
        <v>17312</v>
      </c>
      <c r="AH5094" s="182" t="s">
        <v>17449</v>
      </c>
      <c r="AI5094" s="182" t="s">
        <v>17042</v>
      </c>
    </row>
    <row r="5095" spans="25:35" x14ac:dyDescent="0.4">
      <c r="Y5095" s="182" t="s">
        <v>10124</v>
      </c>
      <c r="Z5095" s="182">
        <v>1987</v>
      </c>
      <c r="AA5095" s="182">
        <v>791.9</v>
      </c>
      <c r="AB5095" s="182">
        <v>30</v>
      </c>
      <c r="AC5095" s="182">
        <v>2</v>
      </c>
      <c r="AD5095" s="182">
        <v>705.4</v>
      </c>
      <c r="AF5095" s="182" t="s">
        <v>10115</v>
      </c>
      <c r="AG5095" s="182" t="s">
        <v>17312</v>
      </c>
      <c r="AH5095" s="182" t="s">
        <v>17449</v>
      </c>
      <c r="AI5095" s="182" t="s">
        <v>17042</v>
      </c>
    </row>
    <row r="5096" spans="25:35" x14ac:dyDescent="0.4">
      <c r="Y5096" s="182" t="s">
        <v>10125</v>
      </c>
      <c r="Z5096" s="182">
        <v>1977</v>
      </c>
      <c r="AA5096" s="182">
        <v>711</v>
      </c>
      <c r="AB5096" s="182">
        <v>34</v>
      </c>
      <c r="AC5096" s="182">
        <v>2</v>
      </c>
      <c r="AD5096" s="182">
        <v>530.9</v>
      </c>
      <c r="AF5096" s="182" t="s">
        <v>10116</v>
      </c>
      <c r="AG5096" s="182" t="s">
        <v>17312</v>
      </c>
      <c r="AH5096" s="182" t="s">
        <v>17058</v>
      </c>
      <c r="AI5096" s="182" t="s">
        <v>17042</v>
      </c>
    </row>
    <row r="5097" spans="25:35" x14ac:dyDescent="0.4">
      <c r="Y5097" s="182" t="s">
        <v>10126</v>
      </c>
      <c r="Z5097" s="182">
        <v>1963</v>
      </c>
      <c r="AA5097" s="182">
        <v>672</v>
      </c>
      <c r="AB5097" s="182">
        <v>35</v>
      </c>
      <c r="AC5097" s="182">
        <v>2</v>
      </c>
      <c r="AD5097" s="182">
        <v>625.9</v>
      </c>
      <c r="AF5097" s="182" t="s">
        <v>10117</v>
      </c>
      <c r="AG5097" s="182" t="s">
        <v>17312</v>
      </c>
      <c r="AH5097" s="182" t="s">
        <v>17058</v>
      </c>
      <c r="AI5097" s="182" t="s">
        <v>17042</v>
      </c>
    </row>
    <row r="5098" spans="25:35" x14ac:dyDescent="0.4">
      <c r="Y5098" s="182" t="s">
        <v>10128</v>
      </c>
      <c r="Z5098" s="182">
        <v>1967</v>
      </c>
      <c r="AA5098" s="182">
        <v>634</v>
      </c>
      <c r="AB5098" s="182">
        <v>24</v>
      </c>
      <c r="AC5098" s="182">
        <v>2</v>
      </c>
      <c r="AD5098" s="182">
        <v>634</v>
      </c>
      <c r="AF5098" s="182" t="s">
        <v>1821</v>
      </c>
      <c r="AG5098" s="182" t="s">
        <v>17312</v>
      </c>
      <c r="AH5098" s="182" t="s">
        <v>17058</v>
      </c>
      <c r="AI5098" s="182" t="s">
        <v>17042</v>
      </c>
    </row>
    <row r="5099" spans="25:35" x14ac:dyDescent="0.4">
      <c r="Y5099" s="182" t="s">
        <v>10130</v>
      </c>
      <c r="Z5099" s="182">
        <v>1971</v>
      </c>
      <c r="AA5099" s="182">
        <v>795.1</v>
      </c>
      <c r="AB5099" s="182">
        <v>32</v>
      </c>
      <c r="AC5099" s="182">
        <v>2</v>
      </c>
      <c r="AD5099" s="182">
        <v>795.1</v>
      </c>
      <c r="AF5099" s="182" t="s">
        <v>10118</v>
      </c>
      <c r="AG5099" s="182" t="s">
        <v>17312</v>
      </c>
      <c r="AH5099" s="182" t="s">
        <v>17058</v>
      </c>
      <c r="AI5099" s="182" t="s">
        <v>17322</v>
      </c>
    </row>
    <row r="5100" spans="25:35" x14ac:dyDescent="0.4">
      <c r="Y5100" s="182" t="s">
        <v>10132</v>
      </c>
      <c r="Z5100" s="182">
        <v>1949</v>
      </c>
      <c r="AA5100" s="182">
        <v>554.20000000000005</v>
      </c>
      <c r="AB5100" s="182">
        <v>21</v>
      </c>
      <c r="AC5100" s="182">
        <v>2</v>
      </c>
      <c r="AD5100" s="182">
        <v>506.4</v>
      </c>
      <c r="AF5100" s="182" t="s">
        <v>10121</v>
      </c>
      <c r="AG5100" s="182" t="s">
        <v>17312</v>
      </c>
      <c r="AH5100" s="182" t="s">
        <v>17058</v>
      </c>
      <c r="AI5100" s="182" t="s">
        <v>17322</v>
      </c>
    </row>
    <row r="5101" spans="25:35" x14ac:dyDescent="0.4">
      <c r="Y5101" s="182" t="s">
        <v>10134</v>
      </c>
      <c r="Z5101" s="182">
        <v>1955</v>
      </c>
      <c r="AA5101" s="182">
        <v>361.5</v>
      </c>
      <c r="AB5101" s="182">
        <v>21</v>
      </c>
      <c r="AC5101" s="182">
        <v>2</v>
      </c>
      <c r="AD5101" s="182">
        <v>329</v>
      </c>
      <c r="AF5101" s="182" t="s">
        <v>10124</v>
      </c>
      <c r="AG5101" s="182" t="s">
        <v>17312</v>
      </c>
      <c r="AH5101" s="182" t="s">
        <v>17058</v>
      </c>
      <c r="AI5101" s="182" t="s">
        <v>17322</v>
      </c>
    </row>
    <row r="5102" spans="25:35" x14ac:dyDescent="0.4">
      <c r="Y5102" s="182" t="s">
        <v>10135</v>
      </c>
      <c r="Z5102" s="182">
        <v>1960</v>
      </c>
      <c r="AA5102" s="182">
        <v>782.1</v>
      </c>
      <c r="AB5102" s="182">
        <v>42</v>
      </c>
      <c r="AC5102" s="182">
        <v>2</v>
      </c>
      <c r="AD5102" s="182">
        <v>733.2</v>
      </c>
      <c r="AF5102" s="182" t="s">
        <v>10125</v>
      </c>
      <c r="AG5102" s="182" t="s">
        <v>17312</v>
      </c>
      <c r="AH5102" s="182" t="s">
        <v>17058</v>
      </c>
      <c r="AI5102" s="182" t="s">
        <v>17042</v>
      </c>
    </row>
    <row r="5103" spans="25:35" x14ac:dyDescent="0.4">
      <c r="Y5103" s="182" t="s">
        <v>10137</v>
      </c>
      <c r="Z5103" s="182">
        <v>1961</v>
      </c>
      <c r="AA5103" s="182">
        <v>597.70000000000005</v>
      </c>
      <c r="AB5103" s="182">
        <v>42</v>
      </c>
      <c r="AC5103" s="182">
        <v>2</v>
      </c>
      <c r="AD5103" s="182">
        <v>554.20000000000005</v>
      </c>
      <c r="AF5103" s="182" t="s">
        <v>10126</v>
      </c>
      <c r="AG5103" s="182" t="s">
        <v>17327</v>
      </c>
      <c r="AH5103" s="182" t="s">
        <v>17058</v>
      </c>
      <c r="AI5103" s="182" t="s">
        <v>17042</v>
      </c>
    </row>
    <row r="5104" spans="25:35" x14ac:dyDescent="0.4">
      <c r="Y5104" s="182" t="s">
        <v>10138</v>
      </c>
      <c r="Z5104" s="182">
        <v>1981</v>
      </c>
      <c r="AA5104" s="182">
        <v>1087.2</v>
      </c>
      <c r="AB5104" s="182">
        <v>47</v>
      </c>
      <c r="AC5104" s="182">
        <v>2</v>
      </c>
      <c r="AD5104" s="182">
        <v>1003.4</v>
      </c>
      <c r="AF5104" s="182" t="s">
        <v>10128</v>
      </c>
      <c r="AG5104" s="182" t="s">
        <v>17312</v>
      </c>
      <c r="AH5104" s="182" t="s">
        <v>17058</v>
      </c>
      <c r="AI5104" s="182" t="s">
        <v>17042</v>
      </c>
    </row>
    <row r="5105" spans="25:35" x14ac:dyDescent="0.4">
      <c r="Y5105" s="182" t="s">
        <v>10139</v>
      </c>
      <c r="Z5105" s="182">
        <v>1983</v>
      </c>
      <c r="AA5105" s="182">
        <v>1146.5999999999999</v>
      </c>
      <c r="AB5105" s="182">
        <v>47</v>
      </c>
      <c r="AC5105" s="182">
        <v>2</v>
      </c>
      <c r="AD5105" s="182">
        <v>1051.9000000000001</v>
      </c>
      <c r="AF5105" s="182" t="s">
        <v>10130</v>
      </c>
      <c r="AG5105" s="182" t="s">
        <v>17312</v>
      </c>
      <c r="AH5105" s="182" t="s">
        <v>17058</v>
      </c>
      <c r="AI5105" s="182" t="s">
        <v>17322</v>
      </c>
    </row>
    <row r="5106" spans="25:35" x14ac:dyDescent="0.4">
      <c r="Y5106" s="182" t="s">
        <v>10140</v>
      </c>
      <c r="Z5106" s="182">
        <v>1990</v>
      </c>
      <c r="AA5106" s="182">
        <v>1040.4000000000001</v>
      </c>
      <c r="AB5106" s="182">
        <v>47</v>
      </c>
      <c r="AC5106" s="182">
        <v>2</v>
      </c>
      <c r="AD5106" s="182">
        <v>957.3</v>
      </c>
      <c r="AF5106" s="182" t="s">
        <v>10132</v>
      </c>
      <c r="AG5106" s="182" t="s">
        <v>2993</v>
      </c>
      <c r="AH5106" s="182" t="s">
        <v>2993</v>
      </c>
      <c r="AI5106" s="182" t="s">
        <v>2993</v>
      </c>
    </row>
    <row r="5107" spans="25:35" x14ac:dyDescent="0.4">
      <c r="Y5107" s="182" t="s">
        <v>10141</v>
      </c>
      <c r="Z5107" s="182">
        <v>1993</v>
      </c>
      <c r="AA5107" s="182">
        <v>262.89999999999998</v>
      </c>
      <c r="AB5107" s="182">
        <v>21</v>
      </c>
      <c r="AC5107" s="182">
        <v>1</v>
      </c>
      <c r="AD5107" s="182">
        <v>259.60000000000002</v>
      </c>
      <c r="AF5107" s="182" t="s">
        <v>10134</v>
      </c>
      <c r="AG5107" s="182" t="s">
        <v>2993</v>
      </c>
      <c r="AH5107" s="182" t="s">
        <v>2993</v>
      </c>
      <c r="AI5107" s="182" t="s">
        <v>2993</v>
      </c>
    </row>
    <row r="5108" spans="25:35" x14ac:dyDescent="0.4">
      <c r="Y5108" s="182" t="s">
        <v>10142</v>
      </c>
      <c r="Z5108" s="182">
        <v>1975</v>
      </c>
      <c r="AA5108" s="182">
        <v>775.4</v>
      </c>
      <c r="AB5108" s="182">
        <v>28</v>
      </c>
      <c r="AC5108" s="182">
        <v>2</v>
      </c>
      <c r="AD5108" s="182">
        <v>775.4</v>
      </c>
      <c r="AF5108" s="182" t="s">
        <v>10135</v>
      </c>
      <c r="AG5108" s="182" t="s">
        <v>2993</v>
      </c>
      <c r="AH5108" s="182" t="s">
        <v>2993</v>
      </c>
      <c r="AI5108" s="182" t="s">
        <v>2993</v>
      </c>
    </row>
    <row r="5109" spans="25:35" x14ac:dyDescent="0.4">
      <c r="Y5109" s="182" t="s">
        <v>1822</v>
      </c>
      <c r="Z5109" s="182">
        <v>1986</v>
      </c>
      <c r="AA5109" s="182">
        <v>927.4</v>
      </c>
      <c r="AB5109" s="182">
        <v>30</v>
      </c>
      <c r="AC5109" s="182">
        <v>2</v>
      </c>
      <c r="AD5109" s="182">
        <v>927.4</v>
      </c>
      <c r="AF5109" s="182" t="s">
        <v>10137</v>
      </c>
      <c r="AG5109" s="182" t="s">
        <v>2993</v>
      </c>
      <c r="AH5109" s="182" t="s">
        <v>2993</v>
      </c>
      <c r="AI5109" s="182" t="s">
        <v>2993</v>
      </c>
    </row>
    <row r="5110" spans="25:35" x14ac:dyDescent="0.4">
      <c r="Y5110" s="182" t="s">
        <v>1823</v>
      </c>
      <c r="Z5110" s="182">
        <v>1986</v>
      </c>
      <c r="AA5110" s="182">
        <v>930</v>
      </c>
      <c r="AB5110" s="182">
        <v>58</v>
      </c>
      <c r="AC5110" s="182">
        <v>2</v>
      </c>
      <c r="AD5110" s="182">
        <v>930</v>
      </c>
      <c r="AF5110" s="182" t="s">
        <v>10138</v>
      </c>
      <c r="AG5110" s="182" t="s">
        <v>2993</v>
      </c>
      <c r="AH5110" s="182" t="s">
        <v>2993</v>
      </c>
      <c r="AI5110" s="182" t="s">
        <v>2993</v>
      </c>
    </row>
    <row r="5111" spans="25:35" x14ac:dyDescent="0.4">
      <c r="Y5111" s="182" t="s">
        <v>10145</v>
      </c>
      <c r="Z5111" s="182">
        <v>1975</v>
      </c>
      <c r="AA5111" s="182">
        <v>766.3</v>
      </c>
      <c r="AB5111" s="182">
        <v>42</v>
      </c>
      <c r="AC5111" s="182">
        <v>2</v>
      </c>
      <c r="AD5111" s="182">
        <v>766.3</v>
      </c>
      <c r="AF5111" s="182" t="s">
        <v>10139</v>
      </c>
      <c r="AG5111" s="182" t="s">
        <v>2993</v>
      </c>
      <c r="AH5111" s="182" t="s">
        <v>2993</v>
      </c>
      <c r="AI5111" s="182" t="s">
        <v>2993</v>
      </c>
    </row>
    <row r="5112" spans="25:35" x14ac:dyDescent="0.4">
      <c r="Y5112" s="182" t="s">
        <v>10146</v>
      </c>
      <c r="Z5112" s="182">
        <v>1978</v>
      </c>
      <c r="AA5112" s="182">
        <v>925.2</v>
      </c>
      <c r="AB5112" s="182">
        <v>36</v>
      </c>
      <c r="AC5112" s="182">
        <v>2</v>
      </c>
      <c r="AD5112" s="182">
        <v>925.2</v>
      </c>
      <c r="AF5112" s="182" t="s">
        <v>10140</v>
      </c>
      <c r="AG5112" s="182" t="s">
        <v>2993</v>
      </c>
      <c r="AH5112" s="182" t="s">
        <v>2993</v>
      </c>
      <c r="AI5112" s="182" t="s">
        <v>2993</v>
      </c>
    </row>
    <row r="5113" spans="25:35" x14ac:dyDescent="0.4">
      <c r="Y5113" s="182" t="s">
        <v>10149</v>
      </c>
      <c r="Z5113" s="182">
        <v>1977</v>
      </c>
      <c r="AA5113" s="182">
        <v>953.7</v>
      </c>
      <c r="AB5113" s="182">
        <v>41</v>
      </c>
      <c r="AC5113" s="182">
        <v>2</v>
      </c>
      <c r="AD5113" s="182">
        <v>953.7</v>
      </c>
      <c r="AF5113" s="182" t="s">
        <v>10141</v>
      </c>
      <c r="AG5113" s="182" t="s">
        <v>2993</v>
      </c>
      <c r="AH5113" s="182" t="s">
        <v>2993</v>
      </c>
      <c r="AI5113" s="182" t="s">
        <v>2993</v>
      </c>
    </row>
    <row r="5114" spans="25:35" x14ac:dyDescent="0.4">
      <c r="Y5114" s="182" t="s">
        <v>10151</v>
      </c>
      <c r="Z5114" s="182">
        <v>1969</v>
      </c>
      <c r="AA5114" s="182">
        <v>772.4</v>
      </c>
      <c r="AB5114" s="182">
        <v>33</v>
      </c>
      <c r="AC5114" s="182">
        <v>2</v>
      </c>
      <c r="AD5114" s="182">
        <v>772.4</v>
      </c>
      <c r="AF5114" s="182" t="s">
        <v>10142</v>
      </c>
      <c r="AG5114" s="182" t="s">
        <v>17312</v>
      </c>
      <c r="AH5114" s="182" t="s">
        <v>2993</v>
      </c>
      <c r="AI5114" s="182" t="s">
        <v>17042</v>
      </c>
    </row>
    <row r="5115" spans="25:35" x14ac:dyDescent="0.4">
      <c r="Y5115" s="182" t="s">
        <v>10152</v>
      </c>
      <c r="Z5115" s="182">
        <v>1964</v>
      </c>
      <c r="AA5115" s="182">
        <v>427.3</v>
      </c>
      <c r="AB5115" s="182">
        <v>14</v>
      </c>
      <c r="AC5115" s="182">
        <v>2</v>
      </c>
      <c r="AD5115" s="182">
        <v>427.3</v>
      </c>
      <c r="AF5115" s="182" t="s">
        <v>1822</v>
      </c>
      <c r="AG5115" s="182" t="s">
        <v>17312</v>
      </c>
      <c r="AH5115" s="182" t="s">
        <v>2993</v>
      </c>
      <c r="AI5115" s="182" t="s">
        <v>17322</v>
      </c>
    </row>
    <row r="5116" spans="25:35" x14ac:dyDescent="0.4">
      <c r="Y5116" s="182" t="s">
        <v>10153</v>
      </c>
      <c r="Z5116" s="182">
        <v>1970</v>
      </c>
      <c r="AA5116" s="182">
        <v>792.1</v>
      </c>
      <c r="AB5116" s="182">
        <v>33</v>
      </c>
      <c r="AC5116" s="182">
        <v>2</v>
      </c>
      <c r="AD5116" s="182">
        <v>792.1</v>
      </c>
      <c r="AF5116" s="182" t="s">
        <v>1823</v>
      </c>
      <c r="AG5116" s="182" t="s">
        <v>17312</v>
      </c>
      <c r="AH5116" s="182" t="s">
        <v>2993</v>
      </c>
      <c r="AI5116" s="182" t="s">
        <v>17322</v>
      </c>
    </row>
    <row r="5117" spans="25:35" x14ac:dyDescent="0.4">
      <c r="Y5117" s="182" t="s">
        <v>1824</v>
      </c>
      <c r="Z5117" s="182">
        <v>1984</v>
      </c>
      <c r="AA5117" s="182">
        <v>906</v>
      </c>
      <c r="AB5117" s="182">
        <v>34</v>
      </c>
      <c r="AC5117" s="182">
        <v>2</v>
      </c>
      <c r="AD5117" s="182">
        <v>906</v>
      </c>
      <c r="AF5117" s="182" t="s">
        <v>10145</v>
      </c>
      <c r="AG5117" s="182" t="s">
        <v>17312</v>
      </c>
      <c r="AH5117" s="182" t="s">
        <v>2993</v>
      </c>
      <c r="AI5117" s="182" t="s">
        <v>17042</v>
      </c>
    </row>
    <row r="5118" spans="25:35" x14ac:dyDescent="0.4">
      <c r="Y5118" s="182" t="s">
        <v>10154</v>
      </c>
      <c r="Z5118" s="182">
        <v>1990</v>
      </c>
      <c r="AA5118" s="182">
        <v>932.3</v>
      </c>
      <c r="AB5118" s="182">
        <v>50</v>
      </c>
      <c r="AC5118" s="182">
        <v>2</v>
      </c>
      <c r="AD5118" s="182">
        <v>932.3</v>
      </c>
      <c r="AF5118" s="182" t="s">
        <v>10146</v>
      </c>
      <c r="AG5118" s="182" t="s">
        <v>17312</v>
      </c>
      <c r="AH5118" s="182" t="s">
        <v>2993</v>
      </c>
      <c r="AI5118" s="182" t="s">
        <v>17322</v>
      </c>
    </row>
    <row r="5119" spans="25:35" x14ac:dyDescent="0.4">
      <c r="Y5119" s="182" t="s">
        <v>10155</v>
      </c>
      <c r="Z5119" s="182">
        <v>1980</v>
      </c>
      <c r="AA5119" s="182">
        <v>931.1</v>
      </c>
      <c r="AB5119" s="182">
        <v>43</v>
      </c>
      <c r="AC5119" s="182">
        <v>2</v>
      </c>
      <c r="AD5119" s="182">
        <v>931.1</v>
      </c>
      <c r="AF5119" s="182" t="s">
        <v>10148</v>
      </c>
      <c r="AG5119" s="182" t="s">
        <v>2993</v>
      </c>
      <c r="AH5119" s="182" t="s">
        <v>2993</v>
      </c>
      <c r="AI5119" s="182" t="s">
        <v>17042</v>
      </c>
    </row>
    <row r="5120" spans="25:35" x14ac:dyDescent="0.4">
      <c r="Y5120" s="182" t="s">
        <v>10156</v>
      </c>
      <c r="Z5120" s="182">
        <v>1987</v>
      </c>
      <c r="AA5120" s="182">
        <v>927.7</v>
      </c>
      <c r="AB5120" s="182">
        <v>38</v>
      </c>
      <c r="AC5120" s="182">
        <v>2</v>
      </c>
      <c r="AD5120" s="182">
        <v>927.7</v>
      </c>
      <c r="AF5120" s="182" t="s">
        <v>10149</v>
      </c>
      <c r="AG5120" s="182" t="s">
        <v>17312</v>
      </c>
      <c r="AH5120" s="182" t="s">
        <v>2993</v>
      </c>
      <c r="AI5120" s="182" t="s">
        <v>17322</v>
      </c>
    </row>
    <row r="5121" spans="25:35" x14ac:dyDescent="0.4">
      <c r="Y5121" s="182" t="s">
        <v>1825</v>
      </c>
      <c r="Z5121" s="182">
        <v>1986</v>
      </c>
      <c r="AA5121" s="182">
        <v>914.4</v>
      </c>
      <c r="AB5121" s="182">
        <v>38</v>
      </c>
      <c r="AC5121" s="182">
        <v>2</v>
      </c>
      <c r="AD5121" s="182">
        <v>914.4</v>
      </c>
      <c r="AF5121" s="182" t="s">
        <v>10151</v>
      </c>
      <c r="AG5121" s="182" t="s">
        <v>17312</v>
      </c>
      <c r="AH5121" s="182" t="s">
        <v>2993</v>
      </c>
      <c r="AI5121" s="182" t="s">
        <v>17042</v>
      </c>
    </row>
    <row r="5122" spans="25:35" x14ac:dyDescent="0.4">
      <c r="Y5122" s="182" t="s">
        <v>10157</v>
      </c>
      <c r="Z5122" s="182">
        <v>1994</v>
      </c>
      <c r="AA5122" s="182">
        <v>1009.1</v>
      </c>
      <c r="AB5122" s="182">
        <v>48</v>
      </c>
      <c r="AC5122" s="182">
        <v>3</v>
      </c>
      <c r="AD5122" s="182">
        <v>1009.1</v>
      </c>
      <c r="AF5122" s="182" t="s">
        <v>10152</v>
      </c>
      <c r="AG5122" s="182" t="s">
        <v>17312</v>
      </c>
      <c r="AH5122" s="182" t="s">
        <v>2993</v>
      </c>
      <c r="AI5122" s="182" t="s">
        <v>17042</v>
      </c>
    </row>
    <row r="5123" spans="25:35" x14ac:dyDescent="0.4">
      <c r="Y5123" s="182" t="s">
        <v>10158</v>
      </c>
      <c r="Z5123" s="182">
        <v>1978</v>
      </c>
      <c r="AA5123" s="182">
        <v>949.5</v>
      </c>
      <c r="AB5123" s="182">
        <v>44</v>
      </c>
      <c r="AC5123" s="182">
        <v>2</v>
      </c>
      <c r="AD5123" s="182">
        <v>949.5</v>
      </c>
      <c r="AF5123" s="182" t="s">
        <v>10153</v>
      </c>
      <c r="AG5123" s="182" t="s">
        <v>17312</v>
      </c>
      <c r="AH5123" s="182" t="s">
        <v>2993</v>
      </c>
      <c r="AI5123" s="182" t="s">
        <v>17042</v>
      </c>
    </row>
    <row r="5124" spans="25:35" x14ac:dyDescent="0.4">
      <c r="Y5124" s="182" t="s">
        <v>1826</v>
      </c>
      <c r="Z5124" s="182">
        <v>1982</v>
      </c>
      <c r="AA5124" s="182">
        <v>928.6</v>
      </c>
      <c r="AB5124" s="182">
        <v>41</v>
      </c>
      <c r="AC5124" s="182">
        <v>2</v>
      </c>
      <c r="AD5124" s="182">
        <v>928.6</v>
      </c>
      <c r="AF5124" s="182" t="s">
        <v>1824</v>
      </c>
      <c r="AG5124" s="182" t="s">
        <v>17312</v>
      </c>
      <c r="AH5124" s="182" t="s">
        <v>2993</v>
      </c>
      <c r="AI5124" s="182" t="s">
        <v>17322</v>
      </c>
    </row>
    <row r="5125" spans="25:35" x14ac:dyDescent="0.4">
      <c r="Y5125" s="182" t="s">
        <v>10159</v>
      </c>
      <c r="Z5125" s="182">
        <v>1976</v>
      </c>
      <c r="AA5125" s="182">
        <v>771.9</v>
      </c>
      <c r="AB5125" s="182">
        <v>40</v>
      </c>
      <c r="AC5125" s="182">
        <v>2</v>
      </c>
      <c r="AD5125" s="182">
        <v>771.9</v>
      </c>
      <c r="AF5125" s="182" t="s">
        <v>10154</v>
      </c>
      <c r="AG5125" s="182" t="s">
        <v>17312</v>
      </c>
      <c r="AH5125" s="182" t="s">
        <v>2993</v>
      </c>
      <c r="AI5125" s="182" t="s">
        <v>17322</v>
      </c>
    </row>
    <row r="5126" spans="25:35" x14ac:dyDescent="0.4">
      <c r="Y5126" s="182" t="s">
        <v>10160</v>
      </c>
      <c r="Z5126" s="182">
        <v>1972</v>
      </c>
      <c r="AA5126" s="182">
        <v>763.7</v>
      </c>
      <c r="AB5126" s="182">
        <v>33</v>
      </c>
      <c r="AC5126" s="182">
        <v>2</v>
      </c>
      <c r="AD5126" s="182">
        <v>763.7</v>
      </c>
      <c r="AF5126" s="182" t="s">
        <v>10155</v>
      </c>
      <c r="AG5126" s="182" t="s">
        <v>17312</v>
      </c>
      <c r="AH5126" s="182" t="s">
        <v>2993</v>
      </c>
      <c r="AI5126" s="182" t="s">
        <v>17322</v>
      </c>
    </row>
    <row r="5127" spans="25:35" x14ac:dyDescent="0.4">
      <c r="Y5127" s="182" t="s">
        <v>10161</v>
      </c>
      <c r="Z5127" s="182">
        <v>1979</v>
      </c>
      <c r="AA5127" s="182">
        <v>911.1</v>
      </c>
      <c r="AB5127" s="182">
        <v>34</v>
      </c>
      <c r="AC5127" s="182">
        <v>2</v>
      </c>
      <c r="AD5127" s="182">
        <v>911.1</v>
      </c>
      <c r="AF5127" s="182" t="s">
        <v>10156</v>
      </c>
      <c r="AG5127" s="182" t="s">
        <v>17312</v>
      </c>
      <c r="AH5127" s="182" t="s">
        <v>2993</v>
      </c>
      <c r="AI5127" s="182" t="s">
        <v>17322</v>
      </c>
    </row>
    <row r="5128" spans="25:35" x14ac:dyDescent="0.4">
      <c r="Y5128" s="182" t="s">
        <v>10162</v>
      </c>
      <c r="Z5128" s="182">
        <v>1976</v>
      </c>
      <c r="AA5128" s="182">
        <v>933.9</v>
      </c>
      <c r="AB5128" s="182">
        <v>47</v>
      </c>
      <c r="AC5128" s="182">
        <v>2</v>
      </c>
      <c r="AD5128" s="182">
        <v>933.9</v>
      </c>
      <c r="AF5128" s="182" t="s">
        <v>1825</v>
      </c>
      <c r="AG5128" s="182" t="s">
        <v>17312</v>
      </c>
      <c r="AH5128" s="182" t="s">
        <v>2993</v>
      </c>
      <c r="AI5128" s="182" t="s">
        <v>17322</v>
      </c>
    </row>
    <row r="5129" spans="25:35" x14ac:dyDescent="0.4">
      <c r="Y5129" s="182" t="s">
        <v>1827</v>
      </c>
      <c r="Z5129" s="182">
        <v>1968</v>
      </c>
      <c r="AA5129" s="182">
        <v>886.1</v>
      </c>
      <c r="AB5129" s="182">
        <v>26</v>
      </c>
      <c r="AC5129" s="182">
        <v>2</v>
      </c>
      <c r="AD5129" s="182">
        <v>802.4</v>
      </c>
      <c r="AF5129" s="182" t="s">
        <v>10157</v>
      </c>
      <c r="AG5129" s="182" t="s">
        <v>17319</v>
      </c>
      <c r="AH5129" s="182" t="s">
        <v>2993</v>
      </c>
      <c r="AI5129" s="182" t="s">
        <v>17042</v>
      </c>
    </row>
    <row r="5130" spans="25:35" x14ac:dyDescent="0.4">
      <c r="Y5130" s="182" t="s">
        <v>10163</v>
      </c>
      <c r="Z5130" s="182">
        <v>1972</v>
      </c>
      <c r="AA5130" s="182">
        <v>957.1</v>
      </c>
      <c r="AB5130" s="182">
        <v>36</v>
      </c>
      <c r="AC5130" s="182">
        <v>2</v>
      </c>
      <c r="AD5130" s="182">
        <v>957.1</v>
      </c>
      <c r="AF5130" s="182" t="s">
        <v>10158</v>
      </c>
      <c r="AG5130" s="182" t="s">
        <v>17312</v>
      </c>
      <c r="AH5130" s="182" t="s">
        <v>2993</v>
      </c>
      <c r="AI5130" s="182" t="s">
        <v>17322</v>
      </c>
    </row>
    <row r="5131" spans="25:35" x14ac:dyDescent="0.4">
      <c r="Y5131" s="182" t="s">
        <v>10165</v>
      </c>
      <c r="Z5131" s="182">
        <v>1967</v>
      </c>
      <c r="AA5131" s="182">
        <v>788.4</v>
      </c>
      <c r="AB5131" s="182">
        <v>37</v>
      </c>
      <c r="AC5131" s="182">
        <v>2</v>
      </c>
      <c r="AD5131" s="182">
        <v>788.4</v>
      </c>
      <c r="AF5131" s="182" t="s">
        <v>1826</v>
      </c>
      <c r="AG5131" s="182" t="s">
        <v>17312</v>
      </c>
      <c r="AH5131" s="182" t="s">
        <v>2993</v>
      </c>
      <c r="AI5131" s="182" t="s">
        <v>17322</v>
      </c>
    </row>
    <row r="5132" spans="25:35" x14ac:dyDescent="0.4">
      <c r="Y5132" s="182" t="s">
        <v>1828</v>
      </c>
      <c r="Z5132" s="182">
        <v>1934</v>
      </c>
      <c r="AA5132" s="182">
        <v>665.4</v>
      </c>
      <c r="AB5132" s="182">
        <v>24</v>
      </c>
      <c r="AC5132" s="182">
        <v>2</v>
      </c>
      <c r="AD5132" s="182">
        <v>665.4</v>
      </c>
      <c r="AF5132" s="182" t="s">
        <v>10159</v>
      </c>
      <c r="AG5132" s="182" t="s">
        <v>17312</v>
      </c>
      <c r="AH5132" s="182" t="s">
        <v>2993</v>
      </c>
      <c r="AI5132" s="182" t="s">
        <v>17042</v>
      </c>
    </row>
    <row r="5133" spans="25:35" x14ac:dyDescent="0.4">
      <c r="Y5133" s="182" t="s">
        <v>10168</v>
      </c>
      <c r="Z5133" s="182">
        <v>1988</v>
      </c>
      <c r="AA5133" s="182">
        <v>833.6</v>
      </c>
      <c r="AB5133" s="182">
        <v>32</v>
      </c>
      <c r="AC5133" s="182">
        <v>2</v>
      </c>
      <c r="AD5133" s="182">
        <v>825.3</v>
      </c>
      <c r="AF5133" s="182" t="s">
        <v>10160</v>
      </c>
      <c r="AG5133" s="182" t="s">
        <v>17312</v>
      </c>
      <c r="AH5133" s="182" t="s">
        <v>2993</v>
      </c>
      <c r="AI5133" s="182" t="s">
        <v>17042</v>
      </c>
    </row>
    <row r="5134" spans="25:35" x14ac:dyDescent="0.4">
      <c r="Y5134" s="182" t="s">
        <v>1829</v>
      </c>
      <c r="Z5134" s="182">
        <v>1984</v>
      </c>
      <c r="AA5134" s="182">
        <v>998.4</v>
      </c>
      <c r="AB5134" s="182">
        <v>19</v>
      </c>
      <c r="AC5134" s="182">
        <v>2</v>
      </c>
      <c r="AD5134" s="182">
        <v>573</v>
      </c>
      <c r="AF5134" s="182" t="s">
        <v>10161</v>
      </c>
      <c r="AG5134" s="182" t="s">
        <v>17312</v>
      </c>
      <c r="AH5134" s="182" t="s">
        <v>2993</v>
      </c>
      <c r="AI5134" s="182" t="s">
        <v>17322</v>
      </c>
    </row>
    <row r="5135" spans="25:35" x14ac:dyDescent="0.4">
      <c r="Y5135" s="182" t="s">
        <v>336</v>
      </c>
      <c r="Z5135" s="182">
        <v>1962</v>
      </c>
      <c r="AA5135" s="182">
        <v>316</v>
      </c>
      <c r="AB5135" s="182">
        <v>19</v>
      </c>
      <c r="AC5135" s="182">
        <v>2</v>
      </c>
      <c r="AD5135" s="182">
        <v>316</v>
      </c>
      <c r="AF5135" s="182" t="s">
        <v>10162</v>
      </c>
      <c r="AG5135" s="182" t="s">
        <v>17312</v>
      </c>
      <c r="AH5135" s="182" t="s">
        <v>2993</v>
      </c>
      <c r="AI5135" s="182" t="s">
        <v>17322</v>
      </c>
    </row>
    <row r="5136" spans="25:35" x14ac:dyDescent="0.4">
      <c r="Y5136" s="182" t="s">
        <v>10170</v>
      </c>
      <c r="Z5136" s="182">
        <v>1963</v>
      </c>
      <c r="AA5136" s="182">
        <v>321.5</v>
      </c>
      <c r="AB5136" s="182">
        <v>17</v>
      </c>
      <c r="AC5136" s="182">
        <v>2</v>
      </c>
      <c r="AD5136" s="182">
        <v>301.7</v>
      </c>
      <c r="AF5136" s="182" t="s">
        <v>1827</v>
      </c>
      <c r="AG5136" s="182" t="s">
        <v>17312</v>
      </c>
      <c r="AH5136" s="182" t="s">
        <v>2993</v>
      </c>
      <c r="AI5136" s="182" t="s">
        <v>17042</v>
      </c>
    </row>
    <row r="5137" spans="25:35" x14ac:dyDescent="0.4">
      <c r="Y5137" s="182" t="s">
        <v>1830</v>
      </c>
      <c r="Z5137" s="182">
        <v>1982</v>
      </c>
      <c r="AA5137" s="182">
        <v>701.8</v>
      </c>
      <c r="AB5137" s="182">
        <v>20</v>
      </c>
      <c r="AC5137" s="182">
        <v>2</v>
      </c>
      <c r="AD5137" s="182">
        <v>701.8</v>
      </c>
      <c r="AF5137" s="182" t="s">
        <v>10163</v>
      </c>
      <c r="AG5137" s="182" t="s">
        <v>17312</v>
      </c>
      <c r="AH5137" s="182" t="s">
        <v>2993</v>
      </c>
      <c r="AI5137" s="182" t="s">
        <v>17322</v>
      </c>
    </row>
    <row r="5138" spans="25:35" x14ac:dyDescent="0.4">
      <c r="Y5138" s="182" t="s">
        <v>10174</v>
      </c>
      <c r="Z5138" s="182">
        <v>1981</v>
      </c>
      <c r="AA5138" s="182">
        <v>995.6</v>
      </c>
      <c r="AB5138" s="182">
        <v>30</v>
      </c>
      <c r="AC5138" s="182">
        <v>2</v>
      </c>
      <c r="AD5138" s="182">
        <v>995.6</v>
      </c>
      <c r="AF5138" s="182" t="s">
        <v>10165</v>
      </c>
      <c r="AG5138" s="182" t="s">
        <v>17312</v>
      </c>
      <c r="AH5138" s="182" t="s">
        <v>2993</v>
      </c>
      <c r="AI5138" s="182" t="s">
        <v>17042</v>
      </c>
    </row>
    <row r="5139" spans="25:35" x14ac:dyDescent="0.4">
      <c r="Y5139" s="182" t="s">
        <v>10176</v>
      </c>
      <c r="Z5139" s="182">
        <v>1982</v>
      </c>
      <c r="AA5139" s="182">
        <v>844.9</v>
      </c>
      <c r="AB5139" s="182">
        <v>32</v>
      </c>
      <c r="AC5139" s="182">
        <v>2</v>
      </c>
      <c r="AD5139" s="182">
        <v>842.7</v>
      </c>
      <c r="AF5139" s="182" t="s">
        <v>1828</v>
      </c>
      <c r="AG5139" s="182" t="s">
        <v>17327</v>
      </c>
      <c r="AH5139" s="182" t="s">
        <v>2993</v>
      </c>
      <c r="AI5139" s="182" t="s">
        <v>17322</v>
      </c>
    </row>
    <row r="5140" spans="25:35" x14ac:dyDescent="0.4">
      <c r="Y5140" s="182" t="s">
        <v>10177</v>
      </c>
      <c r="Z5140" s="182">
        <v>2008</v>
      </c>
      <c r="AA5140" s="182">
        <v>759.5</v>
      </c>
      <c r="AB5140" s="182">
        <v>37</v>
      </c>
      <c r="AC5140" s="182">
        <v>2</v>
      </c>
      <c r="AD5140" s="182">
        <v>759.5</v>
      </c>
      <c r="AF5140" s="182" t="s">
        <v>10168</v>
      </c>
      <c r="AG5140" s="182" t="s">
        <v>17312</v>
      </c>
      <c r="AH5140" s="182" t="s">
        <v>2993</v>
      </c>
      <c r="AI5140" s="182" t="s">
        <v>17322</v>
      </c>
    </row>
    <row r="5141" spans="25:35" x14ac:dyDescent="0.4">
      <c r="Y5141" s="182" t="s">
        <v>10179</v>
      </c>
      <c r="Z5141" s="182">
        <v>1972</v>
      </c>
      <c r="AA5141" s="182">
        <v>281.89999999999998</v>
      </c>
      <c r="AB5141" s="182">
        <v>21</v>
      </c>
      <c r="AC5141" s="182">
        <v>2</v>
      </c>
      <c r="AD5141" s="182">
        <v>281.89999999999998</v>
      </c>
      <c r="AF5141" s="182" t="s">
        <v>1829</v>
      </c>
      <c r="AG5141" s="182" t="s">
        <v>17319</v>
      </c>
      <c r="AH5141" s="182" t="s">
        <v>2993</v>
      </c>
      <c r="AI5141" s="182" t="s">
        <v>17042</v>
      </c>
    </row>
    <row r="5142" spans="25:35" x14ac:dyDescent="0.4">
      <c r="Y5142" s="182" t="s">
        <v>10181</v>
      </c>
      <c r="Z5142" s="182">
        <v>1966</v>
      </c>
      <c r="AA5142" s="182">
        <v>298.89999999999998</v>
      </c>
      <c r="AB5142" s="182">
        <v>21</v>
      </c>
      <c r="AC5142" s="182">
        <v>2</v>
      </c>
      <c r="AD5142" s="182">
        <v>298.89999999999998</v>
      </c>
      <c r="AF5142" s="182" t="s">
        <v>336</v>
      </c>
      <c r="AG5142" s="182" t="s">
        <v>17312</v>
      </c>
      <c r="AH5142" s="182" t="s">
        <v>2993</v>
      </c>
      <c r="AI5142" s="182" t="s">
        <v>17040</v>
      </c>
    </row>
    <row r="5143" spans="25:35" x14ac:dyDescent="0.4">
      <c r="Y5143" s="182" t="s">
        <v>10183</v>
      </c>
      <c r="Z5143" s="182">
        <v>1966</v>
      </c>
      <c r="AA5143" s="182">
        <v>302.89999999999998</v>
      </c>
      <c r="AB5143" s="182">
        <v>21</v>
      </c>
      <c r="AC5143" s="182">
        <v>2</v>
      </c>
      <c r="AD5143" s="182">
        <v>302.89999999999998</v>
      </c>
      <c r="AF5143" s="182" t="s">
        <v>10170</v>
      </c>
      <c r="AG5143" s="182" t="s">
        <v>17312</v>
      </c>
      <c r="AH5143" s="182" t="s">
        <v>2993</v>
      </c>
      <c r="AI5143" s="182" t="s">
        <v>17040</v>
      </c>
    </row>
    <row r="5144" spans="25:35" x14ac:dyDescent="0.4">
      <c r="Y5144" s="182" t="s">
        <v>340</v>
      </c>
      <c r="Z5144" s="182">
        <v>1971</v>
      </c>
      <c r="AA5144" s="182">
        <v>302.89999999999998</v>
      </c>
      <c r="AB5144" s="182">
        <v>21</v>
      </c>
      <c r="AC5144" s="182">
        <v>2</v>
      </c>
      <c r="AD5144" s="182">
        <v>302.89999999999998</v>
      </c>
      <c r="AF5144" s="182" t="s">
        <v>1830</v>
      </c>
      <c r="AG5144" s="182" t="s">
        <v>17312</v>
      </c>
      <c r="AH5144" s="182" t="s">
        <v>2993</v>
      </c>
      <c r="AI5144" s="182" t="s">
        <v>17042</v>
      </c>
    </row>
    <row r="5145" spans="25:35" x14ac:dyDescent="0.4">
      <c r="Y5145" s="182" t="s">
        <v>1831</v>
      </c>
      <c r="Z5145" s="182">
        <v>1984</v>
      </c>
      <c r="AA5145" s="182">
        <v>586.4</v>
      </c>
      <c r="AB5145" s="182">
        <v>31</v>
      </c>
      <c r="AC5145" s="182">
        <v>2</v>
      </c>
      <c r="AD5145" s="182">
        <v>586.4</v>
      </c>
      <c r="AF5145" s="182" t="s">
        <v>10174</v>
      </c>
      <c r="AG5145" s="182" t="s">
        <v>17312</v>
      </c>
      <c r="AH5145" s="182" t="s">
        <v>2993</v>
      </c>
      <c r="AI5145" s="182" t="s">
        <v>17322</v>
      </c>
    </row>
    <row r="5146" spans="25:35" x14ac:dyDescent="0.4">
      <c r="Y5146" s="182" t="s">
        <v>10184</v>
      </c>
      <c r="Z5146" s="182">
        <v>1974</v>
      </c>
      <c r="AA5146" s="182">
        <v>367.9</v>
      </c>
      <c r="AB5146" s="182">
        <v>21</v>
      </c>
      <c r="AC5146" s="182">
        <v>2</v>
      </c>
      <c r="AD5146" s="182">
        <v>367.9</v>
      </c>
      <c r="AF5146" s="182" t="s">
        <v>10176</v>
      </c>
      <c r="AG5146" s="182" t="s">
        <v>17312</v>
      </c>
      <c r="AH5146" s="182" t="s">
        <v>2993</v>
      </c>
      <c r="AI5146" s="182" t="s">
        <v>17322</v>
      </c>
    </row>
    <row r="5147" spans="25:35" x14ac:dyDescent="0.4">
      <c r="Y5147" s="182" t="s">
        <v>10185</v>
      </c>
      <c r="Z5147" s="182">
        <v>1970</v>
      </c>
      <c r="AA5147" s="182">
        <v>363.8</v>
      </c>
      <c r="AB5147" s="182">
        <v>14</v>
      </c>
      <c r="AC5147" s="182">
        <v>2</v>
      </c>
      <c r="AD5147" s="182">
        <v>363.8</v>
      </c>
      <c r="AF5147" s="182" t="s">
        <v>10177</v>
      </c>
      <c r="AG5147" s="182" t="s">
        <v>17312</v>
      </c>
      <c r="AH5147" s="182" t="s">
        <v>2993</v>
      </c>
      <c r="AI5147" s="182" t="s">
        <v>17042</v>
      </c>
    </row>
    <row r="5148" spans="25:35" x14ac:dyDescent="0.4">
      <c r="Y5148" s="182" t="s">
        <v>10187</v>
      </c>
      <c r="Z5148" s="182">
        <v>1952</v>
      </c>
      <c r="AA5148" s="182">
        <v>341.9</v>
      </c>
      <c r="AB5148" s="182">
        <v>26</v>
      </c>
      <c r="AC5148" s="182">
        <v>2</v>
      </c>
      <c r="AD5148" s="182">
        <v>341.9</v>
      </c>
      <c r="AF5148" s="182" t="s">
        <v>10179</v>
      </c>
      <c r="AG5148" s="182" t="s">
        <v>17312</v>
      </c>
      <c r="AH5148" s="182" t="s">
        <v>2993</v>
      </c>
      <c r="AI5148" s="182" t="s">
        <v>17040</v>
      </c>
    </row>
    <row r="5149" spans="25:35" x14ac:dyDescent="0.4">
      <c r="Y5149" s="182" t="s">
        <v>10189</v>
      </c>
      <c r="Z5149" s="182">
        <v>1958</v>
      </c>
      <c r="AA5149" s="182">
        <v>598.79999999999995</v>
      </c>
      <c r="AB5149" s="182">
        <v>31</v>
      </c>
      <c r="AC5149" s="182">
        <v>2</v>
      </c>
      <c r="AD5149" s="182">
        <v>598.79999999999995</v>
      </c>
      <c r="AF5149" s="182" t="s">
        <v>10181</v>
      </c>
      <c r="AG5149" s="182" t="s">
        <v>17312</v>
      </c>
      <c r="AH5149" s="182" t="s">
        <v>2993</v>
      </c>
      <c r="AI5149" s="182" t="s">
        <v>17040</v>
      </c>
    </row>
    <row r="5150" spans="25:35" x14ac:dyDescent="0.4">
      <c r="Y5150" s="182" t="s">
        <v>10190</v>
      </c>
      <c r="Z5150" s="182">
        <v>1981</v>
      </c>
      <c r="AA5150" s="182">
        <v>370.7</v>
      </c>
      <c r="AB5150" s="182">
        <v>21</v>
      </c>
      <c r="AC5150" s="182">
        <v>2</v>
      </c>
      <c r="AD5150" s="182">
        <v>370.7</v>
      </c>
      <c r="AF5150" s="182" t="s">
        <v>10183</v>
      </c>
      <c r="AG5150" s="182" t="s">
        <v>17312</v>
      </c>
      <c r="AH5150" s="182" t="s">
        <v>2993</v>
      </c>
      <c r="AI5150" s="182" t="s">
        <v>17040</v>
      </c>
    </row>
    <row r="5151" spans="25:35" x14ac:dyDescent="0.4">
      <c r="Y5151" s="182" t="s">
        <v>10191</v>
      </c>
      <c r="Z5151" s="182">
        <v>1981</v>
      </c>
      <c r="AA5151" s="182">
        <v>379.4</v>
      </c>
      <c r="AB5151" s="182">
        <v>21</v>
      </c>
      <c r="AC5151" s="182">
        <v>2</v>
      </c>
      <c r="AD5151" s="182">
        <v>379.4</v>
      </c>
      <c r="AF5151" s="182" t="s">
        <v>340</v>
      </c>
      <c r="AG5151" s="182" t="s">
        <v>17312</v>
      </c>
      <c r="AH5151" s="182" t="s">
        <v>2993</v>
      </c>
      <c r="AI5151" s="182" t="s">
        <v>17042</v>
      </c>
    </row>
    <row r="5152" spans="25:35" x14ac:dyDescent="0.4">
      <c r="Y5152" s="182" t="s">
        <v>10192</v>
      </c>
      <c r="Z5152" s="182">
        <v>1958</v>
      </c>
      <c r="AA5152" s="182">
        <v>615.6</v>
      </c>
      <c r="AB5152" s="182">
        <v>44</v>
      </c>
      <c r="AC5152" s="182">
        <v>2</v>
      </c>
      <c r="AD5152" s="182">
        <v>615.6</v>
      </c>
      <c r="AF5152" s="182" t="s">
        <v>1831</v>
      </c>
      <c r="AG5152" s="182" t="s">
        <v>17312</v>
      </c>
      <c r="AH5152" s="182" t="s">
        <v>2993</v>
      </c>
      <c r="AI5152" s="182" t="s">
        <v>17042</v>
      </c>
    </row>
    <row r="5153" spans="25:35" x14ac:dyDescent="0.4">
      <c r="Y5153" s="182" t="s">
        <v>10194</v>
      </c>
      <c r="Z5153" s="182">
        <v>1979</v>
      </c>
      <c r="AA5153" s="182">
        <v>1065.4000000000001</v>
      </c>
      <c r="AB5153" s="182">
        <v>45</v>
      </c>
      <c r="AC5153" s="182">
        <v>2</v>
      </c>
      <c r="AD5153" s="182">
        <v>937.4</v>
      </c>
      <c r="AF5153" s="182" t="s">
        <v>10184</v>
      </c>
      <c r="AG5153" s="182" t="s">
        <v>17312</v>
      </c>
      <c r="AH5153" s="182" t="s">
        <v>2993</v>
      </c>
      <c r="AI5153" s="182" t="s">
        <v>17040</v>
      </c>
    </row>
    <row r="5154" spans="25:35" x14ac:dyDescent="0.4">
      <c r="Y5154" s="182" t="s">
        <v>10195</v>
      </c>
      <c r="Z5154" s="182">
        <v>1975</v>
      </c>
      <c r="AA5154" s="182">
        <v>650.5</v>
      </c>
      <c r="AB5154" s="182">
        <v>20</v>
      </c>
      <c r="AC5154" s="182">
        <v>2</v>
      </c>
      <c r="AD5154" s="182">
        <v>588.9</v>
      </c>
      <c r="AF5154" s="182" t="s">
        <v>10185</v>
      </c>
      <c r="AG5154" s="182" t="s">
        <v>17312</v>
      </c>
      <c r="AH5154" s="182" t="s">
        <v>2993</v>
      </c>
      <c r="AI5154" s="182" t="s">
        <v>17040</v>
      </c>
    </row>
    <row r="5155" spans="25:35" x14ac:dyDescent="0.4">
      <c r="Y5155" s="182" t="s">
        <v>10197</v>
      </c>
      <c r="Z5155" s="182">
        <v>1984</v>
      </c>
      <c r="AA5155" s="182">
        <v>1938.9</v>
      </c>
      <c r="AB5155" s="182">
        <v>61</v>
      </c>
      <c r="AC5155" s="182">
        <v>3</v>
      </c>
      <c r="AD5155" s="182">
        <v>1818.4</v>
      </c>
      <c r="AF5155" s="182" t="s">
        <v>10186</v>
      </c>
      <c r="AG5155" s="182" t="s">
        <v>2993</v>
      </c>
      <c r="AH5155" s="182" t="s">
        <v>2993</v>
      </c>
      <c r="AI5155" s="182" t="s">
        <v>2993</v>
      </c>
    </row>
    <row r="5156" spans="25:35" x14ac:dyDescent="0.4">
      <c r="Y5156" s="182" t="s">
        <v>10198</v>
      </c>
      <c r="Z5156" s="182">
        <v>1996</v>
      </c>
      <c r="AA5156" s="182">
        <v>678.6</v>
      </c>
      <c r="AB5156" s="182">
        <v>33</v>
      </c>
      <c r="AC5156" s="182">
        <v>3</v>
      </c>
      <c r="AD5156" s="182">
        <v>638.6</v>
      </c>
      <c r="AF5156" s="182" t="s">
        <v>10187</v>
      </c>
      <c r="AG5156" s="182" t="s">
        <v>17327</v>
      </c>
      <c r="AH5156" s="182" t="s">
        <v>2993</v>
      </c>
      <c r="AI5156" s="182" t="s">
        <v>17040</v>
      </c>
    </row>
    <row r="5157" spans="25:35" x14ac:dyDescent="0.4">
      <c r="Y5157" s="182" t="s">
        <v>10199</v>
      </c>
      <c r="Z5157" s="182">
        <v>1979</v>
      </c>
      <c r="AA5157" s="182">
        <v>601.70000000000005</v>
      </c>
      <c r="AB5157" s="182">
        <v>13</v>
      </c>
      <c r="AC5157" s="182">
        <v>2</v>
      </c>
      <c r="AD5157" s="182">
        <v>555.29999999999995</v>
      </c>
      <c r="AF5157" s="182" t="s">
        <v>10188</v>
      </c>
      <c r="AG5157" s="182" t="s">
        <v>2993</v>
      </c>
      <c r="AH5157" s="182" t="s">
        <v>2993</v>
      </c>
      <c r="AI5157" s="182" t="s">
        <v>2993</v>
      </c>
    </row>
    <row r="5158" spans="25:35" x14ac:dyDescent="0.4">
      <c r="Y5158" s="182" t="s">
        <v>10200</v>
      </c>
      <c r="Z5158" s="182">
        <v>1997</v>
      </c>
      <c r="AA5158" s="182">
        <v>680</v>
      </c>
      <c r="AB5158" s="182">
        <v>26</v>
      </c>
      <c r="AC5158" s="182">
        <v>3</v>
      </c>
      <c r="AD5158" s="182">
        <v>628.4</v>
      </c>
      <c r="AF5158" s="182" t="s">
        <v>10189</v>
      </c>
      <c r="AG5158" s="182" t="s">
        <v>17327</v>
      </c>
      <c r="AH5158" s="182" t="s">
        <v>2993</v>
      </c>
      <c r="AI5158" s="182" t="s">
        <v>17042</v>
      </c>
    </row>
    <row r="5159" spans="25:35" x14ac:dyDescent="0.4">
      <c r="Y5159" s="182" t="s">
        <v>10202</v>
      </c>
      <c r="Z5159" s="182">
        <v>1977</v>
      </c>
      <c r="AA5159" s="182">
        <v>594.20000000000005</v>
      </c>
      <c r="AB5159" s="182">
        <v>21</v>
      </c>
      <c r="AC5159" s="182">
        <v>2</v>
      </c>
      <c r="AD5159" s="182">
        <v>560.70000000000005</v>
      </c>
      <c r="AF5159" s="182" t="s">
        <v>10190</v>
      </c>
      <c r="AG5159" s="182" t="s">
        <v>17312</v>
      </c>
      <c r="AH5159" s="182" t="s">
        <v>2993</v>
      </c>
      <c r="AI5159" s="182" t="s">
        <v>17040</v>
      </c>
    </row>
    <row r="5160" spans="25:35" x14ac:dyDescent="0.4">
      <c r="Y5160" s="182" t="s">
        <v>10203</v>
      </c>
      <c r="Z5160" s="182">
        <v>1988</v>
      </c>
      <c r="AA5160" s="182">
        <v>690.9</v>
      </c>
      <c r="AB5160" s="182">
        <v>24</v>
      </c>
      <c r="AC5160" s="182">
        <v>3</v>
      </c>
      <c r="AD5160" s="182">
        <v>629.6</v>
      </c>
      <c r="AF5160" s="182" t="s">
        <v>10191</v>
      </c>
      <c r="AG5160" s="182" t="s">
        <v>17312</v>
      </c>
      <c r="AH5160" s="182" t="s">
        <v>2993</v>
      </c>
      <c r="AI5160" s="182" t="s">
        <v>17040</v>
      </c>
    </row>
    <row r="5161" spans="25:35" x14ac:dyDescent="0.4">
      <c r="Y5161" s="182" t="s">
        <v>1832</v>
      </c>
      <c r="Z5161" s="182">
        <v>1985</v>
      </c>
      <c r="AA5161" s="182">
        <v>1422.2</v>
      </c>
      <c r="AB5161" s="182">
        <v>32</v>
      </c>
      <c r="AC5161" s="182">
        <v>2</v>
      </c>
      <c r="AD5161" s="182">
        <v>1301.0999999999999</v>
      </c>
      <c r="AF5161" s="182" t="s">
        <v>10192</v>
      </c>
      <c r="AG5161" s="182" t="s">
        <v>17327</v>
      </c>
      <c r="AH5161" s="182" t="s">
        <v>2993</v>
      </c>
      <c r="AI5161" s="182" t="s">
        <v>17042</v>
      </c>
    </row>
    <row r="5162" spans="25:35" x14ac:dyDescent="0.4">
      <c r="Y5162" s="182" t="s">
        <v>10204</v>
      </c>
      <c r="Z5162" s="182">
        <v>1990</v>
      </c>
      <c r="AA5162" s="182">
        <v>649.79999999999995</v>
      </c>
      <c r="AB5162" s="182">
        <v>32</v>
      </c>
      <c r="AC5162" s="182">
        <v>3</v>
      </c>
      <c r="AD5162" s="182">
        <v>602.29999999999995</v>
      </c>
      <c r="AF5162" s="182" t="s">
        <v>10193</v>
      </c>
      <c r="AG5162" s="182" t="s">
        <v>2993</v>
      </c>
      <c r="AH5162" s="182" t="s">
        <v>2993</v>
      </c>
      <c r="AI5162" s="182" t="s">
        <v>2993</v>
      </c>
    </row>
    <row r="5163" spans="25:35" x14ac:dyDescent="0.4">
      <c r="Y5163" s="182" t="s">
        <v>10205</v>
      </c>
      <c r="Z5163" s="182">
        <v>1987</v>
      </c>
      <c r="AA5163" s="182">
        <v>1029.9000000000001</v>
      </c>
      <c r="AB5163" s="182">
        <v>35</v>
      </c>
      <c r="AC5163" s="182">
        <v>2</v>
      </c>
      <c r="AD5163" s="182">
        <v>901.9</v>
      </c>
      <c r="AF5163" s="182" t="s">
        <v>10194</v>
      </c>
      <c r="AG5163" s="182" t="s">
        <v>17312</v>
      </c>
      <c r="AH5163" s="182" t="s">
        <v>2993</v>
      </c>
      <c r="AI5163" s="182" t="s">
        <v>17322</v>
      </c>
    </row>
    <row r="5164" spans="25:35" x14ac:dyDescent="0.4">
      <c r="Y5164" s="182" t="s">
        <v>1833</v>
      </c>
      <c r="Z5164" s="182">
        <v>1988</v>
      </c>
      <c r="AA5164" s="182">
        <v>1028.9000000000001</v>
      </c>
      <c r="AB5164" s="182">
        <v>36</v>
      </c>
      <c r="AC5164" s="182">
        <v>2</v>
      </c>
      <c r="AD5164" s="182">
        <v>898</v>
      </c>
      <c r="AF5164" s="182" t="s">
        <v>10195</v>
      </c>
      <c r="AG5164" s="182" t="s">
        <v>17312</v>
      </c>
      <c r="AH5164" s="182" t="s">
        <v>2993</v>
      </c>
      <c r="AI5164" s="182" t="s">
        <v>17042</v>
      </c>
    </row>
    <row r="5165" spans="25:35" x14ac:dyDescent="0.4">
      <c r="Y5165" s="182" t="s">
        <v>10206</v>
      </c>
      <c r="Z5165" s="182">
        <v>1965</v>
      </c>
      <c r="AA5165" s="182">
        <v>328.4</v>
      </c>
      <c r="AB5165" s="182">
        <v>15</v>
      </c>
      <c r="AC5165" s="182">
        <v>2</v>
      </c>
      <c r="AD5165" s="182">
        <v>295.8</v>
      </c>
      <c r="AF5165" s="182" t="s">
        <v>10197</v>
      </c>
      <c r="AG5165" s="182" t="s">
        <v>17312</v>
      </c>
      <c r="AH5165" s="182" t="s">
        <v>2993</v>
      </c>
      <c r="AI5165" s="182" t="s">
        <v>17322</v>
      </c>
    </row>
    <row r="5166" spans="25:35" x14ac:dyDescent="0.4">
      <c r="Y5166" s="182" t="s">
        <v>10207</v>
      </c>
      <c r="Z5166" s="182">
        <v>1966</v>
      </c>
      <c r="AA5166" s="182">
        <v>798.9</v>
      </c>
      <c r="AB5166" s="182">
        <v>20</v>
      </c>
      <c r="AC5166" s="182">
        <v>2</v>
      </c>
      <c r="AD5166" s="182">
        <v>739.5</v>
      </c>
      <c r="AF5166" s="182" t="s">
        <v>10198</v>
      </c>
      <c r="AG5166" s="182" t="s">
        <v>17312</v>
      </c>
      <c r="AH5166" s="182" t="s">
        <v>2993</v>
      </c>
      <c r="AI5166" s="182" t="s">
        <v>17040</v>
      </c>
    </row>
    <row r="5167" spans="25:35" x14ac:dyDescent="0.4">
      <c r="Y5167" s="182" t="s">
        <v>10208</v>
      </c>
      <c r="Z5167" s="182">
        <v>1969</v>
      </c>
      <c r="AA5167" s="182">
        <v>809.3</v>
      </c>
      <c r="AB5167" s="182">
        <v>15</v>
      </c>
      <c r="AC5167" s="182">
        <v>2</v>
      </c>
      <c r="AD5167" s="182">
        <v>747.7</v>
      </c>
      <c r="AF5167" s="182" t="s">
        <v>10199</v>
      </c>
      <c r="AG5167" s="182" t="s">
        <v>17312</v>
      </c>
      <c r="AH5167" s="182" t="s">
        <v>2993</v>
      </c>
      <c r="AI5167" s="182" t="s">
        <v>17042</v>
      </c>
    </row>
    <row r="5168" spans="25:35" x14ac:dyDescent="0.4">
      <c r="Y5168" s="182" t="s">
        <v>10210</v>
      </c>
      <c r="Z5168" s="182">
        <v>1996</v>
      </c>
      <c r="AA5168" s="182">
        <v>626.29999999999995</v>
      </c>
      <c r="AB5168" s="182">
        <v>19</v>
      </c>
      <c r="AC5168" s="182">
        <v>2</v>
      </c>
      <c r="AD5168" s="182">
        <v>575.1</v>
      </c>
      <c r="AF5168" s="182" t="s">
        <v>10200</v>
      </c>
      <c r="AG5168" s="182" t="s">
        <v>17312</v>
      </c>
      <c r="AH5168" s="182" t="s">
        <v>2993</v>
      </c>
      <c r="AI5168" s="182" t="s">
        <v>17040</v>
      </c>
    </row>
    <row r="5169" spans="25:35" x14ac:dyDescent="0.4">
      <c r="Y5169" s="182" t="s">
        <v>10212</v>
      </c>
      <c r="Z5169" s="182">
        <v>1998</v>
      </c>
      <c r="AA5169" s="182">
        <v>609.9</v>
      </c>
      <c r="AB5169" s="182">
        <v>30</v>
      </c>
      <c r="AC5169" s="182">
        <v>2</v>
      </c>
      <c r="AD5169" s="182">
        <v>559.1</v>
      </c>
      <c r="AF5169" s="182" t="s">
        <v>10202</v>
      </c>
      <c r="AG5169" s="182" t="s">
        <v>17312</v>
      </c>
      <c r="AH5169" s="182" t="s">
        <v>2993</v>
      </c>
      <c r="AI5169" s="182" t="s">
        <v>17042</v>
      </c>
    </row>
    <row r="5170" spans="25:35" x14ac:dyDescent="0.4">
      <c r="Y5170" s="182" t="s">
        <v>10213</v>
      </c>
      <c r="Z5170" s="182">
        <v>1992</v>
      </c>
      <c r="AA5170" s="182">
        <v>618.1</v>
      </c>
      <c r="AB5170" s="182">
        <v>28</v>
      </c>
      <c r="AC5170" s="182">
        <v>2</v>
      </c>
      <c r="AD5170" s="182">
        <v>568.20000000000005</v>
      </c>
      <c r="AF5170" s="182" t="s">
        <v>10203</v>
      </c>
      <c r="AG5170" s="182" t="s">
        <v>17312</v>
      </c>
      <c r="AH5170" s="182" t="s">
        <v>2993</v>
      </c>
      <c r="AI5170" s="182" t="s">
        <v>17040</v>
      </c>
    </row>
    <row r="5171" spans="25:35" x14ac:dyDescent="0.4">
      <c r="Y5171" s="182" t="s">
        <v>10215</v>
      </c>
      <c r="Z5171" s="182">
        <v>1991</v>
      </c>
      <c r="AA5171" s="182">
        <v>645.5</v>
      </c>
      <c r="AB5171" s="182">
        <v>31</v>
      </c>
      <c r="AC5171" s="182">
        <v>2</v>
      </c>
      <c r="AD5171" s="182">
        <v>597.29999999999995</v>
      </c>
      <c r="AF5171" s="182" t="s">
        <v>1832</v>
      </c>
      <c r="AG5171" s="182" t="s">
        <v>17312</v>
      </c>
      <c r="AH5171" s="182" t="s">
        <v>2993</v>
      </c>
      <c r="AI5171" s="182" t="s">
        <v>17322</v>
      </c>
    </row>
    <row r="5172" spans="25:35" x14ac:dyDescent="0.4">
      <c r="Y5172" s="182" t="s">
        <v>10216</v>
      </c>
      <c r="Z5172" s="182">
        <v>1993</v>
      </c>
      <c r="AA5172" s="182">
        <v>608.5</v>
      </c>
      <c r="AB5172" s="182">
        <v>26</v>
      </c>
      <c r="AC5172" s="182">
        <v>2</v>
      </c>
      <c r="AD5172" s="182">
        <v>559</v>
      </c>
      <c r="AF5172" s="182" t="s">
        <v>10204</v>
      </c>
      <c r="AG5172" s="182" t="s">
        <v>17312</v>
      </c>
      <c r="AH5172" s="182" t="s">
        <v>2993</v>
      </c>
      <c r="AI5172" s="182" t="s">
        <v>17040</v>
      </c>
    </row>
    <row r="5173" spans="25:35" x14ac:dyDescent="0.4">
      <c r="Y5173" s="182" t="s">
        <v>10217</v>
      </c>
      <c r="Z5173" s="182">
        <v>1955</v>
      </c>
      <c r="AA5173" s="182">
        <v>338.6</v>
      </c>
      <c r="AB5173" s="182">
        <v>16</v>
      </c>
      <c r="AC5173" s="182">
        <v>2</v>
      </c>
      <c r="AD5173" s="182">
        <v>297.39999999999998</v>
      </c>
      <c r="AF5173" s="182" t="s">
        <v>10205</v>
      </c>
      <c r="AG5173" s="182" t="s">
        <v>17312</v>
      </c>
      <c r="AH5173" s="182" t="s">
        <v>2993</v>
      </c>
      <c r="AI5173" s="182" t="s">
        <v>17322</v>
      </c>
    </row>
    <row r="5174" spans="25:35" x14ac:dyDescent="0.4">
      <c r="Y5174" s="182" t="s">
        <v>10218</v>
      </c>
      <c r="Z5174" s="182">
        <v>1994</v>
      </c>
      <c r="AA5174" s="182">
        <v>906.6</v>
      </c>
      <c r="AB5174" s="182">
        <v>36</v>
      </c>
      <c r="AC5174" s="182">
        <v>2</v>
      </c>
      <c r="AD5174" s="182">
        <v>848.2</v>
      </c>
      <c r="AF5174" s="182" t="s">
        <v>1833</v>
      </c>
      <c r="AG5174" s="182" t="s">
        <v>17312</v>
      </c>
      <c r="AH5174" s="182" t="s">
        <v>2993</v>
      </c>
      <c r="AI5174" s="182" t="s">
        <v>17322</v>
      </c>
    </row>
    <row r="5175" spans="25:35" x14ac:dyDescent="0.4">
      <c r="Y5175" s="182" t="s">
        <v>335</v>
      </c>
      <c r="Z5175" s="182">
        <v>1973</v>
      </c>
      <c r="AA5175" s="182">
        <v>775.8</v>
      </c>
      <c r="AB5175" s="182">
        <v>35</v>
      </c>
      <c r="AC5175" s="182">
        <v>2</v>
      </c>
      <c r="AD5175" s="182">
        <v>718.4</v>
      </c>
      <c r="AF5175" s="182" t="s">
        <v>10206</v>
      </c>
      <c r="AG5175" s="182" t="s">
        <v>17312</v>
      </c>
      <c r="AH5175" s="182" t="s">
        <v>2993</v>
      </c>
      <c r="AI5175" s="182" t="s">
        <v>17040</v>
      </c>
    </row>
    <row r="5176" spans="25:35" x14ac:dyDescent="0.4">
      <c r="Y5176" s="182" t="s">
        <v>10219</v>
      </c>
      <c r="Z5176" s="182">
        <v>1974</v>
      </c>
      <c r="AA5176" s="182">
        <v>781.1</v>
      </c>
      <c r="AB5176" s="182">
        <v>41</v>
      </c>
      <c r="AC5176" s="182">
        <v>2</v>
      </c>
      <c r="AD5176" s="182">
        <v>721.6</v>
      </c>
      <c r="AF5176" s="182" t="s">
        <v>10207</v>
      </c>
      <c r="AG5176" s="182" t="s">
        <v>17312</v>
      </c>
      <c r="AH5176" s="182" t="s">
        <v>2993</v>
      </c>
      <c r="AI5176" s="182" t="s">
        <v>17042</v>
      </c>
    </row>
    <row r="5177" spans="25:35" x14ac:dyDescent="0.4">
      <c r="Y5177" s="182" t="s">
        <v>10220</v>
      </c>
      <c r="Z5177" s="182">
        <v>1976</v>
      </c>
      <c r="AA5177" s="182">
        <v>771.2</v>
      </c>
      <c r="AB5177" s="182">
        <v>40</v>
      </c>
      <c r="AC5177" s="182">
        <v>2</v>
      </c>
      <c r="AD5177" s="182">
        <v>712.2</v>
      </c>
      <c r="AF5177" s="182" t="s">
        <v>10208</v>
      </c>
      <c r="AG5177" s="182" t="s">
        <v>17312</v>
      </c>
      <c r="AH5177" s="182" t="s">
        <v>2993</v>
      </c>
      <c r="AI5177" s="182" t="s">
        <v>17042</v>
      </c>
    </row>
    <row r="5178" spans="25:35" x14ac:dyDescent="0.4">
      <c r="Y5178" s="182" t="s">
        <v>10222</v>
      </c>
      <c r="Z5178" s="182">
        <v>1977</v>
      </c>
      <c r="AA5178" s="182">
        <v>883</v>
      </c>
      <c r="AB5178" s="182">
        <v>44</v>
      </c>
      <c r="AC5178" s="182">
        <v>2</v>
      </c>
      <c r="AD5178" s="182">
        <v>796.9</v>
      </c>
      <c r="AF5178" s="182" t="s">
        <v>10210</v>
      </c>
      <c r="AG5178" s="182" t="s">
        <v>17312</v>
      </c>
      <c r="AH5178" s="182" t="s">
        <v>2993</v>
      </c>
      <c r="AI5178" s="182" t="s">
        <v>17042</v>
      </c>
    </row>
    <row r="5179" spans="25:35" x14ac:dyDescent="0.4">
      <c r="Y5179" s="182" t="s">
        <v>10223</v>
      </c>
      <c r="Z5179" s="182">
        <v>1978</v>
      </c>
      <c r="AA5179" s="182">
        <v>945.4</v>
      </c>
      <c r="AB5179" s="182">
        <v>56</v>
      </c>
      <c r="AC5179" s="182">
        <v>2</v>
      </c>
      <c r="AD5179" s="182">
        <v>856.5</v>
      </c>
      <c r="AF5179" s="182" t="s">
        <v>10212</v>
      </c>
      <c r="AG5179" s="182" t="s">
        <v>17312</v>
      </c>
      <c r="AH5179" s="182" t="s">
        <v>2993</v>
      </c>
      <c r="AI5179" s="182" t="s">
        <v>17042</v>
      </c>
    </row>
    <row r="5180" spans="25:35" x14ac:dyDescent="0.4">
      <c r="Y5180" s="182" t="s">
        <v>10224</v>
      </c>
      <c r="Z5180" s="182">
        <v>1979</v>
      </c>
      <c r="AA5180" s="182">
        <v>925.7</v>
      </c>
      <c r="AB5180" s="182">
        <v>46</v>
      </c>
      <c r="AC5180" s="182">
        <v>2</v>
      </c>
      <c r="AD5180" s="182">
        <v>839.9</v>
      </c>
      <c r="AF5180" s="182" t="s">
        <v>10213</v>
      </c>
      <c r="AG5180" s="182" t="s">
        <v>17312</v>
      </c>
      <c r="AH5180" s="182" t="s">
        <v>2993</v>
      </c>
      <c r="AI5180" s="182" t="s">
        <v>17042</v>
      </c>
    </row>
    <row r="5181" spans="25:35" x14ac:dyDescent="0.4">
      <c r="Y5181" s="182" t="s">
        <v>10225</v>
      </c>
      <c r="Z5181" s="182">
        <v>1980</v>
      </c>
      <c r="AA5181" s="182">
        <v>951</v>
      </c>
      <c r="AB5181" s="182">
        <v>55</v>
      </c>
      <c r="AC5181" s="182">
        <v>2</v>
      </c>
      <c r="AD5181" s="182">
        <v>865</v>
      </c>
      <c r="AF5181" s="182" t="s">
        <v>10215</v>
      </c>
      <c r="AG5181" s="182" t="s">
        <v>17312</v>
      </c>
      <c r="AH5181" s="182" t="s">
        <v>2993</v>
      </c>
      <c r="AI5181" s="182" t="s">
        <v>17042</v>
      </c>
    </row>
    <row r="5182" spans="25:35" x14ac:dyDescent="0.4">
      <c r="Y5182" s="182" t="s">
        <v>10226</v>
      </c>
      <c r="Z5182" s="182">
        <v>1967</v>
      </c>
      <c r="AA5182" s="182">
        <v>329.1</v>
      </c>
      <c r="AB5182" s="182">
        <v>15</v>
      </c>
      <c r="AC5182" s="182">
        <v>2</v>
      </c>
      <c r="AD5182" s="182">
        <v>299.10000000000002</v>
      </c>
      <c r="AF5182" s="182" t="s">
        <v>10216</v>
      </c>
      <c r="AG5182" s="182" t="s">
        <v>17312</v>
      </c>
      <c r="AH5182" s="182" t="s">
        <v>2993</v>
      </c>
      <c r="AI5182" s="182" t="s">
        <v>17042</v>
      </c>
    </row>
    <row r="5183" spans="25:35" x14ac:dyDescent="0.4">
      <c r="Y5183" s="182" t="s">
        <v>10227</v>
      </c>
      <c r="Z5183" s="182">
        <v>1966</v>
      </c>
      <c r="AA5183" s="182">
        <v>321.39999999999998</v>
      </c>
      <c r="AB5183" s="182">
        <v>18</v>
      </c>
      <c r="AC5183" s="182">
        <v>2</v>
      </c>
      <c r="AD5183" s="182">
        <v>291.39999999999998</v>
      </c>
      <c r="AF5183" s="182" t="s">
        <v>10217</v>
      </c>
      <c r="AG5183" s="182" t="s">
        <v>17312</v>
      </c>
      <c r="AH5183" s="182" t="s">
        <v>2993</v>
      </c>
      <c r="AI5183" s="182" t="s">
        <v>17040</v>
      </c>
    </row>
    <row r="5184" spans="25:35" x14ac:dyDescent="0.4">
      <c r="Y5184" s="182" t="s">
        <v>10228</v>
      </c>
      <c r="Z5184" s="182">
        <v>1971</v>
      </c>
      <c r="AA5184" s="182">
        <v>326.39999999999998</v>
      </c>
      <c r="AB5184" s="182">
        <v>16</v>
      </c>
      <c r="AC5184" s="182">
        <v>2</v>
      </c>
      <c r="AD5184" s="182">
        <v>294</v>
      </c>
      <c r="AF5184" s="182" t="s">
        <v>10218</v>
      </c>
      <c r="AG5184" s="182" t="s">
        <v>17312</v>
      </c>
      <c r="AH5184" s="182" t="s">
        <v>2993</v>
      </c>
      <c r="AI5184" s="182" t="s">
        <v>17322</v>
      </c>
    </row>
    <row r="5185" spans="25:35" x14ac:dyDescent="0.4">
      <c r="Y5185" s="182" t="s">
        <v>10230</v>
      </c>
      <c r="Z5185" s="182">
        <v>1972</v>
      </c>
      <c r="AA5185" s="182">
        <v>331.7</v>
      </c>
      <c r="AB5185" s="182">
        <v>11</v>
      </c>
      <c r="AC5185" s="182">
        <v>2</v>
      </c>
      <c r="AD5185" s="182">
        <v>299.7</v>
      </c>
      <c r="AF5185" s="182" t="s">
        <v>335</v>
      </c>
      <c r="AG5185" s="182" t="s">
        <v>17312</v>
      </c>
      <c r="AH5185" s="182" t="s">
        <v>2993</v>
      </c>
      <c r="AI5185" s="182" t="s">
        <v>17042</v>
      </c>
    </row>
    <row r="5186" spans="25:35" x14ac:dyDescent="0.4">
      <c r="Y5186" s="182" t="s">
        <v>10231</v>
      </c>
      <c r="Z5186" s="182">
        <v>1964</v>
      </c>
      <c r="AA5186" s="182">
        <v>341.5</v>
      </c>
      <c r="AB5186" s="182">
        <v>21</v>
      </c>
      <c r="AC5186" s="182">
        <v>2</v>
      </c>
      <c r="AD5186" s="182">
        <v>311.39999999999998</v>
      </c>
      <c r="AF5186" s="182" t="s">
        <v>10219</v>
      </c>
      <c r="AG5186" s="182" t="s">
        <v>17312</v>
      </c>
      <c r="AH5186" s="182" t="s">
        <v>2993</v>
      </c>
      <c r="AI5186" s="182" t="s">
        <v>17042</v>
      </c>
    </row>
    <row r="5187" spans="25:35" x14ac:dyDescent="0.4">
      <c r="Y5187" s="182" t="s">
        <v>10232</v>
      </c>
      <c r="Z5187" s="182">
        <v>1965</v>
      </c>
      <c r="AA5187" s="182">
        <v>330.9</v>
      </c>
      <c r="AB5187" s="182">
        <v>15</v>
      </c>
      <c r="AC5187" s="182">
        <v>2</v>
      </c>
      <c r="AD5187" s="182">
        <v>309.3</v>
      </c>
      <c r="AF5187" s="182" t="s">
        <v>10220</v>
      </c>
      <c r="AG5187" s="182" t="s">
        <v>17312</v>
      </c>
      <c r="AH5187" s="182" t="s">
        <v>2993</v>
      </c>
      <c r="AI5187" s="182" t="s">
        <v>17042</v>
      </c>
    </row>
    <row r="5188" spans="25:35" x14ac:dyDescent="0.4">
      <c r="Y5188" s="182" t="s">
        <v>10234</v>
      </c>
      <c r="Z5188" s="182">
        <v>1965</v>
      </c>
      <c r="AA5188" s="182">
        <v>325.7</v>
      </c>
      <c r="AB5188" s="182">
        <v>20</v>
      </c>
      <c r="AC5188" s="182">
        <v>2</v>
      </c>
      <c r="AD5188" s="182">
        <v>296.10000000000002</v>
      </c>
      <c r="AF5188" s="182" t="s">
        <v>10222</v>
      </c>
      <c r="AG5188" s="182" t="s">
        <v>17312</v>
      </c>
      <c r="AH5188" s="182" t="s">
        <v>2993</v>
      </c>
      <c r="AI5188" s="182" t="s">
        <v>17322</v>
      </c>
    </row>
    <row r="5189" spans="25:35" x14ac:dyDescent="0.4">
      <c r="Y5189" s="182" t="s">
        <v>1834</v>
      </c>
      <c r="Z5189" s="182">
        <v>1929</v>
      </c>
      <c r="AA5189" s="182">
        <v>582.6</v>
      </c>
      <c r="AB5189" s="182">
        <v>39</v>
      </c>
      <c r="AC5189" s="182">
        <v>2</v>
      </c>
      <c r="AD5189" s="182">
        <v>359.6</v>
      </c>
      <c r="AF5189" s="182" t="s">
        <v>10223</v>
      </c>
      <c r="AG5189" s="182" t="s">
        <v>17312</v>
      </c>
      <c r="AH5189" s="182" t="s">
        <v>2993</v>
      </c>
      <c r="AI5189" s="182" t="s">
        <v>17322</v>
      </c>
    </row>
    <row r="5190" spans="25:35" x14ac:dyDescent="0.4">
      <c r="Y5190" s="182" t="s">
        <v>10235</v>
      </c>
      <c r="Z5190" s="182">
        <v>1994</v>
      </c>
      <c r="AA5190" s="182">
        <v>2105.4</v>
      </c>
      <c r="AB5190" s="182">
        <v>95</v>
      </c>
      <c r="AC5190" s="182">
        <v>3</v>
      </c>
      <c r="AD5190" s="182">
        <v>2105.4</v>
      </c>
      <c r="AF5190" s="182" t="s">
        <v>10224</v>
      </c>
      <c r="AG5190" s="182" t="s">
        <v>17312</v>
      </c>
      <c r="AH5190" s="182" t="s">
        <v>2993</v>
      </c>
      <c r="AI5190" s="182" t="s">
        <v>17322</v>
      </c>
    </row>
    <row r="5191" spans="25:35" x14ac:dyDescent="0.4">
      <c r="Y5191" s="182" t="s">
        <v>10236</v>
      </c>
      <c r="Z5191" s="182">
        <v>2001</v>
      </c>
      <c r="AA5191" s="182">
        <v>707.1</v>
      </c>
      <c r="AB5191" s="182">
        <v>37</v>
      </c>
      <c r="AC5191" s="182">
        <v>3</v>
      </c>
      <c r="AD5191" s="182">
        <v>649.9</v>
      </c>
      <c r="AF5191" s="182" t="s">
        <v>10225</v>
      </c>
      <c r="AG5191" s="182" t="s">
        <v>17312</v>
      </c>
      <c r="AH5191" s="182" t="s">
        <v>2993</v>
      </c>
      <c r="AI5191" s="182" t="s">
        <v>17322</v>
      </c>
    </row>
    <row r="5192" spans="25:35" x14ac:dyDescent="0.4">
      <c r="Y5192" s="182" t="s">
        <v>10237</v>
      </c>
      <c r="Z5192" s="182">
        <v>1969</v>
      </c>
      <c r="AA5192" s="182">
        <v>408.6</v>
      </c>
      <c r="AB5192" s="182">
        <v>12</v>
      </c>
      <c r="AC5192" s="182">
        <v>1</v>
      </c>
      <c r="AD5192" s="182">
        <v>363.2</v>
      </c>
      <c r="AF5192" s="182" t="s">
        <v>10226</v>
      </c>
      <c r="AG5192" s="182" t="s">
        <v>17312</v>
      </c>
      <c r="AH5192" s="182" t="s">
        <v>2993</v>
      </c>
      <c r="AI5192" s="182" t="s">
        <v>17040</v>
      </c>
    </row>
    <row r="5193" spans="25:35" x14ac:dyDescent="0.4">
      <c r="Y5193" s="182" t="s">
        <v>10238</v>
      </c>
      <c r="Z5193" s="182">
        <v>2003</v>
      </c>
      <c r="AA5193" s="182">
        <v>685.4</v>
      </c>
      <c r="AB5193" s="182">
        <v>35</v>
      </c>
      <c r="AC5193" s="182">
        <v>3</v>
      </c>
      <c r="AD5193" s="182">
        <v>640.5</v>
      </c>
      <c r="AF5193" s="182" t="s">
        <v>10227</v>
      </c>
      <c r="AG5193" s="182" t="s">
        <v>17312</v>
      </c>
      <c r="AH5193" s="182" t="s">
        <v>2993</v>
      </c>
      <c r="AI5193" s="182" t="s">
        <v>17040</v>
      </c>
    </row>
    <row r="5194" spans="25:35" x14ac:dyDescent="0.4">
      <c r="Y5194" s="182" t="s">
        <v>10239</v>
      </c>
      <c r="Z5194" s="182">
        <v>1973</v>
      </c>
      <c r="AA5194" s="182">
        <v>1885.6</v>
      </c>
      <c r="AB5194" s="182">
        <v>66</v>
      </c>
      <c r="AC5194" s="182">
        <v>3</v>
      </c>
      <c r="AD5194" s="182">
        <v>1712.4</v>
      </c>
      <c r="AF5194" s="182" t="s">
        <v>10228</v>
      </c>
      <c r="AG5194" s="182" t="s">
        <v>17312</v>
      </c>
      <c r="AH5194" s="182" t="s">
        <v>2993</v>
      </c>
      <c r="AI5194" s="182" t="s">
        <v>17040</v>
      </c>
    </row>
    <row r="5195" spans="25:35" x14ac:dyDescent="0.4">
      <c r="Y5195" s="182" t="s">
        <v>1835</v>
      </c>
      <c r="Z5195" s="182">
        <v>2005</v>
      </c>
      <c r="AA5195" s="182">
        <v>692.8</v>
      </c>
      <c r="AB5195" s="182">
        <v>33</v>
      </c>
      <c r="AC5195" s="182">
        <v>3</v>
      </c>
      <c r="AD5195" s="182">
        <v>639.6</v>
      </c>
      <c r="AF5195" s="182" t="s">
        <v>10230</v>
      </c>
      <c r="AG5195" s="182" t="s">
        <v>17312</v>
      </c>
      <c r="AH5195" s="182" t="s">
        <v>2993</v>
      </c>
      <c r="AI5195" s="182" t="s">
        <v>17040</v>
      </c>
    </row>
    <row r="5196" spans="25:35" x14ac:dyDescent="0.4">
      <c r="Y5196" s="182" t="s">
        <v>10241</v>
      </c>
      <c r="Z5196" s="182">
        <v>1960</v>
      </c>
      <c r="AA5196" s="182">
        <v>1055.7</v>
      </c>
      <c r="AB5196" s="182">
        <v>45</v>
      </c>
      <c r="AC5196" s="182">
        <v>1</v>
      </c>
      <c r="AD5196" s="182">
        <v>845.7</v>
      </c>
      <c r="AF5196" s="182" t="s">
        <v>10231</v>
      </c>
      <c r="AG5196" s="182" t="s">
        <v>17312</v>
      </c>
      <c r="AH5196" s="182" t="s">
        <v>2993</v>
      </c>
      <c r="AI5196" s="182" t="s">
        <v>17040</v>
      </c>
    </row>
    <row r="5197" spans="25:35" x14ac:dyDescent="0.4">
      <c r="Y5197" s="182" t="s">
        <v>10243</v>
      </c>
      <c r="Z5197" s="182">
        <v>1961</v>
      </c>
      <c r="AA5197" s="182">
        <v>299.60000000000002</v>
      </c>
      <c r="AB5197" s="182">
        <v>14</v>
      </c>
      <c r="AC5197" s="182">
        <v>2</v>
      </c>
      <c r="AD5197" s="182">
        <v>276.7</v>
      </c>
      <c r="AF5197" s="182" t="s">
        <v>10232</v>
      </c>
      <c r="AG5197" s="182" t="s">
        <v>17312</v>
      </c>
      <c r="AH5197" s="182" t="s">
        <v>2993</v>
      </c>
      <c r="AI5197" s="182" t="s">
        <v>17040</v>
      </c>
    </row>
    <row r="5198" spans="25:35" x14ac:dyDescent="0.4">
      <c r="Y5198" s="182" t="s">
        <v>10244</v>
      </c>
      <c r="Z5198" s="182">
        <v>1963</v>
      </c>
      <c r="AA5198" s="182">
        <v>1048.5999999999999</v>
      </c>
      <c r="AB5198" s="182">
        <v>45</v>
      </c>
      <c r="AC5198" s="182">
        <v>2</v>
      </c>
      <c r="AD5198" s="182">
        <v>976.5</v>
      </c>
      <c r="AF5198" s="182" t="s">
        <v>10234</v>
      </c>
      <c r="AG5198" s="182" t="s">
        <v>17312</v>
      </c>
      <c r="AH5198" s="182" t="s">
        <v>2993</v>
      </c>
      <c r="AI5198" s="182" t="s">
        <v>17040</v>
      </c>
    </row>
    <row r="5199" spans="25:35" x14ac:dyDescent="0.4">
      <c r="Y5199" s="182" t="s">
        <v>10246</v>
      </c>
      <c r="Z5199" s="182">
        <v>1962</v>
      </c>
      <c r="AA5199" s="182">
        <v>319</v>
      </c>
      <c r="AB5199" s="182">
        <v>16</v>
      </c>
      <c r="AC5199" s="182">
        <v>2</v>
      </c>
      <c r="AD5199" s="182">
        <v>291.10000000000002</v>
      </c>
      <c r="AF5199" s="182" t="s">
        <v>1834</v>
      </c>
      <c r="AG5199" s="182" t="s">
        <v>17327</v>
      </c>
      <c r="AH5199" s="182" t="s">
        <v>2993</v>
      </c>
      <c r="AI5199" s="182" t="s">
        <v>17042</v>
      </c>
    </row>
    <row r="5200" spans="25:35" x14ac:dyDescent="0.4">
      <c r="Y5200" s="182" t="s">
        <v>10247</v>
      </c>
      <c r="Z5200" s="182">
        <v>1980</v>
      </c>
      <c r="AA5200" s="182">
        <v>375.1</v>
      </c>
      <c r="AB5200" s="182">
        <v>21</v>
      </c>
      <c r="AC5200" s="182">
        <v>2</v>
      </c>
      <c r="AD5200" s="182">
        <v>344.5</v>
      </c>
      <c r="AF5200" s="182" t="s">
        <v>10235</v>
      </c>
      <c r="AG5200" s="182" t="s">
        <v>17312</v>
      </c>
      <c r="AH5200" s="182" t="s">
        <v>2993</v>
      </c>
      <c r="AI5200" s="182" t="s">
        <v>17315</v>
      </c>
    </row>
    <row r="5201" spans="25:35" x14ac:dyDescent="0.4">
      <c r="Y5201" s="182" t="s">
        <v>10248</v>
      </c>
      <c r="Z5201" s="182">
        <v>1990</v>
      </c>
      <c r="AA5201" s="182">
        <v>388</v>
      </c>
      <c r="AB5201" s="182">
        <v>23</v>
      </c>
      <c r="AC5201" s="182">
        <v>2</v>
      </c>
      <c r="AD5201" s="182">
        <v>356.3</v>
      </c>
      <c r="AF5201" s="182" t="s">
        <v>10236</v>
      </c>
      <c r="AG5201" s="182" t="s">
        <v>17312</v>
      </c>
      <c r="AH5201" s="182" t="s">
        <v>2993</v>
      </c>
      <c r="AI5201" s="182" t="s">
        <v>17040</v>
      </c>
    </row>
    <row r="5202" spans="25:35" x14ac:dyDescent="0.4">
      <c r="Y5202" s="182" t="s">
        <v>1836</v>
      </c>
      <c r="Z5202" s="182">
        <v>1931</v>
      </c>
      <c r="AA5202" s="182">
        <v>402</v>
      </c>
      <c r="AB5202" s="182">
        <v>22</v>
      </c>
      <c r="AC5202" s="182">
        <v>2</v>
      </c>
      <c r="AD5202" s="182">
        <v>360.9</v>
      </c>
      <c r="AF5202" s="182" t="s">
        <v>10237</v>
      </c>
      <c r="AG5202" s="182" t="s">
        <v>17327</v>
      </c>
      <c r="AH5202" s="182" t="s">
        <v>2993</v>
      </c>
      <c r="AI5202" s="182" t="s">
        <v>17322</v>
      </c>
    </row>
    <row r="5203" spans="25:35" x14ac:dyDescent="0.4">
      <c r="Y5203" s="182" t="s">
        <v>10250</v>
      </c>
      <c r="Z5203" s="182">
        <v>1984</v>
      </c>
      <c r="AA5203" s="182">
        <v>917.8</v>
      </c>
      <c r="AB5203" s="182">
        <v>40</v>
      </c>
      <c r="AC5203" s="182">
        <v>2</v>
      </c>
      <c r="AD5203" s="182">
        <v>917.8</v>
      </c>
      <c r="AF5203" s="182" t="s">
        <v>10238</v>
      </c>
      <c r="AG5203" s="182" t="s">
        <v>17312</v>
      </c>
      <c r="AH5203" s="182" t="s">
        <v>2993</v>
      </c>
      <c r="AI5203" s="182" t="s">
        <v>17040</v>
      </c>
    </row>
    <row r="5204" spans="25:35" x14ac:dyDescent="0.4">
      <c r="Y5204" s="182" t="s">
        <v>10251</v>
      </c>
      <c r="Z5204" s="182">
        <v>1953</v>
      </c>
      <c r="AA5204" s="182">
        <v>267.7</v>
      </c>
      <c r="AB5204" s="182">
        <v>21</v>
      </c>
      <c r="AC5204" s="182">
        <v>2</v>
      </c>
      <c r="AD5204" s="182">
        <v>267.7</v>
      </c>
      <c r="AF5204" s="182" t="s">
        <v>10239</v>
      </c>
      <c r="AG5204" s="182" t="s">
        <v>17312</v>
      </c>
      <c r="AH5204" s="182" t="s">
        <v>17316</v>
      </c>
      <c r="AI5204" s="182" t="s">
        <v>17315</v>
      </c>
    </row>
    <row r="5205" spans="25:35" x14ac:dyDescent="0.4">
      <c r="Y5205" s="182" t="s">
        <v>10252</v>
      </c>
      <c r="Z5205" s="182">
        <v>1955</v>
      </c>
      <c r="AA5205" s="182">
        <v>234.3</v>
      </c>
      <c r="AB5205" s="182">
        <v>21</v>
      </c>
      <c r="AC5205" s="182">
        <v>2</v>
      </c>
      <c r="AD5205" s="182">
        <v>234.3</v>
      </c>
      <c r="AF5205" s="182" t="s">
        <v>1835</v>
      </c>
      <c r="AG5205" s="182" t="s">
        <v>17312</v>
      </c>
      <c r="AH5205" s="182" t="s">
        <v>2993</v>
      </c>
      <c r="AI5205" s="182" t="s">
        <v>17040</v>
      </c>
    </row>
    <row r="5206" spans="25:35" x14ac:dyDescent="0.4">
      <c r="Y5206" s="182" t="s">
        <v>10253</v>
      </c>
      <c r="Z5206" s="182">
        <v>1987</v>
      </c>
      <c r="AA5206" s="182">
        <v>528.29999999999995</v>
      </c>
      <c r="AB5206" s="182">
        <v>47</v>
      </c>
      <c r="AC5206" s="182">
        <v>2</v>
      </c>
      <c r="AD5206" s="182">
        <v>528.29999999999995</v>
      </c>
      <c r="AF5206" s="182" t="s">
        <v>10241</v>
      </c>
      <c r="AG5206" s="182" t="s">
        <v>17312</v>
      </c>
      <c r="AH5206" s="182" t="s">
        <v>17348</v>
      </c>
      <c r="AI5206" s="182" t="s">
        <v>17042</v>
      </c>
    </row>
    <row r="5207" spans="25:35" x14ac:dyDescent="0.4">
      <c r="Y5207" s="182" t="s">
        <v>10254</v>
      </c>
      <c r="Z5207" s="182">
        <v>1961</v>
      </c>
      <c r="AA5207" s="182">
        <v>288</v>
      </c>
      <c r="AB5207" s="182">
        <v>17</v>
      </c>
      <c r="AC5207" s="182">
        <v>2</v>
      </c>
      <c r="AD5207" s="182">
        <v>257.89999999999998</v>
      </c>
      <c r="AF5207" s="182" t="s">
        <v>10243</v>
      </c>
      <c r="AG5207" s="182" t="s">
        <v>17312</v>
      </c>
      <c r="AH5207" s="182" t="s">
        <v>17505</v>
      </c>
      <c r="AI5207" s="182" t="s">
        <v>17040</v>
      </c>
    </row>
    <row r="5208" spans="25:35" x14ac:dyDescent="0.4">
      <c r="Y5208" s="182" t="s">
        <v>1837</v>
      </c>
      <c r="Z5208" s="182">
        <v>1986</v>
      </c>
      <c r="AA5208" s="182">
        <v>536.4</v>
      </c>
      <c r="AB5208" s="182">
        <v>47</v>
      </c>
      <c r="AC5208" s="182">
        <v>2</v>
      </c>
      <c r="AD5208" s="182">
        <v>536.4</v>
      </c>
      <c r="AF5208" s="182" t="s">
        <v>10244</v>
      </c>
      <c r="AG5208" s="182" t="s">
        <v>17312</v>
      </c>
      <c r="AH5208" s="182" t="s">
        <v>2993</v>
      </c>
      <c r="AI5208" s="182" t="s">
        <v>17315</v>
      </c>
    </row>
    <row r="5209" spans="25:35" x14ac:dyDescent="0.4">
      <c r="Y5209" s="182" t="s">
        <v>10255</v>
      </c>
      <c r="Z5209" s="182">
        <v>1963</v>
      </c>
      <c r="AA5209" s="182">
        <v>280.89999999999998</v>
      </c>
      <c r="AB5209" s="182">
        <v>21</v>
      </c>
      <c r="AC5209" s="182">
        <v>2</v>
      </c>
      <c r="AD5209" s="182">
        <v>280.89999999999998</v>
      </c>
      <c r="AF5209" s="182" t="s">
        <v>10246</v>
      </c>
      <c r="AG5209" s="182" t="s">
        <v>17312</v>
      </c>
      <c r="AH5209" s="182" t="s">
        <v>2993</v>
      </c>
      <c r="AI5209" s="182" t="s">
        <v>17040</v>
      </c>
    </row>
    <row r="5210" spans="25:35" x14ac:dyDescent="0.4">
      <c r="Y5210" s="182" t="s">
        <v>10256</v>
      </c>
      <c r="Z5210" s="182">
        <v>1968</v>
      </c>
      <c r="AA5210" s="182">
        <v>758.7</v>
      </c>
      <c r="AB5210" s="182">
        <v>42</v>
      </c>
      <c r="AC5210" s="182">
        <v>2</v>
      </c>
      <c r="AD5210" s="182">
        <v>711.2</v>
      </c>
      <c r="AF5210" s="182" t="s">
        <v>10247</v>
      </c>
      <c r="AG5210" s="182" t="s">
        <v>17312</v>
      </c>
      <c r="AH5210" s="182" t="s">
        <v>17506</v>
      </c>
      <c r="AI5210" s="182" t="s">
        <v>17040</v>
      </c>
    </row>
    <row r="5211" spans="25:35" x14ac:dyDescent="0.4">
      <c r="Y5211" s="182" t="s">
        <v>10257</v>
      </c>
      <c r="Z5211" s="182">
        <v>1955</v>
      </c>
      <c r="AA5211" s="182">
        <v>532.29999999999995</v>
      </c>
      <c r="AB5211" s="182">
        <v>20</v>
      </c>
      <c r="AC5211" s="182">
        <v>2</v>
      </c>
      <c r="AD5211" s="182">
        <v>532.29999999999995</v>
      </c>
      <c r="AF5211" s="182" t="s">
        <v>10248</v>
      </c>
      <c r="AG5211" s="182" t="s">
        <v>17312</v>
      </c>
      <c r="AH5211" s="182" t="s">
        <v>17507</v>
      </c>
      <c r="AI5211" s="182" t="s">
        <v>17040</v>
      </c>
    </row>
    <row r="5212" spans="25:35" x14ac:dyDescent="0.4">
      <c r="Y5212" s="182" t="s">
        <v>10259</v>
      </c>
      <c r="Z5212" s="182">
        <v>1954</v>
      </c>
      <c r="AA5212" s="182">
        <v>1189.0999999999999</v>
      </c>
      <c r="AB5212" s="182">
        <v>19</v>
      </c>
      <c r="AC5212" s="182">
        <v>2</v>
      </c>
      <c r="AD5212" s="182">
        <v>338.8</v>
      </c>
      <c r="AF5212" s="182" t="s">
        <v>1836</v>
      </c>
      <c r="AG5212" s="182" t="s">
        <v>17327</v>
      </c>
      <c r="AH5212" s="182" t="s">
        <v>17508</v>
      </c>
      <c r="AI5212" s="182" t="s">
        <v>17042</v>
      </c>
    </row>
    <row r="5213" spans="25:35" x14ac:dyDescent="0.4">
      <c r="Y5213" s="182" t="s">
        <v>10261</v>
      </c>
      <c r="Z5213" s="182">
        <v>1957</v>
      </c>
      <c r="AA5213" s="182">
        <v>556</v>
      </c>
      <c r="AB5213" s="182">
        <v>15</v>
      </c>
      <c r="AC5213" s="182">
        <v>2</v>
      </c>
      <c r="AD5213" s="182">
        <v>555.1</v>
      </c>
      <c r="AF5213" s="182" t="s">
        <v>10250</v>
      </c>
      <c r="AG5213" s="182" t="s">
        <v>17312</v>
      </c>
      <c r="AH5213" s="182" t="s">
        <v>2993</v>
      </c>
      <c r="AI5213" s="182" t="s">
        <v>17322</v>
      </c>
    </row>
    <row r="5214" spans="25:35" x14ac:dyDescent="0.4">
      <c r="Y5214" s="182" t="s">
        <v>10262</v>
      </c>
      <c r="Z5214" s="182">
        <v>1967</v>
      </c>
      <c r="AA5214" s="182">
        <v>653.20000000000005</v>
      </c>
      <c r="AB5214" s="182">
        <v>23</v>
      </c>
      <c r="AC5214" s="182">
        <v>2</v>
      </c>
      <c r="AD5214" s="182">
        <v>416.8</v>
      </c>
      <c r="AF5214" s="182" t="s">
        <v>10251</v>
      </c>
      <c r="AG5214" s="182" t="s">
        <v>2993</v>
      </c>
      <c r="AH5214" s="182" t="s">
        <v>2993</v>
      </c>
      <c r="AI5214" s="182" t="s">
        <v>17040</v>
      </c>
    </row>
    <row r="5215" spans="25:35" x14ac:dyDescent="0.4">
      <c r="Y5215" s="182" t="s">
        <v>10263</v>
      </c>
      <c r="Z5215" s="182">
        <v>1960</v>
      </c>
      <c r="AA5215" s="182">
        <v>636.1</v>
      </c>
      <c r="AB5215" s="182">
        <v>39</v>
      </c>
      <c r="AC5215" s="182">
        <v>2</v>
      </c>
      <c r="AD5215" s="182">
        <v>635.20000000000005</v>
      </c>
      <c r="AF5215" s="182" t="s">
        <v>10252</v>
      </c>
      <c r="AG5215" s="182" t="s">
        <v>17327</v>
      </c>
      <c r="AH5215" s="182" t="s">
        <v>2993</v>
      </c>
      <c r="AI5215" s="182" t="s">
        <v>17040</v>
      </c>
    </row>
    <row r="5216" spans="25:35" x14ac:dyDescent="0.4">
      <c r="Y5216" s="182" t="s">
        <v>10265</v>
      </c>
      <c r="Z5216" s="182">
        <v>1960</v>
      </c>
      <c r="AA5216" s="182">
        <v>627</v>
      </c>
      <c r="AB5216" s="182">
        <v>17</v>
      </c>
      <c r="AC5216" s="182">
        <v>2</v>
      </c>
      <c r="AD5216" s="182">
        <v>627</v>
      </c>
      <c r="AF5216" s="182" t="s">
        <v>10253</v>
      </c>
      <c r="AG5216" s="182" t="s">
        <v>17319</v>
      </c>
      <c r="AH5216" s="182" t="s">
        <v>2993</v>
      </c>
      <c r="AI5216" s="182" t="s">
        <v>17322</v>
      </c>
    </row>
    <row r="5217" spans="25:35" x14ac:dyDescent="0.4">
      <c r="Y5217" s="182" t="s">
        <v>10266</v>
      </c>
      <c r="Z5217" s="182">
        <v>1976</v>
      </c>
      <c r="AA5217" s="182">
        <v>573</v>
      </c>
      <c r="AB5217" s="182">
        <v>57</v>
      </c>
      <c r="AC5217" s="182">
        <v>2</v>
      </c>
      <c r="AD5217" s="182">
        <v>573</v>
      </c>
      <c r="AF5217" s="182" t="s">
        <v>10254</v>
      </c>
      <c r="AG5217" s="182" t="s">
        <v>17312</v>
      </c>
      <c r="AH5217" s="182" t="s">
        <v>2993</v>
      </c>
      <c r="AI5217" s="182" t="s">
        <v>17040</v>
      </c>
    </row>
    <row r="5218" spans="25:35" x14ac:dyDescent="0.4">
      <c r="Y5218" s="182" t="s">
        <v>10267</v>
      </c>
      <c r="Z5218" s="182">
        <v>1961</v>
      </c>
      <c r="AA5218" s="182">
        <v>654</v>
      </c>
      <c r="AB5218" s="182">
        <v>38</v>
      </c>
      <c r="AC5218" s="182">
        <v>2</v>
      </c>
      <c r="AD5218" s="182">
        <v>603.1</v>
      </c>
      <c r="AF5218" s="182" t="s">
        <v>1837</v>
      </c>
      <c r="AG5218" s="182" t="s">
        <v>17319</v>
      </c>
      <c r="AH5218" s="182" t="s">
        <v>2993</v>
      </c>
      <c r="AI5218" s="182" t="s">
        <v>17322</v>
      </c>
    </row>
    <row r="5219" spans="25:35" x14ac:dyDescent="0.4">
      <c r="Y5219" s="182" t="s">
        <v>10268</v>
      </c>
      <c r="Z5219" s="182">
        <v>1964</v>
      </c>
      <c r="AA5219" s="182">
        <v>628.20000000000005</v>
      </c>
      <c r="AB5219" s="182">
        <v>22</v>
      </c>
      <c r="AC5219" s="182">
        <v>2</v>
      </c>
      <c r="AD5219" s="182">
        <v>570.9</v>
      </c>
      <c r="AF5219" s="182" t="s">
        <v>10255</v>
      </c>
      <c r="AG5219" s="182" t="s">
        <v>17327</v>
      </c>
      <c r="AH5219" s="182" t="s">
        <v>2993</v>
      </c>
      <c r="AI5219" s="182" t="s">
        <v>17040</v>
      </c>
    </row>
    <row r="5220" spans="25:35" x14ac:dyDescent="0.4">
      <c r="Y5220" s="182" t="s">
        <v>10270</v>
      </c>
      <c r="Z5220" s="182">
        <v>1957</v>
      </c>
      <c r="AA5220" s="182">
        <v>336.7</v>
      </c>
      <c r="AB5220" s="182">
        <v>21</v>
      </c>
      <c r="AC5220" s="182">
        <v>2</v>
      </c>
      <c r="AD5220" s="182">
        <v>336.7</v>
      </c>
      <c r="AF5220" s="182" t="s">
        <v>10256</v>
      </c>
      <c r="AG5220" s="182" t="s">
        <v>17312</v>
      </c>
      <c r="AH5220" s="182" t="s">
        <v>2993</v>
      </c>
      <c r="AI5220" s="182" t="s">
        <v>17042</v>
      </c>
    </row>
    <row r="5221" spans="25:35" x14ac:dyDescent="0.4">
      <c r="Y5221" s="182" t="s">
        <v>10271</v>
      </c>
      <c r="Z5221" s="182">
        <v>1957</v>
      </c>
      <c r="AA5221" s="182">
        <v>535.6</v>
      </c>
      <c r="AB5221" s="182">
        <v>8</v>
      </c>
      <c r="AC5221" s="182">
        <v>2</v>
      </c>
      <c r="AD5221" s="182">
        <v>535.6</v>
      </c>
      <c r="AF5221" s="182" t="s">
        <v>10257</v>
      </c>
      <c r="AG5221" s="182" t="s">
        <v>17327</v>
      </c>
      <c r="AH5221" s="182" t="s">
        <v>2993</v>
      </c>
      <c r="AI5221" s="182" t="s">
        <v>17040</v>
      </c>
    </row>
    <row r="5222" spans="25:35" x14ac:dyDescent="0.4">
      <c r="Y5222" s="182" t="s">
        <v>10273</v>
      </c>
      <c r="Z5222" s="182">
        <v>1957</v>
      </c>
      <c r="AA5222" s="182">
        <v>333.8</v>
      </c>
      <c r="AB5222" s="182">
        <v>23</v>
      </c>
      <c r="AC5222" s="182">
        <v>2</v>
      </c>
      <c r="AD5222" s="182">
        <v>333.8</v>
      </c>
      <c r="AF5222" s="182" t="s">
        <v>10259</v>
      </c>
      <c r="AG5222" s="182" t="s">
        <v>17327</v>
      </c>
      <c r="AH5222" s="182" t="s">
        <v>2993</v>
      </c>
      <c r="AI5222" s="182" t="s">
        <v>17040</v>
      </c>
    </row>
    <row r="5223" spans="25:35" x14ac:dyDescent="0.4">
      <c r="Y5223" s="182" t="s">
        <v>10275</v>
      </c>
      <c r="Z5223" s="182">
        <v>1954</v>
      </c>
      <c r="AA5223" s="182">
        <v>432.6</v>
      </c>
      <c r="AB5223" s="182">
        <v>16</v>
      </c>
      <c r="AC5223" s="182">
        <v>2</v>
      </c>
      <c r="AD5223" s="182">
        <v>292</v>
      </c>
      <c r="AF5223" s="182" t="s">
        <v>10261</v>
      </c>
      <c r="AG5223" s="182" t="s">
        <v>17327</v>
      </c>
      <c r="AH5223" s="182" t="s">
        <v>2993</v>
      </c>
      <c r="AI5223" s="182" t="s">
        <v>17040</v>
      </c>
    </row>
    <row r="5224" spans="25:35" x14ac:dyDescent="0.4">
      <c r="Y5224" s="182" t="s">
        <v>10276</v>
      </c>
      <c r="Z5224" s="182">
        <v>1968</v>
      </c>
      <c r="AA5224" s="182">
        <v>473.6</v>
      </c>
      <c r="AB5224" s="182">
        <v>42</v>
      </c>
      <c r="AC5224" s="182">
        <v>2</v>
      </c>
      <c r="AD5224" s="182">
        <v>473.6</v>
      </c>
      <c r="AF5224" s="182" t="s">
        <v>10262</v>
      </c>
      <c r="AG5224" s="182" t="s">
        <v>17312</v>
      </c>
      <c r="AH5224" s="182" t="s">
        <v>2993</v>
      </c>
      <c r="AI5224" s="182" t="s">
        <v>17042</v>
      </c>
    </row>
    <row r="5225" spans="25:35" x14ac:dyDescent="0.4">
      <c r="Y5225" s="182" t="s">
        <v>10277</v>
      </c>
      <c r="Z5225" s="182">
        <v>1954</v>
      </c>
      <c r="AA5225" s="182">
        <v>427.7</v>
      </c>
      <c r="AB5225" s="182">
        <v>14</v>
      </c>
      <c r="AC5225" s="182">
        <v>2</v>
      </c>
      <c r="AD5225" s="182">
        <v>427.7</v>
      </c>
      <c r="AF5225" s="182" t="s">
        <v>10263</v>
      </c>
      <c r="AG5225" s="182" t="s">
        <v>17312</v>
      </c>
      <c r="AH5225" s="182" t="s">
        <v>2993</v>
      </c>
      <c r="AI5225" s="182" t="s">
        <v>17042</v>
      </c>
    </row>
    <row r="5226" spans="25:35" x14ac:dyDescent="0.4">
      <c r="Y5226" s="182" t="s">
        <v>10278</v>
      </c>
      <c r="Z5226" s="182">
        <v>1974</v>
      </c>
      <c r="AA5226" s="182">
        <v>485.1</v>
      </c>
      <c r="AB5226" s="182">
        <v>42</v>
      </c>
      <c r="AC5226" s="182">
        <v>2</v>
      </c>
      <c r="AD5226" s="182">
        <v>485.1</v>
      </c>
      <c r="AF5226" s="182" t="s">
        <v>10265</v>
      </c>
      <c r="AG5226" s="182" t="s">
        <v>17312</v>
      </c>
      <c r="AH5226" s="182" t="s">
        <v>2993</v>
      </c>
      <c r="AI5226" s="182" t="s">
        <v>17042</v>
      </c>
    </row>
    <row r="5227" spans="25:35" x14ac:dyDescent="0.4">
      <c r="Y5227" s="182" t="s">
        <v>10279</v>
      </c>
      <c r="Z5227" s="182">
        <v>1973</v>
      </c>
      <c r="AA5227" s="182">
        <v>995.8</v>
      </c>
      <c r="AB5227" s="182">
        <v>28</v>
      </c>
      <c r="AC5227" s="182">
        <v>2</v>
      </c>
      <c r="AD5227" s="182">
        <v>909.8</v>
      </c>
      <c r="AF5227" s="182" t="s">
        <v>10266</v>
      </c>
      <c r="AG5227" s="182" t="s">
        <v>17312</v>
      </c>
      <c r="AH5227" s="182" t="s">
        <v>2993</v>
      </c>
      <c r="AI5227" s="182" t="s">
        <v>17322</v>
      </c>
    </row>
    <row r="5228" spans="25:35" x14ac:dyDescent="0.4">
      <c r="Y5228" s="182" t="s">
        <v>10283</v>
      </c>
      <c r="Z5228" s="182">
        <v>1976</v>
      </c>
      <c r="AA5228" s="182">
        <v>595.4</v>
      </c>
      <c r="AB5228" s="182">
        <v>57</v>
      </c>
      <c r="AC5228" s="182">
        <v>2</v>
      </c>
      <c r="AD5228" s="182">
        <v>595.4</v>
      </c>
      <c r="AF5228" s="182" t="s">
        <v>10267</v>
      </c>
      <c r="AG5228" s="182" t="s">
        <v>17312</v>
      </c>
      <c r="AH5228" s="182" t="s">
        <v>2993</v>
      </c>
      <c r="AI5228" s="182" t="s">
        <v>17042</v>
      </c>
    </row>
    <row r="5229" spans="25:35" x14ac:dyDescent="0.4">
      <c r="Y5229" s="182" t="s">
        <v>10284</v>
      </c>
      <c r="Z5229" s="182">
        <v>1965</v>
      </c>
      <c r="AA5229" s="182">
        <v>649.70000000000005</v>
      </c>
      <c r="AB5229" s="182">
        <v>29</v>
      </c>
      <c r="AC5229" s="182">
        <v>2</v>
      </c>
      <c r="AD5229" s="182">
        <v>649.70000000000005</v>
      </c>
      <c r="AF5229" s="182" t="s">
        <v>10268</v>
      </c>
      <c r="AG5229" s="182" t="s">
        <v>17312</v>
      </c>
      <c r="AH5229" s="182" t="s">
        <v>2993</v>
      </c>
      <c r="AI5229" s="182" t="s">
        <v>17042</v>
      </c>
    </row>
    <row r="5230" spans="25:35" x14ac:dyDescent="0.4">
      <c r="Y5230" s="182" t="s">
        <v>10286</v>
      </c>
      <c r="Z5230" s="182">
        <v>1966</v>
      </c>
      <c r="AA5230" s="182">
        <v>738.3</v>
      </c>
      <c r="AB5230" s="182">
        <v>25</v>
      </c>
      <c r="AC5230" s="182">
        <v>2</v>
      </c>
      <c r="AD5230" s="182">
        <v>479.5</v>
      </c>
      <c r="AF5230" s="182" t="s">
        <v>10270</v>
      </c>
      <c r="AG5230" s="182" t="s">
        <v>17327</v>
      </c>
      <c r="AH5230" s="182" t="s">
        <v>2993</v>
      </c>
      <c r="AI5230" s="182" t="s">
        <v>17040</v>
      </c>
    </row>
    <row r="5231" spans="25:35" x14ac:dyDescent="0.4">
      <c r="Y5231" s="182" t="s">
        <v>10288</v>
      </c>
      <c r="Z5231" s="182">
        <v>1965</v>
      </c>
      <c r="AA5231" s="182">
        <v>640.9</v>
      </c>
      <c r="AB5231" s="182">
        <v>19</v>
      </c>
      <c r="AC5231" s="182">
        <v>2</v>
      </c>
      <c r="AD5231" s="182">
        <v>442.6</v>
      </c>
      <c r="AF5231" s="182" t="s">
        <v>10271</v>
      </c>
      <c r="AG5231" s="182" t="s">
        <v>17327</v>
      </c>
      <c r="AH5231" s="182" t="s">
        <v>2993</v>
      </c>
      <c r="AI5231" s="182" t="s">
        <v>17040</v>
      </c>
    </row>
    <row r="5232" spans="25:35" x14ac:dyDescent="0.4">
      <c r="Y5232" s="182" t="s">
        <v>10290</v>
      </c>
      <c r="Z5232" s="182">
        <v>1981</v>
      </c>
      <c r="AA5232" s="182">
        <v>845.1</v>
      </c>
      <c r="AB5232" s="182">
        <v>27</v>
      </c>
      <c r="AC5232" s="182">
        <v>2</v>
      </c>
      <c r="AD5232" s="182">
        <v>845.1</v>
      </c>
      <c r="AF5232" s="182" t="s">
        <v>10273</v>
      </c>
      <c r="AG5232" s="182" t="s">
        <v>17327</v>
      </c>
      <c r="AH5232" s="182" t="s">
        <v>2993</v>
      </c>
      <c r="AI5232" s="182" t="s">
        <v>17042</v>
      </c>
    </row>
    <row r="5233" spans="25:35" x14ac:dyDescent="0.4">
      <c r="Y5233" s="182" t="s">
        <v>10292</v>
      </c>
      <c r="Z5233" s="182">
        <v>1989</v>
      </c>
      <c r="AA5233" s="182">
        <v>847.5</v>
      </c>
      <c r="AB5233" s="182">
        <v>43</v>
      </c>
      <c r="AC5233" s="182">
        <v>2</v>
      </c>
      <c r="AD5233" s="182">
        <v>489.5</v>
      </c>
      <c r="AF5233" s="182" t="s">
        <v>10275</v>
      </c>
      <c r="AG5233" s="182" t="s">
        <v>17327</v>
      </c>
      <c r="AH5233" s="182" t="s">
        <v>17509</v>
      </c>
      <c r="AI5233" s="182" t="s">
        <v>17042</v>
      </c>
    </row>
    <row r="5234" spans="25:35" x14ac:dyDescent="0.4">
      <c r="Y5234" s="182" t="s">
        <v>10294</v>
      </c>
      <c r="Z5234" s="182">
        <v>1963</v>
      </c>
      <c r="AA5234" s="182">
        <v>1473.1</v>
      </c>
      <c r="AB5234" s="182">
        <v>40</v>
      </c>
      <c r="AC5234" s="182">
        <v>2</v>
      </c>
      <c r="AD5234" s="182">
        <v>492.5</v>
      </c>
      <c r="AF5234" s="182" t="s">
        <v>10276</v>
      </c>
      <c r="AG5234" s="182" t="s">
        <v>17312</v>
      </c>
      <c r="AH5234" s="182" t="s">
        <v>2993</v>
      </c>
      <c r="AI5234" s="182" t="s">
        <v>17042</v>
      </c>
    </row>
    <row r="5235" spans="25:35" x14ac:dyDescent="0.4">
      <c r="Y5235" s="182" t="s">
        <v>10296</v>
      </c>
      <c r="Z5235" s="182">
        <v>1972</v>
      </c>
      <c r="AA5235" s="182">
        <v>727.5</v>
      </c>
      <c r="AB5235" s="182">
        <v>30</v>
      </c>
      <c r="AC5235" s="182">
        <v>2</v>
      </c>
      <c r="AD5235" s="182">
        <v>475.3</v>
      </c>
      <c r="AF5235" s="182" t="s">
        <v>10277</v>
      </c>
      <c r="AG5235" s="182" t="s">
        <v>17327</v>
      </c>
      <c r="AH5235" s="182" t="s">
        <v>2993</v>
      </c>
      <c r="AI5235" s="182" t="s">
        <v>17042</v>
      </c>
    </row>
    <row r="5236" spans="25:35" x14ac:dyDescent="0.4">
      <c r="Y5236" s="182" t="s">
        <v>10297</v>
      </c>
      <c r="Z5236" s="182">
        <v>1977</v>
      </c>
      <c r="AA5236" s="182">
        <v>469.2</v>
      </c>
      <c r="AB5236" s="182">
        <v>47</v>
      </c>
      <c r="AC5236" s="182">
        <v>2</v>
      </c>
      <c r="AD5236" s="182">
        <v>469.2</v>
      </c>
      <c r="AF5236" s="182" t="s">
        <v>10278</v>
      </c>
      <c r="AG5236" s="182" t="s">
        <v>17312</v>
      </c>
      <c r="AH5236" s="182" t="s">
        <v>2993</v>
      </c>
      <c r="AI5236" s="182" t="s">
        <v>17042</v>
      </c>
    </row>
    <row r="5237" spans="25:35" x14ac:dyDescent="0.4">
      <c r="Y5237" s="182" t="s">
        <v>10298</v>
      </c>
      <c r="Z5237" s="182">
        <v>1969</v>
      </c>
      <c r="AA5237" s="182">
        <v>1210.2</v>
      </c>
      <c r="AB5237" s="182">
        <v>30</v>
      </c>
      <c r="AC5237" s="182">
        <v>2</v>
      </c>
      <c r="AD5237" s="182">
        <v>469.1</v>
      </c>
      <c r="AF5237" s="182" t="s">
        <v>10279</v>
      </c>
      <c r="AG5237" s="182" t="s">
        <v>17312</v>
      </c>
      <c r="AH5237" s="182" t="s">
        <v>2993</v>
      </c>
      <c r="AI5237" s="182" t="s">
        <v>17322</v>
      </c>
    </row>
    <row r="5238" spans="25:35" x14ac:dyDescent="0.4">
      <c r="Y5238" s="182" t="s">
        <v>10299</v>
      </c>
      <c r="Z5238" s="182">
        <v>1972</v>
      </c>
      <c r="AA5238" s="182">
        <v>739.3</v>
      </c>
      <c r="AB5238" s="182">
        <v>24</v>
      </c>
      <c r="AC5238" s="182">
        <v>2</v>
      </c>
      <c r="AD5238" s="182">
        <v>492.3</v>
      </c>
      <c r="AF5238" s="182" t="s">
        <v>10283</v>
      </c>
      <c r="AG5238" s="182" t="s">
        <v>17312</v>
      </c>
      <c r="AH5238" s="182" t="s">
        <v>2993</v>
      </c>
      <c r="AI5238" s="182" t="s">
        <v>17322</v>
      </c>
    </row>
    <row r="5239" spans="25:35" x14ac:dyDescent="0.4">
      <c r="Y5239" s="182" t="s">
        <v>10300</v>
      </c>
      <c r="Z5239" s="182">
        <v>1972</v>
      </c>
      <c r="AA5239" s="182">
        <v>1541.1</v>
      </c>
      <c r="AB5239" s="182">
        <v>57</v>
      </c>
      <c r="AC5239" s="182">
        <v>2</v>
      </c>
      <c r="AD5239" s="182">
        <v>586.9</v>
      </c>
      <c r="AF5239" s="182" t="s">
        <v>10284</v>
      </c>
      <c r="AG5239" s="182" t="s">
        <v>17312</v>
      </c>
      <c r="AH5239" s="182" t="s">
        <v>2993</v>
      </c>
      <c r="AI5239" s="182" t="s">
        <v>17042</v>
      </c>
    </row>
    <row r="5240" spans="25:35" x14ac:dyDescent="0.4">
      <c r="Y5240" s="182" t="s">
        <v>1838</v>
      </c>
      <c r="Z5240" s="182">
        <v>1986</v>
      </c>
      <c r="AA5240" s="182">
        <v>848.2</v>
      </c>
      <c r="AB5240" s="182">
        <v>41</v>
      </c>
      <c r="AC5240" s="182">
        <v>2</v>
      </c>
      <c r="AD5240" s="182">
        <v>485.9</v>
      </c>
      <c r="AF5240" s="182" t="s">
        <v>10286</v>
      </c>
      <c r="AG5240" s="182" t="s">
        <v>17312</v>
      </c>
      <c r="AH5240" s="182" t="s">
        <v>2993</v>
      </c>
      <c r="AI5240" s="182" t="s">
        <v>17042</v>
      </c>
    </row>
    <row r="5241" spans="25:35" x14ac:dyDescent="0.4">
      <c r="Y5241" s="182" t="s">
        <v>1839</v>
      </c>
      <c r="Z5241" s="182">
        <v>1985</v>
      </c>
      <c r="AA5241" s="182">
        <v>1427.5</v>
      </c>
      <c r="AB5241" s="182">
        <v>36</v>
      </c>
      <c r="AC5241" s="182">
        <v>2</v>
      </c>
      <c r="AD5241" s="182">
        <v>479.2</v>
      </c>
      <c r="AF5241" s="182" t="s">
        <v>10288</v>
      </c>
      <c r="AG5241" s="182" t="s">
        <v>17312</v>
      </c>
      <c r="AH5241" s="182" t="s">
        <v>2993</v>
      </c>
      <c r="AI5241" s="182" t="s">
        <v>17042</v>
      </c>
    </row>
    <row r="5242" spans="25:35" x14ac:dyDescent="0.4">
      <c r="Y5242" s="182" t="s">
        <v>1840</v>
      </c>
      <c r="Z5242" s="182">
        <v>1983</v>
      </c>
      <c r="AA5242" s="182">
        <v>841.6</v>
      </c>
      <c r="AB5242" s="182">
        <v>24</v>
      </c>
      <c r="AC5242" s="182">
        <v>2</v>
      </c>
      <c r="AD5242" s="182">
        <v>477.3</v>
      </c>
      <c r="AF5242" s="182" t="s">
        <v>10290</v>
      </c>
      <c r="AG5242" s="182" t="s">
        <v>17312</v>
      </c>
      <c r="AH5242" s="182" t="s">
        <v>2993</v>
      </c>
      <c r="AI5242" s="182" t="s">
        <v>17322</v>
      </c>
    </row>
    <row r="5243" spans="25:35" x14ac:dyDescent="0.4">
      <c r="Y5243" s="182" t="s">
        <v>10301</v>
      </c>
      <c r="Z5243" s="182">
        <v>1987</v>
      </c>
      <c r="AA5243" s="182">
        <v>874.1</v>
      </c>
      <c r="AB5243" s="182">
        <v>40</v>
      </c>
      <c r="AC5243" s="182">
        <v>2</v>
      </c>
      <c r="AD5243" s="182">
        <v>504.2</v>
      </c>
      <c r="AF5243" s="182" t="s">
        <v>10292</v>
      </c>
      <c r="AG5243" s="182" t="s">
        <v>17312</v>
      </c>
      <c r="AH5243" s="182" t="s">
        <v>2993</v>
      </c>
      <c r="AI5243" s="182" t="s">
        <v>17322</v>
      </c>
    </row>
    <row r="5244" spans="25:35" x14ac:dyDescent="0.4">
      <c r="Y5244" s="182" t="s">
        <v>10302</v>
      </c>
      <c r="Z5244" s="182">
        <v>1953</v>
      </c>
      <c r="AA5244" s="182">
        <v>273.39999999999998</v>
      </c>
      <c r="AB5244" s="182">
        <v>21</v>
      </c>
      <c r="AC5244" s="182">
        <v>2</v>
      </c>
      <c r="AD5244" s="182">
        <v>273.39999999999998</v>
      </c>
      <c r="AF5244" s="182" t="s">
        <v>10294</v>
      </c>
      <c r="AG5244" s="182" t="s">
        <v>17312</v>
      </c>
      <c r="AH5244" s="182" t="s">
        <v>2993</v>
      </c>
      <c r="AI5244" s="182" t="s">
        <v>17322</v>
      </c>
    </row>
    <row r="5245" spans="25:35" x14ac:dyDescent="0.4">
      <c r="Y5245" s="182" t="s">
        <v>10305</v>
      </c>
      <c r="Z5245" s="182">
        <v>1963</v>
      </c>
      <c r="AA5245" s="182">
        <v>198.7</v>
      </c>
      <c r="AB5245" s="182">
        <v>21</v>
      </c>
      <c r="AC5245" s="182">
        <v>2</v>
      </c>
      <c r="AD5245" s="182">
        <v>198.7</v>
      </c>
      <c r="AF5245" s="182" t="s">
        <v>10296</v>
      </c>
      <c r="AG5245" s="182" t="s">
        <v>17312</v>
      </c>
      <c r="AH5245" s="182" t="s">
        <v>2993</v>
      </c>
      <c r="AI5245" s="182" t="s">
        <v>17042</v>
      </c>
    </row>
    <row r="5246" spans="25:35" x14ac:dyDescent="0.4">
      <c r="Y5246" s="182" t="s">
        <v>10306</v>
      </c>
      <c r="Z5246" s="182">
        <v>1955</v>
      </c>
      <c r="AA5246" s="182">
        <v>385.4</v>
      </c>
      <c r="AB5246" s="182">
        <v>20</v>
      </c>
      <c r="AC5246" s="182">
        <v>2</v>
      </c>
      <c r="AD5246" s="182">
        <v>385.4</v>
      </c>
      <c r="AF5246" s="182" t="s">
        <v>10297</v>
      </c>
      <c r="AG5246" s="182" t="s">
        <v>17312</v>
      </c>
      <c r="AH5246" s="182" t="s">
        <v>2993</v>
      </c>
      <c r="AI5246" s="182" t="s">
        <v>17322</v>
      </c>
    </row>
    <row r="5247" spans="25:35" x14ac:dyDescent="0.4">
      <c r="Y5247" s="182" t="s">
        <v>10308</v>
      </c>
      <c r="Z5247" s="182">
        <v>1976</v>
      </c>
      <c r="AA5247" s="182">
        <v>870.9</v>
      </c>
      <c r="AB5247" s="182">
        <v>47</v>
      </c>
      <c r="AC5247" s="182">
        <v>2</v>
      </c>
      <c r="AD5247" s="182">
        <v>785.2</v>
      </c>
      <c r="AF5247" s="182" t="s">
        <v>10298</v>
      </c>
      <c r="AG5247" s="182" t="s">
        <v>17312</v>
      </c>
      <c r="AH5247" s="182" t="s">
        <v>2993</v>
      </c>
      <c r="AI5247" s="182" t="s">
        <v>17042</v>
      </c>
    </row>
    <row r="5248" spans="25:35" x14ac:dyDescent="0.4">
      <c r="Y5248" s="182" t="s">
        <v>10311</v>
      </c>
      <c r="Z5248" s="182">
        <v>1976</v>
      </c>
      <c r="AA5248" s="182">
        <v>864.6</v>
      </c>
      <c r="AB5248" s="182">
        <v>44</v>
      </c>
      <c r="AC5248" s="182">
        <v>2</v>
      </c>
      <c r="AD5248" s="182">
        <v>779.2</v>
      </c>
      <c r="AF5248" s="182" t="s">
        <v>10299</v>
      </c>
      <c r="AG5248" s="182" t="s">
        <v>17312</v>
      </c>
      <c r="AH5248" s="182" t="s">
        <v>2993</v>
      </c>
      <c r="AI5248" s="182" t="s">
        <v>17042</v>
      </c>
    </row>
    <row r="5249" spans="25:35" x14ac:dyDescent="0.4">
      <c r="Y5249" s="182" t="s">
        <v>10312</v>
      </c>
      <c r="Z5249" s="182">
        <v>1964</v>
      </c>
      <c r="AA5249" s="182">
        <v>268.8</v>
      </c>
      <c r="AB5249" s="182">
        <v>21</v>
      </c>
      <c r="AC5249" s="182">
        <v>2</v>
      </c>
      <c r="AD5249" s="182">
        <v>268.8</v>
      </c>
      <c r="AF5249" s="182" t="s">
        <v>10300</v>
      </c>
      <c r="AG5249" s="182" t="s">
        <v>17312</v>
      </c>
      <c r="AH5249" s="182" t="s">
        <v>2993</v>
      </c>
      <c r="AI5249" s="182" t="s">
        <v>17322</v>
      </c>
    </row>
    <row r="5250" spans="25:35" x14ac:dyDescent="0.4">
      <c r="Y5250" s="182" t="s">
        <v>10313</v>
      </c>
      <c r="Z5250" s="182">
        <v>1975</v>
      </c>
      <c r="AA5250" s="182">
        <v>226.8</v>
      </c>
      <c r="AB5250" s="182">
        <v>21</v>
      </c>
      <c r="AC5250" s="182">
        <v>2</v>
      </c>
      <c r="AD5250" s="182">
        <v>226.8</v>
      </c>
      <c r="AF5250" s="182" t="s">
        <v>1838</v>
      </c>
      <c r="AG5250" s="182" t="s">
        <v>17312</v>
      </c>
      <c r="AH5250" s="182" t="s">
        <v>2993</v>
      </c>
      <c r="AI5250" s="182" t="s">
        <v>17322</v>
      </c>
    </row>
    <row r="5251" spans="25:35" x14ac:dyDescent="0.4">
      <c r="Y5251" s="182" t="s">
        <v>10314</v>
      </c>
      <c r="Z5251" s="182">
        <v>1982</v>
      </c>
      <c r="AA5251" s="182">
        <v>475.6</v>
      </c>
      <c r="AB5251" s="182">
        <v>47</v>
      </c>
      <c r="AC5251" s="182">
        <v>2</v>
      </c>
      <c r="AD5251" s="182">
        <v>475.6</v>
      </c>
      <c r="AF5251" s="182" t="s">
        <v>1839</v>
      </c>
      <c r="AG5251" s="182" t="s">
        <v>17312</v>
      </c>
      <c r="AH5251" s="182" t="s">
        <v>2993</v>
      </c>
      <c r="AI5251" s="182" t="s">
        <v>17322</v>
      </c>
    </row>
    <row r="5252" spans="25:35" x14ac:dyDescent="0.4">
      <c r="Y5252" s="182" t="s">
        <v>10315</v>
      </c>
      <c r="Z5252" s="182">
        <v>1973</v>
      </c>
      <c r="AA5252" s="182">
        <v>183.3</v>
      </c>
      <c r="AB5252" s="182">
        <v>18</v>
      </c>
      <c r="AC5252" s="182">
        <v>2</v>
      </c>
      <c r="AD5252" s="182">
        <v>183.3</v>
      </c>
      <c r="AF5252" s="182" t="s">
        <v>1840</v>
      </c>
      <c r="AG5252" s="182" t="s">
        <v>17312</v>
      </c>
      <c r="AH5252" s="182" t="s">
        <v>2993</v>
      </c>
      <c r="AI5252" s="182" t="s">
        <v>17322</v>
      </c>
    </row>
    <row r="5253" spans="25:35" x14ac:dyDescent="0.4">
      <c r="Y5253" s="182" t="s">
        <v>10316</v>
      </c>
      <c r="Z5253" s="182">
        <v>1979</v>
      </c>
      <c r="AA5253" s="182">
        <v>950.6</v>
      </c>
      <c r="AB5253" s="182">
        <v>36</v>
      </c>
      <c r="AC5253" s="182">
        <v>2</v>
      </c>
      <c r="AD5253" s="182">
        <v>863</v>
      </c>
      <c r="AF5253" s="182" t="s">
        <v>10301</v>
      </c>
      <c r="AG5253" s="182" t="s">
        <v>17312</v>
      </c>
      <c r="AH5253" s="182" t="s">
        <v>2993</v>
      </c>
      <c r="AI5253" s="182" t="s">
        <v>17322</v>
      </c>
    </row>
    <row r="5254" spans="25:35" x14ac:dyDescent="0.4">
      <c r="Y5254" s="182" t="s">
        <v>10318</v>
      </c>
      <c r="Z5254" s="182">
        <v>1989</v>
      </c>
      <c r="AA5254" s="182">
        <v>945.2</v>
      </c>
      <c r="AB5254" s="182">
        <v>70</v>
      </c>
      <c r="AC5254" s="182">
        <v>3</v>
      </c>
      <c r="AD5254" s="182">
        <v>945.2</v>
      </c>
      <c r="AF5254" s="182" t="s">
        <v>10302</v>
      </c>
      <c r="AG5254" s="182" t="s">
        <v>2993</v>
      </c>
      <c r="AH5254" s="182" t="s">
        <v>2993</v>
      </c>
      <c r="AI5254" s="182" t="s">
        <v>17040</v>
      </c>
    </row>
    <row r="5255" spans="25:35" x14ac:dyDescent="0.4">
      <c r="Y5255" s="182" t="s">
        <v>10319</v>
      </c>
      <c r="Z5255" s="182">
        <v>1987</v>
      </c>
      <c r="AA5255" s="182">
        <v>477.3</v>
      </c>
      <c r="AB5255" s="182">
        <v>23</v>
      </c>
      <c r="AC5255" s="182">
        <v>2</v>
      </c>
      <c r="AD5255" s="182">
        <v>477.3</v>
      </c>
      <c r="AF5255" s="182" t="s">
        <v>10305</v>
      </c>
      <c r="AG5255" s="182" t="s">
        <v>17327</v>
      </c>
      <c r="AH5255" s="182" t="s">
        <v>2993</v>
      </c>
      <c r="AI5255" s="182" t="s">
        <v>17040</v>
      </c>
    </row>
    <row r="5256" spans="25:35" x14ac:dyDescent="0.4">
      <c r="Y5256" s="182" t="s">
        <v>10320</v>
      </c>
      <c r="Z5256" s="182">
        <v>1959</v>
      </c>
      <c r="AA5256" s="182">
        <v>271</v>
      </c>
      <c r="AB5256" s="182">
        <v>6</v>
      </c>
      <c r="AC5256" s="182">
        <v>2</v>
      </c>
      <c r="AD5256" s="182">
        <v>271</v>
      </c>
      <c r="AF5256" s="182" t="s">
        <v>10306</v>
      </c>
      <c r="AG5256" s="182" t="s">
        <v>17471</v>
      </c>
      <c r="AH5256" s="182" t="s">
        <v>2993</v>
      </c>
      <c r="AI5256" s="182" t="s">
        <v>17040</v>
      </c>
    </row>
    <row r="5257" spans="25:35" x14ac:dyDescent="0.4">
      <c r="Y5257" s="182" t="s">
        <v>10322</v>
      </c>
      <c r="Z5257" s="182">
        <v>1958</v>
      </c>
      <c r="AA5257" s="182">
        <v>272.8</v>
      </c>
      <c r="AB5257" s="182">
        <v>15</v>
      </c>
      <c r="AC5257" s="182">
        <v>2</v>
      </c>
      <c r="AD5257" s="182">
        <v>272.8</v>
      </c>
      <c r="AF5257" s="182" t="s">
        <v>10308</v>
      </c>
      <c r="AG5257" s="182" t="s">
        <v>2993</v>
      </c>
      <c r="AH5257" s="182" t="s">
        <v>2993</v>
      </c>
      <c r="AI5257" s="182" t="s">
        <v>17322</v>
      </c>
    </row>
    <row r="5258" spans="25:35" x14ac:dyDescent="0.4">
      <c r="Y5258" s="182" t="s">
        <v>1850</v>
      </c>
      <c r="Z5258" s="182">
        <v>1959</v>
      </c>
      <c r="AA5258" s="182">
        <v>265</v>
      </c>
      <c r="AB5258" s="182">
        <v>21</v>
      </c>
      <c r="AC5258" s="182">
        <v>2</v>
      </c>
      <c r="AD5258" s="182">
        <v>265</v>
      </c>
      <c r="AF5258" s="182" t="s">
        <v>10311</v>
      </c>
      <c r="AG5258" s="182" t="s">
        <v>2993</v>
      </c>
      <c r="AH5258" s="182" t="s">
        <v>2993</v>
      </c>
      <c r="AI5258" s="182" t="s">
        <v>17322</v>
      </c>
    </row>
    <row r="5259" spans="25:35" x14ac:dyDescent="0.4">
      <c r="Y5259" s="182" t="s">
        <v>10323</v>
      </c>
      <c r="Z5259" s="182">
        <v>1974</v>
      </c>
      <c r="AA5259" s="182">
        <v>885.4</v>
      </c>
      <c r="AB5259" s="182">
        <v>31</v>
      </c>
      <c r="AC5259" s="182">
        <v>2</v>
      </c>
      <c r="AD5259" s="182">
        <v>885.4</v>
      </c>
      <c r="AF5259" s="182" t="s">
        <v>10312</v>
      </c>
      <c r="AG5259" s="182" t="s">
        <v>17312</v>
      </c>
      <c r="AH5259" s="182" t="s">
        <v>2993</v>
      </c>
      <c r="AI5259" s="182" t="s">
        <v>17040</v>
      </c>
    </row>
    <row r="5260" spans="25:35" x14ac:dyDescent="0.4">
      <c r="Y5260" s="182" t="s">
        <v>10325</v>
      </c>
      <c r="Z5260" s="182">
        <v>1962</v>
      </c>
      <c r="AA5260" s="182">
        <v>310.2</v>
      </c>
      <c r="AB5260" s="182">
        <v>8</v>
      </c>
      <c r="AC5260" s="182">
        <v>2</v>
      </c>
      <c r="AD5260" s="182">
        <v>286.2</v>
      </c>
      <c r="AF5260" s="182" t="s">
        <v>10313</v>
      </c>
      <c r="AG5260" s="182" t="s">
        <v>17312</v>
      </c>
      <c r="AH5260" s="182" t="s">
        <v>2993</v>
      </c>
      <c r="AI5260" s="182" t="s">
        <v>17040</v>
      </c>
    </row>
    <row r="5261" spans="25:35" x14ac:dyDescent="0.4">
      <c r="Y5261" s="182" t="s">
        <v>10327</v>
      </c>
      <c r="Z5261" s="182">
        <v>1954</v>
      </c>
      <c r="AA5261" s="182">
        <v>291.60000000000002</v>
      </c>
      <c r="AB5261" s="182">
        <v>10</v>
      </c>
      <c r="AC5261" s="182">
        <v>2</v>
      </c>
      <c r="AD5261" s="182">
        <v>270.39999999999998</v>
      </c>
      <c r="AF5261" s="182" t="s">
        <v>10314</v>
      </c>
      <c r="AG5261" s="182" t="s">
        <v>17312</v>
      </c>
      <c r="AH5261" s="182" t="s">
        <v>2993</v>
      </c>
      <c r="AI5261" s="182" t="s">
        <v>17322</v>
      </c>
    </row>
    <row r="5262" spans="25:35" x14ac:dyDescent="0.4">
      <c r="Y5262" s="182" t="s">
        <v>330</v>
      </c>
      <c r="Z5262" s="182">
        <v>1969</v>
      </c>
      <c r="AA5262" s="182">
        <v>731.7</v>
      </c>
      <c r="AB5262" s="182">
        <v>33</v>
      </c>
      <c r="AC5262" s="182">
        <v>2</v>
      </c>
      <c r="AD5262" s="182">
        <v>731.7</v>
      </c>
      <c r="AF5262" s="182" t="s">
        <v>10315</v>
      </c>
      <c r="AG5262" s="182" t="s">
        <v>17312</v>
      </c>
      <c r="AH5262" s="182" t="s">
        <v>2993</v>
      </c>
      <c r="AI5262" s="182" t="s">
        <v>17040</v>
      </c>
    </row>
    <row r="5263" spans="25:35" x14ac:dyDescent="0.4">
      <c r="Y5263" s="182" t="s">
        <v>10330</v>
      </c>
      <c r="Z5263" s="182">
        <v>1982</v>
      </c>
      <c r="AA5263" s="182">
        <v>976.5</v>
      </c>
      <c r="AB5263" s="182">
        <v>23</v>
      </c>
      <c r="AC5263" s="182">
        <v>2</v>
      </c>
      <c r="AD5263" s="182">
        <v>884.2</v>
      </c>
      <c r="AF5263" s="182" t="s">
        <v>10316</v>
      </c>
      <c r="AG5263" s="182" t="s">
        <v>17312</v>
      </c>
      <c r="AH5263" s="182" t="s">
        <v>2993</v>
      </c>
      <c r="AI5263" s="182" t="s">
        <v>17322</v>
      </c>
    </row>
    <row r="5264" spans="25:35" x14ac:dyDescent="0.4">
      <c r="Y5264" s="182" t="s">
        <v>10331</v>
      </c>
      <c r="Z5264" s="182">
        <v>1990</v>
      </c>
      <c r="AA5264" s="182">
        <v>962.7</v>
      </c>
      <c r="AB5264" s="182">
        <v>42</v>
      </c>
      <c r="AC5264" s="182">
        <v>2</v>
      </c>
      <c r="AD5264" s="182">
        <v>962.7</v>
      </c>
      <c r="AF5264" s="182" t="s">
        <v>10318</v>
      </c>
      <c r="AG5264" s="182" t="s">
        <v>17312</v>
      </c>
      <c r="AH5264" s="182" t="s">
        <v>2993</v>
      </c>
      <c r="AI5264" s="182" t="s">
        <v>17322</v>
      </c>
    </row>
    <row r="5265" spans="25:35" x14ac:dyDescent="0.4">
      <c r="Y5265" s="182" t="s">
        <v>10332</v>
      </c>
      <c r="Z5265" s="182">
        <v>1970</v>
      </c>
      <c r="AA5265" s="182">
        <v>640</v>
      </c>
      <c r="AB5265" s="182">
        <v>22</v>
      </c>
      <c r="AC5265" s="182">
        <v>2</v>
      </c>
      <c r="AD5265" s="182">
        <v>587.5</v>
      </c>
      <c r="AF5265" s="182" t="s">
        <v>10319</v>
      </c>
      <c r="AG5265" s="182" t="s">
        <v>17312</v>
      </c>
      <c r="AH5265" s="182" t="s">
        <v>2993</v>
      </c>
      <c r="AI5265" s="182" t="s">
        <v>17040</v>
      </c>
    </row>
    <row r="5266" spans="25:35" x14ac:dyDescent="0.4">
      <c r="Y5266" s="182" t="s">
        <v>1851</v>
      </c>
      <c r="Z5266" s="182">
        <v>1985</v>
      </c>
      <c r="AA5266" s="182">
        <v>597.70000000000005</v>
      </c>
      <c r="AB5266" s="182">
        <v>17</v>
      </c>
      <c r="AC5266" s="182">
        <v>2</v>
      </c>
      <c r="AD5266" s="182">
        <v>551.70000000000005</v>
      </c>
      <c r="AF5266" s="182" t="s">
        <v>10320</v>
      </c>
      <c r="AG5266" s="182" t="s">
        <v>17327</v>
      </c>
      <c r="AH5266" s="182" t="s">
        <v>2993</v>
      </c>
      <c r="AI5266" s="182" t="s">
        <v>17040</v>
      </c>
    </row>
    <row r="5267" spans="25:35" x14ac:dyDescent="0.4">
      <c r="Y5267" s="182" t="s">
        <v>1852</v>
      </c>
      <c r="Z5267" s="182">
        <v>1985</v>
      </c>
      <c r="AA5267" s="182">
        <v>601</v>
      </c>
      <c r="AB5267" s="182">
        <v>18</v>
      </c>
      <c r="AC5267" s="182">
        <v>2</v>
      </c>
      <c r="AD5267" s="182">
        <v>555</v>
      </c>
      <c r="AF5267" s="182" t="s">
        <v>10322</v>
      </c>
      <c r="AG5267" s="182" t="s">
        <v>17312</v>
      </c>
      <c r="AH5267" s="182" t="s">
        <v>2993</v>
      </c>
      <c r="AI5267" s="182" t="s">
        <v>17040</v>
      </c>
    </row>
    <row r="5268" spans="25:35" x14ac:dyDescent="0.4">
      <c r="Y5268" s="182" t="s">
        <v>1853</v>
      </c>
      <c r="Z5268" s="182">
        <v>1985</v>
      </c>
      <c r="AA5268" s="182">
        <v>607.5</v>
      </c>
      <c r="AB5268" s="182">
        <v>23</v>
      </c>
      <c r="AC5268" s="182">
        <v>2</v>
      </c>
      <c r="AD5268" s="182">
        <v>561.5</v>
      </c>
      <c r="AF5268" s="182" t="s">
        <v>1850</v>
      </c>
      <c r="AG5268" s="182" t="s">
        <v>17327</v>
      </c>
      <c r="AH5268" s="182" t="s">
        <v>2993</v>
      </c>
      <c r="AI5268" s="182" t="s">
        <v>17040</v>
      </c>
    </row>
    <row r="5269" spans="25:35" x14ac:dyDescent="0.4">
      <c r="Y5269" s="182" t="s">
        <v>10334</v>
      </c>
      <c r="Z5269" s="182">
        <v>1985</v>
      </c>
      <c r="AA5269" s="182">
        <v>607.5</v>
      </c>
      <c r="AB5269" s="182">
        <v>22</v>
      </c>
      <c r="AC5269" s="182">
        <v>2</v>
      </c>
      <c r="AD5269" s="182">
        <v>563.5</v>
      </c>
      <c r="AF5269" s="182" t="s">
        <v>10323</v>
      </c>
      <c r="AG5269" s="182" t="s">
        <v>17312</v>
      </c>
      <c r="AH5269" s="182" t="s">
        <v>2993</v>
      </c>
      <c r="AI5269" s="182" t="s">
        <v>17322</v>
      </c>
    </row>
    <row r="5270" spans="25:35" x14ac:dyDescent="0.4">
      <c r="Y5270" s="182" t="s">
        <v>10335</v>
      </c>
      <c r="Z5270" s="182">
        <v>1957</v>
      </c>
      <c r="AA5270" s="182">
        <v>1400.6</v>
      </c>
      <c r="AB5270" s="182">
        <v>15</v>
      </c>
      <c r="AC5270" s="182">
        <v>2</v>
      </c>
      <c r="AD5270" s="182">
        <v>461.9</v>
      </c>
      <c r="AF5270" s="182" t="s">
        <v>10325</v>
      </c>
      <c r="AG5270" s="182" t="s">
        <v>17312</v>
      </c>
      <c r="AH5270" s="182" t="s">
        <v>2993</v>
      </c>
      <c r="AI5270" s="182" t="s">
        <v>17040</v>
      </c>
    </row>
    <row r="5271" spans="25:35" x14ac:dyDescent="0.4">
      <c r="Y5271" s="182" t="s">
        <v>10336</v>
      </c>
      <c r="Z5271" s="182">
        <v>1949</v>
      </c>
      <c r="AA5271" s="182">
        <v>395.1</v>
      </c>
      <c r="AB5271" s="182">
        <v>30</v>
      </c>
      <c r="AC5271" s="182">
        <v>2</v>
      </c>
      <c r="AD5271" s="182">
        <v>395.1</v>
      </c>
      <c r="AF5271" s="182" t="s">
        <v>10327</v>
      </c>
      <c r="AG5271" s="182" t="s">
        <v>17312</v>
      </c>
      <c r="AH5271" s="182" t="s">
        <v>2993</v>
      </c>
      <c r="AI5271" s="182" t="s">
        <v>17040</v>
      </c>
    </row>
    <row r="5272" spans="25:35" x14ac:dyDescent="0.4">
      <c r="Y5272" s="182" t="s">
        <v>10337</v>
      </c>
      <c r="Z5272" s="182">
        <v>1950</v>
      </c>
      <c r="AA5272" s="182">
        <v>565.6</v>
      </c>
      <c r="AB5272" s="182">
        <v>24</v>
      </c>
      <c r="AC5272" s="182">
        <v>2</v>
      </c>
      <c r="AD5272" s="182">
        <v>565.6</v>
      </c>
      <c r="AF5272" s="182" t="s">
        <v>330</v>
      </c>
      <c r="AG5272" s="182" t="s">
        <v>17312</v>
      </c>
      <c r="AH5272" s="182" t="s">
        <v>2993</v>
      </c>
      <c r="AI5272" s="182" t="s">
        <v>17042</v>
      </c>
    </row>
    <row r="5273" spans="25:35" x14ac:dyDescent="0.4">
      <c r="Y5273" s="182" t="s">
        <v>10338</v>
      </c>
      <c r="Z5273" s="182">
        <v>1962</v>
      </c>
      <c r="AA5273" s="182">
        <v>653.79999999999995</v>
      </c>
      <c r="AB5273" s="182">
        <v>35</v>
      </c>
      <c r="AC5273" s="182">
        <v>2</v>
      </c>
      <c r="AD5273" s="182">
        <v>459.8</v>
      </c>
      <c r="AF5273" s="182" t="s">
        <v>10330</v>
      </c>
      <c r="AG5273" s="182" t="s">
        <v>17312</v>
      </c>
      <c r="AH5273" s="182" t="s">
        <v>2993</v>
      </c>
      <c r="AI5273" s="182" t="s">
        <v>17322</v>
      </c>
    </row>
    <row r="5274" spans="25:35" x14ac:dyDescent="0.4">
      <c r="Y5274" s="182" t="s">
        <v>1854</v>
      </c>
      <c r="Z5274" s="182">
        <v>1961</v>
      </c>
      <c r="AA5274" s="182">
        <v>651.29999999999995</v>
      </c>
      <c r="AB5274" s="182">
        <v>36</v>
      </c>
      <c r="AC5274" s="182">
        <v>2</v>
      </c>
      <c r="AD5274" s="182">
        <v>599.29999999999995</v>
      </c>
      <c r="AF5274" s="182" t="s">
        <v>10331</v>
      </c>
      <c r="AG5274" s="182" t="s">
        <v>17312</v>
      </c>
      <c r="AH5274" s="182" t="s">
        <v>2993</v>
      </c>
      <c r="AI5274" s="182" t="s">
        <v>17322</v>
      </c>
    </row>
    <row r="5275" spans="25:35" x14ac:dyDescent="0.4">
      <c r="Y5275" s="182" t="s">
        <v>10339</v>
      </c>
      <c r="Z5275" s="182">
        <v>1960</v>
      </c>
      <c r="AA5275" s="182">
        <v>639.70000000000005</v>
      </c>
      <c r="AB5275" s="182">
        <v>38</v>
      </c>
      <c r="AC5275" s="182">
        <v>2</v>
      </c>
      <c r="AD5275" s="182">
        <v>591.4</v>
      </c>
      <c r="AF5275" s="182" t="s">
        <v>10332</v>
      </c>
      <c r="AG5275" s="182" t="s">
        <v>17312</v>
      </c>
      <c r="AH5275" s="182" t="s">
        <v>2993</v>
      </c>
      <c r="AI5275" s="182" t="s">
        <v>17042</v>
      </c>
    </row>
    <row r="5276" spans="25:35" x14ac:dyDescent="0.4">
      <c r="Y5276" s="182" t="s">
        <v>10340</v>
      </c>
      <c r="Z5276" s="182">
        <v>1975</v>
      </c>
      <c r="AA5276" s="182">
        <v>1976.2</v>
      </c>
      <c r="AB5276" s="182">
        <v>50</v>
      </c>
      <c r="AC5276" s="182">
        <v>3</v>
      </c>
      <c r="AD5276" s="182">
        <v>1094</v>
      </c>
      <c r="AF5276" s="182" t="s">
        <v>1851</v>
      </c>
      <c r="AG5276" s="182" t="s">
        <v>17312</v>
      </c>
      <c r="AH5276" s="182" t="s">
        <v>2993</v>
      </c>
      <c r="AI5276" s="182" t="s">
        <v>17042</v>
      </c>
    </row>
    <row r="5277" spans="25:35" x14ac:dyDescent="0.4">
      <c r="Y5277" s="182" t="s">
        <v>10342</v>
      </c>
      <c r="Z5277" s="182">
        <v>1980</v>
      </c>
      <c r="AA5277" s="182">
        <v>1050.7</v>
      </c>
      <c r="AB5277" s="182">
        <v>52</v>
      </c>
      <c r="AC5277" s="182">
        <v>3</v>
      </c>
      <c r="AD5277" s="182">
        <v>1050.7</v>
      </c>
      <c r="AF5277" s="182" t="s">
        <v>1852</v>
      </c>
      <c r="AG5277" s="182" t="s">
        <v>17312</v>
      </c>
      <c r="AH5277" s="182" t="s">
        <v>2993</v>
      </c>
      <c r="AI5277" s="182" t="s">
        <v>17042</v>
      </c>
    </row>
    <row r="5278" spans="25:35" x14ac:dyDescent="0.4">
      <c r="Y5278" s="182" t="s">
        <v>10344</v>
      </c>
      <c r="Z5278" s="182">
        <v>1983</v>
      </c>
      <c r="AA5278" s="182">
        <v>1861.8</v>
      </c>
      <c r="AB5278" s="182">
        <v>80</v>
      </c>
      <c r="AC5278" s="182">
        <v>3</v>
      </c>
      <c r="AD5278" s="182">
        <v>1810.5</v>
      </c>
      <c r="AF5278" s="182" t="s">
        <v>1853</v>
      </c>
      <c r="AG5278" s="182" t="s">
        <v>17319</v>
      </c>
      <c r="AH5278" s="182" t="s">
        <v>2993</v>
      </c>
      <c r="AI5278" s="182" t="s">
        <v>17042</v>
      </c>
    </row>
    <row r="5279" spans="25:35" x14ac:dyDescent="0.4">
      <c r="Y5279" s="182" t="s">
        <v>10345</v>
      </c>
      <c r="Z5279" s="182">
        <v>1984</v>
      </c>
      <c r="AA5279" s="182">
        <v>1803.8</v>
      </c>
      <c r="AB5279" s="182">
        <v>80</v>
      </c>
      <c r="AC5279" s="182">
        <v>3</v>
      </c>
      <c r="AD5279" s="182">
        <v>1803.8</v>
      </c>
      <c r="AF5279" s="182" t="s">
        <v>10334</v>
      </c>
      <c r="AG5279" s="182" t="s">
        <v>17319</v>
      </c>
      <c r="AH5279" s="182" t="s">
        <v>2993</v>
      </c>
      <c r="AI5279" s="182" t="s">
        <v>17042</v>
      </c>
    </row>
    <row r="5280" spans="25:35" x14ac:dyDescent="0.4">
      <c r="Y5280" s="182" t="s">
        <v>10346</v>
      </c>
      <c r="Z5280" s="182">
        <v>2010</v>
      </c>
      <c r="AA5280" s="182">
        <v>1319.8</v>
      </c>
      <c r="AB5280" s="182">
        <v>18</v>
      </c>
      <c r="AC5280" s="182">
        <v>2</v>
      </c>
      <c r="AD5280" s="182">
        <v>894.3</v>
      </c>
      <c r="AF5280" s="182" t="s">
        <v>10335</v>
      </c>
      <c r="AG5280" s="182" t="s">
        <v>17327</v>
      </c>
      <c r="AH5280" s="182" t="s">
        <v>2993</v>
      </c>
      <c r="AI5280" s="182" t="s">
        <v>17042</v>
      </c>
    </row>
    <row r="5281" spans="25:35" x14ac:dyDescent="0.4">
      <c r="Y5281" s="182" t="s">
        <v>10347</v>
      </c>
      <c r="Z5281" s="182">
        <v>1982</v>
      </c>
      <c r="AA5281" s="182">
        <v>1830.3</v>
      </c>
      <c r="AB5281" s="182">
        <v>48</v>
      </c>
      <c r="AC5281" s="182">
        <v>3</v>
      </c>
      <c r="AD5281" s="182">
        <v>1830.3</v>
      </c>
      <c r="AF5281" s="182" t="s">
        <v>10336</v>
      </c>
      <c r="AG5281" s="182" t="s">
        <v>17327</v>
      </c>
      <c r="AH5281" s="182" t="s">
        <v>17510</v>
      </c>
      <c r="AI5281" s="182" t="s">
        <v>17042</v>
      </c>
    </row>
    <row r="5282" spans="25:35" x14ac:dyDescent="0.4">
      <c r="Y5282" s="182" t="s">
        <v>10348</v>
      </c>
      <c r="Z5282" s="182">
        <v>1978</v>
      </c>
      <c r="AA5282" s="182">
        <v>2112</v>
      </c>
      <c r="AB5282" s="182">
        <v>50</v>
      </c>
      <c r="AC5282" s="182">
        <v>3</v>
      </c>
      <c r="AD5282" s="182">
        <v>814.3</v>
      </c>
      <c r="AF5282" s="182" t="s">
        <v>10337</v>
      </c>
      <c r="AG5282" s="182" t="s">
        <v>17327</v>
      </c>
      <c r="AH5282" s="182" t="s">
        <v>2993</v>
      </c>
      <c r="AI5282" s="182" t="s">
        <v>17042</v>
      </c>
    </row>
    <row r="5283" spans="25:35" x14ac:dyDescent="0.4">
      <c r="Y5283" s="182" t="s">
        <v>10350</v>
      </c>
      <c r="Z5283" s="182">
        <v>1976</v>
      </c>
      <c r="AA5283" s="182">
        <v>1089.2</v>
      </c>
      <c r="AB5283" s="182">
        <v>50</v>
      </c>
      <c r="AC5283" s="182">
        <v>3</v>
      </c>
      <c r="AD5283" s="182">
        <v>1089.2</v>
      </c>
      <c r="AF5283" s="182" t="s">
        <v>10338</v>
      </c>
      <c r="AG5283" s="182" t="s">
        <v>17312</v>
      </c>
      <c r="AH5283" s="182" t="s">
        <v>2993</v>
      </c>
      <c r="AI5283" s="182" t="s">
        <v>17042</v>
      </c>
    </row>
    <row r="5284" spans="25:35" x14ac:dyDescent="0.4">
      <c r="Y5284" s="182" t="s">
        <v>10352</v>
      </c>
      <c r="Z5284" s="182">
        <v>1976</v>
      </c>
      <c r="AA5284" s="182">
        <v>2019.2</v>
      </c>
      <c r="AB5284" s="182">
        <v>75</v>
      </c>
      <c r="AC5284" s="182">
        <v>3</v>
      </c>
      <c r="AD5284" s="182">
        <v>1112.5999999999999</v>
      </c>
      <c r="AF5284" s="182" t="s">
        <v>1854</v>
      </c>
      <c r="AG5284" s="182" t="s">
        <v>17312</v>
      </c>
      <c r="AH5284" s="182" t="s">
        <v>2993</v>
      </c>
      <c r="AI5284" s="182" t="s">
        <v>17042</v>
      </c>
    </row>
    <row r="5285" spans="25:35" x14ac:dyDescent="0.4">
      <c r="Y5285" s="182" t="s">
        <v>1855</v>
      </c>
      <c r="Z5285" s="182">
        <v>1929</v>
      </c>
      <c r="AA5285" s="182">
        <v>288.60000000000002</v>
      </c>
      <c r="AB5285" s="182">
        <v>14</v>
      </c>
      <c r="AC5285" s="182">
        <v>2</v>
      </c>
      <c r="AD5285" s="182">
        <v>264.8</v>
      </c>
      <c r="AF5285" s="182" t="s">
        <v>10339</v>
      </c>
      <c r="AG5285" s="182" t="s">
        <v>17312</v>
      </c>
      <c r="AH5285" s="182" t="s">
        <v>2993</v>
      </c>
      <c r="AI5285" s="182" t="s">
        <v>17042</v>
      </c>
    </row>
    <row r="5286" spans="25:35" x14ac:dyDescent="0.4">
      <c r="Y5286" s="182" t="s">
        <v>1856</v>
      </c>
      <c r="Z5286" s="182">
        <v>1925</v>
      </c>
      <c r="AA5286" s="182">
        <v>291.2</v>
      </c>
      <c r="AB5286" s="182">
        <v>25</v>
      </c>
      <c r="AC5286" s="182">
        <v>2</v>
      </c>
      <c r="AD5286" s="182">
        <v>195.8</v>
      </c>
      <c r="AF5286" s="182" t="s">
        <v>10340</v>
      </c>
      <c r="AG5286" s="182" t="s">
        <v>17312</v>
      </c>
      <c r="AH5286" s="182" t="s">
        <v>2993</v>
      </c>
      <c r="AI5286" s="182" t="s">
        <v>17042</v>
      </c>
    </row>
    <row r="5287" spans="25:35" x14ac:dyDescent="0.4">
      <c r="Y5287" s="182" t="s">
        <v>1857</v>
      </c>
      <c r="Z5287" s="182">
        <v>1933</v>
      </c>
      <c r="AA5287" s="182">
        <v>262.32</v>
      </c>
      <c r="AB5287" s="182">
        <v>18</v>
      </c>
      <c r="AC5287" s="182">
        <v>2</v>
      </c>
      <c r="AD5287" s="182">
        <v>241.7</v>
      </c>
      <c r="AF5287" s="182" t="s">
        <v>10342</v>
      </c>
      <c r="AG5287" s="182" t="s">
        <v>17312</v>
      </c>
      <c r="AH5287" s="182" t="s">
        <v>2993</v>
      </c>
      <c r="AI5287" s="182" t="s">
        <v>17042</v>
      </c>
    </row>
    <row r="5288" spans="25:35" x14ac:dyDescent="0.4">
      <c r="Y5288" s="182" t="s">
        <v>10355</v>
      </c>
      <c r="Z5288" s="182">
        <v>1973</v>
      </c>
      <c r="AA5288" s="182">
        <v>2122.6</v>
      </c>
      <c r="AB5288" s="182">
        <v>16</v>
      </c>
      <c r="AC5288" s="182">
        <v>2</v>
      </c>
      <c r="AD5288" s="182">
        <v>289.60000000000002</v>
      </c>
      <c r="AF5288" s="182" t="s">
        <v>10344</v>
      </c>
      <c r="AG5288" s="182" t="s">
        <v>17312</v>
      </c>
      <c r="AH5288" s="182" t="s">
        <v>2993</v>
      </c>
      <c r="AI5288" s="182" t="s">
        <v>17322</v>
      </c>
    </row>
    <row r="5289" spans="25:35" x14ac:dyDescent="0.4">
      <c r="Y5289" s="182" t="s">
        <v>10356</v>
      </c>
      <c r="Z5289" s="182">
        <v>1961</v>
      </c>
      <c r="AA5289" s="182">
        <v>1221.5</v>
      </c>
      <c r="AB5289" s="182">
        <v>38</v>
      </c>
      <c r="AC5289" s="182">
        <v>2</v>
      </c>
      <c r="AD5289" s="182">
        <v>481.4</v>
      </c>
      <c r="AF5289" s="182" t="s">
        <v>10345</v>
      </c>
      <c r="AG5289" s="182" t="s">
        <v>17312</v>
      </c>
      <c r="AH5289" s="182" t="s">
        <v>2993</v>
      </c>
      <c r="AI5289" s="182" t="s">
        <v>17322</v>
      </c>
    </row>
    <row r="5290" spans="25:35" x14ac:dyDescent="0.4">
      <c r="Y5290" s="182" t="s">
        <v>10357</v>
      </c>
      <c r="Z5290" s="182">
        <v>1933</v>
      </c>
      <c r="AA5290" s="182">
        <v>197.7</v>
      </c>
      <c r="AB5290" s="182">
        <v>12</v>
      </c>
      <c r="AC5290" s="182">
        <v>2</v>
      </c>
      <c r="AD5290" s="182">
        <v>197.7</v>
      </c>
      <c r="AF5290" s="182" t="s">
        <v>10346</v>
      </c>
      <c r="AG5290" s="182" t="s">
        <v>17312</v>
      </c>
      <c r="AH5290" s="182" t="s">
        <v>2993</v>
      </c>
      <c r="AI5290" s="182" t="s">
        <v>17322</v>
      </c>
    </row>
    <row r="5291" spans="25:35" x14ac:dyDescent="0.4">
      <c r="Y5291" s="182" t="s">
        <v>10359</v>
      </c>
      <c r="Z5291" s="182">
        <v>1965</v>
      </c>
      <c r="AA5291" s="182">
        <v>972.4</v>
      </c>
      <c r="AB5291" s="182">
        <v>59</v>
      </c>
      <c r="AC5291" s="182">
        <v>2</v>
      </c>
      <c r="AD5291" s="182">
        <v>746.4</v>
      </c>
      <c r="AF5291" s="182" t="s">
        <v>10347</v>
      </c>
      <c r="AG5291" s="182" t="s">
        <v>17312</v>
      </c>
      <c r="AH5291" s="182" t="s">
        <v>2993</v>
      </c>
      <c r="AI5291" s="182" t="s">
        <v>17322</v>
      </c>
    </row>
    <row r="5292" spans="25:35" x14ac:dyDescent="0.4">
      <c r="Y5292" s="182" t="s">
        <v>10360</v>
      </c>
      <c r="Z5292" s="182">
        <v>1920</v>
      </c>
      <c r="AA5292" s="182">
        <v>211.7</v>
      </c>
      <c r="AB5292" s="182">
        <v>24</v>
      </c>
      <c r="AC5292" s="182">
        <v>2</v>
      </c>
      <c r="AD5292" s="182">
        <v>211.7</v>
      </c>
      <c r="AF5292" s="182" t="s">
        <v>10348</v>
      </c>
      <c r="AG5292" s="182" t="s">
        <v>17312</v>
      </c>
      <c r="AH5292" s="182" t="s">
        <v>2993</v>
      </c>
      <c r="AI5292" s="182" t="s">
        <v>17322</v>
      </c>
    </row>
    <row r="5293" spans="25:35" x14ac:dyDescent="0.4">
      <c r="Y5293" s="182" t="s">
        <v>10361</v>
      </c>
      <c r="Z5293" s="182">
        <v>1964</v>
      </c>
      <c r="AA5293" s="182">
        <v>978.6</v>
      </c>
      <c r="AB5293" s="182">
        <v>35</v>
      </c>
      <c r="AC5293" s="182">
        <v>2</v>
      </c>
      <c r="AD5293" s="182">
        <v>978.6</v>
      </c>
      <c r="AF5293" s="182" t="s">
        <v>10350</v>
      </c>
      <c r="AG5293" s="182" t="s">
        <v>17312</v>
      </c>
      <c r="AH5293" s="182" t="s">
        <v>2993</v>
      </c>
      <c r="AI5293" s="182" t="s">
        <v>17042</v>
      </c>
    </row>
    <row r="5294" spans="25:35" x14ac:dyDescent="0.4">
      <c r="Y5294" s="182" t="s">
        <v>10364</v>
      </c>
      <c r="Z5294" s="182">
        <v>1954</v>
      </c>
      <c r="AA5294" s="182">
        <v>455.7</v>
      </c>
      <c r="AB5294" s="182">
        <v>12</v>
      </c>
      <c r="AC5294" s="182">
        <v>2</v>
      </c>
      <c r="AD5294" s="182">
        <v>455.7</v>
      </c>
      <c r="AF5294" s="182" t="s">
        <v>10352</v>
      </c>
      <c r="AG5294" s="182" t="s">
        <v>17312</v>
      </c>
      <c r="AH5294" s="182" t="s">
        <v>2993</v>
      </c>
      <c r="AI5294" s="182" t="s">
        <v>17042</v>
      </c>
    </row>
    <row r="5295" spans="25:35" x14ac:dyDescent="0.4">
      <c r="Y5295" s="182" t="s">
        <v>10366</v>
      </c>
      <c r="Z5295" s="182">
        <v>1967</v>
      </c>
      <c r="AA5295" s="182">
        <v>962.2</v>
      </c>
      <c r="AB5295" s="182">
        <v>35</v>
      </c>
      <c r="AC5295" s="182">
        <v>2</v>
      </c>
      <c r="AD5295" s="182">
        <v>962.2</v>
      </c>
      <c r="AF5295" s="182" t="s">
        <v>1855</v>
      </c>
      <c r="AG5295" s="182" t="s">
        <v>17327</v>
      </c>
      <c r="AH5295" s="182" t="s">
        <v>2993</v>
      </c>
      <c r="AI5295" s="182" t="s">
        <v>17040</v>
      </c>
    </row>
    <row r="5296" spans="25:35" x14ac:dyDescent="0.4">
      <c r="Y5296" s="182" t="s">
        <v>10367</v>
      </c>
      <c r="Z5296" s="182">
        <v>1971</v>
      </c>
      <c r="AA5296" s="182">
        <v>2316</v>
      </c>
      <c r="AB5296" s="182">
        <v>60</v>
      </c>
      <c r="AC5296" s="182">
        <v>2</v>
      </c>
      <c r="AD5296" s="182">
        <v>667.8</v>
      </c>
      <c r="AF5296" s="182" t="s">
        <v>1856</v>
      </c>
      <c r="AG5296" s="182" t="s">
        <v>17327</v>
      </c>
      <c r="AH5296" s="182" t="s">
        <v>2993</v>
      </c>
      <c r="AI5296" s="182" t="s">
        <v>17040</v>
      </c>
    </row>
    <row r="5297" spans="25:35" x14ac:dyDescent="0.4">
      <c r="Y5297" s="182" t="s">
        <v>10368</v>
      </c>
      <c r="Z5297" s="182">
        <v>2012</v>
      </c>
      <c r="AA5297" s="182">
        <v>1005.1</v>
      </c>
      <c r="AB5297" s="182">
        <v>70</v>
      </c>
      <c r="AC5297" s="182">
        <v>3</v>
      </c>
      <c r="AD5297" s="182">
        <v>1005.1</v>
      </c>
      <c r="AF5297" s="182" t="s">
        <v>1857</v>
      </c>
      <c r="AG5297" s="182" t="s">
        <v>17327</v>
      </c>
      <c r="AH5297" s="182" t="s">
        <v>2993</v>
      </c>
      <c r="AI5297" s="182" t="s">
        <v>17042</v>
      </c>
    </row>
    <row r="5298" spans="25:35" x14ac:dyDescent="0.4">
      <c r="Y5298" s="182" t="s">
        <v>10369</v>
      </c>
      <c r="Z5298" s="182">
        <v>1960</v>
      </c>
      <c r="AA5298" s="182">
        <v>390.2</v>
      </c>
      <c r="AB5298" s="182">
        <v>42</v>
      </c>
      <c r="AC5298" s="182">
        <v>2</v>
      </c>
      <c r="AD5298" s="182">
        <v>390.2</v>
      </c>
      <c r="AF5298" s="182" t="s">
        <v>10355</v>
      </c>
      <c r="AG5298" s="182" t="s">
        <v>17327</v>
      </c>
      <c r="AH5298" s="182" t="s">
        <v>2993</v>
      </c>
      <c r="AI5298" s="182" t="s">
        <v>17040</v>
      </c>
    </row>
    <row r="5299" spans="25:35" x14ac:dyDescent="0.4">
      <c r="Y5299" s="182" t="s">
        <v>10370</v>
      </c>
      <c r="Z5299" s="182">
        <v>1989</v>
      </c>
      <c r="AA5299" s="182">
        <v>3422</v>
      </c>
      <c r="AB5299" s="182">
        <v>125</v>
      </c>
      <c r="AC5299" s="182">
        <v>5</v>
      </c>
      <c r="AD5299" s="182">
        <v>2532.3000000000002</v>
      </c>
      <c r="AF5299" s="182" t="s">
        <v>10356</v>
      </c>
      <c r="AG5299" s="182" t="s">
        <v>17312</v>
      </c>
      <c r="AH5299" s="182" t="s">
        <v>2993</v>
      </c>
      <c r="AI5299" s="182" t="s">
        <v>17042</v>
      </c>
    </row>
    <row r="5300" spans="25:35" x14ac:dyDescent="0.4">
      <c r="Y5300" s="182" t="s">
        <v>10371</v>
      </c>
      <c r="Z5300" s="182">
        <v>1987</v>
      </c>
      <c r="AA5300" s="182">
        <v>2837.8</v>
      </c>
      <c r="AB5300" s="182">
        <v>95</v>
      </c>
      <c r="AC5300" s="182">
        <v>5</v>
      </c>
      <c r="AD5300" s="182">
        <v>2567.6999999999998</v>
      </c>
      <c r="AF5300" s="182" t="s">
        <v>10357</v>
      </c>
      <c r="AG5300" s="182" t="s">
        <v>17327</v>
      </c>
      <c r="AH5300" s="182" t="s">
        <v>2993</v>
      </c>
      <c r="AI5300" s="182" t="s">
        <v>17040</v>
      </c>
    </row>
    <row r="5301" spans="25:35" x14ac:dyDescent="0.4">
      <c r="Y5301" s="182" t="s">
        <v>1858</v>
      </c>
      <c r="Z5301" s="182">
        <v>1993</v>
      </c>
      <c r="AA5301" s="182">
        <v>1418.7</v>
      </c>
      <c r="AB5301" s="182">
        <v>29</v>
      </c>
      <c r="AC5301" s="182">
        <v>2</v>
      </c>
      <c r="AD5301" s="182">
        <v>1045.8</v>
      </c>
      <c r="AF5301" s="182" t="s">
        <v>10359</v>
      </c>
      <c r="AG5301" s="182" t="s">
        <v>17312</v>
      </c>
      <c r="AH5301" s="182" t="s">
        <v>2993</v>
      </c>
      <c r="AI5301" s="182" t="s">
        <v>17322</v>
      </c>
    </row>
    <row r="5302" spans="25:35" x14ac:dyDescent="0.4">
      <c r="Y5302" s="182" t="s">
        <v>10372</v>
      </c>
      <c r="Z5302" s="182">
        <v>1954</v>
      </c>
      <c r="AA5302" s="182">
        <v>644.20000000000005</v>
      </c>
      <c r="AB5302" s="182">
        <v>23</v>
      </c>
      <c r="AC5302" s="182">
        <v>2</v>
      </c>
      <c r="AD5302" s="182">
        <v>554.6</v>
      </c>
      <c r="AF5302" s="182" t="s">
        <v>10360</v>
      </c>
      <c r="AG5302" s="182" t="s">
        <v>17327</v>
      </c>
      <c r="AH5302" s="182" t="s">
        <v>2993</v>
      </c>
      <c r="AI5302" s="182" t="s">
        <v>17040</v>
      </c>
    </row>
    <row r="5303" spans="25:35" x14ac:dyDescent="0.4">
      <c r="Y5303" s="182" t="s">
        <v>10374</v>
      </c>
      <c r="Z5303" s="182">
        <v>2010</v>
      </c>
      <c r="AA5303" s="182">
        <v>937.8</v>
      </c>
      <c r="AB5303" s="182">
        <v>28</v>
      </c>
      <c r="AC5303" s="182">
        <v>2</v>
      </c>
      <c r="AD5303" s="182">
        <v>821.2</v>
      </c>
      <c r="AF5303" s="182" t="s">
        <v>10361</v>
      </c>
      <c r="AG5303" s="182" t="s">
        <v>17312</v>
      </c>
      <c r="AH5303" s="182" t="s">
        <v>2993</v>
      </c>
      <c r="AI5303" s="182" t="s">
        <v>17322</v>
      </c>
    </row>
    <row r="5304" spans="25:35" x14ac:dyDescent="0.4">
      <c r="Y5304" s="182" t="s">
        <v>10375</v>
      </c>
      <c r="Z5304" s="182">
        <v>1927</v>
      </c>
      <c r="AA5304" s="182">
        <v>292.2</v>
      </c>
      <c r="AB5304" s="182">
        <v>13</v>
      </c>
      <c r="AC5304" s="182">
        <v>2</v>
      </c>
      <c r="AD5304" s="182">
        <v>269.2</v>
      </c>
      <c r="AF5304" s="182" t="s">
        <v>10364</v>
      </c>
      <c r="AG5304" s="182" t="s">
        <v>17327</v>
      </c>
      <c r="AH5304" s="182" t="s">
        <v>2993</v>
      </c>
      <c r="AI5304" s="182" t="s">
        <v>17042</v>
      </c>
    </row>
    <row r="5305" spans="25:35" x14ac:dyDescent="0.4">
      <c r="Y5305" s="182" t="s">
        <v>10376</v>
      </c>
      <c r="Z5305" s="182">
        <v>2012</v>
      </c>
      <c r="AA5305" s="182">
        <v>456.35</v>
      </c>
      <c r="AB5305" s="182">
        <v>23</v>
      </c>
      <c r="AC5305" s="182">
        <v>3</v>
      </c>
      <c r="AD5305" s="182">
        <v>416.65</v>
      </c>
      <c r="AF5305" s="182" t="s">
        <v>10366</v>
      </c>
      <c r="AG5305" s="182" t="s">
        <v>17312</v>
      </c>
      <c r="AH5305" s="182" t="s">
        <v>2993</v>
      </c>
      <c r="AI5305" s="182" t="s">
        <v>17322</v>
      </c>
    </row>
    <row r="5306" spans="25:35" x14ac:dyDescent="0.4">
      <c r="Y5306" s="182" t="s">
        <v>10378</v>
      </c>
      <c r="Z5306" s="182">
        <v>1987</v>
      </c>
      <c r="AA5306" s="182">
        <v>4288.8</v>
      </c>
      <c r="AB5306" s="182">
        <v>122</v>
      </c>
      <c r="AC5306" s="182">
        <v>5</v>
      </c>
      <c r="AD5306" s="182">
        <v>3849.5</v>
      </c>
      <c r="AF5306" s="182" t="s">
        <v>10367</v>
      </c>
      <c r="AG5306" s="182" t="s">
        <v>17312</v>
      </c>
      <c r="AH5306" s="182" t="s">
        <v>2993</v>
      </c>
      <c r="AI5306" s="182" t="s">
        <v>17322</v>
      </c>
    </row>
    <row r="5307" spans="25:35" x14ac:dyDescent="0.4">
      <c r="Y5307" s="182" t="s">
        <v>10379</v>
      </c>
      <c r="Z5307" s="182">
        <v>1991</v>
      </c>
      <c r="AA5307" s="182">
        <v>4294.7</v>
      </c>
      <c r="AB5307" s="182">
        <v>107</v>
      </c>
      <c r="AC5307" s="182">
        <v>5</v>
      </c>
      <c r="AD5307" s="182">
        <v>3805.2</v>
      </c>
      <c r="AF5307" s="182" t="s">
        <v>10368</v>
      </c>
      <c r="AG5307" s="182" t="s">
        <v>17398</v>
      </c>
      <c r="AH5307" s="182" t="s">
        <v>2993</v>
      </c>
      <c r="AI5307" s="182" t="s">
        <v>17042</v>
      </c>
    </row>
    <row r="5308" spans="25:35" x14ac:dyDescent="0.4">
      <c r="Y5308" s="182" t="s">
        <v>10380</v>
      </c>
      <c r="Z5308" s="182">
        <v>1986</v>
      </c>
      <c r="AA5308" s="182">
        <v>4229.6000000000004</v>
      </c>
      <c r="AB5308" s="182">
        <v>176</v>
      </c>
      <c r="AC5308" s="182">
        <v>5</v>
      </c>
      <c r="AD5308" s="182">
        <v>3797.6</v>
      </c>
      <c r="AF5308" s="182" t="s">
        <v>10369</v>
      </c>
      <c r="AG5308" s="182" t="s">
        <v>17312</v>
      </c>
      <c r="AH5308" s="182" t="s">
        <v>17511</v>
      </c>
      <c r="AI5308" s="182" t="s">
        <v>17042</v>
      </c>
    </row>
    <row r="5309" spans="25:35" x14ac:dyDescent="0.4">
      <c r="Y5309" s="182" t="s">
        <v>10382</v>
      </c>
      <c r="Z5309" s="182">
        <v>1974</v>
      </c>
      <c r="AA5309" s="182">
        <v>992.9</v>
      </c>
      <c r="AB5309" s="182">
        <v>35</v>
      </c>
      <c r="AC5309" s="182">
        <v>2</v>
      </c>
      <c r="AD5309" s="182">
        <v>904</v>
      </c>
      <c r="AF5309" s="182" t="s">
        <v>10370</v>
      </c>
      <c r="AG5309" s="182" t="s">
        <v>17312</v>
      </c>
      <c r="AH5309" s="182" t="s">
        <v>2993</v>
      </c>
      <c r="AI5309" s="182" t="s">
        <v>17315</v>
      </c>
    </row>
    <row r="5310" spans="25:35" x14ac:dyDescent="0.4">
      <c r="Y5310" s="182" t="s">
        <v>10383</v>
      </c>
      <c r="Z5310" s="182">
        <v>1980</v>
      </c>
      <c r="AA5310" s="182">
        <v>1492.1</v>
      </c>
      <c r="AB5310" s="182">
        <v>26</v>
      </c>
      <c r="AC5310" s="182">
        <v>2</v>
      </c>
      <c r="AD5310" s="182">
        <v>863.9</v>
      </c>
      <c r="AF5310" s="182" t="s">
        <v>10371</v>
      </c>
      <c r="AG5310" s="182" t="s">
        <v>17312</v>
      </c>
      <c r="AH5310" s="182" t="s">
        <v>2993</v>
      </c>
      <c r="AI5310" s="182" t="s">
        <v>17315</v>
      </c>
    </row>
    <row r="5311" spans="25:35" x14ac:dyDescent="0.4">
      <c r="Y5311" s="182" t="s">
        <v>1859</v>
      </c>
      <c r="Z5311" s="182">
        <v>1963</v>
      </c>
      <c r="AA5311" s="182">
        <v>511.9</v>
      </c>
      <c r="AB5311" s="182">
        <v>16</v>
      </c>
      <c r="AC5311" s="182">
        <v>2</v>
      </c>
      <c r="AD5311" s="182">
        <v>453.8</v>
      </c>
      <c r="AF5311" s="182" t="s">
        <v>1858</v>
      </c>
      <c r="AG5311" s="182" t="s">
        <v>17312</v>
      </c>
      <c r="AH5311" s="182" t="s">
        <v>2993</v>
      </c>
      <c r="AI5311" s="182" t="s">
        <v>17042</v>
      </c>
    </row>
    <row r="5312" spans="25:35" x14ac:dyDescent="0.4">
      <c r="Y5312" s="182" t="s">
        <v>10386</v>
      </c>
      <c r="Z5312" s="182">
        <v>1958</v>
      </c>
      <c r="AA5312" s="182">
        <v>700.3</v>
      </c>
      <c r="AB5312" s="182">
        <v>18</v>
      </c>
      <c r="AC5312" s="182">
        <v>2</v>
      </c>
      <c r="AD5312" s="182">
        <v>627.1</v>
      </c>
      <c r="AF5312" s="182" t="s">
        <v>10372</v>
      </c>
      <c r="AG5312" s="182" t="s">
        <v>17312</v>
      </c>
      <c r="AH5312" s="182" t="s">
        <v>2993</v>
      </c>
      <c r="AI5312" s="182" t="s">
        <v>17040</v>
      </c>
    </row>
    <row r="5313" spans="25:35" x14ac:dyDescent="0.4">
      <c r="Y5313" s="182" t="s">
        <v>10387</v>
      </c>
      <c r="Z5313" s="182">
        <v>1967</v>
      </c>
      <c r="AA5313" s="182">
        <v>800.7</v>
      </c>
      <c r="AB5313" s="182">
        <v>42</v>
      </c>
      <c r="AC5313" s="182">
        <v>2</v>
      </c>
      <c r="AD5313" s="182">
        <v>739.1</v>
      </c>
      <c r="AF5313" s="182" t="s">
        <v>10374</v>
      </c>
      <c r="AG5313" s="182" t="s">
        <v>17312</v>
      </c>
      <c r="AH5313" s="182" t="s">
        <v>2993</v>
      </c>
      <c r="AI5313" s="182" t="s">
        <v>17042</v>
      </c>
    </row>
    <row r="5314" spans="25:35" x14ac:dyDescent="0.4">
      <c r="Y5314" s="182" t="s">
        <v>10388</v>
      </c>
      <c r="Z5314" s="182">
        <v>1966</v>
      </c>
      <c r="AA5314" s="182">
        <v>590.20000000000005</v>
      </c>
      <c r="AB5314" s="182">
        <v>20</v>
      </c>
      <c r="AC5314" s="182">
        <v>2</v>
      </c>
      <c r="AD5314" s="182">
        <v>584.5</v>
      </c>
      <c r="AF5314" s="182" t="s">
        <v>10375</v>
      </c>
      <c r="AG5314" s="182" t="s">
        <v>17327</v>
      </c>
      <c r="AH5314" s="182" t="s">
        <v>2993</v>
      </c>
      <c r="AI5314" s="182" t="s">
        <v>17040</v>
      </c>
    </row>
    <row r="5315" spans="25:35" x14ac:dyDescent="0.4">
      <c r="Y5315" s="182" t="s">
        <v>10389</v>
      </c>
      <c r="Z5315" s="182">
        <v>1970</v>
      </c>
      <c r="AA5315" s="182">
        <v>383</v>
      </c>
      <c r="AB5315" s="182">
        <v>21</v>
      </c>
      <c r="AC5315" s="182">
        <v>2</v>
      </c>
      <c r="AD5315" s="182">
        <v>362</v>
      </c>
      <c r="AF5315" s="182" t="s">
        <v>10376</v>
      </c>
      <c r="AG5315" s="182" t="s">
        <v>17312</v>
      </c>
      <c r="AH5315" s="182" t="s">
        <v>2993</v>
      </c>
      <c r="AI5315" s="182" t="s">
        <v>17040</v>
      </c>
    </row>
    <row r="5316" spans="25:35" x14ac:dyDescent="0.4">
      <c r="Y5316" s="182" t="s">
        <v>10390</v>
      </c>
      <c r="Z5316" s="182">
        <v>1966</v>
      </c>
      <c r="AA5316" s="182">
        <v>657.7</v>
      </c>
      <c r="AB5316" s="182">
        <v>42</v>
      </c>
      <c r="AC5316" s="182">
        <v>2</v>
      </c>
      <c r="AD5316" s="182">
        <v>634.70000000000005</v>
      </c>
      <c r="AF5316" s="182" t="s">
        <v>10378</v>
      </c>
      <c r="AG5316" s="182" t="s">
        <v>17312</v>
      </c>
      <c r="AH5316" s="182" t="s">
        <v>2993</v>
      </c>
      <c r="AI5316" s="182" t="s">
        <v>17320</v>
      </c>
    </row>
    <row r="5317" spans="25:35" x14ac:dyDescent="0.4">
      <c r="Y5317" s="182" t="s">
        <v>10391</v>
      </c>
      <c r="Z5317" s="182">
        <v>1978</v>
      </c>
      <c r="AA5317" s="182">
        <v>413.5</v>
      </c>
      <c r="AB5317" s="182">
        <v>17</v>
      </c>
      <c r="AC5317" s="182">
        <v>2</v>
      </c>
      <c r="AD5317" s="182">
        <v>378.7</v>
      </c>
      <c r="AF5317" s="182" t="s">
        <v>10379</v>
      </c>
      <c r="AG5317" s="182" t="s">
        <v>17312</v>
      </c>
      <c r="AH5317" s="182" t="s">
        <v>2993</v>
      </c>
      <c r="AI5317" s="182" t="s">
        <v>17320</v>
      </c>
    </row>
    <row r="5318" spans="25:35" x14ac:dyDescent="0.4">
      <c r="Y5318" s="182" t="s">
        <v>10392</v>
      </c>
      <c r="Z5318" s="182">
        <v>1965</v>
      </c>
      <c r="AA5318" s="182">
        <v>411.6</v>
      </c>
      <c r="AB5318" s="182">
        <v>10</v>
      </c>
      <c r="AC5318" s="182">
        <v>2</v>
      </c>
      <c r="AD5318" s="182">
        <v>379.9</v>
      </c>
      <c r="AF5318" s="182" t="s">
        <v>10380</v>
      </c>
      <c r="AG5318" s="182" t="s">
        <v>17312</v>
      </c>
      <c r="AH5318" s="182" t="s">
        <v>2993</v>
      </c>
      <c r="AI5318" s="182" t="s">
        <v>17320</v>
      </c>
    </row>
    <row r="5319" spans="25:35" x14ac:dyDescent="0.4">
      <c r="Y5319" s="182" t="s">
        <v>10393</v>
      </c>
      <c r="Z5319" s="182">
        <v>1969</v>
      </c>
      <c r="AA5319" s="182">
        <v>384.6</v>
      </c>
      <c r="AB5319" s="182">
        <v>12</v>
      </c>
      <c r="AC5319" s="182">
        <v>2</v>
      </c>
      <c r="AD5319" s="182">
        <v>354.9</v>
      </c>
      <c r="AF5319" s="182" t="s">
        <v>10382</v>
      </c>
      <c r="AG5319" s="182" t="s">
        <v>17312</v>
      </c>
      <c r="AH5319" s="182" t="s">
        <v>2993</v>
      </c>
      <c r="AI5319" s="182" t="s">
        <v>17322</v>
      </c>
    </row>
    <row r="5320" spans="25:35" x14ac:dyDescent="0.4">
      <c r="Y5320" s="182" t="s">
        <v>1860</v>
      </c>
      <c r="Z5320" s="182">
        <v>1962</v>
      </c>
      <c r="AA5320" s="182">
        <v>614.29999999999995</v>
      </c>
      <c r="AB5320" s="182">
        <v>12</v>
      </c>
      <c r="AC5320" s="182">
        <v>2</v>
      </c>
      <c r="AD5320" s="182">
        <v>565.70000000000005</v>
      </c>
      <c r="AF5320" s="182" t="s">
        <v>10383</v>
      </c>
      <c r="AG5320" s="182" t="s">
        <v>17312</v>
      </c>
      <c r="AH5320" s="182" t="s">
        <v>2993</v>
      </c>
      <c r="AI5320" s="182" t="s">
        <v>17322</v>
      </c>
    </row>
    <row r="5321" spans="25:35" x14ac:dyDescent="0.4">
      <c r="Y5321" s="182" t="s">
        <v>1861</v>
      </c>
      <c r="Z5321" s="182">
        <v>1961</v>
      </c>
      <c r="AA5321" s="182">
        <v>626.1</v>
      </c>
      <c r="AB5321" s="182">
        <v>14</v>
      </c>
      <c r="AC5321" s="182">
        <v>2</v>
      </c>
      <c r="AD5321" s="182">
        <v>578.20000000000005</v>
      </c>
      <c r="AF5321" s="182" t="s">
        <v>1859</v>
      </c>
      <c r="AG5321" s="182" t="s">
        <v>17312</v>
      </c>
      <c r="AH5321" s="182" t="s">
        <v>17313</v>
      </c>
      <c r="AI5321" s="182" t="s">
        <v>17042</v>
      </c>
    </row>
    <row r="5322" spans="25:35" x14ac:dyDescent="0.4">
      <c r="Y5322" s="182" t="s">
        <v>10394</v>
      </c>
      <c r="Z5322" s="182">
        <v>1990</v>
      </c>
      <c r="AA5322" s="182">
        <v>1181</v>
      </c>
      <c r="AB5322" s="182">
        <v>30</v>
      </c>
      <c r="AC5322" s="182">
        <v>5</v>
      </c>
      <c r="AD5322" s="182">
        <v>1049.0999999999999</v>
      </c>
      <c r="AF5322" s="182" t="s">
        <v>10386</v>
      </c>
      <c r="AG5322" s="182" t="s">
        <v>17312</v>
      </c>
      <c r="AH5322" s="182" t="s">
        <v>17035</v>
      </c>
      <c r="AI5322" s="182" t="s">
        <v>17042</v>
      </c>
    </row>
    <row r="5323" spans="25:35" x14ac:dyDescent="0.4">
      <c r="Y5323" s="182" t="s">
        <v>10396</v>
      </c>
      <c r="Z5323" s="182">
        <v>1985</v>
      </c>
      <c r="AA5323" s="182">
        <v>836.5</v>
      </c>
      <c r="AB5323" s="182">
        <v>20</v>
      </c>
      <c r="AC5323" s="182">
        <v>4</v>
      </c>
      <c r="AD5323" s="182">
        <v>836.5</v>
      </c>
      <c r="AF5323" s="182" t="s">
        <v>10387</v>
      </c>
      <c r="AG5323" s="182" t="s">
        <v>17312</v>
      </c>
      <c r="AH5323" s="182" t="s">
        <v>2993</v>
      </c>
      <c r="AI5323" s="182" t="s">
        <v>17042</v>
      </c>
    </row>
    <row r="5324" spans="25:35" x14ac:dyDescent="0.4">
      <c r="Y5324" s="182" t="s">
        <v>10398</v>
      </c>
      <c r="Z5324" s="182">
        <v>1970</v>
      </c>
      <c r="AA5324" s="182">
        <v>752.3</v>
      </c>
      <c r="AB5324" s="182">
        <v>42</v>
      </c>
      <c r="AC5324" s="182">
        <v>2</v>
      </c>
      <c r="AD5324" s="182">
        <v>706.3</v>
      </c>
      <c r="AF5324" s="182" t="s">
        <v>10388</v>
      </c>
      <c r="AG5324" s="182" t="s">
        <v>17312</v>
      </c>
      <c r="AH5324" s="182" t="s">
        <v>17035</v>
      </c>
      <c r="AI5324" s="182" t="s">
        <v>17042</v>
      </c>
    </row>
    <row r="5325" spans="25:35" x14ac:dyDescent="0.4">
      <c r="Y5325" s="182" t="s">
        <v>1868</v>
      </c>
      <c r="Z5325" s="182">
        <v>1961</v>
      </c>
      <c r="AA5325" s="182">
        <v>605.29999999999995</v>
      </c>
      <c r="AB5325" s="182">
        <v>25</v>
      </c>
      <c r="AC5325" s="182">
        <v>2</v>
      </c>
      <c r="AD5325" s="182">
        <v>556.1</v>
      </c>
      <c r="AF5325" s="182" t="s">
        <v>10389</v>
      </c>
      <c r="AG5325" s="182" t="s">
        <v>17312</v>
      </c>
      <c r="AH5325" s="182" t="s">
        <v>17035</v>
      </c>
      <c r="AI5325" s="182" t="s">
        <v>17040</v>
      </c>
    </row>
    <row r="5326" spans="25:35" x14ac:dyDescent="0.4">
      <c r="Y5326" s="182" t="s">
        <v>10399</v>
      </c>
      <c r="Z5326" s="182">
        <v>2010</v>
      </c>
      <c r="AA5326" s="182">
        <v>2159</v>
      </c>
      <c r="AB5326" s="182">
        <v>86</v>
      </c>
      <c r="AC5326" s="182">
        <v>3</v>
      </c>
      <c r="AD5326" s="182">
        <v>1882.5</v>
      </c>
      <c r="AF5326" s="182" t="s">
        <v>10390</v>
      </c>
      <c r="AG5326" s="182" t="s">
        <v>17312</v>
      </c>
      <c r="AH5326" s="182" t="s">
        <v>2993</v>
      </c>
      <c r="AI5326" s="182" t="s">
        <v>17042</v>
      </c>
    </row>
    <row r="5327" spans="25:35" x14ac:dyDescent="0.4">
      <c r="Y5327" s="182" t="s">
        <v>10400</v>
      </c>
      <c r="Z5327" s="182">
        <v>1987</v>
      </c>
      <c r="AA5327" s="182">
        <v>630.20000000000005</v>
      </c>
      <c r="AB5327" s="182">
        <v>18</v>
      </c>
      <c r="AC5327" s="182">
        <v>2</v>
      </c>
      <c r="AD5327" s="182">
        <v>572.1</v>
      </c>
      <c r="AF5327" s="182" t="s">
        <v>10391</v>
      </c>
      <c r="AG5327" s="182" t="s">
        <v>17312</v>
      </c>
      <c r="AH5327" s="182" t="s">
        <v>2993</v>
      </c>
      <c r="AI5327" s="182" t="s">
        <v>17040</v>
      </c>
    </row>
    <row r="5328" spans="25:35" x14ac:dyDescent="0.4">
      <c r="Y5328" s="182" t="s">
        <v>10401</v>
      </c>
      <c r="Z5328" s="182">
        <v>1930</v>
      </c>
      <c r="AA5328" s="182">
        <v>235.5</v>
      </c>
      <c r="AB5328" s="182">
        <v>10</v>
      </c>
      <c r="AC5328" s="182">
        <v>2</v>
      </c>
      <c r="AD5328" s="182">
        <v>221.2</v>
      </c>
      <c r="AF5328" s="182" t="s">
        <v>10392</v>
      </c>
      <c r="AG5328" s="182" t="s">
        <v>17312</v>
      </c>
      <c r="AH5328" s="182" t="s">
        <v>2993</v>
      </c>
      <c r="AI5328" s="182" t="s">
        <v>17042</v>
      </c>
    </row>
    <row r="5329" spans="25:35" x14ac:dyDescent="0.4">
      <c r="Y5329" s="182" t="s">
        <v>10402</v>
      </c>
      <c r="Z5329" s="182">
        <v>1929</v>
      </c>
      <c r="AA5329" s="182">
        <v>256.2</v>
      </c>
      <c r="AB5329" s="182">
        <v>9</v>
      </c>
      <c r="AC5329" s="182">
        <v>2</v>
      </c>
      <c r="AD5329" s="182">
        <v>234.6</v>
      </c>
      <c r="AF5329" s="182" t="s">
        <v>10393</v>
      </c>
      <c r="AG5329" s="182" t="s">
        <v>17312</v>
      </c>
      <c r="AH5329" s="182" t="s">
        <v>2993</v>
      </c>
      <c r="AI5329" s="182" t="s">
        <v>17040</v>
      </c>
    </row>
    <row r="5330" spans="25:35" x14ac:dyDescent="0.4">
      <c r="Y5330" s="182" t="s">
        <v>17236</v>
      </c>
      <c r="Z5330" s="182">
        <v>1928</v>
      </c>
      <c r="AA5330" s="182">
        <v>253.1</v>
      </c>
      <c r="AB5330" s="182">
        <v>14</v>
      </c>
      <c r="AC5330" s="182">
        <v>2</v>
      </c>
      <c r="AD5330" s="182">
        <v>231.8</v>
      </c>
      <c r="AF5330" s="182" t="s">
        <v>1860</v>
      </c>
      <c r="AG5330" s="182" t="s">
        <v>17312</v>
      </c>
      <c r="AH5330" s="182" t="s">
        <v>2993</v>
      </c>
      <c r="AI5330" s="182" t="s">
        <v>17042</v>
      </c>
    </row>
    <row r="5331" spans="25:35" x14ac:dyDescent="0.4">
      <c r="Y5331" s="182" t="s">
        <v>10404</v>
      </c>
      <c r="Z5331" s="182">
        <v>1989</v>
      </c>
      <c r="AA5331" s="182">
        <v>624.20000000000005</v>
      </c>
      <c r="AB5331" s="182">
        <v>25</v>
      </c>
      <c r="AC5331" s="182">
        <v>2</v>
      </c>
      <c r="AD5331" s="182">
        <v>568.9</v>
      </c>
      <c r="AF5331" s="182" t="s">
        <v>1861</v>
      </c>
      <c r="AG5331" s="182" t="s">
        <v>17312</v>
      </c>
      <c r="AH5331" s="182" t="s">
        <v>2993</v>
      </c>
      <c r="AI5331" s="182" t="s">
        <v>17042</v>
      </c>
    </row>
    <row r="5332" spans="25:35" x14ac:dyDescent="0.4">
      <c r="Y5332" s="182" t="s">
        <v>10405</v>
      </c>
      <c r="Z5332" s="182">
        <v>1929</v>
      </c>
      <c r="AA5332" s="182">
        <v>459</v>
      </c>
      <c r="AB5332" s="182">
        <v>17</v>
      </c>
      <c r="AC5332" s="182">
        <v>2</v>
      </c>
      <c r="AD5332" s="182">
        <v>414.4</v>
      </c>
      <c r="AF5332" s="182" t="s">
        <v>10394</v>
      </c>
      <c r="AG5332" s="182" t="s">
        <v>17312</v>
      </c>
      <c r="AH5332" s="182" t="s">
        <v>17512</v>
      </c>
      <c r="AI5332" s="182" t="s">
        <v>17040</v>
      </c>
    </row>
    <row r="5333" spans="25:35" x14ac:dyDescent="0.4">
      <c r="Y5333" s="182" t="s">
        <v>10406</v>
      </c>
      <c r="Z5333" s="182">
        <v>1984</v>
      </c>
      <c r="AA5333" s="182">
        <v>947.1</v>
      </c>
      <c r="AB5333" s="182">
        <v>35</v>
      </c>
      <c r="AC5333" s="182">
        <v>2</v>
      </c>
      <c r="AD5333" s="182">
        <v>863</v>
      </c>
      <c r="AF5333" s="182" t="s">
        <v>10396</v>
      </c>
      <c r="AG5333" s="182" t="s">
        <v>17319</v>
      </c>
      <c r="AH5333" s="182" t="s">
        <v>17035</v>
      </c>
      <c r="AI5333" s="182" t="s">
        <v>17040</v>
      </c>
    </row>
    <row r="5334" spans="25:35" x14ac:dyDescent="0.4">
      <c r="Y5334" s="182" t="s">
        <v>10407</v>
      </c>
      <c r="Z5334" s="182">
        <v>1988</v>
      </c>
      <c r="AA5334" s="182">
        <v>615.9</v>
      </c>
      <c r="AB5334" s="182">
        <v>18</v>
      </c>
      <c r="AC5334" s="182">
        <v>2</v>
      </c>
      <c r="AD5334" s="182">
        <v>379.9</v>
      </c>
      <c r="AF5334" s="182" t="s">
        <v>10398</v>
      </c>
      <c r="AG5334" s="182" t="s">
        <v>17312</v>
      </c>
      <c r="AH5334" s="182" t="s">
        <v>2993</v>
      </c>
      <c r="AI5334" s="182" t="s">
        <v>17042</v>
      </c>
    </row>
    <row r="5335" spans="25:35" x14ac:dyDescent="0.4">
      <c r="Y5335" s="182" t="s">
        <v>10408</v>
      </c>
      <c r="Z5335" s="182">
        <v>1987</v>
      </c>
      <c r="AA5335" s="182">
        <v>629.70000000000005</v>
      </c>
      <c r="AB5335" s="182">
        <v>21</v>
      </c>
      <c r="AC5335" s="182">
        <v>2</v>
      </c>
      <c r="AD5335" s="182">
        <v>383.5</v>
      </c>
      <c r="AF5335" s="182" t="s">
        <v>1868</v>
      </c>
      <c r="AG5335" s="182" t="s">
        <v>17312</v>
      </c>
      <c r="AH5335" s="182" t="s">
        <v>2993</v>
      </c>
      <c r="AI5335" s="182" t="s">
        <v>17042</v>
      </c>
    </row>
    <row r="5336" spans="25:35" x14ac:dyDescent="0.4">
      <c r="Y5336" s="182" t="s">
        <v>10409</v>
      </c>
      <c r="Z5336" s="182">
        <v>1989</v>
      </c>
      <c r="AA5336" s="182">
        <v>1138.8</v>
      </c>
      <c r="AB5336" s="182">
        <v>31</v>
      </c>
      <c r="AC5336" s="182">
        <v>2</v>
      </c>
      <c r="AD5336" s="182">
        <v>677.1</v>
      </c>
      <c r="AF5336" s="182" t="s">
        <v>10399</v>
      </c>
      <c r="AG5336" s="182" t="s">
        <v>17312</v>
      </c>
      <c r="AH5336" s="182" t="s">
        <v>2993</v>
      </c>
      <c r="AI5336" s="182" t="s">
        <v>17322</v>
      </c>
    </row>
    <row r="5337" spans="25:35" x14ac:dyDescent="0.4">
      <c r="Y5337" s="182" t="s">
        <v>10410</v>
      </c>
      <c r="Z5337" s="182">
        <v>1987</v>
      </c>
      <c r="AA5337" s="182">
        <v>945.2</v>
      </c>
      <c r="AB5337" s="182">
        <v>24</v>
      </c>
      <c r="AC5337" s="182">
        <v>2</v>
      </c>
      <c r="AD5337" s="182">
        <v>858.3</v>
      </c>
      <c r="AF5337" s="182" t="s">
        <v>10400</v>
      </c>
      <c r="AG5337" s="182" t="s">
        <v>17312</v>
      </c>
      <c r="AH5337" s="182" t="s">
        <v>17035</v>
      </c>
      <c r="AI5337" s="182" t="s">
        <v>17042</v>
      </c>
    </row>
    <row r="5338" spans="25:35" x14ac:dyDescent="0.4">
      <c r="Y5338" s="182" t="s">
        <v>10411</v>
      </c>
      <c r="Z5338" s="182">
        <v>1988</v>
      </c>
      <c r="AA5338" s="182">
        <v>652.9</v>
      </c>
      <c r="AB5338" s="182">
        <v>18</v>
      </c>
      <c r="AC5338" s="182">
        <v>2</v>
      </c>
      <c r="AD5338" s="182">
        <v>599.5</v>
      </c>
      <c r="AF5338" s="182" t="s">
        <v>10401</v>
      </c>
      <c r="AG5338" s="182" t="s">
        <v>17327</v>
      </c>
      <c r="AH5338" s="182" t="s">
        <v>17035</v>
      </c>
      <c r="AI5338" s="182" t="s">
        <v>17040</v>
      </c>
    </row>
    <row r="5339" spans="25:35" x14ac:dyDescent="0.4">
      <c r="Y5339" s="182" t="s">
        <v>1869</v>
      </c>
      <c r="Z5339" s="182">
        <v>1994</v>
      </c>
      <c r="AA5339" s="182">
        <v>932.1</v>
      </c>
      <c r="AB5339" s="182">
        <v>40</v>
      </c>
      <c r="AC5339" s="182">
        <v>2</v>
      </c>
      <c r="AD5339" s="182">
        <v>841.8</v>
      </c>
      <c r="AF5339" s="182" t="s">
        <v>10402</v>
      </c>
      <c r="AG5339" s="182" t="s">
        <v>17327</v>
      </c>
      <c r="AH5339" s="182" t="s">
        <v>2993</v>
      </c>
      <c r="AI5339" s="182" t="s">
        <v>17040</v>
      </c>
    </row>
    <row r="5340" spans="25:35" x14ac:dyDescent="0.4">
      <c r="Y5340" s="182" t="s">
        <v>1870</v>
      </c>
      <c r="Z5340" s="182">
        <v>1973</v>
      </c>
      <c r="AA5340" s="182">
        <v>746</v>
      </c>
      <c r="AB5340" s="182">
        <v>20</v>
      </c>
      <c r="AC5340" s="182">
        <v>2</v>
      </c>
      <c r="AD5340" s="182">
        <v>746</v>
      </c>
      <c r="AF5340" s="182" t="s">
        <v>10404</v>
      </c>
      <c r="AG5340" s="182" t="s">
        <v>17312</v>
      </c>
      <c r="AH5340" s="182" t="s">
        <v>2993</v>
      </c>
      <c r="AI5340" s="182" t="s">
        <v>17042</v>
      </c>
    </row>
    <row r="5341" spans="25:35" x14ac:dyDescent="0.4">
      <c r="Y5341" s="182" t="s">
        <v>1871</v>
      </c>
      <c r="Z5341" s="182">
        <v>1972</v>
      </c>
      <c r="AA5341" s="182">
        <v>780.3</v>
      </c>
      <c r="AB5341" s="182">
        <v>42</v>
      </c>
      <c r="AC5341" s="182">
        <v>2</v>
      </c>
      <c r="AD5341" s="182">
        <v>721.3</v>
      </c>
      <c r="AF5341" s="182" t="s">
        <v>10405</v>
      </c>
      <c r="AG5341" s="182" t="s">
        <v>17327</v>
      </c>
      <c r="AH5341" s="182" t="s">
        <v>2993</v>
      </c>
      <c r="AI5341" s="182" t="s">
        <v>17042</v>
      </c>
    </row>
    <row r="5342" spans="25:35" x14ac:dyDescent="0.4">
      <c r="Y5342" s="182" t="s">
        <v>10413</v>
      </c>
      <c r="Z5342" s="182">
        <v>1981</v>
      </c>
      <c r="AA5342" s="182">
        <v>1300.5999999999999</v>
      </c>
      <c r="AB5342" s="182">
        <v>42</v>
      </c>
      <c r="AC5342" s="182">
        <v>2</v>
      </c>
      <c r="AD5342" s="182">
        <v>792.1</v>
      </c>
      <c r="AF5342" s="182" t="s">
        <v>10406</v>
      </c>
      <c r="AG5342" s="182" t="s">
        <v>17312</v>
      </c>
      <c r="AH5342" s="182" t="s">
        <v>2993</v>
      </c>
      <c r="AI5342" s="182" t="s">
        <v>17322</v>
      </c>
    </row>
    <row r="5343" spans="25:35" x14ac:dyDescent="0.4">
      <c r="Y5343" s="182" t="s">
        <v>10415</v>
      </c>
      <c r="Z5343" s="182">
        <v>1978</v>
      </c>
      <c r="AA5343" s="182">
        <v>736.5</v>
      </c>
      <c r="AB5343" s="182">
        <v>15</v>
      </c>
      <c r="AC5343" s="182">
        <v>2</v>
      </c>
      <c r="AD5343" s="182">
        <v>454.6</v>
      </c>
      <c r="AF5343" s="182" t="s">
        <v>10407</v>
      </c>
      <c r="AG5343" s="182" t="s">
        <v>17312</v>
      </c>
      <c r="AH5343" s="182" t="s">
        <v>2993</v>
      </c>
      <c r="AI5343" s="182" t="s">
        <v>17040</v>
      </c>
    </row>
    <row r="5344" spans="25:35" x14ac:dyDescent="0.4">
      <c r="Y5344" s="182" t="s">
        <v>10416</v>
      </c>
      <c r="Z5344" s="182">
        <v>1989</v>
      </c>
      <c r="AA5344" s="182">
        <v>1028.4000000000001</v>
      </c>
      <c r="AB5344" s="182">
        <v>31</v>
      </c>
      <c r="AC5344" s="182">
        <v>2</v>
      </c>
      <c r="AD5344" s="182">
        <v>632.29999999999995</v>
      </c>
      <c r="AF5344" s="182" t="s">
        <v>10408</v>
      </c>
      <c r="AG5344" s="182" t="s">
        <v>17312</v>
      </c>
      <c r="AH5344" s="182" t="s">
        <v>2993</v>
      </c>
      <c r="AI5344" s="182" t="s">
        <v>17042</v>
      </c>
    </row>
    <row r="5345" spans="25:35" x14ac:dyDescent="0.4">
      <c r="Y5345" s="182" t="s">
        <v>358</v>
      </c>
      <c r="Z5345" s="182">
        <v>1981</v>
      </c>
      <c r="AA5345" s="182">
        <v>931.7</v>
      </c>
      <c r="AB5345" s="182">
        <v>34</v>
      </c>
      <c r="AC5345" s="182">
        <v>2</v>
      </c>
      <c r="AD5345" s="182">
        <v>848</v>
      </c>
      <c r="AF5345" s="182" t="s">
        <v>10409</v>
      </c>
      <c r="AG5345" s="182" t="s">
        <v>17312</v>
      </c>
      <c r="AH5345" s="182" t="s">
        <v>2993</v>
      </c>
      <c r="AI5345" s="182" t="s">
        <v>17042</v>
      </c>
    </row>
    <row r="5346" spans="25:35" x14ac:dyDescent="0.4">
      <c r="Y5346" s="182" t="s">
        <v>10418</v>
      </c>
      <c r="Z5346" s="182">
        <v>1975</v>
      </c>
      <c r="AA5346" s="182">
        <v>421.4</v>
      </c>
      <c r="AB5346" s="182">
        <v>9</v>
      </c>
      <c r="AC5346" s="182">
        <v>2</v>
      </c>
      <c r="AD5346" s="182">
        <v>386.7</v>
      </c>
      <c r="AF5346" s="182" t="s">
        <v>10410</v>
      </c>
      <c r="AG5346" s="182" t="s">
        <v>17312</v>
      </c>
      <c r="AH5346" s="182" t="s">
        <v>2993</v>
      </c>
      <c r="AI5346" s="182" t="s">
        <v>17322</v>
      </c>
    </row>
    <row r="5347" spans="25:35" x14ac:dyDescent="0.4">
      <c r="Y5347" s="182" t="s">
        <v>10419</v>
      </c>
      <c r="Z5347" s="182">
        <v>1985</v>
      </c>
      <c r="AA5347" s="182">
        <v>418.1</v>
      </c>
      <c r="AB5347" s="182">
        <v>21</v>
      </c>
      <c r="AC5347" s="182">
        <v>2</v>
      </c>
      <c r="AD5347" s="182">
        <v>405.1</v>
      </c>
      <c r="AF5347" s="182" t="s">
        <v>10411</v>
      </c>
      <c r="AG5347" s="182" t="s">
        <v>17312</v>
      </c>
      <c r="AH5347" s="182" t="s">
        <v>2993</v>
      </c>
      <c r="AI5347" s="182" t="s">
        <v>17042</v>
      </c>
    </row>
    <row r="5348" spans="25:35" x14ac:dyDescent="0.4">
      <c r="Y5348" s="182" t="s">
        <v>10420</v>
      </c>
      <c r="Z5348" s="182">
        <v>1986</v>
      </c>
      <c r="AA5348" s="182">
        <v>419.6</v>
      </c>
      <c r="AB5348" s="182">
        <v>21</v>
      </c>
      <c r="AC5348" s="182">
        <v>2</v>
      </c>
      <c r="AD5348" s="182">
        <v>223.8</v>
      </c>
      <c r="AF5348" s="182" t="s">
        <v>1869</v>
      </c>
      <c r="AG5348" s="182" t="s">
        <v>17312</v>
      </c>
      <c r="AH5348" s="182" t="s">
        <v>2993</v>
      </c>
      <c r="AI5348" s="182" t="s">
        <v>17322</v>
      </c>
    </row>
    <row r="5349" spans="25:35" x14ac:dyDescent="0.4">
      <c r="Y5349" s="182" t="s">
        <v>10421</v>
      </c>
      <c r="Z5349" s="182">
        <v>1981</v>
      </c>
      <c r="AA5349" s="182">
        <v>719.6</v>
      </c>
      <c r="AB5349" s="182">
        <v>20</v>
      </c>
      <c r="AC5349" s="182">
        <v>2</v>
      </c>
      <c r="AD5349" s="182">
        <v>719.6</v>
      </c>
      <c r="AF5349" s="182" t="s">
        <v>1870</v>
      </c>
      <c r="AG5349" s="182" t="s">
        <v>17312</v>
      </c>
      <c r="AH5349" s="182" t="s">
        <v>17035</v>
      </c>
      <c r="AI5349" s="182" t="s">
        <v>17042</v>
      </c>
    </row>
    <row r="5350" spans="25:35" x14ac:dyDescent="0.4">
      <c r="Y5350" s="182" t="s">
        <v>10423</v>
      </c>
      <c r="Z5350" s="182">
        <v>1980</v>
      </c>
      <c r="AA5350" s="182">
        <v>960.3</v>
      </c>
      <c r="AB5350" s="182">
        <v>30</v>
      </c>
      <c r="AC5350" s="182">
        <v>2</v>
      </c>
      <c r="AD5350" s="182">
        <v>875</v>
      </c>
      <c r="AF5350" s="182" t="s">
        <v>1871</v>
      </c>
      <c r="AG5350" s="182" t="s">
        <v>17312</v>
      </c>
      <c r="AH5350" s="182" t="s">
        <v>2993</v>
      </c>
      <c r="AI5350" s="182" t="s">
        <v>17042</v>
      </c>
    </row>
    <row r="5351" spans="25:35" x14ac:dyDescent="0.4">
      <c r="Y5351" s="182" t="s">
        <v>10425</v>
      </c>
      <c r="Z5351" s="182">
        <v>1981</v>
      </c>
      <c r="AA5351" s="182">
        <v>963.2</v>
      </c>
      <c r="AB5351" s="182">
        <v>34</v>
      </c>
      <c r="AC5351" s="182">
        <v>2</v>
      </c>
      <c r="AD5351" s="182">
        <v>879.6</v>
      </c>
      <c r="AF5351" s="182" t="s">
        <v>10413</v>
      </c>
      <c r="AG5351" s="182" t="s">
        <v>17312</v>
      </c>
      <c r="AH5351" s="182" t="s">
        <v>2993</v>
      </c>
      <c r="AI5351" s="182" t="s">
        <v>17042</v>
      </c>
    </row>
    <row r="5352" spans="25:35" x14ac:dyDescent="0.4">
      <c r="Y5352" s="182" t="s">
        <v>10427</v>
      </c>
      <c r="Z5352" s="182">
        <v>1986</v>
      </c>
      <c r="AA5352" s="182">
        <v>613.9</v>
      </c>
      <c r="AB5352" s="182">
        <v>19</v>
      </c>
      <c r="AC5352" s="182">
        <v>2</v>
      </c>
      <c r="AD5352" s="182">
        <v>565.9</v>
      </c>
      <c r="AF5352" s="182" t="s">
        <v>10415</v>
      </c>
      <c r="AG5352" s="182" t="s">
        <v>17312</v>
      </c>
      <c r="AH5352" s="182" t="s">
        <v>2993</v>
      </c>
      <c r="AI5352" s="182" t="s">
        <v>17040</v>
      </c>
    </row>
    <row r="5353" spans="25:35" x14ac:dyDescent="0.4">
      <c r="Y5353" s="182" t="s">
        <v>1872</v>
      </c>
      <c r="Z5353" s="182">
        <v>1977</v>
      </c>
      <c r="AA5353" s="182">
        <v>776.6</v>
      </c>
      <c r="AB5353" s="182">
        <v>17</v>
      </c>
      <c r="AC5353" s="182">
        <v>2</v>
      </c>
      <c r="AD5353" s="182">
        <v>716.6</v>
      </c>
      <c r="AF5353" s="182" t="s">
        <v>10416</v>
      </c>
      <c r="AG5353" s="182" t="s">
        <v>17312</v>
      </c>
      <c r="AH5353" s="182" t="s">
        <v>2993</v>
      </c>
      <c r="AI5353" s="182" t="s">
        <v>17042</v>
      </c>
    </row>
    <row r="5354" spans="25:35" x14ac:dyDescent="0.4">
      <c r="Y5354" s="182" t="s">
        <v>10428</v>
      </c>
      <c r="Z5354" s="182">
        <v>2014</v>
      </c>
      <c r="AA5354" s="182">
        <v>1758</v>
      </c>
      <c r="AB5354" s="182">
        <v>64</v>
      </c>
      <c r="AC5354" s="182">
        <v>3</v>
      </c>
      <c r="AD5354" s="182">
        <v>1689.5</v>
      </c>
      <c r="AF5354" s="182" t="s">
        <v>358</v>
      </c>
      <c r="AG5354" s="182" t="s">
        <v>17312</v>
      </c>
      <c r="AH5354" s="182" t="s">
        <v>2993</v>
      </c>
      <c r="AI5354" s="182" t="s">
        <v>17322</v>
      </c>
    </row>
    <row r="5355" spans="25:35" x14ac:dyDescent="0.4">
      <c r="Y5355" s="182" t="s">
        <v>10429</v>
      </c>
      <c r="Z5355" s="182">
        <v>1981</v>
      </c>
      <c r="AA5355" s="182">
        <v>5202.8999999999996</v>
      </c>
      <c r="AB5355" s="182">
        <v>194</v>
      </c>
      <c r="AC5355" s="182">
        <v>5</v>
      </c>
      <c r="AD5355" s="182">
        <v>4749.91</v>
      </c>
      <c r="AF5355" s="182" t="s">
        <v>10418</v>
      </c>
      <c r="AG5355" s="182" t="s">
        <v>17312</v>
      </c>
      <c r="AH5355" s="182" t="s">
        <v>2993</v>
      </c>
      <c r="AI5355" s="182" t="s">
        <v>17040</v>
      </c>
    </row>
    <row r="5356" spans="25:35" x14ac:dyDescent="0.4">
      <c r="Y5356" s="182" t="s">
        <v>10430</v>
      </c>
      <c r="Z5356" s="182">
        <v>1958</v>
      </c>
      <c r="AA5356" s="182">
        <v>2194.5</v>
      </c>
      <c r="AB5356" s="182">
        <v>90</v>
      </c>
      <c r="AC5356" s="182">
        <v>3</v>
      </c>
      <c r="AD5356" s="182">
        <v>1968.3</v>
      </c>
      <c r="AF5356" s="182" t="s">
        <v>10419</v>
      </c>
      <c r="AG5356" s="182" t="s">
        <v>17312</v>
      </c>
      <c r="AH5356" s="182" t="s">
        <v>2993</v>
      </c>
      <c r="AI5356" s="182" t="s">
        <v>17040</v>
      </c>
    </row>
    <row r="5357" spans="25:35" x14ac:dyDescent="0.4">
      <c r="Y5357" s="182" t="s">
        <v>10431</v>
      </c>
      <c r="Z5357" s="182">
        <v>1980</v>
      </c>
      <c r="AA5357" s="182">
        <v>4994</v>
      </c>
      <c r="AB5357" s="182">
        <v>193</v>
      </c>
      <c r="AC5357" s="182">
        <v>5</v>
      </c>
      <c r="AD5357" s="182">
        <v>4587.3</v>
      </c>
      <c r="AF5357" s="182" t="s">
        <v>10420</v>
      </c>
      <c r="AG5357" s="182" t="s">
        <v>17312</v>
      </c>
      <c r="AH5357" s="182" t="s">
        <v>2993</v>
      </c>
      <c r="AI5357" s="182" t="s">
        <v>17040</v>
      </c>
    </row>
    <row r="5358" spans="25:35" x14ac:dyDescent="0.4">
      <c r="Y5358" s="182" t="s">
        <v>10432</v>
      </c>
      <c r="Z5358" s="182">
        <v>1964</v>
      </c>
      <c r="AA5358" s="182">
        <v>2132.8000000000002</v>
      </c>
      <c r="AB5358" s="182">
        <v>51</v>
      </c>
      <c r="AC5358" s="182">
        <v>4</v>
      </c>
      <c r="AD5358" s="182">
        <v>1990.2</v>
      </c>
      <c r="AF5358" s="182" t="s">
        <v>10421</v>
      </c>
      <c r="AG5358" s="182" t="s">
        <v>17312</v>
      </c>
      <c r="AH5358" s="182" t="s">
        <v>17035</v>
      </c>
      <c r="AI5358" s="182" t="s">
        <v>17042</v>
      </c>
    </row>
    <row r="5359" spans="25:35" x14ac:dyDescent="0.4">
      <c r="Y5359" s="182" t="s">
        <v>10433</v>
      </c>
      <c r="Z5359" s="182">
        <v>1981</v>
      </c>
      <c r="AA5359" s="182">
        <v>4568.1000000000004</v>
      </c>
      <c r="AB5359" s="182">
        <v>174</v>
      </c>
      <c r="AC5359" s="182">
        <v>5</v>
      </c>
      <c r="AD5359" s="182">
        <v>2326.1999999999998</v>
      </c>
      <c r="AF5359" s="182" t="s">
        <v>10423</v>
      </c>
      <c r="AG5359" s="182" t="s">
        <v>17312</v>
      </c>
      <c r="AH5359" s="182" t="s">
        <v>2993</v>
      </c>
      <c r="AI5359" s="182" t="s">
        <v>17322</v>
      </c>
    </row>
    <row r="5360" spans="25:35" x14ac:dyDescent="0.4">
      <c r="Y5360" s="182" t="s">
        <v>10435</v>
      </c>
      <c r="Z5360" s="182">
        <v>1966</v>
      </c>
      <c r="AA5360" s="182">
        <v>1710.1</v>
      </c>
      <c r="AB5360" s="182">
        <v>58</v>
      </c>
      <c r="AC5360" s="182">
        <v>5</v>
      </c>
      <c r="AD5360" s="182">
        <v>1587.6</v>
      </c>
      <c r="AF5360" s="182" t="s">
        <v>10425</v>
      </c>
      <c r="AG5360" s="182" t="s">
        <v>17312</v>
      </c>
      <c r="AH5360" s="182" t="s">
        <v>2993</v>
      </c>
      <c r="AI5360" s="182" t="s">
        <v>17322</v>
      </c>
    </row>
    <row r="5361" spans="25:35" x14ac:dyDescent="0.4">
      <c r="Y5361" s="182" t="s">
        <v>10436</v>
      </c>
      <c r="Z5361" s="182">
        <v>1972</v>
      </c>
      <c r="AA5361" s="182">
        <v>5138.5</v>
      </c>
      <c r="AB5361" s="182">
        <v>197</v>
      </c>
      <c r="AC5361" s="182">
        <v>5</v>
      </c>
      <c r="AD5361" s="182">
        <v>4692.3</v>
      </c>
      <c r="AF5361" s="182" t="s">
        <v>10427</v>
      </c>
      <c r="AG5361" s="182" t="s">
        <v>17312</v>
      </c>
      <c r="AH5361" s="182" t="s">
        <v>2993</v>
      </c>
      <c r="AI5361" s="182" t="s">
        <v>17042</v>
      </c>
    </row>
    <row r="5362" spans="25:35" x14ac:dyDescent="0.4">
      <c r="Y5362" s="182" t="s">
        <v>10437</v>
      </c>
      <c r="Z5362" s="182">
        <v>1985</v>
      </c>
      <c r="AA5362" s="182">
        <v>5451.4</v>
      </c>
      <c r="AB5362" s="182">
        <v>180</v>
      </c>
      <c r="AC5362" s="182">
        <v>5</v>
      </c>
      <c r="AD5362" s="182">
        <v>4916.1000000000004</v>
      </c>
      <c r="AF5362" s="182" t="s">
        <v>1872</v>
      </c>
      <c r="AG5362" s="182" t="s">
        <v>17312</v>
      </c>
      <c r="AH5362" s="182" t="s">
        <v>2993</v>
      </c>
      <c r="AI5362" s="182" t="s">
        <v>17042</v>
      </c>
    </row>
    <row r="5363" spans="25:35" x14ac:dyDescent="0.4">
      <c r="Y5363" s="182" t="s">
        <v>357</v>
      </c>
      <c r="Z5363" s="182">
        <v>1974</v>
      </c>
      <c r="AA5363" s="182">
        <v>3363.3</v>
      </c>
      <c r="AB5363" s="182">
        <v>44</v>
      </c>
      <c r="AC5363" s="182">
        <v>5</v>
      </c>
      <c r="AD5363" s="182">
        <v>2581.1999999999998</v>
      </c>
      <c r="AF5363" s="182" t="s">
        <v>10428</v>
      </c>
      <c r="AG5363" s="182" t="s">
        <v>17423</v>
      </c>
      <c r="AH5363" s="182" t="s">
        <v>2993</v>
      </c>
      <c r="AI5363" s="182" t="s">
        <v>17322</v>
      </c>
    </row>
    <row r="5364" spans="25:35" x14ac:dyDescent="0.4">
      <c r="Y5364" s="182" t="s">
        <v>10440</v>
      </c>
      <c r="Z5364" s="182">
        <v>1974</v>
      </c>
      <c r="AA5364" s="182">
        <v>1834</v>
      </c>
      <c r="AB5364" s="182">
        <v>40</v>
      </c>
      <c r="AC5364" s="182">
        <v>5</v>
      </c>
      <c r="AD5364" s="182">
        <v>1436.1</v>
      </c>
      <c r="AF5364" s="182" t="s">
        <v>10429</v>
      </c>
      <c r="AG5364" s="182" t="s">
        <v>17319</v>
      </c>
      <c r="AH5364" s="182" t="s">
        <v>2993</v>
      </c>
      <c r="AI5364" s="182" t="s">
        <v>17320</v>
      </c>
    </row>
    <row r="5365" spans="25:35" x14ac:dyDescent="0.4">
      <c r="Y5365" s="182" t="s">
        <v>1873</v>
      </c>
      <c r="Z5365" s="182">
        <v>1972</v>
      </c>
      <c r="AA5365" s="182">
        <v>4738.6000000000004</v>
      </c>
      <c r="AB5365" s="182">
        <v>182</v>
      </c>
      <c r="AC5365" s="182">
        <v>5</v>
      </c>
      <c r="AD5365" s="182">
        <v>4361.3</v>
      </c>
      <c r="AF5365" s="182" t="s">
        <v>10430</v>
      </c>
      <c r="AG5365" s="182" t="s">
        <v>17312</v>
      </c>
      <c r="AH5365" s="182" t="s">
        <v>2993</v>
      </c>
      <c r="AI5365" s="182" t="s">
        <v>17322</v>
      </c>
    </row>
    <row r="5366" spans="25:35" x14ac:dyDescent="0.4">
      <c r="Y5366" s="182" t="s">
        <v>10441</v>
      </c>
      <c r="Z5366" s="182">
        <v>1980</v>
      </c>
      <c r="AA5366" s="182">
        <v>6188.8</v>
      </c>
      <c r="AB5366" s="182">
        <v>150</v>
      </c>
      <c r="AC5366" s="182">
        <v>5</v>
      </c>
      <c r="AD5366" s="182">
        <v>4469.1000000000004</v>
      </c>
      <c r="AF5366" s="182" t="s">
        <v>10431</v>
      </c>
      <c r="AG5366" s="182" t="s">
        <v>17319</v>
      </c>
      <c r="AH5366" s="182" t="s">
        <v>2993</v>
      </c>
      <c r="AI5366" s="182" t="s">
        <v>17320</v>
      </c>
    </row>
    <row r="5367" spans="25:35" x14ac:dyDescent="0.4">
      <c r="Y5367" s="182" t="s">
        <v>1874</v>
      </c>
      <c r="Z5367" s="182">
        <v>1977</v>
      </c>
      <c r="AA5367" s="182">
        <v>3164.2</v>
      </c>
      <c r="AB5367" s="182">
        <v>123</v>
      </c>
      <c r="AC5367" s="182">
        <v>5</v>
      </c>
      <c r="AD5367" s="182">
        <v>2882.9</v>
      </c>
      <c r="AF5367" s="182" t="s">
        <v>10432</v>
      </c>
      <c r="AG5367" s="182" t="s">
        <v>17312</v>
      </c>
      <c r="AH5367" s="182" t="s">
        <v>2993</v>
      </c>
      <c r="AI5367" s="182" t="s">
        <v>17322</v>
      </c>
    </row>
    <row r="5368" spans="25:35" x14ac:dyDescent="0.4">
      <c r="Y5368" s="182" t="s">
        <v>10444</v>
      </c>
      <c r="Z5368" s="182">
        <v>1972</v>
      </c>
      <c r="AA5368" s="182">
        <v>3915</v>
      </c>
      <c r="AB5368" s="182">
        <v>140</v>
      </c>
      <c r="AC5368" s="182">
        <v>5</v>
      </c>
      <c r="AD5368" s="182">
        <v>3174.3</v>
      </c>
      <c r="AF5368" s="182" t="s">
        <v>10433</v>
      </c>
      <c r="AG5368" s="182" t="s">
        <v>17312</v>
      </c>
      <c r="AH5368" s="182" t="s">
        <v>17513</v>
      </c>
      <c r="AI5368" s="182" t="s">
        <v>17320</v>
      </c>
    </row>
    <row r="5369" spans="25:35" x14ac:dyDescent="0.4">
      <c r="Y5369" s="182" t="s">
        <v>10446</v>
      </c>
      <c r="Z5369" s="182">
        <v>1987</v>
      </c>
      <c r="AA5369" s="182">
        <v>439.2</v>
      </c>
      <c r="AB5369" s="182">
        <v>18</v>
      </c>
      <c r="AC5369" s="182">
        <v>2</v>
      </c>
      <c r="AD5369" s="182">
        <v>381.6</v>
      </c>
      <c r="AF5369" s="182" t="s">
        <v>10435</v>
      </c>
      <c r="AG5369" s="182" t="s">
        <v>17312</v>
      </c>
      <c r="AH5369" s="182" t="s">
        <v>2993</v>
      </c>
      <c r="AI5369" s="182" t="s">
        <v>17042</v>
      </c>
    </row>
    <row r="5370" spans="25:35" x14ac:dyDescent="0.4">
      <c r="Y5370" s="182" t="s">
        <v>10448</v>
      </c>
      <c r="Z5370" s="182">
        <v>1984</v>
      </c>
      <c r="AA5370" s="182">
        <v>416</v>
      </c>
      <c r="AB5370" s="182">
        <v>20</v>
      </c>
      <c r="AC5370" s="182">
        <v>2</v>
      </c>
      <c r="AD5370" s="182">
        <v>377.7</v>
      </c>
      <c r="AF5370" s="182" t="s">
        <v>10436</v>
      </c>
      <c r="AG5370" s="182" t="s">
        <v>17312</v>
      </c>
      <c r="AH5370" s="182" t="s">
        <v>2993</v>
      </c>
      <c r="AI5370" s="182" t="s">
        <v>17322</v>
      </c>
    </row>
    <row r="5371" spans="25:35" x14ac:dyDescent="0.4">
      <c r="Y5371" s="182" t="s">
        <v>10449</v>
      </c>
      <c r="Z5371" s="182">
        <v>1985</v>
      </c>
      <c r="AA5371" s="182">
        <v>452</v>
      </c>
      <c r="AB5371" s="182">
        <v>13</v>
      </c>
      <c r="AC5371" s="182">
        <v>2</v>
      </c>
      <c r="AD5371" s="182">
        <v>416.9</v>
      </c>
      <c r="AF5371" s="182" t="s">
        <v>10437</v>
      </c>
      <c r="AG5371" s="182" t="s">
        <v>17319</v>
      </c>
      <c r="AH5371" s="182" t="s">
        <v>2993</v>
      </c>
      <c r="AI5371" s="182" t="s">
        <v>17320</v>
      </c>
    </row>
    <row r="5372" spans="25:35" x14ac:dyDescent="0.4">
      <c r="Y5372" s="182" t="s">
        <v>10450</v>
      </c>
      <c r="Z5372" s="182">
        <v>1977</v>
      </c>
      <c r="AA5372" s="182">
        <v>410.6</v>
      </c>
      <c r="AB5372" s="182">
        <v>21</v>
      </c>
      <c r="AC5372" s="182">
        <v>2</v>
      </c>
      <c r="AD5372" s="182">
        <v>377</v>
      </c>
      <c r="AF5372" s="182" t="s">
        <v>357</v>
      </c>
      <c r="AG5372" s="182" t="s">
        <v>17312</v>
      </c>
      <c r="AH5372" s="182" t="s">
        <v>2993</v>
      </c>
      <c r="AI5372" s="182" t="s">
        <v>17042</v>
      </c>
    </row>
    <row r="5373" spans="25:35" x14ac:dyDescent="0.4">
      <c r="Y5373" s="182" t="s">
        <v>10451</v>
      </c>
      <c r="Z5373" s="182">
        <v>1975</v>
      </c>
      <c r="AA5373" s="182">
        <v>781.4</v>
      </c>
      <c r="AB5373" s="182">
        <v>21</v>
      </c>
      <c r="AC5373" s="182">
        <v>2</v>
      </c>
      <c r="AD5373" s="182">
        <v>723.2</v>
      </c>
      <c r="AF5373" s="182" t="s">
        <v>10440</v>
      </c>
      <c r="AG5373" s="182" t="s">
        <v>17312</v>
      </c>
      <c r="AH5373" s="182" t="s">
        <v>17035</v>
      </c>
      <c r="AI5373" s="182" t="s">
        <v>17040</v>
      </c>
    </row>
    <row r="5374" spans="25:35" x14ac:dyDescent="0.4">
      <c r="Y5374" s="182" t="s">
        <v>10452</v>
      </c>
      <c r="Z5374" s="182">
        <v>1981</v>
      </c>
      <c r="AA5374" s="182">
        <v>1026</v>
      </c>
      <c r="AB5374" s="182">
        <v>36</v>
      </c>
      <c r="AC5374" s="182">
        <v>2</v>
      </c>
      <c r="AD5374" s="182">
        <v>920.3</v>
      </c>
      <c r="AF5374" s="182" t="s">
        <v>1873</v>
      </c>
      <c r="AG5374" s="182" t="s">
        <v>17319</v>
      </c>
      <c r="AH5374" s="182" t="s">
        <v>2993</v>
      </c>
      <c r="AI5374" s="182" t="s">
        <v>17331</v>
      </c>
    </row>
    <row r="5375" spans="25:35" x14ac:dyDescent="0.4">
      <c r="Y5375" s="182" t="s">
        <v>10453</v>
      </c>
      <c r="Z5375" s="182">
        <v>1983</v>
      </c>
      <c r="AA5375" s="182">
        <v>650.1</v>
      </c>
      <c r="AB5375" s="182">
        <v>21</v>
      </c>
      <c r="AC5375" s="182">
        <v>2</v>
      </c>
      <c r="AD5375" s="182">
        <v>377.5</v>
      </c>
      <c r="AF5375" s="182" t="s">
        <v>10441</v>
      </c>
      <c r="AG5375" s="182" t="s">
        <v>17312</v>
      </c>
      <c r="AH5375" s="182" t="s">
        <v>17035</v>
      </c>
      <c r="AI5375" s="182" t="s">
        <v>17320</v>
      </c>
    </row>
    <row r="5376" spans="25:35" x14ac:dyDescent="0.4">
      <c r="Y5376" s="182" t="s">
        <v>10455</v>
      </c>
      <c r="Z5376" s="182">
        <v>1986</v>
      </c>
      <c r="AA5376" s="182">
        <v>620.1</v>
      </c>
      <c r="AB5376" s="182">
        <v>31</v>
      </c>
      <c r="AC5376" s="182">
        <v>2</v>
      </c>
      <c r="AD5376" s="182">
        <v>570.79999999999995</v>
      </c>
      <c r="AF5376" s="182" t="s">
        <v>1874</v>
      </c>
      <c r="AG5376" s="182" t="s">
        <v>17312</v>
      </c>
      <c r="AH5376" s="182" t="s">
        <v>2993</v>
      </c>
      <c r="AI5376" s="182" t="s">
        <v>17315</v>
      </c>
    </row>
    <row r="5377" spans="25:35" x14ac:dyDescent="0.4">
      <c r="Y5377" s="182" t="s">
        <v>10456</v>
      </c>
      <c r="Z5377" s="182">
        <v>1970</v>
      </c>
      <c r="AA5377" s="182">
        <v>4023</v>
      </c>
      <c r="AB5377" s="182">
        <v>125</v>
      </c>
      <c r="AC5377" s="182">
        <v>5</v>
      </c>
      <c r="AD5377" s="182">
        <v>3230.7</v>
      </c>
      <c r="AF5377" s="182" t="s">
        <v>10444</v>
      </c>
      <c r="AG5377" s="182" t="s">
        <v>17312</v>
      </c>
      <c r="AH5377" s="182" t="s">
        <v>17035</v>
      </c>
      <c r="AI5377" s="182" t="s">
        <v>17315</v>
      </c>
    </row>
    <row r="5378" spans="25:35" x14ac:dyDescent="0.4">
      <c r="Y5378" s="182" t="s">
        <v>10457</v>
      </c>
      <c r="Z5378" s="182">
        <v>1968</v>
      </c>
      <c r="AA5378" s="182">
        <v>4438</v>
      </c>
      <c r="AB5378" s="182">
        <v>127</v>
      </c>
      <c r="AC5378" s="182">
        <v>5</v>
      </c>
      <c r="AD5378" s="182">
        <v>3176.2</v>
      </c>
      <c r="AF5378" s="182" t="s">
        <v>10446</v>
      </c>
      <c r="AG5378" s="182" t="s">
        <v>17312</v>
      </c>
      <c r="AH5378" s="182" t="s">
        <v>2993</v>
      </c>
      <c r="AI5378" s="182" t="s">
        <v>17040</v>
      </c>
    </row>
    <row r="5379" spans="25:35" x14ac:dyDescent="0.4">
      <c r="Y5379" s="182" t="s">
        <v>10458</v>
      </c>
      <c r="Z5379" s="182">
        <v>1992</v>
      </c>
      <c r="AA5379" s="182">
        <v>1156.2</v>
      </c>
      <c r="AB5379" s="182">
        <v>56</v>
      </c>
      <c r="AC5379" s="182">
        <v>5</v>
      </c>
      <c r="AD5379" s="182">
        <v>1033.2</v>
      </c>
      <c r="AF5379" s="182" t="s">
        <v>10448</v>
      </c>
      <c r="AG5379" s="182" t="s">
        <v>17312</v>
      </c>
      <c r="AH5379" s="182" t="s">
        <v>2993</v>
      </c>
      <c r="AI5379" s="182" t="s">
        <v>17040</v>
      </c>
    </row>
    <row r="5380" spans="25:35" x14ac:dyDescent="0.4">
      <c r="Y5380" s="182" t="s">
        <v>10459</v>
      </c>
      <c r="Z5380" s="182">
        <v>1959</v>
      </c>
      <c r="AA5380" s="182">
        <v>608.29999999999995</v>
      </c>
      <c r="AB5380" s="182">
        <v>21</v>
      </c>
      <c r="AC5380" s="182">
        <v>2</v>
      </c>
      <c r="AD5380" s="182">
        <v>566.9</v>
      </c>
      <c r="AF5380" s="182" t="s">
        <v>10449</v>
      </c>
      <c r="AG5380" s="182" t="s">
        <v>17312</v>
      </c>
      <c r="AH5380" s="182" t="s">
        <v>2993</v>
      </c>
      <c r="AI5380" s="182" t="s">
        <v>17040</v>
      </c>
    </row>
    <row r="5381" spans="25:35" x14ac:dyDescent="0.4">
      <c r="Y5381" s="182" t="s">
        <v>1878</v>
      </c>
      <c r="Z5381" s="182">
        <v>1961</v>
      </c>
      <c r="AA5381" s="182">
        <v>599.79999999999995</v>
      </c>
      <c r="AB5381" s="182">
        <v>20</v>
      </c>
      <c r="AC5381" s="182">
        <v>2</v>
      </c>
      <c r="AD5381" s="182">
        <v>558.29999999999995</v>
      </c>
      <c r="AF5381" s="182" t="s">
        <v>10450</v>
      </c>
      <c r="AG5381" s="182" t="s">
        <v>17312</v>
      </c>
      <c r="AH5381" s="182" t="s">
        <v>2993</v>
      </c>
      <c r="AI5381" s="182" t="s">
        <v>17040</v>
      </c>
    </row>
    <row r="5382" spans="25:35" x14ac:dyDescent="0.4">
      <c r="Y5382" s="182" t="s">
        <v>10460</v>
      </c>
      <c r="Z5382" s="182">
        <v>2013</v>
      </c>
      <c r="AA5382" s="182">
        <v>1030.4000000000001</v>
      </c>
      <c r="AB5382" s="182">
        <v>31</v>
      </c>
      <c r="AC5382" s="182">
        <v>3</v>
      </c>
      <c r="AD5382" s="182">
        <v>890.4</v>
      </c>
      <c r="AF5382" s="182" t="s">
        <v>10451</v>
      </c>
      <c r="AG5382" s="182" t="s">
        <v>17312</v>
      </c>
      <c r="AH5382" s="182" t="s">
        <v>2993</v>
      </c>
      <c r="AI5382" s="182" t="s">
        <v>17042</v>
      </c>
    </row>
    <row r="5383" spans="25:35" x14ac:dyDescent="0.4">
      <c r="Y5383" s="182" t="s">
        <v>10463</v>
      </c>
      <c r="Z5383" s="182">
        <v>2014</v>
      </c>
      <c r="AA5383" s="182">
        <v>1241.95</v>
      </c>
      <c r="AB5383" s="182">
        <v>52</v>
      </c>
      <c r="AC5383" s="182">
        <v>3</v>
      </c>
      <c r="AD5383" s="182">
        <v>1098.6500000000001</v>
      </c>
      <c r="AF5383" s="182" t="s">
        <v>10452</v>
      </c>
      <c r="AG5383" s="182" t="s">
        <v>17325</v>
      </c>
      <c r="AH5383" s="182" t="s">
        <v>2993</v>
      </c>
      <c r="AI5383" s="182" t="s">
        <v>17322</v>
      </c>
    </row>
    <row r="5384" spans="25:35" x14ac:dyDescent="0.4">
      <c r="Y5384" s="182" t="s">
        <v>10465</v>
      </c>
      <c r="Z5384" s="182">
        <v>1965</v>
      </c>
      <c r="AA5384" s="182">
        <v>1923.7</v>
      </c>
      <c r="AB5384" s="182">
        <v>96</v>
      </c>
      <c r="AC5384" s="182">
        <v>4</v>
      </c>
      <c r="AD5384" s="182">
        <v>1353.7</v>
      </c>
      <c r="AF5384" s="182" t="s">
        <v>10453</v>
      </c>
      <c r="AG5384" s="182" t="s">
        <v>17312</v>
      </c>
      <c r="AH5384" s="182" t="s">
        <v>2993</v>
      </c>
      <c r="AI5384" s="182" t="s">
        <v>17040</v>
      </c>
    </row>
    <row r="5385" spans="25:35" x14ac:dyDescent="0.4">
      <c r="Y5385" s="182" t="s">
        <v>1879</v>
      </c>
      <c r="Z5385" s="182">
        <v>1965</v>
      </c>
      <c r="AA5385" s="182">
        <v>2198.8000000000002</v>
      </c>
      <c r="AB5385" s="182">
        <v>73</v>
      </c>
      <c r="AC5385" s="182">
        <v>4</v>
      </c>
      <c r="AD5385" s="182">
        <v>2050.6</v>
      </c>
      <c r="AF5385" s="182" t="s">
        <v>10455</v>
      </c>
      <c r="AG5385" s="182" t="s">
        <v>17312</v>
      </c>
      <c r="AH5385" s="182" t="s">
        <v>2993</v>
      </c>
      <c r="AI5385" s="182" t="s">
        <v>17042</v>
      </c>
    </row>
    <row r="5386" spans="25:35" x14ac:dyDescent="0.4">
      <c r="Y5386" s="182" t="s">
        <v>10466</v>
      </c>
      <c r="Z5386" s="182">
        <v>1977</v>
      </c>
      <c r="AA5386" s="182">
        <v>5003.1000000000004</v>
      </c>
      <c r="AB5386" s="182">
        <v>197</v>
      </c>
      <c r="AC5386" s="182">
        <v>5</v>
      </c>
      <c r="AD5386" s="182">
        <v>4591</v>
      </c>
      <c r="AF5386" s="182" t="s">
        <v>10456</v>
      </c>
      <c r="AG5386" s="182" t="s">
        <v>17312</v>
      </c>
      <c r="AH5386" s="182" t="s">
        <v>2993</v>
      </c>
      <c r="AI5386" s="182" t="s">
        <v>17315</v>
      </c>
    </row>
    <row r="5387" spans="25:35" x14ac:dyDescent="0.4">
      <c r="Y5387" s="182" t="s">
        <v>10467</v>
      </c>
      <c r="Z5387" s="182">
        <v>1975</v>
      </c>
      <c r="AA5387" s="182">
        <v>3330.8</v>
      </c>
      <c r="AB5387" s="182">
        <v>156</v>
      </c>
      <c r="AC5387" s="182">
        <v>5</v>
      </c>
      <c r="AD5387" s="182">
        <v>3055.2</v>
      </c>
      <c r="AF5387" s="182" t="s">
        <v>10457</v>
      </c>
      <c r="AG5387" s="182" t="s">
        <v>17312</v>
      </c>
      <c r="AH5387" s="182" t="s">
        <v>2993</v>
      </c>
      <c r="AI5387" s="182" t="s">
        <v>17315</v>
      </c>
    </row>
    <row r="5388" spans="25:35" x14ac:dyDescent="0.4">
      <c r="Y5388" s="182" t="s">
        <v>10468</v>
      </c>
      <c r="Z5388" s="182">
        <v>1976</v>
      </c>
      <c r="AA5388" s="182">
        <v>5019.2</v>
      </c>
      <c r="AB5388" s="182">
        <v>142</v>
      </c>
      <c r="AC5388" s="182">
        <v>5</v>
      </c>
      <c r="AD5388" s="182">
        <v>4604.8999999999996</v>
      </c>
      <c r="AF5388" s="182" t="s">
        <v>10458</v>
      </c>
      <c r="AG5388" s="182" t="s">
        <v>17312</v>
      </c>
      <c r="AH5388" s="182" t="s">
        <v>2993</v>
      </c>
      <c r="AI5388" s="182" t="s">
        <v>17040</v>
      </c>
    </row>
    <row r="5389" spans="25:35" x14ac:dyDescent="0.4">
      <c r="Y5389" s="182" t="s">
        <v>10470</v>
      </c>
      <c r="Z5389" s="182">
        <v>1978</v>
      </c>
      <c r="AA5389" s="182">
        <v>4634</v>
      </c>
      <c r="AB5389" s="182">
        <v>140</v>
      </c>
      <c r="AC5389" s="182">
        <v>5</v>
      </c>
      <c r="AD5389" s="182">
        <v>3470</v>
      </c>
      <c r="AF5389" s="182" t="s">
        <v>10459</v>
      </c>
      <c r="AG5389" s="182" t="s">
        <v>17312</v>
      </c>
      <c r="AH5389" s="182" t="s">
        <v>2993</v>
      </c>
      <c r="AI5389" s="182" t="s">
        <v>17042</v>
      </c>
    </row>
    <row r="5390" spans="25:35" x14ac:dyDescent="0.4">
      <c r="Y5390" s="182" t="s">
        <v>10471</v>
      </c>
      <c r="Z5390" s="182">
        <v>1979</v>
      </c>
      <c r="AA5390" s="182">
        <v>5485</v>
      </c>
      <c r="AB5390" s="182">
        <v>178</v>
      </c>
      <c r="AC5390" s="182">
        <v>5</v>
      </c>
      <c r="AD5390" s="182">
        <v>4758.3999999999996</v>
      </c>
      <c r="AF5390" s="182" t="s">
        <v>1878</v>
      </c>
      <c r="AG5390" s="182" t="s">
        <v>17312</v>
      </c>
      <c r="AH5390" s="182" t="s">
        <v>2993</v>
      </c>
      <c r="AI5390" s="182" t="s">
        <v>17042</v>
      </c>
    </row>
    <row r="5391" spans="25:35" x14ac:dyDescent="0.4">
      <c r="Y5391" s="182" t="s">
        <v>10472</v>
      </c>
      <c r="Z5391" s="182">
        <v>1973</v>
      </c>
      <c r="AA5391" s="182">
        <v>7845.75</v>
      </c>
      <c r="AB5391" s="182">
        <v>252</v>
      </c>
      <c r="AC5391" s="182">
        <v>5</v>
      </c>
      <c r="AD5391" s="182">
        <v>6103.15</v>
      </c>
      <c r="AF5391" s="182" t="s">
        <v>10460</v>
      </c>
      <c r="AG5391" s="182" t="s">
        <v>17312</v>
      </c>
      <c r="AH5391" s="182" t="s">
        <v>2993</v>
      </c>
      <c r="AI5391" s="182" t="s">
        <v>17042</v>
      </c>
    </row>
    <row r="5392" spans="25:35" x14ac:dyDescent="0.4">
      <c r="Y5392" s="182" t="s">
        <v>10473</v>
      </c>
      <c r="Z5392" s="182">
        <v>1975</v>
      </c>
      <c r="AA5392" s="182">
        <v>1943.9</v>
      </c>
      <c r="AB5392" s="182">
        <v>69</v>
      </c>
      <c r="AC5392" s="182">
        <v>5</v>
      </c>
      <c r="AD5392" s="182">
        <v>1788.2</v>
      </c>
      <c r="AF5392" s="182" t="s">
        <v>10462</v>
      </c>
      <c r="AG5392" s="182" t="s">
        <v>2993</v>
      </c>
      <c r="AH5392" s="182" t="s">
        <v>2993</v>
      </c>
      <c r="AI5392" s="182" t="s">
        <v>17042</v>
      </c>
    </row>
    <row r="5393" spans="25:35" x14ac:dyDescent="0.4">
      <c r="Y5393" s="182" t="s">
        <v>10474</v>
      </c>
      <c r="Z5393" s="182">
        <v>1974</v>
      </c>
      <c r="AA5393" s="182">
        <v>4985.8999999999996</v>
      </c>
      <c r="AB5393" s="182">
        <v>190</v>
      </c>
      <c r="AC5393" s="182">
        <v>5</v>
      </c>
      <c r="AD5393" s="182">
        <v>4985.8999999999996</v>
      </c>
      <c r="AF5393" s="182" t="s">
        <v>10463</v>
      </c>
      <c r="AG5393" s="182" t="s">
        <v>17312</v>
      </c>
      <c r="AH5393" s="182" t="s">
        <v>2993</v>
      </c>
      <c r="AI5393" s="182" t="s">
        <v>17042</v>
      </c>
    </row>
    <row r="5394" spans="25:35" x14ac:dyDescent="0.4">
      <c r="Y5394" s="182" t="s">
        <v>10475</v>
      </c>
      <c r="Z5394" s="182">
        <v>1985</v>
      </c>
      <c r="AA5394" s="182">
        <v>1568.1</v>
      </c>
      <c r="AB5394" s="182">
        <v>43</v>
      </c>
      <c r="AC5394" s="182">
        <v>5</v>
      </c>
      <c r="AD5394" s="182">
        <v>1442.7</v>
      </c>
      <c r="AF5394" s="182" t="s">
        <v>10464</v>
      </c>
      <c r="AG5394" s="182" t="s">
        <v>2993</v>
      </c>
      <c r="AH5394" s="182" t="s">
        <v>2993</v>
      </c>
      <c r="AI5394" s="182" t="s">
        <v>17042</v>
      </c>
    </row>
    <row r="5395" spans="25:35" x14ac:dyDescent="0.4">
      <c r="Y5395" s="182" t="s">
        <v>17237</v>
      </c>
      <c r="Z5395" s="182">
        <v>1953</v>
      </c>
      <c r="AA5395" s="182">
        <v>550.29999999999995</v>
      </c>
      <c r="AB5395" s="182">
        <v>30</v>
      </c>
      <c r="AC5395" s="182">
        <v>2</v>
      </c>
      <c r="AD5395" s="182">
        <v>550.29999999999995</v>
      </c>
      <c r="AF5395" s="182" t="s">
        <v>10465</v>
      </c>
      <c r="AG5395" s="182" t="s">
        <v>17312</v>
      </c>
      <c r="AH5395" s="182" t="s">
        <v>2993</v>
      </c>
      <c r="AI5395" s="182" t="s">
        <v>17042</v>
      </c>
    </row>
    <row r="5396" spans="25:35" x14ac:dyDescent="0.4">
      <c r="Y5396" s="182" t="s">
        <v>10476</v>
      </c>
      <c r="Z5396" s="182">
        <v>1960</v>
      </c>
      <c r="AA5396" s="182">
        <v>381</v>
      </c>
      <c r="AB5396" s="182">
        <v>7</v>
      </c>
      <c r="AC5396" s="182">
        <v>2</v>
      </c>
      <c r="AD5396" s="182">
        <v>363.7</v>
      </c>
      <c r="AF5396" s="182" t="s">
        <v>1879</v>
      </c>
      <c r="AG5396" s="182" t="s">
        <v>17312</v>
      </c>
      <c r="AH5396" s="182" t="s">
        <v>2993</v>
      </c>
      <c r="AI5396" s="182" t="s">
        <v>17322</v>
      </c>
    </row>
    <row r="5397" spans="25:35" x14ac:dyDescent="0.4">
      <c r="Y5397" s="182" t="s">
        <v>10477</v>
      </c>
      <c r="Z5397" s="182">
        <v>1972</v>
      </c>
      <c r="AA5397" s="182">
        <v>747.5</v>
      </c>
      <c r="AB5397" s="182">
        <v>34</v>
      </c>
      <c r="AC5397" s="182">
        <v>2</v>
      </c>
      <c r="AD5397" s="182">
        <v>705.9</v>
      </c>
      <c r="AF5397" s="182" t="s">
        <v>10466</v>
      </c>
      <c r="AG5397" s="182" t="s">
        <v>17319</v>
      </c>
      <c r="AH5397" s="182" t="s">
        <v>2993</v>
      </c>
      <c r="AI5397" s="182" t="s">
        <v>17320</v>
      </c>
    </row>
    <row r="5398" spans="25:35" x14ac:dyDescent="0.4">
      <c r="Y5398" s="182" t="s">
        <v>10478</v>
      </c>
      <c r="Z5398" s="182">
        <v>1989</v>
      </c>
      <c r="AA5398" s="182">
        <v>4594.6000000000004</v>
      </c>
      <c r="AB5398" s="182">
        <v>80</v>
      </c>
      <c r="AC5398" s="182">
        <v>5</v>
      </c>
      <c r="AD5398" s="182">
        <v>3920.2</v>
      </c>
      <c r="AF5398" s="182" t="s">
        <v>10467</v>
      </c>
      <c r="AG5398" s="182" t="s">
        <v>17319</v>
      </c>
      <c r="AH5398" s="182" t="s">
        <v>2993</v>
      </c>
      <c r="AI5398" s="182" t="s">
        <v>17315</v>
      </c>
    </row>
    <row r="5399" spans="25:35" x14ac:dyDescent="0.4">
      <c r="Y5399" s="182" t="s">
        <v>10480</v>
      </c>
      <c r="Z5399" s="182">
        <v>1989</v>
      </c>
      <c r="AA5399" s="182">
        <v>5252</v>
      </c>
      <c r="AB5399" s="182">
        <v>200</v>
      </c>
      <c r="AC5399" s="182">
        <v>5</v>
      </c>
      <c r="AD5399" s="182">
        <v>3976.7</v>
      </c>
      <c r="AF5399" s="182" t="s">
        <v>10468</v>
      </c>
      <c r="AG5399" s="182" t="s">
        <v>17319</v>
      </c>
      <c r="AH5399" s="182" t="s">
        <v>2993</v>
      </c>
      <c r="AI5399" s="182" t="s">
        <v>17320</v>
      </c>
    </row>
    <row r="5400" spans="25:35" x14ac:dyDescent="0.4">
      <c r="Y5400" s="182" t="s">
        <v>1880</v>
      </c>
      <c r="Z5400" s="182">
        <v>1972</v>
      </c>
      <c r="AA5400" s="182">
        <v>784.8</v>
      </c>
      <c r="AB5400" s="182">
        <v>8</v>
      </c>
      <c r="AC5400" s="182">
        <v>2</v>
      </c>
      <c r="AD5400" s="182">
        <v>729.3</v>
      </c>
      <c r="AF5400" s="182" t="s">
        <v>10470</v>
      </c>
      <c r="AG5400" s="182" t="s">
        <v>17312</v>
      </c>
      <c r="AH5400" s="182" t="s">
        <v>17035</v>
      </c>
      <c r="AI5400" s="182" t="s">
        <v>17320</v>
      </c>
    </row>
    <row r="5401" spans="25:35" x14ac:dyDescent="0.4">
      <c r="Y5401" s="182" t="s">
        <v>10481</v>
      </c>
      <c r="Z5401" s="182">
        <v>1992</v>
      </c>
      <c r="AA5401" s="182">
        <v>5635.2</v>
      </c>
      <c r="AB5401" s="182">
        <v>207</v>
      </c>
      <c r="AC5401" s="182">
        <v>5</v>
      </c>
      <c r="AD5401" s="182">
        <v>5016.8</v>
      </c>
      <c r="AF5401" s="182" t="s">
        <v>10471</v>
      </c>
      <c r="AG5401" s="182" t="s">
        <v>17319</v>
      </c>
      <c r="AH5401" s="182" t="s">
        <v>17514</v>
      </c>
      <c r="AI5401" s="182" t="s">
        <v>17320</v>
      </c>
    </row>
    <row r="5402" spans="25:35" x14ac:dyDescent="0.4">
      <c r="Y5402" s="182" t="s">
        <v>10483</v>
      </c>
      <c r="Z5402" s="182">
        <v>1986</v>
      </c>
      <c r="AA5402" s="182">
        <v>3512.1</v>
      </c>
      <c r="AB5402" s="182">
        <v>121</v>
      </c>
      <c r="AC5402" s="182">
        <v>5</v>
      </c>
      <c r="AD5402" s="182">
        <v>3171.6</v>
      </c>
      <c r="AF5402" s="182" t="s">
        <v>10472</v>
      </c>
      <c r="AG5402" s="182" t="s">
        <v>17319</v>
      </c>
      <c r="AH5402" s="182" t="s">
        <v>2993</v>
      </c>
      <c r="AI5402" s="182" t="s">
        <v>17314</v>
      </c>
    </row>
    <row r="5403" spans="25:35" x14ac:dyDescent="0.4">
      <c r="Y5403" s="182" t="s">
        <v>10485</v>
      </c>
      <c r="Z5403" s="182">
        <v>1993</v>
      </c>
      <c r="AA5403" s="182">
        <v>5363.7</v>
      </c>
      <c r="AB5403" s="182">
        <v>210</v>
      </c>
      <c r="AC5403" s="182">
        <v>5</v>
      </c>
      <c r="AD5403" s="182">
        <v>5363.7</v>
      </c>
      <c r="AF5403" s="182" t="s">
        <v>10473</v>
      </c>
      <c r="AG5403" s="182" t="s">
        <v>17312</v>
      </c>
      <c r="AH5403" s="182" t="s">
        <v>2993</v>
      </c>
      <c r="AI5403" s="182" t="s">
        <v>17042</v>
      </c>
    </row>
    <row r="5404" spans="25:35" x14ac:dyDescent="0.4">
      <c r="Y5404" s="182" t="s">
        <v>10487</v>
      </c>
      <c r="Z5404" s="182">
        <v>1991</v>
      </c>
      <c r="AA5404" s="182">
        <v>2896.1</v>
      </c>
      <c r="AB5404" s="182">
        <v>125</v>
      </c>
      <c r="AC5404" s="182">
        <v>5</v>
      </c>
      <c r="AD5404" s="182">
        <v>2848.1</v>
      </c>
      <c r="AF5404" s="182" t="s">
        <v>10474</v>
      </c>
      <c r="AG5404" s="182" t="s">
        <v>17319</v>
      </c>
      <c r="AH5404" s="182" t="s">
        <v>17515</v>
      </c>
      <c r="AI5404" s="182" t="s">
        <v>17320</v>
      </c>
    </row>
    <row r="5405" spans="25:35" x14ac:dyDescent="0.4">
      <c r="Y5405" s="182" t="s">
        <v>10489</v>
      </c>
      <c r="Z5405" s="182">
        <v>1988</v>
      </c>
      <c r="AA5405" s="182">
        <v>3613</v>
      </c>
      <c r="AB5405" s="182">
        <v>150</v>
      </c>
      <c r="AC5405" s="182">
        <v>5</v>
      </c>
      <c r="AD5405" s="182">
        <v>3164.6</v>
      </c>
      <c r="AF5405" s="182" t="s">
        <v>10475</v>
      </c>
      <c r="AG5405" s="182" t="s">
        <v>17312</v>
      </c>
      <c r="AH5405" s="182" t="s">
        <v>2993</v>
      </c>
      <c r="AI5405" s="182" t="s">
        <v>17042</v>
      </c>
    </row>
    <row r="5406" spans="25:35" x14ac:dyDescent="0.4">
      <c r="Y5406" s="182" t="s">
        <v>10490</v>
      </c>
      <c r="Z5406" s="182">
        <v>1977</v>
      </c>
      <c r="AA5406" s="182">
        <v>3683.9</v>
      </c>
      <c r="AB5406" s="182">
        <v>98</v>
      </c>
      <c r="AC5406" s="182">
        <v>5</v>
      </c>
      <c r="AD5406" s="182">
        <v>3560.5</v>
      </c>
      <c r="AF5406" s="182" t="s">
        <v>10476</v>
      </c>
      <c r="AG5406" s="182" t="s">
        <v>17312</v>
      </c>
      <c r="AH5406" s="182" t="s">
        <v>2993</v>
      </c>
      <c r="AI5406" s="182" t="s">
        <v>17040</v>
      </c>
    </row>
    <row r="5407" spans="25:35" x14ac:dyDescent="0.4">
      <c r="Y5407" s="182" t="s">
        <v>10491</v>
      </c>
      <c r="Z5407" s="182">
        <v>1977</v>
      </c>
      <c r="AA5407" s="182">
        <v>2768.1</v>
      </c>
      <c r="AB5407" s="182">
        <v>99</v>
      </c>
      <c r="AC5407" s="182">
        <v>5</v>
      </c>
      <c r="AD5407" s="182">
        <v>2506.5</v>
      </c>
      <c r="AF5407" s="182" t="s">
        <v>10477</v>
      </c>
      <c r="AG5407" s="182" t="s">
        <v>17312</v>
      </c>
      <c r="AH5407" s="182" t="s">
        <v>2993</v>
      </c>
      <c r="AI5407" s="182" t="s">
        <v>17042</v>
      </c>
    </row>
    <row r="5408" spans="25:35" x14ac:dyDescent="0.4">
      <c r="Y5408" s="182" t="s">
        <v>10492</v>
      </c>
      <c r="Z5408" s="182">
        <v>1991</v>
      </c>
      <c r="AA5408" s="182">
        <v>2196</v>
      </c>
      <c r="AB5408" s="182">
        <v>75</v>
      </c>
      <c r="AC5408" s="182">
        <v>5</v>
      </c>
      <c r="AD5408" s="182">
        <v>1545.5</v>
      </c>
      <c r="AF5408" s="182" t="s">
        <v>10478</v>
      </c>
      <c r="AG5408" s="182" t="s">
        <v>17312</v>
      </c>
      <c r="AH5408" s="182" t="s">
        <v>17035</v>
      </c>
      <c r="AI5408" s="182" t="s">
        <v>17042</v>
      </c>
    </row>
    <row r="5409" spans="25:35" x14ac:dyDescent="0.4">
      <c r="Y5409" s="182" t="s">
        <v>10493</v>
      </c>
      <c r="Z5409" s="182">
        <v>1983</v>
      </c>
      <c r="AA5409" s="182">
        <v>5403</v>
      </c>
      <c r="AB5409" s="182">
        <v>221</v>
      </c>
      <c r="AC5409" s="182">
        <v>5</v>
      </c>
      <c r="AD5409" s="182">
        <v>4875.6000000000004</v>
      </c>
      <c r="AF5409" s="182" t="s">
        <v>10480</v>
      </c>
      <c r="AG5409" s="182" t="s">
        <v>17312</v>
      </c>
      <c r="AH5409" s="182" t="s">
        <v>2993</v>
      </c>
      <c r="AI5409" s="182" t="s">
        <v>17320</v>
      </c>
    </row>
    <row r="5410" spans="25:35" x14ac:dyDescent="0.4">
      <c r="Y5410" s="182" t="s">
        <v>10495</v>
      </c>
      <c r="Z5410" s="182">
        <v>1982</v>
      </c>
      <c r="AA5410" s="182">
        <v>5405.4</v>
      </c>
      <c r="AB5410" s="182">
        <v>190</v>
      </c>
      <c r="AC5410" s="182">
        <v>5</v>
      </c>
      <c r="AD5410" s="182">
        <v>4886.3999999999996</v>
      </c>
      <c r="AF5410" s="182" t="s">
        <v>1880</v>
      </c>
      <c r="AG5410" s="182" t="s">
        <v>17312</v>
      </c>
      <c r="AH5410" s="182" t="s">
        <v>2993</v>
      </c>
      <c r="AI5410" s="182" t="s">
        <v>17042</v>
      </c>
    </row>
    <row r="5411" spans="25:35" x14ac:dyDescent="0.4">
      <c r="Y5411" s="182" t="s">
        <v>10496</v>
      </c>
      <c r="Z5411" s="182">
        <v>1990</v>
      </c>
      <c r="AA5411" s="182">
        <v>640.4</v>
      </c>
      <c r="AB5411" s="182">
        <v>28</v>
      </c>
      <c r="AC5411" s="182">
        <v>2</v>
      </c>
      <c r="AD5411" s="182">
        <v>640.4</v>
      </c>
      <c r="AF5411" s="182" t="s">
        <v>10481</v>
      </c>
      <c r="AG5411" s="182" t="s">
        <v>17319</v>
      </c>
      <c r="AH5411" s="182" t="s">
        <v>2993</v>
      </c>
      <c r="AI5411" s="182" t="s">
        <v>17315</v>
      </c>
    </row>
    <row r="5412" spans="25:35" x14ac:dyDescent="0.4">
      <c r="Y5412" s="182" t="s">
        <v>10497</v>
      </c>
      <c r="Z5412" s="182">
        <v>1989</v>
      </c>
      <c r="AA5412" s="182">
        <v>664.5</v>
      </c>
      <c r="AB5412" s="182">
        <v>35</v>
      </c>
      <c r="AC5412" s="182">
        <v>2</v>
      </c>
      <c r="AD5412" s="182">
        <v>664.5</v>
      </c>
      <c r="AF5412" s="182" t="s">
        <v>10483</v>
      </c>
      <c r="AG5412" s="182" t="s">
        <v>17319</v>
      </c>
      <c r="AH5412" s="182" t="s">
        <v>2993</v>
      </c>
      <c r="AI5412" s="182" t="s">
        <v>17315</v>
      </c>
    </row>
    <row r="5413" spans="25:35" x14ac:dyDescent="0.4">
      <c r="Y5413" s="182" t="s">
        <v>10498</v>
      </c>
      <c r="Z5413" s="182">
        <v>1993</v>
      </c>
      <c r="AA5413" s="182">
        <v>1010.1</v>
      </c>
      <c r="AB5413" s="182">
        <v>47</v>
      </c>
      <c r="AC5413" s="182">
        <v>2</v>
      </c>
      <c r="AD5413" s="182">
        <v>1010.1</v>
      </c>
      <c r="AF5413" s="182" t="s">
        <v>10485</v>
      </c>
      <c r="AG5413" s="182" t="s">
        <v>17312</v>
      </c>
      <c r="AH5413" s="182" t="s">
        <v>2993</v>
      </c>
      <c r="AI5413" s="182" t="s">
        <v>17332</v>
      </c>
    </row>
    <row r="5414" spans="25:35" x14ac:dyDescent="0.4">
      <c r="Y5414" s="182" t="s">
        <v>1881</v>
      </c>
      <c r="Z5414" s="182">
        <v>1961</v>
      </c>
      <c r="AA5414" s="182">
        <v>367.3</v>
      </c>
      <c r="AB5414" s="182">
        <v>9</v>
      </c>
      <c r="AC5414" s="182">
        <v>2</v>
      </c>
      <c r="AD5414" s="182">
        <v>367.3</v>
      </c>
      <c r="AF5414" s="182" t="s">
        <v>10487</v>
      </c>
      <c r="AG5414" s="182" t="s">
        <v>17319</v>
      </c>
      <c r="AH5414" s="182" t="s">
        <v>2993</v>
      </c>
      <c r="AI5414" s="182" t="s">
        <v>17042</v>
      </c>
    </row>
    <row r="5415" spans="25:35" x14ac:dyDescent="0.4">
      <c r="Y5415" s="182" t="s">
        <v>363</v>
      </c>
      <c r="Z5415" s="182">
        <v>1968</v>
      </c>
      <c r="AA5415" s="182">
        <v>513.9</v>
      </c>
      <c r="AB5415" s="182">
        <v>15</v>
      </c>
      <c r="AC5415" s="182">
        <v>2</v>
      </c>
      <c r="AD5415" s="182">
        <v>513.9</v>
      </c>
      <c r="AF5415" s="182" t="s">
        <v>10489</v>
      </c>
      <c r="AG5415" s="182" t="s">
        <v>17319</v>
      </c>
      <c r="AH5415" s="182" t="s">
        <v>17035</v>
      </c>
      <c r="AI5415" s="182" t="s">
        <v>17315</v>
      </c>
    </row>
    <row r="5416" spans="25:35" x14ac:dyDescent="0.4">
      <c r="Y5416" s="182" t="s">
        <v>10499</v>
      </c>
      <c r="Z5416" s="182">
        <v>1975</v>
      </c>
      <c r="AA5416" s="182">
        <v>873.7</v>
      </c>
      <c r="AB5416" s="182">
        <v>47</v>
      </c>
      <c r="AC5416" s="182">
        <v>2</v>
      </c>
      <c r="AD5416" s="182">
        <v>873.7</v>
      </c>
      <c r="AF5416" s="182" t="s">
        <v>10490</v>
      </c>
      <c r="AG5416" s="182" t="s">
        <v>17312</v>
      </c>
      <c r="AH5416" s="182" t="s">
        <v>2993</v>
      </c>
      <c r="AI5416" s="182" t="s">
        <v>17315</v>
      </c>
    </row>
    <row r="5417" spans="25:35" x14ac:dyDescent="0.4">
      <c r="Y5417" s="182" t="s">
        <v>10500</v>
      </c>
      <c r="Z5417" s="182">
        <v>1975</v>
      </c>
      <c r="AA5417" s="182">
        <v>805.8</v>
      </c>
      <c r="AB5417" s="182">
        <v>35</v>
      </c>
      <c r="AC5417" s="182">
        <v>2</v>
      </c>
      <c r="AD5417" s="182">
        <v>743.3</v>
      </c>
      <c r="AF5417" s="182" t="s">
        <v>10491</v>
      </c>
      <c r="AG5417" s="182" t="s">
        <v>17312</v>
      </c>
      <c r="AH5417" s="182" t="s">
        <v>2993</v>
      </c>
      <c r="AI5417" s="182" t="s">
        <v>17042</v>
      </c>
    </row>
    <row r="5418" spans="25:35" x14ac:dyDescent="0.4">
      <c r="Y5418" s="182" t="s">
        <v>10501</v>
      </c>
      <c r="Z5418" s="182">
        <v>1967</v>
      </c>
      <c r="AA5418" s="182">
        <v>396.9</v>
      </c>
      <c r="AB5418" s="182">
        <v>7</v>
      </c>
      <c r="AC5418" s="182">
        <v>2</v>
      </c>
      <c r="AD5418" s="182">
        <v>396.9</v>
      </c>
      <c r="AF5418" s="182" t="s">
        <v>10492</v>
      </c>
      <c r="AG5418" s="182" t="s">
        <v>17319</v>
      </c>
      <c r="AH5418" s="182" t="s">
        <v>17035</v>
      </c>
      <c r="AI5418" s="182" t="s">
        <v>17042</v>
      </c>
    </row>
    <row r="5419" spans="25:35" x14ac:dyDescent="0.4">
      <c r="Y5419" s="182" t="s">
        <v>10502</v>
      </c>
      <c r="Z5419" s="182">
        <v>1967</v>
      </c>
      <c r="AA5419" s="182">
        <v>397.4</v>
      </c>
      <c r="AB5419" s="182">
        <v>18</v>
      </c>
      <c r="AC5419" s="182">
        <v>2</v>
      </c>
      <c r="AD5419" s="182">
        <v>362.9</v>
      </c>
      <c r="AF5419" s="182" t="s">
        <v>10493</v>
      </c>
      <c r="AG5419" s="182" t="s">
        <v>17319</v>
      </c>
      <c r="AH5419" s="182" t="s">
        <v>17035</v>
      </c>
      <c r="AI5419" s="182" t="s">
        <v>17320</v>
      </c>
    </row>
    <row r="5420" spans="25:35" x14ac:dyDescent="0.4">
      <c r="Y5420" s="182" t="s">
        <v>10503</v>
      </c>
      <c r="Z5420" s="182">
        <v>1985</v>
      </c>
      <c r="AA5420" s="182">
        <v>978.6</v>
      </c>
      <c r="AB5420" s="182">
        <v>27</v>
      </c>
      <c r="AC5420" s="182">
        <v>2</v>
      </c>
      <c r="AD5420" s="182">
        <v>880.3</v>
      </c>
      <c r="AF5420" s="182" t="s">
        <v>10495</v>
      </c>
      <c r="AG5420" s="182" t="s">
        <v>17319</v>
      </c>
      <c r="AH5420" s="182" t="s">
        <v>17035</v>
      </c>
      <c r="AI5420" s="182" t="s">
        <v>17320</v>
      </c>
    </row>
    <row r="5421" spans="25:35" x14ac:dyDescent="0.4">
      <c r="Y5421" s="182" t="s">
        <v>10504</v>
      </c>
      <c r="Z5421" s="182">
        <v>1985</v>
      </c>
      <c r="AA5421" s="182">
        <v>975.4</v>
      </c>
      <c r="AB5421" s="182">
        <v>29</v>
      </c>
      <c r="AC5421" s="182">
        <v>2</v>
      </c>
      <c r="AD5421" s="182">
        <v>885</v>
      </c>
      <c r="AF5421" s="182" t="s">
        <v>10496</v>
      </c>
      <c r="AG5421" s="182" t="s">
        <v>17312</v>
      </c>
      <c r="AH5421" s="182" t="s">
        <v>2993</v>
      </c>
      <c r="AI5421" s="182" t="s">
        <v>17042</v>
      </c>
    </row>
    <row r="5422" spans="25:35" x14ac:dyDescent="0.4">
      <c r="Y5422" s="182" t="s">
        <v>10506</v>
      </c>
      <c r="Z5422" s="182">
        <v>1974</v>
      </c>
      <c r="AA5422" s="182">
        <v>435.7</v>
      </c>
      <c r="AB5422" s="182">
        <v>32</v>
      </c>
      <c r="AC5422" s="182">
        <v>2</v>
      </c>
      <c r="AD5422" s="182">
        <v>435.7</v>
      </c>
      <c r="AF5422" s="182" t="s">
        <v>10497</v>
      </c>
      <c r="AG5422" s="182" t="s">
        <v>17312</v>
      </c>
      <c r="AH5422" s="182" t="s">
        <v>2993</v>
      </c>
      <c r="AI5422" s="182" t="s">
        <v>17042</v>
      </c>
    </row>
    <row r="5423" spans="25:35" x14ac:dyDescent="0.4">
      <c r="Y5423" s="182" t="s">
        <v>10507</v>
      </c>
      <c r="Z5423" s="182">
        <v>1975</v>
      </c>
      <c r="AA5423" s="182">
        <v>422.8</v>
      </c>
      <c r="AB5423" s="182">
        <v>19</v>
      </c>
      <c r="AC5423" s="182">
        <v>2</v>
      </c>
      <c r="AD5423" s="182">
        <v>422.8</v>
      </c>
      <c r="AF5423" s="182" t="s">
        <v>10498</v>
      </c>
      <c r="AG5423" s="182" t="s">
        <v>17319</v>
      </c>
      <c r="AH5423" s="182" t="s">
        <v>2993</v>
      </c>
      <c r="AI5423" s="182" t="s">
        <v>17322</v>
      </c>
    </row>
    <row r="5424" spans="25:35" x14ac:dyDescent="0.4">
      <c r="Y5424" s="182" t="s">
        <v>17238</v>
      </c>
      <c r="Z5424" s="182">
        <v>1930</v>
      </c>
      <c r="AA5424" s="182">
        <v>236</v>
      </c>
      <c r="AB5424" s="182">
        <v>17</v>
      </c>
      <c r="AC5424" s="182">
        <v>2</v>
      </c>
      <c r="AD5424" s="182">
        <v>236</v>
      </c>
      <c r="AF5424" s="182" t="s">
        <v>1881</v>
      </c>
      <c r="AG5424" s="182" t="s">
        <v>17312</v>
      </c>
      <c r="AH5424" s="182" t="s">
        <v>2993</v>
      </c>
      <c r="AI5424" s="182" t="s">
        <v>17040</v>
      </c>
    </row>
    <row r="5425" spans="25:35" x14ac:dyDescent="0.4">
      <c r="Y5425" s="182" t="s">
        <v>10509</v>
      </c>
      <c r="Z5425" s="182">
        <v>1981</v>
      </c>
      <c r="AA5425" s="182">
        <v>990.7</v>
      </c>
      <c r="AB5425" s="182">
        <v>37</v>
      </c>
      <c r="AC5425" s="182">
        <v>2</v>
      </c>
      <c r="AD5425" s="182">
        <v>906.9</v>
      </c>
      <c r="AF5425" s="182" t="s">
        <v>363</v>
      </c>
      <c r="AG5425" s="182" t="s">
        <v>17312</v>
      </c>
      <c r="AH5425" s="182" t="s">
        <v>2993</v>
      </c>
      <c r="AI5425" s="182" t="s">
        <v>17042</v>
      </c>
    </row>
    <row r="5426" spans="25:35" x14ac:dyDescent="0.4">
      <c r="Y5426" s="182" t="s">
        <v>10510</v>
      </c>
      <c r="Z5426" s="182">
        <v>1980</v>
      </c>
      <c r="AA5426" s="182">
        <v>1489.4</v>
      </c>
      <c r="AB5426" s="182">
        <v>40</v>
      </c>
      <c r="AC5426" s="182">
        <v>2</v>
      </c>
      <c r="AD5426" s="182">
        <v>673</v>
      </c>
      <c r="AF5426" s="182" t="s">
        <v>10499</v>
      </c>
      <c r="AG5426" s="182" t="s">
        <v>17312</v>
      </c>
      <c r="AH5426" s="182" t="s">
        <v>2993</v>
      </c>
      <c r="AI5426" s="182" t="s">
        <v>17322</v>
      </c>
    </row>
    <row r="5427" spans="25:35" x14ac:dyDescent="0.4">
      <c r="Y5427" s="182" t="s">
        <v>10512</v>
      </c>
      <c r="Z5427" s="182">
        <v>1983</v>
      </c>
      <c r="AA5427" s="182">
        <v>1483.8</v>
      </c>
      <c r="AB5427" s="182">
        <v>46</v>
      </c>
      <c r="AC5427" s="182">
        <v>2</v>
      </c>
      <c r="AD5427" s="182">
        <v>977</v>
      </c>
      <c r="AF5427" s="182" t="s">
        <v>10500</v>
      </c>
      <c r="AG5427" s="182" t="s">
        <v>17312</v>
      </c>
      <c r="AH5427" s="182" t="s">
        <v>17035</v>
      </c>
      <c r="AI5427" s="182" t="s">
        <v>17042</v>
      </c>
    </row>
    <row r="5428" spans="25:35" x14ac:dyDescent="0.4">
      <c r="Y5428" s="182" t="s">
        <v>10514</v>
      </c>
      <c r="Z5428" s="182">
        <v>1983</v>
      </c>
      <c r="AA5428" s="182">
        <v>1461</v>
      </c>
      <c r="AB5428" s="182">
        <v>52</v>
      </c>
      <c r="AC5428" s="182">
        <v>2</v>
      </c>
      <c r="AD5428" s="182">
        <v>914</v>
      </c>
      <c r="AF5428" s="182" t="s">
        <v>10501</v>
      </c>
      <c r="AG5428" s="182" t="s">
        <v>17312</v>
      </c>
      <c r="AH5428" s="182" t="s">
        <v>2993</v>
      </c>
      <c r="AI5428" s="182" t="s">
        <v>17042</v>
      </c>
    </row>
    <row r="5429" spans="25:35" x14ac:dyDescent="0.4">
      <c r="Y5429" s="182" t="s">
        <v>10516</v>
      </c>
      <c r="Z5429" s="182">
        <v>1978</v>
      </c>
      <c r="AA5429" s="182">
        <v>569.20000000000005</v>
      </c>
      <c r="AB5429" s="182">
        <v>29</v>
      </c>
      <c r="AC5429" s="182">
        <v>2</v>
      </c>
      <c r="AD5429" s="182">
        <v>569.20000000000005</v>
      </c>
      <c r="AF5429" s="182" t="s">
        <v>10502</v>
      </c>
      <c r="AG5429" s="182" t="s">
        <v>17312</v>
      </c>
      <c r="AH5429" s="182" t="s">
        <v>2993</v>
      </c>
      <c r="AI5429" s="182" t="s">
        <v>17040</v>
      </c>
    </row>
    <row r="5430" spans="25:35" x14ac:dyDescent="0.4">
      <c r="Y5430" s="182" t="s">
        <v>10517</v>
      </c>
      <c r="Z5430" s="182">
        <v>1978</v>
      </c>
      <c r="AA5430" s="182">
        <v>626.5</v>
      </c>
      <c r="AB5430" s="182">
        <v>38</v>
      </c>
      <c r="AC5430" s="182">
        <v>2</v>
      </c>
      <c r="AD5430" s="182">
        <v>626.5</v>
      </c>
      <c r="AF5430" s="182" t="s">
        <v>10503</v>
      </c>
      <c r="AG5430" s="182" t="s">
        <v>17319</v>
      </c>
      <c r="AH5430" s="182" t="s">
        <v>2993</v>
      </c>
      <c r="AI5430" s="182" t="s">
        <v>17042</v>
      </c>
    </row>
    <row r="5431" spans="25:35" x14ac:dyDescent="0.4">
      <c r="Y5431" s="182" t="s">
        <v>10518</v>
      </c>
      <c r="Z5431" s="182">
        <v>1987</v>
      </c>
      <c r="AA5431" s="182">
        <v>923.4</v>
      </c>
      <c r="AB5431" s="182">
        <v>31</v>
      </c>
      <c r="AC5431" s="182">
        <v>2</v>
      </c>
      <c r="AD5431" s="182">
        <v>923.4</v>
      </c>
      <c r="AF5431" s="182" t="s">
        <v>10504</v>
      </c>
      <c r="AG5431" s="182" t="s">
        <v>17319</v>
      </c>
      <c r="AH5431" s="182" t="s">
        <v>2993</v>
      </c>
      <c r="AI5431" s="182" t="s">
        <v>17042</v>
      </c>
    </row>
    <row r="5432" spans="25:35" x14ac:dyDescent="0.4">
      <c r="Y5432" s="182" t="s">
        <v>364</v>
      </c>
      <c r="Z5432" s="182">
        <v>1987</v>
      </c>
      <c r="AA5432" s="182">
        <v>951</v>
      </c>
      <c r="AB5432" s="182">
        <v>29</v>
      </c>
      <c r="AC5432" s="182">
        <v>2</v>
      </c>
      <c r="AD5432" s="182">
        <v>630.1</v>
      </c>
      <c r="AF5432" s="182" t="s">
        <v>10506</v>
      </c>
      <c r="AG5432" s="182" t="s">
        <v>17312</v>
      </c>
      <c r="AH5432" s="182" t="s">
        <v>2993</v>
      </c>
      <c r="AI5432" s="182" t="s">
        <v>17040</v>
      </c>
    </row>
    <row r="5433" spans="25:35" x14ac:dyDescent="0.4">
      <c r="Y5433" s="182" t="s">
        <v>10519</v>
      </c>
      <c r="Z5433" s="182">
        <v>1983</v>
      </c>
      <c r="AA5433" s="182">
        <v>863.4</v>
      </c>
      <c r="AB5433" s="182">
        <v>36</v>
      </c>
      <c r="AC5433" s="182">
        <v>2</v>
      </c>
      <c r="AD5433" s="182">
        <v>594.5</v>
      </c>
      <c r="AF5433" s="182" t="s">
        <v>10507</v>
      </c>
      <c r="AG5433" s="182" t="s">
        <v>17312</v>
      </c>
      <c r="AH5433" s="182" t="s">
        <v>2993</v>
      </c>
      <c r="AI5433" s="182" t="s">
        <v>17042</v>
      </c>
    </row>
    <row r="5434" spans="25:35" x14ac:dyDescent="0.4">
      <c r="Y5434" s="182" t="s">
        <v>10521</v>
      </c>
      <c r="Z5434" s="182">
        <v>1986</v>
      </c>
      <c r="AA5434" s="182">
        <v>863.3</v>
      </c>
      <c r="AB5434" s="182">
        <v>25</v>
      </c>
      <c r="AC5434" s="182">
        <v>2</v>
      </c>
      <c r="AD5434" s="182">
        <v>863.3</v>
      </c>
      <c r="AF5434" s="182" t="s">
        <v>10509</v>
      </c>
      <c r="AG5434" s="182" t="s">
        <v>17312</v>
      </c>
      <c r="AH5434" s="182" t="s">
        <v>2993</v>
      </c>
      <c r="AI5434" s="182" t="s">
        <v>17322</v>
      </c>
    </row>
    <row r="5435" spans="25:35" x14ac:dyDescent="0.4">
      <c r="Y5435" s="182" t="s">
        <v>10522</v>
      </c>
      <c r="Z5435" s="182">
        <v>1981</v>
      </c>
      <c r="AA5435" s="182">
        <v>440.2</v>
      </c>
      <c r="AB5435" s="182">
        <v>24</v>
      </c>
      <c r="AC5435" s="182">
        <v>2</v>
      </c>
      <c r="AD5435" s="182">
        <v>440.2</v>
      </c>
      <c r="AF5435" s="182" t="s">
        <v>10510</v>
      </c>
      <c r="AG5435" s="182" t="s">
        <v>17312</v>
      </c>
      <c r="AH5435" s="182" t="s">
        <v>2993</v>
      </c>
      <c r="AI5435" s="182" t="s">
        <v>17322</v>
      </c>
    </row>
    <row r="5436" spans="25:35" x14ac:dyDescent="0.4">
      <c r="Y5436" s="182" t="s">
        <v>10523</v>
      </c>
      <c r="Z5436" s="182">
        <v>1965</v>
      </c>
      <c r="AA5436" s="182">
        <v>354.1</v>
      </c>
      <c r="AB5436" s="182">
        <v>5</v>
      </c>
      <c r="AC5436" s="182">
        <v>2</v>
      </c>
      <c r="AD5436" s="182">
        <v>354.1</v>
      </c>
      <c r="AF5436" s="182" t="s">
        <v>10512</v>
      </c>
      <c r="AG5436" s="182" t="s">
        <v>17312</v>
      </c>
      <c r="AH5436" s="182" t="s">
        <v>2993</v>
      </c>
      <c r="AI5436" s="182" t="s">
        <v>17322</v>
      </c>
    </row>
    <row r="5437" spans="25:35" x14ac:dyDescent="0.4">
      <c r="Y5437" s="182" t="s">
        <v>10525</v>
      </c>
      <c r="Z5437" s="182">
        <v>1980</v>
      </c>
      <c r="AA5437" s="182">
        <v>1129.2</v>
      </c>
      <c r="AB5437" s="182">
        <v>54</v>
      </c>
      <c r="AC5437" s="182">
        <v>2</v>
      </c>
      <c r="AD5437" s="182">
        <v>1000.3</v>
      </c>
      <c r="AF5437" s="182" t="s">
        <v>10514</v>
      </c>
      <c r="AG5437" s="182" t="s">
        <v>17312</v>
      </c>
      <c r="AH5437" s="182" t="s">
        <v>2993</v>
      </c>
      <c r="AI5437" s="182" t="s">
        <v>17322</v>
      </c>
    </row>
    <row r="5438" spans="25:35" x14ac:dyDescent="0.4">
      <c r="Y5438" s="182" t="s">
        <v>10527</v>
      </c>
      <c r="Z5438" s="182">
        <v>1982</v>
      </c>
      <c r="AA5438" s="182">
        <v>978.9</v>
      </c>
      <c r="AB5438" s="182">
        <v>34</v>
      </c>
      <c r="AC5438" s="182">
        <v>2</v>
      </c>
      <c r="AD5438" s="182">
        <v>571.4</v>
      </c>
      <c r="AF5438" s="182" t="s">
        <v>10516</v>
      </c>
      <c r="AG5438" s="182" t="s">
        <v>17312</v>
      </c>
      <c r="AH5438" s="182" t="s">
        <v>2993</v>
      </c>
      <c r="AI5438" s="182" t="s">
        <v>17042</v>
      </c>
    </row>
    <row r="5439" spans="25:35" x14ac:dyDescent="0.4">
      <c r="Y5439" s="182" t="s">
        <v>10529</v>
      </c>
      <c r="Z5439" s="182">
        <v>1982</v>
      </c>
      <c r="AA5439" s="182">
        <v>630.9</v>
      </c>
      <c r="AB5439" s="182">
        <v>22</v>
      </c>
      <c r="AC5439" s="182">
        <v>2</v>
      </c>
      <c r="AD5439" s="182">
        <v>630.9</v>
      </c>
      <c r="AF5439" s="182" t="s">
        <v>10517</v>
      </c>
      <c r="AG5439" s="182" t="s">
        <v>17312</v>
      </c>
      <c r="AH5439" s="182" t="s">
        <v>2993</v>
      </c>
      <c r="AI5439" s="182" t="s">
        <v>17322</v>
      </c>
    </row>
    <row r="5440" spans="25:35" x14ac:dyDescent="0.4">
      <c r="Y5440" s="182" t="s">
        <v>1882</v>
      </c>
      <c r="Z5440" s="182">
        <v>1983</v>
      </c>
      <c r="AA5440" s="182">
        <v>1643.1</v>
      </c>
      <c r="AB5440" s="182">
        <v>24</v>
      </c>
      <c r="AC5440" s="182">
        <v>2</v>
      </c>
      <c r="AD5440" s="182">
        <v>986.9</v>
      </c>
      <c r="AF5440" s="182" t="s">
        <v>10518</v>
      </c>
      <c r="AG5440" s="182" t="s">
        <v>17319</v>
      </c>
      <c r="AH5440" s="182" t="s">
        <v>2993</v>
      </c>
      <c r="AI5440" s="182" t="s">
        <v>17040</v>
      </c>
    </row>
    <row r="5441" spans="25:35" x14ac:dyDescent="0.4">
      <c r="Y5441" s="182" t="s">
        <v>10531</v>
      </c>
      <c r="Z5441" s="182">
        <v>1983</v>
      </c>
      <c r="AA5441" s="182">
        <v>1656.1</v>
      </c>
      <c r="AB5441" s="182">
        <v>32</v>
      </c>
      <c r="AC5441" s="182">
        <v>2</v>
      </c>
      <c r="AD5441" s="182">
        <v>987.4</v>
      </c>
      <c r="AF5441" s="182" t="s">
        <v>364</v>
      </c>
      <c r="AG5441" s="182" t="s">
        <v>17319</v>
      </c>
      <c r="AH5441" s="182" t="s">
        <v>2993</v>
      </c>
      <c r="AI5441" s="182" t="s">
        <v>17042</v>
      </c>
    </row>
    <row r="5442" spans="25:35" x14ac:dyDescent="0.4">
      <c r="Y5442" s="182" t="s">
        <v>10532</v>
      </c>
      <c r="Z5442" s="182">
        <v>1983</v>
      </c>
      <c r="AA5442" s="182">
        <v>1634.9</v>
      </c>
      <c r="AB5442" s="182">
        <v>56</v>
      </c>
      <c r="AC5442" s="182">
        <v>2</v>
      </c>
      <c r="AD5442" s="182">
        <v>989.4</v>
      </c>
      <c r="AF5442" s="182" t="s">
        <v>10519</v>
      </c>
      <c r="AG5442" s="182" t="s">
        <v>17312</v>
      </c>
      <c r="AH5442" s="182" t="s">
        <v>2993</v>
      </c>
      <c r="AI5442" s="182" t="s">
        <v>17042</v>
      </c>
    </row>
    <row r="5443" spans="25:35" x14ac:dyDescent="0.4">
      <c r="Y5443" s="182" t="s">
        <v>1883</v>
      </c>
      <c r="Z5443" s="182">
        <v>1965</v>
      </c>
      <c r="AA5443" s="182">
        <v>353.2</v>
      </c>
      <c r="AB5443" s="182">
        <v>21</v>
      </c>
      <c r="AC5443" s="182">
        <v>2</v>
      </c>
      <c r="AD5443" s="182">
        <v>322.89999999999998</v>
      </c>
      <c r="AF5443" s="182" t="s">
        <v>10521</v>
      </c>
      <c r="AG5443" s="182" t="s">
        <v>17312</v>
      </c>
      <c r="AH5443" s="182" t="s">
        <v>2993</v>
      </c>
      <c r="AI5443" s="182" t="s">
        <v>17042</v>
      </c>
    </row>
    <row r="5444" spans="25:35" x14ac:dyDescent="0.4">
      <c r="Y5444" s="182" t="s">
        <v>1884</v>
      </c>
      <c r="Z5444" s="182">
        <v>1967</v>
      </c>
      <c r="AA5444" s="182">
        <v>355.7</v>
      </c>
      <c r="AB5444" s="182">
        <v>15</v>
      </c>
      <c r="AC5444" s="182">
        <v>2</v>
      </c>
      <c r="AD5444" s="182">
        <v>321.8</v>
      </c>
      <c r="AF5444" s="182" t="s">
        <v>10522</v>
      </c>
      <c r="AG5444" s="182" t="s">
        <v>17312</v>
      </c>
      <c r="AH5444" s="182" t="s">
        <v>2993</v>
      </c>
      <c r="AI5444" s="182" t="s">
        <v>17042</v>
      </c>
    </row>
    <row r="5445" spans="25:35" x14ac:dyDescent="0.4">
      <c r="Y5445" s="182" t="s">
        <v>10534</v>
      </c>
      <c r="Z5445" s="182">
        <v>1969</v>
      </c>
      <c r="AA5445" s="182">
        <v>371.6</v>
      </c>
      <c r="AB5445" s="182">
        <v>15</v>
      </c>
      <c r="AC5445" s="182">
        <v>2</v>
      </c>
      <c r="AD5445" s="182">
        <v>349.5</v>
      </c>
      <c r="AF5445" s="182" t="s">
        <v>10523</v>
      </c>
      <c r="AG5445" s="182" t="s">
        <v>17312</v>
      </c>
      <c r="AH5445" s="182" t="s">
        <v>17516</v>
      </c>
      <c r="AI5445" s="182" t="s">
        <v>17040</v>
      </c>
    </row>
    <row r="5446" spans="25:35" x14ac:dyDescent="0.4">
      <c r="Y5446" s="182" t="s">
        <v>1885</v>
      </c>
      <c r="Z5446" s="182">
        <v>1968</v>
      </c>
      <c r="AA5446" s="182">
        <v>348.6</v>
      </c>
      <c r="AB5446" s="182">
        <v>20</v>
      </c>
      <c r="AC5446" s="182">
        <v>2</v>
      </c>
      <c r="AD5446" s="182">
        <v>318.5</v>
      </c>
      <c r="AF5446" s="182" t="s">
        <v>10525</v>
      </c>
      <c r="AG5446" s="182" t="s">
        <v>17312</v>
      </c>
      <c r="AH5446" s="182" t="s">
        <v>2993</v>
      </c>
      <c r="AI5446" s="182" t="s">
        <v>17322</v>
      </c>
    </row>
    <row r="5447" spans="25:35" x14ac:dyDescent="0.4">
      <c r="Y5447" s="182" t="s">
        <v>10537</v>
      </c>
      <c r="Z5447" s="182">
        <v>1970</v>
      </c>
      <c r="AA5447" s="182">
        <v>789.5</v>
      </c>
      <c r="AB5447" s="182">
        <v>27</v>
      </c>
      <c r="AC5447" s="182">
        <v>2</v>
      </c>
      <c r="AD5447" s="182">
        <v>731.3</v>
      </c>
      <c r="AF5447" s="182" t="s">
        <v>10527</v>
      </c>
      <c r="AG5447" s="182" t="s">
        <v>17319</v>
      </c>
      <c r="AH5447" s="182" t="s">
        <v>17516</v>
      </c>
      <c r="AI5447" s="182" t="s">
        <v>17042</v>
      </c>
    </row>
    <row r="5448" spans="25:35" x14ac:dyDescent="0.4">
      <c r="Y5448" s="182" t="s">
        <v>10538</v>
      </c>
      <c r="Z5448" s="182">
        <v>1975</v>
      </c>
      <c r="AA5448" s="182">
        <v>1004.7</v>
      </c>
      <c r="AB5448" s="182">
        <v>45</v>
      </c>
      <c r="AC5448" s="182">
        <v>2</v>
      </c>
      <c r="AD5448" s="182">
        <v>915.4</v>
      </c>
      <c r="AF5448" s="182" t="s">
        <v>10529</v>
      </c>
      <c r="AG5448" s="182" t="s">
        <v>17319</v>
      </c>
      <c r="AH5448" s="182" t="s">
        <v>17516</v>
      </c>
      <c r="AI5448" s="182" t="s">
        <v>17042</v>
      </c>
    </row>
    <row r="5449" spans="25:35" x14ac:dyDescent="0.4">
      <c r="Y5449" s="182" t="s">
        <v>10540</v>
      </c>
      <c r="Z5449" s="182">
        <v>1975</v>
      </c>
      <c r="AA5449" s="182">
        <v>813.4</v>
      </c>
      <c r="AB5449" s="182">
        <v>40</v>
      </c>
      <c r="AC5449" s="182">
        <v>2</v>
      </c>
      <c r="AD5449" s="182">
        <v>750.8</v>
      </c>
      <c r="AF5449" s="182" t="s">
        <v>1882</v>
      </c>
      <c r="AG5449" s="182" t="s">
        <v>17312</v>
      </c>
      <c r="AH5449" s="182" t="s">
        <v>2993</v>
      </c>
      <c r="AI5449" s="182" t="s">
        <v>17322</v>
      </c>
    </row>
    <row r="5450" spans="25:35" x14ac:dyDescent="0.4">
      <c r="Y5450" s="182" t="s">
        <v>1886</v>
      </c>
      <c r="Z5450" s="182">
        <v>1979</v>
      </c>
      <c r="AA5450" s="182">
        <v>1105.0999999999999</v>
      </c>
      <c r="AB5450" s="182">
        <v>43</v>
      </c>
      <c r="AC5450" s="182">
        <v>2</v>
      </c>
      <c r="AD5450" s="182">
        <v>953.3</v>
      </c>
      <c r="AF5450" s="182" t="s">
        <v>10531</v>
      </c>
      <c r="AG5450" s="182" t="s">
        <v>17312</v>
      </c>
      <c r="AH5450" s="182" t="s">
        <v>2993</v>
      </c>
      <c r="AI5450" s="182" t="s">
        <v>17322</v>
      </c>
    </row>
    <row r="5451" spans="25:35" x14ac:dyDescent="0.4">
      <c r="Y5451" s="182" t="s">
        <v>10541</v>
      </c>
      <c r="Z5451" s="182">
        <v>1982</v>
      </c>
      <c r="AA5451" s="182">
        <v>6123.8</v>
      </c>
      <c r="AB5451" s="182">
        <v>199</v>
      </c>
      <c r="AC5451" s="182">
        <v>5</v>
      </c>
      <c r="AD5451" s="182">
        <v>4689.3</v>
      </c>
      <c r="AF5451" s="182" t="s">
        <v>10532</v>
      </c>
      <c r="AG5451" s="182" t="s">
        <v>17312</v>
      </c>
      <c r="AH5451" s="182" t="s">
        <v>2993</v>
      </c>
      <c r="AI5451" s="182" t="s">
        <v>17322</v>
      </c>
    </row>
    <row r="5452" spans="25:35" x14ac:dyDescent="0.4">
      <c r="Y5452" s="182" t="s">
        <v>10542</v>
      </c>
      <c r="Z5452" s="182">
        <v>1976</v>
      </c>
      <c r="AA5452" s="182">
        <v>4076.5</v>
      </c>
      <c r="AB5452" s="182">
        <v>132</v>
      </c>
      <c r="AC5452" s="182">
        <v>5</v>
      </c>
      <c r="AD5452" s="182">
        <v>3150.5</v>
      </c>
      <c r="AF5452" s="182" t="s">
        <v>1883</v>
      </c>
      <c r="AG5452" s="182" t="s">
        <v>17312</v>
      </c>
      <c r="AH5452" s="182" t="s">
        <v>17516</v>
      </c>
      <c r="AI5452" s="182" t="s">
        <v>17040</v>
      </c>
    </row>
    <row r="5453" spans="25:35" x14ac:dyDescent="0.4">
      <c r="Y5453" s="182" t="s">
        <v>10544</v>
      </c>
      <c r="Z5453" s="182">
        <v>1990</v>
      </c>
      <c r="AA5453" s="182">
        <v>1125.0999999999999</v>
      </c>
      <c r="AB5453" s="182">
        <v>42</v>
      </c>
      <c r="AC5453" s="182">
        <v>2</v>
      </c>
      <c r="AD5453" s="182">
        <v>999.9</v>
      </c>
      <c r="AF5453" s="182" t="s">
        <v>1884</v>
      </c>
      <c r="AG5453" s="182" t="s">
        <v>17312</v>
      </c>
      <c r="AH5453" s="182" t="s">
        <v>17516</v>
      </c>
      <c r="AI5453" s="182" t="s">
        <v>17040</v>
      </c>
    </row>
    <row r="5454" spans="25:35" x14ac:dyDescent="0.4">
      <c r="Y5454" s="182" t="s">
        <v>10545</v>
      </c>
      <c r="Z5454" s="182">
        <v>1992</v>
      </c>
      <c r="AA5454" s="182">
        <v>1880.5</v>
      </c>
      <c r="AB5454" s="182">
        <v>47</v>
      </c>
      <c r="AC5454" s="182">
        <v>2</v>
      </c>
      <c r="AD5454" s="182">
        <v>1137.9000000000001</v>
      </c>
      <c r="AF5454" s="182" t="s">
        <v>10534</v>
      </c>
      <c r="AG5454" s="182" t="s">
        <v>17312</v>
      </c>
      <c r="AH5454" s="182" t="s">
        <v>17516</v>
      </c>
      <c r="AI5454" s="182" t="s">
        <v>17040</v>
      </c>
    </row>
    <row r="5455" spans="25:35" x14ac:dyDescent="0.4">
      <c r="Y5455" s="182" t="s">
        <v>10547</v>
      </c>
      <c r="Z5455" s="182">
        <v>1988</v>
      </c>
      <c r="AA5455" s="182">
        <v>1106.5999999999999</v>
      </c>
      <c r="AB5455" s="182">
        <v>53</v>
      </c>
      <c r="AC5455" s="182">
        <v>2</v>
      </c>
      <c r="AD5455" s="182">
        <v>976.3</v>
      </c>
      <c r="AF5455" s="182" t="s">
        <v>1885</v>
      </c>
      <c r="AG5455" s="182" t="s">
        <v>17312</v>
      </c>
      <c r="AH5455" s="182" t="s">
        <v>17516</v>
      </c>
      <c r="AI5455" s="182" t="s">
        <v>17040</v>
      </c>
    </row>
    <row r="5456" spans="25:35" x14ac:dyDescent="0.4">
      <c r="Y5456" s="182" t="s">
        <v>10548</v>
      </c>
      <c r="Z5456" s="182">
        <v>1990</v>
      </c>
      <c r="AA5456" s="182">
        <v>1877.5</v>
      </c>
      <c r="AB5456" s="182">
        <v>51</v>
      </c>
      <c r="AC5456" s="182">
        <v>2</v>
      </c>
      <c r="AD5456" s="182">
        <v>1106.4000000000001</v>
      </c>
      <c r="AF5456" s="182" t="s">
        <v>10537</v>
      </c>
      <c r="AG5456" s="182" t="s">
        <v>17312</v>
      </c>
      <c r="AH5456" s="182" t="s">
        <v>17516</v>
      </c>
      <c r="AI5456" s="182" t="s">
        <v>17042</v>
      </c>
    </row>
    <row r="5457" spans="25:35" x14ac:dyDescent="0.4">
      <c r="Y5457" s="182" t="s">
        <v>10549</v>
      </c>
      <c r="Z5457" s="182">
        <v>1973</v>
      </c>
      <c r="AA5457" s="182">
        <v>668.7</v>
      </c>
      <c r="AB5457" s="182">
        <v>19</v>
      </c>
      <c r="AC5457" s="182">
        <v>2</v>
      </c>
      <c r="AD5457" s="182">
        <v>614.29999999999995</v>
      </c>
      <c r="AF5457" s="182" t="s">
        <v>10538</v>
      </c>
      <c r="AG5457" s="182" t="s">
        <v>17312</v>
      </c>
      <c r="AH5457" s="182" t="s">
        <v>17517</v>
      </c>
      <c r="AI5457" s="182" t="s">
        <v>17322</v>
      </c>
    </row>
    <row r="5458" spans="25:35" x14ac:dyDescent="0.4">
      <c r="Y5458" s="182" t="s">
        <v>10551</v>
      </c>
      <c r="Z5458" s="182">
        <v>1964</v>
      </c>
      <c r="AA5458" s="182">
        <v>419.8</v>
      </c>
      <c r="AB5458" s="182">
        <v>13</v>
      </c>
      <c r="AC5458" s="182">
        <v>2</v>
      </c>
      <c r="AD5458" s="182">
        <v>384.3</v>
      </c>
      <c r="AF5458" s="182" t="s">
        <v>10540</v>
      </c>
      <c r="AG5458" s="182" t="s">
        <v>17312</v>
      </c>
      <c r="AH5458" s="182" t="s">
        <v>2993</v>
      </c>
      <c r="AI5458" s="182" t="s">
        <v>17042</v>
      </c>
    </row>
    <row r="5459" spans="25:35" x14ac:dyDescent="0.4">
      <c r="Y5459" s="182" t="s">
        <v>10552</v>
      </c>
      <c r="Z5459" s="182">
        <v>1966</v>
      </c>
      <c r="AA5459" s="182">
        <v>343.1</v>
      </c>
      <c r="AB5459" s="182">
        <v>21</v>
      </c>
      <c r="AC5459" s="182">
        <v>2</v>
      </c>
      <c r="AD5459" s="182">
        <v>318.39999999999998</v>
      </c>
      <c r="AF5459" s="182" t="s">
        <v>1886</v>
      </c>
      <c r="AG5459" s="182" t="s">
        <v>17312</v>
      </c>
      <c r="AH5459" s="182" t="s">
        <v>2993</v>
      </c>
      <c r="AI5459" s="182" t="s">
        <v>17322</v>
      </c>
    </row>
    <row r="5460" spans="25:35" x14ac:dyDescent="0.4">
      <c r="Y5460" s="182" t="s">
        <v>10553</v>
      </c>
      <c r="Z5460" s="182">
        <v>1967</v>
      </c>
      <c r="AA5460" s="182">
        <v>925.1</v>
      </c>
      <c r="AB5460" s="182">
        <v>33</v>
      </c>
      <c r="AC5460" s="182">
        <v>2</v>
      </c>
      <c r="AD5460" s="182">
        <v>866.5</v>
      </c>
      <c r="AF5460" s="182" t="s">
        <v>10541</v>
      </c>
      <c r="AG5460" s="182" t="s">
        <v>17319</v>
      </c>
      <c r="AH5460" s="182" t="s">
        <v>2993</v>
      </c>
      <c r="AI5460" s="182" t="s">
        <v>17320</v>
      </c>
    </row>
    <row r="5461" spans="25:35" x14ac:dyDescent="0.4">
      <c r="Y5461" s="182" t="s">
        <v>10554</v>
      </c>
      <c r="Z5461" s="182">
        <v>1974</v>
      </c>
      <c r="AA5461" s="182">
        <v>1042.2</v>
      </c>
      <c r="AB5461" s="182">
        <v>48</v>
      </c>
      <c r="AC5461" s="182">
        <v>2</v>
      </c>
      <c r="AD5461" s="182">
        <v>944.5</v>
      </c>
      <c r="AF5461" s="182" t="s">
        <v>10542</v>
      </c>
      <c r="AG5461" s="182" t="s">
        <v>17319</v>
      </c>
      <c r="AH5461" s="182" t="s">
        <v>2993</v>
      </c>
      <c r="AI5461" s="182" t="s">
        <v>17315</v>
      </c>
    </row>
    <row r="5462" spans="25:35" x14ac:dyDescent="0.4">
      <c r="Y5462" s="182" t="s">
        <v>10555</v>
      </c>
      <c r="Z5462" s="182">
        <v>1987</v>
      </c>
      <c r="AA5462" s="182">
        <v>2250.8000000000002</v>
      </c>
      <c r="AB5462" s="182">
        <v>66</v>
      </c>
      <c r="AC5462" s="182">
        <v>3</v>
      </c>
      <c r="AD5462" s="182">
        <v>988.5</v>
      </c>
      <c r="AF5462" s="182" t="s">
        <v>10544</v>
      </c>
      <c r="AG5462" s="182" t="s">
        <v>17312</v>
      </c>
      <c r="AH5462" s="182" t="s">
        <v>2993</v>
      </c>
      <c r="AI5462" s="182" t="s">
        <v>17322</v>
      </c>
    </row>
    <row r="5463" spans="25:35" x14ac:dyDescent="0.4">
      <c r="Y5463" s="182" t="s">
        <v>10556</v>
      </c>
      <c r="Z5463" s="182">
        <v>1953</v>
      </c>
      <c r="AA5463" s="182">
        <v>249.7</v>
      </c>
      <c r="AB5463" s="182">
        <v>18</v>
      </c>
      <c r="AC5463" s="182">
        <v>2</v>
      </c>
      <c r="AD5463" s="182">
        <v>226</v>
      </c>
      <c r="AF5463" s="182" t="s">
        <v>10545</v>
      </c>
      <c r="AG5463" s="182" t="s">
        <v>17312</v>
      </c>
      <c r="AH5463" s="182" t="s">
        <v>2993</v>
      </c>
      <c r="AI5463" s="182" t="s">
        <v>17315</v>
      </c>
    </row>
    <row r="5464" spans="25:35" x14ac:dyDescent="0.4">
      <c r="Y5464" s="182" t="s">
        <v>10557</v>
      </c>
      <c r="Z5464" s="182">
        <v>1970</v>
      </c>
      <c r="AA5464" s="182">
        <v>999.8</v>
      </c>
      <c r="AB5464" s="182">
        <v>31</v>
      </c>
      <c r="AC5464" s="182">
        <v>2</v>
      </c>
      <c r="AD5464" s="182">
        <v>906.2</v>
      </c>
      <c r="AF5464" s="182" t="s">
        <v>10547</v>
      </c>
      <c r="AG5464" s="182" t="s">
        <v>17312</v>
      </c>
      <c r="AH5464" s="182" t="s">
        <v>2993</v>
      </c>
      <c r="AI5464" s="182" t="s">
        <v>17322</v>
      </c>
    </row>
    <row r="5465" spans="25:35" x14ac:dyDescent="0.4">
      <c r="Y5465" s="182" t="s">
        <v>1887</v>
      </c>
      <c r="Z5465" s="182">
        <v>1982</v>
      </c>
      <c r="AA5465" s="182">
        <v>304.39999999999998</v>
      </c>
      <c r="AB5465" s="182">
        <v>14</v>
      </c>
      <c r="AC5465" s="182">
        <v>1</v>
      </c>
      <c r="AD5465" s="182">
        <v>248.9</v>
      </c>
      <c r="AF5465" s="182" t="s">
        <v>10548</v>
      </c>
      <c r="AG5465" s="182" t="s">
        <v>17312</v>
      </c>
      <c r="AH5465" s="182" t="s">
        <v>2993</v>
      </c>
      <c r="AI5465" s="182" t="s">
        <v>17315</v>
      </c>
    </row>
    <row r="5466" spans="25:35" x14ac:dyDescent="0.4">
      <c r="Y5466" s="182" t="s">
        <v>10559</v>
      </c>
      <c r="Z5466" s="182">
        <v>1980</v>
      </c>
      <c r="AA5466" s="182">
        <v>960.1</v>
      </c>
      <c r="AB5466" s="182">
        <v>29</v>
      </c>
      <c r="AC5466" s="182">
        <v>2</v>
      </c>
      <c r="AD5466" s="182">
        <v>864.2</v>
      </c>
      <c r="AF5466" s="182" t="s">
        <v>10549</v>
      </c>
      <c r="AG5466" s="182" t="s">
        <v>17312</v>
      </c>
      <c r="AH5466" s="182" t="s">
        <v>17313</v>
      </c>
      <c r="AI5466" s="182" t="s">
        <v>17042</v>
      </c>
    </row>
    <row r="5467" spans="25:35" x14ac:dyDescent="0.4">
      <c r="Y5467" s="182" t="s">
        <v>1888</v>
      </c>
      <c r="Z5467" s="182">
        <v>1979</v>
      </c>
      <c r="AA5467" s="182">
        <v>601.5</v>
      </c>
      <c r="AB5467" s="182">
        <v>30</v>
      </c>
      <c r="AC5467" s="182">
        <v>2</v>
      </c>
      <c r="AD5467" s="182">
        <v>597</v>
      </c>
      <c r="AF5467" s="182" t="s">
        <v>10551</v>
      </c>
      <c r="AG5467" s="182" t="s">
        <v>17312</v>
      </c>
      <c r="AH5467" s="182" t="s">
        <v>17516</v>
      </c>
      <c r="AI5467" s="182" t="s">
        <v>17042</v>
      </c>
    </row>
    <row r="5468" spans="25:35" x14ac:dyDescent="0.4">
      <c r="Y5468" s="182" t="s">
        <v>10561</v>
      </c>
      <c r="Z5468" s="182">
        <v>1999</v>
      </c>
      <c r="AA5468" s="182">
        <v>1541.9</v>
      </c>
      <c r="AB5468" s="182">
        <v>27</v>
      </c>
      <c r="AC5468" s="182">
        <v>2</v>
      </c>
      <c r="AD5468" s="182">
        <v>1541.9</v>
      </c>
      <c r="AF5468" s="182" t="s">
        <v>10552</v>
      </c>
      <c r="AG5468" s="182" t="s">
        <v>17312</v>
      </c>
      <c r="AH5468" s="182" t="s">
        <v>2993</v>
      </c>
      <c r="AI5468" s="182" t="s">
        <v>17042</v>
      </c>
    </row>
    <row r="5469" spans="25:35" x14ac:dyDescent="0.4">
      <c r="Y5469" s="182" t="s">
        <v>10563</v>
      </c>
      <c r="Z5469" s="182">
        <v>1989</v>
      </c>
      <c r="AA5469" s="182">
        <v>578.70000000000005</v>
      </c>
      <c r="AB5469" s="182">
        <v>27</v>
      </c>
      <c r="AC5469" s="182">
        <v>2</v>
      </c>
      <c r="AD5469" s="182">
        <v>578.70000000000005</v>
      </c>
      <c r="AF5469" s="182" t="s">
        <v>10553</v>
      </c>
      <c r="AG5469" s="182" t="s">
        <v>17312</v>
      </c>
      <c r="AH5469" s="182" t="s">
        <v>2993</v>
      </c>
      <c r="AI5469" s="182" t="s">
        <v>17322</v>
      </c>
    </row>
    <row r="5470" spans="25:35" x14ac:dyDescent="0.4">
      <c r="Y5470" s="182" t="s">
        <v>10564</v>
      </c>
      <c r="Z5470" s="182">
        <v>1990</v>
      </c>
      <c r="AA5470" s="182">
        <v>588</v>
      </c>
      <c r="AB5470" s="182">
        <v>30</v>
      </c>
      <c r="AC5470" s="182">
        <v>2</v>
      </c>
      <c r="AD5470" s="182">
        <v>588</v>
      </c>
      <c r="AF5470" s="182" t="s">
        <v>10554</v>
      </c>
      <c r="AG5470" s="182" t="s">
        <v>17312</v>
      </c>
      <c r="AH5470" s="182" t="s">
        <v>2993</v>
      </c>
      <c r="AI5470" s="182" t="s">
        <v>17322</v>
      </c>
    </row>
    <row r="5471" spans="25:35" x14ac:dyDescent="0.4">
      <c r="Y5471" s="182" t="s">
        <v>10565</v>
      </c>
      <c r="Z5471" s="182">
        <v>1965</v>
      </c>
      <c r="AA5471" s="182">
        <v>307.39999999999998</v>
      </c>
      <c r="AB5471" s="182">
        <v>13</v>
      </c>
      <c r="AC5471" s="182">
        <v>2</v>
      </c>
      <c r="AD5471" s="182">
        <v>307.39999999999998</v>
      </c>
      <c r="AF5471" s="182" t="s">
        <v>10555</v>
      </c>
      <c r="AG5471" s="182" t="s">
        <v>17312</v>
      </c>
      <c r="AH5471" s="182" t="s">
        <v>17313</v>
      </c>
      <c r="AI5471" s="182" t="s">
        <v>17042</v>
      </c>
    </row>
    <row r="5472" spans="25:35" x14ac:dyDescent="0.4">
      <c r="Y5472" s="182" t="s">
        <v>10567</v>
      </c>
      <c r="Z5472" s="182">
        <v>1968</v>
      </c>
      <c r="AA5472" s="182">
        <v>397</v>
      </c>
      <c r="AB5472" s="182">
        <v>8</v>
      </c>
      <c r="AC5472" s="182">
        <v>2</v>
      </c>
      <c r="AD5472" s="182">
        <v>365</v>
      </c>
      <c r="AF5472" s="182" t="s">
        <v>10556</v>
      </c>
      <c r="AG5472" s="182" t="s">
        <v>17323</v>
      </c>
      <c r="AH5472" s="182" t="s">
        <v>2993</v>
      </c>
      <c r="AI5472" s="182" t="s">
        <v>17040</v>
      </c>
    </row>
    <row r="5473" spans="25:35" x14ac:dyDescent="0.4">
      <c r="Y5473" s="182" t="s">
        <v>1889</v>
      </c>
      <c r="Z5473" s="182">
        <v>1994</v>
      </c>
      <c r="AA5473" s="182">
        <v>1922</v>
      </c>
      <c r="AB5473" s="182">
        <v>41</v>
      </c>
      <c r="AC5473" s="182">
        <v>2</v>
      </c>
      <c r="AD5473" s="182">
        <v>1573.4</v>
      </c>
      <c r="AF5473" s="182" t="s">
        <v>10557</v>
      </c>
      <c r="AG5473" s="182" t="s">
        <v>17312</v>
      </c>
      <c r="AH5473" s="182" t="s">
        <v>2993</v>
      </c>
      <c r="AI5473" s="182" t="s">
        <v>17322</v>
      </c>
    </row>
    <row r="5474" spans="25:35" x14ac:dyDescent="0.4">
      <c r="Y5474" s="182" t="s">
        <v>1890</v>
      </c>
      <c r="Z5474" s="182">
        <v>1968</v>
      </c>
      <c r="AA5474" s="182">
        <v>869.8</v>
      </c>
      <c r="AB5474" s="182">
        <v>24</v>
      </c>
      <c r="AC5474" s="182">
        <v>2</v>
      </c>
      <c r="AD5474" s="182">
        <v>869.8</v>
      </c>
      <c r="AF5474" s="182" t="s">
        <v>1887</v>
      </c>
      <c r="AG5474" s="182" t="s">
        <v>17312</v>
      </c>
      <c r="AH5474" s="182" t="s">
        <v>17478</v>
      </c>
      <c r="AI5474" s="182" t="s">
        <v>17042</v>
      </c>
    </row>
    <row r="5475" spans="25:35" x14ac:dyDescent="0.4">
      <c r="Y5475" s="182" t="s">
        <v>1891</v>
      </c>
      <c r="Z5475" s="182">
        <v>1973</v>
      </c>
      <c r="AA5475" s="182">
        <v>1206.8</v>
      </c>
      <c r="AB5475" s="182">
        <v>30</v>
      </c>
      <c r="AC5475" s="182">
        <v>3</v>
      </c>
      <c r="AD5475" s="182">
        <v>1108.0999999999999</v>
      </c>
      <c r="AF5475" s="182" t="s">
        <v>10559</v>
      </c>
      <c r="AG5475" s="182" t="s">
        <v>17312</v>
      </c>
      <c r="AH5475" s="182" t="s">
        <v>17478</v>
      </c>
      <c r="AI5475" s="182" t="s">
        <v>17322</v>
      </c>
    </row>
    <row r="5476" spans="25:35" x14ac:dyDescent="0.4">
      <c r="Y5476" s="182" t="s">
        <v>1892</v>
      </c>
      <c r="Z5476" s="182">
        <v>1975</v>
      </c>
      <c r="AA5476" s="182">
        <v>3981.1</v>
      </c>
      <c r="AB5476" s="182">
        <v>138</v>
      </c>
      <c r="AC5476" s="182">
        <v>3</v>
      </c>
      <c r="AD5476" s="182">
        <v>2548.6</v>
      </c>
      <c r="AF5476" s="182" t="s">
        <v>1888</v>
      </c>
      <c r="AG5476" s="182" t="s">
        <v>17312</v>
      </c>
      <c r="AH5476" s="182" t="s">
        <v>17516</v>
      </c>
      <c r="AI5476" s="182" t="s">
        <v>17042</v>
      </c>
    </row>
    <row r="5477" spans="25:35" x14ac:dyDescent="0.4">
      <c r="Y5477" s="182" t="s">
        <v>10569</v>
      </c>
      <c r="Z5477" s="182">
        <v>1970</v>
      </c>
      <c r="AA5477" s="182">
        <v>975.5</v>
      </c>
      <c r="AB5477" s="182">
        <v>31</v>
      </c>
      <c r="AC5477" s="182">
        <v>2</v>
      </c>
      <c r="AD5477" s="182">
        <v>878.2</v>
      </c>
      <c r="AF5477" s="182" t="s">
        <v>10561</v>
      </c>
      <c r="AG5477" s="182" t="s">
        <v>17312</v>
      </c>
      <c r="AH5477" s="182" t="s">
        <v>17035</v>
      </c>
      <c r="AI5477" s="182" t="s">
        <v>17315</v>
      </c>
    </row>
    <row r="5478" spans="25:35" x14ac:dyDescent="0.4">
      <c r="Y5478" s="182" t="s">
        <v>1893</v>
      </c>
      <c r="Z5478" s="182">
        <v>1978</v>
      </c>
      <c r="AA5478" s="182">
        <v>3092.4</v>
      </c>
      <c r="AB5478" s="182">
        <v>151</v>
      </c>
      <c r="AC5478" s="182">
        <v>5</v>
      </c>
      <c r="AD5478" s="182">
        <v>3092.4</v>
      </c>
      <c r="AF5478" s="182" t="s">
        <v>10563</v>
      </c>
      <c r="AG5478" s="182" t="s">
        <v>17312</v>
      </c>
      <c r="AH5478" s="182" t="s">
        <v>17343</v>
      </c>
      <c r="AI5478" s="182" t="s">
        <v>17042</v>
      </c>
    </row>
    <row r="5479" spans="25:35" x14ac:dyDescent="0.4">
      <c r="Y5479" s="182" t="s">
        <v>10571</v>
      </c>
      <c r="Z5479" s="182">
        <v>1976</v>
      </c>
      <c r="AA5479" s="182">
        <v>5095.72</v>
      </c>
      <c r="AB5479" s="182">
        <v>160</v>
      </c>
      <c r="AC5479" s="182">
        <v>5</v>
      </c>
      <c r="AD5479" s="182">
        <v>4603.3999999999996</v>
      </c>
      <c r="AF5479" s="182" t="s">
        <v>10564</v>
      </c>
      <c r="AG5479" s="182" t="s">
        <v>17312</v>
      </c>
      <c r="AH5479" s="182" t="s">
        <v>17343</v>
      </c>
      <c r="AI5479" s="182" t="s">
        <v>17042</v>
      </c>
    </row>
    <row r="5480" spans="25:35" x14ac:dyDescent="0.4">
      <c r="Y5480" s="182" t="s">
        <v>10573</v>
      </c>
      <c r="Z5480" s="182">
        <v>1981</v>
      </c>
      <c r="AA5480" s="182">
        <v>4628.6000000000004</v>
      </c>
      <c r="AB5480" s="182">
        <v>180</v>
      </c>
      <c r="AC5480" s="182">
        <v>5</v>
      </c>
      <c r="AD5480" s="182">
        <v>4628.6000000000004</v>
      </c>
      <c r="AF5480" s="182" t="s">
        <v>10565</v>
      </c>
      <c r="AG5480" s="182" t="s">
        <v>17312</v>
      </c>
      <c r="AH5480" s="182" t="s">
        <v>17058</v>
      </c>
      <c r="AI5480" s="182" t="s">
        <v>17040</v>
      </c>
    </row>
    <row r="5481" spans="25:35" x14ac:dyDescent="0.4">
      <c r="Y5481" s="182" t="s">
        <v>10574</v>
      </c>
      <c r="Z5481" s="182">
        <v>1983</v>
      </c>
      <c r="AA5481" s="182">
        <v>5377.64</v>
      </c>
      <c r="AB5481" s="182">
        <v>192</v>
      </c>
      <c r="AC5481" s="182">
        <v>5</v>
      </c>
      <c r="AD5481" s="182">
        <v>4702.7</v>
      </c>
      <c r="AF5481" s="182" t="s">
        <v>10567</v>
      </c>
      <c r="AG5481" s="182" t="s">
        <v>17312</v>
      </c>
      <c r="AH5481" s="182" t="s">
        <v>17058</v>
      </c>
      <c r="AI5481" s="182" t="s">
        <v>17042</v>
      </c>
    </row>
    <row r="5482" spans="25:35" x14ac:dyDescent="0.4">
      <c r="Y5482" s="182" t="s">
        <v>10576</v>
      </c>
      <c r="Z5482" s="182">
        <v>1986</v>
      </c>
      <c r="AA5482" s="182">
        <v>5323.02</v>
      </c>
      <c r="AB5482" s="182">
        <v>141</v>
      </c>
      <c r="AC5482" s="182">
        <v>5</v>
      </c>
      <c r="AD5482" s="182">
        <v>4773.2</v>
      </c>
      <c r="AF5482" s="182" t="s">
        <v>1889</v>
      </c>
      <c r="AG5482" s="182" t="s">
        <v>17312</v>
      </c>
      <c r="AH5482" s="182" t="s">
        <v>17449</v>
      </c>
      <c r="AI5482" s="182" t="s">
        <v>17315</v>
      </c>
    </row>
    <row r="5483" spans="25:35" x14ac:dyDescent="0.4">
      <c r="Y5483" s="182" t="s">
        <v>10578</v>
      </c>
      <c r="Z5483" s="182">
        <v>1990</v>
      </c>
      <c r="AA5483" s="182">
        <v>4757.5</v>
      </c>
      <c r="AB5483" s="182">
        <v>168</v>
      </c>
      <c r="AC5483" s="182">
        <v>5</v>
      </c>
      <c r="AD5483" s="182">
        <v>4740.7</v>
      </c>
      <c r="AF5483" s="182" t="s">
        <v>1890</v>
      </c>
      <c r="AG5483" s="182" t="s">
        <v>17312</v>
      </c>
      <c r="AH5483" s="182" t="s">
        <v>17518</v>
      </c>
      <c r="AI5483" s="182" t="s">
        <v>17322</v>
      </c>
    </row>
    <row r="5484" spans="25:35" x14ac:dyDescent="0.4">
      <c r="Y5484" s="182" t="s">
        <v>10580</v>
      </c>
      <c r="Z5484" s="182">
        <v>1993</v>
      </c>
      <c r="AA5484" s="182">
        <v>6945.5</v>
      </c>
      <c r="AB5484" s="182">
        <v>216</v>
      </c>
      <c r="AC5484" s="182">
        <v>5</v>
      </c>
      <c r="AD5484" s="182">
        <v>6098.3</v>
      </c>
      <c r="AF5484" s="182" t="s">
        <v>1891</v>
      </c>
      <c r="AG5484" s="182" t="s">
        <v>17312</v>
      </c>
      <c r="AH5484" s="182" t="s">
        <v>17519</v>
      </c>
      <c r="AI5484" s="182" t="s">
        <v>17042</v>
      </c>
    </row>
    <row r="5485" spans="25:35" x14ac:dyDescent="0.4">
      <c r="Y5485" s="182" t="s">
        <v>10581</v>
      </c>
      <c r="Z5485" s="182">
        <v>1982</v>
      </c>
      <c r="AA5485" s="182">
        <v>666.4</v>
      </c>
      <c r="AB5485" s="182">
        <v>28</v>
      </c>
      <c r="AC5485" s="182">
        <v>2</v>
      </c>
      <c r="AD5485" s="182">
        <v>368.3</v>
      </c>
      <c r="AF5485" s="182" t="s">
        <v>1892</v>
      </c>
      <c r="AG5485" s="182" t="s">
        <v>17312</v>
      </c>
      <c r="AH5485" s="182" t="s">
        <v>17520</v>
      </c>
      <c r="AI5485" s="182" t="s">
        <v>17042</v>
      </c>
    </row>
    <row r="5486" spans="25:35" x14ac:dyDescent="0.4">
      <c r="Y5486" s="182" t="s">
        <v>10582</v>
      </c>
      <c r="Z5486" s="182">
        <v>1992</v>
      </c>
      <c r="AA5486" s="182">
        <v>574.20000000000005</v>
      </c>
      <c r="AB5486" s="182">
        <v>22</v>
      </c>
      <c r="AC5486" s="182">
        <v>2</v>
      </c>
      <c r="AD5486" s="182">
        <v>574.20000000000005</v>
      </c>
      <c r="AF5486" s="182" t="s">
        <v>10569</v>
      </c>
      <c r="AG5486" s="182" t="s">
        <v>17312</v>
      </c>
      <c r="AH5486" s="182" t="s">
        <v>17521</v>
      </c>
      <c r="AI5486" s="182" t="s">
        <v>17322</v>
      </c>
    </row>
    <row r="5487" spans="25:35" x14ac:dyDescent="0.4">
      <c r="Y5487" s="182" t="s">
        <v>1894</v>
      </c>
      <c r="Z5487" s="182">
        <v>1992</v>
      </c>
      <c r="AA5487" s="182">
        <v>629.9</v>
      </c>
      <c r="AB5487" s="182">
        <v>27</v>
      </c>
      <c r="AC5487" s="182">
        <v>2</v>
      </c>
      <c r="AD5487" s="182">
        <v>577.9</v>
      </c>
      <c r="AF5487" s="182" t="s">
        <v>1893</v>
      </c>
      <c r="AG5487" s="182" t="s">
        <v>17319</v>
      </c>
      <c r="AH5487" s="182" t="s">
        <v>17522</v>
      </c>
      <c r="AI5487" s="182" t="s">
        <v>17315</v>
      </c>
    </row>
    <row r="5488" spans="25:35" x14ac:dyDescent="0.4">
      <c r="Y5488" s="182" t="s">
        <v>10585</v>
      </c>
      <c r="Z5488" s="182">
        <v>1987</v>
      </c>
      <c r="AA5488" s="182">
        <v>667.4</v>
      </c>
      <c r="AB5488" s="182">
        <v>32</v>
      </c>
      <c r="AC5488" s="182">
        <v>2</v>
      </c>
      <c r="AD5488" s="182">
        <v>424.8</v>
      </c>
      <c r="AF5488" s="182" t="s">
        <v>10571</v>
      </c>
      <c r="AG5488" s="182" t="s">
        <v>17319</v>
      </c>
      <c r="AH5488" s="182" t="s">
        <v>17523</v>
      </c>
      <c r="AI5488" s="182" t="s">
        <v>17320</v>
      </c>
    </row>
    <row r="5489" spans="25:35" x14ac:dyDescent="0.4">
      <c r="Y5489" s="182" t="s">
        <v>10586</v>
      </c>
      <c r="Z5489" s="182">
        <v>1973</v>
      </c>
      <c r="AA5489" s="182">
        <v>996.5</v>
      </c>
      <c r="AB5489" s="182">
        <v>33</v>
      </c>
      <c r="AC5489" s="182">
        <v>2</v>
      </c>
      <c r="AD5489" s="182">
        <v>806</v>
      </c>
      <c r="AF5489" s="182" t="s">
        <v>10573</v>
      </c>
      <c r="AG5489" s="182" t="s">
        <v>17319</v>
      </c>
      <c r="AH5489" s="182" t="s">
        <v>17449</v>
      </c>
      <c r="AI5489" s="182" t="s">
        <v>17320</v>
      </c>
    </row>
    <row r="5490" spans="25:35" x14ac:dyDescent="0.4">
      <c r="Y5490" s="182" t="s">
        <v>10587</v>
      </c>
      <c r="Z5490" s="182">
        <v>1981</v>
      </c>
      <c r="AA5490" s="182">
        <v>955.9</v>
      </c>
      <c r="AB5490" s="182">
        <v>18</v>
      </c>
      <c r="AC5490" s="182">
        <v>2</v>
      </c>
      <c r="AD5490" s="182">
        <v>955.9</v>
      </c>
      <c r="AF5490" s="182" t="s">
        <v>10574</v>
      </c>
      <c r="AG5490" s="182" t="s">
        <v>17319</v>
      </c>
      <c r="AH5490" s="182" t="s">
        <v>17524</v>
      </c>
      <c r="AI5490" s="182" t="s">
        <v>17320</v>
      </c>
    </row>
    <row r="5491" spans="25:35" x14ac:dyDescent="0.4">
      <c r="Y5491" s="182" t="s">
        <v>10589</v>
      </c>
      <c r="Z5491" s="182">
        <v>1984</v>
      </c>
      <c r="AA5491" s="182">
        <v>884.5</v>
      </c>
      <c r="AB5491" s="182">
        <v>22</v>
      </c>
      <c r="AC5491" s="182">
        <v>2</v>
      </c>
      <c r="AD5491" s="182">
        <v>884.5</v>
      </c>
      <c r="AF5491" s="182" t="s">
        <v>10576</v>
      </c>
      <c r="AG5491" s="182" t="s">
        <v>17319</v>
      </c>
      <c r="AH5491" s="182" t="s">
        <v>17525</v>
      </c>
      <c r="AI5491" s="182" t="s">
        <v>17320</v>
      </c>
    </row>
    <row r="5492" spans="25:35" x14ac:dyDescent="0.4">
      <c r="Y5492" s="182" t="s">
        <v>10591</v>
      </c>
      <c r="Z5492" s="182">
        <v>1990</v>
      </c>
      <c r="AA5492" s="182">
        <v>947.3</v>
      </c>
      <c r="AB5492" s="182">
        <v>31</v>
      </c>
      <c r="AC5492" s="182">
        <v>2</v>
      </c>
      <c r="AD5492" s="182">
        <v>945.3</v>
      </c>
      <c r="AF5492" s="182" t="s">
        <v>10578</v>
      </c>
      <c r="AG5492" s="182" t="s">
        <v>17319</v>
      </c>
      <c r="AH5492" s="182" t="s">
        <v>17526</v>
      </c>
      <c r="AI5492" s="182" t="s">
        <v>17320</v>
      </c>
    </row>
    <row r="5493" spans="25:35" x14ac:dyDescent="0.4">
      <c r="Y5493" s="182" t="s">
        <v>10593</v>
      </c>
      <c r="Z5493" s="182">
        <v>1991</v>
      </c>
      <c r="AA5493" s="182">
        <v>943.3</v>
      </c>
      <c r="AB5493" s="182">
        <v>31</v>
      </c>
      <c r="AC5493" s="182">
        <v>2</v>
      </c>
      <c r="AD5493" s="182">
        <v>943.3</v>
      </c>
      <c r="AF5493" s="182" t="s">
        <v>10580</v>
      </c>
      <c r="AG5493" s="182" t="s">
        <v>17319</v>
      </c>
      <c r="AH5493" s="182" t="s">
        <v>17527</v>
      </c>
      <c r="AI5493" s="182" t="s">
        <v>17320</v>
      </c>
    </row>
    <row r="5494" spans="25:35" x14ac:dyDescent="0.4">
      <c r="Y5494" s="182" t="s">
        <v>10595</v>
      </c>
      <c r="Z5494" s="182">
        <v>1981</v>
      </c>
      <c r="AA5494" s="182">
        <v>846.4</v>
      </c>
      <c r="AB5494" s="182">
        <v>26</v>
      </c>
      <c r="AC5494" s="182">
        <v>2</v>
      </c>
      <c r="AD5494" s="182">
        <v>794.7</v>
      </c>
      <c r="AF5494" s="182" t="s">
        <v>10581</v>
      </c>
      <c r="AG5494" s="182" t="s">
        <v>17312</v>
      </c>
      <c r="AH5494" s="182" t="s">
        <v>2993</v>
      </c>
      <c r="AI5494" s="182" t="s">
        <v>17042</v>
      </c>
    </row>
    <row r="5495" spans="25:35" x14ac:dyDescent="0.4">
      <c r="Y5495" s="182" t="s">
        <v>10596</v>
      </c>
      <c r="Z5495" s="182">
        <v>1987</v>
      </c>
      <c r="AA5495" s="182">
        <v>651</v>
      </c>
      <c r="AB5495" s="182">
        <v>28</v>
      </c>
      <c r="AC5495" s="182">
        <v>2</v>
      </c>
      <c r="AD5495" s="182">
        <v>650.9</v>
      </c>
      <c r="AF5495" s="182" t="s">
        <v>10582</v>
      </c>
      <c r="AG5495" s="182" t="s">
        <v>17319</v>
      </c>
      <c r="AH5495" s="182" t="s">
        <v>2993</v>
      </c>
      <c r="AI5495" s="182" t="s">
        <v>17042</v>
      </c>
    </row>
    <row r="5496" spans="25:35" x14ac:dyDescent="0.4">
      <c r="Y5496" s="182" t="s">
        <v>10597</v>
      </c>
      <c r="Z5496" s="182">
        <v>1987</v>
      </c>
      <c r="AA5496" s="182">
        <v>648.1</v>
      </c>
      <c r="AB5496" s="182">
        <v>30</v>
      </c>
      <c r="AC5496" s="182">
        <v>2</v>
      </c>
      <c r="AD5496" s="182">
        <v>619.5</v>
      </c>
      <c r="AF5496" s="182" t="s">
        <v>1894</v>
      </c>
      <c r="AG5496" s="182" t="s">
        <v>17319</v>
      </c>
      <c r="AH5496" s="182" t="s">
        <v>2993</v>
      </c>
      <c r="AI5496" s="182" t="s">
        <v>17042</v>
      </c>
    </row>
    <row r="5497" spans="25:35" x14ac:dyDescent="0.4">
      <c r="Y5497" s="182" t="s">
        <v>10599</v>
      </c>
      <c r="Z5497" s="182">
        <v>1931</v>
      </c>
      <c r="AA5497" s="182">
        <v>250.6</v>
      </c>
      <c r="AB5497" s="182">
        <v>11</v>
      </c>
      <c r="AC5497" s="182">
        <v>2</v>
      </c>
      <c r="AD5497" s="182">
        <v>250.6</v>
      </c>
      <c r="AF5497" s="182" t="s">
        <v>10585</v>
      </c>
      <c r="AG5497" s="182" t="s">
        <v>17312</v>
      </c>
      <c r="AH5497" s="182" t="s">
        <v>2993</v>
      </c>
      <c r="AI5497" s="182" t="s">
        <v>17042</v>
      </c>
    </row>
    <row r="5498" spans="25:35" x14ac:dyDescent="0.4">
      <c r="Y5498" s="182" t="s">
        <v>10601</v>
      </c>
      <c r="Z5498" s="182">
        <v>1931</v>
      </c>
      <c r="AA5498" s="182">
        <v>248.2</v>
      </c>
      <c r="AB5498" s="182">
        <v>11</v>
      </c>
      <c r="AC5498" s="182">
        <v>2</v>
      </c>
      <c r="AD5498" s="182">
        <v>248</v>
      </c>
      <c r="AF5498" s="182" t="s">
        <v>10586</v>
      </c>
      <c r="AG5498" s="182" t="s">
        <v>17312</v>
      </c>
      <c r="AH5498" s="182" t="s">
        <v>2993</v>
      </c>
      <c r="AI5498" s="182" t="s">
        <v>17042</v>
      </c>
    </row>
    <row r="5499" spans="25:35" x14ac:dyDescent="0.4">
      <c r="Y5499" s="182" t="s">
        <v>10602</v>
      </c>
      <c r="Z5499" s="182">
        <v>1965</v>
      </c>
      <c r="AA5499" s="182">
        <v>511.9</v>
      </c>
      <c r="AB5499" s="182">
        <v>25</v>
      </c>
      <c r="AC5499" s="182">
        <v>2</v>
      </c>
      <c r="AD5499" s="182">
        <v>511.8</v>
      </c>
      <c r="AF5499" s="182" t="s">
        <v>10587</v>
      </c>
      <c r="AG5499" s="182" t="s">
        <v>17312</v>
      </c>
      <c r="AH5499" s="182" t="s">
        <v>2993</v>
      </c>
      <c r="AI5499" s="182" t="s">
        <v>17322</v>
      </c>
    </row>
    <row r="5500" spans="25:35" x14ac:dyDescent="0.4">
      <c r="Y5500" s="182" t="s">
        <v>10603</v>
      </c>
      <c r="Z5500" s="182">
        <v>1990</v>
      </c>
      <c r="AA5500" s="182">
        <v>922.7</v>
      </c>
      <c r="AB5500" s="182">
        <v>32</v>
      </c>
      <c r="AC5500" s="182">
        <v>2</v>
      </c>
      <c r="AD5500" s="182">
        <v>849.9</v>
      </c>
      <c r="AF5500" s="182" t="s">
        <v>10589</v>
      </c>
      <c r="AG5500" s="182" t="s">
        <v>17319</v>
      </c>
      <c r="AH5500" s="182" t="s">
        <v>2993</v>
      </c>
      <c r="AI5500" s="182" t="s">
        <v>17042</v>
      </c>
    </row>
    <row r="5501" spans="25:35" x14ac:dyDescent="0.4">
      <c r="Y5501" s="182" t="s">
        <v>10604</v>
      </c>
      <c r="Z5501" s="182">
        <v>1979</v>
      </c>
      <c r="AA5501" s="182">
        <v>677.7</v>
      </c>
      <c r="AB5501" s="182">
        <v>27</v>
      </c>
      <c r="AC5501" s="182">
        <v>2</v>
      </c>
      <c r="AD5501" s="182">
        <v>620.20000000000005</v>
      </c>
      <c r="AF5501" s="182" t="s">
        <v>10591</v>
      </c>
      <c r="AG5501" s="182" t="s">
        <v>17319</v>
      </c>
      <c r="AH5501" s="182" t="s">
        <v>2993</v>
      </c>
      <c r="AI5501" s="182" t="s">
        <v>17042</v>
      </c>
    </row>
    <row r="5502" spans="25:35" x14ac:dyDescent="0.4">
      <c r="Y5502" s="182" t="s">
        <v>10605</v>
      </c>
      <c r="Z5502" s="182">
        <v>1981</v>
      </c>
      <c r="AA5502" s="182">
        <v>830.8</v>
      </c>
      <c r="AB5502" s="182">
        <v>30</v>
      </c>
      <c r="AC5502" s="182">
        <v>2</v>
      </c>
      <c r="AD5502" s="182">
        <v>830.8</v>
      </c>
      <c r="AF5502" s="182" t="s">
        <v>10593</v>
      </c>
      <c r="AG5502" s="182" t="s">
        <v>17319</v>
      </c>
      <c r="AH5502" s="182" t="s">
        <v>2993</v>
      </c>
      <c r="AI5502" s="182" t="s">
        <v>17042</v>
      </c>
    </row>
    <row r="5503" spans="25:35" x14ac:dyDescent="0.4">
      <c r="Y5503" s="182" t="s">
        <v>10606</v>
      </c>
      <c r="Z5503" s="182">
        <v>1969</v>
      </c>
      <c r="AA5503" s="182">
        <v>833.7</v>
      </c>
      <c r="AB5503" s="182">
        <v>33</v>
      </c>
      <c r="AC5503" s="182">
        <v>2</v>
      </c>
      <c r="AD5503" s="182">
        <v>771.9</v>
      </c>
      <c r="AF5503" s="182" t="s">
        <v>10595</v>
      </c>
      <c r="AG5503" s="182" t="s">
        <v>17312</v>
      </c>
      <c r="AH5503" s="182" t="s">
        <v>2993</v>
      </c>
      <c r="AI5503" s="182" t="s">
        <v>17322</v>
      </c>
    </row>
    <row r="5504" spans="25:35" x14ac:dyDescent="0.4">
      <c r="Y5504" s="182" t="s">
        <v>10607</v>
      </c>
      <c r="Z5504" s="182">
        <v>1965</v>
      </c>
      <c r="AA5504" s="182">
        <v>576.20000000000005</v>
      </c>
      <c r="AB5504" s="182">
        <v>14</v>
      </c>
      <c r="AC5504" s="182">
        <v>2</v>
      </c>
      <c r="AD5504" s="182">
        <v>576.20000000000005</v>
      </c>
      <c r="AF5504" s="182" t="s">
        <v>10596</v>
      </c>
      <c r="AG5504" s="182" t="s">
        <v>17319</v>
      </c>
      <c r="AH5504" s="182" t="s">
        <v>2993</v>
      </c>
      <c r="AI5504" s="182" t="s">
        <v>17042</v>
      </c>
    </row>
    <row r="5505" spans="25:35" x14ac:dyDescent="0.4">
      <c r="Y5505" s="182" t="s">
        <v>10609</v>
      </c>
      <c r="Z5505" s="182">
        <v>1979</v>
      </c>
      <c r="AA5505" s="182">
        <v>508.3</v>
      </c>
      <c r="AB5505" s="182">
        <v>18</v>
      </c>
      <c r="AC5505" s="182">
        <v>2</v>
      </c>
      <c r="AD5505" s="182">
        <v>508.3</v>
      </c>
      <c r="AF5505" s="182" t="s">
        <v>10597</v>
      </c>
      <c r="AG5505" s="182" t="s">
        <v>17319</v>
      </c>
      <c r="AH5505" s="182" t="s">
        <v>2993</v>
      </c>
      <c r="AI5505" s="182" t="s">
        <v>17042</v>
      </c>
    </row>
    <row r="5506" spans="25:35" x14ac:dyDescent="0.4">
      <c r="Y5506" s="182" t="s">
        <v>10611</v>
      </c>
      <c r="Z5506" s="182">
        <v>1979</v>
      </c>
      <c r="AA5506" s="182">
        <v>1859</v>
      </c>
      <c r="AB5506" s="182">
        <v>24</v>
      </c>
      <c r="AC5506" s="182">
        <v>2</v>
      </c>
      <c r="AD5506" s="182">
        <v>452.8</v>
      </c>
      <c r="AF5506" s="182" t="s">
        <v>10599</v>
      </c>
      <c r="AG5506" s="182" t="s">
        <v>17327</v>
      </c>
      <c r="AH5506" s="182" t="s">
        <v>2993</v>
      </c>
      <c r="AI5506" s="182" t="s">
        <v>17040</v>
      </c>
    </row>
    <row r="5507" spans="25:35" x14ac:dyDescent="0.4">
      <c r="Y5507" s="182" t="s">
        <v>10612</v>
      </c>
      <c r="Z5507" s="182">
        <v>1976</v>
      </c>
      <c r="AA5507" s="182">
        <v>340.7</v>
      </c>
      <c r="AB5507" s="182">
        <v>20</v>
      </c>
      <c r="AC5507" s="182">
        <v>2</v>
      </c>
      <c r="AD5507" s="182">
        <v>309.3</v>
      </c>
      <c r="AF5507" s="182" t="s">
        <v>10601</v>
      </c>
      <c r="AG5507" s="182" t="s">
        <v>17327</v>
      </c>
      <c r="AH5507" s="182" t="s">
        <v>2993</v>
      </c>
      <c r="AI5507" s="182" t="s">
        <v>17040</v>
      </c>
    </row>
    <row r="5508" spans="25:35" x14ac:dyDescent="0.4">
      <c r="Y5508" s="182" t="s">
        <v>10613</v>
      </c>
      <c r="Z5508" s="182">
        <v>1966</v>
      </c>
      <c r="AA5508" s="182">
        <v>454.8</v>
      </c>
      <c r="AB5508" s="182">
        <v>17</v>
      </c>
      <c r="AC5508" s="182">
        <v>2</v>
      </c>
      <c r="AD5508" s="182">
        <v>454.8</v>
      </c>
      <c r="AF5508" s="182" t="s">
        <v>10602</v>
      </c>
      <c r="AG5508" s="182" t="s">
        <v>17312</v>
      </c>
      <c r="AH5508" s="182" t="s">
        <v>2993</v>
      </c>
      <c r="AI5508" s="182" t="s">
        <v>17042</v>
      </c>
    </row>
    <row r="5509" spans="25:35" x14ac:dyDescent="0.4">
      <c r="Y5509" s="182" t="s">
        <v>10614</v>
      </c>
      <c r="Z5509" s="182">
        <v>1972</v>
      </c>
      <c r="AA5509" s="182">
        <v>959.6</v>
      </c>
      <c r="AB5509" s="182">
        <v>50</v>
      </c>
      <c r="AC5509" s="182">
        <v>2</v>
      </c>
      <c r="AD5509" s="182">
        <v>872.4</v>
      </c>
      <c r="AF5509" s="182" t="s">
        <v>10603</v>
      </c>
      <c r="AG5509" s="182" t="s">
        <v>17319</v>
      </c>
      <c r="AH5509" s="182" t="s">
        <v>2993</v>
      </c>
      <c r="AI5509" s="182" t="s">
        <v>17042</v>
      </c>
    </row>
    <row r="5510" spans="25:35" x14ac:dyDescent="0.4">
      <c r="Y5510" s="182" t="s">
        <v>10615</v>
      </c>
      <c r="Z5510" s="182">
        <v>1917</v>
      </c>
      <c r="AA5510" s="182">
        <v>597.20000000000005</v>
      </c>
      <c r="AB5510" s="182">
        <v>21</v>
      </c>
      <c r="AC5510" s="182">
        <v>2</v>
      </c>
      <c r="AD5510" s="182">
        <v>551.20000000000005</v>
      </c>
      <c r="AF5510" s="182" t="s">
        <v>10604</v>
      </c>
      <c r="AG5510" s="182" t="s">
        <v>17319</v>
      </c>
      <c r="AH5510" s="182" t="s">
        <v>2993</v>
      </c>
      <c r="AI5510" s="182" t="s">
        <v>17042</v>
      </c>
    </row>
    <row r="5511" spans="25:35" x14ac:dyDescent="0.4">
      <c r="Y5511" s="182" t="s">
        <v>10617</v>
      </c>
      <c r="Z5511" s="182">
        <v>1969</v>
      </c>
      <c r="AA5511" s="182">
        <v>419</v>
      </c>
      <c r="AB5511" s="182">
        <v>12</v>
      </c>
      <c r="AC5511" s="182">
        <v>2</v>
      </c>
      <c r="AD5511" s="182">
        <v>419</v>
      </c>
      <c r="AF5511" s="182" t="s">
        <v>10605</v>
      </c>
      <c r="AG5511" s="182" t="s">
        <v>17312</v>
      </c>
      <c r="AH5511" s="182" t="s">
        <v>2993</v>
      </c>
      <c r="AI5511" s="182" t="s">
        <v>17322</v>
      </c>
    </row>
    <row r="5512" spans="25:35" x14ac:dyDescent="0.4">
      <c r="Y5512" s="182" t="s">
        <v>10618</v>
      </c>
      <c r="Z5512" s="182">
        <v>1967</v>
      </c>
      <c r="AA5512" s="182">
        <v>720</v>
      </c>
      <c r="AB5512" s="182">
        <v>19</v>
      </c>
      <c r="AC5512" s="182">
        <v>2</v>
      </c>
      <c r="AD5512" s="182">
        <v>533</v>
      </c>
      <c r="AF5512" s="182" t="s">
        <v>10606</v>
      </c>
      <c r="AG5512" s="182" t="s">
        <v>17312</v>
      </c>
      <c r="AH5512" s="182" t="s">
        <v>17035</v>
      </c>
      <c r="AI5512" s="182" t="s">
        <v>17042</v>
      </c>
    </row>
    <row r="5513" spans="25:35" x14ac:dyDescent="0.4">
      <c r="Y5513" s="182" t="s">
        <v>10619</v>
      </c>
      <c r="Z5513" s="182">
        <v>1978</v>
      </c>
      <c r="AA5513" s="182">
        <v>729.7</v>
      </c>
      <c r="AB5513" s="182">
        <v>20</v>
      </c>
      <c r="AC5513" s="182">
        <v>2</v>
      </c>
      <c r="AD5513" s="182">
        <v>533.9</v>
      </c>
      <c r="AF5513" s="182" t="s">
        <v>10607</v>
      </c>
      <c r="AG5513" s="182" t="s">
        <v>17312</v>
      </c>
      <c r="AH5513" s="182" t="s">
        <v>2993</v>
      </c>
      <c r="AI5513" s="182" t="s">
        <v>17040</v>
      </c>
    </row>
    <row r="5514" spans="25:35" x14ac:dyDescent="0.4">
      <c r="Y5514" s="182" t="s">
        <v>10620</v>
      </c>
      <c r="Z5514" s="182">
        <v>1958</v>
      </c>
      <c r="AA5514" s="182">
        <v>469.7</v>
      </c>
      <c r="AB5514" s="182">
        <v>18</v>
      </c>
      <c r="AC5514" s="182">
        <v>2</v>
      </c>
      <c r="AD5514" s="182">
        <v>434.1</v>
      </c>
      <c r="AF5514" s="182" t="s">
        <v>10609</v>
      </c>
      <c r="AG5514" s="182" t="s">
        <v>17312</v>
      </c>
      <c r="AH5514" s="182" t="s">
        <v>2993</v>
      </c>
      <c r="AI5514" s="182" t="s">
        <v>17042</v>
      </c>
    </row>
    <row r="5515" spans="25:35" x14ac:dyDescent="0.4">
      <c r="Y5515" s="182" t="s">
        <v>1895</v>
      </c>
      <c r="Z5515" s="182">
        <v>1961</v>
      </c>
      <c r="AA5515" s="182">
        <v>565.9</v>
      </c>
      <c r="AB5515" s="182">
        <v>27</v>
      </c>
      <c r="AC5515" s="182">
        <v>2</v>
      </c>
      <c r="AD5515" s="182">
        <v>565.9</v>
      </c>
      <c r="AF5515" s="182" t="s">
        <v>10611</v>
      </c>
      <c r="AG5515" s="182" t="s">
        <v>17312</v>
      </c>
      <c r="AH5515" s="182" t="s">
        <v>2993</v>
      </c>
      <c r="AI5515" s="182" t="s">
        <v>17042</v>
      </c>
    </row>
    <row r="5516" spans="25:35" x14ac:dyDescent="0.4">
      <c r="Y5516" s="182" t="s">
        <v>1896</v>
      </c>
      <c r="Z5516" s="182">
        <v>1961</v>
      </c>
      <c r="AA5516" s="182">
        <v>545.79999999999995</v>
      </c>
      <c r="AB5516" s="182">
        <v>24</v>
      </c>
      <c r="AC5516" s="182">
        <v>2</v>
      </c>
      <c r="AD5516" s="182">
        <v>545.79999999999995</v>
      </c>
      <c r="AF5516" s="182" t="s">
        <v>10612</v>
      </c>
      <c r="AG5516" s="182" t="s">
        <v>17312</v>
      </c>
      <c r="AH5516" s="182" t="s">
        <v>2993</v>
      </c>
      <c r="AI5516" s="182" t="s">
        <v>17040</v>
      </c>
    </row>
    <row r="5517" spans="25:35" x14ac:dyDescent="0.4">
      <c r="Y5517" s="182" t="s">
        <v>1897</v>
      </c>
      <c r="Z5517" s="182">
        <v>1961</v>
      </c>
      <c r="AA5517" s="182">
        <v>345.8</v>
      </c>
      <c r="AB5517" s="182">
        <v>16</v>
      </c>
      <c r="AC5517" s="182">
        <v>2</v>
      </c>
      <c r="AD5517" s="182">
        <v>314.7</v>
      </c>
      <c r="AF5517" s="182" t="s">
        <v>10613</v>
      </c>
      <c r="AG5517" s="182" t="s">
        <v>17312</v>
      </c>
      <c r="AH5517" s="182" t="s">
        <v>2993</v>
      </c>
      <c r="AI5517" s="182" t="s">
        <v>17042</v>
      </c>
    </row>
    <row r="5518" spans="25:35" x14ac:dyDescent="0.4">
      <c r="Y5518" s="182" t="s">
        <v>10621</v>
      </c>
      <c r="Z5518" s="182">
        <v>1958</v>
      </c>
      <c r="AA5518" s="182">
        <v>472.6</v>
      </c>
      <c r="AB5518" s="182">
        <v>11</v>
      </c>
      <c r="AC5518" s="182">
        <v>2</v>
      </c>
      <c r="AD5518" s="182">
        <v>438.4</v>
      </c>
      <c r="AF5518" s="182" t="s">
        <v>10614</v>
      </c>
      <c r="AG5518" s="182" t="s">
        <v>17312</v>
      </c>
      <c r="AH5518" s="182" t="s">
        <v>2993</v>
      </c>
      <c r="AI5518" s="182" t="s">
        <v>17322</v>
      </c>
    </row>
    <row r="5519" spans="25:35" x14ac:dyDescent="0.4">
      <c r="Y5519" s="182" t="s">
        <v>10622</v>
      </c>
      <c r="Z5519" s="182">
        <v>1907</v>
      </c>
      <c r="AA5519" s="182">
        <v>315.3</v>
      </c>
      <c r="AB5519" s="182">
        <v>12</v>
      </c>
      <c r="AC5519" s="182">
        <v>2</v>
      </c>
      <c r="AD5519" s="182">
        <v>315.3</v>
      </c>
      <c r="AF5519" s="182" t="s">
        <v>10615</v>
      </c>
      <c r="AG5519" s="182" t="s">
        <v>17312</v>
      </c>
      <c r="AH5519" s="182" t="s">
        <v>2993</v>
      </c>
      <c r="AI5519" s="182" t="s">
        <v>17040</v>
      </c>
    </row>
    <row r="5520" spans="25:35" x14ac:dyDescent="0.4">
      <c r="Y5520" s="182" t="s">
        <v>1898</v>
      </c>
      <c r="Z5520" s="182">
        <v>1996</v>
      </c>
      <c r="AA5520" s="182">
        <v>1702.8</v>
      </c>
      <c r="AB5520" s="182">
        <v>75</v>
      </c>
      <c r="AC5520" s="182">
        <v>3</v>
      </c>
      <c r="AD5520" s="182">
        <v>1566.3</v>
      </c>
      <c r="AF5520" s="182" t="s">
        <v>10617</v>
      </c>
      <c r="AG5520" s="182" t="s">
        <v>17312</v>
      </c>
      <c r="AH5520" s="182" t="s">
        <v>2993</v>
      </c>
      <c r="AI5520" s="182" t="s">
        <v>17042</v>
      </c>
    </row>
    <row r="5521" spans="25:35" x14ac:dyDescent="0.4">
      <c r="Y5521" s="182" t="s">
        <v>360</v>
      </c>
      <c r="Z5521" s="182">
        <v>1973</v>
      </c>
      <c r="AA5521" s="182">
        <v>521.6</v>
      </c>
      <c r="AB5521" s="182">
        <v>21</v>
      </c>
      <c r="AC5521" s="182">
        <v>2</v>
      </c>
      <c r="AD5521" s="182">
        <v>521</v>
      </c>
      <c r="AF5521" s="182" t="s">
        <v>10618</v>
      </c>
      <c r="AG5521" s="182" t="s">
        <v>17312</v>
      </c>
      <c r="AH5521" s="182" t="s">
        <v>2993</v>
      </c>
      <c r="AI5521" s="182" t="s">
        <v>17042</v>
      </c>
    </row>
    <row r="5522" spans="25:35" x14ac:dyDescent="0.4">
      <c r="Y5522" s="182" t="s">
        <v>10625</v>
      </c>
      <c r="Z5522" s="182">
        <v>1970</v>
      </c>
      <c r="AA5522" s="182">
        <v>550.20000000000005</v>
      </c>
      <c r="AB5522" s="182">
        <v>20</v>
      </c>
      <c r="AC5522" s="182">
        <v>2</v>
      </c>
      <c r="AD5522" s="182">
        <v>517.6</v>
      </c>
      <c r="AF5522" s="182" t="s">
        <v>10619</v>
      </c>
      <c r="AG5522" s="182" t="s">
        <v>17312</v>
      </c>
      <c r="AH5522" s="182" t="s">
        <v>2993</v>
      </c>
      <c r="AI5522" s="182" t="s">
        <v>17042</v>
      </c>
    </row>
    <row r="5523" spans="25:35" x14ac:dyDescent="0.4">
      <c r="Y5523" s="182" t="s">
        <v>1899</v>
      </c>
      <c r="Z5523" s="182">
        <v>1969</v>
      </c>
      <c r="AA5523" s="182">
        <v>495.5</v>
      </c>
      <c r="AB5523" s="182">
        <v>17</v>
      </c>
      <c r="AC5523" s="182">
        <v>2</v>
      </c>
      <c r="AD5523" s="182">
        <v>454.3</v>
      </c>
      <c r="AF5523" s="182" t="s">
        <v>10620</v>
      </c>
      <c r="AG5523" s="182" t="s">
        <v>17312</v>
      </c>
      <c r="AH5523" s="182" t="s">
        <v>17478</v>
      </c>
      <c r="AI5523" s="182" t="s">
        <v>17040</v>
      </c>
    </row>
    <row r="5524" spans="25:35" x14ac:dyDescent="0.4">
      <c r="Y5524" s="182" t="s">
        <v>10626</v>
      </c>
      <c r="Z5524" s="182">
        <v>1969</v>
      </c>
      <c r="AA5524" s="182">
        <v>493.9</v>
      </c>
      <c r="AB5524" s="182">
        <v>17</v>
      </c>
      <c r="AC5524" s="182">
        <v>2</v>
      </c>
      <c r="AD5524" s="182">
        <v>455</v>
      </c>
      <c r="AF5524" s="182" t="s">
        <v>1895</v>
      </c>
      <c r="AG5524" s="182" t="s">
        <v>17312</v>
      </c>
      <c r="AH5524" s="182" t="s">
        <v>17516</v>
      </c>
      <c r="AI5524" s="182" t="s">
        <v>17042</v>
      </c>
    </row>
    <row r="5525" spans="25:35" x14ac:dyDescent="0.4">
      <c r="Y5525" s="182" t="s">
        <v>1900</v>
      </c>
      <c r="Z5525" s="182">
        <v>1970</v>
      </c>
      <c r="AA5525" s="182">
        <v>454.1</v>
      </c>
      <c r="AB5525" s="182">
        <v>24</v>
      </c>
      <c r="AC5525" s="182">
        <v>2</v>
      </c>
      <c r="AD5525" s="182">
        <v>454.1</v>
      </c>
      <c r="AF5525" s="182" t="s">
        <v>1896</v>
      </c>
      <c r="AG5525" s="182" t="s">
        <v>17312</v>
      </c>
      <c r="AH5525" s="182" t="s">
        <v>17478</v>
      </c>
      <c r="AI5525" s="182" t="s">
        <v>17042</v>
      </c>
    </row>
    <row r="5526" spans="25:35" x14ac:dyDescent="0.4">
      <c r="Y5526" s="182" t="s">
        <v>1901</v>
      </c>
      <c r="Z5526" s="182">
        <v>1970</v>
      </c>
      <c r="AA5526" s="182">
        <v>549</v>
      </c>
      <c r="AB5526" s="182">
        <v>19</v>
      </c>
      <c r="AC5526" s="182">
        <v>2</v>
      </c>
      <c r="AD5526" s="182">
        <v>521</v>
      </c>
      <c r="AF5526" s="182" t="s">
        <v>1897</v>
      </c>
      <c r="AG5526" s="182" t="s">
        <v>17312</v>
      </c>
      <c r="AH5526" s="182" t="s">
        <v>17516</v>
      </c>
      <c r="AI5526" s="182" t="s">
        <v>17040</v>
      </c>
    </row>
    <row r="5527" spans="25:35" x14ac:dyDescent="0.4">
      <c r="Y5527" s="182" t="s">
        <v>10629</v>
      </c>
      <c r="Z5527" s="182">
        <v>1992</v>
      </c>
      <c r="AA5527" s="182">
        <v>985.1</v>
      </c>
      <c r="AB5527" s="182">
        <v>44</v>
      </c>
      <c r="AC5527" s="182">
        <v>2</v>
      </c>
      <c r="AD5527" s="182">
        <v>887</v>
      </c>
      <c r="AF5527" s="182" t="s">
        <v>10621</v>
      </c>
      <c r="AG5527" s="182" t="s">
        <v>17312</v>
      </c>
      <c r="AH5527" s="182" t="s">
        <v>17516</v>
      </c>
      <c r="AI5527" s="182" t="s">
        <v>17040</v>
      </c>
    </row>
    <row r="5528" spans="25:35" x14ac:dyDescent="0.4">
      <c r="Y5528" s="182" t="s">
        <v>1902</v>
      </c>
      <c r="Z5528" s="182">
        <v>1995</v>
      </c>
      <c r="AA5528" s="182">
        <v>1069.5</v>
      </c>
      <c r="AB5528" s="182">
        <v>34</v>
      </c>
      <c r="AC5528" s="182">
        <v>2</v>
      </c>
      <c r="AD5528" s="182">
        <v>1035.2</v>
      </c>
      <c r="AF5528" s="182" t="s">
        <v>10622</v>
      </c>
      <c r="AG5528" s="182" t="s">
        <v>17327</v>
      </c>
      <c r="AH5528" s="182" t="s">
        <v>17313</v>
      </c>
      <c r="AI5528" s="182" t="s">
        <v>17322</v>
      </c>
    </row>
    <row r="5529" spans="25:35" x14ac:dyDescent="0.4">
      <c r="Y5529" s="182" t="s">
        <v>10632</v>
      </c>
      <c r="Z5529" s="182">
        <v>1900</v>
      </c>
      <c r="AA5529" s="182">
        <v>355</v>
      </c>
      <c r="AB5529" s="182">
        <v>19</v>
      </c>
      <c r="AC5529" s="182">
        <v>2</v>
      </c>
      <c r="AD5529" s="182">
        <v>325.7</v>
      </c>
      <c r="AF5529" s="182" t="s">
        <v>1898</v>
      </c>
      <c r="AG5529" s="182" t="s">
        <v>17312</v>
      </c>
      <c r="AH5529" s="182" t="s">
        <v>17516</v>
      </c>
      <c r="AI5529" s="182" t="s">
        <v>17042</v>
      </c>
    </row>
    <row r="5530" spans="25:35" x14ac:dyDescent="0.4">
      <c r="Y5530" s="182" t="s">
        <v>10633</v>
      </c>
      <c r="Z5530" s="182">
        <v>1954</v>
      </c>
      <c r="AA5530" s="182">
        <v>721.5</v>
      </c>
      <c r="AB5530" s="182">
        <v>42</v>
      </c>
      <c r="AC5530" s="182">
        <v>2</v>
      </c>
      <c r="AD5530" s="182">
        <v>496.6</v>
      </c>
      <c r="AF5530" s="182" t="s">
        <v>360</v>
      </c>
      <c r="AG5530" s="182" t="s">
        <v>17312</v>
      </c>
      <c r="AH5530" s="182" t="s">
        <v>17516</v>
      </c>
      <c r="AI5530" s="182" t="s">
        <v>17042</v>
      </c>
    </row>
    <row r="5531" spans="25:35" x14ac:dyDescent="0.4">
      <c r="Y5531" s="182" t="s">
        <v>10635</v>
      </c>
      <c r="Z5531" s="182">
        <v>1973</v>
      </c>
      <c r="AA5531" s="182">
        <v>913.3</v>
      </c>
      <c r="AB5531" s="182">
        <v>57</v>
      </c>
      <c r="AC5531" s="182">
        <v>2</v>
      </c>
      <c r="AD5531" s="182">
        <v>707.3</v>
      </c>
      <c r="AF5531" s="182" t="s">
        <v>10625</v>
      </c>
      <c r="AG5531" s="182" t="s">
        <v>17312</v>
      </c>
      <c r="AH5531" s="182" t="s">
        <v>17313</v>
      </c>
      <c r="AI5531" s="182" t="s">
        <v>17042</v>
      </c>
    </row>
    <row r="5532" spans="25:35" x14ac:dyDescent="0.4">
      <c r="Y5532" s="182" t="s">
        <v>10636</v>
      </c>
      <c r="Z5532" s="182">
        <v>1978</v>
      </c>
      <c r="AA5532" s="182">
        <v>730.8</v>
      </c>
      <c r="AB5532" s="182">
        <v>42</v>
      </c>
      <c r="AC5532" s="182">
        <v>2</v>
      </c>
      <c r="AD5532" s="182">
        <v>522.1</v>
      </c>
      <c r="AF5532" s="182" t="s">
        <v>1899</v>
      </c>
      <c r="AG5532" s="182" t="s">
        <v>17312</v>
      </c>
      <c r="AH5532" s="182" t="s">
        <v>2993</v>
      </c>
      <c r="AI5532" s="182" t="s">
        <v>17042</v>
      </c>
    </row>
    <row r="5533" spans="25:35" x14ac:dyDescent="0.4">
      <c r="Y5533" s="182" t="s">
        <v>10637</v>
      </c>
      <c r="Z5533" s="182">
        <v>1982</v>
      </c>
      <c r="AA5533" s="182">
        <v>1033.5</v>
      </c>
      <c r="AB5533" s="182">
        <v>55</v>
      </c>
      <c r="AC5533" s="182">
        <v>2</v>
      </c>
      <c r="AD5533" s="182">
        <v>706.2</v>
      </c>
      <c r="AF5533" s="182" t="s">
        <v>10626</v>
      </c>
      <c r="AG5533" s="182" t="s">
        <v>17312</v>
      </c>
      <c r="AH5533" s="182" t="s">
        <v>17516</v>
      </c>
      <c r="AI5533" s="182" t="s">
        <v>17042</v>
      </c>
    </row>
    <row r="5534" spans="25:35" x14ac:dyDescent="0.4">
      <c r="Y5534" s="182" t="s">
        <v>10638</v>
      </c>
      <c r="Z5534" s="182">
        <v>1983</v>
      </c>
      <c r="AA5534" s="182">
        <v>1102</v>
      </c>
      <c r="AB5534" s="182">
        <v>57</v>
      </c>
      <c r="AC5534" s="182">
        <v>2</v>
      </c>
      <c r="AD5534" s="182">
        <v>951.4</v>
      </c>
      <c r="AF5534" s="182" t="s">
        <v>1900</v>
      </c>
      <c r="AG5534" s="182" t="s">
        <v>17312</v>
      </c>
      <c r="AH5534" s="182" t="s">
        <v>17516</v>
      </c>
      <c r="AI5534" s="182" t="s">
        <v>17042</v>
      </c>
    </row>
    <row r="5535" spans="25:35" x14ac:dyDescent="0.4">
      <c r="Y5535" s="182" t="s">
        <v>10640</v>
      </c>
      <c r="Z5535" s="182">
        <v>1978</v>
      </c>
      <c r="AA5535" s="182">
        <v>1062</v>
      </c>
      <c r="AB5535" s="182">
        <v>57</v>
      </c>
      <c r="AC5535" s="182">
        <v>2</v>
      </c>
      <c r="AD5535" s="182">
        <v>722.9</v>
      </c>
      <c r="AF5535" s="182" t="s">
        <v>1901</v>
      </c>
      <c r="AG5535" s="182" t="s">
        <v>17312</v>
      </c>
      <c r="AH5535" s="182" t="s">
        <v>17516</v>
      </c>
      <c r="AI5535" s="182" t="s">
        <v>17042</v>
      </c>
    </row>
    <row r="5536" spans="25:35" x14ac:dyDescent="0.4">
      <c r="Y5536" s="182" t="s">
        <v>10641</v>
      </c>
      <c r="Z5536" s="182">
        <v>1986</v>
      </c>
      <c r="AA5536" s="182">
        <v>1007.3</v>
      </c>
      <c r="AB5536" s="182">
        <v>54</v>
      </c>
      <c r="AC5536" s="182">
        <v>2</v>
      </c>
      <c r="AD5536" s="182">
        <v>629.5</v>
      </c>
      <c r="AF5536" s="182" t="s">
        <v>10629</v>
      </c>
      <c r="AG5536" s="182" t="s">
        <v>17319</v>
      </c>
      <c r="AH5536" s="182" t="s">
        <v>17516</v>
      </c>
      <c r="AI5536" s="182" t="s">
        <v>17042</v>
      </c>
    </row>
    <row r="5537" spans="25:35" x14ac:dyDescent="0.4">
      <c r="Y5537" s="182" t="s">
        <v>10642</v>
      </c>
      <c r="Z5537" s="182">
        <v>1986</v>
      </c>
      <c r="AA5537" s="182">
        <v>1149</v>
      </c>
      <c r="AB5537" s="182">
        <v>53</v>
      </c>
      <c r="AC5537" s="182">
        <v>2</v>
      </c>
      <c r="AD5537" s="182">
        <v>1148.9000000000001</v>
      </c>
      <c r="AF5537" s="182" t="s">
        <v>1902</v>
      </c>
      <c r="AG5537" s="182" t="s">
        <v>17312</v>
      </c>
      <c r="AH5537" s="182" t="s">
        <v>17516</v>
      </c>
      <c r="AI5537" s="182" t="s">
        <v>17322</v>
      </c>
    </row>
    <row r="5538" spans="25:35" x14ac:dyDescent="0.4">
      <c r="Y5538" s="182" t="s">
        <v>10643</v>
      </c>
      <c r="Z5538" s="182">
        <v>1967</v>
      </c>
      <c r="AA5538" s="182">
        <v>746.1</v>
      </c>
      <c r="AB5538" s="182">
        <v>27</v>
      </c>
      <c r="AC5538" s="182">
        <v>2</v>
      </c>
      <c r="AD5538" s="182">
        <v>746.1</v>
      </c>
      <c r="AF5538" s="182" t="s">
        <v>10632</v>
      </c>
      <c r="AG5538" s="182" t="s">
        <v>17312</v>
      </c>
      <c r="AH5538" s="182" t="s">
        <v>2993</v>
      </c>
      <c r="AI5538" s="182" t="s">
        <v>17042</v>
      </c>
    </row>
    <row r="5539" spans="25:35" x14ac:dyDescent="0.4">
      <c r="Y5539" s="182" t="s">
        <v>1903</v>
      </c>
      <c r="Z5539" s="182">
        <v>1967</v>
      </c>
      <c r="AA5539" s="182">
        <v>914.1</v>
      </c>
      <c r="AB5539" s="182">
        <v>40</v>
      </c>
      <c r="AC5539" s="182">
        <v>2</v>
      </c>
      <c r="AD5539" s="182">
        <v>914.1</v>
      </c>
      <c r="AF5539" s="182" t="s">
        <v>10633</v>
      </c>
      <c r="AG5539" s="182" t="s">
        <v>17312</v>
      </c>
      <c r="AH5539" s="182" t="s">
        <v>2993</v>
      </c>
      <c r="AI5539" s="182" t="s">
        <v>17042</v>
      </c>
    </row>
    <row r="5540" spans="25:35" x14ac:dyDescent="0.4">
      <c r="Y5540" s="182" t="s">
        <v>10645</v>
      </c>
      <c r="Z5540" s="182">
        <v>1963</v>
      </c>
      <c r="AA5540" s="182">
        <v>363.1</v>
      </c>
      <c r="AB5540" s="182">
        <v>16</v>
      </c>
      <c r="AC5540" s="182">
        <v>2</v>
      </c>
      <c r="AD5540" s="182">
        <v>363.1</v>
      </c>
      <c r="AF5540" s="182" t="s">
        <v>10635</v>
      </c>
      <c r="AG5540" s="182" t="s">
        <v>17312</v>
      </c>
      <c r="AH5540" s="182" t="s">
        <v>2993</v>
      </c>
      <c r="AI5540" s="182" t="s">
        <v>17322</v>
      </c>
    </row>
    <row r="5541" spans="25:35" x14ac:dyDescent="0.4">
      <c r="Y5541" s="182" t="s">
        <v>10646</v>
      </c>
      <c r="Z5541" s="182">
        <v>1955</v>
      </c>
      <c r="AA5541" s="182">
        <v>567</v>
      </c>
      <c r="AB5541" s="182">
        <v>37</v>
      </c>
      <c r="AC5541" s="182">
        <v>2</v>
      </c>
      <c r="AD5541" s="182">
        <v>567</v>
      </c>
      <c r="AF5541" s="182" t="s">
        <v>10636</v>
      </c>
      <c r="AG5541" s="182" t="s">
        <v>17312</v>
      </c>
      <c r="AH5541" s="182" t="s">
        <v>2993</v>
      </c>
      <c r="AI5541" s="182" t="s">
        <v>17042</v>
      </c>
    </row>
    <row r="5542" spans="25:35" x14ac:dyDescent="0.4">
      <c r="Y5542" s="182" t="s">
        <v>10647</v>
      </c>
      <c r="Z5542" s="182">
        <v>1958</v>
      </c>
      <c r="AA5542" s="182">
        <v>575.70000000000005</v>
      </c>
      <c r="AB5542" s="182">
        <v>26</v>
      </c>
      <c r="AC5542" s="182">
        <v>2</v>
      </c>
      <c r="AD5542" s="182">
        <v>575.70000000000005</v>
      </c>
      <c r="AF5542" s="182" t="s">
        <v>10637</v>
      </c>
      <c r="AG5542" s="182" t="s">
        <v>17312</v>
      </c>
      <c r="AH5542" s="182" t="s">
        <v>2993</v>
      </c>
      <c r="AI5542" s="182" t="s">
        <v>17322</v>
      </c>
    </row>
    <row r="5543" spans="25:35" x14ac:dyDescent="0.4">
      <c r="Y5543" s="182" t="s">
        <v>1904</v>
      </c>
      <c r="Z5543" s="182">
        <v>1964</v>
      </c>
      <c r="AA5543" s="182">
        <v>1505.96</v>
      </c>
      <c r="AB5543" s="182">
        <v>72</v>
      </c>
      <c r="AC5543" s="182">
        <v>4</v>
      </c>
      <c r="AD5543" s="182">
        <v>1505.96</v>
      </c>
      <c r="AF5543" s="182" t="s">
        <v>10638</v>
      </c>
      <c r="AG5543" s="182" t="s">
        <v>17312</v>
      </c>
      <c r="AH5543" s="182" t="s">
        <v>2993</v>
      </c>
      <c r="AI5543" s="182" t="s">
        <v>17322</v>
      </c>
    </row>
    <row r="5544" spans="25:35" x14ac:dyDescent="0.4">
      <c r="Y5544" s="182" t="s">
        <v>10649</v>
      </c>
      <c r="Z5544" s="182">
        <v>1965</v>
      </c>
      <c r="AA5544" s="182">
        <v>2188.98</v>
      </c>
      <c r="AB5544" s="182">
        <v>86</v>
      </c>
      <c r="AC5544" s="182">
        <v>4</v>
      </c>
      <c r="AD5544" s="182">
        <v>2001.2</v>
      </c>
      <c r="AF5544" s="182" t="s">
        <v>10640</v>
      </c>
      <c r="AG5544" s="182" t="s">
        <v>17312</v>
      </c>
      <c r="AH5544" s="182" t="s">
        <v>2993</v>
      </c>
      <c r="AI5544" s="182" t="s">
        <v>17322</v>
      </c>
    </row>
    <row r="5545" spans="25:35" x14ac:dyDescent="0.4">
      <c r="Y5545" s="182" t="s">
        <v>10651</v>
      </c>
      <c r="Z5545" s="182">
        <v>1985</v>
      </c>
      <c r="AA5545" s="182">
        <v>3315.1</v>
      </c>
      <c r="AB5545" s="182">
        <v>141</v>
      </c>
      <c r="AC5545" s="182">
        <v>5</v>
      </c>
      <c r="AD5545" s="182">
        <v>3315.1</v>
      </c>
      <c r="AF5545" s="182" t="s">
        <v>10641</v>
      </c>
      <c r="AG5545" s="182" t="s">
        <v>17312</v>
      </c>
      <c r="AH5545" s="182" t="s">
        <v>2993</v>
      </c>
      <c r="AI5545" s="182" t="s">
        <v>17322</v>
      </c>
    </row>
    <row r="5546" spans="25:35" x14ac:dyDescent="0.4">
      <c r="Y5546" s="182" t="s">
        <v>10652</v>
      </c>
      <c r="Z5546" s="182">
        <v>1985</v>
      </c>
      <c r="AA5546" s="182">
        <v>3787.6</v>
      </c>
      <c r="AB5546" s="182">
        <v>2</v>
      </c>
      <c r="AC5546" s="182">
        <v>5</v>
      </c>
      <c r="AD5546" s="182">
        <v>2803.9</v>
      </c>
      <c r="AF5546" s="182" t="s">
        <v>10642</v>
      </c>
      <c r="AG5546" s="182" t="s">
        <v>17312</v>
      </c>
      <c r="AH5546" s="182" t="s">
        <v>2993</v>
      </c>
      <c r="AI5546" s="182" t="s">
        <v>17322</v>
      </c>
    </row>
    <row r="5547" spans="25:35" x14ac:dyDescent="0.4">
      <c r="Y5547" s="182" t="s">
        <v>10654</v>
      </c>
      <c r="Z5547" s="182">
        <v>1993</v>
      </c>
      <c r="AA5547" s="182">
        <v>2747.26</v>
      </c>
      <c r="AB5547" s="182">
        <v>118</v>
      </c>
      <c r="AC5547" s="182">
        <v>5</v>
      </c>
      <c r="AD5547" s="182">
        <v>2747.26</v>
      </c>
      <c r="AF5547" s="182" t="s">
        <v>10643</v>
      </c>
      <c r="AG5547" s="182" t="s">
        <v>17312</v>
      </c>
      <c r="AH5547" s="182" t="s">
        <v>2993</v>
      </c>
      <c r="AI5547" s="182" t="s">
        <v>17040</v>
      </c>
    </row>
    <row r="5548" spans="25:35" x14ac:dyDescent="0.4">
      <c r="Y5548" s="182" t="s">
        <v>10655</v>
      </c>
      <c r="Z5548" s="182">
        <v>1932</v>
      </c>
      <c r="AA5548" s="182">
        <v>960.8</v>
      </c>
      <c r="AB5548" s="182">
        <v>52</v>
      </c>
      <c r="AC5548" s="182">
        <v>3</v>
      </c>
      <c r="AD5548" s="182">
        <v>960.8</v>
      </c>
      <c r="AF5548" s="182" t="s">
        <v>1903</v>
      </c>
      <c r="AG5548" s="182" t="s">
        <v>17312</v>
      </c>
      <c r="AH5548" s="182" t="s">
        <v>2993</v>
      </c>
      <c r="AI5548" s="182" t="s">
        <v>17042</v>
      </c>
    </row>
    <row r="5549" spans="25:35" x14ac:dyDescent="0.4">
      <c r="Y5549" s="182" t="s">
        <v>10657</v>
      </c>
      <c r="Z5549" s="182">
        <v>1962</v>
      </c>
      <c r="AA5549" s="182">
        <v>1460.8</v>
      </c>
      <c r="AB5549" s="182">
        <v>83</v>
      </c>
      <c r="AC5549" s="182">
        <v>4</v>
      </c>
      <c r="AD5549" s="182">
        <v>1460.8</v>
      </c>
      <c r="AF5549" s="182" t="s">
        <v>10645</v>
      </c>
      <c r="AG5549" s="182" t="s">
        <v>17312</v>
      </c>
      <c r="AH5549" s="182" t="s">
        <v>2993</v>
      </c>
      <c r="AI5549" s="182" t="s">
        <v>17042</v>
      </c>
    </row>
    <row r="5550" spans="25:35" x14ac:dyDescent="0.4">
      <c r="Y5550" s="182" t="s">
        <v>10659</v>
      </c>
      <c r="Z5550" s="182">
        <v>1959</v>
      </c>
      <c r="AA5550" s="182">
        <v>2892.14</v>
      </c>
      <c r="AB5550" s="182">
        <v>90</v>
      </c>
      <c r="AC5550" s="182">
        <v>3</v>
      </c>
      <c r="AD5550" s="182">
        <v>2892.14</v>
      </c>
      <c r="AF5550" s="182" t="s">
        <v>10646</v>
      </c>
      <c r="AG5550" s="182" t="s">
        <v>17312</v>
      </c>
      <c r="AH5550" s="182" t="s">
        <v>17035</v>
      </c>
      <c r="AI5550" s="182" t="s">
        <v>17042</v>
      </c>
    </row>
    <row r="5551" spans="25:35" x14ac:dyDescent="0.4">
      <c r="Y5551" s="182" t="s">
        <v>1905</v>
      </c>
      <c r="Z5551" s="182">
        <v>1959</v>
      </c>
      <c r="AA5551" s="182">
        <v>1567.5</v>
      </c>
      <c r="AB5551" s="182">
        <v>61</v>
      </c>
      <c r="AC5551" s="182">
        <v>3</v>
      </c>
      <c r="AD5551" s="182">
        <v>1567.5</v>
      </c>
      <c r="AF5551" s="182" t="s">
        <v>10647</v>
      </c>
      <c r="AG5551" s="182" t="s">
        <v>17312</v>
      </c>
      <c r="AH5551" s="182" t="s">
        <v>17035</v>
      </c>
      <c r="AI5551" s="182" t="s">
        <v>17042</v>
      </c>
    </row>
    <row r="5552" spans="25:35" x14ac:dyDescent="0.4">
      <c r="Y5552" s="182" t="s">
        <v>10661</v>
      </c>
      <c r="Z5552" s="182">
        <v>1973</v>
      </c>
      <c r="AA5552" s="182">
        <v>7452.9</v>
      </c>
      <c r="AB5552" s="182">
        <v>192</v>
      </c>
      <c r="AC5552" s="182">
        <v>5</v>
      </c>
      <c r="AD5552" s="182">
        <v>4442.1000000000004</v>
      </c>
      <c r="AF5552" s="182" t="s">
        <v>1904</v>
      </c>
      <c r="AG5552" s="182" t="s">
        <v>17312</v>
      </c>
      <c r="AH5552" s="182" t="s">
        <v>17035</v>
      </c>
      <c r="AI5552" s="182" t="s">
        <v>17322</v>
      </c>
    </row>
    <row r="5553" spans="25:35" x14ac:dyDescent="0.4">
      <c r="Y5553" s="182" t="s">
        <v>10662</v>
      </c>
      <c r="Z5553" s="182">
        <v>1972</v>
      </c>
      <c r="AA5553" s="182">
        <v>5809.1</v>
      </c>
      <c r="AB5553" s="182">
        <v>207</v>
      </c>
      <c r="AC5553" s="182">
        <v>5</v>
      </c>
      <c r="AD5553" s="182">
        <v>4499.2</v>
      </c>
      <c r="AF5553" s="182" t="s">
        <v>10649</v>
      </c>
      <c r="AG5553" s="182" t="s">
        <v>17312</v>
      </c>
      <c r="AH5553" s="182" t="s">
        <v>17035</v>
      </c>
      <c r="AI5553" s="182" t="s">
        <v>17042</v>
      </c>
    </row>
    <row r="5554" spans="25:35" x14ac:dyDescent="0.4">
      <c r="Y5554" s="182" t="s">
        <v>10664</v>
      </c>
      <c r="Z5554" s="182">
        <v>1959</v>
      </c>
      <c r="AA5554" s="182">
        <v>576.47</v>
      </c>
      <c r="AB5554" s="182">
        <v>25</v>
      </c>
      <c r="AC5554" s="182">
        <v>2</v>
      </c>
      <c r="AD5554" s="182">
        <v>432.7</v>
      </c>
      <c r="AF5554" s="182" t="s">
        <v>10651</v>
      </c>
      <c r="AG5554" s="182" t="s">
        <v>17312</v>
      </c>
      <c r="AH5554" s="182" t="s">
        <v>17035</v>
      </c>
      <c r="AI5554" s="182" t="s">
        <v>17331</v>
      </c>
    </row>
    <row r="5555" spans="25:35" x14ac:dyDescent="0.4">
      <c r="Y5555" s="182" t="s">
        <v>10666</v>
      </c>
      <c r="Z5555" s="182">
        <v>1969</v>
      </c>
      <c r="AA5555" s="182">
        <v>2267.56</v>
      </c>
      <c r="AB5555" s="182">
        <v>112</v>
      </c>
      <c r="AC5555" s="182">
        <v>5</v>
      </c>
      <c r="AD5555" s="182">
        <v>1078.2</v>
      </c>
      <c r="AF5555" s="182" t="s">
        <v>10652</v>
      </c>
      <c r="AG5555" s="182" t="s">
        <v>17312</v>
      </c>
      <c r="AH5555" s="182" t="s">
        <v>2993</v>
      </c>
      <c r="AI5555" s="182" t="s">
        <v>17315</v>
      </c>
    </row>
    <row r="5556" spans="25:35" x14ac:dyDescent="0.4">
      <c r="Y5556" s="182" t="s">
        <v>10667</v>
      </c>
      <c r="Z5556" s="182">
        <v>1959</v>
      </c>
      <c r="AA5556" s="182">
        <v>575.79999999999995</v>
      </c>
      <c r="AB5556" s="182">
        <v>32</v>
      </c>
      <c r="AC5556" s="182">
        <v>2</v>
      </c>
      <c r="AD5556" s="182">
        <v>575.79999999999995</v>
      </c>
      <c r="AF5556" s="182" t="s">
        <v>10654</v>
      </c>
      <c r="AG5556" s="182" t="s">
        <v>17312</v>
      </c>
      <c r="AH5556" s="182" t="s">
        <v>17035</v>
      </c>
      <c r="AI5556" s="182" t="s">
        <v>17315</v>
      </c>
    </row>
    <row r="5557" spans="25:35" x14ac:dyDescent="0.4">
      <c r="Y5557" s="182" t="s">
        <v>10669</v>
      </c>
      <c r="Z5557" s="182">
        <v>1995</v>
      </c>
      <c r="AA5557" s="182">
        <v>337.99</v>
      </c>
      <c r="AB5557" s="182">
        <v>11</v>
      </c>
      <c r="AC5557" s="182">
        <v>2</v>
      </c>
      <c r="AD5557" s="182">
        <v>185.6</v>
      </c>
      <c r="AF5557" s="182" t="s">
        <v>10655</v>
      </c>
      <c r="AG5557" s="182" t="s">
        <v>17312</v>
      </c>
      <c r="AH5557" s="182" t="s">
        <v>2993</v>
      </c>
      <c r="AI5557" s="182" t="s">
        <v>17322</v>
      </c>
    </row>
    <row r="5558" spans="25:35" x14ac:dyDescent="0.4">
      <c r="Y5558" s="182" t="s">
        <v>10671</v>
      </c>
      <c r="Z5558" s="182">
        <v>1959</v>
      </c>
      <c r="AA5558" s="182">
        <v>530</v>
      </c>
      <c r="AB5558" s="182">
        <v>21</v>
      </c>
      <c r="AC5558" s="182">
        <v>2</v>
      </c>
      <c r="AD5558" s="182">
        <v>513.79999999999995</v>
      </c>
      <c r="AF5558" s="182" t="s">
        <v>10657</v>
      </c>
      <c r="AG5558" s="182" t="s">
        <v>17312</v>
      </c>
      <c r="AH5558" s="182" t="s">
        <v>17035</v>
      </c>
      <c r="AI5558" s="182" t="s">
        <v>17322</v>
      </c>
    </row>
    <row r="5559" spans="25:35" x14ac:dyDescent="0.4">
      <c r="Y5559" s="182" t="s">
        <v>10672</v>
      </c>
      <c r="Z5559" s="182">
        <v>1967</v>
      </c>
      <c r="AA5559" s="182">
        <v>672.88</v>
      </c>
      <c r="AB5559" s="182">
        <v>34</v>
      </c>
      <c r="AC5559" s="182">
        <v>2</v>
      </c>
      <c r="AD5559" s="182">
        <v>417.5</v>
      </c>
      <c r="AF5559" s="182" t="s">
        <v>10659</v>
      </c>
      <c r="AG5559" s="182" t="s">
        <v>17312</v>
      </c>
      <c r="AH5559" s="182" t="s">
        <v>2993</v>
      </c>
      <c r="AI5559" s="182" t="s">
        <v>17322</v>
      </c>
    </row>
    <row r="5560" spans="25:35" x14ac:dyDescent="0.4">
      <c r="Y5560" s="182" t="s">
        <v>1906</v>
      </c>
      <c r="Z5560" s="182">
        <v>1988</v>
      </c>
      <c r="AA5560" s="182">
        <v>425.7</v>
      </c>
      <c r="AB5560" s="182">
        <v>14</v>
      </c>
      <c r="AC5560" s="182">
        <v>2</v>
      </c>
      <c r="AD5560" s="182">
        <v>398.9</v>
      </c>
      <c r="AF5560" s="182" t="s">
        <v>1905</v>
      </c>
      <c r="AG5560" s="182" t="s">
        <v>17312</v>
      </c>
      <c r="AH5560" s="182" t="s">
        <v>17035</v>
      </c>
      <c r="AI5560" s="182" t="s">
        <v>17322</v>
      </c>
    </row>
    <row r="5561" spans="25:35" x14ac:dyDescent="0.4">
      <c r="Y5561" s="182" t="s">
        <v>10677</v>
      </c>
      <c r="Z5561" s="182">
        <v>1977</v>
      </c>
      <c r="AA5561" s="182">
        <v>1073.0999999999999</v>
      </c>
      <c r="AB5561" s="182">
        <v>45</v>
      </c>
      <c r="AC5561" s="182">
        <v>4</v>
      </c>
      <c r="AD5561" s="182">
        <v>1073.0999999999999</v>
      </c>
      <c r="AF5561" s="182" t="s">
        <v>10661</v>
      </c>
      <c r="AG5561" s="182" t="s">
        <v>17312</v>
      </c>
      <c r="AH5561" s="182" t="s">
        <v>17035</v>
      </c>
      <c r="AI5561" s="182" t="s">
        <v>17320</v>
      </c>
    </row>
    <row r="5562" spans="25:35" x14ac:dyDescent="0.4">
      <c r="Y5562" s="182" t="s">
        <v>10678</v>
      </c>
      <c r="Z5562" s="182">
        <v>1983</v>
      </c>
      <c r="AA5562" s="182">
        <v>2743.2</v>
      </c>
      <c r="AB5562" s="182">
        <v>136</v>
      </c>
      <c r="AC5562" s="182">
        <v>5</v>
      </c>
      <c r="AD5562" s="182">
        <v>2743.2</v>
      </c>
      <c r="AF5562" s="182" t="s">
        <v>10662</v>
      </c>
      <c r="AG5562" s="182" t="s">
        <v>17319</v>
      </c>
      <c r="AH5562" s="182" t="s">
        <v>17035</v>
      </c>
      <c r="AI5562" s="182" t="s">
        <v>17331</v>
      </c>
    </row>
    <row r="5563" spans="25:35" x14ac:dyDescent="0.4">
      <c r="Y5563" s="182" t="s">
        <v>10679</v>
      </c>
      <c r="Z5563" s="182">
        <v>1977</v>
      </c>
      <c r="AA5563" s="182">
        <v>1043.5</v>
      </c>
      <c r="AB5563" s="182">
        <v>23</v>
      </c>
      <c r="AC5563" s="182">
        <v>4</v>
      </c>
      <c r="AD5563" s="182">
        <v>769.6</v>
      </c>
      <c r="AF5563" s="182" t="s">
        <v>10664</v>
      </c>
      <c r="AG5563" s="182" t="s">
        <v>17312</v>
      </c>
      <c r="AH5563" s="182" t="s">
        <v>17035</v>
      </c>
      <c r="AI5563" s="182" t="s">
        <v>17042</v>
      </c>
    </row>
    <row r="5564" spans="25:35" x14ac:dyDescent="0.4">
      <c r="Y5564" s="182" t="s">
        <v>10681</v>
      </c>
      <c r="Z5564" s="182">
        <v>1977</v>
      </c>
      <c r="AA5564" s="182">
        <v>982.4</v>
      </c>
      <c r="AB5564" s="182">
        <v>46</v>
      </c>
      <c r="AC5564" s="182">
        <v>2</v>
      </c>
      <c r="AD5564" s="182">
        <v>564.1</v>
      </c>
      <c r="AF5564" s="182" t="s">
        <v>10666</v>
      </c>
      <c r="AG5564" s="182" t="s">
        <v>17312</v>
      </c>
      <c r="AH5564" s="182" t="s">
        <v>17035</v>
      </c>
      <c r="AI5564" s="182" t="s">
        <v>17322</v>
      </c>
    </row>
    <row r="5565" spans="25:35" x14ac:dyDescent="0.4">
      <c r="Y5565" s="182" t="s">
        <v>1907</v>
      </c>
      <c r="Z5565" s="182">
        <v>1978</v>
      </c>
      <c r="AA5565" s="182">
        <v>1057.2</v>
      </c>
      <c r="AB5565" s="182">
        <v>53</v>
      </c>
      <c r="AC5565" s="182">
        <v>4</v>
      </c>
      <c r="AD5565" s="182">
        <v>1057.2</v>
      </c>
      <c r="AF5565" s="182" t="s">
        <v>10667</v>
      </c>
      <c r="AG5565" s="182" t="s">
        <v>17312</v>
      </c>
      <c r="AH5565" s="182" t="s">
        <v>17035</v>
      </c>
      <c r="AI5565" s="182" t="s">
        <v>17042</v>
      </c>
    </row>
    <row r="5566" spans="25:35" x14ac:dyDescent="0.4">
      <c r="Y5566" s="182" t="s">
        <v>10682</v>
      </c>
      <c r="Z5566" s="182">
        <v>1978</v>
      </c>
      <c r="AA5566" s="182">
        <v>773.2</v>
      </c>
      <c r="AB5566" s="182">
        <v>26</v>
      </c>
      <c r="AC5566" s="182">
        <v>4</v>
      </c>
      <c r="AD5566" s="182">
        <v>421.6</v>
      </c>
      <c r="AF5566" s="182" t="s">
        <v>10669</v>
      </c>
      <c r="AG5566" s="182" t="s">
        <v>17312</v>
      </c>
      <c r="AH5566" s="182" t="s">
        <v>17035</v>
      </c>
      <c r="AI5566" s="182" t="s">
        <v>17040</v>
      </c>
    </row>
    <row r="5567" spans="25:35" x14ac:dyDescent="0.4">
      <c r="Y5567" s="182" t="s">
        <v>10685</v>
      </c>
      <c r="Z5567" s="182">
        <v>1998</v>
      </c>
      <c r="AA5567" s="182">
        <v>2265.5</v>
      </c>
      <c r="AB5567" s="182">
        <v>68</v>
      </c>
      <c r="AC5567" s="182">
        <v>3</v>
      </c>
      <c r="AD5567" s="182">
        <v>2265.5</v>
      </c>
      <c r="AF5567" s="182" t="s">
        <v>10671</v>
      </c>
      <c r="AG5567" s="182" t="s">
        <v>17312</v>
      </c>
      <c r="AH5567" s="182" t="s">
        <v>2993</v>
      </c>
      <c r="AI5567" s="182" t="s">
        <v>17040</v>
      </c>
    </row>
    <row r="5568" spans="25:35" x14ac:dyDescent="0.4">
      <c r="Y5568" s="182" t="s">
        <v>17239</v>
      </c>
      <c r="Z5568" s="182">
        <v>1992</v>
      </c>
      <c r="AA5568" s="182">
        <v>1621.8</v>
      </c>
      <c r="AB5568" s="182">
        <v>39</v>
      </c>
      <c r="AC5568" s="182">
        <v>2</v>
      </c>
      <c r="AD5568" s="182">
        <v>965.3</v>
      </c>
      <c r="AF5568" s="182" t="s">
        <v>10672</v>
      </c>
      <c r="AG5568" s="182" t="s">
        <v>17312</v>
      </c>
      <c r="AH5568" s="182" t="s">
        <v>17035</v>
      </c>
      <c r="AI5568" s="182" t="s">
        <v>17042</v>
      </c>
    </row>
    <row r="5569" spans="25:35" x14ac:dyDescent="0.4">
      <c r="Y5569" s="182" t="s">
        <v>17240</v>
      </c>
      <c r="Z5569" s="182">
        <v>1970</v>
      </c>
      <c r="AA5569" s="182">
        <v>299.20999999999998</v>
      </c>
      <c r="AB5569" s="182">
        <v>19</v>
      </c>
      <c r="AC5569" s="182">
        <v>2</v>
      </c>
      <c r="AD5569" s="182">
        <v>192.1</v>
      </c>
      <c r="AF5569" s="182" t="s">
        <v>1906</v>
      </c>
      <c r="AG5569" s="182" t="s">
        <v>17312</v>
      </c>
      <c r="AH5569" s="182" t="s">
        <v>17035</v>
      </c>
      <c r="AI5569" s="182" t="s">
        <v>17040</v>
      </c>
    </row>
    <row r="5570" spans="25:35" x14ac:dyDescent="0.4">
      <c r="Y5570" s="182" t="s">
        <v>17241</v>
      </c>
      <c r="Z5570" s="182">
        <v>1994</v>
      </c>
      <c r="AA5570" s="182">
        <v>1597.4</v>
      </c>
      <c r="AB5570" s="182">
        <v>46</v>
      </c>
      <c r="AC5570" s="182">
        <v>2</v>
      </c>
      <c r="AD5570" s="182">
        <v>1597.4</v>
      </c>
      <c r="AF5570" s="182" t="s">
        <v>10673</v>
      </c>
      <c r="AG5570" s="182" t="s">
        <v>17312</v>
      </c>
      <c r="AH5570" s="182" t="s">
        <v>17035</v>
      </c>
      <c r="AI5570" s="182" t="s">
        <v>17322</v>
      </c>
    </row>
    <row r="5571" spans="25:35" x14ac:dyDescent="0.4">
      <c r="Y5571" s="182" t="s">
        <v>17242</v>
      </c>
      <c r="Z5571" s="182">
        <v>1963</v>
      </c>
      <c r="AA5571" s="182">
        <v>476.04</v>
      </c>
      <c r="AB5571" s="182">
        <v>12</v>
      </c>
      <c r="AC5571" s="182">
        <v>2</v>
      </c>
      <c r="AD5571" s="182">
        <v>306.5</v>
      </c>
      <c r="AF5571" s="182" t="s">
        <v>10674</v>
      </c>
      <c r="AG5571" s="182" t="s">
        <v>17312</v>
      </c>
      <c r="AH5571" s="182" t="s">
        <v>17035</v>
      </c>
      <c r="AI5571" s="182" t="s">
        <v>17042</v>
      </c>
    </row>
    <row r="5572" spans="25:35" x14ac:dyDescent="0.4">
      <c r="Y5572" s="182" t="s">
        <v>10686</v>
      </c>
      <c r="Z5572" s="182">
        <v>1968</v>
      </c>
      <c r="AA5572" s="182">
        <v>517.20000000000005</v>
      </c>
      <c r="AB5572" s="182">
        <v>27</v>
      </c>
      <c r="AC5572" s="182">
        <v>2</v>
      </c>
      <c r="AD5572" s="182">
        <v>496.7</v>
      </c>
      <c r="AF5572" s="182" t="s">
        <v>10675</v>
      </c>
      <c r="AG5572" s="182" t="s">
        <v>17312</v>
      </c>
      <c r="AH5572" s="182" t="s">
        <v>2993</v>
      </c>
      <c r="AI5572" s="182" t="s">
        <v>17322</v>
      </c>
    </row>
    <row r="5573" spans="25:35" x14ac:dyDescent="0.4">
      <c r="Y5573" s="182" t="s">
        <v>1908</v>
      </c>
      <c r="Z5573" s="182">
        <v>1969</v>
      </c>
      <c r="AA5573" s="182">
        <v>500.1</v>
      </c>
      <c r="AB5573" s="182">
        <v>30</v>
      </c>
      <c r="AC5573" s="182">
        <v>2</v>
      </c>
      <c r="AD5573" s="182">
        <v>500.1</v>
      </c>
      <c r="AF5573" s="182" t="s">
        <v>10676</v>
      </c>
      <c r="AG5573" s="182" t="s">
        <v>17327</v>
      </c>
      <c r="AH5573" s="182" t="s">
        <v>2993</v>
      </c>
      <c r="AI5573" s="182" t="s">
        <v>17040</v>
      </c>
    </row>
    <row r="5574" spans="25:35" x14ac:dyDescent="0.4">
      <c r="Y5574" s="182" t="s">
        <v>10688</v>
      </c>
      <c r="Z5574" s="182">
        <v>1971</v>
      </c>
      <c r="AA5574" s="182">
        <v>705.1</v>
      </c>
      <c r="AB5574" s="182">
        <v>32</v>
      </c>
      <c r="AC5574" s="182">
        <v>2</v>
      </c>
      <c r="AD5574" s="182">
        <v>705.1</v>
      </c>
      <c r="AF5574" s="182" t="s">
        <v>10677</v>
      </c>
      <c r="AG5574" s="182" t="s">
        <v>17319</v>
      </c>
      <c r="AH5574" s="182" t="s">
        <v>2993</v>
      </c>
      <c r="AI5574" s="182" t="s">
        <v>17040</v>
      </c>
    </row>
    <row r="5575" spans="25:35" x14ac:dyDescent="0.4">
      <c r="Y5575" s="182" t="s">
        <v>10689</v>
      </c>
      <c r="Z5575" s="182">
        <v>1989</v>
      </c>
      <c r="AA5575" s="182">
        <v>1943.82</v>
      </c>
      <c r="AB5575" s="182">
        <v>63</v>
      </c>
      <c r="AC5575" s="182">
        <v>3</v>
      </c>
      <c r="AD5575" s="182">
        <v>1943.82</v>
      </c>
      <c r="AF5575" s="182" t="s">
        <v>10678</v>
      </c>
      <c r="AG5575" s="182" t="s">
        <v>17312</v>
      </c>
      <c r="AH5575" s="182" t="s">
        <v>17035</v>
      </c>
      <c r="AI5575" s="182" t="s">
        <v>17315</v>
      </c>
    </row>
    <row r="5576" spans="25:35" x14ac:dyDescent="0.4">
      <c r="Y5576" s="182" t="s">
        <v>10691</v>
      </c>
      <c r="Z5576" s="182">
        <v>1972</v>
      </c>
      <c r="AA5576" s="182">
        <v>285.95999999999998</v>
      </c>
      <c r="AB5576" s="182">
        <v>12</v>
      </c>
      <c r="AC5576" s="182">
        <v>2</v>
      </c>
      <c r="AD5576" s="182">
        <v>285.95999999999998</v>
      </c>
      <c r="AF5576" s="182" t="s">
        <v>10679</v>
      </c>
      <c r="AG5576" s="182" t="s">
        <v>17319</v>
      </c>
      <c r="AH5576" s="182" t="s">
        <v>17035</v>
      </c>
      <c r="AI5576" s="182" t="s">
        <v>17040</v>
      </c>
    </row>
    <row r="5577" spans="25:35" x14ac:dyDescent="0.4">
      <c r="Y5577" s="182" t="s">
        <v>1909</v>
      </c>
      <c r="Z5577" s="182">
        <v>1986</v>
      </c>
      <c r="AA5577" s="182">
        <v>267.89999999999998</v>
      </c>
      <c r="AB5577" s="182">
        <v>15</v>
      </c>
      <c r="AC5577" s="182">
        <v>2</v>
      </c>
      <c r="AD5577" s="182">
        <v>215.9</v>
      </c>
      <c r="AF5577" s="182" t="s">
        <v>10681</v>
      </c>
      <c r="AG5577" s="182" t="s">
        <v>17312</v>
      </c>
      <c r="AH5577" s="182" t="s">
        <v>17035</v>
      </c>
      <c r="AI5577" s="182" t="s">
        <v>17322</v>
      </c>
    </row>
    <row r="5578" spans="25:35" x14ac:dyDescent="0.4">
      <c r="Y5578" s="182" t="s">
        <v>10694</v>
      </c>
      <c r="Z5578" s="182">
        <v>1977</v>
      </c>
      <c r="AA5578" s="182">
        <v>302</v>
      </c>
      <c r="AB5578" s="182">
        <v>18</v>
      </c>
      <c r="AC5578" s="182">
        <v>2</v>
      </c>
      <c r="AD5578" s="182">
        <v>224.1</v>
      </c>
      <c r="AF5578" s="182" t="s">
        <v>1907</v>
      </c>
      <c r="AG5578" s="182" t="s">
        <v>17319</v>
      </c>
      <c r="AH5578" s="182" t="s">
        <v>2993</v>
      </c>
      <c r="AI5578" s="182" t="s">
        <v>17040</v>
      </c>
    </row>
    <row r="5579" spans="25:35" x14ac:dyDescent="0.4">
      <c r="Y5579" s="182" t="s">
        <v>10695</v>
      </c>
      <c r="Z5579" s="182">
        <v>1983</v>
      </c>
      <c r="AA5579" s="182">
        <v>420</v>
      </c>
      <c r="AB5579" s="182">
        <v>17</v>
      </c>
      <c r="AC5579" s="182">
        <v>2</v>
      </c>
      <c r="AD5579" s="182">
        <v>408.1</v>
      </c>
      <c r="AF5579" s="182" t="s">
        <v>10682</v>
      </c>
      <c r="AG5579" s="182" t="s">
        <v>17319</v>
      </c>
      <c r="AH5579" s="182" t="s">
        <v>17035</v>
      </c>
      <c r="AI5579" s="182" t="s">
        <v>17040</v>
      </c>
    </row>
    <row r="5580" spans="25:35" x14ac:dyDescent="0.4">
      <c r="Y5580" s="182" t="s">
        <v>10697</v>
      </c>
      <c r="Z5580" s="182">
        <v>1917</v>
      </c>
      <c r="AA5580" s="182">
        <v>289.22000000000003</v>
      </c>
      <c r="AB5580" s="182">
        <v>17</v>
      </c>
      <c r="AC5580" s="182">
        <v>2</v>
      </c>
      <c r="AD5580" s="182">
        <v>245.34</v>
      </c>
      <c r="AF5580" s="182" t="s">
        <v>10685</v>
      </c>
      <c r="AG5580" s="182" t="s">
        <v>17312</v>
      </c>
      <c r="AH5580" s="182" t="s">
        <v>2993</v>
      </c>
      <c r="AI5580" s="182" t="s">
        <v>17322</v>
      </c>
    </row>
    <row r="5581" spans="25:35" x14ac:dyDescent="0.4">
      <c r="Y5581" s="182" t="s">
        <v>10698</v>
      </c>
      <c r="Z5581" s="182">
        <v>1968</v>
      </c>
      <c r="AA5581" s="182">
        <v>2583.2399999999998</v>
      </c>
      <c r="AB5581" s="182">
        <v>67</v>
      </c>
      <c r="AC5581" s="182">
        <v>4</v>
      </c>
      <c r="AD5581" s="182">
        <v>1986</v>
      </c>
      <c r="AF5581" s="182" t="s">
        <v>10686</v>
      </c>
      <c r="AG5581" s="182" t="s">
        <v>17312</v>
      </c>
      <c r="AH5581" s="182" t="s">
        <v>17035</v>
      </c>
      <c r="AI5581" s="182" t="s">
        <v>17042</v>
      </c>
    </row>
    <row r="5582" spans="25:35" x14ac:dyDescent="0.4">
      <c r="Y5582" s="182" t="s">
        <v>10700</v>
      </c>
      <c r="Z5582" s="182">
        <v>1966</v>
      </c>
      <c r="AA5582" s="182">
        <v>491.63</v>
      </c>
      <c r="AB5582" s="182">
        <v>14</v>
      </c>
      <c r="AC5582" s="182">
        <v>2</v>
      </c>
      <c r="AD5582" s="182">
        <v>491.63</v>
      </c>
      <c r="AF5582" s="182" t="s">
        <v>1908</v>
      </c>
      <c r="AG5582" s="182" t="s">
        <v>17312</v>
      </c>
      <c r="AH5582" s="182" t="s">
        <v>17035</v>
      </c>
      <c r="AI5582" s="182" t="s">
        <v>17042</v>
      </c>
    </row>
    <row r="5583" spans="25:35" x14ac:dyDescent="0.4">
      <c r="Y5583" s="182" t="s">
        <v>10702</v>
      </c>
      <c r="Z5583" s="182">
        <v>1917</v>
      </c>
      <c r="AA5583" s="182">
        <v>513.79999999999995</v>
      </c>
      <c r="AB5583" s="182">
        <v>30</v>
      </c>
      <c r="AC5583" s="182">
        <v>2</v>
      </c>
      <c r="AD5583" s="182">
        <v>306.5</v>
      </c>
      <c r="AF5583" s="182" t="s">
        <v>10688</v>
      </c>
      <c r="AG5583" s="182" t="s">
        <v>17312</v>
      </c>
      <c r="AH5583" s="182" t="s">
        <v>17035</v>
      </c>
      <c r="AI5583" s="182" t="s">
        <v>17042</v>
      </c>
    </row>
    <row r="5584" spans="25:35" x14ac:dyDescent="0.4">
      <c r="Y5584" s="182" t="s">
        <v>10703</v>
      </c>
      <c r="Z5584" s="182">
        <v>1900</v>
      </c>
      <c r="AA5584" s="182">
        <v>140</v>
      </c>
      <c r="AB5584" s="182">
        <v>7</v>
      </c>
      <c r="AC5584" s="182">
        <v>2</v>
      </c>
      <c r="AD5584" s="182">
        <v>125.46</v>
      </c>
      <c r="AF5584" s="182" t="s">
        <v>10689</v>
      </c>
      <c r="AG5584" s="182" t="s">
        <v>17312</v>
      </c>
      <c r="AH5584" s="182" t="s">
        <v>2993</v>
      </c>
      <c r="AI5584" s="182" t="s">
        <v>17322</v>
      </c>
    </row>
    <row r="5585" spans="25:35" x14ac:dyDescent="0.4">
      <c r="Y5585" s="182" t="s">
        <v>10706</v>
      </c>
      <c r="Z5585" s="182">
        <v>1959</v>
      </c>
      <c r="AA5585" s="182">
        <v>616.67999999999995</v>
      </c>
      <c r="AB5585" s="182">
        <v>32</v>
      </c>
      <c r="AC5585" s="182">
        <v>2</v>
      </c>
      <c r="AD5585" s="182">
        <v>616.67999999999995</v>
      </c>
      <c r="AF5585" s="182" t="s">
        <v>10691</v>
      </c>
      <c r="AG5585" s="182" t="s">
        <v>17312</v>
      </c>
      <c r="AH5585" s="182" t="s">
        <v>17035</v>
      </c>
      <c r="AI5585" s="182" t="s">
        <v>17040</v>
      </c>
    </row>
    <row r="5586" spans="25:35" x14ac:dyDescent="0.4">
      <c r="Y5586" s="182" t="s">
        <v>10707</v>
      </c>
      <c r="Z5586" s="182">
        <v>1962</v>
      </c>
      <c r="AA5586" s="182">
        <v>573.49</v>
      </c>
      <c r="AB5586" s="182">
        <v>24</v>
      </c>
      <c r="AC5586" s="182">
        <v>2</v>
      </c>
      <c r="AD5586" s="182">
        <v>573.49</v>
      </c>
      <c r="AF5586" s="182" t="s">
        <v>1909</v>
      </c>
      <c r="AG5586" s="182" t="s">
        <v>17312</v>
      </c>
      <c r="AH5586" s="182" t="s">
        <v>17035</v>
      </c>
      <c r="AI5586" s="182" t="s">
        <v>17040</v>
      </c>
    </row>
    <row r="5587" spans="25:35" x14ac:dyDescent="0.4">
      <c r="Y5587" s="182" t="s">
        <v>10708</v>
      </c>
      <c r="Z5587" s="182">
        <v>1996</v>
      </c>
      <c r="AA5587" s="182">
        <v>5858.1</v>
      </c>
      <c r="AB5587" s="182">
        <v>186</v>
      </c>
      <c r="AC5587" s="182">
        <v>5</v>
      </c>
      <c r="AD5587" s="182">
        <v>4507.2</v>
      </c>
      <c r="AF5587" s="182" t="s">
        <v>10694</v>
      </c>
      <c r="AG5587" s="182" t="s">
        <v>17312</v>
      </c>
      <c r="AH5587" s="182" t="s">
        <v>17035</v>
      </c>
      <c r="AI5587" s="182" t="s">
        <v>17040</v>
      </c>
    </row>
    <row r="5588" spans="25:35" x14ac:dyDescent="0.4">
      <c r="Y5588" s="182" t="s">
        <v>10710</v>
      </c>
      <c r="Z5588" s="182">
        <v>1987</v>
      </c>
      <c r="AA5588" s="182">
        <v>5677</v>
      </c>
      <c r="AB5588" s="182">
        <v>212</v>
      </c>
      <c r="AC5588" s="182">
        <v>5</v>
      </c>
      <c r="AD5588" s="182">
        <v>4768.1000000000004</v>
      </c>
      <c r="AF5588" s="182" t="s">
        <v>10695</v>
      </c>
      <c r="AG5588" s="182" t="s">
        <v>17312</v>
      </c>
      <c r="AH5588" s="182" t="s">
        <v>2993</v>
      </c>
      <c r="AI5588" s="182" t="s">
        <v>17040</v>
      </c>
    </row>
    <row r="5589" spans="25:35" x14ac:dyDescent="0.4">
      <c r="Y5589" s="182" t="s">
        <v>10711</v>
      </c>
      <c r="Z5589" s="182">
        <v>1955</v>
      </c>
      <c r="AA5589" s="182">
        <v>893.81</v>
      </c>
      <c r="AB5589" s="182">
        <v>49</v>
      </c>
      <c r="AC5589" s="182">
        <v>2</v>
      </c>
      <c r="AD5589" s="182">
        <v>893.81</v>
      </c>
      <c r="AF5589" s="182" t="s">
        <v>10697</v>
      </c>
      <c r="AG5589" s="182" t="s">
        <v>17327</v>
      </c>
      <c r="AH5589" s="182" t="s">
        <v>2993</v>
      </c>
      <c r="AI5589" s="182" t="s">
        <v>17040</v>
      </c>
    </row>
    <row r="5590" spans="25:35" x14ac:dyDescent="0.4">
      <c r="Y5590" s="182" t="s">
        <v>10713</v>
      </c>
      <c r="Z5590" s="182">
        <v>1955</v>
      </c>
      <c r="AA5590" s="182">
        <v>876.88</v>
      </c>
      <c r="AB5590" s="182">
        <v>61</v>
      </c>
      <c r="AC5590" s="182">
        <v>2</v>
      </c>
      <c r="AD5590" s="182">
        <v>876.88</v>
      </c>
      <c r="AF5590" s="182" t="s">
        <v>10698</v>
      </c>
      <c r="AG5590" s="182" t="s">
        <v>17312</v>
      </c>
      <c r="AH5590" s="182" t="s">
        <v>17035</v>
      </c>
      <c r="AI5590" s="182" t="s">
        <v>17322</v>
      </c>
    </row>
    <row r="5591" spans="25:35" x14ac:dyDescent="0.4">
      <c r="Y5591" s="182" t="s">
        <v>10714</v>
      </c>
      <c r="Z5591" s="182">
        <v>1955</v>
      </c>
      <c r="AA5591" s="182">
        <v>836.2</v>
      </c>
      <c r="AB5591" s="182">
        <v>43</v>
      </c>
      <c r="AC5591" s="182">
        <v>2</v>
      </c>
      <c r="AD5591" s="182">
        <v>836.2</v>
      </c>
      <c r="AF5591" s="182" t="s">
        <v>10700</v>
      </c>
      <c r="AG5591" s="182" t="s">
        <v>17312</v>
      </c>
      <c r="AH5591" s="182" t="s">
        <v>2993</v>
      </c>
      <c r="AI5591" s="182" t="s">
        <v>17040</v>
      </c>
    </row>
    <row r="5592" spans="25:35" x14ac:dyDescent="0.4">
      <c r="Y5592" s="182" t="s">
        <v>10716</v>
      </c>
      <c r="Z5592" s="182">
        <v>1964</v>
      </c>
      <c r="AA5592" s="182">
        <v>210</v>
      </c>
      <c r="AB5592" s="182">
        <v>10</v>
      </c>
      <c r="AC5592" s="182">
        <v>2</v>
      </c>
      <c r="AD5592" s="182">
        <v>208.3</v>
      </c>
      <c r="AF5592" s="182" t="s">
        <v>10702</v>
      </c>
      <c r="AG5592" s="182" t="s">
        <v>17327</v>
      </c>
      <c r="AH5592" s="182" t="s">
        <v>17035</v>
      </c>
      <c r="AI5592" s="182" t="s">
        <v>17040</v>
      </c>
    </row>
    <row r="5593" spans="25:35" x14ac:dyDescent="0.4">
      <c r="Y5593" s="182" t="s">
        <v>10717</v>
      </c>
      <c r="Z5593" s="182">
        <v>1967</v>
      </c>
      <c r="AA5593" s="182">
        <v>410.2</v>
      </c>
      <c r="AB5593" s="182">
        <v>18</v>
      </c>
      <c r="AC5593" s="182">
        <v>2</v>
      </c>
      <c r="AD5593" s="182">
        <v>356.61</v>
      </c>
      <c r="AF5593" s="182" t="s">
        <v>10703</v>
      </c>
      <c r="AG5593" s="182" t="s">
        <v>17327</v>
      </c>
      <c r="AH5593" s="182" t="s">
        <v>2993</v>
      </c>
      <c r="AI5593" s="182" t="s">
        <v>17322</v>
      </c>
    </row>
    <row r="5594" spans="25:35" x14ac:dyDescent="0.4">
      <c r="Y5594" s="182" t="s">
        <v>10718</v>
      </c>
      <c r="Z5594" s="182">
        <v>1968</v>
      </c>
      <c r="AA5594" s="182">
        <v>450</v>
      </c>
      <c r="AB5594" s="182">
        <v>12</v>
      </c>
      <c r="AC5594" s="182">
        <v>2</v>
      </c>
      <c r="AD5594" s="182">
        <v>367.62</v>
      </c>
      <c r="AF5594" s="182" t="s">
        <v>10706</v>
      </c>
      <c r="AG5594" s="182" t="s">
        <v>17312</v>
      </c>
      <c r="AH5594" s="182" t="s">
        <v>2993</v>
      </c>
      <c r="AI5594" s="182" t="s">
        <v>17042</v>
      </c>
    </row>
    <row r="5595" spans="25:35" x14ac:dyDescent="0.4">
      <c r="Y5595" s="182" t="s">
        <v>10720</v>
      </c>
      <c r="Z5595" s="182">
        <v>1969</v>
      </c>
      <c r="AA5595" s="182">
        <v>399.42</v>
      </c>
      <c r="AB5595" s="182">
        <v>15</v>
      </c>
      <c r="AC5595" s="182">
        <v>2</v>
      </c>
      <c r="AD5595" s="182">
        <v>370.5</v>
      </c>
      <c r="AF5595" s="182" t="s">
        <v>10707</v>
      </c>
      <c r="AG5595" s="182" t="s">
        <v>17312</v>
      </c>
      <c r="AH5595" s="182" t="s">
        <v>17035</v>
      </c>
      <c r="AI5595" s="182" t="s">
        <v>17042</v>
      </c>
    </row>
    <row r="5596" spans="25:35" x14ac:dyDescent="0.4">
      <c r="Y5596" s="182" t="s">
        <v>2969</v>
      </c>
      <c r="Z5596" s="182">
        <v>1972</v>
      </c>
      <c r="AA5596" s="182">
        <v>3206</v>
      </c>
      <c r="AB5596" s="182">
        <v>32</v>
      </c>
      <c r="AC5596" s="182">
        <v>2</v>
      </c>
      <c r="AD5596" s="182">
        <v>468.2</v>
      </c>
      <c r="AF5596" s="182" t="s">
        <v>10708</v>
      </c>
      <c r="AG5596" s="182" t="s">
        <v>17312</v>
      </c>
      <c r="AH5596" s="182" t="s">
        <v>17035</v>
      </c>
      <c r="AI5596" s="182" t="s">
        <v>17320</v>
      </c>
    </row>
    <row r="5597" spans="25:35" x14ac:dyDescent="0.4">
      <c r="Y5597" s="182" t="s">
        <v>1923</v>
      </c>
      <c r="Z5597" s="182">
        <v>1973</v>
      </c>
      <c r="AA5597" s="182">
        <v>781.06</v>
      </c>
      <c r="AB5597" s="182">
        <v>38</v>
      </c>
      <c r="AC5597" s="182">
        <v>2</v>
      </c>
      <c r="AD5597" s="182">
        <v>721</v>
      </c>
      <c r="AF5597" s="182" t="s">
        <v>10710</v>
      </c>
      <c r="AG5597" s="182" t="s">
        <v>17319</v>
      </c>
      <c r="AH5597" s="182" t="s">
        <v>17035</v>
      </c>
      <c r="AI5597" s="182" t="s">
        <v>17320</v>
      </c>
    </row>
    <row r="5598" spans="25:35" x14ac:dyDescent="0.4">
      <c r="Y5598" s="182" t="s">
        <v>10724</v>
      </c>
      <c r="Z5598" s="182">
        <v>1974</v>
      </c>
      <c r="AA5598" s="182">
        <v>467.6</v>
      </c>
      <c r="AB5598" s="182">
        <v>34</v>
      </c>
      <c r="AC5598" s="182">
        <v>2</v>
      </c>
      <c r="AD5598" s="182">
        <v>467.6</v>
      </c>
      <c r="AF5598" s="182" t="s">
        <v>10711</v>
      </c>
      <c r="AG5598" s="182" t="s">
        <v>17312</v>
      </c>
      <c r="AH5598" s="182" t="s">
        <v>2993</v>
      </c>
      <c r="AI5598" s="182" t="s">
        <v>17042</v>
      </c>
    </row>
    <row r="5599" spans="25:35" x14ac:dyDescent="0.4">
      <c r="Y5599" s="182" t="s">
        <v>10725</v>
      </c>
      <c r="Z5599" s="182">
        <v>1962</v>
      </c>
      <c r="AA5599" s="182">
        <v>290.74</v>
      </c>
      <c r="AB5599" s="182">
        <v>14</v>
      </c>
      <c r="AC5599" s="182">
        <v>2</v>
      </c>
      <c r="AD5599" s="182">
        <v>245.1</v>
      </c>
      <c r="AF5599" s="182" t="s">
        <v>10713</v>
      </c>
      <c r="AG5599" s="182" t="s">
        <v>17312</v>
      </c>
      <c r="AH5599" s="182" t="s">
        <v>2993</v>
      </c>
      <c r="AI5599" s="182" t="s">
        <v>17042</v>
      </c>
    </row>
    <row r="5600" spans="25:35" x14ac:dyDescent="0.4">
      <c r="Y5600" s="182" t="s">
        <v>10727</v>
      </c>
      <c r="Z5600" s="182">
        <v>1963</v>
      </c>
      <c r="AA5600" s="182">
        <v>271.5</v>
      </c>
      <c r="AB5600" s="182">
        <v>12</v>
      </c>
      <c r="AC5600" s="182">
        <v>2</v>
      </c>
      <c r="AD5600" s="182">
        <v>271.5</v>
      </c>
      <c r="AF5600" s="182" t="s">
        <v>10714</v>
      </c>
      <c r="AG5600" s="182" t="s">
        <v>17312</v>
      </c>
      <c r="AH5600" s="182" t="s">
        <v>17035</v>
      </c>
      <c r="AI5600" s="182" t="s">
        <v>17042</v>
      </c>
    </row>
    <row r="5601" spans="25:35" x14ac:dyDescent="0.4">
      <c r="Y5601" s="182" t="s">
        <v>10730</v>
      </c>
      <c r="Z5601" s="182">
        <v>1964</v>
      </c>
      <c r="AA5601" s="182">
        <v>273.89999999999998</v>
      </c>
      <c r="AB5601" s="182">
        <v>15</v>
      </c>
      <c r="AC5601" s="182">
        <v>2</v>
      </c>
      <c r="AD5601" s="182">
        <v>273.89999999999998</v>
      </c>
      <c r="AF5601" s="182" t="s">
        <v>10716</v>
      </c>
      <c r="AG5601" s="182" t="s">
        <v>17312</v>
      </c>
      <c r="AH5601" s="182" t="s">
        <v>2993</v>
      </c>
      <c r="AI5601" s="182" t="s">
        <v>17040</v>
      </c>
    </row>
    <row r="5602" spans="25:35" x14ac:dyDescent="0.4">
      <c r="Y5602" s="182" t="s">
        <v>10732</v>
      </c>
      <c r="Z5602" s="182">
        <v>1969</v>
      </c>
      <c r="AA5602" s="182">
        <v>225.8</v>
      </c>
      <c r="AB5602" s="182">
        <v>15</v>
      </c>
      <c r="AC5602" s="182">
        <v>2</v>
      </c>
      <c r="AD5602" s="182">
        <v>225.8</v>
      </c>
      <c r="AF5602" s="182" t="s">
        <v>10717</v>
      </c>
      <c r="AG5602" s="182" t="s">
        <v>17312</v>
      </c>
      <c r="AH5602" s="182" t="s">
        <v>2993</v>
      </c>
      <c r="AI5602" s="182" t="s">
        <v>17040</v>
      </c>
    </row>
    <row r="5603" spans="25:35" x14ac:dyDescent="0.4">
      <c r="Y5603" s="182" t="s">
        <v>10733</v>
      </c>
      <c r="Z5603" s="182">
        <v>1969</v>
      </c>
      <c r="AA5603" s="182">
        <v>328.6</v>
      </c>
      <c r="AB5603" s="182">
        <v>18</v>
      </c>
      <c r="AC5603" s="182">
        <v>2</v>
      </c>
      <c r="AD5603" s="182">
        <v>328.6</v>
      </c>
      <c r="AF5603" s="182" t="s">
        <v>10718</v>
      </c>
      <c r="AG5603" s="182" t="s">
        <v>17312</v>
      </c>
      <c r="AH5603" s="182" t="s">
        <v>2993</v>
      </c>
      <c r="AI5603" s="182" t="s">
        <v>17040</v>
      </c>
    </row>
    <row r="5604" spans="25:35" x14ac:dyDescent="0.4">
      <c r="Y5604" s="182" t="s">
        <v>2959</v>
      </c>
      <c r="Z5604" s="182">
        <v>1975</v>
      </c>
      <c r="AA5604" s="182">
        <v>2824.2</v>
      </c>
      <c r="AB5604" s="182">
        <v>120</v>
      </c>
      <c r="AC5604" s="182">
        <v>5</v>
      </c>
      <c r="AD5604" s="182">
        <v>2824.2</v>
      </c>
      <c r="AF5604" s="182" t="s">
        <v>10720</v>
      </c>
      <c r="AG5604" s="182" t="s">
        <v>17312</v>
      </c>
      <c r="AH5604" s="182" t="s">
        <v>17035</v>
      </c>
      <c r="AI5604" s="182" t="s">
        <v>17042</v>
      </c>
    </row>
    <row r="5605" spans="25:35" x14ac:dyDescent="0.4">
      <c r="Y5605" s="182" t="s">
        <v>10735</v>
      </c>
      <c r="Z5605" s="182">
        <v>1980</v>
      </c>
      <c r="AA5605" s="182">
        <v>3033.4</v>
      </c>
      <c r="AB5605" s="182">
        <v>58</v>
      </c>
      <c r="AC5605" s="182">
        <v>3</v>
      </c>
      <c r="AD5605" s="182">
        <v>2259.1999999999998</v>
      </c>
      <c r="AF5605" s="182" t="s">
        <v>2969</v>
      </c>
      <c r="AG5605" s="182" t="s">
        <v>17312</v>
      </c>
      <c r="AH5605" s="182" t="s">
        <v>17035</v>
      </c>
      <c r="AI5605" s="182" t="s">
        <v>17042</v>
      </c>
    </row>
    <row r="5606" spans="25:35" x14ac:dyDescent="0.4">
      <c r="Y5606" s="182" t="s">
        <v>10737</v>
      </c>
      <c r="Z5606" s="182">
        <v>1978</v>
      </c>
      <c r="AA5606" s="182">
        <v>3114.8</v>
      </c>
      <c r="AB5606" s="182">
        <v>153</v>
      </c>
      <c r="AC5606" s="182">
        <v>5</v>
      </c>
      <c r="AD5606" s="182">
        <v>3114.8</v>
      </c>
      <c r="AF5606" s="182" t="s">
        <v>1923</v>
      </c>
      <c r="AG5606" s="182" t="s">
        <v>17312</v>
      </c>
      <c r="AH5606" s="182" t="s">
        <v>17035</v>
      </c>
      <c r="AI5606" s="182" t="s">
        <v>17042</v>
      </c>
    </row>
    <row r="5607" spans="25:35" x14ac:dyDescent="0.4">
      <c r="Y5607" s="182" t="s">
        <v>10738</v>
      </c>
      <c r="Z5607" s="182">
        <v>1979</v>
      </c>
      <c r="AA5607" s="182">
        <v>6082.4</v>
      </c>
      <c r="AB5607" s="182">
        <v>282</v>
      </c>
      <c r="AC5607" s="182">
        <v>5</v>
      </c>
      <c r="AD5607" s="182">
        <v>6082.4</v>
      </c>
      <c r="AF5607" s="182" t="s">
        <v>10724</v>
      </c>
      <c r="AG5607" s="182" t="s">
        <v>17312</v>
      </c>
      <c r="AH5607" s="182" t="s">
        <v>17035</v>
      </c>
      <c r="AI5607" s="182" t="s">
        <v>17042</v>
      </c>
    </row>
    <row r="5608" spans="25:35" x14ac:dyDescent="0.4">
      <c r="Y5608" s="182" t="s">
        <v>10740</v>
      </c>
      <c r="Z5608" s="182">
        <v>1991</v>
      </c>
      <c r="AA5608" s="182">
        <v>4579.5</v>
      </c>
      <c r="AB5608" s="182">
        <v>152</v>
      </c>
      <c r="AC5608" s="182">
        <v>5</v>
      </c>
      <c r="AD5608" s="182">
        <v>3109.9</v>
      </c>
      <c r="AF5608" s="182" t="s">
        <v>10725</v>
      </c>
      <c r="AG5608" s="182" t="s">
        <v>17312</v>
      </c>
      <c r="AH5608" s="182" t="s">
        <v>17035</v>
      </c>
      <c r="AI5608" s="182" t="s">
        <v>17042</v>
      </c>
    </row>
    <row r="5609" spans="25:35" x14ac:dyDescent="0.4">
      <c r="Y5609" s="182" t="s">
        <v>10742</v>
      </c>
      <c r="Z5609" s="182">
        <v>1982</v>
      </c>
      <c r="AA5609" s="182">
        <v>361.6</v>
      </c>
      <c r="AB5609" s="182">
        <v>11</v>
      </c>
      <c r="AC5609" s="182">
        <v>2</v>
      </c>
      <c r="AD5609" s="182">
        <v>361.6</v>
      </c>
      <c r="AF5609" s="182" t="s">
        <v>10727</v>
      </c>
      <c r="AG5609" s="182" t="s">
        <v>17312</v>
      </c>
      <c r="AH5609" s="182" t="s">
        <v>17035</v>
      </c>
      <c r="AI5609" s="182" t="s">
        <v>17042</v>
      </c>
    </row>
    <row r="5610" spans="25:35" x14ac:dyDescent="0.4">
      <c r="Y5610" s="182" t="s">
        <v>10744</v>
      </c>
      <c r="Z5610" s="182">
        <v>1992</v>
      </c>
      <c r="AA5610" s="182">
        <v>1555.9</v>
      </c>
      <c r="AB5610" s="182">
        <v>50</v>
      </c>
      <c r="AC5610" s="182">
        <v>3</v>
      </c>
      <c r="AD5610" s="182">
        <v>1062.8</v>
      </c>
      <c r="AF5610" s="182" t="s">
        <v>10730</v>
      </c>
      <c r="AG5610" s="182" t="s">
        <v>17312</v>
      </c>
      <c r="AH5610" s="182" t="s">
        <v>17035</v>
      </c>
      <c r="AI5610" s="182" t="s">
        <v>17042</v>
      </c>
    </row>
    <row r="5611" spans="25:35" x14ac:dyDescent="0.4">
      <c r="Y5611" s="182" t="s">
        <v>10746</v>
      </c>
      <c r="Z5611" s="182">
        <v>1994</v>
      </c>
      <c r="AA5611" s="182">
        <v>299.60000000000002</v>
      </c>
      <c r="AB5611" s="182">
        <v>27</v>
      </c>
      <c r="AC5611" s="182">
        <v>3</v>
      </c>
      <c r="AD5611" s="182">
        <v>299.60000000000002</v>
      </c>
      <c r="AF5611" s="182" t="s">
        <v>10732</v>
      </c>
      <c r="AG5611" s="182" t="s">
        <v>17312</v>
      </c>
      <c r="AH5611" s="182" t="s">
        <v>17035</v>
      </c>
      <c r="AI5611" s="182" t="s">
        <v>17042</v>
      </c>
    </row>
    <row r="5612" spans="25:35" x14ac:dyDescent="0.4">
      <c r="Y5612" s="182" t="s">
        <v>10747</v>
      </c>
      <c r="Z5612" s="182">
        <v>1980</v>
      </c>
      <c r="AA5612" s="182">
        <v>501.7</v>
      </c>
      <c r="AB5612" s="182">
        <v>45</v>
      </c>
      <c r="AC5612" s="182">
        <v>2</v>
      </c>
      <c r="AD5612" s="182">
        <v>501.7</v>
      </c>
      <c r="AF5612" s="182" t="s">
        <v>10733</v>
      </c>
      <c r="AG5612" s="182" t="s">
        <v>17312</v>
      </c>
      <c r="AH5612" s="182" t="s">
        <v>17035</v>
      </c>
      <c r="AI5612" s="182" t="s">
        <v>17042</v>
      </c>
    </row>
    <row r="5613" spans="25:35" x14ac:dyDescent="0.4">
      <c r="Y5613" s="182" t="s">
        <v>10748</v>
      </c>
      <c r="Z5613" s="182">
        <v>1967</v>
      </c>
      <c r="AA5613" s="182">
        <v>486.3</v>
      </c>
      <c r="AB5613" s="182">
        <v>28</v>
      </c>
      <c r="AC5613" s="182">
        <v>2</v>
      </c>
      <c r="AD5613" s="182">
        <v>486.3</v>
      </c>
      <c r="AF5613" s="182" t="s">
        <v>2959</v>
      </c>
      <c r="AG5613" s="182" t="s">
        <v>17312</v>
      </c>
      <c r="AH5613" s="182" t="s">
        <v>2993</v>
      </c>
      <c r="AI5613" s="182" t="s">
        <v>17331</v>
      </c>
    </row>
    <row r="5614" spans="25:35" x14ac:dyDescent="0.4">
      <c r="Y5614" s="182" t="s">
        <v>10749</v>
      </c>
      <c r="Z5614" s="182">
        <v>1967</v>
      </c>
      <c r="AA5614" s="182">
        <v>485.48</v>
      </c>
      <c r="AB5614" s="182">
        <v>40</v>
      </c>
      <c r="AC5614" s="182">
        <v>2</v>
      </c>
      <c r="AD5614" s="182">
        <v>485.48</v>
      </c>
      <c r="AF5614" s="182" t="s">
        <v>10735</v>
      </c>
      <c r="AG5614" s="182" t="s">
        <v>17312</v>
      </c>
      <c r="AH5614" s="182" t="s">
        <v>2993</v>
      </c>
      <c r="AI5614" s="182" t="s">
        <v>17315</v>
      </c>
    </row>
    <row r="5615" spans="25:35" x14ac:dyDescent="0.4">
      <c r="Y5615" s="182" t="s">
        <v>10751</v>
      </c>
      <c r="Z5615" s="182">
        <v>1966</v>
      </c>
      <c r="AA5615" s="182">
        <v>368.3</v>
      </c>
      <c r="AB5615" s="182">
        <v>28</v>
      </c>
      <c r="AC5615" s="182">
        <v>2</v>
      </c>
      <c r="AD5615" s="182">
        <v>368.3</v>
      </c>
      <c r="AF5615" s="182" t="s">
        <v>10737</v>
      </c>
      <c r="AG5615" s="182" t="s">
        <v>17312</v>
      </c>
      <c r="AH5615" s="182" t="s">
        <v>17035</v>
      </c>
      <c r="AI5615" s="182" t="s">
        <v>17315</v>
      </c>
    </row>
    <row r="5616" spans="25:35" x14ac:dyDescent="0.4">
      <c r="Y5616" s="182" t="s">
        <v>10753</v>
      </c>
      <c r="Z5616" s="182">
        <v>1963</v>
      </c>
      <c r="AA5616" s="182">
        <v>265</v>
      </c>
      <c r="AB5616" s="182">
        <v>19</v>
      </c>
      <c r="AC5616" s="182">
        <v>2</v>
      </c>
      <c r="AD5616" s="182">
        <v>265</v>
      </c>
      <c r="AF5616" s="182" t="s">
        <v>10738</v>
      </c>
      <c r="AG5616" s="182" t="s">
        <v>17312</v>
      </c>
      <c r="AH5616" s="182" t="s">
        <v>17035</v>
      </c>
      <c r="AI5616" s="182" t="s">
        <v>17314</v>
      </c>
    </row>
    <row r="5617" spans="25:35" x14ac:dyDescent="0.4">
      <c r="Y5617" s="182" t="s">
        <v>10755</v>
      </c>
      <c r="Z5617" s="182">
        <v>2012</v>
      </c>
      <c r="AA5617" s="182">
        <v>3955.57</v>
      </c>
      <c r="AB5617" s="182">
        <v>21</v>
      </c>
      <c r="AC5617" s="182">
        <v>3</v>
      </c>
      <c r="AD5617" s="182">
        <v>3955.57</v>
      </c>
      <c r="AF5617" s="182" t="s">
        <v>10740</v>
      </c>
      <c r="AG5617" s="182" t="s">
        <v>17312</v>
      </c>
      <c r="AH5617" s="182" t="s">
        <v>17035</v>
      </c>
      <c r="AI5617" s="182" t="s">
        <v>17315</v>
      </c>
    </row>
    <row r="5618" spans="25:35" x14ac:dyDescent="0.4">
      <c r="Y5618" s="182" t="s">
        <v>10757</v>
      </c>
      <c r="Z5618" s="182">
        <v>2012</v>
      </c>
      <c r="AA5618" s="182">
        <v>1695.1</v>
      </c>
      <c r="AB5618" s="182">
        <v>27</v>
      </c>
      <c r="AC5618" s="182">
        <v>3</v>
      </c>
      <c r="AD5618" s="182">
        <v>1695.1</v>
      </c>
      <c r="AF5618" s="182" t="s">
        <v>10742</v>
      </c>
      <c r="AG5618" s="182" t="s">
        <v>17312</v>
      </c>
      <c r="AH5618" s="182" t="s">
        <v>17035</v>
      </c>
      <c r="AI5618" s="182" t="s">
        <v>17040</v>
      </c>
    </row>
    <row r="5619" spans="25:35" x14ac:dyDescent="0.4">
      <c r="Y5619" s="182" t="s">
        <v>10758</v>
      </c>
      <c r="Z5619" s="182">
        <v>1917</v>
      </c>
      <c r="AA5619" s="182">
        <v>264</v>
      </c>
      <c r="AB5619" s="182">
        <v>14</v>
      </c>
      <c r="AC5619" s="182">
        <v>2</v>
      </c>
      <c r="AD5619" s="182">
        <v>263.2</v>
      </c>
      <c r="AF5619" s="182" t="s">
        <v>10744</v>
      </c>
      <c r="AG5619" s="182" t="s">
        <v>17312</v>
      </c>
      <c r="AH5619" s="182" t="s">
        <v>17035</v>
      </c>
      <c r="AI5619" s="182" t="s">
        <v>17042</v>
      </c>
    </row>
    <row r="5620" spans="25:35" x14ac:dyDescent="0.4">
      <c r="Y5620" s="182" t="s">
        <v>10759</v>
      </c>
      <c r="Z5620" s="182">
        <v>1917</v>
      </c>
      <c r="AA5620" s="182">
        <v>305</v>
      </c>
      <c r="AB5620" s="182">
        <v>17</v>
      </c>
      <c r="AC5620" s="182">
        <v>2</v>
      </c>
      <c r="AD5620" s="182">
        <v>291.74</v>
      </c>
      <c r="AF5620" s="182" t="s">
        <v>10746</v>
      </c>
      <c r="AG5620" s="182" t="s">
        <v>17312</v>
      </c>
      <c r="AH5620" s="182" t="s">
        <v>17035</v>
      </c>
      <c r="AI5620" s="182" t="s">
        <v>17040</v>
      </c>
    </row>
    <row r="5621" spans="25:35" x14ac:dyDescent="0.4">
      <c r="Y5621" s="182" t="s">
        <v>10760</v>
      </c>
      <c r="Z5621" s="182">
        <v>2000</v>
      </c>
      <c r="AA5621" s="182">
        <v>1081.9000000000001</v>
      </c>
      <c r="AB5621" s="182">
        <v>42</v>
      </c>
      <c r="AC5621" s="182">
        <v>3</v>
      </c>
      <c r="AD5621" s="182">
        <v>1081.9000000000001</v>
      </c>
      <c r="AF5621" s="182" t="s">
        <v>10747</v>
      </c>
      <c r="AG5621" s="182" t="s">
        <v>17312</v>
      </c>
      <c r="AH5621" s="182" t="s">
        <v>17035</v>
      </c>
      <c r="AI5621" s="182" t="s">
        <v>17322</v>
      </c>
    </row>
    <row r="5622" spans="25:35" x14ac:dyDescent="0.4">
      <c r="Y5622" s="182" t="s">
        <v>10761</v>
      </c>
      <c r="Z5622" s="182">
        <v>2001</v>
      </c>
      <c r="AA5622" s="182">
        <v>1476.7</v>
      </c>
      <c r="AB5622" s="182">
        <v>65</v>
      </c>
      <c r="AC5622" s="182">
        <v>3</v>
      </c>
      <c r="AD5622" s="182">
        <v>1476.7</v>
      </c>
      <c r="AF5622" s="182" t="s">
        <v>10748</v>
      </c>
      <c r="AG5622" s="182" t="s">
        <v>17312</v>
      </c>
      <c r="AH5622" s="182" t="s">
        <v>17035</v>
      </c>
      <c r="AI5622" s="182" t="s">
        <v>17042</v>
      </c>
    </row>
    <row r="5623" spans="25:35" x14ac:dyDescent="0.4">
      <c r="Y5623" s="182" t="s">
        <v>10763</v>
      </c>
      <c r="Z5623" s="182">
        <v>1984</v>
      </c>
      <c r="AA5623" s="182">
        <v>5536.7</v>
      </c>
      <c r="AB5623" s="182">
        <v>190</v>
      </c>
      <c r="AC5623" s="182">
        <v>5</v>
      </c>
      <c r="AD5623" s="182">
        <v>5536.7</v>
      </c>
      <c r="AF5623" s="182" t="s">
        <v>10749</v>
      </c>
      <c r="AG5623" s="182" t="s">
        <v>17312</v>
      </c>
      <c r="AH5623" s="182" t="s">
        <v>17035</v>
      </c>
      <c r="AI5623" s="182" t="s">
        <v>17042</v>
      </c>
    </row>
    <row r="5624" spans="25:35" x14ac:dyDescent="0.4">
      <c r="Y5624" s="182" t="s">
        <v>10765</v>
      </c>
      <c r="Z5624" s="182">
        <v>1970</v>
      </c>
      <c r="AA5624" s="182">
        <v>831.07</v>
      </c>
      <c r="AB5624" s="182">
        <v>36</v>
      </c>
      <c r="AC5624" s="182">
        <v>2</v>
      </c>
      <c r="AD5624" s="182">
        <v>831.07</v>
      </c>
      <c r="AF5624" s="182" t="s">
        <v>10751</v>
      </c>
      <c r="AG5624" s="182" t="s">
        <v>17312</v>
      </c>
      <c r="AH5624" s="182" t="s">
        <v>17035</v>
      </c>
      <c r="AI5624" s="182" t="s">
        <v>17042</v>
      </c>
    </row>
    <row r="5625" spans="25:35" x14ac:dyDescent="0.4">
      <c r="Y5625" s="182" t="s">
        <v>2970</v>
      </c>
      <c r="Z5625" s="182">
        <v>1970</v>
      </c>
      <c r="AA5625" s="182">
        <v>818.58</v>
      </c>
      <c r="AB5625" s="182">
        <v>47</v>
      </c>
      <c r="AC5625" s="182">
        <v>2</v>
      </c>
      <c r="AD5625" s="182">
        <v>818.58</v>
      </c>
      <c r="AF5625" s="182" t="s">
        <v>10753</v>
      </c>
      <c r="AG5625" s="182" t="s">
        <v>17312</v>
      </c>
      <c r="AH5625" s="182" t="s">
        <v>17035</v>
      </c>
      <c r="AI5625" s="182" t="s">
        <v>17042</v>
      </c>
    </row>
    <row r="5626" spans="25:35" x14ac:dyDescent="0.4">
      <c r="Y5626" s="182" t="s">
        <v>10767</v>
      </c>
      <c r="Z5626" s="182">
        <v>1977</v>
      </c>
      <c r="AA5626" s="182">
        <v>6019.95</v>
      </c>
      <c r="AB5626" s="182">
        <v>212</v>
      </c>
      <c r="AC5626" s="182">
        <v>5</v>
      </c>
      <c r="AD5626" s="182">
        <v>6019.95</v>
      </c>
      <c r="AF5626" s="182" t="s">
        <v>10755</v>
      </c>
      <c r="AG5626" s="182" t="s">
        <v>17325</v>
      </c>
      <c r="AH5626" s="182" t="s">
        <v>2993</v>
      </c>
      <c r="AI5626" s="182" t="s">
        <v>17315</v>
      </c>
    </row>
    <row r="5627" spans="25:35" x14ac:dyDescent="0.4">
      <c r="Y5627" s="182" t="s">
        <v>10769</v>
      </c>
      <c r="Z5627" s="182">
        <v>1994</v>
      </c>
      <c r="AA5627" s="182">
        <v>5294.28</v>
      </c>
      <c r="AB5627" s="182">
        <v>200</v>
      </c>
      <c r="AC5627" s="182">
        <v>5</v>
      </c>
      <c r="AD5627" s="182">
        <v>5294.28</v>
      </c>
      <c r="AF5627" s="182" t="s">
        <v>10757</v>
      </c>
      <c r="AG5627" s="182" t="s">
        <v>17312</v>
      </c>
      <c r="AH5627" s="182" t="s">
        <v>2993</v>
      </c>
      <c r="AI5627" s="182" t="s">
        <v>17042</v>
      </c>
    </row>
    <row r="5628" spans="25:35" x14ac:dyDescent="0.4">
      <c r="Y5628" s="182" t="s">
        <v>10771</v>
      </c>
      <c r="Z5628" s="182">
        <v>1995</v>
      </c>
      <c r="AA5628" s="182">
        <v>4044</v>
      </c>
      <c r="AB5628" s="182">
        <v>136</v>
      </c>
      <c r="AC5628" s="182">
        <v>5</v>
      </c>
      <c r="AD5628" s="182">
        <v>3578.6</v>
      </c>
      <c r="AF5628" s="182" t="s">
        <v>10758</v>
      </c>
      <c r="AG5628" s="182" t="s">
        <v>17312</v>
      </c>
      <c r="AH5628" s="182" t="s">
        <v>2993</v>
      </c>
      <c r="AI5628" s="182" t="s">
        <v>17040</v>
      </c>
    </row>
    <row r="5629" spans="25:35" x14ac:dyDescent="0.4">
      <c r="Y5629" s="182" t="s">
        <v>10773</v>
      </c>
      <c r="Z5629" s="182">
        <v>1996</v>
      </c>
      <c r="AA5629" s="182">
        <v>531</v>
      </c>
      <c r="AB5629" s="182">
        <v>9</v>
      </c>
      <c r="AC5629" s="182">
        <v>3</v>
      </c>
      <c r="AD5629" s="182">
        <v>530.79999999999995</v>
      </c>
      <c r="AF5629" s="182" t="s">
        <v>10759</v>
      </c>
      <c r="AG5629" s="182" t="s">
        <v>17312</v>
      </c>
      <c r="AH5629" s="182" t="s">
        <v>2993</v>
      </c>
      <c r="AI5629" s="182" t="s">
        <v>17040</v>
      </c>
    </row>
    <row r="5630" spans="25:35" x14ac:dyDescent="0.4">
      <c r="Y5630" s="182" t="s">
        <v>10774</v>
      </c>
      <c r="Z5630" s="182">
        <v>2001</v>
      </c>
      <c r="AA5630" s="182">
        <v>1208.8</v>
      </c>
      <c r="AB5630" s="182">
        <v>16</v>
      </c>
      <c r="AC5630" s="182">
        <v>3</v>
      </c>
      <c r="AD5630" s="182">
        <v>1208.8</v>
      </c>
      <c r="AF5630" s="182" t="s">
        <v>10760</v>
      </c>
      <c r="AG5630" s="182" t="s">
        <v>17312</v>
      </c>
      <c r="AH5630" s="182" t="s">
        <v>2993</v>
      </c>
      <c r="AI5630" s="182" t="s">
        <v>17042</v>
      </c>
    </row>
    <row r="5631" spans="25:35" x14ac:dyDescent="0.4">
      <c r="Y5631" s="182" t="s">
        <v>10775</v>
      </c>
      <c r="Z5631" s="182">
        <v>1971</v>
      </c>
      <c r="AA5631" s="182">
        <v>364.26</v>
      </c>
      <c r="AB5631" s="182">
        <v>17</v>
      </c>
      <c r="AC5631" s="182">
        <v>2</v>
      </c>
      <c r="AD5631" s="182">
        <v>364.26</v>
      </c>
      <c r="AF5631" s="182" t="s">
        <v>10761</v>
      </c>
      <c r="AG5631" s="182" t="s">
        <v>17312</v>
      </c>
      <c r="AH5631" s="182" t="s">
        <v>2993</v>
      </c>
      <c r="AI5631" s="182" t="s">
        <v>17322</v>
      </c>
    </row>
    <row r="5632" spans="25:35" x14ac:dyDescent="0.4">
      <c r="Y5632" s="182" t="s">
        <v>10776</v>
      </c>
      <c r="Z5632" s="182">
        <v>1987</v>
      </c>
      <c r="AA5632" s="182">
        <v>410</v>
      </c>
      <c r="AB5632" s="182">
        <v>20</v>
      </c>
      <c r="AC5632" s="182">
        <v>2</v>
      </c>
      <c r="AD5632" s="182">
        <v>410</v>
      </c>
      <c r="AF5632" s="182" t="s">
        <v>10763</v>
      </c>
      <c r="AG5632" s="182" t="s">
        <v>17312</v>
      </c>
      <c r="AH5632" s="182" t="s">
        <v>2993</v>
      </c>
      <c r="AI5632" s="182" t="s">
        <v>17320</v>
      </c>
    </row>
    <row r="5633" spans="25:35" x14ac:dyDescent="0.4">
      <c r="Y5633" s="182" t="s">
        <v>10777</v>
      </c>
      <c r="Z5633" s="182">
        <v>1992</v>
      </c>
      <c r="AA5633" s="182">
        <v>3455.6</v>
      </c>
      <c r="AB5633" s="182">
        <v>164</v>
      </c>
      <c r="AC5633" s="182">
        <v>5</v>
      </c>
      <c r="AD5633" s="182">
        <v>3455.6</v>
      </c>
      <c r="AF5633" s="182" t="s">
        <v>10765</v>
      </c>
      <c r="AG5633" s="182" t="s">
        <v>17312</v>
      </c>
      <c r="AH5633" s="182" t="s">
        <v>2993</v>
      </c>
      <c r="AI5633" s="182" t="s">
        <v>17042</v>
      </c>
    </row>
    <row r="5634" spans="25:35" x14ac:dyDescent="0.4">
      <c r="Y5634" s="182" t="s">
        <v>10778</v>
      </c>
      <c r="Z5634" s="182">
        <v>2000</v>
      </c>
      <c r="AA5634" s="182">
        <v>2368.7199999999998</v>
      </c>
      <c r="AB5634" s="182">
        <v>169</v>
      </c>
      <c r="AC5634" s="182">
        <v>3</v>
      </c>
      <c r="AD5634" s="182">
        <v>2368.7199999999998</v>
      </c>
      <c r="AF5634" s="182" t="s">
        <v>2970</v>
      </c>
      <c r="AG5634" s="182" t="s">
        <v>17312</v>
      </c>
      <c r="AH5634" s="182" t="s">
        <v>2993</v>
      </c>
      <c r="AI5634" s="182" t="s">
        <v>17042</v>
      </c>
    </row>
    <row r="5635" spans="25:35" x14ac:dyDescent="0.4">
      <c r="Y5635" s="182" t="s">
        <v>10779</v>
      </c>
      <c r="Z5635" s="182">
        <v>1999</v>
      </c>
      <c r="AA5635" s="182">
        <v>1269.4000000000001</v>
      </c>
      <c r="AB5635" s="182">
        <v>18</v>
      </c>
      <c r="AC5635" s="182">
        <v>3</v>
      </c>
      <c r="AD5635" s="182">
        <v>1136.9000000000001</v>
      </c>
      <c r="AF5635" s="182" t="s">
        <v>10767</v>
      </c>
      <c r="AG5635" s="182" t="s">
        <v>17319</v>
      </c>
      <c r="AH5635" s="182" t="s">
        <v>2993</v>
      </c>
      <c r="AI5635" s="182" t="s">
        <v>17320</v>
      </c>
    </row>
    <row r="5636" spans="25:35" x14ac:dyDescent="0.4">
      <c r="Y5636" s="182" t="s">
        <v>10780</v>
      </c>
      <c r="Z5636" s="182">
        <v>1980</v>
      </c>
      <c r="AA5636" s="182">
        <v>1592</v>
      </c>
      <c r="AB5636" s="182">
        <v>45</v>
      </c>
      <c r="AC5636" s="182">
        <v>2</v>
      </c>
      <c r="AD5636" s="182">
        <v>1592</v>
      </c>
      <c r="AF5636" s="182" t="s">
        <v>10769</v>
      </c>
      <c r="AG5636" s="182" t="s">
        <v>17312</v>
      </c>
      <c r="AH5636" s="182" t="s">
        <v>2993</v>
      </c>
      <c r="AI5636" s="182" t="s">
        <v>17320</v>
      </c>
    </row>
    <row r="5637" spans="25:35" x14ac:dyDescent="0.4">
      <c r="Y5637" s="182" t="s">
        <v>10783</v>
      </c>
      <c r="Z5637" s="182">
        <v>1985</v>
      </c>
      <c r="AA5637" s="182">
        <v>1206.9000000000001</v>
      </c>
      <c r="AB5637" s="182">
        <v>26</v>
      </c>
      <c r="AC5637" s="182">
        <v>3</v>
      </c>
      <c r="AD5637" s="182">
        <v>1206.9000000000001</v>
      </c>
      <c r="AF5637" s="182" t="s">
        <v>10771</v>
      </c>
      <c r="AG5637" s="182" t="s">
        <v>17312</v>
      </c>
      <c r="AH5637" s="182" t="s">
        <v>2993</v>
      </c>
      <c r="AI5637" s="182" t="s">
        <v>17320</v>
      </c>
    </row>
    <row r="5638" spans="25:35" x14ac:dyDescent="0.4">
      <c r="Y5638" s="182" t="s">
        <v>10784</v>
      </c>
      <c r="Z5638" s="182">
        <v>1973</v>
      </c>
      <c r="AA5638" s="182">
        <v>774.98</v>
      </c>
      <c r="AB5638" s="182">
        <v>35</v>
      </c>
      <c r="AC5638" s="182">
        <v>2</v>
      </c>
      <c r="AD5638" s="182">
        <v>774.98</v>
      </c>
      <c r="AF5638" s="182" t="s">
        <v>10773</v>
      </c>
      <c r="AG5638" s="182" t="s">
        <v>17312</v>
      </c>
      <c r="AH5638" s="182" t="s">
        <v>2993</v>
      </c>
      <c r="AI5638" s="182" t="s">
        <v>17040</v>
      </c>
    </row>
    <row r="5639" spans="25:35" x14ac:dyDescent="0.4">
      <c r="Y5639" s="182" t="s">
        <v>10785</v>
      </c>
      <c r="Z5639" s="182">
        <v>2006</v>
      </c>
      <c r="AA5639" s="182">
        <v>3233.1</v>
      </c>
      <c r="AB5639" s="182">
        <v>76</v>
      </c>
      <c r="AC5639" s="182">
        <v>3</v>
      </c>
      <c r="AD5639" s="182">
        <v>3233.1</v>
      </c>
      <c r="AF5639" s="182" t="s">
        <v>10774</v>
      </c>
      <c r="AG5639" s="182" t="s">
        <v>17312</v>
      </c>
      <c r="AH5639" s="182" t="s">
        <v>2993</v>
      </c>
      <c r="AI5639" s="182" t="s">
        <v>17042</v>
      </c>
    </row>
    <row r="5640" spans="25:35" x14ac:dyDescent="0.4">
      <c r="Y5640" s="182" t="s">
        <v>1924</v>
      </c>
      <c r="Z5640" s="182">
        <v>1987</v>
      </c>
      <c r="AA5640" s="182">
        <v>1448.2</v>
      </c>
      <c r="AB5640" s="182">
        <v>53</v>
      </c>
      <c r="AC5640" s="182">
        <v>2</v>
      </c>
      <c r="AD5640" s="182">
        <v>1448.2</v>
      </c>
      <c r="AF5640" s="182" t="s">
        <v>10775</v>
      </c>
      <c r="AG5640" s="182" t="s">
        <v>17312</v>
      </c>
      <c r="AH5640" s="182" t="s">
        <v>2993</v>
      </c>
      <c r="AI5640" s="182" t="s">
        <v>17040</v>
      </c>
    </row>
    <row r="5641" spans="25:35" x14ac:dyDescent="0.4">
      <c r="Y5641" s="182" t="s">
        <v>10788</v>
      </c>
      <c r="Z5641" s="182">
        <v>1972</v>
      </c>
      <c r="AA5641" s="182">
        <v>3740.78</v>
      </c>
      <c r="AB5641" s="182">
        <v>124</v>
      </c>
      <c r="AC5641" s="182">
        <v>5</v>
      </c>
      <c r="AD5641" s="182">
        <v>3740.78</v>
      </c>
      <c r="AF5641" s="182" t="s">
        <v>10776</v>
      </c>
      <c r="AG5641" s="182" t="s">
        <v>17312</v>
      </c>
      <c r="AH5641" s="182" t="s">
        <v>2993</v>
      </c>
      <c r="AI5641" s="182" t="s">
        <v>17040</v>
      </c>
    </row>
    <row r="5642" spans="25:35" x14ac:dyDescent="0.4">
      <c r="Y5642" s="182" t="s">
        <v>2951</v>
      </c>
      <c r="Z5642" s="182">
        <v>1971</v>
      </c>
      <c r="AA5642" s="182">
        <v>5798.02</v>
      </c>
      <c r="AB5642" s="182">
        <v>215</v>
      </c>
      <c r="AC5642" s="182">
        <v>5</v>
      </c>
      <c r="AD5642" s="182">
        <v>5798.02</v>
      </c>
      <c r="AF5642" s="182" t="s">
        <v>10777</v>
      </c>
      <c r="AG5642" s="182" t="s">
        <v>17312</v>
      </c>
      <c r="AH5642" s="182" t="s">
        <v>2993</v>
      </c>
      <c r="AI5642" s="182" t="s">
        <v>17040</v>
      </c>
    </row>
    <row r="5643" spans="25:35" x14ac:dyDescent="0.4">
      <c r="Y5643" s="182" t="s">
        <v>10790</v>
      </c>
      <c r="Z5643" s="182">
        <v>1971</v>
      </c>
      <c r="AA5643" s="182">
        <v>3768.51</v>
      </c>
      <c r="AB5643" s="182">
        <v>125</v>
      </c>
      <c r="AC5643" s="182">
        <v>5</v>
      </c>
      <c r="AD5643" s="182">
        <v>3767.69</v>
      </c>
      <c r="AF5643" s="182" t="s">
        <v>10778</v>
      </c>
      <c r="AG5643" s="182" t="s">
        <v>17312</v>
      </c>
      <c r="AH5643" s="182" t="s">
        <v>2993</v>
      </c>
      <c r="AI5643" s="182" t="s">
        <v>17040</v>
      </c>
    </row>
    <row r="5644" spans="25:35" x14ac:dyDescent="0.4">
      <c r="Y5644" s="182" t="s">
        <v>10791</v>
      </c>
      <c r="Z5644" s="182">
        <v>1971</v>
      </c>
      <c r="AA5644" s="182">
        <v>5728.24</v>
      </c>
      <c r="AB5644" s="182">
        <v>210</v>
      </c>
      <c r="AC5644" s="182">
        <v>5</v>
      </c>
      <c r="AD5644" s="182">
        <v>5728.24</v>
      </c>
      <c r="AF5644" s="182" t="s">
        <v>10779</v>
      </c>
      <c r="AG5644" s="182" t="s">
        <v>17312</v>
      </c>
      <c r="AH5644" s="182" t="s">
        <v>2993</v>
      </c>
      <c r="AI5644" s="182" t="s">
        <v>17042</v>
      </c>
    </row>
    <row r="5645" spans="25:35" x14ac:dyDescent="0.4">
      <c r="Y5645" s="182" t="s">
        <v>10793</v>
      </c>
      <c r="Z5645" s="182">
        <v>1983</v>
      </c>
      <c r="AA5645" s="182">
        <v>1867</v>
      </c>
      <c r="AB5645" s="182">
        <v>12</v>
      </c>
      <c r="AC5645" s="182">
        <v>3</v>
      </c>
      <c r="AD5645" s="182">
        <v>1867</v>
      </c>
      <c r="AF5645" s="182" t="s">
        <v>10780</v>
      </c>
      <c r="AG5645" s="182" t="s">
        <v>17312</v>
      </c>
      <c r="AH5645" s="182" t="s">
        <v>2993</v>
      </c>
      <c r="AI5645" s="182" t="s">
        <v>17322</v>
      </c>
    </row>
    <row r="5646" spans="25:35" x14ac:dyDescent="0.4">
      <c r="Y5646" s="182" t="s">
        <v>10795</v>
      </c>
      <c r="Z5646" s="182">
        <v>1990</v>
      </c>
      <c r="AA5646" s="182">
        <v>1885.7</v>
      </c>
      <c r="AB5646" s="182">
        <v>52</v>
      </c>
      <c r="AC5646" s="182">
        <v>3</v>
      </c>
      <c r="AD5646" s="182">
        <v>1885.7</v>
      </c>
      <c r="AF5646" s="182" t="s">
        <v>10783</v>
      </c>
      <c r="AG5646" s="182" t="s">
        <v>17312</v>
      </c>
      <c r="AH5646" s="182" t="s">
        <v>2993</v>
      </c>
      <c r="AI5646" s="182" t="s">
        <v>17040</v>
      </c>
    </row>
    <row r="5647" spans="25:35" x14ac:dyDescent="0.4">
      <c r="Y5647" s="182" t="s">
        <v>10797</v>
      </c>
      <c r="Z5647" s="182">
        <v>1982</v>
      </c>
      <c r="AA5647" s="182">
        <v>1403</v>
      </c>
      <c r="AB5647" s="182">
        <v>28</v>
      </c>
      <c r="AC5647" s="182">
        <v>2</v>
      </c>
      <c r="AD5647" s="182">
        <v>826.46</v>
      </c>
      <c r="AF5647" s="182" t="s">
        <v>10784</v>
      </c>
      <c r="AG5647" s="182" t="s">
        <v>17312</v>
      </c>
      <c r="AH5647" s="182" t="s">
        <v>2993</v>
      </c>
      <c r="AI5647" s="182" t="s">
        <v>17042</v>
      </c>
    </row>
    <row r="5648" spans="25:35" x14ac:dyDescent="0.4">
      <c r="Y5648" s="182" t="s">
        <v>2967</v>
      </c>
      <c r="Z5648" s="182">
        <v>1966</v>
      </c>
      <c r="AA5648" s="182">
        <v>705.46</v>
      </c>
      <c r="AB5648" s="182">
        <v>30</v>
      </c>
      <c r="AC5648" s="182">
        <v>2</v>
      </c>
      <c r="AD5648" s="182">
        <v>705.46</v>
      </c>
      <c r="AF5648" s="182" t="s">
        <v>10785</v>
      </c>
      <c r="AG5648" s="182" t="s">
        <v>17312</v>
      </c>
      <c r="AH5648" s="182" t="s">
        <v>2993</v>
      </c>
      <c r="AI5648" s="182" t="s">
        <v>17315</v>
      </c>
    </row>
    <row r="5649" spans="25:35" x14ac:dyDescent="0.4">
      <c r="Y5649" s="182" t="s">
        <v>10800</v>
      </c>
      <c r="Z5649" s="182">
        <v>1965</v>
      </c>
      <c r="AA5649" s="182">
        <v>679.86</v>
      </c>
      <c r="AB5649" s="182">
        <v>24</v>
      </c>
      <c r="AC5649" s="182">
        <v>2</v>
      </c>
      <c r="AD5649" s="182">
        <v>679.86</v>
      </c>
      <c r="AF5649" s="182" t="s">
        <v>1924</v>
      </c>
      <c r="AG5649" s="182" t="s">
        <v>17312</v>
      </c>
      <c r="AH5649" s="182" t="s">
        <v>2993</v>
      </c>
      <c r="AI5649" s="182" t="s">
        <v>17322</v>
      </c>
    </row>
    <row r="5650" spans="25:35" x14ac:dyDescent="0.4">
      <c r="Y5650" s="182" t="s">
        <v>2971</v>
      </c>
      <c r="Z5650" s="182">
        <v>1965</v>
      </c>
      <c r="AA5650" s="182">
        <v>671.13</v>
      </c>
      <c r="AB5650" s="182">
        <v>30</v>
      </c>
      <c r="AC5650" s="182">
        <v>2</v>
      </c>
      <c r="AD5650" s="182">
        <v>671.13</v>
      </c>
      <c r="AF5650" s="182" t="s">
        <v>10788</v>
      </c>
      <c r="AG5650" s="182" t="s">
        <v>17312</v>
      </c>
      <c r="AH5650" s="182" t="s">
        <v>2993</v>
      </c>
      <c r="AI5650" s="182" t="s">
        <v>17315</v>
      </c>
    </row>
    <row r="5651" spans="25:35" x14ac:dyDescent="0.4">
      <c r="Y5651" s="182" t="s">
        <v>10803</v>
      </c>
      <c r="Z5651" s="182">
        <v>1993</v>
      </c>
      <c r="AA5651" s="182">
        <v>2287.61</v>
      </c>
      <c r="AB5651" s="182">
        <v>76</v>
      </c>
      <c r="AC5651" s="182">
        <v>3</v>
      </c>
      <c r="AD5651" s="182">
        <v>2287.61</v>
      </c>
      <c r="AF5651" s="182" t="s">
        <v>2951</v>
      </c>
      <c r="AG5651" s="182" t="s">
        <v>17319</v>
      </c>
      <c r="AH5651" s="182" t="s">
        <v>2993</v>
      </c>
      <c r="AI5651" s="182" t="s">
        <v>17331</v>
      </c>
    </row>
    <row r="5652" spans="25:35" x14ac:dyDescent="0.4">
      <c r="Y5652" s="182" t="s">
        <v>17243</v>
      </c>
      <c r="Z5652" s="182">
        <v>1934</v>
      </c>
      <c r="AA5652" s="182">
        <v>492.82</v>
      </c>
      <c r="AB5652" s="182">
        <v>21</v>
      </c>
      <c r="AC5652" s="182">
        <v>2</v>
      </c>
      <c r="AD5652" s="182">
        <v>492.82</v>
      </c>
      <c r="AF5652" s="182" t="s">
        <v>10790</v>
      </c>
      <c r="AG5652" s="182" t="s">
        <v>17312</v>
      </c>
      <c r="AH5652" s="182" t="s">
        <v>2993</v>
      </c>
      <c r="AI5652" s="182" t="s">
        <v>17315</v>
      </c>
    </row>
    <row r="5653" spans="25:35" x14ac:dyDescent="0.4">
      <c r="Y5653" s="182" t="s">
        <v>10805</v>
      </c>
      <c r="Z5653" s="182">
        <v>1980</v>
      </c>
      <c r="AA5653" s="182">
        <v>1417</v>
      </c>
      <c r="AB5653" s="182">
        <v>48</v>
      </c>
      <c r="AC5653" s="182">
        <v>2</v>
      </c>
      <c r="AD5653" s="182">
        <v>1417</v>
      </c>
      <c r="AF5653" s="182" t="s">
        <v>10791</v>
      </c>
      <c r="AG5653" s="182" t="s">
        <v>17319</v>
      </c>
      <c r="AH5653" s="182" t="s">
        <v>2993</v>
      </c>
      <c r="AI5653" s="182" t="s">
        <v>17331</v>
      </c>
    </row>
    <row r="5654" spans="25:35" x14ac:dyDescent="0.4">
      <c r="Y5654" s="182" t="s">
        <v>10807</v>
      </c>
      <c r="Z5654" s="182">
        <v>1981</v>
      </c>
      <c r="AA5654" s="182">
        <v>2032.4</v>
      </c>
      <c r="AB5654" s="182">
        <v>63</v>
      </c>
      <c r="AC5654" s="182">
        <v>2</v>
      </c>
      <c r="AD5654" s="182">
        <v>2032.4</v>
      </c>
      <c r="AF5654" s="182" t="s">
        <v>10793</v>
      </c>
      <c r="AG5654" s="182" t="s">
        <v>17312</v>
      </c>
      <c r="AH5654" s="182" t="s">
        <v>2993</v>
      </c>
      <c r="AI5654" s="182" t="s">
        <v>17322</v>
      </c>
    </row>
    <row r="5655" spans="25:35" x14ac:dyDescent="0.4">
      <c r="Y5655" s="182" t="s">
        <v>10808</v>
      </c>
      <c r="Z5655" s="182">
        <v>1972</v>
      </c>
      <c r="AA5655" s="182">
        <v>382.71</v>
      </c>
      <c r="AB5655" s="182">
        <v>21</v>
      </c>
      <c r="AC5655" s="182">
        <v>2</v>
      </c>
      <c r="AD5655" s="182">
        <v>382.71</v>
      </c>
      <c r="AF5655" s="182" t="s">
        <v>10795</v>
      </c>
      <c r="AG5655" s="182" t="s">
        <v>17312</v>
      </c>
      <c r="AH5655" s="182" t="s">
        <v>2993</v>
      </c>
      <c r="AI5655" s="182" t="s">
        <v>17042</v>
      </c>
    </row>
    <row r="5656" spans="25:35" x14ac:dyDescent="0.4">
      <c r="Y5656" s="182" t="s">
        <v>10810</v>
      </c>
      <c r="Z5656" s="182">
        <v>2008</v>
      </c>
      <c r="AA5656" s="182">
        <v>3711</v>
      </c>
      <c r="AB5656" s="182">
        <v>94</v>
      </c>
      <c r="AC5656" s="182">
        <v>3</v>
      </c>
      <c r="AD5656" s="182">
        <v>3710</v>
      </c>
      <c r="AF5656" s="182" t="s">
        <v>10797</v>
      </c>
      <c r="AG5656" s="182" t="s">
        <v>17312</v>
      </c>
      <c r="AH5656" s="182" t="s">
        <v>2993</v>
      </c>
      <c r="AI5656" s="182" t="s">
        <v>17322</v>
      </c>
    </row>
    <row r="5657" spans="25:35" x14ac:dyDescent="0.4">
      <c r="Y5657" s="182" t="s">
        <v>10811</v>
      </c>
      <c r="Z5657" s="182">
        <v>2008</v>
      </c>
      <c r="AA5657" s="182">
        <v>3699</v>
      </c>
      <c r="AB5657" s="182">
        <v>94</v>
      </c>
      <c r="AC5657" s="182">
        <v>3</v>
      </c>
      <c r="AD5657" s="182">
        <v>3698.7</v>
      </c>
      <c r="AF5657" s="182" t="s">
        <v>2967</v>
      </c>
      <c r="AG5657" s="182" t="s">
        <v>17312</v>
      </c>
      <c r="AH5657" s="182" t="s">
        <v>2993</v>
      </c>
      <c r="AI5657" s="182" t="s">
        <v>17042</v>
      </c>
    </row>
    <row r="5658" spans="25:35" x14ac:dyDescent="0.4">
      <c r="Y5658" s="182" t="s">
        <v>10813</v>
      </c>
      <c r="Z5658" s="182">
        <v>2009</v>
      </c>
      <c r="AA5658" s="182">
        <v>4282.1000000000004</v>
      </c>
      <c r="AB5658" s="182">
        <v>94</v>
      </c>
      <c r="AC5658" s="182">
        <v>3</v>
      </c>
      <c r="AD5658" s="182">
        <v>4282.1000000000004</v>
      </c>
      <c r="AF5658" s="182" t="s">
        <v>10800</v>
      </c>
      <c r="AG5658" s="182" t="s">
        <v>17312</v>
      </c>
      <c r="AH5658" s="182" t="s">
        <v>2993</v>
      </c>
      <c r="AI5658" s="182" t="s">
        <v>17042</v>
      </c>
    </row>
    <row r="5659" spans="25:35" x14ac:dyDescent="0.4">
      <c r="Y5659" s="182" t="s">
        <v>10815</v>
      </c>
      <c r="Z5659" s="182">
        <v>2009</v>
      </c>
      <c r="AA5659" s="182">
        <v>2738</v>
      </c>
      <c r="AB5659" s="182">
        <v>57</v>
      </c>
      <c r="AC5659" s="182">
        <v>3</v>
      </c>
      <c r="AD5659" s="182">
        <v>2737.7</v>
      </c>
      <c r="AF5659" s="182" t="s">
        <v>2971</v>
      </c>
      <c r="AG5659" s="182" t="s">
        <v>17312</v>
      </c>
      <c r="AH5659" s="182" t="s">
        <v>2993</v>
      </c>
      <c r="AI5659" s="182" t="s">
        <v>17042</v>
      </c>
    </row>
    <row r="5660" spans="25:35" x14ac:dyDescent="0.4">
      <c r="Y5660" s="182" t="s">
        <v>10817</v>
      </c>
      <c r="Z5660" s="182">
        <v>2004</v>
      </c>
      <c r="AA5660" s="182">
        <v>377.1</v>
      </c>
      <c r="AB5660" s="182">
        <v>11</v>
      </c>
      <c r="AC5660" s="182">
        <v>2</v>
      </c>
      <c r="AD5660" s="182">
        <v>377.1</v>
      </c>
      <c r="AF5660" s="182" t="s">
        <v>10803</v>
      </c>
      <c r="AG5660" s="182" t="s">
        <v>17312</v>
      </c>
      <c r="AH5660" s="182" t="s">
        <v>2993</v>
      </c>
      <c r="AI5660" s="182" t="s">
        <v>17322</v>
      </c>
    </row>
    <row r="5661" spans="25:35" x14ac:dyDescent="0.4">
      <c r="Y5661" s="182" t="s">
        <v>10818</v>
      </c>
      <c r="Z5661" s="182">
        <v>1995</v>
      </c>
      <c r="AA5661" s="182">
        <v>1208.8</v>
      </c>
      <c r="AB5661" s="182">
        <v>42</v>
      </c>
      <c r="AC5661" s="182">
        <v>3</v>
      </c>
      <c r="AD5661" s="182">
        <v>1208.8</v>
      </c>
      <c r="AF5661" s="182" t="s">
        <v>10805</v>
      </c>
      <c r="AG5661" s="182" t="s">
        <v>17312</v>
      </c>
      <c r="AH5661" s="182" t="s">
        <v>2993</v>
      </c>
      <c r="AI5661" s="182" t="s">
        <v>17322</v>
      </c>
    </row>
    <row r="5662" spans="25:35" x14ac:dyDescent="0.4">
      <c r="Y5662" s="182" t="s">
        <v>10819</v>
      </c>
      <c r="Z5662" s="182">
        <v>1994</v>
      </c>
      <c r="AA5662" s="182">
        <v>1675.12</v>
      </c>
      <c r="AB5662" s="182">
        <v>43</v>
      </c>
      <c r="AC5662" s="182">
        <v>3</v>
      </c>
      <c r="AD5662" s="182">
        <v>1573.35</v>
      </c>
      <c r="AF5662" s="182" t="s">
        <v>10807</v>
      </c>
      <c r="AG5662" s="182" t="s">
        <v>17312</v>
      </c>
      <c r="AH5662" s="182" t="s">
        <v>2993</v>
      </c>
      <c r="AI5662" s="182" t="s">
        <v>17315</v>
      </c>
    </row>
    <row r="5663" spans="25:35" x14ac:dyDescent="0.4">
      <c r="Y5663" s="182" t="s">
        <v>10821</v>
      </c>
      <c r="Z5663" s="182">
        <v>1959</v>
      </c>
      <c r="AA5663" s="182">
        <v>462.91</v>
      </c>
      <c r="AB5663" s="182">
        <v>14</v>
      </c>
      <c r="AC5663" s="182">
        <v>2</v>
      </c>
      <c r="AD5663" s="182">
        <v>462.91</v>
      </c>
      <c r="AF5663" s="182" t="s">
        <v>10808</v>
      </c>
      <c r="AG5663" s="182" t="s">
        <v>17355</v>
      </c>
      <c r="AH5663" s="182" t="s">
        <v>2993</v>
      </c>
      <c r="AI5663" s="182" t="s">
        <v>17040</v>
      </c>
    </row>
    <row r="5664" spans="25:35" x14ac:dyDescent="0.4">
      <c r="Y5664" s="182" t="s">
        <v>10823</v>
      </c>
      <c r="Z5664" s="182">
        <v>1958</v>
      </c>
      <c r="AA5664" s="182">
        <v>524.6</v>
      </c>
      <c r="AB5664" s="182">
        <v>24</v>
      </c>
      <c r="AC5664" s="182">
        <v>2</v>
      </c>
      <c r="AD5664" s="182">
        <v>524.6</v>
      </c>
      <c r="AF5664" s="182" t="s">
        <v>10810</v>
      </c>
      <c r="AG5664" s="182" t="s">
        <v>17312</v>
      </c>
      <c r="AH5664" s="182" t="s">
        <v>2993</v>
      </c>
      <c r="AI5664" s="182" t="s">
        <v>17315</v>
      </c>
    </row>
    <row r="5665" spans="25:35" x14ac:dyDescent="0.4">
      <c r="Y5665" s="182" t="s">
        <v>1925</v>
      </c>
      <c r="Z5665" s="182">
        <v>1960</v>
      </c>
      <c r="AA5665" s="182">
        <v>621.04999999999995</v>
      </c>
      <c r="AB5665" s="182">
        <v>30</v>
      </c>
      <c r="AC5665" s="182">
        <v>2</v>
      </c>
      <c r="AD5665" s="182">
        <v>621.04999999999995</v>
      </c>
      <c r="AF5665" s="182" t="s">
        <v>10811</v>
      </c>
      <c r="AG5665" s="182" t="s">
        <v>17312</v>
      </c>
      <c r="AH5665" s="182" t="s">
        <v>2993</v>
      </c>
      <c r="AI5665" s="182" t="s">
        <v>17315</v>
      </c>
    </row>
    <row r="5666" spans="25:35" x14ac:dyDescent="0.4">
      <c r="Y5666" s="182" t="s">
        <v>10826</v>
      </c>
      <c r="Z5666" s="182">
        <v>1963</v>
      </c>
      <c r="AA5666" s="182">
        <v>607.38</v>
      </c>
      <c r="AB5666" s="182">
        <v>31</v>
      </c>
      <c r="AC5666" s="182">
        <v>2</v>
      </c>
      <c r="AD5666" s="182">
        <v>607.38</v>
      </c>
      <c r="AF5666" s="182" t="s">
        <v>10813</v>
      </c>
      <c r="AG5666" s="182" t="s">
        <v>17312</v>
      </c>
      <c r="AH5666" s="182" t="s">
        <v>2993</v>
      </c>
      <c r="AI5666" s="182" t="s">
        <v>17322</v>
      </c>
    </row>
    <row r="5667" spans="25:35" x14ac:dyDescent="0.4">
      <c r="Y5667" s="182" t="s">
        <v>1926</v>
      </c>
      <c r="Z5667" s="182">
        <v>1961</v>
      </c>
      <c r="AA5667" s="182">
        <v>604.95000000000005</v>
      </c>
      <c r="AB5667" s="182">
        <v>33</v>
      </c>
      <c r="AC5667" s="182">
        <v>2</v>
      </c>
      <c r="AD5667" s="182">
        <v>604.95000000000005</v>
      </c>
      <c r="AF5667" s="182" t="s">
        <v>10815</v>
      </c>
      <c r="AG5667" s="182" t="s">
        <v>17312</v>
      </c>
      <c r="AH5667" s="182" t="s">
        <v>2993</v>
      </c>
      <c r="AI5667" s="182" t="s">
        <v>17315</v>
      </c>
    </row>
    <row r="5668" spans="25:35" x14ac:dyDescent="0.4">
      <c r="Y5668" s="182" t="s">
        <v>10828</v>
      </c>
      <c r="Z5668" s="182">
        <v>1964</v>
      </c>
      <c r="AA5668" s="182">
        <v>677.41</v>
      </c>
      <c r="AB5668" s="182">
        <v>35</v>
      </c>
      <c r="AC5668" s="182">
        <v>2</v>
      </c>
      <c r="AD5668" s="182">
        <v>677.41</v>
      </c>
      <c r="AF5668" s="182" t="s">
        <v>10817</v>
      </c>
      <c r="AG5668" s="182" t="s">
        <v>17312</v>
      </c>
      <c r="AH5668" s="182" t="s">
        <v>2993</v>
      </c>
      <c r="AI5668" s="182" t="s">
        <v>17040</v>
      </c>
    </row>
    <row r="5669" spans="25:35" x14ac:dyDescent="0.4">
      <c r="Y5669" s="182" t="s">
        <v>10830</v>
      </c>
      <c r="Z5669" s="182">
        <v>1962</v>
      </c>
      <c r="AA5669" s="182">
        <v>601.69000000000005</v>
      </c>
      <c r="AB5669" s="182">
        <v>34</v>
      </c>
      <c r="AC5669" s="182">
        <v>2</v>
      </c>
      <c r="AD5669" s="182">
        <v>601.69000000000005</v>
      </c>
      <c r="AF5669" s="182" t="s">
        <v>10818</v>
      </c>
      <c r="AG5669" s="182" t="s">
        <v>17312</v>
      </c>
      <c r="AH5669" s="182" t="s">
        <v>17347</v>
      </c>
      <c r="AI5669" s="182" t="s">
        <v>17042</v>
      </c>
    </row>
    <row r="5670" spans="25:35" x14ac:dyDescent="0.4">
      <c r="Y5670" s="182" t="s">
        <v>10833</v>
      </c>
      <c r="Z5670" s="182">
        <v>1964</v>
      </c>
      <c r="AA5670" s="182">
        <v>671.62</v>
      </c>
      <c r="AB5670" s="182">
        <v>30</v>
      </c>
      <c r="AC5670" s="182">
        <v>2</v>
      </c>
      <c r="AD5670" s="182">
        <v>671.62</v>
      </c>
      <c r="AF5670" s="182" t="s">
        <v>10819</v>
      </c>
      <c r="AG5670" s="182" t="s">
        <v>17312</v>
      </c>
      <c r="AH5670" s="182" t="s">
        <v>2993</v>
      </c>
      <c r="AI5670" s="182" t="s">
        <v>17042</v>
      </c>
    </row>
    <row r="5671" spans="25:35" x14ac:dyDescent="0.4">
      <c r="Y5671" s="182" t="s">
        <v>10835</v>
      </c>
      <c r="Z5671" s="182">
        <v>1962</v>
      </c>
      <c r="AA5671" s="182">
        <v>598.02</v>
      </c>
      <c r="AB5671" s="182">
        <v>29</v>
      </c>
      <c r="AC5671" s="182">
        <v>2</v>
      </c>
      <c r="AD5671" s="182">
        <v>598.02</v>
      </c>
      <c r="AF5671" s="182" t="s">
        <v>10821</v>
      </c>
      <c r="AG5671" s="182" t="s">
        <v>17312</v>
      </c>
      <c r="AH5671" s="182" t="s">
        <v>2993</v>
      </c>
      <c r="AI5671" s="182" t="s">
        <v>17040</v>
      </c>
    </row>
    <row r="5672" spans="25:35" x14ac:dyDescent="0.4">
      <c r="Y5672" s="182" t="s">
        <v>10838</v>
      </c>
      <c r="Z5672" s="182">
        <v>1967</v>
      </c>
      <c r="AA5672" s="182">
        <v>2812.61</v>
      </c>
      <c r="AB5672" s="182">
        <v>58</v>
      </c>
      <c r="AC5672" s="182">
        <v>4</v>
      </c>
      <c r="AD5672" s="182">
        <v>2812.61</v>
      </c>
      <c r="AF5672" s="182" t="s">
        <v>10823</v>
      </c>
      <c r="AG5672" s="182" t="s">
        <v>17312</v>
      </c>
      <c r="AH5672" s="182" t="s">
        <v>2993</v>
      </c>
      <c r="AI5672" s="182" t="s">
        <v>17042</v>
      </c>
    </row>
    <row r="5673" spans="25:35" x14ac:dyDescent="0.4">
      <c r="Y5673" s="182" t="s">
        <v>10840</v>
      </c>
      <c r="Z5673" s="182">
        <v>1980</v>
      </c>
      <c r="AA5673" s="182">
        <v>5144.3</v>
      </c>
      <c r="AB5673" s="182">
        <v>174</v>
      </c>
      <c r="AC5673" s="182">
        <v>5</v>
      </c>
      <c r="AD5673" s="182">
        <v>5144.3</v>
      </c>
      <c r="AF5673" s="182" t="s">
        <v>1925</v>
      </c>
      <c r="AG5673" s="182" t="s">
        <v>17312</v>
      </c>
      <c r="AH5673" s="182" t="s">
        <v>2993</v>
      </c>
      <c r="AI5673" s="182" t="s">
        <v>17042</v>
      </c>
    </row>
    <row r="5674" spans="25:35" x14ac:dyDescent="0.4">
      <c r="Y5674" s="182" t="s">
        <v>10841</v>
      </c>
      <c r="Z5674" s="182">
        <v>1971</v>
      </c>
      <c r="AA5674" s="182">
        <v>3154.48</v>
      </c>
      <c r="AB5674" s="182">
        <v>127</v>
      </c>
      <c r="AC5674" s="182">
        <v>5</v>
      </c>
      <c r="AD5674" s="182">
        <v>3154.48</v>
      </c>
      <c r="AF5674" s="182" t="s">
        <v>10826</v>
      </c>
      <c r="AG5674" s="182" t="s">
        <v>17312</v>
      </c>
      <c r="AH5674" s="182" t="s">
        <v>2993</v>
      </c>
      <c r="AI5674" s="182" t="s">
        <v>17042</v>
      </c>
    </row>
    <row r="5675" spans="25:35" x14ac:dyDescent="0.4">
      <c r="Y5675" s="182" t="s">
        <v>10843</v>
      </c>
      <c r="Z5675" s="182">
        <v>1978</v>
      </c>
      <c r="AA5675" s="182">
        <v>3593</v>
      </c>
      <c r="AB5675" s="182">
        <v>143</v>
      </c>
      <c r="AC5675" s="182">
        <v>5</v>
      </c>
      <c r="AD5675" s="182">
        <v>3593</v>
      </c>
      <c r="AF5675" s="182" t="s">
        <v>1926</v>
      </c>
      <c r="AG5675" s="182" t="s">
        <v>17312</v>
      </c>
      <c r="AH5675" s="182" t="s">
        <v>2993</v>
      </c>
      <c r="AI5675" s="182" t="s">
        <v>17042</v>
      </c>
    </row>
    <row r="5676" spans="25:35" x14ac:dyDescent="0.4">
      <c r="Y5676" s="182" t="s">
        <v>10845</v>
      </c>
      <c r="Z5676" s="182">
        <v>1970</v>
      </c>
      <c r="AA5676" s="182">
        <v>4146.08</v>
      </c>
      <c r="AB5676" s="182">
        <v>141</v>
      </c>
      <c r="AC5676" s="182">
        <v>5</v>
      </c>
      <c r="AD5676" s="182">
        <v>4146.08</v>
      </c>
      <c r="AF5676" s="182" t="s">
        <v>10828</v>
      </c>
      <c r="AG5676" s="182" t="s">
        <v>17312</v>
      </c>
      <c r="AH5676" s="182" t="s">
        <v>2993</v>
      </c>
      <c r="AI5676" s="182" t="s">
        <v>17042</v>
      </c>
    </row>
    <row r="5677" spans="25:35" x14ac:dyDescent="0.4">
      <c r="Y5677" s="182" t="s">
        <v>10846</v>
      </c>
      <c r="Z5677" s="182">
        <v>1966</v>
      </c>
      <c r="AA5677" s="182">
        <v>664.25</v>
      </c>
      <c r="AB5677" s="182">
        <v>19</v>
      </c>
      <c r="AC5677" s="182">
        <v>2</v>
      </c>
      <c r="AD5677" s="182">
        <v>664.25</v>
      </c>
      <c r="AF5677" s="182" t="s">
        <v>10830</v>
      </c>
      <c r="AG5677" s="182" t="s">
        <v>17312</v>
      </c>
      <c r="AH5677" s="182" t="s">
        <v>2993</v>
      </c>
      <c r="AI5677" s="182" t="s">
        <v>17042</v>
      </c>
    </row>
    <row r="5678" spans="25:35" x14ac:dyDescent="0.4">
      <c r="Y5678" s="182" t="s">
        <v>1927</v>
      </c>
      <c r="Z5678" s="182">
        <v>1965</v>
      </c>
      <c r="AA5678" s="182">
        <v>514.70000000000005</v>
      </c>
      <c r="AB5678" s="182">
        <v>21</v>
      </c>
      <c r="AC5678" s="182">
        <v>2</v>
      </c>
      <c r="AD5678" s="182">
        <v>514.70000000000005</v>
      </c>
      <c r="AF5678" s="182" t="s">
        <v>10833</v>
      </c>
      <c r="AG5678" s="182" t="s">
        <v>17312</v>
      </c>
      <c r="AH5678" s="182" t="s">
        <v>2993</v>
      </c>
      <c r="AI5678" s="182" t="s">
        <v>17042</v>
      </c>
    </row>
    <row r="5679" spans="25:35" x14ac:dyDescent="0.4">
      <c r="Y5679" s="182" t="s">
        <v>10849</v>
      </c>
      <c r="Z5679" s="182">
        <v>1970</v>
      </c>
      <c r="AA5679" s="182">
        <v>2108.6799999999998</v>
      </c>
      <c r="AB5679" s="182">
        <v>143</v>
      </c>
      <c r="AC5679" s="182">
        <v>5</v>
      </c>
      <c r="AD5679" s="182">
        <v>2108.6799999999998</v>
      </c>
      <c r="AF5679" s="182" t="s">
        <v>10835</v>
      </c>
      <c r="AG5679" s="182" t="s">
        <v>17312</v>
      </c>
      <c r="AH5679" s="182" t="s">
        <v>2993</v>
      </c>
      <c r="AI5679" s="182" t="s">
        <v>17042</v>
      </c>
    </row>
    <row r="5680" spans="25:35" x14ac:dyDescent="0.4">
      <c r="Y5680" s="182" t="s">
        <v>10850</v>
      </c>
      <c r="Z5680" s="182">
        <v>2002</v>
      </c>
      <c r="AA5680" s="182">
        <v>1144.0999999999999</v>
      </c>
      <c r="AB5680" s="182">
        <v>25</v>
      </c>
      <c r="AC5680" s="182">
        <v>3</v>
      </c>
      <c r="AD5680" s="182">
        <v>1144.0999999999999</v>
      </c>
      <c r="AF5680" s="182" t="s">
        <v>10838</v>
      </c>
      <c r="AG5680" s="182" t="s">
        <v>17312</v>
      </c>
      <c r="AH5680" s="182" t="s">
        <v>2993</v>
      </c>
      <c r="AI5680" s="182" t="s">
        <v>17322</v>
      </c>
    </row>
    <row r="5681" spans="25:35" x14ac:dyDescent="0.4">
      <c r="Y5681" s="182" t="s">
        <v>10852</v>
      </c>
      <c r="Z5681" s="182">
        <v>1993</v>
      </c>
      <c r="AA5681" s="182">
        <v>4075.77</v>
      </c>
      <c r="AB5681" s="182">
        <v>148</v>
      </c>
      <c r="AC5681" s="182">
        <v>5</v>
      </c>
      <c r="AD5681" s="182">
        <v>4075.77</v>
      </c>
      <c r="AF5681" s="182" t="s">
        <v>10840</v>
      </c>
      <c r="AG5681" s="182" t="s">
        <v>17312</v>
      </c>
      <c r="AH5681" s="182" t="s">
        <v>2993</v>
      </c>
      <c r="AI5681" s="182" t="s">
        <v>17320</v>
      </c>
    </row>
    <row r="5682" spans="25:35" x14ac:dyDescent="0.4">
      <c r="Y5682" s="182" t="s">
        <v>1928</v>
      </c>
      <c r="Z5682" s="182">
        <v>1988</v>
      </c>
      <c r="AA5682" s="182">
        <v>3746.87</v>
      </c>
      <c r="AB5682" s="182">
        <v>145</v>
      </c>
      <c r="AC5682" s="182">
        <v>5</v>
      </c>
      <c r="AD5682" s="182">
        <v>3746.87</v>
      </c>
      <c r="AF5682" s="182" t="s">
        <v>10841</v>
      </c>
      <c r="AG5682" s="182" t="s">
        <v>17312</v>
      </c>
      <c r="AH5682" s="182" t="s">
        <v>2993</v>
      </c>
      <c r="AI5682" s="182" t="s">
        <v>17315</v>
      </c>
    </row>
    <row r="5683" spans="25:35" x14ac:dyDescent="0.4">
      <c r="Y5683" s="182" t="s">
        <v>10854</v>
      </c>
      <c r="Z5683" s="182">
        <v>1986</v>
      </c>
      <c r="AA5683" s="182">
        <v>779.87</v>
      </c>
      <c r="AB5683" s="182">
        <v>33</v>
      </c>
      <c r="AC5683" s="182">
        <v>3</v>
      </c>
      <c r="AD5683" s="182">
        <v>779.87</v>
      </c>
      <c r="AF5683" s="182" t="s">
        <v>10843</v>
      </c>
      <c r="AG5683" s="182" t="s">
        <v>17312</v>
      </c>
      <c r="AH5683" s="182" t="s">
        <v>2993</v>
      </c>
      <c r="AI5683" s="182" t="s">
        <v>17315</v>
      </c>
    </row>
    <row r="5684" spans="25:35" x14ac:dyDescent="0.4">
      <c r="Y5684" s="182" t="s">
        <v>10856</v>
      </c>
      <c r="Z5684" s="182">
        <v>1978</v>
      </c>
      <c r="AA5684" s="182">
        <v>4027.2</v>
      </c>
      <c r="AB5684" s="182">
        <v>157</v>
      </c>
      <c r="AC5684" s="182">
        <v>5</v>
      </c>
      <c r="AD5684" s="182">
        <v>3046.5</v>
      </c>
      <c r="AF5684" s="182" t="s">
        <v>10845</v>
      </c>
      <c r="AG5684" s="182" t="s">
        <v>17312</v>
      </c>
      <c r="AH5684" s="182" t="s">
        <v>2993</v>
      </c>
      <c r="AI5684" s="182" t="s">
        <v>17315</v>
      </c>
    </row>
    <row r="5685" spans="25:35" x14ac:dyDescent="0.4">
      <c r="Y5685" s="182" t="s">
        <v>10857</v>
      </c>
      <c r="Z5685" s="182">
        <v>1979</v>
      </c>
      <c r="AA5685" s="182">
        <v>4025.6</v>
      </c>
      <c r="AB5685" s="182">
        <v>133</v>
      </c>
      <c r="AC5685" s="182">
        <v>5</v>
      </c>
      <c r="AD5685" s="182">
        <v>4025.6</v>
      </c>
      <c r="AF5685" s="182" t="s">
        <v>10846</v>
      </c>
      <c r="AG5685" s="182" t="s">
        <v>17312</v>
      </c>
      <c r="AH5685" s="182" t="s">
        <v>2993</v>
      </c>
      <c r="AI5685" s="182" t="s">
        <v>17042</v>
      </c>
    </row>
    <row r="5686" spans="25:35" x14ac:dyDescent="0.4">
      <c r="Y5686" s="182" t="s">
        <v>1929</v>
      </c>
      <c r="Z5686" s="182">
        <v>1986</v>
      </c>
      <c r="AA5686" s="182">
        <v>3374.6</v>
      </c>
      <c r="AB5686" s="182">
        <v>151</v>
      </c>
      <c r="AC5686" s="182">
        <v>5</v>
      </c>
      <c r="AD5686" s="182">
        <v>2594.6999999999998</v>
      </c>
      <c r="AF5686" s="182" t="s">
        <v>1927</v>
      </c>
      <c r="AG5686" s="182" t="s">
        <v>17312</v>
      </c>
      <c r="AH5686" s="182" t="s">
        <v>2993</v>
      </c>
      <c r="AI5686" s="182" t="s">
        <v>17042</v>
      </c>
    </row>
    <row r="5687" spans="25:35" x14ac:dyDescent="0.4">
      <c r="Y5687" s="182" t="s">
        <v>10859</v>
      </c>
      <c r="Z5687" s="182">
        <v>1980</v>
      </c>
      <c r="AA5687" s="182">
        <v>3952.9</v>
      </c>
      <c r="AB5687" s="182">
        <v>60</v>
      </c>
      <c r="AC5687" s="182">
        <v>5</v>
      </c>
      <c r="AD5687" s="182">
        <v>3064.9</v>
      </c>
      <c r="AF5687" s="182" t="s">
        <v>10849</v>
      </c>
      <c r="AG5687" s="182" t="s">
        <v>17312</v>
      </c>
      <c r="AH5687" s="182" t="s">
        <v>2993</v>
      </c>
      <c r="AI5687" s="182" t="s">
        <v>17040</v>
      </c>
    </row>
    <row r="5688" spans="25:35" x14ac:dyDescent="0.4">
      <c r="Y5688" s="182" t="s">
        <v>10860</v>
      </c>
      <c r="Z5688" s="182">
        <v>1981</v>
      </c>
      <c r="AA5688" s="182">
        <v>4025.4</v>
      </c>
      <c r="AB5688" s="182">
        <v>141</v>
      </c>
      <c r="AC5688" s="182">
        <v>5</v>
      </c>
      <c r="AD5688" s="182">
        <v>4025.4</v>
      </c>
      <c r="AF5688" s="182" t="s">
        <v>10850</v>
      </c>
      <c r="AG5688" s="182" t="s">
        <v>17312</v>
      </c>
      <c r="AH5688" s="182" t="s">
        <v>17347</v>
      </c>
      <c r="AI5688" s="182" t="s">
        <v>17042</v>
      </c>
    </row>
    <row r="5689" spans="25:35" x14ac:dyDescent="0.4">
      <c r="Y5689" s="182" t="s">
        <v>10862</v>
      </c>
      <c r="Z5689" s="182">
        <v>1981</v>
      </c>
      <c r="AA5689" s="182">
        <v>3997.88</v>
      </c>
      <c r="AB5689" s="182">
        <v>140</v>
      </c>
      <c r="AC5689" s="182">
        <v>5</v>
      </c>
      <c r="AD5689" s="182">
        <v>3051.48</v>
      </c>
      <c r="AF5689" s="182" t="s">
        <v>10852</v>
      </c>
      <c r="AG5689" s="182" t="s">
        <v>17312</v>
      </c>
      <c r="AH5689" s="182" t="s">
        <v>2993</v>
      </c>
      <c r="AI5689" s="182" t="s">
        <v>17315</v>
      </c>
    </row>
    <row r="5690" spans="25:35" x14ac:dyDescent="0.4">
      <c r="Y5690" s="182" t="s">
        <v>1930</v>
      </c>
      <c r="Z5690" s="182">
        <v>1988</v>
      </c>
      <c r="AA5690" s="182">
        <v>4049.9</v>
      </c>
      <c r="AB5690" s="182">
        <v>159</v>
      </c>
      <c r="AC5690" s="182">
        <v>5</v>
      </c>
      <c r="AD5690" s="182">
        <v>4049.9</v>
      </c>
      <c r="AF5690" s="182" t="s">
        <v>1928</v>
      </c>
      <c r="AG5690" s="182" t="s">
        <v>17312</v>
      </c>
      <c r="AH5690" s="182" t="s">
        <v>2993</v>
      </c>
      <c r="AI5690" s="182" t="s">
        <v>17315</v>
      </c>
    </row>
    <row r="5691" spans="25:35" x14ac:dyDescent="0.4">
      <c r="Y5691" s="182" t="s">
        <v>1931</v>
      </c>
      <c r="Z5691" s="182">
        <v>1987</v>
      </c>
      <c r="AA5691" s="182">
        <v>3512.8</v>
      </c>
      <c r="AB5691" s="182">
        <v>114</v>
      </c>
      <c r="AC5691" s="182">
        <v>5</v>
      </c>
      <c r="AD5691" s="182">
        <v>3512.8</v>
      </c>
      <c r="AF5691" s="182" t="s">
        <v>10854</v>
      </c>
      <c r="AG5691" s="182" t="s">
        <v>17312</v>
      </c>
      <c r="AH5691" s="182" t="s">
        <v>2993</v>
      </c>
      <c r="AI5691" s="182" t="s">
        <v>17322</v>
      </c>
    </row>
    <row r="5692" spans="25:35" x14ac:dyDescent="0.4">
      <c r="Y5692" s="182" t="s">
        <v>1932</v>
      </c>
      <c r="Z5692" s="182">
        <v>1986</v>
      </c>
      <c r="AA5692" s="182">
        <v>2851.99</v>
      </c>
      <c r="AB5692" s="182">
        <v>145</v>
      </c>
      <c r="AC5692" s="182">
        <v>5</v>
      </c>
      <c r="AD5692" s="182">
        <v>2360.59</v>
      </c>
      <c r="AF5692" s="182" t="s">
        <v>10856</v>
      </c>
      <c r="AG5692" s="182" t="s">
        <v>17319</v>
      </c>
      <c r="AH5692" s="182" t="s">
        <v>2993</v>
      </c>
      <c r="AI5692" s="182" t="s">
        <v>17315</v>
      </c>
    </row>
    <row r="5693" spans="25:35" x14ac:dyDescent="0.4">
      <c r="Y5693" s="182" t="s">
        <v>1933</v>
      </c>
      <c r="Z5693" s="182">
        <v>1987</v>
      </c>
      <c r="AA5693" s="182">
        <v>3451.53</v>
      </c>
      <c r="AB5693" s="182">
        <v>142</v>
      </c>
      <c r="AC5693" s="182">
        <v>5</v>
      </c>
      <c r="AD5693" s="182">
        <v>3451.53</v>
      </c>
      <c r="AF5693" s="182" t="s">
        <v>10857</v>
      </c>
      <c r="AG5693" s="182" t="s">
        <v>17319</v>
      </c>
      <c r="AH5693" s="182" t="s">
        <v>2993</v>
      </c>
      <c r="AI5693" s="182" t="s">
        <v>17315</v>
      </c>
    </row>
    <row r="5694" spans="25:35" x14ac:dyDescent="0.4">
      <c r="Y5694" s="182" t="s">
        <v>1934</v>
      </c>
      <c r="Z5694" s="182">
        <v>1966</v>
      </c>
      <c r="AA5694" s="182">
        <v>933.75</v>
      </c>
      <c r="AB5694" s="182">
        <v>50</v>
      </c>
      <c r="AC5694" s="182">
        <v>2</v>
      </c>
      <c r="AD5694" s="182">
        <v>851.6</v>
      </c>
      <c r="AF5694" s="182" t="s">
        <v>1929</v>
      </c>
      <c r="AG5694" s="182" t="s">
        <v>17312</v>
      </c>
      <c r="AH5694" s="182" t="s">
        <v>2993</v>
      </c>
      <c r="AI5694" s="182" t="s">
        <v>17315</v>
      </c>
    </row>
    <row r="5695" spans="25:35" x14ac:dyDescent="0.4">
      <c r="Y5695" s="182" t="s">
        <v>1935</v>
      </c>
      <c r="Z5695" s="182">
        <v>1960</v>
      </c>
      <c r="AA5695" s="182">
        <v>600.73</v>
      </c>
      <c r="AB5695" s="182">
        <v>29</v>
      </c>
      <c r="AC5695" s="182">
        <v>2</v>
      </c>
      <c r="AD5695" s="182">
        <v>600.73</v>
      </c>
      <c r="AF5695" s="182" t="s">
        <v>10859</v>
      </c>
      <c r="AG5695" s="182" t="s">
        <v>17319</v>
      </c>
      <c r="AH5695" s="182" t="s">
        <v>2993</v>
      </c>
      <c r="AI5695" s="182" t="s">
        <v>17315</v>
      </c>
    </row>
    <row r="5696" spans="25:35" x14ac:dyDescent="0.4">
      <c r="Y5696" s="182" t="s">
        <v>10865</v>
      </c>
      <c r="Z5696" s="182">
        <v>1964</v>
      </c>
      <c r="AA5696" s="182">
        <v>596.73</v>
      </c>
      <c r="AB5696" s="182">
        <v>25</v>
      </c>
      <c r="AC5696" s="182">
        <v>2</v>
      </c>
      <c r="AD5696" s="182">
        <v>596.73</v>
      </c>
      <c r="AF5696" s="182" t="s">
        <v>10860</v>
      </c>
      <c r="AG5696" s="182" t="s">
        <v>17319</v>
      </c>
      <c r="AH5696" s="182" t="s">
        <v>2993</v>
      </c>
      <c r="AI5696" s="182" t="s">
        <v>17315</v>
      </c>
    </row>
    <row r="5697" spans="25:35" x14ac:dyDescent="0.4">
      <c r="Y5697" s="182" t="s">
        <v>10867</v>
      </c>
      <c r="Z5697" s="182">
        <v>1962</v>
      </c>
      <c r="AA5697" s="182">
        <v>671.98</v>
      </c>
      <c r="AB5697" s="182">
        <v>38</v>
      </c>
      <c r="AC5697" s="182">
        <v>2</v>
      </c>
      <c r="AD5697" s="182">
        <v>624.21</v>
      </c>
      <c r="AF5697" s="182" t="s">
        <v>10862</v>
      </c>
      <c r="AG5697" s="182" t="s">
        <v>17319</v>
      </c>
      <c r="AH5697" s="182" t="s">
        <v>2993</v>
      </c>
      <c r="AI5697" s="182" t="s">
        <v>17315</v>
      </c>
    </row>
    <row r="5698" spans="25:35" x14ac:dyDescent="0.4">
      <c r="Y5698" s="182" t="s">
        <v>1936</v>
      </c>
      <c r="Z5698" s="182">
        <v>1961</v>
      </c>
      <c r="AA5698" s="182">
        <v>674.19</v>
      </c>
      <c r="AB5698" s="182">
        <v>26</v>
      </c>
      <c r="AC5698" s="182">
        <v>2</v>
      </c>
      <c r="AD5698" s="182">
        <v>674.19</v>
      </c>
      <c r="AF5698" s="182" t="s">
        <v>1930</v>
      </c>
      <c r="AG5698" s="182" t="s">
        <v>17312</v>
      </c>
      <c r="AH5698" s="182" t="s">
        <v>2993</v>
      </c>
      <c r="AI5698" s="182" t="s">
        <v>17315</v>
      </c>
    </row>
    <row r="5699" spans="25:35" x14ac:dyDescent="0.4">
      <c r="Y5699" s="182" t="s">
        <v>10869</v>
      </c>
      <c r="Z5699" s="182">
        <v>1975</v>
      </c>
      <c r="AA5699" s="182">
        <v>5985.38</v>
      </c>
      <c r="AB5699" s="182">
        <v>202</v>
      </c>
      <c r="AC5699" s="182">
        <v>5</v>
      </c>
      <c r="AD5699" s="182">
        <v>5985.38</v>
      </c>
      <c r="AF5699" s="182" t="s">
        <v>1931</v>
      </c>
      <c r="AG5699" s="182" t="s">
        <v>17312</v>
      </c>
      <c r="AH5699" s="182" t="s">
        <v>2993</v>
      </c>
      <c r="AI5699" s="182" t="s">
        <v>17315</v>
      </c>
    </row>
    <row r="5700" spans="25:35" x14ac:dyDescent="0.4">
      <c r="Y5700" s="182" t="s">
        <v>1937</v>
      </c>
      <c r="Z5700" s="182">
        <v>1967</v>
      </c>
      <c r="AA5700" s="182">
        <v>706.22</v>
      </c>
      <c r="AB5700" s="182">
        <v>29</v>
      </c>
      <c r="AC5700" s="182">
        <v>2</v>
      </c>
      <c r="AD5700" s="182">
        <v>658.16</v>
      </c>
      <c r="AF5700" s="182" t="s">
        <v>1932</v>
      </c>
      <c r="AG5700" s="182" t="s">
        <v>17312</v>
      </c>
      <c r="AH5700" s="182" t="s">
        <v>2993</v>
      </c>
      <c r="AI5700" s="182" t="s">
        <v>17040</v>
      </c>
    </row>
    <row r="5701" spans="25:35" x14ac:dyDescent="0.4">
      <c r="Y5701" s="182" t="s">
        <v>10871</v>
      </c>
      <c r="Z5701" s="182">
        <v>1970</v>
      </c>
      <c r="AA5701" s="182">
        <v>2122.94</v>
      </c>
      <c r="AB5701" s="182">
        <v>160</v>
      </c>
      <c r="AC5701" s="182">
        <v>5</v>
      </c>
      <c r="AD5701" s="182">
        <v>2122.94</v>
      </c>
      <c r="AF5701" s="182" t="s">
        <v>1933</v>
      </c>
      <c r="AG5701" s="182" t="s">
        <v>17312</v>
      </c>
      <c r="AH5701" s="182" t="s">
        <v>2993</v>
      </c>
      <c r="AI5701" s="182" t="s">
        <v>17040</v>
      </c>
    </row>
    <row r="5702" spans="25:35" x14ac:dyDescent="0.4">
      <c r="Y5702" s="182" t="s">
        <v>10872</v>
      </c>
      <c r="Z5702" s="182">
        <v>1967</v>
      </c>
      <c r="AA5702" s="182">
        <v>698.73</v>
      </c>
      <c r="AB5702" s="182">
        <v>21</v>
      </c>
      <c r="AC5702" s="182">
        <v>2</v>
      </c>
      <c r="AD5702" s="182">
        <v>698.73</v>
      </c>
      <c r="AF5702" s="182" t="s">
        <v>1934</v>
      </c>
      <c r="AG5702" s="182" t="s">
        <v>17312</v>
      </c>
      <c r="AH5702" s="182" t="s">
        <v>2993</v>
      </c>
      <c r="AI5702" s="182" t="s">
        <v>17322</v>
      </c>
    </row>
    <row r="5703" spans="25:35" x14ac:dyDescent="0.4">
      <c r="Y5703" s="182" t="s">
        <v>10874</v>
      </c>
      <c r="Z5703" s="182">
        <v>1968</v>
      </c>
      <c r="AA5703" s="182">
        <v>695.1</v>
      </c>
      <c r="AB5703" s="182">
        <v>24</v>
      </c>
      <c r="AC5703" s="182">
        <v>2</v>
      </c>
      <c r="AD5703" s="182">
        <v>645.95000000000005</v>
      </c>
      <c r="AF5703" s="182" t="s">
        <v>1935</v>
      </c>
      <c r="AG5703" s="182" t="s">
        <v>17312</v>
      </c>
      <c r="AH5703" s="182" t="s">
        <v>2993</v>
      </c>
      <c r="AI5703" s="182" t="s">
        <v>17042</v>
      </c>
    </row>
    <row r="5704" spans="25:35" x14ac:dyDescent="0.4">
      <c r="Y5704" s="182" t="s">
        <v>10876</v>
      </c>
      <c r="Z5704" s="182">
        <v>1966</v>
      </c>
      <c r="AA5704" s="182">
        <v>668.3</v>
      </c>
      <c r="AB5704" s="182">
        <v>24</v>
      </c>
      <c r="AC5704" s="182">
        <v>2</v>
      </c>
      <c r="AD5704" s="182">
        <v>616</v>
      </c>
      <c r="AF5704" s="182" t="s">
        <v>10865</v>
      </c>
      <c r="AG5704" s="182" t="s">
        <v>17312</v>
      </c>
      <c r="AH5704" s="182" t="s">
        <v>2993</v>
      </c>
      <c r="AI5704" s="182" t="s">
        <v>17042</v>
      </c>
    </row>
    <row r="5705" spans="25:35" x14ac:dyDescent="0.4">
      <c r="Y5705" s="182" t="s">
        <v>10878</v>
      </c>
      <c r="Z5705" s="182">
        <v>1950</v>
      </c>
      <c r="AA5705" s="182">
        <v>673</v>
      </c>
      <c r="AB5705" s="182">
        <v>9</v>
      </c>
      <c r="AC5705" s="182">
        <v>2</v>
      </c>
      <c r="AD5705" s="182">
        <v>624.1</v>
      </c>
      <c r="AF5705" s="182" t="s">
        <v>10867</v>
      </c>
      <c r="AG5705" s="182" t="s">
        <v>17312</v>
      </c>
      <c r="AH5705" s="182" t="s">
        <v>2993</v>
      </c>
      <c r="AI5705" s="182" t="s">
        <v>17042</v>
      </c>
    </row>
    <row r="5706" spans="25:35" x14ac:dyDescent="0.4">
      <c r="Y5706" s="182" t="s">
        <v>10879</v>
      </c>
      <c r="Z5706" s="182">
        <v>1968</v>
      </c>
      <c r="AA5706" s="182">
        <v>747.24</v>
      </c>
      <c r="AB5706" s="182">
        <v>33</v>
      </c>
      <c r="AC5706" s="182">
        <v>2</v>
      </c>
      <c r="AD5706" s="182">
        <v>747.24</v>
      </c>
      <c r="AF5706" s="182" t="s">
        <v>1936</v>
      </c>
      <c r="AG5706" s="182" t="s">
        <v>17312</v>
      </c>
      <c r="AH5706" s="182" t="s">
        <v>2993</v>
      </c>
      <c r="AI5706" s="182" t="s">
        <v>17042</v>
      </c>
    </row>
    <row r="5707" spans="25:35" x14ac:dyDescent="0.4">
      <c r="Y5707" s="182" t="s">
        <v>10880</v>
      </c>
      <c r="Z5707" s="182">
        <v>1968</v>
      </c>
      <c r="AA5707" s="182">
        <v>704.93</v>
      </c>
      <c r="AB5707" s="182">
        <v>39</v>
      </c>
      <c r="AC5707" s="182">
        <v>2</v>
      </c>
      <c r="AD5707" s="182">
        <v>704.93</v>
      </c>
      <c r="AF5707" s="182" t="s">
        <v>10869</v>
      </c>
      <c r="AG5707" s="182" t="s">
        <v>17319</v>
      </c>
      <c r="AH5707" s="182" t="s">
        <v>2993</v>
      </c>
      <c r="AI5707" s="182" t="s">
        <v>17320</v>
      </c>
    </row>
    <row r="5708" spans="25:35" x14ac:dyDescent="0.4">
      <c r="Y5708" s="182" t="s">
        <v>10882</v>
      </c>
      <c r="Z5708" s="182">
        <v>1951</v>
      </c>
      <c r="AA5708" s="182">
        <v>442.05</v>
      </c>
      <c r="AB5708" s="182">
        <v>21</v>
      </c>
      <c r="AC5708" s="182">
        <v>2</v>
      </c>
      <c r="AD5708" s="182">
        <v>442.05</v>
      </c>
      <c r="AF5708" s="182" t="s">
        <v>1937</v>
      </c>
      <c r="AG5708" s="182" t="s">
        <v>17312</v>
      </c>
      <c r="AH5708" s="182" t="s">
        <v>2993</v>
      </c>
      <c r="AI5708" s="182" t="s">
        <v>17042</v>
      </c>
    </row>
    <row r="5709" spans="25:35" x14ac:dyDescent="0.4">
      <c r="Y5709" s="182" t="s">
        <v>10884</v>
      </c>
      <c r="Z5709" s="182">
        <v>1975</v>
      </c>
      <c r="AA5709" s="182">
        <v>5104.3599999999997</v>
      </c>
      <c r="AB5709" s="182">
        <v>159</v>
      </c>
      <c r="AC5709" s="182">
        <v>5</v>
      </c>
      <c r="AD5709" s="182">
        <v>5104.3599999999997</v>
      </c>
      <c r="AF5709" s="182" t="s">
        <v>10871</v>
      </c>
      <c r="AG5709" s="182" t="s">
        <v>17312</v>
      </c>
      <c r="AH5709" s="182" t="s">
        <v>2993</v>
      </c>
      <c r="AI5709" s="182" t="s">
        <v>17040</v>
      </c>
    </row>
    <row r="5710" spans="25:35" x14ac:dyDescent="0.4">
      <c r="Y5710" s="182" t="s">
        <v>10886</v>
      </c>
      <c r="Z5710" s="182">
        <v>1972</v>
      </c>
      <c r="AA5710" s="182">
        <v>5806.44</v>
      </c>
      <c r="AB5710" s="182">
        <v>211</v>
      </c>
      <c r="AC5710" s="182">
        <v>5</v>
      </c>
      <c r="AD5710" s="182">
        <v>4487.95</v>
      </c>
      <c r="AF5710" s="182" t="s">
        <v>10872</v>
      </c>
      <c r="AG5710" s="182" t="s">
        <v>17312</v>
      </c>
      <c r="AH5710" s="182" t="s">
        <v>2993</v>
      </c>
      <c r="AI5710" s="182" t="s">
        <v>17042</v>
      </c>
    </row>
    <row r="5711" spans="25:35" x14ac:dyDescent="0.4">
      <c r="Y5711" s="182" t="s">
        <v>10887</v>
      </c>
      <c r="Z5711" s="182">
        <v>1973</v>
      </c>
      <c r="AA5711" s="182">
        <v>6039.17</v>
      </c>
      <c r="AB5711" s="182">
        <v>184</v>
      </c>
      <c r="AC5711" s="182">
        <v>5</v>
      </c>
      <c r="AD5711" s="182">
        <v>6039.17</v>
      </c>
      <c r="AF5711" s="182" t="s">
        <v>10874</v>
      </c>
      <c r="AG5711" s="182" t="s">
        <v>17312</v>
      </c>
      <c r="AH5711" s="182" t="s">
        <v>2993</v>
      </c>
      <c r="AI5711" s="182" t="s">
        <v>17042</v>
      </c>
    </row>
    <row r="5712" spans="25:35" x14ac:dyDescent="0.4">
      <c r="Y5712" s="182" t="s">
        <v>10889</v>
      </c>
      <c r="Z5712" s="182">
        <v>1972</v>
      </c>
      <c r="AA5712" s="182">
        <v>4024.82</v>
      </c>
      <c r="AB5712" s="182">
        <v>128</v>
      </c>
      <c r="AC5712" s="182">
        <v>5</v>
      </c>
      <c r="AD5712" s="182">
        <v>4024.82</v>
      </c>
      <c r="AF5712" s="182" t="s">
        <v>10876</v>
      </c>
      <c r="AG5712" s="182" t="s">
        <v>17312</v>
      </c>
      <c r="AH5712" s="182" t="s">
        <v>2993</v>
      </c>
      <c r="AI5712" s="182" t="s">
        <v>17042</v>
      </c>
    </row>
    <row r="5713" spans="25:35" x14ac:dyDescent="0.4">
      <c r="Y5713" s="182" t="s">
        <v>10891</v>
      </c>
      <c r="Z5713" s="182">
        <v>1973</v>
      </c>
      <c r="AA5713" s="182">
        <v>6042.57</v>
      </c>
      <c r="AB5713" s="182">
        <v>176</v>
      </c>
      <c r="AC5713" s="182">
        <v>5</v>
      </c>
      <c r="AD5713" s="182">
        <v>6042.57</v>
      </c>
      <c r="AF5713" s="182" t="s">
        <v>10878</v>
      </c>
      <c r="AG5713" s="182" t="s">
        <v>17312</v>
      </c>
      <c r="AH5713" s="182" t="s">
        <v>2993</v>
      </c>
      <c r="AI5713" s="182" t="s">
        <v>17042</v>
      </c>
    </row>
    <row r="5714" spans="25:35" x14ac:dyDescent="0.4">
      <c r="Y5714" s="182" t="s">
        <v>10893</v>
      </c>
      <c r="Z5714" s="182">
        <v>1972</v>
      </c>
      <c r="AA5714" s="182">
        <v>5810.75</v>
      </c>
      <c r="AB5714" s="182">
        <v>216</v>
      </c>
      <c r="AC5714" s="182">
        <v>5</v>
      </c>
      <c r="AD5714" s="182">
        <v>5810.75</v>
      </c>
      <c r="AF5714" s="182" t="s">
        <v>10879</v>
      </c>
      <c r="AG5714" s="182" t="s">
        <v>17312</v>
      </c>
      <c r="AH5714" s="182" t="s">
        <v>2993</v>
      </c>
      <c r="AI5714" s="182" t="s">
        <v>17042</v>
      </c>
    </row>
    <row r="5715" spans="25:35" x14ac:dyDescent="0.4">
      <c r="Y5715" s="182" t="s">
        <v>10896</v>
      </c>
      <c r="Z5715" s="182">
        <v>1974</v>
      </c>
      <c r="AA5715" s="182">
        <v>4569.33</v>
      </c>
      <c r="AB5715" s="182">
        <v>150</v>
      </c>
      <c r="AC5715" s="182">
        <v>5</v>
      </c>
      <c r="AD5715" s="182">
        <v>4569.33</v>
      </c>
      <c r="AF5715" s="182" t="s">
        <v>10880</v>
      </c>
      <c r="AG5715" s="182" t="s">
        <v>17312</v>
      </c>
      <c r="AH5715" s="182" t="s">
        <v>2993</v>
      </c>
      <c r="AI5715" s="182" t="s">
        <v>17042</v>
      </c>
    </row>
    <row r="5716" spans="25:35" x14ac:dyDescent="0.4">
      <c r="Y5716" s="182" t="s">
        <v>10897</v>
      </c>
      <c r="Z5716" s="182">
        <v>1973</v>
      </c>
      <c r="AA5716" s="182">
        <v>4001.63</v>
      </c>
      <c r="AB5716" s="182">
        <v>132</v>
      </c>
      <c r="AC5716" s="182">
        <v>5</v>
      </c>
      <c r="AD5716" s="182">
        <v>4001.63</v>
      </c>
      <c r="AF5716" s="182" t="s">
        <v>10882</v>
      </c>
      <c r="AG5716" s="182" t="s">
        <v>17323</v>
      </c>
      <c r="AH5716" s="182" t="s">
        <v>2993</v>
      </c>
      <c r="AI5716" s="182" t="s">
        <v>17042</v>
      </c>
    </row>
    <row r="5717" spans="25:35" x14ac:dyDescent="0.4">
      <c r="Y5717" s="182" t="s">
        <v>10898</v>
      </c>
      <c r="Z5717" s="182">
        <v>1987</v>
      </c>
      <c r="AA5717" s="182">
        <v>1643.9</v>
      </c>
      <c r="AB5717" s="182">
        <v>108</v>
      </c>
      <c r="AC5717" s="182">
        <v>5</v>
      </c>
      <c r="AD5717" s="182">
        <v>1544.3</v>
      </c>
      <c r="AF5717" s="182" t="s">
        <v>10884</v>
      </c>
      <c r="AG5717" s="182" t="s">
        <v>17312</v>
      </c>
      <c r="AH5717" s="182" t="s">
        <v>2993</v>
      </c>
      <c r="AI5717" s="182" t="s">
        <v>17320</v>
      </c>
    </row>
    <row r="5718" spans="25:35" x14ac:dyDescent="0.4">
      <c r="Y5718" s="182" t="s">
        <v>10899</v>
      </c>
      <c r="Z5718" s="182">
        <v>1961</v>
      </c>
      <c r="AA5718" s="182">
        <v>558.20000000000005</v>
      </c>
      <c r="AB5718" s="182">
        <v>30</v>
      </c>
      <c r="AC5718" s="182">
        <v>2</v>
      </c>
      <c r="AD5718" s="182">
        <v>367.2</v>
      </c>
      <c r="AF5718" s="182" t="s">
        <v>10886</v>
      </c>
      <c r="AG5718" s="182" t="s">
        <v>17319</v>
      </c>
      <c r="AH5718" s="182" t="s">
        <v>2993</v>
      </c>
      <c r="AI5718" s="182" t="s">
        <v>17331</v>
      </c>
    </row>
    <row r="5719" spans="25:35" x14ac:dyDescent="0.4">
      <c r="Y5719" s="182" t="s">
        <v>10901</v>
      </c>
      <c r="Z5719" s="182">
        <v>1962</v>
      </c>
      <c r="AA5719" s="182">
        <v>370.6</v>
      </c>
      <c r="AB5719" s="182">
        <v>24</v>
      </c>
      <c r="AC5719" s="182">
        <v>2</v>
      </c>
      <c r="AD5719" s="182">
        <v>370.6</v>
      </c>
      <c r="AF5719" s="182" t="s">
        <v>10887</v>
      </c>
      <c r="AG5719" s="182" t="s">
        <v>17319</v>
      </c>
      <c r="AH5719" s="182" t="s">
        <v>2993</v>
      </c>
      <c r="AI5719" s="182" t="s">
        <v>17320</v>
      </c>
    </row>
    <row r="5720" spans="25:35" x14ac:dyDescent="0.4">
      <c r="Y5720" s="182" t="s">
        <v>10904</v>
      </c>
      <c r="Z5720" s="182">
        <v>1963</v>
      </c>
      <c r="AA5720" s="182">
        <v>620.1</v>
      </c>
      <c r="AB5720" s="182">
        <v>33</v>
      </c>
      <c r="AC5720" s="182">
        <v>2</v>
      </c>
      <c r="AD5720" s="182">
        <v>620.1</v>
      </c>
      <c r="AF5720" s="182" t="s">
        <v>10889</v>
      </c>
      <c r="AG5720" s="182" t="s">
        <v>17319</v>
      </c>
      <c r="AH5720" s="182" t="s">
        <v>2993</v>
      </c>
      <c r="AI5720" s="182" t="s">
        <v>17315</v>
      </c>
    </row>
    <row r="5721" spans="25:35" x14ac:dyDescent="0.4">
      <c r="Y5721" s="182" t="s">
        <v>2957</v>
      </c>
      <c r="Z5721" s="182">
        <v>1965</v>
      </c>
      <c r="AA5721" s="182">
        <v>684.27</v>
      </c>
      <c r="AB5721" s="182">
        <v>30</v>
      </c>
      <c r="AC5721" s="182">
        <v>2</v>
      </c>
      <c r="AD5721" s="182">
        <v>684.27</v>
      </c>
      <c r="AF5721" s="182" t="s">
        <v>10891</v>
      </c>
      <c r="AG5721" s="182" t="s">
        <v>17319</v>
      </c>
      <c r="AH5721" s="182" t="s">
        <v>2993</v>
      </c>
      <c r="AI5721" s="182" t="s">
        <v>17320</v>
      </c>
    </row>
    <row r="5722" spans="25:35" x14ac:dyDescent="0.4">
      <c r="Y5722" s="182" t="s">
        <v>1938</v>
      </c>
      <c r="Z5722" s="182">
        <v>1990</v>
      </c>
      <c r="AA5722" s="182">
        <v>2187.0100000000002</v>
      </c>
      <c r="AB5722" s="182">
        <v>59</v>
      </c>
      <c r="AC5722" s="182">
        <v>2</v>
      </c>
      <c r="AD5722" s="182">
        <v>2187.0100000000002</v>
      </c>
      <c r="AF5722" s="182" t="s">
        <v>10893</v>
      </c>
      <c r="AG5722" s="182" t="s">
        <v>17319</v>
      </c>
      <c r="AH5722" s="182" t="s">
        <v>2993</v>
      </c>
      <c r="AI5722" s="182" t="s">
        <v>17331</v>
      </c>
    </row>
    <row r="5723" spans="25:35" x14ac:dyDescent="0.4">
      <c r="Y5723" s="182" t="s">
        <v>10907</v>
      </c>
      <c r="Z5723" s="182">
        <v>1962</v>
      </c>
      <c r="AA5723" s="182">
        <v>268</v>
      </c>
      <c r="AB5723" s="182">
        <v>19</v>
      </c>
      <c r="AC5723" s="182">
        <v>2</v>
      </c>
      <c r="AD5723" s="182">
        <v>268</v>
      </c>
      <c r="AF5723" s="182" t="s">
        <v>10896</v>
      </c>
      <c r="AG5723" s="182" t="s">
        <v>17319</v>
      </c>
      <c r="AH5723" s="182" t="s">
        <v>17528</v>
      </c>
      <c r="AI5723" s="182" t="s">
        <v>17320</v>
      </c>
    </row>
    <row r="5724" spans="25:35" x14ac:dyDescent="0.4">
      <c r="Y5724" s="182" t="s">
        <v>1939</v>
      </c>
      <c r="Z5724" s="182">
        <v>1959</v>
      </c>
      <c r="AA5724" s="182">
        <v>428.93</v>
      </c>
      <c r="AB5724" s="182">
        <v>16</v>
      </c>
      <c r="AC5724" s="182">
        <v>2</v>
      </c>
      <c r="AD5724" s="182">
        <v>369.13</v>
      </c>
      <c r="AF5724" s="182" t="s">
        <v>10897</v>
      </c>
      <c r="AG5724" s="182" t="s">
        <v>17319</v>
      </c>
      <c r="AH5724" s="182" t="s">
        <v>2993</v>
      </c>
      <c r="AI5724" s="182" t="s">
        <v>17315</v>
      </c>
    </row>
    <row r="5725" spans="25:35" x14ac:dyDescent="0.4">
      <c r="Y5725" s="182" t="s">
        <v>17244</v>
      </c>
      <c r="Z5725" s="182">
        <v>1972</v>
      </c>
      <c r="AA5725" s="182">
        <v>788.14</v>
      </c>
      <c r="AB5725" s="182">
        <v>38</v>
      </c>
      <c r="AC5725" s="182">
        <v>2</v>
      </c>
      <c r="AD5725" s="182">
        <v>731.68</v>
      </c>
      <c r="AF5725" s="182" t="s">
        <v>10898</v>
      </c>
      <c r="AG5725" s="182" t="s">
        <v>17312</v>
      </c>
      <c r="AH5725" s="182" t="s">
        <v>17035</v>
      </c>
      <c r="AI5725" s="182" t="s">
        <v>17315</v>
      </c>
    </row>
    <row r="5726" spans="25:35" x14ac:dyDescent="0.4">
      <c r="Y5726" s="182" t="s">
        <v>17245</v>
      </c>
      <c r="Z5726" s="182">
        <v>1984</v>
      </c>
      <c r="AA5726" s="182">
        <v>761</v>
      </c>
      <c r="AB5726" s="182">
        <v>56</v>
      </c>
      <c r="AC5726" s="182">
        <v>2</v>
      </c>
      <c r="AD5726" s="182">
        <v>761</v>
      </c>
      <c r="AF5726" s="182" t="s">
        <v>10899</v>
      </c>
      <c r="AG5726" s="182" t="s">
        <v>17312</v>
      </c>
      <c r="AH5726" s="182" t="s">
        <v>17035</v>
      </c>
      <c r="AI5726" s="182" t="s">
        <v>17042</v>
      </c>
    </row>
    <row r="5727" spans="25:35" x14ac:dyDescent="0.4">
      <c r="Y5727" s="182" t="s">
        <v>17246</v>
      </c>
      <c r="Z5727" s="182">
        <v>1975</v>
      </c>
      <c r="AA5727" s="182">
        <v>725.29</v>
      </c>
      <c r="AB5727" s="182">
        <v>35</v>
      </c>
      <c r="AC5727" s="182">
        <v>2</v>
      </c>
      <c r="AD5727" s="182">
        <v>725.29</v>
      </c>
      <c r="AF5727" s="182" t="s">
        <v>10901</v>
      </c>
      <c r="AG5727" s="182" t="s">
        <v>17312</v>
      </c>
      <c r="AH5727" s="182" t="s">
        <v>17035</v>
      </c>
      <c r="AI5727" s="182" t="s">
        <v>17042</v>
      </c>
    </row>
    <row r="5728" spans="25:35" x14ac:dyDescent="0.4">
      <c r="Y5728" s="182" t="s">
        <v>17247</v>
      </c>
      <c r="Z5728" s="182">
        <v>1980</v>
      </c>
      <c r="AA5728" s="182">
        <v>510</v>
      </c>
      <c r="AB5728" s="182">
        <v>45</v>
      </c>
      <c r="AC5728" s="182">
        <v>2</v>
      </c>
      <c r="AD5728" s="182">
        <v>462.2</v>
      </c>
      <c r="AF5728" s="182" t="s">
        <v>10904</v>
      </c>
      <c r="AG5728" s="182" t="s">
        <v>17312</v>
      </c>
      <c r="AH5728" s="182" t="s">
        <v>2993</v>
      </c>
      <c r="AI5728" s="182" t="s">
        <v>17322</v>
      </c>
    </row>
    <row r="5729" spans="25:35" x14ac:dyDescent="0.4">
      <c r="Y5729" s="182" t="s">
        <v>17248</v>
      </c>
      <c r="Z5729" s="182">
        <v>1917</v>
      </c>
      <c r="AA5729" s="182">
        <v>360</v>
      </c>
      <c r="AB5729" s="182">
        <v>20</v>
      </c>
      <c r="AC5729" s="182">
        <v>1</v>
      </c>
      <c r="AD5729" s="182">
        <v>359.9</v>
      </c>
      <c r="AF5729" s="182" t="s">
        <v>2957</v>
      </c>
      <c r="AG5729" s="182" t="s">
        <v>17312</v>
      </c>
      <c r="AH5729" s="182" t="s">
        <v>17035</v>
      </c>
      <c r="AI5729" s="182" t="s">
        <v>17042</v>
      </c>
    </row>
    <row r="5730" spans="25:35" x14ac:dyDescent="0.4">
      <c r="Y5730" s="182" t="s">
        <v>10909</v>
      </c>
      <c r="Z5730" s="182">
        <v>1977</v>
      </c>
      <c r="AA5730" s="182">
        <v>464.8</v>
      </c>
      <c r="AB5730" s="182">
        <v>32</v>
      </c>
      <c r="AC5730" s="182">
        <v>2</v>
      </c>
      <c r="AD5730" s="182">
        <v>464.8</v>
      </c>
      <c r="AF5730" s="182" t="s">
        <v>1938</v>
      </c>
      <c r="AG5730" s="182" t="s">
        <v>17312</v>
      </c>
      <c r="AH5730" s="182" t="s">
        <v>2993</v>
      </c>
      <c r="AI5730" s="182" t="s">
        <v>17322</v>
      </c>
    </row>
    <row r="5731" spans="25:35" x14ac:dyDescent="0.4">
      <c r="Y5731" s="182" t="s">
        <v>10910</v>
      </c>
      <c r="Z5731" s="182">
        <v>1969</v>
      </c>
      <c r="AA5731" s="182">
        <v>707.2</v>
      </c>
      <c r="AB5731" s="182">
        <v>31</v>
      </c>
      <c r="AC5731" s="182">
        <v>2</v>
      </c>
      <c r="AD5731" s="182">
        <v>707.02</v>
      </c>
      <c r="AF5731" s="182" t="s">
        <v>10907</v>
      </c>
      <c r="AG5731" s="182" t="s">
        <v>17312</v>
      </c>
      <c r="AH5731" s="182" t="s">
        <v>17035</v>
      </c>
      <c r="AI5731" s="182" t="s">
        <v>17040</v>
      </c>
    </row>
    <row r="5732" spans="25:35" x14ac:dyDescent="0.4">
      <c r="Y5732" s="182" t="s">
        <v>10911</v>
      </c>
      <c r="Z5732" s="182">
        <v>1990</v>
      </c>
      <c r="AA5732" s="182">
        <v>1510.5</v>
      </c>
      <c r="AB5732" s="182">
        <v>34</v>
      </c>
      <c r="AC5732" s="182">
        <v>2</v>
      </c>
      <c r="AD5732" s="182">
        <v>537.9</v>
      </c>
      <c r="AF5732" s="182" t="s">
        <v>1939</v>
      </c>
      <c r="AG5732" s="182" t="s">
        <v>17312</v>
      </c>
      <c r="AH5732" s="182" t="s">
        <v>2993</v>
      </c>
      <c r="AI5732" s="182" t="s">
        <v>17040</v>
      </c>
    </row>
    <row r="5733" spans="25:35" x14ac:dyDescent="0.4">
      <c r="Y5733" s="182" t="s">
        <v>1940</v>
      </c>
      <c r="Z5733" s="182">
        <v>1987</v>
      </c>
      <c r="AA5733" s="182">
        <v>525.29999999999995</v>
      </c>
      <c r="AB5733" s="182">
        <v>51</v>
      </c>
      <c r="AC5733" s="182">
        <v>2</v>
      </c>
      <c r="AD5733" s="182">
        <v>525.29999999999995</v>
      </c>
      <c r="AF5733" s="182" t="s">
        <v>10909</v>
      </c>
      <c r="AG5733" s="182" t="s">
        <v>17312</v>
      </c>
      <c r="AH5733" s="182" t="s">
        <v>17035</v>
      </c>
      <c r="AI5733" s="182" t="s">
        <v>17042</v>
      </c>
    </row>
    <row r="5734" spans="25:35" x14ac:dyDescent="0.4">
      <c r="Y5734" s="182" t="s">
        <v>1941</v>
      </c>
      <c r="Z5734" s="182">
        <v>1981</v>
      </c>
      <c r="AA5734" s="182">
        <v>1572.8</v>
      </c>
      <c r="AB5734" s="182">
        <v>49</v>
      </c>
      <c r="AC5734" s="182">
        <v>2</v>
      </c>
      <c r="AD5734" s="182">
        <v>986.3</v>
      </c>
      <c r="AF5734" s="182" t="s">
        <v>10910</v>
      </c>
      <c r="AG5734" s="182" t="s">
        <v>17312</v>
      </c>
      <c r="AH5734" s="182" t="s">
        <v>17035</v>
      </c>
      <c r="AI5734" s="182" t="s">
        <v>17042</v>
      </c>
    </row>
    <row r="5735" spans="25:35" x14ac:dyDescent="0.4">
      <c r="Y5735" s="182" t="s">
        <v>10912</v>
      </c>
      <c r="Z5735" s="182">
        <v>1991</v>
      </c>
      <c r="AA5735" s="182">
        <v>470</v>
      </c>
      <c r="AB5735" s="182">
        <v>20</v>
      </c>
      <c r="AC5735" s="182">
        <v>3</v>
      </c>
      <c r="AD5735" s="182">
        <v>458.2</v>
      </c>
      <c r="AF5735" s="182" t="s">
        <v>10911</v>
      </c>
      <c r="AG5735" s="182" t="s">
        <v>17312</v>
      </c>
      <c r="AH5735" s="182" t="s">
        <v>2993</v>
      </c>
      <c r="AI5735" s="182" t="s">
        <v>17322</v>
      </c>
    </row>
    <row r="5736" spans="25:35" x14ac:dyDescent="0.4">
      <c r="Y5736" s="182" t="s">
        <v>10913</v>
      </c>
      <c r="Z5736" s="182">
        <v>1975</v>
      </c>
      <c r="AA5736" s="182">
        <v>723.44</v>
      </c>
      <c r="AB5736" s="182">
        <v>40</v>
      </c>
      <c r="AC5736" s="182">
        <v>2</v>
      </c>
      <c r="AD5736" s="182">
        <v>723.44</v>
      </c>
      <c r="AF5736" s="182" t="s">
        <v>1940</v>
      </c>
      <c r="AG5736" s="182" t="s">
        <v>17312</v>
      </c>
      <c r="AH5736" s="182" t="s">
        <v>17035</v>
      </c>
      <c r="AI5736" s="182" t="s">
        <v>17322</v>
      </c>
    </row>
    <row r="5737" spans="25:35" x14ac:dyDescent="0.4">
      <c r="Y5737" s="182" t="s">
        <v>10914</v>
      </c>
      <c r="Z5737" s="182">
        <v>1974</v>
      </c>
      <c r="AA5737" s="182">
        <v>1016.56</v>
      </c>
      <c r="AB5737" s="182">
        <v>42</v>
      </c>
      <c r="AC5737" s="182">
        <v>2</v>
      </c>
      <c r="AD5737" s="182">
        <v>1008.5</v>
      </c>
      <c r="AF5737" s="182" t="s">
        <v>1941</v>
      </c>
      <c r="AG5737" s="182" t="s">
        <v>17312</v>
      </c>
      <c r="AH5737" s="182" t="s">
        <v>17035</v>
      </c>
      <c r="AI5737" s="182" t="s">
        <v>17322</v>
      </c>
    </row>
    <row r="5738" spans="25:35" x14ac:dyDescent="0.4">
      <c r="Y5738" s="182" t="s">
        <v>2961</v>
      </c>
      <c r="Z5738" s="182">
        <v>1982</v>
      </c>
      <c r="AA5738" s="182">
        <v>553.20000000000005</v>
      </c>
      <c r="AB5738" s="182">
        <v>38</v>
      </c>
      <c r="AC5738" s="182">
        <v>2</v>
      </c>
      <c r="AD5738" s="182">
        <v>553.20000000000005</v>
      </c>
      <c r="AF5738" s="182" t="s">
        <v>10912</v>
      </c>
      <c r="AG5738" s="182" t="s">
        <v>17312</v>
      </c>
      <c r="AH5738" s="182" t="s">
        <v>2993</v>
      </c>
      <c r="AI5738" s="182" t="s">
        <v>17040</v>
      </c>
    </row>
    <row r="5739" spans="25:35" x14ac:dyDescent="0.4">
      <c r="Y5739" s="182" t="s">
        <v>10916</v>
      </c>
      <c r="Z5739" s="182">
        <v>1988</v>
      </c>
      <c r="AA5739" s="182">
        <v>1753.2</v>
      </c>
      <c r="AB5739" s="182">
        <v>46</v>
      </c>
      <c r="AC5739" s="182">
        <v>2</v>
      </c>
      <c r="AD5739" s="182">
        <v>861.2</v>
      </c>
      <c r="AF5739" s="182" t="s">
        <v>10913</v>
      </c>
      <c r="AG5739" s="182" t="s">
        <v>17312</v>
      </c>
      <c r="AH5739" s="182" t="s">
        <v>17035</v>
      </c>
      <c r="AI5739" s="182" t="s">
        <v>17322</v>
      </c>
    </row>
    <row r="5740" spans="25:35" x14ac:dyDescent="0.4">
      <c r="Y5740" s="182" t="s">
        <v>10918</v>
      </c>
      <c r="Z5740" s="182">
        <v>1977</v>
      </c>
      <c r="AA5740" s="182">
        <v>1016.37</v>
      </c>
      <c r="AB5740" s="182">
        <v>35</v>
      </c>
      <c r="AC5740" s="182">
        <v>2</v>
      </c>
      <c r="AD5740" s="182">
        <v>1016.37</v>
      </c>
      <c r="AF5740" s="182" t="s">
        <v>10914</v>
      </c>
      <c r="AG5740" s="182" t="s">
        <v>17325</v>
      </c>
      <c r="AH5740" s="182" t="s">
        <v>2993</v>
      </c>
      <c r="AI5740" s="182" t="s">
        <v>17042</v>
      </c>
    </row>
    <row r="5741" spans="25:35" x14ac:dyDescent="0.4">
      <c r="Y5741" s="182" t="s">
        <v>1942</v>
      </c>
      <c r="Z5741" s="182">
        <v>1987</v>
      </c>
      <c r="AA5741" s="182">
        <v>503.4</v>
      </c>
      <c r="AB5741" s="182">
        <v>43</v>
      </c>
      <c r="AC5741" s="182">
        <v>2</v>
      </c>
      <c r="AD5741" s="182">
        <v>503.4</v>
      </c>
      <c r="AF5741" s="182" t="s">
        <v>2961</v>
      </c>
      <c r="AG5741" s="182" t="s">
        <v>17312</v>
      </c>
      <c r="AH5741" s="182" t="s">
        <v>17035</v>
      </c>
      <c r="AI5741" s="182" t="s">
        <v>17322</v>
      </c>
    </row>
    <row r="5742" spans="25:35" x14ac:dyDescent="0.4">
      <c r="Y5742" s="182" t="s">
        <v>10920</v>
      </c>
      <c r="Z5742" s="182">
        <v>1980</v>
      </c>
      <c r="AA5742" s="182">
        <v>2514.3000000000002</v>
      </c>
      <c r="AB5742" s="182">
        <v>86</v>
      </c>
      <c r="AC5742" s="182">
        <v>4</v>
      </c>
      <c r="AD5742" s="182">
        <v>2485.8000000000002</v>
      </c>
      <c r="AF5742" s="182" t="s">
        <v>10916</v>
      </c>
      <c r="AG5742" s="182" t="s">
        <v>17312</v>
      </c>
      <c r="AH5742" s="182" t="s">
        <v>17035</v>
      </c>
      <c r="AI5742" s="182" t="s">
        <v>17322</v>
      </c>
    </row>
    <row r="5743" spans="25:35" x14ac:dyDescent="0.4">
      <c r="Y5743" s="182" t="s">
        <v>10919</v>
      </c>
      <c r="Z5743" s="182">
        <v>2007</v>
      </c>
      <c r="AA5743" s="182">
        <v>2828.3</v>
      </c>
      <c r="AB5743" s="182">
        <v>39</v>
      </c>
      <c r="AC5743" s="182">
        <v>3</v>
      </c>
      <c r="AD5743" s="182">
        <v>1832</v>
      </c>
      <c r="AF5743" s="182" t="s">
        <v>10918</v>
      </c>
      <c r="AG5743" s="182" t="s">
        <v>17312</v>
      </c>
      <c r="AH5743" s="182" t="s">
        <v>2993</v>
      </c>
      <c r="AI5743" s="182" t="s">
        <v>17322</v>
      </c>
    </row>
    <row r="5744" spans="25:35" x14ac:dyDescent="0.4">
      <c r="Y5744" s="182" t="s">
        <v>10921</v>
      </c>
      <c r="Z5744" s="182">
        <v>1965</v>
      </c>
      <c r="AA5744" s="182">
        <v>616.83000000000004</v>
      </c>
      <c r="AB5744" s="182">
        <v>35</v>
      </c>
      <c r="AC5744" s="182">
        <v>2</v>
      </c>
      <c r="AD5744" s="182">
        <v>616.83000000000004</v>
      </c>
      <c r="AF5744" s="182" t="s">
        <v>1942</v>
      </c>
      <c r="AG5744" s="182" t="s">
        <v>17312</v>
      </c>
      <c r="AH5744" s="182" t="s">
        <v>17035</v>
      </c>
      <c r="AI5744" s="182" t="s">
        <v>17322</v>
      </c>
    </row>
    <row r="5745" spans="25:35" x14ac:dyDescent="0.4">
      <c r="Y5745" s="182" t="s">
        <v>10922</v>
      </c>
      <c r="Z5745" s="182">
        <v>1937</v>
      </c>
      <c r="AA5745" s="182">
        <v>471</v>
      </c>
      <c r="AB5745" s="182">
        <v>13</v>
      </c>
      <c r="AC5745" s="182">
        <v>3</v>
      </c>
      <c r="AD5745" s="182">
        <v>470.26</v>
      </c>
      <c r="AF5745" s="182" t="s">
        <v>10919</v>
      </c>
      <c r="AG5745" s="182" t="s">
        <v>17312</v>
      </c>
      <c r="AH5745" s="182" t="s">
        <v>2993</v>
      </c>
      <c r="AI5745" s="182" t="s">
        <v>17322</v>
      </c>
    </row>
    <row r="5746" spans="25:35" x14ac:dyDescent="0.4">
      <c r="Y5746" s="182" t="s">
        <v>10923</v>
      </c>
      <c r="Z5746" s="182">
        <v>1917</v>
      </c>
      <c r="AA5746" s="182">
        <v>311</v>
      </c>
      <c r="AB5746" s="182">
        <v>15</v>
      </c>
      <c r="AC5746" s="182">
        <v>2</v>
      </c>
      <c r="AD5746" s="182">
        <v>310.44</v>
      </c>
      <c r="AF5746" s="182" t="s">
        <v>10920</v>
      </c>
      <c r="AG5746" s="182" t="s">
        <v>17312</v>
      </c>
      <c r="AH5746" s="182" t="s">
        <v>2993</v>
      </c>
      <c r="AI5746" s="182" t="s">
        <v>17042</v>
      </c>
    </row>
    <row r="5747" spans="25:35" x14ac:dyDescent="0.4">
      <c r="Y5747" s="182" t="s">
        <v>1943</v>
      </c>
      <c r="Z5747" s="182">
        <v>1972</v>
      </c>
      <c r="AA5747" s="182">
        <v>669.61</v>
      </c>
      <c r="AB5747" s="182">
        <v>12</v>
      </c>
      <c r="AC5747" s="182">
        <v>2</v>
      </c>
      <c r="AD5747" s="182">
        <v>669.61</v>
      </c>
      <c r="AF5747" s="182" t="s">
        <v>10921</v>
      </c>
      <c r="AG5747" s="182" t="s">
        <v>17312</v>
      </c>
      <c r="AH5747" s="182" t="s">
        <v>17035</v>
      </c>
      <c r="AI5747" s="182" t="s">
        <v>17042</v>
      </c>
    </row>
    <row r="5748" spans="25:35" x14ac:dyDescent="0.4">
      <c r="Y5748" s="182" t="s">
        <v>10925</v>
      </c>
      <c r="Z5748" s="182">
        <v>1967</v>
      </c>
      <c r="AA5748" s="182">
        <v>626</v>
      </c>
      <c r="AB5748" s="182">
        <v>42</v>
      </c>
      <c r="AC5748" s="182">
        <v>2</v>
      </c>
      <c r="AD5748" s="182">
        <v>437.3</v>
      </c>
      <c r="AF5748" s="182" t="s">
        <v>10922</v>
      </c>
      <c r="AG5748" s="182" t="s">
        <v>17312</v>
      </c>
      <c r="AH5748" s="182" t="s">
        <v>17035</v>
      </c>
      <c r="AI5748" s="182" t="s">
        <v>17040</v>
      </c>
    </row>
    <row r="5749" spans="25:35" x14ac:dyDescent="0.4">
      <c r="Y5749" s="182" t="s">
        <v>10927</v>
      </c>
      <c r="Z5749" s="182">
        <v>1966</v>
      </c>
      <c r="AA5749" s="182">
        <v>455.44</v>
      </c>
      <c r="AB5749" s="182">
        <v>27</v>
      </c>
      <c r="AC5749" s="182">
        <v>2</v>
      </c>
      <c r="AD5749" s="182">
        <v>455.44</v>
      </c>
      <c r="AF5749" s="182" t="s">
        <v>10923</v>
      </c>
      <c r="AG5749" s="182" t="s">
        <v>17312</v>
      </c>
      <c r="AH5749" s="182" t="s">
        <v>2993</v>
      </c>
      <c r="AI5749" s="182" t="s">
        <v>17040</v>
      </c>
    </row>
    <row r="5750" spans="25:35" x14ac:dyDescent="0.4">
      <c r="Y5750" s="182" t="s">
        <v>2952</v>
      </c>
      <c r="Z5750" s="182">
        <v>1970</v>
      </c>
      <c r="AA5750" s="182">
        <v>747.1</v>
      </c>
      <c r="AB5750" s="182">
        <v>16</v>
      </c>
      <c r="AC5750" s="182">
        <v>2</v>
      </c>
      <c r="AD5750" s="182">
        <v>747.1</v>
      </c>
      <c r="AF5750" s="182" t="s">
        <v>1943</v>
      </c>
      <c r="AG5750" s="182" t="s">
        <v>17312</v>
      </c>
      <c r="AH5750" s="182" t="s">
        <v>2993</v>
      </c>
      <c r="AI5750" s="182" t="s">
        <v>17042</v>
      </c>
    </row>
    <row r="5751" spans="25:35" x14ac:dyDescent="0.4">
      <c r="Y5751" s="182" t="s">
        <v>10930</v>
      </c>
      <c r="Z5751" s="182">
        <v>1963</v>
      </c>
      <c r="AA5751" s="182">
        <v>353.1</v>
      </c>
      <c r="AB5751" s="182">
        <v>46</v>
      </c>
      <c r="AC5751" s="182">
        <v>2</v>
      </c>
      <c r="AD5751" s="182">
        <v>353.1</v>
      </c>
      <c r="AF5751" s="182" t="s">
        <v>10925</v>
      </c>
      <c r="AG5751" s="182" t="s">
        <v>17312</v>
      </c>
      <c r="AH5751" s="182" t="s">
        <v>2993</v>
      </c>
      <c r="AI5751" s="182" t="s">
        <v>17042</v>
      </c>
    </row>
    <row r="5752" spans="25:35" x14ac:dyDescent="0.4">
      <c r="Y5752" s="182" t="s">
        <v>10931</v>
      </c>
      <c r="Z5752" s="182">
        <v>1997</v>
      </c>
      <c r="AA5752" s="182">
        <v>123.3</v>
      </c>
      <c r="AB5752" s="182">
        <v>9</v>
      </c>
      <c r="AC5752" s="182">
        <v>2</v>
      </c>
      <c r="AD5752" s="182">
        <v>123.3</v>
      </c>
      <c r="AF5752" s="182" t="s">
        <v>10927</v>
      </c>
      <c r="AG5752" s="182" t="s">
        <v>17312</v>
      </c>
      <c r="AH5752" s="182" t="s">
        <v>17035</v>
      </c>
      <c r="AI5752" s="182" t="s">
        <v>17042</v>
      </c>
    </row>
    <row r="5753" spans="25:35" x14ac:dyDescent="0.4">
      <c r="Y5753" s="182" t="s">
        <v>2960</v>
      </c>
      <c r="Z5753" s="182">
        <v>1959</v>
      </c>
      <c r="AA5753" s="182">
        <v>442.01</v>
      </c>
      <c r="AB5753" s="182">
        <v>32</v>
      </c>
      <c r="AC5753" s="182">
        <v>2</v>
      </c>
      <c r="AD5753" s="182">
        <v>442.01</v>
      </c>
      <c r="AF5753" s="182" t="s">
        <v>2952</v>
      </c>
      <c r="AG5753" s="182" t="s">
        <v>17312</v>
      </c>
      <c r="AH5753" s="182" t="s">
        <v>2993</v>
      </c>
      <c r="AI5753" s="182" t="s">
        <v>17042</v>
      </c>
    </row>
    <row r="5754" spans="25:35" x14ac:dyDescent="0.4">
      <c r="Y5754" s="182" t="s">
        <v>10934</v>
      </c>
      <c r="Z5754" s="182">
        <v>2000</v>
      </c>
      <c r="AA5754" s="182">
        <v>1963.7</v>
      </c>
      <c r="AB5754" s="182">
        <v>32</v>
      </c>
      <c r="AC5754" s="182">
        <v>4</v>
      </c>
      <c r="AD5754" s="182">
        <v>1963.7</v>
      </c>
      <c r="AF5754" s="182" t="s">
        <v>10930</v>
      </c>
      <c r="AG5754" s="182" t="s">
        <v>17312</v>
      </c>
      <c r="AH5754" s="182" t="s">
        <v>17035</v>
      </c>
      <c r="AI5754" s="182" t="s">
        <v>17042</v>
      </c>
    </row>
    <row r="5755" spans="25:35" x14ac:dyDescent="0.4">
      <c r="Y5755" s="182" t="s">
        <v>1944</v>
      </c>
      <c r="Z5755" s="182">
        <v>1985</v>
      </c>
      <c r="AA5755" s="182">
        <v>505.1</v>
      </c>
      <c r="AB5755" s="182">
        <v>42</v>
      </c>
      <c r="AC5755" s="182">
        <v>2</v>
      </c>
      <c r="AD5755" s="182">
        <v>505.1</v>
      </c>
      <c r="AF5755" s="182" t="s">
        <v>10931</v>
      </c>
      <c r="AG5755" s="182" t="s">
        <v>17312</v>
      </c>
      <c r="AH5755" s="182" t="s">
        <v>17035</v>
      </c>
      <c r="AI5755" s="182" t="s">
        <v>17040</v>
      </c>
    </row>
    <row r="5756" spans="25:35" x14ac:dyDescent="0.4">
      <c r="Y5756" s="182" t="s">
        <v>10935</v>
      </c>
      <c r="Z5756" s="182">
        <v>1939</v>
      </c>
      <c r="AA5756" s="182">
        <v>235</v>
      </c>
      <c r="AB5756" s="182">
        <v>15</v>
      </c>
      <c r="AC5756" s="182">
        <v>2</v>
      </c>
      <c r="AD5756" s="182">
        <v>224.89</v>
      </c>
      <c r="AF5756" s="182" t="s">
        <v>2960</v>
      </c>
      <c r="AG5756" s="182" t="s">
        <v>17312</v>
      </c>
      <c r="AH5756" s="182" t="s">
        <v>17035</v>
      </c>
      <c r="AI5756" s="182" t="s">
        <v>17042</v>
      </c>
    </row>
    <row r="5757" spans="25:35" x14ac:dyDescent="0.4">
      <c r="Y5757" s="182" t="s">
        <v>1945</v>
      </c>
      <c r="Z5757" s="182">
        <v>1917</v>
      </c>
      <c r="AA5757" s="182">
        <v>380.91</v>
      </c>
      <c r="AB5757" s="182">
        <v>27</v>
      </c>
      <c r="AC5757" s="182">
        <v>2</v>
      </c>
      <c r="AD5757" s="182">
        <v>380.91</v>
      </c>
      <c r="AF5757" s="182" t="s">
        <v>10934</v>
      </c>
      <c r="AG5757" s="182" t="s">
        <v>17312</v>
      </c>
      <c r="AH5757" s="182" t="s">
        <v>2993</v>
      </c>
      <c r="AI5757" s="182" t="s">
        <v>17042</v>
      </c>
    </row>
    <row r="5758" spans="25:35" x14ac:dyDescent="0.4">
      <c r="Y5758" s="182" t="s">
        <v>10937</v>
      </c>
      <c r="Z5758" s="182">
        <v>1917</v>
      </c>
      <c r="AA5758" s="182">
        <v>230</v>
      </c>
      <c r="AB5758" s="182">
        <v>18</v>
      </c>
      <c r="AC5758" s="182">
        <v>2</v>
      </c>
      <c r="AD5758" s="182">
        <v>228.14</v>
      </c>
      <c r="AF5758" s="182" t="s">
        <v>1944</v>
      </c>
      <c r="AG5758" s="182" t="s">
        <v>17312</v>
      </c>
      <c r="AH5758" s="182" t="s">
        <v>17035</v>
      </c>
      <c r="AI5758" s="182" t="s">
        <v>17322</v>
      </c>
    </row>
    <row r="5759" spans="25:35" x14ac:dyDescent="0.4">
      <c r="Y5759" s="182" t="s">
        <v>1946</v>
      </c>
      <c r="Z5759" s="182">
        <v>1985</v>
      </c>
      <c r="AA5759" s="182">
        <v>6346.8</v>
      </c>
      <c r="AB5759" s="182">
        <v>215</v>
      </c>
      <c r="AC5759" s="182">
        <v>5</v>
      </c>
      <c r="AD5759" s="182">
        <v>6346.8</v>
      </c>
      <c r="AF5759" s="182" t="s">
        <v>10935</v>
      </c>
      <c r="AG5759" s="182" t="s">
        <v>17327</v>
      </c>
      <c r="AH5759" s="182" t="s">
        <v>2993</v>
      </c>
      <c r="AI5759" s="182" t="s">
        <v>17042</v>
      </c>
    </row>
    <row r="5760" spans="25:35" x14ac:dyDescent="0.4">
      <c r="Y5760" s="182" t="s">
        <v>1947</v>
      </c>
      <c r="Z5760" s="182">
        <v>1982</v>
      </c>
      <c r="AA5760" s="182">
        <v>6027.2</v>
      </c>
      <c r="AB5760" s="182">
        <v>204</v>
      </c>
      <c r="AC5760" s="182">
        <v>5</v>
      </c>
      <c r="AD5760" s="182">
        <v>6027.2</v>
      </c>
      <c r="AF5760" s="182" t="s">
        <v>1945</v>
      </c>
      <c r="AG5760" s="182" t="s">
        <v>17327</v>
      </c>
      <c r="AH5760" s="182" t="s">
        <v>2993</v>
      </c>
      <c r="AI5760" s="182" t="s">
        <v>17042</v>
      </c>
    </row>
    <row r="5761" spans="25:35" x14ac:dyDescent="0.4">
      <c r="Y5761" s="182" t="s">
        <v>10939</v>
      </c>
      <c r="Z5761" s="182">
        <v>1955</v>
      </c>
      <c r="AA5761" s="182">
        <v>825.68</v>
      </c>
      <c r="AB5761" s="182">
        <v>43</v>
      </c>
      <c r="AC5761" s="182">
        <v>2</v>
      </c>
      <c r="AD5761" s="182">
        <v>825.68</v>
      </c>
      <c r="AF5761" s="182" t="s">
        <v>10937</v>
      </c>
      <c r="AG5761" s="182" t="s">
        <v>17312</v>
      </c>
      <c r="AH5761" s="182" t="s">
        <v>2993</v>
      </c>
      <c r="AI5761" s="182" t="s">
        <v>17042</v>
      </c>
    </row>
    <row r="5762" spans="25:35" x14ac:dyDescent="0.4">
      <c r="Y5762" s="182" t="s">
        <v>10941</v>
      </c>
      <c r="Z5762" s="182">
        <v>2014</v>
      </c>
      <c r="AA5762" s="182">
        <v>5459.75</v>
      </c>
      <c r="AB5762" s="182">
        <v>56</v>
      </c>
      <c r="AC5762" s="182">
        <v>5</v>
      </c>
      <c r="AD5762" s="182">
        <v>5459.75</v>
      </c>
      <c r="AF5762" s="182" t="s">
        <v>1946</v>
      </c>
      <c r="AG5762" s="182" t="s">
        <v>17319</v>
      </c>
      <c r="AH5762" s="182" t="s">
        <v>2993</v>
      </c>
      <c r="AI5762" s="182" t="s">
        <v>17320</v>
      </c>
    </row>
    <row r="5763" spans="25:35" x14ac:dyDescent="0.4">
      <c r="Y5763" s="182" t="s">
        <v>1948</v>
      </c>
      <c r="Z5763" s="182">
        <v>1990</v>
      </c>
      <c r="AA5763" s="182">
        <v>2996.8</v>
      </c>
      <c r="AB5763" s="182">
        <v>113</v>
      </c>
      <c r="AC5763" s="182">
        <v>3</v>
      </c>
      <c r="AD5763" s="182">
        <v>2996.8</v>
      </c>
      <c r="AF5763" s="182" t="s">
        <v>1947</v>
      </c>
      <c r="AG5763" s="182" t="s">
        <v>17319</v>
      </c>
      <c r="AH5763" s="182" t="s">
        <v>2993</v>
      </c>
      <c r="AI5763" s="182" t="s">
        <v>17320</v>
      </c>
    </row>
    <row r="5764" spans="25:35" x14ac:dyDescent="0.4">
      <c r="Y5764" s="182" t="s">
        <v>10942</v>
      </c>
      <c r="Z5764" s="182">
        <v>1999</v>
      </c>
      <c r="AA5764" s="182">
        <v>2468.44</v>
      </c>
      <c r="AB5764" s="182">
        <v>48</v>
      </c>
      <c r="AC5764" s="182">
        <v>5</v>
      </c>
      <c r="AD5764" s="182">
        <v>2462.8000000000002</v>
      </c>
      <c r="AF5764" s="182" t="s">
        <v>10939</v>
      </c>
      <c r="AG5764" s="182" t="s">
        <v>17312</v>
      </c>
      <c r="AH5764" s="182" t="s">
        <v>17035</v>
      </c>
      <c r="AI5764" s="182" t="s">
        <v>17042</v>
      </c>
    </row>
    <row r="5765" spans="25:35" x14ac:dyDescent="0.4">
      <c r="Y5765" s="182" t="s">
        <v>10944</v>
      </c>
      <c r="Z5765" s="182">
        <v>1979</v>
      </c>
      <c r="AA5765" s="182">
        <v>939.6</v>
      </c>
      <c r="AB5765" s="182">
        <v>36</v>
      </c>
      <c r="AC5765" s="182">
        <v>2</v>
      </c>
      <c r="AD5765" s="182">
        <v>939.6</v>
      </c>
      <c r="AF5765" s="182" t="s">
        <v>10941</v>
      </c>
      <c r="AG5765" s="182" t="s">
        <v>17312</v>
      </c>
      <c r="AH5765" s="182" t="s">
        <v>2993</v>
      </c>
      <c r="AI5765" s="182" t="s">
        <v>17315</v>
      </c>
    </row>
    <row r="5766" spans="25:35" x14ac:dyDescent="0.4">
      <c r="Y5766" s="182" t="s">
        <v>1949</v>
      </c>
      <c r="Z5766" s="182">
        <v>1981</v>
      </c>
      <c r="AA5766" s="182">
        <v>1205</v>
      </c>
      <c r="AB5766" s="182">
        <v>40</v>
      </c>
      <c r="AC5766" s="182">
        <v>2</v>
      </c>
      <c r="AD5766" s="182">
        <v>834</v>
      </c>
      <c r="AF5766" s="182" t="s">
        <v>1948</v>
      </c>
      <c r="AG5766" s="182" t="s">
        <v>17312</v>
      </c>
      <c r="AH5766" s="182" t="s">
        <v>2993</v>
      </c>
      <c r="AI5766" s="182" t="s">
        <v>17315</v>
      </c>
    </row>
    <row r="5767" spans="25:35" x14ac:dyDescent="0.4">
      <c r="Y5767" s="182" t="s">
        <v>10945</v>
      </c>
      <c r="Z5767" s="182">
        <v>1983</v>
      </c>
      <c r="AA5767" s="182">
        <v>1406.3</v>
      </c>
      <c r="AB5767" s="182">
        <v>31</v>
      </c>
      <c r="AC5767" s="182">
        <v>2</v>
      </c>
      <c r="AD5767" s="182">
        <v>1406.3</v>
      </c>
      <c r="AF5767" s="182" t="s">
        <v>10942</v>
      </c>
      <c r="AG5767" s="182" t="s">
        <v>17312</v>
      </c>
      <c r="AH5767" s="182" t="s">
        <v>2993</v>
      </c>
      <c r="AI5767" s="182" t="s">
        <v>17315</v>
      </c>
    </row>
    <row r="5768" spans="25:35" x14ac:dyDescent="0.4">
      <c r="Y5768" s="182" t="s">
        <v>10947</v>
      </c>
      <c r="Z5768" s="182">
        <v>1983</v>
      </c>
      <c r="AA5768" s="182">
        <v>3007.56</v>
      </c>
      <c r="AB5768" s="182">
        <v>69</v>
      </c>
      <c r="AC5768" s="182">
        <v>3</v>
      </c>
      <c r="AD5768" s="182">
        <v>3007.56</v>
      </c>
      <c r="AF5768" s="182" t="s">
        <v>10944</v>
      </c>
      <c r="AG5768" s="182" t="s">
        <v>17312</v>
      </c>
      <c r="AH5768" s="182" t="s">
        <v>2993</v>
      </c>
      <c r="AI5768" s="182" t="s">
        <v>17322</v>
      </c>
    </row>
    <row r="5769" spans="25:35" x14ac:dyDescent="0.4">
      <c r="Y5769" s="182" t="s">
        <v>10949</v>
      </c>
      <c r="Z5769" s="182">
        <v>1994</v>
      </c>
      <c r="AA5769" s="182">
        <v>3731.88</v>
      </c>
      <c r="AB5769" s="182">
        <v>111</v>
      </c>
      <c r="AC5769" s="182">
        <v>4</v>
      </c>
      <c r="AD5769" s="182">
        <v>2769.88</v>
      </c>
      <c r="AF5769" s="182" t="s">
        <v>1949</v>
      </c>
      <c r="AG5769" s="182" t="s">
        <v>17312</v>
      </c>
      <c r="AH5769" s="182" t="s">
        <v>17035</v>
      </c>
      <c r="AI5769" s="182" t="s">
        <v>17322</v>
      </c>
    </row>
    <row r="5770" spans="25:35" x14ac:dyDescent="0.4">
      <c r="Y5770" s="182" t="s">
        <v>10950</v>
      </c>
      <c r="Z5770" s="182">
        <v>1979</v>
      </c>
      <c r="AA5770" s="182">
        <v>504.2</v>
      </c>
      <c r="AB5770" s="182">
        <v>42</v>
      </c>
      <c r="AC5770" s="182">
        <v>2</v>
      </c>
      <c r="AD5770" s="182">
        <v>504.2</v>
      </c>
      <c r="AF5770" s="182" t="s">
        <v>10945</v>
      </c>
      <c r="AG5770" s="182" t="s">
        <v>17312</v>
      </c>
      <c r="AH5770" s="182" t="s">
        <v>2993</v>
      </c>
      <c r="AI5770" s="182" t="s">
        <v>17322</v>
      </c>
    </row>
    <row r="5771" spans="25:35" x14ac:dyDescent="0.4">
      <c r="Y5771" s="182" t="s">
        <v>2968</v>
      </c>
      <c r="Z5771" s="182">
        <v>1977</v>
      </c>
      <c r="AA5771" s="182">
        <v>503.9</v>
      </c>
      <c r="AB5771" s="182">
        <v>32</v>
      </c>
      <c r="AC5771" s="182">
        <v>2</v>
      </c>
      <c r="AD5771" s="182">
        <v>503.9</v>
      </c>
      <c r="AF5771" s="182" t="s">
        <v>10947</v>
      </c>
      <c r="AG5771" s="182" t="s">
        <v>17312</v>
      </c>
      <c r="AH5771" s="182" t="s">
        <v>2993</v>
      </c>
      <c r="AI5771" s="182" t="s">
        <v>17315</v>
      </c>
    </row>
    <row r="5772" spans="25:35" x14ac:dyDescent="0.4">
      <c r="Y5772" s="182" t="s">
        <v>2966</v>
      </c>
      <c r="Z5772" s="182">
        <v>1976</v>
      </c>
      <c r="AA5772" s="182">
        <v>473.6</v>
      </c>
      <c r="AB5772" s="182">
        <v>30</v>
      </c>
      <c r="AC5772" s="182">
        <v>2</v>
      </c>
      <c r="AD5772" s="182">
        <v>473.6</v>
      </c>
      <c r="AF5772" s="182" t="s">
        <v>10949</v>
      </c>
      <c r="AG5772" s="182" t="s">
        <v>17312</v>
      </c>
      <c r="AH5772" s="182" t="s">
        <v>17035</v>
      </c>
      <c r="AI5772" s="182" t="s">
        <v>17322</v>
      </c>
    </row>
    <row r="5773" spans="25:35" x14ac:dyDescent="0.4">
      <c r="Y5773" s="182" t="s">
        <v>10955</v>
      </c>
      <c r="Z5773" s="182">
        <v>1973</v>
      </c>
      <c r="AA5773" s="182">
        <v>4067.82</v>
      </c>
      <c r="AB5773" s="182">
        <v>116</v>
      </c>
      <c r="AC5773" s="182">
        <v>5</v>
      </c>
      <c r="AD5773" s="182">
        <v>4067.82</v>
      </c>
      <c r="AF5773" s="182" t="s">
        <v>10950</v>
      </c>
      <c r="AG5773" s="182" t="s">
        <v>17312</v>
      </c>
      <c r="AH5773" s="182" t="s">
        <v>17035</v>
      </c>
      <c r="AI5773" s="182" t="s">
        <v>17322</v>
      </c>
    </row>
    <row r="5774" spans="25:35" x14ac:dyDescent="0.4">
      <c r="Y5774" s="182" t="s">
        <v>10956</v>
      </c>
      <c r="Z5774" s="182">
        <v>1976</v>
      </c>
      <c r="AA5774" s="182">
        <v>6117.57</v>
      </c>
      <c r="AB5774" s="182">
        <v>166</v>
      </c>
      <c r="AC5774" s="182">
        <v>5</v>
      </c>
      <c r="AD5774" s="182">
        <v>6117.57</v>
      </c>
      <c r="AF5774" s="182" t="s">
        <v>2968</v>
      </c>
      <c r="AG5774" s="182" t="s">
        <v>17312</v>
      </c>
      <c r="AH5774" s="182" t="s">
        <v>17035</v>
      </c>
      <c r="AI5774" s="182" t="s">
        <v>17322</v>
      </c>
    </row>
    <row r="5775" spans="25:35" x14ac:dyDescent="0.4">
      <c r="Y5775" s="182" t="s">
        <v>10957</v>
      </c>
      <c r="Z5775" s="182">
        <v>1974</v>
      </c>
      <c r="AA5775" s="182">
        <v>4571.8999999999996</v>
      </c>
      <c r="AB5775" s="182">
        <v>119</v>
      </c>
      <c r="AC5775" s="182">
        <v>5</v>
      </c>
      <c r="AD5775" s="182">
        <v>3098.1</v>
      </c>
      <c r="AF5775" s="182" t="s">
        <v>2966</v>
      </c>
      <c r="AG5775" s="182" t="s">
        <v>17312</v>
      </c>
      <c r="AH5775" s="182" t="s">
        <v>17035</v>
      </c>
      <c r="AI5775" s="182" t="s">
        <v>17322</v>
      </c>
    </row>
    <row r="5776" spans="25:35" x14ac:dyDescent="0.4">
      <c r="Y5776" s="182" t="s">
        <v>10959</v>
      </c>
      <c r="Z5776" s="182">
        <v>1978</v>
      </c>
      <c r="AA5776" s="182">
        <v>7971.79</v>
      </c>
      <c r="AB5776" s="182">
        <v>264</v>
      </c>
      <c r="AC5776" s="182">
        <v>5</v>
      </c>
      <c r="AD5776" s="182">
        <v>7971.79</v>
      </c>
      <c r="AF5776" s="182" t="s">
        <v>10955</v>
      </c>
      <c r="AG5776" s="182" t="s">
        <v>17319</v>
      </c>
      <c r="AH5776" s="182" t="s">
        <v>2993</v>
      </c>
      <c r="AI5776" s="182" t="s">
        <v>17315</v>
      </c>
    </row>
    <row r="5777" spans="25:35" x14ac:dyDescent="0.4">
      <c r="Y5777" s="182" t="s">
        <v>10961</v>
      </c>
      <c r="Z5777" s="182">
        <v>1975</v>
      </c>
      <c r="AA5777" s="182">
        <v>4021.27</v>
      </c>
      <c r="AB5777" s="182">
        <v>135</v>
      </c>
      <c r="AC5777" s="182">
        <v>5</v>
      </c>
      <c r="AD5777" s="182">
        <v>3040.45</v>
      </c>
      <c r="AF5777" s="182" t="s">
        <v>10956</v>
      </c>
      <c r="AG5777" s="182" t="s">
        <v>17319</v>
      </c>
      <c r="AH5777" s="182" t="s">
        <v>2993</v>
      </c>
      <c r="AI5777" s="182" t="s">
        <v>17320</v>
      </c>
    </row>
    <row r="5778" spans="25:35" x14ac:dyDescent="0.4">
      <c r="Y5778" s="182" t="s">
        <v>10963</v>
      </c>
      <c r="Z5778" s="182">
        <v>1976</v>
      </c>
      <c r="AA5778" s="182">
        <v>3250</v>
      </c>
      <c r="AB5778" s="182">
        <v>60</v>
      </c>
      <c r="AC5778" s="182">
        <v>5</v>
      </c>
      <c r="AD5778" s="182">
        <v>3078.6</v>
      </c>
      <c r="AF5778" s="182" t="s">
        <v>10957</v>
      </c>
      <c r="AG5778" s="182" t="s">
        <v>17319</v>
      </c>
      <c r="AH5778" s="182" t="s">
        <v>17035</v>
      </c>
      <c r="AI5778" s="182" t="s">
        <v>17315</v>
      </c>
    </row>
    <row r="5779" spans="25:35" x14ac:dyDescent="0.4">
      <c r="Y5779" s="182" t="s">
        <v>10964</v>
      </c>
      <c r="Z5779" s="182">
        <v>1976</v>
      </c>
      <c r="AA5779" s="182">
        <v>833.92</v>
      </c>
      <c r="AB5779" s="182">
        <v>21</v>
      </c>
      <c r="AC5779" s="182">
        <v>5</v>
      </c>
      <c r="AD5779" s="182">
        <v>587.6</v>
      </c>
      <c r="AF5779" s="182" t="s">
        <v>10959</v>
      </c>
      <c r="AG5779" s="182" t="s">
        <v>17319</v>
      </c>
      <c r="AH5779" s="182" t="s">
        <v>2993</v>
      </c>
      <c r="AI5779" s="182" t="s">
        <v>17314</v>
      </c>
    </row>
    <row r="5780" spans="25:35" x14ac:dyDescent="0.4">
      <c r="Y5780" s="182" t="s">
        <v>10965</v>
      </c>
      <c r="Z5780" s="182">
        <v>1976</v>
      </c>
      <c r="AA5780" s="182">
        <v>3117</v>
      </c>
      <c r="AB5780" s="182">
        <v>60</v>
      </c>
      <c r="AC5780" s="182">
        <v>5</v>
      </c>
      <c r="AD5780" s="182">
        <v>3114.8</v>
      </c>
      <c r="AF5780" s="182" t="s">
        <v>10961</v>
      </c>
      <c r="AG5780" s="182" t="s">
        <v>17319</v>
      </c>
      <c r="AH5780" s="182" t="s">
        <v>17035</v>
      </c>
      <c r="AI5780" s="182" t="s">
        <v>17315</v>
      </c>
    </row>
    <row r="5781" spans="25:35" x14ac:dyDescent="0.4">
      <c r="Y5781" s="182" t="s">
        <v>10966</v>
      </c>
      <c r="Z5781" s="182">
        <v>1966</v>
      </c>
      <c r="AA5781" s="182">
        <v>1058.9000000000001</v>
      </c>
      <c r="AB5781" s="182">
        <v>29</v>
      </c>
      <c r="AC5781" s="182">
        <v>2</v>
      </c>
      <c r="AD5781" s="182">
        <v>649.9</v>
      </c>
      <c r="AF5781" s="182" t="s">
        <v>10963</v>
      </c>
      <c r="AG5781" s="182" t="s">
        <v>17319</v>
      </c>
      <c r="AH5781" s="182" t="s">
        <v>2993</v>
      </c>
      <c r="AI5781" s="182" t="s">
        <v>17315</v>
      </c>
    </row>
    <row r="5782" spans="25:35" x14ac:dyDescent="0.4">
      <c r="Y5782" s="182" t="s">
        <v>10967</v>
      </c>
      <c r="Z5782" s="182">
        <v>1974</v>
      </c>
      <c r="AA5782" s="182">
        <v>779.01</v>
      </c>
      <c r="AB5782" s="182">
        <v>32</v>
      </c>
      <c r="AC5782" s="182">
        <v>2</v>
      </c>
      <c r="AD5782" s="182">
        <v>531.29999999999995</v>
      </c>
      <c r="AF5782" s="182" t="s">
        <v>10964</v>
      </c>
      <c r="AG5782" s="182" t="s">
        <v>17312</v>
      </c>
      <c r="AH5782" s="182" t="s">
        <v>17035</v>
      </c>
      <c r="AI5782" s="182" t="s">
        <v>17040</v>
      </c>
    </row>
    <row r="5783" spans="25:35" x14ac:dyDescent="0.4">
      <c r="Y5783" s="182" t="s">
        <v>10968</v>
      </c>
      <c r="Z5783" s="182">
        <v>1966</v>
      </c>
      <c r="AA5783" s="182">
        <v>463.24</v>
      </c>
      <c r="AB5783" s="182">
        <v>25</v>
      </c>
      <c r="AC5783" s="182">
        <v>2</v>
      </c>
      <c r="AD5783" s="182">
        <v>422</v>
      </c>
      <c r="AF5783" s="182" t="s">
        <v>10965</v>
      </c>
      <c r="AG5783" s="182" t="s">
        <v>17319</v>
      </c>
      <c r="AH5783" s="182" t="s">
        <v>2993</v>
      </c>
      <c r="AI5783" s="182" t="s">
        <v>17315</v>
      </c>
    </row>
    <row r="5784" spans="25:35" x14ac:dyDescent="0.4">
      <c r="Y5784" s="182" t="s">
        <v>10970</v>
      </c>
      <c r="Z5784" s="182">
        <v>1976</v>
      </c>
      <c r="AA5784" s="182">
        <v>1340.94</v>
      </c>
      <c r="AB5784" s="182">
        <v>39</v>
      </c>
      <c r="AC5784" s="182">
        <v>2</v>
      </c>
      <c r="AD5784" s="182">
        <v>1340.9</v>
      </c>
      <c r="AF5784" s="182" t="s">
        <v>10966</v>
      </c>
      <c r="AG5784" s="182" t="s">
        <v>17319</v>
      </c>
      <c r="AH5784" s="182" t="s">
        <v>17035</v>
      </c>
      <c r="AI5784" s="182" t="s">
        <v>17042</v>
      </c>
    </row>
    <row r="5785" spans="25:35" x14ac:dyDescent="0.4">
      <c r="Y5785" s="182" t="s">
        <v>10971</v>
      </c>
      <c r="Z5785" s="182">
        <v>1966</v>
      </c>
      <c r="AA5785" s="182">
        <v>418.6</v>
      </c>
      <c r="AB5785" s="182">
        <v>29</v>
      </c>
      <c r="AC5785" s="182">
        <v>2</v>
      </c>
      <c r="AD5785" s="182">
        <v>418.6</v>
      </c>
      <c r="AF5785" s="182" t="s">
        <v>10967</v>
      </c>
      <c r="AG5785" s="182" t="s">
        <v>17319</v>
      </c>
      <c r="AH5785" s="182" t="s">
        <v>17035</v>
      </c>
      <c r="AI5785" s="182" t="s">
        <v>17322</v>
      </c>
    </row>
    <row r="5786" spans="25:35" x14ac:dyDescent="0.4">
      <c r="Y5786" s="182" t="s">
        <v>1950</v>
      </c>
      <c r="Z5786" s="182">
        <v>1983</v>
      </c>
      <c r="AA5786" s="182">
        <v>1039.7</v>
      </c>
      <c r="AB5786" s="182">
        <v>39</v>
      </c>
      <c r="AC5786" s="182">
        <v>2</v>
      </c>
      <c r="AD5786" s="182">
        <v>968.1</v>
      </c>
      <c r="AF5786" s="182" t="s">
        <v>10968</v>
      </c>
      <c r="AG5786" s="182" t="s">
        <v>17312</v>
      </c>
      <c r="AH5786" s="182" t="s">
        <v>17035</v>
      </c>
      <c r="AI5786" s="182" t="s">
        <v>17322</v>
      </c>
    </row>
    <row r="5787" spans="25:35" x14ac:dyDescent="0.4">
      <c r="Y5787" s="182" t="s">
        <v>10973</v>
      </c>
      <c r="Z5787" s="182">
        <v>1976</v>
      </c>
      <c r="AA5787" s="182">
        <v>514.9</v>
      </c>
      <c r="AB5787" s="182">
        <v>25</v>
      </c>
      <c r="AC5787" s="182">
        <v>2</v>
      </c>
      <c r="AD5787" s="182">
        <v>514.9</v>
      </c>
      <c r="AF5787" s="182" t="s">
        <v>10970</v>
      </c>
      <c r="AG5787" s="182" t="s">
        <v>17319</v>
      </c>
      <c r="AH5787" s="182" t="s">
        <v>2993</v>
      </c>
      <c r="AI5787" s="182" t="s">
        <v>17322</v>
      </c>
    </row>
    <row r="5788" spans="25:35" x14ac:dyDescent="0.4">
      <c r="Y5788" s="182" t="s">
        <v>10974</v>
      </c>
      <c r="Z5788" s="182">
        <v>1971</v>
      </c>
      <c r="AA5788" s="182">
        <v>790.85</v>
      </c>
      <c r="AB5788" s="182">
        <v>28</v>
      </c>
      <c r="AC5788" s="182">
        <v>2</v>
      </c>
      <c r="AD5788" s="182">
        <v>790.85</v>
      </c>
      <c r="AF5788" s="182" t="s">
        <v>10971</v>
      </c>
      <c r="AG5788" s="182" t="s">
        <v>17319</v>
      </c>
      <c r="AH5788" s="182" t="s">
        <v>17035</v>
      </c>
      <c r="AI5788" s="182" t="s">
        <v>17322</v>
      </c>
    </row>
    <row r="5789" spans="25:35" x14ac:dyDescent="0.4">
      <c r="Y5789" s="182" t="s">
        <v>1951</v>
      </c>
      <c r="Z5789" s="182">
        <v>1975</v>
      </c>
      <c r="AA5789" s="182">
        <v>786.44</v>
      </c>
      <c r="AB5789" s="182">
        <v>32</v>
      </c>
      <c r="AC5789" s="182">
        <v>2</v>
      </c>
      <c r="AD5789" s="182">
        <v>726.3</v>
      </c>
      <c r="AF5789" s="182" t="s">
        <v>1950</v>
      </c>
      <c r="AG5789" s="182" t="s">
        <v>17312</v>
      </c>
      <c r="AH5789" s="182" t="s">
        <v>17035</v>
      </c>
      <c r="AI5789" s="182" t="s">
        <v>17322</v>
      </c>
    </row>
    <row r="5790" spans="25:35" x14ac:dyDescent="0.4">
      <c r="Y5790" s="182" t="s">
        <v>10977</v>
      </c>
      <c r="Z5790" s="182">
        <v>1987</v>
      </c>
      <c r="AA5790" s="182">
        <v>1482.2</v>
      </c>
      <c r="AB5790" s="182">
        <v>45</v>
      </c>
      <c r="AC5790" s="182">
        <v>2</v>
      </c>
      <c r="AD5790" s="182">
        <v>884.6</v>
      </c>
      <c r="AF5790" s="182" t="s">
        <v>10973</v>
      </c>
      <c r="AG5790" s="182" t="s">
        <v>17312</v>
      </c>
      <c r="AH5790" s="182" t="s">
        <v>17035</v>
      </c>
      <c r="AI5790" s="182" t="s">
        <v>17322</v>
      </c>
    </row>
    <row r="5791" spans="25:35" x14ac:dyDescent="0.4">
      <c r="Y5791" s="182" t="s">
        <v>10978</v>
      </c>
      <c r="Z5791" s="182">
        <v>1988</v>
      </c>
      <c r="AA5791" s="182">
        <v>3554.8</v>
      </c>
      <c r="AB5791" s="182">
        <v>136</v>
      </c>
      <c r="AC5791" s="182">
        <v>5</v>
      </c>
      <c r="AD5791" s="182">
        <v>3554.8</v>
      </c>
      <c r="AF5791" s="182" t="s">
        <v>10974</v>
      </c>
      <c r="AG5791" s="182" t="s">
        <v>17312</v>
      </c>
      <c r="AH5791" s="182" t="s">
        <v>2993</v>
      </c>
      <c r="AI5791" s="182" t="s">
        <v>17042</v>
      </c>
    </row>
    <row r="5792" spans="25:35" x14ac:dyDescent="0.4">
      <c r="Y5792" s="182" t="s">
        <v>10979</v>
      </c>
      <c r="Z5792" s="182">
        <v>1990</v>
      </c>
      <c r="AA5792" s="182">
        <v>5347.07</v>
      </c>
      <c r="AB5792" s="182">
        <v>188</v>
      </c>
      <c r="AC5792" s="182">
        <v>5</v>
      </c>
      <c r="AD5792" s="182">
        <v>5347.07</v>
      </c>
      <c r="AF5792" s="182" t="s">
        <v>1951</v>
      </c>
      <c r="AG5792" s="182" t="s">
        <v>17312</v>
      </c>
      <c r="AH5792" s="182" t="s">
        <v>17035</v>
      </c>
      <c r="AI5792" s="182" t="s">
        <v>17322</v>
      </c>
    </row>
    <row r="5793" spans="25:35" x14ac:dyDescent="0.4">
      <c r="Y5793" s="182" t="s">
        <v>1952</v>
      </c>
      <c r="Z5793" s="182">
        <v>1989</v>
      </c>
      <c r="AA5793" s="182">
        <v>5709</v>
      </c>
      <c r="AB5793" s="182">
        <v>140</v>
      </c>
      <c r="AC5793" s="182">
        <v>5</v>
      </c>
      <c r="AD5793" s="182">
        <v>3373</v>
      </c>
      <c r="AF5793" s="182" t="s">
        <v>10977</v>
      </c>
      <c r="AG5793" s="182" t="s">
        <v>17312</v>
      </c>
      <c r="AH5793" s="182" t="s">
        <v>17035</v>
      </c>
      <c r="AI5793" s="182" t="s">
        <v>17322</v>
      </c>
    </row>
    <row r="5794" spans="25:35" x14ac:dyDescent="0.4">
      <c r="Y5794" s="182" t="s">
        <v>10988</v>
      </c>
      <c r="Z5794" s="182">
        <v>1961</v>
      </c>
      <c r="AA5794" s="182">
        <v>393.46</v>
      </c>
      <c r="AB5794" s="182">
        <v>42</v>
      </c>
      <c r="AC5794" s="182">
        <v>2</v>
      </c>
      <c r="AD5794" s="182">
        <v>379.3</v>
      </c>
      <c r="AF5794" s="182" t="s">
        <v>10978</v>
      </c>
      <c r="AG5794" s="182" t="s">
        <v>17312</v>
      </c>
      <c r="AH5794" s="182" t="s">
        <v>17035</v>
      </c>
      <c r="AI5794" s="182" t="s">
        <v>17315</v>
      </c>
    </row>
    <row r="5795" spans="25:35" x14ac:dyDescent="0.4">
      <c r="Y5795" s="182" t="s">
        <v>10990</v>
      </c>
      <c r="Z5795" s="182">
        <v>1961</v>
      </c>
      <c r="AA5795" s="182">
        <v>396.49</v>
      </c>
      <c r="AB5795" s="182">
        <v>29</v>
      </c>
      <c r="AC5795" s="182">
        <v>2</v>
      </c>
      <c r="AD5795" s="182">
        <v>370.8</v>
      </c>
      <c r="AF5795" s="182" t="s">
        <v>10979</v>
      </c>
      <c r="AG5795" s="182" t="s">
        <v>17312</v>
      </c>
      <c r="AH5795" s="182" t="s">
        <v>2993</v>
      </c>
      <c r="AI5795" s="182" t="s">
        <v>17320</v>
      </c>
    </row>
    <row r="5796" spans="25:35" x14ac:dyDescent="0.4">
      <c r="Y5796" s="182" t="s">
        <v>10992</v>
      </c>
      <c r="Z5796" s="182">
        <v>1966</v>
      </c>
      <c r="AA5796" s="182">
        <v>990</v>
      </c>
      <c r="AB5796" s="182">
        <v>57</v>
      </c>
      <c r="AC5796" s="182">
        <v>2</v>
      </c>
      <c r="AD5796" s="182">
        <v>963.2</v>
      </c>
      <c r="AF5796" s="182" t="s">
        <v>1952</v>
      </c>
      <c r="AG5796" s="182" t="s">
        <v>17312</v>
      </c>
      <c r="AH5796" s="182" t="s">
        <v>2993</v>
      </c>
      <c r="AI5796" s="182" t="s">
        <v>17314</v>
      </c>
    </row>
    <row r="5797" spans="25:35" x14ac:dyDescent="0.4">
      <c r="Y5797" s="182" t="s">
        <v>10993</v>
      </c>
      <c r="Z5797" s="182">
        <v>1961</v>
      </c>
      <c r="AA5797" s="182">
        <v>543.49</v>
      </c>
      <c r="AB5797" s="182">
        <v>33</v>
      </c>
      <c r="AC5797" s="182">
        <v>2</v>
      </c>
      <c r="AD5797" s="182">
        <v>543.49</v>
      </c>
      <c r="AF5797" s="182" t="s">
        <v>10982</v>
      </c>
      <c r="AG5797" s="182" t="s">
        <v>17312</v>
      </c>
      <c r="AH5797" s="182" t="s">
        <v>17035</v>
      </c>
      <c r="AI5797" s="182" t="s">
        <v>17042</v>
      </c>
    </row>
    <row r="5798" spans="25:35" x14ac:dyDescent="0.4">
      <c r="Y5798" s="182" t="s">
        <v>10995</v>
      </c>
      <c r="Z5798" s="182">
        <v>1978</v>
      </c>
      <c r="AA5798" s="182">
        <v>1582.3</v>
      </c>
      <c r="AB5798" s="182">
        <v>69</v>
      </c>
      <c r="AC5798" s="182">
        <v>3</v>
      </c>
      <c r="AD5798" s="182">
        <v>1468</v>
      </c>
      <c r="AF5798" s="182" t="s">
        <v>10983</v>
      </c>
      <c r="AG5798" s="182" t="s">
        <v>17312</v>
      </c>
      <c r="AH5798" s="182" t="s">
        <v>17035</v>
      </c>
      <c r="AI5798" s="182" t="s">
        <v>17322</v>
      </c>
    </row>
    <row r="5799" spans="25:35" x14ac:dyDescent="0.4">
      <c r="Y5799" s="182" t="s">
        <v>17249</v>
      </c>
      <c r="Z5799" s="182">
        <v>1988</v>
      </c>
      <c r="AA5799" s="182">
        <v>2321.75</v>
      </c>
      <c r="AB5799" s="182">
        <v>71</v>
      </c>
      <c r="AC5799" s="182">
        <v>3</v>
      </c>
      <c r="AD5799" s="182">
        <v>2321.75</v>
      </c>
      <c r="AF5799" s="182" t="s">
        <v>10984</v>
      </c>
      <c r="AG5799" s="182" t="s">
        <v>17312</v>
      </c>
      <c r="AH5799" s="182" t="s">
        <v>17035</v>
      </c>
      <c r="AI5799" s="182" t="s">
        <v>17042</v>
      </c>
    </row>
    <row r="5800" spans="25:35" x14ac:dyDescent="0.4">
      <c r="Y5800" s="182" t="s">
        <v>10997</v>
      </c>
      <c r="Z5800" s="182">
        <v>1979</v>
      </c>
      <c r="AA5800" s="182">
        <v>1542.9</v>
      </c>
      <c r="AB5800" s="182">
        <v>72</v>
      </c>
      <c r="AC5800" s="182">
        <v>3</v>
      </c>
      <c r="AD5800" s="182">
        <v>1542.9</v>
      </c>
      <c r="AF5800" s="182" t="s">
        <v>10985</v>
      </c>
      <c r="AG5800" s="182" t="s">
        <v>17312</v>
      </c>
      <c r="AH5800" s="182" t="s">
        <v>17035</v>
      </c>
      <c r="AI5800" s="182" t="s">
        <v>17042</v>
      </c>
    </row>
    <row r="5801" spans="25:35" x14ac:dyDescent="0.4">
      <c r="Y5801" s="182" t="s">
        <v>10999</v>
      </c>
      <c r="Z5801" s="182">
        <v>1979</v>
      </c>
      <c r="AA5801" s="182">
        <v>1455.2</v>
      </c>
      <c r="AB5801" s="182">
        <v>44</v>
      </c>
      <c r="AC5801" s="182">
        <v>3</v>
      </c>
      <c r="AD5801" s="182">
        <v>1455.2</v>
      </c>
      <c r="AF5801" s="182" t="s">
        <v>10986</v>
      </c>
      <c r="AG5801" s="182" t="s">
        <v>17327</v>
      </c>
      <c r="AH5801" s="182" t="s">
        <v>2993</v>
      </c>
      <c r="AI5801" s="182" t="s">
        <v>17040</v>
      </c>
    </row>
    <row r="5802" spans="25:35" x14ac:dyDescent="0.4">
      <c r="Y5802" s="182" t="s">
        <v>11000</v>
      </c>
      <c r="Z5802" s="182">
        <v>1957</v>
      </c>
      <c r="AA5802" s="182">
        <v>573.57000000000005</v>
      </c>
      <c r="AB5802" s="182">
        <v>12</v>
      </c>
      <c r="AC5802" s="182">
        <v>2</v>
      </c>
      <c r="AD5802" s="182">
        <v>333.7</v>
      </c>
      <c r="AF5802" s="182" t="s">
        <v>10988</v>
      </c>
      <c r="AG5802" s="182" t="s">
        <v>17312</v>
      </c>
      <c r="AH5802" s="182" t="s">
        <v>17035</v>
      </c>
      <c r="AI5802" s="182" t="s">
        <v>17042</v>
      </c>
    </row>
    <row r="5803" spans="25:35" x14ac:dyDescent="0.4">
      <c r="Y5803" s="182" t="s">
        <v>11001</v>
      </c>
      <c r="Z5803" s="182">
        <v>1957</v>
      </c>
      <c r="AA5803" s="182">
        <v>247.6</v>
      </c>
      <c r="AB5803" s="182">
        <v>15</v>
      </c>
      <c r="AC5803" s="182">
        <v>2</v>
      </c>
      <c r="AD5803" s="182">
        <v>247.6</v>
      </c>
      <c r="AF5803" s="182" t="s">
        <v>10990</v>
      </c>
      <c r="AG5803" s="182" t="s">
        <v>17312</v>
      </c>
      <c r="AH5803" s="182" t="s">
        <v>17035</v>
      </c>
      <c r="AI5803" s="182" t="s">
        <v>17042</v>
      </c>
    </row>
    <row r="5804" spans="25:35" x14ac:dyDescent="0.4">
      <c r="Y5804" s="182" t="s">
        <v>11003</v>
      </c>
      <c r="Z5804" s="182">
        <v>1982</v>
      </c>
      <c r="AA5804" s="182">
        <v>6808.5</v>
      </c>
      <c r="AB5804" s="182">
        <v>251</v>
      </c>
      <c r="AC5804" s="182">
        <v>5</v>
      </c>
      <c r="AD5804" s="182">
        <v>6808.5</v>
      </c>
      <c r="AF5804" s="182" t="s">
        <v>10992</v>
      </c>
      <c r="AG5804" s="182" t="s">
        <v>17312</v>
      </c>
      <c r="AH5804" s="182" t="s">
        <v>2993</v>
      </c>
      <c r="AI5804" s="182" t="s">
        <v>17322</v>
      </c>
    </row>
    <row r="5805" spans="25:35" x14ac:dyDescent="0.4">
      <c r="Y5805" s="182" t="s">
        <v>11005</v>
      </c>
      <c r="Z5805" s="182">
        <v>1994</v>
      </c>
      <c r="AA5805" s="182">
        <v>4609.5</v>
      </c>
      <c r="AB5805" s="182">
        <v>157</v>
      </c>
      <c r="AC5805" s="182">
        <v>5</v>
      </c>
      <c r="AD5805" s="182">
        <v>4609.5</v>
      </c>
      <c r="AF5805" s="182" t="s">
        <v>10993</v>
      </c>
      <c r="AG5805" s="182" t="s">
        <v>17312</v>
      </c>
      <c r="AH5805" s="182" t="s">
        <v>17035</v>
      </c>
      <c r="AI5805" s="182" t="s">
        <v>17042</v>
      </c>
    </row>
    <row r="5806" spans="25:35" x14ac:dyDescent="0.4">
      <c r="Y5806" s="182" t="s">
        <v>11006</v>
      </c>
      <c r="Z5806" s="182">
        <v>1969</v>
      </c>
      <c r="AA5806" s="182">
        <v>1927.08</v>
      </c>
      <c r="AB5806" s="182">
        <v>52</v>
      </c>
      <c r="AC5806" s="182">
        <v>5</v>
      </c>
      <c r="AD5806" s="182">
        <v>1791</v>
      </c>
      <c r="AF5806" s="182" t="s">
        <v>10995</v>
      </c>
      <c r="AG5806" s="182" t="s">
        <v>17312</v>
      </c>
      <c r="AH5806" s="182" t="s">
        <v>2993</v>
      </c>
      <c r="AI5806" s="182" t="s">
        <v>17322</v>
      </c>
    </row>
    <row r="5807" spans="25:35" x14ac:dyDescent="0.4">
      <c r="Y5807" s="182" t="s">
        <v>11007</v>
      </c>
      <c r="Z5807" s="182">
        <v>1966</v>
      </c>
      <c r="AA5807" s="182">
        <v>217.7</v>
      </c>
      <c r="AB5807" s="182">
        <v>19</v>
      </c>
      <c r="AC5807" s="182">
        <v>2</v>
      </c>
      <c r="AD5807" s="182">
        <v>150.30000000000001</v>
      </c>
      <c r="AF5807" s="182" t="s">
        <v>1953</v>
      </c>
      <c r="AG5807" s="182" t="s">
        <v>17312</v>
      </c>
      <c r="AH5807" s="182" t="s">
        <v>2993</v>
      </c>
      <c r="AI5807" s="182" t="s">
        <v>17322</v>
      </c>
    </row>
    <row r="5808" spans="25:35" x14ac:dyDescent="0.4">
      <c r="Y5808" s="182" t="s">
        <v>11008</v>
      </c>
      <c r="Z5808" s="182">
        <v>1939</v>
      </c>
      <c r="AA5808" s="182">
        <v>250</v>
      </c>
      <c r="AB5808" s="182">
        <v>14</v>
      </c>
      <c r="AC5808" s="182">
        <v>2</v>
      </c>
      <c r="AD5808" s="182">
        <v>245.7</v>
      </c>
      <c r="AF5808" s="182" t="s">
        <v>10997</v>
      </c>
      <c r="AG5808" s="182" t="s">
        <v>17312</v>
      </c>
      <c r="AH5808" s="182" t="s">
        <v>2993</v>
      </c>
      <c r="AI5808" s="182" t="s">
        <v>17322</v>
      </c>
    </row>
    <row r="5809" spans="25:35" x14ac:dyDescent="0.4">
      <c r="Y5809" s="182" t="s">
        <v>1954</v>
      </c>
      <c r="Z5809" s="182">
        <v>1994</v>
      </c>
      <c r="AA5809" s="182">
        <v>2326.64</v>
      </c>
      <c r="AB5809" s="182">
        <v>64</v>
      </c>
      <c r="AC5809" s="182">
        <v>3</v>
      </c>
      <c r="AD5809" s="182">
        <v>2326.64</v>
      </c>
      <c r="AF5809" s="182" t="s">
        <v>10999</v>
      </c>
      <c r="AG5809" s="182" t="s">
        <v>17312</v>
      </c>
      <c r="AH5809" s="182" t="s">
        <v>2993</v>
      </c>
      <c r="AI5809" s="182" t="s">
        <v>17322</v>
      </c>
    </row>
    <row r="5810" spans="25:35" x14ac:dyDescent="0.4">
      <c r="Y5810" s="182" t="s">
        <v>11010</v>
      </c>
      <c r="Z5810" s="182">
        <v>1967</v>
      </c>
      <c r="AA5810" s="182">
        <v>638</v>
      </c>
      <c r="AB5810" s="182">
        <v>22</v>
      </c>
      <c r="AC5810" s="182">
        <v>2</v>
      </c>
      <c r="AD5810" s="182">
        <v>425.5</v>
      </c>
      <c r="AF5810" s="182" t="s">
        <v>11000</v>
      </c>
      <c r="AG5810" s="182" t="s">
        <v>17312</v>
      </c>
      <c r="AH5810" s="182" t="s">
        <v>17035</v>
      </c>
      <c r="AI5810" s="182" t="s">
        <v>17040</v>
      </c>
    </row>
    <row r="5811" spans="25:35" x14ac:dyDescent="0.4">
      <c r="Y5811" s="182" t="s">
        <v>11011</v>
      </c>
      <c r="Z5811" s="182">
        <v>1973</v>
      </c>
      <c r="AA5811" s="182">
        <v>787.52</v>
      </c>
      <c r="AB5811" s="182">
        <v>30</v>
      </c>
      <c r="AC5811" s="182">
        <v>2</v>
      </c>
      <c r="AD5811" s="182">
        <v>787.52</v>
      </c>
      <c r="AF5811" s="182" t="s">
        <v>11001</v>
      </c>
      <c r="AG5811" s="182" t="s">
        <v>17312</v>
      </c>
      <c r="AH5811" s="182" t="s">
        <v>17035</v>
      </c>
      <c r="AI5811" s="182" t="s">
        <v>17040</v>
      </c>
    </row>
    <row r="5812" spans="25:35" x14ac:dyDescent="0.4">
      <c r="Y5812" s="182" t="s">
        <v>11013</v>
      </c>
      <c r="Z5812" s="182">
        <v>1981</v>
      </c>
      <c r="AA5812" s="182">
        <v>844.4</v>
      </c>
      <c r="AB5812" s="182">
        <v>43</v>
      </c>
      <c r="AC5812" s="182">
        <v>2</v>
      </c>
      <c r="AD5812" s="182">
        <v>487.2</v>
      </c>
      <c r="AF5812" s="182" t="s">
        <v>11003</v>
      </c>
      <c r="AG5812" s="182" t="s">
        <v>17312</v>
      </c>
      <c r="AH5812" s="182" t="s">
        <v>2993</v>
      </c>
      <c r="AI5812" s="182" t="s">
        <v>17314</v>
      </c>
    </row>
    <row r="5813" spans="25:35" x14ac:dyDescent="0.4">
      <c r="Y5813" s="182" t="s">
        <v>1955</v>
      </c>
      <c r="Z5813" s="182">
        <v>1988</v>
      </c>
      <c r="AA5813" s="182">
        <v>1000.3</v>
      </c>
      <c r="AB5813" s="182">
        <v>46</v>
      </c>
      <c r="AC5813" s="182">
        <v>2</v>
      </c>
      <c r="AD5813" s="182">
        <v>507.6</v>
      </c>
      <c r="AF5813" s="182" t="s">
        <v>11005</v>
      </c>
      <c r="AG5813" s="182" t="s">
        <v>17312</v>
      </c>
      <c r="AH5813" s="182" t="s">
        <v>17035</v>
      </c>
      <c r="AI5813" s="182" t="s">
        <v>17331</v>
      </c>
    </row>
    <row r="5814" spans="25:35" x14ac:dyDescent="0.4">
      <c r="Y5814" s="182" t="s">
        <v>1956</v>
      </c>
      <c r="Z5814" s="182">
        <v>1986</v>
      </c>
      <c r="AA5814" s="182">
        <v>923.9</v>
      </c>
      <c r="AB5814" s="182">
        <v>45</v>
      </c>
      <c r="AC5814" s="182">
        <v>2</v>
      </c>
      <c r="AD5814" s="182">
        <v>831.5</v>
      </c>
      <c r="AF5814" s="182" t="s">
        <v>11006</v>
      </c>
      <c r="AG5814" s="182" t="s">
        <v>17312</v>
      </c>
      <c r="AH5814" s="182" t="s">
        <v>17035</v>
      </c>
      <c r="AI5814" s="182" t="s">
        <v>17035</v>
      </c>
    </row>
    <row r="5815" spans="25:35" x14ac:dyDescent="0.4">
      <c r="Y5815" s="182" t="s">
        <v>11016</v>
      </c>
      <c r="Z5815" s="182">
        <v>1959</v>
      </c>
      <c r="AA5815" s="182">
        <v>541.9</v>
      </c>
      <c r="AB5815" s="182">
        <v>21</v>
      </c>
      <c r="AC5815" s="182">
        <v>2</v>
      </c>
      <c r="AD5815" s="182">
        <v>472.6</v>
      </c>
      <c r="AF5815" s="182" t="s">
        <v>11007</v>
      </c>
      <c r="AG5815" s="182" t="s">
        <v>17327</v>
      </c>
      <c r="AH5815" s="182" t="s">
        <v>2993</v>
      </c>
      <c r="AI5815" s="182" t="s">
        <v>17042</v>
      </c>
    </row>
    <row r="5816" spans="25:35" x14ac:dyDescent="0.4">
      <c r="Y5816" s="182" t="s">
        <v>11018</v>
      </c>
      <c r="Z5816" s="182">
        <v>1957</v>
      </c>
      <c r="AA5816" s="182">
        <v>823.28</v>
      </c>
      <c r="AB5816" s="182">
        <v>47</v>
      </c>
      <c r="AC5816" s="182">
        <v>2</v>
      </c>
      <c r="AD5816" s="182">
        <v>823.28</v>
      </c>
      <c r="AF5816" s="182" t="s">
        <v>11008</v>
      </c>
      <c r="AG5816" s="182" t="s">
        <v>17312</v>
      </c>
      <c r="AH5816" s="182" t="s">
        <v>2993</v>
      </c>
      <c r="AI5816" s="182" t="s">
        <v>17040</v>
      </c>
    </row>
    <row r="5817" spans="25:35" x14ac:dyDescent="0.4">
      <c r="Y5817" s="182" t="s">
        <v>11019</v>
      </c>
      <c r="Z5817" s="182">
        <v>1998</v>
      </c>
      <c r="AA5817" s="182">
        <v>1371.7</v>
      </c>
      <c r="AB5817" s="182">
        <v>85</v>
      </c>
      <c r="AC5817" s="182">
        <v>5</v>
      </c>
      <c r="AD5817" s="182">
        <v>1371.7</v>
      </c>
      <c r="AF5817" s="182" t="s">
        <v>1954</v>
      </c>
      <c r="AG5817" s="182" t="s">
        <v>17312</v>
      </c>
      <c r="AH5817" s="182" t="s">
        <v>2993</v>
      </c>
      <c r="AI5817" s="182" t="s">
        <v>17322</v>
      </c>
    </row>
    <row r="5818" spans="25:35" x14ac:dyDescent="0.4">
      <c r="Y5818" s="182" t="s">
        <v>11020</v>
      </c>
      <c r="Z5818" s="182">
        <v>1977</v>
      </c>
      <c r="AA5818" s="182">
        <v>3083.7</v>
      </c>
      <c r="AB5818" s="182">
        <v>94</v>
      </c>
      <c r="AC5818" s="182">
        <v>5</v>
      </c>
      <c r="AD5818" s="182">
        <v>3083.7</v>
      </c>
      <c r="AF5818" s="182" t="s">
        <v>11010</v>
      </c>
      <c r="AG5818" s="182" t="s">
        <v>17319</v>
      </c>
      <c r="AH5818" s="182" t="s">
        <v>17035</v>
      </c>
      <c r="AI5818" s="182" t="s">
        <v>17042</v>
      </c>
    </row>
    <row r="5819" spans="25:35" x14ac:dyDescent="0.4">
      <c r="Y5819" s="182" t="s">
        <v>11021</v>
      </c>
      <c r="Z5819" s="182">
        <v>1967</v>
      </c>
      <c r="AA5819" s="182">
        <v>6095.96</v>
      </c>
      <c r="AB5819" s="182">
        <v>193</v>
      </c>
      <c r="AC5819" s="182">
        <v>5</v>
      </c>
      <c r="AD5819" s="182">
        <v>5892.26</v>
      </c>
      <c r="AF5819" s="182" t="s">
        <v>11011</v>
      </c>
      <c r="AG5819" s="182" t="s">
        <v>17312</v>
      </c>
      <c r="AH5819" s="182" t="s">
        <v>2993</v>
      </c>
      <c r="AI5819" s="182" t="s">
        <v>17042</v>
      </c>
    </row>
    <row r="5820" spans="25:35" x14ac:dyDescent="0.4">
      <c r="Y5820" s="182" t="s">
        <v>11022</v>
      </c>
      <c r="Z5820" s="182">
        <v>1974</v>
      </c>
      <c r="AA5820" s="182">
        <v>1010.08</v>
      </c>
      <c r="AB5820" s="182">
        <v>22</v>
      </c>
      <c r="AC5820" s="182">
        <v>2</v>
      </c>
      <c r="AD5820" s="182">
        <v>927.82</v>
      </c>
      <c r="AF5820" s="182" t="s">
        <v>11013</v>
      </c>
      <c r="AG5820" s="182" t="s">
        <v>17312</v>
      </c>
      <c r="AH5820" s="182" t="s">
        <v>17035</v>
      </c>
      <c r="AI5820" s="182" t="s">
        <v>17042</v>
      </c>
    </row>
    <row r="5821" spans="25:35" x14ac:dyDescent="0.4">
      <c r="Y5821" s="182" t="s">
        <v>11023</v>
      </c>
      <c r="Z5821" s="182">
        <v>1976</v>
      </c>
      <c r="AA5821" s="182">
        <v>1081.3499999999999</v>
      </c>
      <c r="AB5821" s="182">
        <v>27</v>
      </c>
      <c r="AC5821" s="182">
        <v>2</v>
      </c>
      <c r="AD5821" s="182">
        <v>993.45</v>
      </c>
      <c r="AF5821" s="182" t="s">
        <v>1955</v>
      </c>
      <c r="AG5821" s="182" t="s">
        <v>17312</v>
      </c>
      <c r="AH5821" s="182" t="s">
        <v>17035</v>
      </c>
      <c r="AI5821" s="182" t="s">
        <v>17322</v>
      </c>
    </row>
    <row r="5822" spans="25:35" x14ac:dyDescent="0.4">
      <c r="Y5822" s="182" t="s">
        <v>2958</v>
      </c>
      <c r="Z5822" s="182">
        <v>1983</v>
      </c>
      <c r="AA5822" s="182">
        <v>954.6</v>
      </c>
      <c r="AB5822" s="182">
        <v>33</v>
      </c>
      <c r="AC5822" s="182">
        <v>3</v>
      </c>
      <c r="AD5822" s="182">
        <v>345</v>
      </c>
      <c r="AF5822" s="182" t="s">
        <v>1956</v>
      </c>
      <c r="AG5822" s="182" t="s">
        <v>17312</v>
      </c>
      <c r="AH5822" s="182" t="s">
        <v>17035</v>
      </c>
      <c r="AI5822" s="182" t="s">
        <v>17322</v>
      </c>
    </row>
    <row r="5823" spans="25:35" x14ac:dyDescent="0.4">
      <c r="Y5823" s="182" t="s">
        <v>11024</v>
      </c>
      <c r="Z5823" s="182">
        <v>1979</v>
      </c>
      <c r="AA5823" s="182">
        <v>1253.7</v>
      </c>
      <c r="AB5823" s="182">
        <v>56</v>
      </c>
      <c r="AC5823" s="182">
        <v>2</v>
      </c>
      <c r="AD5823" s="182">
        <v>1253.7</v>
      </c>
      <c r="AF5823" s="182" t="s">
        <v>11016</v>
      </c>
      <c r="AG5823" s="182" t="s">
        <v>17312</v>
      </c>
      <c r="AH5823" s="182" t="s">
        <v>17035</v>
      </c>
      <c r="AI5823" s="182" t="s">
        <v>17042</v>
      </c>
    </row>
    <row r="5824" spans="25:35" x14ac:dyDescent="0.4">
      <c r="Y5824" s="182" t="s">
        <v>1957</v>
      </c>
      <c r="Z5824" s="182">
        <v>1986</v>
      </c>
      <c r="AA5824" s="182">
        <v>3012.5</v>
      </c>
      <c r="AB5824" s="182">
        <v>89</v>
      </c>
      <c r="AC5824" s="182">
        <v>3</v>
      </c>
      <c r="AD5824" s="182">
        <v>3012.15</v>
      </c>
      <c r="AF5824" s="182" t="s">
        <v>11018</v>
      </c>
      <c r="AG5824" s="182" t="s">
        <v>17312</v>
      </c>
      <c r="AH5824" s="182" t="s">
        <v>17035</v>
      </c>
      <c r="AI5824" s="182" t="s">
        <v>17042</v>
      </c>
    </row>
    <row r="5825" spans="25:35" x14ac:dyDescent="0.4">
      <c r="Y5825" s="182" t="s">
        <v>11027</v>
      </c>
      <c r="Z5825" s="182">
        <v>1994</v>
      </c>
      <c r="AA5825" s="182">
        <v>2097.8000000000002</v>
      </c>
      <c r="AB5825" s="182">
        <v>81</v>
      </c>
      <c r="AC5825" s="182">
        <v>3</v>
      </c>
      <c r="AD5825" s="182">
        <v>2097.8000000000002</v>
      </c>
      <c r="AF5825" s="182" t="s">
        <v>11019</v>
      </c>
      <c r="AG5825" s="182" t="s">
        <v>17312</v>
      </c>
      <c r="AH5825" s="182" t="s">
        <v>17035</v>
      </c>
      <c r="AI5825" s="182" t="s">
        <v>17322</v>
      </c>
    </row>
    <row r="5826" spans="25:35" x14ac:dyDescent="0.4">
      <c r="Y5826" s="182" t="s">
        <v>11029</v>
      </c>
      <c r="Z5826" s="182">
        <v>1966</v>
      </c>
      <c r="AA5826" s="182">
        <v>531.5</v>
      </c>
      <c r="AB5826" s="182">
        <v>33</v>
      </c>
      <c r="AC5826" s="182">
        <v>2</v>
      </c>
      <c r="AD5826" s="182">
        <v>431.18</v>
      </c>
      <c r="AF5826" s="182" t="s">
        <v>11020</v>
      </c>
      <c r="AG5826" s="182" t="s">
        <v>17319</v>
      </c>
      <c r="AH5826" s="182" t="s">
        <v>2993</v>
      </c>
      <c r="AI5826" s="182" t="s">
        <v>17315</v>
      </c>
    </row>
    <row r="5827" spans="25:35" x14ac:dyDescent="0.4">
      <c r="Y5827" s="182" t="s">
        <v>11031</v>
      </c>
      <c r="Z5827" s="182">
        <v>1997</v>
      </c>
      <c r="AA5827" s="182">
        <v>1556.7</v>
      </c>
      <c r="AB5827" s="182">
        <v>59</v>
      </c>
      <c r="AC5827" s="182">
        <v>3</v>
      </c>
      <c r="AD5827" s="182">
        <v>689.2</v>
      </c>
      <c r="AF5827" s="182" t="s">
        <v>11021</v>
      </c>
      <c r="AG5827" s="182" t="s">
        <v>17312</v>
      </c>
      <c r="AH5827" s="182" t="s">
        <v>2993</v>
      </c>
      <c r="AI5827" s="182" t="s">
        <v>17320</v>
      </c>
    </row>
    <row r="5828" spans="25:35" x14ac:dyDescent="0.4">
      <c r="Y5828" s="182" t="s">
        <v>11033</v>
      </c>
      <c r="Z5828" s="182">
        <v>1967</v>
      </c>
      <c r="AA5828" s="182">
        <v>2729.8</v>
      </c>
      <c r="AB5828" s="182">
        <v>135</v>
      </c>
      <c r="AC5828" s="182">
        <v>5</v>
      </c>
      <c r="AD5828" s="182">
        <v>2729.8</v>
      </c>
      <c r="AF5828" s="182" t="s">
        <v>11022</v>
      </c>
      <c r="AG5828" s="182" t="s">
        <v>17319</v>
      </c>
      <c r="AH5828" s="182" t="s">
        <v>2993</v>
      </c>
      <c r="AI5828" s="182" t="s">
        <v>17322</v>
      </c>
    </row>
    <row r="5829" spans="25:35" x14ac:dyDescent="0.4">
      <c r="Y5829" s="182" t="s">
        <v>11034</v>
      </c>
      <c r="Z5829" s="182">
        <v>1972</v>
      </c>
      <c r="AA5829" s="182">
        <v>4656</v>
      </c>
      <c r="AB5829" s="182">
        <v>140</v>
      </c>
      <c r="AC5829" s="182">
        <v>5</v>
      </c>
      <c r="AD5829" s="182">
        <v>4656</v>
      </c>
      <c r="AF5829" s="182" t="s">
        <v>11023</v>
      </c>
      <c r="AG5829" s="182" t="s">
        <v>17319</v>
      </c>
      <c r="AH5829" s="182" t="s">
        <v>2993</v>
      </c>
      <c r="AI5829" s="182" t="s">
        <v>17322</v>
      </c>
    </row>
    <row r="5830" spans="25:35" x14ac:dyDescent="0.4">
      <c r="Y5830" s="182" t="s">
        <v>11035</v>
      </c>
      <c r="Z5830" s="182">
        <v>1986</v>
      </c>
      <c r="AA5830" s="182">
        <v>5499.4</v>
      </c>
      <c r="AB5830" s="182">
        <v>160</v>
      </c>
      <c r="AC5830" s="182">
        <v>5</v>
      </c>
      <c r="AD5830" s="182">
        <v>3308.3</v>
      </c>
      <c r="AF5830" s="182" t="s">
        <v>2958</v>
      </c>
      <c r="AG5830" s="182" t="s">
        <v>17312</v>
      </c>
      <c r="AH5830" s="182" t="s">
        <v>17035</v>
      </c>
      <c r="AI5830" s="182" t="s">
        <v>17040</v>
      </c>
    </row>
    <row r="5831" spans="25:35" x14ac:dyDescent="0.4">
      <c r="Y5831" s="182" t="s">
        <v>11036</v>
      </c>
      <c r="Z5831" s="182">
        <v>1974</v>
      </c>
      <c r="AA5831" s="182">
        <v>6075.51</v>
      </c>
      <c r="AB5831" s="182">
        <v>172</v>
      </c>
      <c r="AC5831" s="182">
        <v>5</v>
      </c>
      <c r="AD5831" s="182">
        <v>6075.51</v>
      </c>
      <c r="AF5831" s="182" t="s">
        <v>11024</v>
      </c>
      <c r="AG5831" s="182" t="s">
        <v>17312</v>
      </c>
      <c r="AH5831" s="182" t="s">
        <v>2993</v>
      </c>
      <c r="AI5831" s="182" t="s">
        <v>17322</v>
      </c>
    </row>
    <row r="5832" spans="25:35" x14ac:dyDescent="0.4">
      <c r="Y5832" s="182" t="s">
        <v>1958</v>
      </c>
      <c r="Z5832" s="182">
        <v>1972</v>
      </c>
      <c r="AA5832" s="182">
        <v>4612.34</v>
      </c>
      <c r="AB5832" s="182">
        <v>139</v>
      </c>
      <c r="AC5832" s="182">
        <v>5</v>
      </c>
      <c r="AD5832" s="182">
        <v>4612.34</v>
      </c>
      <c r="AF5832" s="182" t="s">
        <v>1957</v>
      </c>
      <c r="AG5832" s="182" t="s">
        <v>17312</v>
      </c>
      <c r="AH5832" s="182" t="s">
        <v>2993</v>
      </c>
      <c r="AI5832" s="182" t="s">
        <v>17315</v>
      </c>
    </row>
    <row r="5833" spans="25:35" x14ac:dyDescent="0.4">
      <c r="Y5833" s="182" t="s">
        <v>11038</v>
      </c>
      <c r="Z5833" s="182">
        <v>1979</v>
      </c>
      <c r="AA5833" s="182">
        <v>6082.23</v>
      </c>
      <c r="AB5833" s="182">
        <v>201</v>
      </c>
      <c r="AC5833" s="182">
        <v>5</v>
      </c>
      <c r="AD5833" s="182">
        <v>6082.23</v>
      </c>
      <c r="AF5833" s="182" t="s">
        <v>11027</v>
      </c>
      <c r="AG5833" s="182" t="s">
        <v>17312</v>
      </c>
      <c r="AH5833" s="182" t="s">
        <v>17313</v>
      </c>
      <c r="AI5833" s="182" t="s">
        <v>17315</v>
      </c>
    </row>
    <row r="5834" spans="25:35" x14ac:dyDescent="0.4">
      <c r="Y5834" s="182" t="s">
        <v>11040</v>
      </c>
      <c r="Z5834" s="182">
        <v>1980</v>
      </c>
      <c r="AA5834" s="182">
        <v>6050.8</v>
      </c>
      <c r="AB5834" s="182">
        <v>186</v>
      </c>
      <c r="AC5834" s="182">
        <v>5</v>
      </c>
      <c r="AD5834" s="182">
        <v>6050.8</v>
      </c>
      <c r="AF5834" s="182" t="s">
        <v>11028</v>
      </c>
      <c r="AG5834" s="182" t="s">
        <v>17312</v>
      </c>
      <c r="AH5834" s="182" t="s">
        <v>2993</v>
      </c>
      <c r="AI5834" s="182" t="s">
        <v>17042</v>
      </c>
    </row>
    <row r="5835" spans="25:35" x14ac:dyDescent="0.4">
      <c r="Y5835" s="182" t="s">
        <v>11041</v>
      </c>
      <c r="Z5835" s="182">
        <v>1974</v>
      </c>
      <c r="AA5835" s="182">
        <v>498.4</v>
      </c>
      <c r="AB5835" s="182">
        <v>37</v>
      </c>
      <c r="AC5835" s="182">
        <v>2</v>
      </c>
      <c r="AD5835" s="182">
        <v>464.9</v>
      </c>
      <c r="AF5835" s="182" t="s">
        <v>11029</v>
      </c>
      <c r="AG5835" s="182" t="s">
        <v>17312</v>
      </c>
      <c r="AH5835" s="182" t="s">
        <v>17035</v>
      </c>
      <c r="AI5835" s="182" t="s">
        <v>17042</v>
      </c>
    </row>
    <row r="5836" spans="25:35" x14ac:dyDescent="0.4">
      <c r="Y5836" s="182" t="s">
        <v>11042</v>
      </c>
      <c r="Z5836" s="182">
        <v>1982</v>
      </c>
      <c r="AA5836" s="182">
        <v>614.1</v>
      </c>
      <c r="AB5836" s="182">
        <v>48</v>
      </c>
      <c r="AC5836" s="182">
        <v>2</v>
      </c>
      <c r="AD5836" s="182">
        <v>488.5</v>
      </c>
      <c r="AF5836" s="182" t="s">
        <v>11031</v>
      </c>
      <c r="AG5836" s="182" t="s">
        <v>17312</v>
      </c>
      <c r="AH5836" s="182" t="s">
        <v>17035</v>
      </c>
      <c r="AI5836" s="182" t="s">
        <v>17322</v>
      </c>
    </row>
    <row r="5837" spans="25:35" x14ac:dyDescent="0.4">
      <c r="Y5837" s="182" t="s">
        <v>11043</v>
      </c>
      <c r="Z5837" s="182">
        <v>1984</v>
      </c>
      <c r="AA5837" s="182">
        <v>605.79999999999995</v>
      </c>
      <c r="AB5837" s="182">
        <v>39</v>
      </c>
      <c r="AC5837" s="182">
        <v>2</v>
      </c>
      <c r="AD5837" s="182">
        <v>471.5</v>
      </c>
      <c r="AF5837" s="182" t="s">
        <v>11033</v>
      </c>
      <c r="AG5837" s="182" t="s">
        <v>17312</v>
      </c>
      <c r="AH5837" s="182" t="s">
        <v>2993</v>
      </c>
      <c r="AI5837" s="182" t="s">
        <v>17040</v>
      </c>
    </row>
    <row r="5838" spans="25:35" x14ac:dyDescent="0.4">
      <c r="Y5838" s="182" t="s">
        <v>1959</v>
      </c>
      <c r="Z5838" s="182">
        <v>1986</v>
      </c>
      <c r="AA5838" s="182">
        <v>688.7</v>
      </c>
      <c r="AB5838" s="182">
        <v>45</v>
      </c>
      <c r="AC5838" s="182">
        <v>2</v>
      </c>
      <c r="AD5838" s="182">
        <v>492.9</v>
      </c>
      <c r="AF5838" s="182" t="s">
        <v>11034</v>
      </c>
      <c r="AG5838" s="182" t="s">
        <v>17319</v>
      </c>
      <c r="AH5838" s="182" t="s">
        <v>2993</v>
      </c>
      <c r="AI5838" s="182" t="s">
        <v>17315</v>
      </c>
    </row>
    <row r="5839" spans="25:35" x14ac:dyDescent="0.4">
      <c r="Y5839" s="182" t="s">
        <v>11047</v>
      </c>
      <c r="Z5839" s="182">
        <v>2014</v>
      </c>
      <c r="AA5839" s="182">
        <v>2491.1</v>
      </c>
      <c r="AB5839" s="182">
        <v>67</v>
      </c>
      <c r="AC5839" s="182">
        <v>3</v>
      </c>
      <c r="AD5839" s="182">
        <v>2491.1</v>
      </c>
      <c r="AF5839" s="182" t="s">
        <v>11035</v>
      </c>
      <c r="AG5839" s="182" t="s">
        <v>17312</v>
      </c>
      <c r="AH5839" s="182" t="s">
        <v>2993</v>
      </c>
      <c r="AI5839" s="182" t="s">
        <v>17331</v>
      </c>
    </row>
    <row r="5840" spans="25:35" x14ac:dyDescent="0.4">
      <c r="Y5840" s="182" t="s">
        <v>11045</v>
      </c>
      <c r="Z5840" s="182">
        <v>2015</v>
      </c>
      <c r="AA5840" s="182">
        <v>842.15</v>
      </c>
      <c r="AB5840" s="182">
        <v>19</v>
      </c>
      <c r="AC5840" s="182">
        <v>3</v>
      </c>
      <c r="AD5840" s="182">
        <v>842.15</v>
      </c>
      <c r="AF5840" s="182" t="s">
        <v>11036</v>
      </c>
      <c r="AG5840" s="182" t="s">
        <v>17319</v>
      </c>
      <c r="AH5840" s="182" t="s">
        <v>2993</v>
      </c>
      <c r="AI5840" s="182" t="s">
        <v>17320</v>
      </c>
    </row>
    <row r="5841" spans="25:35" x14ac:dyDescent="0.4">
      <c r="Y5841" s="182" t="s">
        <v>2963</v>
      </c>
      <c r="Z5841" s="182">
        <v>1890</v>
      </c>
      <c r="AA5841" s="182">
        <v>503</v>
      </c>
      <c r="AB5841" s="182">
        <v>18</v>
      </c>
      <c r="AC5841" s="182">
        <v>2</v>
      </c>
      <c r="AD5841" s="182">
        <v>503</v>
      </c>
      <c r="AF5841" s="182" t="s">
        <v>1958</v>
      </c>
      <c r="AG5841" s="182" t="s">
        <v>17319</v>
      </c>
      <c r="AH5841" s="182" t="s">
        <v>2993</v>
      </c>
      <c r="AI5841" s="182" t="s">
        <v>17315</v>
      </c>
    </row>
    <row r="5842" spans="25:35" x14ac:dyDescent="0.4">
      <c r="Y5842" s="182" t="s">
        <v>11050</v>
      </c>
      <c r="Z5842" s="182">
        <v>1992</v>
      </c>
      <c r="AA5842" s="182">
        <v>919</v>
      </c>
      <c r="AB5842" s="182">
        <v>27</v>
      </c>
      <c r="AC5842" s="182">
        <v>2</v>
      </c>
      <c r="AD5842" s="182">
        <v>919</v>
      </c>
      <c r="AF5842" s="182" t="s">
        <v>11038</v>
      </c>
      <c r="AG5842" s="182" t="s">
        <v>17319</v>
      </c>
      <c r="AH5842" s="182" t="s">
        <v>2993</v>
      </c>
      <c r="AI5842" s="182" t="s">
        <v>17320</v>
      </c>
    </row>
    <row r="5843" spans="25:35" x14ac:dyDescent="0.4">
      <c r="Y5843" s="182" t="s">
        <v>11052</v>
      </c>
      <c r="Z5843" s="182">
        <v>1988</v>
      </c>
      <c r="AA5843" s="182">
        <v>923</v>
      </c>
      <c r="AB5843" s="182">
        <v>23</v>
      </c>
      <c r="AC5843" s="182">
        <v>2</v>
      </c>
      <c r="AD5843" s="182">
        <v>923</v>
      </c>
      <c r="AF5843" s="182" t="s">
        <v>11040</v>
      </c>
      <c r="AG5843" s="182" t="s">
        <v>17319</v>
      </c>
      <c r="AH5843" s="182" t="s">
        <v>2993</v>
      </c>
      <c r="AI5843" s="182" t="s">
        <v>17320</v>
      </c>
    </row>
    <row r="5844" spans="25:35" x14ac:dyDescent="0.4">
      <c r="Y5844" s="182" t="s">
        <v>11053</v>
      </c>
      <c r="Z5844" s="182">
        <v>1980</v>
      </c>
      <c r="AA5844" s="182">
        <v>415.59</v>
      </c>
      <c r="AB5844" s="182">
        <v>15</v>
      </c>
      <c r="AC5844" s="182">
        <v>2</v>
      </c>
      <c r="AD5844" s="182">
        <v>415.59</v>
      </c>
      <c r="AF5844" s="182" t="s">
        <v>11041</v>
      </c>
      <c r="AG5844" s="182" t="s">
        <v>17312</v>
      </c>
      <c r="AH5844" s="182" t="s">
        <v>17035</v>
      </c>
      <c r="AI5844" s="182" t="s">
        <v>17042</v>
      </c>
    </row>
    <row r="5845" spans="25:35" x14ac:dyDescent="0.4">
      <c r="Y5845" s="182" t="s">
        <v>11054</v>
      </c>
      <c r="Z5845" s="182">
        <v>1982</v>
      </c>
      <c r="AA5845" s="182">
        <v>444.22</v>
      </c>
      <c r="AB5845" s="182">
        <v>20</v>
      </c>
      <c r="AC5845" s="182">
        <v>2</v>
      </c>
      <c r="AD5845" s="182">
        <v>444.22</v>
      </c>
      <c r="AF5845" s="182" t="s">
        <v>11042</v>
      </c>
      <c r="AG5845" s="182" t="s">
        <v>17312</v>
      </c>
      <c r="AH5845" s="182" t="s">
        <v>17035</v>
      </c>
      <c r="AI5845" s="182" t="s">
        <v>17042</v>
      </c>
    </row>
    <row r="5846" spans="25:35" x14ac:dyDescent="0.4">
      <c r="Y5846" s="182" t="s">
        <v>11055</v>
      </c>
      <c r="Z5846" s="182">
        <v>1984</v>
      </c>
      <c r="AA5846" s="182">
        <v>530.29999999999995</v>
      </c>
      <c r="AB5846" s="182">
        <v>28</v>
      </c>
      <c r="AC5846" s="182">
        <v>2</v>
      </c>
      <c r="AD5846" s="182">
        <v>463.7</v>
      </c>
      <c r="AF5846" s="182" t="s">
        <v>11043</v>
      </c>
      <c r="AG5846" s="182" t="s">
        <v>17312</v>
      </c>
      <c r="AH5846" s="182" t="s">
        <v>17035</v>
      </c>
      <c r="AI5846" s="182" t="s">
        <v>17042</v>
      </c>
    </row>
    <row r="5847" spans="25:35" x14ac:dyDescent="0.4">
      <c r="Y5847" s="182" t="s">
        <v>11056</v>
      </c>
      <c r="Z5847" s="182">
        <v>1980</v>
      </c>
      <c r="AA5847" s="182">
        <v>567</v>
      </c>
      <c r="AB5847" s="182">
        <v>31</v>
      </c>
      <c r="AC5847" s="182">
        <v>2</v>
      </c>
      <c r="AD5847" s="182">
        <v>567</v>
      </c>
      <c r="AF5847" s="182" t="s">
        <v>1959</v>
      </c>
      <c r="AG5847" s="182" t="s">
        <v>17312</v>
      </c>
      <c r="AH5847" s="182" t="s">
        <v>17035</v>
      </c>
      <c r="AI5847" s="182" t="s">
        <v>17042</v>
      </c>
    </row>
    <row r="5848" spans="25:35" x14ac:dyDescent="0.4">
      <c r="Y5848" s="182" t="s">
        <v>11057</v>
      </c>
      <c r="Z5848" s="182">
        <v>1980</v>
      </c>
      <c r="AA5848" s="182">
        <v>574</v>
      </c>
      <c r="AB5848" s="182">
        <v>31</v>
      </c>
      <c r="AC5848" s="182">
        <v>2</v>
      </c>
      <c r="AD5848" s="182">
        <v>574</v>
      </c>
      <c r="AF5848" s="182" t="s">
        <v>11045</v>
      </c>
      <c r="AG5848" s="182" t="s">
        <v>17325</v>
      </c>
      <c r="AH5848" s="182" t="s">
        <v>2993</v>
      </c>
      <c r="AI5848" s="182" t="s">
        <v>17040</v>
      </c>
    </row>
    <row r="5849" spans="25:35" x14ac:dyDescent="0.4">
      <c r="Y5849" s="182" t="s">
        <v>11058</v>
      </c>
      <c r="Z5849" s="182">
        <v>1980</v>
      </c>
      <c r="AA5849" s="182">
        <v>566</v>
      </c>
      <c r="AB5849" s="182">
        <v>31</v>
      </c>
      <c r="AC5849" s="182">
        <v>2</v>
      </c>
      <c r="AD5849" s="182">
        <v>566</v>
      </c>
      <c r="AF5849" s="182" t="s">
        <v>11047</v>
      </c>
      <c r="AG5849" s="182" t="s">
        <v>17325</v>
      </c>
      <c r="AH5849" s="182" t="s">
        <v>2993</v>
      </c>
      <c r="AI5849" s="182" t="s">
        <v>17322</v>
      </c>
    </row>
    <row r="5850" spans="25:35" x14ac:dyDescent="0.4">
      <c r="Y5850" s="182" t="s">
        <v>11059</v>
      </c>
      <c r="Z5850" s="182">
        <v>1992</v>
      </c>
      <c r="AA5850" s="182">
        <v>979</v>
      </c>
      <c r="AB5850" s="182">
        <v>47</v>
      </c>
      <c r="AC5850" s="182">
        <v>2</v>
      </c>
      <c r="AD5850" s="182">
        <v>979</v>
      </c>
      <c r="AF5850" s="182" t="s">
        <v>11049</v>
      </c>
      <c r="AG5850" s="182" t="s">
        <v>2993</v>
      </c>
      <c r="AH5850" s="182" t="s">
        <v>2993</v>
      </c>
      <c r="AI5850" s="182" t="s">
        <v>17315</v>
      </c>
    </row>
    <row r="5851" spans="25:35" x14ac:dyDescent="0.4">
      <c r="Y5851" s="182" t="s">
        <v>11060</v>
      </c>
      <c r="Z5851" s="182">
        <v>1963</v>
      </c>
      <c r="AA5851" s="182">
        <v>255</v>
      </c>
      <c r="AB5851" s="182">
        <v>16</v>
      </c>
      <c r="AC5851" s="182">
        <v>2</v>
      </c>
      <c r="AD5851" s="182">
        <v>146.69999999999999</v>
      </c>
      <c r="AF5851" s="182" t="s">
        <v>2963</v>
      </c>
      <c r="AG5851" s="182" t="s">
        <v>17312</v>
      </c>
      <c r="AH5851" s="182" t="s">
        <v>2993</v>
      </c>
      <c r="AI5851" s="182" t="s">
        <v>17042</v>
      </c>
    </row>
    <row r="5852" spans="25:35" x14ac:dyDescent="0.4">
      <c r="Y5852" s="182" t="s">
        <v>11061</v>
      </c>
      <c r="Z5852" s="182">
        <v>1959</v>
      </c>
      <c r="AA5852" s="182">
        <v>264</v>
      </c>
      <c r="AB5852" s="182">
        <v>16</v>
      </c>
      <c r="AC5852" s="182">
        <v>2</v>
      </c>
      <c r="AD5852" s="182">
        <v>186.9</v>
      </c>
      <c r="AF5852" s="182" t="s">
        <v>11050</v>
      </c>
      <c r="AG5852" s="182" t="s">
        <v>17312</v>
      </c>
      <c r="AH5852" s="182" t="s">
        <v>2993</v>
      </c>
      <c r="AI5852" s="182" t="s">
        <v>17042</v>
      </c>
    </row>
    <row r="5853" spans="25:35" x14ac:dyDescent="0.4">
      <c r="Y5853" s="182" t="s">
        <v>11062</v>
      </c>
      <c r="Z5853" s="182">
        <v>1962</v>
      </c>
      <c r="AA5853" s="182">
        <v>262</v>
      </c>
      <c r="AB5853" s="182">
        <v>16</v>
      </c>
      <c r="AC5853" s="182">
        <v>2</v>
      </c>
      <c r="AD5853" s="182">
        <v>185.5</v>
      </c>
      <c r="AF5853" s="182" t="s">
        <v>11052</v>
      </c>
      <c r="AG5853" s="182" t="s">
        <v>17312</v>
      </c>
      <c r="AH5853" s="182" t="s">
        <v>2993</v>
      </c>
      <c r="AI5853" s="182" t="s">
        <v>17042</v>
      </c>
    </row>
    <row r="5854" spans="25:35" x14ac:dyDescent="0.4">
      <c r="Y5854" s="182" t="s">
        <v>11063</v>
      </c>
      <c r="Z5854" s="182">
        <v>1963</v>
      </c>
      <c r="AA5854" s="182">
        <v>262</v>
      </c>
      <c r="AB5854" s="182">
        <v>16</v>
      </c>
      <c r="AC5854" s="182">
        <v>2</v>
      </c>
      <c r="AD5854" s="182">
        <v>190.6</v>
      </c>
      <c r="AF5854" s="182" t="s">
        <v>11053</v>
      </c>
      <c r="AG5854" s="182" t="s">
        <v>17312</v>
      </c>
      <c r="AH5854" s="182" t="s">
        <v>2993</v>
      </c>
      <c r="AI5854" s="182" t="s">
        <v>17040</v>
      </c>
    </row>
    <row r="5855" spans="25:35" x14ac:dyDescent="0.4">
      <c r="Y5855" s="182" t="s">
        <v>11064</v>
      </c>
      <c r="Z5855" s="182">
        <v>1972</v>
      </c>
      <c r="AA5855" s="182">
        <v>322</v>
      </c>
      <c r="AB5855" s="182">
        <v>16</v>
      </c>
      <c r="AC5855" s="182">
        <v>2</v>
      </c>
      <c r="AD5855" s="182">
        <v>216.6</v>
      </c>
      <c r="AF5855" s="182" t="s">
        <v>11054</v>
      </c>
      <c r="AG5855" s="182" t="s">
        <v>17312</v>
      </c>
      <c r="AH5855" s="182" t="s">
        <v>2993</v>
      </c>
      <c r="AI5855" s="182" t="s">
        <v>17040</v>
      </c>
    </row>
    <row r="5856" spans="25:35" x14ac:dyDescent="0.4">
      <c r="Y5856" s="182" t="s">
        <v>11065</v>
      </c>
      <c r="Z5856" s="182">
        <v>1955</v>
      </c>
      <c r="AA5856" s="182">
        <v>858</v>
      </c>
      <c r="AB5856" s="182">
        <v>24</v>
      </c>
      <c r="AC5856" s="182">
        <v>2</v>
      </c>
      <c r="AD5856" s="182">
        <v>566.29999999999995</v>
      </c>
      <c r="AF5856" s="182" t="s">
        <v>11055</v>
      </c>
      <c r="AG5856" s="182" t="s">
        <v>17312</v>
      </c>
      <c r="AH5856" s="182" t="s">
        <v>2993</v>
      </c>
      <c r="AI5856" s="182" t="s">
        <v>17042</v>
      </c>
    </row>
    <row r="5857" spans="25:35" x14ac:dyDescent="0.4">
      <c r="Y5857" s="182" t="s">
        <v>11066</v>
      </c>
      <c r="Z5857" s="182">
        <v>1955</v>
      </c>
      <c r="AA5857" s="182">
        <v>858</v>
      </c>
      <c r="AB5857" s="182">
        <v>24</v>
      </c>
      <c r="AC5857" s="182">
        <v>2</v>
      </c>
      <c r="AD5857" s="182">
        <v>566.4</v>
      </c>
      <c r="AF5857" s="182" t="s">
        <v>11056</v>
      </c>
      <c r="AG5857" s="182" t="s">
        <v>17312</v>
      </c>
      <c r="AH5857" s="182" t="s">
        <v>2993</v>
      </c>
      <c r="AI5857" s="182" t="s">
        <v>17042</v>
      </c>
    </row>
    <row r="5858" spans="25:35" x14ac:dyDescent="0.4">
      <c r="Y5858" s="182" t="s">
        <v>11067</v>
      </c>
      <c r="Z5858" s="182">
        <v>1956</v>
      </c>
      <c r="AA5858" s="182">
        <v>1584</v>
      </c>
      <c r="AB5858" s="182">
        <v>48</v>
      </c>
      <c r="AC5858" s="182">
        <v>3</v>
      </c>
      <c r="AD5858" s="182">
        <v>1032</v>
      </c>
      <c r="AF5858" s="182" t="s">
        <v>11057</v>
      </c>
      <c r="AG5858" s="182" t="s">
        <v>17312</v>
      </c>
      <c r="AH5858" s="182" t="s">
        <v>2993</v>
      </c>
      <c r="AI5858" s="182" t="s">
        <v>17042</v>
      </c>
    </row>
    <row r="5859" spans="25:35" x14ac:dyDescent="0.4">
      <c r="Y5859" s="182" t="s">
        <v>11068</v>
      </c>
      <c r="Z5859" s="182">
        <v>1963</v>
      </c>
      <c r="AA5859" s="182">
        <v>1990</v>
      </c>
      <c r="AB5859" s="182">
        <v>96</v>
      </c>
      <c r="AC5859" s="182">
        <v>4</v>
      </c>
      <c r="AD5859" s="182">
        <v>1300</v>
      </c>
      <c r="AF5859" s="182" t="s">
        <v>11058</v>
      </c>
      <c r="AG5859" s="182" t="s">
        <v>17312</v>
      </c>
      <c r="AH5859" s="182" t="s">
        <v>2993</v>
      </c>
      <c r="AI5859" s="182" t="s">
        <v>17042</v>
      </c>
    </row>
    <row r="5860" spans="25:35" x14ac:dyDescent="0.4">
      <c r="Y5860" s="182" t="s">
        <v>11069</v>
      </c>
      <c r="Z5860" s="182">
        <v>1966</v>
      </c>
      <c r="AA5860" s="182">
        <v>725</v>
      </c>
      <c r="AB5860" s="182">
        <v>32</v>
      </c>
      <c r="AC5860" s="182">
        <v>2</v>
      </c>
      <c r="AD5860" s="182">
        <v>476.8</v>
      </c>
      <c r="AF5860" s="182" t="s">
        <v>11059</v>
      </c>
      <c r="AG5860" s="182" t="s">
        <v>17312</v>
      </c>
      <c r="AH5860" s="182" t="s">
        <v>2993</v>
      </c>
      <c r="AI5860" s="182" t="s">
        <v>17322</v>
      </c>
    </row>
    <row r="5861" spans="25:35" x14ac:dyDescent="0.4">
      <c r="Y5861" s="182" t="s">
        <v>11070</v>
      </c>
      <c r="Z5861" s="182">
        <v>1969</v>
      </c>
      <c r="AA5861" s="182">
        <v>1786</v>
      </c>
      <c r="AB5861" s="182">
        <v>80</v>
      </c>
      <c r="AC5861" s="182">
        <v>5</v>
      </c>
      <c r="AD5861" s="182">
        <v>1212</v>
      </c>
      <c r="AF5861" s="182" t="s">
        <v>11060</v>
      </c>
      <c r="AG5861" s="182" t="s">
        <v>2993</v>
      </c>
      <c r="AH5861" s="182" t="s">
        <v>2993</v>
      </c>
      <c r="AI5861" s="182" t="s">
        <v>2993</v>
      </c>
    </row>
    <row r="5862" spans="25:35" x14ac:dyDescent="0.4">
      <c r="Y5862" s="182" t="s">
        <v>11071</v>
      </c>
      <c r="Z5862" s="182">
        <v>1971</v>
      </c>
      <c r="AA5862" s="182">
        <v>3220</v>
      </c>
      <c r="AB5862" s="182">
        <v>150</v>
      </c>
      <c r="AC5862" s="182">
        <v>5</v>
      </c>
      <c r="AD5862" s="182">
        <v>2140</v>
      </c>
      <c r="AF5862" s="182" t="s">
        <v>11061</v>
      </c>
      <c r="AG5862" s="182" t="s">
        <v>2993</v>
      </c>
      <c r="AH5862" s="182" t="s">
        <v>2993</v>
      </c>
      <c r="AI5862" s="182" t="s">
        <v>2993</v>
      </c>
    </row>
    <row r="5863" spans="25:35" x14ac:dyDescent="0.4">
      <c r="Y5863" s="182" t="s">
        <v>11072</v>
      </c>
      <c r="Z5863" s="182">
        <v>1982</v>
      </c>
      <c r="AA5863" s="182">
        <v>2075</v>
      </c>
      <c r="AB5863" s="182">
        <v>90</v>
      </c>
      <c r="AC5863" s="182">
        <v>5</v>
      </c>
      <c r="AD5863" s="182">
        <v>1212</v>
      </c>
      <c r="AF5863" s="182" t="s">
        <v>11062</v>
      </c>
      <c r="AG5863" s="182" t="s">
        <v>2993</v>
      </c>
      <c r="AH5863" s="182" t="s">
        <v>2993</v>
      </c>
      <c r="AI5863" s="182" t="s">
        <v>2993</v>
      </c>
    </row>
    <row r="5864" spans="25:35" x14ac:dyDescent="0.4">
      <c r="Y5864" s="182" t="s">
        <v>11073</v>
      </c>
      <c r="Z5864" s="182">
        <v>1990</v>
      </c>
      <c r="AA5864" s="182">
        <v>3535</v>
      </c>
      <c r="AB5864" s="182">
        <v>150</v>
      </c>
      <c r="AC5864" s="182">
        <v>5</v>
      </c>
      <c r="AD5864" s="182">
        <v>2038</v>
      </c>
      <c r="AF5864" s="182" t="s">
        <v>11063</v>
      </c>
      <c r="AG5864" s="182" t="s">
        <v>2993</v>
      </c>
      <c r="AH5864" s="182" t="s">
        <v>2993</v>
      </c>
      <c r="AI5864" s="182" t="s">
        <v>2993</v>
      </c>
    </row>
    <row r="5865" spans="25:35" x14ac:dyDescent="0.4">
      <c r="Y5865" s="182" t="s">
        <v>11074</v>
      </c>
      <c r="Z5865" s="182">
        <v>1996</v>
      </c>
      <c r="AA5865" s="182">
        <v>3559</v>
      </c>
      <c r="AB5865" s="182">
        <v>120</v>
      </c>
      <c r="AC5865" s="182">
        <v>5</v>
      </c>
      <c r="AD5865" s="182">
        <v>2091</v>
      </c>
      <c r="AF5865" s="182" t="s">
        <v>11064</v>
      </c>
      <c r="AG5865" s="182" t="s">
        <v>2993</v>
      </c>
      <c r="AH5865" s="182" t="s">
        <v>2993</v>
      </c>
      <c r="AI5865" s="182" t="s">
        <v>2993</v>
      </c>
    </row>
    <row r="5866" spans="25:35" x14ac:dyDescent="0.4">
      <c r="Y5866" s="182" t="s">
        <v>11075</v>
      </c>
      <c r="Z5866" s="182">
        <v>1956</v>
      </c>
      <c r="AA5866" s="182">
        <v>474.28</v>
      </c>
      <c r="AB5866" s="182">
        <v>26</v>
      </c>
      <c r="AC5866" s="182">
        <v>2</v>
      </c>
      <c r="AD5866" s="182">
        <v>471</v>
      </c>
      <c r="AF5866" s="182" t="s">
        <v>11065</v>
      </c>
      <c r="AG5866" s="182" t="s">
        <v>2993</v>
      </c>
      <c r="AH5866" s="182" t="s">
        <v>2993</v>
      </c>
      <c r="AI5866" s="182" t="s">
        <v>2993</v>
      </c>
    </row>
    <row r="5867" spans="25:35" x14ac:dyDescent="0.4">
      <c r="Y5867" s="182" t="s">
        <v>11076</v>
      </c>
      <c r="Z5867" s="182">
        <v>1975</v>
      </c>
      <c r="AA5867" s="182">
        <v>364.5</v>
      </c>
      <c r="AB5867" s="182">
        <v>18</v>
      </c>
      <c r="AC5867" s="182">
        <v>2</v>
      </c>
      <c r="AD5867" s="182">
        <v>364.5</v>
      </c>
      <c r="AF5867" s="182" t="s">
        <v>11066</v>
      </c>
      <c r="AG5867" s="182" t="s">
        <v>2993</v>
      </c>
      <c r="AH5867" s="182" t="s">
        <v>2993</v>
      </c>
      <c r="AI5867" s="182" t="s">
        <v>2993</v>
      </c>
    </row>
    <row r="5868" spans="25:35" x14ac:dyDescent="0.4">
      <c r="Y5868" s="182" t="s">
        <v>11077</v>
      </c>
      <c r="Z5868" s="182">
        <v>1975</v>
      </c>
      <c r="AA5868" s="182">
        <v>369.5</v>
      </c>
      <c r="AB5868" s="182">
        <v>24</v>
      </c>
      <c r="AC5868" s="182">
        <v>2</v>
      </c>
      <c r="AD5868" s="182">
        <v>369.5</v>
      </c>
      <c r="AF5868" s="182" t="s">
        <v>11067</v>
      </c>
      <c r="AG5868" s="182" t="s">
        <v>2993</v>
      </c>
      <c r="AH5868" s="182" t="s">
        <v>2993</v>
      </c>
      <c r="AI5868" s="182" t="s">
        <v>2993</v>
      </c>
    </row>
    <row r="5869" spans="25:35" x14ac:dyDescent="0.4">
      <c r="Y5869" s="182" t="s">
        <v>11078</v>
      </c>
      <c r="Z5869" s="182">
        <v>1976</v>
      </c>
      <c r="AA5869" s="182">
        <v>569.79999999999995</v>
      </c>
      <c r="AB5869" s="182">
        <v>23</v>
      </c>
      <c r="AC5869" s="182">
        <v>2</v>
      </c>
      <c r="AD5869" s="182">
        <v>569.70000000000005</v>
      </c>
      <c r="AF5869" s="182" t="s">
        <v>11068</v>
      </c>
      <c r="AG5869" s="182" t="s">
        <v>2993</v>
      </c>
      <c r="AH5869" s="182" t="s">
        <v>2993</v>
      </c>
      <c r="AI5869" s="182" t="s">
        <v>2993</v>
      </c>
    </row>
    <row r="5870" spans="25:35" x14ac:dyDescent="0.4">
      <c r="Y5870" s="182" t="s">
        <v>11080</v>
      </c>
      <c r="Z5870" s="182">
        <v>1976</v>
      </c>
      <c r="AA5870" s="182">
        <v>880.6</v>
      </c>
      <c r="AB5870" s="182">
        <v>35</v>
      </c>
      <c r="AC5870" s="182">
        <v>2</v>
      </c>
      <c r="AD5870" s="182">
        <v>564.70000000000005</v>
      </c>
      <c r="AF5870" s="182" t="s">
        <v>11069</v>
      </c>
      <c r="AG5870" s="182" t="s">
        <v>2993</v>
      </c>
      <c r="AH5870" s="182" t="s">
        <v>2993</v>
      </c>
      <c r="AI5870" s="182" t="s">
        <v>2993</v>
      </c>
    </row>
    <row r="5871" spans="25:35" x14ac:dyDescent="0.4">
      <c r="Y5871" s="182" t="s">
        <v>11082</v>
      </c>
      <c r="Z5871" s="182">
        <v>1959</v>
      </c>
      <c r="AA5871" s="182">
        <v>557.5</v>
      </c>
      <c r="AB5871" s="182">
        <v>30</v>
      </c>
      <c r="AC5871" s="182">
        <v>2</v>
      </c>
      <c r="AD5871" s="182">
        <v>557.5</v>
      </c>
      <c r="AF5871" s="182" t="s">
        <v>11070</v>
      </c>
      <c r="AG5871" s="182" t="s">
        <v>2993</v>
      </c>
      <c r="AH5871" s="182" t="s">
        <v>2993</v>
      </c>
      <c r="AI5871" s="182" t="s">
        <v>2993</v>
      </c>
    </row>
    <row r="5872" spans="25:35" x14ac:dyDescent="0.4">
      <c r="Y5872" s="182" t="s">
        <v>11083</v>
      </c>
      <c r="Z5872" s="182">
        <v>1958</v>
      </c>
      <c r="AA5872" s="182">
        <v>565.70000000000005</v>
      </c>
      <c r="AB5872" s="182">
        <v>39</v>
      </c>
      <c r="AC5872" s="182">
        <v>2</v>
      </c>
      <c r="AD5872" s="182">
        <v>565.70000000000005</v>
      </c>
      <c r="AF5872" s="182" t="s">
        <v>11071</v>
      </c>
      <c r="AG5872" s="182" t="s">
        <v>2993</v>
      </c>
      <c r="AH5872" s="182" t="s">
        <v>2993</v>
      </c>
      <c r="AI5872" s="182" t="s">
        <v>2993</v>
      </c>
    </row>
    <row r="5873" spans="25:35" x14ac:dyDescent="0.4">
      <c r="Y5873" s="182" t="s">
        <v>2953</v>
      </c>
      <c r="Z5873" s="182">
        <v>1970</v>
      </c>
      <c r="AA5873" s="182">
        <v>712</v>
      </c>
      <c r="AB5873" s="182">
        <v>17</v>
      </c>
      <c r="AC5873" s="182">
        <v>2</v>
      </c>
      <c r="AD5873" s="182">
        <v>712</v>
      </c>
      <c r="AF5873" s="182" t="s">
        <v>11072</v>
      </c>
      <c r="AG5873" s="182" t="s">
        <v>2993</v>
      </c>
      <c r="AH5873" s="182" t="s">
        <v>2993</v>
      </c>
      <c r="AI5873" s="182" t="s">
        <v>2993</v>
      </c>
    </row>
    <row r="5874" spans="25:35" x14ac:dyDescent="0.4">
      <c r="Y5874" s="182" t="s">
        <v>11085</v>
      </c>
      <c r="Z5874" s="182">
        <v>1956</v>
      </c>
      <c r="AA5874" s="182">
        <v>470</v>
      </c>
      <c r="AB5874" s="182">
        <v>24</v>
      </c>
      <c r="AC5874" s="182">
        <v>2</v>
      </c>
      <c r="AD5874" s="182">
        <v>468.7</v>
      </c>
      <c r="AF5874" s="182" t="s">
        <v>11073</v>
      </c>
      <c r="AG5874" s="182" t="s">
        <v>2993</v>
      </c>
      <c r="AH5874" s="182" t="s">
        <v>2993</v>
      </c>
      <c r="AI5874" s="182" t="s">
        <v>2993</v>
      </c>
    </row>
    <row r="5875" spans="25:35" x14ac:dyDescent="0.4">
      <c r="Y5875" s="182" t="s">
        <v>11086</v>
      </c>
      <c r="Z5875" s="182">
        <v>1937</v>
      </c>
      <c r="AA5875" s="182">
        <v>634.12</v>
      </c>
      <c r="AB5875" s="182">
        <v>20</v>
      </c>
      <c r="AC5875" s="182">
        <v>2</v>
      </c>
      <c r="AD5875" s="182">
        <v>490.5</v>
      </c>
      <c r="AF5875" s="182" t="s">
        <v>11074</v>
      </c>
      <c r="AG5875" s="182" t="s">
        <v>2993</v>
      </c>
      <c r="AH5875" s="182" t="s">
        <v>2993</v>
      </c>
      <c r="AI5875" s="182" t="s">
        <v>2993</v>
      </c>
    </row>
    <row r="5876" spans="25:35" x14ac:dyDescent="0.4">
      <c r="Y5876" s="182" t="s">
        <v>11089</v>
      </c>
      <c r="Z5876" s="182">
        <v>1980</v>
      </c>
      <c r="AA5876" s="182">
        <v>559.5</v>
      </c>
      <c r="AB5876" s="182">
        <v>23</v>
      </c>
      <c r="AC5876" s="182">
        <v>2</v>
      </c>
      <c r="AD5876" s="182">
        <v>559.5</v>
      </c>
      <c r="AF5876" s="182" t="s">
        <v>11075</v>
      </c>
      <c r="AG5876" s="182" t="s">
        <v>17312</v>
      </c>
      <c r="AH5876" s="182" t="s">
        <v>17313</v>
      </c>
      <c r="AI5876" s="182" t="s">
        <v>17040</v>
      </c>
    </row>
    <row r="5877" spans="25:35" x14ac:dyDescent="0.4">
      <c r="Y5877" s="182" t="s">
        <v>11091</v>
      </c>
      <c r="Z5877" s="182">
        <v>1980</v>
      </c>
      <c r="AA5877" s="182">
        <v>565.29999999999995</v>
      </c>
      <c r="AB5877" s="182">
        <v>26</v>
      </c>
      <c r="AC5877" s="182">
        <v>2</v>
      </c>
      <c r="AD5877" s="182">
        <v>565.29999999999995</v>
      </c>
      <c r="AF5877" s="182" t="s">
        <v>11076</v>
      </c>
      <c r="AG5877" s="182" t="s">
        <v>17312</v>
      </c>
      <c r="AH5877" s="182" t="s">
        <v>17313</v>
      </c>
      <c r="AI5877" s="182" t="s">
        <v>17040</v>
      </c>
    </row>
    <row r="5878" spans="25:35" x14ac:dyDescent="0.4">
      <c r="Y5878" s="182" t="s">
        <v>1960</v>
      </c>
      <c r="Z5878" s="182">
        <v>1985</v>
      </c>
      <c r="AA5878" s="182">
        <v>668.3</v>
      </c>
      <c r="AB5878" s="182">
        <v>16</v>
      </c>
      <c r="AC5878" s="182">
        <v>2</v>
      </c>
      <c r="AD5878" s="182">
        <v>668.3</v>
      </c>
      <c r="AF5878" s="182" t="s">
        <v>11077</v>
      </c>
      <c r="AG5878" s="182" t="s">
        <v>17312</v>
      </c>
      <c r="AH5878" s="182" t="s">
        <v>17313</v>
      </c>
      <c r="AI5878" s="182" t="s">
        <v>17040</v>
      </c>
    </row>
    <row r="5879" spans="25:35" x14ac:dyDescent="0.4">
      <c r="Y5879" s="182" t="s">
        <v>11094</v>
      </c>
      <c r="Z5879" s="182">
        <v>1983</v>
      </c>
      <c r="AA5879" s="182">
        <v>568.29999999999995</v>
      </c>
      <c r="AB5879" s="182">
        <v>25</v>
      </c>
      <c r="AC5879" s="182">
        <v>2</v>
      </c>
      <c r="AD5879" s="182">
        <v>568.29999999999995</v>
      </c>
      <c r="AF5879" s="182" t="s">
        <v>11078</v>
      </c>
      <c r="AG5879" s="182" t="s">
        <v>17312</v>
      </c>
      <c r="AH5879" s="182" t="s">
        <v>17313</v>
      </c>
      <c r="AI5879" s="182" t="s">
        <v>17042</v>
      </c>
    </row>
    <row r="5880" spans="25:35" x14ac:dyDescent="0.4">
      <c r="Y5880" s="182" t="s">
        <v>1961</v>
      </c>
      <c r="Z5880" s="182">
        <v>1987</v>
      </c>
      <c r="AA5880" s="182">
        <v>582.5</v>
      </c>
      <c r="AB5880" s="182">
        <v>20</v>
      </c>
      <c r="AC5880" s="182">
        <v>2</v>
      </c>
      <c r="AD5880" s="182">
        <v>569.79999999999995</v>
      </c>
      <c r="AF5880" s="182" t="s">
        <v>11080</v>
      </c>
      <c r="AG5880" s="182" t="s">
        <v>17312</v>
      </c>
      <c r="AH5880" s="182" t="s">
        <v>17313</v>
      </c>
      <c r="AI5880" s="182" t="s">
        <v>17042</v>
      </c>
    </row>
    <row r="5881" spans="25:35" x14ac:dyDescent="0.4">
      <c r="Y5881" s="182" t="s">
        <v>1962</v>
      </c>
      <c r="Z5881" s="182">
        <v>1989</v>
      </c>
      <c r="AA5881" s="182">
        <v>656</v>
      </c>
      <c r="AB5881" s="182">
        <v>119</v>
      </c>
      <c r="AC5881" s="182">
        <v>2</v>
      </c>
      <c r="AD5881" s="182">
        <v>656</v>
      </c>
      <c r="AF5881" s="182" t="s">
        <v>11082</v>
      </c>
      <c r="AG5881" s="182" t="s">
        <v>17312</v>
      </c>
      <c r="AH5881" s="182" t="s">
        <v>17529</v>
      </c>
      <c r="AI5881" s="182" t="s">
        <v>17042</v>
      </c>
    </row>
    <row r="5882" spans="25:35" x14ac:dyDescent="0.4">
      <c r="Y5882" s="182" t="s">
        <v>11095</v>
      </c>
      <c r="Z5882" s="182">
        <v>1983</v>
      </c>
      <c r="AA5882" s="182">
        <v>565.79999999999995</v>
      </c>
      <c r="AB5882" s="182">
        <v>28</v>
      </c>
      <c r="AC5882" s="182">
        <v>2</v>
      </c>
      <c r="AD5882" s="182">
        <v>565.70000000000005</v>
      </c>
      <c r="AF5882" s="182" t="s">
        <v>11083</v>
      </c>
      <c r="AG5882" s="182" t="s">
        <v>17312</v>
      </c>
      <c r="AH5882" s="182" t="s">
        <v>17313</v>
      </c>
      <c r="AI5882" s="182" t="s">
        <v>17042</v>
      </c>
    </row>
    <row r="5883" spans="25:35" x14ac:dyDescent="0.4">
      <c r="Y5883" s="182" t="s">
        <v>11097</v>
      </c>
      <c r="Z5883" s="182">
        <v>1975</v>
      </c>
      <c r="AA5883" s="182">
        <v>443.4</v>
      </c>
      <c r="AB5883" s="182">
        <v>24</v>
      </c>
      <c r="AC5883" s="182">
        <v>2</v>
      </c>
      <c r="AD5883" s="182">
        <v>364.2</v>
      </c>
      <c r="AF5883" s="182" t="s">
        <v>2953</v>
      </c>
      <c r="AG5883" s="182" t="s">
        <v>17312</v>
      </c>
      <c r="AH5883" s="182" t="s">
        <v>17530</v>
      </c>
      <c r="AI5883" s="182" t="s">
        <v>17042</v>
      </c>
    </row>
    <row r="5884" spans="25:35" x14ac:dyDescent="0.4">
      <c r="Y5884" s="182" t="s">
        <v>11098</v>
      </c>
      <c r="Z5884" s="182">
        <v>1975</v>
      </c>
      <c r="AA5884" s="182">
        <v>454.4</v>
      </c>
      <c r="AB5884" s="182">
        <v>21</v>
      </c>
      <c r="AC5884" s="182">
        <v>2</v>
      </c>
      <c r="AD5884" s="182">
        <v>370.6</v>
      </c>
      <c r="AF5884" s="182" t="s">
        <v>11085</v>
      </c>
      <c r="AG5884" s="182" t="s">
        <v>17312</v>
      </c>
      <c r="AH5884" s="182" t="s">
        <v>17313</v>
      </c>
      <c r="AI5884" s="182" t="s">
        <v>17040</v>
      </c>
    </row>
    <row r="5885" spans="25:35" x14ac:dyDescent="0.4">
      <c r="Y5885" s="182" t="s">
        <v>1978</v>
      </c>
      <c r="Z5885" s="182">
        <v>1986</v>
      </c>
      <c r="AA5885" s="182">
        <v>2862.8</v>
      </c>
      <c r="AB5885" s="182">
        <v>90</v>
      </c>
      <c r="AC5885" s="182">
        <v>5</v>
      </c>
      <c r="AD5885" s="182">
        <v>2076.5</v>
      </c>
      <c r="AF5885" s="182" t="s">
        <v>11086</v>
      </c>
      <c r="AG5885" s="182" t="s">
        <v>17327</v>
      </c>
      <c r="AH5885" s="182" t="s">
        <v>17313</v>
      </c>
      <c r="AI5885" s="182" t="s">
        <v>17042</v>
      </c>
    </row>
    <row r="5886" spans="25:35" x14ac:dyDescent="0.4">
      <c r="Y5886" s="182" t="s">
        <v>1979</v>
      </c>
      <c r="Z5886" s="182">
        <v>1986</v>
      </c>
      <c r="AA5886" s="182">
        <v>3676.1</v>
      </c>
      <c r="AB5886" s="182">
        <v>96</v>
      </c>
      <c r="AC5886" s="182">
        <v>5</v>
      </c>
      <c r="AD5886" s="182">
        <v>2885</v>
      </c>
      <c r="AF5886" s="182" t="s">
        <v>11089</v>
      </c>
      <c r="AG5886" s="182" t="s">
        <v>17312</v>
      </c>
      <c r="AH5886" s="182" t="s">
        <v>17313</v>
      </c>
      <c r="AI5886" s="182" t="s">
        <v>17042</v>
      </c>
    </row>
    <row r="5887" spans="25:35" x14ac:dyDescent="0.4">
      <c r="Y5887" s="182" t="s">
        <v>11100</v>
      </c>
      <c r="Z5887" s="182">
        <v>1955</v>
      </c>
      <c r="AA5887" s="182">
        <v>458.3</v>
      </c>
      <c r="AB5887" s="182">
        <v>16</v>
      </c>
      <c r="AC5887" s="182">
        <v>2</v>
      </c>
      <c r="AD5887" s="182">
        <v>280.3</v>
      </c>
      <c r="AF5887" s="182" t="s">
        <v>11091</v>
      </c>
      <c r="AG5887" s="182" t="s">
        <v>17312</v>
      </c>
      <c r="AH5887" s="182" t="s">
        <v>17313</v>
      </c>
      <c r="AI5887" s="182" t="s">
        <v>17042</v>
      </c>
    </row>
    <row r="5888" spans="25:35" x14ac:dyDescent="0.4">
      <c r="Y5888" s="182" t="s">
        <v>11101</v>
      </c>
      <c r="Z5888" s="182">
        <v>1954</v>
      </c>
      <c r="AA5888" s="182">
        <v>456</v>
      </c>
      <c r="AB5888" s="182">
        <v>21</v>
      </c>
      <c r="AC5888" s="182">
        <v>2</v>
      </c>
      <c r="AD5888" s="182">
        <v>456</v>
      </c>
      <c r="AF5888" s="182" t="s">
        <v>1960</v>
      </c>
      <c r="AG5888" s="182" t="s">
        <v>17312</v>
      </c>
      <c r="AH5888" s="182" t="s">
        <v>17313</v>
      </c>
      <c r="AI5888" s="182" t="s">
        <v>17042</v>
      </c>
    </row>
    <row r="5889" spans="25:35" x14ac:dyDescent="0.4">
      <c r="Y5889" s="182" t="s">
        <v>11102</v>
      </c>
      <c r="Z5889" s="182">
        <v>1978</v>
      </c>
      <c r="AA5889" s="182">
        <v>374.3</v>
      </c>
      <c r="AB5889" s="182">
        <v>21</v>
      </c>
      <c r="AC5889" s="182">
        <v>2</v>
      </c>
      <c r="AD5889" s="182">
        <v>374.3</v>
      </c>
      <c r="AF5889" s="182" t="s">
        <v>11094</v>
      </c>
      <c r="AG5889" s="182" t="s">
        <v>17312</v>
      </c>
      <c r="AH5889" s="182" t="s">
        <v>17313</v>
      </c>
      <c r="AI5889" s="182" t="s">
        <v>17042</v>
      </c>
    </row>
    <row r="5890" spans="25:35" x14ac:dyDescent="0.4">
      <c r="Y5890" s="182" t="s">
        <v>11103</v>
      </c>
      <c r="Z5890" s="182">
        <v>1980</v>
      </c>
      <c r="AA5890" s="182">
        <v>371.1</v>
      </c>
      <c r="AB5890" s="182">
        <v>19</v>
      </c>
      <c r="AC5890" s="182">
        <v>2</v>
      </c>
      <c r="AD5890" s="182">
        <v>371.1</v>
      </c>
      <c r="AF5890" s="182" t="s">
        <v>1961</v>
      </c>
      <c r="AG5890" s="182" t="s">
        <v>17312</v>
      </c>
      <c r="AH5890" s="182" t="s">
        <v>17313</v>
      </c>
      <c r="AI5890" s="182" t="s">
        <v>17042</v>
      </c>
    </row>
    <row r="5891" spans="25:35" x14ac:dyDescent="0.4">
      <c r="Y5891" s="182" t="s">
        <v>11105</v>
      </c>
      <c r="Z5891" s="182">
        <v>1981</v>
      </c>
      <c r="AA5891" s="182">
        <v>372</v>
      </c>
      <c r="AB5891" s="182">
        <v>17</v>
      </c>
      <c r="AC5891" s="182">
        <v>2</v>
      </c>
      <c r="AD5891" s="182">
        <v>370</v>
      </c>
      <c r="AF5891" s="182" t="s">
        <v>1962</v>
      </c>
      <c r="AG5891" s="182" t="s">
        <v>17312</v>
      </c>
      <c r="AH5891" s="182" t="s">
        <v>17313</v>
      </c>
      <c r="AI5891" s="182" t="s">
        <v>17042</v>
      </c>
    </row>
    <row r="5892" spans="25:35" x14ac:dyDescent="0.4">
      <c r="Y5892" s="182" t="s">
        <v>11106</v>
      </c>
      <c r="Z5892" s="182">
        <v>1983</v>
      </c>
      <c r="AA5892" s="182">
        <v>567</v>
      </c>
      <c r="AB5892" s="182">
        <v>23</v>
      </c>
      <c r="AC5892" s="182">
        <v>2</v>
      </c>
      <c r="AD5892" s="182">
        <v>567</v>
      </c>
      <c r="AF5892" s="182" t="s">
        <v>11095</v>
      </c>
      <c r="AG5892" s="182" t="s">
        <v>17312</v>
      </c>
      <c r="AH5892" s="182" t="s">
        <v>17313</v>
      </c>
      <c r="AI5892" s="182" t="s">
        <v>17042</v>
      </c>
    </row>
    <row r="5893" spans="25:35" x14ac:dyDescent="0.4">
      <c r="Y5893" s="182" t="s">
        <v>1980</v>
      </c>
      <c r="Z5893" s="182">
        <v>1986</v>
      </c>
      <c r="AA5893" s="182">
        <v>691.3</v>
      </c>
      <c r="AB5893" s="182">
        <v>21</v>
      </c>
      <c r="AC5893" s="182">
        <v>2</v>
      </c>
      <c r="AD5893" s="182">
        <v>691.3</v>
      </c>
      <c r="AF5893" s="182" t="s">
        <v>11097</v>
      </c>
      <c r="AG5893" s="182" t="s">
        <v>17312</v>
      </c>
      <c r="AH5893" s="182" t="s">
        <v>2993</v>
      </c>
      <c r="AI5893" s="182" t="s">
        <v>17040</v>
      </c>
    </row>
    <row r="5894" spans="25:35" x14ac:dyDescent="0.4">
      <c r="Y5894" s="182" t="s">
        <v>11108</v>
      </c>
      <c r="Z5894" s="182">
        <v>1983</v>
      </c>
      <c r="AA5894" s="182">
        <v>683</v>
      </c>
      <c r="AB5894" s="182">
        <v>21</v>
      </c>
      <c r="AC5894" s="182">
        <v>2</v>
      </c>
      <c r="AD5894" s="182">
        <v>682.93</v>
      </c>
      <c r="AF5894" s="182" t="s">
        <v>11098</v>
      </c>
      <c r="AG5894" s="182" t="s">
        <v>17312</v>
      </c>
      <c r="AH5894" s="182" t="s">
        <v>2993</v>
      </c>
      <c r="AI5894" s="182" t="s">
        <v>17040</v>
      </c>
    </row>
    <row r="5895" spans="25:35" x14ac:dyDescent="0.4">
      <c r="Y5895" s="182" t="s">
        <v>11109</v>
      </c>
      <c r="Z5895" s="182">
        <v>1983</v>
      </c>
      <c r="AA5895" s="182">
        <v>683.2</v>
      </c>
      <c r="AB5895" s="182">
        <v>21</v>
      </c>
      <c r="AC5895" s="182">
        <v>2</v>
      </c>
      <c r="AD5895" s="182">
        <v>683.2</v>
      </c>
      <c r="AF5895" s="182" t="s">
        <v>1978</v>
      </c>
      <c r="AG5895" s="182" t="s">
        <v>17319</v>
      </c>
      <c r="AH5895" s="182" t="s">
        <v>17449</v>
      </c>
      <c r="AI5895" s="182" t="s">
        <v>17322</v>
      </c>
    </row>
    <row r="5896" spans="25:35" x14ac:dyDescent="0.4">
      <c r="Y5896" s="182" t="s">
        <v>11110</v>
      </c>
      <c r="Z5896" s="182">
        <v>1987</v>
      </c>
      <c r="AA5896" s="182">
        <v>693.8</v>
      </c>
      <c r="AB5896" s="182">
        <v>21</v>
      </c>
      <c r="AC5896" s="182">
        <v>2</v>
      </c>
      <c r="AD5896" s="182">
        <v>693.8</v>
      </c>
      <c r="AF5896" s="182" t="s">
        <v>1979</v>
      </c>
      <c r="AG5896" s="182" t="s">
        <v>17319</v>
      </c>
      <c r="AH5896" s="182" t="s">
        <v>17449</v>
      </c>
      <c r="AI5896" s="182" t="s">
        <v>17322</v>
      </c>
    </row>
    <row r="5897" spans="25:35" x14ac:dyDescent="0.4">
      <c r="Y5897" s="182" t="s">
        <v>1981</v>
      </c>
      <c r="Z5897" s="182">
        <v>1986</v>
      </c>
      <c r="AA5897" s="182">
        <v>692.49</v>
      </c>
      <c r="AB5897" s="182">
        <v>21</v>
      </c>
      <c r="AC5897" s="182">
        <v>2</v>
      </c>
      <c r="AD5897" s="182">
        <v>692.49</v>
      </c>
      <c r="AF5897" s="182" t="s">
        <v>11100</v>
      </c>
      <c r="AG5897" s="182" t="s">
        <v>17312</v>
      </c>
      <c r="AH5897" s="182" t="s">
        <v>2993</v>
      </c>
      <c r="AI5897" s="182" t="s">
        <v>17042</v>
      </c>
    </row>
    <row r="5898" spans="25:35" x14ac:dyDescent="0.4">
      <c r="Y5898" s="182" t="s">
        <v>11111</v>
      </c>
      <c r="Z5898" s="182">
        <v>1988</v>
      </c>
      <c r="AA5898" s="182">
        <v>2382</v>
      </c>
      <c r="AB5898" s="182">
        <v>62</v>
      </c>
      <c r="AC5898" s="182">
        <v>2</v>
      </c>
      <c r="AD5898" s="182">
        <v>2381.5300000000002</v>
      </c>
      <c r="AF5898" s="182" t="s">
        <v>11101</v>
      </c>
      <c r="AG5898" s="182" t="s">
        <v>17312</v>
      </c>
      <c r="AH5898" s="182" t="s">
        <v>2993</v>
      </c>
      <c r="AI5898" s="182" t="s">
        <v>17042</v>
      </c>
    </row>
    <row r="5899" spans="25:35" x14ac:dyDescent="0.4">
      <c r="Y5899" s="182" t="s">
        <v>2972</v>
      </c>
      <c r="Z5899" s="182">
        <v>1988</v>
      </c>
      <c r="AA5899" s="182">
        <v>2323</v>
      </c>
      <c r="AB5899" s="182">
        <v>3</v>
      </c>
      <c r="AC5899" s="182">
        <v>2</v>
      </c>
      <c r="AD5899" s="182">
        <v>2322.6799999999998</v>
      </c>
      <c r="AF5899" s="182" t="s">
        <v>11102</v>
      </c>
      <c r="AG5899" s="182" t="s">
        <v>17312</v>
      </c>
      <c r="AH5899" s="182" t="s">
        <v>17313</v>
      </c>
      <c r="AI5899" s="182" t="s">
        <v>17040</v>
      </c>
    </row>
    <row r="5900" spans="25:35" x14ac:dyDescent="0.4">
      <c r="Y5900" s="182" t="s">
        <v>11112</v>
      </c>
      <c r="Z5900" s="182">
        <v>1961</v>
      </c>
      <c r="AA5900" s="182">
        <v>396.4</v>
      </c>
      <c r="AB5900" s="182">
        <v>25</v>
      </c>
      <c r="AC5900" s="182">
        <v>2</v>
      </c>
      <c r="AD5900" s="182">
        <v>360.4</v>
      </c>
      <c r="AF5900" s="182" t="s">
        <v>11103</v>
      </c>
      <c r="AG5900" s="182" t="s">
        <v>17312</v>
      </c>
      <c r="AH5900" s="182" t="s">
        <v>17313</v>
      </c>
      <c r="AI5900" s="182" t="s">
        <v>17040</v>
      </c>
    </row>
    <row r="5901" spans="25:35" x14ac:dyDescent="0.4">
      <c r="Y5901" s="182" t="s">
        <v>1983</v>
      </c>
      <c r="Z5901" s="182">
        <v>1986</v>
      </c>
      <c r="AA5901" s="182">
        <v>864</v>
      </c>
      <c r="AB5901" s="182">
        <v>35</v>
      </c>
      <c r="AC5901" s="182">
        <v>2</v>
      </c>
      <c r="AD5901" s="182">
        <v>864</v>
      </c>
      <c r="AF5901" s="182" t="s">
        <v>11105</v>
      </c>
      <c r="AG5901" s="182" t="s">
        <v>17312</v>
      </c>
      <c r="AH5901" s="182" t="s">
        <v>17313</v>
      </c>
      <c r="AI5901" s="182" t="s">
        <v>17040</v>
      </c>
    </row>
    <row r="5902" spans="25:35" x14ac:dyDescent="0.4">
      <c r="Y5902" s="182" t="s">
        <v>11113</v>
      </c>
      <c r="Z5902" s="182">
        <v>1976</v>
      </c>
      <c r="AA5902" s="182">
        <v>405.27</v>
      </c>
      <c r="AB5902" s="182">
        <v>16</v>
      </c>
      <c r="AC5902" s="182">
        <v>2</v>
      </c>
      <c r="AD5902" s="182">
        <v>405.27</v>
      </c>
      <c r="AF5902" s="182" t="s">
        <v>11106</v>
      </c>
      <c r="AG5902" s="182" t="s">
        <v>17312</v>
      </c>
      <c r="AH5902" s="182" t="s">
        <v>17313</v>
      </c>
      <c r="AI5902" s="182" t="s">
        <v>17042</v>
      </c>
    </row>
    <row r="5903" spans="25:35" x14ac:dyDescent="0.4">
      <c r="Y5903" s="182" t="s">
        <v>11115</v>
      </c>
      <c r="Z5903" s="182">
        <v>1984</v>
      </c>
      <c r="AA5903" s="182">
        <v>2111.6</v>
      </c>
      <c r="AB5903" s="182">
        <v>84</v>
      </c>
      <c r="AC5903" s="182">
        <v>5</v>
      </c>
      <c r="AD5903" s="182">
        <v>1804.6</v>
      </c>
      <c r="AF5903" s="182" t="s">
        <v>1980</v>
      </c>
      <c r="AG5903" s="182" t="s">
        <v>17312</v>
      </c>
      <c r="AH5903" s="182" t="s">
        <v>2993</v>
      </c>
      <c r="AI5903" s="182" t="s">
        <v>17040</v>
      </c>
    </row>
    <row r="5904" spans="25:35" x14ac:dyDescent="0.4">
      <c r="Y5904" s="182" t="s">
        <v>11116</v>
      </c>
      <c r="Z5904" s="182">
        <v>1984</v>
      </c>
      <c r="AA5904" s="182">
        <v>396.1</v>
      </c>
      <c r="AB5904" s="182">
        <v>14</v>
      </c>
      <c r="AC5904" s="182">
        <v>2</v>
      </c>
      <c r="AD5904" s="182">
        <v>390.45</v>
      </c>
      <c r="AF5904" s="182" t="s">
        <v>11108</v>
      </c>
      <c r="AG5904" s="182" t="s">
        <v>17312</v>
      </c>
      <c r="AH5904" s="182" t="s">
        <v>2993</v>
      </c>
      <c r="AI5904" s="182" t="s">
        <v>17040</v>
      </c>
    </row>
    <row r="5905" spans="25:35" x14ac:dyDescent="0.4">
      <c r="Y5905" s="182" t="s">
        <v>11118</v>
      </c>
      <c r="Z5905" s="182">
        <v>1985</v>
      </c>
      <c r="AA5905" s="182">
        <v>2452.5</v>
      </c>
      <c r="AB5905" s="182">
        <v>90</v>
      </c>
      <c r="AC5905" s="182">
        <v>5</v>
      </c>
      <c r="AD5905" s="182">
        <v>2452.5</v>
      </c>
      <c r="AF5905" s="182" t="s">
        <v>11109</v>
      </c>
      <c r="AG5905" s="182" t="s">
        <v>17312</v>
      </c>
      <c r="AH5905" s="182" t="s">
        <v>2993</v>
      </c>
      <c r="AI5905" s="182" t="s">
        <v>17040</v>
      </c>
    </row>
    <row r="5906" spans="25:35" x14ac:dyDescent="0.4">
      <c r="Y5906" s="182" t="s">
        <v>11119</v>
      </c>
      <c r="Z5906" s="182">
        <v>1952</v>
      </c>
      <c r="AA5906" s="182">
        <v>450.89</v>
      </c>
      <c r="AB5906" s="182">
        <v>13</v>
      </c>
      <c r="AC5906" s="182">
        <v>2</v>
      </c>
      <c r="AD5906" s="182">
        <v>450.89</v>
      </c>
      <c r="AF5906" s="182" t="s">
        <v>11110</v>
      </c>
      <c r="AG5906" s="182" t="s">
        <v>17312</v>
      </c>
      <c r="AH5906" s="182" t="s">
        <v>2993</v>
      </c>
      <c r="AI5906" s="182" t="s">
        <v>17040</v>
      </c>
    </row>
    <row r="5907" spans="25:35" x14ac:dyDescent="0.4">
      <c r="Y5907" s="182" t="s">
        <v>2973</v>
      </c>
      <c r="Z5907" s="182">
        <v>1952</v>
      </c>
      <c r="AA5907" s="182">
        <v>450.2</v>
      </c>
      <c r="AB5907" s="182">
        <v>18</v>
      </c>
      <c r="AC5907" s="182">
        <v>2</v>
      </c>
      <c r="AD5907" s="182">
        <v>450.2</v>
      </c>
      <c r="AF5907" s="182" t="s">
        <v>1981</v>
      </c>
      <c r="AG5907" s="182" t="s">
        <v>17312</v>
      </c>
      <c r="AH5907" s="182" t="s">
        <v>2993</v>
      </c>
      <c r="AI5907" s="182" t="s">
        <v>17040</v>
      </c>
    </row>
    <row r="5908" spans="25:35" x14ac:dyDescent="0.4">
      <c r="Y5908" s="182" t="s">
        <v>11120</v>
      </c>
      <c r="Z5908" s="182">
        <v>1952</v>
      </c>
      <c r="AA5908" s="182">
        <v>453.4</v>
      </c>
      <c r="AB5908" s="182">
        <v>20</v>
      </c>
      <c r="AC5908" s="182">
        <v>2</v>
      </c>
      <c r="AD5908" s="182">
        <v>453.4</v>
      </c>
      <c r="AF5908" s="182" t="s">
        <v>11111</v>
      </c>
      <c r="AG5908" s="182" t="s">
        <v>17312</v>
      </c>
      <c r="AH5908" s="182" t="s">
        <v>2993</v>
      </c>
      <c r="AI5908" s="182" t="s">
        <v>17322</v>
      </c>
    </row>
    <row r="5909" spans="25:35" x14ac:dyDescent="0.4">
      <c r="Y5909" s="182" t="s">
        <v>2954</v>
      </c>
      <c r="Z5909" s="182">
        <v>1969</v>
      </c>
      <c r="AA5909" s="182">
        <v>459.6</v>
      </c>
      <c r="AB5909" s="182">
        <v>31</v>
      </c>
      <c r="AC5909" s="182">
        <v>2</v>
      </c>
      <c r="AD5909" s="182">
        <v>459.6</v>
      </c>
      <c r="AF5909" s="182" t="s">
        <v>2972</v>
      </c>
      <c r="AG5909" s="182" t="s">
        <v>17312</v>
      </c>
      <c r="AH5909" s="182" t="s">
        <v>2993</v>
      </c>
      <c r="AI5909" s="182" t="s">
        <v>17322</v>
      </c>
    </row>
    <row r="5910" spans="25:35" x14ac:dyDescent="0.4">
      <c r="Y5910" s="182" t="s">
        <v>2962</v>
      </c>
      <c r="Z5910" s="182">
        <v>1969</v>
      </c>
      <c r="AA5910" s="182">
        <v>409.7</v>
      </c>
      <c r="AB5910" s="182">
        <v>31</v>
      </c>
      <c r="AC5910" s="182">
        <v>2</v>
      </c>
      <c r="AD5910" s="182">
        <v>351.3</v>
      </c>
      <c r="AF5910" s="182" t="s">
        <v>11112</v>
      </c>
      <c r="AG5910" s="182" t="s">
        <v>17312</v>
      </c>
      <c r="AH5910" s="182" t="s">
        <v>2993</v>
      </c>
      <c r="AI5910" s="182" t="s">
        <v>17040</v>
      </c>
    </row>
    <row r="5911" spans="25:35" x14ac:dyDescent="0.4">
      <c r="Y5911" s="182" t="s">
        <v>11121</v>
      </c>
      <c r="Z5911" s="182">
        <v>1982</v>
      </c>
      <c r="AA5911" s="182">
        <v>1251</v>
      </c>
      <c r="AB5911" s="182">
        <v>47</v>
      </c>
      <c r="AC5911" s="182">
        <v>2</v>
      </c>
      <c r="AD5911" s="182">
        <v>1250.6400000000001</v>
      </c>
      <c r="AF5911" s="182" t="s">
        <v>1983</v>
      </c>
      <c r="AG5911" s="182" t="s">
        <v>17312</v>
      </c>
      <c r="AH5911" s="182" t="s">
        <v>17313</v>
      </c>
      <c r="AI5911" s="182" t="s">
        <v>17322</v>
      </c>
    </row>
    <row r="5912" spans="25:35" x14ac:dyDescent="0.4">
      <c r="Y5912" s="182" t="s">
        <v>1984</v>
      </c>
      <c r="Z5912" s="182">
        <v>1985</v>
      </c>
      <c r="AA5912" s="182">
        <v>1102.4000000000001</v>
      </c>
      <c r="AB5912" s="182">
        <v>57</v>
      </c>
      <c r="AC5912" s="182">
        <v>2</v>
      </c>
      <c r="AD5912" s="182">
        <v>1102.4000000000001</v>
      </c>
      <c r="AF5912" s="182" t="s">
        <v>11113</v>
      </c>
      <c r="AG5912" s="182" t="s">
        <v>17312</v>
      </c>
      <c r="AH5912" s="182" t="s">
        <v>2993</v>
      </c>
      <c r="AI5912" s="182" t="s">
        <v>17040</v>
      </c>
    </row>
    <row r="5913" spans="25:35" x14ac:dyDescent="0.4">
      <c r="Y5913" s="182" t="s">
        <v>11122</v>
      </c>
      <c r="Z5913" s="182">
        <v>1988</v>
      </c>
      <c r="AA5913" s="182">
        <v>1250.6400000000001</v>
      </c>
      <c r="AB5913" s="182">
        <v>47</v>
      </c>
      <c r="AC5913" s="182">
        <v>2</v>
      </c>
      <c r="AD5913" s="182">
        <v>1250.6400000000001</v>
      </c>
      <c r="AF5913" s="182" t="s">
        <v>11115</v>
      </c>
      <c r="AG5913" s="182" t="s">
        <v>17319</v>
      </c>
      <c r="AH5913" s="182" t="s">
        <v>2993</v>
      </c>
      <c r="AI5913" s="182" t="s">
        <v>17322</v>
      </c>
    </row>
    <row r="5914" spans="25:35" x14ac:dyDescent="0.4">
      <c r="Y5914" s="182" t="s">
        <v>11123</v>
      </c>
      <c r="Z5914" s="182">
        <v>1979</v>
      </c>
      <c r="AA5914" s="182">
        <v>861</v>
      </c>
      <c r="AB5914" s="182">
        <v>47</v>
      </c>
      <c r="AC5914" s="182">
        <v>2</v>
      </c>
      <c r="AD5914" s="182">
        <v>861</v>
      </c>
      <c r="AF5914" s="182" t="s">
        <v>11116</v>
      </c>
      <c r="AG5914" s="182" t="s">
        <v>17312</v>
      </c>
      <c r="AH5914" s="182" t="s">
        <v>2993</v>
      </c>
      <c r="AI5914" s="182" t="s">
        <v>17040</v>
      </c>
    </row>
    <row r="5915" spans="25:35" x14ac:dyDescent="0.4">
      <c r="Y5915" s="182" t="s">
        <v>11124</v>
      </c>
      <c r="Z5915" s="182">
        <v>1982</v>
      </c>
      <c r="AA5915" s="182">
        <v>785</v>
      </c>
      <c r="AB5915" s="182">
        <v>47</v>
      </c>
      <c r="AC5915" s="182">
        <v>2</v>
      </c>
      <c r="AD5915" s="182">
        <v>785</v>
      </c>
      <c r="AF5915" s="182" t="s">
        <v>11118</v>
      </c>
      <c r="AG5915" s="182" t="s">
        <v>17319</v>
      </c>
      <c r="AH5915" s="182" t="s">
        <v>2993</v>
      </c>
      <c r="AI5915" s="182" t="s">
        <v>17322</v>
      </c>
    </row>
    <row r="5916" spans="25:35" x14ac:dyDescent="0.4">
      <c r="Y5916" s="182" t="s">
        <v>11125</v>
      </c>
      <c r="Z5916" s="182">
        <v>1979</v>
      </c>
      <c r="AA5916" s="182">
        <v>1261.2</v>
      </c>
      <c r="AB5916" s="182">
        <v>57</v>
      </c>
      <c r="AC5916" s="182">
        <v>2</v>
      </c>
      <c r="AD5916" s="182">
        <v>1261.2</v>
      </c>
      <c r="AF5916" s="182" t="s">
        <v>11119</v>
      </c>
      <c r="AG5916" s="182" t="s">
        <v>17323</v>
      </c>
      <c r="AH5916" s="182" t="s">
        <v>2993</v>
      </c>
      <c r="AI5916" s="182" t="s">
        <v>17042</v>
      </c>
    </row>
    <row r="5917" spans="25:35" x14ac:dyDescent="0.4">
      <c r="Y5917" s="182" t="s">
        <v>11128</v>
      </c>
      <c r="Z5917" s="182">
        <v>1983</v>
      </c>
      <c r="AA5917" s="182">
        <v>841</v>
      </c>
      <c r="AB5917" s="182">
        <v>47</v>
      </c>
      <c r="AC5917" s="182">
        <v>2</v>
      </c>
      <c r="AD5917" s="182">
        <v>841</v>
      </c>
      <c r="AF5917" s="182" t="s">
        <v>2973</v>
      </c>
      <c r="AG5917" s="182" t="s">
        <v>17312</v>
      </c>
      <c r="AH5917" s="182" t="s">
        <v>2993</v>
      </c>
      <c r="AI5917" s="182" t="s">
        <v>17042</v>
      </c>
    </row>
    <row r="5918" spans="25:35" x14ac:dyDescent="0.4">
      <c r="Y5918" s="182" t="s">
        <v>11129</v>
      </c>
      <c r="Z5918" s="182">
        <v>1986</v>
      </c>
      <c r="AA5918" s="182">
        <v>552</v>
      </c>
      <c r="AB5918" s="182">
        <v>31</v>
      </c>
      <c r="AC5918" s="182">
        <v>2</v>
      </c>
      <c r="AD5918" s="182">
        <v>552</v>
      </c>
      <c r="AF5918" s="182" t="s">
        <v>11120</v>
      </c>
      <c r="AG5918" s="182" t="s">
        <v>17312</v>
      </c>
      <c r="AH5918" s="182" t="s">
        <v>17035</v>
      </c>
      <c r="AI5918" s="182" t="s">
        <v>17042</v>
      </c>
    </row>
    <row r="5919" spans="25:35" x14ac:dyDescent="0.4">
      <c r="Y5919" s="182" t="s">
        <v>11130</v>
      </c>
      <c r="Z5919" s="182">
        <v>1974</v>
      </c>
      <c r="AA5919" s="182">
        <v>728</v>
      </c>
      <c r="AB5919" s="182">
        <v>42</v>
      </c>
      <c r="AC5919" s="182">
        <v>2</v>
      </c>
      <c r="AD5919" s="182">
        <v>728</v>
      </c>
      <c r="AF5919" s="182" t="s">
        <v>2954</v>
      </c>
      <c r="AG5919" s="182" t="s">
        <v>17312</v>
      </c>
      <c r="AH5919" s="182" t="s">
        <v>2993</v>
      </c>
      <c r="AI5919" s="182" t="s">
        <v>17042</v>
      </c>
    </row>
    <row r="5920" spans="25:35" x14ac:dyDescent="0.4">
      <c r="Y5920" s="182" t="s">
        <v>11131</v>
      </c>
      <c r="Z5920" s="182">
        <v>1971</v>
      </c>
      <c r="AA5920" s="182">
        <v>726</v>
      </c>
      <c r="AB5920" s="182">
        <v>42</v>
      </c>
      <c r="AC5920" s="182">
        <v>2</v>
      </c>
      <c r="AD5920" s="182">
        <v>726</v>
      </c>
      <c r="AF5920" s="182" t="s">
        <v>2962</v>
      </c>
      <c r="AG5920" s="182" t="s">
        <v>17312</v>
      </c>
      <c r="AH5920" s="182" t="s">
        <v>2993</v>
      </c>
      <c r="AI5920" s="182" t="s">
        <v>17042</v>
      </c>
    </row>
    <row r="5921" spans="25:35" x14ac:dyDescent="0.4">
      <c r="Y5921" s="182" t="s">
        <v>11132</v>
      </c>
      <c r="Z5921" s="182">
        <v>1967</v>
      </c>
      <c r="AA5921" s="182">
        <v>375</v>
      </c>
      <c r="AB5921" s="182">
        <v>21</v>
      </c>
      <c r="AC5921" s="182">
        <v>2</v>
      </c>
      <c r="AD5921" s="182">
        <v>310</v>
      </c>
      <c r="AF5921" s="182" t="s">
        <v>11121</v>
      </c>
      <c r="AG5921" s="182" t="s">
        <v>17312</v>
      </c>
      <c r="AH5921" s="182" t="s">
        <v>2993</v>
      </c>
      <c r="AI5921" s="182" t="s">
        <v>17322</v>
      </c>
    </row>
    <row r="5922" spans="25:35" x14ac:dyDescent="0.4">
      <c r="Y5922" s="182" t="s">
        <v>11134</v>
      </c>
      <c r="Z5922" s="182">
        <v>1977</v>
      </c>
      <c r="AA5922" s="182">
        <v>1050.9000000000001</v>
      </c>
      <c r="AB5922" s="182">
        <v>52</v>
      </c>
      <c r="AC5922" s="182">
        <v>2</v>
      </c>
      <c r="AD5922" s="182">
        <v>964.1</v>
      </c>
      <c r="AF5922" s="182" t="s">
        <v>1984</v>
      </c>
      <c r="AG5922" s="182" t="s">
        <v>17312</v>
      </c>
      <c r="AH5922" s="182" t="s">
        <v>2993</v>
      </c>
      <c r="AI5922" s="182" t="s">
        <v>17322</v>
      </c>
    </row>
    <row r="5923" spans="25:35" x14ac:dyDescent="0.4">
      <c r="Y5923" s="182" t="s">
        <v>11135</v>
      </c>
      <c r="Z5923" s="182">
        <v>1977</v>
      </c>
      <c r="AA5923" s="182">
        <v>965.8</v>
      </c>
      <c r="AB5923" s="182">
        <v>47</v>
      </c>
      <c r="AC5923" s="182">
        <v>2</v>
      </c>
      <c r="AD5923" s="182">
        <v>649.1</v>
      </c>
      <c r="AF5923" s="182" t="s">
        <v>11122</v>
      </c>
      <c r="AG5923" s="182" t="s">
        <v>17312</v>
      </c>
      <c r="AH5923" s="182" t="s">
        <v>2993</v>
      </c>
      <c r="AI5923" s="182" t="s">
        <v>17322</v>
      </c>
    </row>
    <row r="5924" spans="25:35" x14ac:dyDescent="0.4">
      <c r="Y5924" s="182" t="s">
        <v>11137</v>
      </c>
      <c r="Z5924" s="182">
        <v>1990</v>
      </c>
      <c r="AA5924" s="182">
        <v>3198.21</v>
      </c>
      <c r="AB5924" s="182">
        <v>110</v>
      </c>
      <c r="AC5924" s="182">
        <v>4</v>
      </c>
      <c r="AD5924" s="182">
        <v>2339.25</v>
      </c>
      <c r="AF5924" s="182" t="s">
        <v>11123</v>
      </c>
      <c r="AG5924" s="182" t="s">
        <v>17312</v>
      </c>
      <c r="AH5924" s="182" t="s">
        <v>2993</v>
      </c>
      <c r="AI5924" s="182" t="s">
        <v>17322</v>
      </c>
    </row>
    <row r="5925" spans="25:35" x14ac:dyDescent="0.4">
      <c r="Y5925" s="182" t="s">
        <v>11138</v>
      </c>
      <c r="Z5925" s="182">
        <v>1962</v>
      </c>
      <c r="AA5925" s="182">
        <v>250.4</v>
      </c>
      <c r="AB5925" s="182">
        <v>15</v>
      </c>
      <c r="AC5925" s="182">
        <v>2</v>
      </c>
      <c r="AD5925" s="182">
        <v>201.59</v>
      </c>
      <c r="AF5925" s="182" t="s">
        <v>11124</v>
      </c>
      <c r="AG5925" s="182" t="s">
        <v>17312</v>
      </c>
      <c r="AH5925" s="182" t="s">
        <v>2993</v>
      </c>
      <c r="AI5925" s="182" t="s">
        <v>17322</v>
      </c>
    </row>
    <row r="5926" spans="25:35" x14ac:dyDescent="0.4">
      <c r="Y5926" s="182" t="s">
        <v>1986</v>
      </c>
      <c r="Z5926" s="182">
        <v>1976</v>
      </c>
      <c r="AA5926" s="182">
        <v>783</v>
      </c>
      <c r="AB5926" s="182">
        <v>33</v>
      </c>
      <c r="AC5926" s="182">
        <v>2</v>
      </c>
      <c r="AD5926" s="182">
        <v>726</v>
      </c>
      <c r="AF5926" s="182" t="s">
        <v>11125</v>
      </c>
      <c r="AG5926" s="182" t="s">
        <v>17312</v>
      </c>
      <c r="AH5926" s="182" t="s">
        <v>2993</v>
      </c>
      <c r="AI5926" s="182" t="s">
        <v>17322</v>
      </c>
    </row>
    <row r="5927" spans="25:35" x14ac:dyDescent="0.4">
      <c r="Y5927" s="182" t="s">
        <v>11139</v>
      </c>
      <c r="Z5927" s="182">
        <v>1975</v>
      </c>
      <c r="AA5927" s="182">
        <v>774.1</v>
      </c>
      <c r="AB5927" s="182">
        <v>24</v>
      </c>
      <c r="AC5927" s="182">
        <v>2</v>
      </c>
      <c r="AD5927" s="182">
        <v>760</v>
      </c>
      <c r="AF5927" s="182" t="s">
        <v>11128</v>
      </c>
      <c r="AG5927" s="182" t="s">
        <v>17312</v>
      </c>
      <c r="AH5927" s="182" t="s">
        <v>2993</v>
      </c>
      <c r="AI5927" s="182" t="s">
        <v>17322</v>
      </c>
    </row>
    <row r="5928" spans="25:35" x14ac:dyDescent="0.4">
      <c r="Y5928" s="182" t="s">
        <v>1987</v>
      </c>
      <c r="Z5928" s="182">
        <v>1976</v>
      </c>
      <c r="AA5928" s="182">
        <v>731</v>
      </c>
      <c r="AB5928" s="182">
        <v>42</v>
      </c>
      <c r="AC5928" s="182">
        <v>2</v>
      </c>
      <c r="AD5928" s="182">
        <v>537.9</v>
      </c>
      <c r="AF5928" s="182" t="s">
        <v>11129</v>
      </c>
      <c r="AG5928" s="182" t="s">
        <v>17312</v>
      </c>
      <c r="AH5928" s="182" t="s">
        <v>2993</v>
      </c>
      <c r="AI5928" s="182" t="s">
        <v>17042</v>
      </c>
    </row>
    <row r="5929" spans="25:35" x14ac:dyDescent="0.4">
      <c r="Y5929" s="182" t="s">
        <v>11140</v>
      </c>
      <c r="Z5929" s="182">
        <v>1974</v>
      </c>
      <c r="AA5929" s="182">
        <v>776.1</v>
      </c>
      <c r="AB5929" s="182">
        <v>32</v>
      </c>
      <c r="AC5929" s="182">
        <v>2</v>
      </c>
      <c r="AD5929" s="182">
        <v>719.1</v>
      </c>
      <c r="AF5929" s="182" t="s">
        <v>11130</v>
      </c>
      <c r="AG5929" s="182" t="s">
        <v>17312</v>
      </c>
      <c r="AH5929" s="182" t="s">
        <v>2993</v>
      </c>
      <c r="AI5929" s="182" t="s">
        <v>17042</v>
      </c>
    </row>
    <row r="5930" spans="25:35" x14ac:dyDescent="0.4">
      <c r="Y5930" s="182" t="s">
        <v>1988</v>
      </c>
      <c r="Z5930" s="182">
        <v>1973</v>
      </c>
      <c r="AA5930" s="182">
        <v>793</v>
      </c>
      <c r="AB5930" s="182">
        <v>37</v>
      </c>
      <c r="AC5930" s="182">
        <v>2</v>
      </c>
      <c r="AD5930" s="182">
        <v>793</v>
      </c>
      <c r="AF5930" s="182" t="s">
        <v>11131</v>
      </c>
      <c r="AG5930" s="182" t="s">
        <v>17312</v>
      </c>
      <c r="AH5930" s="182" t="s">
        <v>2993</v>
      </c>
      <c r="AI5930" s="182" t="s">
        <v>17042</v>
      </c>
    </row>
    <row r="5931" spans="25:35" x14ac:dyDescent="0.4">
      <c r="Y5931" s="182" t="s">
        <v>11142</v>
      </c>
      <c r="Z5931" s="182">
        <v>1972</v>
      </c>
      <c r="AA5931" s="182">
        <v>774.1</v>
      </c>
      <c r="AB5931" s="182">
        <v>25</v>
      </c>
      <c r="AC5931" s="182">
        <v>2</v>
      </c>
      <c r="AD5931" s="182">
        <v>774.1</v>
      </c>
      <c r="AF5931" s="182" t="s">
        <v>11132</v>
      </c>
      <c r="AG5931" s="182" t="s">
        <v>17312</v>
      </c>
      <c r="AH5931" s="182" t="s">
        <v>2993</v>
      </c>
      <c r="AI5931" s="182" t="s">
        <v>17040</v>
      </c>
    </row>
    <row r="5932" spans="25:35" x14ac:dyDescent="0.4">
      <c r="Y5932" s="182" t="s">
        <v>11144</v>
      </c>
      <c r="Z5932" s="182">
        <v>1980</v>
      </c>
      <c r="AA5932" s="182">
        <v>2631</v>
      </c>
      <c r="AB5932" s="182">
        <v>80</v>
      </c>
      <c r="AC5932" s="182">
        <v>3</v>
      </c>
      <c r="AD5932" s="182">
        <v>1816.4</v>
      </c>
      <c r="AF5932" s="182" t="s">
        <v>11134</v>
      </c>
      <c r="AG5932" s="182" t="s">
        <v>17312</v>
      </c>
      <c r="AH5932" s="182" t="s">
        <v>17531</v>
      </c>
      <c r="AI5932" s="182" t="s">
        <v>17322</v>
      </c>
    </row>
    <row r="5933" spans="25:35" x14ac:dyDescent="0.4">
      <c r="Y5933" s="182" t="s">
        <v>11146</v>
      </c>
      <c r="Z5933" s="182">
        <v>2015</v>
      </c>
      <c r="AA5933" s="182">
        <v>2710.73</v>
      </c>
      <c r="AB5933" s="182">
        <v>90</v>
      </c>
      <c r="AC5933" s="182">
        <v>3</v>
      </c>
      <c r="AD5933" s="182">
        <v>2079.1</v>
      </c>
      <c r="AF5933" s="182" t="s">
        <v>11135</v>
      </c>
      <c r="AG5933" s="182" t="s">
        <v>17312</v>
      </c>
      <c r="AH5933" s="182" t="s">
        <v>2993</v>
      </c>
      <c r="AI5933" s="182" t="s">
        <v>17322</v>
      </c>
    </row>
    <row r="5934" spans="25:35" x14ac:dyDescent="0.4">
      <c r="Y5934" s="182" t="s">
        <v>11148</v>
      </c>
      <c r="Z5934" s="182">
        <v>1981</v>
      </c>
      <c r="AA5934" s="182">
        <v>2620</v>
      </c>
      <c r="AB5934" s="182">
        <v>94</v>
      </c>
      <c r="AC5934" s="182">
        <v>3</v>
      </c>
      <c r="AD5934" s="182">
        <v>2620</v>
      </c>
      <c r="AF5934" s="182" t="s">
        <v>11137</v>
      </c>
      <c r="AG5934" s="182" t="s">
        <v>17312</v>
      </c>
      <c r="AH5934" s="182" t="s">
        <v>17532</v>
      </c>
      <c r="AI5934" s="182" t="s">
        <v>17322</v>
      </c>
    </row>
    <row r="5935" spans="25:35" x14ac:dyDescent="0.4">
      <c r="Y5935" s="182" t="s">
        <v>11149</v>
      </c>
      <c r="Z5935" s="182">
        <v>1982</v>
      </c>
      <c r="AA5935" s="182">
        <v>2645.8</v>
      </c>
      <c r="AB5935" s="182">
        <v>79</v>
      </c>
      <c r="AC5935" s="182">
        <v>3</v>
      </c>
      <c r="AD5935" s="182">
        <v>1832.3</v>
      </c>
      <c r="AF5935" s="182" t="s">
        <v>11138</v>
      </c>
      <c r="AG5935" s="182" t="s">
        <v>17312</v>
      </c>
      <c r="AH5935" s="182" t="s">
        <v>17058</v>
      </c>
      <c r="AI5935" s="182" t="s">
        <v>17040</v>
      </c>
    </row>
    <row r="5936" spans="25:35" x14ac:dyDescent="0.4">
      <c r="Y5936" s="182" t="s">
        <v>11150</v>
      </c>
      <c r="Z5936" s="182">
        <v>1984</v>
      </c>
      <c r="AA5936" s="182">
        <v>2665.6</v>
      </c>
      <c r="AB5936" s="182">
        <v>76</v>
      </c>
      <c r="AC5936" s="182">
        <v>3</v>
      </c>
      <c r="AD5936" s="182">
        <v>1850.8</v>
      </c>
      <c r="AF5936" s="182" t="s">
        <v>1986</v>
      </c>
      <c r="AG5936" s="182" t="s">
        <v>17312</v>
      </c>
      <c r="AH5936" s="182" t="s">
        <v>17533</v>
      </c>
      <c r="AI5936" s="182" t="s">
        <v>17042</v>
      </c>
    </row>
    <row r="5937" spans="25:35" x14ac:dyDescent="0.4">
      <c r="Y5937" s="182" t="s">
        <v>11151</v>
      </c>
      <c r="Z5937" s="182">
        <v>1986</v>
      </c>
      <c r="AA5937" s="182">
        <v>2629.8</v>
      </c>
      <c r="AB5937" s="182">
        <v>71</v>
      </c>
      <c r="AC5937" s="182">
        <v>3</v>
      </c>
      <c r="AD5937" s="182">
        <v>1805.9</v>
      </c>
      <c r="AF5937" s="182" t="s">
        <v>11139</v>
      </c>
      <c r="AG5937" s="182" t="s">
        <v>17312</v>
      </c>
      <c r="AH5937" s="182" t="s">
        <v>17534</v>
      </c>
      <c r="AI5937" s="182" t="s">
        <v>17042</v>
      </c>
    </row>
    <row r="5938" spans="25:35" x14ac:dyDescent="0.4">
      <c r="Y5938" s="182" t="s">
        <v>11152</v>
      </c>
      <c r="Z5938" s="182">
        <v>1987</v>
      </c>
      <c r="AA5938" s="182">
        <v>2509.61</v>
      </c>
      <c r="AB5938" s="182">
        <v>74</v>
      </c>
      <c r="AC5938" s="182">
        <v>3</v>
      </c>
      <c r="AD5938" s="182">
        <v>1722.41</v>
      </c>
      <c r="AF5938" s="182" t="s">
        <v>1987</v>
      </c>
      <c r="AG5938" s="182" t="s">
        <v>17312</v>
      </c>
      <c r="AH5938" s="182" t="s">
        <v>2993</v>
      </c>
      <c r="AI5938" s="182" t="s">
        <v>17042</v>
      </c>
    </row>
    <row r="5939" spans="25:35" x14ac:dyDescent="0.4">
      <c r="Y5939" s="182" t="s">
        <v>11154</v>
      </c>
      <c r="Z5939" s="182">
        <v>2012</v>
      </c>
      <c r="AA5939" s="182">
        <v>1517.9</v>
      </c>
      <c r="AB5939" s="182">
        <v>38</v>
      </c>
      <c r="AC5939" s="182">
        <v>2</v>
      </c>
      <c r="AD5939" s="182">
        <v>885.8</v>
      </c>
      <c r="AF5939" s="182" t="s">
        <v>11140</v>
      </c>
      <c r="AG5939" s="182" t="s">
        <v>17312</v>
      </c>
      <c r="AH5939" s="182" t="s">
        <v>17535</v>
      </c>
      <c r="AI5939" s="182" t="s">
        <v>17042</v>
      </c>
    </row>
    <row r="5940" spans="25:35" x14ac:dyDescent="0.4">
      <c r="Y5940" s="182" t="s">
        <v>11155</v>
      </c>
      <c r="Z5940" s="182">
        <v>1964</v>
      </c>
      <c r="AA5940" s="182">
        <v>400</v>
      </c>
      <c r="AC5940" s="182">
        <v>1</v>
      </c>
      <c r="AD5940" s="182">
        <v>400</v>
      </c>
      <c r="AF5940" s="182" t="s">
        <v>1988</v>
      </c>
      <c r="AG5940" s="182" t="s">
        <v>17312</v>
      </c>
      <c r="AH5940" s="182" t="s">
        <v>17536</v>
      </c>
      <c r="AI5940" s="182" t="s">
        <v>17042</v>
      </c>
    </row>
    <row r="5941" spans="25:35" x14ac:dyDescent="0.4">
      <c r="Y5941" s="182" t="s">
        <v>11156</v>
      </c>
      <c r="Z5941" s="182">
        <v>1982</v>
      </c>
      <c r="AA5941" s="182">
        <v>400</v>
      </c>
      <c r="AC5941" s="182">
        <v>1</v>
      </c>
      <c r="AD5941" s="182">
        <v>400</v>
      </c>
      <c r="AF5941" s="182" t="s">
        <v>11142</v>
      </c>
      <c r="AG5941" s="182" t="s">
        <v>17312</v>
      </c>
      <c r="AH5941" s="182" t="s">
        <v>17537</v>
      </c>
      <c r="AI5941" s="182" t="s">
        <v>17042</v>
      </c>
    </row>
    <row r="5942" spans="25:35" x14ac:dyDescent="0.4">
      <c r="Y5942" s="182" t="s">
        <v>11157</v>
      </c>
      <c r="Z5942" s="182">
        <v>1987</v>
      </c>
      <c r="AA5942" s="182">
        <v>417.7</v>
      </c>
      <c r="AB5942" s="182">
        <v>22</v>
      </c>
      <c r="AC5942" s="182">
        <v>2</v>
      </c>
      <c r="AD5942" s="182">
        <v>417.7</v>
      </c>
      <c r="AF5942" s="182" t="s">
        <v>11144</v>
      </c>
      <c r="AG5942" s="182" t="s">
        <v>17312</v>
      </c>
      <c r="AH5942" s="182" t="s">
        <v>17538</v>
      </c>
      <c r="AI5942" s="182" t="s">
        <v>17322</v>
      </c>
    </row>
    <row r="5943" spans="25:35" x14ac:dyDescent="0.4">
      <c r="Y5943" s="182" t="s">
        <v>11158</v>
      </c>
      <c r="Z5943" s="182">
        <v>1975</v>
      </c>
      <c r="AA5943" s="182">
        <v>255.8</v>
      </c>
      <c r="AB5943" s="182">
        <v>27</v>
      </c>
      <c r="AC5943" s="182">
        <v>2</v>
      </c>
      <c r="AD5943" s="182">
        <v>248.5</v>
      </c>
      <c r="AF5943" s="182" t="s">
        <v>11146</v>
      </c>
      <c r="AG5943" s="182" t="s">
        <v>17312</v>
      </c>
      <c r="AH5943" s="182" t="s">
        <v>17539</v>
      </c>
      <c r="AI5943" s="182" t="s">
        <v>17315</v>
      </c>
    </row>
    <row r="5944" spans="25:35" x14ac:dyDescent="0.4">
      <c r="Y5944" s="182" t="s">
        <v>1989</v>
      </c>
      <c r="Z5944" s="182">
        <v>1990</v>
      </c>
      <c r="AA5944" s="182">
        <v>273.7</v>
      </c>
      <c r="AB5944" s="182">
        <v>27</v>
      </c>
      <c r="AC5944" s="182">
        <v>2</v>
      </c>
      <c r="AD5944" s="182">
        <v>260.5</v>
      </c>
      <c r="AF5944" s="182" t="s">
        <v>11148</v>
      </c>
      <c r="AG5944" s="182" t="s">
        <v>17312</v>
      </c>
      <c r="AH5944" s="182" t="s">
        <v>17540</v>
      </c>
      <c r="AI5944" s="182" t="s">
        <v>17322</v>
      </c>
    </row>
    <row r="5945" spans="25:35" x14ac:dyDescent="0.4">
      <c r="Y5945" s="182" t="s">
        <v>11160</v>
      </c>
      <c r="Z5945" s="182">
        <v>1990</v>
      </c>
      <c r="AA5945" s="182">
        <v>971.76</v>
      </c>
      <c r="AB5945" s="182">
        <v>46</v>
      </c>
      <c r="AC5945" s="182">
        <v>2</v>
      </c>
      <c r="AD5945" s="182">
        <v>971.76</v>
      </c>
      <c r="AF5945" s="182" t="s">
        <v>11149</v>
      </c>
      <c r="AG5945" s="182" t="s">
        <v>17312</v>
      </c>
      <c r="AH5945" s="182" t="s">
        <v>17541</v>
      </c>
      <c r="AI5945" s="182" t="s">
        <v>17322</v>
      </c>
    </row>
    <row r="5946" spans="25:35" x14ac:dyDescent="0.4">
      <c r="Y5946" s="182" t="s">
        <v>11162</v>
      </c>
      <c r="Z5946" s="182">
        <v>1990</v>
      </c>
      <c r="AA5946" s="182">
        <v>1156.21</v>
      </c>
      <c r="AB5946" s="182">
        <v>44</v>
      </c>
      <c r="AC5946" s="182">
        <v>2</v>
      </c>
      <c r="AD5946" s="182">
        <v>880.01</v>
      </c>
      <c r="AF5946" s="182" t="s">
        <v>11150</v>
      </c>
      <c r="AG5946" s="182" t="s">
        <v>17312</v>
      </c>
      <c r="AH5946" s="182" t="s">
        <v>2993</v>
      </c>
      <c r="AI5946" s="182" t="s">
        <v>17322</v>
      </c>
    </row>
    <row r="5947" spans="25:35" x14ac:dyDescent="0.4">
      <c r="Y5947" s="182" t="s">
        <v>11164</v>
      </c>
      <c r="Z5947" s="182">
        <v>1980</v>
      </c>
      <c r="AA5947" s="182">
        <v>1215.0999999999999</v>
      </c>
      <c r="AB5947" s="182">
        <v>87</v>
      </c>
      <c r="AC5947" s="182">
        <v>2</v>
      </c>
      <c r="AD5947" s="182">
        <v>1215.0999999999999</v>
      </c>
      <c r="AF5947" s="182" t="s">
        <v>11151</v>
      </c>
      <c r="AG5947" s="182" t="s">
        <v>17312</v>
      </c>
      <c r="AH5947" s="182" t="s">
        <v>17542</v>
      </c>
      <c r="AI5947" s="182" t="s">
        <v>17322</v>
      </c>
    </row>
    <row r="5948" spans="25:35" x14ac:dyDescent="0.4">
      <c r="Y5948" s="182" t="s">
        <v>1990</v>
      </c>
      <c r="Z5948" s="182">
        <v>1989</v>
      </c>
      <c r="AA5948" s="182">
        <v>402</v>
      </c>
      <c r="AB5948" s="182">
        <v>29</v>
      </c>
      <c r="AC5948" s="182">
        <v>2</v>
      </c>
      <c r="AD5948" s="182">
        <v>561.5</v>
      </c>
      <c r="AF5948" s="182" t="s">
        <v>11152</v>
      </c>
      <c r="AG5948" s="182" t="s">
        <v>17312</v>
      </c>
      <c r="AH5948" s="182" t="s">
        <v>17543</v>
      </c>
      <c r="AI5948" s="182" t="s">
        <v>17322</v>
      </c>
    </row>
    <row r="5949" spans="25:35" x14ac:dyDescent="0.4">
      <c r="Y5949" s="182" t="s">
        <v>1991</v>
      </c>
      <c r="Z5949" s="182">
        <v>1989</v>
      </c>
      <c r="AA5949" s="182">
        <v>896.41</v>
      </c>
      <c r="AB5949" s="182">
        <v>56</v>
      </c>
      <c r="AC5949" s="182">
        <v>2</v>
      </c>
      <c r="AD5949" s="182">
        <v>896.41</v>
      </c>
      <c r="AF5949" s="182" t="s">
        <v>11154</v>
      </c>
      <c r="AG5949" s="182" t="s">
        <v>17312</v>
      </c>
      <c r="AH5949" s="182" t="s">
        <v>17544</v>
      </c>
      <c r="AI5949" s="182" t="s">
        <v>17042</v>
      </c>
    </row>
    <row r="5950" spans="25:35" x14ac:dyDescent="0.4">
      <c r="Y5950" s="182" t="s">
        <v>11167</v>
      </c>
      <c r="Z5950" s="182">
        <v>1964</v>
      </c>
      <c r="AA5950" s="182">
        <v>988</v>
      </c>
      <c r="AB5950" s="182">
        <v>62</v>
      </c>
      <c r="AC5950" s="182">
        <v>3</v>
      </c>
      <c r="AD5950" s="182">
        <v>988</v>
      </c>
      <c r="AF5950" s="182" t="s">
        <v>11155</v>
      </c>
      <c r="AG5950" s="182" t="s">
        <v>2993</v>
      </c>
      <c r="AH5950" s="182" t="s">
        <v>2993</v>
      </c>
      <c r="AI5950" s="182" t="s">
        <v>2993</v>
      </c>
    </row>
    <row r="5951" spans="25:35" x14ac:dyDescent="0.4">
      <c r="Y5951" s="182" t="s">
        <v>11168</v>
      </c>
      <c r="Z5951" s="182">
        <v>1961</v>
      </c>
      <c r="AA5951" s="182">
        <v>434.3</v>
      </c>
      <c r="AB5951" s="182">
        <v>15</v>
      </c>
      <c r="AC5951" s="182">
        <v>2</v>
      </c>
      <c r="AD5951" s="182">
        <v>399.9</v>
      </c>
      <c r="AF5951" s="182" t="s">
        <v>11156</v>
      </c>
      <c r="AG5951" s="182" t="s">
        <v>17312</v>
      </c>
      <c r="AH5951" s="182" t="s">
        <v>2993</v>
      </c>
      <c r="AI5951" s="182" t="s">
        <v>2993</v>
      </c>
    </row>
    <row r="5952" spans="25:35" x14ac:dyDescent="0.4">
      <c r="Y5952" s="182" t="s">
        <v>11169</v>
      </c>
      <c r="Z5952" s="182">
        <v>1954</v>
      </c>
      <c r="AA5952" s="182">
        <v>567.29999999999995</v>
      </c>
      <c r="AB5952" s="182">
        <v>36</v>
      </c>
      <c r="AC5952" s="182">
        <v>2</v>
      </c>
      <c r="AD5952" s="182">
        <v>567.29999999999995</v>
      </c>
      <c r="AF5952" s="182" t="s">
        <v>11157</v>
      </c>
      <c r="AG5952" s="182" t="s">
        <v>17312</v>
      </c>
      <c r="AH5952" s="182" t="s">
        <v>2993</v>
      </c>
      <c r="AI5952" s="182" t="s">
        <v>17040</v>
      </c>
    </row>
    <row r="5953" spans="25:35" x14ac:dyDescent="0.4">
      <c r="Y5953" s="182" t="s">
        <v>11170</v>
      </c>
      <c r="Z5953" s="182">
        <v>1954</v>
      </c>
      <c r="AA5953" s="182">
        <v>777.3</v>
      </c>
      <c r="AB5953" s="182">
        <v>37</v>
      </c>
      <c r="AC5953" s="182">
        <v>2</v>
      </c>
      <c r="AD5953" s="182">
        <v>475.5</v>
      </c>
      <c r="AF5953" s="182" t="s">
        <v>11158</v>
      </c>
      <c r="AG5953" s="182" t="s">
        <v>17312</v>
      </c>
      <c r="AH5953" s="182" t="s">
        <v>2993</v>
      </c>
      <c r="AI5953" s="182" t="s">
        <v>17040</v>
      </c>
    </row>
    <row r="5954" spans="25:35" x14ac:dyDescent="0.4">
      <c r="Y5954" s="182" t="s">
        <v>11172</v>
      </c>
      <c r="Z5954" s="182">
        <v>1955</v>
      </c>
      <c r="AA5954" s="182">
        <v>570.05999999999995</v>
      </c>
      <c r="AB5954" s="182">
        <v>29</v>
      </c>
      <c r="AC5954" s="182">
        <v>2</v>
      </c>
      <c r="AD5954" s="182">
        <v>570.05999999999995</v>
      </c>
      <c r="AF5954" s="182" t="s">
        <v>1989</v>
      </c>
      <c r="AG5954" s="182" t="s">
        <v>17312</v>
      </c>
      <c r="AH5954" s="182" t="s">
        <v>2993</v>
      </c>
      <c r="AI5954" s="182" t="s">
        <v>17040</v>
      </c>
    </row>
    <row r="5955" spans="25:35" x14ac:dyDescent="0.4">
      <c r="Y5955" s="182" t="s">
        <v>11173</v>
      </c>
      <c r="Z5955" s="182">
        <v>1953</v>
      </c>
      <c r="AA5955" s="182">
        <v>542</v>
      </c>
      <c r="AB5955" s="182">
        <v>35</v>
      </c>
      <c r="AC5955" s="182">
        <v>2</v>
      </c>
      <c r="AD5955" s="182">
        <v>542</v>
      </c>
      <c r="AF5955" s="182" t="s">
        <v>11160</v>
      </c>
      <c r="AG5955" s="182" t="s">
        <v>17312</v>
      </c>
      <c r="AH5955" s="182" t="s">
        <v>2993</v>
      </c>
      <c r="AI5955" s="182" t="s">
        <v>17322</v>
      </c>
    </row>
    <row r="5956" spans="25:35" x14ac:dyDescent="0.4">
      <c r="Y5956" s="182" t="s">
        <v>11174</v>
      </c>
      <c r="Z5956" s="182">
        <v>1951</v>
      </c>
      <c r="AA5956" s="182">
        <v>1133.01</v>
      </c>
      <c r="AB5956" s="182">
        <v>44</v>
      </c>
      <c r="AC5956" s="182">
        <v>3</v>
      </c>
      <c r="AD5956" s="182">
        <v>1133.01</v>
      </c>
      <c r="AF5956" s="182" t="s">
        <v>11162</v>
      </c>
      <c r="AG5956" s="182" t="s">
        <v>17312</v>
      </c>
      <c r="AH5956" s="182" t="s">
        <v>2993</v>
      </c>
      <c r="AI5956" s="182" t="s">
        <v>17322</v>
      </c>
    </row>
    <row r="5957" spans="25:35" x14ac:dyDescent="0.4">
      <c r="Y5957" s="182" t="s">
        <v>17250</v>
      </c>
      <c r="Z5957" s="182">
        <v>1960</v>
      </c>
      <c r="AA5957" s="182">
        <v>448.6</v>
      </c>
      <c r="AB5957" s="182">
        <v>20</v>
      </c>
      <c r="AC5957" s="182">
        <v>2</v>
      </c>
      <c r="AD5957" s="182">
        <v>379.8</v>
      </c>
      <c r="AF5957" s="182" t="s">
        <v>11164</v>
      </c>
      <c r="AG5957" s="182" t="s">
        <v>17312</v>
      </c>
      <c r="AH5957" s="182" t="s">
        <v>2993</v>
      </c>
      <c r="AI5957" s="182" t="s">
        <v>17315</v>
      </c>
    </row>
    <row r="5958" spans="25:35" x14ac:dyDescent="0.4">
      <c r="Y5958" s="182" t="s">
        <v>428</v>
      </c>
      <c r="Z5958" s="182">
        <v>1963</v>
      </c>
      <c r="AA5958" s="182">
        <v>310.89999999999998</v>
      </c>
      <c r="AB5958" s="182">
        <v>19</v>
      </c>
      <c r="AC5958" s="182">
        <v>2</v>
      </c>
      <c r="AD5958" s="182">
        <v>310.89999999999998</v>
      </c>
      <c r="AF5958" s="182" t="s">
        <v>1990</v>
      </c>
      <c r="AG5958" s="182" t="s">
        <v>17312</v>
      </c>
      <c r="AH5958" s="182" t="s">
        <v>2993</v>
      </c>
      <c r="AI5958" s="182" t="s">
        <v>17042</v>
      </c>
    </row>
    <row r="5959" spans="25:35" x14ac:dyDescent="0.4">
      <c r="Y5959" s="182" t="s">
        <v>11175</v>
      </c>
      <c r="Z5959" s="182">
        <v>1963</v>
      </c>
      <c r="AA5959" s="182">
        <v>310.89999999999998</v>
      </c>
      <c r="AB5959" s="182">
        <v>13</v>
      </c>
      <c r="AC5959" s="182">
        <v>2</v>
      </c>
      <c r="AD5959" s="182">
        <v>310.89999999999998</v>
      </c>
      <c r="AF5959" s="182" t="s">
        <v>1991</v>
      </c>
      <c r="AG5959" s="182" t="s">
        <v>17312</v>
      </c>
      <c r="AH5959" s="182" t="s">
        <v>2993</v>
      </c>
      <c r="AI5959" s="182" t="s">
        <v>17322</v>
      </c>
    </row>
    <row r="5960" spans="25:35" x14ac:dyDescent="0.4">
      <c r="Y5960" s="182" t="s">
        <v>11176</v>
      </c>
      <c r="Z5960" s="182">
        <v>1980</v>
      </c>
      <c r="AA5960" s="182">
        <v>1897.94</v>
      </c>
      <c r="AB5960" s="182">
        <v>72</v>
      </c>
      <c r="AC5960" s="182">
        <v>5</v>
      </c>
      <c r="AD5960" s="182">
        <v>1897.94</v>
      </c>
      <c r="AF5960" s="182" t="s">
        <v>11167</v>
      </c>
      <c r="AG5960" s="182" t="s">
        <v>17312</v>
      </c>
      <c r="AH5960" s="182" t="s">
        <v>2993</v>
      </c>
      <c r="AI5960" s="182" t="s">
        <v>2993</v>
      </c>
    </row>
    <row r="5961" spans="25:35" x14ac:dyDescent="0.4">
      <c r="Y5961" s="182" t="s">
        <v>11178</v>
      </c>
      <c r="Z5961" s="182">
        <v>1960</v>
      </c>
      <c r="AA5961" s="182">
        <v>384.8</v>
      </c>
      <c r="AB5961" s="182">
        <v>14</v>
      </c>
      <c r="AC5961" s="182">
        <v>2</v>
      </c>
      <c r="AD5961" s="182">
        <v>384.8</v>
      </c>
      <c r="AF5961" s="182" t="s">
        <v>11168</v>
      </c>
      <c r="AG5961" s="182" t="s">
        <v>17312</v>
      </c>
      <c r="AH5961" s="182" t="s">
        <v>2993</v>
      </c>
      <c r="AI5961" s="182" t="s">
        <v>17040</v>
      </c>
    </row>
    <row r="5962" spans="25:35" x14ac:dyDescent="0.4">
      <c r="Y5962" s="182" t="s">
        <v>11181</v>
      </c>
      <c r="Z5962" s="182">
        <v>1961</v>
      </c>
      <c r="AA5962" s="182">
        <v>418.4</v>
      </c>
      <c r="AB5962" s="182">
        <v>18</v>
      </c>
      <c r="AC5962" s="182">
        <v>2</v>
      </c>
      <c r="AD5962" s="182">
        <v>418.4</v>
      </c>
      <c r="AF5962" s="182" t="s">
        <v>11169</v>
      </c>
      <c r="AG5962" s="182" t="s">
        <v>17312</v>
      </c>
      <c r="AH5962" s="182" t="s">
        <v>2993</v>
      </c>
      <c r="AI5962" s="182" t="s">
        <v>17042</v>
      </c>
    </row>
    <row r="5963" spans="25:35" x14ac:dyDescent="0.4">
      <c r="Y5963" s="182" t="s">
        <v>11182</v>
      </c>
      <c r="Z5963" s="182">
        <v>1948</v>
      </c>
      <c r="AA5963" s="182">
        <v>387.3</v>
      </c>
      <c r="AB5963" s="182">
        <v>23</v>
      </c>
      <c r="AC5963" s="182">
        <v>2</v>
      </c>
      <c r="AD5963" s="182">
        <v>310.89999999999998</v>
      </c>
      <c r="AF5963" s="182" t="s">
        <v>11170</v>
      </c>
      <c r="AG5963" s="182" t="s">
        <v>17312</v>
      </c>
      <c r="AH5963" s="182" t="s">
        <v>2993</v>
      </c>
      <c r="AI5963" s="182" t="s">
        <v>17040</v>
      </c>
    </row>
    <row r="5964" spans="25:35" x14ac:dyDescent="0.4">
      <c r="Y5964" s="182" t="s">
        <v>11186</v>
      </c>
      <c r="Z5964" s="182">
        <v>1984</v>
      </c>
      <c r="AA5964" s="182">
        <v>4022.3</v>
      </c>
      <c r="AB5964" s="182">
        <v>155</v>
      </c>
      <c r="AC5964" s="182">
        <v>5</v>
      </c>
      <c r="AD5964" s="182">
        <v>3526.1</v>
      </c>
      <c r="AF5964" s="182" t="s">
        <v>11172</v>
      </c>
      <c r="AG5964" s="182" t="s">
        <v>17312</v>
      </c>
      <c r="AH5964" s="182" t="s">
        <v>2993</v>
      </c>
      <c r="AI5964" s="182" t="s">
        <v>17042</v>
      </c>
    </row>
    <row r="5965" spans="25:35" x14ac:dyDescent="0.4">
      <c r="Y5965" s="182" t="s">
        <v>11183</v>
      </c>
      <c r="Z5965" s="182">
        <v>1987</v>
      </c>
      <c r="AA5965" s="182">
        <v>4392.6000000000004</v>
      </c>
      <c r="AB5965" s="182">
        <v>194</v>
      </c>
      <c r="AC5965" s="182">
        <v>5</v>
      </c>
      <c r="AD5965" s="182">
        <v>3951.6</v>
      </c>
      <c r="AF5965" s="182" t="s">
        <v>11173</v>
      </c>
      <c r="AG5965" s="182" t="s">
        <v>17312</v>
      </c>
      <c r="AH5965" s="182" t="s">
        <v>2993</v>
      </c>
      <c r="AI5965" s="182" t="s">
        <v>17042</v>
      </c>
    </row>
    <row r="5966" spans="25:35" x14ac:dyDescent="0.4">
      <c r="Y5966" s="182" t="s">
        <v>11184</v>
      </c>
      <c r="Z5966" s="182">
        <v>1986</v>
      </c>
      <c r="AA5966" s="182">
        <v>4436.1000000000004</v>
      </c>
      <c r="AB5966" s="182">
        <v>200</v>
      </c>
      <c r="AC5966" s="182">
        <v>5</v>
      </c>
      <c r="AD5966" s="182">
        <v>3999.1</v>
      </c>
      <c r="AF5966" s="182" t="s">
        <v>11174</v>
      </c>
      <c r="AG5966" s="182" t="s">
        <v>17312</v>
      </c>
      <c r="AH5966" s="182" t="s">
        <v>2993</v>
      </c>
      <c r="AI5966" s="182" t="s">
        <v>17322</v>
      </c>
    </row>
    <row r="5967" spans="25:35" x14ac:dyDescent="0.4">
      <c r="Y5967" s="182" t="s">
        <v>11187</v>
      </c>
      <c r="Z5967" s="182">
        <v>2018</v>
      </c>
      <c r="AA5967" s="182">
        <v>12547.5</v>
      </c>
      <c r="AB5967" s="182">
        <v>288</v>
      </c>
      <c r="AC5967" s="182">
        <v>5</v>
      </c>
      <c r="AD5967" s="182">
        <v>7582.2</v>
      </c>
      <c r="AF5967" s="182" t="s">
        <v>428</v>
      </c>
      <c r="AG5967" s="182" t="s">
        <v>17312</v>
      </c>
      <c r="AH5967" s="182" t="s">
        <v>2993</v>
      </c>
      <c r="AI5967" s="182" t="s">
        <v>17042</v>
      </c>
    </row>
    <row r="5968" spans="25:35" x14ac:dyDescent="0.4">
      <c r="Y5968" s="182" t="s">
        <v>11188</v>
      </c>
      <c r="Z5968" s="182">
        <v>1939</v>
      </c>
      <c r="AA5968" s="182">
        <v>1513.7</v>
      </c>
      <c r="AB5968" s="182">
        <v>67</v>
      </c>
      <c r="AC5968" s="182">
        <v>2</v>
      </c>
      <c r="AD5968" s="182">
        <v>821.2</v>
      </c>
      <c r="AF5968" s="182" t="s">
        <v>11175</v>
      </c>
      <c r="AG5968" s="182" t="s">
        <v>17312</v>
      </c>
      <c r="AH5968" s="182" t="s">
        <v>2993</v>
      </c>
      <c r="AI5968" s="182" t="s">
        <v>17040</v>
      </c>
    </row>
    <row r="5969" spans="25:35" x14ac:dyDescent="0.4">
      <c r="Y5969" s="182" t="s">
        <v>1992</v>
      </c>
      <c r="Z5969" s="182">
        <v>1977</v>
      </c>
      <c r="AA5969" s="182">
        <v>1454</v>
      </c>
      <c r="AB5969" s="182">
        <v>71</v>
      </c>
      <c r="AC5969" s="182">
        <v>4</v>
      </c>
      <c r="AD5969" s="182">
        <v>1454</v>
      </c>
      <c r="AF5969" s="182" t="s">
        <v>11176</v>
      </c>
      <c r="AG5969" s="182" t="s">
        <v>17312</v>
      </c>
      <c r="AH5969" s="182" t="s">
        <v>2993</v>
      </c>
      <c r="AI5969" s="182" t="s">
        <v>17040</v>
      </c>
    </row>
    <row r="5970" spans="25:35" x14ac:dyDescent="0.4">
      <c r="Y5970" s="182" t="s">
        <v>11190</v>
      </c>
      <c r="Z5970" s="182">
        <v>1971</v>
      </c>
      <c r="AA5970" s="182">
        <v>3028.2</v>
      </c>
      <c r="AB5970" s="182">
        <v>93</v>
      </c>
      <c r="AC5970" s="182">
        <v>5</v>
      </c>
      <c r="AD5970" s="182">
        <v>3005.4</v>
      </c>
      <c r="AF5970" s="182" t="s">
        <v>11178</v>
      </c>
      <c r="AG5970" s="182" t="s">
        <v>17312</v>
      </c>
      <c r="AH5970" s="182" t="s">
        <v>2993</v>
      </c>
      <c r="AI5970" s="182" t="s">
        <v>17040</v>
      </c>
    </row>
    <row r="5971" spans="25:35" x14ac:dyDescent="0.4">
      <c r="Y5971" s="182" t="s">
        <v>11191</v>
      </c>
      <c r="Z5971" s="182">
        <v>1967</v>
      </c>
      <c r="AA5971" s="182">
        <v>4749.5</v>
      </c>
      <c r="AB5971" s="182">
        <v>196</v>
      </c>
      <c r="AC5971" s="182">
        <v>5</v>
      </c>
      <c r="AD5971" s="182">
        <v>4749.5</v>
      </c>
      <c r="AF5971" s="182" t="s">
        <v>11181</v>
      </c>
      <c r="AG5971" s="182" t="s">
        <v>17312</v>
      </c>
      <c r="AH5971" s="182" t="s">
        <v>2993</v>
      </c>
      <c r="AI5971" s="182" t="s">
        <v>17042</v>
      </c>
    </row>
    <row r="5972" spans="25:35" x14ac:dyDescent="0.4">
      <c r="Y5972" s="182" t="s">
        <v>1993</v>
      </c>
      <c r="Z5972" s="182">
        <v>1917</v>
      </c>
      <c r="AA5972" s="182">
        <v>532.9</v>
      </c>
      <c r="AB5972" s="182">
        <v>31</v>
      </c>
      <c r="AC5972" s="182">
        <v>3</v>
      </c>
      <c r="AD5972" s="182">
        <v>348.2</v>
      </c>
      <c r="AF5972" s="182" t="s">
        <v>11182</v>
      </c>
      <c r="AG5972" s="182" t="s">
        <v>17327</v>
      </c>
      <c r="AH5972" s="182" t="s">
        <v>2993</v>
      </c>
      <c r="AI5972" s="182" t="s">
        <v>17042</v>
      </c>
    </row>
    <row r="5973" spans="25:35" x14ac:dyDescent="0.4">
      <c r="Y5973" s="182" t="s">
        <v>11193</v>
      </c>
      <c r="Z5973" s="182">
        <v>1966</v>
      </c>
      <c r="AA5973" s="182">
        <v>1603.3</v>
      </c>
      <c r="AB5973" s="182">
        <v>54</v>
      </c>
      <c r="AC5973" s="182">
        <v>5</v>
      </c>
      <c r="AD5973" s="182">
        <v>1603.3</v>
      </c>
      <c r="AF5973" s="182" t="s">
        <v>11183</v>
      </c>
      <c r="AG5973" s="182" t="s">
        <v>17319</v>
      </c>
      <c r="AH5973" s="182" t="s">
        <v>2993</v>
      </c>
      <c r="AI5973" s="182" t="s">
        <v>17331</v>
      </c>
    </row>
    <row r="5974" spans="25:35" x14ac:dyDescent="0.4">
      <c r="Y5974" s="182" t="s">
        <v>11194</v>
      </c>
      <c r="Z5974" s="182">
        <v>1965</v>
      </c>
      <c r="AA5974" s="182">
        <v>1621.7</v>
      </c>
      <c r="AB5974" s="182">
        <v>67</v>
      </c>
      <c r="AC5974" s="182">
        <v>5</v>
      </c>
      <c r="AD5974" s="182">
        <v>1621.7</v>
      </c>
      <c r="AF5974" s="182" t="s">
        <v>11184</v>
      </c>
      <c r="AG5974" s="182" t="s">
        <v>17319</v>
      </c>
      <c r="AH5974" s="182" t="s">
        <v>2993</v>
      </c>
      <c r="AI5974" s="182" t="s">
        <v>17331</v>
      </c>
    </row>
    <row r="5975" spans="25:35" x14ac:dyDescent="0.4">
      <c r="Y5975" s="182" t="s">
        <v>11195</v>
      </c>
      <c r="Z5975" s="182">
        <v>1984</v>
      </c>
      <c r="AA5975" s="182">
        <v>9713.7999999999993</v>
      </c>
      <c r="AB5975" s="182">
        <v>388</v>
      </c>
      <c r="AC5975" s="182">
        <v>9</v>
      </c>
      <c r="AD5975" s="182">
        <v>9713.7999999999993</v>
      </c>
      <c r="AF5975" s="182" t="s">
        <v>11186</v>
      </c>
      <c r="AG5975" s="182" t="s">
        <v>17319</v>
      </c>
      <c r="AH5975" s="182" t="s">
        <v>2993</v>
      </c>
      <c r="AI5975" s="182" t="s">
        <v>17331</v>
      </c>
    </row>
    <row r="5976" spans="25:35" x14ac:dyDescent="0.4">
      <c r="Y5976" s="182" t="s">
        <v>1994</v>
      </c>
      <c r="Z5976" s="182">
        <v>1979</v>
      </c>
      <c r="AA5976" s="182">
        <v>3887.5</v>
      </c>
      <c r="AB5976" s="182">
        <v>156</v>
      </c>
      <c r="AC5976" s="182">
        <v>9</v>
      </c>
      <c r="AD5976" s="182">
        <v>3887.5</v>
      </c>
      <c r="AF5976" s="182" t="s">
        <v>11187</v>
      </c>
      <c r="AG5976" s="182" t="s">
        <v>2993</v>
      </c>
      <c r="AH5976" s="182" t="s">
        <v>2993</v>
      </c>
      <c r="AI5976" s="182" t="s">
        <v>17332</v>
      </c>
    </row>
    <row r="5977" spans="25:35" x14ac:dyDescent="0.4">
      <c r="Y5977" s="182" t="s">
        <v>1996</v>
      </c>
      <c r="Z5977" s="182">
        <v>1975</v>
      </c>
      <c r="AA5977" s="182">
        <v>4644.2</v>
      </c>
      <c r="AB5977" s="182">
        <v>172</v>
      </c>
      <c r="AC5977" s="182">
        <v>5</v>
      </c>
      <c r="AD5977" s="182">
        <v>4644.2</v>
      </c>
      <c r="AF5977" s="182" t="s">
        <v>11188</v>
      </c>
      <c r="AG5977" s="182" t="s">
        <v>17312</v>
      </c>
      <c r="AH5977" s="182" t="s">
        <v>2993</v>
      </c>
      <c r="AI5977" s="182" t="s">
        <v>17322</v>
      </c>
    </row>
    <row r="5978" spans="25:35" x14ac:dyDescent="0.4">
      <c r="Y5978" s="182" t="s">
        <v>11197</v>
      </c>
      <c r="Z5978" s="182">
        <v>1978</v>
      </c>
      <c r="AA5978" s="182">
        <v>3139.6</v>
      </c>
      <c r="AB5978" s="182">
        <v>116</v>
      </c>
      <c r="AC5978" s="182">
        <v>5</v>
      </c>
      <c r="AD5978" s="182">
        <v>3139.6</v>
      </c>
      <c r="AF5978" s="182" t="s">
        <v>1992</v>
      </c>
      <c r="AG5978" s="182" t="s">
        <v>17312</v>
      </c>
      <c r="AH5978" s="182" t="s">
        <v>2993</v>
      </c>
      <c r="AI5978" s="182" t="s">
        <v>17042</v>
      </c>
    </row>
    <row r="5979" spans="25:35" x14ac:dyDescent="0.4">
      <c r="Y5979" s="182" t="s">
        <v>1995</v>
      </c>
      <c r="Z5979" s="182">
        <v>1978</v>
      </c>
      <c r="AA5979" s="182">
        <v>5352</v>
      </c>
      <c r="AB5979" s="182">
        <v>221</v>
      </c>
      <c r="AC5979" s="182">
        <v>5</v>
      </c>
      <c r="AD5979" s="182">
        <v>5352</v>
      </c>
      <c r="AF5979" s="182" t="s">
        <v>11190</v>
      </c>
      <c r="AG5979" s="182" t="s">
        <v>17312</v>
      </c>
      <c r="AH5979" s="182" t="s">
        <v>2993</v>
      </c>
      <c r="AI5979" s="182" t="s">
        <v>17322</v>
      </c>
    </row>
    <row r="5980" spans="25:35" x14ac:dyDescent="0.4">
      <c r="Y5980" s="182" t="s">
        <v>382</v>
      </c>
      <c r="Z5980" s="182">
        <v>1972</v>
      </c>
      <c r="AA5980" s="182">
        <v>321.3</v>
      </c>
      <c r="AB5980" s="182">
        <v>16</v>
      </c>
      <c r="AC5980" s="182">
        <v>2</v>
      </c>
      <c r="AD5980" s="182">
        <v>275.3</v>
      </c>
      <c r="AF5980" s="182" t="s">
        <v>11191</v>
      </c>
      <c r="AG5980" s="182" t="s">
        <v>17312</v>
      </c>
      <c r="AH5980" s="182" t="s">
        <v>2993</v>
      </c>
      <c r="AI5980" s="182" t="s">
        <v>17320</v>
      </c>
    </row>
    <row r="5981" spans="25:35" x14ac:dyDescent="0.4">
      <c r="Y5981" s="182" t="s">
        <v>11200</v>
      </c>
      <c r="Z5981" s="182">
        <v>1928</v>
      </c>
      <c r="AA5981" s="182">
        <v>2886</v>
      </c>
      <c r="AB5981" s="182">
        <v>70</v>
      </c>
      <c r="AC5981" s="182">
        <v>3</v>
      </c>
      <c r="AD5981" s="182">
        <v>2886</v>
      </c>
      <c r="AF5981" s="182" t="s">
        <v>1993</v>
      </c>
      <c r="AG5981" s="182" t="s">
        <v>17312</v>
      </c>
      <c r="AH5981" s="182" t="s">
        <v>2993</v>
      </c>
      <c r="AI5981" s="182" t="s">
        <v>17040</v>
      </c>
    </row>
    <row r="5982" spans="25:35" x14ac:dyDescent="0.4">
      <c r="Y5982" s="182" t="s">
        <v>11199</v>
      </c>
      <c r="Z5982" s="182">
        <v>1929</v>
      </c>
      <c r="AA5982" s="182">
        <v>3363.13</v>
      </c>
      <c r="AB5982" s="182">
        <v>63</v>
      </c>
      <c r="AC5982" s="182">
        <v>3</v>
      </c>
      <c r="AD5982" s="182">
        <v>2554.8000000000002</v>
      </c>
      <c r="AF5982" s="182" t="s">
        <v>11193</v>
      </c>
      <c r="AG5982" s="182" t="s">
        <v>17312</v>
      </c>
      <c r="AH5982" s="182" t="s">
        <v>2993</v>
      </c>
      <c r="AI5982" s="182" t="s">
        <v>17042</v>
      </c>
    </row>
    <row r="5983" spans="25:35" x14ac:dyDescent="0.4">
      <c r="Y5983" s="182" t="s">
        <v>11201</v>
      </c>
      <c r="Z5983" s="182">
        <v>1932</v>
      </c>
      <c r="AA5983" s="182">
        <v>4196.5</v>
      </c>
      <c r="AB5983" s="182">
        <v>211</v>
      </c>
      <c r="AC5983" s="182">
        <v>4</v>
      </c>
      <c r="AD5983" s="182">
        <v>1336.6</v>
      </c>
      <c r="AF5983" s="182" t="s">
        <v>11194</v>
      </c>
      <c r="AG5983" s="182" t="s">
        <v>17312</v>
      </c>
      <c r="AH5983" s="182" t="s">
        <v>2993</v>
      </c>
      <c r="AI5983" s="182" t="s">
        <v>17042</v>
      </c>
    </row>
    <row r="5984" spans="25:35" x14ac:dyDescent="0.4">
      <c r="Y5984" s="182" t="s">
        <v>1997</v>
      </c>
      <c r="Z5984" s="182">
        <v>1917</v>
      </c>
      <c r="AA5984" s="182">
        <v>430</v>
      </c>
      <c r="AB5984" s="182">
        <v>17</v>
      </c>
      <c r="AC5984" s="182">
        <v>2</v>
      </c>
      <c r="AD5984" s="182">
        <v>373.4</v>
      </c>
      <c r="AF5984" s="182" t="s">
        <v>11195</v>
      </c>
      <c r="AG5984" s="182" t="s">
        <v>17319</v>
      </c>
      <c r="AH5984" s="182" t="s">
        <v>2993</v>
      </c>
      <c r="AI5984" s="182" t="s">
        <v>17331</v>
      </c>
    </row>
    <row r="5985" spans="25:35" x14ac:dyDescent="0.4">
      <c r="Y5985" s="182" t="s">
        <v>11203</v>
      </c>
      <c r="Z5985" s="182">
        <v>1937</v>
      </c>
      <c r="AA5985" s="182">
        <v>1619.3</v>
      </c>
      <c r="AB5985" s="182">
        <v>36</v>
      </c>
      <c r="AC5985" s="182">
        <v>4</v>
      </c>
      <c r="AD5985" s="182">
        <v>1619.3</v>
      </c>
      <c r="AF5985" s="182" t="s">
        <v>1994</v>
      </c>
      <c r="AG5985" s="182" t="s">
        <v>17319</v>
      </c>
      <c r="AH5985" s="182" t="s">
        <v>2993</v>
      </c>
      <c r="AI5985" s="182" t="s">
        <v>17042</v>
      </c>
    </row>
    <row r="5986" spans="25:35" x14ac:dyDescent="0.4">
      <c r="Y5986" s="182" t="s">
        <v>1998</v>
      </c>
      <c r="Z5986" s="182">
        <v>1917</v>
      </c>
      <c r="AA5986" s="182">
        <v>241.7</v>
      </c>
      <c r="AB5986" s="182">
        <v>16</v>
      </c>
      <c r="AC5986" s="182">
        <v>2</v>
      </c>
      <c r="AD5986" s="182">
        <v>241.7</v>
      </c>
      <c r="AF5986" s="182" t="s">
        <v>11197</v>
      </c>
      <c r="AG5986" s="182" t="s">
        <v>17319</v>
      </c>
      <c r="AH5986" s="182" t="s">
        <v>2993</v>
      </c>
      <c r="AI5986" s="182" t="s">
        <v>17315</v>
      </c>
    </row>
    <row r="5987" spans="25:35" x14ac:dyDescent="0.4">
      <c r="Y5987" s="182" t="s">
        <v>11205</v>
      </c>
      <c r="Z5987" s="182">
        <v>1991</v>
      </c>
      <c r="AA5987" s="182">
        <v>2338.6999999999998</v>
      </c>
      <c r="AB5987" s="182">
        <v>78</v>
      </c>
      <c r="AC5987" s="182">
        <v>5</v>
      </c>
      <c r="AD5987" s="182">
        <v>2338.6999999999998</v>
      </c>
      <c r="AF5987" s="182" t="s">
        <v>1995</v>
      </c>
      <c r="AG5987" s="182" t="s">
        <v>17319</v>
      </c>
      <c r="AH5987" s="182" t="s">
        <v>2993</v>
      </c>
      <c r="AI5987" s="182" t="s">
        <v>17332</v>
      </c>
    </row>
    <row r="5988" spans="25:35" x14ac:dyDescent="0.4">
      <c r="Y5988" s="182" t="s">
        <v>11207</v>
      </c>
      <c r="Z5988" s="182">
        <v>1917</v>
      </c>
      <c r="AA5988" s="182">
        <v>722.3</v>
      </c>
      <c r="AB5988" s="182">
        <v>39</v>
      </c>
      <c r="AC5988" s="182">
        <v>2</v>
      </c>
      <c r="AD5988" s="182">
        <v>577.5</v>
      </c>
      <c r="AF5988" s="182" t="s">
        <v>1996</v>
      </c>
      <c r="AG5988" s="182" t="s">
        <v>17319</v>
      </c>
      <c r="AH5988" s="182" t="s">
        <v>2993</v>
      </c>
      <c r="AI5988" s="182" t="s">
        <v>17320</v>
      </c>
    </row>
    <row r="5989" spans="25:35" x14ac:dyDescent="0.4">
      <c r="Y5989" s="182" t="s">
        <v>11209</v>
      </c>
      <c r="Z5989" s="182">
        <v>1959</v>
      </c>
      <c r="AA5989" s="182">
        <v>2860.8</v>
      </c>
      <c r="AB5989" s="182">
        <v>65</v>
      </c>
      <c r="AC5989" s="182">
        <v>4</v>
      </c>
      <c r="AD5989" s="182">
        <v>2155.1999999999998</v>
      </c>
      <c r="AF5989" s="182" t="s">
        <v>382</v>
      </c>
      <c r="AG5989" s="182" t="s">
        <v>17312</v>
      </c>
      <c r="AH5989" s="182" t="s">
        <v>2993</v>
      </c>
      <c r="AI5989" s="182" t="s">
        <v>17040</v>
      </c>
    </row>
    <row r="5990" spans="25:35" x14ac:dyDescent="0.4">
      <c r="Y5990" s="182" t="s">
        <v>11210</v>
      </c>
      <c r="Z5990" s="182">
        <v>1931</v>
      </c>
      <c r="AA5990" s="182">
        <v>4408.1000000000004</v>
      </c>
      <c r="AB5990" s="182">
        <v>109</v>
      </c>
      <c r="AC5990" s="182">
        <v>4</v>
      </c>
      <c r="AD5990" s="182">
        <v>4408.1000000000004</v>
      </c>
      <c r="AF5990" s="182" t="s">
        <v>11199</v>
      </c>
      <c r="AG5990" s="182" t="s">
        <v>17312</v>
      </c>
      <c r="AH5990" s="182" t="s">
        <v>2993</v>
      </c>
      <c r="AI5990" s="182" t="s">
        <v>17331</v>
      </c>
    </row>
    <row r="5991" spans="25:35" x14ac:dyDescent="0.4">
      <c r="Y5991" s="182" t="s">
        <v>11211</v>
      </c>
      <c r="Z5991" s="182">
        <v>1917</v>
      </c>
      <c r="AA5991" s="182">
        <v>311.3</v>
      </c>
      <c r="AB5991" s="182">
        <v>13</v>
      </c>
      <c r="AC5991" s="182">
        <v>2</v>
      </c>
      <c r="AD5991" s="182">
        <v>226.2</v>
      </c>
      <c r="AF5991" s="182" t="s">
        <v>11200</v>
      </c>
      <c r="AG5991" s="182" t="s">
        <v>17312</v>
      </c>
      <c r="AH5991" s="182" t="s">
        <v>2993</v>
      </c>
      <c r="AI5991" s="182" t="s">
        <v>17320</v>
      </c>
    </row>
    <row r="5992" spans="25:35" x14ac:dyDescent="0.4">
      <c r="Y5992" s="182" t="s">
        <v>11213</v>
      </c>
      <c r="Z5992" s="182">
        <v>1942</v>
      </c>
      <c r="AA5992" s="182">
        <v>736.4</v>
      </c>
      <c r="AB5992" s="182">
        <v>26</v>
      </c>
      <c r="AC5992" s="182">
        <v>2</v>
      </c>
      <c r="AD5992" s="182">
        <v>474.6</v>
      </c>
      <c r="AF5992" s="182" t="s">
        <v>11201</v>
      </c>
      <c r="AG5992" s="182" t="s">
        <v>17312</v>
      </c>
      <c r="AH5992" s="182" t="s">
        <v>2993</v>
      </c>
      <c r="AI5992" s="182" t="s">
        <v>17040</v>
      </c>
    </row>
    <row r="5993" spans="25:35" x14ac:dyDescent="0.4">
      <c r="Y5993" s="182" t="s">
        <v>1999</v>
      </c>
      <c r="Z5993" s="182">
        <v>1917</v>
      </c>
      <c r="AA5993" s="182">
        <v>226.7</v>
      </c>
      <c r="AB5993" s="182">
        <v>11</v>
      </c>
      <c r="AC5993" s="182">
        <v>2</v>
      </c>
      <c r="AD5993" s="182">
        <v>187.2</v>
      </c>
      <c r="AF5993" s="182" t="s">
        <v>1997</v>
      </c>
      <c r="AG5993" s="182" t="s">
        <v>17327</v>
      </c>
      <c r="AH5993" s="182" t="s">
        <v>2993</v>
      </c>
      <c r="AI5993" s="182" t="s">
        <v>17042</v>
      </c>
    </row>
    <row r="5994" spans="25:35" x14ac:dyDescent="0.4">
      <c r="Y5994" s="182" t="s">
        <v>2000</v>
      </c>
      <c r="Z5994" s="182">
        <v>1960</v>
      </c>
      <c r="AA5994" s="182">
        <v>2116.5</v>
      </c>
      <c r="AB5994" s="182">
        <v>73</v>
      </c>
      <c r="AC5994" s="182">
        <v>4</v>
      </c>
      <c r="AD5994" s="182">
        <v>1931.2</v>
      </c>
      <c r="AF5994" s="182" t="s">
        <v>11203</v>
      </c>
      <c r="AG5994" s="182" t="s">
        <v>17312</v>
      </c>
      <c r="AH5994" s="182" t="s">
        <v>2993</v>
      </c>
      <c r="AI5994" s="182" t="s">
        <v>17322</v>
      </c>
    </row>
    <row r="5995" spans="25:35" x14ac:dyDescent="0.4">
      <c r="Y5995" s="182" t="s">
        <v>11214</v>
      </c>
      <c r="Z5995" s="182">
        <v>1917</v>
      </c>
      <c r="AA5995" s="182">
        <v>484.7</v>
      </c>
      <c r="AB5995" s="182">
        <v>16</v>
      </c>
      <c r="AC5995" s="182">
        <v>2</v>
      </c>
      <c r="AD5995" s="182">
        <v>307.3</v>
      </c>
      <c r="AF5995" s="182" t="s">
        <v>1998</v>
      </c>
      <c r="AG5995" s="182" t="s">
        <v>17312</v>
      </c>
      <c r="AH5995" s="182" t="s">
        <v>2993</v>
      </c>
      <c r="AI5995" s="182" t="s">
        <v>17042</v>
      </c>
    </row>
    <row r="5996" spans="25:35" x14ac:dyDescent="0.4">
      <c r="Y5996" s="182" t="s">
        <v>11215</v>
      </c>
      <c r="Z5996" s="182">
        <v>1934</v>
      </c>
      <c r="AA5996" s="182">
        <v>639</v>
      </c>
      <c r="AB5996" s="182">
        <v>39</v>
      </c>
      <c r="AC5996" s="182">
        <v>2</v>
      </c>
      <c r="AD5996" s="182">
        <v>594.29999999999995</v>
      </c>
      <c r="AF5996" s="182" t="s">
        <v>11205</v>
      </c>
      <c r="AG5996" s="182" t="s">
        <v>17312</v>
      </c>
      <c r="AH5996" s="182" t="s">
        <v>2993</v>
      </c>
      <c r="AI5996" s="182" t="s">
        <v>17322</v>
      </c>
    </row>
    <row r="5997" spans="25:35" x14ac:dyDescent="0.4">
      <c r="Y5997" s="182" t="s">
        <v>11217</v>
      </c>
      <c r="Z5997" s="182">
        <v>1917</v>
      </c>
      <c r="AA5997" s="182">
        <v>699.4</v>
      </c>
      <c r="AB5997" s="182">
        <v>18</v>
      </c>
      <c r="AC5997" s="182">
        <v>2</v>
      </c>
      <c r="AD5997" s="182">
        <v>699.4</v>
      </c>
      <c r="AF5997" s="182" t="s">
        <v>11207</v>
      </c>
      <c r="AG5997" s="182" t="s">
        <v>17312</v>
      </c>
      <c r="AH5997" s="182" t="s">
        <v>2993</v>
      </c>
      <c r="AI5997" s="182" t="s">
        <v>17042</v>
      </c>
    </row>
    <row r="5998" spans="25:35" x14ac:dyDescent="0.4">
      <c r="Y5998" s="182" t="s">
        <v>2001</v>
      </c>
      <c r="Z5998" s="182">
        <v>1917</v>
      </c>
      <c r="AA5998" s="182">
        <v>430.5</v>
      </c>
      <c r="AB5998" s="182">
        <v>29</v>
      </c>
      <c r="AC5998" s="182">
        <v>2</v>
      </c>
      <c r="AD5998" s="182">
        <v>430.5</v>
      </c>
      <c r="AF5998" s="182" t="s">
        <v>11209</v>
      </c>
      <c r="AG5998" s="182" t="s">
        <v>17312</v>
      </c>
      <c r="AH5998" s="182" t="s">
        <v>2993</v>
      </c>
      <c r="AI5998" s="182" t="s">
        <v>17322</v>
      </c>
    </row>
    <row r="5999" spans="25:35" x14ac:dyDescent="0.4">
      <c r="Y5999" s="182" t="s">
        <v>11219</v>
      </c>
      <c r="Z5999" s="182">
        <v>1917</v>
      </c>
      <c r="AA5999" s="182">
        <v>349.1</v>
      </c>
      <c r="AB5999" s="182">
        <v>21</v>
      </c>
      <c r="AC5999" s="182">
        <v>2</v>
      </c>
      <c r="AD5999" s="182">
        <v>349.1</v>
      </c>
      <c r="AF5999" s="182" t="s">
        <v>11210</v>
      </c>
      <c r="AG5999" s="182" t="s">
        <v>17312</v>
      </c>
      <c r="AH5999" s="182" t="s">
        <v>2993</v>
      </c>
      <c r="AI5999" s="182" t="s">
        <v>17320</v>
      </c>
    </row>
    <row r="6000" spans="25:35" x14ac:dyDescent="0.4">
      <c r="Y6000" s="182" t="s">
        <v>11220</v>
      </c>
      <c r="Z6000" s="182">
        <v>1955</v>
      </c>
      <c r="AA6000" s="182">
        <v>479.9</v>
      </c>
      <c r="AB6000" s="182">
        <v>24</v>
      </c>
      <c r="AC6000" s="182">
        <v>2</v>
      </c>
      <c r="AD6000" s="182">
        <v>292.5</v>
      </c>
      <c r="AF6000" s="182" t="s">
        <v>11211</v>
      </c>
      <c r="AG6000" s="182" t="s">
        <v>17312</v>
      </c>
      <c r="AH6000" s="182" t="s">
        <v>2993</v>
      </c>
      <c r="AI6000" s="182" t="s">
        <v>17040</v>
      </c>
    </row>
    <row r="6001" spans="25:35" x14ac:dyDescent="0.4">
      <c r="Y6001" s="182" t="s">
        <v>2002</v>
      </c>
      <c r="Z6001" s="182">
        <v>1917</v>
      </c>
      <c r="AA6001" s="182">
        <v>243.6</v>
      </c>
      <c r="AB6001" s="182">
        <v>20</v>
      </c>
      <c r="AC6001" s="182">
        <v>2</v>
      </c>
      <c r="AD6001" s="182">
        <v>228.4</v>
      </c>
      <c r="AF6001" s="182" t="s">
        <v>11213</v>
      </c>
      <c r="AG6001" s="182" t="s">
        <v>17312</v>
      </c>
      <c r="AH6001" s="182" t="s">
        <v>2993</v>
      </c>
      <c r="AI6001" s="182" t="s">
        <v>17042</v>
      </c>
    </row>
    <row r="6002" spans="25:35" x14ac:dyDescent="0.4">
      <c r="Y6002" s="182" t="s">
        <v>11221</v>
      </c>
      <c r="Z6002" s="182">
        <v>1930</v>
      </c>
      <c r="AA6002" s="182">
        <v>1052.3</v>
      </c>
      <c r="AB6002" s="182">
        <v>46</v>
      </c>
      <c r="AC6002" s="182">
        <v>3</v>
      </c>
      <c r="AD6002" s="182">
        <v>859.3</v>
      </c>
      <c r="AF6002" s="182" t="s">
        <v>1999</v>
      </c>
      <c r="AG6002" s="182" t="s">
        <v>17327</v>
      </c>
      <c r="AH6002" s="182" t="s">
        <v>2993</v>
      </c>
      <c r="AI6002" s="182" t="s">
        <v>17040</v>
      </c>
    </row>
    <row r="6003" spans="25:35" x14ac:dyDescent="0.4">
      <c r="Y6003" s="182" t="s">
        <v>11222</v>
      </c>
      <c r="Z6003" s="182">
        <v>1940</v>
      </c>
      <c r="AA6003" s="182">
        <v>621.29999999999995</v>
      </c>
      <c r="AB6003" s="182">
        <v>29</v>
      </c>
      <c r="AC6003" s="182">
        <v>2</v>
      </c>
      <c r="AD6003" s="182">
        <v>381.6</v>
      </c>
      <c r="AF6003" s="182" t="s">
        <v>2000</v>
      </c>
      <c r="AG6003" s="182" t="s">
        <v>17312</v>
      </c>
      <c r="AH6003" s="182" t="s">
        <v>2993</v>
      </c>
      <c r="AI6003" s="182" t="s">
        <v>17322</v>
      </c>
    </row>
    <row r="6004" spans="25:35" x14ac:dyDescent="0.4">
      <c r="Y6004" s="182" t="s">
        <v>11223</v>
      </c>
      <c r="Z6004" s="182">
        <v>1968</v>
      </c>
      <c r="AA6004" s="182">
        <v>3717</v>
      </c>
      <c r="AB6004" s="182">
        <v>107</v>
      </c>
      <c r="AC6004" s="182">
        <v>5</v>
      </c>
      <c r="AD6004" s="182">
        <v>2889.7</v>
      </c>
      <c r="AF6004" s="182" t="s">
        <v>11214</v>
      </c>
      <c r="AG6004" s="182" t="s">
        <v>17327</v>
      </c>
      <c r="AH6004" s="182" t="s">
        <v>2993</v>
      </c>
      <c r="AI6004" s="182" t="s">
        <v>17040</v>
      </c>
    </row>
    <row r="6005" spans="25:35" x14ac:dyDescent="0.4">
      <c r="Y6005" s="182" t="s">
        <v>11224</v>
      </c>
      <c r="Z6005" s="182">
        <v>1969</v>
      </c>
      <c r="AA6005" s="182">
        <v>3690.8</v>
      </c>
      <c r="AB6005" s="182">
        <v>117</v>
      </c>
      <c r="AC6005" s="182">
        <v>5</v>
      </c>
      <c r="AD6005" s="182">
        <v>3690.8</v>
      </c>
      <c r="AF6005" s="182" t="s">
        <v>11215</v>
      </c>
      <c r="AG6005" s="182" t="s">
        <v>17327</v>
      </c>
      <c r="AH6005" s="182" t="s">
        <v>2993</v>
      </c>
      <c r="AI6005" s="182" t="s">
        <v>17322</v>
      </c>
    </row>
    <row r="6006" spans="25:35" x14ac:dyDescent="0.4">
      <c r="Y6006" s="182" t="s">
        <v>11225</v>
      </c>
      <c r="Z6006" s="182">
        <v>1939</v>
      </c>
      <c r="AA6006" s="182">
        <v>541.6</v>
      </c>
      <c r="AB6006" s="182">
        <v>26</v>
      </c>
      <c r="AC6006" s="182">
        <v>2</v>
      </c>
      <c r="AD6006" s="182">
        <v>373.7</v>
      </c>
      <c r="AF6006" s="182" t="s">
        <v>11217</v>
      </c>
      <c r="AG6006" s="182" t="s">
        <v>17312</v>
      </c>
      <c r="AH6006" s="182" t="s">
        <v>2993</v>
      </c>
      <c r="AI6006" s="182" t="s">
        <v>17040</v>
      </c>
    </row>
    <row r="6007" spans="25:35" x14ac:dyDescent="0.4">
      <c r="Y6007" s="182" t="s">
        <v>11226</v>
      </c>
      <c r="Z6007" s="182">
        <v>1940</v>
      </c>
      <c r="AA6007" s="182">
        <v>623.29999999999995</v>
      </c>
      <c r="AB6007" s="182">
        <v>29</v>
      </c>
      <c r="AC6007" s="182">
        <v>2</v>
      </c>
      <c r="AD6007" s="182">
        <v>623.29999999999995</v>
      </c>
      <c r="AF6007" s="182" t="s">
        <v>2001</v>
      </c>
      <c r="AG6007" s="182" t="s">
        <v>17312</v>
      </c>
      <c r="AH6007" s="182" t="s">
        <v>2993</v>
      </c>
      <c r="AI6007" s="182" t="s">
        <v>17042</v>
      </c>
    </row>
    <row r="6008" spans="25:35" x14ac:dyDescent="0.4">
      <c r="Y6008" s="182" t="s">
        <v>11227</v>
      </c>
      <c r="Z6008" s="182">
        <v>1939</v>
      </c>
      <c r="AA6008" s="182">
        <v>550.9</v>
      </c>
      <c r="AB6008" s="182">
        <v>25</v>
      </c>
      <c r="AC6008" s="182">
        <v>2</v>
      </c>
      <c r="AD6008" s="182">
        <v>550.9</v>
      </c>
      <c r="AF6008" s="182" t="s">
        <v>11219</v>
      </c>
      <c r="AG6008" s="182" t="s">
        <v>17327</v>
      </c>
      <c r="AH6008" s="182" t="s">
        <v>2993</v>
      </c>
      <c r="AI6008" s="182" t="s">
        <v>17040</v>
      </c>
    </row>
    <row r="6009" spans="25:35" x14ac:dyDescent="0.4">
      <c r="Y6009" s="182" t="s">
        <v>383</v>
      </c>
      <c r="Z6009" s="182">
        <v>1940</v>
      </c>
      <c r="AA6009" s="182">
        <v>628.9</v>
      </c>
      <c r="AB6009" s="182">
        <v>21</v>
      </c>
      <c r="AC6009" s="182">
        <v>2</v>
      </c>
      <c r="AD6009" s="182">
        <v>386.7</v>
      </c>
      <c r="AF6009" s="182" t="s">
        <v>11220</v>
      </c>
      <c r="AG6009" s="182" t="s">
        <v>17327</v>
      </c>
      <c r="AH6009" s="182" t="s">
        <v>2993</v>
      </c>
      <c r="AI6009" s="182" t="s">
        <v>17040</v>
      </c>
    </row>
    <row r="6010" spans="25:35" x14ac:dyDescent="0.4">
      <c r="Y6010" s="182" t="s">
        <v>11228</v>
      </c>
      <c r="Z6010" s="182">
        <v>1939</v>
      </c>
      <c r="AA6010" s="182">
        <v>569.5</v>
      </c>
      <c r="AB6010" s="182">
        <v>25</v>
      </c>
      <c r="AC6010" s="182">
        <v>2</v>
      </c>
      <c r="AD6010" s="182">
        <v>389.4</v>
      </c>
      <c r="AF6010" s="182" t="s">
        <v>2002</v>
      </c>
      <c r="AG6010" s="182" t="s">
        <v>17312</v>
      </c>
      <c r="AH6010" s="182" t="s">
        <v>2993</v>
      </c>
      <c r="AI6010" s="182" t="s">
        <v>17040</v>
      </c>
    </row>
    <row r="6011" spans="25:35" x14ac:dyDescent="0.4">
      <c r="Y6011" s="182" t="s">
        <v>2003</v>
      </c>
      <c r="Z6011" s="182">
        <v>1961</v>
      </c>
      <c r="AA6011" s="182">
        <v>1044</v>
      </c>
      <c r="AB6011" s="182">
        <v>40</v>
      </c>
      <c r="AC6011" s="182">
        <v>3</v>
      </c>
      <c r="AD6011" s="182">
        <v>967.8</v>
      </c>
      <c r="AF6011" s="182" t="s">
        <v>11221</v>
      </c>
      <c r="AG6011" s="182" t="s">
        <v>17312</v>
      </c>
      <c r="AH6011" s="182" t="s">
        <v>2993</v>
      </c>
      <c r="AI6011" s="182" t="s">
        <v>17042</v>
      </c>
    </row>
    <row r="6012" spans="25:35" x14ac:dyDescent="0.4">
      <c r="Y6012" s="182" t="s">
        <v>11229</v>
      </c>
      <c r="Z6012" s="182">
        <v>1953</v>
      </c>
      <c r="AA6012" s="182">
        <v>3655</v>
      </c>
      <c r="AB6012" s="182">
        <v>25</v>
      </c>
      <c r="AC6012" s="182">
        <v>4</v>
      </c>
      <c r="AD6012" s="182">
        <v>3655</v>
      </c>
      <c r="AF6012" s="182" t="s">
        <v>11222</v>
      </c>
      <c r="AG6012" s="182" t="s">
        <v>17327</v>
      </c>
      <c r="AH6012" s="182" t="s">
        <v>2993</v>
      </c>
      <c r="AI6012" s="182" t="s">
        <v>17042</v>
      </c>
    </row>
    <row r="6013" spans="25:35" x14ac:dyDescent="0.4">
      <c r="Y6013" s="182" t="s">
        <v>2004</v>
      </c>
      <c r="Z6013" s="182">
        <v>1917</v>
      </c>
      <c r="AA6013" s="182">
        <v>614.32000000000005</v>
      </c>
      <c r="AB6013" s="182">
        <v>23</v>
      </c>
      <c r="AC6013" s="182">
        <v>2</v>
      </c>
      <c r="AD6013" s="182">
        <v>492.9</v>
      </c>
      <c r="AF6013" s="182" t="s">
        <v>11223</v>
      </c>
      <c r="AG6013" s="182" t="s">
        <v>17312</v>
      </c>
      <c r="AH6013" s="182" t="s">
        <v>2993</v>
      </c>
      <c r="AI6013" s="182" t="s">
        <v>17315</v>
      </c>
    </row>
    <row r="6014" spans="25:35" x14ac:dyDescent="0.4">
      <c r="Y6014" s="182" t="s">
        <v>11230</v>
      </c>
      <c r="Z6014" s="182">
        <v>1961</v>
      </c>
      <c r="AA6014" s="182">
        <v>1260.0999999999999</v>
      </c>
      <c r="AB6014" s="182">
        <v>41</v>
      </c>
      <c r="AC6014" s="182">
        <v>4</v>
      </c>
      <c r="AD6014" s="182">
        <v>1260.0999999999999</v>
      </c>
      <c r="AF6014" s="182" t="s">
        <v>11224</v>
      </c>
      <c r="AG6014" s="182" t="s">
        <v>17312</v>
      </c>
      <c r="AH6014" s="182" t="s">
        <v>17545</v>
      </c>
      <c r="AI6014" s="182" t="s">
        <v>17315</v>
      </c>
    </row>
    <row r="6015" spans="25:35" x14ac:dyDescent="0.4">
      <c r="Y6015" s="182" t="s">
        <v>11231</v>
      </c>
      <c r="Z6015" s="182">
        <v>1963</v>
      </c>
      <c r="AA6015" s="182">
        <v>1379.4</v>
      </c>
      <c r="AB6015" s="182">
        <v>48</v>
      </c>
      <c r="AC6015" s="182">
        <v>4</v>
      </c>
      <c r="AD6015" s="182">
        <v>1279.5</v>
      </c>
      <c r="AF6015" s="182" t="s">
        <v>11225</v>
      </c>
      <c r="AG6015" s="182" t="s">
        <v>17327</v>
      </c>
      <c r="AH6015" s="182" t="s">
        <v>2993</v>
      </c>
      <c r="AI6015" s="182" t="s">
        <v>17042</v>
      </c>
    </row>
    <row r="6016" spans="25:35" x14ac:dyDescent="0.4">
      <c r="Y6016" s="182" t="s">
        <v>11233</v>
      </c>
      <c r="Z6016" s="182">
        <v>1964</v>
      </c>
      <c r="AA6016" s="182">
        <v>1371.7</v>
      </c>
      <c r="AB6016" s="182">
        <v>54</v>
      </c>
      <c r="AC6016" s="182">
        <v>4</v>
      </c>
      <c r="AD6016" s="182">
        <v>1240.0999999999999</v>
      </c>
      <c r="AF6016" s="182" t="s">
        <v>11226</v>
      </c>
      <c r="AG6016" s="182" t="s">
        <v>17327</v>
      </c>
      <c r="AH6016" s="182" t="s">
        <v>2993</v>
      </c>
      <c r="AI6016" s="182" t="s">
        <v>17042</v>
      </c>
    </row>
    <row r="6017" spans="25:35" x14ac:dyDescent="0.4">
      <c r="Y6017" s="182" t="s">
        <v>11235</v>
      </c>
      <c r="Z6017" s="182">
        <v>1939</v>
      </c>
      <c r="AA6017" s="182">
        <v>541.9</v>
      </c>
      <c r="AB6017" s="182">
        <v>21</v>
      </c>
      <c r="AC6017" s="182">
        <v>2</v>
      </c>
      <c r="AD6017" s="182">
        <v>452.8</v>
      </c>
      <c r="AF6017" s="182" t="s">
        <v>11227</v>
      </c>
      <c r="AG6017" s="182" t="s">
        <v>17327</v>
      </c>
      <c r="AH6017" s="182" t="s">
        <v>2993</v>
      </c>
      <c r="AI6017" s="182" t="s">
        <v>17042</v>
      </c>
    </row>
    <row r="6018" spans="25:35" x14ac:dyDescent="0.4">
      <c r="Y6018" s="182" t="s">
        <v>11236</v>
      </c>
      <c r="Z6018" s="182">
        <v>1963</v>
      </c>
      <c r="AA6018" s="182">
        <v>3214.2</v>
      </c>
      <c r="AB6018" s="182">
        <v>111</v>
      </c>
      <c r="AC6018" s="182">
        <v>5</v>
      </c>
      <c r="AD6018" s="182">
        <v>2485.1</v>
      </c>
      <c r="AF6018" s="182" t="s">
        <v>383</v>
      </c>
      <c r="AG6018" s="182" t="s">
        <v>17327</v>
      </c>
      <c r="AH6018" s="182" t="s">
        <v>2993</v>
      </c>
      <c r="AI6018" s="182" t="s">
        <v>17042</v>
      </c>
    </row>
    <row r="6019" spans="25:35" x14ac:dyDescent="0.4">
      <c r="Y6019" s="182" t="s">
        <v>11237</v>
      </c>
      <c r="Z6019" s="182">
        <v>1964</v>
      </c>
      <c r="AA6019" s="182">
        <v>2456.1999999999998</v>
      </c>
      <c r="AB6019" s="182">
        <v>122</v>
      </c>
      <c r="AC6019" s="182">
        <v>5</v>
      </c>
      <c r="AD6019" s="182">
        <v>2456.1999999999998</v>
      </c>
      <c r="AF6019" s="182" t="s">
        <v>11228</v>
      </c>
      <c r="AG6019" s="182" t="s">
        <v>17327</v>
      </c>
      <c r="AH6019" s="182" t="s">
        <v>2993</v>
      </c>
      <c r="AI6019" s="182" t="s">
        <v>17042</v>
      </c>
    </row>
    <row r="6020" spans="25:35" x14ac:dyDescent="0.4">
      <c r="Y6020" s="182" t="s">
        <v>384</v>
      </c>
      <c r="Z6020" s="182">
        <v>1989</v>
      </c>
      <c r="AA6020" s="182">
        <v>2682.8</v>
      </c>
      <c r="AB6020" s="182">
        <v>102</v>
      </c>
      <c r="AC6020" s="182">
        <v>5</v>
      </c>
      <c r="AD6020" s="182">
        <v>2682.8</v>
      </c>
      <c r="AF6020" s="182" t="s">
        <v>2003</v>
      </c>
      <c r="AG6020" s="182" t="s">
        <v>17312</v>
      </c>
      <c r="AH6020" s="182" t="s">
        <v>2993</v>
      </c>
      <c r="AI6020" s="182" t="s">
        <v>17042</v>
      </c>
    </row>
    <row r="6021" spans="25:35" x14ac:dyDescent="0.4">
      <c r="Y6021" s="182" t="s">
        <v>11239</v>
      </c>
      <c r="Z6021" s="182">
        <v>1958</v>
      </c>
      <c r="AA6021" s="182">
        <v>685.6</v>
      </c>
      <c r="AB6021" s="182">
        <v>23</v>
      </c>
      <c r="AC6021" s="182">
        <v>2</v>
      </c>
      <c r="AD6021" s="182">
        <v>623.4</v>
      </c>
      <c r="AF6021" s="182" t="s">
        <v>11229</v>
      </c>
      <c r="AG6021" s="182" t="s">
        <v>17312</v>
      </c>
      <c r="AH6021" s="182" t="s">
        <v>2993</v>
      </c>
      <c r="AI6021" s="182" t="s">
        <v>17315</v>
      </c>
    </row>
    <row r="6022" spans="25:35" x14ac:dyDescent="0.4">
      <c r="Y6022" s="182" t="s">
        <v>11241</v>
      </c>
      <c r="Z6022" s="182">
        <v>1949</v>
      </c>
      <c r="AA6022" s="182">
        <v>414.78</v>
      </c>
      <c r="AB6022" s="182">
        <v>24</v>
      </c>
      <c r="AC6022" s="182">
        <v>2</v>
      </c>
      <c r="AD6022" s="182">
        <v>414.78</v>
      </c>
      <c r="AF6022" s="182" t="s">
        <v>2004</v>
      </c>
      <c r="AG6022" s="182" t="s">
        <v>17312</v>
      </c>
      <c r="AH6022" s="182" t="s">
        <v>2993</v>
      </c>
      <c r="AI6022" s="182" t="s">
        <v>17322</v>
      </c>
    </row>
    <row r="6023" spans="25:35" x14ac:dyDescent="0.4">
      <c r="Y6023" s="182" t="s">
        <v>11242</v>
      </c>
      <c r="Z6023" s="182">
        <v>1978</v>
      </c>
      <c r="AA6023" s="182">
        <v>5982.8</v>
      </c>
      <c r="AB6023" s="182">
        <v>201</v>
      </c>
      <c r="AC6023" s="182">
        <v>5</v>
      </c>
      <c r="AD6023" s="182">
        <v>5980</v>
      </c>
      <c r="AF6023" s="182" t="s">
        <v>11230</v>
      </c>
      <c r="AG6023" s="182" t="s">
        <v>17312</v>
      </c>
      <c r="AH6023" s="182" t="s">
        <v>2993</v>
      </c>
      <c r="AI6023" s="182" t="s">
        <v>17042</v>
      </c>
    </row>
    <row r="6024" spans="25:35" x14ac:dyDescent="0.4">
      <c r="Y6024" s="182" t="s">
        <v>11243</v>
      </c>
      <c r="Z6024" s="182">
        <v>1934</v>
      </c>
      <c r="AA6024" s="182">
        <v>1040.8</v>
      </c>
      <c r="AB6024" s="182">
        <v>58</v>
      </c>
      <c r="AC6024" s="182">
        <v>3</v>
      </c>
      <c r="AD6024" s="182">
        <v>1040.8</v>
      </c>
      <c r="AF6024" s="182" t="s">
        <v>11231</v>
      </c>
      <c r="AG6024" s="182" t="s">
        <v>17312</v>
      </c>
      <c r="AH6024" s="182" t="s">
        <v>2993</v>
      </c>
      <c r="AI6024" s="182" t="s">
        <v>17042</v>
      </c>
    </row>
    <row r="6025" spans="25:35" x14ac:dyDescent="0.4">
      <c r="Y6025" s="182" t="s">
        <v>11244</v>
      </c>
      <c r="Z6025" s="182">
        <v>1961</v>
      </c>
      <c r="AA6025" s="182">
        <v>2411.9</v>
      </c>
      <c r="AB6025" s="182">
        <v>109</v>
      </c>
      <c r="AC6025" s="182">
        <v>4</v>
      </c>
      <c r="AD6025" s="182">
        <v>2217.6999999999998</v>
      </c>
      <c r="AF6025" s="182" t="s">
        <v>11233</v>
      </c>
      <c r="AG6025" s="182" t="s">
        <v>17312</v>
      </c>
      <c r="AH6025" s="182" t="s">
        <v>2993</v>
      </c>
      <c r="AI6025" s="182" t="s">
        <v>17042</v>
      </c>
    </row>
    <row r="6026" spans="25:35" x14ac:dyDescent="0.4">
      <c r="Y6026" s="182" t="s">
        <v>11245</v>
      </c>
      <c r="Z6026" s="182">
        <v>1959</v>
      </c>
      <c r="AA6026" s="182">
        <v>2414.9</v>
      </c>
      <c r="AB6026" s="182">
        <v>70</v>
      </c>
      <c r="AC6026" s="182">
        <v>3</v>
      </c>
      <c r="AD6026" s="182">
        <v>2035.99</v>
      </c>
      <c r="AF6026" s="182" t="s">
        <v>11235</v>
      </c>
      <c r="AG6026" s="182" t="s">
        <v>17327</v>
      </c>
      <c r="AH6026" s="182" t="s">
        <v>2993</v>
      </c>
      <c r="AI6026" s="182" t="s">
        <v>17042</v>
      </c>
    </row>
    <row r="6027" spans="25:35" x14ac:dyDescent="0.4">
      <c r="Y6027" s="182" t="s">
        <v>11246</v>
      </c>
      <c r="Z6027" s="182">
        <v>1934</v>
      </c>
      <c r="AA6027" s="182">
        <v>263.89999999999998</v>
      </c>
      <c r="AB6027" s="182">
        <v>28</v>
      </c>
      <c r="AC6027" s="182">
        <v>2</v>
      </c>
      <c r="AD6027" s="182">
        <v>263.89999999999998</v>
      </c>
      <c r="AF6027" s="182" t="s">
        <v>11236</v>
      </c>
      <c r="AG6027" s="182" t="s">
        <v>17312</v>
      </c>
      <c r="AH6027" s="182" t="s">
        <v>2993</v>
      </c>
      <c r="AI6027" s="182" t="s">
        <v>17322</v>
      </c>
    </row>
    <row r="6028" spans="25:35" x14ac:dyDescent="0.4">
      <c r="Y6028" s="182" t="s">
        <v>11248</v>
      </c>
      <c r="Z6028" s="182">
        <v>2015</v>
      </c>
      <c r="AA6028" s="182">
        <v>907.1</v>
      </c>
      <c r="AB6028" s="182">
        <v>39</v>
      </c>
      <c r="AC6028" s="182">
        <v>3</v>
      </c>
      <c r="AD6028" s="182">
        <v>885.1</v>
      </c>
      <c r="AF6028" s="182" t="s">
        <v>11237</v>
      </c>
      <c r="AG6028" s="182" t="s">
        <v>17312</v>
      </c>
      <c r="AH6028" s="182" t="s">
        <v>2993</v>
      </c>
      <c r="AI6028" s="182" t="s">
        <v>17322</v>
      </c>
    </row>
    <row r="6029" spans="25:35" x14ac:dyDescent="0.4">
      <c r="Y6029" s="182" t="s">
        <v>11250</v>
      </c>
      <c r="Z6029" s="182">
        <v>2017</v>
      </c>
      <c r="AA6029" s="182">
        <v>3954.1</v>
      </c>
      <c r="AB6029" s="182">
        <v>150</v>
      </c>
      <c r="AC6029" s="182">
        <v>5</v>
      </c>
      <c r="AD6029" s="182">
        <v>3954.1</v>
      </c>
      <c r="AF6029" s="182" t="s">
        <v>384</v>
      </c>
      <c r="AG6029" s="182" t="s">
        <v>17312</v>
      </c>
      <c r="AH6029" s="182" t="s">
        <v>2993</v>
      </c>
      <c r="AI6029" s="182" t="s">
        <v>17315</v>
      </c>
    </row>
    <row r="6030" spans="25:35" x14ac:dyDescent="0.4">
      <c r="Y6030" s="182" t="s">
        <v>11252</v>
      </c>
      <c r="Z6030" s="182">
        <v>2018</v>
      </c>
      <c r="AA6030" s="182">
        <v>6715.4</v>
      </c>
      <c r="AB6030" s="182">
        <v>168</v>
      </c>
      <c r="AC6030" s="182">
        <v>9</v>
      </c>
      <c r="AD6030" s="182">
        <v>4752.3999999999996</v>
      </c>
      <c r="AF6030" s="182" t="s">
        <v>11239</v>
      </c>
      <c r="AG6030" s="182" t="s">
        <v>17312</v>
      </c>
      <c r="AH6030" s="182" t="s">
        <v>2993</v>
      </c>
      <c r="AI6030" s="182" t="s">
        <v>17042</v>
      </c>
    </row>
    <row r="6031" spans="25:35" x14ac:dyDescent="0.4">
      <c r="Y6031" s="182" t="s">
        <v>2005</v>
      </c>
      <c r="Z6031" s="182">
        <v>1980</v>
      </c>
      <c r="AA6031" s="182">
        <v>2427.5</v>
      </c>
      <c r="AB6031" s="182">
        <v>58</v>
      </c>
      <c r="AC6031" s="182">
        <v>5</v>
      </c>
      <c r="AD6031" s="182">
        <v>1455.2</v>
      </c>
      <c r="AF6031" s="182" t="s">
        <v>11241</v>
      </c>
      <c r="AG6031" s="182" t="s">
        <v>17327</v>
      </c>
      <c r="AH6031" s="182" t="s">
        <v>2993</v>
      </c>
      <c r="AI6031" s="182" t="s">
        <v>17042</v>
      </c>
    </row>
    <row r="6032" spans="25:35" x14ac:dyDescent="0.4">
      <c r="Y6032" s="182" t="s">
        <v>11254</v>
      </c>
      <c r="Z6032" s="182">
        <v>1970</v>
      </c>
      <c r="AA6032" s="182">
        <v>5768</v>
      </c>
      <c r="AB6032" s="182">
        <v>175</v>
      </c>
      <c r="AC6032" s="182">
        <v>5</v>
      </c>
      <c r="AD6032" s="182">
        <v>4433.5</v>
      </c>
      <c r="AF6032" s="182" t="s">
        <v>11242</v>
      </c>
      <c r="AG6032" s="182" t="s">
        <v>17312</v>
      </c>
      <c r="AH6032" s="182" t="s">
        <v>2993</v>
      </c>
      <c r="AI6032" s="182" t="s">
        <v>17320</v>
      </c>
    </row>
    <row r="6033" spans="25:35" x14ac:dyDescent="0.4">
      <c r="Y6033" s="182" t="s">
        <v>11253</v>
      </c>
      <c r="Z6033" s="182">
        <v>1988</v>
      </c>
      <c r="AA6033" s="182">
        <v>4063</v>
      </c>
      <c r="AB6033" s="182">
        <v>174</v>
      </c>
      <c r="AC6033" s="182">
        <v>5</v>
      </c>
      <c r="AD6033" s="182">
        <v>3907.1</v>
      </c>
      <c r="AF6033" s="182" t="s">
        <v>11243</v>
      </c>
      <c r="AG6033" s="182" t="s">
        <v>17312</v>
      </c>
      <c r="AH6033" s="182" t="s">
        <v>2993</v>
      </c>
      <c r="AI6033" s="182" t="s">
        <v>17331</v>
      </c>
    </row>
    <row r="6034" spans="25:35" x14ac:dyDescent="0.4">
      <c r="Y6034" s="182" t="s">
        <v>11256</v>
      </c>
      <c r="Z6034" s="182">
        <v>1938</v>
      </c>
      <c r="AA6034" s="182">
        <v>949.2</v>
      </c>
      <c r="AB6034" s="182">
        <v>38</v>
      </c>
      <c r="AC6034" s="182">
        <v>3</v>
      </c>
      <c r="AD6034" s="182">
        <v>949.2</v>
      </c>
      <c r="AF6034" s="182" t="s">
        <v>11244</v>
      </c>
      <c r="AG6034" s="182" t="s">
        <v>17312</v>
      </c>
      <c r="AH6034" s="182" t="s">
        <v>2993</v>
      </c>
      <c r="AI6034" s="182" t="s">
        <v>17315</v>
      </c>
    </row>
    <row r="6035" spans="25:35" x14ac:dyDescent="0.4">
      <c r="Y6035" s="182" t="s">
        <v>11258</v>
      </c>
      <c r="Z6035" s="182">
        <v>1953</v>
      </c>
      <c r="AA6035" s="182">
        <v>644.6</v>
      </c>
      <c r="AB6035" s="182">
        <v>17</v>
      </c>
      <c r="AC6035" s="182">
        <v>2</v>
      </c>
      <c r="AD6035" s="182">
        <v>642.79999999999995</v>
      </c>
      <c r="AF6035" s="182" t="s">
        <v>11245</v>
      </c>
      <c r="AG6035" s="182" t="s">
        <v>17312</v>
      </c>
      <c r="AH6035" s="182" t="s">
        <v>2993</v>
      </c>
      <c r="AI6035" s="182" t="s">
        <v>17322</v>
      </c>
    </row>
    <row r="6036" spans="25:35" x14ac:dyDescent="0.4">
      <c r="Y6036" s="182" t="s">
        <v>2006</v>
      </c>
      <c r="Z6036" s="182">
        <v>1938</v>
      </c>
      <c r="AA6036" s="182">
        <v>692.4</v>
      </c>
      <c r="AB6036" s="182">
        <v>23</v>
      </c>
      <c r="AC6036" s="182">
        <v>2</v>
      </c>
      <c r="AD6036" s="182">
        <v>692.4</v>
      </c>
      <c r="AF6036" s="182" t="s">
        <v>11246</v>
      </c>
      <c r="AG6036" s="182" t="s">
        <v>17312</v>
      </c>
      <c r="AH6036" s="182" t="s">
        <v>2993</v>
      </c>
      <c r="AI6036" s="182" t="s">
        <v>17042</v>
      </c>
    </row>
    <row r="6037" spans="25:35" x14ac:dyDescent="0.4">
      <c r="Y6037" s="182" t="s">
        <v>11259</v>
      </c>
      <c r="Z6037" s="182">
        <v>1938</v>
      </c>
      <c r="AA6037" s="182">
        <v>613.20000000000005</v>
      </c>
      <c r="AB6037" s="182">
        <v>14</v>
      </c>
      <c r="AC6037" s="182">
        <v>2</v>
      </c>
      <c r="AD6037" s="182">
        <v>613.20000000000005</v>
      </c>
      <c r="AF6037" s="182" t="s">
        <v>11248</v>
      </c>
      <c r="AG6037" s="182" t="s">
        <v>17323</v>
      </c>
      <c r="AH6037" s="182" t="s">
        <v>2993</v>
      </c>
      <c r="AI6037" s="182" t="s">
        <v>17042</v>
      </c>
    </row>
    <row r="6038" spans="25:35" x14ac:dyDescent="0.4">
      <c r="Y6038" s="182" t="s">
        <v>11260</v>
      </c>
      <c r="Z6038" s="182">
        <v>1943</v>
      </c>
      <c r="AA6038" s="182">
        <v>455.3</v>
      </c>
      <c r="AB6038" s="182">
        <v>21</v>
      </c>
      <c r="AC6038" s="182">
        <v>2</v>
      </c>
      <c r="AD6038" s="182">
        <v>455.3</v>
      </c>
      <c r="AF6038" s="182" t="s">
        <v>11250</v>
      </c>
      <c r="AG6038" s="182" t="s">
        <v>17312</v>
      </c>
      <c r="AH6038" s="182" t="s">
        <v>2993</v>
      </c>
      <c r="AI6038" s="182" t="s">
        <v>17322</v>
      </c>
    </row>
    <row r="6039" spans="25:35" x14ac:dyDescent="0.4">
      <c r="Y6039" s="182" t="s">
        <v>11261</v>
      </c>
      <c r="Z6039" s="182">
        <v>1951</v>
      </c>
      <c r="AA6039" s="182">
        <v>887.2</v>
      </c>
      <c r="AB6039" s="182">
        <v>18</v>
      </c>
      <c r="AC6039" s="182">
        <v>2</v>
      </c>
      <c r="AD6039" s="182">
        <v>747</v>
      </c>
      <c r="AF6039" s="182" t="s">
        <v>11252</v>
      </c>
      <c r="AG6039" s="182" t="s">
        <v>17312</v>
      </c>
      <c r="AH6039" s="182" t="s">
        <v>2993</v>
      </c>
      <c r="AI6039" s="182" t="s">
        <v>17042</v>
      </c>
    </row>
    <row r="6040" spans="25:35" x14ac:dyDescent="0.4">
      <c r="Y6040" s="182" t="s">
        <v>11263</v>
      </c>
      <c r="Z6040" s="182">
        <v>1950</v>
      </c>
      <c r="AA6040" s="182">
        <v>815.7</v>
      </c>
      <c r="AB6040" s="182">
        <v>19</v>
      </c>
      <c r="AC6040" s="182">
        <v>2</v>
      </c>
      <c r="AD6040" s="182">
        <v>724.8</v>
      </c>
      <c r="AF6040" s="182" t="s">
        <v>2005</v>
      </c>
      <c r="AG6040" s="182" t="s">
        <v>17312</v>
      </c>
      <c r="AH6040" s="182" t="s">
        <v>2993</v>
      </c>
      <c r="AI6040" s="182" t="s">
        <v>17040</v>
      </c>
    </row>
    <row r="6041" spans="25:35" x14ac:dyDescent="0.4">
      <c r="Y6041" s="182" t="s">
        <v>11264</v>
      </c>
      <c r="Z6041" s="182">
        <v>1949</v>
      </c>
      <c r="AA6041" s="182">
        <v>728.8</v>
      </c>
      <c r="AB6041" s="182">
        <v>20</v>
      </c>
      <c r="AC6041" s="182">
        <v>2</v>
      </c>
      <c r="AD6041" s="182">
        <v>722.1</v>
      </c>
      <c r="AF6041" s="182" t="s">
        <v>11253</v>
      </c>
      <c r="AG6041" s="182" t="s">
        <v>17312</v>
      </c>
      <c r="AH6041" s="182" t="s">
        <v>2993</v>
      </c>
      <c r="AI6041" s="182" t="s">
        <v>17331</v>
      </c>
    </row>
    <row r="6042" spans="25:35" x14ac:dyDescent="0.4">
      <c r="Y6042" s="182" t="s">
        <v>11265</v>
      </c>
      <c r="Z6042" s="182">
        <v>2010</v>
      </c>
      <c r="AA6042" s="182">
        <v>1757.5</v>
      </c>
      <c r="AB6042" s="182">
        <v>22</v>
      </c>
      <c r="AC6042" s="182">
        <v>3</v>
      </c>
      <c r="AD6042" s="182">
        <v>1654.5</v>
      </c>
      <c r="AF6042" s="182" t="s">
        <v>11254</v>
      </c>
      <c r="AG6042" s="182" t="s">
        <v>17312</v>
      </c>
      <c r="AH6042" s="182" t="s">
        <v>2993</v>
      </c>
      <c r="AI6042" s="182" t="s">
        <v>17320</v>
      </c>
    </row>
    <row r="6043" spans="25:35" x14ac:dyDescent="0.4">
      <c r="Y6043" s="182" t="s">
        <v>11268</v>
      </c>
      <c r="Z6043" s="182">
        <v>1988</v>
      </c>
      <c r="AA6043" s="182">
        <v>6638.3</v>
      </c>
      <c r="AB6043" s="182">
        <v>226</v>
      </c>
      <c r="AC6043" s="182">
        <v>9</v>
      </c>
      <c r="AD6043" s="182">
        <v>5900.4</v>
      </c>
      <c r="AF6043" s="182" t="s">
        <v>11256</v>
      </c>
      <c r="AG6043" s="182" t="s">
        <v>17325</v>
      </c>
      <c r="AH6043" s="182" t="s">
        <v>2993</v>
      </c>
      <c r="AI6043" s="182" t="s">
        <v>17042</v>
      </c>
    </row>
    <row r="6044" spans="25:35" x14ac:dyDescent="0.4">
      <c r="Y6044" s="182" t="s">
        <v>11267</v>
      </c>
      <c r="Z6044" s="182">
        <v>1991</v>
      </c>
      <c r="AA6044" s="182">
        <v>5099.5</v>
      </c>
      <c r="AB6044" s="182">
        <v>168</v>
      </c>
      <c r="AC6044" s="182">
        <v>9</v>
      </c>
      <c r="AD6044" s="182">
        <v>3949.7</v>
      </c>
      <c r="AF6044" s="182" t="s">
        <v>11258</v>
      </c>
      <c r="AG6044" s="182" t="s">
        <v>17325</v>
      </c>
      <c r="AH6044" s="182" t="s">
        <v>2993</v>
      </c>
      <c r="AI6044" s="182" t="s">
        <v>17042</v>
      </c>
    </row>
    <row r="6045" spans="25:35" x14ac:dyDescent="0.4">
      <c r="Y6045" s="182" t="s">
        <v>2007</v>
      </c>
      <c r="Z6045" s="182">
        <v>1995</v>
      </c>
      <c r="AA6045" s="182">
        <v>5022.6000000000004</v>
      </c>
      <c r="AB6045" s="182">
        <v>111</v>
      </c>
      <c r="AC6045" s="182">
        <v>9</v>
      </c>
      <c r="AD6045" s="182">
        <v>3902.6</v>
      </c>
      <c r="AF6045" s="182" t="s">
        <v>2006</v>
      </c>
      <c r="AG6045" s="182" t="s">
        <v>17323</v>
      </c>
      <c r="AH6045" s="182" t="s">
        <v>2993</v>
      </c>
      <c r="AI6045" s="182" t="s">
        <v>17042</v>
      </c>
    </row>
    <row r="6046" spans="25:35" x14ac:dyDescent="0.4">
      <c r="Y6046" s="182" t="s">
        <v>11270</v>
      </c>
      <c r="Z6046" s="182">
        <v>1986</v>
      </c>
      <c r="AA6046" s="182">
        <v>5847.8</v>
      </c>
      <c r="AB6046" s="182">
        <v>220</v>
      </c>
      <c r="AC6046" s="182">
        <v>9</v>
      </c>
      <c r="AD6046" s="182">
        <v>5847.8</v>
      </c>
      <c r="AF6046" s="182" t="s">
        <v>11259</v>
      </c>
      <c r="AG6046" s="182" t="s">
        <v>17325</v>
      </c>
      <c r="AH6046" s="182" t="s">
        <v>2993</v>
      </c>
      <c r="AI6046" s="182" t="s">
        <v>17042</v>
      </c>
    </row>
    <row r="6047" spans="25:35" x14ac:dyDescent="0.4">
      <c r="Y6047" s="182" t="s">
        <v>385</v>
      </c>
      <c r="Z6047" s="182">
        <v>1989</v>
      </c>
      <c r="AA6047" s="182">
        <v>3921.3</v>
      </c>
      <c r="AB6047" s="182">
        <v>150</v>
      </c>
      <c r="AC6047" s="182">
        <v>9</v>
      </c>
      <c r="AD6047" s="182">
        <v>3921.3</v>
      </c>
      <c r="AF6047" s="182" t="s">
        <v>11260</v>
      </c>
      <c r="AG6047" s="182" t="s">
        <v>17327</v>
      </c>
      <c r="AH6047" s="182" t="s">
        <v>2993</v>
      </c>
      <c r="AI6047" s="182" t="s">
        <v>17042</v>
      </c>
    </row>
    <row r="6048" spans="25:35" x14ac:dyDescent="0.4">
      <c r="Y6048" s="182" t="s">
        <v>11272</v>
      </c>
      <c r="Z6048" s="182">
        <v>1961</v>
      </c>
      <c r="AA6048" s="182">
        <v>1593.6</v>
      </c>
      <c r="AB6048" s="182">
        <v>72</v>
      </c>
      <c r="AC6048" s="182">
        <v>5</v>
      </c>
      <c r="AD6048" s="182">
        <v>1593.6</v>
      </c>
      <c r="AF6048" s="182" t="s">
        <v>11261</v>
      </c>
      <c r="AG6048" s="182" t="s">
        <v>17323</v>
      </c>
      <c r="AH6048" s="182" t="s">
        <v>2993</v>
      </c>
      <c r="AI6048" s="182" t="s">
        <v>17042</v>
      </c>
    </row>
    <row r="6049" spans="25:35" x14ac:dyDescent="0.4">
      <c r="Y6049" s="182" t="s">
        <v>11273</v>
      </c>
      <c r="Z6049" s="182">
        <v>1962</v>
      </c>
      <c r="AA6049" s="182">
        <v>1612.2</v>
      </c>
      <c r="AB6049" s="182">
        <v>53</v>
      </c>
      <c r="AC6049" s="182">
        <v>5</v>
      </c>
      <c r="AD6049" s="182">
        <v>1612.2</v>
      </c>
      <c r="AF6049" s="182" t="s">
        <v>11263</v>
      </c>
      <c r="AG6049" s="182" t="s">
        <v>17323</v>
      </c>
      <c r="AH6049" s="182" t="s">
        <v>2993</v>
      </c>
      <c r="AI6049" s="182" t="s">
        <v>17042</v>
      </c>
    </row>
    <row r="6050" spans="25:35" x14ac:dyDescent="0.4">
      <c r="Y6050" s="182" t="s">
        <v>11274</v>
      </c>
      <c r="Z6050" s="182">
        <v>1962</v>
      </c>
      <c r="AA6050" s="182">
        <v>359.1</v>
      </c>
      <c r="AB6050" s="182">
        <v>21</v>
      </c>
      <c r="AC6050" s="182">
        <v>2</v>
      </c>
      <c r="AD6050" s="182">
        <v>359.1</v>
      </c>
      <c r="AF6050" s="182" t="s">
        <v>11264</v>
      </c>
      <c r="AG6050" s="182" t="s">
        <v>17323</v>
      </c>
      <c r="AH6050" s="182" t="s">
        <v>2993</v>
      </c>
      <c r="AI6050" s="182" t="s">
        <v>17042</v>
      </c>
    </row>
    <row r="6051" spans="25:35" x14ac:dyDescent="0.4">
      <c r="Y6051" s="182" t="s">
        <v>2008</v>
      </c>
      <c r="Z6051" s="182">
        <v>1962</v>
      </c>
      <c r="AA6051" s="182">
        <v>886.4</v>
      </c>
      <c r="AB6051" s="182">
        <v>36</v>
      </c>
      <c r="AC6051" s="182">
        <v>3</v>
      </c>
      <c r="AD6051" s="182">
        <v>750.8</v>
      </c>
      <c r="AF6051" s="182" t="s">
        <v>11265</v>
      </c>
      <c r="AG6051" s="182" t="s">
        <v>17312</v>
      </c>
      <c r="AH6051" s="182" t="s">
        <v>2993</v>
      </c>
      <c r="AI6051" s="182" t="s">
        <v>17042</v>
      </c>
    </row>
    <row r="6052" spans="25:35" x14ac:dyDescent="0.4">
      <c r="Y6052" s="182" t="s">
        <v>11275</v>
      </c>
      <c r="Z6052" s="182">
        <v>1960</v>
      </c>
      <c r="AA6052" s="182">
        <v>711.5</v>
      </c>
      <c r="AB6052" s="182">
        <v>13</v>
      </c>
      <c r="AC6052" s="182">
        <v>2</v>
      </c>
      <c r="AD6052" s="182">
        <v>515.1</v>
      </c>
      <c r="AF6052" s="182" t="s">
        <v>11267</v>
      </c>
      <c r="AG6052" s="182" t="s">
        <v>17319</v>
      </c>
      <c r="AH6052" s="182" t="s">
        <v>2993</v>
      </c>
      <c r="AI6052" s="182" t="s">
        <v>17042</v>
      </c>
    </row>
    <row r="6053" spans="25:35" x14ac:dyDescent="0.4">
      <c r="Y6053" s="182" t="s">
        <v>386</v>
      </c>
      <c r="Z6053" s="182">
        <v>1968</v>
      </c>
      <c r="AA6053" s="182">
        <v>1595</v>
      </c>
      <c r="AB6053" s="182">
        <v>47</v>
      </c>
      <c r="AC6053" s="182">
        <v>5</v>
      </c>
      <c r="AD6053" s="182">
        <v>1595</v>
      </c>
      <c r="AF6053" s="182" t="s">
        <v>2007</v>
      </c>
      <c r="AG6053" s="182" t="s">
        <v>17319</v>
      </c>
      <c r="AH6053" s="182" t="s">
        <v>2993</v>
      </c>
      <c r="AI6053" s="182" t="s">
        <v>17042</v>
      </c>
    </row>
    <row r="6054" spans="25:35" x14ac:dyDescent="0.4">
      <c r="Y6054" s="182" t="s">
        <v>387</v>
      </c>
      <c r="Z6054" s="182">
        <v>1959</v>
      </c>
      <c r="AA6054" s="182">
        <v>302.39999999999998</v>
      </c>
      <c r="AB6054" s="182">
        <v>21</v>
      </c>
      <c r="AC6054" s="182">
        <v>2</v>
      </c>
      <c r="AD6054" s="182">
        <v>280.10000000000002</v>
      </c>
      <c r="AF6054" s="182" t="s">
        <v>11268</v>
      </c>
      <c r="AG6054" s="182" t="s">
        <v>17319</v>
      </c>
      <c r="AH6054" s="182" t="s">
        <v>17546</v>
      </c>
      <c r="AI6054" s="182" t="s">
        <v>17322</v>
      </c>
    </row>
    <row r="6055" spans="25:35" x14ac:dyDescent="0.4">
      <c r="Y6055" s="182" t="s">
        <v>11277</v>
      </c>
      <c r="Z6055" s="182">
        <v>1959</v>
      </c>
      <c r="AA6055" s="182">
        <v>1267.5</v>
      </c>
      <c r="AB6055" s="182">
        <v>31</v>
      </c>
      <c r="AC6055" s="182">
        <v>3</v>
      </c>
      <c r="AD6055" s="182">
        <v>1160</v>
      </c>
      <c r="AF6055" s="182" t="s">
        <v>385</v>
      </c>
      <c r="AG6055" s="182" t="s">
        <v>17319</v>
      </c>
      <c r="AH6055" s="182" t="s">
        <v>2993</v>
      </c>
      <c r="AI6055" s="182" t="s">
        <v>17042</v>
      </c>
    </row>
    <row r="6056" spans="25:35" x14ac:dyDescent="0.4">
      <c r="Y6056" s="182" t="s">
        <v>11279</v>
      </c>
      <c r="Z6056" s="182">
        <v>1959</v>
      </c>
      <c r="AA6056" s="182">
        <v>909.4</v>
      </c>
      <c r="AB6056" s="182">
        <v>22</v>
      </c>
      <c r="AC6056" s="182">
        <v>3</v>
      </c>
      <c r="AD6056" s="182">
        <v>761.9</v>
      </c>
      <c r="AF6056" s="182" t="s">
        <v>11270</v>
      </c>
      <c r="AG6056" s="182" t="s">
        <v>17319</v>
      </c>
      <c r="AH6056" s="182" t="s">
        <v>2993</v>
      </c>
      <c r="AI6056" s="182" t="s">
        <v>17322</v>
      </c>
    </row>
    <row r="6057" spans="25:35" x14ac:dyDescent="0.4">
      <c r="Y6057" s="182" t="s">
        <v>11281</v>
      </c>
      <c r="Z6057" s="182">
        <v>1960</v>
      </c>
      <c r="AA6057" s="182">
        <v>1286.5</v>
      </c>
      <c r="AB6057" s="182">
        <v>39</v>
      </c>
      <c r="AC6057" s="182">
        <v>3</v>
      </c>
      <c r="AD6057" s="182">
        <v>878.6</v>
      </c>
      <c r="AF6057" s="182" t="s">
        <v>11272</v>
      </c>
      <c r="AG6057" s="182" t="s">
        <v>17312</v>
      </c>
      <c r="AH6057" s="182" t="s">
        <v>2993</v>
      </c>
      <c r="AI6057" s="182" t="s">
        <v>17042</v>
      </c>
    </row>
    <row r="6058" spans="25:35" x14ac:dyDescent="0.4">
      <c r="Y6058" s="182" t="s">
        <v>429</v>
      </c>
      <c r="Z6058" s="182">
        <v>1961</v>
      </c>
      <c r="AA6058" s="182">
        <v>1281.5999999999999</v>
      </c>
      <c r="AB6058" s="182">
        <v>62</v>
      </c>
      <c r="AC6058" s="182">
        <v>4</v>
      </c>
      <c r="AD6058" s="182">
        <v>1278.5999999999999</v>
      </c>
      <c r="AF6058" s="182" t="s">
        <v>11273</v>
      </c>
      <c r="AG6058" s="182" t="s">
        <v>17312</v>
      </c>
      <c r="AH6058" s="182" t="s">
        <v>2993</v>
      </c>
      <c r="AI6058" s="182" t="s">
        <v>17042</v>
      </c>
    </row>
    <row r="6059" spans="25:35" x14ac:dyDescent="0.4">
      <c r="Y6059" s="182" t="s">
        <v>2009</v>
      </c>
      <c r="Z6059" s="182">
        <v>2001</v>
      </c>
      <c r="AA6059" s="182">
        <v>12103.2</v>
      </c>
      <c r="AB6059" s="182">
        <v>274</v>
      </c>
      <c r="AC6059" s="182">
        <v>9</v>
      </c>
      <c r="AD6059" s="182">
        <v>9414.4</v>
      </c>
      <c r="AF6059" s="182" t="s">
        <v>11274</v>
      </c>
      <c r="AG6059" s="182" t="s">
        <v>17312</v>
      </c>
      <c r="AH6059" s="182" t="s">
        <v>2993</v>
      </c>
      <c r="AI6059" s="182" t="s">
        <v>17040</v>
      </c>
    </row>
    <row r="6060" spans="25:35" x14ac:dyDescent="0.4">
      <c r="Y6060" s="182" t="s">
        <v>11282</v>
      </c>
      <c r="Z6060" s="182">
        <v>2018</v>
      </c>
      <c r="AA6060" s="182">
        <v>9885.7000000000007</v>
      </c>
      <c r="AB6060" s="182">
        <v>154</v>
      </c>
      <c r="AC6060" s="182">
        <v>12</v>
      </c>
      <c r="AD6060" s="182">
        <v>5959.81</v>
      </c>
      <c r="AF6060" s="182" t="s">
        <v>2008</v>
      </c>
      <c r="AG6060" s="182" t="s">
        <v>17312</v>
      </c>
      <c r="AH6060" s="182" t="s">
        <v>2993</v>
      </c>
      <c r="AI6060" s="182" t="s">
        <v>17042</v>
      </c>
    </row>
    <row r="6061" spans="25:35" x14ac:dyDescent="0.4">
      <c r="Y6061" s="182" t="s">
        <v>11283</v>
      </c>
      <c r="Z6061" s="182">
        <v>2000</v>
      </c>
      <c r="AA6061" s="182">
        <v>9732.2999999999993</v>
      </c>
      <c r="AB6061" s="182">
        <v>354</v>
      </c>
      <c r="AC6061" s="182">
        <v>9</v>
      </c>
      <c r="AD6061" s="182">
        <v>7781</v>
      </c>
      <c r="AF6061" s="182" t="s">
        <v>11275</v>
      </c>
      <c r="AG6061" s="182" t="s">
        <v>17312</v>
      </c>
      <c r="AH6061" s="182" t="s">
        <v>2993</v>
      </c>
      <c r="AI6061" s="182" t="s">
        <v>17042</v>
      </c>
    </row>
    <row r="6062" spans="25:35" x14ac:dyDescent="0.4">
      <c r="Y6062" s="182" t="s">
        <v>11285</v>
      </c>
      <c r="Z6062" s="182">
        <v>2016</v>
      </c>
      <c r="AA6062" s="182">
        <v>9493.5</v>
      </c>
      <c r="AB6062" s="182">
        <v>100</v>
      </c>
      <c r="AC6062" s="182">
        <v>12</v>
      </c>
      <c r="AD6062" s="182">
        <v>6540.3</v>
      </c>
      <c r="AF6062" s="182" t="s">
        <v>386</v>
      </c>
      <c r="AG6062" s="182" t="s">
        <v>17312</v>
      </c>
      <c r="AH6062" s="182" t="s">
        <v>2993</v>
      </c>
      <c r="AI6062" s="182" t="s">
        <v>17042</v>
      </c>
    </row>
    <row r="6063" spans="25:35" x14ac:dyDescent="0.4">
      <c r="Y6063" s="182" t="s">
        <v>11287</v>
      </c>
      <c r="Z6063" s="182">
        <v>2000</v>
      </c>
      <c r="AA6063" s="182">
        <v>12720.6</v>
      </c>
      <c r="AB6063" s="182">
        <v>335</v>
      </c>
      <c r="AC6063" s="182">
        <v>9</v>
      </c>
      <c r="AD6063" s="182">
        <v>10195.6</v>
      </c>
      <c r="AF6063" s="182" t="s">
        <v>387</v>
      </c>
      <c r="AG6063" s="182" t="s">
        <v>17312</v>
      </c>
      <c r="AH6063" s="182" t="s">
        <v>2993</v>
      </c>
      <c r="AI6063" s="182" t="s">
        <v>17040</v>
      </c>
    </row>
    <row r="6064" spans="25:35" x14ac:dyDescent="0.4">
      <c r="Y6064" s="182" t="s">
        <v>11288</v>
      </c>
      <c r="Z6064" s="182">
        <v>2012</v>
      </c>
      <c r="AA6064" s="182">
        <v>5662.2</v>
      </c>
      <c r="AB6064" s="182">
        <v>77</v>
      </c>
      <c r="AC6064" s="182">
        <v>12</v>
      </c>
      <c r="AD6064" s="182">
        <v>5662.2</v>
      </c>
      <c r="AF6064" s="182" t="s">
        <v>11277</v>
      </c>
      <c r="AG6064" s="182" t="s">
        <v>17312</v>
      </c>
      <c r="AH6064" s="182" t="s">
        <v>2993</v>
      </c>
      <c r="AI6064" s="182" t="s">
        <v>17042</v>
      </c>
    </row>
    <row r="6065" spans="25:35" x14ac:dyDescent="0.4">
      <c r="Y6065" s="182" t="s">
        <v>11290</v>
      </c>
      <c r="Z6065" s="182">
        <v>2012</v>
      </c>
      <c r="AA6065" s="182">
        <v>11449</v>
      </c>
      <c r="AB6065" s="182">
        <v>329</v>
      </c>
      <c r="AC6065" s="182">
        <v>17</v>
      </c>
      <c r="AD6065" s="182">
        <v>8176.1</v>
      </c>
      <c r="AF6065" s="182" t="s">
        <v>11279</v>
      </c>
      <c r="AG6065" s="182" t="s">
        <v>17312</v>
      </c>
      <c r="AH6065" s="182" t="s">
        <v>2993</v>
      </c>
      <c r="AI6065" s="182" t="s">
        <v>17042</v>
      </c>
    </row>
    <row r="6066" spans="25:35" x14ac:dyDescent="0.4">
      <c r="Y6066" s="182" t="s">
        <v>11291</v>
      </c>
      <c r="Z6066" s="182">
        <v>2013</v>
      </c>
      <c r="AA6066" s="182">
        <v>14040.7</v>
      </c>
      <c r="AB6066" s="182">
        <v>225</v>
      </c>
      <c r="AC6066" s="182">
        <v>10</v>
      </c>
      <c r="AD6066" s="182">
        <v>9297.7000000000007</v>
      </c>
      <c r="AF6066" s="182" t="s">
        <v>11281</v>
      </c>
      <c r="AG6066" s="182" t="s">
        <v>17312</v>
      </c>
      <c r="AH6066" s="182" t="s">
        <v>2993</v>
      </c>
      <c r="AI6066" s="182" t="s">
        <v>17042</v>
      </c>
    </row>
    <row r="6067" spans="25:35" x14ac:dyDescent="0.4">
      <c r="Y6067" s="182" t="s">
        <v>11292</v>
      </c>
      <c r="Z6067" s="182">
        <v>1980</v>
      </c>
      <c r="AA6067" s="182">
        <v>4203.82</v>
      </c>
      <c r="AB6067" s="182">
        <v>200</v>
      </c>
      <c r="AC6067" s="182">
        <v>5</v>
      </c>
      <c r="AD6067" s="182">
        <v>4203.82</v>
      </c>
      <c r="AF6067" s="182" t="s">
        <v>429</v>
      </c>
      <c r="AG6067" s="182" t="s">
        <v>17312</v>
      </c>
      <c r="AH6067" s="182" t="s">
        <v>2993</v>
      </c>
      <c r="AI6067" s="182" t="s">
        <v>17042</v>
      </c>
    </row>
    <row r="6068" spans="25:35" x14ac:dyDescent="0.4">
      <c r="Y6068" s="182" t="s">
        <v>11294</v>
      </c>
      <c r="Z6068" s="182">
        <v>1979</v>
      </c>
      <c r="AA6068" s="182">
        <v>3913.1</v>
      </c>
      <c r="AB6068" s="182">
        <v>185</v>
      </c>
      <c r="AC6068" s="182">
        <v>5</v>
      </c>
      <c r="AD6068" s="182">
        <v>2578.8200000000002</v>
      </c>
      <c r="AF6068" s="182" t="s">
        <v>2009</v>
      </c>
      <c r="AG6068" s="182" t="s">
        <v>17319</v>
      </c>
      <c r="AH6068" s="182" t="s">
        <v>2993</v>
      </c>
      <c r="AI6068" s="182" t="s">
        <v>17315</v>
      </c>
    </row>
    <row r="6069" spans="25:35" x14ac:dyDescent="0.4">
      <c r="Y6069" s="182" t="s">
        <v>11296</v>
      </c>
      <c r="Z6069" s="182">
        <v>1955</v>
      </c>
      <c r="AA6069" s="182">
        <v>2958.2</v>
      </c>
      <c r="AB6069" s="182">
        <v>72</v>
      </c>
      <c r="AC6069" s="182">
        <v>3</v>
      </c>
      <c r="AD6069" s="182">
        <v>2271</v>
      </c>
      <c r="AF6069" s="182" t="s">
        <v>11282</v>
      </c>
      <c r="AG6069" s="182" t="s">
        <v>2993</v>
      </c>
      <c r="AH6069" s="182" t="s">
        <v>2993</v>
      </c>
      <c r="AI6069" s="182" t="s">
        <v>17040</v>
      </c>
    </row>
    <row r="6070" spans="25:35" x14ac:dyDescent="0.4">
      <c r="Y6070" s="182" t="s">
        <v>11298</v>
      </c>
      <c r="Z6070" s="182">
        <v>1963</v>
      </c>
      <c r="AA6070" s="182">
        <v>471.1</v>
      </c>
      <c r="AB6070" s="182">
        <v>20</v>
      </c>
      <c r="AC6070" s="182">
        <v>2</v>
      </c>
      <c r="AD6070" s="182">
        <v>400</v>
      </c>
      <c r="AF6070" s="182" t="s">
        <v>11283</v>
      </c>
      <c r="AG6070" s="182" t="s">
        <v>17319</v>
      </c>
      <c r="AH6070" s="182" t="s">
        <v>2993</v>
      </c>
      <c r="AI6070" s="182" t="s">
        <v>17315</v>
      </c>
    </row>
    <row r="6071" spans="25:35" x14ac:dyDescent="0.4">
      <c r="Y6071" s="182" t="s">
        <v>11299</v>
      </c>
      <c r="Z6071" s="182">
        <v>1974</v>
      </c>
      <c r="AA6071" s="182">
        <v>5088</v>
      </c>
      <c r="AB6071" s="182">
        <v>197</v>
      </c>
      <c r="AC6071" s="182">
        <v>5</v>
      </c>
      <c r="AD6071" s="182">
        <v>4609.3</v>
      </c>
      <c r="AF6071" s="182" t="s">
        <v>11285</v>
      </c>
      <c r="AG6071" s="182" t="s">
        <v>17312</v>
      </c>
      <c r="AH6071" s="182" t="s">
        <v>2993</v>
      </c>
      <c r="AI6071" s="182" t="s">
        <v>17040</v>
      </c>
    </row>
    <row r="6072" spans="25:35" x14ac:dyDescent="0.4">
      <c r="Y6072" s="182" t="s">
        <v>2010</v>
      </c>
      <c r="Z6072" s="182">
        <v>1975</v>
      </c>
      <c r="AA6072" s="182">
        <v>5131.2</v>
      </c>
      <c r="AB6072" s="182">
        <v>191</v>
      </c>
      <c r="AC6072" s="182">
        <v>5</v>
      </c>
      <c r="AD6072" s="182">
        <v>4653.5</v>
      </c>
      <c r="AF6072" s="182" t="s">
        <v>11287</v>
      </c>
      <c r="AG6072" s="182" t="s">
        <v>17319</v>
      </c>
      <c r="AH6072" s="182" t="s">
        <v>2993</v>
      </c>
      <c r="AI6072" s="182" t="s">
        <v>17315</v>
      </c>
    </row>
    <row r="6073" spans="25:35" x14ac:dyDescent="0.4">
      <c r="Y6073" s="182" t="s">
        <v>11300</v>
      </c>
      <c r="Z6073" s="182">
        <v>1988</v>
      </c>
      <c r="AA6073" s="182">
        <v>8789.19</v>
      </c>
      <c r="AB6073" s="182">
        <v>355</v>
      </c>
      <c r="AC6073" s="182">
        <v>9</v>
      </c>
      <c r="AD6073" s="182">
        <v>7793.69</v>
      </c>
      <c r="AF6073" s="182" t="s">
        <v>11288</v>
      </c>
      <c r="AG6073" s="182" t="s">
        <v>17319</v>
      </c>
      <c r="AH6073" s="182" t="s">
        <v>2993</v>
      </c>
      <c r="AI6073" s="182" t="s">
        <v>17040</v>
      </c>
    </row>
    <row r="6074" spans="25:35" x14ac:dyDescent="0.4">
      <c r="Y6074" s="182" t="s">
        <v>11301</v>
      </c>
      <c r="Z6074" s="182">
        <v>1963</v>
      </c>
      <c r="AA6074" s="182">
        <v>424.6</v>
      </c>
      <c r="AB6074" s="182">
        <v>20</v>
      </c>
      <c r="AC6074" s="182">
        <v>2</v>
      </c>
      <c r="AD6074" s="182">
        <v>400</v>
      </c>
      <c r="AF6074" s="182" t="s">
        <v>11290</v>
      </c>
      <c r="AG6074" s="182" t="s">
        <v>17312</v>
      </c>
      <c r="AH6074" s="182" t="s">
        <v>2993</v>
      </c>
      <c r="AI6074" s="182" t="s">
        <v>17040</v>
      </c>
    </row>
    <row r="6075" spans="25:35" x14ac:dyDescent="0.4">
      <c r="Y6075" s="182" t="s">
        <v>11302</v>
      </c>
      <c r="Z6075" s="182">
        <v>1956</v>
      </c>
      <c r="AA6075" s="182">
        <v>2047.1</v>
      </c>
      <c r="AB6075" s="182">
        <v>81</v>
      </c>
      <c r="AC6075" s="182">
        <v>3</v>
      </c>
      <c r="AD6075" s="182">
        <v>1881</v>
      </c>
      <c r="AF6075" s="182" t="s">
        <v>11291</v>
      </c>
      <c r="AG6075" s="182" t="s">
        <v>17312</v>
      </c>
      <c r="AH6075" s="182" t="s">
        <v>2993</v>
      </c>
      <c r="AI6075" s="182" t="s">
        <v>17315</v>
      </c>
    </row>
    <row r="6076" spans="25:35" x14ac:dyDescent="0.4">
      <c r="Y6076" s="182" t="s">
        <v>11303</v>
      </c>
      <c r="Z6076" s="182">
        <v>1963</v>
      </c>
      <c r="AA6076" s="182">
        <v>449.8</v>
      </c>
      <c r="AB6076" s="182">
        <v>20</v>
      </c>
      <c r="AC6076" s="182">
        <v>2</v>
      </c>
      <c r="AD6076" s="182">
        <v>400</v>
      </c>
      <c r="AF6076" s="182" t="s">
        <v>11292</v>
      </c>
      <c r="AG6076" s="182" t="s">
        <v>17312</v>
      </c>
      <c r="AH6076" s="182" t="s">
        <v>2993</v>
      </c>
      <c r="AI6076" s="182" t="s">
        <v>17320</v>
      </c>
    </row>
    <row r="6077" spans="25:35" x14ac:dyDescent="0.4">
      <c r="Y6077" s="182" t="s">
        <v>11304</v>
      </c>
      <c r="Z6077" s="182">
        <v>1963</v>
      </c>
      <c r="AA6077" s="182">
        <v>437.4</v>
      </c>
      <c r="AB6077" s="182">
        <v>20</v>
      </c>
      <c r="AC6077" s="182">
        <v>2</v>
      </c>
      <c r="AD6077" s="182">
        <v>400</v>
      </c>
      <c r="AF6077" s="182" t="s">
        <v>11294</v>
      </c>
      <c r="AG6077" s="182" t="s">
        <v>17312</v>
      </c>
      <c r="AH6077" s="182" t="s">
        <v>2993</v>
      </c>
      <c r="AI6077" s="182" t="s">
        <v>17040</v>
      </c>
    </row>
    <row r="6078" spans="25:35" x14ac:dyDescent="0.4">
      <c r="Y6078" s="182" t="s">
        <v>11306</v>
      </c>
      <c r="Z6078" s="182">
        <v>1960</v>
      </c>
      <c r="AA6078" s="182">
        <v>1570</v>
      </c>
      <c r="AB6078" s="182">
        <v>65</v>
      </c>
      <c r="AC6078" s="182">
        <v>4</v>
      </c>
      <c r="AD6078" s="182">
        <v>1270.4000000000001</v>
      </c>
      <c r="AF6078" s="182" t="s">
        <v>11296</v>
      </c>
      <c r="AG6078" s="182" t="s">
        <v>17312</v>
      </c>
      <c r="AH6078" s="182" t="s">
        <v>2993</v>
      </c>
      <c r="AI6078" s="182" t="s">
        <v>17315</v>
      </c>
    </row>
    <row r="6079" spans="25:35" x14ac:dyDescent="0.4">
      <c r="Y6079" s="182" t="s">
        <v>11307</v>
      </c>
      <c r="Z6079" s="182">
        <v>1963</v>
      </c>
      <c r="AA6079" s="182">
        <v>1768.99</v>
      </c>
      <c r="AB6079" s="182">
        <v>42</v>
      </c>
      <c r="AC6079" s="182">
        <v>4</v>
      </c>
      <c r="AD6079" s="182">
        <v>1276.3</v>
      </c>
      <c r="AF6079" s="182" t="s">
        <v>11298</v>
      </c>
      <c r="AG6079" s="182" t="s">
        <v>17312</v>
      </c>
      <c r="AH6079" s="182" t="s">
        <v>2993</v>
      </c>
      <c r="AI6079" s="182" t="s">
        <v>17040</v>
      </c>
    </row>
    <row r="6080" spans="25:35" x14ac:dyDescent="0.4">
      <c r="Y6080" s="182" t="s">
        <v>11308</v>
      </c>
      <c r="Z6080" s="182">
        <v>1980</v>
      </c>
      <c r="AA6080" s="182">
        <v>5131</v>
      </c>
      <c r="AB6080" s="182">
        <v>190</v>
      </c>
      <c r="AC6080" s="182">
        <v>5</v>
      </c>
      <c r="AD6080" s="182">
        <v>4708.6000000000004</v>
      </c>
      <c r="AF6080" s="182" t="s">
        <v>11299</v>
      </c>
      <c r="AG6080" s="182" t="s">
        <v>17319</v>
      </c>
      <c r="AH6080" s="182" t="s">
        <v>2993</v>
      </c>
      <c r="AI6080" s="182" t="s">
        <v>17320</v>
      </c>
    </row>
    <row r="6081" spans="25:35" x14ac:dyDescent="0.4">
      <c r="Y6081" s="182" t="s">
        <v>11310</v>
      </c>
      <c r="Z6081" s="182">
        <v>1961</v>
      </c>
      <c r="AA6081" s="182">
        <v>1303</v>
      </c>
      <c r="AB6081" s="182">
        <v>83</v>
      </c>
      <c r="AC6081" s="182">
        <v>4</v>
      </c>
      <c r="AD6081" s="182">
        <v>1150</v>
      </c>
      <c r="AF6081" s="182" t="s">
        <v>2010</v>
      </c>
      <c r="AG6081" s="182" t="s">
        <v>17319</v>
      </c>
      <c r="AH6081" s="182" t="s">
        <v>2993</v>
      </c>
      <c r="AI6081" s="182" t="s">
        <v>17320</v>
      </c>
    </row>
    <row r="6082" spans="25:35" x14ac:dyDescent="0.4">
      <c r="Y6082" s="182" t="s">
        <v>2011</v>
      </c>
      <c r="Z6082" s="182">
        <v>1992</v>
      </c>
      <c r="AA6082" s="182">
        <v>4736.3</v>
      </c>
      <c r="AB6082" s="182">
        <v>60</v>
      </c>
      <c r="AC6082" s="182">
        <v>5</v>
      </c>
      <c r="AD6082" s="182">
        <v>4108</v>
      </c>
      <c r="AF6082" s="182" t="s">
        <v>11300</v>
      </c>
      <c r="AG6082" s="182" t="s">
        <v>17319</v>
      </c>
      <c r="AH6082" s="182" t="s">
        <v>2993</v>
      </c>
      <c r="AI6082" s="182" t="s">
        <v>17315</v>
      </c>
    </row>
    <row r="6083" spans="25:35" x14ac:dyDescent="0.4">
      <c r="Y6083" s="182" t="s">
        <v>11311</v>
      </c>
      <c r="Z6083" s="182">
        <v>1982</v>
      </c>
      <c r="AA6083" s="182">
        <v>12465.4</v>
      </c>
      <c r="AB6083" s="182">
        <v>310</v>
      </c>
      <c r="AC6083" s="182">
        <v>9</v>
      </c>
      <c r="AD6083" s="182">
        <v>10227.75</v>
      </c>
      <c r="AF6083" s="182" t="s">
        <v>11301</v>
      </c>
      <c r="AG6083" s="182" t="s">
        <v>17312</v>
      </c>
      <c r="AH6083" s="182" t="s">
        <v>2993</v>
      </c>
      <c r="AI6083" s="182" t="s">
        <v>17040</v>
      </c>
    </row>
    <row r="6084" spans="25:35" x14ac:dyDescent="0.4">
      <c r="Y6084" s="182" t="s">
        <v>11312</v>
      </c>
      <c r="Z6084" s="182">
        <v>1993</v>
      </c>
      <c r="AA6084" s="182">
        <v>5873.7</v>
      </c>
      <c r="AB6084" s="182">
        <v>220</v>
      </c>
      <c r="AC6084" s="182">
        <v>9</v>
      </c>
      <c r="AD6084" s="182">
        <v>5873.7</v>
      </c>
      <c r="AF6084" s="182" t="s">
        <v>11302</v>
      </c>
      <c r="AG6084" s="182" t="s">
        <v>17312</v>
      </c>
      <c r="AH6084" s="182" t="s">
        <v>2993</v>
      </c>
      <c r="AI6084" s="182" t="s">
        <v>17315</v>
      </c>
    </row>
    <row r="6085" spans="25:35" x14ac:dyDescent="0.4">
      <c r="Y6085" s="182" t="s">
        <v>11313</v>
      </c>
      <c r="Z6085" s="182">
        <v>1993</v>
      </c>
      <c r="AA6085" s="182">
        <v>4381.49</v>
      </c>
      <c r="AB6085" s="182">
        <v>71</v>
      </c>
      <c r="AC6085" s="182">
        <v>9</v>
      </c>
      <c r="AD6085" s="182">
        <v>3863.79</v>
      </c>
      <c r="AF6085" s="182" t="s">
        <v>11303</v>
      </c>
      <c r="AG6085" s="182" t="s">
        <v>17312</v>
      </c>
      <c r="AH6085" s="182" t="s">
        <v>2993</v>
      </c>
      <c r="AI6085" s="182" t="s">
        <v>17040</v>
      </c>
    </row>
    <row r="6086" spans="25:35" x14ac:dyDescent="0.4">
      <c r="Y6086" s="182" t="s">
        <v>11314</v>
      </c>
      <c r="Z6086" s="182">
        <v>1991</v>
      </c>
      <c r="AA6086" s="182">
        <v>8817.9</v>
      </c>
      <c r="AB6086" s="182">
        <v>303</v>
      </c>
      <c r="AC6086" s="182">
        <v>9</v>
      </c>
      <c r="AD6086" s="182">
        <v>7500</v>
      </c>
      <c r="AF6086" s="182" t="s">
        <v>11304</v>
      </c>
      <c r="AG6086" s="182" t="s">
        <v>17312</v>
      </c>
      <c r="AH6086" s="182" t="s">
        <v>2993</v>
      </c>
      <c r="AI6086" s="182" t="s">
        <v>17040</v>
      </c>
    </row>
    <row r="6087" spans="25:35" x14ac:dyDescent="0.4">
      <c r="Y6087" s="182" t="s">
        <v>2012</v>
      </c>
      <c r="Z6087" s="182">
        <v>2001</v>
      </c>
      <c r="AA6087" s="182">
        <v>17080.2</v>
      </c>
      <c r="AB6087" s="182">
        <v>548</v>
      </c>
      <c r="AC6087" s="182">
        <v>9</v>
      </c>
      <c r="AD6087" s="182">
        <v>17080.2</v>
      </c>
      <c r="AF6087" s="182" t="s">
        <v>11306</v>
      </c>
      <c r="AG6087" s="182" t="s">
        <v>17312</v>
      </c>
      <c r="AH6087" s="182" t="s">
        <v>2993</v>
      </c>
      <c r="AI6087" s="182" t="s">
        <v>17042</v>
      </c>
    </row>
    <row r="6088" spans="25:35" x14ac:dyDescent="0.4">
      <c r="Y6088" s="182" t="s">
        <v>11315</v>
      </c>
      <c r="Z6088" s="182">
        <v>1963</v>
      </c>
      <c r="AA6088" s="182">
        <v>423</v>
      </c>
      <c r="AB6088" s="182">
        <v>21</v>
      </c>
      <c r="AC6088" s="182">
        <v>2</v>
      </c>
      <c r="AD6088" s="182">
        <v>400</v>
      </c>
      <c r="AF6088" s="182" t="s">
        <v>11307</v>
      </c>
      <c r="AG6088" s="182" t="s">
        <v>17312</v>
      </c>
      <c r="AH6088" s="182" t="s">
        <v>2993</v>
      </c>
      <c r="AI6088" s="182" t="s">
        <v>17042</v>
      </c>
    </row>
    <row r="6089" spans="25:35" x14ac:dyDescent="0.4">
      <c r="Y6089" s="182" t="s">
        <v>11316</v>
      </c>
      <c r="Z6089" s="182">
        <v>2002</v>
      </c>
      <c r="AA6089" s="182">
        <v>15480.3</v>
      </c>
      <c r="AB6089" s="182">
        <v>401</v>
      </c>
      <c r="AC6089" s="182">
        <v>10</v>
      </c>
      <c r="AD6089" s="182">
        <v>15480.3</v>
      </c>
      <c r="AF6089" s="182" t="s">
        <v>11308</v>
      </c>
      <c r="AG6089" s="182" t="s">
        <v>17319</v>
      </c>
      <c r="AH6089" s="182" t="s">
        <v>2993</v>
      </c>
      <c r="AI6089" s="182" t="s">
        <v>17320</v>
      </c>
    </row>
    <row r="6090" spans="25:35" x14ac:dyDescent="0.4">
      <c r="Y6090" s="182" t="s">
        <v>11317</v>
      </c>
      <c r="Z6090" s="182">
        <v>1973</v>
      </c>
      <c r="AA6090" s="182">
        <v>5013.8</v>
      </c>
      <c r="AB6090" s="182">
        <v>150</v>
      </c>
      <c r="AC6090" s="182">
        <v>5</v>
      </c>
      <c r="AD6090" s="182">
        <v>4442.2</v>
      </c>
      <c r="AF6090" s="182" t="s">
        <v>11310</v>
      </c>
      <c r="AG6090" s="182" t="s">
        <v>17312</v>
      </c>
      <c r="AH6090" s="182" t="s">
        <v>2993</v>
      </c>
      <c r="AI6090" s="182" t="s">
        <v>17042</v>
      </c>
    </row>
    <row r="6091" spans="25:35" x14ac:dyDescent="0.4">
      <c r="Y6091" s="182" t="s">
        <v>430</v>
      </c>
      <c r="Z6091" s="182">
        <v>1945</v>
      </c>
      <c r="AA6091" s="182">
        <v>518.70000000000005</v>
      </c>
      <c r="AB6091" s="182">
        <v>25</v>
      </c>
      <c r="AC6091" s="182">
        <v>2</v>
      </c>
      <c r="AD6091" s="182">
        <v>518.70000000000005</v>
      </c>
      <c r="AF6091" s="182" t="s">
        <v>2011</v>
      </c>
      <c r="AG6091" s="182" t="s">
        <v>17312</v>
      </c>
      <c r="AH6091" s="182" t="s">
        <v>2993</v>
      </c>
      <c r="AI6091" s="182" t="s">
        <v>17320</v>
      </c>
    </row>
    <row r="6092" spans="25:35" x14ac:dyDescent="0.4">
      <c r="Y6092" s="182" t="s">
        <v>11319</v>
      </c>
      <c r="Z6092" s="182">
        <v>1962</v>
      </c>
      <c r="AA6092" s="182">
        <v>387.9</v>
      </c>
      <c r="AB6092" s="182">
        <v>21</v>
      </c>
      <c r="AC6092" s="182">
        <v>2</v>
      </c>
      <c r="AD6092" s="182">
        <v>350</v>
      </c>
      <c r="AF6092" s="182" t="s">
        <v>11311</v>
      </c>
      <c r="AG6092" s="182" t="s">
        <v>17312</v>
      </c>
      <c r="AH6092" s="182" t="s">
        <v>2993</v>
      </c>
      <c r="AI6092" s="182" t="s">
        <v>17331</v>
      </c>
    </row>
    <row r="6093" spans="25:35" x14ac:dyDescent="0.4">
      <c r="Y6093" s="182" t="s">
        <v>11320</v>
      </c>
      <c r="Z6093" s="182">
        <v>1971</v>
      </c>
      <c r="AA6093" s="182">
        <v>3466.3</v>
      </c>
      <c r="AB6093" s="182">
        <v>120</v>
      </c>
      <c r="AC6093" s="182">
        <v>5</v>
      </c>
      <c r="AD6093" s="182">
        <v>3144</v>
      </c>
      <c r="AF6093" s="182" t="s">
        <v>11312</v>
      </c>
      <c r="AG6093" s="182" t="s">
        <v>17319</v>
      </c>
      <c r="AH6093" s="182" t="s">
        <v>2993</v>
      </c>
      <c r="AI6093" s="182" t="s">
        <v>17322</v>
      </c>
    </row>
    <row r="6094" spans="25:35" x14ac:dyDescent="0.4">
      <c r="Y6094" s="182" t="s">
        <v>11321</v>
      </c>
      <c r="Z6094" s="182">
        <v>1963</v>
      </c>
      <c r="AA6094" s="182">
        <v>433.7</v>
      </c>
      <c r="AB6094" s="182">
        <v>21</v>
      </c>
      <c r="AC6094" s="182">
        <v>2</v>
      </c>
      <c r="AD6094" s="182">
        <v>400</v>
      </c>
      <c r="AF6094" s="182" t="s">
        <v>11313</v>
      </c>
      <c r="AG6094" s="182" t="s">
        <v>17319</v>
      </c>
      <c r="AH6094" s="182" t="s">
        <v>2993</v>
      </c>
      <c r="AI6094" s="182" t="s">
        <v>17042</v>
      </c>
    </row>
    <row r="6095" spans="25:35" x14ac:dyDescent="0.4">
      <c r="Y6095" s="182" t="s">
        <v>11322</v>
      </c>
      <c r="Z6095" s="182">
        <v>1949</v>
      </c>
      <c r="AA6095" s="182">
        <v>402.7</v>
      </c>
      <c r="AB6095" s="182">
        <v>20</v>
      </c>
      <c r="AC6095" s="182">
        <v>2</v>
      </c>
      <c r="AD6095" s="182">
        <v>402.7</v>
      </c>
      <c r="AF6095" s="182" t="s">
        <v>11314</v>
      </c>
      <c r="AG6095" s="182" t="s">
        <v>17319</v>
      </c>
      <c r="AH6095" s="182" t="s">
        <v>2993</v>
      </c>
      <c r="AI6095" s="182" t="s">
        <v>17315</v>
      </c>
    </row>
    <row r="6096" spans="25:35" x14ac:dyDescent="0.4">
      <c r="Y6096" s="182" t="s">
        <v>388</v>
      </c>
      <c r="Z6096" s="182">
        <v>1952</v>
      </c>
      <c r="AA6096" s="182">
        <v>415.9</v>
      </c>
      <c r="AB6096" s="182">
        <v>15</v>
      </c>
      <c r="AC6096" s="182">
        <v>2</v>
      </c>
      <c r="AD6096" s="182">
        <v>415.9</v>
      </c>
      <c r="AF6096" s="182" t="s">
        <v>2012</v>
      </c>
      <c r="AG6096" s="182" t="s">
        <v>17319</v>
      </c>
      <c r="AH6096" s="182" t="s">
        <v>2993</v>
      </c>
      <c r="AI6096" s="182" t="s">
        <v>17332</v>
      </c>
    </row>
    <row r="6097" spans="25:35" x14ac:dyDescent="0.4">
      <c r="Y6097" s="182" t="s">
        <v>11324</v>
      </c>
      <c r="Z6097" s="182">
        <v>1963</v>
      </c>
      <c r="AA6097" s="182">
        <v>438.1</v>
      </c>
      <c r="AB6097" s="182">
        <v>22</v>
      </c>
      <c r="AC6097" s="182">
        <v>2</v>
      </c>
      <c r="AD6097" s="182">
        <v>400</v>
      </c>
      <c r="AF6097" s="182" t="s">
        <v>11315</v>
      </c>
      <c r="AG6097" s="182" t="s">
        <v>17312</v>
      </c>
      <c r="AH6097" s="182" t="s">
        <v>2993</v>
      </c>
      <c r="AI6097" s="182" t="s">
        <v>17040</v>
      </c>
    </row>
    <row r="6098" spans="25:35" x14ac:dyDescent="0.4">
      <c r="Y6098" s="182" t="s">
        <v>11326</v>
      </c>
      <c r="Z6098" s="182">
        <v>1974</v>
      </c>
      <c r="AA6098" s="182">
        <v>4510.1000000000004</v>
      </c>
      <c r="AB6098" s="182">
        <v>215</v>
      </c>
      <c r="AC6098" s="182">
        <v>5</v>
      </c>
      <c r="AD6098" s="182">
        <v>4509.7</v>
      </c>
      <c r="AF6098" s="182" t="s">
        <v>11316</v>
      </c>
      <c r="AG6098" s="182" t="s">
        <v>17319</v>
      </c>
      <c r="AH6098" s="182" t="s">
        <v>2993</v>
      </c>
      <c r="AI6098" s="182" t="s">
        <v>17320</v>
      </c>
    </row>
    <row r="6099" spans="25:35" x14ac:dyDescent="0.4">
      <c r="Y6099" s="182" t="s">
        <v>11328</v>
      </c>
      <c r="Z6099" s="182">
        <v>1975</v>
      </c>
      <c r="AA6099" s="182">
        <v>5133</v>
      </c>
      <c r="AB6099" s="182">
        <v>173</v>
      </c>
      <c r="AC6099" s="182">
        <v>5</v>
      </c>
      <c r="AD6099" s="182">
        <v>4655.1000000000004</v>
      </c>
      <c r="AF6099" s="182" t="s">
        <v>11317</v>
      </c>
      <c r="AG6099" s="182" t="s">
        <v>17312</v>
      </c>
      <c r="AH6099" s="182" t="s">
        <v>2993</v>
      </c>
      <c r="AI6099" s="182" t="s">
        <v>17320</v>
      </c>
    </row>
    <row r="6100" spans="25:35" x14ac:dyDescent="0.4">
      <c r="Y6100" s="182" t="s">
        <v>11329</v>
      </c>
      <c r="Z6100" s="182">
        <v>1986</v>
      </c>
      <c r="AA6100" s="182">
        <v>8861.6</v>
      </c>
      <c r="AB6100" s="182">
        <v>295</v>
      </c>
      <c r="AC6100" s="182">
        <v>9</v>
      </c>
      <c r="AD6100" s="182">
        <v>7954.2</v>
      </c>
      <c r="AF6100" s="182" t="s">
        <v>430</v>
      </c>
      <c r="AG6100" s="182" t="s">
        <v>17327</v>
      </c>
      <c r="AH6100" s="182" t="s">
        <v>2993</v>
      </c>
      <c r="AI6100" s="182" t="s">
        <v>17042</v>
      </c>
    </row>
    <row r="6101" spans="25:35" x14ac:dyDescent="0.4">
      <c r="Y6101" s="182" t="s">
        <v>11331</v>
      </c>
      <c r="Z6101" s="182">
        <v>1956</v>
      </c>
      <c r="AA6101" s="182">
        <v>2169.1999999999998</v>
      </c>
      <c r="AB6101" s="182">
        <v>58</v>
      </c>
      <c r="AC6101" s="182">
        <v>3</v>
      </c>
      <c r="AD6101" s="182">
        <v>2169.1999999999998</v>
      </c>
      <c r="AF6101" s="182" t="s">
        <v>11319</v>
      </c>
      <c r="AG6101" s="182" t="s">
        <v>17312</v>
      </c>
      <c r="AH6101" s="182" t="s">
        <v>2993</v>
      </c>
      <c r="AI6101" s="182" t="s">
        <v>17040</v>
      </c>
    </row>
    <row r="6102" spans="25:35" x14ac:dyDescent="0.4">
      <c r="Y6102" s="182" t="s">
        <v>11332</v>
      </c>
      <c r="Z6102" s="182">
        <v>1963</v>
      </c>
      <c r="AA6102" s="182">
        <v>462.8</v>
      </c>
      <c r="AB6102" s="182">
        <v>21</v>
      </c>
      <c r="AC6102" s="182">
        <v>2</v>
      </c>
      <c r="AD6102" s="182">
        <v>400</v>
      </c>
      <c r="AF6102" s="182" t="s">
        <v>11320</v>
      </c>
      <c r="AG6102" s="182" t="s">
        <v>17312</v>
      </c>
      <c r="AH6102" s="182" t="s">
        <v>2993</v>
      </c>
      <c r="AI6102" s="182" t="s">
        <v>17315</v>
      </c>
    </row>
    <row r="6103" spans="25:35" x14ac:dyDescent="0.4">
      <c r="Y6103" s="182" t="s">
        <v>2013</v>
      </c>
      <c r="Z6103" s="182">
        <v>1917</v>
      </c>
      <c r="AA6103" s="182">
        <v>143.30000000000001</v>
      </c>
      <c r="AB6103" s="182">
        <v>1</v>
      </c>
      <c r="AC6103" s="182">
        <v>2</v>
      </c>
      <c r="AD6103" s="182">
        <v>136.80000000000001</v>
      </c>
      <c r="AF6103" s="182" t="s">
        <v>11321</v>
      </c>
      <c r="AG6103" s="182" t="s">
        <v>17312</v>
      </c>
      <c r="AH6103" s="182" t="s">
        <v>2993</v>
      </c>
      <c r="AI6103" s="182" t="s">
        <v>17040</v>
      </c>
    </row>
    <row r="6104" spans="25:35" x14ac:dyDescent="0.4">
      <c r="Y6104" s="182" t="s">
        <v>17251</v>
      </c>
      <c r="Z6104" s="182">
        <v>1917</v>
      </c>
      <c r="AA6104" s="182">
        <v>296.39999999999998</v>
      </c>
      <c r="AB6104" s="182">
        <v>15</v>
      </c>
      <c r="AC6104" s="182">
        <v>2</v>
      </c>
      <c r="AD6104" s="182">
        <v>296.39999999999998</v>
      </c>
      <c r="AF6104" s="182" t="s">
        <v>11322</v>
      </c>
      <c r="AG6104" s="182" t="s">
        <v>17312</v>
      </c>
      <c r="AH6104" s="182" t="s">
        <v>2993</v>
      </c>
      <c r="AI6104" s="182" t="s">
        <v>17040</v>
      </c>
    </row>
    <row r="6105" spans="25:35" x14ac:dyDescent="0.4">
      <c r="Y6105" s="182" t="s">
        <v>11334</v>
      </c>
      <c r="Z6105" s="182">
        <v>1970</v>
      </c>
      <c r="AA6105" s="182">
        <v>2824</v>
      </c>
      <c r="AB6105" s="182">
        <v>208</v>
      </c>
      <c r="AC6105" s="182">
        <v>5</v>
      </c>
      <c r="AD6105" s="182">
        <v>2824</v>
      </c>
      <c r="AF6105" s="182" t="s">
        <v>388</v>
      </c>
      <c r="AG6105" s="182" t="s">
        <v>17327</v>
      </c>
      <c r="AH6105" s="182" t="s">
        <v>2993</v>
      </c>
      <c r="AI6105" s="182" t="s">
        <v>17040</v>
      </c>
    </row>
    <row r="6106" spans="25:35" x14ac:dyDescent="0.4">
      <c r="Y6106" s="182" t="s">
        <v>11336</v>
      </c>
      <c r="Z6106" s="182">
        <v>1972</v>
      </c>
      <c r="AA6106" s="182">
        <v>4477</v>
      </c>
      <c r="AB6106" s="182">
        <v>335</v>
      </c>
      <c r="AC6106" s="182">
        <v>5</v>
      </c>
      <c r="AD6106" s="182">
        <v>4000</v>
      </c>
      <c r="AF6106" s="182" t="s">
        <v>11324</v>
      </c>
      <c r="AG6106" s="182" t="s">
        <v>17312</v>
      </c>
      <c r="AH6106" s="182" t="s">
        <v>2993</v>
      </c>
      <c r="AI6106" s="182" t="s">
        <v>17040</v>
      </c>
    </row>
    <row r="6107" spans="25:35" x14ac:dyDescent="0.4">
      <c r="Y6107" s="182" t="s">
        <v>11338</v>
      </c>
      <c r="Z6107" s="182">
        <v>1970</v>
      </c>
      <c r="AA6107" s="182">
        <v>3793</v>
      </c>
      <c r="AB6107" s="182">
        <v>187</v>
      </c>
      <c r="AC6107" s="182">
        <v>5</v>
      </c>
      <c r="AD6107" s="182">
        <v>3131.6</v>
      </c>
      <c r="AF6107" s="182" t="s">
        <v>11326</v>
      </c>
      <c r="AG6107" s="182" t="s">
        <v>17312</v>
      </c>
      <c r="AH6107" s="182" t="s">
        <v>2993</v>
      </c>
      <c r="AI6107" s="182" t="s">
        <v>17320</v>
      </c>
    </row>
    <row r="6108" spans="25:35" x14ac:dyDescent="0.4">
      <c r="Y6108" s="182" t="s">
        <v>11340</v>
      </c>
      <c r="Z6108" s="182">
        <v>1969</v>
      </c>
      <c r="AA6108" s="182">
        <v>2660</v>
      </c>
      <c r="AB6108" s="182">
        <v>198</v>
      </c>
      <c r="AC6108" s="182">
        <v>5</v>
      </c>
      <c r="AD6108" s="182">
        <v>2514</v>
      </c>
      <c r="AF6108" s="182" t="s">
        <v>11328</v>
      </c>
      <c r="AG6108" s="182" t="s">
        <v>17319</v>
      </c>
      <c r="AH6108" s="182" t="s">
        <v>2993</v>
      </c>
      <c r="AI6108" s="182" t="s">
        <v>17320</v>
      </c>
    </row>
    <row r="6109" spans="25:35" x14ac:dyDescent="0.4">
      <c r="Y6109" s="182" t="s">
        <v>11341</v>
      </c>
      <c r="Z6109" s="182">
        <v>1970</v>
      </c>
      <c r="AA6109" s="182">
        <v>5523</v>
      </c>
      <c r="AB6109" s="182">
        <v>250</v>
      </c>
      <c r="AC6109" s="182">
        <v>5</v>
      </c>
      <c r="AD6109" s="182">
        <v>4488.6399999999994</v>
      </c>
      <c r="AF6109" s="182" t="s">
        <v>11329</v>
      </c>
      <c r="AG6109" s="182" t="s">
        <v>17319</v>
      </c>
      <c r="AH6109" s="182" t="s">
        <v>2993</v>
      </c>
      <c r="AI6109" s="182" t="s">
        <v>17315</v>
      </c>
    </row>
    <row r="6110" spans="25:35" x14ac:dyDescent="0.4">
      <c r="Y6110" s="182" t="s">
        <v>11342</v>
      </c>
      <c r="Z6110" s="182">
        <v>1972</v>
      </c>
      <c r="AA6110" s="182">
        <v>6021</v>
      </c>
      <c r="AB6110" s="182">
        <v>213</v>
      </c>
      <c r="AC6110" s="182">
        <v>5</v>
      </c>
      <c r="AD6110" s="182">
        <v>6021</v>
      </c>
      <c r="AF6110" s="182" t="s">
        <v>11331</v>
      </c>
      <c r="AG6110" s="182" t="s">
        <v>17312</v>
      </c>
      <c r="AH6110" s="182" t="s">
        <v>2993</v>
      </c>
      <c r="AI6110" s="182" t="s">
        <v>17315</v>
      </c>
    </row>
    <row r="6111" spans="25:35" x14ac:dyDescent="0.4">
      <c r="Y6111" s="182" t="s">
        <v>11344</v>
      </c>
      <c r="Z6111" s="182">
        <v>1975</v>
      </c>
      <c r="AA6111" s="182">
        <v>4544</v>
      </c>
      <c r="AB6111" s="182">
        <v>200</v>
      </c>
      <c r="AC6111" s="182">
        <v>5</v>
      </c>
      <c r="AD6111" s="182">
        <v>4544</v>
      </c>
      <c r="AF6111" s="182" t="s">
        <v>11332</v>
      </c>
      <c r="AG6111" s="182" t="s">
        <v>17312</v>
      </c>
      <c r="AH6111" s="182" t="s">
        <v>2993</v>
      </c>
      <c r="AI6111" s="182" t="s">
        <v>17040</v>
      </c>
    </row>
    <row r="6112" spans="25:35" x14ac:dyDescent="0.4">
      <c r="Y6112" s="182" t="s">
        <v>11345</v>
      </c>
      <c r="Z6112" s="182">
        <v>1976</v>
      </c>
      <c r="AA6112" s="182">
        <v>6055</v>
      </c>
      <c r="AB6112" s="182">
        <v>208</v>
      </c>
      <c r="AC6112" s="182">
        <v>5</v>
      </c>
      <c r="AD6112" s="182">
        <v>4605</v>
      </c>
      <c r="AF6112" s="182" t="s">
        <v>2013</v>
      </c>
      <c r="AG6112" s="182" t="s">
        <v>17312</v>
      </c>
      <c r="AH6112" s="182" t="s">
        <v>2993</v>
      </c>
      <c r="AI6112" s="182" t="s">
        <v>17042</v>
      </c>
    </row>
    <row r="6113" spans="25:35" x14ac:dyDescent="0.4">
      <c r="Y6113" s="182" t="s">
        <v>11346</v>
      </c>
      <c r="Z6113" s="182">
        <v>1974</v>
      </c>
      <c r="AA6113" s="182">
        <v>7718</v>
      </c>
      <c r="AB6113" s="182">
        <v>298</v>
      </c>
      <c r="AC6113" s="182">
        <v>5</v>
      </c>
      <c r="AD6113" s="182">
        <v>6095</v>
      </c>
      <c r="AF6113" s="182" t="s">
        <v>11334</v>
      </c>
      <c r="AG6113" s="182" t="s">
        <v>17312</v>
      </c>
      <c r="AH6113" s="182" t="s">
        <v>2993</v>
      </c>
      <c r="AI6113" s="182" t="s">
        <v>17315</v>
      </c>
    </row>
    <row r="6114" spans="25:35" x14ac:dyDescent="0.4">
      <c r="Y6114" s="182" t="s">
        <v>11348</v>
      </c>
      <c r="Z6114" s="182">
        <v>1975</v>
      </c>
      <c r="AA6114" s="182">
        <v>5811.1</v>
      </c>
      <c r="AB6114" s="182">
        <v>260</v>
      </c>
      <c r="AC6114" s="182">
        <v>5</v>
      </c>
      <c r="AD6114" s="182">
        <v>4592.3999999999996</v>
      </c>
      <c r="AF6114" s="182" t="s">
        <v>11336</v>
      </c>
      <c r="AG6114" s="182" t="s">
        <v>17312</v>
      </c>
      <c r="AH6114" s="182" t="s">
        <v>2993</v>
      </c>
      <c r="AI6114" s="182" t="s">
        <v>17314</v>
      </c>
    </row>
    <row r="6115" spans="25:35" x14ac:dyDescent="0.4">
      <c r="Y6115" s="182" t="s">
        <v>2014</v>
      </c>
      <c r="Z6115" s="182">
        <v>1972</v>
      </c>
      <c r="AA6115" s="182">
        <v>6086.1</v>
      </c>
      <c r="AB6115" s="182">
        <v>260</v>
      </c>
      <c r="AC6115" s="182">
        <v>5</v>
      </c>
      <c r="AD6115" s="182">
        <v>4453.3999999999996</v>
      </c>
      <c r="AF6115" s="182" t="s">
        <v>11338</v>
      </c>
      <c r="AG6115" s="182" t="s">
        <v>17312</v>
      </c>
      <c r="AH6115" s="182" t="s">
        <v>2993</v>
      </c>
      <c r="AI6115" s="182" t="s">
        <v>17322</v>
      </c>
    </row>
    <row r="6116" spans="25:35" x14ac:dyDescent="0.4">
      <c r="Y6116" s="182" t="s">
        <v>11349</v>
      </c>
      <c r="Z6116" s="182">
        <v>1972</v>
      </c>
      <c r="AA6116" s="182">
        <v>6139.4</v>
      </c>
      <c r="AB6116" s="182">
        <v>195</v>
      </c>
      <c r="AC6116" s="182">
        <v>5</v>
      </c>
      <c r="AD6116" s="182">
        <v>4490.7</v>
      </c>
      <c r="AF6116" s="182" t="s">
        <v>11340</v>
      </c>
      <c r="AG6116" s="182" t="s">
        <v>17312</v>
      </c>
      <c r="AH6116" s="182" t="s">
        <v>2993</v>
      </c>
      <c r="AI6116" s="182" t="s">
        <v>17322</v>
      </c>
    </row>
    <row r="6117" spans="25:35" x14ac:dyDescent="0.4">
      <c r="Y6117" s="182" t="s">
        <v>11351</v>
      </c>
      <c r="Z6117" s="182">
        <v>1975</v>
      </c>
      <c r="AA6117" s="182">
        <v>5772</v>
      </c>
      <c r="AB6117" s="182">
        <v>260</v>
      </c>
      <c r="AC6117" s="182">
        <v>5</v>
      </c>
      <c r="AD6117" s="182">
        <v>4567.8</v>
      </c>
      <c r="AF6117" s="182" t="s">
        <v>11341</v>
      </c>
      <c r="AG6117" s="182" t="s">
        <v>17312</v>
      </c>
      <c r="AH6117" s="182" t="s">
        <v>2993</v>
      </c>
      <c r="AI6117" s="182" t="s">
        <v>17320</v>
      </c>
    </row>
    <row r="6118" spans="25:35" x14ac:dyDescent="0.4">
      <c r="Y6118" s="182" t="s">
        <v>389</v>
      </c>
      <c r="Z6118" s="182">
        <v>1963</v>
      </c>
      <c r="AA6118" s="182">
        <v>419.1</v>
      </c>
      <c r="AB6118" s="182">
        <v>20</v>
      </c>
      <c r="AC6118" s="182">
        <v>2</v>
      </c>
      <c r="AD6118" s="182">
        <v>400</v>
      </c>
      <c r="AF6118" s="182" t="s">
        <v>11342</v>
      </c>
      <c r="AG6118" s="182" t="s">
        <v>17312</v>
      </c>
      <c r="AH6118" s="182" t="s">
        <v>2993</v>
      </c>
      <c r="AI6118" s="182" t="s">
        <v>17320</v>
      </c>
    </row>
    <row r="6119" spans="25:35" x14ac:dyDescent="0.4">
      <c r="Y6119" s="182" t="s">
        <v>11352</v>
      </c>
      <c r="Z6119" s="182">
        <v>1958</v>
      </c>
      <c r="AA6119" s="182">
        <v>426.2</v>
      </c>
      <c r="AB6119" s="182">
        <v>15</v>
      </c>
      <c r="AC6119" s="182">
        <v>2</v>
      </c>
      <c r="AD6119" s="182">
        <v>385.2</v>
      </c>
      <c r="AF6119" s="182" t="s">
        <v>11344</v>
      </c>
      <c r="AG6119" s="182" t="s">
        <v>17312</v>
      </c>
      <c r="AH6119" s="182" t="s">
        <v>2993</v>
      </c>
      <c r="AI6119" s="182" t="s">
        <v>17320</v>
      </c>
    </row>
    <row r="6120" spans="25:35" x14ac:dyDescent="0.4">
      <c r="Y6120" s="182" t="s">
        <v>11353</v>
      </c>
      <c r="Z6120" s="182">
        <v>1957</v>
      </c>
      <c r="AA6120" s="182">
        <v>442.5</v>
      </c>
      <c r="AB6120" s="182">
        <v>13</v>
      </c>
      <c r="AC6120" s="182">
        <v>2</v>
      </c>
      <c r="AD6120" s="182">
        <v>297.8</v>
      </c>
      <c r="AF6120" s="182" t="s">
        <v>11345</v>
      </c>
      <c r="AG6120" s="182" t="s">
        <v>17312</v>
      </c>
      <c r="AH6120" s="182" t="s">
        <v>2993</v>
      </c>
      <c r="AI6120" s="182" t="s">
        <v>17320</v>
      </c>
    </row>
    <row r="6121" spans="25:35" x14ac:dyDescent="0.4">
      <c r="Y6121" s="182" t="s">
        <v>11355</v>
      </c>
      <c r="Z6121" s="182">
        <v>1970</v>
      </c>
      <c r="AA6121" s="182">
        <v>3607.7</v>
      </c>
      <c r="AB6121" s="182">
        <v>187</v>
      </c>
      <c r="AC6121" s="182">
        <v>5</v>
      </c>
      <c r="AD6121" s="182">
        <v>2828.6</v>
      </c>
      <c r="AF6121" s="182" t="s">
        <v>11346</v>
      </c>
      <c r="AG6121" s="182" t="s">
        <v>17312</v>
      </c>
      <c r="AH6121" s="182" t="s">
        <v>2993</v>
      </c>
      <c r="AI6121" s="182" t="s">
        <v>17314</v>
      </c>
    </row>
    <row r="6122" spans="25:35" x14ac:dyDescent="0.4">
      <c r="Y6122" s="182" t="s">
        <v>11356</v>
      </c>
      <c r="Z6122" s="182">
        <v>1948</v>
      </c>
      <c r="AA6122" s="182">
        <v>283.5</v>
      </c>
      <c r="AB6122" s="182">
        <v>11</v>
      </c>
      <c r="AC6122" s="182">
        <v>2</v>
      </c>
      <c r="AD6122" s="182">
        <v>162.69999999999999</v>
      </c>
      <c r="AF6122" s="182" t="s">
        <v>11348</v>
      </c>
      <c r="AG6122" s="182" t="s">
        <v>17312</v>
      </c>
      <c r="AH6122" s="182" t="s">
        <v>2993</v>
      </c>
      <c r="AI6122" s="182" t="s">
        <v>17320</v>
      </c>
    </row>
    <row r="6123" spans="25:35" x14ac:dyDescent="0.4">
      <c r="Y6123" s="182" t="s">
        <v>11359</v>
      </c>
      <c r="Z6123" s="182">
        <v>1976</v>
      </c>
      <c r="AA6123" s="182">
        <v>6152</v>
      </c>
      <c r="AB6123" s="182">
        <v>216</v>
      </c>
      <c r="AC6123" s="182">
        <v>5</v>
      </c>
      <c r="AD6123" s="182">
        <v>3112.8</v>
      </c>
      <c r="AF6123" s="182" t="s">
        <v>2014</v>
      </c>
      <c r="AG6123" s="182" t="s">
        <v>17312</v>
      </c>
      <c r="AH6123" s="182" t="s">
        <v>2993</v>
      </c>
      <c r="AI6123" s="182" t="s">
        <v>17320</v>
      </c>
    </row>
    <row r="6124" spans="25:35" x14ac:dyDescent="0.4">
      <c r="Y6124" s="182" t="s">
        <v>11360</v>
      </c>
      <c r="Z6124" s="182">
        <v>1956</v>
      </c>
      <c r="AA6124" s="182">
        <v>386.8</v>
      </c>
      <c r="AB6124" s="182">
        <v>19</v>
      </c>
      <c r="AC6124" s="182">
        <v>2</v>
      </c>
      <c r="AD6124" s="182">
        <v>386.8</v>
      </c>
      <c r="AF6124" s="182" t="s">
        <v>11349</v>
      </c>
      <c r="AG6124" s="182" t="s">
        <v>17312</v>
      </c>
      <c r="AH6124" s="182" t="s">
        <v>2993</v>
      </c>
      <c r="AI6124" s="182" t="s">
        <v>17320</v>
      </c>
    </row>
    <row r="6125" spans="25:35" x14ac:dyDescent="0.4">
      <c r="Y6125" s="182" t="s">
        <v>2015</v>
      </c>
      <c r="Z6125" s="182">
        <v>1989</v>
      </c>
      <c r="AA6125" s="182">
        <v>4406.3999999999996</v>
      </c>
      <c r="AB6125" s="182">
        <v>125</v>
      </c>
      <c r="AC6125" s="182">
        <v>9</v>
      </c>
      <c r="AD6125" s="182">
        <v>3947.66</v>
      </c>
      <c r="AF6125" s="182" t="s">
        <v>11351</v>
      </c>
      <c r="AG6125" s="182" t="s">
        <v>17312</v>
      </c>
      <c r="AH6125" s="182" t="s">
        <v>2993</v>
      </c>
      <c r="AI6125" s="182" t="s">
        <v>17320</v>
      </c>
    </row>
    <row r="6126" spans="25:35" x14ac:dyDescent="0.4">
      <c r="Y6126" s="182" t="s">
        <v>11361</v>
      </c>
      <c r="Z6126" s="182">
        <v>1981</v>
      </c>
      <c r="AA6126" s="182">
        <v>5906.4</v>
      </c>
      <c r="AB6126" s="182">
        <v>221</v>
      </c>
      <c r="AC6126" s="182">
        <v>9</v>
      </c>
      <c r="AD6126" s="182">
        <v>5906.4</v>
      </c>
      <c r="AF6126" s="182" t="s">
        <v>389</v>
      </c>
      <c r="AG6126" s="182" t="s">
        <v>17312</v>
      </c>
      <c r="AH6126" s="182" t="s">
        <v>2993</v>
      </c>
      <c r="AI6126" s="182" t="s">
        <v>17040</v>
      </c>
    </row>
    <row r="6127" spans="25:35" x14ac:dyDescent="0.4">
      <c r="Y6127" s="182" t="s">
        <v>11363</v>
      </c>
      <c r="Z6127" s="182">
        <v>1956</v>
      </c>
      <c r="AA6127" s="182">
        <v>510.5</v>
      </c>
      <c r="AB6127" s="182">
        <v>19</v>
      </c>
      <c r="AC6127" s="182">
        <v>2</v>
      </c>
      <c r="AD6127" s="182">
        <v>384.7</v>
      </c>
      <c r="AF6127" s="182" t="s">
        <v>11352</v>
      </c>
      <c r="AG6127" s="182" t="s">
        <v>17312</v>
      </c>
      <c r="AH6127" s="182" t="s">
        <v>2993</v>
      </c>
      <c r="AI6127" s="182" t="s">
        <v>17040</v>
      </c>
    </row>
    <row r="6128" spans="25:35" x14ac:dyDescent="0.4">
      <c r="Y6128" s="182" t="s">
        <v>2016</v>
      </c>
      <c r="Z6128" s="182">
        <v>2005</v>
      </c>
      <c r="AA6128" s="182">
        <v>10858.1</v>
      </c>
      <c r="AB6128" s="182">
        <v>225</v>
      </c>
      <c r="AC6128" s="182">
        <v>9</v>
      </c>
      <c r="AD6128" s="182">
        <v>10272.1</v>
      </c>
      <c r="AF6128" s="182" t="s">
        <v>11353</v>
      </c>
      <c r="AG6128" s="182" t="s">
        <v>17312</v>
      </c>
      <c r="AH6128" s="182" t="s">
        <v>2993</v>
      </c>
      <c r="AI6128" s="182" t="s">
        <v>17042</v>
      </c>
    </row>
    <row r="6129" spans="25:35" x14ac:dyDescent="0.4">
      <c r="Y6129" s="182" t="s">
        <v>390</v>
      </c>
      <c r="Z6129" s="182">
        <v>1989</v>
      </c>
      <c r="AA6129" s="182">
        <v>33139</v>
      </c>
      <c r="AB6129" s="182">
        <v>750</v>
      </c>
      <c r="AC6129" s="182">
        <v>9</v>
      </c>
      <c r="AD6129" s="182">
        <v>33139</v>
      </c>
      <c r="AF6129" s="182" t="s">
        <v>11355</v>
      </c>
      <c r="AG6129" s="182" t="s">
        <v>17312</v>
      </c>
      <c r="AH6129" s="182" t="s">
        <v>2993</v>
      </c>
      <c r="AI6129" s="182" t="s">
        <v>17315</v>
      </c>
    </row>
    <row r="6130" spans="25:35" x14ac:dyDescent="0.4">
      <c r="Y6130" s="182" t="s">
        <v>11364</v>
      </c>
      <c r="Z6130" s="182">
        <v>1980</v>
      </c>
      <c r="AA6130" s="182">
        <v>4818.3</v>
      </c>
      <c r="AB6130" s="182">
        <v>117</v>
      </c>
      <c r="AC6130" s="182">
        <v>5</v>
      </c>
      <c r="AD6130" s="182">
        <v>3881.6</v>
      </c>
      <c r="AF6130" s="182" t="s">
        <v>11356</v>
      </c>
      <c r="AG6130" s="182" t="s">
        <v>17323</v>
      </c>
      <c r="AH6130" s="182" t="s">
        <v>2993</v>
      </c>
      <c r="AI6130" s="182" t="s">
        <v>17040</v>
      </c>
    </row>
    <row r="6131" spans="25:35" x14ac:dyDescent="0.4">
      <c r="Y6131" s="182" t="s">
        <v>2022</v>
      </c>
      <c r="Z6131" s="182">
        <v>1961</v>
      </c>
      <c r="AA6131" s="182">
        <v>296.39999999999998</v>
      </c>
      <c r="AB6131" s="182">
        <v>8</v>
      </c>
      <c r="AC6131" s="182">
        <v>2</v>
      </c>
      <c r="AD6131" s="182">
        <v>275.5</v>
      </c>
      <c r="AF6131" s="182" t="s">
        <v>11359</v>
      </c>
      <c r="AG6131" s="182" t="s">
        <v>17312</v>
      </c>
      <c r="AH6131" s="182" t="s">
        <v>2993</v>
      </c>
      <c r="AI6131" s="182" t="s">
        <v>17320</v>
      </c>
    </row>
    <row r="6132" spans="25:35" x14ac:dyDescent="0.4">
      <c r="Y6132" s="182" t="s">
        <v>11366</v>
      </c>
      <c r="Z6132" s="182">
        <v>1963</v>
      </c>
      <c r="AA6132" s="182">
        <v>325</v>
      </c>
      <c r="AB6132" s="182">
        <v>21</v>
      </c>
      <c r="AC6132" s="182">
        <v>2</v>
      </c>
      <c r="AD6132" s="182">
        <v>292.60000000000002</v>
      </c>
      <c r="AF6132" s="182" t="s">
        <v>11360</v>
      </c>
      <c r="AG6132" s="182" t="s">
        <v>17312</v>
      </c>
      <c r="AH6132" s="182" t="s">
        <v>2993</v>
      </c>
      <c r="AI6132" s="182" t="s">
        <v>17040</v>
      </c>
    </row>
    <row r="6133" spans="25:35" x14ac:dyDescent="0.4">
      <c r="Y6133" s="182" t="s">
        <v>2023</v>
      </c>
      <c r="Z6133" s="182">
        <v>1983</v>
      </c>
      <c r="AA6133" s="182">
        <v>2977.5</v>
      </c>
      <c r="AB6133" s="182">
        <v>112</v>
      </c>
      <c r="AC6133" s="182">
        <v>5</v>
      </c>
      <c r="AD6133" s="182">
        <v>2669</v>
      </c>
      <c r="AF6133" s="182" t="s">
        <v>2015</v>
      </c>
      <c r="AG6133" s="182" t="s">
        <v>17319</v>
      </c>
      <c r="AH6133" s="182" t="s">
        <v>2993</v>
      </c>
      <c r="AI6133" s="182" t="s">
        <v>17042</v>
      </c>
    </row>
    <row r="6134" spans="25:35" x14ac:dyDescent="0.4">
      <c r="Y6134" s="182" t="s">
        <v>11369</v>
      </c>
      <c r="Z6134" s="182">
        <v>1973</v>
      </c>
      <c r="AA6134" s="182">
        <v>6599.36</v>
      </c>
      <c r="AB6134" s="182">
        <v>216</v>
      </c>
      <c r="AC6134" s="182">
        <v>5</v>
      </c>
      <c r="AD6134" s="182">
        <v>6084</v>
      </c>
      <c r="AF6134" s="182" t="s">
        <v>11361</v>
      </c>
      <c r="AG6134" s="182" t="s">
        <v>17319</v>
      </c>
      <c r="AH6134" s="182" t="s">
        <v>2993</v>
      </c>
      <c r="AI6134" s="182" t="s">
        <v>17322</v>
      </c>
    </row>
    <row r="6135" spans="25:35" x14ac:dyDescent="0.4">
      <c r="Y6135" s="182" t="s">
        <v>11371</v>
      </c>
      <c r="Z6135" s="182">
        <v>1975</v>
      </c>
      <c r="AA6135" s="182">
        <v>4940</v>
      </c>
      <c r="AB6135" s="182">
        <v>201</v>
      </c>
      <c r="AC6135" s="182">
        <v>5</v>
      </c>
      <c r="AD6135" s="182">
        <v>4512.37</v>
      </c>
      <c r="AF6135" s="182" t="s">
        <v>11363</v>
      </c>
      <c r="AG6135" s="182" t="s">
        <v>17327</v>
      </c>
      <c r="AH6135" s="182" t="s">
        <v>2993</v>
      </c>
      <c r="AI6135" s="182" t="s">
        <v>17040</v>
      </c>
    </row>
    <row r="6136" spans="25:35" x14ac:dyDescent="0.4">
      <c r="Y6136" s="182" t="s">
        <v>11379</v>
      </c>
      <c r="Z6136" s="182">
        <v>1990</v>
      </c>
      <c r="AA6136" s="182">
        <v>28464.2</v>
      </c>
      <c r="AB6136" s="182">
        <v>895</v>
      </c>
      <c r="AC6136" s="182">
        <v>9</v>
      </c>
      <c r="AD6136" s="182">
        <v>22228.1</v>
      </c>
      <c r="AF6136" s="182" t="s">
        <v>2016</v>
      </c>
      <c r="AG6136" s="182" t="s">
        <v>17312</v>
      </c>
      <c r="AH6136" s="182" t="s">
        <v>2993</v>
      </c>
      <c r="AI6136" s="182" t="s">
        <v>17315</v>
      </c>
    </row>
    <row r="6137" spans="25:35" x14ac:dyDescent="0.4">
      <c r="Y6137" s="182" t="s">
        <v>11374</v>
      </c>
      <c r="Z6137" s="182">
        <v>2003</v>
      </c>
      <c r="AA6137" s="182">
        <v>5006.7</v>
      </c>
      <c r="AB6137" s="182">
        <v>176</v>
      </c>
      <c r="AC6137" s="182">
        <v>9</v>
      </c>
      <c r="AD6137" s="182">
        <v>3845.1</v>
      </c>
      <c r="AF6137" s="182" t="s">
        <v>390</v>
      </c>
      <c r="AG6137" s="182" t="s">
        <v>17319</v>
      </c>
      <c r="AH6137" s="182" t="s">
        <v>2993</v>
      </c>
      <c r="AI6137" s="182" t="s">
        <v>17341</v>
      </c>
    </row>
    <row r="6138" spans="25:35" x14ac:dyDescent="0.4">
      <c r="Y6138" s="182" t="s">
        <v>11375</v>
      </c>
      <c r="Z6138" s="182">
        <v>1994</v>
      </c>
      <c r="AA6138" s="182">
        <v>4981.6000000000004</v>
      </c>
      <c r="AB6138" s="182">
        <v>151</v>
      </c>
      <c r="AC6138" s="182">
        <v>9</v>
      </c>
      <c r="AD6138" s="182">
        <v>3855.3</v>
      </c>
      <c r="AF6138" s="182" t="s">
        <v>11364</v>
      </c>
      <c r="AG6138" s="182" t="s">
        <v>17312</v>
      </c>
      <c r="AH6138" s="182" t="s">
        <v>17547</v>
      </c>
      <c r="AI6138" s="182" t="s">
        <v>17320</v>
      </c>
    </row>
    <row r="6139" spans="25:35" x14ac:dyDescent="0.4">
      <c r="Y6139" s="182" t="s">
        <v>11377</v>
      </c>
      <c r="Z6139" s="182">
        <v>1994</v>
      </c>
      <c r="AA6139" s="182">
        <v>4945.1000000000004</v>
      </c>
      <c r="AB6139" s="182">
        <v>160</v>
      </c>
      <c r="AC6139" s="182">
        <v>9</v>
      </c>
      <c r="AD6139" s="182">
        <v>3847</v>
      </c>
      <c r="AF6139" s="182" t="s">
        <v>2022</v>
      </c>
      <c r="AG6139" s="182" t="s">
        <v>17312</v>
      </c>
      <c r="AH6139" s="182" t="s">
        <v>17548</v>
      </c>
      <c r="AI6139" s="182" t="s">
        <v>17040</v>
      </c>
    </row>
    <row r="6140" spans="25:35" x14ac:dyDescent="0.4">
      <c r="Y6140" s="182" t="s">
        <v>11381</v>
      </c>
      <c r="Z6140" s="182">
        <v>1971</v>
      </c>
      <c r="AA6140" s="182">
        <v>7618.9</v>
      </c>
      <c r="AB6140" s="182">
        <v>218</v>
      </c>
      <c r="AC6140" s="182">
        <v>5</v>
      </c>
      <c r="AD6140" s="182">
        <v>6010.8</v>
      </c>
      <c r="AF6140" s="182" t="s">
        <v>11366</v>
      </c>
      <c r="AG6140" s="182" t="s">
        <v>17312</v>
      </c>
      <c r="AH6140" s="182" t="s">
        <v>2993</v>
      </c>
      <c r="AI6140" s="182" t="s">
        <v>17040</v>
      </c>
    </row>
    <row r="6141" spans="25:35" x14ac:dyDescent="0.4">
      <c r="Y6141" s="182" t="s">
        <v>11383</v>
      </c>
      <c r="Z6141" s="182">
        <v>1969</v>
      </c>
      <c r="AA6141" s="182">
        <v>3706.9</v>
      </c>
      <c r="AB6141" s="182">
        <v>147</v>
      </c>
      <c r="AC6141" s="182">
        <v>5</v>
      </c>
      <c r="AD6141" s="182">
        <v>3129.7</v>
      </c>
      <c r="AF6141" s="182" t="s">
        <v>2023</v>
      </c>
      <c r="AG6141" s="182" t="s">
        <v>17312</v>
      </c>
      <c r="AH6141" s="182" t="s">
        <v>17549</v>
      </c>
      <c r="AI6141" s="182" t="s">
        <v>17315</v>
      </c>
    </row>
    <row r="6142" spans="25:35" x14ac:dyDescent="0.4">
      <c r="Y6142" s="182" t="s">
        <v>11384</v>
      </c>
      <c r="Z6142" s="182">
        <v>1969</v>
      </c>
      <c r="AA6142" s="182">
        <v>6303.2</v>
      </c>
      <c r="AB6142" s="182">
        <v>179</v>
      </c>
      <c r="AC6142" s="182">
        <v>5</v>
      </c>
      <c r="AD6142" s="182">
        <v>5932.9</v>
      </c>
      <c r="AF6142" s="182" t="s">
        <v>11369</v>
      </c>
      <c r="AG6142" s="182" t="s">
        <v>17312</v>
      </c>
      <c r="AH6142" s="182" t="s">
        <v>17550</v>
      </c>
      <c r="AI6142" s="182" t="s">
        <v>17314</v>
      </c>
    </row>
    <row r="6143" spans="25:35" x14ac:dyDescent="0.4">
      <c r="Y6143" s="182" t="s">
        <v>11386</v>
      </c>
      <c r="Z6143" s="182">
        <v>1957</v>
      </c>
      <c r="AA6143" s="182">
        <v>410.2</v>
      </c>
      <c r="AB6143" s="182">
        <v>12</v>
      </c>
      <c r="AC6143" s="182">
        <v>2</v>
      </c>
      <c r="AD6143" s="182">
        <v>376.4</v>
      </c>
      <c r="AF6143" s="182" t="s">
        <v>11371</v>
      </c>
      <c r="AG6143" s="182" t="s">
        <v>17312</v>
      </c>
      <c r="AH6143" s="182" t="s">
        <v>17551</v>
      </c>
      <c r="AI6143" s="182" t="s">
        <v>17320</v>
      </c>
    </row>
    <row r="6144" spans="25:35" x14ac:dyDescent="0.4">
      <c r="Y6144" s="182" t="s">
        <v>11388</v>
      </c>
      <c r="Z6144" s="182">
        <v>1957</v>
      </c>
      <c r="AA6144" s="182">
        <v>406.9</v>
      </c>
      <c r="AB6144" s="182">
        <v>10</v>
      </c>
      <c r="AC6144" s="182">
        <v>2</v>
      </c>
      <c r="AD6144" s="182">
        <v>375.2</v>
      </c>
      <c r="AF6144" s="182" t="s">
        <v>11374</v>
      </c>
      <c r="AG6144" s="182" t="s">
        <v>17319</v>
      </c>
      <c r="AH6144" s="182" t="s">
        <v>2993</v>
      </c>
      <c r="AI6144" s="182" t="s">
        <v>17042</v>
      </c>
    </row>
    <row r="6145" spans="25:35" x14ac:dyDescent="0.4">
      <c r="Y6145" s="182" t="s">
        <v>11390</v>
      </c>
      <c r="Z6145" s="182">
        <v>1957</v>
      </c>
      <c r="AA6145" s="182">
        <v>410.9</v>
      </c>
      <c r="AB6145" s="182">
        <v>13</v>
      </c>
      <c r="AC6145" s="182">
        <v>2</v>
      </c>
      <c r="AD6145" s="182">
        <v>379.8</v>
      </c>
      <c r="AF6145" s="182" t="s">
        <v>11375</v>
      </c>
      <c r="AG6145" s="182" t="s">
        <v>17319</v>
      </c>
      <c r="AH6145" s="182" t="s">
        <v>2993</v>
      </c>
      <c r="AI6145" s="182" t="s">
        <v>17042</v>
      </c>
    </row>
    <row r="6146" spans="25:35" x14ac:dyDescent="0.4">
      <c r="Y6146" s="182" t="s">
        <v>2024</v>
      </c>
      <c r="Z6146" s="182">
        <v>2006</v>
      </c>
      <c r="AA6146" s="182">
        <v>9139</v>
      </c>
      <c r="AB6146" s="182">
        <v>182</v>
      </c>
      <c r="AC6146" s="182">
        <v>16</v>
      </c>
      <c r="AD6146" s="182">
        <v>5883</v>
      </c>
      <c r="AF6146" s="182" t="s">
        <v>11377</v>
      </c>
      <c r="AG6146" s="182" t="s">
        <v>17319</v>
      </c>
      <c r="AH6146" s="182" t="s">
        <v>2993</v>
      </c>
      <c r="AI6146" s="182" t="s">
        <v>17042</v>
      </c>
    </row>
    <row r="6147" spans="25:35" x14ac:dyDescent="0.4">
      <c r="Y6147" s="182" t="s">
        <v>11393</v>
      </c>
      <c r="Z6147" s="182">
        <v>2017</v>
      </c>
      <c r="AA6147" s="182">
        <v>9732</v>
      </c>
      <c r="AB6147" s="182">
        <v>13</v>
      </c>
      <c r="AC6147" s="182">
        <v>14</v>
      </c>
      <c r="AD6147" s="182">
        <v>6437.8</v>
      </c>
      <c r="AF6147" s="182" t="s">
        <v>11379</v>
      </c>
      <c r="AG6147" s="182" t="s">
        <v>17319</v>
      </c>
      <c r="AH6147" s="182" t="s">
        <v>2993</v>
      </c>
      <c r="AI6147" s="182" t="s">
        <v>17447</v>
      </c>
    </row>
    <row r="6148" spans="25:35" x14ac:dyDescent="0.4">
      <c r="Y6148" s="182" t="s">
        <v>11394</v>
      </c>
      <c r="Z6148" s="182">
        <v>1957</v>
      </c>
      <c r="AA6148" s="182">
        <v>389.01</v>
      </c>
      <c r="AB6148" s="182">
        <v>9</v>
      </c>
      <c r="AC6148" s="182">
        <v>2</v>
      </c>
      <c r="AD6148" s="182">
        <v>358.31</v>
      </c>
      <c r="AF6148" s="182" t="s">
        <v>11381</v>
      </c>
      <c r="AG6148" s="182" t="s">
        <v>17312</v>
      </c>
      <c r="AH6148" s="182" t="s">
        <v>17552</v>
      </c>
      <c r="AI6148" s="182" t="s">
        <v>17314</v>
      </c>
    </row>
    <row r="6149" spans="25:35" x14ac:dyDescent="0.4">
      <c r="Y6149" s="182" t="s">
        <v>11395</v>
      </c>
      <c r="Z6149" s="182">
        <v>1958</v>
      </c>
      <c r="AA6149" s="182">
        <v>408.2</v>
      </c>
      <c r="AB6149" s="182">
        <v>12</v>
      </c>
      <c r="AC6149" s="182">
        <v>2</v>
      </c>
      <c r="AD6149" s="182">
        <v>408.2</v>
      </c>
      <c r="AF6149" s="182" t="s">
        <v>11383</v>
      </c>
      <c r="AG6149" s="182" t="s">
        <v>17312</v>
      </c>
      <c r="AH6149" s="182" t="s">
        <v>17553</v>
      </c>
      <c r="AI6149" s="182" t="s">
        <v>17315</v>
      </c>
    </row>
    <row r="6150" spans="25:35" x14ac:dyDescent="0.4">
      <c r="Y6150" s="182" t="s">
        <v>11396</v>
      </c>
      <c r="Z6150" s="182">
        <v>1958</v>
      </c>
      <c r="AA6150" s="182">
        <v>406</v>
      </c>
      <c r="AB6150" s="182">
        <v>21</v>
      </c>
      <c r="AC6150" s="182">
        <v>2</v>
      </c>
      <c r="AD6150" s="182">
        <v>406</v>
      </c>
      <c r="AF6150" s="182" t="s">
        <v>11384</v>
      </c>
      <c r="AG6150" s="182" t="s">
        <v>17312</v>
      </c>
      <c r="AH6150" s="182" t="s">
        <v>17554</v>
      </c>
      <c r="AI6150" s="182" t="s">
        <v>17320</v>
      </c>
    </row>
    <row r="6151" spans="25:35" x14ac:dyDescent="0.4">
      <c r="Y6151" s="182" t="s">
        <v>11397</v>
      </c>
      <c r="Z6151" s="182">
        <v>1959</v>
      </c>
      <c r="AA6151" s="182">
        <v>381.7</v>
      </c>
      <c r="AB6151" s="182">
        <v>16</v>
      </c>
      <c r="AC6151" s="182">
        <v>2</v>
      </c>
      <c r="AD6151" s="182">
        <v>381.7</v>
      </c>
      <c r="AF6151" s="182" t="s">
        <v>11386</v>
      </c>
      <c r="AG6151" s="182" t="s">
        <v>17312</v>
      </c>
      <c r="AH6151" s="182" t="s">
        <v>17555</v>
      </c>
      <c r="AI6151" s="182" t="s">
        <v>17040</v>
      </c>
    </row>
    <row r="6152" spans="25:35" x14ac:dyDescent="0.4">
      <c r="Y6152" s="182" t="s">
        <v>11399</v>
      </c>
      <c r="Z6152" s="182">
        <v>1958</v>
      </c>
      <c r="AA6152" s="182">
        <v>407.9</v>
      </c>
      <c r="AB6152" s="182">
        <v>14</v>
      </c>
      <c r="AC6152" s="182">
        <v>2</v>
      </c>
      <c r="AD6152" s="182">
        <v>370.4</v>
      </c>
      <c r="AF6152" s="182" t="s">
        <v>11388</v>
      </c>
      <c r="AG6152" s="182" t="s">
        <v>17312</v>
      </c>
      <c r="AH6152" s="182" t="s">
        <v>2993</v>
      </c>
      <c r="AI6152" s="182" t="s">
        <v>17040</v>
      </c>
    </row>
    <row r="6153" spans="25:35" x14ac:dyDescent="0.4">
      <c r="Y6153" s="182" t="s">
        <v>11400</v>
      </c>
      <c r="Z6153" s="182">
        <v>1959</v>
      </c>
      <c r="AA6153" s="182">
        <v>315.3</v>
      </c>
      <c r="AB6153" s="182">
        <v>9</v>
      </c>
      <c r="AC6153" s="182">
        <v>2</v>
      </c>
      <c r="AD6153" s="182">
        <v>315.3</v>
      </c>
      <c r="AF6153" s="182" t="s">
        <v>11390</v>
      </c>
      <c r="AG6153" s="182" t="s">
        <v>17312</v>
      </c>
      <c r="AH6153" s="182" t="s">
        <v>2993</v>
      </c>
      <c r="AI6153" s="182" t="s">
        <v>17040</v>
      </c>
    </row>
    <row r="6154" spans="25:35" x14ac:dyDescent="0.4">
      <c r="Y6154" s="182" t="s">
        <v>11401</v>
      </c>
      <c r="Z6154" s="182">
        <v>1959</v>
      </c>
      <c r="AA6154" s="182">
        <v>314.10000000000002</v>
      </c>
      <c r="AB6154" s="182">
        <v>8</v>
      </c>
      <c r="AC6154" s="182">
        <v>2</v>
      </c>
      <c r="AD6154" s="182">
        <v>285.10000000000002</v>
      </c>
      <c r="AF6154" s="182" t="s">
        <v>2024</v>
      </c>
      <c r="AG6154" s="182" t="s">
        <v>17312</v>
      </c>
      <c r="AH6154" s="182" t="s">
        <v>2993</v>
      </c>
      <c r="AI6154" s="182" t="s">
        <v>17040</v>
      </c>
    </row>
    <row r="6155" spans="25:35" x14ac:dyDescent="0.4">
      <c r="Y6155" s="182" t="s">
        <v>11402</v>
      </c>
      <c r="Z6155" s="182">
        <v>1959</v>
      </c>
      <c r="AA6155" s="182">
        <v>311.7</v>
      </c>
      <c r="AB6155" s="182">
        <v>13</v>
      </c>
      <c r="AC6155" s="182">
        <v>2</v>
      </c>
      <c r="AD6155" s="182">
        <v>311.7</v>
      </c>
      <c r="AF6155" s="182" t="s">
        <v>11393</v>
      </c>
      <c r="AG6155" s="182" t="s">
        <v>17312</v>
      </c>
      <c r="AH6155" s="182" t="s">
        <v>2993</v>
      </c>
      <c r="AI6155" s="182" t="s">
        <v>17040</v>
      </c>
    </row>
    <row r="6156" spans="25:35" x14ac:dyDescent="0.4">
      <c r="Y6156" s="182" t="s">
        <v>11403</v>
      </c>
      <c r="Z6156" s="182">
        <v>1960</v>
      </c>
      <c r="AA6156" s="182">
        <v>598.20000000000005</v>
      </c>
      <c r="AB6156" s="182">
        <v>18</v>
      </c>
      <c r="AC6156" s="182">
        <v>2</v>
      </c>
      <c r="AD6156" s="182">
        <v>598.20000000000005</v>
      </c>
      <c r="AF6156" s="182" t="s">
        <v>11394</v>
      </c>
      <c r="AG6156" s="182" t="s">
        <v>17312</v>
      </c>
      <c r="AH6156" s="182" t="s">
        <v>2993</v>
      </c>
      <c r="AI6156" s="182" t="s">
        <v>17040</v>
      </c>
    </row>
    <row r="6157" spans="25:35" x14ac:dyDescent="0.4">
      <c r="Y6157" s="182" t="s">
        <v>2025</v>
      </c>
      <c r="Z6157" s="182">
        <v>1985</v>
      </c>
      <c r="AA6157" s="182">
        <v>15266.7</v>
      </c>
      <c r="AB6157" s="182">
        <v>538</v>
      </c>
      <c r="AC6157" s="182">
        <v>9</v>
      </c>
      <c r="AD6157" s="182">
        <v>13677.4</v>
      </c>
      <c r="AF6157" s="182" t="s">
        <v>11395</v>
      </c>
      <c r="AG6157" s="182" t="s">
        <v>17312</v>
      </c>
      <c r="AH6157" s="182" t="s">
        <v>2993</v>
      </c>
      <c r="AI6157" s="182" t="s">
        <v>17040</v>
      </c>
    </row>
    <row r="6158" spans="25:35" x14ac:dyDescent="0.4">
      <c r="Y6158" s="182" t="s">
        <v>11404</v>
      </c>
      <c r="Z6158" s="182">
        <v>1987</v>
      </c>
      <c r="AA6158" s="182">
        <v>15951.9</v>
      </c>
      <c r="AB6158" s="182">
        <v>560</v>
      </c>
      <c r="AC6158" s="182">
        <v>9</v>
      </c>
      <c r="AD6158" s="182">
        <v>13720.03</v>
      </c>
      <c r="AF6158" s="182" t="s">
        <v>11396</v>
      </c>
      <c r="AG6158" s="182" t="s">
        <v>17312</v>
      </c>
      <c r="AH6158" s="182" t="s">
        <v>2993</v>
      </c>
      <c r="AI6158" s="182" t="s">
        <v>17040</v>
      </c>
    </row>
    <row r="6159" spans="25:35" x14ac:dyDescent="0.4">
      <c r="Y6159" s="182" t="s">
        <v>11405</v>
      </c>
      <c r="Z6159" s="182">
        <v>1986</v>
      </c>
      <c r="AA6159" s="182">
        <v>15475.6</v>
      </c>
      <c r="AB6159" s="182">
        <v>532</v>
      </c>
      <c r="AC6159" s="182">
        <v>9</v>
      </c>
      <c r="AD6159" s="182">
        <v>13706.4</v>
      </c>
      <c r="AF6159" s="182" t="s">
        <v>11397</v>
      </c>
      <c r="AG6159" s="182" t="s">
        <v>17312</v>
      </c>
      <c r="AH6159" s="182" t="s">
        <v>17556</v>
      </c>
      <c r="AI6159" s="182" t="s">
        <v>17040</v>
      </c>
    </row>
    <row r="6160" spans="25:35" x14ac:dyDescent="0.4">
      <c r="Y6160" s="182" t="s">
        <v>11406</v>
      </c>
      <c r="Z6160" s="182">
        <v>1988</v>
      </c>
      <c r="AA6160" s="182">
        <v>33058.300000000003</v>
      </c>
      <c r="AB6160" s="182">
        <v>977</v>
      </c>
      <c r="AC6160" s="182">
        <v>9</v>
      </c>
      <c r="AD6160" s="182">
        <v>22788.59</v>
      </c>
      <c r="AF6160" s="182" t="s">
        <v>11399</v>
      </c>
      <c r="AG6160" s="182" t="s">
        <v>17312</v>
      </c>
      <c r="AH6160" s="182" t="s">
        <v>17557</v>
      </c>
      <c r="AI6160" s="182" t="s">
        <v>17040</v>
      </c>
    </row>
    <row r="6161" spans="25:35" x14ac:dyDescent="0.4">
      <c r="Y6161" s="182" t="s">
        <v>2026</v>
      </c>
      <c r="Z6161" s="182">
        <v>1960</v>
      </c>
      <c r="AA6161" s="182">
        <v>306.60000000000002</v>
      </c>
      <c r="AB6161" s="182">
        <v>21</v>
      </c>
      <c r="AC6161" s="182">
        <v>2</v>
      </c>
      <c r="AD6161" s="182">
        <v>285.60000000000002</v>
      </c>
      <c r="AF6161" s="182" t="s">
        <v>11400</v>
      </c>
      <c r="AG6161" s="182" t="s">
        <v>17312</v>
      </c>
      <c r="AH6161" s="182" t="s">
        <v>17558</v>
      </c>
      <c r="AI6161" s="182" t="s">
        <v>17040</v>
      </c>
    </row>
    <row r="6162" spans="25:35" x14ac:dyDescent="0.4">
      <c r="Y6162" s="182" t="s">
        <v>11408</v>
      </c>
      <c r="Z6162" s="182">
        <v>1960</v>
      </c>
      <c r="AA6162" s="182">
        <v>626.5</v>
      </c>
      <c r="AB6162" s="182">
        <v>14</v>
      </c>
      <c r="AC6162" s="182">
        <v>2</v>
      </c>
      <c r="AD6162" s="182">
        <v>626.5</v>
      </c>
      <c r="AF6162" s="182" t="s">
        <v>11401</v>
      </c>
      <c r="AG6162" s="182" t="s">
        <v>17312</v>
      </c>
      <c r="AH6162" s="182" t="s">
        <v>2993</v>
      </c>
      <c r="AI6162" s="182" t="s">
        <v>17040</v>
      </c>
    </row>
    <row r="6163" spans="25:35" x14ac:dyDescent="0.4">
      <c r="Y6163" s="182" t="s">
        <v>2027</v>
      </c>
      <c r="Z6163" s="182">
        <v>1961</v>
      </c>
      <c r="AA6163" s="182">
        <v>1047.8</v>
      </c>
      <c r="AB6163" s="182">
        <v>42</v>
      </c>
      <c r="AC6163" s="182">
        <v>3</v>
      </c>
      <c r="AD6163" s="182">
        <v>1047.8</v>
      </c>
      <c r="AF6163" s="182" t="s">
        <v>11402</v>
      </c>
      <c r="AG6163" s="182" t="s">
        <v>17312</v>
      </c>
      <c r="AH6163" s="182" t="s">
        <v>17559</v>
      </c>
      <c r="AI6163" s="182" t="s">
        <v>17040</v>
      </c>
    </row>
    <row r="6164" spans="25:35" x14ac:dyDescent="0.4">
      <c r="Y6164" s="182" t="s">
        <v>11411</v>
      </c>
      <c r="Z6164" s="182">
        <v>1985</v>
      </c>
      <c r="AA6164" s="182">
        <v>10934</v>
      </c>
      <c r="AB6164" s="182">
        <v>468</v>
      </c>
      <c r="AC6164" s="182">
        <v>9</v>
      </c>
      <c r="AD6164" s="182">
        <v>10934</v>
      </c>
      <c r="AF6164" s="182" t="s">
        <v>11403</v>
      </c>
      <c r="AG6164" s="182" t="s">
        <v>17312</v>
      </c>
      <c r="AH6164" s="182" t="s">
        <v>17560</v>
      </c>
      <c r="AI6164" s="182" t="s">
        <v>17042</v>
      </c>
    </row>
    <row r="6165" spans="25:35" x14ac:dyDescent="0.4">
      <c r="Y6165" s="182" t="s">
        <v>11412</v>
      </c>
      <c r="Z6165" s="182">
        <v>1960</v>
      </c>
      <c r="AA6165" s="182">
        <v>441.7</v>
      </c>
      <c r="AB6165" s="182">
        <v>21</v>
      </c>
      <c r="AC6165" s="182">
        <v>2</v>
      </c>
      <c r="AD6165" s="182">
        <v>441.7</v>
      </c>
      <c r="AF6165" s="182" t="s">
        <v>11404</v>
      </c>
      <c r="AG6165" s="182" t="s">
        <v>17319</v>
      </c>
      <c r="AH6165" s="182" t="s">
        <v>2993</v>
      </c>
      <c r="AI6165" s="182" t="s">
        <v>17332</v>
      </c>
    </row>
    <row r="6166" spans="25:35" x14ac:dyDescent="0.4">
      <c r="Y6166" s="182" t="s">
        <v>11413</v>
      </c>
      <c r="Z6166" s="182">
        <v>1961</v>
      </c>
      <c r="AA6166" s="182">
        <v>434.2</v>
      </c>
      <c r="AB6166" s="182">
        <v>20</v>
      </c>
      <c r="AC6166" s="182">
        <v>2</v>
      </c>
      <c r="AD6166" s="182">
        <v>434.2</v>
      </c>
      <c r="AF6166" s="182" t="s">
        <v>11405</v>
      </c>
      <c r="AG6166" s="182" t="s">
        <v>17319</v>
      </c>
      <c r="AH6166" s="182" t="s">
        <v>2993</v>
      </c>
      <c r="AI6166" s="182" t="s">
        <v>17332</v>
      </c>
    </row>
    <row r="6167" spans="25:35" x14ac:dyDescent="0.4">
      <c r="Y6167" s="182" t="s">
        <v>391</v>
      </c>
      <c r="Z6167" s="182">
        <v>1974</v>
      </c>
      <c r="AA6167" s="182">
        <v>1918.8</v>
      </c>
      <c r="AB6167" s="182">
        <v>77</v>
      </c>
      <c r="AC6167" s="182">
        <v>5</v>
      </c>
      <c r="AD6167" s="182">
        <v>1918.8</v>
      </c>
      <c r="AF6167" s="182" t="s">
        <v>11406</v>
      </c>
      <c r="AG6167" s="182" t="s">
        <v>17319</v>
      </c>
      <c r="AH6167" s="182" t="s">
        <v>2993</v>
      </c>
      <c r="AI6167" s="182" t="s">
        <v>17341</v>
      </c>
    </row>
    <row r="6168" spans="25:35" x14ac:dyDescent="0.4">
      <c r="Y6168" s="182" t="s">
        <v>11414</v>
      </c>
      <c r="Z6168" s="182">
        <v>1984</v>
      </c>
      <c r="AA6168" s="182">
        <v>5900.45</v>
      </c>
      <c r="AB6168" s="182">
        <v>165</v>
      </c>
      <c r="AC6168" s="182">
        <v>9</v>
      </c>
      <c r="AD6168" s="182">
        <v>5900.45</v>
      </c>
      <c r="AF6168" s="182" t="s">
        <v>2025</v>
      </c>
      <c r="AG6168" s="182" t="s">
        <v>17319</v>
      </c>
      <c r="AH6168" s="182" t="s">
        <v>17561</v>
      </c>
      <c r="AI6168" s="182" t="s">
        <v>17332</v>
      </c>
    </row>
    <row r="6169" spans="25:35" x14ac:dyDescent="0.4">
      <c r="Y6169" s="182" t="s">
        <v>11415</v>
      </c>
      <c r="Z6169" s="182">
        <v>1992</v>
      </c>
      <c r="AA6169" s="182">
        <v>8073.1</v>
      </c>
      <c r="AB6169" s="182">
        <v>241</v>
      </c>
      <c r="AC6169" s="182">
        <v>9</v>
      </c>
      <c r="AD6169" s="182">
        <v>5829</v>
      </c>
      <c r="AF6169" s="182" t="s">
        <v>2026</v>
      </c>
      <c r="AG6169" s="182" t="s">
        <v>17312</v>
      </c>
      <c r="AH6169" s="182" t="s">
        <v>2993</v>
      </c>
      <c r="AI6169" s="182" t="s">
        <v>17040</v>
      </c>
    </row>
    <row r="6170" spans="25:35" x14ac:dyDescent="0.4">
      <c r="Y6170" s="182" t="s">
        <v>11417</v>
      </c>
      <c r="Z6170" s="182">
        <v>1966</v>
      </c>
      <c r="AA6170" s="182">
        <v>4830</v>
      </c>
      <c r="AB6170" s="182">
        <v>202</v>
      </c>
      <c r="AC6170" s="182">
        <v>5</v>
      </c>
      <c r="AD6170" s="182">
        <v>4830</v>
      </c>
      <c r="AF6170" s="182" t="s">
        <v>11408</v>
      </c>
      <c r="AG6170" s="182" t="s">
        <v>17312</v>
      </c>
      <c r="AH6170" s="182" t="s">
        <v>2993</v>
      </c>
      <c r="AI6170" s="182" t="s">
        <v>17042</v>
      </c>
    </row>
    <row r="6171" spans="25:35" x14ac:dyDescent="0.4">
      <c r="Y6171" s="182" t="s">
        <v>11419</v>
      </c>
      <c r="Z6171" s="182">
        <v>1972</v>
      </c>
      <c r="AA6171" s="182">
        <v>5458.2</v>
      </c>
      <c r="AB6171" s="182">
        <v>130</v>
      </c>
      <c r="AC6171" s="182">
        <v>5</v>
      </c>
      <c r="AD6171" s="182">
        <v>4493.87</v>
      </c>
      <c r="AF6171" s="182" t="s">
        <v>2027</v>
      </c>
      <c r="AG6171" s="182" t="s">
        <v>17312</v>
      </c>
      <c r="AH6171" s="182" t="s">
        <v>17562</v>
      </c>
      <c r="AI6171" s="182" t="s">
        <v>17042</v>
      </c>
    </row>
    <row r="6172" spans="25:35" x14ac:dyDescent="0.4">
      <c r="Y6172" s="182" t="s">
        <v>11420</v>
      </c>
      <c r="Z6172" s="182">
        <v>1929</v>
      </c>
      <c r="AA6172" s="182">
        <v>321</v>
      </c>
      <c r="AB6172" s="182">
        <v>11</v>
      </c>
      <c r="AC6172" s="182">
        <v>2</v>
      </c>
      <c r="AD6172" s="182">
        <v>244.2</v>
      </c>
      <c r="AF6172" s="182" t="s">
        <v>11411</v>
      </c>
      <c r="AG6172" s="182" t="s">
        <v>17319</v>
      </c>
      <c r="AH6172" s="182" t="s">
        <v>2993</v>
      </c>
      <c r="AI6172" s="182" t="s">
        <v>17331</v>
      </c>
    </row>
    <row r="6173" spans="25:35" x14ac:dyDescent="0.4">
      <c r="Y6173" s="182" t="s">
        <v>11423</v>
      </c>
      <c r="Z6173" s="182">
        <v>1928</v>
      </c>
      <c r="AA6173" s="182">
        <v>286.10000000000002</v>
      </c>
      <c r="AB6173" s="182">
        <v>18</v>
      </c>
      <c r="AC6173" s="182">
        <v>2</v>
      </c>
      <c r="AD6173" s="182">
        <v>286.10000000000002</v>
      </c>
      <c r="AF6173" s="182" t="s">
        <v>11412</v>
      </c>
      <c r="AG6173" s="182" t="s">
        <v>17312</v>
      </c>
      <c r="AH6173" s="182" t="s">
        <v>2993</v>
      </c>
      <c r="AI6173" s="182" t="s">
        <v>17040</v>
      </c>
    </row>
    <row r="6174" spans="25:35" x14ac:dyDescent="0.4">
      <c r="Y6174" s="182" t="s">
        <v>2028</v>
      </c>
      <c r="Z6174" s="182">
        <v>1973</v>
      </c>
      <c r="AA6174" s="182">
        <v>4805</v>
      </c>
      <c r="AB6174" s="182">
        <v>205</v>
      </c>
      <c r="AC6174" s="182">
        <v>5</v>
      </c>
      <c r="AD6174" s="182">
        <v>4804.5</v>
      </c>
      <c r="AF6174" s="182" t="s">
        <v>11413</v>
      </c>
      <c r="AG6174" s="182" t="s">
        <v>17312</v>
      </c>
      <c r="AH6174" s="182" t="s">
        <v>2993</v>
      </c>
      <c r="AI6174" s="182" t="s">
        <v>17040</v>
      </c>
    </row>
    <row r="6175" spans="25:35" x14ac:dyDescent="0.4">
      <c r="Y6175" s="182" t="s">
        <v>11426</v>
      </c>
      <c r="Z6175" s="182">
        <v>1975</v>
      </c>
      <c r="AA6175" s="182">
        <v>3751.7</v>
      </c>
      <c r="AB6175" s="182">
        <v>120</v>
      </c>
      <c r="AC6175" s="182">
        <v>5</v>
      </c>
      <c r="AD6175" s="182">
        <v>3751.7</v>
      </c>
      <c r="AF6175" s="182" t="s">
        <v>391</v>
      </c>
      <c r="AG6175" s="182" t="s">
        <v>17312</v>
      </c>
      <c r="AH6175" s="182" t="s">
        <v>2993</v>
      </c>
      <c r="AI6175" s="182" t="s">
        <v>17042</v>
      </c>
    </row>
    <row r="6176" spans="25:35" x14ac:dyDescent="0.4">
      <c r="Y6176" s="182" t="s">
        <v>2029</v>
      </c>
      <c r="Z6176" s="182">
        <v>1917</v>
      </c>
      <c r="AA6176" s="182">
        <v>308.89999999999998</v>
      </c>
      <c r="AB6176" s="182">
        <v>10</v>
      </c>
      <c r="AC6176" s="182">
        <v>2</v>
      </c>
      <c r="AD6176" s="182">
        <v>308.89999999999998</v>
      </c>
      <c r="AF6176" s="182" t="s">
        <v>11414</v>
      </c>
      <c r="AG6176" s="182" t="s">
        <v>17319</v>
      </c>
      <c r="AH6176" s="182" t="s">
        <v>2993</v>
      </c>
      <c r="AI6176" s="182" t="s">
        <v>17322</v>
      </c>
    </row>
    <row r="6177" spans="25:35" x14ac:dyDescent="0.4">
      <c r="Y6177" s="182" t="s">
        <v>392</v>
      </c>
      <c r="Z6177" s="182">
        <v>1927</v>
      </c>
      <c r="AA6177" s="182">
        <v>389</v>
      </c>
      <c r="AB6177" s="182">
        <v>15</v>
      </c>
      <c r="AC6177" s="182">
        <v>2</v>
      </c>
      <c r="AD6177" s="182">
        <v>389</v>
      </c>
      <c r="AF6177" s="182" t="s">
        <v>11415</v>
      </c>
      <c r="AG6177" s="182" t="s">
        <v>17319</v>
      </c>
      <c r="AH6177" s="182" t="s">
        <v>2993</v>
      </c>
      <c r="AI6177" s="182" t="s">
        <v>17322</v>
      </c>
    </row>
    <row r="6178" spans="25:35" x14ac:dyDescent="0.4">
      <c r="Y6178" s="182" t="s">
        <v>2030</v>
      </c>
      <c r="Z6178" s="182">
        <v>1983</v>
      </c>
      <c r="AA6178" s="182">
        <v>3993</v>
      </c>
      <c r="AB6178" s="182">
        <v>146</v>
      </c>
      <c r="AC6178" s="182">
        <v>5</v>
      </c>
      <c r="AD6178" s="182">
        <v>3509.2</v>
      </c>
      <c r="AF6178" s="182" t="s">
        <v>11417</v>
      </c>
      <c r="AG6178" s="182" t="s">
        <v>17312</v>
      </c>
      <c r="AH6178" s="182" t="s">
        <v>2993</v>
      </c>
      <c r="AI6178" s="182" t="s">
        <v>17320</v>
      </c>
    </row>
    <row r="6179" spans="25:35" x14ac:dyDescent="0.4">
      <c r="Y6179" s="182" t="s">
        <v>11427</v>
      </c>
      <c r="Z6179" s="182">
        <v>1927</v>
      </c>
      <c r="AA6179" s="182">
        <v>385.84</v>
      </c>
      <c r="AB6179" s="182">
        <v>32</v>
      </c>
      <c r="AC6179" s="182">
        <v>2</v>
      </c>
      <c r="AD6179" s="182">
        <v>385.84</v>
      </c>
      <c r="AF6179" s="182" t="s">
        <v>11419</v>
      </c>
      <c r="AG6179" s="182" t="s">
        <v>17312</v>
      </c>
      <c r="AH6179" s="182" t="s">
        <v>2993</v>
      </c>
      <c r="AI6179" s="182" t="s">
        <v>17320</v>
      </c>
    </row>
    <row r="6180" spans="25:35" x14ac:dyDescent="0.4">
      <c r="Y6180" s="182" t="s">
        <v>11428</v>
      </c>
      <c r="Z6180" s="182">
        <v>1963</v>
      </c>
      <c r="AA6180" s="182">
        <v>2168.9</v>
      </c>
      <c r="AB6180" s="182">
        <v>108</v>
      </c>
      <c r="AC6180" s="182">
        <v>4</v>
      </c>
      <c r="AD6180" s="182">
        <v>2168.9</v>
      </c>
      <c r="AF6180" s="182" t="s">
        <v>11420</v>
      </c>
      <c r="AG6180" s="182" t="s">
        <v>17327</v>
      </c>
      <c r="AH6180" s="182" t="s">
        <v>2993</v>
      </c>
      <c r="AI6180" s="182" t="s">
        <v>17042</v>
      </c>
    </row>
    <row r="6181" spans="25:35" x14ac:dyDescent="0.4">
      <c r="Y6181" s="182" t="s">
        <v>11431</v>
      </c>
      <c r="Z6181" s="182">
        <v>1964</v>
      </c>
      <c r="AA6181" s="182">
        <v>2508</v>
      </c>
      <c r="AB6181" s="182">
        <v>106</v>
      </c>
      <c r="AC6181" s="182">
        <v>4</v>
      </c>
      <c r="AD6181" s="182">
        <v>2508</v>
      </c>
      <c r="AF6181" s="182" t="s">
        <v>11423</v>
      </c>
      <c r="AG6181" s="182" t="s">
        <v>17327</v>
      </c>
      <c r="AH6181" s="182" t="s">
        <v>2993</v>
      </c>
      <c r="AI6181" s="182" t="s">
        <v>17320</v>
      </c>
    </row>
    <row r="6182" spans="25:35" x14ac:dyDescent="0.4">
      <c r="Y6182" s="182" t="s">
        <v>11432</v>
      </c>
      <c r="Z6182" s="182">
        <v>1965</v>
      </c>
      <c r="AA6182" s="182">
        <v>2633.8</v>
      </c>
      <c r="AB6182" s="182">
        <v>182</v>
      </c>
      <c r="AC6182" s="182">
        <v>5</v>
      </c>
      <c r="AD6182" s="182">
        <v>2633.8</v>
      </c>
      <c r="AF6182" s="182" t="s">
        <v>2028</v>
      </c>
      <c r="AG6182" s="182" t="s">
        <v>17312</v>
      </c>
      <c r="AH6182" s="182" t="s">
        <v>2993</v>
      </c>
      <c r="AI6182" s="182" t="s">
        <v>17320</v>
      </c>
    </row>
    <row r="6183" spans="25:35" x14ac:dyDescent="0.4">
      <c r="Y6183" s="182" t="s">
        <v>11433</v>
      </c>
      <c r="Z6183" s="182">
        <v>1969</v>
      </c>
      <c r="AA6183" s="182">
        <v>6462.3</v>
      </c>
      <c r="AB6183" s="182">
        <v>222</v>
      </c>
      <c r="AC6183" s="182">
        <v>5</v>
      </c>
      <c r="AD6183" s="182">
        <v>4982.3999999999996</v>
      </c>
      <c r="AF6183" s="182" t="s">
        <v>11426</v>
      </c>
      <c r="AG6183" s="182" t="s">
        <v>17312</v>
      </c>
      <c r="AH6183" s="182" t="s">
        <v>2993</v>
      </c>
      <c r="AI6183" s="182" t="s">
        <v>17315</v>
      </c>
    </row>
    <row r="6184" spans="25:35" x14ac:dyDescent="0.4">
      <c r="Y6184" s="182" t="s">
        <v>11434</v>
      </c>
      <c r="Z6184" s="182">
        <v>1992</v>
      </c>
      <c r="AA6184" s="182">
        <v>2659</v>
      </c>
      <c r="AB6184" s="182">
        <v>136</v>
      </c>
      <c r="AC6184" s="182">
        <v>5</v>
      </c>
      <c r="AD6184" s="182">
        <v>2659</v>
      </c>
      <c r="AF6184" s="182" t="s">
        <v>2029</v>
      </c>
      <c r="AG6184" s="182" t="s">
        <v>17327</v>
      </c>
      <c r="AH6184" s="182" t="s">
        <v>2993</v>
      </c>
      <c r="AI6184" s="182" t="s">
        <v>17042</v>
      </c>
    </row>
    <row r="6185" spans="25:35" x14ac:dyDescent="0.4">
      <c r="Y6185" s="182" t="s">
        <v>11435</v>
      </c>
      <c r="Z6185" s="182">
        <v>1948</v>
      </c>
      <c r="AA6185" s="182">
        <v>287</v>
      </c>
      <c r="AB6185" s="182">
        <v>12</v>
      </c>
      <c r="AC6185" s="182">
        <v>2</v>
      </c>
      <c r="AD6185" s="182">
        <v>164.1</v>
      </c>
      <c r="AF6185" s="182" t="s">
        <v>392</v>
      </c>
      <c r="AG6185" s="182" t="s">
        <v>17327</v>
      </c>
      <c r="AH6185" s="182" t="s">
        <v>2993</v>
      </c>
      <c r="AI6185" s="182" t="s">
        <v>17042</v>
      </c>
    </row>
    <row r="6186" spans="25:35" x14ac:dyDescent="0.4">
      <c r="Y6186" s="182" t="s">
        <v>11437</v>
      </c>
      <c r="Z6186" s="182">
        <v>1959</v>
      </c>
      <c r="AA6186" s="182">
        <v>597.20000000000005</v>
      </c>
      <c r="AB6186" s="182">
        <v>30</v>
      </c>
      <c r="AC6186" s="182">
        <v>2</v>
      </c>
      <c r="AD6186" s="182">
        <v>387</v>
      </c>
      <c r="AF6186" s="182" t="s">
        <v>2030</v>
      </c>
      <c r="AG6186" s="182" t="s">
        <v>17319</v>
      </c>
      <c r="AH6186" s="182" t="s">
        <v>17563</v>
      </c>
      <c r="AI6186" s="182" t="s">
        <v>17331</v>
      </c>
    </row>
    <row r="6187" spans="25:35" x14ac:dyDescent="0.4">
      <c r="Y6187" s="182" t="s">
        <v>11438</v>
      </c>
      <c r="Z6187" s="182">
        <v>1959</v>
      </c>
      <c r="AA6187" s="182">
        <v>551</v>
      </c>
      <c r="AB6187" s="182">
        <v>36</v>
      </c>
      <c r="AC6187" s="182">
        <v>2</v>
      </c>
      <c r="AD6187" s="182">
        <v>396.3</v>
      </c>
      <c r="AF6187" s="182" t="s">
        <v>11427</v>
      </c>
      <c r="AG6187" s="182" t="s">
        <v>17327</v>
      </c>
      <c r="AH6187" s="182" t="s">
        <v>2993</v>
      </c>
      <c r="AI6187" s="182" t="s">
        <v>17042</v>
      </c>
    </row>
    <row r="6188" spans="25:35" x14ac:dyDescent="0.4">
      <c r="Y6188" s="182" t="s">
        <v>11439</v>
      </c>
      <c r="Z6188" s="182">
        <v>1959</v>
      </c>
      <c r="AA6188" s="182">
        <v>601.79999999999995</v>
      </c>
      <c r="AB6188" s="182">
        <v>30</v>
      </c>
      <c r="AC6188" s="182">
        <v>2</v>
      </c>
      <c r="AD6188" s="182">
        <v>399.2</v>
      </c>
      <c r="AF6188" s="182" t="s">
        <v>11428</v>
      </c>
      <c r="AG6188" s="182" t="s">
        <v>17312</v>
      </c>
      <c r="AH6188" s="182" t="s">
        <v>2993</v>
      </c>
      <c r="AI6188" s="182" t="s">
        <v>17315</v>
      </c>
    </row>
    <row r="6189" spans="25:35" x14ac:dyDescent="0.4">
      <c r="Y6189" s="182" t="s">
        <v>11440</v>
      </c>
      <c r="Z6189" s="182">
        <v>1966</v>
      </c>
      <c r="AA6189" s="182">
        <v>2148.6999999999998</v>
      </c>
      <c r="AB6189" s="182">
        <v>97</v>
      </c>
      <c r="AC6189" s="182">
        <v>4</v>
      </c>
      <c r="AD6189" s="182">
        <v>1335.4</v>
      </c>
      <c r="AF6189" s="182" t="s">
        <v>11431</v>
      </c>
      <c r="AG6189" s="182" t="s">
        <v>17312</v>
      </c>
      <c r="AH6189" s="182" t="s">
        <v>2993</v>
      </c>
      <c r="AI6189" s="182" t="s">
        <v>17315</v>
      </c>
    </row>
    <row r="6190" spans="25:35" x14ac:dyDescent="0.4">
      <c r="Y6190" s="182" t="s">
        <v>11441</v>
      </c>
      <c r="Z6190" s="182">
        <v>1979</v>
      </c>
      <c r="AA6190" s="182">
        <v>5312.7</v>
      </c>
      <c r="AB6190" s="182">
        <v>203</v>
      </c>
      <c r="AC6190" s="182">
        <v>5</v>
      </c>
      <c r="AD6190" s="182">
        <v>4151.1000000000004</v>
      </c>
      <c r="AF6190" s="182" t="s">
        <v>11432</v>
      </c>
      <c r="AG6190" s="182" t="s">
        <v>17312</v>
      </c>
      <c r="AH6190" s="182" t="s">
        <v>2993</v>
      </c>
      <c r="AI6190" s="182" t="s">
        <v>17315</v>
      </c>
    </row>
    <row r="6191" spans="25:35" x14ac:dyDescent="0.4">
      <c r="Y6191" s="182" t="s">
        <v>11442</v>
      </c>
      <c r="Z6191" s="182">
        <v>1967</v>
      </c>
      <c r="AA6191" s="182">
        <v>679.2</v>
      </c>
      <c r="AB6191" s="182">
        <v>42</v>
      </c>
      <c r="AC6191" s="182">
        <v>2</v>
      </c>
      <c r="AD6191" s="182">
        <v>600</v>
      </c>
      <c r="AF6191" s="182" t="s">
        <v>11433</v>
      </c>
      <c r="AG6191" s="182" t="s">
        <v>17312</v>
      </c>
      <c r="AH6191" s="182" t="s">
        <v>2993</v>
      </c>
      <c r="AI6191" s="182" t="s">
        <v>17320</v>
      </c>
    </row>
    <row r="6192" spans="25:35" x14ac:dyDescent="0.4">
      <c r="Y6192" s="182" t="s">
        <v>11444</v>
      </c>
      <c r="Z6192" s="182">
        <v>1964</v>
      </c>
      <c r="AA6192" s="182">
        <v>625.5</v>
      </c>
      <c r="AB6192" s="182">
        <v>22</v>
      </c>
      <c r="AC6192" s="182">
        <v>2</v>
      </c>
      <c r="AD6192" s="182">
        <v>624.1</v>
      </c>
      <c r="AF6192" s="182" t="s">
        <v>11434</v>
      </c>
      <c r="AG6192" s="182" t="s">
        <v>17312</v>
      </c>
      <c r="AH6192" s="182" t="s">
        <v>2993</v>
      </c>
      <c r="AI6192" s="182" t="s">
        <v>17315</v>
      </c>
    </row>
    <row r="6193" spans="25:35" x14ac:dyDescent="0.4">
      <c r="Y6193" s="182" t="s">
        <v>11445</v>
      </c>
      <c r="Z6193" s="182">
        <v>1960</v>
      </c>
      <c r="AA6193" s="182">
        <v>436.5</v>
      </c>
      <c r="AB6193" s="182">
        <v>21</v>
      </c>
      <c r="AC6193" s="182">
        <v>2</v>
      </c>
      <c r="AD6193" s="182">
        <v>265.5</v>
      </c>
      <c r="AF6193" s="182" t="s">
        <v>11435</v>
      </c>
      <c r="AG6193" s="182" t="s">
        <v>17323</v>
      </c>
      <c r="AH6193" s="182" t="s">
        <v>2993</v>
      </c>
      <c r="AI6193" s="182" t="s">
        <v>17040</v>
      </c>
    </row>
    <row r="6194" spans="25:35" x14ac:dyDescent="0.4">
      <c r="Y6194" s="182" t="s">
        <v>11446</v>
      </c>
      <c r="Z6194" s="182">
        <v>1985</v>
      </c>
      <c r="AA6194" s="182">
        <v>2781.5</v>
      </c>
      <c r="AB6194" s="182">
        <v>115</v>
      </c>
      <c r="AC6194" s="182">
        <v>5</v>
      </c>
      <c r="AD6194" s="182">
        <v>2781.5</v>
      </c>
      <c r="AF6194" s="182" t="s">
        <v>11437</v>
      </c>
      <c r="AG6194" s="182" t="s">
        <v>17312</v>
      </c>
      <c r="AH6194" s="182" t="s">
        <v>2993</v>
      </c>
      <c r="AI6194" s="182" t="s">
        <v>17042</v>
      </c>
    </row>
    <row r="6195" spans="25:35" x14ac:dyDescent="0.4">
      <c r="Y6195" s="182" t="s">
        <v>11448</v>
      </c>
      <c r="Z6195" s="182">
        <v>1965</v>
      </c>
      <c r="AA6195" s="182">
        <v>470.9</v>
      </c>
      <c r="AB6195" s="182">
        <v>27</v>
      </c>
      <c r="AC6195" s="182">
        <v>2</v>
      </c>
      <c r="AD6195" s="182">
        <v>400</v>
      </c>
      <c r="AF6195" s="182" t="s">
        <v>11438</v>
      </c>
      <c r="AG6195" s="182" t="s">
        <v>17312</v>
      </c>
      <c r="AH6195" s="182" t="s">
        <v>2993</v>
      </c>
      <c r="AI6195" s="182" t="s">
        <v>17042</v>
      </c>
    </row>
    <row r="6196" spans="25:35" x14ac:dyDescent="0.4">
      <c r="Y6196" s="182" t="s">
        <v>11449</v>
      </c>
      <c r="Z6196" s="182">
        <v>1962</v>
      </c>
      <c r="AA6196" s="182">
        <v>314.60000000000002</v>
      </c>
      <c r="AB6196" s="182">
        <v>20</v>
      </c>
      <c r="AC6196" s="182">
        <v>2</v>
      </c>
      <c r="AD6196" s="182">
        <v>314.60000000000002</v>
      </c>
      <c r="AF6196" s="182" t="s">
        <v>11439</v>
      </c>
      <c r="AG6196" s="182" t="s">
        <v>17312</v>
      </c>
      <c r="AH6196" s="182" t="s">
        <v>2993</v>
      </c>
      <c r="AI6196" s="182" t="s">
        <v>17042</v>
      </c>
    </row>
    <row r="6197" spans="25:35" x14ac:dyDescent="0.4">
      <c r="Y6197" s="182" t="s">
        <v>11450</v>
      </c>
      <c r="Z6197" s="182">
        <v>1968</v>
      </c>
      <c r="AA6197" s="182">
        <v>482.3</v>
      </c>
      <c r="AB6197" s="182">
        <v>21</v>
      </c>
      <c r="AC6197" s="182">
        <v>2</v>
      </c>
      <c r="AD6197" s="182">
        <v>400</v>
      </c>
      <c r="AF6197" s="182" t="s">
        <v>11440</v>
      </c>
      <c r="AG6197" s="182" t="s">
        <v>17312</v>
      </c>
      <c r="AH6197" s="182" t="s">
        <v>2993</v>
      </c>
      <c r="AI6197" s="182" t="s">
        <v>17322</v>
      </c>
    </row>
    <row r="6198" spans="25:35" x14ac:dyDescent="0.4">
      <c r="Y6198" s="182" t="s">
        <v>11451</v>
      </c>
      <c r="Z6198" s="182">
        <v>2017</v>
      </c>
      <c r="AA6198" s="182">
        <v>9935.7999999999993</v>
      </c>
      <c r="AB6198" s="182">
        <v>112</v>
      </c>
      <c r="AC6198" s="182">
        <v>12</v>
      </c>
      <c r="AD6198" s="182">
        <v>6719.6</v>
      </c>
      <c r="AF6198" s="182" t="s">
        <v>11441</v>
      </c>
      <c r="AG6198" s="182" t="s">
        <v>17312</v>
      </c>
      <c r="AH6198" s="182" t="s">
        <v>2993</v>
      </c>
      <c r="AI6198" s="182" t="s">
        <v>17314</v>
      </c>
    </row>
    <row r="6199" spans="25:35" x14ac:dyDescent="0.4">
      <c r="Y6199" s="182" t="s">
        <v>11452</v>
      </c>
      <c r="Z6199" s="182">
        <v>1993</v>
      </c>
      <c r="AA6199" s="182">
        <v>10873.5</v>
      </c>
      <c r="AB6199" s="182">
        <v>328</v>
      </c>
      <c r="AC6199" s="182">
        <v>9</v>
      </c>
      <c r="AD6199" s="182">
        <v>7723.2</v>
      </c>
      <c r="AF6199" s="182" t="s">
        <v>11442</v>
      </c>
      <c r="AG6199" s="182" t="s">
        <v>17312</v>
      </c>
      <c r="AH6199" s="182" t="s">
        <v>2993</v>
      </c>
      <c r="AI6199" s="182" t="s">
        <v>17042</v>
      </c>
    </row>
    <row r="6200" spans="25:35" x14ac:dyDescent="0.4">
      <c r="Y6200" s="182" t="s">
        <v>2031</v>
      </c>
      <c r="Z6200" s="182">
        <v>1993</v>
      </c>
      <c r="AA6200" s="182">
        <v>11047.1</v>
      </c>
      <c r="AB6200" s="182">
        <v>267</v>
      </c>
      <c r="AC6200" s="182">
        <v>9</v>
      </c>
      <c r="AD6200" s="182">
        <v>7851.2</v>
      </c>
      <c r="AF6200" s="182" t="s">
        <v>11444</v>
      </c>
      <c r="AG6200" s="182" t="s">
        <v>17312</v>
      </c>
      <c r="AH6200" s="182" t="s">
        <v>2993</v>
      </c>
      <c r="AI6200" s="182" t="s">
        <v>17042</v>
      </c>
    </row>
    <row r="6201" spans="25:35" x14ac:dyDescent="0.4">
      <c r="Y6201" s="182" t="s">
        <v>2032</v>
      </c>
      <c r="Z6201" s="182">
        <v>1991</v>
      </c>
      <c r="AA6201" s="182">
        <v>10990.1</v>
      </c>
      <c r="AB6201" s="182">
        <v>318</v>
      </c>
      <c r="AC6201" s="182">
        <v>9</v>
      </c>
      <c r="AD6201" s="182">
        <v>7793.3</v>
      </c>
      <c r="AF6201" s="182" t="s">
        <v>11445</v>
      </c>
      <c r="AG6201" s="182" t="s">
        <v>17312</v>
      </c>
      <c r="AH6201" s="182" t="s">
        <v>2993</v>
      </c>
      <c r="AI6201" s="182" t="s">
        <v>17040</v>
      </c>
    </row>
    <row r="6202" spans="25:35" x14ac:dyDescent="0.4">
      <c r="Y6202" s="182" t="s">
        <v>11463</v>
      </c>
      <c r="Z6202" s="182">
        <v>1977</v>
      </c>
      <c r="AA6202" s="182">
        <v>6179.6</v>
      </c>
      <c r="AB6202" s="182">
        <v>186</v>
      </c>
      <c r="AC6202" s="182">
        <v>5</v>
      </c>
      <c r="AD6202" s="182">
        <v>4670.2</v>
      </c>
      <c r="AF6202" s="182" t="s">
        <v>11446</v>
      </c>
      <c r="AG6202" s="182" t="s">
        <v>17319</v>
      </c>
      <c r="AH6202" s="182" t="s">
        <v>2993</v>
      </c>
      <c r="AI6202" s="182" t="s">
        <v>17315</v>
      </c>
    </row>
    <row r="6203" spans="25:35" x14ac:dyDescent="0.4">
      <c r="Y6203" s="182" t="s">
        <v>11455</v>
      </c>
      <c r="Z6203" s="182">
        <v>2014</v>
      </c>
      <c r="AA6203" s="182">
        <v>6923.9</v>
      </c>
      <c r="AB6203" s="182">
        <v>203</v>
      </c>
      <c r="AC6203" s="182">
        <v>5</v>
      </c>
      <c r="AD6203" s="182">
        <v>4778</v>
      </c>
      <c r="AF6203" s="182" t="s">
        <v>11448</v>
      </c>
      <c r="AG6203" s="182" t="s">
        <v>17312</v>
      </c>
      <c r="AH6203" s="182" t="s">
        <v>2993</v>
      </c>
      <c r="AI6203" s="182" t="s">
        <v>17040</v>
      </c>
    </row>
    <row r="6204" spans="25:35" x14ac:dyDescent="0.4">
      <c r="Y6204" s="182" t="s">
        <v>11457</v>
      </c>
      <c r="Z6204" s="182">
        <v>2014</v>
      </c>
      <c r="AA6204" s="182">
        <v>6931.3</v>
      </c>
      <c r="AB6204" s="182">
        <v>203</v>
      </c>
      <c r="AC6204" s="182">
        <v>5</v>
      </c>
      <c r="AD6204" s="182">
        <v>4771.3</v>
      </c>
      <c r="AF6204" s="182" t="s">
        <v>11449</v>
      </c>
      <c r="AG6204" s="182" t="s">
        <v>17312</v>
      </c>
      <c r="AH6204" s="182" t="s">
        <v>2993</v>
      </c>
      <c r="AI6204" s="182" t="s">
        <v>17040</v>
      </c>
    </row>
    <row r="6205" spans="25:35" x14ac:dyDescent="0.4">
      <c r="Y6205" s="182" t="s">
        <v>11458</v>
      </c>
      <c r="Z6205" s="182">
        <v>2014</v>
      </c>
      <c r="AA6205" s="182">
        <v>5764.5</v>
      </c>
      <c r="AB6205" s="182">
        <v>91</v>
      </c>
      <c r="AC6205" s="182">
        <v>5</v>
      </c>
      <c r="AD6205" s="182">
        <v>3983.1</v>
      </c>
      <c r="AF6205" s="182" t="s">
        <v>11450</v>
      </c>
      <c r="AG6205" s="182" t="s">
        <v>17312</v>
      </c>
      <c r="AH6205" s="182" t="s">
        <v>2993</v>
      </c>
      <c r="AI6205" s="182" t="s">
        <v>17040</v>
      </c>
    </row>
    <row r="6206" spans="25:35" x14ac:dyDescent="0.4">
      <c r="Y6206" s="182" t="s">
        <v>11460</v>
      </c>
      <c r="Z6206" s="182">
        <v>1990</v>
      </c>
      <c r="AA6206" s="182">
        <v>5377.6</v>
      </c>
      <c r="AB6206" s="182">
        <v>185</v>
      </c>
      <c r="AC6206" s="182">
        <v>5</v>
      </c>
      <c r="AD6206" s="182">
        <v>4009.9</v>
      </c>
      <c r="AF6206" s="182" t="s">
        <v>11451</v>
      </c>
      <c r="AG6206" s="182" t="s">
        <v>17312</v>
      </c>
      <c r="AH6206" s="182" t="s">
        <v>2993</v>
      </c>
      <c r="AI6206" s="182" t="s">
        <v>17322</v>
      </c>
    </row>
    <row r="6207" spans="25:35" x14ac:dyDescent="0.4">
      <c r="Y6207" s="182" t="s">
        <v>11461</v>
      </c>
      <c r="Z6207" s="182">
        <v>1983</v>
      </c>
      <c r="AA6207" s="182">
        <v>6395.2</v>
      </c>
      <c r="AB6207" s="182">
        <v>189</v>
      </c>
      <c r="AC6207" s="182">
        <v>5</v>
      </c>
      <c r="AD6207" s="182">
        <v>4787.5</v>
      </c>
      <c r="AF6207" s="182" t="s">
        <v>11452</v>
      </c>
      <c r="AG6207" s="182" t="s">
        <v>17319</v>
      </c>
      <c r="AH6207" s="182" t="s">
        <v>2993</v>
      </c>
      <c r="AI6207" s="182" t="s">
        <v>17315</v>
      </c>
    </row>
    <row r="6208" spans="25:35" x14ac:dyDescent="0.4">
      <c r="Y6208" s="182" t="s">
        <v>11462</v>
      </c>
      <c r="Z6208" s="182">
        <v>2013</v>
      </c>
      <c r="AA6208" s="182">
        <v>3848.3</v>
      </c>
      <c r="AB6208" s="182">
        <v>57</v>
      </c>
      <c r="AC6208" s="182">
        <v>5</v>
      </c>
      <c r="AD6208" s="182">
        <v>2264.9</v>
      </c>
      <c r="AF6208" s="182" t="s">
        <v>2031</v>
      </c>
      <c r="AG6208" s="182" t="s">
        <v>17319</v>
      </c>
      <c r="AH6208" s="182" t="s">
        <v>2993</v>
      </c>
      <c r="AI6208" s="182" t="s">
        <v>17315</v>
      </c>
    </row>
    <row r="6209" spans="25:35" x14ac:dyDescent="0.4">
      <c r="Y6209" s="182" t="s">
        <v>11468</v>
      </c>
      <c r="Z6209" s="182">
        <v>1981</v>
      </c>
      <c r="AA6209" s="182">
        <v>6247.1</v>
      </c>
      <c r="AB6209" s="182">
        <v>189</v>
      </c>
      <c r="AC6209" s="182">
        <v>5</v>
      </c>
      <c r="AD6209" s="182">
        <v>4719.7</v>
      </c>
      <c r="AF6209" s="182" t="s">
        <v>2032</v>
      </c>
      <c r="AG6209" s="182" t="s">
        <v>17319</v>
      </c>
      <c r="AH6209" s="182" t="s">
        <v>2993</v>
      </c>
      <c r="AI6209" s="182" t="s">
        <v>17315</v>
      </c>
    </row>
    <row r="6210" spans="25:35" x14ac:dyDescent="0.4">
      <c r="Y6210" s="182" t="s">
        <v>2033</v>
      </c>
      <c r="Z6210" s="182">
        <v>1981</v>
      </c>
      <c r="AA6210" s="182">
        <v>5289.49</v>
      </c>
      <c r="AB6210" s="182">
        <v>201</v>
      </c>
      <c r="AC6210" s="182">
        <v>5</v>
      </c>
      <c r="AD6210" s="182">
        <v>3934.29</v>
      </c>
      <c r="AF6210" s="182" t="s">
        <v>11455</v>
      </c>
      <c r="AG6210" s="182" t="s">
        <v>17312</v>
      </c>
      <c r="AH6210" s="182" t="s">
        <v>2993</v>
      </c>
      <c r="AI6210" s="182" t="s">
        <v>17315</v>
      </c>
    </row>
    <row r="6211" spans="25:35" x14ac:dyDescent="0.4">
      <c r="Y6211" s="182" t="s">
        <v>2034</v>
      </c>
      <c r="Z6211" s="182">
        <v>1982</v>
      </c>
      <c r="AA6211" s="182">
        <v>5315.6</v>
      </c>
      <c r="AB6211" s="182">
        <v>209</v>
      </c>
      <c r="AC6211" s="182">
        <v>5</v>
      </c>
      <c r="AD6211" s="182">
        <v>3957.3999999999996</v>
      </c>
      <c r="AF6211" s="182" t="s">
        <v>11457</v>
      </c>
      <c r="AG6211" s="182" t="s">
        <v>17312</v>
      </c>
      <c r="AH6211" s="182" t="s">
        <v>2993</v>
      </c>
      <c r="AI6211" s="182" t="s">
        <v>17315</v>
      </c>
    </row>
    <row r="6212" spans="25:35" x14ac:dyDescent="0.4">
      <c r="Y6212" s="182" t="s">
        <v>2035</v>
      </c>
      <c r="Z6212" s="182">
        <v>1983</v>
      </c>
      <c r="AA6212" s="182">
        <v>5326.2</v>
      </c>
      <c r="AB6212" s="182">
        <v>185</v>
      </c>
      <c r="AC6212" s="182">
        <v>5</v>
      </c>
      <c r="AD6212" s="182">
        <v>3972.4</v>
      </c>
      <c r="AF6212" s="182" t="s">
        <v>11458</v>
      </c>
      <c r="AG6212" s="182" t="s">
        <v>17312</v>
      </c>
      <c r="AH6212" s="182" t="s">
        <v>2993</v>
      </c>
      <c r="AI6212" s="182" t="s">
        <v>17322</v>
      </c>
    </row>
    <row r="6213" spans="25:35" x14ac:dyDescent="0.4">
      <c r="Y6213" s="182" t="s">
        <v>2036</v>
      </c>
      <c r="Z6213" s="182">
        <v>1983</v>
      </c>
      <c r="AA6213" s="182">
        <v>6208.52</v>
      </c>
      <c r="AB6213" s="182">
        <v>209</v>
      </c>
      <c r="AC6213" s="182">
        <v>5</v>
      </c>
      <c r="AD6213" s="182">
        <v>4703.92</v>
      </c>
      <c r="AF6213" s="182" t="s">
        <v>11460</v>
      </c>
      <c r="AG6213" s="182" t="s">
        <v>17325</v>
      </c>
      <c r="AH6213" s="182" t="s">
        <v>2993</v>
      </c>
      <c r="AI6213" s="182" t="s">
        <v>17320</v>
      </c>
    </row>
    <row r="6214" spans="25:35" x14ac:dyDescent="0.4">
      <c r="Y6214" s="182" t="s">
        <v>431</v>
      </c>
      <c r="Z6214" s="182">
        <v>1985</v>
      </c>
      <c r="AA6214" s="182">
        <v>4893.8999999999996</v>
      </c>
      <c r="AB6214" s="182">
        <v>152</v>
      </c>
      <c r="AC6214" s="182">
        <v>5</v>
      </c>
      <c r="AD6214" s="182">
        <v>3506.3</v>
      </c>
      <c r="AF6214" s="182" t="s">
        <v>11461</v>
      </c>
      <c r="AG6214" s="182" t="s">
        <v>17319</v>
      </c>
      <c r="AH6214" s="182" t="s">
        <v>2993</v>
      </c>
      <c r="AI6214" s="182" t="s">
        <v>17320</v>
      </c>
    </row>
    <row r="6215" spans="25:35" x14ac:dyDescent="0.4">
      <c r="Y6215" s="182" t="s">
        <v>449</v>
      </c>
      <c r="Z6215" s="182">
        <v>1985</v>
      </c>
      <c r="AA6215" s="182">
        <v>7737.4</v>
      </c>
      <c r="AB6215" s="182">
        <v>231</v>
      </c>
      <c r="AC6215" s="182">
        <v>5</v>
      </c>
      <c r="AD6215" s="182">
        <v>5568.9</v>
      </c>
      <c r="AF6215" s="182" t="s">
        <v>11462</v>
      </c>
      <c r="AG6215" s="182" t="s">
        <v>17312</v>
      </c>
      <c r="AH6215" s="182" t="s">
        <v>2993</v>
      </c>
      <c r="AI6215" s="182" t="s">
        <v>17042</v>
      </c>
    </row>
    <row r="6216" spans="25:35" x14ac:dyDescent="0.4">
      <c r="Y6216" s="182" t="s">
        <v>2037</v>
      </c>
      <c r="Z6216" s="182">
        <v>1986</v>
      </c>
      <c r="AA6216" s="182">
        <v>4926.55</v>
      </c>
      <c r="AB6216" s="182">
        <v>185</v>
      </c>
      <c r="AC6216" s="182">
        <v>5</v>
      </c>
      <c r="AD6216" s="182">
        <v>3529.25</v>
      </c>
      <c r="AF6216" s="182" t="s">
        <v>11463</v>
      </c>
      <c r="AG6216" s="182" t="s">
        <v>17319</v>
      </c>
      <c r="AH6216" s="182" t="s">
        <v>2993</v>
      </c>
      <c r="AI6216" s="182" t="s">
        <v>17320</v>
      </c>
    </row>
    <row r="6217" spans="25:35" x14ac:dyDescent="0.4">
      <c r="Y6217" s="182" t="s">
        <v>2038</v>
      </c>
      <c r="Z6217" s="182">
        <v>1988</v>
      </c>
      <c r="AA6217" s="182">
        <v>4883.6099999999997</v>
      </c>
      <c r="AB6217" s="182">
        <v>151</v>
      </c>
      <c r="AC6217" s="182">
        <v>5</v>
      </c>
      <c r="AD6217" s="182">
        <v>3495.01</v>
      </c>
      <c r="AF6217" s="182" t="s">
        <v>2033</v>
      </c>
      <c r="AG6217" s="182" t="s">
        <v>17325</v>
      </c>
      <c r="AH6217" s="182" t="s">
        <v>2993</v>
      </c>
      <c r="AI6217" s="182" t="s">
        <v>17320</v>
      </c>
    </row>
    <row r="6218" spans="25:35" x14ac:dyDescent="0.4">
      <c r="Y6218" s="182" t="s">
        <v>11467</v>
      </c>
      <c r="Z6218" s="182">
        <v>1989</v>
      </c>
      <c r="AA6218" s="182">
        <v>5430</v>
      </c>
      <c r="AB6218" s="182">
        <v>198</v>
      </c>
      <c r="AC6218" s="182">
        <v>5</v>
      </c>
      <c r="AD6218" s="182">
        <v>4049.9</v>
      </c>
      <c r="AF6218" s="182" t="s">
        <v>2034</v>
      </c>
      <c r="AG6218" s="182" t="s">
        <v>17325</v>
      </c>
      <c r="AH6218" s="182" t="s">
        <v>2993</v>
      </c>
      <c r="AI6218" s="182" t="s">
        <v>17320</v>
      </c>
    </row>
    <row r="6219" spans="25:35" x14ac:dyDescent="0.4">
      <c r="Y6219" s="182" t="s">
        <v>11470</v>
      </c>
      <c r="Z6219" s="182">
        <v>1987</v>
      </c>
      <c r="AA6219" s="182">
        <v>7153</v>
      </c>
      <c r="AB6219" s="182">
        <v>348</v>
      </c>
      <c r="AC6219" s="182">
        <v>5</v>
      </c>
      <c r="AD6219" s="182">
        <v>5410</v>
      </c>
      <c r="AF6219" s="182" t="s">
        <v>2035</v>
      </c>
      <c r="AG6219" s="182" t="s">
        <v>17325</v>
      </c>
      <c r="AH6219" s="182" t="s">
        <v>2993</v>
      </c>
      <c r="AI6219" s="182" t="s">
        <v>17320</v>
      </c>
    </row>
    <row r="6220" spans="25:35" x14ac:dyDescent="0.4">
      <c r="Y6220" s="182" t="s">
        <v>11469</v>
      </c>
      <c r="Z6220" s="182">
        <v>2016</v>
      </c>
      <c r="AA6220" s="182">
        <v>19955.400000000001</v>
      </c>
      <c r="AB6220" s="182">
        <v>206</v>
      </c>
      <c r="AC6220" s="182">
        <v>9</v>
      </c>
      <c r="AD6220" s="182">
        <v>13763.8</v>
      </c>
      <c r="AF6220" s="182" t="s">
        <v>2036</v>
      </c>
      <c r="AG6220" s="182" t="s">
        <v>17319</v>
      </c>
      <c r="AH6220" s="182" t="s">
        <v>2993</v>
      </c>
      <c r="AI6220" s="182" t="s">
        <v>17320</v>
      </c>
    </row>
    <row r="6221" spans="25:35" x14ac:dyDescent="0.4">
      <c r="Y6221" s="182" t="s">
        <v>11474</v>
      </c>
      <c r="Z6221" s="182">
        <v>2018</v>
      </c>
      <c r="AA6221" s="182">
        <v>8841.9</v>
      </c>
      <c r="AB6221" s="182">
        <v>276</v>
      </c>
      <c r="AC6221" s="182">
        <v>5</v>
      </c>
      <c r="AD6221" s="182">
        <v>6095.9</v>
      </c>
      <c r="AF6221" s="182" t="s">
        <v>431</v>
      </c>
      <c r="AG6221" s="182" t="s">
        <v>17319</v>
      </c>
      <c r="AH6221" s="182" t="s">
        <v>2993</v>
      </c>
      <c r="AI6221" s="182" t="s">
        <v>17331</v>
      </c>
    </row>
    <row r="6222" spans="25:35" x14ac:dyDescent="0.4">
      <c r="Y6222" s="182" t="s">
        <v>11471</v>
      </c>
      <c r="Z6222" s="182">
        <v>1991</v>
      </c>
      <c r="AA6222" s="182">
        <v>4894.7</v>
      </c>
      <c r="AB6222" s="182">
        <v>173</v>
      </c>
      <c r="AC6222" s="182">
        <v>5</v>
      </c>
      <c r="AD6222" s="182">
        <v>3498.8</v>
      </c>
      <c r="AF6222" s="182" t="s">
        <v>449</v>
      </c>
      <c r="AG6222" s="182" t="s">
        <v>17319</v>
      </c>
      <c r="AH6222" s="182" t="s">
        <v>2993</v>
      </c>
      <c r="AI6222" s="182" t="s">
        <v>17320</v>
      </c>
    </row>
    <row r="6223" spans="25:35" x14ac:dyDescent="0.4">
      <c r="Y6223" s="182" t="s">
        <v>2039</v>
      </c>
      <c r="Z6223" s="182">
        <v>1989</v>
      </c>
      <c r="AA6223" s="182">
        <v>4929.3999999999996</v>
      </c>
      <c r="AB6223" s="182">
        <v>164</v>
      </c>
      <c r="AC6223" s="182">
        <v>5</v>
      </c>
      <c r="AD6223" s="182">
        <v>3534.2</v>
      </c>
      <c r="AF6223" s="182" t="s">
        <v>2037</v>
      </c>
      <c r="AG6223" s="182" t="s">
        <v>17319</v>
      </c>
      <c r="AH6223" s="182" t="s">
        <v>2993</v>
      </c>
      <c r="AI6223" s="182" t="s">
        <v>17331</v>
      </c>
    </row>
    <row r="6224" spans="25:35" x14ac:dyDescent="0.4">
      <c r="Y6224" s="182" t="s">
        <v>11473</v>
      </c>
      <c r="Z6224" s="182">
        <v>2017</v>
      </c>
      <c r="AA6224" s="182">
        <v>3132.6</v>
      </c>
      <c r="AB6224" s="182">
        <v>36</v>
      </c>
      <c r="AC6224" s="182">
        <v>6</v>
      </c>
      <c r="AD6224" s="182">
        <v>2695.2</v>
      </c>
      <c r="AF6224" s="182" t="s">
        <v>2038</v>
      </c>
      <c r="AG6224" s="182" t="s">
        <v>17319</v>
      </c>
      <c r="AH6224" s="182" t="s">
        <v>2993</v>
      </c>
      <c r="AI6224" s="182" t="s">
        <v>17331</v>
      </c>
    </row>
    <row r="6225" spans="25:35" x14ac:dyDescent="0.4">
      <c r="Y6225" s="182" t="s">
        <v>11477</v>
      </c>
      <c r="Z6225" s="182">
        <v>1991</v>
      </c>
      <c r="AA6225" s="182">
        <v>5871.8</v>
      </c>
      <c r="AB6225" s="182">
        <v>256</v>
      </c>
      <c r="AC6225" s="182">
        <v>9</v>
      </c>
      <c r="AD6225" s="182">
        <v>5871.8</v>
      </c>
      <c r="AF6225" s="182" t="s">
        <v>11467</v>
      </c>
      <c r="AG6225" s="182" t="s">
        <v>17319</v>
      </c>
      <c r="AH6225" s="182" t="s">
        <v>2993</v>
      </c>
      <c r="AI6225" s="182" t="s">
        <v>17320</v>
      </c>
    </row>
    <row r="6226" spans="25:35" x14ac:dyDescent="0.4">
      <c r="Y6226" s="182" t="s">
        <v>11475</v>
      </c>
      <c r="Z6226" s="182">
        <v>1999</v>
      </c>
      <c r="AA6226" s="182">
        <v>8994.7999999999993</v>
      </c>
      <c r="AB6226" s="182">
        <v>310</v>
      </c>
      <c r="AC6226" s="182">
        <v>9</v>
      </c>
      <c r="AD6226" s="182">
        <v>7777</v>
      </c>
      <c r="AF6226" s="182" t="s">
        <v>11468</v>
      </c>
      <c r="AG6226" s="182" t="s">
        <v>17319</v>
      </c>
      <c r="AH6226" s="182" t="s">
        <v>2993</v>
      </c>
      <c r="AI6226" s="182" t="s">
        <v>17320</v>
      </c>
    </row>
    <row r="6227" spans="25:35" x14ac:dyDescent="0.4">
      <c r="Y6227" s="182" t="s">
        <v>393</v>
      </c>
      <c r="Z6227" s="182">
        <v>1984</v>
      </c>
      <c r="AA6227" s="182">
        <v>6548.1</v>
      </c>
      <c r="AB6227" s="182">
        <v>246</v>
      </c>
      <c r="AC6227" s="182">
        <v>9</v>
      </c>
      <c r="AD6227" s="182">
        <v>5833.8</v>
      </c>
      <c r="AF6227" s="182" t="s">
        <v>11469</v>
      </c>
      <c r="AG6227" s="182" t="s">
        <v>17312</v>
      </c>
      <c r="AH6227" s="182" t="s">
        <v>2993</v>
      </c>
      <c r="AI6227" s="182" t="s">
        <v>17332</v>
      </c>
    </row>
    <row r="6228" spans="25:35" x14ac:dyDescent="0.4">
      <c r="Y6228" s="182" t="s">
        <v>11478</v>
      </c>
      <c r="Z6228" s="182">
        <v>1994</v>
      </c>
      <c r="AA6228" s="182">
        <v>8008.7</v>
      </c>
      <c r="AB6228" s="182">
        <v>237</v>
      </c>
      <c r="AC6228" s="182">
        <v>9</v>
      </c>
      <c r="AD6228" s="182">
        <v>6268</v>
      </c>
      <c r="AF6228" s="182" t="s">
        <v>11470</v>
      </c>
      <c r="AG6228" s="182" t="s">
        <v>17319</v>
      </c>
      <c r="AH6228" s="182" t="s">
        <v>2993</v>
      </c>
      <c r="AI6228" s="182" t="s">
        <v>17326</v>
      </c>
    </row>
    <row r="6229" spans="25:35" x14ac:dyDescent="0.4">
      <c r="Y6229" s="182" t="s">
        <v>11480</v>
      </c>
      <c r="Z6229" s="182">
        <v>2015</v>
      </c>
      <c r="AA6229" s="182">
        <v>10036.299999999999</v>
      </c>
      <c r="AB6229" s="182">
        <v>141</v>
      </c>
      <c r="AC6229" s="182">
        <v>9</v>
      </c>
      <c r="AD6229" s="182">
        <v>7330.2</v>
      </c>
      <c r="AF6229" s="182" t="s">
        <v>11471</v>
      </c>
      <c r="AG6229" s="182" t="s">
        <v>17319</v>
      </c>
      <c r="AH6229" s="182" t="s">
        <v>2993</v>
      </c>
      <c r="AI6229" s="182" t="s">
        <v>17320</v>
      </c>
    </row>
    <row r="6230" spans="25:35" x14ac:dyDescent="0.4">
      <c r="Y6230" s="182" t="s">
        <v>11481</v>
      </c>
      <c r="Z6230" s="182">
        <v>1965</v>
      </c>
      <c r="AA6230" s="182">
        <v>500</v>
      </c>
      <c r="AB6230" s="182">
        <v>50</v>
      </c>
      <c r="AC6230" s="182">
        <v>2</v>
      </c>
      <c r="AD6230" s="182">
        <v>481.6</v>
      </c>
      <c r="AF6230" s="182" t="s">
        <v>2039</v>
      </c>
      <c r="AG6230" s="182" t="s">
        <v>17319</v>
      </c>
      <c r="AH6230" s="182" t="s">
        <v>2993</v>
      </c>
      <c r="AI6230" s="182" t="s">
        <v>17331</v>
      </c>
    </row>
    <row r="6231" spans="25:35" x14ac:dyDescent="0.4">
      <c r="Y6231" s="182" t="s">
        <v>11482</v>
      </c>
      <c r="Z6231" s="182">
        <v>1968</v>
      </c>
      <c r="AA6231" s="182">
        <v>3688.3</v>
      </c>
      <c r="AB6231" s="182">
        <v>208</v>
      </c>
      <c r="AC6231" s="182">
        <v>5</v>
      </c>
      <c r="AD6231" s="182">
        <v>3688.3</v>
      </c>
      <c r="AF6231" s="182" t="s">
        <v>11473</v>
      </c>
      <c r="AG6231" s="182" t="s">
        <v>17312</v>
      </c>
      <c r="AH6231" s="182" t="s">
        <v>2993</v>
      </c>
      <c r="AI6231" s="182" t="s">
        <v>17042</v>
      </c>
    </row>
    <row r="6232" spans="25:35" x14ac:dyDescent="0.4">
      <c r="Y6232" s="182" t="s">
        <v>11483</v>
      </c>
      <c r="Z6232" s="182">
        <v>1968</v>
      </c>
      <c r="AA6232" s="182">
        <v>3205</v>
      </c>
      <c r="AB6232" s="182">
        <v>166</v>
      </c>
      <c r="AC6232" s="182">
        <v>5</v>
      </c>
      <c r="AD6232" s="182">
        <v>3205</v>
      </c>
      <c r="AF6232" s="182" t="s">
        <v>11474</v>
      </c>
      <c r="AG6232" s="182" t="s">
        <v>17312</v>
      </c>
      <c r="AH6232" s="182" t="s">
        <v>2993</v>
      </c>
      <c r="AI6232" s="182" t="s">
        <v>17320</v>
      </c>
    </row>
    <row r="6233" spans="25:35" x14ac:dyDescent="0.4">
      <c r="Y6233" s="182" t="s">
        <v>11484</v>
      </c>
      <c r="Z6233" s="182">
        <v>2001</v>
      </c>
      <c r="AA6233" s="182">
        <v>4600</v>
      </c>
      <c r="AB6233" s="182">
        <v>179</v>
      </c>
      <c r="AC6233" s="182">
        <v>9</v>
      </c>
      <c r="AD6233" s="182">
        <v>4600</v>
      </c>
      <c r="AF6233" s="182" t="s">
        <v>11475</v>
      </c>
      <c r="AG6233" s="182" t="s">
        <v>17319</v>
      </c>
      <c r="AH6233" s="182" t="s">
        <v>2993</v>
      </c>
      <c r="AI6233" s="182" t="s">
        <v>17315</v>
      </c>
    </row>
    <row r="6234" spans="25:35" x14ac:dyDescent="0.4">
      <c r="Y6234" s="182" t="s">
        <v>11485</v>
      </c>
      <c r="Z6234" s="182">
        <v>1988</v>
      </c>
      <c r="AA6234" s="182">
        <v>6561.4</v>
      </c>
      <c r="AB6234" s="182">
        <v>243</v>
      </c>
      <c r="AC6234" s="182">
        <v>9</v>
      </c>
      <c r="AD6234" s="182">
        <v>5844</v>
      </c>
      <c r="AF6234" s="182" t="s">
        <v>11477</v>
      </c>
      <c r="AG6234" s="182" t="s">
        <v>17319</v>
      </c>
      <c r="AH6234" s="182" t="s">
        <v>2993</v>
      </c>
      <c r="AI6234" s="182" t="s">
        <v>17322</v>
      </c>
    </row>
    <row r="6235" spans="25:35" x14ac:dyDescent="0.4">
      <c r="Y6235" s="182" t="s">
        <v>11486</v>
      </c>
      <c r="Z6235" s="182">
        <v>1988</v>
      </c>
      <c r="AA6235" s="182">
        <v>8029.8</v>
      </c>
      <c r="AB6235" s="182">
        <v>281</v>
      </c>
      <c r="AC6235" s="182">
        <v>9</v>
      </c>
      <c r="AD6235" s="182">
        <v>5819.3</v>
      </c>
      <c r="AF6235" s="182" t="s">
        <v>11478</v>
      </c>
      <c r="AG6235" s="182" t="s">
        <v>17319</v>
      </c>
      <c r="AH6235" s="182" t="s">
        <v>2993</v>
      </c>
      <c r="AI6235" s="182" t="s">
        <v>17322</v>
      </c>
    </row>
    <row r="6236" spans="25:35" x14ac:dyDescent="0.4">
      <c r="Y6236" s="182" t="s">
        <v>11487</v>
      </c>
      <c r="Z6236" s="182">
        <v>1981</v>
      </c>
      <c r="AA6236" s="182">
        <v>18779.3</v>
      </c>
      <c r="AB6236" s="182">
        <v>481</v>
      </c>
      <c r="AC6236" s="182">
        <v>9</v>
      </c>
      <c r="AD6236" s="182">
        <v>14226.699999999999</v>
      </c>
      <c r="AF6236" s="182" t="s">
        <v>393</v>
      </c>
      <c r="AG6236" s="182" t="s">
        <v>17319</v>
      </c>
      <c r="AH6236" s="182" t="s">
        <v>17564</v>
      </c>
      <c r="AI6236" s="182" t="s">
        <v>17322</v>
      </c>
    </row>
    <row r="6237" spans="25:35" x14ac:dyDescent="0.4">
      <c r="Y6237" s="182" t="s">
        <v>11489</v>
      </c>
      <c r="Z6237" s="182">
        <v>1980</v>
      </c>
      <c r="AA6237" s="182">
        <v>9105.7000000000007</v>
      </c>
      <c r="AB6237" s="182">
        <v>317</v>
      </c>
      <c r="AC6237" s="182">
        <v>9</v>
      </c>
      <c r="AD6237" s="182">
        <v>7884</v>
      </c>
      <c r="AF6237" s="182" t="s">
        <v>11480</v>
      </c>
      <c r="AG6237" s="182" t="s">
        <v>17312</v>
      </c>
      <c r="AH6237" s="182" t="s">
        <v>2993</v>
      </c>
      <c r="AI6237" s="182" t="s">
        <v>17322</v>
      </c>
    </row>
    <row r="6238" spans="25:35" x14ac:dyDescent="0.4">
      <c r="Y6238" s="182" t="s">
        <v>11491</v>
      </c>
      <c r="Z6238" s="182">
        <v>1974</v>
      </c>
      <c r="AA6238" s="182">
        <v>3671</v>
      </c>
      <c r="AB6238" s="182">
        <v>112</v>
      </c>
      <c r="AC6238" s="182">
        <v>5</v>
      </c>
      <c r="AD6238" s="182">
        <v>3671</v>
      </c>
      <c r="AF6238" s="182" t="s">
        <v>11481</v>
      </c>
      <c r="AG6238" s="182" t="s">
        <v>17312</v>
      </c>
      <c r="AH6238" s="182" t="s">
        <v>2993</v>
      </c>
      <c r="AI6238" s="182" t="s">
        <v>17322</v>
      </c>
    </row>
    <row r="6239" spans="25:35" x14ac:dyDescent="0.4">
      <c r="Y6239" s="182" t="s">
        <v>11493</v>
      </c>
      <c r="Z6239" s="182">
        <v>1976</v>
      </c>
      <c r="AA6239" s="182">
        <v>3713.2</v>
      </c>
      <c r="AB6239" s="182">
        <v>120</v>
      </c>
      <c r="AC6239" s="182">
        <v>5</v>
      </c>
      <c r="AD6239" s="182">
        <v>3713.2</v>
      </c>
      <c r="AF6239" s="182" t="s">
        <v>11482</v>
      </c>
      <c r="AG6239" s="182" t="s">
        <v>17312</v>
      </c>
      <c r="AH6239" s="182" t="s">
        <v>2993</v>
      </c>
      <c r="AI6239" s="182" t="s">
        <v>17315</v>
      </c>
    </row>
    <row r="6240" spans="25:35" x14ac:dyDescent="0.4">
      <c r="Y6240" s="182" t="s">
        <v>2040</v>
      </c>
      <c r="Z6240" s="182">
        <v>1983</v>
      </c>
      <c r="AA6240" s="182">
        <v>4514.8999999999996</v>
      </c>
      <c r="AB6240" s="182">
        <v>173</v>
      </c>
      <c r="AC6240" s="182">
        <v>9</v>
      </c>
      <c r="AD6240" s="182">
        <v>3866</v>
      </c>
      <c r="AF6240" s="182" t="s">
        <v>11483</v>
      </c>
      <c r="AG6240" s="182" t="s">
        <v>17312</v>
      </c>
      <c r="AH6240" s="182" t="s">
        <v>2993</v>
      </c>
      <c r="AI6240" s="182" t="s">
        <v>17315</v>
      </c>
    </row>
    <row r="6241" spans="25:35" x14ac:dyDescent="0.4">
      <c r="Y6241" s="182" t="s">
        <v>450</v>
      </c>
      <c r="Z6241" s="182">
        <v>1972</v>
      </c>
      <c r="AA6241" s="182">
        <v>7746.3</v>
      </c>
      <c r="AB6241" s="182">
        <v>277</v>
      </c>
      <c r="AC6241" s="182">
        <v>5</v>
      </c>
      <c r="AD6241" s="182">
        <v>5838.7</v>
      </c>
      <c r="AF6241" s="182" t="s">
        <v>11484</v>
      </c>
      <c r="AG6241" s="182" t="s">
        <v>17312</v>
      </c>
      <c r="AH6241" s="182" t="s">
        <v>2993</v>
      </c>
      <c r="AI6241" s="182" t="s">
        <v>17042</v>
      </c>
    </row>
    <row r="6242" spans="25:35" x14ac:dyDescent="0.4">
      <c r="Y6242" s="182" t="s">
        <v>11495</v>
      </c>
      <c r="Z6242" s="182">
        <v>1981</v>
      </c>
      <c r="AA6242" s="182">
        <v>8113.8</v>
      </c>
      <c r="AB6242" s="182">
        <v>330</v>
      </c>
      <c r="AC6242" s="182">
        <v>9</v>
      </c>
      <c r="AD6242" s="182">
        <v>8113.8</v>
      </c>
      <c r="AF6242" s="182" t="s">
        <v>11485</v>
      </c>
      <c r="AG6242" s="182" t="s">
        <v>17319</v>
      </c>
      <c r="AH6242" s="182" t="s">
        <v>2993</v>
      </c>
      <c r="AI6242" s="182" t="s">
        <v>17322</v>
      </c>
    </row>
    <row r="6243" spans="25:35" x14ac:dyDescent="0.4">
      <c r="Y6243" s="182" t="s">
        <v>11496</v>
      </c>
      <c r="Z6243" s="182">
        <v>1979</v>
      </c>
      <c r="AA6243" s="182">
        <v>9581.2999999999993</v>
      </c>
      <c r="AB6243" s="182">
        <v>326</v>
      </c>
      <c r="AC6243" s="182">
        <v>9</v>
      </c>
      <c r="AD6243" s="182">
        <v>7144.5</v>
      </c>
      <c r="AF6243" s="182" t="s">
        <v>11486</v>
      </c>
      <c r="AG6243" s="182" t="s">
        <v>17319</v>
      </c>
      <c r="AH6243" s="182" t="s">
        <v>2993</v>
      </c>
      <c r="AI6243" s="182" t="s">
        <v>17322</v>
      </c>
    </row>
    <row r="6244" spans="25:35" x14ac:dyDescent="0.4">
      <c r="Y6244" s="182" t="s">
        <v>11497</v>
      </c>
      <c r="Z6244" s="182">
        <v>1973</v>
      </c>
      <c r="AA6244" s="182">
        <v>4379</v>
      </c>
      <c r="AB6244" s="182">
        <v>208</v>
      </c>
      <c r="AC6244" s="182">
        <v>5</v>
      </c>
      <c r="AD6244" s="182">
        <v>2858</v>
      </c>
      <c r="AF6244" s="182" t="s">
        <v>11487</v>
      </c>
      <c r="AG6244" s="182" t="s">
        <v>17312</v>
      </c>
      <c r="AH6244" s="182" t="s">
        <v>2993</v>
      </c>
      <c r="AI6244" s="182" t="s">
        <v>17332</v>
      </c>
    </row>
    <row r="6245" spans="25:35" x14ac:dyDescent="0.4">
      <c r="Y6245" s="182" t="s">
        <v>11498</v>
      </c>
      <c r="Z6245" s="182">
        <v>1973</v>
      </c>
      <c r="AA6245" s="182">
        <v>2863</v>
      </c>
      <c r="AB6245" s="182">
        <v>208</v>
      </c>
      <c r="AC6245" s="182">
        <v>5</v>
      </c>
      <c r="AD6245" s="182">
        <v>2863</v>
      </c>
      <c r="AF6245" s="182" t="s">
        <v>11489</v>
      </c>
      <c r="AG6245" s="182" t="s">
        <v>17319</v>
      </c>
      <c r="AH6245" s="182" t="s">
        <v>17565</v>
      </c>
      <c r="AI6245" s="182" t="s">
        <v>17315</v>
      </c>
    </row>
    <row r="6246" spans="25:35" x14ac:dyDescent="0.4">
      <c r="Y6246" s="182" t="s">
        <v>11499</v>
      </c>
      <c r="Z6246" s="182">
        <v>1977</v>
      </c>
      <c r="AA6246" s="182">
        <v>3694</v>
      </c>
      <c r="AB6246" s="182">
        <v>154</v>
      </c>
      <c r="AC6246" s="182">
        <v>5</v>
      </c>
      <c r="AD6246" s="182">
        <v>2887</v>
      </c>
      <c r="AF6246" s="182" t="s">
        <v>11491</v>
      </c>
      <c r="AG6246" s="182" t="s">
        <v>17312</v>
      </c>
      <c r="AH6246" s="182" t="s">
        <v>17566</v>
      </c>
      <c r="AI6246" s="182" t="s">
        <v>17315</v>
      </c>
    </row>
    <row r="6247" spans="25:35" x14ac:dyDescent="0.4">
      <c r="Y6247" s="182" t="s">
        <v>11500</v>
      </c>
      <c r="Z6247" s="182">
        <v>1983</v>
      </c>
      <c r="AA6247" s="182">
        <v>4358.5</v>
      </c>
      <c r="AB6247" s="182">
        <v>163</v>
      </c>
      <c r="AC6247" s="182">
        <v>9</v>
      </c>
      <c r="AD6247" s="182">
        <v>3861.5</v>
      </c>
      <c r="AF6247" s="182" t="s">
        <v>11493</v>
      </c>
      <c r="AG6247" s="182" t="s">
        <v>17312</v>
      </c>
      <c r="AH6247" s="182" t="s">
        <v>2993</v>
      </c>
      <c r="AI6247" s="182" t="s">
        <v>17315</v>
      </c>
    </row>
    <row r="6248" spans="25:35" x14ac:dyDescent="0.4">
      <c r="Y6248" s="182" t="s">
        <v>11501</v>
      </c>
      <c r="Z6248" s="182">
        <v>1981</v>
      </c>
      <c r="AA6248" s="182">
        <v>4557.3999999999996</v>
      </c>
      <c r="AB6248" s="182">
        <v>179</v>
      </c>
      <c r="AC6248" s="182">
        <v>9</v>
      </c>
      <c r="AD6248" s="182">
        <v>3873.5</v>
      </c>
      <c r="AF6248" s="182" t="s">
        <v>2040</v>
      </c>
      <c r="AG6248" s="182" t="s">
        <v>17319</v>
      </c>
      <c r="AH6248" s="182" t="s">
        <v>17567</v>
      </c>
      <c r="AI6248" s="182" t="s">
        <v>17042</v>
      </c>
    </row>
    <row r="6249" spans="25:35" x14ac:dyDescent="0.4">
      <c r="Y6249" s="182" t="s">
        <v>11503</v>
      </c>
      <c r="Z6249" s="182">
        <v>1984</v>
      </c>
      <c r="AA6249" s="182">
        <v>7973.1</v>
      </c>
      <c r="AB6249" s="182">
        <v>304</v>
      </c>
      <c r="AC6249" s="182">
        <v>9</v>
      </c>
      <c r="AD6249" s="182">
        <v>6974.08</v>
      </c>
      <c r="AF6249" s="182" t="s">
        <v>450</v>
      </c>
      <c r="AG6249" s="182" t="s">
        <v>17312</v>
      </c>
      <c r="AH6249" s="182" t="s">
        <v>17568</v>
      </c>
      <c r="AI6249" s="182" t="s">
        <v>17314</v>
      </c>
    </row>
    <row r="6250" spans="25:35" x14ac:dyDescent="0.4">
      <c r="Y6250" s="182" t="s">
        <v>11504</v>
      </c>
      <c r="Z6250" s="182">
        <v>1959</v>
      </c>
      <c r="AA6250" s="182">
        <v>322.8</v>
      </c>
      <c r="AB6250" s="182">
        <v>14</v>
      </c>
      <c r="AC6250" s="182">
        <v>2</v>
      </c>
      <c r="AD6250" s="182">
        <v>285.2</v>
      </c>
      <c r="AF6250" s="182" t="s">
        <v>11495</v>
      </c>
      <c r="AG6250" s="182" t="s">
        <v>17319</v>
      </c>
      <c r="AH6250" s="182" t="s">
        <v>17569</v>
      </c>
      <c r="AI6250" s="182" t="s">
        <v>17315</v>
      </c>
    </row>
    <row r="6251" spans="25:35" x14ac:dyDescent="0.4">
      <c r="Y6251" s="182" t="s">
        <v>11506</v>
      </c>
      <c r="Z6251" s="182">
        <v>1960</v>
      </c>
      <c r="AA6251" s="182">
        <v>309.10000000000002</v>
      </c>
      <c r="AB6251" s="182">
        <v>18</v>
      </c>
      <c r="AC6251" s="182">
        <v>2</v>
      </c>
      <c r="AD6251" s="182">
        <v>289.8</v>
      </c>
      <c r="AF6251" s="182" t="s">
        <v>11496</v>
      </c>
      <c r="AG6251" s="182" t="s">
        <v>17319</v>
      </c>
      <c r="AH6251" s="182" t="s">
        <v>17570</v>
      </c>
      <c r="AI6251" s="182" t="s">
        <v>17315</v>
      </c>
    </row>
    <row r="6252" spans="25:35" x14ac:dyDescent="0.4">
      <c r="Y6252" s="182" t="s">
        <v>11507</v>
      </c>
      <c r="Z6252" s="182">
        <v>1960</v>
      </c>
      <c r="AA6252" s="182">
        <v>313.39999999999998</v>
      </c>
      <c r="AB6252" s="182">
        <v>18</v>
      </c>
      <c r="AC6252" s="182">
        <v>2</v>
      </c>
      <c r="AD6252" s="182">
        <v>291.10000000000002</v>
      </c>
      <c r="AF6252" s="182" t="s">
        <v>11497</v>
      </c>
      <c r="AG6252" s="182" t="s">
        <v>17312</v>
      </c>
      <c r="AH6252" s="182" t="s">
        <v>2993</v>
      </c>
      <c r="AI6252" s="182" t="s">
        <v>17315</v>
      </c>
    </row>
    <row r="6253" spans="25:35" x14ac:dyDescent="0.4">
      <c r="Y6253" s="182" t="s">
        <v>11508</v>
      </c>
      <c r="Z6253" s="182">
        <v>1959</v>
      </c>
      <c r="AA6253" s="182">
        <v>309.2</v>
      </c>
      <c r="AB6253" s="182">
        <v>14</v>
      </c>
      <c r="AC6253" s="182">
        <v>2</v>
      </c>
      <c r="AD6253" s="182">
        <v>287.5</v>
      </c>
      <c r="AF6253" s="182" t="s">
        <v>11498</v>
      </c>
      <c r="AG6253" s="182" t="s">
        <v>17312</v>
      </c>
      <c r="AH6253" s="182" t="s">
        <v>2993</v>
      </c>
      <c r="AI6253" s="182" t="s">
        <v>17315</v>
      </c>
    </row>
    <row r="6254" spans="25:35" x14ac:dyDescent="0.4">
      <c r="Y6254" s="182" t="s">
        <v>11509</v>
      </c>
      <c r="Z6254" s="182">
        <v>1959</v>
      </c>
      <c r="AA6254" s="182">
        <v>303.7</v>
      </c>
      <c r="AB6254" s="182">
        <v>21</v>
      </c>
      <c r="AC6254" s="182">
        <v>2</v>
      </c>
      <c r="AD6254" s="182">
        <v>303.7</v>
      </c>
      <c r="AF6254" s="182" t="s">
        <v>11499</v>
      </c>
      <c r="AG6254" s="182" t="s">
        <v>17312</v>
      </c>
      <c r="AH6254" s="182" t="s">
        <v>2993</v>
      </c>
      <c r="AI6254" s="182" t="s">
        <v>17315</v>
      </c>
    </row>
    <row r="6255" spans="25:35" x14ac:dyDescent="0.4">
      <c r="Y6255" s="182" t="s">
        <v>11513</v>
      </c>
      <c r="Z6255" s="182">
        <v>2004</v>
      </c>
      <c r="AA6255" s="182">
        <v>15082.6</v>
      </c>
      <c r="AB6255" s="182">
        <v>288</v>
      </c>
      <c r="AC6255" s="182">
        <v>10</v>
      </c>
      <c r="AD6255" s="182">
        <v>11799.5</v>
      </c>
      <c r="AF6255" s="182" t="s">
        <v>11500</v>
      </c>
      <c r="AG6255" s="182" t="s">
        <v>17319</v>
      </c>
      <c r="AH6255" s="182" t="s">
        <v>17571</v>
      </c>
      <c r="AI6255" s="182" t="s">
        <v>17042</v>
      </c>
    </row>
    <row r="6256" spans="25:35" x14ac:dyDescent="0.4">
      <c r="Y6256" s="182" t="s">
        <v>11510</v>
      </c>
      <c r="Z6256" s="182">
        <v>1988</v>
      </c>
      <c r="AA6256" s="182">
        <v>9256.7000000000007</v>
      </c>
      <c r="AB6256" s="182">
        <v>378</v>
      </c>
      <c r="AC6256" s="182">
        <v>9</v>
      </c>
      <c r="AD6256" s="182">
        <v>8471</v>
      </c>
      <c r="AF6256" s="182" t="s">
        <v>11501</v>
      </c>
      <c r="AG6256" s="182" t="s">
        <v>17319</v>
      </c>
      <c r="AH6256" s="182" t="s">
        <v>17572</v>
      </c>
      <c r="AI6256" s="182" t="s">
        <v>17042</v>
      </c>
    </row>
    <row r="6257" spans="25:35" x14ac:dyDescent="0.4">
      <c r="Y6257" s="182" t="s">
        <v>394</v>
      </c>
      <c r="Z6257" s="182">
        <v>1990</v>
      </c>
      <c r="AA6257" s="182">
        <v>7874.4</v>
      </c>
      <c r="AB6257" s="182">
        <v>407</v>
      </c>
      <c r="AC6257" s="182">
        <v>9</v>
      </c>
      <c r="AD6257" s="182">
        <v>4787.6000000000004</v>
      </c>
      <c r="AF6257" s="182" t="s">
        <v>11503</v>
      </c>
      <c r="AG6257" s="182" t="s">
        <v>17319</v>
      </c>
      <c r="AH6257" s="182" t="s">
        <v>17573</v>
      </c>
      <c r="AI6257" s="182" t="s">
        <v>17315</v>
      </c>
    </row>
    <row r="6258" spans="25:35" x14ac:dyDescent="0.4">
      <c r="Y6258" s="182" t="s">
        <v>11514</v>
      </c>
      <c r="Z6258" s="182">
        <v>1985</v>
      </c>
      <c r="AA6258" s="182">
        <v>8044.6</v>
      </c>
      <c r="AB6258" s="182">
        <v>331</v>
      </c>
      <c r="AC6258" s="182">
        <v>9</v>
      </c>
      <c r="AD6258" s="182">
        <v>6888.8</v>
      </c>
      <c r="AF6258" s="182" t="s">
        <v>11504</v>
      </c>
      <c r="AG6258" s="182" t="s">
        <v>17312</v>
      </c>
      <c r="AH6258" s="182" t="s">
        <v>17574</v>
      </c>
      <c r="AI6258" s="182" t="s">
        <v>17040</v>
      </c>
    </row>
    <row r="6259" spans="25:35" x14ac:dyDescent="0.4">
      <c r="Y6259" s="182" t="s">
        <v>11515</v>
      </c>
      <c r="Z6259" s="182">
        <v>1971</v>
      </c>
      <c r="AA6259" s="182">
        <v>5945.6</v>
      </c>
      <c r="AB6259" s="182">
        <v>209</v>
      </c>
      <c r="AC6259" s="182">
        <v>5</v>
      </c>
      <c r="AD6259" s="182">
        <v>4379</v>
      </c>
      <c r="AF6259" s="182" t="s">
        <v>11506</v>
      </c>
      <c r="AG6259" s="182" t="s">
        <v>17312</v>
      </c>
      <c r="AH6259" s="182" t="s">
        <v>17575</v>
      </c>
      <c r="AI6259" s="182" t="s">
        <v>17040</v>
      </c>
    </row>
    <row r="6260" spans="25:35" x14ac:dyDescent="0.4">
      <c r="Y6260" s="182" t="s">
        <v>11518</v>
      </c>
      <c r="Z6260" s="182">
        <v>1986</v>
      </c>
      <c r="AA6260" s="182">
        <v>8130.5</v>
      </c>
      <c r="AB6260" s="182">
        <v>323</v>
      </c>
      <c r="AC6260" s="182">
        <v>9</v>
      </c>
      <c r="AD6260" s="182">
        <v>7378.4</v>
      </c>
      <c r="AF6260" s="182" t="s">
        <v>11507</v>
      </c>
      <c r="AG6260" s="182" t="s">
        <v>17312</v>
      </c>
      <c r="AH6260" s="182" t="s">
        <v>17575</v>
      </c>
      <c r="AI6260" s="182" t="s">
        <v>17040</v>
      </c>
    </row>
    <row r="6261" spans="25:35" x14ac:dyDescent="0.4">
      <c r="Y6261" s="182" t="s">
        <v>395</v>
      </c>
      <c r="Z6261" s="182">
        <v>1988</v>
      </c>
      <c r="AA6261" s="182">
        <v>8210.9</v>
      </c>
      <c r="AB6261" s="182">
        <v>359</v>
      </c>
      <c r="AC6261" s="182">
        <v>9</v>
      </c>
      <c r="AD6261" s="182">
        <v>6989.5</v>
      </c>
      <c r="AF6261" s="182" t="s">
        <v>11508</v>
      </c>
      <c r="AG6261" s="182" t="s">
        <v>17312</v>
      </c>
      <c r="AH6261" s="182" t="s">
        <v>17576</v>
      </c>
      <c r="AI6261" s="182" t="s">
        <v>17040</v>
      </c>
    </row>
    <row r="6262" spans="25:35" x14ac:dyDescent="0.4">
      <c r="Y6262" s="182" t="s">
        <v>396</v>
      </c>
      <c r="Z6262" s="182">
        <v>1989</v>
      </c>
      <c r="AA6262" s="182">
        <v>8183.4</v>
      </c>
      <c r="AB6262" s="182">
        <v>335</v>
      </c>
      <c r="AC6262" s="182">
        <v>9</v>
      </c>
      <c r="AD6262" s="182">
        <v>7040.2</v>
      </c>
      <c r="AF6262" s="182" t="s">
        <v>11509</v>
      </c>
      <c r="AG6262" s="182" t="s">
        <v>17312</v>
      </c>
      <c r="AH6262" s="182" t="s">
        <v>2993</v>
      </c>
      <c r="AI6262" s="182" t="s">
        <v>17040</v>
      </c>
    </row>
    <row r="6263" spans="25:35" x14ac:dyDescent="0.4">
      <c r="Y6263" s="182" t="s">
        <v>397</v>
      </c>
      <c r="Z6263" s="182">
        <v>1959</v>
      </c>
      <c r="AA6263" s="182">
        <v>312</v>
      </c>
      <c r="AB6263" s="182">
        <v>21</v>
      </c>
      <c r="AC6263" s="182">
        <v>2</v>
      </c>
      <c r="AD6263" s="182">
        <v>312</v>
      </c>
      <c r="AF6263" s="182" t="s">
        <v>11510</v>
      </c>
      <c r="AG6263" s="182" t="s">
        <v>17312</v>
      </c>
      <c r="AH6263" s="182" t="s">
        <v>17577</v>
      </c>
      <c r="AI6263" s="182" t="s">
        <v>17315</v>
      </c>
    </row>
    <row r="6264" spans="25:35" x14ac:dyDescent="0.4">
      <c r="Y6264" s="182" t="s">
        <v>11519</v>
      </c>
      <c r="Z6264" s="182">
        <v>1958</v>
      </c>
      <c r="AA6264" s="182">
        <v>314.89999999999998</v>
      </c>
      <c r="AB6264" s="182">
        <v>14</v>
      </c>
      <c r="AC6264" s="182">
        <v>2</v>
      </c>
      <c r="AD6264" s="182">
        <v>314.89999999999998</v>
      </c>
      <c r="AF6264" s="182" t="s">
        <v>394</v>
      </c>
      <c r="AG6264" s="182" t="s">
        <v>17312</v>
      </c>
      <c r="AH6264" s="182" t="s">
        <v>17577</v>
      </c>
      <c r="AI6264" s="182" t="s">
        <v>17042</v>
      </c>
    </row>
    <row r="6265" spans="25:35" x14ac:dyDescent="0.4">
      <c r="Y6265" s="182" t="s">
        <v>11521</v>
      </c>
      <c r="Z6265" s="182">
        <v>1959</v>
      </c>
      <c r="AA6265" s="182">
        <v>306.60000000000002</v>
      </c>
      <c r="AB6265" s="182">
        <v>21</v>
      </c>
      <c r="AC6265" s="182">
        <v>2</v>
      </c>
      <c r="AD6265" s="182">
        <v>306.60000000000002</v>
      </c>
      <c r="AF6265" s="182" t="s">
        <v>11513</v>
      </c>
      <c r="AG6265" s="182" t="s">
        <v>17319</v>
      </c>
      <c r="AH6265" s="182" t="s">
        <v>2993</v>
      </c>
      <c r="AI6265" s="182" t="s">
        <v>17331</v>
      </c>
    </row>
    <row r="6266" spans="25:35" x14ac:dyDescent="0.4">
      <c r="Y6266" s="182" t="s">
        <v>398</v>
      </c>
      <c r="Z6266" s="182">
        <v>1959</v>
      </c>
      <c r="AA6266" s="182">
        <v>312.7</v>
      </c>
      <c r="AB6266" s="182">
        <v>17</v>
      </c>
      <c r="AC6266" s="182">
        <v>2</v>
      </c>
      <c r="AD6266" s="182">
        <v>290.7</v>
      </c>
      <c r="AF6266" s="182" t="s">
        <v>11514</v>
      </c>
      <c r="AG6266" s="182" t="s">
        <v>17319</v>
      </c>
      <c r="AH6266" s="182" t="s">
        <v>17578</v>
      </c>
      <c r="AI6266" s="182" t="s">
        <v>17315</v>
      </c>
    </row>
    <row r="6267" spans="25:35" x14ac:dyDescent="0.4">
      <c r="Y6267" s="182" t="s">
        <v>11524</v>
      </c>
      <c r="Z6267" s="182">
        <v>1958</v>
      </c>
      <c r="AA6267" s="182">
        <v>306.7</v>
      </c>
      <c r="AB6267" s="182">
        <v>20</v>
      </c>
      <c r="AC6267" s="182">
        <v>2</v>
      </c>
      <c r="AD6267" s="182">
        <v>284.3</v>
      </c>
      <c r="AF6267" s="182" t="s">
        <v>11515</v>
      </c>
      <c r="AG6267" s="182" t="s">
        <v>17312</v>
      </c>
      <c r="AH6267" s="182" t="s">
        <v>17579</v>
      </c>
      <c r="AI6267" s="182" t="s">
        <v>17320</v>
      </c>
    </row>
    <row r="6268" spans="25:35" x14ac:dyDescent="0.4">
      <c r="Y6268" s="182" t="s">
        <v>11525</v>
      </c>
      <c r="Z6268" s="182">
        <v>1972</v>
      </c>
      <c r="AA6268" s="182">
        <v>6685.1</v>
      </c>
      <c r="AB6268" s="182">
        <v>205</v>
      </c>
      <c r="AC6268" s="182">
        <v>5</v>
      </c>
      <c r="AD6268" s="182">
        <v>5889.9</v>
      </c>
      <c r="AF6268" s="182" t="s">
        <v>395</v>
      </c>
      <c r="AG6268" s="182" t="s">
        <v>17319</v>
      </c>
      <c r="AH6268" s="182" t="s">
        <v>17580</v>
      </c>
      <c r="AI6268" s="182" t="s">
        <v>17315</v>
      </c>
    </row>
    <row r="6269" spans="25:35" x14ac:dyDescent="0.4">
      <c r="Y6269" s="182" t="s">
        <v>11526</v>
      </c>
      <c r="Z6269" s="182">
        <v>1969</v>
      </c>
      <c r="AA6269" s="182">
        <v>3191.62</v>
      </c>
      <c r="AB6269" s="182">
        <v>136</v>
      </c>
      <c r="AC6269" s="182">
        <v>5</v>
      </c>
      <c r="AD6269" s="182">
        <v>3191.62</v>
      </c>
      <c r="AF6269" s="182" t="s">
        <v>396</v>
      </c>
      <c r="AG6269" s="182" t="s">
        <v>17319</v>
      </c>
      <c r="AH6269" s="182" t="s">
        <v>17581</v>
      </c>
      <c r="AI6269" s="182" t="s">
        <v>17315</v>
      </c>
    </row>
    <row r="6270" spans="25:35" x14ac:dyDescent="0.4">
      <c r="Y6270" s="182" t="s">
        <v>11528</v>
      </c>
      <c r="Z6270" s="182">
        <v>1970</v>
      </c>
      <c r="AA6270" s="182">
        <v>3507.72</v>
      </c>
      <c r="AB6270" s="182">
        <v>151</v>
      </c>
      <c r="AC6270" s="182">
        <v>5</v>
      </c>
      <c r="AD6270" s="182">
        <v>3181</v>
      </c>
      <c r="AF6270" s="182" t="s">
        <v>11518</v>
      </c>
      <c r="AG6270" s="182" t="s">
        <v>17319</v>
      </c>
      <c r="AH6270" s="182" t="s">
        <v>17582</v>
      </c>
      <c r="AI6270" s="182" t="s">
        <v>17315</v>
      </c>
    </row>
    <row r="6271" spans="25:35" x14ac:dyDescent="0.4">
      <c r="Y6271" s="182" t="s">
        <v>2041</v>
      </c>
      <c r="Z6271" s="182">
        <v>1982</v>
      </c>
      <c r="AA6271" s="182">
        <v>4219.6000000000004</v>
      </c>
      <c r="AB6271" s="182">
        <v>148</v>
      </c>
      <c r="AC6271" s="182">
        <v>5</v>
      </c>
      <c r="AD6271" s="182">
        <v>3700.1</v>
      </c>
      <c r="AF6271" s="182" t="s">
        <v>397</v>
      </c>
      <c r="AG6271" s="182" t="s">
        <v>17312</v>
      </c>
      <c r="AH6271" s="182" t="s">
        <v>2993</v>
      </c>
      <c r="AI6271" s="182" t="s">
        <v>17040</v>
      </c>
    </row>
    <row r="6272" spans="25:35" x14ac:dyDescent="0.4">
      <c r="Y6272" s="182" t="s">
        <v>11530</v>
      </c>
      <c r="Z6272" s="182">
        <v>1982</v>
      </c>
      <c r="AA6272" s="182">
        <v>8081.5</v>
      </c>
      <c r="AB6272" s="182">
        <v>323</v>
      </c>
      <c r="AC6272" s="182">
        <v>9</v>
      </c>
      <c r="AD6272" s="182">
        <v>7095.1</v>
      </c>
      <c r="AF6272" s="182" t="s">
        <v>11519</v>
      </c>
      <c r="AG6272" s="182" t="s">
        <v>17312</v>
      </c>
      <c r="AH6272" s="182" t="s">
        <v>17583</v>
      </c>
      <c r="AI6272" s="182" t="s">
        <v>17040</v>
      </c>
    </row>
    <row r="6273" spans="25:35" x14ac:dyDescent="0.4">
      <c r="Y6273" s="182" t="s">
        <v>11531</v>
      </c>
      <c r="Z6273" s="182">
        <v>1983</v>
      </c>
      <c r="AA6273" s="182">
        <v>4554.7</v>
      </c>
      <c r="AB6273" s="182">
        <v>178</v>
      </c>
      <c r="AC6273" s="182">
        <v>5</v>
      </c>
      <c r="AD6273" s="182">
        <v>3971.7</v>
      </c>
      <c r="AF6273" s="182" t="s">
        <v>11521</v>
      </c>
      <c r="AG6273" s="182" t="s">
        <v>17312</v>
      </c>
      <c r="AH6273" s="182" t="s">
        <v>2993</v>
      </c>
      <c r="AI6273" s="182" t="s">
        <v>17040</v>
      </c>
    </row>
    <row r="6274" spans="25:35" x14ac:dyDescent="0.4">
      <c r="Y6274" s="182" t="s">
        <v>11532</v>
      </c>
      <c r="Z6274" s="182">
        <v>1982</v>
      </c>
      <c r="AA6274" s="182">
        <v>8120.2</v>
      </c>
      <c r="AB6274" s="182">
        <v>359</v>
      </c>
      <c r="AC6274" s="182">
        <v>9</v>
      </c>
      <c r="AD6274" s="182">
        <v>6957.49</v>
      </c>
      <c r="AF6274" s="182" t="s">
        <v>398</v>
      </c>
      <c r="AG6274" s="182" t="s">
        <v>17312</v>
      </c>
      <c r="AH6274" s="182" t="s">
        <v>17584</v>
      </c>
      <c r="AI6274" s="182" t="s">
        <v>17040</v>
      </c>
    </row>
    <row r="6275" spans="25:35" x14ac:dyDescent="0.4">
      <c r="Y6275" s="182" t="s">
        <v>11533</v>
      </c>
      <c r="Z6275" s="182">
        <v>1939</v>
      </c>
      <c r="AA6275" s="182">
        <v>536</v>
      </c>
      <c r="AB6275" s="182">
        <v>32</v>
      </c>
      <c r="AC6275" s="182">
        <v>2</v>
      </c>
      <c r="AD6275" s="182">
        <v>536</v>
      </c>
      <c r="AF6275" s="182" t="s">
        <v>11524</v>
      </c>
      <c r="AG6275" s="182" t="s">
        <v>17312</v>
      </c>
      <c r="AH6275" s="182" t="s">
        <v>2993</v>
      </c>
      <c r="AI6275" s="182" t="s">
        <v>17040</v>
      </c>
    </row>
    <row r="6276" spans="25:35" x14ac:dyDescent="0.4">
      <c r="Y6276" s="182" t="s">
        <v>11535</v>
      </c>
      <c r="Z6276" s="182">
        <v>1941</v>
      </c>
      <c r="AA6276" s="182">
        <v>485.6</v>
      </c>
      <c r="AB6276" s="182">
        <v>29</v>
      </c>
      <c r="AC6276" s="182">
        <v>2</v>
      </c>
      <c r="AD6276" s="182">
        <v>484.6</v>
      </c>
      <c r="AF6276" s="182" t="s">
        <v>11525</v>
      </c>
      <c r="AG6276" s="182" t="s">
        <v>17312</v>
      </c>
      <c r="AH6276" s="182" t="s">
        <v>17585</v>
      </c>
      <c r="AI6276" s="182" t="s">
        <v>17320</v>
      </c>
    </row>
    <row r="6277" spans="25:35" x14ac:dyDescent="0.4">
      <c r="Y6277" s="182" t="s">
        <v>11537</v>
      </c>
      <c r="Z6277" s="182">
        <v>1941</v>
      </c>
      <c r="AA6277" s="182">
        <v>484</v>
      </c>
      <c r="AB6277" s="182">
        <v>32</v>
      </c>
      <c r="AC6277" s="182">
        <v>2</v>
      </c>
      <c r="AD6277" s="182">
        <v>484</v>
      </c>
      <c r="AF6277" s="182" t="s">
        <v>11526</v>
      </c>
      <c r="AG6277" s="182" t="s">
        <v>17312</v>
      </c>
      <c r="AH6277" s="182" t="s">
        <v>17586</v>
      </c>
      <c r="AI6277" s="182" t="s">
        <v>17315</v>
      </c>
    </row>
    <row r="6278" spans="25:35" x14ac:dyDescent="0.4">
      <c r="Y6278" s="182" t="s">
        <v>11540</v>
      </c>
      <c r="Z6278" s="182">
        <v>1941</v>
      </c>
      <c r="AA6278" s="182">
        <v>444.74</v>
      </c>
      <c r="AB6278" s="182">
        <v>21</v>
      </c>
      <c r="AC6278" s="182">
        <v>2</v>
      </c>
      <c r="AD6278" s="182">
        <v>444.74</v>
      </c>
      <c r="AF6278" s="182" t="s">
        <v>11528</v>
      </c>
      <c r="AG6278" s="182" t="s">
        <v>17312</v>
      </c>
      <c r="AH6278" s="182" t="s">
        <v>17587</v>
      </c>
      <c r="AI6278" s="182" t="s">
        <v>17315</v>
      </c>
    </row>
    <row r="6279" spans="25:35" x14ac:dyDescent="0.4">
      <c r="Y6279" s="182" t="s">
        <v>11541</v>
      </c>
      <c r="Z6279" s="182">
        <v>1942</v>
      </c>
      <c r="AA6279" s="182">
        <v>501.05</v>
      </c>
      <c r="AB6279" s="182">
        <v>20</v>
      </c>
      <c r="AC6279" s="182">
        <v>2</v>
      </c>
      <c r="AD6279" s="182">
        <v>501.05</v>
      </c>
      <c r="AF6279" s="182" t="s">
        <v>2041</v>
      </c>
      <c r="AG6279" s="182" t="s">
        <v>17319</v>
      </c>
      <c r="AH6279" s="182" t="s">
        <v>17588</v>
      </c>
      <c r="AI6279" s="182" t="s">
        <v>17315</v>
      </c>
    </row>
    <row r="6280" spans="25:35" x14ac:dyDescent="0.4">
      <c r="Y6280" s="182" t="s">
        <v>11542</v>
      </c>
      <c r="Z6280" s="182">
        <v>1970</v>
      </c>
      <c r="AA6280" s="182">
        <v>3193</v>
      </c>
      <c r="AB6280" s="182">
        <v>119</v>
      </c>
      <c r="AC6280" s="182">
        <v>5</v>
      </c>
      <c r="AD6280" s="182">
        <v>2279.9</v>
      </c>
      <c r="AF6280" s="182" t="s">
        <v>11530</v>
      </c>
      <c r="AG6280" s="182" t="s">
        <v>17319</v>
      </c>
      <c r="AH6280" s="182" t="s">
        <v>17589</v>
      </c>
      <c r="AI6280" s="182" t="s">
        <v>17315</v>
      </c>
    </row>
    <row r="6281" spans="25:35" x14ac:dyDescent="0.4">
      <c r="Y6281" s="182" t="s">
        <v>11543</v>
      </c>
      <c r="Z6281" s="182">
        <v>1942</v>
      </c>
      <c r="AA6281" s="182">
        <v>484.9</v>
      </c>
      <c r="AB6281" s="182">
        <v>26</v>
      </c>
      <c r="AC6281" s="182">
        <v>2</v>
      </c>
      <c r="AD6281" s="182">
        <v>484.9</v>
      </c>
      <c r="AF6281" s="182" t="s">
        <v>11531</v>
      </c>
      <c r="AG6281" s="182" t="s">
        <v>17319</v>
      </c>
      <c r="AH6281" s="182" t="s">
        <v>17590</v>
      </c>
      <c r="AI6281" s="182" t="s">
        <v>17331</v>
      </c>
    </row>
    <row r="6282" spans="25:35" x14ac:dyDescent="0.4">
      <c r="Y6282" s="182" t="s">
        <v>11545</v>
      </c>
      <c r="Z6282" s="182">
        <v>1939</v>
      </c>
      <c r="AA6282" s="182">
        <v>536.70000000000005</v>
      </c>
      <c r="AB6282" s="182">
        <v>23</v>
      </c>
      <c r="AC6282" s="182">
        <v>2</v>
      </c>
      <c r="AD6282" s="182">
        <v>536.70000000000005</v>
      </c>
      <c r="AF6282" s="182" t="s">
        <v>11532</v>
      </c>
      <c r="AG6282" s="182" t="s">
        <v>17319</v>
      </c>
      <c r="AH6282" s="182" t="s">
        <v>17591</v>
      </c>
      <c r="AI6282" s="182" t="s">
        <v>17315</v>
      </c>
    </row>
    <row r="6283" spans="25:35" x14ac:dyDescent="0.4">
      <c r="Y6283" s="182" t="s">
        <v>11546</v>
      </c>
      <c r="Z6283" s="182">
        <v>1939</v>
      </c>
      <c r="AA6283" s="182">
        <v>525.5</v>
      </c>
      <c r="AB6283" s="182">
        <v>26</v>
      </c>
      <c r="AC6283" s="182">
        <v>2</v>
      </c>
      <c r="AD6283" s="182">
        <v>525.5</v>
      </c>
      <c r="AF6283" s="182" t="s">
        <v>11533</v>
      </c>
      <c r="AG6283" s="182" t="s">
        <v>17327</v>
      </c>
      <c r="AH6283" s="182" t="s">
        <v>2993</v>
      </c>
      <c r="AI6283" s="182" t="s">
        <v>17042</v>
      </c>
    </row>
    <row r="6284" spans="25:35" x14ac:dyDescent="0.4">
      <c r="Y6284" s="182" t="s">
        <v>11547</v>
      </c>
      <c r="Z6284" s="182">
        <v>1969</v>
      </c>
      <c r="AA6284" s="182">
        <v>4076.9</v>
      </c>
      <c r="AB6284" s="182">
        <v>137</v>
      </c>
      <c r="AC6284" s="182">
        <v>5</v>
      </c>
      <c r="AD6284" s="182">
        <v>2068.6</v>
      </c>
      <c r="AF6284" s="182" t="s">
        <v>11535</v>
      </c>
      <c r="AG6284" s="182" t="s">
        <v>17327</v>
      </c>
      <c r="AH6284" s="182" t="s">
        <v>2993</v>
      </c>
      <c r="AI6284" s="182" t="s">
        <v>17042</v>
      </c>
    </row>
    <row r="6285" spans="25:35" x14ac:dyDescent="0.4">
      <c r="Y6285" s="182" t="s">
        <v>11548</v>
      </c>
      <c r="Z6285" s="182">
        <v>1970</v>
      </c>
      <c r="AA6285" s="182">
        <v>3105.2</v>
      </c>
      <c r="AB6285" s="182">
        <v>143</v>
      </c>
      <c r="AC6285" s="182">
        <v>5</v>
      </c>
      <c r="AD6285" s="182">
        <v>2063.4</v>
      </c>
      <c r="AF6285" s="182" t="s">
        <v>11537</v>
      </c>
      <c r="AG6285" s="182" t="s">
        <v>17327</v>
      </c>
      <c r="AH6285" s="182" t="s">
        <v>2993</v>
      </c>
      <c r="AI6285" s="182" t="s">
        <v>17042</v>
      </c>
    </row>
    <row r="6286" spans="25:35" x14ac:dyDescent="0.4">
      <c r="Y6286" s="182" t="s">
        <v>11549</v>
      </c>
      <c r="Z6286" s="182">
        <v>1941</v>
      </c>
      <c r="AA6286" s="182">
        <v>431.1</v>
      </c>
      <c r="AB6286" s="182">
        <v>20</v>
      </c>
      <c r="AC6286" s="182">
        <v>2</v>
      </c>
      <c r="AD6286" s="182">
        <v>431.1</v>
      </c>
      <c r="AF6286" s="182" t="s">
        <v>11540</v>
      </c>
      <c r="AG6286" s="182" t="s">
        <v>17327</v>
      </c>
      <c r="AH6286" s="182" t="s">
        <v>2993</v>
      </c>
      <c r="AI6286" s="182" t="s">
        <v>17042</v>
      </c>
    </row>
    <row r="6287" spans="25:35" x14ac:dyDescent="0.4">
      <c r="Y6287" s="182" t="s">
        <v>11550</v>
      </c>
      <c r="Z6287" s="182">
        <v>1941</v>
      </c>
      <c r="AA6287" s="182">
        <v>486.27</v>
      </c>
      <c r="AB6287" s="182">
        <v>21</v>
      </c>
      <c r="AC6287" s="182">
        <v>2</v>
      </c>
      <c r="AD6287" s="182">
        <v>486.27</v>
      </c>
      <c r="AF6287" s="182" t="s">
        <v>11541</v>
      </c>
      <c r="AG6287" s="182" t="s">
        <v>17327</v>
      </c>
      <c r="AH6287" s="182" t="s">
        <v>2993</v>
      </c>
      <c r="AI6287" s="182" t="s">
        <v>17042</v>
      </c>
    </row>
    <row r="6288" spans="25:35" x14ac:dyDescent="0.4">
      <c r="Y6288" s="182" t="s">
        <v>11551</v>
      </c>
      <c r="Z6288" s="182">
        <v>1964</v>
      </c>
      <c r="AA6288" s="182">
        <v>1581</v>
      </c>
      <c r="AB6288" s="182">
        <v>104</v>
      </c>
      <c r="AC6288" s="182">
        <v>5</v>
      </c>
      <c r="AD6288" s="182">
        <v>1581</v>
      </c>
      <c r="AF6288" s="182" t="s">
        <v>11542</v>
      </c>
      <c r="AG6288" s="182" t="s">
        <v>17312</v>
      </c>
      <c r="AH6288" s="182" t="s">
        <v>2993</v>
      </c>
      <c r="AI6288" s="182" t="s">
        <v>17315</v>
      </c>
    </row>
    <row r="6289" spans="25:35" x14ac:dyDescent="0.4">
      <c r="Y6289" s="182" t="s">
        <v>11552</v>
      </c>
      <c r="Z6289" s="182">
        <v>1941</v>
      </c>
      <c r="AA6289" s="182">
        <v>483.9</v>
      </c>
      <c r="AB6289" s="182">
        <v>21</v>
      </c>
      <c r="AC6289" s="182">
        <v>2</v>
      </c>
      <c r="AD6289" s="182">
        <v>398.98</v>
      </c>
      <c r="AF6289" s="182" t="s">
        <v>11543</v>
      </c>
      <c r="AG6289" s="182" t="s">
        <v>17327</v>
      </c>
      <c r="AH6289" s="182" t="s">
        <v>2993</v>
      </c>
      <c r="AI6289" s="182" t="s">
        <v>17042</v>
      </c>
    </row>
    <row r="6290" spans="25:35" x14ac:dyDescent="0.4">
      <c r="Y6290" s="182" t="s">
        <v>11554</v>
      </c>
      <c r="Z6290" s="182">
        <v>1960</v>
      </c>
      <c r="AA6290" s="182">
        <v>2257.0700000000002</v>
      </c>
      <c r="AB6290" s="182">
        <v>109</v>
      </c>
      <c r="AC6290" s="182">
        <v>4</v>
      </c>
      <c r="AD6290" s="182">
        <v>2257.0700000000002</v>
      </c>
      <c r="AF6290" s="182" t="s">
        <v>11545</v>
      </c>
      <c r="AG6290" s="182" t="s">
        <v>17327</v>
      </c>
      <c r="AH6290" s="182" t="s">
        <v>2993</v>
      </c>
      <c r="AI6290" s="182" t="s">
        <v>17042</v>
      </c>
    </row>
    <row r="6291" spans="25:35" x14ac:dyDescent="0.4">
      <c r="Y6291" s="182" t="s">
        <v>2042</v>
      </c>
      <c r="Z6291" s="182">
        <v>1961</v>
      </c>
      <c r="AA6291" s="182">
        <v>2700</v>
      </c>
      <c r="AB6291" s="182">
        <v>96</v>
      </c>
      <c r="AC6291" s="182">
        <v>4</v>
      </c>
      <c r="AD6291" s="182">
        <v>2205</v>
      </c>
      <c r="AF6291" s="182" t="s">
        <v>11546</v>
      </c>
      <c r="AG6291" s="182" t="s">
        <v>17327</v>
      </c>
      <c r="AH6291" s="182" t="s">
        <v>2993</v>
      </c>
      <c r="AI6291" s="182" t="s">
        <v>17042</v>
      </c>
    </row>
    <row r="6292" spans="25:35" x14ac:dyDescent="0.4">
      <c r="Y6292" s="182" t="s">
        <v>2043</v>
      </c>
      <c r="Z6292" s="182">
        <v>1961</v>
      </c>
      <c r="AA6292" s="182">
        <v>2571.5</v>
      </c>
      <c r="AB6292" s="182">
        <v>109</v>
      </c>
      <c r="AC6292" s="182">
        <v>4</v>
      </c>
      <c r="AD6292" s="182">
        <v>2571.5</v>
      </c>
      <c r="AF6292" s="182" t="s">
        <v>11547</v>
      </c>
      <c r="AG6292" s="182" t="s">
        <v>17312</v>
      </c>
      <c r="AH6292" s="182" t="s">
        <v>2993</v>
      </c>
      <c r="AI6292" s="182" t="s">
        <v>17315</v>
      </c>
    </row>
    <row r="6293" spans="25:35" x14ac:dyDescent="0.4">
      <c r="Y6293" s="182" t="s">
        <v>11555</v>
      </c>
      <c r="Z6293" s="182">
        <v>1962</v>
      </c>
      <c r="AA6293" s="182">
        <v>3171.7</v>
      </c>
      <c r="AB6293" s="182">
        <v>122</v>
      </c>
      <c r="AC6293" s="182">
        <v>4</v>
      </c>
      <c r="AD6293" s="182">
        <v>2551.6</v>
      </c>
      <c r="AF6293" s="182" t="s">
        <v>11548</v>
      </c>
      <c r="AG6293" s="182" t="s">
        <v>17312</v>
      </c>
      <c r="AH6293" s="182" t="s">
        <v>2993</v>
      </c>
      <c r="AI6293" s="182" t="s">
        <v>17315</v>
      </c>
    </row>
    <row r="6294" spans="25:35" x14ac:dyDescent="0.4">
      <c r="Y6294" s="182" t="s">
        <v>11557</v>
      </c>
      <c r="Z6294" s="182">
        <v>1962</v>
      </c>
      <c r="AA6294" s="182">
        <v>1566.8</v>
      </c>
      <c r="AB6294" s="182">
        <v>72</v>
      </c>
      <c r="AC6294" s="182">
        <v>5</v>
      </c>
      <c r="AD6294" s="182">
        <v>1566.8</v>
      </c>
      <c r="AF6294" s="182" t="s">
        <v>11549</v>
      </c>
      <c r="AG6294" s="182" t="s">
        <v>17327</v>
      </c>
      <c r="AH6294" s="182" t="s">
        <v>2993</v>
      </c>
      <c r="AI6294" s="182" t="s">
        <v>17042</v>
      </c>
    </row>
    <row r="6295" spans="25:35" x14ac:dyDescent="0.4">
      <c r="Y6295" s="182" t="s">
        <v>432</v>
      </c>
      <c r="Z6295" s="182">
        <v>1941</v>
      </c>
      <c r="AA6295" s="182">
        <v>489.1</v>
      </c>
      <c r="AB6295" s="182">
        <v>25</v>
      </c>
      <c r="AC6295" s="182">
        <v>2</v>
      </c>
      <c r="AD6295" s="182">
        <v>489.1</v>
      </c>
      <c r="AF6295" s="182" t="s">
        <v>11550</v>
      </c>
      <c r="AG6295" s="182" t="s">
        <v>17327</v>
      </c>
      <c r="AH6295" s="182" t="s">
        <v>2993</v>
      </c>
      <c r="AI6295" s="182" t="s">
        <v>17042</v>
      </c>
    </row>
    <row r="6296" spans="25:35" x14ac:dyDescent="0.4">
      <c r="Y6296" s="182" t="s">
        <v>11559</v>
      </c>
      <c r="Z6296" s="182">
        <v>1963</v>
      </c>
      <c r="AA6296" s="182">
        <v>1611.9</v>
      </c>
      <c r="AB6296" s="182">
        <v>82</v>
      </c>
      <c r="AC6296" s="182">
        <v>5</v>
      </c>
      <c r="AD6296" s="182">
        <v>1611.9</v>
      </c>
      <c r="AF6296" s="182" t="s">
        <v>11551</v>
      </c>
      <c r="AG6296" s="182" t="s">
        <v>17312</v>
      </c>
      <c r="AH6296" s="182" t="s">
        <v>2993</v>
      </c>
      <c r="AI6296" s="182" t="s">
        <v>17042</v>
      </c>
    </row>
    <row r="6297" spans="25:35" x14ac:dyDescent="0.4">
      <c r="Y6297" s="182" t="s">
        <v>11560</v>
      </c>
      <c r="Z6297" s="182">
        <v>1962</v>
      </c>
      <c r="AA6297" s="182">
        <v>2551.8000000000002</v>
      </c>
      <c r="AB6297" s="182">
        <v>107</v>
      </c>
      <c r="AC6297" s="182">
        <v>4</v>
      </c>
      <c r="AD6297" s="182">
        <v>2551.8000000000002</v>
      </c>
      <c r="AF6297" s="182" t="s">
        <v>11552</v>
      </c>
      <c r="AG6297" s="182" t="s">
        <v>17327</v>
      </c>
      <c r="AH6297" s="182" t="s">
        <v>2993</v>
      </c>
      <c r="AI6297" s="182" t="s">
        <v>17042</v>
      </c>
    </row>
    <row r="6298" spans="25:35" x14ac:dyDescent="0.4">
      <c r="Y6298" s="182" t="s">
        <v>11561</v>
      </c>
      <c r="Z6298" s="182">
        <v>1963</v>
      </c>
      <c r="AA6298" s="182">
        <v>2032.5</v>
      </c>
      <c r="AB6298" s="182">
        <v>93</v>
      </c>
      <c r="AC6298" s="182">
        <v>4</v>
      </c>
      <c r="AD6298" s="182">
        <v>2019.1</v>
      </c>
      <c r="AF6298" s="182" t="s">
        <v>11554</v>
      </c>
      <c r="AG6298" s="182" t="s">
        <v>17312</v>
      </c>
      <c r="AH6298" s="182" t="s">
        <v>2993</v>
      </c>
      <c r="AI6298" s="182" t="s">
        <v>17315</v>
      </c>
    </row>
    <row r="6299" spans="25:35" x14ac:dyDescent="0.4">
      <c r="Y6299" s="182" t="s">
        <v>11562</v>
      </c>
      <c r="Z6299" s="182">
        <v>1941</v>
      </c>
      <c r="AA6299" s="182">
        <v>496.7</v>
      </c>
      <c r="AB6299" s="182">
        <v>21</v>
      </c>
      <c r="AC6299" s="182">
        <v>2</v>
      </c>
      <c r="AD6299" s="182">
        <v>332.2</v>
      </c>
      <c r="AF6299" s="182" t="s">
        <v>2042</v>
      </c>
      <c r="AG6299" s="182" t="s">
        <v>17312</v>
      </c>
      <c r="AH6299" s="182" t="s">
        <v>2993</v>
      </c>
      <c r="AI6299" s="182" t="s">
        <v>17315</v>
      </c>
    </row>
    <row r="6300" spans="25:35" x14ac:dyDescent="0.4">
      <c r="Y6300" s="182" t="s">
        <v>11563</v>
      </c>
      <c r="Z6300" s="182">
        <v>1986</v>
      </c>
      <c r="AA6300" s="182">
        <v>3555.69</v>
      </c>
      <c r="AB6300" s="182">
        <v>294</v>
      </c>
      <c r="AC6300" s="182">
        <v>9</v>
      </c>
      <c r="AD6300" s="182">
        <v>3555.69</v>
      </c>
      <c r="AF6300" s="182" t="s">
        <v>2043</v>
      </c>
      <c r="AG6300" s="182" t="s">
        <v>17312</v>
      </c>
      <c r="AH6300" s="182" t="s">
        <v>2993</v>
      </c>
      <c r="AI6300" s="182" t="s">
        <v>17315</v>
      </c>
    </row>
    <row r="6301" spans="25:35" x14ac:dyDescent="0.4">
      <c r="Y6301" s="182" t="s">
        <v>11564</v>
      </c>
      <c r="Z6301" s="182">
        <v>1941</v>
      </c>
      <c r="AA6301" s="182">
        <v>421.4</v>
      </c>
      <c r="AB6301" s="182">
        <v>21</v>
      </c>
      <c r="AC6301" s="182">
        <v>2</v>
      </c>
      <c r="AD6301" s="182">
        <v>421.4</v>
      </c>
      <c r="AF6301" s="182" t="s">
        <v>11555</v>
      </c>
      <c r="AG6301" s="182" t="s">
        <v>17312</v>
      </c>
      <c r="AH6301" s="182" t="s">
        <v>2993</v>
      </c>
      <c r="AI6301" s="182" t="s">
        <v>17322</v>
      </c>
    </row>
    <row r="6302" spans="25:35" x14ac:dyDescent="0.4">
      <c r="Y6302" s="182" t="s">
        <v>11565</v>
      </c>
      <c r="Z6302" s="182">
        <v>1941</v>
      </c>
      <c r="AA6302" s="182">
        <v>488.6</v>
      </c>
      <c r="AB6302" s="182">
        <v>21</v>
      </c>
      <c r="AC6302" s="182">
        <v>2</v>
      </c>
      <c r="AD6302" s="182">
        <v>436.1</v>
      </c>
      <c r="AF6302" s="182" t="s">
        <v>11557</v>
      </c>
      <c r="AG6302" s="182" t="s">
        <v>17312</v>
      </c>
      <c r="AH6302" s="182" t="s">
        <v>2993</v>
      </c>
      <c r="AI6302" s="182" t="s">
        <v>17042</v>
      </c>
    </row>
    <row r="6303" spans="25:35" x14ac:dyDescent="0.4">
      <c r="Y6303" s="182" t="s">
        <v>11566</v>
      </c>
      <c r="Z6303" s="182">
        <v>1941</v>
      </c>
      <c r="AA6303" s="182">
        <v>429.9</v>
      </c>
      <c r="AB6303" s="182">
        <v>20</v>
      </c>
      <c r="AC6303" s="182">
        <v>2</v>
      </c>
      <c r="AD6303" s="182">
        <v>429.9</v>
      </c>
      <c r="AF6303" s="182" t="s">
        <v>432</v>
      </c>
      <c r="AG6303" s="182" t="s">
        <v>17327</v>
      </c>
      <c r="AH6303" s="182" t="s">
        <v>2993</v>
      </c>
      <c r="AI6303" s="182" t="s">
        <v>17042</v>
      </c>
    </row>
    <row r="6304" spans="25:35" x14ac:dyDescent="0.4">
      <c r="Y6304" s="182" t="s">
        <v>11567</v>
      </c>
      <c r="Z6304" s="182">
        <v>1941</v>
      </c>
      <c r="AA6304" s="182">
        <v>476.9</v>
      </c>
      <c r="AB6304" s="182">
        <v>21</v>
      </c>
      <c r="AC6304" s="182">
        <v>2</v>
      </c>
      <c r="AD6304" s="182">
        <v>476.9</v>
      </c>
      <c r="AF6304" s="182" t="s">
        <v>11559</v>
      </c>
      <c r="AG6304" s="182" t="s">
        <v>17312</v>
      </c>
      <c r="AH6304" s="182" t="s">
        <v>2993</v>
      </c>
      <c r="AI6304" s="182" t="s">
        <v>17042</v>
      </c>
    </row>
    <row r="6305" spans="25:35" x14ac:dyDescent="0.4">
      <c r="Y6305" s="182" t="s">
        <v>11568</v>
      </c>
      <c r="Z6305" s="182">
        <v>1967</v>
      </c>
      <c r="AA6305" s="182">
        <v>3148.7</v>
      </c>
      <c r="AB6305" s="182">
        <v>132</v>
      </c>
      <c r="AC6305" s="182">
        <v>5</v>
      </c>
      <c r="AD6305" s="182">
        <v>3148.7</v>
      </c>
      <c r="AF6305" s="182" t="s">
        <v>11560</v>
      </c>
      <c r="AG6305" s="182" t="s">
        <v>17312</v>
      </c>
      <c r="AH6305" s="182" t="s">
        <v>2993</v>
      </c>
      <c r="AI6305" s="182" t="s">
        <v>17315</v>
      </c>
    </row>
    <row r="6306" spans="25:35" x14ac:dyDescent="0.4">
      <c r="Y6306" s="182" t="s">
        <v>11569</v>
      </c>
      <c r="Z6306" s="182">
        <v>1941</v>
      </c>
      <c r="AA6306" s="182">
        <v>485.6</v>
      </c>
      <c r="AB6306" s="182">
        <v>26</v>
      </c>
      <c r="AC6306" s="182">
        <v>2</v>
      </c>
      <c r="AD6306" s="182">
        <v>485.6</v>
      </c>
      <c r="AF6306" s="182" t="s">
        <v>11561</v>
      </c>
      <c r="AG6306" s="182" t="s">
        <v>17312</v>
      </c>
      <c r="AH6306" s="182" t="s">
        <v>2993</v>
      </c>
      <c r="AI6306" s="182" t="s">
        <v>17322</v>
      </c>
    </row>
    <row r="6307" spans="25:35" x14ac:dyDescent="0.4">
      <c r="Y6307" s="182" t="s">
        <v>11571</v>
      </c>
      <c r="Z6307" s="182">
        <v>2014</v>
      </c>
      <c r="AA6307" s="182">
        <v>3934.2</v>
      </c>
      <c r="AB6307" s="182">
        <v>126</v>
      </c>
      <c r="AC6307" s="182">
        <v>5</v>
      </c>
      <c r="AD6307" s="182">
        <v>2789.8</v>
      </c>
      <c r="AF6307" s="182" t="s">
        <v>11562</v>
      </c>
      <c r="AG6307" s="182" t="s">
        <v>17327</v>
      </c>
      <c r="AH6307" s="182" t="s">
        <v>2993</v>
      </c>
      <c r="AI6307" s="182" t="s">
        <v>17042</v>
      </c>
    </row>
    <row r="6308" spans="25:35" x14ac:dyDescent="0.4">
      <c r="Y6308" s="182" t="s">
        <v>2044</v>
      </c>
      <c r="Z6308" s="182">
        <v>1973</v>
      </c>
      <c r="AA6308" s="182">
        <v>3696.9</v>
      </c>
      <c r="AB6308" s="182">
        <v>130</v>
      </c>
      <c r="AC6308" s="182">
        <v>5</v>
      </c>
      <c r="AD6308" s="182">
        <v>3372.4</v>
      </c>
      <c r="AF6308" s="182" t="s">
        <v>11563</v>
      </c>
      <c r="AG6308" s="182" t="s">
        <v>17312</v>
      </c>
      <c r="AH6308" s="182" t="s">
        <v>2993</v>
      </c>
      <c r="AI6308" s="182" t="s">
        <v>17040</v>
      </c>
    </row>
    <row r="6309" spans="25:35" x14ac:dyDescent="0.4">
      <c r="Y6309" s="182" t="s">
        <v>11574</v>
      </c>
      <c r="Z6309" s="182">
        <v>1998</v>
      </c>
      <c r="AA6309" s="182">
        <v>3751.5</v>
      </c>
      <c r="AB6309" s="182">
        <v>100</v>
      </c>
      <c r="AC6309" s="182">
        <v>5</v>
      </c>
      <c r="AD6309" s="182">
        <v>2657.8</v>
      </c>
      <c r="AF6309" s="182" t="s">
        <v>11564</v>
      </c>
      <c r="AG6309" s="182" t="s">
        <v>17327</v>
      </c>
      <c r="AH6309" s="182" t="s">
        <v>2993</v>
      </c>
      <c r="AI6309" s="182" t="s">
        <v>17042</v>
      </c>
    </row>
    <row r="6310" spans="25:35" x14ac:dyDescent="0.4">
      <c r="Y6310" s="182" t="s">
        <v>2045</v>
      </c>
      <c r="Z6310" s="182">
        <v>1979</v>
      </c>
      <c r="AA6310" s="182">
        <v>9326.9</v>
      </c>
      <c r="AB6310" s="182">
        <v>300</v>
      </c>
      <c r="AC6310" s="182">
        <v>5</v>
      </c>
      <c r="AD6310" s="182">
        <v>6798.9</v>
      </c>
      <c r="AF6310" s="182" t="s">
        <v>11565</v>
      </c>
      <c r="AG6310" s="182" t="s">
        <v>17327</v>
      </c>
      <c r="AH6310" s="182" t="s">
        <v>2993</v>
      </c>
      <c r="AI6310" s="182" t="s">
        <v>17042</v>
      </c>
    </row>
    <row r="6311" spans="25:35" x14ac:dyDescent="0.4">
      <c r="Y6311" s="182" t="s">
        <v>11576</v>
      </c>
      <c r="Z6311" s="182">
        <v>1983</v>
      </c>
      <c r="AA6311" s="182">
        <v>4444.6000000000004</v>
      </c>
      <c r="AB6311" s="182">
        <v>180</v>
      </c>
      <c r="AC6311" s="182">
        <v>5</v>
      </c>
      <c r="AD6311" s="182">
        <v>4006</v>
      </c>
      <c r="AF6311" s="182" t="s">
        <v>11566</v>
      </c>
      <c r="AG6311" s="182" t="s">
        <v>17327</v>
      </c>
      <c r="AH6311" s="182" t="s">
        <v>2993</v>
      </c>
      <c r="AI6311" s="182" t="s">
        <v>17042</v>
      </c>
    </row>
    <row r="6312" spans="25:35" x14ac:dyDescent="0.4">
      <c r="Y6312" s="182" t="s">
        <v>11578</v>
      </c>
      <c r="Z6312" s="182">
        <v>1984</v>
      </c>
      <c r="AA6312" s="182">
        <v>12333.3</v>
      </c>
      <c r="AB6312" s="182">
        <v>396</v>
      </c>
      <c r="AC6312" s="182">
        <v>9</v>
      </c>
      <c r="AD6312" s="182">
        <v>9669.2000000000007</v>
      </c>
      <c r="AF6312" s="182" t="s">
        <v>11567</v>
      </c>
      <c r="AG6312" s="182" t="s">
        <v>17327</v>
      </c>
      <c r="AH6312" s="182" t="s">
        <v>2993</v>
      </c>
      <c r="AI6312" s="182" t="s">
        <v>17042</v>
      </c>
    </row>
    <row r="6313" spans="25:35" x14ac:dyDescent="0.4">
      <c r="Y6313" s="182" t="s">
        <v>11579</v>
      </c>
      <c r="Z6313" s="182">
        <v>1986</v>
      </c>
      <c r="AA6313" s="182">
        <v>11018.3</v>
      </c>
      <c r="AB6313" s="182">
        <v>450</v>
      </c>
      <c r="AC6313" s="182">
        <v>9</v>
      </c>
      <c r="AD6313" s="182">
        <v>9789</v>
      </c>
      <c r="AF6313" s="182" t="s">
        <v>11568</v>
      </c>
      <c r="AG6313" s="182" t="s">
        <v>17312</v>
      </c>
      <c r="AH6313" s="182" t="s">
        <v>2993</v>
      </c>
      <c r="AI6313" s="182" t="s">
        <v>17315</v>
      </c>
    </row>
    <row r="6314" spans="25:35" x14ac:dyDescent="0.4">
      <c r="Y6314" s="182" t="s">
        <v>11581</v>
      </c>
      <c r="Z6314" s="182">
        <v>1987</v>
      </c>
      <c r="AA6314" s="182">
        <v>12462.6</v>
      </c>
      <c r="AB6314" s="182">
        <v>398</v>
      </c>
      <c r="AC6314" s="182">
        <v>9</v>
      </c>
      <c r="AD6314" s="182">
        <v>9746.7999999999993</v>
      </c>
      <c r="AF6314" s="182" t="s">
        <v>11569</v>
      </c>
      <c r="AG6314" s="182" t="s">
        <v>17327</v>
      </c>
      <c r="AH6314" s="182" t="s">
        <v>2993</v>
      </c>
      <c r="AI6314" s="182" t="s">
        <v>17042</v>
      </c>
    </row>
    <row r="6315" spans="25:35" x14ac:dyDescent="0.4">
      <c r="Y6315" s="182" t="s">
        <v>11583</v>
      </c>
      <c r="Z6315" s="182">
        <v>1990</v>
      </c>
      <c r="AA6315" s="182">
        <v>12418.1</v>
      </c>
      <c r="AB6315" s="182">
        <v>415</v>
      </c>
      <c r="AC6315" s="182">
        <v>9</v>
      </c>
      <c r="AD6315" s="182">
        <v>9751.7000000000007</v>
      </c>
      <c r="AF6315" s="182" t="s">
        <v>11571</v>
      </c>
      <c r="AG6315" s="182" t="s">
        <v>17312</v>
      </c>
      <c r="AH6315" s="182" t="s">
        <v>2993</v>
      </c>
      <c r="AI6315" s="182" t="s">
        <v>17042</v>
      </c>
    </row>
    <row r="6316" spans="25:35" x14ac:dyDescent="0.4">
      <c r="Y6316" s="182" t="s">
        <v>11584</v>
      </c>
      <c r="Z6316" s="182">
        <v>1960</v>
      </c>
      <c r="AA6316" s="182">
        <v>1090.8</v>
      </c>
      <c r="AB6316" s="182">
        <v>57</v>
      </c>
      <c r="AC6316" s="182">
        <v>3</v>
      </c>
      <c r="AD6316" s="182">
        <v>970.4</v>
      </c>
      <c r="AF6316" s="182" t="s">
        <v>2044</v>
      </c>
      <c r="AG6316" s="182" t="s">
        <v>17312</v>
      </c>
      <c r="AH6316" s="182" t="s">
        <v>2993</v>
      </c>
      <c r="AI6316" s="182" t="s">
        <v>17315</v>
      </c>
    </row>
    <row r="6317" spans="25:35" x14ac:dyDescent="0.4">
      <c r="Y6317" s="182" t="s">
        <v>399</v>
      </c>
      <c r="Z6317" s="182">
        <v>1961</v>
      </c>
      <c r="AA6317" s="182">
        <v>465.8</v>
      </c>
      <c r="AB6317" s="182">
        <v>15</v>
      </c>
      <c r="AC6317" s="182">
        <v>2</v>
      </c>
      <c r="AD6317" s="182">
        <v>444.7</v>
      </c>
      <c r="AF6317" s="182" t="s">
        <v>11574</v>
      </c>
      <c r="AG6317" s="182" t="s">
        <v>17312</v>
      </c>
      <c r="AH6317" s="182" t="s">
        <v>2993</v>
      </c>
      <c r="AI6317" s="182" t="s">
        <v>17315</v>
      </c>
    </row>
    <row r="6318" spans="25:35" x14ac:dyDescent="0.4">
      <c r="Y6318" s="182" t="s">
        <v>11586</v>
      </c>
      <c r="Z6318" s="182">
        <v>1993</v>
      </c>
      <c r="AA6318" s="182">
        <v>5934.4</v>
      </c>
      <c r="AB6318" s="182">
        <v>250</v>
      </c>
      <c r="AC6318" s="182">
        <v>9</v>
      </c>
      <c r="AD6318" s="182">
        <v>5887</v>
      </c>
      <c r="AF6318" s="182" t="s">
        <v>2045</v>
      </c>
      <c r="AG6318" s="182" t="s">
        <v>17312</v>
      </c>
      <c r="AH6318" s="182" t="s">
        <v>2993</v>
      </c>
      <c r="AI6318" s="182" t="s">
        <v>17314</v>
      </c>
    </row>
    <row r="6319" spans="25:35" x14ac:dyDescent="0.4">
      <c r="Y6319" s="182" t="s">
        <v>11587</v>
      </c>
      <c r="Z6319" s="182">
        <v>1970</v>
      </c>
      <c r="AA6319" s="182">
        <v>459.6</v>
      </c>
      <c r="AB6319" s="182">
        <v>20</v>
      </c>
      <c r="AC6319" s="182">
        <v>2</v>
      </c>
      <c r="AD6319" s="182">
        <v>459.6</v>
      </c>
      <c r="AF6319" s="182" t="s">
        <v>11576</v>
      </c>
      <c r="AG6319" s="182" t="s">
        <v>17312</v>
      </c>
      <c r="AH6319" s="182" t="s">
        <v>2993</v>
      </c>
      <c r="AI6319" s="182" t="s">
        <v>17320</v>
      </c>
    </row>
    <row r="6320" spans="25:35" x14ac:dyDescent="0.4">
      <c r="Y6320" s="182" t="s">
        <v>11588</v>
      </c>
      <c r="Z6320" s="182">
        <v>1962</v>
      </c>
      <c r="AA6320" s="182">
        <v>316.7</v>
      </c>
      <c r="AB6320" s="182">
        <v>21</v>
      </c>
      <c r="AC6320" s="182">
        <v>2</v>
      </c>
      <c r="AD6320" s="182">
        <v>316.7</v>
      </c>
      <c r="AF6320" s="182" t="s">
        <v>11578</v>
      </c>
      <c r="AG6320" s="182" t="s">
        <v>17319</v>
      </c>
      <c r="AH6320" s="182" t="s">
        <v>2993</v>
      </c>
      <c r="AI6320" s="182" t="s">
        <v>17331</v>
      </c>
    </row>
    <row r="6321" spans="25:35" x14ac:dyDescent="0.4">
      <c r="Y6321" s="182" t="s">
        <v>11589</v>
      </c>
      <c r="Z6321" s="182">
        <v>1937</v>
      </c>
      <c r="AA6321" s="182">
        <v>2758</v>
      </c>
      <c r="AB6321" s="182">
        <v>62</v>
      </c>
      <c r="AC6321" s="182">
        <v>3</v>
      </c>
      <c r="AD6321" s="182">
        <v>2185</v>
      </c>
      <c r="AF6321" s="182" t="s">
        <v>11579</v>
      </c>
      <c r="AG6321" s="182" t="s">
        <v>17319</v>
      </c>
      <c r="AH6321" s="182" t="s">
        <v>2993</v>
      </c>
      <c r="AI6321" s="182" t="s">
        <v>17331</v>
      </c>
    </row>
    <row r="6322" spans="25:35" x14ac:dyDescent="0.4">
      <c r="Y6322" s="182" t="s">
        <v>400</v>
      </c>
      <c r="Z6322" s="182">
        <v>1966</v>
      </c>
      <c r="AA6322" s="182">
        <v>5692</v>
      </c>
      <c r="AB6322" s="182">
        <v>200</v>
      </c>
      <c r="AC6322" s="182">
        <v>5</v>
      </c>
      <c r="AD6322" s="182">
        <v>4539.8999999999996</v>
      </c>
      <c r="AF6322" s="182" t="s">
        <v>11581</v>
      </c>
      <c r="AG6322" s="182" t="s">
        <v>17319</v>
      </c>
      <c r="AH6322" s="182" t="s">
        <v>2993</v>
      </c>
      <c r="AI6322" s="182" t="s">
        <v>17331</v>
      </c>
    </row>
    <row r="6323" spans="25:35" x14ac:dyDescent="0.4">
      <c r="Y6323" s="182" t="s">
        <v>11590</v>
      </c>
      <c r="Z6323" s="182">
        <v>1969</v>
      </c>
      <c r="AA6323" s="182">
        <v>3144</v>
      </c>
      <c r="AB6323" s="182">
        <v>195</v>
      </c>
      <c r="AC6323" s="182">
        <v>5</v>
      </c>
      <c r="AD6323" s="182">
        <v>3144</v>
      </c>
      <c r="AF6323" s="182" t="s">
        <v>11583</v>
      </c>
      <c r="AG6323" s="182" t="s">
        <v>17319</v>
      </c>
      <c r="AH6323" s="182" t="s">
        <v>2993</v>
      </c>
      <c r="AI6323" s="182" t="s">
        <v>17331</v>
      </c>
    </row>
    <row r="6324" spans="25:35" x14ac:dyDescent="0.4">
      <c r="Y6324" s="182" t="s">
        <v>11592</v>
      </c>
      <c r="Z6324" s="182">
        <v>1970</v>
      </c>
      <c r="AA6324" s="182">
        <v>4006</v>
      </c>
      <c r="AB6324" s="182">
        <v>193</v>
      </c>
      <c r="AC6324" s="182">
        <v>5</v>
      </c>
      <c r="AD6324" s="182">
        <v>3129</v>
      </c>
      <c r="AF6324" s="182" t="s">
        <v>11584</v>
      </c>
      <c r="AG6324" s="182" t="s">
        <v>17312</v>
      </c>
      <c r="AH6324" s="182" t="s">
        <v>2993</v>
      </c>
      <c r="AI6324" s="182" t="s">
        <v>17042</v>
      </c>
    </row>
    <row r="6325" spans="25:35" x14ac:dyDescent="0.4">
      <c r="Y6325" s="182" t="s">
        <v>11593</v>
      </c>
      <c r="Z6325" s="182">
        <v>1971</v>
      </c>
      <c r="AA6325" s="182">
        <v>3976</v>
      </c>
      <c r="AB6325" s="182">
        <v>195</v>
      </c>
      <c r="AC6325" s="182">
        <v>5</v>
      </c>
      <c r="AD6325" s="182">
        <v>3118.3</v>
      </c>
      <c r="AF6325" s="182" t="s">
        <v>399</v>
      </c>
      <c r="AG6325" s="182" t="s">
        <v>17312</v>
      </c>
      <c r="AH6325" s="182" t="s">
        <v>2993</v>
      </c>
      <c r="AI6325" s="182" t="s">
        <v>17040</v>
      </c>
    </row>
    <row r="6326" spans="25:35" x14ac:dyDescent="0.4">
      <c r="Y6326" s="182" t="s">
        <v>11594</v>
      </c>
      <c r="Z6326" s="182">
        <v>1972</v>
      </c>
      <c r="AA6326" s="182">
        <v>3976</v>
      </c>
      <c r="AB6326" s="182">
        <v>195</v>
      </c>
      <c r="AC6326" s="182">
        <v>5</v>
      </c>
      <c r="AD6326" s="182">
        <v>2117</v>
      </c>
      <c r="AF6326" s="182" t="s">
        <v>11586</v>
      </c>
      <c r="AG6326" s="182" t="s">
        <v>17319</v>
      </c>
      <c r="AH6326" s="182" t="s">
        <v>2993</v>
      </c>
      <c r="AI6326" s="182" t="s">
        <v>17322</v>
      </c>
    </row>
    <row r="6327" spans="25:35" x14ac:dyDescent="0.4">
      <c r="Y6327" s="182" t="s">
        <v>11595</v>
      </c>
      <c r="Z6327" s="182">
        <v>1975</v>
      </c>
      <c r="AA6327" s="182">
        <v>3456</v>
      </c>
      <c r="AB6327" s="182">
        <v>120</v>
      </c>
      <c r="AC6327" s="182">
        <v>5</v>
      </c>
      <c r="AD6327" s="182">
        <v>3456</v>
      </c>
      <c r="AF6327" s="182" t="s">
        <v>11587</v>
      </c>
      <c r="AG6327" s="182" t="s">
        <v>17312</v>
      </c>
      <c r="AH6327" s="182" t="s">
        <v>2993</v>
      </c>
      <c r="AI6327" s="182" t="s">
        <v>17042</v>
      </c>
    </row>
    <row r="6328" spans="25:35" x14ac:dyDescent="0.4">
      <c r="Y6328" s="182" t="s">
        <v>11596</v>
      </c>
      <c r="Z6328" s="182">
        <v>1977</v>
      </c>
      <c r="AA6328" s="182">
        <v>3470</v>
      </c>
      <c r="AB6328" s="182">
        <v>202</v>
      </c>
      <c r="AC6328" s="182">
        <v>5</v>
      </c>
      <c r="AD6328" s="182">
        <v>3470</v>
      </c>
      <c r="AF6328" s="182" t="s">
        <v>11588</v>
      </c>
      <c r="AG6328" s="182" t="s">
        <v>17312</v>
      </c>
      <c r="AH6328" s="182" t="s">
        <v>2993</v>
      </c>
      <c r="AI6328" s="182" t="s">
        <v>17042</v>
      </c>
    </row>
    <row r="6329" spans="25:35" x14ac:dyDescent="0.4">
      <c r="Y6329" s="182" t="s">
        <v>11597</v>
      </c>
      <c r="Z6329" s="182">
        <v>1978</v>
      </c>
      <c r="AA6329" s="182">
        <v>4056</v>
      </c>
      <c r="AB6329" s="182">
        <v>195</v>
      </c>
      <c r="AC6329" s="182">
        <v>5</v>
      </c>
      <c r="AD6329" s="182">
        <v>3533</v>
      </c>
      <c r="AF6329" s="182" t="s">
        <v>11589</v>
      </c>
      <c r="AG6329" s="182" t="s">
        <v>17312</v>
      </c>
      <c r="AH6329" s="182" t="s">
        <v>2993</v>
      </c>
      <c r="AI6329" s="182" t="s">
        <v>17315</v>
      </c>
    </row>
    <row r="6330" spans="25:35" x14ac:dyDescent="0.4">
      <c r="Y6330" s="182" t="s">
        <v>11598</v>
      </c>
      <c r="Z6330" s="182">
        <v>1980</v>
      </c>
      <c r="AA6330" s="182">
        <v>2409.8000000000002</v>
      </c>
      <c r="AB6330" s="182">
        <v>116</v>
      </c>
      <c r="AC6330" s="182">
        <v>5</v>
      </c>
      <c r="AD6330" s="182">
        <v>2405.3000000000002</v>
      </c>
      <c r="AF6330" s="182" t="s">
        <v>400</v>
      </c>
      <c r="AG6330" s="182" t="s">
        <v>17312</v>
      </c>
      <c r="AH6330" s="182" t="s">
        <v>2993</v>
      </c>
      <c r="AI6330" s="182" t="s">
        <v>17320</v>
      </c>
    </row>
    <row r="6331" spans="25:35" x14ac:dyDescent="0.4">
      <c r="Y6331" s="182" t="s">
        <v>11599</v>
      </c>
      <c r="Z6331" s="182">
        <v>1980</v>
      </c>
      <c r="AA6331" s="182">
        <v>2413</v>
      </c>
      <c r="AB6331" s="182">
        <v>117</v>
      </c>
      <c r="AC6331" s="182">
        <v>5</v>
      </c>
      <c r="AD6331" s="182">
        <v>2105</v>
      </c>
      <c r="AF6331" s="182" t="s">
        <v>11590</v>
      </c>
      <c r="AG6331" s="182" t="s">
        <v>17319</v>
      </c>
      <c r="AH6331" s="182" t="s">
        <v>2993</v>
      </c>
      <c r="AI6331" s="182" t="s">
        <v>17331</v>
      </c>
    </row>
    <row r="6332" spans="25:35" x14ac:dyDescent="0.4">
      <c r="Y6332" s="182" t="s">
        <v>2046</v>
      </c>
      <c r="Z6332" s="182">
        <v>1937</v>
      </c>
      <c r="AA6332" s="182">
        <v>2718</v>
      </c>
      <c r="AB6332" s="182">
        <v>62</v>
      </c>
      <c r="AC6332" s="182">
        <v>3</v>
      </c>
      <c r="AD6332" s="182">
        <v>2160.5</v>
      </c>
      <c r="AF6332" s="182" t="s">
        <v>11592</v>
      </c>
      <c r="AG6332" s="182" t="s">
        <v>17319</v>
      </c>
      <c r="AH6332" s="182" t="s">
        <v>2993</v>
      </c>
      <c r="AI6332" s="182" t="s">
        <v>17331</v>
      </c>
    </row>
    <row r="6333" spans="25:35" x14ac:dyDescent="0.4">
      <c r="Y6333" s="182" t="s">
        <v>11601</v>
      </c>
      <c r="Z6333" s="182">
        <v>1981</v>
      </c>
      <c r="AA6333" s="182">
        <v>3315</v>
      </c>
      <c r="AB6333" s="182">
        <v>150</v>
      </c>
      <c r="AC6333" s="182">
        <v>5</v>
      </c>
      <c r="AD6333" s="182">
        <v>1633.8</v>
      </c>
      <c r="AF6333" s="182" t="s">
        <v>11593</v>
      </c>
      <c r="AG6333" s="182" t="s">
        <v>17319</v>
      </c>
      <c r="AH6333" s="182" t="s">
        <v>2993</v>
      </c>
      <c r="AI6333" s="182" t="s">
        <v>17331</v>
      </c>
    </row>
    <row r="6334" spans="25:35" x14ac:dyDescent="0.4">
      <c r="Y6334" s="182" t="s">
        <v>11603</v>
      </c>
      <c r="Z6334" s="182">
        <v>1958</v>
      </c>
      <c r="AA6334" s="182">
        <v>479.6</v>
      </c>
      <c r="AB6334" s="182">
        <v>21</v>
      </c>
      <c r="AC6334" s="182">
        <v>2</v>
      </c>
      <c r="AD6334" s="182">
        <v>280</v>
      </c>
      <c r="AF6334" s="182" t="s">
        <v>11594</v>
      </c>
      <c r="AG6334" s="182" t="s">
        <v>17319</v>
      </c>
      <c r="AH6334" s="182" t="s">
        <v>2993</v>
      </c>
      <c r="AI6334" s="182" t="s">
        <v>17331</v>
      </c>
    </row>
    <row r="6335" spans="25:35" x14ac:dyDescent="0.4">
      <c r="Y6335" s="182" t="s">
        <v>11605</v>
      </c>
      <c r="Z6335" s="182">
        <v>1958</v>
      </c>
      <c r="AA6335" s="182">
        <v>479.6</v>
      </c>
      <c r="AB6335" s="182">
        <v>21</v>
      </c>
      <c r="AC6335" s="182">
        <v>2</v>
      </c>
      <c r="AD6335" s="182">
        <v>276</v>
      </c>
      <c r="AF6335" s="182" t="s">
        <v>11595</v>
      </c>
      <c r="AG6335" s="182" t="s">
        <v>17319</v>
      </c>
      <c r="AH6335" s="182" t="s">
        <v>2993</v>
      </c>
      <c r="AI6335" s="182" t="s">
        <v>17315</v>
      </c>
    </row>
    <row r="6336" spans="25:35" x14ac:dyDescent="0.4">
      <c r="Y6336" s="182" t="s">
        <v>11606</v>
      </c>
      <c r="Z6336" s="182">
        <v>1958</v>
      </c>
      <c r="AA6336" s="182">
        <v>479.6</v>
      </c>
      <c r="AB6336" s="182">
        <v>20</v>
      </c>
      <c r="AC6336" s="182">
        <v>2</v>
      </c>
      <c r="AD6336" s="182">
        <v>291.10000000000002</v>
      </c>
      <c r="AF6336" s="182" t="s">
        <v>11596</v>
      </c>
      <c r="AG6336" s="182" t="s">
        <v>17319</v>
      </c>
      <c r="AH6336" s="182" t="s">
        <v>2993</v>
      </c>
      <c r="AI6336" s="182" t="s">
        <v>17331</v>
      </c>
    </row>
    <row r="6337" spans="25:35" x14ac:dyDescent="0.4">
      <c r="Y6337" s="182" t="s">
        <v>11607</v>
      </c>
      <c r="Z6337" s="182">
        <v>1958</v>
      </c>
      <c r="AA6337" s="182">
        <v>479.6</v>
      </c>
      <c r="AB6337" s="182">
        <v>21</v>
      </c>
      <c r="AC6337" s="182">
        <v>2</v>
      </c>
      <c r="AD6337" s="182">
        <v>286</v>
      </c>
      <c r="AF6337" s="182" t="s">
        <v>11597</v>
      </c>
      <c r="AG6337" s="182" t="s">
        <v>17319</v>
      </c>
      <c r="AH6337" s="182" t="s">
        <v>2993</v>
      </c>
      <c r="AI6337" s="182" t="s">
        <v>17331</v>
      </c>
    </row>
    <row r="6338" spans="25:35" x14ac:dyDescent="0.4">
      <c r="Y6338" s="182" t="s">
        <v>11608</v>
      </c>
      <c r="Z6338" s="182">
        <v>1959</v>
      </c>
      <c r="AA6338" s="182">
        <v>479.6</v>
      </c>
      <c r="AB6338" s="182">
        <v>21</v>
      </c>
      <c r="AC6338" s="182">
        <v>2</v>
      </c>
      <c r="AD6338" s="182">
        <v>287</v>
      </c>
      <c r="AF6338" s="182" t="s">
        <v>11598</v>
      </c>
      <c r="AG6338" s="182" t="s">
        <v>17319</v>
      </c>
      <c r="AH6338" s="182" t="s">
        <v>2993</v>
      </c>
      <c r="AI6338" s="182" t="s">
        <v>17322</v>
      </c>
    </row>
    <row r="6339" spans="25:35" x14ac:dyDescent="0.4">
      <c r="Y6339" s="182" t="s">
        <v>11610</v>
      </c>
      <c r="Z6339" s="182">
        <v>2007</v>
      </c>
      <c r="AA6339" s="182">
        <v>11999</v>
      </c>
      <c r="AB6339" s="182">
        <v>374</v>
      </c>
      <c r="AC6339" s="182">
        <v>9</v>
      </c>
      <c r="AD6339" s="182">
        <v>10067</v>
      </c>
      <c r="AF6339" s="182" t="s">
        <v>11599</v>
      </c>
      <c r="AG6339" s="182" t="s">
        <v>17319</v>
      </c>
      <c r="AH6339" s="182" t="s">
        <v>2993</v>
      </c>
      <c r="AI6339" s="182" t="s">
        <v>17322</v>
      </c>
    </row>
    <row r="6340" spans="25:35" x14ac:dyDescent="0.4">
      <c r="Y6340" s="182" t="s">
        <v>11611</v>
      </c>
      <c r="Z6340" s="182">
        <v>1937</v>
      </c>
      <c r="AA6340" s="182">
        <v>2626</v>
      </c>
      <c r="AB6340" s="182">
        <v>96</v>
      </c>
      <c r="AC6340" s="182">
        <v>4</v>
      </c>
      <c r="AD6340" s="182">
        <v>2536</v>
      </c>
      <c r="AF6340" s="182" t="s">
        <v>2046</v>
      </c>
      <c r="AG6340" s="182" t="s">
        <v>17312</v>
      </c>
      <c r="AH6340" s="182" t="s">
        <v>2993</v>
      </c>
      <c r="AI6340" s="182" t="s">
        <v>17315</v>
      </c>
    </row>
    <row r="6341" spans="25:35" x14ac:dyDescent="0.4">
      <c r="Y6341" s="182" t="s">
        <v>11612</v>
      </c>
      <c r="Z6341" s="182">
        <v>1987</v>
      </c>
      <c r="AA6341" s="182">
        <v>963.8</v>
      </c>
      <c r="AB6341" s="182">
        <v>232</v>
      </c>
      <c r="AC6341" s="182">
        <v>5</v>
      </c>
      <c r="AD6341" s="182">
        <v>793.8</v>
      </c>
      <c r="AF6341" s="182" t="s">
        <v>11601</v>
      </c>
      <c r="AG6341" s="182" t="s">
        <v>17319</v>
      </c>
      <c r="AH6341" s="182" t="s">
        <v>2993</v>
      </c>
      <c r="AI6341" s="182" t="s">
        <v>17315</v>
      </c>
    </row>
    <row r="6342" spans="25:35" x14ac:dyDescent="0.4">
      <c r="Y6342" s="182" t="s">
        <v>11613</v>
      </c>
      <c r="Z6342" s="182">
        <v>1956</v>
      </c>
      <c r="AA6342" s="182">
        <v>2074.6</v>
      </c>
      <c r="AB6342" s="182">
        <v>50</v>
      </c>
      <c r="AC6342" s="182">
        <v>3</v>
      </c>
      <c r="AD6342" s="182">
        <v>1941</v>
      </c>
      <c r="AF6342" s="182" t="s">
        <v>11603</v>
      </c>
      <c r="AG6342" s="182" t="s">
        <v>17312</v>
      </c>
      <c r="AH6342" s="182" t="s">
        <v>2993</v>
      </c>
      <c r="AI6342" s="182" t="s">
        <v>17040</v>
      </c>
    </row>
    <row r="6343" spans="25:35" x14ac:dyDescent="0.4">
      <c r="Y6343" s="182" t="s">
        <v>11614</v>
      </c>
      <c r="Z6343" s="182">
        <v>1957</v>
      </c>
      <c r="AA6343" s="182">
        <v>1922.1</v>
      </c>
      <c r="AB6343" s="182">
        <v>63</v>
      </c>
      <c r="AC6343" s="182">
        <v>3</v>
      </c>
      <c r="AD6343" s="182">
        <v>1922.1</v>
      </c>
      <c r="AF6343" s="182" t="s">
        <v>11605</v>
      </c>
      <c r="AG6343" s="182" t="s">
        <v>17312</v>
      </c>
      <c r="AH6343" s="182" t="s">
        <v>2993</v>
      </c>
      <c r="AI6343" s="182" t="s">
        <v>17040</v>
      </c>
    </row>
    <row r="6344" spans="25:35" x14ac:dyDescent="0.4">
      <c r="Y6344" s="182" t="s">
        <v>11615</v>
      </c>
      <c r="Z6344" s="182">
        <v>1959</v>
      </c>
      <c r="AA6344" s="182">
        <v>1406.5</v>
      </c>
      <c r="AB6344" s="182">
        <v>67</v>
      </c>
      <c r="AC6344" s="182">
        <v>4</v>
      </c>
      <c r="AD6344" s="182">
        <v>1307.4000000000001</v>
      </c>
      <c r="AF6344" s="182" t="s">
        <v>11606</v>
      </c>
      <c r="AG6344" s="182" t="s">
        <v>17312</v>
      </c>
      <c r="AH6344" s="182" t="s">
        <v>2993</v>
      </c>
      <c r="AI6344" s="182" t="s">
        <v>17040</v>
      </c>
    </row>
    <row r="6345" spans="25:35" x14ac:dyDescent="0.4">
      <c r="Y6345" s="182" t="s">
        <v>11616</v>
      </c>
      <c r="Z6345" s="182">
        <v>1960</v>
      </c>
      <c r="AA6345" s="182">
        <v>2673</v>
      </c>
      <c r="AB6345" s="182">
        <v>156</v>
      </c>
      <c r="AC6345" s="182">
        <v>4</v>
      </c>
      <c r="AD6345" s="182">
        <v>2616.6</v>
      </c>
      <c r="AF6345" s="182" t="s">
        <v>11607</v>
      </c>
      <c r="AG6345" s="182" t="s">
        <v>17312</v>
      </c>
      <c r="AH6345" s="182" t="s">
        <v>2993</v>
      </c>
      <c r="AI6345" s="182" t="s">
        <v>17040</v>
      </c>
    </row>
    <row r="6346" spans="25:35" x14ac:dyDescent="0.4">
      <c r="Y6346" s="182" t="s">
        <v>11617</v>
      </c>
      <c r="Z6346" s="182">
        <v>1962</v>
      </c>
      <c r="AA6346" s="182">
        <v>1599.4</v>
      </c>
      <c r="AB6346" s="182">
        <v>60</v>
      </c>
      <c r="AC6346" s="182">
        <v>4</v>
      </c>
      <c r="AD6346" s="182">
        <v>1280.9000000000001</v>
      </c>
      <c r="AF6346" s="182" t="s">
        <v>11608</v>
      </c>
      <c r="AG6346" s="182" t="s">
        <v>17312</v>
      </c>
      <c r="AH6346" s="182" t="s">
        <v>2993</v>
      </c>
      <c r="AI6346" s="182" t="s">
        <v>17040</v>
      </c>
    </row>
    <row r="6347" spans="25:35" x14ac:dyDescent="0.4">
      <c r="Y6347" s="182" t="s">
        <v>2047</v>
      </c>
      <c r="Z6347" s="182">
        <v>1965</v>
      </c>
      <c r="AA6347" s="182">
        <v>819</v>
      </c>
      <c r="AB6347" s="182">
        <v>55</v>
      </c>
      <c r="AC6347" s="182">
        <v>4</v>
      </c>
      <c r="AD6347" s="182">
        <v>819</v>
      </c>
      <c r="AF6347" s="182" t="s">
        <v>11610</v>
      </c>
      <c r="AG6347" s="182" t="s">
        <v>17312</v>
      </c>
      <c r="AH6347" s="182" t="s">
        <v>2993</v>
      </c>
      <c r="AI6347" s="182" t="s">
        <v>17315</v>
      </c>
    </row>
    <row r="6348" spans="25:35" x14ac:dyDescent="0.4">
      <c r="Y6348" s="182" t="s">
        <v>2048</v>
      </c>
      <c r="Z6348" s="182">
        <v>1969</v>
      </c>
      <c r="AA6348" s="182">
        <v>3684</v>
      </c>
      <c r="AB6348" s="182">
        <v>98</v>
      </c>
      <c r="AC6348" s="182">
        <v>5</v>
      </c>
      <c r="AD6348" s="182">
        <v>3684</v>
      </c>
      <c r="AF6348" s="182" t="s">
        <v>11611</v>
      </c>
      <c r="AG6348" s="182" t="s">
        <v>17312</v>
      </c>
      <c r="AH6348" s="182" t="s">
        <v>2993</v>
      </c>
      <c r="AI6348" s="182" t="s">
        <v>17315</v>
      </c>
    </row>
    <row r="6349" spans="25:35" x14ac:dyDescent="0.4">
      <c r="Y6349" s="182" t="s">
        <v>11619</v>
      </c>
      <c r="Z6349" s="182">
        <v>1969</v>
      </c>
      <c r="AA6349" s="182">
        <v>3686</v>
      </c>
      <c r="AB6349" s="182">
        <v>96</v>
      </c>
      <c r="AC6349" s="182">
        <v>5</v>
      </c>
      <c r="AD6349" s="182">
        <v>3686</v>
      </c>
      <c r="AF6349" s="182" t="s">
        <v>11612</v>
      </c>
      <c r="AG6349" s="182" t="s">
        <v>2993</v>
      </c>
      <c r="AH6349" s="182" t="s">
        <v>2993</v>
      </c>
      <c r="AI6349" s="182" t="s">
        <v>2993</v>
      </c>
    </row>
    <row r="6350" spans="25:35" x14ac:dyDescent="0.4">
      <c r="Y6350" s="182" t="s">
        <v>2049</v>
      </c>
      <c r="Z6350" s="182">
        <v>1986</v>
      </c>
      <c r="AA6350" s="182">
        <v>3017.2</v>
      </c>
      <c r="AB6350" s="182">
        <v>99</v>
      </c>
      <c r="AC6350" s="182">
        <v>5</v>
      </c>
      <c r="AD6350" s="182">
        <v>2726.9</v>
      </c>
      <c r="AF6350" s="182" t="s">
        <v>11613</v>
      </c>
      <c r="AG6350" s="182" t="s">
        <v>17312</v>
      </c>
      <c r="AH6350" s="182" t="s">
        <v>2993</v>
      </c>
      <c r="AI6350" s="182" t="s">
        <v>17322</v>
      </c>
    </row>
    <row r="6351" spans="25:35" x14ac:dyDescent="0.4">
      <c r="Y6351" s="182" t="s">
        <v>11620</v>
      </c>
      <c r="Z6351" s="182">
        <v>1974</v>
      </c>
      <c r="AA6351" s="182">
        <v>7637</v>
      </c>
      <c r="AB6351" s="182">
        <v>256</v>
      </c>
      <c r="AC6351" s="182">
        <v>5</v>
      </c>
      <c r="AD6351" s="182">
        <v>6779.1</v>
      </c>
      <c r="AF6351" s="182" t="s">
        <v>11614</v>
      </c>
      <c r="AG6351" s="182" t="s">
        <v>17312</v>
      </c>
      <c r="AH6351" s="182" t="s">
        <v>2993</v>
      </c>
      <c r="AI6351" s="182" t="s">
        <v>17042</v>
      </c>
    </row>
    <row r="6352" spans="25:35" x14ac:dyDescent="0.4">
      <c r="Y6352" s="182" t="s">
        <v>11622</v>
      </c>
      <c r="Z6352" s="182">
        <v>1986</v>
      </c>
      <c r="AA6352" s="182">
        <v>3619.3</v>
      </c>
      <c r="AB6352" s="182">
        <v>109</v>
      </c>
      <c r="AC6352" s="182">
        <v>5</v>
      </c>
      <c r="AD6352" s="182">
        <v>2643.7</v>
      </c>
      <c r="AF6352" s="182" t="s">
        <v>11615</v>
      </c>
      <c r="AG6352" s="182" t="s">
        <v>17312</v>
      </c>
      <c r="AH6352" s="182" t="s">
        <v>2993</v>
      </c>
      <c r="AI6352" s="182" t="s">
        <v>17042</v>
      </c>
    </row>
    <row r="6353" spans="25:35" x14ac:dyDescent="0.4">
      <c r="Y6353" s="182" t="s">
        <v>11624</v>
      </c>
      <c r="Z6353" s="182">
        <v>1994</v>
      </c>
      <c r="AA6353" s="182">
        <v>7759</v>
      </c>
      <c r="AB6353" s="182">
        <v>266</v>
      </c>
      <c r="AC6353" s="182">
        <v>9</v>
      </c>
      <c r="AD6353" s="182">
        <v>7720.97</v>
      </c>
      <c r="AF6353" s="182" t="s">
        <v>11616</v>
      </c>
      <c r="AG6353" s="182" t="s">
        <v>17312</v>
      </c>
      <c r="AH6353" s="182" t="s">
        <v>2993</v>
      </c>
      <c r="AI6353" s="182" t="s">
        <v>17315</v>
      </c>
    </row>
    <row r="6354" spans="25:35" x14ac:dyDescent="0.4">
      <c r="Y6354" s="182" t="s">
        <v>11625</v>
      </c>
      <c r="Z6354" s="182">
        <v>1973</v>
      </c>
      <c r="AA6354" s="182">
        <v>6521.05</v>
      </c>
      <c r="AB6354" s="182">
        <v>322</v>
      </c>
      <c r="AC6354" s="182">
        <v>5</v>
      </c>
      <c r="AD6354" s="182">
        <v>6521.05</v>
      </c>
      <c r="AF6354" s="182" t="s">
        <v>11617</v>
      </c>
      <c r="AG6354" s="182" t="s">
        <v>17312</v>
      </c>
      <c r="AH6354" s="182" t="s">
        <v>2993</v>
      </c>
      <c r="AI6354" s="182" t="s">
        <v>17042</v>
      </c>
    </row>
    <row r="6355" spans="25:35" x14ac:dyDescent="0.4">
      <c r="Y6355" s="182" t="s">
        <v>11627</v>
      </c>
      <c r="Z6355" s="182">
        <v>1929</v>
      </c>
      <c r="AA6355" s="182">
        <v>239</v>
      </c>
      <c r="AB6355" s="182">
        <v>15</v>
      </c>
      <c r="AC6355" s="182">
        <v>2</v>
      </c>
      <c r="AD6355" s="182">
        <v>239</v>
      </c>
      <c r="AF6355" s="182" t="s">
        <v>2047</v>
      </c>
      <c r="AG6355" s="182" t="s">
        <v>17312</v>
      </c>
      <c r="AH6355" s="182" t="s">
        <v>2993</v>
      </c>
      <c r="AI6355" s="182" t="s">
        <v>17042</v>
      </c>
    </row>
    <row r="6356" spans="25:35" x14ac:dyDescent="0.4">
      <c r="Y6356" s="182" t="s">
        <v>11629</v>
      </c>
      <c r="Z6356" s="182">
        <v>1929</v>
      </c>
      <c r="AA6356" s="182">
        <v>216.6</v>
      </c>
      <c r="AB6356" s="182">
        <v>20</v>
      </c>
      <c r="AC6356" s="182">
        <v>2</v>
      </c>
      <c r="AD6356" s="182">
        <v>216.6</v>
      </c>
      <c r="AF6356" s="182" t="s">
        <v>2048</v>
      </c>
      <c r="AG6356" s="182" t="s">
        <v>17312</v>
      </c>
      <c r="AH6356" s="182" t="s">
        <v>17592</v>
      </c>
      <c r="AI6356" s="182" t="s">
        <v>17315</v>
      </c>
    </row>
    <row r="6357" spans="25:35" x14ac:dyDescent="0.4">
      <c r="Y6357" s="182" t="s">
        <v>11631</v>
      </c>
      <c r="Z6357" s="182">
        <v>1929</v>
      </c>
      <c r="AA6357" s="182">
        <v>274.89999999999998</v>
      </c>
      <c r="AB6357" s="182">
        <v>11</v>
      </c>
      <c r="AC6357" s="182">
        <v>2</v>
      </c>
      <c r="AD6357" s="182">
        <v>274.89999999999998</v>
      </c>
      <c r="AF6357" s="182" t="s">
        <v>11619</v>
      </c>
      <c r="AG6357" s="182" t="s">
        <v>17312</v>
      </c>
      <c r="AH6357" s="182" t="s">
        <v>2993</v>
      </c>
      <c r="AI6357" s="182" t="s">
        <v>17315</v>
      </c>
    </row>
    <row r="6358" spans="25:35" x14ac:dyDescent="0.4">
      <c r="Y6358" s="182" t="s">
        <v>11634</v>
      </c>
      <c r="Z6358" s="182">
        <v>1958</v>
      </c>
      <c r="AA6358" s="182">
        <v>430.2</v>
      </c>
      <c r="AB6358" s="182">
        <v>24</v>
      </c>
      <c r="AC6358" s="182">
        <v>2</v>
      </c>
      <c r="AD6358" s="182">
        <v>430.2</v>
      </c>
      <c r="AF6358" s="182" t="s">
        <v>2049</v>
      </c>
      <c r="AG6358" s="182" t="s">
        <v>17312</v>
      </c>
      <c r="AH6358" s="182" t="s">
        <v>2993</v>
      </c>
      <c r="AI6358" s="182" t="s">
        <v>17315</v>
      </c>
    </row>
    <row r="6359" spans="25:35" x14ac:dyDescent="0.4">
      <c r="Y6359" s="182" t="s">
        <v>11635</v>
      </c>
      <c r="Z6359" s="182">
        <v>1991</v>
      </c>
      <c r="AA6359" s="182">
        <v>4605.2</v>
      </c>
      <c r="AB6359" s="182">
        <v>110</v>
      </c>
      <c r="AC6359" s="182">
        <v>13</v>
      </c>
      <c r="AD6359" s="182">
        <v>4605.2</v>
      </c>
      <c r="AF6359" s="182" t="s">
        <v>11620</v>
      </c>
      <c r="AG6359" s="182" t="s">
        <v>17312</v>
      </c>
      <c r="AH6359" s="182" t="s">
        <v>2993</v>
      </c>
      <c r="AI6359" s="182" t="s">
        <v>17314</v>
      </c>
    </row>
    <row r="6360" spans="25:35" x14ac:dyDescent="0.4">
      <c r="Y6360" s="182" t="s">
        <v>11636</v>
      </c>
      <c r="Z6360" s="182">
        <v>1997</v>
      </c>
      <c r="AA6360" s="182">
        <v>19941.5</v>
      </c>
      <c r="AB6360" s="182">
        <v>521</v>
      </c>
      <c r="AC6360" s="182">
        <v>9</v>
      </c>
      <c r="AD6360" s="182">
        <v>16001.1</v>
      </c>
      <c r="AF6360" s="182" t="s">
        <v>11622</v>
      </c>
      <c r="AG6360" s="182" t="s">
        <v>17312</v>
      </c>
      <c r="AH6360" s="182" t="s">
        <v>17035</v>
      </c>
      <c r="AI6360" s="182" t="s">
        <v>17315</v>
      </c>
    </row>
    <row r="6361" spans="25:35" x14ac:dyDescent="0.4">
      <c r="Y6361" s="182" t="s">
        <v>401</v>
      </c>
      <c r="Z6361" s="182">
        <v>1991</v>
      </c>
      <c r="AA6361" s="182">
        <v>10925.6</v>
      </c>
      <c r="AB6361" s="182">
        <v>408</v>
      </c>
      <c r="AC6361" s="182">
        <v>9</v>
      </c>
      <c r="AD6361" s="182">
        <v>9739.9</v>
      </c>
      <c r="AF6361" s="182" t="s">
        <v>11624</v>
      </c>
      <c r="AG6361" s="182" t="s">
        <v>17319</v>
      </c>
      <c r="AH6361" s="182" t="s">
        <v>2993</v>
      </c>
      <c r="AI6361" s="182" t="s">
        <v>17315</v>
      </c>
    </row>
    <row r="6362" spans="25:35" x14ac:dyDescent="0.4">
      <c r="Y6362" s="182" t="s">
        <v>11638</v>
      </c>
      <c r="Z6362" s="182">
        <v>2017</v>
      </c>
      <c r="AA6362" s="182">
        <v>7900.8</v>
      </c>
      <c r="AB6362" s="182">
        <v>67</v>
      </c>
      <c r="AC6362" s="182">
        <v>5</v>
      </c>
      <c r="AD6362" s="182">
        <v>4219.3999999999996</v>
      </c>
      <c r="AF6362" s="182" t="s">
        <v>11625</v>
      </c>
      <c r="AG6362" s="182" t="s">
        <v>17312</v>
      </c>
      <c r="AH6362" s="182" t="s">
        <v>2993</v>
      </c>
      <c r="AI6362" s="182" t="s">
        <v>17314</v>
      </c>
    </row>
    <row r="6363" spans="25:35" x14ac:dyDescent="0.4">
      <c r="Y6363" s="182" t="s">
        <v>2050</v>
      </c>
      <c r="Z6363" s="182">
        <v>1976</v>
      </c>
      <c r="AA6363" s="182">
        <v>5426.2</v>
      </c>
      <c r="AB6363" s="182">
        <v>250</v>
      </c>
      <c r="AC6363" s="182">
        <v>5</v>
      </c>
      <c r="AD6363" s="182">
        <v>5426.2</v>
      </c>
      <c r="AF6363" s="182" t="s">
        <v>11627</v>
      </c>
      <c r="AG6363" s="182" t="s">
        <v>17327</v>
      </c>
      <c r="AH6363" s="182" t="s">
        <v>2993</v>
      </c>
      <c r="AI6363" s="182" t="s">
        <v>17042</v>
      </c>
    </row>
    <row r="6364" spans="25:35" x14ac:dyDescent="0.4">
      <c r="Y6364" s="182" t="s">
        <v>11639</v>
      </c>
      <c r="Z6364" s="182">
        <v>2015</v>
      </c>
      <c r="AA6364" s="182">
        <v>16435</v>
      </c>
      <c r="AB6364" s="182">
        <v>293</v>
      </c>
      <c r="AC6364" s="182">
        <v>17</v>
      </c>
      <c r="AD6364" s="182">
        <v>16435</v>
      </c>
      <c r="AF6364" s="182" t="s">
        <v>11629</v>
      </c>
      <c r="AG6364" s="182" t="s">
        <v>17327</v>
      </c>
      <c r="AH6364" s="182" t="s">
        <v>2993</v>
      </c>
      <c r="AI6364" s="182" t="s">
        <v>17042</v>
      </c>
    </row>
    <row r="6365" spans="25:35" x14ac:dyDescent="0.4">
      <c r="Y6365" s="182" t="s">
        <v>11640</v>
      </c>
      <c r="Z6365" s="182">
        <v>1993</v>
      </c>
      <c r="AA6365" s="182">
        <v>5691</v>
      </c>
      <c r="AB6365" s="182">
        <v>228</v>
      </c>
      <c r="AC6365" s="182">
        <v>9</v>
      </c>
      <c r="AD6365" s="182">
        <v>5691</v>
      </c>
      <c r="AF6365" s="182" t="s">
        <v>11631</v>
      </c>
      <c r="AG6365" s="182" t="s">
        <v>17327</v>
      </c>
      <c r="AH6365" s="182" t="s">
        <v>2993</v>
      </c>
      <c r="AI6365" s="182" t="s">
        <v>17320</v>
      </c>
    </row>
    <row r="6366" spans="25:35" x14ac:dyDescent="0.4">
      <c r="Y6366" s="182" t="s">
        <v>11642</v>
      </c>
      <c r="Z6366" s="182">
        <v>1968</v>
      </c>
      <c r="AA6366" s="182">
        <v>3997</v>
      </c>
      <c r="AB6366" s="182">
        <v>198</v>
      </c>
      <c r="AC6366" s="182">
        <v>5</v>
      </c>
      <c r="AD6366" s="182">
        <v>3216.1</v>
      </c>
      <c r="AF6366" s="182" t="s">
        <v>11634</v>
      </c>
      <c r="AG6366" s="182" t="s">
        <v>17312</v>
      </c>
      <c r="AH6366" s="182" t="s">
        <v>2993</v>
      </c>
      <c r="AI6366" s="182" t="s">
        <v>17040</v>
      </c>
    </row>
    <row r="6367" spans="25:35" x14ac:dyDescent="0.4">
      <c r="Y6367" s="182" t="s">
        <v>11643</v>
      </c>
      <c r="Z6367" s="182">
        <v>1970</v>
      </c>
      <c r="AA6367" s="182">
        <v>6152.1</v>
      </c>
      <c r="AB6367" s="182">
        <v>157</v>
      </c>
      <c r="AC6367" s="182">
        <v>5</v>
      </c>
      <c r="AD6367" s="182">
        <v>5088.7</v>
      </c>
      <c r="AF6367" s="182" t="s">
        <v>11635</v>
      </c>
      <c r="AG6367" s="182" t="s">
        <v>17312</v>
      </c>
      <c r="AH6367" s="182" t="s">
        <v>2993</v>
      </c>
      <c r="AI6367" s="182" t="s">
        <v>17040</v>
      </c>
    </row>
    <row r="6368" spans="25:35" x14ac:dyDescent="0.4">
      <c r="Y6368" s="182" t="s">
        <v>11644</v>
      </c>
      <c r="Z6368" s="182">
        <v>1966</v>
      </c>
      <c r="AA6368" s="182">
        <v>6220.5</v>
      </c>
      <c r="AB6368" s="182">
        <v>228</v>
      </c>
      <c r="AC6368" s="182">
        <v>5</v>
      </c>
      <c r="AD6368" s="182">
        <v>4898.8999999999996</v>
      </c>
      <c r="AF6368" s="182" t="s">
        <v>11636</v>
      </c>
      <c r="AG6368" s="182" t="s">
        <v>17319</v>
      </c>
      <c r="AH6368" s="182" t="s">
        <v>2993</v>
      </c>
      <c r="AI6368" s="182" t="s">
        <v>17332</v>
      </c>
    </row>
    <row r="6369" spans="25:35" x14ac:dyDescent="0.4">
      <c r="Y6369" s="182" t="s">
        <v>11647</v>
      </c>
      <c r="Z6369" s="182">
        <v>1966</v>
      </c>
      <c r="AA6369" s="182">
        <v>3558.3</v>
      </c>
      <c r="AB6369" s="182">
        <v>112</v>
      </c>
      <c r="AC6369" s="182">
        <v>5</v>
      </c>
      <c r="AD6369" s="182">
        <v>2713.4</v>
      </c>
      <c r="AF6369" s="182" t="s">
        <v>401</v>
      </c>
      <c r="AG6369" s="182" t="s">
        <v>17319</v>
      </c>
      <c r="AH6369" s="182" t="s">
        <v>2993</v>
      </c>
      <c r="AI6369" s="182" t="s">
        <v>17331</v>
      </c>
    </row>
    <row r="6370" spans="25:35" x14ac:dyDescent="0.4">
      <c r="Y6370" s="182" t="s">
        <v>11645</v>
      </c>
      <c r="Z6370" s="182">
        <v>1966</v>
      </c>
      <c r="AA6370" s="182">
        <v>3367</v>
      </c>
      <c r="AB6370" s="182">
        <v>182</v>
      </c>
      <c r="AC6370" s="182">
        <v>5</v>
      </c>
      <c r="AD6370" s="182">
        <v>3367</v>
      </c>
      <c r="AF6370" s="182" t="s">
        <v>11638</v>
      </c>
      <c r="AG6370" s="182" t="s">
        <v>17312</v>
      </c>
      <c r="AH6370" s="182" t="s">
        <v>2993</v>
      </c>
      <c r="AI6370" s="182" t="s">
        <v>17315</v>
      </c>
    </row>
    <row r="6371" spans="25:35" x14ac:dyDescent="0.4">
      <c r="Y6371" s="182" t="s">
        <v>11646</v>
      </c>
      <c r="Z6371" s="182">
        <v>1966</v>
      </c>
      <c r="AA6371" s="182">
        <v>3410.3</v>
      </c>
      <c r="AB6371" s="182">
        <v>158</v>
      </c>
      <c r="AC6371" s="182">
        <v>5</v>
      </c>
      <c r="AD6371" s="182">
        <v>3410.3</v>
      </c>
      <c r="AF6371" s="182" t="s">
        <v>2050</v>
      </c>
      <c r="AG6371" s="182" t="s">
        <v>17312</v>
      </c>
      <c r="AH6371" s="182" t="s">
        <v>2993</v>
      </c>
      <c r="AI6371" s="182" t="s">
        <v>17320</v>
      </c>
    </row>
    <row r="6372" spans="25:35" x14ac:dyDescent="0.4">
      <c r="Y6372" s="182" t="s">
        <v>11652</v>
      </c>
      <c r="Z6372" s="182">
        <v>1967</v>
      </c>
      <c r="AA6372" s="182">
        <v>4851.6000000000004</v>
      </c>
      <c r="AB6372" s="182">
        <v>191</v>
      </c>
      <c r="AC6372" s="182">
        <v>5</v>
      </c>
      <c r="AD6372" s="182">
        <v>4038</v>
      </c>
      <c r="AF6372" s="182" t="s">
        <v>11639</v>
      </c>
      <c r="AG6372" s="182" t="s">
        <v>17312</v>
      </c>
      <c r="AH6372" s="182" t="s">
        <v>2993</v>
      </c>
      <c r="AI6372" s="182" t="s">
        <v>17322</v>
      </c>
    </row>
    <row r="6373" spans="25:35" x14ac:dyDescent="0.4">
      <c r="Y6373" s="182" t="s">
        <v>11648</v>
      </c>
      <c r="Z6373" s="182">
        <v>1967</v>
      </c>
      <c r="AA6373" s="182">
        <v>4138.2</v>
      </c>
      <c r="AB6373" s="182">
        <v>182</v>
      </c>
      <c r="AC6373" s="182">
        <v>5</v>
      </c>
      <c r="AD6373" s="182">
        <v>3380.7</v>
      </c>
      <c r="AF6373" s="182" t="s">
        <v>11640</v>
      </c>
      <c r="AG6373" s="182" t="s">
        <v>17312</v>
      </c>
      <c r="AH6373" s="182" t="s">
        <v>2993</v>
      </c>
      <c r="AI6373" s="182" t="s">
        <v>17322</v>
      </c>
    </row>
    <row r="6374" spans="25:35" x14ac:dyDescent="0.4">
      <c r="Y6374" s="182" t="s">
        <v>11649</v>
      </c>
      <c r="Z6374" s="182">
        <v>1967</v>
      </c>
      <c r="AA6374" s="182">
        <v>2300</v>
      </c>
      <c r="AB6374" s="182">
        <v>182</v>
      </c>
      <c r="AC6374" s="182">
        <v>5</v>
      </c>
      <c r="AD6374" s="182">
        <v>2300</v>
      </c>
      <c r="AF6374" s="182" t="s">
        <v>11642</v>
      </c>
      <c r="AG6374" s="182" t="s">
        <v>17312</v>
      </c>
      <c r="AH6374" s="182" t="s">
        <v>2993</v>
      </c>
      <c r="AI6374" s="182" t="s">
        <v>17315</v>
      </c>
    </row>
    <row r="6375" spans="25:35" x14ac:dyDescent="0.4">
      <c r="Y6375" s="182" t="s">
        <v>11650</v>
      </c>
      <c r="Z6375" s="182">
        <v>1967</v>
      </c>
      <c r="AA6375" s="182">
        <v>6512.4</v>
      </c>
      <c r="AB6375" s="182">
        <v>248</v>
      </c>
      <c r="AC6375" s="182">
        <v>5</v>
      </c>
      <c r="AD6375" s="182">
        <v>4756.3</v>
      </c>
      <c r="AF6375" s="182" t="s">
        <v>11643</v>
      </c>
      <c r="AG6375" s="182" t="s">
        <v>17312</v>
      </c>
      <c r="AH6375" s="182" t="s">
        <v>2993</v>
      </c>
      <c r="AI6375" s="182" t="s">
        <v>17320</v>
      </c>
    </row>
    <row r="6376" spans="25:35" x14ac:dyDescent="0.4">
      <c r="Y6376" s="182" t="s">
        <v>2051</v>
      </c>
      <c r="Z6376" s="182">
        <v>1999</v>
      </c>
      <c r="AA6376" s="182">
        <v>16350.54</v>
      </c>
      <c r="AB6376" s="182">
        <v>523</v>
      </c>
      <c r="AC6376" s="182">
        <v>9</v>
      </c>
      <c r="AD6376" s="182">
        <v>12044.8</v>
      </c>
      <c r="AF6376" s="182" t="s">
        <v>11644</v>
      </c>
      <c r="AG6376" s="182" t="s">
        <v>17312</v>
      </c>
      <c r="AH6376" s="182" t="s">
        <v>2993</v>
      </c>
      <c r="AI6376" s="182" t="s">
        <v>17320</v>
      </c>
    </row>
    <row r="6377" spans="25:35" x14ac:dyDescent="0.4">
      <c r="Y6377" s="182" t="s">
        <v>11655</v>
      </c>
      <c r="Z6377" s="182">
        <v>2017</v>
      </c>
      <c r="AA6377" s="182">
        <v>11174.4</v>
      </c>
      <c r="AB6377" s="182">
        <v>350</v>
      </c>
      <c r="AC6377" s="182">
        <v>19</v>
      </c>
      <c r="AD6377" s="182">
        <v>7151.6</v>
      </c>
      <c r="AF6377" s="182" t="s">
        <v>11645</v>
      </c>
      <c r="AG6377" s="182" t="s">
        <v>17312</v>
      </c>
      <c r="AH6377" s="182" t="s">
        <v>2993</v>
      </c>
      <c r="AI6377" s="182" t="s">
        <v>17315</v>
      </c>
    </row>
    <row r="6378" spans="25:35" x14ac:dyDescent="0.4">
      <c r="Y6378" s="182" t="s">
        <v>11656</v>
      </c>
      <c r="Z6378" s="182">
        <v>1993</v>
      </c>
      <c r="AA6378" s="182">
        <v>5036.3</v>
      </c>
      <c r="AB6378" s="182">
        <v>152</v>
      </c>
      <c r="AC6378" s="182">
        <v>9</v>
      </c>
      <c r="AD6378" s="182">
        <v>3913.7</v>
      </c>
      <c r="AF6378" s="182" t="s">
        <v>11646</v>
      </c>
      <c r="AG6378" s="182" t="s">
        <v>17312</v>
      </c>
      <c r="AH6378" s="182" t="s">
        <v>2993</v>
      </c>
      <c r="AI6378" s="182" t="s">
        <v>17315</v>
      </c>
    </row>
    <row r="6379" spans="25:35" x14ac:dyDescent="0.4">
      <c r="Y6379" s="182" t="s">
        <v>11658</v>
      </c>
      <c r="Z6379" s="182">
        <v>1992</v>
      </c>
      <c r="AA6379" s="182">
        <v>10031.700000000001</v>
      </c>
      <c r="AB6379" s="182">
        <v>318</v>
      </c>
      <c r="AC6379" s="182">
        <v>9</v>
      </c>
      <c r="AD6379" s="182">
        <v>7787.1</v>
      </c>
      <c r="AF6379" s="182" t="s">
        <v>11647</v>
      </c>
      <c r="AG6379" s="182" t="s">
        <v>17312</v>
      </c>
      <c r="AH6379" s="182" t="s">
        <v>2993</v>
      </c>
      <c r="AI6379" s="182" t="s">
        <v>17315</v>
      </c>
    </row>
    <row r="6380" spans="25:35" x14ac:dyDescent="0.4">
      <c r="Y6380" s="182" t="s">
        <v>11657</v>
      </c>
      <c r="Z6380" s="182">
        <v>1993</v>
      </c>
      <c r="AA6380" s="182">
        <v>8599.4</v>
      </c>
      <c r="AB6380" s="182">
        <v>249</v>
      </c>
      <c r="AC6380" s="182">
        <v>9</v>
      </c>
      <c r="AD6380" s="182">
        <v>5931.8</v>
      </c>
      <c r="AF6380" s="182" t="s">
        <v>11648</v>
      </c>
      <c r="AG6380" s="182" t="s">
        <v>17312</v>
      </c>
      <c r="AH6380" s="182" t="s">
        <v>2993</v>
      </c>
      <c r="AI6380" s="182" t="s">
        <v>17315</v>
      </c>
    </row>
    <row r="6381" spans="25:35" x14ac:dyDescent="0.4">
      <c r="Y6381" s="182" t="s">
        <v>11659</v>
      </c>
      <c r="Z6381" s="182">
        <v>1963</v>
      </c>
      <c r="AA6381" s="182">
        <v>405.4</v>
      </c>
      <c r="AB6381" s="182">
        <v>18</v>
      </c>
      <c r="AC6381" s="182">
        <v>2</v>
      </c>
      <c r="AD6381" s="182">
        <v>400</v>
      </c>
      <c r="AF6381" s="182" t="s">
        <v>11649</v>
      </c>
      <c r="AG6381" s="182" t="s">
        <v>17312</v>
      </c>
      <c r="AH6381" s="182" t="s">
        <v>2993</v>
      </c>
      <c r="AI6381" s="182" t="s">
        <v>17315</v>
      </c>
    </row>
    <row r="6382" spans="25:35" x14ac:dyDescent="0.4">
      <c r="Y6382" s="182" t="s">
        <v>11660</v>
      </c>
      <c r="Z6382" s="182">
        <v>1972</v>
      </c>
      <c r="AA6382" s="182">
        <v>3758.8</v>
      </c>
      <c r="AB6382" s="182">
        <v>128</v>
      </c>
      <c r="AC6382" s="182">
        <v>5</v>
      </c>
      <c r="AD6382" s="182">
        <v>2805</v>
      </c>
      <c r="AF6382" s="182" t="s">
        <v>11650</v>
      </c>
      <c r="AG6382" s="182" t="s">
        <v>17312</v>
      </c>
      <c r="AH6382" s="182" t="s">
        <v>17552</v>
      </c>
      <c r="AI6382" s="182" t="s">
        <v>17320</v>
      </c>
    </row>
    <row r="6383" spans="25:35" x14ac:dyDescent="0.4">
      <c r="Y6383" s="182" t="s">
        <v>11664</v>
      </c>
      <c r="Z6383" s="182">
        <v>1973</v>
      </c>
      <c r="AA6383" s="182">
        <v>5916.5</v>
      </c>
      <c r="AB6383" s="182">
        <v>204</v>
      </c>
      <c r="AC6383" s="182">
        <v>5</v>
      </c>
      <c r="AD6383" s="182">
        <v>4233.3</v>
      </c>
      <c r="AF6383" s="182" t="s">
        <v>11652</v>
      </c>
      <c r="AG6383" s="182" t="s">
        <v>17312</v>
      </c>
      <c r="AH6383" s="182" t="s">
        <v>2993</v>
      </c>
      <c r="AI6383" s="182" t="s">
        <v>17320</v>
      </c>
    </row>
    <row r="6384" spans="25:35" x14ac:dyDescent="0.4">
      <c r="Y6384" s="182" t="s">
        <v>2052</v>
      </c>
      <c r="Z6384" s="182">
        <v>1976</v>
      </c>
      <c r="AA6384" s="182">
        <v>6621.5</v>
      </c>
      <c r="AB6384" s="182">
        <v>286</v>
      </c>
      <c r="AC6384" s="182">
        <v>5</v>
      </c>
      <c r="AD6384" s="182">
        <v>4255.1000000000004</v>
      </c>
      <c r="AF6384" s="182" t="s">
        <v>2051</v>
      </c>
      <c r="AG6384" s="182" t="s">
        <v>17312</v>
      </c>
      <c r="AH6384" s="182" t="s">
        <v>2993</v>
      </c>
      <c r="AI6384" s="182" t="s">
        <v>17320</v>
      </c>
    </row>
    <row r="6385" spans="25:35" x14ac:dyDescent="0.4">
      <c r="Y6385" s="182" t="s">
        <v>11662</v>
      </c>
      <c r="Z6385" s="182">
        <v>1973</v>
      </c>
      <c r="AA6385" s="182">
        <v>4673.2</v>
      </c>
      <c r="AB6385" s="182">
        <v>232</v>
      </c>
      <c r="AC6385" s="182">
        <v>5</v>
      </c>
      <c r="AD6385" s="182">
        <v>4434.7</v>
      </c>
      <c r="AF6385" s="182" t="s">
        <v>11655</v>
      </c>
      <c r="AG6385" s="182" t="s">
        <v>17312</v>
      </c>
      <c r="AH6385" s="182" t="s">
        <v>2993</v>
      </c>
      <c r="AI6385" s="182" t="s">
        <v>17042</v>
      </c>
    </row>
    <row r="6386" spans="25:35" x14ac:dyDescent="0.4">
      <c r="Y6386" s="182" t="s">
        <v>11663</v>
      </c>
      <c r="Z6386" s="182">
        <v>1982</v>
      </c>
      <c r="AA6386" s="182">
        <v>6717.1</v>
      </c>
      <c r="AB6386" s="182">
        <v>260</v>
      </c>
      <c r="AC6386" s="182">
        <v>9</v>
      </c>
      <c r="AD6386" s="182">
        <v>6550</v>
      </c>
      <c r="AF6386" s="182" t="s">
        <v>11656</v>
      </c>
      <c r="AG6386" s="182" t="s">
        <v>17319</v>
      </c>
      <c r="AH6386" s="182" t="s">
        <v>2993</v>
      </c>
      <c r="AI6386" s="182" t="s">
        <v>17042</v>
      </c>
    </row>
    <row r="6387" spans="25:35" x14ac:dyDescent="0.4">
      <c r="Y6387" s="182" t="s">
        <v>11674</v>
      </c>
      <c r="Z6387" s="182">
        <v>1970</v>
      </c>
      <c r="AA6387" s="182">
        <v>3983</v>
      </c>
      <c r="AB6387" s="182">
        <v>139</v>
      </c>
      <c r="AC6387" s="182">
        <v>6</v>
      </c>
      <c r="AD6387" s="182">
        <v>3499.79</v>
      </c>
      <c r="AF6387" s="182" t="s">
        <v>11657</v>
      </c>
      <c r="AG6387" s="182" t="s">
        <v>17319</v>
      </c>
      <c r="AH6387" s="182" t="s">
        <v>2993</v>
      </c>
      <c r="AI6387" s="182" t="s">
        <v>17322</v>
      </c>
    </row>
    <row r="6388" spans="25:35" x14ac:dyDescent="0.4">
      <c r="Y6388" s="182" t="s">
        <v>11666</v>
      </c>
      <c r="Z6388" s="182">
        <v>1978</v>
      </c>
      <c r="AA6388" s="182">
        <v>5128.3999999999996</v>
      </c>
      <c r="AB6388" s="182">
        <v>234</v>
      </c>
      <c r="AC6388" s="182">
        <v>5</v>
      </c>
      <c r="AD6388" s="182">
        <v>5128.3999999999996</v>
      </c>
      <c r="AF6388" s="182" t="s">
        <v>11658</v>
      </c>
      <c r="AG6388" s="182" t="s">
        <v>17319</v>
      </c>
      <c r="AH6388" s="182" t="s">
        <v>2993</v>
      </c>
      <c r="AI6388" s="182" t="s">
        <v>17315</v>
      </c>
    </row>
    <row r="6389" spans="25:35" x14ac:dyDescent="0.4">
      <c r="Y6389" s="182" t="s">
        <v>11668</v>
      </c>
      <c r="Z6389" s="182">
        <v>1978</v>
      </c>
      <c r="AA6389" s="182">
        <v>4281</v>
      </c>
      <c r="AB6389" s="182">
        <v>135</v>
      </c>
      <c r="AC6389" s="182">
        <v>5</v>
      </c>
      <c r="AD6389" s="182">
        <v>4281</v>
      </c>
      <c r="AF6389" s="182" t="s">
        <v>11659</v>
      </c>
      <c r="AG6389" s="182" t="s">
        <v>17312</v>
      </c>
      <c r="AH6389" s="182" t="s">
        <v>2993</v>
      </c>
      <c r="AI6389" s="182" t="s">
        <v>17040</v>
      </c>
    </row>
    <row r="6390" spans="25:35" x14ac:dyDescent="0.4">
      <c r="Y6390" s="182" t="s">
        <v>11669</v>
      </c>
      <c r="Z6390" s="182">
        <v>1973</v>
      </c>
      <c r="AA6390" s="182">
        <v>3455.7</v>
      </c>
      <c r="AB6390" s="182">
        <v>146</v>
      </c>
      <c r="AC6390" s="182">
        <v>5</v>
      </c>
      <c r="AD6390" s="182">
        <v>3069.5</v>
      </c>
      <c r="AF6390" s="182" t="s">
        <v>11660</v>
      </c>
      <c r="AG6390" s="182" t="s">
        <v>17312</v>
      </c>
      <c r="AH6390" s="182" t="s">
        <v>17593</v>
      </c>
      <c r="AI6390" s="182" t="s">
        <v>17315</v>
      </c>
    </row>
    <row r="6391" spans="25:35" x14ac:dyDescent="0.4">
      <c r="Y6391" s="182" t="s">
        <v>11670</v>
      </c>
      <c r="Z6391" s="182">
        <v>1972</v>
      </c>
      <c r="AA6391" s="182">
        <v>5161.3999999999996</v>
      </c>
      <c r="AB6391" s="182">
        <v>197</v>
      </c>
      <c r="AC6391" s="182">
        <v>5</v>
      </c>
      <c r="AD6391" s="182">
        <v>4701.5</v>
      </c>
      <c r="AF6391" s="182" t="s">
        <v>2052</v>
      </c>
      <c r="AG6391" s="182" t="s">
        <v>17312</v>
      </c>
      <c r="AH6391" s="182" t="s">
        <v>17594</v>
      </c>
      <c r="AI6391" s="182" t="s">
        <v>17314</v>
      </c>
    </row>
    <row r="6392" spans="25:35" x14ac:dyDescent="0.4">
      <c r="Y6392" s="182" t="s">
        <v>11672</v>
      </c>
      <c r="Z6392" s="182">
        <v>1973</v>
      </c>
      <c r="AA6392" s="182">
        <v>5889.8</v>
      </c>
      <c r="AB6392" s="182">
        <v>269</v>
      </c>
      <c r="AC6392" s="182">
        <v>5</v>
      </c>
      <c r="AD6392" s="182">
        <v>4345.8</v>
      </c>
      <c r="AF6392" s="182" t="s">
        <v>11662</v>
      </c>
      <c r="AG6392" s="182" t="s">
        <v>17312</v>
      </c>
      <c r="AH6392" s="182" t="s">
        <v>17595</v>
      </c>
      <c r="AI6392" s="182" t="s">
        <v>17320</v>
      </c>
    </row>
    <row r="6393" spans="25:35" x14ac:dyDescent="0.4">
      <c r="Y6393" s="182" t="s">
        <v>11676</v>
      </c>
      <c r="Z6393" s="182">
        <v>1974</v>
      </c>
      <c r="AA6393" s="182">
        <v>4553.8</v>
      </c>
      <c r="AB6393" s="182">
        <v>203</v>
      </c>
      <c r="AC6393" s="182">
        <v>5</v>
      </c>
      <c r="AD6393" s="182">
        <v>4396.6000000000004</v>
      </c>
      <c r="AF6393" s="182" t="s">
        <v>11663</v>
      </c>
      <c r="AG6393" s="182" t="s">
        <v>17319</v>
      </c>
      <c r="AH6393" s="182" t="s">
        <v>17596</v>
      </c>
      <c r="AI6393" s="182" t="s">
        <v>17042</v>
      </c>
    </row>
    <row r="6394" spans="25:35" x14ac:dyDescent="0.4">
      <c r="Y6394" s="182" t="s">
        <v>11677</v>
      </c>
      <c r="Z6394" s="182">
        <v>1975</v>
      </c>
      <c r="AA6394" s="182">
        <v>3116</v>
      </c>
      <c r="AB6394" s="182">
        <v>117</v>
      </c>
      <c r="AC6394" s="182">
        <v>5</v>
      </c>
      <c r="AD6394" s="182">
        <v>1762</v>
      </c>
      <c r="AF6394" s="182" t="s">
        <v>11664</v>
      </c>
      <c r="AG6394" s="182" t="s">
        <v>17312</v>
      </c>
      <c r="AH6394" s="182" t="s">
        <v>17597</v>
      </c>
      <c r="AI6394" s="182" t="s">
        <v>17320</v>
      </c>
    </row>
    <row r="6395" spans="25:35" x14ac:dyDescent="0.4">
      <c r="Y6395" s="182" t="s">
        <v>11678</v>
      </c>
      <c r="Z6395" s="182">
        <v>1976</v>
      </c>
      <c r="AA6395" s="182">
        <v>3300</v>
      </c>
      <c r="AB6395" s="182">
        <v>180</v>
      </c>
      <c r="AC6395" s="182">
        <v>5</v>
      </c>
      <c r="AD6395" s="182">
        <v>3148</v>
      </c>
      <c r="AF6395" s="182" t="s">
        <v>11666</v>
      </c>
      <c r="AG6395" s="182" t="s">
        <v>17319</v>
      </c>
      <c r="AH6395" s="182" t="s">
        <v>2993</v>
      </c>
      <c r="AI6395" s="182" t="s">
        <v>17320</v>
      </c>
    </row>
    <row r="6396" spans="25:35" x14ac:dyDescent="0.4">
      <c r="Y6396" s="182" t="s">
        <v>11679</v>
      </c>
      <c r="Z6396" s="182">
        <v>1974</v>
      </c>
      <c r="AA6396" s="182">
        <v>5723.5</v>
      </c>
      <c r="AB6396" s="182">
        <v>217</v>
      </c>
      <c r="AC6396" s="182">
        <v>5</v>
      </c>
      <c r="AD6396" s="182">
        <v>4541.3</v>
      </c>
      <c r="AF6396" s="182" t="s">
        <v>11668</v>
      </c>
      <c r="AG6396" s="182" t="s">
        <v>17312</v>
      </c>
      <c r="AH6396" s="182" t="s">
        <v>2993</v>
      </c>
      <c r="AI6396" s="182" t="s">
        <v>17315</v>
      </c>
    </row>
    <row r="6397" spans="25:35" x14ac:dyDescent="0.4">
      <c r="Y6397" s="182" t="s">
        <v>11680</v>
      </c>
      <c r="Z6397" s="182">
        <v>1963</v>
      </c>
      <c r="AA6397" s="182">
        <v>442.9</v>
      </c>
      <c r="AB6397" s="182">
        <v>21</v>
      </c>
      <c r="AC6397" s="182">
        <v>2</v>
      </c>
      <c r="AD6397" s="182">
        <v>400</v>
      </c>
      <c r="AF6397" s="182" t="s">
        <v>11669</v>
      </c>
      <c r="AG6397" s="182" t="s">
        <v>17319</v>
      </c>
      <c r="AH6397" s="182" t="s">
        <v>17598</v>
      </c>
      <c r="AI6397" s="182" t="s">
        <v>17315</v>
      </c>
    </row>
    <row r="6398" spans="25:35" x14ac:dyDescent="0.4">
      <c r="Y6398" s="182" t="s">
        <v>11681</v>
      </c>
      <c r="Z6398" s="182">
        <v>1965</v>
      </c>
      <c r="AA6398" s="182">
        <v>473.1</v>
      </c>
      <c r="AB6398" s="182">
        <v>21</v>
      </c>
      <c r="AC6398" s="182">
        <v>2</v>
      </c>
      <c r="AD6398" s="182">
        <v>400</v>
      </c>
      <c r="AF6398" s="182" t="s">
        <v>11670</v>
      </c>
      <c r="AG6398" s="182" t="s">
        <v>17312</v>
      </c>
      <c r="AH6398" s="182" t="s">
        <v>17599</v>
      </c>
      <c r="AI6398" s="182" t="s">
        <v>17320</v>
      </c>
    </row>
    <row r="6399" spans="25:35" x14ac:dyDescent="0.4">
      <c r="Y6399" s="182" t="s">
        <v>11682</v>
      </c>
      <c r="Z6399" s="182">
        <v>1928</v>
      </c>
      <c r="AA6399" s="182">
        <v>455.1</v>
      </c>
      <c r="AB6399" s="182">
        <v>38</v>
      </c>
      <c r="AC6399" s="182">
        <v>2</v>
      </c>
      <c r="AD6399" s="182">
        <v>455.1</v>
      </c>
      <c r="AF6399" s="182" t="s">
        <v>11672</v>
      </c>
      <c r="AG6399" s="182" t="s">
        <v>17312</v>
      </c>
      <c r="AH6399" s="182" t="s">
        <v>17600</v>
      </c>
      <c r="AI6399" s="182" t="s">
        <v>17314</v>
      </c>
    </row>
    <row r="6400" spans="25:35" x14ac:dyDescent="0.4">
      <c r="Y6400" s="182" t="s">
        <v>11684</v>
      </c>
      <c r="Z6400" s="182">
        <v>1928</v>
      </c>
      <c r="AA6400" s="182">
        <v>449.8</v>
      </c>
      <c r="AB6400" s="182">
        <v>21</v>
      </c>
      <c r="AC6400" s="182">
        <v>2</v>
      </c>
      <c r="AD6400" s="182">
        <v>449.8</v>
      </c>
      <c r="AF6400" s="182" t="s">
        <v>11674</v>
      </c>
      <c r="AG6400" s="182" t="s">
        <v>17325</v>
      </c>
      <c r="AH6400" s="182" t="s">
        <v>17601</v>
      </c>
      <c r="AI6400" s="182" t="s">
        <v>17042</v>
      </c>
    </row>
    <row r="6401" spans="25:35" x14ac:dyDescent="0.4">
      <c r="Y6401" s="182" t="s">
        <v>11685</v>
      </c>
      <c r="Z6401" s="182">
        <v>2006</v>
      </c>
      <c r="AA6401" s="182">
        <v>1049.42</v>
      </c>
      <c r="AB6401" s="182">
        <v>44</v>
      </c>
      <c r="AC6401" s="182">
        <v>3</v>
      </c>
      <c r="AD6401" s="182">
        <v>1049.42</v>
      </c>
      <c r="AF6401" s="182" t="s">
        <v>11676</v>
      </c>
      <c r="AG6401" s="182" t="s">
        <v>17312</v>
      </c>
      <c r="AH6401" s="182" t="s">
        <v>17602</v>
      </c>
      <c r="AI6401" s="182" t="s">
        <v>17320</v>
      </c>
    </row>
    <row r="6402" spans="25:35" x14ac:dyDescent="0.4">
      <c r="Y6402" s="182" t="s">
        <v>11686</v>
      </c>
      <c r="Z6402" s="182">
        <v>1928</v>
      </c>
      <c r="AA6402" s="182">
        <v>447.4</v>
      </c>
      <c r="AB6402" s="182">
        <v>23</v>
      </c>
      <c r="AC6402" s="182">
        <v>2</v>
      </c>
      <c r="AD6402" s="182">
        <v>424.8</v>
      </c>
      <c r="AF6402" s="182" t="s">
        <v>11677</v>
      </c>
      <c r="AG6402" s="182" t="s">
        <v>17319</v>
      </c>
      <c r="AH6402" s="182" t="s">
        <v>2993</v>
      </c>
      <c r="AI6402" s="182" t="s">
        <v>17315</v>
      </c>
    </row>
    <row r="6403" spans="25:35" x14ac:dyDescent="0.4">
      <c r="Y6403" s="182" t="s">
        <v>11688</v>
      </c>
      <c r="Z6403" s="182">
        <v>1928</v>
      </c>
      <c r="AA6403" s="182">
        <v>447.2</v>
      </c>
      <c r="AB6403" s="182">
        <v>16</v>
      </c>
      <c r="AC6403" s="182">
        <v>2</v>
      </c>
      <c r="AD6403" s="182">
        <v>447.2</v>
      </c>
      <c r="AF6403" s="182" t="s">
        <v>11678</v>
      </c>
      <c r="AG6403" s="182" t="s">
        <v>17319</v>
      </c>
      <c r="AH6403" s="182" t="s">
        <v>17603</v>
      </c>
      <c r="AI6403" s="182" t="s">
        <v>17315</v>
      </c>
    </row>
    <row r="6404" spans="25:35" x14ac:dyDescent="0.4">
      <c r="Y6404" s="182" t="s">
        <v>433</v>
      </c>
      <c r="Z6404" s="182">
        <v>1928</v>
      </c>
      <c r="AA6404" s="182">
        <v>454.8</v>
      </c>
      <c r="AB6404" s="182">
        <v>21</v>
      </c>
      <c r="AC6404" s="182">
        <v>2</v>
      </c>
      <c r="AD6404" s="182">
        <v>454.8</v>
      </c>
      <c r="AF6404" s="182" t="s">
        <v>11679</v>
      </c>
      <c r="AG6404" s="182" t="s">
        <v>17312</v>
      </c>
      <c r="AH6404" s="182" t="s">
        <v>17602</v>
      </c>
      <c r="AI6404" s="182" t="s">
        <v>17320</v>
      </c>
    </row>
    <row r="6405" spans="25:35" x14ac:dyDescent="0.4">
      <c r="Y6405" s="182" t="s">
        <v>11690</v>
      </c>
      <c r="Z6405" s="182">
        <v>1959</v>
      </c>
      <c r="AA6405" s="182">
        <v>292</v>
      </c>
      <c r="AB6405" s="182">
        <v>16</v>
      </c>
      <c r="AC6405" s="182">
        <v>2</v>
      </c>
      <c r="AD6405" s="182">
        <v>292</v>
      </c>
      <c r="AF6405" s="182" t="s">
        <v>11680</v>
      </c>
      <c r="AG6405" s="182" t="s">
        <v>17312</v>
      </c>
      <c r="AH6405" s="182" t="s">
        <v>2993</v>
      </c>
      <c r="AI6405" s="182" t="s">
        <v>17040</v>
      </c>
    </row>
    <row r="6406" spans="25:35" x14ac:dyDescent="0.4">
      <c r="Y6406" s="182" t="s">
        <v>2053</v>
      </c>
      <c r="Z6406" s="182">
        <v>1961</v>
      </c>
      <c r="AA6406" s="182">
        <v>265.60000000000002</v>
      </c>
      <c r="AB6406" s="182">
        <v>21</v>
      </c>
      <c r="AC6406" s="182">
        <v>2</v>
      </c>
      <c r="AD6406" s="182">
        <v>229.4</v>
      </c>
      <c r="AF6406" s="182" t="s">
        <v>11681</v>
      </c>
      <c r="AG6406" s="182" t="s">
        <v>17312</v>
      </c>
      <c r="AH6406" s="182" t="s">
        <v>2993</v>
      </c>
      <c r="AI6406" s="182" t="s">
        <v>17040</v>
      </c>
    </row>
    <row r="6407" spans="25:35" x14ac:dyDescent="0.4">
      <c r="Y6407" s="182" t="s">
        <v>11692</v>
      </c>
      <c r="Z6407" s="182">
        <v>1958</v>
      </c>
      <c r="AA6407" s="182">
        <v>179.2</v>
      </c>
      <c r="AB6407" s="182">
        <v>21</v>
      </c>
      <c r="AC6407" s="182">
        <v>2</v>
      </c>
      <c r="AD6407" s="182">
        <v>179.2</v>
      </c>
      <c r="AF6407" s="182" t="s">
        <v>11682</v>
      </c>
      <c r="AG6407" s="182" t="s">
        <v>17327</v>
      </c>
      <c r="AH6407" s="182" t="s">
        <v>2993</v>
      </c>
      <c r="AI6407" s="182" t="s">
        <v>17042</v>
      </c>
    </row>
    <row r="6408" spans="25:35" x14ac:dyDescent="0.4">
      <c r="Y6408" s="182" t="s">
        <v>11693</v>
      </c>
      <c r="Z6408" s="182">
        <v>1957</v>
      </c>
      <c r="AA6408" s="182">
        <v>286.8</v>
      </c>
      <c r="AB6408" s="182">
        <v>9</v>
      </c>
      <c r="AC6408" s="182">
        <v>2</v>
      </c>
      <c r="AD6408" s="182">
        <v>286.8</v>
      </c>
      <c r="AF6408" s="182" t="s">
        <v>11684</v>
      </c>
      <c r="AG6408" s="182" t="s">
        <v>17327</v>
      </c>
      <c r="AH6408" s="182" t="s">
        <v>2993</v>
      </c>
      <c r="AI6408" s="182" t="s">
        <v>17042</v>
      </c>
    </row>
    <row r="6409" spans="25:35" x14ac:dyDescent="0.4">
      <c r="Y6409" s="182" t="s">
        <v>11694</v>
      </c>
      <c r="Z6409" s="182">
        <v>1957</v>
      </c>
      <c r="AA6409" s="182">
        <v>1785.95</v>
      </c>
      <c r="AB6409" s="182">
        <v>80</v>
      </c>
      <c r="AC6409" s="182">
        <v>3</v>
      </c>
      <c r="AD6409" s="182">
        <v>1784.2</v>
      </c>
      <c r="AF6409" s="182" t="s">
        <v>11685</v>
      </c>
      <c r="AG6409" s="182" t="s">
        <v>17312</v>
      </c>
      <c r="AH6409" s="182" t="s">
        <v>2993</v>
      </c>
      <c r="AI6409" s="182" t="s">
        <v>17042</v>
      </c>
    </row>
    <row r="6410" spans="25:35" x14ac:dyDescent="0.4">
      <c r="Y6410" s="182" t="s">
        <v>11695</v>
      </c>
      <c r="Z6410" s="182">
        <v>1958</v>
      </c>
      <c r="AA6410" s="182">
        <v>478.27</v>
      </c>
      <c r="AB6410" s="182">
        <v>20</v>
      </c>
      <c r="AC6410" s="182">
        <v>2</v>
      </c>
      <c r="AD6410" s="182">
        <v>446.77</v>
      </c>
      <c r="AF6410" s="182" t="s">
        <v>11686</v>
      </c>
      <c r="AG6410" s="182" t="s">
        <v>17327</v>
      </c>
      <c r="AH6410" s="182" t="s">
        <v>2993</v>
      </c>
      <c r="AI6410" s="182" t="s">
        <v>17042</v>
      </c>
    </row>
    <row r="6411" spans="25:35" x14ac:dyDescent="0.4">
      <c r="Y6411" s="182" t="s">
        <v>11696</v>
      </c>
      <c r="Z6411" s="182">
        <v>1957</v>
      </c>
      <c r="AA6411" s="182">
        <v>450</v>
      </c>
      <c r="AB6411" s="182">
        <v>17</v>
      </c>
      <c r="AC6411" s="182">
        <v>2</v>
      </c>
      <c r="AD6411" s="182">
        <v>300</v>
      </c>
      <c r="AF6411" s="182" t="s">
        <v>11688</v>
      </c>
      <c r="AG6411" s="182" t="s">
        <v>17327</v>
      </c>
      <c r="AH6411" s="182" t="s">
        <v>2993</v>
      </c>
      <c r="AI6411" s="182" t="s">
        <v>17042</v>
      </c>
    </row>
    <row r="6412" spans="25:35" x14ac:dyDescent="0.4">
      <c r="Y6412" s="182" t="s">
        <v>11697</v>
      </c>
      <c r="Z6412" s="182">
        <v>1972</v>
      </c>
      <c r="AA6412" s="182">
        <v>7901.8</v>
      </c>
      <c r="AB6412" s="182">
        <v>256</v>
      </c>
      <c r="AC6412" s="182">
        <v>5</v>
      </c>
      <c r="AD6412" s="182">
        <v>6218.7</v>
      </c>
      <c r="AF6412" s="182" t="s">
        <v>433</v>
      </c>
      <c r="AG6412" s="182" t="s">
        <v>17327</v>
      </c>
      <c r="AH6412" s="182" t="s">
        <v>2993</v>
      </c>
      <c r="AI6412" s="182" t="s">
        <v>17042</v>
      </c>
    </row>
    <row r="6413" spans="25:35" x14ac:dyDescent="0.4">
      <c r="Y6413" s="182" t="s">
        <v>11699</v>
      </c>
      <c r="Z6413" s="182">
        <v>1975</v>
      </c>
      <c r="AA6413" s="182">
        <v>4633.3999999999996</v>
      </c>
      <c r="AB6413" s="182">
        <v>194</v>
      </c>
      <c r="AC6413" s="182">
        <v>5</v>
      </c>
      <c r="AD6413" s="182">
        <v>3149.8</v>
      </c>
      <c r="AF6413" s="182" t="s">
        <v>11690</v>
      </c>
      <c r="AG6413" s="182" t="s">
        <v>17312</v>
      </c>
      <c r="AH6413" s="182" t="s">
        <v>2993</v>
      </c>
      <c r="AI6413" s="182" t="s">
        <v>17040</v>
      </c>
    </row>
    <row r="6414" spans="25:35" x14ac:dyDescent="0.4">
      <c r="Y6414" s="182" t="s">
        <v>11703</v>
      </c>
      <c r="Z6414" s="182">
        <v>1984</v>
      </c>
      <c r="AA6414" s="182">
        <v>4522.6000000000004</v>
      </c>
      <c r="AB6414" s="182">
        <v>181</v>
      </c>
      <c r="AC6414" s="182">
        <v>5</v>
      </c>
      <c r="AD6414" s="182">
        <v>4522.6000000000004</v>
      </c>
      <c r="AF6414" s="182" t="s">
        <v>2053</v>
      </c>
      <c r="AG6414" s="182" t="s">
        <v>17312</v>
      </c>
      <c r="AH6414" s="182" t="s">
        <v>2993</v>
      </c>
      <c r="AI6414" s="182" t="s">
        <v>17040</v>
      </c>
    </row>
    <row r="6415" spans="25:35" x14ac:dyDescent="0.4">
      <c r="Y6415" s="182" t="s">
        <v>11701</v>
      </c>
      <c r="Z6415" s="182">
        <v>1982</v>
      </c>
      <c r="AA6415" s="182">
        <v>4360.6000000000004</v>
      </c>
      <c r="AB6415" s="182">
        <v>166</v>
      </c>
      <c r="AC6415" s="182">
        <v>5</v>
      </c>
      <c r="AD6415" s="182">
        <v>3909.5</v>
      </c>
      <c r="AF6415" s="182" t="s">
        <v>11692</v>
      </c>
      <c r="AG6415" s="182" t="s">
        <v>17327</v>
      </c>
      <c r="AH6415" s="182" t="s">
        <v>2993</v>
      </c>
      <c r="AI6415" s="182" t="s">
        <v>17040</v>
      </c>
    </row>
    <row r="6416" spans="25:35" x14ac:dyDescent="0.4">
      <c r="Y6416" s="182" t="s">
        <v>11702</v>
      </c>
      <c r="Z6416" s="182">
        <v>1984</v>
      </c>
      <c r="AA6416" s="182">
        <v>4156.8</v>
      </c>
      <c r="AB6416" s="182">
        <v>159</v>
      </c>
      <c r="AC6416" s="182">
        <v>5</v>
      </c>
      <c r="AD6416" s="182">
        <v>4040.3</v>
      </c>
      <c r="AF6416" s="182" t="s">
        <v>11693</v>
      </c>
      <c r="AG6416" s="182" t="s">
        <v>17312</v>
      </c>
      <c r="AH6416" s="182" t="s">
        <v>2993</v>
      </c>
      <c r="AI6416" s="182" t="s">
        <v>17040</v>
      </c>
    </row>
    <row r="6417" spans="25:35" x14ac:dyDescent="0.4">
      <c r="Y6417" s="182" t="s">
        <v>11704</v>
      </c>
      <c r="Z6417" s="182">
        <v>1984</v>
      </c>
      <c r="AA6417" s="182">
        <v>3530.5</v>
      </c>
      <c r="AB6417" s="182">
        <v>122</v>
      </c>
      <c r="AC6417" s="182">
        <v>5</v>
      </c>
      <c r="AD6417" s="182">
        <v>3530.5</v>
      </c>
      <c r="AF6417" s="182" t="s">
        <v>11694</v>
      </c>
      <c r="AG6417" s="182" t="s">
        <v>17312</v>
      </c>
      <c r="AH6417" s="182" t="s">
        <v>2993</v>
      </c>
      <c r="AI6417" s="182" t="s">
        <v>17322</v>
      </c>
    </row>
    <row r="6418" spans="25:35" x14ac:dyDescent="0.4">
      <c r="Y6418" s="182" t="s">
        <v>11705</v>
      </c>
      <c r="Z6418" s="182">
        <v>1984</v>
      </c>
      <c r="AA6418" s="182">
        <v>3180.7</v>
      </c>
      <c r="AB6418" s="182">
        <v>156</v>
      </c>
      <c r="AC6418" s="182">
        <v>5</v>
      </c>
      <c r="AD6418" s="182">
        <v>2870.4</v>
      </c>
      <c r="AF6418" s="182" t="s">
        <v>11695</v>
      </c>
      <c r="AG6418" s="182" t="s">
        <v>17312</v>
      </c>
      <c r="AH6418" s="182" t="s">
        <v>2993</v>
      </c>
      <c r="AI6418" s="182" t="s">
        <v>17042</v>
      </c>
    </row>
    <row r="6419" spans="25:35" x14ac:dyDescent="0.4">
      <c r="Y6419" s="182" t="s">
        <v>11707</v>
      </c>
      <c r="Z6419" s="182">
        <v>1979</v>
      </c>
      <c r="AA6419" s="182">
        <v>3415</v>
      </c>
      <c r="AB6419" s="182">
        <v>120</v>
      </c>
      <c r="AC6419" s="182">
        <v>5</v>
      </c>
      <c r="AD6419" s="182">
        <v>1792.5</v>
      </c>
      <c r="AF6419" s="182" t="s">
        <v>11696</v>
      </c>
      <c r="AG6419" s="182" t="s">
        <v>17312</v>
      </c>
      <c r="AH6419" s="182" t="s">
        <v>2993</v>
      </c>
      <c r="AI6419" s="182" t="s">
        <v>17042</v>
      </c>
    </row>
    <row r="6420" spans="25:35" x14ac:dyDescent="0.4">
      <c r="Y6420" s="182" t="s">
        <v>11709</v>
      </c>
      <c r="Z6420" s="182">
        <v>1983</v>
      </c>
      <c r="AA6420" s="182">
        <v>3163.9</v>
      </c>
      <c r="AB6420" s="182">
        <v>120</v>
      </c>
      <c r="AC6420" s="182">
        <v>5</v>
      </c>
      <c r="AD6420" s="182">
        <v>3163.9</v>
      </c>
      <c r="AF6420" s="182" t="s">
        <v>11697</v>
      </c>
      <c r="AG6420" s="182" t="s">
        <v>17312</v>
      </c>
      <c r="AH6420" s="182" t="s">
        <v>2993</v>
      </c>
      <c r="AI6420" s="182" t="s">
        <v>17314</v>
      </c>
    </row>
    <row r="6421" spans="25:35" x14ac:dyDescent="0.4">
      <c r="Y6421" s="182" t="s">
        <v>11708</v>
      </c>
      <c r="Z6421" s="182">
        <v>1984</v>
      </c>
      <c r="AA6421" s="182">
        <v>3167.7</v>
      </c>
      <c r="AB6421" s="182">
        <v>156</v>
      </c>
      <c r="AC6421" s="182">
        <v>5</v>
      </c>
      <c r="AD6421" s="182">
        <v>1814.7</v>
      </c>
      <c r="AF6421" s="182" t="s">
        <v>11699</v>
      </c>
      <c r="AG6421" s="182" t="s">
        <v>17312</v>
      </c>
      <c r="AH6421" s="182" t="s">
        <v>2993</v>
      </c>
      <c r="AI6421" s="182" t="s">
        <v>17320</v>
      </c>
    </row>
    <row r="6422" spans="25:35" x14ac:dyDescent="0.4">
      <c r="Y6422" s="182" t="s">
        <v>11710</v>
      </c>
      <c r="Z6422" s="182">
        <v>1971</v>
      </c>
      <c r="AA6422" s="182">
        <v>3601.8</v>
      </c>
      <c r="AB6422" s="182">
        <v>112</v>
      </c>
      <c r="AC6422" s="182">
        <v>5</v>
      </c>
      <c r="AD6422" s="182">
        <v>2783.4</v>
      </c>
      <c r="AF6422" s="182" t="s">
        <v>11701</v>
      </c>
      <c r="AG6422" s="182" t="s">
        <v>17312</v>
      </c>
      <c r="AH6422" s="182" t="s">
        <v>2993</v>
      </c>
      <c r="AI6422" s="182" t="s">
        <v>17320</v>
      </c>
    </row>
    <row r="6423" spans="25:35" x14ac:dyDescent="0.4">
      <c r="Y6423" s="182" t="s">
        <v>11711</v>
      </c>
      <c r="Z6423" s="182">
        <v>1977</v>
      </c>
      <c r="AA6423" s="182">
        <v>6116.7</v>
      </c>
      <c r="AB6423" s="182">
        <v>335</v>
      </c>
      <c r="AC6423" s="182">
        <v>5</v>
      </c>
      <c r="AD6423" s="182">
        <v>6116.7</v>
      </c>
      <c r="AF6423" s="182" t="s">
        <v>11702</v>
      </c>
      <c r="AG6423" s="182" t="s">
        <v>17312</v>
      </c>
      <c r="AH6423" s="182" t="s">
        <v>2993</v>
      </c>
      <c r="AI6423" s="182" t="s">
        <v>17320</v>
      </c>
    </row>
    <row r="6424" spans="25:35" x14ac:dyDescent="0.4">
      <c r="Y6424" s="182" t="s">
        <v>11713</v>
      </c>
      <c r="Z6424" s="182">
        <v>1958</v>
      </c>
      <c r="AA6424" s="182">
        <v>322.3</v>
      </c>
      <c r="AB6424" s="182">
        <v>20</v>
      </c>
      <c r="AC6424" s="182">
        <v>2</v>
      </c>
      <c r="AD6424" s="182">
        <v>294.89999999999998</v>
      </c>
      <c r="AF6424" s="182" t="s">
        <v>11703</v>
      </c>
      <c r="AG6424" s="182" t="s">
        <v>17312</v>
      </c>
      <c r="AH6424" s="182" t="s">
        <v>2993</v>
      </c>
      <c r="AI6424" s="182" t="s">
        <v>17320</v>
      </c>
    </row>
    <row r="6425" spans="25:35" x14ac:dyDescent="0.4">
      <c r="Y6425" s="182" t="s">
        <v>11715</v>
      </c>
      <c r="Z6425" s="182">
        <v>1962</v>
      </c>
      <c r="AA6425" s="182">
        <v>3233.8</v>
      </c>
      <c r="AB6425" s="182">
        <v>82</v>
      </c>
      <c r="AC6425" s="182">
        <v>5</v>
      </c>
      <c r="AD6425" s="182">
        <v>3010.7</v>
      </c>
      <c r="AF6425" s="182" t="s">
        <v>11704</v>
      </c>
      <c r="AG6425" s="182" t="s">
        <v>17319</v>
      </c>
      <c r="AH6425" s="182" t="s">
        <v>2993</v>
      </c>
      <c r="AI6425" s="182" t="s">
        <v>17315</v>
      </c>
    </row>
    <row r="6426" spans="25:35" x14ac:dyDescent="0.4">
      <c r="Y6426" s="182" t="s">
        <v>11716</v>
      </c>
      <c r="Z6426" s="182">
        <v>1964</v>
      </c>
      <c r="AA6426" s="182">
        <v>2159.9</v>
      </c>
      <c r="AB6426" s="182">
        <v>104</v>
      </c>
      <c r="AC6426" s="182">
        <v>5</v>
      </c>
      <c r="AD6426" s="182">
        <v>1612.1</v>
      </c>
      <c r="AF6426" s="182" t="s">
        <v>11705</v>
      </c>
      <c r="AG6426" s="182" t="s">
        <v>17312</v>
      </c>
      <c r="AH6426" s="182" t="s">
        <v>2993</v>
      </c>
      <c r="AI6426" s="182" t="s">
        <v>17315</v>
      </c>
    </row>
    <row r="6427" spans="25:35" x14ac:dyDescent="0.4">
      <c r="Y6427" s="182" t="s">
        <v>11717</v>
      </c>
      <c r="Z6427" s="182">
        <v>1958</v>
      </c>
      <c r="AA6427" s="182">
        <v>5485.5</v>
      </c>
      <c r="AB6427" s="182">
        <v>96</v>
      </c>
      <c r="AC6427" s="182">
        <v>4</v>
      </c>
      <c r="AD6427" s="182">
        <v>4412.5</v>
      </c>
      <c r="AF6427" s="182" t="s">
        <v>11707</v>
      </c>
      <c r="AG6427" s="182" t="s">
        <v>17319</v>
      </c>
      <c r="AH6427" s="182" t="s">
        <v>2993</v>
      </c>
      <c r="AI6427" s="182" t="s">
        <v>17315</v>
      </c>
    </row>
    <row r="6428" spans="25:35" x14ac:dyDescent="0.4">
      <c r="Y6428" s="182" t="s">
        <v>11718</v>
      </c>
      <c r="Z6428" s="182">
        <v>1962</v>
      </c>
      <c r="AA6428" s="182">
        <v>1600.6</v>
      </c>
      <c r="AB6428" s="182">
        <v>48</v>
      </c>
      <c r="AC6428" s="182">
        <v>5</v>
      </c>
      <c r="AD6428" s="182">
        <v>1600.6</v>
      </c>
      <c r="AF6428" s="182" t="s">
        <v>11708</v>
      </c>
      <c r="AG6428" s="182" t="s">
        <v>17319</v>
      </c>
      <c r="AH6428" s="182" t="s">
        <v>2993</v>
      </c>
      <c r="AI6428" s="182" t="s">
        <v>17315</v>
      </c>
    </row>
    <row r="6429" spans="25:35" x14ac:dyDescent="0.4">
      <c r="Y6429" s="182" t="s">
        <v>11720</v>
      </c>
      <c r="Z6429" s="182">
        <v>1962</v>
      </c>
      <c r="AA6429" s="182">
        <v>1584.2</v>
      </c>
      <c r="AB6429" s="182">
        <v>73</v>
      </c>
      <c r="AC6429" s="182">
        <v>5</v>
      </c>
      <c r="AD6429" s="182">
        <v>1584.2</v>
      </c>
      <c r="AF6429" s="182" t="s">
        <v>11709</v>
      </c>
      <c r="AG6429" s="182" t="s">
        <v>17319</v>
      </c>
      <c r="AH6429" s="182" t="s">
        <v>2993</v>
      </c>
      <c r="AI6429" s="182" t="s">
        <v>17315</v>
      </c>
    </row>
    <row r="6430" spans="25:35" x14ac:dyDescent="0.4">
      <c r="Y6430" s="182" t="s">
        <v>11721</v>
      </c>
      <c r="Z6430" s="182">
        <v>1952</v>
      </c>
      <c r="AA6430" s="182">
        <v>811.2</v>
      </c>
      <c r="AB6430" s="182">
        <v>8</v>
      </c>
      <c r="AC6430" s="182">
        <v>2</v>
      </c>
      <c r="AD6430" s="182">
        <v>637.19000000000005</v>
      </c>
      <c r="AF6430" s="182" t="s">
        <v>11710</v>
      </c>
      <c r="AG6430" s="182" t="s">
        <v>17312</v>
      </c>
      <c r="AH6430" s="182" t="s">
        <v>2993</v>
      </c>
      <c r="AI6430" s="182" t="s">
        <v>17315</v>
      </c>
    </row>
    <row r="6431" spans="25:35" x14ac:dyDescent="0.4">
      <c r="Y6431" s="182" t="s">
        <v>434</v>
      </c>
      <c r="Z6431" s="182">
        <v>1962</v>
      </c>
      <c r="AA6431" s="182">
        <v>1601.3</v>
      </c>
      <c r="AB6431" s="182">
        <v>57</v>
      </c>
      <c r="AC6431" s="182">
        <v>5</v>
      </c>
      <c r="AD6431" s="182">
        <v>1601.3</v>
      </c>
      <c r="AF6431" s="182" t="s">
        <v>11711</v>
      </c>
      <c r="AG6431" s="182" t="s">
        <v>17312</v>
      </c>
      <c r="AH6431" s="182" t="s">
        <v>2993</v>
      </c>
      <c r="AI6431" s="182" t="s">
        <v>17314</v>
      </c>
    </row>
    <row r="6432" spans="25:35" x14ac:dyDescent="0.4">
      <c r="Y6432" s="182" t="s">
        <v>11722</v>
      </c>
      <c r="Z6432" s="182">
        <v>1962</v>
      </c>
      <c r="AA6432" s="182">
        <v>2071.5</v>
      </c>
      <c r="AB6432" s="182">
        <v>69</v>
      </c>
      <c r="AC6432" s="182">
        <v>5</v>
      </c>
      <c r="AD6432" s="182">
        <v>1598.6</v>
      </c>
      <c r="AF6432" s="182" t="s">
        <v>11713</v>
      </c>
      <c r="AG6432" s="182" t="s">
        <v>17312</v>
      </c>
      <c r="AH6432" s="182" t="s">
        <v>2993</v>
      </c>
      <c r="AI6432" s="182" t="s">
        <v>17042</v>
      </c>
    </row>
    <row r="6433" spans="25:35" x14ac:dyDescent="0.4">
      <c r="Y6433" s="182" t="s">
        <v>11723</v>
      </c>
      <c r="Z6433" s="182">
        <v>1951</v>
      </c>
      <c r="AA6433" s="182">
        <v>543</v>
      </c>
      <c r="AB6433" s="182">
        <v>7</v>
      </c>
      <c r="AC6433" s="182">
        <v>2</v>
      </c>
      <c r="AD6433" s="182">
        <v>431.32</v>
      </c>
      <c r="AF6433" s="182" t="s">
        <v>11715</v>
      </c>
      <c r="AG6433" s="182" t="s">
        <v>17312</v>
      </c>
      <c r="AH6433" s="182" t="s">
        <v>2993</v>
      </c>
      <c r="AI6433" s="182" t="s">
        <v>17322</v>
      </c>
    </row>
    <row r="6434" spans="25:35" x14ac:dyDescent="0.4">
      <c r="Y6434" s="182" t="s">
        <v>409</v>
      </c>
      <c r="Z6434" s="182">
        <v>1927</v>
      </c>
      <c r="AA6434" s="182">
        <v>386.9</v>
      </c>
      <c r="AB6434" s="182">
        <v>16</v>
      </c>
      <c r="AC6434" s="182">
        <v>2</v>
      </c>
      <c r="AD6434" s="182">
        <v>386.9</v>
      </c>
      <c r="AF6434" s="182" t="s">
        <v>11716</v>
      </c>
      <c r="AG6434" s="182" t="s">
        <v>17312</v>
      </c>
      <c r="AH6434" s="182" t="s">
        <v>2993</v>
      </c>
      <c r="AI6434" s="182" t="s">
        <v>17042</v>
      </c>
    </row>
    <row r="6435" spans="25:35" x14ac:dyDescent="0.4">
      <c r="Y6435" s="182" t="s">
        <v>11724</v>
      </c>
      <c r="Z6435" s="182">
        <v>1952</v>
      </c>
      <c r="AA6435" s="182">
        <v>957.2</v>
      </c>
      <c r="AB6435" s="182">
        <v>9</v>
      </c>
      <c r="AC6435" s="182">
        <v>2</v>
      </c>
      <c r="AD6435" s="182">
        <v>678.7</v>
      </c>
      <c r="AF6435" s="182" t="s">
        <v>11717</v>
      </c>
      <c r="AG6435" s="182" t="s">
        <v>17312</v>
      </c>
      <c r="AH6435" s="182" t="s">
        <v>2993</v>
      </c>
      <c r="AI6435" s="182" t="s">
        <v>17315</v>
      </c>
    </row>
    <row r="6436" spans="25:35" x14ac:dyDescent="0.4">
      <c r="Y6436" s="182" t="s">
        <v>11725</v>
      </c>
      <c r="Z6436" s="182">
        <v>1958</v>
      </c>
      <c r="AA6436" s="182">
        <v>3599.7</v>
      </c>
      <c r="AB6436" s="182">
        <v>98</v>
      </c>
      <c r="AC6436" s="182">
        <v>4</v>
      </c>
      <c r="AD6436" s="182">
        <v>3599.7</v>
      </c>
      <c r="AF6436" s="182" t="s">
        <v>11718</v>
      </c>
      <c r="AG6436" s="182" t="s">
        <v>17312</v>
      </c>
      <c r="AH6436" s="182" t="s">
        <v>2993</v>
      </c>
      <c r="AI6436" s="182" t="s">
        <v>17042</v>
      </c>
    </row>
    <row r="6437" spans="25:35" x14ac:dyDescent="0.4">
      <c r="Y6437" s="182" t="s">
        <v>11726</v>
      </c>
      <c r="Z6437" s="182">
        <v>1927</v>
      </c>
      <c r="AA6437" s="182">
        <v>389.36</v>
      </c>
      <c r="AB6437" s="182">
        <v>18</v>
      </c>
      <c r="AC6437" s="182">
        <v>2</v>
      </c>
      <c r="AD6437" s="182">
        <v>389.36</v>
      </c>
      <c r="AF6437" s="182" t="s">
        <v>11720</v>
      </c>
      <c r="AG6437" s="182" t="s">
        <v>17312</v>
      </c>
      <c r="AH6437" s="182" t="s">
        <v>2993</v>
      </c>
      <c r="AI6437" s="182" t="s">
        <v>17042</v>
      </c>
    </row>
    <row r="6438" spans="25:35" x14ac:dyDescent="0.4">
      <c r="Y6438" s="182" t="s">
        <v>2054</v>
      </c>
      <c r="Z6438" s="182">
        <v>1963</v>
      </c>
      <c r="AA6438" s="182">
        <v>3198.1</v>
      </c>
      <c r="AB6438" s="182">
        <v>114</v>
      </c>
      <c r="AC6438" s="182">
        <v>5</v>
      </c>
      <c r="AD6438" s="182">
        <v>3196.7</v>
      </c>
      <c r="AF6438" s="182" t="s">
        <v>11721</v>
      </c>
      <c r="AG6438" s="182" t="s">
        <v>17325</v>
      </c>
      <c r="AH6438" s="182" t="s">
        <v>2993</v>
      </c>
      <c r="AI6438" s="182" t="s">
        <v>17042</v>
      </c>
    </row>
    <row r="6439" spans="25:35" x14ac:dyDescent="0.4">
      <c r="Y6439" s="182" t="s">
        <v>11728</v>
      </c>
      <c r="Z6439" s="182">
        <v>1982</v>
      </c>
      <c r="AA6439" s="182">
        <v>3245.31</v>
      </c>
      <c r="AB6439" s="182">
        <v>146</v>
      </c>
      <c r="AC6439" s="182">
        <v>9</v>
      </c>
      <c r="AD6439" s="182">
        <v>3245.31</v>
      </c>
      <c r="AF6439" s="182" t="s">
        <v>434</v>
      </c>
      <c r="AG6439" s="182" t="s">
        <v>17312</v>
      </c>
      <c r="AH6439" s="182" t="s">
        <v>2993</v>
      </c>
      <c r="AI6439" s="182" t="s">
        <v>17042</v>
      </c>
    </row>
    <row r="6440" spans="25:35" x14ac:dyDescent="0.4">
      <c r="Y6440" s="182" t="s">
        <v>2055</v>
      </c>
      <c r="Z6440" s="182">
        <v>1998</v>
      </c>
      <c r="AA6440" s="182">
        <v>1796.5</v>
      </c>
      <c r="AB6440" s="182">
        <v>114</v>
      </c>
      <c r="AC6440" s="182">
        <v>5</v>
      </c>
      <c r="AD6440" s="182">
        <v>1796.5</v>
      </c>
      <c r="AF6440" s="182" t="s">
        <v>11722</v>
      </c>
      <c r="AG6440" s="182" t="s">
        <v>17312</v>
      </c>
      <c r="AH6440" s="182" t="s">
        <v>2993</v>
      </c>
      <c r="AI6440" s="182" t="s">
        <v>17042</v>
      </c>
    </row>
    <row r="6441" spans="25:35" x14ac:dyDescent="0.4">
      <c r="Y6441" s="182" t="s">
        <v>11729</v>
      </c>
      <c r="Z6441" s="182">
        <v>1954</v>
      </c>
      <c r="AA6441" s="182">
        <v>1106</v>
      </c>
      <c r="AB6441" s="182">
        <v>27</v>
      </c>
      <c r="AC6441" s="182">
        <v>3</v>
      </c>
      <c r="AD6441" s="182">
        <v>1106</v>
      </c>
      <c r="AF6441" s="182" t="s">
        <v>11723</v>
      </c>
      <c r="AG6441" s="182" t="s">
        <v>17325</v>
      </c>
      <c r="AH6441" s="182" t="s">
        <v>2993</v>
      </c>
      <c r="AI6441" s="182" t="s">
        <v>17040</v>
      </c>
    </row>
    <row r="6442" spans="25:35" x14ac:dyDescent="0.4">
      <c r="Y6442" s="182" t="s">
        <v>11730</v>
      </c>
      <c r="Z6442" s="182">
        <v>1963</v>
      </c>
      <c r="AA6442" s="182">
        <v>4193.6000000000004</v>
      </c>
      <c r="AB6442" s="182">
        <v>129</v>
      </c>
      <c r="AC6442" s="182">
        <v>5</v>
      </c>
      <c r="AD6442" s="182">
        <v>3230.5</v>
      </c>
      <c r="AF6442" s="182" t="s">
        <v>409</v>
      </c>
      <c r="AG6442" s="182" t="s">
        <v>17327</v>
      </c>
      <c r="AH6442" s="182" t="s">
        <v>2993</v>
      </c>
      <c r="AI6442" s="182" t="s">
        <v>17042</v>
      </c>
    </row>
    <row r="6443" spans="25:35" x14ac:dyDescent="0.4">
      <c r="Y6443" s="182" t="s">
        <v>11731</v>
      </c>
      <c r="Z6443" s="182">
        <v>1954</v>
      </c>
      <c r="AA6443" s="182">
        <v>732.5</v>
      </c>
      <c r="AB6443" s="182">
        <v>17</v>
      </c>
      <c r="AC6443" s="182">
        <v>2</v>
      </c>
      <c r="AD6443" s="182">
        <v>729.3</v>
      </c>
      <c r="AF6443" s="182" t="s">
        <v>11724</v>
      </c>
      <c r="AG6443" s="182" t="s">
        <v>17325</v>
      </c>
      <c r="AH6443" s="182" t="s">
        <v>2993</v>
      </c>
      <c r="AI6443" s="182" t="s">
        <v>17042</v>
      </c>
    </row>
    <row r="6444" spans="25:35" x14ac:dyDescent="0.4">
      <c r="Y6444" s="182" t="s">
        <v>2056</v>
      </c>
      <c r="Z6444" s="182">
        <v>1962</v>
      </c>
      <c r="AA6444" s="182">
        <v>5489.1</v>
      </c>
      <c r="AB6444" s="182">
        <v>130</v>
      </c>
      <c r="AC6444" s="182">
        <v>6</v>
      </c>
      <c r="AD6444" s="182">
        <v>4500.5</v>
      </c>
      <c r="AF6444" s="182" t="s">
        <v>11725</v>
      </c>
      <c r="AG6444" s="182" t="s">
        <v>17312</v>
      </c>
      <c r="AH6444" s="182" t="s">
        <v>2993</v>
      </c>
      <c r="AI6444" s="182" t="s">
        <v>17331</v>
      </c>
    </row>
    <row r="6445" spans="25:35" x14ac:dyDescent="0.4">
      <c r="Y6445" s="182" t="s">
        <v>11732</v>
      </c>
      <c r="Z6445" s="182">
        <v>1953</v>
      </c>
      <c r="AA6445" s="182">
        <v>2577.4</v>
      </c>
      <c r="AB6445" s="182">
        <v>46</v>
      </c>
      <c r="AC6445" s="182">
        <v>3</v>
      </c>
      <c r="AD6445" s="182">
        <v>1970.2</v>
      </c>
      <c r="AF6445" s="182" t="s">
        <v>11726</v>
      </c>
      <c r="AG6445" s="182" t="s">
        <v>17327</v>
      </c>
      <c r="AH6445" s="182" t="s">
        <v>2993</v>
      </c>
      <c r="AI6445" s="182" t="s">
        <v>17042</v>
      </c>
    </row>
    <row r="6446" spans="25:35" x14ac:dyDescent="0.4">
      <c r="Y6446" s="182" t="s">
        <v>11734</v>
      </c>
      <c r="Z6446" s="182">
        <v>1958</v>
      </c>
      <c r="AA6446" s="182">
        <v>3399.9</v>
      </c>
      <c r="AB6446" s="182">
        <v>74</v>
      </c>
      <c r="AC6446" s="182">
        <v>4</v>
      </c>
      <c r="AD6446" s="182">
        <v>2625.8</v>
      </c>
      <c r="AF6446" s="182" t="s">
        <v>2054</v>
      </c>
      <c r="AG6446" s="182" t="s">
        <v>17312</v>
      </c>
      <c r="AH6446" s="182" t="s">
        <v>2993</v>
      </c>
      <c r="AI6446" s="182" t="s">
        <v>17315</v>
      </c>
    </row>
    <row r="6447" spans="25:35" x14ac:dyDescent="0.4">
      <c r="Y6447" s="182" t="s">
        <v>11735</v>
      </c>
      <c r="Z6447" s="182">
        <v>1954</v>
      </c>
      <c r="AA6447" s="182">
        <v>738.1</v>
      </c>
      <c r="AB6447" s="182">
        <v>13</v>
      </c>
      <c r="AC6447" s="182">
        <v>2</v>
      </c>
      <c r="AD6447" s="182">
        <v>738.1</v>
      </c>
      <c r="AF6447" s="182" t="s">
        <v>11728</v>
      </c>
      <c r="AG6447" s="182" t="s">
        <v>17312</v>
      </c>
      <c r="AH6447" s="182" t="s">
        <v>2993</v>
      </c>
      <c r="AI6447" s="182" t="s">
        <v>17040</v>
      </c>
    </row>
    <row r="6448" spans="25:35" x14ac:dyDescent="0.4">
      <c r="Y6448" s="182" t="s">
        <v>11736</v>
      </c>
      <c r="Z6448" s="182">
        <v>1960</v>
      </c>
      <c r="AA6448" s="182">
        <v>1919</v>
      </c>
      <c r="AB6448" s="182">
        <v>53</v>
      </c>
      <c r="AC6448" s="182">
        <v>5</v>
      </c>
      <c r="AD6448" s="182">
        <v>1616</v>
      </c>
      <c r="AF6448" s="182" t="s">
        <v>2055</v>
      </c>
      <c r="AG6448" s="182" t="s">
        <v>17312</v>
      </c>
      <c r="AH6448" s="182" t="s">
        <v>2993</v>
      </c>
      <c r="AI6448" s="182" t="s">
        <v>17042</v>
      </c>
    </row>
    <row r="6449" spans="25:35" x14ac:dyDescent="0.4">
      <c r="Y6449" s="182" t="s">
        <v>11737</v>
      </c>
      <c r="Z6449" s="182">
        <v>1954</v>
      </c>
      <c r="AA6449" s="182">
        <v>1091.5999999999999</v>
      </c>
      <c r="AB6449" s="182">
        <v>28</v>
      </c>
      <c r="AC6449" s="182">
        <v>3</v>
      </c>
      <c r="AD6449" s="182">
        <v>1091.5999999999999</v>
      </c>
      <c r="AF6449" s="182" t="s">
        <v>11729</v>
      </c>
      <c r="AG6449" s="182" t="s">
        <v>17312</v>
      </c>
      <c r="AH6449" s="182" t="s">
        <v>2993</v>
      </c>
      <c r="AI6449" s="182" t="s">
        <v>17042</v>
      </c>
    </row>
    <row r="6450" spans="25:35" x14ac:dyDescent="0.4">
      <c r="Y6450" s="182" t="s">
        <v>11738</v>
      </c>
      <c r="Z6450" s="182">
        <v>1961</v>
      </c>
      <c r="AA6450" s="182">
        <v>4297.3999999999996</v>
      </c>
      <c r="AB6450" s="182">
        <v>105</v>
      </c>
      <c r="AC6450" s="182">
        <v>5</v>
      </c>
      <c r="AD6450" s="182">
        <v>3625.47</v>
      </c>
      <c r="AF6450" s="182" t="s">
        <v>11730</v>
      </c>
      <c r="AG6450" s="182" t="s">
        <v>17312</v>
      </c>
      <c r="AH6450" s="182" t="s">
        <v>2993</v>
      </c>
      <c r="AI6450" s="182" t="s">
        <v>17315</v>
      </c>
    </row>
    <row r="6451" spans="25:35" x14ac:dyDescent="0.4">
      <c r="Y6451" s="182" t="s">
        <v>11739</v>
      </c>
      <c r="Z6451" s="182">
        <v>1995</v>
      </c>
      <c r="AA6451" s="182">
        <v>3226.3</v>
      </c>
      <c r="AB6451" s="182">
        <v>114</v>
      </c>
      <c r="AC6451" s="182">
        <v>9</v>
      </c>
      <c r="AD6451" s="182">
        <v>3226.3</v>
      </c>
      <c r="AF6451" s="182" t="s">
        <v>11731</v>
      </c>
      <c r="AG6451" s="182" t="s">
        <v>17312</v>
      </c>
      <c r="AH6451" s="182" t="s">
        <v>2993</v>
      </c>
      <c r="AI6451" s="182" t="s">
        <v>17042</v>
      </c>
    </row>
    <row r="6452" spans="25:35" x14ac:dyDescent="0.4">
      <c r="Y6452" s="182" t="s">
        <v>11741</v>
      </c>
      <c r="Z6452" s="182">
        <v>1956</v>
      </c>
      <c r="AA6452" s="182">
        <v>733.9</v>
      </c>
      <c r="AB6452" s="182">
        <v>28</v>
      </c>
      <c r="AC6452" s="182">
        <v>2</v>
      </c>
      <c r="AD6452" s="182">
        <v>733.9</v>
      </c>
      <c r="AF6452" s="182" t="s">
        <v>2056</v>
      </c>
      <c r="AG6452" s="182" t="s">
        <v>17312</v>
      </c>
      <c r="AH6452" s="182" t="s">
        <v>2993</v>
      </c>
      <c r="AI6452" s="182" t="s">
        <v>17331</v>
      </c>
    </row>
    <row r="6453" spans="25:35" x14ac:dyDescent="0.4">
      <c r="Y6453" s="182" t="s">
        <v>11742</v>
      </c>
      <c r="Z6453" s="182">
        <v>1960</v>
      </c>
      <c r="AA6453" s="182">
        <v>2568.61</v>
      </c>
      <c r="AB6453" s="182">
        <v>87</v>
      </c>
      <c r="AC6453" s="182">
        <v>5</v>
      </c>
      <c r="AD6453" s="182">
        <v>2568.61</v>
      </c>
      <c r="AF6453" s="182" t="s">
        <v>11732</v>
      </c>
      <c r="AG6453" s="182" t="s">
        <v>17312</v>
      </c>
      <c r="AH6453" s="182" t="s">
        <v>2993</v>
      </c>
      <c r="AI6453" s="182" t="s">
        <v>17322</v>
      </c>
    </row>
    <row r="6454" spans="25:35" x14ac:dyDescent="0.4">
      <c r="Y6454" s="182" t="s">
        <v>11744</v>
      </c>
      <c r="Z6454" s="182">
        <v>1952</v>
      </c>
      <c r="AA6454" s="182">
        <v>731.9</v>
      </c>
      <c r="AB6454" s="182">
        <v>16</v>
      </c>
      <c r="AC6454" s="182">
        <v>2</v>
      </c>
      <c r="AD6454" s="182">
        <v>731.9</v>
      </c>
      <c r="AF6454" s="182" t="s">
        <v>11734</v>
      </c>
      <c r="AG6454" s="182" t="s">
        <v>17312</v>
      </c>
      <c r="AH6454" s="182" t="s">
        <v>2993</v>
      </c>
      <c r="AI6454" s="182" t="s">
        <v>17315</v>
      </c>
    </row>
    <row r="6455" spans="25:35" x14ac:dyDescent="0.4">
      <c r="Y6455" s="182" t="s">
        <v>11746</v>
      </c>
      <c r="Z6455" s="182">
        <v>1960</v>
      </c>
      <c r="AA6455" s="182">
        <v>3446.83</v>
      </c>
      <c r="AB6455" s="182">
        <v>74</v>
      </c>
      <c r="AC6455" s="182">
        <v>4</v>
      </c>
      <c r="AD6455" s="182">
        <v>3446.83</v>
      </c>
      <c r="AF6455" s="182" t="s">
        <v>11735</v>
      </c>
      <c r="AG6455" s="182" t="s">
        <v>17312</v>
      </c>
      <c r="AH6455" s="182" t="s">
        <v>2993</v>
      </c>
      <c r="AI6455" s="182" t="s">
        <v>17042</v>
      </c>
    </row>
    <row r="6456" spans="25:35" x14ac:dyDescent="0.4">
      <c r="Y6456" s="182" t="s">
        <v>11748</v>
      </c>
      <c r="Z6456" s="182">
        <v>1975</v>
      </c>
      <c r="AA6456" s="182">
        <v>5168.7</v>
      </c>
      <c r="AB6456" s="182">
        <v>190</v>
      </c>
      <c r="AC6456" s="182">
        <v>5</v>
      </c>
      <c r="AD6456" s="182">
        <v>4807.5</v>
      </c>
      <c r="AF6456" s="182" t="s">
        <v>11736</v>
      </c>
      <c r="AG6456" s="182" t="s">
        <v>17312</v>
      </c>
      <c r="AH6456" s="182" t="s">
        <v>2993</v>
      </c>
      <c r="AI6456" s="182" t="s">
        <v>17042</v>
      </c>
    </row>
    <row r="6457" spans="25:35" x14ac:dyDescent="0.4">
      <c r="Y6457" s="182" t="s">
        <v>11749</v>
      </c>
      <c r="Z6457" s="182">
        <v>1952</v>
      </c>
      <c r="AA6457" s="182">
        <v>538.6</v>
      </c>
      <c r="AB6457" s="182">
        <v>9</v>
      </c>
      <c r="AC6457" s="182">
        <v>2</v>
      </c>
      <c r="AD6457" s="182">
        <v>538.6</v>
      </c>
      <c r="AF6457" s="182" t="s">
        <v>11737</v>
      </c>
      <c r="AG6457" s="182" t="s">
        <v>17312</v>
      </c>
      <c r="AH6457" s="182" t="s">
        <v>2993</v>
      </c>
      <c r="AI6457" s="182" t="s">
        <v>17042</v>
      </c>
    </row>
    <row r="6458" spans="25:35" x14ac:dyDescent="0.4">
      <c r="Y6458" s="182" t="s">
        <v>11750</v>
      </c>
      <c r="Z6458" s="182">
        <v>1954</v>
      </c>
      <c r="AA6458" s="182">
        <v>617.9</v>
      </c>
      <c r="AB6458" s="182">
        <v>21</v>
      </c>
      <c r="AC6458" s="182">
        <v>3</v>
      </c>
      <c r="AD6458" s="182">
        <v>617.9</v>
      </c>
      <c r="AF6458" s="182" t="s">
        <v>11738</v>
      </c>
      <c r="AG6458" s="182" t="s">
        <v>17312</v>
      </c>
      <c r="AH6458" s="182" t="s">
        <v>2993</v>
      </c>
      <c r="AI6458" s="182" t="s">
        <v>17315</v>
      </c>
    </row>
    <row r="6459" spans="25:35" x14ac:dyDescent="0.4">
      <c r="Y6459" s="182" t="s">
        <v>11751</v>
      </c>
      <c r="Z6459" s="182">
        <v>1961</v>
      </c>
      <c r="AA6459" s="182">
        <v>1780.6</v>
      </c>
      <c r="AB6459" s="182">
        <v>39</v>
      </c>
      <c r="AC6459" s="182">
        <v>3</v>
      </c>
      <c r="AD6459" s="182">
        <v>1671.3</v>
      </c>
      <c r="AF6459" s="182" t="s">
        <v>11739</v>
      </c>
      <c r="AG6459" s="182" t="s">
        <v>17312</v>
      </c>
      <c r="AH6459" s="182" t="s">
        <v>2993</v>
      </c>
      <c r="AI6459" s="182" t="s">
        <v>17040</v>
      </c>
    </row>
    <row r="6460" spans="25:35" x14ac:dyDescent="0.4">
      <c r="Y6460" s="182" t="s">
        <v>11752</v>
      </c>
      <c r="Z6460" s="182">
        <v>1982</v>
      </c>
      <c r="AA6460" s="182">
        <v>4172</v>
      </c>
      <c r="AB6460" s="182">
        <v>102</v>
      </c>
      <c r="AC6460" s="182">
        <v>9</v>
      </c>
      <c r="AD6460" s="182">
        <v>3295.2</v>
      </c>
      <c r="AF6460" s="182" t="s">
        <v>11741</v>
      </c>
      <c r="AG6460" s="182" t="s">
        <v>17312</v>
      </c>
      <c r="AH6460" s="182" t="s">
        <v>2993</v>
      </c>
      <c r="AI6460" s="182" t="s">
        <v>17042</v>
      </c>
    </row>
    <row r="6461" spans="25:35" x14ac:dyDescent="0.4">
      <c r="Y6461" s="182" t="s">
        <v>2057</v>
      </c>
      <c r="Z6461" s="182">
        <v>1954</v>
      </c>
      <c r="AA6461" s="182">
        <v>4109.8</v>
      </c>
      <c r="AB6461" s="182">
        <v>86</v>
      </c>
      <c r="AC6461" s="182">
        <v>4</v>
      </c>
      <c r="AD6461" s="182">
        <v>3583.3</v>
      </c>
      <c r="AF6461" s="182" t="s">
        <v>11742</v>
      </c>
      <c r="AG6461" s="182" t="s">
        <v>17312</v>
      </c>
      <c r="AH6461" s="182" t="s">
        <v>2993</v>
      </c>
      <c r="AI6461" s="182" t="s">
        <v>17322</v>
      </c>
    </row>
    <row r="6462" spans="25:35" x14ac:dyDescent="0.4">
      <c r="Y6462" s="182" t="s">
        <v>11754</v>
      </c>
      <c r="Z6462" s="182">
        <v>1957</v>
      </c>
      <c r="AA6462" s="182">
        <v>1606.2</v>
      </c>
      <c r="AB6462" s="182">
        <v>33</v>
      </c>
      <c r="AC6462" s="182">
        <v>3</v>
      </c>
      <c r="AD6462" s="182">
        <v>1509.7</v>
      </c>
      <c r="AF6462" s="182" t="s">
        <v>11744</v>
      </c>
      <c r="AG6462" s="182" t="s">
        <v>17312</v>
      </c>
      <c r="AH6462" s="182" t="s">
        <v>2993</v>
      </c>
      <c r="AI6462" s="182" t="s">
        <v>17042</v>
      </c>
    </row>
    <row r="6463" spans="25:35" x14ac:dyDescent="0.4">
      <c r="Y6463" s="182" t="s">
        <v>11755</v>
      </c>
      <c r="Z6463" s="182">
        <v>1954</v>
      </c>
      <c r="AA6463" s="182">
        <v>3069</v>
      </c>
      <c r="AB6463" s="182">
        <v>42</v>
      </c>
      <c r="AC6463" s="182">
        <v>3</v>
      </c>
      <c r="AD6463" s="182">
        <v>1510.1</v>
      </c>
      <c r="AF6463" s="182" t="s">
        <v>11746</v>
      </c>
      <c r="AG6463" s="182" t="s">
        <v>17312</v>
      </c>
      <c r="AH6463" s="182" t="s">
        <v>2993</v>
      </c>
      <c r="AI6463" s="182" t="s">
        <v>17322</v>
      </c>
    </row>
    <row r="6464" spans="25:35" x14ac:dyDescent="0.4">
      <c r="Y6464" s="182" t="s">
        <v>11756</v>
      </c>
      <c r="Z6464" s="182">
        <v>1964</v>
      </c>
      <c r="AA6464" s="182">
        <v>3386.1</v>
      </c>
      <c r="AB6464" s="182">
        <v>123</v>
      </c>
      <c r="AC6464" s="182">
        <v>5</v>
      </c>
      <c r="AD6464" s="182">
        <v>3386.1</v>
      </c>
      <c r="AF6464" s="182" t="s">
        <v>11748</v>
      </c>
      <c r="AG6464" s="182" t="s">
        <v>17312</v>
      </c>
      <c r="AH6464" s="182" t="s">
        <v>2993</v>
      </c>
      <c r="AI6464" s="182" t="s">
        <v>17320</v>
      </c>
    </row>
    <row r="6465" spans="25:35" x14ac:dyDescent="0.4">
      <c r="Y6465" s="182" t="s">
        <v>17252</v>
      </c>
      <c r="Z6465" s="182">
        <v>1938</v>
      </c>
      <c r="AA6465" s="182">
        <v>795.1</v>
      </c>
      <c r="AB6465" s="182">
        <v>6</v>
      </c>
      <c r="AC6465" s="182">
        <v>2</v>
      </c>
      <c r="AD6465" s="182">
        <v>689.3</v>
      </c>
      <c r="AF6465" s="182" t="s">
        <v>11749</v>
      </c>
      <c r="AG6465" s="182" t="s">
        <v>17312</v>
      </c>
      <c r="AH6465" s="182" t="s">
        <v>2993</v>
      </c>
      <c r="AI6465" s="182" t="s">
        <v>17040</v>
      </c>
    </row>
    <row r="6466" spans="25:35" x14ac:dyDescent="0.4">
      <c r="Y6466" s="182" t="s">
        <v>11757</v>
      </c>
      <c r="Z6466" s="182">
        <v>1967</v>
      </c>
      <c r="AA6466" s="182">
        <v>4233.8999999999996</v>
      </c>
      <c r="AB6466" s="182">
        <v>105</v>
      </c>
      <c r="AC6466" s="182">
        <v>5</v>
      </c>
      <c r="AD6466" s="182">
        <v>3945.3</v>
      </c>
      <c r="AF6466" s="182" t="s">
        <v>11750</v>
      </c>
      <c r="AG6466" s="182" t="s">
        <v>17312</v>
      </c>
      <c r="AH6466" s="182" t="s">
        <v>2993</v>
      </c>
      <c r="AI6466" s="182" t="s">
        <v>17042</v>
      </c>
    </row>
    <row r="6467" spans="25:35" x14ac:dyDescent="0.4">
      <c r="Y6467" s="182" t="s">
        <v>11760</v>
      </c>
      <c r="Z6467" s="182">
        <v>1997</v>
      </c>
      <c r="AA6467" s="182">
        <v>16804</v>
      </c>
      <c r="AB6467" s="182">
        <v>348</v>
      </c>
      <c r="AC6467" s="182">
        <v>9</v>
      </c>
      <c r="AD6467" s="182">
        <v>13947.45</v>
      </c>
      <c r="AF6467" s="182" t="s">
        <v>11751</v>
      </c>
      <c r="AG6467" s="182" t="s">
        <v>17312</v>
      </c>
      <c r="AH6467" s="182" t="s">
        <v>2993</v>
      </c>
      <c r="AI6467" s="182" t="s">
        <v>17322</v>
      </c>
    </row>
    <row r="6468" spans="25:35" x14ac:dyDescent="0.4">
      <c r="Y6468" s="182" t="s">
        <v>11759</v>
      </c>
      <c r="Z6468" s="182">
        <v>2008</v>
      </c>
      <c r="AA6468" s="182">
        <v>12612.1</v>
      </c>
      <c r="AB6468" s="182">
        <v>156</v>
      </c>
      <c r="AC6468" s="182">
        <v>9</v>
      </c>
      <c r="AD6468" s="182">
        <v>12612.1</v>
      </c>
      <c r="AF6468" s="182" t="s">
        <v>11752</v>
      </c>
      <c r="AG6468" s="182" t="s">
        <v>17312</v>
      </c>
      <c r="AH6468" s="182" t="s">
        <v>17604</v>
      </c>
      <c r="AI6468" s="182" t="s">
        <v>17040</v>
      </c>
    </row>
    <row r="6469" spans="25:35" x14ac:dyDescent="0.4">
      <c r="Y6469" s="182" t="s">
        <v>11762</v>
      </c>
      <c r="Z6469" s="182">
        <v>1991</v>
      </c>
      <c r="AA6469" s="182">
        <v>3224.53</v>
      </c>
      <c r="AB6469" s="182">
        <v>125</v>
      </c>
      <c r="AC6469" s="182">
        <v>9</v>
      </c>
      <c r="AD6469" s="182">
        <v>3224.53</v>
      </c>
      <c r="AF6469" s="182" t="s">
        <v>2057</v>
      </c>
      <c r="AG6469" s="182" t="s">
        <v>17312</v>
      </c>
      <c r="AH6469" s="182" t="s">
        <v>2993</v>
      </c>
      <c r="AI6469" s="182" t="s">
        <v>17315</v>
      </c>
    </row>
    <row r="6470" spans="25:35" x14ac:dyDescent="0.4">
      <c r="Y6470" s="182" t="s">
        <v>11763</v>
      </c>
      <c r="Z6470" s="182">
        <v>1940</v>
      </c>
      <c r="AA6470" s="182">
        <v>451.13</v>
      </c>
      <c r="AB6470" s="182">
        <v>17</v>
      </c>
      <c r="AC6470" s="182">
        <v>2</v>
      </c>
      <c r="AD6470" s="182">
        <v>273.73</v>
      </c>
      <c r="AF6470" s="182" t="s">
        <v>11754</v>
      </c>
      <c r="AG6470" s="182" t="s">
        <v>17312</v>
      </c>
      <c r="AH6470" s="182" t="s">
        <v>2993</v>
      </c>
      <c r="AI6470" s="182" t="s">
        <v>17322</v>
      </c>
    </row>
    <row r="6471" spans="25:35" x14ac:dyDescent="0.4">
      <c r="Y6471" s="182" t="s">
        <v>2058</v>
      </c>
      <c r="Z6471" s="182">
        <v>2004</v>
      </c>
      <c r="AA6471" s="182">
        <v>5628.1</v>
      </c>
      <c r="AB6471" s="182">
        <v>122</v>
      </c>
      <c r="AC6471" s="182">
        <v>9</v>
      </c>
      <c r="AD6471" s="182">
        <v>5628.1</v>
      </c>
      <c r="AF6471" s="182" t="s">
        <v>11755</v>
      </c>
      <c r="AG6471" s="182" t="s">
        <v>17312</v>
      </c>
      <c r="AH6471" s="182" t="s">
        <v>2993</v>
      </c>
      <c r="AI6471" s="182" t="s">
        <v>17322</v>
      </c>
    </row>
    <row r="6472" spans="25:35" x14ac:dyDescent="0.4">
      <c r="Y6472" s="182" t="s">
        <v>11765</v>
      </c>
      <c r="Z6472" s="182">
        <v>1961</v>
      </c>
      <c r="AA6472" s="182">
        <v>3199.4</v>
      </c>
      <c r="AB6472" s="182">
        <v>70</v>
      </c>
      <c r="AC6472" s="182">
        <v>5</v>
      </c>
      <c r="AD6472" s="182">
        <v>2495.6999999999998</v>
      </c>
      <c r="AF6472" s="182" t="s">
        <v>11756</v>
      </c>
      <c r="AG6472" s="182" t="s">
        <v>17312</v>
      </c>
      <c r="AH6472" s="182" t="s">
        <v>2993</v>
      </c>
      <c r="AI6472" s="182" t="s">
        <v>17315</v>
      </c>
    </row>
    <row r="6473" spans="25:35" x14ac:dyDescent="0.4">
      <c r="Y6473" s="182" t="s">
        <v>11766</v>
      </c>
      <c r="Z6473" s="182">
        <v>1961</v>
      </c>
      <c r="AA6473" s="182">
        <v>1718.6</v>
      </c>
      <c r="AB6473" s="182">
        <v>36</v>
      </c>
      <c r="AC6473" s="182">
        <v>4</v>
      </c>
      <c r="AD6473" s="182">
        <v>1281.9000000000001</v>
      </c>
      <c r="AF6473" s="182" t="s">
        <v>11757</v>
      </c>
      <c r="AG6473" s="182" t="s">
        <v>17312</v>
      </c>
      <c r="AH6473" s="182" t="s">
        <v>2993</v>
      </c>
      <c r="AI6473" s="182" t="s">
        <v>17315</v>
      </c>
    </row>
    <row r="6474" spans="25:35" x14ac:dyDescent="0.4">
      <c r="Y6474" s="182" t="s">
        <v>11767</v>
      </c>
      <c r="Z6474" s="182">
        <v>1960</v>
      </c>
      <c r="AA6474" s="182">
        <v>4205</v>
      </c>
      <c r="AB6474" s="182">
        <v>166</v>
      </c>
      <c r="AC6474" s="182">
        <v>5</v>
      </c>
      <c r="AD6474" s="182">
        <v>2595</v>
      </c>
      <c r="AF6474" s="182" t="s">
        <v>11759</v>
      </c>
      <c r="AG6474" s="182" t="s">
        <v>17312</v>
      </c>
      <c r="AH6474" s="182" t="s">
        <v>2993</v>
      </c>
      <c r="AI6474" s="182" t="s">
        <v>17315</v>
      </c>
    </row>
    <row r="6475" spans="25:35" x14ac:dyDescent="0.4">
      <c r="Y6475" s="182" t="s">
        <v>2059</v>
      </c>
      <c r="Z6475" s="182">
        <v>1961</v>
      </c>
      <c r="AA6475" s="182">
        <v>2062.6999999999998</v>
      </c>
      <c r="AB6475" s="182">
        <v>96</v>
      </c>
      <c r="AC6475" s="182">
        <v>5</v>
      </c>
      <c r="AD6475" s="182">
        <v>1578.8</v>
      </c>
      <c r="AF6475" s="182" t="s">
        <v>11760</v>
      </c>
      <c r="AG6475" s="182" t="s">
        <v>17312</v>
      </c>
      <c r="AH6475" s="182" t="s">
        <v>2993</v>
      </c>
      <c r="AI6475" s="182" t="s">
        <v>17331</v>
      </c>
    </row>
    <row r="6476" spans="25:35" x14ac:dyDescent="0.4">
      <c r="Y6476" s="182" t="s">
        <v>11768</v>
      </c>
      <c r="Z6476" s="182">
        <v>1961</v>
      </c>
      <c r="AA6476" s="182">
        <v>1378.7</v>
      </c>
      <c r="AB6476" s="182">
        <v>50</v>
      </c>
      <c r="AC6476" s="182">
        <v>3</v>
      </c>
      <c r="AD6476" s="182">
        <v>1053.8</v>
      </c>
      <c r="AF6476" s="182" t="s">
        <v>11762</v>
      </c>
      <c r="AG6476" s="182" t="s">
        <v>17312</v>
      </c>
      <c r="AH6476" s="182" t="s">
        <v>2993</v>
      </c>
      <c r="AI6476" s="182" t="s">
        <v>17040</v>
      </c>
    </row>
    <row r="6477" spans="25:35" x14ac:dyDescent="0.4">
      <c r="Y6477" s="182" t="s">
        <v>11770</v>
      </c>
      <c r="Z6477" s="182">
        <v>1959</v>
      </c>
      <c r="AA6477" s="182">
        <v>3647.3</v>
      </c>
      <c r="AB6477" s="182">
        <v>60</v>
      </c>
      <c r="AC6477" s="182">
        <v>4</v>
      </c>
      <c r="AD6477" s="182">
        <v>2673.5</v>
      </c>
      <c r="AF6477" s="182" t="s">
        <v>11763</v>
      </c>
      <c r="AG6477" s="182" t="s">
        <v>17327</v>
      </c>
      <c r="AH6477" s="182" t="s">
        <v>2993</v>
      </c>
      <c r="AI6477" s="182" t="s">
        <v>17042</v>
      </c>
    </row>
    <row r="6478" spans="25:35" x14ac:dyDescent="0.4">
      <c r="Y6478" s="182" t="s">
        <v>11771</v>
      </c>
      <c r="Z6478" s="182">
        <v>1956</v>
      </c>
      <c r="AA6478" s="182">
        <v>4032.8</v>
      </c>
      <c r="AB6478" s="182">
        <v>93</v>
      </c>
      <c r="AC6478" s="182">
        <v>4</v>
      </c>
      <c r="AD6478" s="182">
        <v>3036.64</v>
      </c>
      <c r="AF6478" s="182" t="s">
        <v>2058</v>
      </c>
      <c r="AG6478" s="182" t="s">
        <v>17312</v>
      </c>
      <c r="AH6478" s="182" t="s">
        <v>2993</v>
      </c>
      <c r="AI6478" s="182" t="s">
        <v>17042</v>
      </c>
    </row>
    <row r="6479" spans="25:35" x14ac:dyDescent="0.4">
      <c r="Y6479" s="182" t="s">
        <v>435</v>
      </c>
      <c r="Z6479" s="182">
        <v>1952</v>
      </c>
      <c r="AA6479" s="182">
        <v>3833</v>
      </c>
      <c r="AB6479" s="182">
        <v>5</v>
      </c>
      <c r="AC6479" s="182">
        <v>2</v>
      </c>
      <c r="AD6479" s="182">
        <v>383.3</v>
      </c>
      <c r="AF6479" s="182" t="s">
        <v>11765</v>
      </c>
      <c r="AG6479" s="182" t="s">
        <v>17312</v>
      </c>
      <c r="AH6479" s="182" t="s">
        <v>2993</v>
      </c>
      <c r="AI6479" s="182" t="s">
        <v>17322</v>
      </c>
    </row>
    <row r="6480" spans="25:35" x14ac:dyDescent="0.4">
      <c r="Y6480" s="182" t="s">
        <v>11772</v>
      </c>
      <c r="Z6480" s="182">
        <v>1925</v>
      </c>
      <c r="AA6480" s="182">
        <v>2794.8</v>
      </c>
      <c r="AB6480" s="182">
        <v>105</v>
      </c>
      <c r="AC6480" s="182">
        <v>4</v>
      </c>
      <c r="AD6480" s="182">
        <v>2449.71</v>
      </c>
      <c r="AF6480" s="182" t="s">
        <v>11766</v>
      </c>
      <c r="AG6480" s="182" t="s">
        <v>17312</v>
      </c>
      <c r="AH6480" s="182" t="s">
        <v>2993</v>
      </c>
      <c r="AI6480" s="182" t="s">
        <v>17042</v>
      </c>
    </row>
    <row r="6481" spans="25:35" x14ac:dyDescent="0.4">
      <c r="Y6481" s="182" t="s">
        <v>11773</v>
      </c>
      <c r="Z6481" s="182">
        <v>1930</v>
      </c>
      <c r="AA6481" s="182">
        <v>2772.86</v>
      </c>
      <c r="AB6481" s="182">
        <v>83</v>
      </c>
      <c r="AC6481" s="182">
        <v>4</v>
      </c>
      <c r="AD6481" s="182">
        <v>2586.9</v>
      </c>
      <c r="AF6481" s="182" t="s">
        <v>11767</v>
      </c>
      <c r="AG6481" s="182" t="s">
        <v>17312</v>
      </c>
      <c r="AH6481" s="182" t="s">
        <v>2993</v>
      </c>
      <c r="AI6481" s="182" t="s">
        <v>17315</v>
      </c>
    </row>
    <row r="6482" spans="25:35" x14ac:dyDescent="0.4">
      <c r="Y6482" s="182" t="s">
        <v>11774</v>
      </c>
      <c r="Z6482" s="182">
        <v>1929</v>
      </c>
      <c r="AA6482" s="182">
        <v>2912.91</v>
      </c>
      <c r="AB6482" s="182">
        <v>99</v>
      </c>
      <c r="AC6482" s="182">
        <v>4</v>
      </c>
      <c r="AD6482" s="182">
        <v>2492.91</v>
      </c>
      <c r="AF6482" s="182" t="s">
        <v>2059</v>
      </c>
      <c r="AG6482" s="182" t="s">
        <v>17312</v>
      </c>
      <c r="AH6482" s="182" t="s">
        <v>2993</v>
      </c>
      <c r="AI6482" s="182" t="s">
        <v>17042</v>
      </c>
    </row>
    <row r="6483" spans="25:35" x14ac:dyDescent="0.4">
      <c r="Y6483" s="182" t="s">
        <v>11776</v>
      </c>
      <c r="Z6483" s="182">
        <v>1928</v>
      </c>
      <c r="AA6483" s="182">
        <v>402.43</v>
      </c>
      <c r="AB6483" s="182">
        <v>23</v>
      </c>
      <c r="AC6483" s="182">
        <v>2</v>
      </c>
      <c r="AD6483" s="182">
        <v>402.43</v>
      </c>
      <c r="AF6483" s="182" t="s">
        <v>11768</v>
      </c>
      <c r="AG6483" s="182" t="s">
        <v>17312</v>
      </c>
      <c r="AH6483" s="182" t="s">
        <v>2993</v>
      </c>
      <c r="AI6483" s="182" t="s">
        <v>17042</v>
      </c>
    </row>
    <row r="6484" spans="25:35" x14ac:dyDescent="0.4">
      <c r="Y6484" s="182" t="s">
        <v>11777</v>
      </c>
      <c r="Z6484" s="182">
        <v>1928</v>
      </c>
      <c r="AA6484" s="182">
        <v>437</v>
      </c>
      <c r="AB6484" s="182">
        <v>21</v>
      </c>
      <c r="AC6484" s="182">
        <v>2</v>
      </c>
      <c r="AD6484" s="182">
        <v>437</v>
      </c>
      <c r="AF6484" s="182" t="s">
        <v>11770</v>
      </c>
      <c r="AG6484" s="182" t="s">
        <v>17312</v>
      </c>
      <c r="AH6484" s="182" t="s">
        <v>2993</v>
      </c>
      <c r="AI6484" s="182" t="s">
        <v>17322</v>
      </c>
    </row>
    <row r="6485" spans="25:35" x14ac:dyDescent="0.4">
      <c r="Y6485" s="182" t="s">
        <v>11778</v>
      </c>
      <c r="Z6485" s="182">
        <v>1958</v>
      </c>
      <c r="AA6485" s="182">
        <v>417.2</v>
      </c>
      <c r="AB6485" s="182">
        <v>20</v>
      </c>
      <c r="AC6485" s="182">
        <v>2</v>
      </c>
      <c r="AD6485" s="182">
        <v>385.8</v>
      </c>
      <c r="AF6485" s="182" t="s">
        <v>11771</v>
      </c>
      <c r="AG6485" s="182" t="s">
        <v>17312</v>
      </c>
      <c r="AH6485" s="182" t="s">
        <v>2993</v>
      </c>
      <c r="AI6485" s="182" t="s">
        <v>17322</v>
      </c>
    </row>
    <row r="6486" spans="25:35" x14ac:dyDescent="0.4">
      <c r="Y6486" s="182" t="s">
        <v>11779</v>
      </c>
      <c r="Z6486" s="182">
        <v>1958</v>
      </c>
      <c r="AA6486" s="182">
        <v>414.4</v>
      </c>
      <c r="AB6486" s="182">
        <v>10</v>
      </c>
      <c r="AC6486" s="182">
        <v>2</v>
      </c>
      <c r="AD6486" s="182">
        <v>384.1</v>
      </c>
      <c r="AF6486" s="182" t="s">
        <v>435</v>
      </c>
      <c r="AG6486" s="182" t="s">
        <v>17312</v>
      </c>
      <c r="AH6486" s="182" t="s">
        <v>2993</v>
      </c>
      <c r="AI6486" s="182" t="s">
        <v>17040</v>
      </c>
    </row>
    <row r="6487" spans="25:35" x14ac:dyDescent="0.4">
      <c r="Y6487" s="182" t="s">
        <v>11780</v>
      </c>
      <c r="Z6487" s="182">
        <v>1967</v>
      </c>
      <c r="AA6487" s="182">
        <v>7605.1</v>
      </c>
      <c r="AB6487" s="182">
        <v>236</v>
      </c>
      <c r="AC6487" s="182">
        <v>5</v>
      </c>
      <c r="AD6487" s="182">
        <v>6022.0999999999995</v>
      </c>
      <c r="AF6487" s="182" t="s">
        <v>11772</v>
      </c>
      <c r="AG6487" s="182" t="s">
        <v>17312</v>
      </c>
      <c r="AH6487" s="182" t="s">
        <v>2993</v>
      </c>
      <c r="AI6487" s="182" t="s">
        <v>17331</v>
      </c>
    </row>
    <row r="6488" spans="25:35" x14ac:dyDescent="0.4">
      <c r="Y6488" s="182" t="s">
        <v>11782</v>
      </c>
      <c r="Z6488" s="182">
        <v>1958</v>
      </c>
      <c r="AA6488" s="182">
        <v>419.8</v>
      </c>
      <c r="AB6488" s="182">
        <v>23</v>
      </c>
      <c r="AC6488" s="182">
        <v>2</v>
      </c>
      <c r="AD6488" s="182">
        <v>387.5</v>
      </c>
      <c r="AF6488" s="182" t="s">
        <v>11773</v>
      </c>
      <c r="AG6488" s="182" t="s">
        <v>17312</v>
      </c>
      <c r="AH6488" s="182" t="s">
        <v>2993</v>
      </c>
      <c r="AI6488" s="182" t="s">
        <v>17331</v>
      </c>
    </row>
    <row r="6489" spans="25:35" x14ac:dyDescent="0.4">
      <c r="Y6489" s="182" t="s">
        <v>11783</v>
      </c>
      <c r="Z6489" s="182">
        <v>1958</v>
      </c>
      <c r="AA6489" s="182">
        <v>377.1</v>
      </c>
      <c r="AB6489" s="182">
        <v>18</v>
      </c>
      <c r="AC6489" s="182">
        <v>2</v>
      </c>
      <c r="AD6489" s="182">
        <v>377.1</v>
      </c>
      <c r="AF6489" s="182" t="s">
        <v>11774</v>
      </c>
      <c r="AG6489" s="182" t="s">
        <v>17312</v>
      </c>
      <c r="AH6489" s="182" t="s">
        <v>2993</v>
      </c>
      <c r="AI6489" s="182" t="s">
        <v>17331</v>
      </c>
    </row>
    <row r="6490" spans="25:35" x14ac:dyDescent="0.4">
      <c r="Y6490" s="182" t="s">
        <v>11784</v>
      </c>
      <c r="Z6490" s="182">
        <v>1958</v>
      </c>
      <c r="AA6490" s="182">
        <v>411.1</v>
      </c>
      <c r="AB6490" s="182">
        <v>21</v>
      </c>
      <c r="AC6490" s="182">
        <v>2</v>
      </c>
      <c r="AD6490" s="182">
        <v>383.2</v>
      </c>
      <c r="AF6490" s="182" t="s">
        <v>11776</v>
      </c>
      <c r="AG6490" s="182" t="s">
        <v>17327</v>
      </c>
      <c r="AH6490" s="182" t="s">
        <v>2993</v>
      </c>
      <c r="AI6490" s="182" t="s">
        <v>17042</v>
      </c>
    </row>
    <row r="6491" spans="25:35" x14ac:dyDescent="0.4">
      <c r="Y6491" s="182" t="s">
        <v>11785</v>
      </c>
      <c r="Z6491" s="182">
        <v>1965</v>
      </c>
      <c r="AA6491" s="182">
        <v>3294.68</v>
      </c>
      <c r="AB6491" s="182">
        <v>136</v>
      </c>
      <c r="AC6491" s="182">
        <v>5</v>
      </c>
      <c r="AD6491" s="182">
        <v>3105.4</v>
      </c>
      <c r="AF6491" s="182" t="s">
        <v>11777</v>
      </c>
      <c r="AG6491" s="182" t="s">
        <v>17327</v>
      </c>
      <c r="AH6491" s="182" t="s">
        <v>2993</v>
      </c>
      <c r="AI6491" s="182" t="s">
        <v>17042</v>
      </c>
    </row>
    <row r="6492" spans="25:35" x14ac:dyDescent="0.4">
      <c r="Y6492" s="182" t="s">
        <v>451</v>
      </c>
      <c r="Z6492" s="182">
        <v>1968</v>
      </c>
      <c r="AA6492" s="182">
        <v>4390.6000000000004</v>
      </c>
      <c r="AB6492" s="182">
        <v>145</v>
      </c>
      <c r="AC6492" s="182">
        <v>5</v>
      </c>
      <c r="AD6492" s="182">
        <v>2267.6999999999998</v>
      </c>
      <c r="AF6492" s="182" t="s">
        <v>11778</v>
      </c>
      <c r="AG6492" s="182" t="s">
        <v>17312</v>
      </c>
      <c r="AH6492" s="182" t="s">
        <v>17605</v>
      </c>
      <c r="AI6492" s="182" t="s">
        <v>17040</v>
      </c>
    </row>
    <row r="6493" spans="25:35" x14ac:dyDescent="0.4">
      <c r="Y6493" s="182" t="s">
        <v>11787</v>
      </c>
      <c r="Z6493" s="182">
        <v>1958</v>
      </c>
      <c r="AA6493" s="182">
        <v>399</v>
      </c>
      <c r="AB6493" s="182">
        <v>15</v>
      </c>
      <c r="AC6493" s="182">
        <v>2</v>
      </c>
      <c r="AD6493" s="182">
        <v>399</v>
      </c>
      <c r="AF6493" s="182" t="s">
        <v>11779</v>
      </c>
      <c r="AG6493" s="182" t="s">
        <v>17312</v>
      </c>
      <c r="AH6493" s="182" t="s">
        <v>17606</v>
      </c>
      <c r="AI6493" s="182" t="s">
        <v>17040</v>
      </c>
    </row>
    <row r="6494" spans="25:35" x14ac:dyDescent="0.4">
      <c r="Y6494" s="182" t="s">
        <v>11788</v>
      </c>
      <c r="Z6494" s="182">
        <v>1958</v>
      </c>
      <c r="AA6494" s="182">
        <v>410.7</v>
      </c>
      <c r="AB6494" s="182">
        <v>20</v>
      </c>
      <c r="AC6494" s="182">
        <v>2</v>
      </c>
      <c r="AD6494" s="182">
        <v>380.3</v>
      </c>
      <c r="AF6494" s="182" t="s">
        <v>11780</v>
      </c>
      <c r="AG6494" s="182" t="s">
        <v>17312</v>
      </c>
      <c r="AH6494" s="182" t="s">
        <v>2993</v>
      </c>
      <c r="AI6494" s="182" t="s">
        <v>17314</v>
      </c>
    </row>
    <row r="6495" spans="25:35" x14ac:dyDescent="0.4">
      <c r="Y6495" s="182" t="s">
        <v>11789</v>
      </c>
      <c r="Z6495" s="182">
        <v>1957</v>
      </c>
      <c r="AA6495" s="182">
        <v>380.2</v>
      </c>
      <c r="AB6495" s="182">
        <v>19</v>
      </c>
      <c r="AC6495" s="182">
        <v>2</v>
      </c>
      <c r="AD6495" s="182">
        <v>262.10000000000002</v>
      </c>
      <c r="AF6495" s="182" t="s">
        <v>11782</v>
      </c>
      <c r="AG6495" s="182" t="s">
        <v>17312</v>
      </c>
      <c r="AH6495" s="182" t="s">
        <v>17607</v>
      </c>
      <c r="AI6495" s="182" t="s">
        <v>17040</v>
      </c>
    </row>
    <row r="6496" spans="25:35" x14ac:dyDescent="0.4">
      <c r="Y6496" s="182" t="s">
        <v>11790</v>
      </c>
      <c r="Z6496" s="182">
        <v>1958</v>
      </c>
      <c r="AA6496" s="182">
        <v>405.37</v>
      </c>
      <c r="AB6496" s="182">
        <v>21</v>
      </c>
      <c r="AC6496" s="182">
        <v>2</v>
      </c>
      <c r="AD6496" s="182">
        <v>405.37</v>
      </c>
      <c r="AF6496" s="182" t="s">
        <v>11783</v>
      </c>
      <c r="AG6496" s="182" t="s">
        <v>17312</v>
      </c>
      <c r="AH6496" s="182" t="s">
        <v>2993</v>
      </c>
      <c r="AI6496" s="182" t="s">
        <v>17040</v>
      </c>
    </row>
    <row r="6497" spans="25:35" x14ac:dyDescent="0.4">
      <c r="Y6497" s="182" t="s">
        <v>11791</v>
      </c>
      <c r="Z6497" s="182">
        <v>1958</v>
      </c>
      <c r="AA6497" s="182">
        <v>419.5</v>
      </c>
      <c r="AB6497" s="182">
        <v>12</v>
      </c>
      <c r="AC6497" s="182">
        <v>2</v>
      </c>
      <c r="AD6497" s="182">
        <v>388.4</v>
      </c>
      <c r="AF6497" s="182" t="s">
        <v>11784</v>
      </c>
      <c r="AG6497" s="182" t="s">
        <v>17312</v>
      </c>
      <c r="AH6497" s="182" t="s">
        <v>17608</v>
      </c>
      <c r="AI6497" s="182" t="s">
        <v>17040</v>
      </c>
    </row>
    <row r="6498" spans="25:35" x14ac:dyDescent="0.4">
      <c r="Y6498" s="182" t="s">
        <v>11792</v>
      </c>
      <c r="Z6498" s="182">
        <v>1959</v>
      </c>
      <c r="AA6498" s="182">
        <v>367.5</v>
      </c>
      <c r="AB6498" s="182">
        <v>14</v>
      </c>
      <c r="AC6498" s="182">
        <v>2</v>
      </c>
      <c r="AD6498" s="182">
        <v>367.5</v>
      </c>
      <c r="AF6498" s="182" t="s">
        <v>11785</v>
      </c>
      <c r="AG6498" s="182" t="s">
        <v>17312</v>
      </c>
      <c r="AH6498" s="182" t="s">
        <v>17609</v>
      </c>
      <c r="AI6498" s="182" t="s">
        <v>17315</v>
      </c>
    </row>
    <row r="6499" spans="25:35" x14ac:dyDescent="0.4">
      <c r="Y6499" s="182" t="s">
        <v>11794</v>
      </c>
      <c r="Z6499" s="182">
        <v>1959</v>
      </c>
      <c r="AA6499" s="182">
        <v>306.5</v>
      </c>
      <c r="AB6499" s="182">
        <v>10</v>
      </c>
      <c r="AC6499" s="182">
        <v>2</v>
      </c>
      <c r="AD6499" s="182">
        <v>283.10000000000002</v>
      </c>
      <c r="AF6499" s="182" t="s">
        <v>451</v>
      </c>
      <c r="AG6499" s="182" t="s">
        <v>17312</v>
      </c>
      <c r="AH6499" s="182" t="s">
        <v>17610</v>
      </c>
      <c r="AI6499" s="182" t="s">
        <v>17315</v>
      </c>
    </row>
    <row r="6500" spans="25:35" x14ac:dyDescent="0.4">
      <c r="Y6500" s="182" t="s">
        <v>11795</v>
      </c>
      <c r="Z6500" s="182">
        <v>1959</v>
      </c>
      <c r="AA6500" s="182">
        <v>307.39999999999998</v>
      </c>
      <c r="AB6500" s="182">
        <v>10</v>
      </c>
      <c r="AC6500" s="182">
        <v>2</v>
      </c>
      <c r="AD6500" s="182">
        <v>285.3</v>
      </c>
      <c r="AF6500" s="182" t="s">
        <v>11787</v>
      </c>
      <c r="AG6500" s="182" t="s">
        <v>17312</v>
      </c>
      <c r="AH6500" s="182" t="s">
        <v>2993</v>
      </c>
      <c r="AI6500" s="182" t="s">
        <v>17040</v>
      </c>
    </row>
    <row r="6501" spans="25:35" x14ac:dyDescent="0.4">
      <c r="Y6501" s="182" t="s">
        <v>11796</v>
      </c>
      <c r="Z6501" s="182">
        <v>1959</v>
      </c>
      <c r="AA6501" s="182">
        <v>316.3</v>
      </c>
      <c r="AB6501" s="182">
        <v>12</v>
      </c>
      <c r="AC6501" s="182">
        <v>2</v>
      </c>
      <c r="AD6501" s="182">
        <v>316.3</v>
      </c>
      <c r="AF6501" s="182" t="s">
        <v>11788</v>
      </c>
      <c r="AG6501" s="182" t="s">
        <v>17312</v>
      </c>
      <c r="AH6501" s="182" t="s">
        <v>17611</v>
      </c>
      <c r="AI6501" s="182" t="s">
        <v>17040</v>
      </c>
    </row>
    <row r="6502" spans="25:35" x14ac:dyDescent="0.4">
      <c r="Y6502" s="182" t="s">
        <v>402</v>
      </c>
      <c r="Z6502" s="182">
        <v>1959</v>
      </c>
      <c r="AA6502" s="182">
        <v>307.10000000000002</v>
      </c>
      <c r="AB6502" s="182">
        <v>18</v>
      </c>
      <c r="AC6502" s="182">
        <v>2</v>
      </c>
      <c r="AD6502" s="182">
        <v>200.8</v>
      </c>
      <c r="AF6502" s="182" t="s">
        <v>11789</v>
      </c>
      <c r="AG6502" s="182" t="s">
        <v>17312</v>
      </c>
      <c r="AH6502" s="182" t="s">
        <v>17612</v>
      </c>
      <c r="AI6502" s="182" t="s">
        <v>17040</v>
      </c>
    </row>
    <row r="6503" spans="25:35" x14ac:dyDescent="0.4">
      <c r="Y6503" s="182" t="s">
        <v>11798</v>
      </c>
      <c r="Z6503" s="182">
        <v>1959</v>
      </c>
      <c r="AA6503" s="182">
        <v>315.10000000000002</v>
      </c>
      <c r="AB6503" s="182">
        <v>11</v>
      </c>
      <c r="AC6503" s="182">
        <v>2</v>
      </c>
      <c r="AD6503" s="182">
        <v>206.1</v>
      </c>
      <c r="AF6503" s="182" t="s">
        <v>11790</v>
      </c>
      <c r="AG6503" s="182" t="s">
        <v>17312</v>
      </c>
      <c r="AH6503" s="182" t="s">
        <v>2993</v>
      </c>
      <c r="AI6503" s="182" t="s">
        <v>17040</v>
      </c>
    </row>
    <row r="6504" spans="25:35" x14ac:dyDescent="0.4">
      <c r="Y6504" s="182" t="s">
        <v>2060</v>
      </c>
      <c r="Z6504" s="182">
        <v>1961</v>
      </c>
      <c r="AA6504" s="182">
        <v>562.1</v>
      </c>
      <c r="AB6504" s="182">
        <v>32</v>
      </c>
      <c r="AC6504" s="182">
        <v>2</v>
      </c>
      <c r="AD6504" s="182">
        <v>389.5</v>
      </c>
      <c r="AF6504" s="182" t="s">
        <v>11791</v>
      </c>
      <c r="AG6504" s="182" t="s">
        <v>17312</v>
      </c>
      <c r="AH6504" s="182" t="s">
        <v>17613</v>
      </c>
      <c r="AI6504" s="182" t="s">
        <v>17040</v>
      </c>
    </row>
    <row r="6505" spans="25:35" x14ac:dyDescent="0.4">
      <c r="Y6505" s="182" t="s">
        <v>11800</v>
      </c>
      <c r="Z6505" s="182">
        <v>1961</v>
      </c>
      <c r="AA6505" s="182">
        <v>281.89999999999998</v>
      </c>
      <c r="AB6505" s="182">
        <v>11</v>
      </c>
      <c r="AC6505" s="182">
        <v>2</v>
      </c>
      <c r="AD6505" s="182">
        <v>190.3</v>
      </c>
      <c r="AF6505" s="182" t="s">
        <v>11792</v>
      </c>
      <c r="AG6505" s="182" t="s">
        <v>17312</v>
      </c>
      <c r="AH6505" s="182" t="s">
        <v>17614</v>
      </c>
      <c r="AI6505" s="182" t="s">
        <v>17040</v>
      </c>
    </row>
    <row r="6506" spans="25:35" x14ac:dyDescent="0.4">
      <c r="Y6506" s="182" t="s">
        <v>11801</v>
      </c>
      <c r="Z6506" s="182">
        <v>1960</v>
      </c>
      <c r="AA6506" s="182">
        <v>609.29999999999995</v>
      </c>
      <c r="AB6506" s="182">
        <v>31</v>
      </c>
      <c r="AC6506" s="182">
        <v>2</v>
      </c>
      <c r="AD6506" s="182">
        <v>566.4</v>
      </c>
      <c r="AF6506" s="182" t="s">
        <v>11794</v>
      </c>
      <c r="AG6506" s="182" t="s">
        <v>17312</v>
      </c>
      <c r="AH6506" s="182" t="s">
        <v>17615</v>
      </c>
      <c r="AI6506" s="182" t="s">
        <v>17040</v>
      </c>
    </row>
    <row r="6507" spans="25:35" x14ac:dyDescent="0.4">
      <c r="Y6507" s="182" t="s">
        <v>11802</v>
      </c>
      <c r="Z6507" s="182">
        <v>1961</v>
      </c>
      <c r="AA6507" s="182">
        <v>1072.2</v>
      </c>
      <c r="AB6507" s="182">
        <v>51</v>
      </c>
      <c r="AC6507" s="182">
        <v>3</v>
      </c>
      <c r="AD6507" s="182">
        <v>959.1</v>
      </c>
      <c r="AF6507" s="182" t="s">
        <v>11795</v>
      </c>
      <c r="AG6507" s="182" t="s">
        <v>17312</v>
      </c>
      <c r="AH6507" s="182" t="s">
        <v>17615</v>
      </c>
      <c r="AI6507" s="182" t="s">
        <v>17040</v>
      </c>
    </row>
    <row r="6508" spans="25:35" x14ac:dyDescent="0.4">
      <c r="Y6508" s="182" t="s">
        <v>11803</v>
      </c>
      <c r="Z6508" s="182">
        <v>1961</v>
      </c>
      <c r="AA6508" s="182">
        <v>1076.4000000000001</v>
      </c>
      <c r="AB6508" s="182">
        <v>47</v>
      </c>
      <c r="AC6508" s="182">
        <v>3</v>
      </c>
      <c r="AD6508" s="182">
        <v>1004.5</v>
      </c>
      <c r="AF6508" s="182" t="s">
        <v>11796</v>
      </c>
      <c r="AG6508" s="182" t="s">
        <v>17312</v>
      </c>
      <c r="AH6508" s="182" t="s">
        <v>2993</v>
      </c>
      <c r="AI6508" s="182" t="s">
        <v>17040</v>
      </c>
    </row>
    <row r="6509" spans="25:35" x14ac:dyDescent="0.4">
      <c r="Y6509" s="182" t="s">
        <v>2061</v>
      </c>
      <c r="Z6509" s="182">
        <v>1964</v>
      </c>
      <c r="AA6509" s="182">
        <v>278.60000000000002</v>
      </c>
      <c r="AB6509" s="182">
        <v>14</v>
      </c>
      <c r="AC6509" s="182">
        <v>2</v>
      </c>
      <c r="AD6509" s="182">
        <v>189.9</v>
      </c>
      <c r="AF6509" s="182" t="s">
        <v>402</v>
      </c>
      <c r="AG6509" s="182" t="s">
        <v>17312</v>
      </c>
      <c r="AH6509" s="182" t="s">
        <v>17616</v>
      </c>
      <c r="AI6509" s="182" t="s">
        <v>17040</v>
      </c>
    </row>
    <row r="6510" spans="25:35" x14ac:dyDescent="0.4">
      <c r="Y6510" s="182" t="s">
        <v>11804</v>
      </c>
      <c r="Z6510" s="182">
        <v>1962</v>
      </c>
      <c r="AA6510" s="182">
        <v>971.3</v>
      </c>
      <c r="AB6510" s="182">
        <v>46</v>
      </c>
      <c r="AC6510" s="182">
        <v>3</v>
      </c>
      <c r="AD6510" s="182">
        <v>617.6</v>
      </c>
      <c r="AF6510" s="182" t="s">
        <v>11798</v>
      </c>
      <c r="AG6510" s="182" t="s">
        <v>17312</v>
      </c>
      <c r="AH6510" s="182" t="s">
        <v>17617</v>
      </c>
      <c r="AI6510" s="182" t="s">
        <v>17040</v>
      </c>
    </row>
    <row r="6511" spans="25:35" x14ac:dyDescent="0.4">
      <c r="Y6511" s="182" t="s">
        <v>11805</v>
      </c>
      <c r="Z6511" s="182">
        <v>1931</v>
      </c>
      <c r="AA6511" s="182">
        <v>2034.4</v>
      </c>
      <c r="AB6511" s="182">
        <v>84</v>
      </c>
      <c r="AC6511" s="182">
        <v>4</v>
      </c>
      <c r="AD6511" s="182">
        <v>1970.8</v>
      </c>
      <c r="AF6511" s="182" t="s">
        <v>2060</v>
      </c>
      <c r="AG6511" s="182" t="s">
        <v>17312</v>
      </c>
      <c r="AH6511" s="182" t="s">
        <v>17618</v>
      </c>
      <c r="AI6511" s="182" t="s">
        <v>17042</v>
      </c>
    </row>
    <row r="6512" spans="25:35" x14ac:dyDescent="0.4">
      <c r="Y6512" s="182" t="s">
        <v>11806</v>
      </c>
      <c r="Z6512" s="182">
        <v>1940</v>
      </c>
      <c r="AA6512" s="182">
        <v>3560</v>
      </c>
      <c r="AB6512" s="182">
        <v>59</v>
      </c>
      <c r="AC6512" s="182">
        <v>4</v>
      </c>
      <c r="AD6512" s="182">
        <v>3052.5</v>
      </c>
      <c r="AF6512" s="182" t="s">
        <v>11800</v>
      </c>
      <c r="AG6512" s="182" t="s">
        <v>17312</v>
      </c>
      <c r="AH6512" s="182" t="s">
        <v>17619</v>
      </c>
      <c r="AI6512" s="182" t="s">
        <v>17040</v>
      </c>
    </row>
    <row r="6513" spans="25:35" x14ac:dyDescent="0.4">
      <c r="Y6513" s="182" t="s">
        <v>11807</v>
      </c>
      <c r="Z6513" s="182">
        <v>1937</v>
      </c>
      <c r="AA6513" s="182">
        <v>2924.25</v>
      </c>
      <c r="AB6513" s="182">
        <v>153</v>
      </c>
      <c r="AC6513" s="182">
        <v>4</v>
      </c>
      <c r="AD6513" s="182">
        <v>2381.6999999999998</v>
      </c>
      <c r="AF6513" s="182" t="s">
        <v>11801</v>
      </c>
      <c r="AG6513" s="182" t="s">
        <v>17312</v>
      </c>
      <c r="AH6513" s="182" t="s">
        <v>17619</v>
      </c>
      <c r="AI6513" s="182" t="s">
        <v>17042</v>
      </c>
    </row>
    <row r="6514" spans="25:35" x14ac:dyDescent="0.4">
      <c r="Y6514" s="182" t="s">
        <v>2080</v>
      </c>
      <c r="Z6514" s="182">
        <v>1929</v>
      </c>
      <c r="AA6514" s="182">
        <v>2240.83</v>
      </c>
      <c r="AB6514" s="182">
        <v>90</v>
      </c>
      <c r="AC6514" s="182">
        <v>3</v>
      </c>
      <c r="AD6514" s="182">
        <v>2240.83</v>
      </c>
      <c r="AF6514" s="182" t="s">
        <v>11802</v>
      </c>
      <c r="AG6514" s="182" t="s">
        <v>17312</v>
      </c>
      <c r="AH6514" s="182" t="s">
        <v>17619</v>
      </c>
      <c r="AI6514" s="182" t="s">
        <v>17042</v>
      </c>
    </row>
    <row r="6515" spans="25:35" x14ac:dyDescent="0.4">
      <c r="Y6515" s="182" t="s">
        <v>11808</v>
      </c>
      <c r="Z6515" s="182">
        <v>1991</v>
      </c>
      <c r="AA6515" s="182">
        <v>4345.8</v>
      </c>
      <c r="AB6515" s="182">
        <v>161</v>
      </c>
      <c r="AC6515" s="182">
        <v>9</v>
      </c>
      <c r="AD6515" s="182">
        <v>3869.1</v>
      </c>
      <c r="AF6515" s="182" t="s">
        <v>11803</v>
      </c>
      <c r="AG6515" s="182" t="s">
        <v>17312</v>
      </c>
      <c r="AH6515" s="182" t="s">
        <v>17620</v>
      </c>
      <c r="AI6515" s="182" t="s">
        <v>17042</v>
      </c>
    </row>
    <row r="6516" spans="25:35" x14ac:dyDescent="0.4">
      <c r="Y6516" s="182" t="s">
        <v>2081</v>
      </c>
      <c r="Z6516" s="182">
        <v>1990</v>
      </c>
      <c r="AA6516" s="182">
        <v>4344</v>
      </c>
      <c r="AB6516" s="182">
        <v>169</v>
      </c>
      <c r="AC6516" s="182">
        <v>9</v>
      </c>
      <c r="AD6516" s="182">
        <v>3864.2</v>
      </c>
      <c r="AF6516" s="182" t="s">
        <v>2061</v>
      </c>
      <c r="AG6516" s="182" t="s">
        <v>17312</v>
      </c>
      <c r="AH6516" s="182" t="s">
        <v>17621</v>
      </c>
      <c r="AI6516" s="182" t="s">
        <v>17040</v>
      </c>
    </row>
    <row r="6517" spans="25:35" x14ac:dyDescent="0.4">
      <c r="Y6517" s="182" t="s">
        <v>11809</v>
      </c>
      <c r="Z6517" s="182">
        <v>1988</v>
      </c>
      <c r="AA6517" s="182">
        <v>4409.1000000000004</v>
      </c>
      <c r="AB6517" s="182">
        <v>164</v>
      </c>
      <c r="AC6517" s="182">
        <v>9</v>
      </c>
      <c r="AD6517" s="182">
        <v>3905.3</v>
      </c>
      <c r="AF6517" s="182" t="s">
        <v>11804</v>
      </c>
      <c r="AG6517" s="182" t="s">
        <v>17312</v>
      </c>
      <c r="AH6517" s="182" t="s">
        <v>17622</v>
      </c>
      <c r="AI6517" s="182" t="s">
        <v>17042</v>
      </c>
    </row>
    <row r="6518" spans="25:35" x14ac:dyDescent="0.4">
      <c r="Y6518" s="182" t="s">
        <v>2082</v>
      </c>
      <c r="Z6518" s="182">
        <v>1989</v>
      </c>
      <c r="AA6518" s="182">
        <v>4374.3</v>
      </c>
      <c r="AB6518" s="182">
        <v>153</v>
      </c>
      <c r="AC6518" s="182">
        <v>9</v>
      </c>
      <c r="AD6518" s="182">
        <v>3893.6</v>
      </c>
      <c r="AF6518" s="182" t="s">
        <v>11805</v>
      </c>
      <c r="AG6518" s="182" t="s">
        <v>17312</v>
      </c>
      <c r="AH6518" s="182" t="s">
        <v>2993</v>
      </c>
      <c r="AI6518" s="182" t="s">
        <v>17315</v>
      </c>
    </row>
    <row r="6519" spans="25:35" x14ac:dyDescent="0.4">
      <c r="Y6519" s="182" t="s">
        <v>11810</v>
      </c>
      <c r="Z6519" s="182">
        <v>1988</v>
      </c>
      <c r="AA6519" s="182">
        <v>6864.2</v>
      </c>
      <c r="AB6519" s="182">
        <v>219</v>
      </c>
      <c r="AC6519" s="182">
        <v>5</v>
      </c>
      <c r="AD6519" s="182">
        <v>5115.6000000000004</v>
      </c>
      <c r="AF6519" s="182" t="s">
        <v>11806</v>
      </c>
      <c r="AG6519" s="182" t="s">
        <v>17312</v>
      </c>
      <c r="AH6519" s="182" t="s">
        <v>17623</v>
      </c>
      <c r="AI6519" s="182" t="s">
        <v>17331</v>
      </c>
    </row>
    <row r="6520" spans="25:35" x14ac:dyDescent="0.4">
      <c r="Y6520" s="182" t="s">
        <v>11811</v>
      </c>
      <c r="Z6520" s="182">
        <v>1958</v>
      </c>
      <c r="AA6520" s="182">
        <v>412.4</v>
      </c>
      <c r="AB6520" s="182">
        <v>21</v>
      </c>
      <c r="AC6520" s="182">
        <v>2</v>
      </c>
      <c r="AD6520" s="182">
        <v>412.4</v>
      </c>
      <c r="AF6520" s="182" t="s">
        <v>11807</v>
      </c>
      <c r="AG6520" s="182" t="s">
        <v>17312</v>
      </c>
      <c r="AH6520" s="182" t="s">
        <v>2993</v>
      </c>
      <c r="AI6520" s="182" t="s">
        <v>17320</v>
      </c>
    </row>
    <row r="6521" spans="25:35" x14ac:dyDescent="0.4">
      <c r="Y6521" s="182" t="s">
        <v>11812</v>
      </c>
      <c r="Z6521" s="182">
        <v>1958</v>
      </c>
      <c r="AA6521" s="182">
        <v>414.3</v>
      </c>
      <c r="AB6521" s="182">
        <v>15</v>
      </c>
      <c r="AC6521" s="182">
        <v>2</v>
      </c>
      <c r="AD6521" s="182">
        <v>260.60000000000002</v>
      </c>
      <c r="AF6521" s="182" t="s">
        <v>2080</v>
      </c>
      <c r="AG6521" s="182" t="s">
        <v>17312</v>
      </c>
      <c r="AH6521" s="182" t="s">
        <v>2993</v>
      </c>
      <c r="AI6521" s="182" t="s">
        <v>17331</v>
      </c>
    </row>
    <row r="6522" spans="25:35" x14ac:dyDescent="0.4">
      <c r="Y6522" s="182" t="s">
        <v>11814</v>
      </c>
      <c r="Z6522" s="182">
        <v>1959</v>
      </c>
      <c r="AA6522" s="182">
        <v>416.5</v>
      </c>
      <c r="AB6522" s="182">
        <v>13</v>
      </c>
      <c r="AC6522" s="182">
        <v>2</v>
      </c>
      <c r="AD6522" s="182">
        <v>259.3</v>
      </c>
      <c r="AF6522" s="182" t="s">
        <v>11808</v>
      </c>
      <c r="AG6522" s="182" t="s">
        <v>17319</v>
      </c>
      <c r="AH6522" s="182" t="s">
        <v>2993</v>
      </c>
      <c r="AI6522" s="182" t="s">
        <v>17042</v>
      </c>
    </row>
    <row r="6523" spans="25:35" x14ac:dyDescent="0.4">
      <c r="Y6523" s="182" t="s">
        <v>11817</v>
      </c>
      <c r="Z6523" s="182">
        <v>1959</v>
      </c>
      <c r="AA6523" s="182">
        <v>407.6</v>
      </c>
      <c r="AB6523" s="182">
        <v>19</v>
      </c>
      <c r="AC6523" s="182">
        <v>2</v>
      </c>
      <c r="AD6523" s="182">
        <v>376.8</v>
      </c>
      <c r="AF6523" s="182" t="s">
        <v>2081</v>
      </c>
      <c r="AG6523" s="182" t="s">
        <v>17319</v>
      </c>
      <c r="AH6523" s="182" t="s">
        <v>2993</v>
      </c>
      <c r="AI6523" s="182" t="s">
        <v>17042</v>
      </c>
    </row>
    <row r="6524" spans="25:35" x14ac:dyDescent="0.4">
      <c r="Y6524" s="182" t="s">
        <v>410</v>
      </c>
      <c r="Z6524" s="182">
        <v>1959</v>
      </c>
      <c r="AA6524" s="182">
        <v>410.2</v>
      </c>
      <c r="AB6524" s="182">
        <v>21</v>
      </c>
      <c r="AC6524" s="182">
        <v>2</v>
      </c>
      <c r="AD6524" s="182">
        <v>410.2</v>
      </c>
      <c r="AF6524" s="182" t="s">
        <v>11809</v>
      </c>
      <c r="AG6524" s="182" t="s">
        <v>17319</v>
      </c>
      <c r="AH6524" s="182" t="s">
        <v>2993</v>
      </c>
      <c r="AI6524" s="182" t="s">
        <v>17042</v>
      </c>
    </row>
    <row r="6525" spans="25:35" x14ac:dyDescent="0.4">
      <c r="Y6525" s="182" t="s">
        <v>11818</v>
      </c>
      <c r="Z6525" s="182">
        <v>1969</v>
      </c>
      <c r="AA6525" s="182">
        <v>6022.4</v>
      </c>
      <c r="AB6525" s="182">
        <v>166</v>
      </c>
      <c r="AC6525" s="182">
        <v>5</v>
      </c>
      <c r="AD6525" s="182">
        <v>4742.6000000000004</v>
      </c>
      <c r="AF6525" s="182" t="s">
        <v>2082</v>
      </c>
      <c r="AG6525" s="182" t="s">
        <v>17319</v>
      </c>
      <c r="AH6525" s="182" t="s">
        <v>2993</v>
      </c>
      <c r="AI6525" s="182" t="s">
        <v>17042</v>
      </c>
    </row>
    <row r="6526" spans="25:35" x14ac:dyDescent="0.4">
      <c r="Y6526" s="182" t="s">
        <v>11819</v>
      </c>
      <c r="Z6526" s="182">
        <v>1970</v>
      </c>
      <c r="AA6526" s="182">
        <v>5946.3</v>
      </c>
      <c r="AB6526" s="182">
        <v>191</v>
      </c>
      <c r="AC6526" s="182">
        <v>5</v>
      </c>
      <c r="AD6526" s="182">
        <v>4796.2</v>
      </c>
      <c r="AF6526" s="182" t="s">
        <v>11810</v>
      </c>
      <c r="AG6526" s="182" t="s">
        <v>17312</v>
      </c>
      <c r="AH6526" s="182" t="s">
        <v>2993</v>
      </c>
      <c r="AI6526" s="182" t="s">
        <v>17320</v>
      </c>
    </row>
    <row r="6527" spans="25:35" x14ac:dyDescent="0.4">
      <c r="Y6527" s="182" t="s">
        <v>11820</v>
      </c>
      <c r="Z6527" s="182">
        <v>1971</v>
      </c>
      <c r="AA6527" s="182">
        <v>3125.1</v>
      </c>
      <c r="AB6527" s="182">
        <v>139</v>
      </c>
      <c r="AC6527" s="182">
        <v>5</v>
      </c>
      <c r="AD6527" s="182">
        <v>3125.1</v>
      </c>
      <c r="AF6527" s="182" t="s">
        <v>11811</v>
      </c>
      <c r="AG6527" s="182" t="s">
        <v>17312</v>
      </c>
      <c r="AH6527" s="182" t="s">
        <v>2993</v>
      </c>
      <c r="AI6527" s="182" t="s">
        <v>17040</v>
      </c>
    </row>
    <row r="6528" spans="25:35" x14ac:dyDescent="0.4">
      <c r="Y6528" s="182" t="s">
        <v>11821</v>
      </c>
      <c r="Z6528" s="182">
        <v>1971</v>
      </c>
      <c r="AA6528" s="182">
        <v>4518.3999999999996</v>
      </c>
      <c r="AB6528" s="182">
        <v>122</v>
      </c>
      <c r="AC6528" s="182">
        <v>5</v>
      </c>
      <c r="AD6528" s="182">
        <v>3123.1</v>
      </c>
      <c r="AF6528" s="182" t="s">
        <v>11812</v>
      </c>
      <c r="AG6528" s="182" t="s">
        <v>17312</v>
      </c>
      <c r="AH6528" s="182" t="s">
        <v>17624</v>
      </c>
      <c r="AI6528" s="182" t="s">
        <v>17040</v>
      </c>
    </row>
    <row r="6529" spans="25:35" x14ac:dyDescent="0.4">
      <c r="Y6529" s="182" t="s">
        <v>11822</v>
      </c>
      <c r="Z6529" s="182">
        <v>1970</v>
      </c>
      <c r="AA6529" s="182">
        <v>4109.8</v>
      </c>
      <c r="AB6529" s="182">
        <v>150</v>
      </c>
      <c r="AC6529" s="182">
        <v>5</v>
      </c>
      <c r="AD6529" s="182">
        <v>3107.2</v>
      </c>
      <c r="AF6529" s="182" t="s">
        <v>11814</v>
      </c>
      <c r="AG6529" s="182" t="s">
        <v>17312</v>
      </c>
      <c r="AH6529" s="182" t="s">
        <v>17625</v>
      </c>
      <c r="AI6529" s="182" t="s">
        <v>17040</v>
      </c>
    </row>
    <row r="6530" spans="25:35" x14ac:dyDescent="0.4">
      <c r="Y6530" s="182" t="s">
        <v>11824</v>
      </c>
      <c r="Z6530" s="182">
        <v>1977</v>
      </c>
      <c r="AA6530" s="182">
        <v>5758.7</v>
      </c>
      <c r="AB6530" s="182">
        <v>141</v>
      </c>
      <c r="AC6530" s="182">
        <v>5</v>
      </c>
      <c r="AD6530" s="182">
        <v>5758.7</v>
      </c>
      <c r="AF6530" s="182" t="s">
        <v>11817</v>
      </c>
      <c r="AG6530" s="182" t="s">
        <v>17312</v>
      </c>
      <c r="AH6530" s="182" t="s">
        <v>2993</v>
      </c>
      <c r="AI6530" s="182" t="s">
        <v>17040</v>
      </c>
    </row>
    <row r="6531" spans="25:35" x14ac:dyDescent="0.4">
      <c r="Y6531" s="182" t="s">
        <v>11826</v>
      </c>
      <c r="Z6531" s="182">
        <v>1979</v>
      </c>
      <c r="AA6531" s="182">
        <v>5602.4</v>
      </c>
      <c r="AB6531" s="182">
        <v>156</v>
      </c>
      <c r="AC6531" s="182">
        <v>5</v>
      </c>
      <c r="AD6531" s="182">
        <v>4226</v>
      </c>
      <c r="AF6531" s="182" t="s">
        <v>410</v>
      </c>
      <c r="AG6531" s="182" t="s">
        <v>17312</v>
      </c>
      <c r="AH6531" s="182" t="s">
        <v>2993</v>
      </c>
      <c r="AI6531" s="182" t="s">
        <v>17040</v>
      </c>
    </row>
    <row r="6532" spans="25:35" x14ac:dyDescent="0.4">
      <c r="Y6532" s="182" t="s">
        <v>11825</v>
      </c>
      <c r="Z6532" s="182">
        <v>1982</v>
      </c>
      <c r="AA6532" s="182">
        <v>3746.4</v>
      </c>
      <c r="AB6532" s="182">
        <v>111</v>
      </c>
      <c r="AC6532" s="182">
        <v>5</v>
      </c>
      <c r="AD6532" s="182">
        <v>2818.2</v>
      </c>
      <c r="AF6532" s="182" t="s">
        <v>11818</v>
      </c>
      <c r="AG6532" s="182" t="s">
        <v>17312</v>
      </c>
      <c r="AH6532" s="182" t="s">
        <v>2993</v>
      </c>
      <c r="AI6532" s="182" t="s">
        <v>17320</v>
      </c>
    </row>
    <row r="6533" spans="25:35" x14ac:dyDescent="0.4">
      <c r="Y6533" s="182" t="s">
        <v>11827</v>
      </c>
      <c r="Z6533" s="182">
        <v>1984</v>
      </c>
      <c r="AA6533" s="182">
        <v>3925.2</v>
      </c>
      <c r="AB6533" s="182">
        <v>156</v>
      </c>
      <c r="AC6533" s="182">
        <v>9</v>
      </c>
      <c r="AD6533" s="182">
        <v>3897.5</v>
      </c>
      <c r="AF6533" s="182" t="s">
        <v>11819</v>
      </c>
      <c r="AG6533" s="182" t="s">
        <v>17312</v>
      </c>
      <c r="AH6533" s="182" t="s">
        <v>2993</v>
      </c>
      <c r="AI6533" s="182" t="s">
        <v>17320</v>
      </c>
    </row>
    <row r="6534" spans="25:35" x14ac:dyDescent="0.4">
      <c r="Y6534" s="182" t="s">
        <v>2083</v>
      </c>
      <c r="Z6534" s="182">
        <v>1965</v>
      </c>
      <c r="AA6534" s="182">
        <v>3205.89</v>
      </c>
      <c r="AB6534" s="182">
        <v>143</v>
      </c>
      <c r="AC6534" s="182">
        <v>5</v>
      </c>
      <c r="AD6534" s="182">
        <v>3205.89</v>
      </c>
      <c r="AF6534" s="182" t="s">
        <v>11820</v>
      </c>
      <c r="AG6534" s="182" t="s">
        <v>17312</v>
      </c>
      <c r="AH6534" s="182" t="s">
        <v>2993</v>
      </c>
      <c r="AI6534" s="182" t="s">
        <v>17315</v>
      </c>
    </row>
    <row r="6535" spans="25:35" x14ac:dyDescent="0.4">
      <c r="Y6535" s="182" t="s">
        <v>11829</v>
      </c>
      <c r="Z6535" s="182">
        <v>1963</v>
      </c>
      <c r="AA6535" s="182">
        <v>3231.2</v>
      </c>
      <c r="AB6535" s="182">
        <v>107</v>
      </c>
      <c r="AC6535" s="182">
        <v>5</v>
      </c>
      <c r="AD6535" s="182">
        <v>3225.9</v>
      </c>
      <c r="AF6535" s="182" t="s">
        <v>11821</v>
      </c>
      <c r="AG6535" s="182" t="s">
        <v>17312</v>
      </c>
      <c r="AH6535" s="182" t="s">
        <v>2993</v>
      </c>
      <c r="AI6535" s="182" t="s">
        <v>17315</v>
      </c>
    </row>
    <row r="6536" spans="25:35" x14ac:dyDescent="0.4">
      <c r="Y6536" s="182" t="s">
        <v>452</v>
      </c>
      <c r="Z6536" s="182">
        <v>1967</v>
      </c>
      <c r="AA6536" s="182">
        <v>5102.1499999999996</v>
      </c>
      <c r="AB6536" s="182">
        <v>162</v>
      </c>
      <c r="AC6536" s="182">
        <v>5</v>
      </c>
      <c r="AD6536" s="182">
        <v>5101.55</v>
      </c>
      <c r="AF6536" s="182" t="s">
        <v>11822</v>
      </c>
      <c r="AG6536" s="182" t="s">
        <v>17312</v>
      </c>
      <c r="AH6536" s="182" t="s">
        <v>2993</v>
      </c>
      <c r="AI6536" s="182" t="s">
        <v>17315</v>
      </c>
    </row>
    <row r="6537" spans="25:35" x14ac:dyDescent="0.4">
      <c r="Y6537" s="182" t="s">
        <v>453</v>
      </c>
      <c r="Z6537" s="182">
        <v>1967</v>
      </c>
      <c r="AA6537" s="182">
        <v>3161.5</v>
      </c>
      <c r="AB6537" s="182">
        <v>116</v>
      </c>
      <c r="AC6537" s="182">
        <v>5</v>
      </c>
      <c r="AD6537" s="182">
        <v>3161.5</v>
      </c>
      <c r="AF6537" s="182" t="s">
        <v>11824</v>
      </c>
      <c r="AG6537" s="182" t="s">
        <v>17312</v>
      </c>
      <c r="AH6537" s="182" t="s">
        <v>2993</v>
      </c>
      <c r="AI6537" s="182" t="s">
        <v>17320</v>
      </c>
    </row>
    <row r="6538" spans="25:35" x14ac:dyDescent="0.4">
      <c r="Y6538" s="182" t="s">
        <v>436</v>
      </c>
      <c r="Z6538" s="182">
        <v>1943</v>
      </c>
      <c r="AA6538" s="182">
        <v>326.3</v>
      </c>
      <c r="AB6538" s="182">
        <v>20</v>
      </c>
      <c r="AC6538" s="182">
        <v>2</v>
      </c>
      <c r="AD6538" s="182">
        <v>326.3</v>
      </c>
      <c r="AF6538" s="182" t="s">
        <v>11825</v>
      </c>
      <c r="AG6538" s="182" t="s">
        <v>17312</v>
      </c>
      <c r="AH6538" s="182" t="s">
        <v>2993</v>
      </c>
      <c r="AI6538" s="182" t="s">
        <v>17315</v>
      </c>
    </row>
    <row r="6539" spans="25:35" x14ac:dyDescent="0.4">
      <c r="Y6539" s="182" t="s">
        <v>11831</v>
      </c>
      <c r="Z6539" s="182">
        <v>1949</v>
      </c>
      <c r="AA6539" s="182">
        <v>436.8</v>
      </c>
      <c r="AB6539" s="182">
        <v>21</v>
      </c>
      <c r="AC6539" s="182">
        <v>2</v>
      </c>
      <c r="AD6539" s="182">
        <v>436.8</v>
      </c>
      <c r="AF6539" s="182" t="s">
        <v>11826</v>
      </c>
      <c r="AG6539" s="182" t="s">
        <v>17312</v>
      </c>
      <c r="AH6539" s="182" t="s">
        <v>2993</v>
      </c>
      <c r="AI6539" s="182" t="s">
        <v>17320</v>
      </c>
    </row>
    <row r="6540" spans="25:35" x14ac:dyDescent="0.4">
      <c r="Y6540" s="182" t="s">
        <v>437</v>
      </c>
      <c r="Z6540" s="182">
        <v>1948</v>
      </c>
      <c r="AA6540" s="182">
        <v>447.5</v>
      </c>
      <c r="AB6540" s="182">
        <v>21</v>
      </c>
      <c r="AC6540" s="182">
        <v>2</v>
      </c>
      <c r="AD6540" s="182">
        <v>368.08</v>
      </c>
      <c r="AF6540" s="182" t="s">
        <v>11827</v>
      </c>
      <c r="AG6540" s="182" t="s">
        <v>17319</v>
      </c>
      <c r="AH6540" s="182" t="s">
        <v>2993</v>
      </c>
      <c r="AI6540" s="182" t="s">
        <v>17042</v>
      </c>
    </row>
    <row r="6541" spans="25:35" x14ac:dyDescent="0.4">
      <c r="Y6541" s="182" t="s">
        <v>11834</v>
      </c>
      <c r="Z6541" s="182">
        <v>1959</v>
      </c>
      <c r="AA6541" s="182">
        <v>1142</v>
      </c>
      <c r="AB6541" s="182">
        <v>42</v>
      </c>
      <c r="AC6541" s="182">
        <v>3</v>
      </c>
      <c r="AD6541" s="182">
        <v>934</v>
      </c>
      <c r="AF6541" s="182" t="s">
        <v>2083</v>
      </c>
      <c r="AG6541" s="182" t="s">
        <v>17312</v>
      </c>
      <c r="AH6541" s="182" t="s">
        <v>2993</v>
      </c>
      <c r="AI6541" s="182" t="s">
        <v>17315</v>
      </c>
    </row>
    <row r="6542" spans="25:35" x14ac:dyDescent="0.4">
      <c r="Y6542" s="182" t="s">
        <v>11836</v>
      </c>
      <c r="Z6542" s="182">
        <v>1959</v>
      </c>
      <c r="AA6542" s="182">
        <v>1100.9000000000001</v>
      </c>
      <c r="AB6542" s="182">
        <v>46</v>
      </c>
      <c r="AC6542" s="182">
        <v>3</v>
      </c>
      <c r="AD6542" s="182">
        <v>945.7</v>
      </c>
      <c r="AF6542" s="182" t="s">
        <v>11829</v>
      </c>
      <c r="AG6542" s="182" t="s">
        <v>17312</v>
      </c>
      <c r="AH6542" s="182" t="s">
        <v>2993</v>
      </c>
      <c r="AI6542" s="182" t="s">
        <v>17315</v>
      </c>
    </row>
    <row r="6543" spans="25:35" x14ac:dyDescent="0.4">
      <c r="Y6543" s="182" t="s">
        <v>11837</v>
      </c>
      <c r="Z6543" s="182">
        <v>1936</v>
      </c>
      <c r="AA6543" s="182">
        <v>2424.8000000000002</v>
      </c>
      <c r="AB6543" s="182">
        <v>62</v>
      </c>
      <c r="AC6543" s="182">
        <v>4</v>
      </c>
      <c r="AD6543" s="182">
        <v>2424.8000000000002</v>
      </c>
      <c r="AF6543" s="182" t="s">
        <v>452</v>
      </c>
      <c r="AG6543" s="182" t="s">
        <v>17312</v>
      </c>
      <c r="AH6543" s="182" t="s">
        <v>2993</v>
      </c>
      <c r="AI6543" s="182" t="s">
        <v>17320</v>
      </c>
    </row>
    <row r="6544" spans="25:35" x14ac:dyDescent="0.4">
      <c r="Y6544" s="182" t="s">
        <v>11838</v>
      </c>
      <c r="Z6544" s="182">
        <v>1937</v>
      </c>
      <c r="AA6544" s="182">
        <v>639</v>
      </c>
      <c r="AB6544" s="182">
        <v>21</v>
      </c>
      <c r="AC6544" s="182">
        <v>2</v>
      </c>
      <c r="AD6544" s="182">
        <v>512.30999999999995</v>
      </c>
      <c r="AF6544" s="182" t="s">
        <v>453</v>
      </c>
      <c r="AG6544" s="182" t="s">
        <v>17312</v>
      </c>
      <c r="AH6544" s="182" t="s">
        <v>2993</v>
      </c>
      <c r="AI6544" s="182" t="s">
        <v>17315</v>
      </c>
    </row>
    <row r="6545" spans="25:35" x14ac:dyDescent="0.4">
      <c r="Y6545" s="182" t="s">
        <v>11839</v>
      </c>
      <c r="Z6545" s="182">
        <v>1937</v>
      </c>
      <c r="AA6545" s="182">
        <v>639</v>
      </c>
      <c r="AB6545" s="182">
        <v>21</v>
      </c>
      <c r="AC6545" s="182">
        <v>2</v>
      </c>
      <c r="AD6545" s="182">
        <v>481.42</v>
      </c>
      <c r="AF6545" s="182" t="s">
        <v>436</v>
      </c>
      <c r="AG6545" s="182" t="s">
        <v>17327</v>
      </c>
      <c r="AH6545" s="182" t="s">
        <v>2993</v>
      </c>
      <c r="AI6545" s="182" t="s">
        <v>17042</v>
      </c>
    </row>
    <row r="6546" spans="25:35" x14ac:dyDescent="0.4">
      <c r="Y6546" s="182" t="s">
        <v>11840</v>
      </c>
      <c r="Z6546" s="182">
        <v>1959</v>
      </c>
      <c r="AA6546" s="182">
        <v>1153.0999999999999</v>
      </c>
      <c r="AB6546" s="182">
        <v>35</v>
      </c>
      <c r="AC6546" s="182">
        <v>3</v>
      </c>
      <c r="AD6546" s="182">
        <v>950.3</v>
      </c>
      <c r="AF6546" s="182" t="s">
        <v>11831</v>
      </c>
      <c r="AG6546" s="182" t="s">
        <v>17327</v>
      </c>
      <c r="AH6546" s="182" t="s">
        <v>2993</v>
      </c>
      <c r="AI6546" s="182" t="s">
        <v>17042</v>
      </c>
    </row>
    <row r="6547" spans="25:35" x14ac:dyDescent="0.4">
      <c r="Y6547" s="182" t="s">
        <v>11841</v>
      </c>
      <c r="Z6547" s="182">
        <v>1959</v>
      </c>
      <c r="AA6547" s="182">
        <v>1364</v>
      </c>
      <c r="AB6547" s="182">
        <v>38</v>
      </c>
      <c r="AC6547" s="182">
        <v>3</v>
      </c>
      <c r="AD6547" s="182">
        <v>975.1</v>
      </c>
      <c r="AF6547" s="182" t="s">
        <v>437</v>
      </c>
      <c r="AG6547" s="182" t="s">
        <v>17344</v>
      </c>
      <c r="AH6547" s="182" t="s">
        <v>2993</v>
      </c>
      <c r="AI6547" s="182" t="s">
        <v>17042</v>
      </c>
    </row>
    <row r="6548" spans="25:35" x14ac:dyDescent="0.4">
      <c r="Y6548" s="182" t="s">
        <v>11842</v>
      </c>
      <c r="Z6548" s="182">
        <v>1962</v>
      </c>
      <c r="AA6548" s="182">
        <v>435.3</v>
      </c>
      <c r="AB6548" s="182">
        <v>17</v>
      </c>
      <c r="AC6548" s="182">
        <v>2</v>
      </c>
      <c r="AD6548" s="182">
        <v>435.3</v>
      </c>
      <c r="AF6548" s="182" t="s">
        <v>11834</v>
      </c>
      <c r="AG6548" s="182" t="s">
        <v>17312</v>
      </c>
      <c r="AH6548" s="182" t="s">
        <v>2993</v>
      </c>
      <c r="AI6548" s="182" t="s">
        <v>17042</v>
      </c>
    </row>
    <row r="6549" spans="25:35" x14ac:dyDescent="0.4">
      <c r="Y6549" s="182" t="s">
        <v>11843</v>
      </c>
      <c r="Z6549" s="182">
        <v>1969</v>
      </c>
      <c r="AA6549" s="182">
        <v>426.9</v>
      </c>
      <c r="AB6549" s="182">
        <v>20</v>
      </c>
      <c r="AC6549" s="182">
        <v>2</v>
      </c>
      <c r="AD6549" s="182">
        <v>426.9</v>
      </c>
      <c r="AF6549" s="182" t="s">
        <v>11836</v>
      </c>
      <c r="AG6549" s="182" t="s">
        <v>17312</v>
      </c>
      <c r="AH6549" s="182" t="s">
        <v>2993</v>
      </c>
      <c r="AI6549" s="182" t="s">
        <v>17042</v>
      </c>
    </row>
    <row r="6550" spans="25:35" x14ac:dyDescent="0.4">
      <c r="Y6550" s="182" t="s">
        <v>11844</v>
      </c>
      <c r="Z6550" s="182">
        <v>1963</v>
      </c>
      <c r="AA6550" s="182">
        <v>452</v>
      </c>
      <c r="AB6550" s="182">
        <v>21</v>
      </c>
      <c r="AC6550" s="182">
        <v>2</v>
      </c>
      <c r="AD6550" s="182">
        <v>452</v>
      </c>
      <c r="AF6550" s="182" t="s">
        <v>11837</v>
      </c>
      <c r="AG6550" s="182" t="s">
        <v>17323</v>
      </c>
      <c r="AH6550" s="182" t="s">
        <v>2993</v>
      </c>
      <c r="AI6550" s="182" t="s">
        <v>17042</v>
      </c>
    </row>
    <row r="6551" spans="25:35" x14ac:dyDescent="0.4">
      <c r="Y6551" s="182" t="s">
        <v>11845</v>
      </c>
      <c r="Z6551" s="182">
        <v>1962</v>
      </c>
      <c r="AA6551" s="182">
        <v>400</v>
      </c>
      <c r="AB6551" s="182">
        <v>21</v>
      </c>
      <c r="AC6551" s="182">
        <v>2</v>
      </c>
      <c r="AD6551" s="182">
        <v>400</v>
      </c>
      <c r="AF6551" s="182" t="s">
        <v>11838</v>
      </c>
      <c r="AG6551" s="182" t="s">
        <v>17327</v>
      </c>
      <c r="AH6551" s="182" t="s">
        <v>2993</v>
      </c>
      <c r="AI6551" s="182" t="s">
        <v>17042</v>
      </c>
    </row>
    <row r="6552" spans="25:35" x14ac:dyDescent="0.4">
      <c r="Y6552" s="182" t="s">
        <v>11846</v>
      </c>
      <c r="Z6552" s="182">
        <v>1962</v>
      </c>
      <c r="AA6552" s="182">
        <v>422.1</v>
      </c>
      <c r="AB6552" s="182">
        <v>21</v>
      </c>
      <c r="AC6552" s="182">
        <v>2</v>
      </c>
      <c r="AD6552" s="182">
        <v>422.1</v>
      </c>
      <c r="AF6552" s="182" t="s">
        <v>11839</v>
      </c>
      <c r="AG6552" s="182" t="s">
        <v>17327</v>
      </c>
      <c r="AH6552" s="182" t="s">
        <v>2993</v>
      </c>
      <c r="AI6552" s="182" t="s">
        <v>17042</v>
      </c>
    </row>
    <row r="6553" spans="25:35" x14ac:dyDescent="0.4">
      <c r="Y6553" s="182" t="s">
        <v>11847</v>
      </c>
      <c r="Z6553" s="182">
        <v>1962</v>
      </c>
      <c r="AA6553" s="182">
        <v>433</v>
      </c>
      <c r="AB6553" s="182">
        <v>22</v>
      </c>
      <c r="AC6553" s="182">
        <v>2</v>
      </c>
      <c r="AD6553" s="182">
        <v>433</v>
      </c>
      <c r="AF6553" s="182" t="s">
        <v>11840</v>
      </c>
      <c r="AG6553" s="182" t="s">
        <v>17312</v>
      </c>
      <c r="AH6553" s="182" t="s">
        <v>2993</v>
      </c>
      <c r="AI6553" s="182" t="s">
        <v>17040</v>
      </c>
    </row>
    <row r="6554" spans="25:35" x14ac:dyDescent="0.4">
      <c r="Y6554" s="182" t="s">
        <v>11848</v>
      </c>
      <c r="Z6554" s="182">
        <v>1961</v>
      </c>
      <c r="AA6554" s="182">
        <v>395.6</v>
      </c>
      <c r="AB6554" s="182">
        <v>21</v>
      </c>
      <c r="AC6554" s="182">
        <v>2</v>
      </c>
      <c r="AD6554" s="182">
        <v>395.6</v>
      </c>
      <c r="AF6554" s="182" t="s">
        <v>11841</v>
      </c>
      <c r="AG6554" s="182" t="s">
        <v>17312</v>
      </c>
      <c r="AH6554" s="182" t="s">
        <v>2993</v>
      </c>
      <c r="AI6554" s="182" t="s">
        <v>17042</v>
      </c>
    </row>
    <row r="6555" spans="25:35" x14ac:dyDescent="0.4">
      <c r="Y6555" s="182" t="s">
        <v>11849</v>
      </c>
      <c r="Z6555" s="182">
        <v>1962</v>
      </c>
      <c r="AA6555" s="182">
        <v>449.4</v>
      </c>
      <c r="AB6555" s="182">
        <v>21</v>
      </c>
      <c r="AC6555" s="182">
        <v>2</v>
      </c>
      <c r="AD6555" s="182">
        <v>449.4</v>
      </c>
      <c r="AF6555" s="182" t="s">
        <v>11842</v>
      </c>
      <c r="AG6555" s="182" t="s">
        <v>17312</v>
      </c>
      <c r="AH6555" s="182" t="s">
        <v>2993</v>
      </c>
      <c r="AI6555" s="182" t="s">
        <v>17040</v>
      </c>
    </row>
    <row r="6556" spans="25:35" x14ac:dyDescent="0.4">
      <c r="Y6556" s="182" t="s">
        <v>11850</v>
      </c>
      <c r="Z6556" s="182">
        <v>1986</v>
      </c>
      <c r="AA6556" s="182">
        <v>570.4</v>
      </c>
      <c r="AB6556" s="182">
        <v>31</v>
      </c>
      <c r="AC6556" s="182">
        <v>2</v>
      </c>
      <c r="AD6556" s="182">
        <v>570.4</v>
      </c>
      <c r="AF6556" s="182" t="s">
        <v>11843</v>
      </c>
      <c r="AG6556" s="182" t="s">
        <v>17312</v>
      </c>
      <c r="AH6556" s="182" t="s">
        <v>2993</v>
      </c>
      <c r="AI6556" s="182" t="s">
        <v>17040</v>
      </c>
    </row>
    <row r="6557" spans="25:35" x14ac:dyDescent="0.4">
      <c r="Y6557" s="182" t="s">
        <v>11851</v>
      </c>
      <c r="Z6557" s="182">
        <v>1992</v>
      </c>
      <c r="AA6557" s="182">
        <v>7946.05</v>
      </c>
      <c r="AB6557" s="182">
        <v>386</v>
      </c>
      <c r="AC6557" s="182">
        <v>10</v>
      </c>
      <c r="AD6557" s="182">
        <v>7946.05</v>
      </c>
      <c r="AF6557" s="182" t="s">
        <v>11844</v>
      </c>
      <c r="AG6557" s="182" t="s">
        <v>17312</v>
      </c>
      <c r="AH6557" s="182" t="s">
        <v>2993</v>
      </c>
      <c r="AI6557" s="182" t="s">
        <v>17040</v>
      </c>
    </row>
    <row r="6558" spans="25:35" x14ac:dyDescent="0.4">
      <c r="Y6558" s="182" t="s">
        <v>11852</v>
      </c>
      <c r="Z6558" s="182">
        <v>1993</v>
      </c>
      <c r="AA6558" s="182">
        <v>2337.6</v>
      </c>
      <c r="AB6558" s="182">
        <v>125</v>
      </c>
      <c r="AC6558" s="182">
        <v>6</v>
      </c>
      <c r="AD6558" s="182">
        <v>2309.9</v>
      </c>
      <c r="AF6558" s="182" t="s">
        <v>11845</v>
      </c>
      <c r="AG6558" s="182" t="s">
        <v>17312</v>
      </c>
      <c r="AH6558" s="182" t="s">
        <v>2993</v>
      </c>
      <c r="AI6558" s="182" t="s">
        <v>17040</v>
      </c>
    </row>
    <row r="6559" spans="25:35" x14ac:dyDescent="0.4">
      <c r="Y6559" s="182" t="s">
        <v>454</v>
      </c>
      <c r="Z6559" s="182">
        <v>1968</v>
      </c>
      <c r="AA6559" s="182">
        <v>4146.6000000000004</v>
      </c>
      <c r="AB6559" s="182">
        <v>75</v>
      </c>
      <c r="AC6559" s="182">
        <v>5</v>
      </c>
      <c r="AD6559" s="182">
        <v>3271</v>
      </c>
      <c r="AF6559" s="182" t="s">
        <v>11846</v>
      </c>
      <c r="AG6559" s="182" t="s">
        <v>17312</v>
      </c>
      <c r="AH6559" s="182" t="s">
        <v>2993</v>
      </c>
      <c r="AI6559" s="182" t="s">
        <v>17040</v>
      </c>
    </row>
    <row r="6560" spans="25:35" x14ac:dyDescent="0.4">
      <c r="Y6560" s="182" t="s">
        <v>11853</v>
      </c>
      <c r="Z6560" s="182">
        <v>2018</v>
      </c>
      <c r="AA6560" s="182">
        <v>11431.3</v>
      </c>
      <c r="AB6560" s="182">
        <v>260</v>
      </c>
      <c r="AC6560" s="182">
        <v>18</v>
      </c>
      <c r="AD6560" s="182">
        <v>7485.5</v>
      </c>
      <c r="AF6560" s="182" t="s">
        <v>11847</v>
      </c>
      <c r="AG6560" s="182" t="s">
        <v>17312</v>
      </c>
      <c r="AH6560" s="182" t="s">
        <v>2993</v>
      </c>
      <c r="AI6560" s="182" t="s">
        <v>17040</v>
      </c>
    </row>
    <row r="6561" spans="25:35" x14ac:dyDescent="0.4">
      <c r="Y6561" s="182" t="s">
        <v>11854</v>
      </c>
      <c r="Z6561" s="182">
        <v>2018</v>
      </c>
      <c r="AA6561" s="182">
        <v>20550.2</v>
      </c>
      <c r="AB6561" s="182">
        <v>620</v>
      </c>
      <c r="AC6561" s="182">
        <v>17</v>
      </c>
      <c r="AD6561" s="182">
        <v>13185.2</v>
      </c>
      <c r="AF6561" s="182" t="s">
        <v>11848</v>
      </c>
      <c r="AG6561" s="182" t="s">
        <v>17312</v>
      </c>
      <c r="AH6561" s="182" t="s">
        <v>2993</v>
      </c>
      <c r="AI6561" s="182" t="s">
        <v>17040</v>
      </c>
    </row>
    <row r="6562" spans="25:35" x14ac:dyDescent="0.4">
      <c r="Y6562" s="182" t="s">
        <v>11855</v>
      </c>
      <c r="Z6562" s="182">
        <v>2019</v>
      </c>
      <c r="AA6562" s="182">
        <v>6398.4</v>
      </c>
      <c r="AB6562" s="182">
        <v>89</v>
      </c>
      <c r="AC6562" s="182">
        <v>11</v>
      </c>
      <c r="AD6562" s="182">
        <v>6398.4</v>
      </c>
      <c r="AF6562" s="182" t="s">
        <v>11849</v>
      </c>
      <c r="AG6562" s="182" t="s">
        <v>17312</v>
      </c>
      <c r="AH6562" s="182" t="s">
        <v>2993</v>
      </c>
      <c r="AI6562" s="182" t="s">
        <v>17040</v>
      </c>
    </row>
    <row r="6563" spans="25:35" x14ac:dyDescent="0.4">
      <c r="Y6563" s="182" t="s">
        <v>11856</v>
      </c>
      <c r="Z6563" s="182">
        <v>2017</v>
      </c>
      <c r="AA6563" s="182">
        <v>5727.7</v>
      </c>
      <c r="AB6563" s="182">
        <v>72</v>
      </c>
      <c r="AC6563" s="182">
        <v>7</v>
      </c>
      <c r="AD6563" s="182">
        <v>3920.8</v>
      </c>
      <c r="AF6563" s="182" t="s">
        <v>11850</v>
      </c>
      <c r="AG6563" s="182" t="s">
        <v>17312</v>
      </c>
      <c r="AH6563" s="182" t="s">
        <v>2993</v>
      </c>
      <c r="AI6563" s="182" t="s">
        <v>17042</v>
      </c>
    </row>
    <row r="6564" spans="25:35" x14ac:dyDescent="0.4">
      <c r="Y6564" s="182" t="s">
        <v>11858</v>
      </c>
      <c r="Z6564" s="182">
        <v>1989</v>
      </c>
      <c r="AA6564" s="182">
        <v>5092.8</v>
      </c>
      <c r="AB6564" s="182">
        <v>155</v>
      </c>
      <c r="AC6564" s="182">
        <v>9</v>
      </c>
      <c r="AD6564" s="182">
        <v>3987.9</v>
      </c>
      <c r="AF6564" s="182" t="s">
        <v>11851</v>
      </c>
      <c r="AG6564" s="182" t="s">
        <v>17319</v>
      </c>
      <c r="AH6564" s="182" t="s">
        <v>2993</v>
      </c>
      <c r="AI6564" s="182" t="s">
        <v>17042</v>
      </c>
    </row>
    <row r="6565" spans="25:35" x14ac:dyDescent="0.4">
      <c r="Y6565" s="182" t="s">
        <v>11859</v>
      </c>
      <c r="Z6565" s="182">
        <v>1963</v>
      </c>
      <c r="AA6565" s="182">
        <v>462.7</v>
      </c>
      <c r="AB6565" s="182">
        <v>30</v>
      </c>
      <c r="AC6565" s="182">
        <v>2</v>
      </c>
      <c r="AD6565" s="182">
        <v>400</v>
      </c>
      <c r="AF6565" s="182" t="s">
        <v>11852</v>
      </c>
      <c r="AG6565" s="182" t="s">
        <v>17312</v>
      </c>
      <c r="AH6565" s="182" t="s">
        <v>2993</v>
      </c>
      <c r="AI6565" s="182" t="s">
        <v>17322</v>
      </c>
    </row>
    <row r="6566" spans="25:35" x14ac:dyDescent="0.4">
      <c r="Y6566" s="182" t="s">
        <v>11860</v>
      </c>
      <c r="Z6566" s="182">
        <v>1982</v>
      </c>
      <c r="AA6566" s="182">
        <v>7740.3</v>
      </c>
      <c r="AB6566" s="182">
        <v>300</v>
      </c>
      <c r="AC6566" s="182">
        <v>9</v>
      </c>
      <c r="AD6566" s="182">
        <v>7740.3</v>
      </c>
      <c r="AF6566" s="182" t="s">
        <v>454</v>
      </c>
      <c r="AG6566" s="182" t="s">
        <v>17312</v>
      </c>
      <c r="AH6566" s="182" t="s">
        <v>2993</v>
      </c>
      <c r="AI6566" s="182" t="s">
        <v>17315</v>
      </c>
    </row>
    <row r="6567" spans="25:35" x14ac:dyDescent="0.4">
      <c r="Y6567" s="182" t="s">
        <v>11861</v>
      </c>
      <c r="Z6567" s="182">
        <v>1979</v>
      </c>
      <c r="AA6567" s="182">
        <v>9975</v>
      </c>
      <c r="AB6567" s="182">
        <v>309</v>
      </c>
      <c r="AC6567" s="182">
        <v>9</v>
      </c>
      <c r="AD6567" s="182">
        <v>7750.7</v>
      </c>
      <c r="AF6567" s="182" t="s">
        <v>11853</v>
      </c>
      <c r="AG6567" s="182" t="s">
        <v>2993</v>
      </c>
      <c r="AH6567" s="182" t="s">
        <v>2993</v>
      </c>
      <c r="AI6567" s="182" t="s">
        <v>17042</v>
      </c>
    </row>
    <row r="6568" spans="25:35" x14ac:dyDescent="0.4">
      <c r="Y6568" s="182" t="s">
        <v>11862</v>
      </c>
      <c r="Z6568" s="182">
        <v>1984</v>
      </c>
      <c r="AA6568" s="182">
        <v>6500.5</v>
      </c>
      <c r="AB6568" s="182">
        <v>233</v>
      </c>
      <c r="AC6568" s="182">
        <v>9</v>
      </c>
      <c r="AD6568" s="182">
        <v>5846.6</v>
      </c>
      <c r="AF6568" s="182" t="s">
        <v>11854</v>
      </c>
      <c r="AG6568" s="182" t="s">
        <v>17312</v>
      </c>
      <c r="AH6568" s="182" t="s">
        <v>2993</v>
      </c>
      <c r="AI6568" s="182" t="s">
        <v>17322</v>
      </c>
    </row>
    <row r="6569" spans="25:35" x14ac:dyDescent="0.4">
      <c r="Y6569" s="182" t="s">
        <v>403</v>
      </c>
      <c r="Z6569" s="182">
        <v>1984</v>
      </c>
      <c r="AA6569" s="182">
        <v>8810.4</v>
      </c>
      <c r="AB6569" s="182">
        <v>290</v>
      </c>
      <c r="AC6569" s="182">
        <v>9</v>
      </c>
      <c r="AD6569" s="182">
        <v>7954.95</v>
      </c>
      <c r="AF6569" s="182" t="s">
        <v>11855</v>
      </c>
      <c r="AG6569" s="182" t="s">
        <v>2993</v>
      </c>
      <c r="AH6569" s="182" t="s">
        <v>2993</v>
      </c>
      <c r="AI6569" s="182" t="s">
        <v>2993</v>
      </c>
    </row>
    <row r="6570" spans="25:35" x14ac:dyDescent="0.4">
      <c r="Y6570" s="182" t="s">
        <v>2084</v>
      </c>
      <c r="Z6570" s="182">
        <v>1986</v>
      </c>
      <c r="AA6570" s="182">
        <v>6800</v>
      </c>
      <c r="AB6570" s="182">
        <v>227</v>
      </c>
      <c r="AC6570" s="182">
        <v>9</v>
      </c>
      <c r="AD6570" s="182">
        <v>5872.9</v>
      </c>
      <c r="AF6570" s="182" t="s">
        <v>11856</v>
      </c>
      <c r="AG6570" s="182" t="s">
        <v>17312</v>
      </c>
      <c r="AH6570" s="182" t="s">
        <v>2993</v>
      </c>
      <c r="AI6570" s="182" t="s">
        <v>17322</v>
      </c>
    </row>
    <row r="6571" spans="25:35" x14ac:dyDescent="0.4">
      <c r="Y6571" s="182" t="s">
        <v>11864</v>
      </c>
      <c r="Z6571" s="182">
        <v>1982</v>
      </c>
      <c r="AA6571" s="182">
        <v>8657.5</v>
      </c>
      <c r="AB6571" s="182">
        <v>316</v>
      </c>
      <c r="AC6571" s="182">
        <v>9</v>
      </c>
      <c r="AD6571" s="182">
        <v>8657.5</v>
      </c>
      <c r="AF6571" s="182" t="s">
        <v>11858</v>
      </c>
      <c r="AG6571" s="182" t="s">
        <v>17312</v>
      </c>
      <c r="AH6571" s="182" t="s">
        <v>2993</v>
      </c>
      <c r="AI6571" s="182" t="s">
        <v>17042</v>
      </c>
    </row>
    <row r="6572" spans="25:35" x14ac:dyDescent="0.4">
      <c r="Y6572" s="182" t="s">
        <v>11866</v>
      </c>
      <c r="Z6572" s="182">
        <v>1979</v>
      </c>
      <c r="AA6572" s="182">
        <v>8810.4</v>
      </c>
      <c r="AB6572" s="182">
        <v>302</v>
      </c>
      <c r="AC6572" s="182">
        <v>9</v>
      </c>
      <c r="AD6572" s="182">
        <v>7786.6</v>
      </c>
      <c r="AF6572" s="182" t="s">
        <v>11859</v>
      </c>
      <c r="AG6572" s="182" t="s">
        <v>17312</v>
      </c>
      <c r="AH6572" s="182" t="s">
        <v>2993</v>
      </c>
      <c r="AI6572" s="182" t="s">
        <v>17040</v>
      </c>
    </row>
    <row r="6573" spans="25:35" x14ac:dyDescent="0.4">
      <c r="Y6573" s="182" t="s">
        <v>11865</v>
      </c>
      <c r="Z6573" s="182">
        <v>1983</v>
      </c>
      <c r="AA6573" s="182">
        <v>3669</v>
      </c>
      <c r="AB6573" s="182">
        <v>95</v>
      </c>
      <c r="AC6573" s="182">
        <v>5</v>
      </c>
      <c r="AD6573" s="182">
        <v>2680.3</v>
      </c>
      <c r="AF6573" s="182" t="s">
        <v>11860</v>
      </c>
      <c r="AG6573" s="182" t="s">
        <v>17319</v>
      </c>
      <c r="AH6573" s="182" t="s">
        <v>2993</v>
      </c>
      <c r="AI6573" s="182" t="s">
        <v>17315</v>
      </c>
    </row>
    <row r="6574" spans="25:35" x14ac:dyDescent="0.4">
      <c r="Y6574" s="182" t="s">
        <v>11867</v>
      </c>
      <c r="Z6574" s="182">
        <v>1979</v>
      </c>
      <c r="AA6574" s="182">
        <v>8841</v>
      </c>
      <c r="AB6574" s="182">
        <v>365</v>
      </c>
      <c r="AC6574" s="182">
        <v>9</v>
      </c>
      <c r="AD6574" s="182">
        <v>7823.5</v>
      </c>
      <c r="AF6574" s="182" t="s">
        <v>11861</v>
      </c>
      <c r="AG6574" s="182" t="s">
        <v>17319</v>
      </c>
      <c r="AH6574" s="182" t="s">
        <v>2993</v>
      </c>
      <c r="AI6574" s="182" t="s">
        <v>17315</v>
      </c>
    </row>
    <row r="6575" spans="25:35" x14ac:dyDescent="0.4">
      <c r="Y6575" s="182" t="s">
        <v>11869</v>
      </c>
      <c r="Z6575" s="182">
        <v>1980</v>
      </c>
      <c r="AA6575" s="182">
        <v>8747.2000000000007</v>
      </c>
      <c r="AB6575" s="182">
        <v>353</v>
      </c>
      <c r="AC6575" s="182">
        <v>9</v>
      </c>
      <c r="AD6575" s="182">
        <v>7788.4</v>
      </c>
      <c r="AF6575" s="182" t="s">
        <v>11862</v>
      </c>
      <c r="AG6575" s="182" t="s">
        <v>17319</v>
      </c>
      <c r="AH6575" s="182" t="s">
        <v>2993</v>
      </c>
      <c r="AI6575" s="182" t="s">
        <v>17322</v>
      </c>
    </row>
    <row r="6576" spans="25:35" x14ac:dyDescent="0.4">
      <c r="Y6576" s="182" t="s">
        <v>11871</v>
      </c>
      <c r="Z6576" s="182">
        <v>1960</v>
      </c>
      <c r="AA6576" s="182">
        <v>976.2</v>
      </c>
      <c r="AB6576" s="182">
        <v>43</v>
      </c>
      <c r="AC6576" s="182">
        <v>3</v>
      </c>
      <c r="AD6576" s="182">
        <v>976.2</v>
      </c>
      <c r="AF6576" s="182" t="s">
        <v>403</v>
      </c>
      <c r="AG6576" s="182" t="s">
        <v>17319</v>
      </c>
      <c r="AH6576" s="182" t="s">
        <v>2993</v>
      </c>
      <c r="AI6576" s="182" t="s">
        <v>17315</v>
      </c>
    </row>
    <row r="6577" spans="25:35" x14ac:dyDescent="0.4">
      <c r="Y6577" s="182" t="s">
        <v>2085</v>
      </c>
      <c r="Z6577" s="182">
        <v>1961</v>
      </c>
      <c r="AA6577" s="182">
        <v>985.1</v>
      </c>
      <c r="AB6577" s="182">
        <v>45</v>
      </c>
      <c r="AC6577" s="182">
        <v>3</v>
      </c>
      <c r="AD6577" s="182">
        <v>985.1</v>
      </c>
      <c r="AF6577" s="182" t="s">
        <v>2084</v>
      </c>
      <c r="AG6577" s="182" t="s">
        <v>17319</v>
      </c>
      <c r="AH6577" s="182" t="s">
        <v>2993</v>
      </c>
      <c r="AI6577" s="182" t="s">
        <v>17322</v>
      </c>
    </row>
    <row r="6578" spans="25:35" x14ac:dyDescent="0.4">
      <c r="Y6578" s="182" t="s">
        <v>2086</v>
      </c>
      <c r="Z6578" s="182">
        <v>1962</v>
      </c>
      <c r="AA6578" s="182">
        <v>978.7</v>
      </c>
      <c r="AB6578" s="182">
        <v>44</v>
      </c>
      <c r="AC6578" s="182">
        <v>3</v>
      </c>
      <c r="AD6578" s="182">
        <v>978.7</v>
      </c>
      <c r="AF6578" s="182" t="s">
        <v>11864</v>
      </c>
      <c r="AG6578" s="182" t="s">
        <v>17319</v>
      </c>
      <c r="AH6578" s="182" t="s">
        <v>2993</v>
      </c>
      <c r="AI6578" s="182" t="s">
        <v>17315</v>
      </c>
    </row>
    <row r="6579" spans="25:35" x14ac:dyDescent="0.4">
      <c r="Y6579" s="182" t="s">
        <v>2087</v>
      </c>
      <c r="Z6579" s="182">
        <v>1961</v>
      </c>
      <c r="AA6579" s="182">
        <v>961.9</v>
      </c>
      <c r="AB6579" s="182">
        <v>48</v>
      </c>
      <c r="AC6579" s="182">
        <v>3</v>
      </c>
      <c r="AD6579" s="182">
        <v>615.29999999999995</v>
      </c>
      <c r="AF6579" s="182" t="s">
        <v>11865</v>
      </c>
      <c r="AG6579" s="182" t="s">
        <v>17312</v>
      </c>
      <c r="AH6579" s="182" t="s">
        <v>2993</v>
      </c>
      <c r="AI6579" s="182" t="s">
        <v>17315</v>
      </c>
    </row>
    <row r="6580" spans="25:35" x14ac:dyDescent="0.4">
      <c r="Y6580" s="182" t="s">
        <v>2088</v>
      </c>
      <c r="Z6580" s="182">
        <v>1990</v>
      </c>
      <c r="AA6580" s="182">
        <v>14592.7</v>
      </c>
      <c r="AB6580" s="182">
        <v>420</v>
      </c>
      <c r="AC6580" s="182">
        <v>9</v>
      </c>
      <c r="AD6580" s="182">
        <v>7032.5</v>
      </c>
      <c r="AF6580" s="182" t="s">
        <v>11866</v>
      </c>
      <c r="AG6580" s="182" t="s">
        <v>17319</v>
      </c>
      <c r="AH6580" s="182" t="s">
        <v>17626</v>
      </c>
      <c r="AI6580" s="182" t="s">
        <v>17315</v>
      </c>
    </row>
    <row r="6581" spans="25:35" x14ac:dyDescent="0.4">
      <c r="Y6581" s="182" t="s">
        <v>2089</v>
      </c>
      <c r="Z6581" s="182">
        <v>1994</v>
      </c>
      <c r="AA6581" s="182">
        <v>5062.3</v>
      </c>
      <c r="AB6581" s="182">
        <v>150</v>
      </c>
      <c r="AC6581" s="182">
        <v>9</v>
      </c>
      <c r="AD6581" s="182">
        <v>5062.3</v>
      </c>
      <c r="AF6581" s="182" t="s">
        <v>11867</v>
      </c>
      <c r="AG6581" s="182" t="s">
        <v>17319</v>
      </c>
      <c r="AH6581" s="182" t="s">
        <v>2993</v>
      </c>
      <c r="AI6581" s="182" t="s">
        <v>17315</v>
      </c>
    </row>
    <row r="6582" spans="25:35" x14ac:dyDescent="0.4">
      <c r="Y6582" s="182" t="s">
        <v>2090</v>
      </c>
      <c r="Z6582" s="182">
        <v>1990</v>
      </c>
      <c r="AA6582" s="182">
        <v>2725</v>
      </c>
      <c r="AB6582" s="182">
        <v>107</v>
      </c>
      <c r="AC6582" s="182">
        <v>5</v>
      </c>
      <c r="AD6582" s="182">
        <v>1650.1</v>
      </c>
      <c r="AF6582" s="182" t="s">
        <v>11869</v>
      </c>
      <c r="AG6582" s="182" t="s">
        <v>17319</v>
      </c>
      <c r="AH6582" s="182" t="s">
        <v>2993</v>
      </c>
      <c r="AI6582" s="182" t="s">
        <v>17315</v>
      </c>
    </row>
    <row r="6583" spans="25:35" x14ac:dyDescent="0.4">
      <c r="Y6583" s="182" t="s">
        <v>11875</v>
      </c>
      <c r="Z6583" s="182">
        <v>1988</v>
      </c>
      <c r="AA6583" s="182">
        <v>8881.6</v>
      </c>
      <c r="AB6583" s="182">
        <v>254</v>
      </c>
      <c r="AC6583" s="182">
        <v>5</v>
      </c>
      <c r="AD6583" s="182">
        <v>6694.5999999999995</v>
      </c>
      <c r="AF6583" s="182" t="s">
        <v>11871</v>
      </c>
      <c r="AG6583" s="182" t="s">
        <v>17312</v>
      </c>
      <c r="AH6583" s="182" t="s">
        <v>2993</v>
      </c>
      <c r="AI6583" s="182" t="s">
        <v>17042</v>
      </c>
    </row>
    <row r="6584" spans="25:35" x14ac:dyDescent="0.4">
      <c r="Y6584" s="182" t="s">
        <v>11877</v>
      </c>
      <c r="Z6584" s="182">
        <v>1989</v>
      </c>
      <c r="AA6584" s="182">
        <v>13187.7</v>
      </c>
      <c r="AB6584" s="182">
        <v>562</v>
      </c>
      <c r="AC6584" s="182">
        <v>9</v>
      </c>
      <c r="AD6584" s="182">
        <v>11798.5</v>
      </c>
      <c r="AF6584" s="182" t="s">
        <v>2085</v>
      </c>
      <c r="AG6584" s="182" t="s">
        <v>17312</v>
      </c>
      <c r="AH6584" s="182" t="s">
        <v>2993</v>
      </c>
      <c r="AI6584" s="182" t="s">
        <v>17042</v>
      </c>
    </row>
    <row r="6585" spans="25:35" x14ac:dyDescent="0.4">
      <c r="Y6585" s="182" t="s">
        <v>11878</v>
      </c>
      <c r="Z6585" s="182">
        <v>1987</v>
      </c>
      <c r="AA6585" s="182">
        <v>12963.9</v>
      </c>
      <c r="AB6585" s="182">
        <v>562</v>
      </c>
      <c r="AC6585" s="182">
        <v>9</v>
      </c>
      <c r="AD6585" s="182">
        <v>12963.9</v>
      </c>
      <c r="AF6585" s="182" t="s">
        <v>2086</v>
      </c>
      <c r="AG6585" s="182" t="s">
        <v>17312</v>
      </c>
      <c r="AH6585" s="182" t="s">
        <v>2993</v>
      </c>
      <c r="AI6585" s="182" t="s">
        <v>17042</v>
      </c>
    </row>
    <row r="6586" spans="25:35" x14ac:dyDescent="0.4">
      <c r="Y6586" s="182" t="s">
        <v>11879</v>
      </c>
      <c r="Z6586" s="182">
        <v>1994</v>
      </c>
      <c r="AA6586" s="182">
        <v>4401.8</v>
      </c>
      <c r="AB6586" s="182">
        <v>159</v>
      </c>
      <c r="AC6586" s="182">
        <v>9</v>
      </c>
      <c r="AD6586" s="182">
        <v>3886.2</v>
      </c>
      <c r="AF6586" s="182" t="s">
        <v>2087</v>
      </c>
      <c r="AG6586" s="182" t="s">
        <v>17312</v>
      </c>
      <c r="AH6586" s="182" t="s">
        <v>2993</v>
      </c>
      <c r="AI6586" s="182" t="s">
        <v>17042</v>
      </c>
    </row>
    <row r="6587" spans="25:35" x14ac:dyDescent="0.4">
      <c r="Y6587" s="182" t="s">
        <v>11880</v>
      </c>
      <c r="Z6587" s="182">
        <v>1994</v>
      </c>
      <c r="AA6587" s="182">
        <v>4397.7</v>
      </c>
      <c r="AB6587" s="182">
        <v>138</v>
      </c>
      <c r="AC6587" s="182">
        <v>9</v>
      </c>
      <c r="AD6587" s="182">
        <v>3936</v>
      </c>
      <c r="AF6587" s="182" t="s">
        <v>2088</v>
      </c>
      <c r="AG6587" s="182" t="s">
        <v>17319</v>
      </c>
      <c r="AH6587" s="182" t="s">
        <v>2993</v>
      </c>
      <c r="AI6587" s="182" t="s">
        <v>17320</v>
      </c>
    </row>
    <row r="6588" spans="25:35" x14ac:dyDescent="0.4">
      <c r="Y6588" s="182" t="s">
        <v>11881</v>
      </c>
      <c r="Z6588" s="182">
        <v>1988</v>
      </c>
      <c r="AA6588" s="182">
        <v>4376.2</v>
      </c>
      <c r="AB6588" s="182">
        <v>146</v>
      </c>
      <c r="AC6588" s="182">
        <v>9</v>
      </c>
      <c r="AD6588" s="182">
        <v>3921.9</v>
      </c>
      <c r="AF6588" s="182" t="s">
        <v>2089</v>
      </c>
      <c r="AG6588" s="182" t="s">
        <v>17312</v>
      </c>
      <c r="AH6588" s="182" t="s">
        <v>2993</v>
      </c>
      <c r="AI6588" s="182" t="s">
        <v>17040</v>
      </c>
    </row>
    <row r="6589" spans="25:35" x14ac:dyDescent="0.4">
      <c r="Y6589" s="182" t="s">
        <v>11882</v>
      </c>
      <c r="Z6589" s="182">
        <v>1987</v>
      </c>
      <c r="AA6589" s="182">
        <v>7844</v>
      </c>
      <c r="AB6589" s="182">
        <v>336</v>
      </c>
      <c r="AC6589" s="182">
        <v>9</v>
      </c>
      <c r="AD6589" s="182">
        <v>7844</v>
      </c>
      <c r="AF6589" s="182" t="s">
        <v>2090</v>
      </c>
      <c r="AG6589" s="182" t="s">
        <v>17312</v>
      </c>
      <c r="AH6589" s="182" t="s">
        <v>2993</v>
      </c>
      <c r="AI6589" s="182" t="s">
        <v>17315</v>
      </c>
    </row>
    <row r="6590" spans="25:35" x14ac:dyDescent="0.4">
      <c r="Y6590" s="182" t="s">
        <v>11884</v>
      </c>
      <c r="Z6590" s="182">
        <v>1988</v>
      </c>
      <c r="AA6590" s="182">
        <v>3934.5</v>
      </c>
      <c r="AB6590" s="182">
        <v>164</v>
      </c>
      <c r="AC6590" s="182">
        <v>9</v>
      </c>
      <c r="AD6590" s="182">
        <v>3911.3</v>
      </c>
      <c r="AF6590" s="182" t="s">
        <v>11875</v>
      </c>
      <c r="AG6590" s="182" t="s">
        <v>17312</v>
      </c>
      <c r="AH6590" s="182" t="s">
        <v>2993</v>
      </c>
      <c r="AI6590" s="182" t="s">
        <v>17356</v>
      </c>
    </row>
    <row r="6591" spans="25:35" x14ac:dyDescent="0.4">
      <c r="Y6591" s="182" t="s">
        <v>2091</v>
      </c>
      <c r="Z6591" s="182">
        <v>1986</v>
      </c>
      <c r="AA6591" s="182">
        <v>8758.7999999999993</v>
      </c>
      <c r="AB6591" s="182">
        <v>315</v>
      </c>
      <c r="AC6591" s="182">
        <v>9</v>
      </c>
      <c r="AD6591" s="182">
        <v>7762.7</v>
      </c>
      <c r="AF6591" s="182" t="s">
        <v>11877</v>
      </c>
      <c r="AG6591" s="182" t="s">
        <v>17319</v>
      </c>
      <c r="AH6591" s="182" t="s">
        <v>2993</v>
      </c>
      <c r="AI6591" s="182" t="s">
        <v>17320</v>
      </c>
    </row>
    <row r="6592" spans="25:35" x14ac:dyDescent="0.4">
      <c r="Y6592" s="182" t="s">
        <v>438</v>
      </c>
      <c r="Z6592" s="182">
        <v>1927</v>
      </c>
      <c r="AA6592" s="182">
        <v>450</v>
      </c>
      <c r="AB6592" s="182">
        <v>21</v>
      </c>
      <c r="AC6592" s="182">
        <v>2</v>
      </c>
      <c r="AD6592" s="182">
        <v>385.6</v>
      </c>
      <c r="AF6592" s="182" t="s">
        <v>11878</v>
      </c>
      <c r="AG6592" s="182" t="s">
        <v>17319</v>
      </c>
      <c r="AH6592" s="182" t="s">
        <v>2993</v>
      </c>
      <c r="AI6592" s="182" t="s">
        <v>17320</v>
      </c>
    </row>
    <row r="6593" spans="25:35" x14ac:dyDescent="0.4">
      <c r="Y6593" s="182" t="s">
        <v>11886</v>
      </c>
      <c r="Z6593" s="182">
        <v>1927</v>
      </c>
      <c r="AA6593" s="182">
        <v>385.2</v>
      </c>
      <c r="AB6593" s="182">
        <v>23</v>
      </c>
      <c r="AC6593" s="182">
        <v>2</v>
      </c>
      <c r="AD6593" s="182">
        <v>385.2</v>
      </c>
      <c r="AF6593" s="182" t="s">
        <v>11879</v>
      </c>
      <c r="AG6593" s="182" t="s">
        <v>17319</v>
      </c>
      <c r="AH6593" s="182" t="s">
        <v>2993</v>
      </c>
      <c r="AI6593" s="182" t="s">
        <v>17042</v>
      </c>
    </row>
    <row r="6594" spans="25:35" x14ac:dyDescent="0.4">
      <c r="Y6594" s="182" t="s">
        <v>11887</v>
      </c>
      <c r="Z6594" s="182">
        <v>1927</v>
      </c>
      <c r="AA6594" s="182">
        <v>445.8</v>
      </c>
      <c r="AB6594" s="182">
        <v>19</v>
      </c>
      <c r="AC6594" s="182">
        <v>2</v>
      </c>
      <c r="AD6594" s="182">
        <v>286.89999999999998</v>
      </c>
      <c r="AF6594" s="182" t="s">
        <v>11880</v>
      </c>
      <c r="AG6594" s="182" t="s">
        <v>17319</v>
      </c>
      <c r="AH6594" s="182" t="s">
        <v>2993</v>
      </c>
      <c r="AI6594" s="182" t="s">
        <v>17042</v>
      </c>
    </row>
    <row r="6595" spans="25:35" x14ac:dyDescent="0.4">
      <c r="Y6595" s="182" t="s">
        <v>11888</v>
      </c>
      <c r="Z6595" s="182">
        <v>1927</v>
      </c>
      <c r="AA6595" s="182">
        <v>386.3</v>
      </c>
      <c r="AB6595" s="182">
        <v>21</v>
      </c>
      <c r="AC6595" s="182">
        <v>2</v>
      </c>
      <c r="AD6595" s="182">
        <v>287.5</v>
      </c>
      <c r="AF6595" s="182" t="s">
        <v>11881</v>
      </c>
      <c r="AG6595" s="182" t="s">
        <v>17319</v>
      </c>
      <c r="AH6595" s="182" t="s">
        <v>2993</v>
      </c>
      <c r="AI6595" s="182" t="s">
        <v>17042</v>
      </c>
    </row>
    <row r="6596" spans="25:35" x14ac:dyDescent="0.4">
      <c r="Y6596" s="182" t="s">
        <v>11890</v>
      </c>
      <c r="Z6596" s="182">
        <v>1927</v>
      </c>
      <c r="AA6596" s="182">
        <v>376.1</v>
      </c>
      <c r="AB6596" s="182">
        <v>19</v>
      </c>
      <c r="AC6596" s="182">
        <v>2</v>
      </c>
      <c r="AD6596" s="182">
        <v>376.1</v>
      </c>
      <c r="AF6596" s="182" t="s">
        <v>11882</v>
      </c>
      <c r="AG6596" s="182" t="s">
        <v>17319</v>
      </c>
      <c r="AH6596" s="182" t="s">
        <v>2993</v>
      </c>
      <c r="AI6596" s="182" t="s">
        <v>17315</v>
      </c>
    </row>
    <row r="6597" spans="25:35" x14ac:dyDescent="0.4">
      <c r="Y6597" s="182" t="s">
        <v>11891</v>
      </c>
      <c r="Z6597" s="182">
        <v>1986</v>
      </c>
      <c r="AA6597" s="182">
        <v>22008.74</v>
      </c>
      <c r="AB6597" s="182">
        <v>668</v>
      </c>
      <c r="AC6597" s="182">
        <v>9</v>
      </c>
      <c r="AD6597" s="182">
        <v>20090.2</v>
      </c>
      <c r="AF6597" s="182" t="s">
        <v>11884</v>
      </c>
      <c r="AG6597" s="182" t="s">
        <v>17319</v>
      </c>
      <c r="AH6597" s="182" t="s">
        <v>2993</v>
      </c>
      <c r="AI6597" s="182" t="s">
        <v>17042</v>
      </c>
    </row>
    <row r="6598" spans="25:35" x14ac:dyDescent="0.4">
      <c r="Y6598" s="182" t="s">
        <v>411</v>
      </c>
      <c r="Z6598" s="182">
        <v>1988</v>
      </c>
      <c r="AA6598" s="182">
        <v>14956.4</v>
      </c>
      <c r="AB6598" s="182">
        <v>380</v>
      </c>
      <c r="AC6598" s="182">
        <v>9</v>
      </c>
      <c r="AD6598" s="182">
        <v>10884.9</v>
      </c>
      <c r="AF6598" s="182" t="s">
        <v>2091</v>
      </c>
      <c r="AG6598" s="182" t="s">
        <v>17319</v>
      </c>
      <c r="AH6598" s="182" t="s">
        <v>2993</v>
      </c>
      <c r="AI6598" s="182" t="s">
        <v>17315</v>
      </c>
    </row>
    <row r="6599" spans="25:35" x14ac:dyDescent="0.4">
      <c r="Y6599" s="182" t="s">
        <v>11892</v>
      </c>
      <c r="Z6599" s="182">
        <v>1991</v>
      </c>
      <c r="AA6599" s="182">
        <v>16146.8</v>
      </c>
      <c r="AB6599" s="182">
        <v>396</v>
      </c>
      <c r="AC6599" s="182">
        <v>10</v>
      </c>
      <c r="AD6599" s="182">
        <v>11571.7</v>
      </c>
      <c r="AF6599" s="182" t="s">
        <v>438</v>
      </c>
      <c r="AG6599" s="182" t="s">
        <v>17327</v>
      </c>
      <c r="AH6599" s="182" t="s">
        <v>2993</v>
      </c>
      <c r="AI6599" s="182" t="s">
        <v>17042</v>
      </c>
    </row>
    <row r="6600" spans="25:35" x14ac:dyDescent="0.4">
      <c r="Y6600" s="182" t="s">
        <v>11894</v>
      </c>
      <c r="Z6600" s="182">
        <v>1958</v>
      </c>
      <c r="AA6600" s="182">
        <v>2677</v>
      </c>
      <c r="AB6600" s="182">
        <v>120</v>
      </c>
      <c r="AC6600" s="182">
        <v>4</v>
      </c>
      <c r="AD6600" s="182">
        <v>2677</v>
      </c>
      <c r="AF6600" s="182" t="s">
        <v>11886</v>
      </c>
      <c r="AG6600" s="182" t="s">
        <v>17327</v>
      </c>
      <c r="AH6600" s="182" t="s">
        <v>2993</v>
      </c>
      <c r="AI6600" s="182" t="s">
        <v>17042</v>
      </c>
    </row>
    <row r="6601" spans="25:35" x14ac:dyDescent="0.4">
      <c r="Y6601" s="182" t="s">
        <v>11895</v>
      </c>
      <c r="Z6601" s="182">
        <v>1963</v>
      </c>
      <c r="AA6601" s="182">
        <v>2747.29</v>
      </c>
      <c r="AB6601" s="182">
        <v>100</v>
      </c>
      <c r="AC6601" s="182">
        <v>5</v>
      </c>
      <c r="AD6601" s="182">
        <v>2536.6899999999996</v>
      </c>
      <c r="AF6601" s="182" t="s">
        <v>11887</v>
      </c>
      <c r="AG6601" s="182" t="s">
        <v>17327</v>
      </c>
      <c r="AH6601" s="182" t="s">
        <v>2993</v>
      </c>
      <c r="AI6601" s="182" t="s">
        <v>17042</v>
      </c>
    </row>
    <row r="6602" spans="25:35" x14ac:dyDescent="0.4">
      <c r="Y6602" s="182" t="s">
        <v>11897</v>
      </c>
      <c r="Z6602" s="182">
        <v>1954</v>
      </c>
      <c r="AA6602" s="182">
        <v>4395.5600000000004</v>
      </c>
      <c r="AB6602" s="182">
        <v>158</v>
      </c>
      <c r="AC6602" s="182">
        <v>4</v>
      </c>
      <c r="AD6602" s="182">
        <v>4395.5600000000004</v>
      </c>
      <c r="AF6602" s="182" t="s">
        <v>11888</v>
      </c>
      <c r="AG6602" s="182" t="s">
        <v>17327</v>
      </c>
      <c r="AH6602" s="182" t="s">
        <v>2993</v>
      </c>
      <c r="AI6602" s="182" t="s">
        <v>17042</v>
      </c>
    </row>
    <row r="6603" spans="25:35" x14ac:dyDescent="0.4">
      <c r="Y6603" s="182" t="s">
        <v>11898</v>
      </c>
      <c r="Z6603" s="182">
        <v>1963</v>
      </c>
      <c r="AA6603" s="182">
        <v>2791.5</v>
      </c>
      <c r="AB6603" s="182">
        <v>99</v>
      </c>
      <c r="AC6603" s="182">
        <v>5</v>
      </c>
      <c r="AD6603" s="182">
        <v>2568</v>
      </c>
      <c r="AF6603" s="182" t="s">
        <v>11890</v>
      </c>
      <c r="AG6603" s="182" t="s">
        <v>17327</v>
      </c>
      <c r="AH6603" s="182" t="s">
        <v>2993</v>
      </c>
      <c r="AI6603" s="182" t="s">
        <v>17042</v>
      </c>
    </row>
    <row r="6604" spans="25:35" x14ac:dyDescent="0.4">
      <c r="Y6604" s="182" t="s">
        <v>11900</v>
      </c>
      <c r="Z6604" s="182">
        <v>1960</v>
      </c>
      <c r="AA6604" s="182">
        <v>2559.8000000000002</v>
      </c>
      <c r="AB6604" s="182">
        <v>80</v>
      </c>
      <c r="AC6604" s="182">
        <v>4</v>
      </c>
      <c r="AD6604" s="182">
        <v>2559.8000000000002</v>
      </c>
      <c r="AF6604" s="182" t="s">
        <v>11891</v>
      </c>
      <c r="AG6604" s="182" t="s">
        <v>17312</v>
      </c>
      <c r="AH6604" s="182" t="s">
        <v>17627</v>
      </c>
      <c r="AI6604" s="182" t="s">
        <v>17326</v>
      </c>
    </row>
    <row r="6605" spans="25:35" x14ac:dyDescent="0.4">
      <c r="Y6605" s="182" t="s">
        <v>404</v>
      </c>
      <c r="Z6605" s="182">
        <v>1959</v>
      </c>
      <c r="AA6605" s="182">
        <v>4644.8999999999996</v>
      </c>
      <c r="AB6605" s="182">
        <v>160</v>
      </c>
      <c r="AC6605" s="182">
        <v>4</v>
      </c>
      <c r="AD6605" s="182">
        <v>4644.8999999999996</v>
      </c>
      <c r="AF6605" s="182" t="s">
        <v>411</v>
      </c>
      <c r="AG6605" s="182" t="s">
        <v>17312</v>
      </c>
      <c r="AH6605" s="182" t="s">
        <v>2993</v>
      </c>
      <c r="AI6605" s="182" t="s">
        <v>17331</v>
      </c>
    </row>
    <row r="6606" spans="25:35" x14ac:dyDescent="0.4">
      <c r="Y6606" s="182" t="s">
        <v>405</v>
      </c>
      <c r="Z6606" s="182">
        <v>1961</v>
      </c>
      <c r="AA6606" s="182">
        <v>616.4</v>
      </c>
      <c r="AB6606" s="182">
        <v>24</v>
      </c>
      <c r="AC6606" s="182">
        <v>2</v>
      </c>
      <c r="AD6606" s="182">
        <v>616.4</v>
      </c>
      <c r="AF6606" s="182" t="s">
        <v>11892</v>
      </c>
      <c r="AG6606" s="182" t="s">
        <v>17312</v>
      </c>
      <c r="AH6606" s="182" t="s">
        <v>2993</v>
      </c>
      <c r="AI6606" s="182" t="s">
        <v>17315</v>
      </c>
    </row>
    <row r="6607" spans="25:35" x14ac:dyDescent="0.4">
      <c r="Y6607" s="182" t="s">
        <v>11901</v>
      </c>
      <c r="Z6607" s="182">
        <v>1961</v>
      </c>
      <c r="AA6607" s="182">
        <v>284.7</v>
      </c>
      <c r="AB6607" s="182">
        <v>10</v>
      </c>
      <c r="AC6607" s="182">
        <v>2</v>
      </c>
      <c r="AD6607" s="182">
        <v>284.7</v>
      </c>
      <c r="AF6607" s="182" t="s">
        <v>11894</v>
      </c>
      <c r="AG6607" s="182" t="s">
        <v>17312</v>
      </c>
      <c r="AH6607" s="182" t="s">
        <v>2993</v>
      </c>
      <c r="AI6607" s="182" t="s">
        <v>17315</v>
      </c>
    </row>
    <row r="6608" spans="25:35" x14ac:dyDescent="0.4">
      <c r="Y6608" s="182" t="s">
        <v>11902</v>
      </c>
      <c r="Z6608" s="182">
        <v>1965</v>
      </c>
      <c r="AA6608" s="182">
        <v>3208.6</v>
      </c>
      <c r="AB6608" s="182">
        <v>182</v>
      </c>
      <c r="AC6608" s="182">
        <v>5</v>
      </c>
      <c r="AD6608" s="182">
        <v>3208.6</v>
      </c>
      <c r="AF6608" s="182" t="s">
        <v>11895</v>
      </c>
      <c r="AG6608" s="182" t="s">
        <v>17312</v>
      </c>
      <c r="AH6608" s="182" t="s">
        <v>2993</v>
      </c>
      <c r="AI6608" s="182" t="s">
        <v>17322</v>
      </c>
    </row>
    <row r="6609" spans="25:35" x14ac:dyDescent="0.4">
      <c r="Y6609" s="182" t="s">
        <v>11903</v>
      </c>
      <c r="Z6609" s="182">
        <v>1965</v>
      </c>
      <c r="AA6609" s="182">
        <v>3631.3</v>
      </c>
      <c r="AB6609" s="182">
        <v>208</v>
      </c>
      <c r="AC6609" s="182">
        <v>5</v>
      </c>
      <c r="AD6609" s="182">
        <v>3199.9</v>
      </c>
      <c r="AF6609" s="182" t="s">
        <v>11897</v>
      </c>
      <c r="AG6609" s="182" t="s">
        <v>17312</v>
      </c>
      <c r="AH6609" s="182" t="s">
        <v>2993</v>
      </c>
      <c r="AI6609" s="182" t="s">
        <v>17315</v>
      </c>
    </row>
    <row r="6610" spans="25:35" x14ac:dyDescent="0.4">
      <c r="Y6610" s="182" t="s">
        <v>11904</v>
      </c>
      <c r="Z6610" s="182">
        <v>1958</v>
      </c>
      <c r="AA6610" s="182">
        <v>306</v>
      </c>
      <c r="AB6610" s="182">
        <v>14</v>
      </c>
      <c r="AC6610" s="182">
        <v>2</v>
      </c>
      <c r="AD6610" s="182">
        <v>306</v>
      </c>
      <c r="AF6610" s="182" t="s">
        <v>11898</v>
      </c>
      <c r="AG6610" s="182" t="s">
        <v>17312</v>
      </c>
      <c r="AH6610" s="182" t="s">
        <v>2993</v>
      </c>
      <c r="AI6610" s="182" t="s">
        <v>17322</v>
      </c>
    </row>
    <row r="6611" spans="25:35" x14ac:dyDescent="0.4">
      <c r="Y6611" s="182" t="s">
        <v>11905</v>
      </c>
      <c r="Z6611" s="182">
        <v>1958</v>
      </c>
      <c r="AA6611" s="182">
        <v>275.39999999999998</v>
      </c>
      <c r="AB6611" s="182">
        <v>10</v>
      </c>
      <c r="AC6611" s="182">
        <v>2</v>
      </c>
      <c r="AD6611" s="182">
        <v>275.39999999999998</v>
      </c>
      <c r="AF6611" s="182" t="s">
        <v>11900</v>
      </c>
      <c r="AG6611" s="182" t="s">
        <v>17312</v>
      </c>
      <c r="AH6611" s="182" t="s">
        <v>2993</v>
      </c>
      <c r="AI6611" s="182" t="s">
        <v>17315</v>
      </c>
    </row>
    <row r="6612" spans="25:35" x14ac:dyDescent="0.4">
      <c r="Y6612" s="182" t="s">
        <v>439</v>
      </c>
      <c r="Z6612" s="182">
        <v>1958</v>
      </c>
      <c r="AA6612" s="182">
        <v>479.6</v>
      </c>
      <c r="AB6612" s="182">
        <v>10</v>
      </c>
      <c r="AC6612" s="182">
        <v>2</v>
      </c>
      <c r="AD6612" s="182">
        <v>281.60000000000002</v>
      </c>
      <c r="AF6612" s="182" t="s">
        <v>404</v>
      </c>
      <c r="AG6612" s="182" t="s">
        <v>17312</v>
      </c>
      <c r="AH6612" s="182" t="s">
        <v>2993</v>
      </c>
      <c r="AI6612" s="182" t="s">
        <v>17315</v>
      </c>
    </row>
    <row r="6613" spans="25:35" x14ac:dyDescent="0.4">
      <c r="Y6613" s="182" t="s">
        <v>11907</v>
      </c>
      <c r="Z6613" s="182">
        <v>1958</v>
      </c>
      <c r="AA6613" s="182">
        <v>281.60000000000002</v>
      </c>
      <c r="AB6613" s="182">
        <v>9</v>
      </c>
      <c r="AC6613" s="182">
        <v>2</v>
      </c>
      <c r="AD6613" s="182">
        <v>281.60000000000002</v>
      </c>
      <c r="AF6613" s="182" t="s">
        <v>405</v>
      </c>
      <c r="AG6613" s="182" t="s">
        <v>17312</v>
      </c>
      <c r="AH6613" s="182" t="s">
        <v>2993</v>
      </c>
      <c r="AI6613" s="182" t="s">
        <v>17042</v>
      </c>
    </row>
    <row r="6614" spans="25:35" x14ac:dyDescent="0.4">
      <c r="Y6614" s="182" t="s">
        <v>11908</v>
      </c>
      <c r="Z6614" s="182">
        <v>1958</v>
      </c>
      <c r="AA6614" s="182">
        <v>307.8</v>
      </c>
      <c r="AB6614" s="182">
        <v>10</v>
      </c>
      <c r="AC6614" s="182">
        <v>2</v>
      </c>
      <c r="AD6614" s="182">
        <v>307.8</v>
      </c>
      <c r="AF6614" s="182" t="s">
        <v>11901</v>
      </c>
      <c r="AG6614" s="182" t="s">
        <v>17312</v>
      </c>
      <c r="AH6614" s="182" t="s">
        <v>2993</v>
      </c>
      <c r="AI6614" s="182" t="s">
        <v>17040</v>
      </c>
    </row>
    <row r="6615" spans="25:35" x14ac:dyDescent="0.4">
      <c r="Y6615" s="182" t="s">
        <v>11909</v>
      </c>
      <c r="Z6615" s="182">
        <v>1991</v>
      </c>
      <c r="AA6615" s="182">
        <v>4582.1000000000004</v>
      </c>
      <c r="AB6615" s="182">
        <v>185</v>
      </c>
      <c r="AC6615" s="182">
        <v>5</v>
      </c>
      <c r="AD6615" s="182">
        <v>4003.8</v>
      </c>
      <c r="AF6615" s="182" t="s">
        <v>11902</v>
      </c>
      <c r="AG6615" s="182" t="s">
        <v>17312</v>
      </c>
      <c r="AH6615" s="182" t="s">
        <v>2993</v>
      </c>
      <c r="AI6615" s="182" t="s">
        <v>17315</v>
      </c>
    </row>
    <row r="6616" spans="25:35" x14ac:dyDescent="0.4">
      <c r="Y6616" s="182" t="s">
        <v>11911</v>
      </c>
      <c r="Z6616" s="182">
        <v>1991</v>
      </c>
      <c r="AA6616" s="182">
        <v>4670.6000000000004</v>
      </c>
      <c r="AB6616" s="182">
        <v>190</v>
      </c>
      <c r="AC6616" s="182">
        <v>5</v>
      </c>
      <c r="AD6616" s="182">
        <v>4123.6000000000004</v>
      </c>
      <c r="AF6616" s="182" t="s">
        <v>11903</v>
      </c>
      <c r="AG6616" s="182" t="s">
        <v>17312</v>
      </c>
      <c r="AH6616" s="182" t="s">
        <v>2993</v>
      </c>
      <c r="AI6616" s="182" t="s">
        <v>17315</v>
      </c>
    </row>
    <row r="6617" spans="25:35" x14ac:dyDescent="0.4">
      <c r="Y6617" s="182" t="s">
        <v>11913</v>
      </c>
      <c r="Z6617" s="182">
        <v>1983</v>
      </c>
      <c r="AA6617" s="182">
        <v>4429.3999999999996</v>
      </c>
      <c r="AB6617" s="182">
        <v>190</v>
      </c>
      <c r="AC6617" s="182">
        <v>5</v>
      </c>
      <c r="AD6617" s="182">
        <v>3964.1</v>
      </c>
      <c r="AF6617" s="182" t="s">
        <v>11904</v>
      </c>
      <c r="AG6617" s="182" t="s">
        <v>17312</v>
      </c>
      <c r="AH6617" s="182" t="s">
        <v>2993</v>
      </c>
      <c r="AI6617" s="182" t="s">
        <v>17040</v>
      </c>
    </row>
    <row r="6618" spans="25:35" x14ac:dyDescent="0.4">
      <c r="Y6618" s="182" t="s">
        <v>11915</v>
      </c>
      <c r="Z6618" s="182">
        <v>1984</v>
      </c>
      <c r="AA6618" s="182">
        <v>5096.5</v>
      </c>
      <c r="AB6618" s="182">
        <v>200</v>
      </c>
      <c r="AC6618" s="182">
        <v>5</v>
      </c>
      <c r="AD6618" s="182">
        <v>3914</v>
      </c>
      <c r="AF6618" s="182" t="s">
        <v>11905</v>
      </c>
      <c r="AG6618" s="182" t="s">
        <v>17312</v>
      </c>
      <c r="AH6618" s="182" t="s">
        <v>2993</v>
      </c>
      <c r="AI6618" s="182" t="s">
        <v>17040</v>
      </c>
    </row>
    <row r="6619" spans="25:35" x14ac:dyDescent="0.4">
      <c r="Y6619" s="182" t="s">
        <v>11916</v>
      </c>
      <c r="Z6619" s="182">
        <v>1987</v>
      </c>
      <c r="AA6619" s="182">
        <v>4495.6000000000004</v>
      </c>
      <c r="AB6619" s="182">
        <v>187</v>
      </c>
      <c r="AC6619" s="182">
        <v>5</v>
      </c>
      <c r="AD6619" s="182">
        <v>4030.6</v>
      </c>
      <c r="AF6619" s="182" t="s">
        <v>439</v>
      </c>
      <c r="AG6619" s="182" t="s">
        <v>17312</v>
      </c>
      <c r="AH6619" s="182" t="s">
        <v>2993</v>
      </c>
      <c r="AI6619" s="182" t="s">
        <v>17040</v>
      </c>
    </row>
    <row r="6620" spans="25:35" x14ac:dyDescent="0.4">
      <c r="Y6620" s="182" t="s">
        <v>11918</v>
      </c>
      <c r="Z6620" s="182">
        <v>1987</v>
      </c>
      <c r="AA6620" s="182">
        <v>5096.5</v>
      </c>
      <c r="AB6620" s="182">
        <v>210</v>
      </c>
      <c r="AC6620" s="182">
        <v>5</v>
      </c>
      <c r="AD6620" s="182">
        <v>3960</v>
      </c>
      <c r="AF6620" s="182" t="s">
        <v>11907</v>
      </c>
      <c r="AG6620" s="182" t="s">
        <v>17312</v>
      </c>
      <c r="AH6620" s="182" t="s">
        <v>2993</v>
      </c>
      <c r="AI6620" s="182" t="s">
        <v>17040</v>
      </c>
    </row>
    <row r="6621" spans="25:35" x14ac:dyDescent="0.4">
      <c r="Y6621" s="182" t="s">
        <v>11920</v>
      </c>
      <c r="Z6621" s="182">
        <v>1988</v>
      </c>
      <c r="AA6621" s="182">
        <v>5096.5</v>
      </c>
      <c r="AB6621" s="182">
        <v>210</v>
      </c>
      <c r="AC6621" s="182">
        <v>5</v>
      </c>
      <c r="AD6621" s="182">
        <v>3971</v>
      </c>
      <c r="AF6621" s="182" t="s">
        <v>11908</v>
      </c>
      <c r="AG6621" s="182" t="s">
        <v>17312</v>
      </c>
      <c r="AH6621" s="182" t="s">
        <v>2993</v>
      </c>
      <c r="AI6621" s="182" t="s">
        <v>17040</v>
      </c>
    </row>
    <row r="6622" spans="25:35" x14ac:dyDescent="0.4">
      <c r="Y6622" s="182" t="s">
        <v>11928</v>
      </c>
      <c r="Z6622" s="182">
        <v>1960</v>
      </c>
      <c r="AA6622" s="182">
        <v>613.5</v>
      </c>
      <c r="AB6622" s="182">
        <v>27</v>
      </c>
      <c r="AC6622" s="182">
        <v>2</v>
      </c>
      <c r="AD6622" s="182">
        <v>613.5</v>
      </c>
      <c r="AF6622" s="182" t="s">
        <v>11909</v>
      </c>
      <c r="AG6622" s="182" t="s">
        <v>17319</v>
      </c>
      <c r="AH6622" s="182" t="s">
        <v>2993</v>
      </c>
      <c r="AI6622" s="182" t="s">
        <v>17320</v>
      </c>
    </row>
    <row r="6623" spans="25:35" x14ac:dyDescent="0.4">
      <c r="Y6623" s="182" t="s">
        <v>11922</v>
      </c>
      <c r="Z6623" s="182">
        <v>1972</v>
      </c>
      <c r="AA6623" s="182">
        <v>7954.4</v>
      </c>
      <c r="AB6623" s="182">
        <v>280</v>
      </c>
      <c r="AC6623" s="182">
        <v>5</v>
      </c>
      <c r="AD6623" s="182">
        <v>6045.15</v>
      </c>
      <c r="AF6623" s="182" t="s">
        <v>11911</v>
      </c>
      <c r="AG6623" s="182" t="s">
        <v>17319</v>
      </c>
      <c r="AH6623" s="182" t="s">
        <v>2993</v>
      </c>
      <c r="AI6623" s="182" t="s">
        <v>17320</v>
      </c>
    </row>
    <row r="6624" spans="25:35" x14ac:dyDescent="0.4">
      <c r="Y6624" s="182" t="s">
        <v>11924</v>
      </c>
      <c r="Z6624" s="182">
        <v>1970</v>
      </c>
      <c r="AA6624" s="182">
        <v>5034.2</v>
      </c>
      <c r="AB6624" s="182">
        <v>287</v>
      </c>
      <c r="AC6624" s="182">
        <v>5</v>
      </c>
      <c r="AD6624" s="182">
        <v>4516.3999999999996</v>
      </c>
      <c r="AF6624" s="182" t="s">
        <v>11913</v>
      </c>
      <c r="AG6624" s="182" t="s">
        <v>17319</v>
      </c>
      <c r="AH6624" s="182" t="s">
        <v>2993</v>
      </c>
      <c r="AI6624" s="182" t="s">
        <v>17320</v>
      </c>
    </row>
    <row r="6625" spans="25:35" x14ac:dyDescent="0.4">
      <c r="Y6625" s="182" t="s">
        <v>11925</v>
      </c>
      <c r="Z6625" s="182">
        <v>1972</v>
      </c>
      <c r="AA6625" s="182">
        <v>3631.3</v>
      </c>
      <c r="AB6625" s="182">
        <v>208</v>
      </c>
      <c r="AC6625" s="182">
        <v>5</v>
      </c>
      <c r="AD6625" s="182">
        <v>3631.3</v>
      </c>
      <c r="AF6625" s="182" t="s">
        <v>11915</v>
      </c>
      <c r="AG6625" s="182" t="s">
        <v>17319</v>
      </c>
      <c r="AH6625" s="182" t="s">
        <v>2993</v>
      </c>
      <c r="AI6625" s="182" t="s">
        <v>17320</v>
      </c>
    </row>
    <row r="6626" spans="25:35" x14ac:dyDescent="0.4">
      <c r="Y6626" s="182" t="s">
        <v>11926</v>
      </c>
      <c r="Z6626" s="182">
        <v>1953</v>
      </c>
      <c r="AA6626" s="182">
        <v>3631.3</v>
      </c>
      <c r="AB6626" s="182">
        <v>208</v>
      </c>
      <c r="AC6626" s="182">
        <v>5</v>
      </c>
      <c r="AD6626" s="182">
        <v>2758.8</v>
      </c>
      <c r="AF6626" s="182" t="s">
        <v>11916</v>
      </c>
      <c r="AG6626" s="182" t="s">
        <v>17319</v>
      </c>
      <c r="AH6626" s="182" t="s">
        <v>2993</v>
      </c>
      <c r="AI6626" s="182" t="s">
        <v>17320</v>
      </c>
    </row>
    <row r="6627" spans="25:35" x14ac:dyDescent="0.4">
      <c r="Y6627" s="182" t="s">
        <v>11927</v>
      </c>
      <c r="Z6627" s="182">
        <v>1971</v>
      </c>
      <c r="AA6627" s="182">
        <v>3739.8</v>
      </c>
      <c r="AB6627" s="182">
        <v>208</v>
      </c>
      <c r="AC6627" s="182">
        <v>5</v>
      </c>
      <c r="AD6627" s="182">
        <v>3739.8</v>
      </c>
      <c r="AF6627" s="182" t="s">
        <v>11918</v>
      </c>
      <c r="AG6627" s="182" t="s">
        <v>17319</v>
      </c>
      <c r="AH6627" s="182" t="s">
        <v>2993</v>
      </c>
      <c r="AI6627" s="182" t="s">
        <v>17320</v>
      </c>
    </row>
    <row r="6628" spans="25:35" x14ac:dyDescent="0.4">
      <c r="Y6628" s="182" t="s">
        <v>11929</v>
      </c>
      <c r="Z6628" s="182">
        <v>1962</v>
      </c>
      <c r="AA6628" s="182">
        <v>1025.5</v>
      </c>
      <c r="AB6628" s="182">
        <v>37</v>
      </c>
      <c r="AC6628" s="182">
        <v>3</v>
      </c>
      <c r="AD6628" s="182">
        <v>984.7</v>
      </c>
      <c r="AF6628" s="182" t="s">
        <v>11920</v>
      </c>
      <c r="AG6628" s="182" t="s">
        <v>17319</v>
      </c>
      <c r="AH6628" s="182" t="s">
        <v>2993</v>
      </c>
      <c r="AI6628" s="182" t="s">
        <v>17320</v>
      </c>
    </row>
    <row r="6629" spans="25:35" x14ac:dyDescent="0.4">
      <c r="Y6629" s="182" t="s">
        <v>11930</v>
      </c>
      <c r="Z6629" s="182">
        <v>1963</v>
      </c>
      <c r="AA6629" s="182">
        <v>421.3</v>
      </c>
      <c r="AB6629" s="182">
        <v>20</v>
      </c>
      <c r="AC6629" s="182">
        <v>2</v>
      </c>
      <c r="AD6629" s="182">
        <v>400</v>
      </c>
      <c r="AF6629" s="182" t="s">
        <v>11922</v>
      </c>
      <c r="AG6629" s="182" t="s">
        <v>17312</v>
      </c>
      <c r="AH6629" s="182" t="s">
        <v>17628</v>
      </c>
      <c r="AI6629" s="182" t="s">
        <v>17332</v>
      </c>
    </row>
    <row r="6630" spans="25:35" x14ac:dyDescent="0.4">
      <c r="Y6630" s="182" t="s">
        <v>11931</v>
      </c>
      <c r="Z6630" s="182">
        <v>1963</v>
      </c>
      <c r="AA6630" s="182">
        <v>446.9</v>
      </c>
      <c r="AB6630" s="182">
        <v>21</v>
      </c>
      <c r="AC6630" s="182">
        <v>2</v>
      </c>
      <c r="AD6630" s="182">
        <v>446.9</v>
      </c>
      <c r="AF6630" s="182" t="s">
        <v>11924</v>
      </c>
      <c r="AG6630" s="182" t="s">
        <v>17312</v>
      </c>
      <c r="AH6630" s="182" t="s">
        <v>17628</v>
      </c>
      <c r="AI6630" s="182" t="s">
        <v>17320</v>
      </c>
    </row>
    <row r="6631" spans="25:35" x14ac:dyDescent="0.4">
      <c r="Y6631" s="182" t="s">
        <v>11932</v>
      </c>
      <c r="Z6631" s="182">
        <v>1961</v>
      </c>
      <c r="AA6631" s="182">
        <v>361.5</v>
      </c>
      <c r="AB6631" s="182">
        <v>21</v>
      </c>
      <c r="AC6631" s="182">
        <v>2</v>
      </c>
      <c r="AD6631" s="182">
        <v>341.6</v>
      </c>
      <c r="AF6631" s="182" t="s">
        <v>11925</v>
      </c>
      <c r="AG6631" s="182" t="s">
        <v>17312</v>
      </c>
      <c r="AH6631" s="182" t="s">
        <v>2993</v>
      </c>
      <c r="AI6631" s="182" t="s">
        <v>17315</v>
      </c>
    </row>
    <row r="6632" spans="25:35" x14ac:dyDescent="0.4">
      <c r="Y6632" s="182" t="s">
        <v>11933</v>
      </c>
      <c r="Z6632" s="182">
        <v>1963</v>
      </c>
      <c r="AA6632" s="182">
        <v>396.7</v>
      </c>
      <c r="AB6632" s="182">
        <v>21</v>
      </c>
      <c r="AC6632" s="182">
        <v>2</v>
      </c>
      <c r="AD6632" s="182">
        <v>380.8</v>
      </c>
      <c r="AF6632" s="182" t="s">
        <v>11926</v>
      </c>
      <c r="AG6632" s="182" t="s">
        <v>17312</v>
      </c>
      <c r="AH6632" s="182" t="s">
        <v>2993</v>
      </c>
      <c r="AI6632" s="182" t="s">
        <v>17315</v>
      </c>
    </row>
    <row r="6633" spans="25:35" x14ac:dyDescent="0.4">
      <c r="Y6633" s="182" t="s">
        <v>406</v>
      </c>
      <c r="Z6633" s="182">
        <v>1962</v>
      </c>
      <c r="AA6633" s="182">
        <v>1025.3</v>
      </c>
      <c r="AB6633" s="182">
        <v>46</v>
      </c>
      <c r="AC6633" s="182">
        <v>3</v>
      </c>
      <c r="AD6633" s="182">
        <v>952.8</v>
      </c>
      <c r="AF6633" s="182" t="s">
        <v>11927</v>
      </c>
      <c r="AG6633" s="182" t="s">
        <v>17312</v>
      </c>
      <c r="AH6633" s="182" t="s">
        <v>2993</v>
      </c>
      <c r="AI6633" s="182" t="s">
        <v>17315</v>
      </c>
    </row>
    <row r="6634" spans="25:35" x14ac:dyDescent="0.4">
      <c r="Y6634" s="182" t="s">
        <v>11934</v>
      </c>
      <c r="Z6634" s="182">
        <v>1975</v>
      </c>
      <c r="AA6634" s="182">
        <v>4940.1000000000004</v>
      </c>
      <c r="AB6634" s="182">
        <v>179</v>
      </c>
      <c r="AC6634" s="182">
        <v>5</v>
      </c>
      <c r="AD6634" s="182">
        <v>4621.8</v>
      </c>
      <c r="AF6634" s="182" t="s">
        <v>11928</v>
      </c>
      <c r="AG6634" s="182" t="s">
        <v>17312</v>
      </c>
      <c r="AH6634" s="182" t="s">
        <v>17619</v>
      </c>
      <c r="AI6634" s="182" t="s">
        <v>17042</v>
      </c>
    </row>
    <row r="6635" spans="25:35" x14ac:dyDescent="0.4">
      <c r="Y6635" s="182" t="s">
        <v>11936</v>
      </c>
      <c r="Z6635" s="182">
        <v>1974</v>
      </c>
      <c r="AA6635" s="182">
        <v>5957.8</v>
      </c>
      <c r="AB6635" s="182">
        <v>213</v>
      </c>
      <c r="AC6635" s="182">
        <v>5</v>
      </c>
      <c r="AD6635" s="182">
        <v>4527.0200000000004</v>
      </c>
      <c r="AF6635" s="182" t="s">
        <v>11929</v>
      </c>
      <c r="AG6635" s="182" t="s">
        <v>17312</v>
      </c>
      <c r="AH6635" s="182" t="s">
        <v>17629</v>
      </c>
      <c r="AI6635" s="182" t="s">
        <v>17042</v>
      </c>
    </row>
    <row r="6636" spans="25:35" x14ac:dyDescent="0.4">
      <c r="Y6636" s="182" t="s">
        <v>11937</v>
      </c>
      <c r="Z6636" s="182">
        <v>1975</v>
      </c>
      <c r="AA6636" s="182">
        <v>4752.3</v>
      </c>
      <c r="AB6636" s="182">
        <v>207</v>
      </c>
      <c r="AC6636" s="182">
        <v>5</v>
      </c>
      <c r="AD6636" s="182">
        <v>4487.55</v>
      </c>
      <c r="AF6636" s="182" t="s">
        <v>11930</v>
      </c>
      <c r="AG6636" s="182" t="s">
        <v>17312</v>
      </c>
      <c r="AH6636" s="182" t="s">
        <v>2993</v>
      </c>
      <c r="AI6636" s="182" t="s">
        <v>17040</v>
      </c>
    </row>
    <row r="6637" spans="25:35" x14ac:dyDescent="0.4">
      <c r="Y6637" s="182" t="s">
        <v>11939</v>
      </c>
      <c r="Z6637" s="182">
        <v>1976</v>
      </c>
      <c r="AA6637" s="182">
        <v>3712.1</v>
      </c>
      <c r="AB6637" s="182">
        <v>150</v>
      </c>
      <c r="AC6637" s="182">
        <v>5</v>
      </c>
      <c r="AD6637" s="182">
        <v>3400.3</v>
      </c>
      <c r="AF6637" s="182" t="s">
        <v>11931</v>
      </c>
      <c r="AG6637" s="182" t="s">
        <v>17312</v>
      </c>
      <c r="AH6637" s="182" t="s">
        <v>2993</v>
      </c>
      <c r="AI6637" s="182" t="s">
        <v>17040</v>
      </c>
    </row>
    <row r="6638" spans="25:35" x14ac:dyDescent="0.4">
      <c r="Y6638" s="182" t="s">
        <v>11940</v>
      </c>
      <c r="Z6638" s="182">
        <v>1977</v>
      </c>
      <c r="AA6638" s="182">
        <v>4644.22</v>
      </c>
      <c r="AB6638" s="182">
        <v>195</v>
      </c>
      <c r="AC6638" s="182">
        <v>5</v>
      </c>
      <c r="AD6638" s="182">
        <v>4580</v>
      </c>
      <c r="AF6638" s="182" t="s">
        <v>11932</v>
      </c>
      <c r="AG6638" s="182" t="s">
        <v>17312</v>
      </c>
      <c r="AH6638" s="182" t="s">
        <v>2993</v>
      </c>
      <c r="AI6638" s="182" t="s">
        <v>17040</v>
      </c>
    </row>
    <row r="6639" spans="25:35" x14ac:dyDescent="0.4">
      <c r="Y6639" s="182" t="s">
        <v>11942</v>
      </c>
      <c r="Z6639" s="182">
        <v>1974</v>
      </c>
      <c r="AA6639" s="182">
        <v>4617</v>
      </c>
      <c r="AB6639" s="182">
        <v>174</v>
      </c>
      <c r="AC6639" s="182">
        <v>5</v>
      </c>
      <c r="AD6639" s="182">
        <v>4617</v>
      </c>
      <c r="AF6639" s="182" t="s">
        <v>11933</v>
      </c>
      <c r="AG6639" s="182" t="s">
        <v>17312</v>
      </c>
      <c r="AH6639" s="182" t="s">
        <v>2993</v>
      </c>
      <c r="AI6639" s="182" t="s">
        <v>17040</v>
      </c>
    </row>
    <row r="6640" spans="25:35" x14ac:dyDescent="0.4">
      <c r="Y6640" s="182" t="s">
        <v>11944</v>
      </c>
      <c r="Z6640" s="182">
        <v>1975</v>
      </c>
      <c r="AA6640" s="182">
        <v>4816</v>
      </c>
      <c r="AB6640" s="182">
        <v>175</v>
      </c>
      <c r="AC6640" s="182">
        <v>5</v>
      </c>
      <c r="AD6640" s="182">
        <v>2629</v>
      </c>
      <c r="AF6640" s="182" t="s">
        <v>11934</v>
      </c>
      <c r="AG6640" s="182" t="s">
        <v>17319</v>
      </c>
      <c r="AH6640" s="182" t="s">
        <v>17630</v>
      </c>
      <c r="AI6640" s="182" t="s">
        <v>17320</v>
      </c>
    </row>
    <row r="6641" spans="25:35" x14ac:dyDescent="0.4">
      <c r="Y6641" s="182" t="s">
        <v>11946</v>
      </c>
      <c r="Z6641" s="182">
        <v>1962</v>
      </c>
      <c r="AA6641" s="182">
        <v>486.2</v>
      </c>
      <c r="AB6641" s="182">
        <v>21</v>
      </c>
      <c r="AC6641" s="182">
        <v>2</v>
      </c>
      <c r="AD6641" s="182">
        <v>461.2</v>
      </c>
      <c r="AF6641" s="182" t="s">
        <v>11936</v>
      </c>
      <c r="AG6641" s="182" t="s">
        <v>17312</v>
      </c>
      <c r="AH6641" s="182" t="s">
        <v>17631</v>
      </c>
      <c r="AI6641" s="182" t="s">
        <v>17320</v>
      </c>
    </row>
    <row r="6642" spans="25:35" x14ac:dyDescent="0.4">
      <c r="Y6642" s="182" t="s">
        <v>11947</v>
      </c>
      <c r="Z6642" s="182">
        <v>1962</v>
      </c>
      <c r="AA6642" s="182">
        <v>490.1</v>
      </c>
      <c r="AB6642" s="182">
        <v>21</v>
      </c>
      <c r="AC6642" s="182">
        <v>2</v>
      </c>
      <c r="AD6642" s="182">
        <v>466.1</v>
      </c>
      <c r="AF6642" s="182" t="s">
        <v>11937</v>
      </c>
      <c r="AG6642" s="182" t="s">
        <v>17312</v>
      </c>
      <c r="AH6642" s="182" t="s">
        <v>17632</v>
      </c>
      <c r="AI6642" s="182" t="s">
        <v>17320</v>
      </c>
    </row>
    <row r="6643" spans="25:35" x14ac:dyDescent="0.4">
      <c r="Y6643" s="182" t="s">
        <v>11948</v>
      </c>
      <c r="Z6643" s="182">
        <v>1963</v>
      </c>
      <c r="AA6643" s="182">
        <v>452.9</v>
      </c>
      <c r="AB6643" s="182">
        <v>21</v>
      </c>
      <c r="AC6643" s="182">
        <v>2</v>
      </c>
      <c r="AD6643" s="182">
        <v>437.8</v>
      </c>
      <c r="AF6643" s="182" t="s">
        <v>11939</v>
      </c>
      <c r="AG6643" s="182" t="s">
        <v>17312</v>
      </c>
      <c r="AH6643" s="182" t="s">
        <v>17633</v>
      </c>
      <c r="AI6643" s="182" t="s">
        <v>17315</v>
      </c>
    </row>
    <row r="6644" spans="25:35" x14ac:dyDescent="0.4">
      <c r="Y6644" s="182" t="s">
        <v>11949</v>
      </c>
      <c r="Z6644" s="182">
        <v>1961</v>
      </c>
      <c r="AA6644" s="182">
        <v>610.9</v>
      </c>
      <c r="AB6644" s="182">
        <v>22</v>
      </c>
      <c r="AC6644" s="182">
        <v>2</v>
      </c>
      <c r="AD6644" s="182">
        <v>567.20000000000005</v>
      </c>
      <c r="AF6644" s="182" t="s">
        <v>11940</v>
      </c>
      <c r="AG6644" s="182" t="s">
        <v>17312</v>
      </c>
      <c r="AH6644" s="182" t="s">
        <v>17634</v>
      </c>
      <c r="AI6644" s="182" t="s">
        <v>17320</v>
      </c>
    </row>
    <row r="6645" spans="25:35" x14ac:dyDescent="0.4">
      <c r="Y6645" s="182" t="s">
        <v>2092</v>
      </c>
      <c r="Z6645" s="182">
        <v>1962</v>
      </c>
      <c r="AA6645" s="182">
        <v>1025</v>
      </c>
      <c r="AB6645" s="182">
        <v>44</v>
      </c>
      <c r="AC6645" s="182">
        <v>3</v>
      </c>
      <c r="AD6645" s="182">
        <v>951.3</v>
      </c>
      <c r="AF6645" s="182" t="s">
        <v>11942</v>
      </c>
      <c r="AG6645" s="182" t="s">
        <v>17319</v>
      </c>
      <c r="AH6645" s="182" t="s">
        <v>2993</v>
      </c>
      <c r="AI6645" s="182" t="s">
        <v>17320</v>
      </c>
    </row>
    <row r="6646" spans="25:35" x14ac:dyDescent="0.4">
      <c r="Y6646" s="182" t="s">
        <v>11951</v>
      </c>
      <c r="Z6646" s="182">
        <v>1960</v>
      </c>
      <c r="AA6646" s="182">
        <v>597.29999999999995</v>
      </c>
      <c r="AB6646" s="182">
        <v>42</v>
      </c>
      <c r="AC6646" s="182">
        <v>2</v>
      </c>
      <c r="AD6646" s="182">
        <v>555.5</v>
      </c>
      <c r="AF6646" s="182" t="s">
        <v>11944</v>
      </c>
      <c r="AG6646" s="182" t="s">
        <v>17319</v>
      </c>
      <c r="AH6646" s="182" t="s">
        <v>2993</v>
      </c>
      <c r="AI6646" s="182" t="s">
        <v>17320</v>
      </c>
    </row>
    <row r="6647" spans="25:35" x14ac:dyDescent="0.4">
      <c r="Y6647" s="182" t="s">
        <v>2093</v>
      </c>
      <c r="Z6647" s="182">
        <v>1962</v>
      </c>
      <c r="AA6647" s="182">
        <v>1038.5999999999999</v>
      </c>
      <c r="AB6647" s="182">
        <v>44</v>
      </c>
      <c r="AC6647" s="182">
        <v>3</v>
      </c>
      <c r="AD6647" s="182">
        <v>965.2</v>
      </c>
      <c r="AF6647" s="182" t="s">
        <v>406</v>
      </c>
      <c r="AG6647" s="182" t="s">
        <v>17312</v>
      </c>
      <c r="AH6647" s="182" t="s">
        <v>17618</v>
      </c>
      <c r="AI6647" s="182" t="s">
        <v>17042</v>
      </c>
    </row>
    <row r="6648" spans="25:35" x14ac:dyDescent="0.4">
      <c r="Y6648" s="182" t="s">
        <v>2094</v>
      </c>
      <c r="Z6648" s="182">
        <v>1961</v>
      </c>
      <c r="AA6648" s="182">
        <v>1021</v>
      </c>
      <c r="AB6648" s="182">
        <v>44</v>
      </c>
      <c r="AC6648" s="182">
        <v>3</v>
      </c>
      <c r="AD6648" s="182">
        <v>947.5</v>
      </c>
      <c r="AF6648" s="182" t="s">
        <v>11946</v>
      </c>
      <c r="AG6648" s="182" t="s">
        <v>17312</v>
      </c>
      <c r="AH6648" s="182" t="s">
        <v>2993</v>
      </c>
      <c r="AI6648" s="182" t="s">
        <v>17040</v>
      </c>
    </row>
    <row r="6649" spans="25:35" x14ac:dyDescent="0.4">
      <c r="Y6649" s="182" t="s">
        <v>11952</v>
      </c>
      <c r="Z6649" s="182">
        <v>1962</v>
      </c>
      <c r="AA6649" s="182">
        <v>899.5</v>
      </c>
      <c r="AB6649" s="182">
        <v>46</v>
      </c>
      <c r="AC6649" s="182">
        <v>3</v>
      </c>
      <c r="AD6649" s="182">
        <v>646.1</v>
      </c>
      <c r="AF6649" s="182" t="s">
        <v>11947</v>
      </c>
      <c r="AG6649" s="182" t="s">
        <v>17312</v>
      </c>
      <c r="AH6649" s="182" t="s">
        <v>2993</v>
      </c>
      <c r="AI6649" s="182" t="s">
        <v>17040</v>
      </c>
    </row>
    <row r="6650" spans="25:35" x14ac:dyDescent="0.4">
      <c r="Y6650" s="182" t="s">
        <v>11953</v>
      </c>
      <c r="Z6650" s="182">
        <v>1963</v>
      </c>
      <c r="AA6650" s="182">
        <v>1052.7</v>
      </c>
      <c r="AB6650" s="182">
        <v>48</v>
      </c>
      <c r="AC6650" s="182">
        <v>3</v>
      </c>
      <c r="AD6650" s="182">
        <v>977.7</v>
      </c>
      <c r="AF6650" s="182" t="s">
        <v>11948</v>
      </c>
      <c r="AG6650" s="182" t="s">
        <v>17312</v>
      </c>
      <c r="AH6650" s="182" t="s">
        <v>2993</v>
      </c>
      <c r="AI6650" s="182" t="s">
        <v>17040</v>
      </c>
    </row>
    <row r="6651" spans="25:35" x14ac:dyDescent="0.4">
      <c r="Y6651" s="182" t="s">
        <v>11955</v>
      </c>
      <c r="Z6651" s="182">
        <v>1942</v>
      </c>
      <c r="AA6651" s="182">
        <v>481.3</v>
      </c>
      <c r="AB6651" s="182">
        <v>39</v>
      </c>
      <c r="AC6651" s="182">
        <v>2</v>
      </c>
      <c r="AD6651" s="182">
        <v>326.3</v>
      </c>
      <c r="AF6651" s="182" t="s">
        <v>11949</v>
      </c>
      <c r="AG6651" s="182" t="s">
        <v>17312</v>
      </c>
      <c r="AH6651" s="182" t="s">
        <v>17635</v>
      </c>
      <c r="AI6651" s="182" t="s">
        <v>17042</v>
      </c>
    </row>
    <row r="6652" spans="25:35" x14ac:dyDescent="0.4">
      <c r="Y6652" s="182" t="s">
        <v>2095</v>
      </c>
      <c r="Z6652" s="182">
        <v>1962</v>
      </c>
      <c r="AA6652" s="182">
        <v>1597.8</v>
      </c>
      <c r="AB6652" s="182">
        <v>68</v>
      </c>
      <c r="AC6652" s="182">
        <v>5</v>
      </c>
      <c r="AD6652" s="182">
        <v>1597.8</v>
      </c>
      <c r="AF6652" s="182" t="s">
        <v>2092</v>
      </c>
      <c r="AG6652" s="182" t="s">
        <v>17312</v>
      </c>
      <c r="AH6652" s="182" t="s">
        <v>17621</v>
      </c>
      <c r="AI6652" s="182" t="s">
        <v>17042</v>
      </c>
    </row>
    <row r="6653" spans="25:35" x14ac:dyDescent="0.4">
      <c r="Y6653" s="182" t="s">
        <v>11956</v>
      </c>
      <c r="Z6653" s="182">
        <v>1962</v>
      </c>
      <c r="AA6653" s="182">
        <v>1588.7</v>
      </c>
      <c r="AB6653" s="182">
        <v>78</v>
      </c>
      <c r="AC6653" s="182">
        <v>5</v>
      </c>
      <c r="AD6653" s="182">
        <v>1588.7</v>
      </c>
      <c r="AF6653" s="182" t="s">
        <v>11951</v>
      </c>
      <c r="AG6653" s="182" t="s">
        <v>17312</v>
      </c>
      <c r="AH6653" s="182" t="s">
        <v>17636</v>
      </c>
      <c r="AI6653" s="182" t="s">
        <v>17042</v>
      </c>
    </row>
    <row r="6654" spans="25:35" x14ac:dyDescent="0.4">
      <c r="Y6654" s="182" t="s">
        <v>11957</v>
      </c>
      <c r="Z6654" s="182">
        <v>1963</v>
      </c>
      <c r="AA6654" s="182">
        <v>2054.96</v>
      </c>
      <c r="AB6654" s="182">
        <v>129</v>
      </c>
      <c r="AC6654" s="182">
        <v>4</v>
      </c>
      <c r="AD6654" s="182">
        <v>2054.96</v>
      </c>
      <c r="AF6654" s="182" t="s">
        <v>2093</v>
      </c>
      <c r="AG6654" s="182" t="s">
        <v>17312</v>
      </c>
      <c r="AH6654" s="182" t="s">
        <v>2993</v>
      </c>
      <c r="AI6654" s="182" t="s">
        <v>17042</v>
      </c>
    </row>
    <row r="6655" spans="25:35" x14ac:dyDescent="0.4">
      <c r="Y6655" s="182" t="s">
        <v>11958</v>
      </c>
      <c r="Z6655" s="182">
        <v>1963</v>
      </c>
      <c r="AA6655" s="182">
        <v>2609.6999999999998</v>
      </c>
      <c r="AB6655" s="182">
        <v>105</v>
      </c>
      <c r="AC6655" s="182">
        <v>4</v>
      </c>
      <c r="AD6655" s="182">
        <v>2006.3999999999999</v>
      </c>
      <c r="AF6655" s="182" t="s">
        <v>2094</v>
      </c>
      <c r="AG6655" s="182" t="s">
        <v>17312</v>
      </c>
      <c r="AH6655" s="182" t="s">
        <v>17618</v>
      </c>
      <c r="AI6655" s="182" t="s">
        <v>17042</v>
      </c>
    </row>
    <row r="6656" spans="25:35" x14ac:dyDescent="0.4">
      <c r="Y6656" s="182" t="s">
        <v>11961</v>
      </c>
      <c r="Z6656" s="182">
        <v>1974</v>
      </c>
      <c r="AA6656" s="182">
        <v>3339.3</v>
      </c>
      <c r="AB6656" s="182">
        <v>177</v>
      </c>
      <c r="AC6656" s="182">
        <v>5</v>
      </c>
      <c r="AD6656" s="182">
        <v>3339.3</v>
      </c>
      <c r="AF6656" s="182" t="s">
        <v>11952</v>
      </c>
      <c r="AG6656" s="182" t="s">
        <v>17312</v>
      </c>
      <c r="AH6656" s="182" t="s">
        <v>17629</v>
      </c>
      <c r="AI6656" s="182" t="s">
        <v>17042</v>
      </c>
    </row>
    <row r="6657" spans="25:35" x14ac:dyDescent="0.4">
      <c r="Y6657" s="182" t="s">
        <v>11959</v>
      </c>
      <c r="Z6657" s="182">
        <v>1982</v>
      </c>
      <c r="AA6657" s="182">
        <v>5550.5</v>
      </c>
      <c r="AB6657" s="182">
        <v>166</v>
      </c>
      <c r="AC6657" s="182">
        <v>5</v>
      </c>
      <c r="AD6657" s="182">
        <v>5550.5</v>
      </c>
      <c r="AF6657" s="182" t="s">
        <v>11953</v>
      </c>
      <c r="AG6657" s="182" t="s">
        <v>17312</v>
      </c>
      <c r="AH6657" s="182" t="s">
        <v>17637</v>
      </c>
      <c r="AI6657" s="182" t="s">
        <v>17042</v>
      </c>
    </row>
    <row r="6658" spans="25:35" x14ac:dyDescent="0.4">
      <c r="Y6658" s="182" t="s">
        <v>11960</v>
      </c>
      <c r="Z6658" s="182">
        <v>1980</v>
      </c>
      <c r="AA6658" s="182">
        <v>7052.7</v>
      </c>
      <c r="AB6658" s="182">
        <v>289</v>
      </c>
      <c r="AC6658" s="182">
        <v>5</v>
      </c>
      <c r="AD6658" s="182">
        <v>6616.7</v>
      </c>
      <c r="AF6658" s="182" t="s">
        <v>11955</v>
      </c>
      <c r="AG6658" s="182" t="s">
        <v>17327</v>
      </c>
      <c r="AH6658" s="182" t="s">
        <v>2993</v>
      </c>
      <c r="AI6658" s="182" t="s">
        <v>17042</v>
      </c>
    </row>
    <row r="6659" spans="25:35" x14ac:dyDescent="0.4">
      <c r="Y6659" s="182" t="s">
        <v>11964</v>
      </c>
      <c r="Z6659" s="182">
        <v>1974</v>
      </c>
      <c r="AA6659" s="182">
        <v>4281</v>
      </c>
      <c r="AB6659" s="182">
        <v>149</v>
      </c>
      <c r="AC6659" s="182">
        <v>5</v>
      </c>
      <c r="AD6659" s="182">
        <v>4281</v>
      </c>
      <c r="AF6659" s="182" t="s">
        <v>2095</v>
      </c>
      <c r="AG6659" s="182" t="s">
        <v>17312</v>
      </c>
      <c r="AH6659" s="182" t="s">
        <v>2993</v>
      </c>
      <c r="AI6659" s="182" t="s">
        <v>17042</v>
      </c>
    </row>
    <row r="6660" spans="25:35" x14ac:dyDescent="0.4">
      <c r="Y6660" s="182" t="s">
        <v>11962</v>
      </c>
      <c r="Z6660" s="182">
        <v>1975</v>
      </c>
      <c r="AA6660" s="182">
        <v>3376.7</v>
      </c>
      <c r="AB6660" s="182">
        <v>179</v>
      </c>
      <c r="AC6660" s="182">
        <v>5</v>
      </c>
      <c r="AD6660" s="182">
        <v>3376.2</v>
      </c>
      <c r="AF6660" s="182" t="s">
        <v>11956</v>
      </c>
      <c r="AG6660" s="182" t="s">
        <v>17312</v>
      </c>
      <c r="AH6660" s="182" t="s">
        <v>2993</v>
      </c>
      <c r="AI6660" s="182" t="s">
        <v>17042</v>
      </c>
    </row>
    <row r="6661" spans="25:35" x14ac:dyDescent="0.4">
      <c r="Y6661" s="182" t="s">
        <v>11963</v>
      </c>
      <c r="Z6661" s="182">
        <v>1976</v>
      </c>
      <c r="AA6661" s="182">
        <v>4280</v>
      </c>
      <c r="AB6661" s="182">
        <v>161</v>
      </c>
      <c r="AC6661" s="182">
        <v>5</v>
      </c>
      <c r="AD6661" s="182">
        <v>3165</v>
      </c>
      <c r="AF6661" s="182" t="s">
        <v>11957</v>
      </c>
      <c r="AG6661" s="182" t="s">
        <v>17312</v>
      </c>
      <c r="AH6661" s="182" t="s">
        <v>2993</v>
      </c>
      <c r="AI6661" s="182" t="s">
        <v>17322</v>
      </c>
    </row>
    <row r="6662" spans="25:35" x14ac:dyDescent="0.4">
      <c r="Y6662" s="182" t="s">
        <v>11966</v>
      </c>
      <c r="Z6662" s="182">
        <v>1972</v>
      </c>
      <c r="AA6662" s="182">
        <v>3316.6</v>
      </c>
      <c r="AB6662" s="182">
        <v>179</v>
      </c>
      <c r="AC6662" s="182">
        <v>5</v>
      </c>
      <c r="AD6662" s="182">
        <v>3316.6</v>
      </c>
      <c r="AF6662" s="182" t="s">
        <v>11958</v>
      </c>
      <c r="AG6662" s="182" t="s">
        <v>17312</v>
      </c>
      <c r="AH6662" s="182" t="s">
        <v>2993</v>
      </c>
      <c r="AI6662" s="182" t="s">
        <v>17322</v>
      </c>
    </row>
    <row r="6663" spans="25:35" x14ac:dyDescent="0.4">
      <c r="Y6663" s="182" t="s">
        <v>11965</v>
      </c>
      <c r="Z6663" s="182">
        <v>1973</v>
      </c>
      <c r="AA6663" s="182">
        <v>3272.1</v>
      </c>
      <c r="AB6663" s="182">
        <v>182</v>
      </c>
      <c r="AC6663" s="182">
        <v>5</v>
      </c>
      <c r="AD6663" s="182">
        <v>3272.1</v>
      </c>
      <c r="AF6663" s="182" t="s">
        <v>11959</v>
      </c>
      <c r="AG6663" s="182" t="s">
        <v>17312</v>
      </c>
      <c r="AH6663" s="182" t="s">
        <v>2993</v>
      </c>
      <c r="AI6663" s="182" t="s">
        <v>17320</v>
      </c>
    </row>
    <row r="6664" spans="25:35" x14ac:dyDescent="0.4">
      <c r="Y6664" s="182" t="s">
        <v>11967</v>
      </c>
      <c r="Z6664" s="182">
        <v>1977</v>
      </c>
      <c r="AA6664" s="182">
        <v>7838.2</v>
      </c>
      <c r="AB6664" s="182">
        <v>260</v>
      </c>
      <c r="AC6664" s="182">
        <v>5</v>
      </c>
      <c r="AD6664" s="182">
        <v>6082.2</v>
      </c>
      <c r="AF6664" s="182" t="s">
        <v>11960</v>
      </c>
      <c r="AG6664" s="182" t="s">
        <v>17312</v>
      </c>
      <c r="AH6664" s="182" t="s">
        <v>2993</v>
      </c>
      <c r="AI6664" s="182" t="s">
        <v>17314</v>
      </c>
    </row>
    <row r="6665" spans="25:35" x14ac:dyDescent="0.4">
      <c r="Y6665" s="182" t="s">
        <v>11969</v>
      </c>
      <c r="Z6665" s="182">
        <v>1972</v>
      </c>
      <c r="AA6665" s="182">
        <v>5765.8</v>
      </c>
      <c r="AB6665" s="182">
        <v>182</v>
      </c>
      <c r="AC6665" s="182">
        <v>5</v>
      </c>
      <c r="AD6665" s="182">
        <v>4417.2</v>
      </c>
      <c r="AF6665" s="182" t="s">
        <v>11961</v>
      </c>
      <c r="AG6665" s="182" t="s">
        <v>17312</v>
      </c>
      <c r="AH6665" s="182" t="s">
        <v>2993</v>
      </c>
      <c r="AI6665" s="182" t="s">
        <v>17315</v>
      </c>
    </row>
    <row r="6666" spans="25:35" x14ac:dyDescent="0.4">
      <c r="Y6666" s="182" t="s">
        <v>11973</v>
      </c>
      <c r="Z6666" s="182">
        <v>1983</v>
      </c>
      <c r="AA6666" s="182">
        <v>3134.2</v>
      </c>
      <c r="AB6666" s="182">
        <v>156</v>
      </c>
      <c r="AC6666" s="182">
        <v>5</v>
      </c>
      <c r="AD6666" s="182">
        <v>2832.2</v>
      </c>
      <c r="AF6666" s="182" t="s">
        <v>11962</v>
      </c>
      <c r="AG6666" s="182" t="s">
        <v>17312</v>
      </c>
      <c r="AH6666" s="182" t="s">
        <v>2993</v>
      </c>
      <c r="AI6666" s="182" t="s">
        <v>17315</v>
      </c>
    </row>
    <row r="6667" spans="25:35" x14ac:dyDescent="0.4">
      <c r="Y6667" s="182" t="s">
        <v>11970</v>
      </c>
      <c r="Z6667" s="182">
        <v>1976</v>
      </c>
      <c r="AA6667" s="182">
        <v>4546.6000000000004</v>
      </c>
      <c r="AB6667" s="182">
        <v>227</v>
      </c>
      <c r="AC6667" s="182">
        <v>5</v>
      </c>
      <c r="AD6667" s="182">
        <v>4471.6000000000004</v>
      </c>
      <c r="AF6667" s="182" t="s">
        <v>11963</v>
      </c>
      <c r="AG6667" s="182" t="s">
        <v>17312</v>
      </c>
      <c r="AH6667" s="182" t="s">
        <v>2993</v>
      </c>
      <c r="AI6667" s="182" t="s">
        <v>17315</v>
      </c>
    </row>
    <row r="6668" spans="25:35" x14ac:dyDescent="0.4">
      <c r="Y6668" s="182" t="s">
        <v>11972</v>
      </c>
      <c r="Z6668" s="182">
        <v>1980</v>
      </c>
      <c r="AA6668" s="182">
        <v>4875</v>
      </c>
      <c r="AB6668" s="182">
        <v>208</v>
      </c>
      <c r="AC6668" s="182">
        <v>5</v>
      </c>
      <c r="AD6668" s="182">
        <v>2906.2</v>
      </c>
      <c r="AF6668" s="182" t="s">
        <v>11964</v>
      </c>
      <c r="AG6668" s="182" t="s">
        <v>17312</v>
      </c>
      <c r="AH6668" s="182" t="s">
        <v>2993</v>
      </c>
      <c r="AI6668" s="182" t="s">
        <v>17315</v>
      </c>
    </row>
    <row r="6669" spans="25:35" x14ac:dyDescent="0.4">
      <c r="Y6669" s="182" t="s">
        <v>11974</v>
      </c>
      <c r="Z6669" s="182">
        <v>1963</v>
      </c>
      <c r="AA6669" s="182">
        <v>3912.1</v>
      </c>
      <c r="AB6669" s="182">
        <v>110</v>
      </c>
      <c r="AC6669" s="182">
        <v>5</v>
      </c>
      <c r="AD6669" s="182">
        <v>2728.5</v>
      </c>
      <c r="AF6669" s="182" t="s">
        <v>11965</v>
      </c>
      <c r="AG6669" s="182" t="s">
        <v>17312</v>
      </c>
      <c r="AH6669" s="182" t="s">
        <v>2993</v>
      </c>
      <c r="AI6669" s="182" t="s">
        <v>17315</v>
      </c>
    </row>
    <row r="6670" spans="25:35" x14ac:dyDescent="0.4">
      <c r="Y6670" s="182" t="s">
        <v>11976</v>
      </c>
      <c r="Z6670" s="182">
        <v>1965</v>
      </c>
      <c r="AA6670" s="182">
        <v>2042.45</v>
      </c>
      <c r="AB6670" s="182">
        <v>65</v>
      </c>
      <c r="AC6670" s="182">
        <v>5</v>
      </c>
      <c r="AD6670" s="182">
        <v>1565</v>
      </c>
      <c r="AF6670" s="182" t="s">
        <v>11966</v>
      </c>
      <c r="AG6670" s="182" t="s">
        <v>17312</v>
      </c>
      <c r="AH6670" s="182" t="s">
        <v>2993</v>
      </c>
      <c r="AI6670" s="182" t="s">
        <v>17315</v>
      </c>
    </row>
    <row r="6671" spans="25:35" x14ac:dyDescent="0.4">
      <c r="Y6671" s="182" t="s">
        <v>2096</v>
      </c>
      <c r="Z6671" s="182">
        <v>1962</v>
      </c>
      <c r="AA6671" s="182">
        <v>2946.2</v>
      </c>
      <c r="AB6671" s="182">
        <v>95</v>
      </c>
      <c r="AC6671" s="182">
        <v>4</v>
      </c>
      <c r="AD6671" s="182">
        <v>1967.3</v>
      </c>
      <c r="AF6671" s="182" t="s">
        <v>11967</v>
      </c>
      <c r="AG6671" s="182" t="s">
        <v>17312</v>
      </c>
      <c r="AH6671" s="182" t="s">
        <v>2993</v>
      </c>
      <c r="AI6671" s="182" t="s">
        <v>17314</v>
      </c>
    </row>
    <row r="6672" spans="25:35" x14ac:dyDescent="0.4">
      <c r="Y6672" s="182" t="s">
        <v>11978</v>
      </c>
      <c r="Z6672" s="182">
        <v>1942</v>
      </c>
      <c r="AA6672" s="182">
        <v>475.91</v>
      </c>
      <c r="AB6672" s="182">
        <v>21</v>
      </c>
      <c r="AC6672" s="182">
        <v>2</v>
      </c>
      <c r="AD6672" s="182">
        <v>475.91</v>
      </c>
      <c r="AF6672" s="182" t="s">
        <v>11969</v>
      </c>
      <c r="AG6672" s="182" t="s">
        <v>17312</v>
      </c>
      <c r="AH6672" s="182" t="s">
        <v>2993</v>
      </c>
      <c r="AI6672" s="182" t="s">
        <v>17320</v>
      </c>
    </row>
    <row r="6673" spans="25:35" x14ac:dyDescent="0.4">
      <c r="Y6673" s="182" t="s">
        <v>11979</v>
      </c>
      <c r="Z6673" s="182">
        <v>1941</v>
      </c>
      <c r="AA6673" s="182">
        <v>434.2</v>
      </c>
      <c r="AB6673" s="182">
        <v>18</v>
      </c>
      <c r="AC6673" s="182">
        <v>2</v>
      </c>
      <c r="AD6673" s="182">
        <v>434.2</v>
      </c>
      <c r="AF6673" s="182" t="s">
        <v>11970</v>
      </c>
      <c r="AG6673" s="182" t="s">
        <v>17312</v>
      </c>
      <c r="AH6673" s="182" t="s">
        <v>2993</v>
      </c>
      <c r="AI6673" s="182" t="s">
        <v>17320</v>
      </c>
    </row>
    <row r="6674" spans="25:35" x14ac:dyDescent="0.4">
      <c r="Y6674" s="182" t="s">
        <v>11981</v>
      </c>
      <c r="Z6674" s="182">
        <v>1942</v>
      </c>
      <c r="AA6674" s="182">
        <v>492.3</v>
      </c>
      <c r="AB6674" s="182">
        <v>21</v>
      </c>
      <c r="AC6674" s="182">
        <v>2</v>
      </c>
      <c r="AD6674" s="182">
        <v>382.4</v>
      </c>
      <c r="AF6674" s="182" t="s">
        <v>11972</v>
      </c>
      <c r="AG6674" s="182" t="s">
        <v>17312</v>
      </c>
      <c r="AH6674" s="182" t="s">
        <v>2993</v>
      </c>
      <c r="AI6674" s="182" t="s">
        <v>17315</v>
      </c>
    </row>
    <row r="6675" spans="25:35" x14ac:dyDescent="0.4">
      <c r="Y6675" s="182" t="s">
        <v>11983</v>
      </c>
      <c r="Z6675" s="182">
        <v>1941</v>
      </c>
      <c r="AA6675" s="182">
        <v>482.5</v>
      </c>
      <c r="AB6675" s="182">
        <v>25</v>
      </c>
      <c r="AC6675" s="182">
        <v>2</v>
      </c>
      <c r="AD6675" s="182">
        <v>482.5</v>
      </c>
      <c r="AF6675" s="182" t="s">
        <v>11973</v>
      </c>
      <c r="AG6675" s="182" t="s">
        <v>17312</v>
      </c>
      <c r="AH6675" s="182" t="s">
        <v>2993</v>
      </c>
      <c r="AI6675" s="182" t="s">
        <v>17315</v>
      </c>
    </row>
    <row r="6676" spans="25:35" x14ac:dyDescent="0.4">
      <c r="Y6676" s="182" t="s">
        <v>11984</v>
      </c>
      <c r="Z6676" s="182">
        <v>1942</v>
      </c>
      <c r="AA6676" s="182">
        <v>487</v>
      </c>
      <c r="AB6676" s="182">
        <v>22</v>
      </c>
      <c r="AC6676" s="182">
        <v>2</v>
      </c>
      <c r="AD6676" s="182">
        <v>411.07</v>
      </c>
      <c r="AF6676" s="182" t="s">
        <v>11974</v>
      </c>
      <c r="AG6676" s="182" t="s">
        <v>17312</v>
      </c>
      <c r="AH6676" s="182" t="s">
        <v>2993</v>
      </c>
      <c r="AI6676" s="182" t="s">
        <v>17322</v>
      </c>
    </row>
    <row r="6677" spans="25:35" x14ac:dyDescent="0.4">
      <c r="Y6677" s="182" t="s">
        <v>412</v>
      </c>
      <c r="Z6677" s="182">
        <v>1941</v>
      </c>
      <c r="AA6677" s="182">
        <v>485</v>
      </c>
      <c r="AB6677" s="182">
        <v>21</v>
      </c>
      <c r="AC6677" s="182">
        <v>2</v>
      </c>
      <c r="AD6677" s="182">
        <v>485</v>
      </c>
      <c r="AF6677" s="182" t="s">
        <v>11976</v>
      </c>
      <c r="AG6677" s="182" t="s">
        <v>17312</v>
      </c>
      <c r="AH6677" s="182" t="s">
        <v>2993</v>
      </c>
      <c r="AI6677" s="182" t="s">
        <v>17042</v>
      </c>
    </row>
    <row r="6678" spans="25:35" x14ac:dyDescent="0.4">
      <c r="Y6678" s="182" t="s">
        <v>11985</v>
      </c>
      <c r="Z6678" s="182">
        <v>1942</v>
      </c>
      <c r="AA6678" s="182">
        <v>428.62</v>
      </c>
      <c r="AB6678" s="182">
        <v>30</v>
      </c>
      <c r="AC6678" s="182">
        <v>2</v>
      </c>
      <c r="AD6678" s="182">
        <v>428.62</v>
      </c>
      <c r="AF6678" s="182" t="s">
        <v>2096</v>
      </c>
      <c r="AG6678" s="182" t="s">
        <v>17312</v>
      </c>
      <c r="AH6678" s="182" t="s">
        <v>2993</v>
      </c>
      <c r="AI6678" s="182" t="s">
        <v>17322</v>
      </c>
    </row>
    <row r="6679" spans="25:35" x14ac:dyDescent="0.4">
      <c r="Y6679" s="182" t="s">
        <v>2097</v>
      </c>
      <c r="Z6679" s="182">
        <v>1992</v>
      </c>
      <c r="AA6679" s="182">
        <v>2481</v>
      </c>
      <c r="AB6679" s="182">
        <v>245</v>
      </c>
      <c r="AC6679" s="182">
        <v>5</v>
      </c>
      <c r="AD6679" s="182">
        <v>2481</v>
      </c>
      <c r="AF6679" s="182" t="s">
        <v>11978</v>
      </c>
      <c r="AG6679" s="182" t="s">
        <v>17327</v>
      </c>
      <c r="AH6679" s="182" t="s">
        <v>2993</v>
      </c>
      <c r="AI6679" s="182" t="s">
        <v>17042</v>
      </c>
    </row>
    <row r="6680" spans="25:35" x14ac:dyDescent="0.4">
      <c r="Y6680" s="182" t="s">
        <v>11986</v>
      </c>
      <c r="Z6680" s="182">
        <v>1921</v>
      </c>
      <c r="AA6680" s="182">
        <v>351</v>
      </c>
      <c r="AB6680" s="182">
        <v>8</v>
      </c>
      <c r="AC6680" s="182">
        <v>2</v>
      </c>
      <c r="AD6680" s="182">
        <v>305.10000000000002</v>
      </c>
      <c r="AF6680" s="182" t="s">
        <v>11979</v>
      </c>
      <c r="AG6680" s="182" t="s">
        <v>17327</v>
      </c>
      <c r="AH6680" s="182" t="s">
        <v>2993</v>
      </c>
      <c r="AI6680" s="182" t="s">
        <v>17042</v>
      </c>
    </row>
    <row r="6681" spans="25:35" x14ac:dyDescent="0.4">
      <c r="Y6681" s="182" t="s">
        <v>11988</v>
      </c>
      <c r="Z6681" s="182">
        <v>1968</v>
      </c>
      <c r="AA6681" s="182">
        <v>1791.4</v>
      </c>
      <c r="AB6681" s="182">
        <v>78</v>
      </c>
      <c r="AC6681" s="182">
        <v>5</v>
      </c>
      <c r="AD6681" s="182">
        <v>1791.4</v>
      </c>
      <c r="AF6681" s="182" t="s">
        <v>11981</v>
      </c>
      <c r="AG6681" s="182" t="s">
        <v>17327</v>
      </c>
      <c r="AH6681" s="182" t="s">
        <v>2993</v>
      </c>
      <c r="AI6681" s="182" t="s">
        <v>17042</v>
      </c>
    </row>
    <row r="6682" spans="25:35" x14ac:dyDescent="0.4">
      <c r="Y6682" s="182" t="s">
        <v>440</v>
      </c>
      <c r="Z6682" s="182">
        <v>1917</v>
      </c>
      <c r="AA6682" s="182">
        <v>317.89999999999998</v>
      </c>
      <c r="AB6682" s="182">
        <v>18</v>
      </c>
      <c r="AC6682" s="182">
        <v>2</v>
      </c>
      <c r="AD6682" s="182">
        <v>317.89999999999998</v>
      </c>
      <c r="AF6682" s="182" t="s">
        <v>11983</v>
      </c>
      <c r="AG6682" s="182" t="s">
        <v>17327</v>
      </c>
      <c r="AH6682" s="182" t="s">
        <v>2993</v>
      </c>
      <c r="AI6682" s="182" t="s">
        <v>17042</v>
      </c>
    </row>
    <row r="6683" spans="25:35" x14ac:dyDescent="0.4">
      <c r="Y6683" s="182" t="s">
        <v>11989</v>
      </c>
      <c r="Z6683" s="182">
        <v>1980</v>
      </c>
      <c r="AA6683" s="182">
        <v>3631.3</v>
      </c>
      <c r="AB6683" s="182">
        <v>208</v>
      </c>
      <c r="AC6683" s="182">
        <v>5</v>
      </c>
      <c r="AD6683" s="182">
        <v>2973</v>
      </c>
      <c r="AF6683" s="182" t="s">
        <v>11984</v>
      </c>
      <c r="AG6683" s="182" t="s">
        <v>17327</v>
      </c>
      <c r="AH6683" s="182" t="s">
        <v>2993</v>
      </c>
      <c r="AI6683" s="182" t="s">
        <v>17042</v>
      </c>
    </row>
    <row r="6684" spans="25:35" x14ac:dyDescent="0.4">
      <c r="Y6684" s="182" t="s">
        <v>11990</v>
      </c>
      <c r="Z6684" s="182">
        <v>1925</v>
      </c>
      <c r="AA6684" s="182">
        <v>346.6</v>
      </c>
      <c r="AB6684" s="182">
        <v>8</v>
      </c>
      <c r="AC6684" s="182">
        <v>2</v>
      </c>
      <c r="AD6684" s="182">
        <v>345.5</v>
      </c>
      <c r="AF6684" s="182" t="s">
        <v>412</v>
      </c>
      <c r="AG6684" s="182" t="s">
        <v>17327</v>
      </c>
      <c r="AH6684" s="182" t="s">
        <v>2993</v>
      </c>
      <c r="AI6684" s="182" t="s">
        <v>17042</v>
      </c>
    </row>
    <row r="6685" spans="25:35" x14ac:dyDescent="0.4">
      <c r="Y6685" s="182" t="s">
        <v>2098</v>
      </c>
      <c r="Z6685" s="182">
        <v>1993</v>
      </c>
      <c r="AA6685" s="182">
        <v>3468.6</v>
      </c>
      <c r="AB6685" s="182">
        <v>97</v>
      </c>
      <c r="AC6685" s="182">
        <v>5</v>
      </c>
      <c r="AD6685" s="182">
        <v>2441.8000000000002</v>
      </c>
      <c r="AF6685" s="182" t="s">
        <v>11985</v>
      </c>
      <c r="AG6685" s="182" t="s">
        <v>17327</v>
      </c>
      <c r="AH6685" s="182" t="s">
        <v>2993</v>
      </c>
      <c r="AI6685" s="182" t="s">
        <v>17042</v>
      </c>
    </row>
    <row r="6686" spans="25:35" x14ac:dyDescent="0.4">
      <c r="Y6686" s="182" t="s">
        <v>11991</v>
      </c>
      <c r="Z6686" s="182">
        <v>1925</v>
      </c>
      <c r="AA6686" s="182">
        <v>307.5</v>
      </c>
      <c r="AB6686" s="182">
        <v>17</v>
      </c>
      <c r="AC6686" s="182">
        <v>2</v>
      </c>
      <c r="AD6686" s="182">
        <v>307.5</v>
      </c>
      <c r="AF6686" s="182" t="s">
        <v>2097</v>
      </c>
      <c r="AG6686" s="182" t="s">
        <v>17312</v>
      </c>
      <c r="AH6686" s="182" t="s">
        <v>2993</v>
      </c>
      <c r="AI6686" s="182" t="s">
        <v>17315</v>
      </c>
    </row>
    <row r="6687" spans="25:35" x14ac:dyDescent="0.4">
      <c r="Y6687" s="182" t="s">
        <v>11992</v>
      </c>
      <c r="Z6687" s="182">
        <v>1925</v>
      </c>
      <c r="AA6687" s="182">
        <v>301.3</v>
      </c>
      <c r="AB6687" s="182">
        <v>8</v>
      </c>
      <c r="AC6687" s="182">
        <v>2</v>
      </c>
      <c r="AD6687" s="182">
        <v>301.3</v>
      </c>
      <c r="AF6687" s="182" t="s">
        <v>11986</v>
      </c>
      <c r="AG6687" s="182" t="s">
        <v>17327</v>
      </c>
      <c r="AH6687" s="182" t="s">
        <v>2993</v>
      </c>
      <c r="AI6687" s="182" t="s">
        <v>17042</v>
      </c>
    </row>
    <row r="6688" spans="25:35" x14ac:dyDescent="0.4">
      <c r="Y6688" s="182" t="s">
        <v>11994</v>
      </c>
      <c r="Z6688" s="182">
        <v>1951</v>
      </c>
      <c r="AA6688" s="182">
        <v>334.5</v>
      </c>
      <c r="AB6688" s="182">
        <v>18</v>
      </c>
      <c r="AC6688" s="182">
        <v>2</v>
      </c>
      <c r="AD6688" s="182">
        <v>334.5</v>
      </c>
      <c r="AF6688" s="182" t="s">
        <v>11988</v>
      </c>
      <c r="AG6688" s="182" t="s">
        <v>17312</v>
      </c>
      <c r="AH6688" s="182" t="s">
        <v>2993</v>
      </c>
      <c r="AI6688" s="182" t="s">
        <v>17042</v>
      </c>
    </row>
    <row r="6689" spans="25:35" x14ac:dyDescent="0.4">
      <c r="Y6689" s="182" t="s">
        <v>11995</v>
      </c>
      <c r="Z6689" s="182">
        <v>1927</v>
      </c>
      <c r="AA6689" s="182">
        <v>664</v>
      </c>
      <c r="AB6689" s="182">
        <v>33</v>
      </c>
      <c r="AC6689" s="182">
        <v>2</v>
      </c>
      <c r="AD6689" s="182">
        <v>664</v>
      </c>
      <c r="AF6689" s="182" t="s">
        <v>440</v>
      </c>
      <c r="AG6689" s="182" t="s">
        <v>17312</v>
      </c>
      <c r="AH6689" s="182" t="s">
        <v>2993</v>
      </c>
      <c r="AI6689" s="182" t="s">
        <v>17040</v>
      </c>
    </row>
    <row r="6690" spans="25:35" x14ac:dyDescent="0.4">
      <c r="Y6690" s="182" t="s">
        <v>11996</v>
      </c>
      <c r="Z6690" s="182">
        <v>1925</v>
      </c>
      <c r="AA6690" s="182">
        <v>372.3</v>
      </c>
      <c r="AB6690" s="182">
        <v>23</v>
      </c>
      <c r="AC6690" s="182">
        <v>2</v>
      </c>
      <c r="AD6690" s="182">
        <v>372.3</v>
      </c>
      <c r="AF6690" s="182" t="s">
        <v>11989</v>
      </c>
      <c r="AG6690" s="182" t="s">
        <v>17312</v>
      </c>
      <c r="AH6690" s="182" t="s">
        <v>2993</v>
      </c>
      <c r="AI6690" s="182" t="s">
        <v>17315</v>
      </c>
    </row>
    <row r="6691" spans="25:35" x14ac:dyDescent="0.4">
      <c r="Y6691" s="182" t="s">
        <v>11997</v>
      </c>
      <c r="Z6691" s="182">
        <v>1891</v>
      </c>
      <c r="AA6691" s="182">
        <v>229.5</v>
      </c>
      <c r="AB6691" s="182">
        <v>18</v>
      </c>
      <c r="AC6691" s="182">
        <v>2</v>
      </c>
      <c r="AD6691" s="182">
        <v>229.5</v>
      </c>
      <c r="AF6691" s="182" t="s">
        <v>2098</v>
      </c>
      <c r="AG6691" s="182" t="s">
        <v>17312</v>
      </c>
      <c r="AH6691" s="182" t="s">
        <v>2993</v>
      </c>
      <c r="AI6691" s="182" t="s">
        <v>17040</v>
      </c>
    </row>
    <row r="6692" spans="25:35" x14ac:dyDescent="0.4">
      <c r="Y6692" s="182" t="s">
        <v>12000</v>
      </c>
      <c r="Z6692" s="182">
        <v>1891</v>
      </c>
      <c r="AA6692" s="182">
        <v>260.10000000000002</v>
      </c>
      <c r="AB6692" s="182">
        <v>21</v>
      </c>
      <c r="AC6692" s="182">
        <v>2</v>
      </c>
      <c r="AD6692" s="182">
        <v>260.10000000000002</v>
      </c>
      <c r="AF6692" s="182" t="s">
        <v>11990</v>
      </c>
      <c r="AG6692" s="182" t="s">
        <v>17344</v>
      </c>
      <c r="AH6692" s="182" t="s">
        <v>2993</v>
      </c>
      <c r="AI6692" s="182" t="s">
        <v>17040</v>
      </c>
    </row>
    <row r="6693" spans="25:35" x14ac:dyDescent="0.4">
      <c r="Y6693" s="182" t="s">
        <v>12001</v>
      </c>
      <c r="Z6693" s="182">
        <v>1951</v>
      </c>
      <c r="AA6693" s="182">
        <v>485.2</v>
      </c>
      <c r="AB6693" s="182">
        <v>21</v>
      </c>
      <c r="AC6693" s="182">
        <v>2</v>
      </c>
      <c r="AD6693" s="182">
        <v>485.2</v>
      </c>
      <c r="AF6693" s="182" t="s">
        <v>11991</v>
      </c>
      <c r="AG6693" s="182" t="s">
        <v>17327</v>
      </c>
      <c r="AH6693" s="182" t="s">
        <v>2993</v>
      </c>
      <c r="AI6693" s="182" t="s">
        <v>17040</v>
      </c>
    </row>
    <row r="6694" spans="25:35" x14ac:dyDescent="0.4">
      <c r="Y6694" s="182" t="s">
        <v>12003</v>
      </c>
      <c r="Z6694" s="182">
        <v>1951</v>
      </c>
      <c r="AA6694" s="182">
        <v>427.34</v>
      </c>
      <c r="AB6694" s="182">
        <v>21</v>
      </c>
      <c r="AC6694" s="182">
        <v>2</v>
      </c>
      <c r="AD6694" s="182">
        <v>427.34</v>
      </c>
      <c r="AF6694" s="182" t="s">
        <v>11992</v>
      </c>
      <c r="AG6694" s="182" t="s">
        <v>17312</v>
      </c>
      <c r="AH6694" s="182" t="s">
        <v>2993</v>
      </c>
      <c r="AI6694" s="182" t="s">
        <v>17040</v>
      </c>
    </row>
    <row r="6695" spans="25:35" x14ac:dyDescent="0.4">
      <c r="Y6695" s="182" t="s">
        <v>12004</v>
      </c>
      <c r="Z6695" s="182">
        <v>1917</v>
      </c>
      <c r="AA6695" s="182">
        <v>335.53</v>
      </c>
      <c r="AB6695" s="182">
        <v>19</v>
      </c>
      <c r="AC6695" s="182">
        <v>2</v>
      </c>
      <c r="AD6695" s="182">
        <v>335.53</v>
      </c>
      <c r="AF6695" s="182" t="s">
        <v>11994</v>
      </c>
      <c r="AG6695" s="182" t="s">
        <v>17327</v>
      </c>
      <c r="AH6695" s="182" t="s">
        <v>2993</v>
      </c>
      <c r="AI6695" s="182" t="s">
        <v>17040</v>
      </c>
    </row>
    <row r="6696" spans="25:35" x14ac:dyDescent="0.4">
      <c r="Y6696" s="182" t="s">
        <v>12005</v>
      </c>
      <c r="Z6696" s="182">
        <v>1967</v>
      </c>
      <c r="AA6696" s="182">
        <v>2519.6</v>
      </c>
      <c r="AB6696" s="182">
        <v>97</v>
      </c>
      <c r="AC6696" s="182">
        <v>5</v>
      </c>
      <c r="AD6696" s="182">
        <v>2519.6</v>
      </c>
      <c r="AF6696" s="182" t="s">
        <v>11995</v>
      </c>
      <c r="AG6696" s="182" t="s">
        <v>17327</v>
      </c>
      <c r="AH6696" s="182" t="s">
        <v>2993</v>
      </c>
      <c r="AI6696" s="182" t="s">
        <v>17042</v>
      </c>
    </row>
    <row r="6697" spans="25:35" x14ac:dyDescent="0.4">
      <c r="Y6697" s="182" t="s">
        <v>12006</v>
      </c>
      <c r="Z6697" s="182">
        <v>1972</v>
      </c>
      <c r="AA6697" s="182">
        <v>4661.3999999999996</v>
      </c>
      <c r="AB6697" s="182">
        <v>179</v>
      </c>
      <c r="AC6697" s="182">
        <v>5</v>
      </c>
      <c r="AD6697" s="182">
        <v>4661.3999999999996</v>
      </c>
      <c r="AF6697" s="182" t="s">
        <v>11996</v>
      </c>
      <c r="AG6697" s="182" t="s">
        <v>17327</v>
      </c>
      <c r="AH6697" s="182" t="s">
        <v>2993</v>
      </c>
      <c r="AI6697" s="182" t="s">
        <v>17040</v>
      </c>
    </row>
    <row r="6698" spans="25:35" x14ac:dyDescent="0.4">
      <c r="Y6698" s="182" t="s">
        <v>12007</v>
      </c>
      <c r="Z6698" s="182">
        <v>1974</v>
      </c>
      <c r="AA6698" s="182">
        <v>4226</v>
      </c>
      <c r="AB6698" s="182">
        <v>126</v>
      </c>
      <c r="AC6698" s="182">
        <v>5</v>
      </c>
      <c r="AD6698" s="182">
        <v>3343.7</v>
      </c>
      <c r="AF6698" s="182" t="s">
        <v>11997</v>
      </c>
      <c r="AG6698" s="182" t="s">
        <v>17327</v>
      </c>
      <c r="AH6698" s="182" t="s">
        <v>2993</v>
      </c>
      <c r="AI6698" s="182" t="s">
        <v>17040</v>
      </c>
    </row>
    <row r="6699" spans="25:35" x14ac:dyDescent="0.4">
      <c r="Y6699" s="182" t="s">
        <v>12008</v>
      </c>
      <c r="Z6699" s="182">
        <v>1968</v>
      </c>
      <c r="AA6699" s="182">
        <v>2830.8</v>
      </c>
      <c r="AB6699" s="182">
        <v>95</v>
      </c>
      <c r="AC6699" s="182">
        <v>5</v>
      </c>
      <c r="AD6699" s="182">
        <v>2830.8</v>
      </c>
      <c r="AF6699" s="182" t="s">
        <v>12000</v>
      </c>
      <c r="AG6699" s="182" t="s">
        <v>17327</v>
      </c>
      <c r="AH6699" s="182" t="s">
        <v>2993</v>
      </c>
      <c r="AI6699" s="182" t="s">
        <v>17040</v>
      </c>
    </row>
    <row r="6700" spans="25:35" x14ac:dyDescent="0.4">
      <c r="Y6700" s="182" t="s">
        <v>12009</v>
      </c>
      <c r="Z6700" s="182">
        <v>1970</v>
      </c>
      <c r="AA6700" s="182">
        <v>5550</v>
      </c>
      <c r="AB6700" s="182">
        <v>175</v>
      </c>
      <c r="AC6700" s="182">
        <v>5</v>
      </c>
      <c r="AD6700" s="182">
        <v>4529</v>
      </c>
      <c r="AF6700" s="182" t="s">
        <v>12001</v>
      </c>
      <c r="AG6700" s="182" t="s">
        <v>17327</v>
      </c>
      <c r="AH6700" s="182" t="s">
        <v>2993</v>
      </c>
      <c r="AI6700" s="182" t="s">
        <v>17042</v>
      </c>
    </row>
    <row r="6701" spans="25:35" x14ac:dyDescent="0.4">
      <c r="Y6701" s="182" t="s">
        <v>2110</v>
      </c>
      <c r="Z6701" s="182">
        <v>2000</v>
      </c>
      <c r="AA6701" s="182">
        <v>6680.9</v>
      </c>
      <c r="AB6701" s="182">
        <v>281</v>
      </c>
      <c r="AC6701" s="182">
        <v>9</v>
      </c>
      <c r="AD6701" s="182">
        <v>6006</v>
      </c>
      <c r="AF6701" s="182" t="s">
        <v>12003</v>
      </c>
      <c r="AG6701" s="182" t="s">
        <v>17327</v>
      </c>
      <c r="AH6701" s="182" t="s">
        <v>2993</v>
      </c>
      <c r="AI6701" s="182" t="s">
        <v>17042</v>
      </c>
    </row>
    <row r="6702" spans="25:35" x14ac:dyDescent="0.4">
      <c r="Y6702" s="182" t="s">
        <v>12010</v>
      </c>
      <c r="Z6702" s="182">
        <v>1964</v>
      </c>
      <c r="AA6702" s="182">
        <v>3228.8</v>
      </c>
      <c r="AB6702" s="182">
        <v>117</v>
      </c>
      <c r="AC6702" s="182">
        <v>5</v>
      </c>
      <c r="AD6702" s="182">
        <v>3226.2</v>
      </c>
      <c r="AF6702" s="182" t="s">
        <v>12004</v>
      </c>
      <c r="AG6702" s="182" t="s">
        <v>17327</v>
      </c>
      <c r="AH6702" s="182" t="s">
        <v>2993</v>
      </c>
      <c r="AI6702" s="182" t="s">
        <v>17042</v>
      </c>
    </row>
    <row r="6703" spans="25:35" x14ac:dyDescent="0.4">
      <c r="Y6703" s="182" t="s">
        <v>441</v>
      </c>
      <c r="Z6703" s="182">
        <v>1959</v>
      </c>
      <c r="AA6703" s="182">
        <v>680.1</v>
      </c>
      <c r="AB6703" s="182">
        <v>36</v>
      </c>
      <c r="AC6703" s="182">
        <v>3</v>
      </c>
      <c r="AD6703" s="182">
        <v>680.1</v>
      </c>
      <c r="AF6703" s="182" t="s">
        <v>12005</v>
      </c>
      <c r="AG6703" s="182" t="s">
        <v>17312</v>
      </c>
      <c r="AH6703" s="182" t="s">
        <v>2993</v>
      </c>
      <c r="AI6703" s="182" t="s">
        <v>17322</v>
      </c>
    </row>
    <row r="6704" spans="25:35" x14ac:dyDescent="0.4">
      <c r="Y6704" s="182" t="s">
        <v>12013</v>
      </c>
      <c r="Z6704" s="182">
        <v>1960</v>
      </c>
      <c r="AA6704" s="182">
        <v>671.3</v>
      </c>
      <c r="AB6704" s="182">
        <v>21</v>
      </c>
      <c r="AC6704" s="182">
        <v>2</v>
      </c>
      <c r="AD6704" s="182">
        <v>566.9</v>
      </c>
      <c r="AF6704" s="182" t="s">
        <v>12006</v>
      </c>
      <c r="AG6704" s="182" t="s">
        <v>17312</v>
      </c>
      <c r="AH6704" s="182" t="s">
        <v>2993</v>
      </c>
      <c r="AI6704" s="182" t="s">
        <v>17320</v>
      </c>
    </row>
    <row r="6705" spans="25:35" x14ac:dyDescent="0.4">
      <c r="Y6705" s="182" t="s">
        <v>12015</v>
      </c>
      <c r="Z6705" s="182">
        <v>1959</v>
      </c>
      <c r="AA6705" s="182">
        <v>310.2</v>
      </c>
      <c r="AB6705" s="182">
        <v>19</v>
      </c>
      <c r="AC6705" s="182">
        <v>2</v>
      </c>
      <c r="AD6705" s="182">
        <v>310.2</v>
      </c>
      <c r="AF6705" s="182" t="s">
        <v>12007</v>
      </c>
      <c r="AG6705" s="182" t="s">
        <v>17312</v>
      </c>
      <c r="AH6705" s="182" t="s">
        <v>2993</v>
      </c>
      <c r="AI6705" s="182" t="s">
        <v>17315</v>
      </c>
    </row>
    <row r="6706" spans="25:35" x14ac:dyDescent="0.4">
      <c r="Y6706" s="182" t="s">
        <v>2111</v>
      </c>
      <c r="Z6706" s="182">
        <v>1961</v>
      </c>
      <c r="AA6706" s="182">
        <v>1042.8</v>
      </c>
      <c r="AB6706" s="182">
        <v>31</v>
      </c>
      <c r="AC6706" s="182">
        <v>3</v>
      </c>
      <c r="AD6706" s="182">
        <v>966.8</v>
      </c>
      <c r="AF6706" s="182" t="s">
        <v>12008</v>
      </c>
      <c r="AG6706" s="182" t="s">
        <v>17312</v>
      </c>
      <c r="AH6706" s="182" t="s">
        <v>2993</v>
      </c>
      <c r="AI6706" s="182" t="s">
        <v>17315</v>
      </c>
    </row>
    <row r="6707" spans="25:35" x14ac:dyDescent="0.4">
      <c r="Y6707" s="182" t="s">
        <v>12016</v>
      </c>
      <c r="Z6707" s="182">
        <v>1959</v>
      </c>
      <c r="AA6707" s="182">
        <v>309.5</v>
      </c>
      <c r="AB6707" s="182">
        <v>11</v>
      </c>
      <c r="AC6707" s="182">
        <v>2</v>
      </c>
      <c r="AD6707" s="182">
        <v>286.89999999999998</v>
      </c>
      <c r="AF6707" s="182" t="s">
        <v>12009</v>
      </c>
      <c r="AG6707" s="182" t="s">
        <v>17312</v>
      </c>
      <c r="AH6707" s="182" t="s">
        <v>2993</v>
      </c>
      <c r="AI6707" s="182" t="s">
        <v>17320</v>
      </c>
    </row>
    <row r="6708" spans="25:35" x14ac:dyDescent="0.4">
      <c r="Y6708" s="182" t="s">
        <v>12017</v>
      </c>
      <c r="Z6708" s="182">
        <v>1963</v>
      </c>
      <c r="AA6708" s="182">
        <v>1088.5999999999999</v>
      </c>
      <c r="AB6708" s="182">
        <v>45</v>
      </c>
      <c r="AC6708" s="182">
        <v>3</v>
      </c>
      <c r="AD6708" s="182">
        <v>980.5</v>
      </c>
      <c r="AF6708" s="182" t="s">
        <v>2110</v>
      </c>
      <c r="AG6708" s="182" t="s">
        <v>17319</v>
      </c>
      <c r="AH6708" s="182" t="s">
        <v>2993</v>
      </c>
      <c r="AI6708" s="182" t="s">
        <v>17322</v>
      </c>
    </row>
    <row r="6709" spans="25:35" x14ac:dyDescent="0.4">
      <c r="Y6709" s="182" t="s">
        <v>12018</v>
      </c>
      <c r="Z6709" s="182">
        <v>1963</v>
      </c>
      <c r="AA6709" s="182">
        <v>1053.9000000000001</v>
      </c>
      <c r="AB6709" s="182">
        <v>43</v>
      </c>
      <c r="AC6709" s="182">
        <v>3</v>
      </c>
      <c r="AD6709" s="182">
        <v>980.3</v>
      </c>
      <c r="AF6709" s="182" t="s">
        <v>12010</v>
      </c>
      <c r="AG6709" s="182" t="s">
        <v>17312</v>
      </c>
      <c r="AH6709" s="182" t="s">
        <v>2993</v>
      </c>
      <c r="AI6709" s="182" t="s">
        <v>17315</v>
      </c>
    </row>
    <row r="6710" spans="25:35" x14ac:dyDescent="0.4">
      <c r="Y6710" s="182" t="s">
        <v>12019</v>
      </c>
      <c r="Z6710" s="182">
        <v>1958</v>
      </c>
      <c r="AA6710" s="182">
        <v>317.7</v>
      </c>
      <c r="AB6710" s="182">
        <v>15</v>
      </c>
      <c r="AC6710" s="182">
        <v>2</v>
      </c>
      <c r="AD6710" s="182">
        <v>289.60000000000002</v>
      </c>
      <c r="AF6710" s="182" t="s">
        <v>441</v>
      </c>
      <c r="AG6710" s="182" t="s">
        <v>17312</v>
      </c>
      <c r="AH6710" s="182" t="s">
        <v>2993</v>
      </c>
      <c r="AI6710" s="182" t="s">
        <v>17040</v>
      </c>
    </row>
    <row r="6711" spans="25:35" x14ac:dyDescent="0.4">
      <c r="Y6711" s="182" t="s">
        <v>12020</v>
      </c>
      <c r="Z6711" s="182">
        <v>1963</v>
      </c>
      <c r="AA6711" s="182">
        <v>419</v>
      </c>
      <c r="AB6711" s="182">
        <v>21</v>
      </c>
      <c r="AC6711" s="182">
        <v>2</v>
      </c>
      <c r="AD6711" s="182">
        <v>419</v>
      </c>
      <c r="AF6711" s="182" t="s">
        <v>12013</v>
      </c>
      <c r="AG6711" s="182" t="s">
        <v>17312</v>
      </c>
      <c r="AH6711" s="182" t="s">
        <v>17638</v>
      </c>
      <c r="AI6711" s="182" t="s">
        <v>17042</v>
      </c>
    </row>
    <row r="6712" spans="25:35" x14ac:dyDescent="0.4">
      <c r="Y6712" s="182" t="s">
        <v>12021</v>
      </c>
      <c r="Z6712" s="182">
        <v>1960</v>
      </c>
      <c r="AA6712" s="182">
        <v>305.60000000000002</v>
      </c>
      <c r="AB6712" s="182">
        <v>11</v>
      </c>
      <c r="AC6712" s="182">
        <v>2</v>
      </c>
      <c r="AD6712" s="182">
        <v>193.1</v>
      </c>
      <c r="AF6712" s="182" t="s">
        <v>12015</v>
      </c>
      <c r="AG6712" s="182" t="s">
        <v>17312</v>
      </c>
      <c r="AH6712" s="182" t="s">
        <v>2993</v>
      </c>
      <c r="AI6712" s="182" t="s">
        <v>17040</v>
      </c>
    </row>
    <row r="6713" spans="25:35" x14ac:dyDescent="0.4">
      <c r="Y6713" s="182" t="s">
        <v>413</v>
      </c>
      <c r="Z6713" s="182">
        <v>1960</v>
      </c>
      <c r="AA6713" s="182">
        <v>309.3</v>
      </c>
      <c r="AB6713" s="182">
        <v>21</v>
      </c>
      <c r="AC6713" s="182">
        <v>2</v>
      </c>
      <c r="AD6713" s="182">
        <v>309.3</v>
      </c>
      <c r="AF6713" s="182" t="s">
        <v>2111</v>
      </c>
      <c r="AG6713" s="182" t="s">
        <v>17312</v>
      </c>
      <c r="AH6713" s="182" t="s">
        <v>17639</v>
      </c>
      <c r="AI6713" s="182" t="s">
        <v>17042</v>
      </c>
    </row>
    <row r="6714" spans="25:35" x14ac:dyDescent="0.4">
      <c r="Y6714" s="182" t="s">
        <v>12022</v>
      </c>
      <c r="Z6714" s="182">
        <v>1960</v>
      </c>
      <c r="AA6714" s="182">
        <v>493.3</v>
      </c>
      <c r="AB6714" s="182">
        <v>18</v>
      </c>
      <c r="AC6714" s="182">
        <v>2</v>
      </c>
      <c r="AD6714" s="182">
        <v>438.9</v>
      </c>
      <c r="AF6714" s="182" t="s">
        <v>12016</v>
      </c>
      <c r="AG6714" s="182" t="s">
        <v>17312</v>
      </c>
      <c r="AH6714" s="182" t="s">
        <v>17640</v>
      </c>
      <c r="AI6714" s="182" t="s">
        <v>17040</v>
      </c>
    </row>
    <row r="6715" spans="25:35" x14ac:dyDescent="0.4">
      <c r="Y6715" s="182" t="s">
        <v>12023</v>
      </c>
      <c r="Z6715" s="182">
        <v>1960</v>
      </c>
      <c r="AA6715" s="182">
        <v>305</v>
      </c>
      <c r="AB6715" s="182">
        <v>18</v>
      </c>
      <c r="AC6715" s="182">
        <v>2</v>
      </c>
      <c r="AD6715" s="182">
        <v>289.8</v>
      </c>
      <c r="AF6715" s="182" t="s">
        <v>12017</v>
      </c>
      <c r="AG6715" s="182" t="s">
        <v>17312</v>
      </c>
      <c r="AH6715" s="182" t="s">
        <v>17641</v>
      </c>
      <c r="AI6715" s="182" t="s">
        <v>17042</v>
      </c>
    </row>
    <row r="6716" spans="25:35" x14ac:dyDescent="0.4">
      <c r="Y6716" s="182" t="s">
        <v>12024</v>
      </c>
      <c r="Z6716" s="182">
        <v>1961</v>
      </c>
      <c r="AA6716" s="182">
        <v>278.5</v>
      </c>
      <c r="AB6716" s="182">
        <v>8</v>
      </c>
      <c r="AC6716" s="182">
        <v>2</v>
      </c>
      <c r="AD6716" s="182">
        <v>192.2</v>
      </c>
      <c r="AF6716" s="182" t="s">
        <v>12018</v>
      </c>
      <c r="AG6716" s="182" t="s">
        <v>17312</v>
      </c>
      <c r="AH6716" s="182" t="s">
        <v>17642</v>
      </c>
      <c r="AI6716" s="182" t="s">
        <v>17042</v>
      </c>
    </row>
    <row r="6717" spans="25:35" x14ac:dyDescent="0.4">
      <c r="Y6717" s="182" t="s">
        <v>12026</v>
      </c>
      <c r="Z6717" s="182">
        <v>1960</v>
      </c>
      <c r="AA6717" s="182">
        <v>317.5</v>
      </c>
      <c r="AB6717" s="182">
        <v>15</v>
      </c>
      <c r="AC6717" s="182">
        <v>2</v>
      </c>
      <c r="AD6717" s="182">
        <v>294.3</v>
      </c>
      <c r="AF6717" s="182" t="s">
        <v>12019</v>
      </c>
      <c r="AG6717" s="182" t="s">
        <v>17312</v>
      </c>
      <c r="AH6717" s="182" t="s">
        <v>17643</v>
      </c>
      <c r="AI6717" s="182" t="s">
        <v>17040</v>
      </c>
    </row>
    <row r="6718" spans="25:35" x14ac:dyDescent="0.4">
      <c r="Y6718" s="182" t="s">
        <v>12027</v>
      </c>
      <c r="Z6718" s="182">
        <v>1960</v>
      </c>
      <c r="AA6718" s="182">
        <v>486.6</v>
      </c>
      <c r="AB6718" s="182">
        <v>21</v>
      </c>
      <c r="AC6718" s="182">
        <v>2</v>
      </c>
      <c r="AD6718" s="182">
        <v>429.2</v>
      </c>
      <c r="AF6718" s="182" t="s">
        <v>12020</v>
      </c>
      <c r="AG6718" s="182" t="s">
        <v>17312</v>
      </c>
      <c r="AH6718" s="182" t="s">
        <v>2993</v>
      </c>
      <c r="AI6718" s="182" t="s">
        <v>17040</v>
      </c>
    </row>
    <row r="6719" spans="25:35" x14ac:dyDescent="0.4">
      <c r="Y6719" s="182" t="s">
        <v>12028</v>
      </c>
      <c r="Z6719" s="182">
        <v>2017</v>
      </c>
      <c r="AA6719" s="182">
        <v>5684.6</v>
      </c>
      <c r="AB6719" s="182">
        <v>48</v>
      </c>
      <c r="AC6719" s="182">
        <v>7</v>
      </c>
      <c r="AD6719" s="182">
        <v>3918.7</v>
      </c>
      <c r="AF6719" s="182" t="s">
        <v>12021</v>
      </c>
      <c r="AG6719" s="182" t="s">
        <v>17312</v>
      </c>
      <c r="AH6719" s="182" t="s">
        <v>17644</v>
      </c>
      <c r="AI6719" s="182" t="s">
        <v>17040</v>
      </c>
    </row>
    <row r="6720" spans="25:35" x14ac:dyDescent="0.4">
      <c r="Y6720" s="182" t="s">
        <v>12029</v>
      </c>
      <c r="Z6720" s="182">
        <v>1972</v>
      </c>
      <c r="AA6720" s="182">
        <v>497.6</v>
      </c>
      <c r="AB6720" s="182">
        <v>21</v>
      </c>
      <c r="AC6720" s="182">
        <v>2</v>
      </c>
      <c r="AD6720" s="182">
        <v>497.6</v>
      </c>
      <c r="AF6720" s="182" t="s">
        <v>413</v>
      </c>
      <c r="AG6720" s="182" t="s">
        <v>17312</v>
      </c>
      <c r="AH6720" s="182" t="s">
        <v>2993</v>
      </c>
      <c r="AI6720" s="182" t="s">
        <v>17040</v>
      </c>
    </row>
    <row r="6721" spans="25:35" x14ac:dyDescent="0.4">
      <c r="Y6721" s="182" t="s">
        <v>12030</v>
      </c>
      <c r="Z6721" s="182">
        <v>1967</v>
      </c>
      <c r="AA6721" s="182">
        <v>1266</v>
      </c>
      <c r="AB6721" s="182">
        <v>200</v>
      </c>
      <c r="AC6721" s="182">
        <v>5</v>
      </c>
      <c r="AD6721" s="182">
        <v>1266</v>
      </c>
      <c r="AF6721" s="182" t="s">
        <v>12022</v>
      </c>
      <c r="AG6721" s="182" t="s">
        <v>17312</v>
      </c>
      <c r="AH6721" s="182" t="s">
        <v>17645</v>
      </c>
      <c r="AI6721" s="182" t="s">
        <v>17042</v>
      </c>
    </row>
    <row r="6722" spans="25:35" x14ac:dyDescent="0.4">
      <c r="Y6722" s="182" t="s">
        <v>2112</v>
      </c>
      <c r="Z6722" s="182">
        <v>1968</v>
      </c>
      <c r="AA6722" s="182">
        <v>5150.3999999999996</v>
      </c>
      <c r="AB6722" s="182">
        <v>250</v>
      </c>
      <c r="AC6722" s="182">
        <v>5</v>
      </c>
      <c r="AD6722" s="182">
        <v>5150.3999999999996</v>
      </c>
      <c r="AF6722" s="182" t="s">
        <v>12023</v>
      </c>
      <c r="AG6722" s="182" t="s">
        <v>17312</v>
      </c>
      <c r="AH6722" s="182" t="s">
        <v>17646</v>
      </c>
      <c r="AI6722" s="182" t="s">
        <v>17040</v>
      </c>
    </row>
    <row r="6723" spans="25:35" x14ac:dyDescent="0.4">
      <c r="Y6723" s="182" t="s">
        <v>12033</v>
      </c>
      <c r="Z6723" s="182">
        <v>2003</v>
      </c>
      <c r="AA6723" s="182">
        <v>4221.6000000000004</v>
      </c>
      <c r="AB6723" s="182">
        <v>127</v>
      </c>
      <c r="AC6723" s="182">
        <v>9</v>
      </c>
      <c r="AD6723" s="182">
        <v>4221.6000000000004</v>
      </c>
      <c r="AF6723" s="182" t="s">
        <v>12024</v>
      </c>
      <c r="AG6723" s="182" t="s">
        <v>17312</v>
      </c>
      <c r="AH6723" s="182" t="s">
        <v>17647</v>
      </c>
      <c r="AI6723" s="182" t="s">
        <v>17040</v>
      </c>
    </row>
    <row r="6724" spans="25:35" x14ac:dyDescent="0.4">
      <c r="Y6724" s="182" t="s">
        <v>2113</v>
      </c>
      <c r="Z6724" s="182">
        <v>1994</v>
      </c>
      <c r="AA6724" s="182">
        <v>3171.4</v>
      </c>
      <c r="AB6724" s="182">
        <v>122</v>
      </c>
      <c r="AC6724" s="182">
        <v>9</v>
      </c>
      <c r="AD6724" s="182">
        <v>3171.4</v>
      </c>
      <c r="AF6724" s="182" t="s">
        <v>12026</v>
      </c>
      <c r="AG6724" s="182" t="s">
        <v>17312</v>
      </c>
      <c r="AH6724" s="182" t="s">
        <v>2993</v>
      </c>
      <c r="AI6724" s="182" t="s">
        <v>17040</v>
      </c>
    </row>
    <row r="6725" spans="25:35" x14ac:dyDescent="0.4">
      <c r="Y6725" s="182" t="s">
        <v>12034</v>
      </c>
      <c r="Z6725" s="182">
        <v>1987</v>
      </c>
      <c r="AA6725" s="182">
        <v>5326.3</v>
      </c>
      <c r="AB6725" s="182">
        <v>153</v>
      </c>
      <c r="AC6725" s="182">
        <v>5</v>
      </c>
      <c r="AD6725" s="182">
        <v>3976.7</v>
      </c>
      <c r="AF6725" s="182" t="s">
        <v>12027</v>
      </c>
      <c r="AG6725" s="182" t="s">
        <v>17312</v>
      </c>
      <c r="AH6725" s="182" t="s">
        <v>17648</v>
      </c>
      <c r="AI6725" s="182" t="s">
        <v>17042</v>
      </c>
    </row>
    <row r="6726" spans="25:35" x14ac:dyDescent="0.4">
      <c r="Y6726" s="182" t="s">
        <v>12036</v>
      </c>
      <c r="Z6726" s="182">
        <v>1971</v>
      </c>
      <c r="AA6726" s="182">
        <v>4448.1000000000004</v>
      </c>
      <c r="AB6726" s="182">
        <v>147</v>
      </c>
      <c r="AC6726" s="182">
        <v>5</v>
      </c>
      <c r="AD6726" s="182">
        <v>3674.5</v>
      </c>
      <c r="AF6726" s="182" t="s">
        <v>12028</v>
      </c>
      <c r="AG6726" s="182" t="s">
        <v>17312</v>
      </c>
      <c r="AH6726" s="182" t="s">
        <v>2993</v>
      </c>
      <c r="AI6726" s="182" t="s">
        <v>17322</v>
      </c>
    </row>
    <row r="6727" spans="25:35" x14ac:dyDescent="0.4">
      <c r="Y6727" s="182" t="s">
        <v>12037</v>
      </c>
      <c r="Z6727" s="182">
        <v>1969</v>
      </c>
      <c r="AA6727" s="182">
        <v>4354.3</v>
      </c>
      <c r="AB6727" s="182">
        <v>148</v>
      </c>
      <c r="AC6727" s="182">
        <v>5</v>
      </c>
      <c r="AD6727" s="182">
        <v>3404.9</v>
      </c>
      <c r="AF6727" s="182" t="s">
        <v>12029</v>
      </c>
      <c r="AG6727" s="182" t="s">
        <v>17312</v>
      </c>
      <c r="AH6727" s="182" t="s">
        <v>2993</v>
      </c>
      <c r="AI6727" s="182" t="s">
        <v>17042</v>
      </c>
    </row>
    <row r="6728" spans="25:35" x14ac:dyDescent="0.4">
      <c r="Y6728" s="182" t="s">
        <v>12038</v>
      </c>
      <c r="Z6728" s="182">
        <v>1973</v>
      </c>
      <c r="AA6728" s="182">
        <v>5668</v>
      </c>
      <c r="AB6728" s="182">
        <v>193</v>
      </c>
      <c r="AC6728" s="182">
        <v>5</v>
      </c>
      <c r="AD6728" s="182">
        <v>5668</v>
      </c>
      <c r="AF6728" s="182" t="s">
        <v>12030</v>
      </c>
      <c r="AG6728" s="182" t="s">
        <v>17312</v>
      </c>
      <c r="AH6728" s="182" t="s">
        <v>2993</v>
      </c>
      <c r="AI6728" s="182" t="s">
        <v>17040</v>
      </c>
    </row>
    <row r="6729" spans="25:35" x14ac:dyDescent="0.4">
      <c r="Y6729" s="182" t="s">
        <v>2114</v>
      </c>
      <c r="Z6729" s="182">
        <v>1977</v>
      </c>
      <c r="AA6729" s="182">
        <v>3443.3</v>
      </c>
      <c r="AB6729" s="182">
        <v>137</v>
      </c>
      <c r="AC6729" s="182">
        <v>5</v>
      </c>
      <c r="AD6729" s="182">
        <v>3443.3</v>
      </c>
      <c r="AF6729" s="182" t="s">
        <v>2112</v>
      </c>
      <c r="AG6729" s="182" t="s">
        <v>17312</v>
      </c>
      <c r="AH6729" s="182" t="s">
        <v>2993</v>
      </c>
      <c r="AI6729" s="182" t="s">
        <v>17042</v>
      </c>
    </row>
    <row r="6730" spans="25:35" x14ac:dyDescent="0.4">
      <c r="Y6730" s="182" t="s">
        <v>12039</v>
      </c>
      <c r="Z6730" s="182">
        <v>1967</v>
      </c>
      <c r="AA6730" s="182">
        <v>3672.6</v>
      </c>
      <c r="AB6730" s="182">
        <v>208</v>
      </c>
      <c r="AC6730" s="182">
        <v>5</v>
      </c>
      <c r="AD6730" s="182">
        <v>2859.5</v>
      </c>
      <c r="AF6730" s="182" t="s">
        <v>12033</v>
      </c>
      <c r="AG6730" s="182" t="s">
        <v>17312</v>
      </c>
      <c r="AH6730" s="182" t="s">
        <v>17649</v>
      </c>
      <c r="AI6730" s="182" t="s">
        <v>17040</v>
      </c>
    </row>
    <row r="6731" spans="25:35" x14ac:dyDescent="0.4">
      <c r="Y6731" s="182" t="s">
        <v>12040</v>
      </c>
      <c r="Z6731" s="182">
        <v>1934</v>
      </c>
      <c r="AA6731" s="182">
        <v>3106.06</v>
      </c>
      <c r="AB6731" s="182">
        <v>138</v>
      </c>
      <c r="AC6731" s="182">
        <v>4</v>
      </c>
      <c r="AD6731" s="182">
        <v>3106.06</v>
      </c>
      <c r="AF6731" s="182" t="s">
        <v>2113</v>
      </c>
      <c r="AG6731" s="182" t="s">
        <v>17312</v>
      </c>
      <c r="AH6731" s="182" t="s">
        <v>2993</v>
      </c>
      <c r="AI6731" s="182" t="s">
        <v>17040</v>
      </c>
    </row>
    <row r="6732" spans="25:35" x14ac:dyDescent="0.4">
      <c r="Y6732" s="182" t="s">
        <v>12042</v>
      </c>
      <c r="Z6732" s="182">
        <v>1933</v>
      </c>
      <c r="AA6732" s="182">
        <v>4196.5600000000004</v>
      </c>
      <c r="AB6732" s="182">
        <v>132</v>
      </c>
      <c r="AC6732" s="182">
        <v>4</v>
      </c>
      <c r="AD6732" s="182">
        <v>3273.06</v>
      </c>
      <c r="AF6732" s="182" t="s">
        <v>12034</v>
      </c>
      <c r="AG6732" s="182" t="s">
        <v>17312</v>
      </c>
      <c r="AH6732" s="182" t="s">
        <v>2993</v>
      </c>
      <c r="AI6732" s="182" t="s">
        <v>17320</v>
      </c>
    </row>
    <row r="6733" spans="25:35" x14ac:dyDescent="0.4">
      <c r="Y6733" s="182" t="s">
        <v>12044</v>
      </c>
      <c r="Z6733" s="182">
        <v>1917</v>
      </c>
      <c r="AA6733" s="182">
        <v>512.29999999999995</v>
      </c>
      <c r="AB6733" s="182">
        <v>29</v>
      </c>
      <c r="AC6733" s="182">
        <v>2</v>
      </c>
      <c r="AD6733" s="182">
        <v>512.29999999999995</v>
      </c>
      <c r="AF6733" s="182" t="s">
        <v>12036</v>
      </c>
      <c r="AG6733" s="182" t="s">
        <v>17312</v>
      </c>
      <c r="AH6733" s="182" t="s">
        <v>2993</v>
      </c>
      <c r="AI6733" s="182" t="s">
        <v>17315</v>
      </c>
    </row>
    <row r="6734" spans="25:35" x14ac:dyDescent="0.4">
      <c r="Y6734" s="182" t="s">
        <v>2115</v>
      </c>
      <c r="Z6734" s="182">
        <v>1917</v>
      </c>
      <c r="AA6734" s="182">
        <v>367.7</v>
      </c>
      <c r="AB6734" s="182">
        <v>23</v>
      </c>
      <c r="AC6734" s="182">
        <v>2</v>
      </c>
      <c r="AD6734" s="182">
        <v>367.7</v>
      </c>
      <c r="AF6734" s="182" t="s">
        <v>12037</v>
      </c>
      <c r="AG6734" s="182" t="s">
        <v>17312</v>
      </c>
      <c r="AH6734" s="182" t="s">
        <v>2993</v>
      </c>
      <c r="AI6734" s="182" t="s">
        <v>17315</v>
      </c>
    </row>
    <row r="6735" spans="25:35" x14ac:dyDescent="0.4">
      <c r="Y6735" s="182" t="s">
        <v>12045</v>
      </c>
      <c r="Z6735" s="182">
        <v>1928</v>
      </c>
      <c r="AA6735" s="182">
        <v>300</v>
      </c>
      <c r="AB6735" s="182">
        <v>16</v>
      </c>
      <c r="AC6735" s="182">
        <v>2</v>
      </c>
      <c r="AD6735" s="182">
        <v>271.3</v>
      </c>
      <c r="AF6735" s="182" t="s">
        <v>2114</v>
      </c>
      <c r="AG6735" s="182" t="s">
        <v>17312</v>
      </c>
      <c r="AH6735" s="182" t="s">
        <v>2993</v>
      </c>
      <c r="AI6735" s="182" t="s">
        <v>17315</v>
      </c>
    </row>
    <row r="6736" spans="25:35" x14ac:dyDescent="0.4">
      <c r="Y6736" s="182" t="s">
        <v>414</v>
      </c>
      <c r="Z6736" s="182">
        <v>1992</v>
      </c>
      <c r="AA6736" s="182">
        <v>1035.8</v>
      </c>
      <c r="AB6736" s="182">
        <v>35</v>
      </c>
      <c r="AC6736" s="182">
        <v>3</v>
      </c>
      <c r="AD6736" s="182">
        <v>1035.8</v>
      </c>
      <c r="AF6736" s="182" t="s">
        <v>12038</v>
      </c>
      <c r="AG6736" s="182" t="s">
        <v>17312</v>
      </c>
      <c r="AH6736" s="182" t="s">
        <v>2993</v>
      </c>
      <c r="AI6736" s="182" t="s">
        <v>17320</v>
      </c>
    </row>
    <row r="6737" spans="25:35" x14ac:dyDescent="0.4">
      <c r="Y6737" s="182" t="s">
        <v>12046</v>
      </c>
      <c r="Z6737" s="182">
        <v>1917</v>
      </c>
      <c r="AA6737" s="182">
        <v>772</v>
      </c>
      <c r="AB6737" s="182">
        <v>31</v>
      </c>
      <c r="AC6737" s="182">
        <v>2</v>
      </c>
      <c r="AD6737" s="182">
        <v>772</v>
      </c>
      <c r="AF6737" s="182" t="s">
        <v>12039</v>
      </c>
      <c r="AG6737" s="182" t="s">
        <v>17312</v>
      </c>
      <c r="AH6737" s="182" t="s">
        <v>2993</v>
      </c>
      <c r="AI6737" s="182" t="s">
        <v>17315</v>
      </c>
    </row>
    <row r="6738" spans="25:35" x14ac:dyDescent="0.4">
      <c r="Y6738" s="182" t="s">
        <v>12047</v>
      </c>
      <c r="Z6738" s="182">
        <v>1882</v>
      </c>
      <c r="AA6738" s="182">
        <v>260.3</v>
      </c>
      <c r="AB6738" s="182">
        <v>21</v>
      </c>
      <c r="AC6738" s="182">
        <v>1</v>
      </c>
      <c r="AD6738" s="182">
        <v>260.3</v>
      </c>
      <c r="AF6738" s="182" t="s">
        <v>12040</v>
      </c>
      <c r="AG6738" s="182" t="s">
        <v>17312</v>
      </c>
      <c r="AH6738" s="182" t="s">
        <v>2993</v>
      </c>
      <c r="AI6738" s="182" t="s">
        <v>17320</v>
      </c>
    </row>
    <row r="6739" spans="25:35" x14ac:dyDescent="0.4">
      <c r="Y6739" s="182" t="s">
        <v>12048</v>
      </c>
      <c r="Z6739" s="182">
        <v>1977</v>
      </c>
      <c r="AA6739" s="182">
        <v>3517.8</v>
      </c>
      <c r="AB6739" s="182">
        <v>120</v>
      </c>
      <c r="AC6739" s="182">
        <v>5</v>
      </c>
      <c r="AD6739" s="182">
        <v>1867.2</v>
      </c>
      <c r="AF6739" s="182" t="s">
        <v>12042</v>
      </c>
      <c r="AG6739" s="182" t="s">
        <v>17312</v>
      </c>
      <c r="AH6739" s="182" t="s">
        <v>2993</v>
      </c>
      <c r="AI6739" s="182" t="s">
        <v>17320</v>
      </c>
    </row>
    <row r="6740" spans="25:35" x14ac:dyDescent="0.4">
      <c r="Y6740" s="182" t="s">
        <v>12049</v>
      </c>
      <c r="Z6740" s="182">
        <v>1956</v>
      </c>
      <c r="AA6740" s="182">
        <v>1015.2</v>
      </c>
      <c r="AB6740" s="182">
        <v>14</v>
      </c>
      <c r="AC6740" s="182">
        <v>3</v>
      </c>
      <c r="AD6740" s="182">
        <v>923.95</v>
      </c>
      <c r="AF6740" s="182" t="s">
        <v>12044</v>
      </c>
      <c r="AG6740" s="182" t="s">
        <v>17327</v>
      </c>
      <c r="AH6740" s="182" t="s">
        <v>2993</v>
      </c>
      <c r="AI6740" s="182" t="s">
        <v>17040</v>
      </c>
    </row>
    <row r="6741" spans="25:35" x14ac:dyDescent="0.4">
      <c r="Y6741" s="182" t="s">
        <v>12051</v>
      </c>
      <c r="Z6741" s="182">
        <v>1957</v>
      </c>
      <c r="AA6741" s="182">
        <v>1567</v>
      </c>
      <c r="AB6741" s="182">
        <v>35</v>
      </c>
      <c r="AC6741" s="182">
        <v>3</v>
      </c>
      <c r="AD6741" s="182">
        <v>973.7</v>
      </c>
      <c r="AF6741" s="182" t="s">
        <v>2115</v>
      </c>
      <c r="AG6741" s="182" t="s">
        <v>17312</v>
      </c>
      <c r="AH6741" s="182" t="s">
        <v>2993</v>
      </c>
      <c r="AI6741" s="182" t="s">
        <v>17040</v>
      </c>
    </row>
    <row r="6742" spans="25:35" x14ac:dyDescent="0.4">
      <c r="Y6742" s="182" t="s">
        <v>12052</v>
      </c>
      <c r="Z6742" s="182">
        <v>1960</v>
      </c>
      <c r="AA6742" s="182">
        <v>872.9</v>
      </c>
      <c r="AB6742" s="182">
        <v>33</v>
      </c>
      <c r="AC6742" s="182">
        <v>3</v>
      </c>
      <c r="AD6742" s="182">
        <v>872.9</v>
      </c>
      <c r="AF6742" s="182" t="s">
        <v>12045</v>
      </c>
      <c r="AG6742" s="182" t="s">
        <v>17323</v>
      </c>
      <c r="AH6742" s="182" t="s">
        <v>2993</v>
      </c>
      <c r="AI6742" s="182" t="s">
        <v>17040</v>
      </c>
    </row>
    <row r="6743" spans="25:35" x14ac:dyDescent="0.4">
      <c r="Y6743" s="182" t="s">
        <v>12054</v>
      </c>
      <c r="Z6743" s="182">
        <v>1955</v>
      </c>
      <c r="AA6743" s="182">
        <v>623.4</v>
      </c>
      <c r="AB6743" s="182">
        <v>29</v>
      </c>
      <c r="AC6743" s="182">
        <v>2</v>
      </c>
      <c r="AD6743" s="182">
        <v>623.4</v>
      </c>
      <c r="AF6743" s="182" t="s">
        <v>414</v>
      </c>
      <c r="AG6743" s="182" t="s">
        <v>17312</v>
      </c>
      <c r="AH6743" s="182" t="s">
        <v>2993</v>
      </c>
      <c r="AI6743" s="182" t="s">
        <v>17042</v>
      </c>
    </row>
    <row r="6744" spans="25:35" x14ac:dyDescent="0.4">
      <c r="Y6744" s="182" t="s">
        <v>12055</v>
      </c>
      <c r="Z6744" s="182">
        <v>1960</v>
      </c>
      <c r="AA6744" s="182">
        <v>692.6</v>
      </c>
      <c r="AB6744" s="182">
        <v>45</v>
      </c>
      <c r="AC6744" s="182">
        <v>3</v>
      </c>
      <c r="AD6744" s="182">
        <v>692.6</v>
      </c>
      <c r="AF6744" s="182" t="s">
        <v>12046</v>
      </c>
      <c r="AG6744" s="182" t="s">
        <v>17312</v>
      </c>
      <c r="AH6744" s="182" t="s">
        <v>2993</v>
      </c>
      <c r="AI6744" s="182" t="s">
        <v>17322</v>
      </c>
    </row>
    <row r="6745" spans="25:35" x14ac:dyDescent="0.4">
      <c r="Y6745" s="182" t="s">
        <v>12056</v>
      </c>
      <c r="Z6745" s="182">
        <v>1950</v>
      </c>
      <c r="AA6745" s="182">
        <v>360.6</v>
      </c>
      <c r="AB6745" s="182">
        <v>18</v>
      </c>
      <c r="AC6745" s="182">
        <v>2</v>
      </c>
      <c r="AD6745" s="182">
        <v>360.6</v>
      </c>
      <c r="AF6745" s="182" t="s">
        <v>12047</v>
      </c>
      <c r="AG6745" s="182" t="s">
        <v>17327</v>
      </c>
      <c r="AH6745" s="182" t="s">
        <v>2993</v>
      </c>
      <c r="AI6745" s="182" t="s">
        <v>17322</v>
      </c>
    </row>
    <row r="6746" spans="25:35" x14ac:dyDescent="0.4">
      <c r="Y6746" s="182" t="s">
        <v>12058</v>
      </c>
      <c r="Z6746" s="182">
        <v>1978</v>
      </c>
      <c r="AA6746" s="182">
        <v>3874</v>
      </c>
      <c r="AB6746" s="182">
        <v>236</v>
      </c>
      <c r="AC6746" s="182">
        <v>5</v>
      </c>
      <c r="AD6746" s="182">
        <v>3874</v>
      </c>
      <c r="AF6746" s="182" t="s">
        <v>12048</v>
      </c>
      <c r="AG6746" s="182" t="s">
        <v>17312</v>
      </c>
      <c r="AH6746" s="182" t="s">
        <v>2993</v>
      </c>
      <c r="AI6746" s="182" t="s">
        <v>17315</v>
      </c>
    </row>
    <row r="6747" spans="25:35" x14ac:dyDescent="0.4">
      <c r="Y6747" s="182" t="s">
        <v>407</v>
      </c>
      <c r="Z6747" s="182">
        <v>1950</v>
      </c>
      <c r="AA6747" s="182">
        <v>393.9</v>
      </c>
      <c r="AB6747" s="182">
        <v>13</v>
      </c>
      <c r="AC6747" s="182">
        <v>2</v>
      </c>
      <c r="AD6747" s="182">
        <v>393.9</v>
      </c>
      <c r="AF6747" s="182" t="s">
        <v>12049</v>
      </c>
      <c r="AG6747" s="182" t="s">
        <v>17312</v>
      </c>
      <c r="AH6747" s="182" t="s">
        <v>2993</v>
      </c>
      <c r="AI6747" s="182" t="s">
        <v>17042</v>
      </c>
    </row>
    <row r="6748" spans="25:35" x14ac:dyDescent="0.4">
      <c r="Y6748" s="182" t="s">
        <v>12059</v>
      </c>
      <c r="Z6748" s="182">
        <v>1950</v>
      </c>
      <c r="AA6748" s="182">
        <v>362.7</v>
      </c>
      <c r="AB6748" s="182">
        <v>14</v>
      </c>
      <c r="AC6748" s="182">
        <v>2</v>
      </c>
      <c r="AD6748" s="182">
        <v>362.7</v>
      </c>
      <c r="AF6748" s="182" t="s">
        <v>12051</v>
      </c>
      <c r="AG6748" s="182" t="s">
        <v>17312</v>
      </c>
      <c r="AH6748" s="182" t="s">
        <v>2993</v>
      </c>
      <c r="AI6748" s="182" t="s">
        <v>17322</v>
      </c>
    </row>
    <row r="6749" spans="25:35" x14ac:dyDescent="0.4">
      <c r="Y6749" s="182" t="s">
        <v>12060</v>
      </c>
      <c r="Z6749" s="182">
        <v>1958</v>
      </c>
      <c r="AA6749" s="182">
        <v>442.7</v>
      </c>
      <c r="AB6749" s="182">
        <v>14</v>
      </c>
      <c r="AC6749" s="182">
        <v>2</v>
      </c>
      <c r="AD6749" s="182">
        <v>442.7</v>
      </c>
      <c r="AF6749" s="182" t="s">
        <v>12052</v>
      </c>
      <c r="AG6749" s="182" t="s">
        <v>17312</v>
      </c>
      <c r="AH6749" s="182" t="s">
        <v>2993</v>
      </c>
      <c r="AI6749" s="182" t="s">
        <v>17042</v>
      </c>
    </row>
    <row r="6750" spans="25:35" x14ac:dyDescent="0.4">
      <c r="Y6750" s="182" t="s">
        <v>12062</v>
      </c>
      <c r="Z6750" s="182">
        <v>1958</v>
      </c>
      <c r="AA6750" s="182">
        <v>602.6</v>
      </c>
      <c r="AB6750" s="182">
        <v>16</v>
      </c>
      <c r="AC6750" s="182">
        <v>2</v>
      </c>
      <c r="AD6750" s="182">
        <v>300.58</v>
      </c>
      <c r="AF6750" s="182" t="s">
        <v>12054</v>
      </c>
      <c r="AG6750" s="182" t="s">
        <v>17312</v>
      </c>
      <c r="AH6750" s="182" t="s">
        <v>2993</v>
      </c>
      <c r="AI6750" s="182" t="s">
        <v>17042</v>
      </c>
    </row>
    <row r="6751" spans="25:35" x14ac:dyDescent="0.4">
      <c r="Y6751" s="182" t="s">
        <v>455</v>
      </c>
      <c r="Z6751" s="182">
        <v>1958</v>
      </c>
      <c r="AA6751" s="182">
        <v>456.5</v>
      </c>
      <c r="AB6751" s="182">
        <v>19</v>
      </c>
      <c r="AC6751" s="182">
        <v>2</v>
      </c>
      <c r="AD6751" s="182">
        <v>456.5</v>
      </c>
      <c r="AF6751" s="182" t="s">
        <v>12055</v>
      </c>
      <c r="AG6751" s="182" t="s">
        <v>17312</v>
      </c>
      <c r="AH6751" s="182" t="s">
        <v>2993</v>
      </c>
      <c r="AI6751" s="182" t="s">
        <v>17042</v>
      </c>
    </row>
    <row r="6752" spans="25:35" x14ac:dyDescent="0.4">
      <c r="Y6752" s="182" t="s">
        <v>12064</v>
      </c>
      <c r="Z6752" s="182">
        <v>1953</v>
      </c>
      <c r="AA6752" s="182">
        <v>768</v>
      </c>
      <c r="AB6752" s="182">
        <v>21</v>
      </c>
      <c r="AC6752" s="182">
        <v>2</v>
      </c>
      <c r="AD6752" s="182">
        <v>768</v>
      </c>
      <c r="AF6752" s="182" t="s">
        <v>12056</v>
      </c>
      <c r="AG6752" s="182" t="s">
        <v>17312</v>
      </c>
      <c r="AH6752" s="182" t="s">
        <v>2993</v>
      </c>
      <c r="AI6752" s="182" t="s">
        <v>17040</v>
      </c>
    </row>
    <row r="6753" spans="25:35" x14ac:dyDescent="0.4">
      <c r="Y6753" s="182" t="s">
        <v>442</v>
      </c>
      <c r="Z6753" s="182">
        <v>1954</v>
      </c>
      <c r="AA6753" s="182">
        <v>890.5</v>
      </c>
      <c r="AB6753" s="182">
        <v>24</v>
      </c>
      <c r="AC6753" s="182">
        <v>2</v>
      </c>
      <c r="AD6753" s="182">
        <v>564.5</v>
      </c>
      <c r="AF6753" s="182" t="s">
        <v>12058</v>
      </c>
      <c r="AG6753" s="182" t="s">
        <v>17312</v>
      </c>
      <c r="AH6753" s="182" t="s">
        <v>2993</v>
      </c>
      <c r="AI6753" s="182" t="s">
        <v>17314</v>
      </c>
    </row>
    <row r="6754" spans="25:35" x14ac:dyDescent="0.4">
      <c r="Y6754" s="182" t="s">
        <v>12065</v>
      </c>
      <c r="Z6754" s="182">
        <v>1970</v>
      </c>
      <c r="AA6754" s="182">
        <v>3300</v>
      </c>
      <c r="AB6754" s="182">
        <v>182</v>
      </c>
      <c r="AC6754" s="182">
        <v>5</v>
      </c>
      <c r="AD6754" s="182">
        <v>3300</v>
      </c>
      <c r="AF6754" s="182" t="s">
        <v>407</v>
      </c>
      <c r="AG6754" s="182" t="s">
        <v>17312</v>
      </c>
      <c r="AH6754" s="182" t="s">
        <v>2993</v>
      </c>
      <c r="AI6754" s="182" t="s">
        <v>17040</v>
      </c>
    </row>
    <row r="6755" spans="25:35" x14ac:dyDescent="0.4">
      <c r="Y6755" s="182" t="s">
        <v>12066</v>
      </c>
      <c r="Z6755" s="182">
        <v>1963</v>
      </c>
      <c r="AA6755" s="182">
        <v>1925.2</v>
      </c>
      <c r="AB6755" s="182">
        <v>120</v>
      </c>
      <c r="AC6755" s="182">
        <v>4</v>
      </c>
      <c r="AD6755" s="182">
        <v>1297.5</v>
      </c>
      <c r="AF6755" s="182" t="s">
        <v>12059</v>
      </c>
      <c r="AG6755" s="182" t="s">
        <v>17312</v>
      </c>
      <c r="AH6755" s="182" t="s">
        <v>2993</v>
      </c>
      <c r="AI6755" s="182" t="s">
        <v>17040</v>
      </c>
    </row>
    <row r="6756" spans="25:35" x14ac:dyDescent="0.4">
      <c r="Y6756" s="182" t="s">
        <v>12068</v>
      </c>
      <c r="Z6756" s="182">
        <v>1958</v>
      </c>
      <c r="AA6756" s="182">
        <v>500.8</v>
      </c>
      <c r="AB6756" s="182">
        <v>23</v>
      </c>
      <c r="AC6756" s="182">
        <v>2</v>
      </c>
      <c r="AD6756" s="182">
        <v>500.8</v>
      </c>
      <c r="AF6756" s="182" t="s">
        <v>12060</v>
      </c>
      <c r="AG6756" s="182" t="s">
        <v>17312</v>
      </c>
      <c r="AH6756" s="182" t="s">
        <v>2993</v>
      </c>
      <c r="AI6756" s="182" t="s">
        <v>17042</v>
      </c>
    </row>
    <row r="6757" spans="25:35" x14ac:dyDescent="0.4">
      <c r="Y6757" s="182" t="s">
        <v>12069</v>
      </c>
      <c r="Z6757" s="182">
        <v>1964</v>
      </c>
      <c r="AA6757" s="182">
        <v>3024.2</v>
      </c>
      <c r="AB6757" s="182">
        <v>114</v>
      </c>
      <c r="AC6757" s="182">
        <v>5</v>
      </c>
      <c r="AD6757" s="182">
        <v>3024.2</v>
      </c>
      <c r="AF6757" s="182" t="s">
        <v>12062</v>
      </c>
      <c r="AG6757" s="182" t="s">
        <v>17312</v>
      </c>
      <c r="AH6757" s="182" t="s">
        <v>2993</v>
      </c>
      <c r="AI6757" s="182" t="s">
        <v>17042</v>
      </c>
    </row>
    <row r="6758" spans="25:35" x14ac:dyDescent="0.4">
      <c r="Y6758" s="182" t="s">
        <v>12070</v>
      </c>
      <c r="Z6758" s="182">
        <v>1941</v>
      </c>
      <c r="AA6758" s="182">
        <v>481.3</v>
      </c>
      <c r="AB6758" s="182">
        <v>36</v>
      </c>
      <c r="AC6758" s="182">
        <v>2</v>
      </c>
      <c r="AD6758" s="182">
        <v>322.7</v>
      </c>
      <c r="AF6758" s="182" t="s">
        <v>455</v>
      </c>
      <c r="AG6758" s="182" t="s">
        <v>17312</v>
      </c>
      <c r="AH6758" s="182" t="s">
        <v>2993</v>
      </c>
      <c r="AI6758" s="182" t="s">
        <v>17042</v>
      </c>
    </row>
    <row r="6759" spans="25:35" x14ac:dyDescent="0.4">
      <c r="Y6759" s="182" t="s">
        <v>12071</v>
      </c>
      <c r="Z6759" s="182">
        <v>1960</v>
      </c>
      <c r="AA6759" s="182">
        <v>1357.5</v>
      </c>
      <c r="AB6759" s="182">
        <v>57</v>
      </c>
      <c r="AC6759" s="182">
        <v>4</v>
      </c>
      <c r="AD6759" s="182">
        <v>1261.5</v>
      </c>
      <c r="AF6759" s="182" t="s">
        <v>12064</v>
      </c>
      <c r="AG6759" s="182" t="s">
        <v>17312</v>
      </c>
      <c r="AH6759" s="182" t="s">
        <v>2993</v>
      </c>
      <c r="AI6759" s="182" t="s">
        <v>17042</v>
      </c>
    </row>
    <row r="6760" spans="25:35" x14ac:dyDescent="0.4">
      <c r="Y6760" s="182" t="s">
        <v>12072</v>
      </c>
      <c r="Z6760" s="182">
        <v>1964</v>
      </c>
      <c r="AA6760" s="182">
        <v>1269</v>
      </c>
      <c r="AB6760" s="182">
        <v>63</v>
      </c>
      <c r="AC6760" s="182">
        <v>4</v>
      </c>
      <c r="AD6760" s="182">
        <v>1269</v>
      </c>
      <c r="AF6760" s="182" t="s">
        <v>442</v>
      </c>
      <c r="AG6760" s="182" t="s">
        <v>17312</v>
      </c>
      <c r="AH6760" s="182" t="s">
        <v>2993</v>
      </c>
      <c r="AI6760" s="182" t="s">
        <v>17042</v>
      </c>
    </row>
    <row r="6761" spans="25:35" x14ac:dyDescent="0.4">
      <c r="Y6761" s="182" t="s">
        <v>12073</v>
      </c>
      <c r="Z6761" s="182">
        <v>1941</v>
      </c>
      <c r="AA6761" s="182">
        <v>465.53</v>
      </c>
      <c r="AB6761" s="182">
        <v>20</v>
      </c>
      <c r="AC6761" s="182">
        <v>2</v>
      </c>
      <c r="AD6761" s="182">
        <v>465.53</v>
      </c>
      <c r="AF6761" s="182" t="s">
        <v>12065</v>
      </c>
      <c r="AG6761" s="182" t="s">
        <v>17312</v>
      </c>
      <c r="AH6761" s="182" t="s">
        <v>2993</v>
      </c>
      <c r="AI6761" s="182" t="s">
        <v>17315</v>
      </c>
    </row>
    <row r="6762" spans="25:35" x14ac:dyDescent="0.4">
      <c r="Y6762" s="182" t="s">
        <v>12074</v>
      </c>
      <c r="Z6762" s="182">
        <v>1959</v>
      </c>
      <c r="AA6762" s="182">
        <v>2916.4</v>
      </c>
      <c r="AB6762" s="182">
        <v>106</v>
      </c>
      <c r="AC6762" s="182">
        <v>4</v>
      </c>
      <c r="AD6762" s="182">
        <v>1491.6</v>
      </c>
      <c r="AF6762" s="182" t="s">
        <v>12066</v>
      </c>
      <c r="AG6762" s="182" t="s">
        <v>17312</v>
      </c>
      <c r="AH6762" s="182" t="s">
        <v>2993</v>
      </c>
      <c r="AI6762" s="182" t="s">
        <v>17322</v>
      </c>
    </row>
    <row r="6763" spans="25:35" x14ac:dyDescent="0.4">
      <c r="Y6763" s="182" t="s">
        <v>12075</v>
      </c>
      <c r="Z6763" s="182">
        <v>1949</v>
      </c>
      <c r="AA6763" s="182">
        <v>545.1</v>
      </c>
      <c r="AB6763" s="182">
        <v>37</v>
      </c>
      <c r="AC6763" s="182">
        <v>2</v>
      </c>
      <c r="AD6763" s="182">
        <v>373.8</v>
      </c>
      <c r="AF6763" s="182" t="s">
        <v>12068</v>
      </c>
      <c r="AG6763" s="182" t="s">
        <v>17312</v>
      </c>
      <c r="AH6763" s="182" t="s">
        <v>2993</v>
      </c>
      <c r="AI6763" s="182" t="s">
        <v>17042</v>
      </c>
    </row>
    <row r="6764" spans="25:35" x14ac:dyDescent="0.4">
      <c r="Y6764" s="182" t="s">
        <v>12077</v>
      </c>
      <c r="Z6764" s="182">
        <v>1960</v>
      </c>
      <c r="AA6764" s="182">
        <v>1280.5</v>
      </c>
      <c r="AB6764" s="182">
        <v>61</v>
      </c>
      <c r="AC6764" s="182">
        <v>4</v>
      </c>
      <c r="AD6764" s="182">
        <v>1280.05</v>
      </c>
      <c r="AF6764" s="182" t="s">
        <v>12069</v>
      </c>
      <c r="AG6764" s="182" t="s">
        <v>17312</v>
      </c>
      <c r="AH6764" s="182" t="s">
        <v>2993</v>
      </c>
      <c r="AI6764" s="182" t="s">
        <v>17315</v>
      </c>
    </row>
    <row r="6765" spans="25:35" x14ac:dyDescent="0.4">
      <c r="Y6765" s="182" t="s">
        <v>12078</v>
      </c>
      <c r="Z6765" s="182">
        <v>1963</v>
      </c>
      <c r="AA6765" s="182">
        <v>1649.01</v>
      </c>
      <c r="AB6765" s="182">
        <v>70</v>
      </c>
      <c r="AC6765" s="182">
        <v>4</v>
      </c>
      <c r="AD6765" s="182">
        <v>831.95</v>
      </c>
      <c r="AF6765" s="182" t="s">
        <v>12070</v>
      </c>
      <c r="AG6765" s="182" t="s">
        <v>17327</v>
      </c>
      <c r="AH6765" s="182" t="s">
        <v>2993</v>
      </c>
      <c r="AI6765" s="182" t="s">
        <v>17042</v>
      </c>
    </row>
    <row r="6766" spans="25:35" x14ac:dyDescent="0.4">
      <c r="Y6766" s="182" t="s">
        <v>12079</v>
      </c>
      <c r="Z6766" s="182">
        <v>1964</v>
      </c>
      <c r="AA6766" s="182">
        <v>3170.5</v>
      </c>
      <c r="AB6766" s="182">
        <v>110</v>
      </c>
      <c r="AC6766" s="182">
        <v>5</v>
      </c>
      <c r="AD6766" s="182">
        <v>3170.5</v>
      </c>
      <c r="AF6766" s="182" t="s">
        <v>12071</v>
      </c>
      <c r="AG6766" s="182" t="s">
        <v>17312</v>
      </c>
      <c r="AH6766" s="182" t="s">
        <v>2993</v>
      </c>
      <c r="AI6766" s="182" t="s">
        <v>17042</v>
      </c>
    </row>
    <row r="6767" spans="25:35" x14ac:dyDescent="0.4">
      <c r="Y6767" s="182" t="s">
        <v>12081</v>
      </c>
      <c r="Z6767" s="182">
        <v>1967</v>
      </c>
      <c r="AA6767" s="182">
        <v>3153.1</v>
      </c>
      <c r="AB6767" s="182">
        <v>139</v>
      </c>
      <c r="AC6767" s="182">
        <v>5</v>
      </c>
      <c r="AD6767" s="182">
        <v>2087.6999999999998</v>
      </c>
      <c r="AF6767" s="182" t="s">
        <v>12072</v>
      </c>
      <c r="AG6767" s="182" t="s">
        <v>17312</v>
      </c>
      <c r="AH6767" s="182" t="s">
        <v>2993</v>
      </c>
      <c r="AI6767" s="182" t="s">
        <v>17042</v>
      </c>
    </row>
    <row r="6768" spans="25:35" x14ac:dyDescent="0.4">
      <c r="Y6768" s="182" t="s">
        <v>12082</v>
      </c>
      <c r="Z6768" s="182">
        <v>1968</v>
      </c>
      <c r="AA6768" s="182">
        <v>3171.7</v>
      </c>
      <c r="AB6768" s="182">
        <v>139</v>
      </c>
      <c r="AC6768" s="182">
        <v>5</v>
      </c>
      <c r="AD6768" s="182">
        <v>2089.1</v>
      </c>
      <c r="AF6768" s="182" t="s">
        <v>12073</v>
      </c>
      <c r="AG6768" s="182" t="s">
        <v>17327</v>
      </c>
      <c r="AH6768" s="182" t="s">
        <v>2993</v>
      </c>
      <c r="AI6768" s="182" t="s">
        <v>17042</v>
      </c>
    </row>
    <row r="6769" spans="25:35" x14ac:dyDescent="0.4">
      <c r="Y6769" s="182" t="s">
        <v>12083</v>
      </c>
      <c r="Z6769" s="182">
        <v>1961</v>
      </c>
      <c r="AA6769" s="182">
        <v>2960.9</v>
      </c>
      <c r="AB6769" s="182">
        <v>123</v>
      </c>
      <c r="AC6769" s="182">
        <v>4</v>
      </c>
      <c r="AD6769" s="182">
        <v>1517.6</v>
      </c>
      <c r="AF6769" s="182" t="s">
        <v>12074</v>
      </c>
      <c r="AG6769" s="182" t="s">
        <v>17312</v>
      </c>
      <c r="AH6769" s="182" t="s">
        <v>2993</v>
      </c>
      <c r="AI6769" s="182" t="s">
        <v>17315</v>
      </c>
    </row>
    <row r="6770" spans="25:35" x14ac:dyDescent="0.4">
      <c r="Y6770" s="182" t="s">
        <v>2119</v>
      </c>
      <c r="Z6770" s="182">
        <v>1965</v>
      </c>
      <c r="AA6770" s="182">
        <v>3197.6</v>
      </c>
      <c r="AB6770" s="182">
        <v>125</v>
      </c>
      <c r="AC6770" s="182">
        <v>5</v>
      </c>
      <c r="AD6770" s="182">
        <v>3197.6</v>
      </c>
      <c r="AF6770" s="182" t="s">
        <v>12075</v>
      </c>
      <c r="AG6770" s="182" t="s">
        <v>17327</v>
      </c>
      <c r="AH6770" s="182" t="s">
        <v>2993</v>
      </c>
      <c r="AI6770" s="182" t="s">
        <v>17042</v>
      </c>
    </row>
    <row r="6771" spans="25:35" x14ac:dyDescent="0.4">
      <c r="Y6771" s="182" t="s">
        <v>12084</v>
      </c>
      <c r="Z6771" s="182">
        <v>1942</v>
      </c>
      <c r="AA6771" s="182">
        <v>618.20000000000005</v>
      </c>
      <c r="AB6771" s="182">
        <v>37</v>
      </c>
      <c r="AC6771" s="182">
        <v>2</v>
      </c>
      <c r="AD6771" s="182">
        <v>618.20000000000005</v>
      </c>
      <c r="AF6771" s="182" t="s">
        <v>12077</v>
      </c>
      <c r="AG6771" s="182" t="s">
        <v>17312</v>
      </c>
      <c r="AH6771" s="182" t="s">
        <v>2993</v>
      </c>
      <c r="AI6771" s="182" t="s">
        <v>17042</v>
      </c>
    </row>
    <row r="6772" spans="25:35" x14ac:dyDescent="0.4">
      <c r="Y6772" s="182" t="s">
        <v>12085</v>
      </c>
      <c r="Z6772" s="182">
        <v>1940</v>
      </c>
      <c r="AA6772" s="182">
        <v>618.29999999999995</v>
      </c>
      <c r="AB6772" s="182">
        <v>25</v>
      </c>
      <c r="AC6772" s="182">
        <v>2</v>
      </c>
      <c r="AD6772" s="182">
        <v>618.29999999999995</v>
      </c>
      <c r="AF6772" s="182" t="s">
        <v>12078</v>
      </c>
      <c r="AG6772" s="182" t="s">
        <v>17312</v>
      </c>
      <c r="AH6772" s="182" t="s">
        <v>2993</v>
      </c>
      <c r="AI6772" s="182" t="s">
        <v>17042</v>
      </c>
    </row>
    <row r="6773" spans="25:35" x14ac:dyDescent="0.4">
      <c r="Y6773" s="182" t="s">
        <v>12086</v>
      </c>
      <c r="Z6773" s="182">
        <v>1990</v>
      </c>
      <c r="AA6773" s="182">
        <v>5264.9</v>
      </c>
      <c r="AB6773" s="182">
        <v>218</v>
      </c>
      <c r="AC6773" s="182">
        <v>5</v>
      </c>
      <c r="AD6773" s="182">
        <v>2716.6</v>
      </c>
      <c r="AF6773" s="182" t="s">
        <v>12079</v>
      </c>
      <c r="AG6773" s="182" t="s">
        <v>17312</v>
      </c>
      <c r="AH6773" s="182" t="s">
        <v>2993</v>
      </c>
      <c r="AI6773" s="182" t="s">
        <v>17315</v>
      </c>
    </row>
    <row r="6774" spans="25:35" x14ac:dyDescent="0.4">
      <c r="Y6774" s="182" t="s">
        <v>12088</v>
      </c>
      <c r="Z6774" s="182">
        <v>1979</v>
      </c>
      <c r="AA6774" s="182">
        <v>5047.3</v>
      </c>
      <c r="AB6774" s="182">
        <v>185</v>
      </c>
      <c r="AC6774" s="182">
        <v>5</v>
      </c>
      <c r="AD6774" s="182">
        <v>2655.1</v>
      </c>
      <c r="AF6774" s="182" t="s">
        <v>12081</v>
      </c>
      <c r="AG6774" s="182" t="s">
        <v>17312</v>
      </c>
      <c r="AH6774" s="182" t="s">
        <v>2993</v>
      </c>
      <c r="AI6774" s="182" t="s">
        <v>17315</v>
      </c>
    </row>
    <row r="6775" spans="25:35" x14ac:dyDescent="0.4">
      <c r="Y6775" s="182" t="s">
        <v>12090</v>
      </c>
      <c r="Z6775" s="182">
        <v>1974</v>
      </c>
      <c r="AA6775" s="182">
        <v>3647</v>
      </c>
      <c r="AB6775" s="182">
        <v>141</v>
      </c>
      <c r="AC6775" s="182">
        <v>5</v>
      </c>
      <c r="AD6775" s="182">
        <v>3375.3</v>
      </c>
      <c r="AF6775" s="182" t="s">
        <v>12082</v>
      </c>
      <c r="AG6775" s="182" t="s">
        <v>17312</v>
      </c>
      <c r="AH6775" s="182" t="s">
        <v>2993</v>
      </c>
      <c r="AI6775" s="182" t="s">
        <v>17315</v>
      </c>
    </row>
    <row r="6776" spans="25:35" x14ac:dyDescent="0.4">
      <c r="Y6776" s="182" t="s">
        <v>2120</v>
      </c>
      <c r="Z6776" s="182">
        <v>1873</v>
      </c>
      <c r="AA6776" s="182">
        <v>516.29999999999995</v>
      </c>
      <c r="AB6776" s="182">
        <v>21</v>
      </c>
      <c r="AC6776" s="182">
        <v>2</v>
      </c>
      <c r="AD6776" s="182">
        <v>516.29999999999995</v>
      </c>
      <c r="AF6776" s="182" t="s">
        <v>12083</v>
      </c>
      <c r="AG6776" s="182" t="s">
        <v>17312</v>
      </c>
      <c r="AH6776" s="182" t="s">
        <v>2993</v>
      </c>
      <c r="AI6776" s="182" t="s">
        <v>17315</v>
      </c>
    </row>
    <row r="6777" spans="25:35" x14ac:dyDescent="0.4">
      <c r="Y6777" s="182" t="s">
        <v>12091</v>
      </c>
      <c r="Z6777" s="182">
        <v>1992</v>
      </c>
      <c r="AA6777" s="182">
        <v>385.8</v>
      </c>
      <c r="AB6777" s="182">
        <v>18</v>
      </c>
      <c r="AC6777" s="182">
        <v>2</v>
      </c>
      <c r="AD6777" s="182">
        <v>385.8</v>
      </c>
      <c r="AF6777" s="182" t="s">
        <v>2119</v>
      </c>
      <c r="AG6777" s="182" t="s">
        <v>17312</v>
      </c>
      <c r="AH6777" s="182" t="s">
        <v>2993</v>
      </c>
      <c r="AI6777" s="182" t="s">
        <v>17315</v>
      </c>
    </row>
    <row r="6778" spans="25:35" x14ac:dyDescent="0.4">
      <c r="Y6778" s="182" t="s">
        <v>12092</v>
      </c>
      <c r="Z6778" s="182">
        <v>1949</v>
      </c>
      <c r="AA6778" s="182">
        <v>282.39999999999998</v>
      </c>
      <c r="AB6778" s="182">
        <v>17</v>
      </c>
      <c r="AC6778" s="182">
        <v>2</v>
      </c>
      <c r="AD6778" s="182">
        <v>265.5</v>
      </c>
      <c r="AF6778" s="182" t="s">
        <v>12084</v>
      </c>
      <c r="AG6778" s="182" t="s">
        <v>17327</v>
      </c>
      <c r="AH6778" s="182" t="s">
        <v>2993</v>
      </c>
      <c r="AI6778" s="182" t="s">
        <v>17042</v>
      </c>
    </row>
    <row r="6779" spans="25:35" x14ac:dyDescent="0.4">
      <c r="Y6779" s="182" t="s">
        <v>12093</v>
      </c>
      <c r="Z6779" s="182">
        <v>1917</v>
      </c>
      <c r="AA6779" s="182">
        <v>444.1</v>
      </c>
      <c r="AB6779" s="182">
        <v>23</v>
      </c>
      <c r="AC6779" s="182">
        <v>2</v>
      </c>
      <c r="AD6779" s="182">
        <v>444.1</v>
      </c>
      <c r="AF6779" s="182" t="s">
        <v>12085</v>
      </c>
      <c r="AG6779" s="182" t="s">
        <v>17327</v>
      </c>
      <c r="AH6779" s="182" t="s">
        <v>2993</v>
      </c>
      <c r="AI6779" s="182" t="s">
        <v>17042</v>
      </c>
    </row>
    <row r="6780" spans="25:35" x14ac:dyDescent="0.4">
      <c r="Y6780" s="182" t="s">
        <v>12095</v>
      </c>
      <c r="Z6780" s="182">
        <v>1958</v>
      </c>
      <c r="AA6780" s="182">
        <v>350</v>
      </c>
      <c r="AB6780" s="182">
        <v>21</v>
      </c>
      <c r="AC6780" s="182">
        <v>2</v>
      </c>
      <c r="AD6780" s="182">
        <v>308.39999999999998</v>
      </c>
      <c r="AF6780" s="182" t="s">
        <v>12086</v>
      </c>
      <c r="AG6780" s="182" t="s">
        <v>17319</v>
      </c>
      <c r="AH6780" s="182" t="s">
        <v>2993</v>
      </c>
      <c r="AI6780" s="182" t="s">
        <v>17320</v>
      </c>
    </row>
    <row r="6781" spans="25:35" x14ac:dyDescent="0.4">
      <c r="Y6781" s="182" t="s">
        <v>2121</v>
      </c>
      <c r="Z6781" s="182">
        <v>1997</v>
      </c>
      <c r="AA6781" s="182">
        <v>3218.7</v>
      </c>
      <c r="AB6781" s="182">
        <v>45</v>
      </c>
      <c r="AC6781" s="182">
        <v>4</v>
      </c>
      <c r="AD6781" s="182">
        <v>2024.1</v>
      </c>
      <c r="AF6781" s="182" t="s">
        <v>12088</v>
      </c>
      <c r="AG6781" s="182" t="s">
        <v>17319</v>
      </c>
      <c r="AH6781" s="182" t="s">
        <v>2993</v>
      </c>
      <c r="AI6781" s="182" t="s">
        <v>17320</v>
      </c>
    </row>
    <row r="6782" spans="25:35" x14ac:dyDescent="0.4">
      <c r="Y6782" s="182" t="s">
        <v>408</v>
      </c>
      <c r="Z6782" s="182">
        <v>1990</v>
      </c>
      <c r="AA6782" s="182">
        <v>6557.1</v>
      </c>
      <c r="AB6782" s="182">
        <v>220</v>
      </c>
      <c r="AC6782" s="182">
        <v>9</v>
      </c>
      <c r="AD6782" s="182">
        <v>5835.3</v>
      </c>
      <c r="AF6782" s="182" t="s">
        <v>12090</v>
      </c>
      <c r="AG6782" s="182" t="s">
        <v>17312</v>
      </c>
      <c r="AH6782" s="182" t="s">
        <v>2993</v>
      </c>
      <c r="AI6782" s="182" t="s">
        <v>17315</v>
      </c>
    </row>
    <row r="6783" spans="25:35" x14ac:dyDescent="0.4">
      <c r="Y6783" s="182" t="s">
        <v>12096</v>
      </c>
      <c r="Z6783" s="182">
        <v>1991</v>
      </c>
      <c r="AA6783" s="182">
        <v>6930.1</v>
      </c>
      <c r="AB6783" s="182">
        <v>240</v>
      </c>
      <c r="AC6783" s="182">
        <v>9</v>
      </c>
      <c r="AD6783" s="182">
        <v>5845.43</v>
      </c>
      <c r="AF6783" s="182" t="s">
        <v>2120</v>
      </c>
      <c r="AG6783" s="182" t="s">
        <v>17312</v>
      </c>
      <c r="AH6783" s="182" t="s">
        <v>2993</v>
      </c>
      <c r="AI6783" s="182" t="s">
        <v>17042</v>
      </c>
    </row>
    <row r="6784" spans="25:35" x14ac:dyDescent="0.4">
      <c r="Y6784" s="182" t="s">
        <v>12097</v>
      </c>
      <c r="Z6784" s="182">
        <v>1964</v>
      </c>
      <c r="AA6784" s="182">
        <v>3204.62</v>
      </c>
      <c r="AB6784" s="182">
        <v>177</v>
      </c>
      <c r="AC6784" s="182">
        <v>5</v>
      </c>
      <c r="AD6784" s="182">
        <v>3204.62</v>
      </c>
      <c r="AF6784" s="182" t="s">
        <v>12091</v>
      </c>
      <c r="AG6784" s="182" t="s">
        <v>17312</v>
      </c>
      <c r="AH6784" s="182" t="s">
        <v>2993</v>
      </c>
      <c r="AI6784" s="182" t="s">
        <v>17040</v>
      </c>
    </row>
    <row r="6785" spans="25:35" x14ac:dyDescent="0.4">
      <c r="Y6785" s="182" t="s">
        <v>12098</v>
      </c>
      <c r="Z6785" s="182">
        <v>1964</v>
      </c>
      <c r="AA6785" s="182">
        <v>3217.9</v>
      </c>
      <c r="AB6785" s="182">
        <v>107</v>
      </c>
      <c r="AC6785" s="182">
        <v>5</v>
      </c>
      <c r="AD6785" s="182">
        <v>2566.8000000000002</v>
      </c>
      <c r="AF6785" s="182" t="s">
        <v>12092</v>
      </c>
      <c r="AG6785" s="182" t="s">
        <v>17312</v>
      </c>
      <c r="AH6785" s="182" t="s">
        <v>2993</v>
      </c>
      <c r="AI6785" s="182" t="s">
        <v>17042</v>
      </c>
    </row>
    <row r="6786" spans="25:35" x14ac:dyDescent="0.4">
      <c r="Y6786" s="182" t="s">
        <v>12099</v>
      </c>
      <c r="Z6786" s="182">
        <v>1961</v>
      </c>
      <c r="AA6786" s="182">
        <v>314.39999999999998</v>
      </c>
      <c r="AB6786" s="182">
        <v>21</v>
      </c>
      <c r="AC6786" s="182">
        <v>2</v>
      </c>
      <c r="AD6786" s="182">
        <v>314.39999999999998</v>
      </c>
      <c r="AF6786" s="182" t="s">
        <v>12093</v>
      </c>
      <c r="AG6786" s="182" t="s">
        <v>17312</v>
      </c>
      <c r="AH6786" s="182" t="s">
        <v>2993</v>
      </c>
      <c r="AI6786" s="182" t="s">
        <v>17042</v>
      </c>
    </row>
    <row r="6787" spans="25:35" x14ac:dyDescent="0.4">
      <c r="Y6787" s="182" t="s">
        <v>2122</v>
      </c>
      <c r="Z6787" s="182">
        <v>1962</v>
      </c>
      <c r="AA6787" s="182">
        <v>1717.5</v>
      </c>
      <c r="AB6787" s="182">
        <v>53</v>
      </c>
      <c r="AC6787" s="182">
        <v>4</v>
      </c>
      <c r="AD6787" s="182">
        <v>1270.9000000000001</v>
      </c>
      <c r="AF6787" s="182" t="s">
        <v>12095</v>
      </c>
      <c r="AG6787" s="182" t="s">
        <v>17312</v>
      </c>
      <c r="AH6787" s="182" t="s">
        <v>2993</v>
      </c>
      <c r="AI6787" s="182" t="s">
        <v>17040</v>
      </c>
    </row>
    <row r="6788" spans="25:35" x14ac:dyDescent="0.4">
      <c r="Y6788" s="182" t="s">
        <v>12100</v>
      </c>
      <c r="Z6788" s="182">
        <v>1961</v>
      </c>
      <c r="AA6788" s="182">
        <v>395.4</v>
      </c>
      <c r="AB6788" s="182">
        <v>21</v>
      </c>
      <c r="AC6788" s="182">
        <v>2</v>
      </c>
      <c r="AD6788" s="182">
        <v>388.7</v>
      </c>
      <c r="AF6788" s="182" t="s">
        <v>2121</v>
      </c>
      <c r="AG6788" s="182" t="s">
        <v>17312</v>
      </c>
      <c r="AH6788" s="182" t="s">
        <v>2993</v>
      </c>
      <c r="AI6788" s="182" t="s">
        <v>17320</v>
      </c>
    </row>
    <row r="6789" spans="25:35" x14ac:dyDescent="0.4">
      <c r="Y6789" s="182" t="s">
        <v>12101</v>
      </c>
      <c r="Z6789" s="182">
        <v>1963</v>
      </c>
      <c r="AA6789" s="182">
        <v>279.8</v>
      </c>
      <c r="AB6789" s="182">
        <v>21</v>
      </c>
      <c r="AC6789" s="182">
        <v>2</v>
      </c>
      <c r="AD6789" s="182">
        <v>279.8</v>
      </c>
      <c r="AF6789" s="182" t="s">
        <v>12096</v>
      </c>
      <c r="AG6789" s="182" t="s">
        <v>17319</v>
      </c>
      <c r="AH6789" s="182" t="s">
        <v>2993</v>
      </c>
      <c r="AI6789" s="182" t="s">
        <v>17322</v>
      </c>
    </row>
    <row r="6790" spans="25:35" x14ac:dyDescent="0.4">
      <c r="Y6790" s="182" t="s">
        <v>12102</v>
      </c>
      <c r="Z6790" s="182">
        <v>1963</v>
      </c>
      <c r="AA6790" s="182">
        <v>411.6</v>
      </c>
      <c r="AB6790" s="182">
        <v>21</v>
      </c>
      <c r="AC6790" s="182">
        <v>2</v>
      </c>
      <c r="AD6790" s="182">
        <v>389.61</v>
      </c>
      <c r="AF6790" s="182" t="s">
        <v>408</v>
      </c>
      <c r="AG6790" s="182" t="s">
        <v>17319</v>
      </c>
      <c r="AH6790" s="182" t="s">
        <v>2993</v>
      </c>
      <c r="AI6790" s="182" t="s">
        <v>17322</v>
      </c>
    </row>
    <row r="6791" spans="25:35" x14ac:dyDescent="0.4">
      <c r="Y6791" s="182" t="s">
        <v>12103</v>
      </c>
      <c r="Z6791" s="182">
        <v>1963</v>
      </c>
      <c r="AA6791" s="182">
        <v>417.9</v>
      </c>
      <c r="AB6791" s="182">
        <v>21</v>
      </c>
      <c r="AC6791" s="182">
        <v>2</v>
      </c>
      <c r="AD6791" s="182">
        <v>394</v>
      </c>
      <c r="AF6791" s="182" t="s">
        <v>12097</v>
      </c>
      <c r="AG6791" s="182" t="s">
        <v>17312</v>
      </c>
      <c r="AH6791" s="182" t="s">
        <v>2993</v>
      </c>
      <c r="AI6791" s="182" t="s">
        <v>17322</v>
      </c>
    </row>
    <row r="6792" spans="25:35" x14ac:dyDescent="0.4">
      <c r="Y6792" s="182" t="s">
        <v>12104</v>
      </c>
      <c r="Z6792" s="182">
        <v>1963</v>
      </c>
      <c r="AA6792" s="182">
        <v>407.9</v>
      </c>
      <c r="AB6792" s="182">
        <v>21</v>
      </c>
      <c r="AC6792" s="182">
        <v>2</v>
      </c>
      <c r="AD6792" s="182">
        <v>394.4</v>
      </c>
      <c r="AF6792" s="182" t="s">
        <v>12098</v>
      </c>
      <c r="AG6792" s="182" t="s">
        <v>17312</v>
      </c>
      <c r="AH6792" s="182" t="s">
        <v>17650</v>
      </c>
      <c r="AI6792" s="182" t="s">
        <v>17322</v>
      </c>
    </row>
    <row r="6793" spans="25:35" x14ac:dyDescent="0.4">
      <c r="Y6793" s="182" t="s">
        <v>12105</v>
      </c>
      <c r="Z6793" s="182">
        <v>1968</v>
      </c>
      <c r="AA6793" s="182">
        <v>4750</v>
      </c>
      <c r="AB6793" s="182">
        <v>212</v>
      </c>
      <c r="AC6793" s="182">
        <v>5</v>
      </c>
      <c r="AD6793" s="182">
        <v>4750</v>
      </c>
      <c r="AF6793" s="182" t="s">
        <v>12099</v>
      </c>
      <c r="AG6793" s="182" t="s">
        <v>17312</v>
      </c>
      <c r="AH6793" s="182" t="s">
        <v>2993</v>
      </c>
      <c r="AI6793" s="182" t="s">
        <v>17040</v>
      </c>
    </row>
    <row r="6794" spans="25:35" x14ac:dyDescent="0.4">
      <c r="Y6794" s="182" t="s">
        <v>12107</v>
      </c>
      <c r="Z6794" s="182">
        <v>2016</v>
      </c>
      <c r="AA6794" s="182">
        <v>905.2</v>
      </c>
      <c r="AB6794" s="182">
        <v>25</v>
      </c>
      <c r="AC6794" s="182">
        <v>3</v>
      </c>
      <c r="AD6794" s="182">
        <v>835.2</v>
      </c>
      <c r="AF6794" s="182" t="s">
        <v>2122</v>
      </c>
      <c r="AG6794" s="182" t="s">
        <v>17312</v>
      </c>
      <c r="AH6794" s="182" t="s">
        <v>2993</v>
      </c>
      <c r="AI6794" s="182" t="s">
        <v>17042</v>
      </c>
    </row>
    <row r="6795" spans="25:35" x14ac:dyDescent="0.4">
      <c r="Y6795" s="182" t="s">
        <v>12108</v>
      </c>
      <c r="Z6795" s="182">
        <v>1958</v>
      </c>
      <c r="AA6795" s="182">
        <v>1043.8</v>
      </c>
      <c r="AB6795" s="182">
        <v>62</v>
      </c>
      <c r="AC6795" s="182">
        <v>3</v>
      </c>
      <c r="AD6795" s="182">
        <v>966.7</v>
      </c>
      <c r="AF6795" s="182" t="s">
        <v>12100</v>
      </c>
      <c r="AG6795" s="182" t="s">
        <v>17312</v>
      </c>
      <c r="AH6795" s="182" t="s">
        <v>2993</v>
      </c>
      <c r="AI6795" s="182" t="s">
        <v>17040</v>
      </c>
    </row>
    <row r="6796" spans="25:35" x14ac:dyDescent="0.4">
      <c r="Y6796" s="182" t="s">
        <v>415</v>
      </c>
      <c r="Z6796" s="182">
        <v>1959</v>
      </c>
      <c r="AA6796" s="182">
        <v>1105</v>
      </c>
      <c r="AB6796" s="182">
        <v>49</v>
      </c>
      <c r="AC6796" s="182">
        <v>3</v>
      </c>
      <c r="AD6796" s="182">
        <v>965.3</v>
      </c>
      <c r="AF6796" s="182" t="s">
        <v>12101</v>
      </c>
      <c r="AG6796" s="182" t="s">
        <v>17312</v>
      </c>
      <c r="AH6796" s="182" t="s">
        <v>2993</v>
      </c>
      <c r="AI6796" s="182" t="s">
        <v>17040</v>
      </c>
    </row>
    <row r="6797" spans="25:35" x14ac:dyDescent="0.4">
      <c r="Y6797" s="182" t="s">
        <v>12109</v>
      </c>
      <c r="Z6797" s="182">
        <v>1948</v>
      </c>
      <c r="AA6797" s="182">
        <v>444.6</v>
      </c>
      <c r="AB6797" s="182">
        <v>17</v>
      </c>
      <c r="AC6797" s="182">
        <v>2</v>
      </c>
      <c r="AD6797" s="182">
        <v>392.4</v>
      </c>
      <c r="AF6797" s="182" t="s">
        <v>12102</v>
      </c>
      <c r="AG6797" s="182" t="s">
        <v>17312</v>
      </c>
      <c r="AH6797" s="182" t="s">
        <v>2993</v>
      </c>
      <c r="AI6797" s="182" t="s">
        <v>17040</v>
      </c>
    </row>
    <row r="6798" spans="25:35" x14ac:dyDescent="0.4">
      <c r="Y6798" s="182" t="s">
        <v>12110</v>
      </c>
      <c r="Z6798" s="182">
        <v>1948</v>
      </c>
      <c r="AA6798" s="182">
        <v>396.9</v>
      </c>
      <c r="AB6798" s="182">
        <v>25</v>
      </c>
      <c r="AC6798" s="182">
        <v>2</v>
      </c>
      <c r="AD6798" s="182">
        <v>396.9</v>
      </c>
      <c r="AF6798" s="182" t="s">
        <v>12103</v>
      </c>
      <c r="AG6798" s="182" t="s">
        <v>17312</v>
      </c>
      <c r="AH6798" s="182" t="s">
        <v>2993</v>
      </c>
      <c r="AI6798" s="182" t="s">
        <v>17040</v>
      </c>
    </row>
    <row r="6799" spans="25:35" x14ac:dyDescent="0.4">
      <c r="Y6799" s="182" t="s">
        <v>12112</v>
      </c>
      <c r="Z6799" s="182">
        <v>1960</v>
      </c>
      <c r="AA6799" s="182">
        <v>1377.9</v>
      </c>
      <c r="AB6799" s="182">
        <v>28</v>
      </c>
      <c r="AC6799" s="182">
        <v>3</v>
      </c>
      <c r="AD6799" s="182">
        <v>966.6</v>
      </c>
      <c r="AF6799" s="182" t="s">
        <v>12104</v>
      </c>
      <c r="AG6799" s="182" t="s">
        <v>17312</v>
      </c>
      <c r="AH6799" s="182" t="s">
        <v>2993</v>
      </c>
      <c r="AI6799" s="182" t="s">
        <v>17040</v>
      </c>
    </row>
    <row r="6800" spans="25:35" x14ac:dyDescent="0.4">
      <c r="Y6800" s="182" t="s">
        <v>12113</v>
      </c>
      <c r="Z6800" s="182">
        <v>1948</v>
      </c>
      <c r="AA6800" s="182">
        <v>556.79999999999995</v>
      </c>
      <c r="AB6800" s="182">
        <v>19</v>
      </c>
      <c r="AC6800" s="182">
        <v>2</v>
      </c>
      <c r="AD6800" s="182">
        <v>485</v>
      </c>
      <c r="AF6800" s="182" t="s">
        <v>12105</v>
      </c>
      <c r="AG6800" s="182" t="s">
        <v>17312</v>
      </c>
      <c r="AH6800" s="182" t="s">
        <v>2993</v>
      </c>
      <c r="AI6800" s="182" t="s">
        <v>17320</v>
      </c>
    </row>
    <row r="6801" spans="25:35" x14ac:dyDescent="0.4">
      <c r="Y6801" s="182" t="s">
        <v>2123</v>
      </c>
      <c r="Z6801" s="182">
        <v>1960</v>
      </c>
      <c r="AA6801" s="182">
        <v>1375</v>
      </c>
      <c r="AB6801" s="182">
        <v>31</v>
      </c>
      <c r="AC6801" s="182">
        <v>3</v>
      </c>
      <c r="AD6801" s="182">
        <v>1037.3</v>
      </c>
      <c r="AF6801" s="182" t="s">
        <v>12107</v>
      </c>
      <c r="AG6801" s="182" t="s">
        <v>17312</v>
      </c>
      <c r="AH6801" s="182" t="s">
        <v>2993</v>
      </c>
      <c r="AI6801" s="182" t="s">
        <v>17040</v>
      </c>
    </row>
    <row r="6802" spans="25:35" x14ac:dyDescent="0.4">
      <c r="Y6802" s="182" t="s">
        <v>12114</v>
      </c>
      <c r="Z6802" s="182">
        <v>1979</v>
      </c>
      <c r="AA6802" s="182">
        <v>21489.200000000001</v>
      </c>
      <c r="AB6802" s="182">
        <v>1110</v>
      </c>
      <c r="AC6802" s="182">
        <v>9</v>
      </c>
      <c r="AD6802" s="182">
        <v>21489.200000000001</v>
      </c>
      <c r="AF6802" s="182" t="s">
        <v>12108</v>
      </c>
      <c r="AG6802" s="182" t="s">
        <v>17312</v>
      </c>
      <c r="AH6802" s="182" t="s">
        <v>2993</v>
      </c>
      <c r="AI6802" s="182" t="s">
        <v>17042</v>
      </c>
    </row>
    <row r="6803" spans="25:35" x14ac:dyDescent="0.4">
      <c r="Y6803" s="182" t="s">
        <v>12116</v>
      </c>
      <c r="Z6803" s="182">
        <v>1966</v>
      </c>
      <c r="AA6803" s="182">
        <v>3436.5</v>
      </c>
      <c r="AB6803" s="182">
        <v>109</v>
      </c>
      <c r="AC6803" s="182">
        <v>4</v>
      </c>
      <c r="AD6803" s="182">
        <v>2673</v>
      </c>
      <c r="AF6803" s="182" t="s">
        <v>415</v>
      </c>
      <c r="AG6803" s="182" t="s">
        <v>17312</v>
      </c>
      <c r="AH6803" s="182" t="s">
        <v>2993</v>
      </c>
      <c r="AI6803" s="182" t="s">
        <v>17042</v>
      </c>
    </row>
    <row r="6804" spans="25:35" x14ac:dyDescent="0.4">
      <c r="Y6804" s="182" t="s">
        <v>12118</v>
      </c>
      <c r="Z6804" s="182">
        <v>1983</v>
      </c>
      <c r="AA6804" s="182">
        <v>8717.5</v>
      </c>
      <c r="AB6804" s="182">
        <v>315</v>
      </c>
      <c r="AC6804" s="182">
        <v>9</v>
      </c>
      <c r="AD6804" s="182">
        <v>7809.32</v>
      </c>
      <c r="AF6804" s="182" t="s">
        <v>12109</v>
      </c>
      <c r="AG6804" s="182" t="s">
        <v>17327</v>
      </c>
      <c r="AH6804" s="182" t="s">
        <v>2993</v>
      </c>
      <c r="AI6804" s="182" t="s">
        <v>17042</v>
      </c>
    </row>
    <row r="6805" spans="25:35" x14ac:dyDescent="0.4">
      <c r="Y6805" s="182" t="s">
        <v>12119</v>
      </c>
      <c r="Z6805" s="182">
        <v>1962</v>
      </c>
      <c r="AA6805" s="182">
        <v>389.6</v>
      </c>
      <c r="AB6805" s="182">
        <v>21</v>
      </c>
      <c r="AC6805" s="182">
        <v>2</v>
      </c>
      <c r="AD6805" s="182">
        <v>389.6</v>
      </c>
      <c r="AF6805" s="182" t="s">
        <v>12110</v>
      </c>
      <c r="AG6805" s="182" t="s">
        <v>17327</v>
      </c>
      <c r="AH6805" s="182" t="s">
        <v>2993</v>
      </c>
      <c r="AI6805" s="182" t="s">
        <v>17042</v>
      </c>
    </row>
    <row r="6806" spans="25:35" x14ac:dyDescent="0.4">
      <c r="Y6806" s="182" t="s">
        <v>12121</v>
      </c>
      <c r="Z6806" s="182">
        <v>1983</v>
      </c>
      <c r="AA6806" s="182">
        <v>5515.9</v>
      </c>
      <c r="AB6806" s="182">
        <v>190</v>
      </c>
      <c r="AC6806" s="182">
        <v>9</v>
      </c>
      <c r="AD6806" s="182">
        <v>5515.9</v>
      </c>
      <c r="AF6806" s="182" t="s">
        <v>12112</v>
      </c>
      <c r="AG6806" s="182" t="s">
        <v>17312</v>
      </c>
      <c r="AH6806" s="182" t="s">
        <v>2993</v>
      </c>
      <c r="AI6806" s="182" t="s">
        <v>17042</v>
      </c>
    </row>
    <row r="6807" spans="25:35" x14ac:dyDescent="0.4">
      <c r="Y6807" s="182" t="s">
        <v>12120</v>
      </c>
      <c r="Z6807" s="182">
        <v>1981</v>
      </c>
      <c r="AA6807" s="182">
        <v>988.9</v>
      </c>
      <c r="AB6807" s="182">
        <v>31</v>
      </c>
      <c r="AC6807" s="182">
        <v>2</v>
      </c>
      <c r="AD6807" s="182">
        <v>988.9</v>
      </c>
      <c r="AF6807" s="182" t="s">
        <v>12113</v>
      </c>
      <c r="AG6807" s="182" t="s">
        <v>17327</v>
      </c>
      <c r="AH6807" s="182" t="s">
        <v>2993</v>
      </c>
      <c r="AI6807" s="182" t="s">
        <v>17042</v>
      </c>
    </row>
    <row r="6808" spans="25:35" x14ac:dyDescent="0.4">
      <c r="Y6808" s="182" t="s">
        <v>12122</v>
      </c>
      <c r="Z6808" s="182">
        <v>1978</v>
      </c>
      <c r="AA6808" s="182">
        <v>8541.1</v>
      </c>
      <c r="AB6808" s="182">
        <v>260</v>
      </c>
      <c r="AC6808" s="182">
        <v>5</v>
      </c>
      <c r="AD6808" s="182">
        <v>5897.6</v>
      </c>
      <c r="AF6808" s="182" t="s">
        <v>2123</v>
      </c>
      <c r="AG6808" s="182" t="s">
        <v>17312</v>
      </c>
      <c r="AH6808" s="182" t="s">
        <v>2993</v>
      </c>
      <c r="AI6808" s="182" t="s">
        <v>17042</v>
      </c>
    </row>
    <row r="6809" spans="25:35" x14ac:dyDescent="0.4">
      <c r="Y6809" s="182" t="s">
        <v>12124</v>
      </c>
      <c r="Z6809" s="182">
        <v>1983</v>
      </c>
      <c r="AA6809" s="182">
        <v>4335.1000000000004</v>
      </c>
      <c r="AB6809" s="182">
        <v>159</v>
      </c>
      <c r="AC6809" s="182">
        <v>9</v>
      </c>
      <c r="AD6809" s="182">
        <v>4335.1000000000004</v>
      </c>
      <c r="AF6809" s="182" t="s">
        <v>12114</v>
      </c>
      <c r="AG6809" s="182" t="s">
        <v>17312</v>
      </c>
      <c r="AH6809" s="182" t="s">
        <v>2993</v>
      </c>
      <c r="AI6809" s="182" t="s">
        <v>17341</v>
      </c>
    </row>
    <row r="6810" spans="25:35" x14ac:dyDescent="0.4">
      <c r="Y6810" s="182" t="s">
        <v>2124</v>
      </c>
      <c r="Z6810" s="182">
        <v>1980</v>
      </c>
      <c r="AA6810" s="182">
        <v>3931.7</v>
      </c>
      <c r="AB6810" s="182">
        <v>141</v>
      </c>
      <c r="AC6810" s="182">
        <v>9</v>
      </c>
      <c r="AD6810" s="182">
        <v>3911.2</v>
      </c>
      <c r="AF6810" s="182" t="s">
        <v>12116</v>
      </c>
      <c r="AG6810" s="182" t="s">
        <v>17312</v>
      </c>
      <c r="AH6810" s="182" t="s">
        <v>2993</v>
      </c>
      <c r="AI6810" s="182" t="s">
        <v>17315</v>
      </c>
    </row>
    <row r="6811" spans="25:35" x14ac:dyDescent="0.4">
      <c r="Y6811" s="182" t="s">
        <v>12125</v>
      </c>
      <c r="Z6811" s="182">
        <v>1982</v>
      </c>
      <c r="AA6811" s="182">
        <v>4364.8999999999996</v>
      </c>
      <c r="AB6811" s="182">
        <v>154</v>
      </c>
      <c r="AC6811" s="182">
        <v>9</v>
      </c>
      <c r="AD6811" s="182">
        <v>2262.1999999999998</v>
      </c>
      <c r="AF6811" s="182" t="s">
        <v>12118</v>
      </c>
      <c r="AG6811" s="182" t="s">
        <v>17312</v>
      </c>
      <c r="AH6811" s="182" t="s">
        <v>2993</v>
      </c>
      <c r="AI6811" s="182" t="s">
        <v>17315</v>
      </c>
    </row>
    <row r="6812" spans="25:35" x14ac:dyDescent="0.4">
      <c r="Y6812" s="182" t="s">
        <v>12126</v>
      </c>
      <c r="Z6812" s="182">
        <v>1939</v>
      </c>
      <c r="AA6812" s="182">
        <v>791.5</v>
      </c>
      <c r="AB6812" s="182">
        <v>25</v>
      </c>
      <c r="AC6812" s="182">
        <v>2</v>
      </c>
      <c r="AD6812" s="182">
        <v>791.5</v>
      </c>
      <c r="AF6812" s="182" t="s">
        <v>12119</v>
      </c>
      <c r="AG6812" s="182" t="s">
        <v>17312</v>
      </c>
      <c r="AH6812" s="182" t="s">
        <v>2993</v>
      </c>
      <c r="AI6812" s="182" t="s">
        <v>17040</v>
      </c>
    </row>
    <row r="6813" spans="25:35" x14ac:dyDescent="0.4">
      <c r="Y6813" s="182" t="s">
        <v>12127</v>
      </c>
      <c r="Z6813" s="182">
        <v>1934</v>
      </c>
      <c r="AA6813" s="182">
        <v>510.4</v>
      </c>
      <c r="AB6813" s="182">
        <v>25</v>
      </c>
      <c r="AC6813" s="182">
        <v>2</v>
      </c>
      <c r="AD6813" s="182">
        <v>510.4</v>
      </c>
      <c r="AF6813" s="182" t="s">
        <v>12120</v>
      </c>
      <c r="AG6813" s="182" t="s">
        <v>17312</v>
      </c>
      <c r="AH6813" s="182" t="s">
        <v>2993</v>
      </c>
      <c r="AI6813" s="182" t="s">
        <v>17042</v>
      </c>
    </row>
    <row r="6814" spans="25:35" x14ac:dyDescent="0.4">
      <c r="Y6814" s="182" t="s">
        <v>12128</v>
      </c>
      <c r="Z6814" s="182">
        <v>1940</v>
      </c>
      <c r="AA6814" s="182">
        <v>779.64</v>
      </c>
      <c r="AB6814" s="182">
        <v>32</v>
      </c>
      <c r="AC6814" s="182">
        <v>2</v>
      </c>
      <c r="AD6814" s="182">
        <v>779.64</v>
      </c>
      <c r="AF6814" s="182" t="s">
        <v>12121</v>
      </c>
      <c r="AG6814" s="182" t="s">
        <v>17312</v>
      </c>
      <c r="AH6814" s="182" t="s">
        <v>2993</v>
      </c>
      <c r="AI6814" s="182" t="s">
        <v>17322</v>
      </c>
    </row>
    <row r="6815" spans="25:35" x14ac:dyDescent="0.4">
      <c r="Y6815" s="182" t="s">
        <v>12129</v>
      </c>
      <c r="Z6815" s="182">
        <v>1934</v>
      </c>
      <c r="AA6815" s="182">
        <v>509.2</v>
      </c>
      <c r="AB6815" s="182">
        <v>15</v>
      </c>
      <c r="AC6815" s="182">
        <v>2</v>
      </c>
      <c r="AD6815" s="182">
        <v>509.2</v>
      </c>
      <c r="AF6815" s="182" t="s">
        <v>12122</v>
      </c>
      <c r="AG6815" s="182" t="s">
        <v>17312</v>
      </c>
      <c r="AH6815" s="182" t="s">
        <v>2993</v>
      </c>
      <c r="AI6815" s="182" t="s">
        <v>17314</v>
      </c>
    </row>
    <row r="6816" spans="25:35" x14ac:dyDescent="0.4">
      <c r="Y6816" s="182" t="s">
        <v>12130</v>
      </c>
      <c r="Z6816" s="182">
        <v>1940</v>
      </c>
      <c r="AA6816" s="182">
        <v>773.9</v>
      </c>
      <c r="AB6816" s="182">
        <v>38</v>
      </c>
      <c r="AC6816" s="182">
        <v>2</v>
      </c>
      <c r="AD6816" s="182">
        <v>705.4</v>
      </c>
      <c r="AF6816" s="182" t="s">
        <v>12124</v>
      </c>
      <c r="AG6816" s="182" t="s">
        <v>17319</v>
      </c>
      <c r="AH6816" s="182" t="s">
        <v>2993</v>
      </c>
      <c r="AI6816" s="182" t="s">
        <v>17042</v>
      </c>
    </row>
    <row r="6817" spans="25:35" x14ac:dyDescent="0.4">
      <c r="Y6817" s="182" t="s">
        <v>12131</v>
      </c>
      <c r="Z6817" s="182">
        <v>1983</v>
      </c>
      <c r="AA6817" s="182">
        <v>4006.9</v>
      </c>
      <c r="AB6817" s="182">
        <v>195</v>
      </c>
      <c r="AC6817" s="182">
        <v>5</v>
      </c>
      <c r="AD6817" s="182">
        <v>3517.5</v>
      </c>
      <c r="AF6817" s="182" t="s">
        <v>2124</v>
      </c>
      <c r="AG6817" s="182" t="s">
        <v>17319</v>
      </c>
      <c r="AH6817" s="182" t="s">
        <v>2993</v>
      </c>
      <c r="AI6817" s="182" t="s">
        <v>17042</v>
      </c>
    </row>
    <row r="6818" spans="25:35" x14ac:dyDescent="0.4">
      <c r="Y6818" s="182" t="s">
        <v>12132</v>
      </c>
      <c r="Z6818" s="182">
        <v>1962</v>
      </c>
      <c r="AA6818" s="182">
        <v>1963.1</v>
      </c>
      <c r="AB6818" s="182">
        <v>48</v>
      </c>
      <c r="AC6818" s="182">
        <v>5</v>
      </c>
      <c r="AD6818" s="182">
        <v>1568.3</v>
      </c>
      <c r="AF6818" s="182" t="s">
        <v>12125</v>
      </c>
      <c r="AG6818" s="182" t="s">
        <v>17319</v>
      </c>
      <c r="AH6818" s="182" t="s">
        <v>2993</v>
      </c>
      <c r="AI6818" s="182" t="s">
        <v>17042</v>
      </c>
    </row>
    <row r="6819" spans="25:35" x14ac:dyDescent="0.4">
      <c r="Y6819" s="182" t="s">
        <v>12133</v>
      </c>
      <c r="Z6819" s="182">
        <v>1987</v>
      </c>
      <c r="AA6819" s="182">
        <v>7146.1</v>
      </c>
      <c r="AB6819" s="182">
        <v>206</v>
      </c>
      <c r="AC6819" s="182">
        <v>9</v>
      </c>
      <c r="AD6819" s="182">
        <v>3870.6</v>
      </c>
      <c r="AF6819" s="182" t="s">
        <v>12126</v>
      </c>
      <c r="AG6819" s="182" t="s">
        <v>17327</v>
      </c>
      <c r="AH6819" s="182" t="s">
        <v>2993</v>
      </c>
      <c r="AI6819" s="182" t="s">
        <v>17042</v>
      </c>
    </row>
    <row r="6820" spans="25:35" x14ac:dyDescent="0.4">
      <c r="Y6820" s="182" t="s">
        <v>12134</v>
      </c>
      <c r="Z6820" s="182">
        <v>1960</v>
      </c>
      <c r="AA6820" s="182">
        <v>408</v>
      </c>
      <c r="AB6820" s="182">
        <v>12</v>
      </c>
      <c r="AC6820" s="182">
        <v>2</v>
      </c>
      <c r="AD6820" s="182">
        <v>408</v>
      </c>
      <c r="AF6820" s="182" t="s">
        <v>12127</v>
      </c>
      <c r="AG6820" s="182" t="s">
        <v>17327</v>
      </c>
      <c r="AH6820" s="182" t="s">
        <v>2993</v>
      </c>
      <c r="AI6820" s="182" t="s">
        <v>17042</v>
      </c>
    </row>
    <row r="6821" spans="25:35" x14ac:dyDescent="0.4">
      <c r="Y6821" s="182" t="s">
        <v>12135</v>
      </c>
      <c r="Z6821" s="182">
        <v>1962</v>
      </c>
      <c r="AA6821" s="182">
        <v>1872.2</v>
      </c>
      <c r="AB6821" s="182">
        <v>62</v>
      </c>
      <c r="AC6821" s="182">
        <v>5</v>
      </c>
      <c r="AD6821" s="182">
        <v>1568.4</v>
      </c>
      <c r="AF6821" s="182" t="s">
        <v>12128</v>
      </c>
      <c r="AG6821" s="182" t="s">
        <v>17327</v>
      </c>
      <c r="AH6821" s="182" t="s">
        <v>2993</v>
      </c>
      <c r="AI6821" s="182" t="s">
        <v>17042</v>
      </c>
    </row>
    <row r="6822" spans="25:35" x14ac:dyDescent="0.4">
      <c r="Y6822" s="182" t="s">
        <v>17253</v>
      </c>
      <c r="Z6822" s="182">
        <v>1929</v>
      </c>
      <c r="AA6822" s="182">
        <v>310.89999999999998</v>
      </c>
      <c r="AB6822" s="182">
        <v>21</v>
      </c>
      <c r="AC6822" s="182">
        <v>2</v>
      </c>
      <c r="AD6822" s="182">
        <v>250</v>
      </c>
      <c r="AF6822" s="182" t="s">
        <v>12129</v>
      </c>
      <c r="AG6822" s="182" t="s">
        <v>17327</v>
      </c>
      <c r="AH6822" s="182" t="s">
        <v>2993</v>
      </c>
      <c r="AI6822" s="182" t="s">
        <v>17042</v>
      </c>
    </row>
    <row r="6823" spans="25:35" x14ac:dyDescent="0.4">
      <c r="Y6823" s="182" t="s">
        <v>2125</v>
      </c>
      <c r="Z6823" s="182">
        <v>1917</v>
      </c>
      <c r="AA6823" s="182">
        <v>259.7</v>
      </c>
      <c r="AB6823" s="182">
        <v>21</v>
      </c>
      <c r="AC6823" s="182">
        <v>2</v>
      </c>
      <c r="AD6823" s="182">
        <v>259.7</v>
      </c>
      <c r="AF6823" s="182" t="s">
        <v>12130</v>
      </c>
      <c r="AG6823" s="182" t="s">
        <v>17327</v>
      </c>
      <c r="AH6823" s="182" t="s">
        <v>2993</v>
      </c>
      <c r="AI6823" s="182" t="s">
        <v>17042</v>
      </c>
    </row>
    <row r="6824" spans="25:35" x14ac:dyDescent="0.4">
      <c r="Y6824" s="182" t="s">
        <v>12139</v>
      </c>
      <c r="Z6824" s="182">
        <v>1934</v>
      </c>
      <c r="AA6824" s="182">
        <v>444.5</v>
      </c>
      <c r="AB6824" s="182">
        <v>10</v>
      </c>
      <c r="AC6824" s="182">
        <v>2</v>
      </c>
      <c r="AD6824" s="182">
        <v>398.6</v>
      </c>
      <c r="AF6824" s="182" t="s">
        <v>12131</v>
      </c>
      <c r="AG6824" s="182" t="s">
        <v>17319</v>
      </c>
      <c r="AH6824" s="182" t="s">
        <v>2993</v>
      </c>
      <c r="AI6824" s="182" t="s">
        <v>17331</v>
      </c>
    </row>
    <row r="6825" spans="25:35" x14ac:dyDescent="0.4">
      <c r="Y6825" s="182" t="s">
        <v>446</v>
      </c>
      <c r="Z6825" s="182">
        <v>1956</v>
      </c>
      <c r="AA6825" s="182">
        <v>442.6</v>
      </c>
      <c r="AB6825" s="182">
        <v>21</v>
      </c>
      <c r="AC6825" s="182">
        <v>2</v>
      </c>
      <c r="AD6825" s="182">
        <v>248.5</v>
      </c>
      <c r="AF6825" s="182" t="s">
        <v>12132</v>
      </c>
      <c r="AG6825" s="182" t="s">
        <v>17312</v>
      </c>
      <c r="AH6825" s="182" t="s">
        <v>2993</v>
      </c>
      <c r="AI6825" s="182" t="s">
        <v>17042</v>
      </c>
    </row>
    <row r="6826" spans="25:35" x14ac:dyDescent="0.4">
      <c r="Y6826" s="182" t="s">
        <v>12140</v>
      </c>
      <c r="Z6826" s="182">
        <v>1993</v>
      </c>
      <c r="AA6826" s="182">
        <v>602.5</v>
      </c>
      <c r="AB6826" s="182">
        <v>21</v>
      </c>
      <c r="AC6826" s="182">
        <v>2</v>
      </c>
      <c r="AD6826" s="182">
        <v>381.6</v>
      </c>
      <c r="AF6826" s="182" t="s">
        <v>12133</v>
      </c>
      <c r="AG6826" s="182" t="s">
        <v>17312</v>
      </c>
      <c r="AH6826" s="182" t="s">
        <v>2993</v>
      </c>
      <c r="AI6826" s="182" t="s">
        <v>17322</v>
      </c>
    </row>
    <row r="6827" spans="25:35" x14ac:dyDescent="0.4">
      <c r="Y6827" s="182" t="s">
        <v>12141</v>
      </c>
      <c r="Z6827" s="182">
        <v>1973</v>
      </c>
      <c r="AA6827" s="182">
        <v>376.3</v>
      </c>
      <c r="AB6827" s="182">
        <v>14</v>
      </c>
      <c r="AC6827" s="182">
        <v>2</v>
      </c>
      <c r="AD6827" s="182">
        <v>376.3</v>
      </c>
      <c r="AF6827" s="182" t="s">
        <v>12134</v>
      </c>
      <c r="AG6827" s="182" t="s">
        <v>17312</v>
      </c>
      <c r="AH6827" s="182" t="s">
        <v>2993</v>
      </c>
      <c r="AI6827" s="182" t="s">
        <v>17040</v>
      </c>
    </row>
    <row r="6828" spans="25:35" x14ac:dyDescent="0.4">
      <c r="Y6828" s="182" t="s">
        <v>416</v>
      </c>
      <c r="Z6828" s="182">
        <v>1980</v>
      </c>
      <c r="AA6828" s="182">
        <v>379.5</v>
      </c>
      <c r="AB6828" s="182">
        <v>18</v>
      </c>
      <c r="AC6828" s="182">
        <v>2</v>
      </c>
      <c r="AD6828" s="182">
        <v>379.5</v>
      </c>
      <c r="AF6828" s="182" t="s">
        <v>12135</v>
      </c>
      <c r="AG6828" s="182" t="s">
        <v>17312</v>
      </c>
      <c r="AH6828" s="182" t="s">
        <v>2993</v>
      </c>
      <c r="AI6828" s="182" t="s">
        <v>17042</v>
      </c>
    </row>
    <row r="6829" spans="25:35" x14ac:dyDescent="0.4">
      <c r="Y6829" s="182" t="s">
        <v>12142</v>
      </c>
      <c r="Z6829" s="182">
        <v>1965</v>
      </c>
      <c r="AA6829" s="182">
        <v>389.7</v>
      </c>
      <c r="AB6829" s="182">
        <v>18</v>
      </c>
      <c r="AC6829" s="182">
        <v>2</v>
      </c>
      <c r="AD6829" s="182">
        <v>389.7</v>
      </c>
      <c r="AF6829" s="182" t="s">
        <v>2125</v>
      </c>
      <c r="AG6829" s="182" t="s">
        <v>17327</v>
      </c>
      <c r="AH6829" s="182" t="s">
        <v>2993</v>
      </c>
      <c r="AI6829" s="182" t="s">
        <v>17042</v>
      </c>
    </row>
    <row r="6830" spans="25:35" x14ac:dyDescent="0.4">
      <c r="Y6830" s="182" t="s">
        <v>12143</v>
      </c>
      <c r="Z6830" s="182">
        <v>1965</v>
      </c>
      <c r="AA6830" s="182">
        <v>322.8</v>
      </c>
      <c r="AB6830" s="182">
        <v>18</v>
      </c>
      <c r="AC6830" s="182">
        <v>2</v>
      </c>
      <c r="AD6830" s="182">
        <v>322.8</v>
      </c>
      <c r="AF6830" s="182" t="s">
        <v>12139</v>
      </c>
      <c r="AG6830" s="182" t="s">
        <v>17327</v>
      </c>
      <c r="AH6830" s="182" t="s">
        <v>2993</v>
      </c>
      <c r="AI6830" s="182" t="s">
        <v>17042</v>
      </c>
    </row>
    <row r="6831" spans="25:35" x14ac:dyDescent="0.4">
      <c r="Y6831" s="182" t="s">
        <v>12145</v>
      </c>
      <c r="Z6831" s="182">
        <v>1917</v>
      </c>
      <c r="AA6831" s="182">
        <v>220</v>
      </c>
      <c r="AB6831" s="182">
        <v>16</v>
      </c>
      <c r="AC6831" s="182">
        <v>2</v>
      </c>
      <c r="AD6831" s="182">
        <v>220</v>
      </c>
      <c r="AF6831" s="182" t="s">
        <v>446</v>
      </c>
      <c r="AG6831" s="182" t="s">
        <v>17312</v>
      </c>
      <c r="AH6831" s="182" t="s">
        <v>2993</v>
      </c>
      <c r="AI6831" s="182" t="s">
        <v>17040</v>
      </c>
    </row>
    <row r="6832" spans="25:35" x14ac:dyDescent="0.4">
      <c r="Y6832" s="182" t="s">
        <v>12146</v>
      </c>
      <c r="Z6832" s="182">
        <v>1959</v>
      </c>
      <c r="AA6832" s="182">
        <v>289</v>
      </c>
      <c r="AB6832" s="182">
        <v>21</v>
      </c>
      <c r="AC6832" s="182">
        <v>2</v>
      </c>
      <c r="AD6832" s="182">
        <v>198.7</v>
      </c>
      <c r="AF6832" s="182" t="s">
        <v>12140</v>
      </c>
      <c r="AG6832" s="182" t="s">
        <v>17312</v>
      </c>
      <c r="AH6832" s="182" t="s">
        <v>2993</v>
      </c>
      <c r="AI6832" s="182" t="s">
        <v>17040</v>
      </c>
    </row>
    <row r="6833" spans="25:35" x14ac:dyDescent="0.4">
      <c r="Y6833" s="182" t="s">
        <v>12147</v>
      </c>
      <c r="Z6833" s="182">
        <v>1958</v>
      </c>
      <c r="AA6833" s="182">
        <v>606.5</v>
      </c>
      <c r="AB6833" s="182">
        <v>42</v>
      </c>
      <c r="AC6833" s="182">
        <v>2</v>
      </c>
      <c r="AD6833" s="182">
        <v>561.79999999999995</v>
      </c>
      <c r="AF6833" s="182" t="s">
        <v>12141</v>
      </c>
      <c r="AG6833" s="182" t="s">
        <v>17312</v>
      </c>
      <c r="AH6833" s="182" t="s">
        <v>2993</v>
      </c>
      <c r="AI6833" s="182" t="s">
        <v>17040</v>
      </c>
    </row>
    <row r="6834" spans="25:35" x14ac:dyDescent="0.4">
      <c r="Y6834" s="182" t="s">
        <v>12148</v>
      </c>
      <c r="Z6834" s="182">
        <v>1959</v>
      </c>
      <c r="AA6834" s="182">
        <v>594.1</v>
      </c>
      <c r="AB6834" s="182">
        <v>42</v>
      </c>
      <c r="AC6834" s="182">
        <v>2</v>
      </c>
      <c r="AD6834" s="182">
        <v>550.5</v>
      </c>
      <c r="AF6834" s="182" t="s">
        <v>416</v>
      </c>
      <c r="AG6834" s="182" t="s">
        <v>17312</v>
      </c>
      <c r="AH6834" s="182" t="s">
        <v>2993</v>
      </c>
      <c r="AI6834" s="182" t="s">
        <v>17040</v>
      </c>
    </row>
    <row r="6835" spans="25:35" x14ac:dyDescent="0.4">
      <c r="Y6835" s="182" t="s">
        <v>12149</v>
      </c>
      <c r="Z6835" s="182">
        <v>1960</v>
      </c>
      <c r="AA6835" s="182">
        <v>296.39999999999998</v>
      </c>
      <c r="AB6835" s="182">
        <v>21</v>
      </c>
      <c r="AC6835" s="182">
        <v>2</v>
      </c>
      <c r="AD6835" s="182">
        <v>296.39999999999998</v>
      </c>
      <c r="AF6835" s="182" t="s">
        <v>12142</v>
      </c>
      <c r="AG6835" s="182" t="s">
        <v>17312</v>
      </c>
      <c r="AH6835" s="182" t="s">
        <v>2993</v>
      </c>
      <c r="AI6835" s="182" t="s">
        <v>17040</v>
      </c>
    </row>
    <row r="6836" spans="25:35" x14ac:dyDescent="0.4">
      <c r="Y6836" s="182" t="s">
        <v>12150</v>
      </c>
      <c r="Z6836" s="182">
        <v>1973</v>
      </c>
      <c r="AA6836" s="182">
        <v>3627.6</v>
      </c>
      <c r="AB6836" s="182">
        <v>182</v>
      </c>
      <c r="AC6836" s="182">
        <v>5</v>
      </c>
      <c r="AD6836" s="182">
        <v>3627.6</v>
      </c>
      <c r="AF6836" s="182" t="s">
        <v>12143</v>
      </c>
      <c r="AG6836" s="182" t="s">
        <v>17312</v>
      </c>
      <c r="AH6836" s="182" t="s">
        <v>2993</v>
      </c>
      <c r="AI6836" s="182" t="s">
        <v>17040</v>
      </c>
    </row>
    <row r="6837" spans="25:35" x14ac:dyDescent="0.4">
      <c r="Y6837" s="182" t="s">
        <v>12151</v>
      </c>
      <c r="Z6837" s="182">
        <v>1974</v>
      </c>
      <c r="AA6837" s="182">
        <v>3193.4</v>
      </c>
      <c r="AB6837" s="182">
        <v>147</v>
      </c>
      <c r="AC6837" s="182">
        <v>5</v>
      </c>
      <c r="AD6837" s="182">
        <v>3193.4</v>
      </c>
      <c r="AF6837" s="182" t="s">
        <v>12145</v>
      </c>
      <c r="AG6837" s="182" t="s">
        <v>17327</v>
      </c>
      <c r="AH6837" s="182" t="s">
        <v>2993</v>
      </c>
      <c r="AI6837" s="182" t="s">
        <v>17040</v>
      </c>
    </row>
    <row r="6838" spans="25:35" x14ac:dyDescent="0.4">
      <c r="Y6838" s="182" t="s">
        <v>447</v>
      </c>
      <c r="Z6838" s="182">
        <v>1971</v>
      </c>
      <c r="AA6838" s="182">
        <v>2484.4</v>
      </c>
      <c r="AB6838" s="182">
        <v>49</v>
      </c>
      <c r="AC6838" s="182">
        <v>5</v>
      </c>
      <c r="AD6838" s="182">
        <v>2185.6</v>
      </c>
      <c r="AF6838" s="182" t="s">
        <v>12146</v>
      </c>
      <c r="AG6838" s="182" t="s">
        <v>17651</v>
      </c>
      <c r="AH6838" s="182" t="s">
        <v>2993</v>
      </c>
      <c r="AI6838" s="182" t="s">
        <v>17040</v>
      </c>
    </row>
    <row r="6839" spans="25:35" x14ac:dyDescent="0.4">
      <c r="Y6839" s="182" t="s">
        <v>12153</v>
      </c>
      <c r="Z6839" s="182">
        <v>1973</v>
      </c>
      <c r="AA6839" s="182">
        <v>4711.6000000000004</v>
      </c>
      <c r="AB6839" s="182">
        <v>320</v>
      </c>
      <c r="AC6839" s="182">
        <v>5</v>
      </c>
      <c r="AD6839" s="182">
        <v>2267.09</v>
      </c>
      <c r="AF6839" s="182" t="s">
        <v>12147</v>
      </c>
      <c r="AG6839" s="182" t="s">
        <v>17312</v>
      </c>
      <c r="AH6839" s="182" t="s">
        <v>2993</v>
      </c>
      <c r="AI6839" s="182" t="s">
        <v>17042</v>
      </c>
    </row>
    <row r="6840" spans="25:35" x14ac:dyDescent="0.4">
      <c r="Y6840" s="182" t="s">
        <v>12155</v>
      </c>
      <c r="Z6840" s="182">
        <v>1983</v>
      </c>
      <c r="AA6840" s="182">
        <v>4094.8</v>
      </c>
      <c r="AB6840" s="182">
        <v>312</v>
      </c>
      <c r="AC6840" s="182">
        <v>5</v>
      </c>
      <c r="AD6840" s="182">
        <v>3569.9</v>
      </c>
      <c r="AF6840" s="182" t="s">
        <v>12148</v>
      </c>
      <c r="AG6840" s="182" t="s">
        <v>17312</v>
      </c>
      <c r="AH6840" s="182" t="s">
        <v>2993</v>
      </c>
      <c r="AI6840" s="182" t="s">
        <v>17042</v>
      </c>
    </row>
    <row r="6841" spans="25:35" x14ac:dyDescent="0.4">
      <c r="Y6841" s="182" t="s">
        <v>12154</v>
      </c>
      <c r="Z6841" s="182">
        <v>1986</v>
      </c>
      <c r="AA6841" s="182">
        <v>4502.8</v>
      </c>
      <c r="AB6841" s="182">
        <v>184</v>
      </c>
      <c r="AC6841" s="182">
        <v>5</v>
      </c>
      <c r="AD6841" s="182">
        <v>4491.8999999999996</v>
      </c>
      <c r="AF6841" s="182" t="s">
        <v>12149</v>
      </c>
      <c r="AG6841" s="182" t="s">
        <v>17312</v>
      </c>
      <c r="AH6841" s="182" t="s">
        <v>2993</v>
      </c>
      <c r="AI6841" s="182" t="s">
        <v>17040</v>
      </c>
    </row>
    <row r="6842" spans="25:35" x14ac:dyDescent="0.4">
      <c r="Y6842" s="182" t="s">
        <v>12156</v>
      </c>
      <c r="Z6842" s="182">
        <v>2018</v>
      </c>
      <c r="AA6842" s="182">
        <v>5070.8</v>
      </c>
      <c r="AB6842" s="182">
        <v>245</v>
      </c>
      <c r="AC6842" s="182">
        <v>5</v>
      </c>
      <c r="AD6842" s="182">
        <v>4732.8</v>
      </c>
      <c r="AF6842" s="182" t="s">
        <v>12150</v>
      </c>
      <c r="AG6842" s="182" t="s">
        <v>17312</v>
      </c>
      <c r="AH6842" s="182" t="s">
        <v>2993</v>
      </c>
      <c r="AI6842" s="182" t="s">
        <v>17315</v>
      </c>
    </row>
    <row r="6843" spans="25:35" x14ac:dyDescent="0.4">
      <c r="Y6843" s="182" t="s">
        <v>12158</v>
      </c>
      <c r="Z6843" s="182">
        <v>1991</v>
      </c>
      <c r="AA6843" s="182">
        <v>6072</v>
      </c>
      <c r="AB6843" s="182">
        <v>206</v>
      </c>
      <c r="AC6843" s="182">
        <v>5</v>
      </c>
      <c r="AD6843" s="182">
        <v>3817</v>
      </c>
      <c r="AF6843" s="182" t="s">
        <v>12151</v>
      </c>
      <c r="AG6843" s="182" t="s">
        <v>17312</v>
      </c>
      <c r="AH6843" s="182" t="s">
        <v>2993</v>
      </c>
      <c r="AI6843" s="182" t="s">
        <v>17315</v>
      </c>
    </row>
    <row r="6844" spans="25:35" x14ac:dyDescent="0.4">
      <c r="Y6844" s="182" t="s">
        <v>417</v>
      </c>
      <c r="Z6844" s="182">
        <v>1988</v>
      </c>
      <c r="AA6844" s="182">
        <v>13431.04</v>
      </c>
      <c r="AB6844" s="182">
        <v>469</v>
      </c>
      <c r="AC6844" s="182">
        <v>9</v>
      </c>
      <c r="AD6844" s="182">
        <v>9696.14</v>
      </c>
      <c r="AF6844" s="182" t="s">
        <v>447</v>
      </c>
      <c r="AG6844" s="182" t="s">
        <v>17312</v>
      </c>
      <c r="AH6844" s="182" t="s">
        <v>2993</v>
      </c>
      <c r="AI6844" s="182" t="s">
        <v>17042</v>
      </c>
    </row>
    <row r="6845" spans="25:35" x14ac:dyDescent="0.4">
      <c r="Y6845" s="182" t="s">
        <v>12159</v>
      </c>
      <c r="Z6845" s="182">
        <v>2002</v>
      </c>
      <c r="AA6845" s="182">
        <v>5834.8</v>
      </c>
      <c r="AB6845" s="182">
        <v>75</v>
      </c>
      <c r="AC6845" s="182">
        <v>6</v>
      </c>
      <c r="AD6845" s="182">
        <v>4148</v>
      </c>
      <c r="AF6845" s="182" t="s">
        <v>12153</v>
      </c>
      <c r="AG6845" s="182" t="s">
        <v>17312</v>
      </c>
      <c r="AH6845" s="182" t="s">
        <v>2993</v>
      </c>
      <c r="AI6845" s="182" t="s">
        <v>17040</v>
      </c>
    </row>
    <row r="6846" spans="25:35" x14ac:dyDescent="0.4">
      <c r="Y6846" s="182" t="s">
        <v>12160</v>
      </c>
      <c r="Z6846" s="182">
        <v>1950</v>
      </c>
      <c r="AA6846" s="182">
        <v>1039.3599999999999</v>
      </c>
      <c r="AB6846" s="182">
        <v>49</v>
      </c>
      <c r="AC6846" s="182">
        <v>2</v>
      </c>
      <c r="AD6846" s="182">
        <v>1039.3599999999999</v>
      </c>
      <c r="AF6846" s="182" t="s">
        <v>12154</v>
      </c>
      <c r="AG6846" s="182" t="s">
        <v>17319</v>
      </c>
      <c r="AH6846" s="182" t="s">
        <v>2993</v>
      </c>
      <c r="AI6846" s="182" t="s">
        <v>17320</v>
      </c>
    </row>
    <row r="6847" spans="25:35" x14ac:dyDescent="0.4">
      <c r="Y6847" s="182" t="s">
        <v>418</v>
      </c>
      <c r="Z6847" s="182">
        <v>1917</v>
      </c>
      <c r="AA6847" s="182">
        <v>617.1</v>
      </c>
      <c r="AB6847" s="182">
        <v>26</v>
      </c>
      <c r="AC6847" s="182">
        <v>2</v>
      </c>
      <c r="AD6847" s="182">
        <v>580.20000000000005</v>
      </c>
      <c r="AF6847" s="182" t="s">
        <v>12155</v>
      </c>
      <c r="AG6847" s="182" t="s">
        <v>17312</v>
      </c>
      <c r="AH6847" s="182" t="s">
        <v>2993</v>
      </c>
      <c r="AI6847" s="182" t="s">
        <v>17042</v>
      </c>
    </row>
    <row r="6848" spans="25:35" x14ac:dyDescent="0.4">
      <c r="Y6848" s="182" t="s">
        <v>12161</v>
      </c>
      <c r="Z6848" s="182">
        <v>1992</v>
      </c>
      <c r="AA6848" s="182">
        <v>4929.04</v>
      </c>
      <c r="AB6848" s="182">
        <v>180</v>
      </c>
      <c r="AC6848" s="182">
        <v>9</v>
      </c>
      <c r="AD6848" s="182">
        <v>3924.5</v>
      </c>
      <c r="AF6848" s="182" t="s">
        <v>12156</v>
      </c>
      <c r="AG6848" s="182" t="s">
        <v>17312</v>
      </c>
      <c r="AH6848" s="182" t="s">
        <v>2993</v>
      </c>
      <c r="AI6848" s="182" t="s">
        <v>17331</v>
      </c>
    </row>
    <row r="6849" spans="25:35" x14ac:dyDescent="0.4">
      <c r="Y6849" s="182" t="s">
        <v>12162</v>
      </c>
      <c r="Z6849" s="182">
        <v>1956</v>
      </c>
      <c r="AA6849" s="182">
        <v>1041.7</v>
      </c>
      <c r="AB6849" s="182">
        <v>47</v>
      </c>
      <c r="AC6849" s="182">
        <v>3</v>
      </c>
      <c r="AD6849" s="182">
        <v>1041.7</v>
      </c>
      <c r="AF6849" s="182" t="s">
        <v>417</v>
      </c>
      <c r="AG6849" s="182" t="s">
        <v>17319</v>
      </c>
      <c r="AH6849" s="182" t="s">
        <v>2993</v>
      </c>
      <c r="AI6849" s="182" t="s">
        <v>17331</v>
      </c>
    </row>
    <row r="6850" spans="25:35" x14ac:dyDescent="0.4">
      <c r="Y6850" s="182" t="s">
        <v>12163</v>
      </c>
      <c r="Z6850" s="182">
        <v>1964</v>
      </c>
      <c r="AA6850" s="182">
        <v>2197.5</v>
      </c>
      <c r="AB6850" s="182">
        <v>167</v>
      </c>
      <c r="AC6850" s="182">
        <v>5</v>
      </c>
      <c r="AD6850" s="182">
        <v>2197.5</v>
      </c>
      <c r="AF6850" s="182" t="s">
        <v>12158</v>
      </c>
      <c r="AG6850" s="182" t="s">
        <v>17312</v>
      </c>
      <c r="AH6850" s="182" t="s">
        <v>2993</v>
      </c>
      <c r="AI6850" s="182" t="s">
        <v>17320</v>
      </c>
    </row>
    <row r="6851" spans="25:35" x14ac:dyDescent="0.4">
      <c r="Y6851" s="182" t="s">
        <v>12164</v>
      </c>
      <c r="Z6851" s="182">
        <v>1965</v>
      </c>
      <c r="AA6851" s="182">
        <v>3407.6</v>
      </c>
      <c r="AB6851" s="182">
        <v>314</v>
      </c>
      <c r="AC6851" s="182">
        <v>5</v>
      </c>
      <c r="AD6851" s="182">
        <v>2164.6999999999998</v>
      </c>
      <c r="AF6851" s="182" t="s">
        <v>12159</v>
      </c>
      <c r="AG6851" s="182" t="s">
        <v>17312</v>
      </c>
      <c r="AH6851" s="182" t="s">
        <v>2993</v>
      </c>
      <c r="AI6851" s="182" t="s">
        <v>17331</v>
      </c>
    </row>
    <row r="6852" spans="25:35" x14ac:dyDescent="0.4">
      <c r="Y6852" s="182" t="s">
        <v>12166</v>
      </c>
      <c r="Z6852" s="182">
        <v>1965</v>
      </c>
      <c r="AA6852" s="182">
        <v>6049</v>
      </c>
      <c r="AB6852" s="182">
        <v>198</v>
      </c>
      <c r="AC6852" s="182">
        <v>5</v>
      </c>
      <c r="AD6852" s="182">
        <v>4810.3999999999996</v>
      </c>
      <c r="AF6852" s="182" t="s">
        <v>12160</v>
      </c>
      <c r="AG6852" s="182" t="s">
        <v>17312</v>
      </c>
      <c r="AH6852" s="182" t="s">
        <v>2993</v>
      </c>
      <c r="AI6852" s="182" t="s">
        <v>17042</v>
      </c>
    </row>
    <row r="6853" spans="25:35" x14ac:dyDescent="0.4">
      <c r="Y6853" s="182" t="s">
        <v>12167</v>
      </c>
      <c r="Z6853" s="182">
        <v>1955</v>
      </c>
      <c r="AA6853" s="182">
        <v>634.6</v>
      </c>
      <c r="AB6853" s="182">
        <v>26</v>
      </c>
      <c r="AC6853" s="182">
        <v>2</v>
      </c>
      <c r="AD6853" s="182">
        <v>634.6</v>
      </c>
      <c r="AF6853" s="182" t="s">
        <v>418</v>
      </c>
      <c r="AG6853" s="182" t="s">
        <v>17312</v>
      </c>
      <c r="AH6853" s="182" t="s">
        <v>2993</v>
      </c>
      <c r="AI6853" s="182" t="s">
        <v>17040</v>
      </c>
    </row>
    <row r="6854" spans="25:35" x14ac:dyDescent="0.4">
      <c r="Y6854" s="182" t="s">
        <v>12169</v>
      </c>
      <c r="Z6854" s="182">
        <v>1966</v>
      </c>
      <c r="AA6854" s="182">
        <v>3308.1</v>
      </c>
      <c r="AB6854" s="182">
        <v>94</v>
      </c>
      <c r="AC6854" s="182">
        <v>5</v>
      </c>
      <c r="AD6854" s="182">
        <v>3006.5</v>
      </c>
      <c r="AF6854" s="182" t="s">
        <v>12161</v>
      </c>
      <c r="AG6854" s="182" t="s">
        <v>17319</v>
      </c>
      <c r="AH6854" s="182" t="s">
        <v>2993</v>
      </c>
      <c r="AI6854" s="182" t="s">
        <v>17042</v>
      </c>
    </row>
    <row r="6855" spans="25:35" x14ac:dyDescent="0.4">
      <c r="Y6855" s="182" t="s">
        <v>12170</v>
      </c>
      <c r="Z6855" s="182">
        <v>1955</v>
      </c>
      <c r="AA6855" s="182">
        <v>685.7</v>
      </c>
      <c r="AB6855" s="182">
        <v>28</v>
      </c>
      <c r="AC6855" s="182">
        <v>2</v>
      </c>
      <c r="AD6855" s="182">
        <v>629.1</v>
      </c>
      <c r="AF6855" s="182" t="s">
        <v>12162</v>
      </c>
      <c r="AG6855" s="182" t="s">
        <v>17312</v>
      </c>
      <c r="AH6855" s="182" t="s">
        <v>2993</v>
      </c>
      <c r="AI6855" s="182" t="s">
        <v>17042</v>
      </c>
    </row>
    <row r="6856" spans="25:35" x14ac:dyDescent="0.4">
      <c r="Y6856" s="182" t="s">
        <v>12171</v>
      </c>
      <c r="Z6856" s="182">
        <v>1955</v>
      </c>
      <c r="AA6856" s="182">
        <v>631.6</v>
      </c>
      <c r="AB6856" s="182">
        <v>25</v>
      </c>
      <c r="AC6856" s="182">
        <v>2</v>
      </c>
      <c r="AD6856" s="182">
        <v>406.9</v>
      </c>
      <c r="AF6856" s="182" t="s">
        <v>12163</v>
      </c>
      <c r="AG6856" s="182" t="s">
        <v>17312</v>
      </c>
      <c r="AH6856" s="182" t="s">
        <v>2993</v>
      </c>
      <c r="AI6856" s="182" t="s">
        <v>17322</v>
      </c>
    </row>
    <row r="6857" spans="25:35" x14ac:dyDescent="0.4">
      <c r="Y6857" s="182" t="s">
        <v>12172</v>
      </c>
      <c r="Z6857" s="182">
        <v>1948</v>
      </c>
      <c r="AA6857" s="182">
        <v>256</v>
      </c>
      <c r="AB6857" s="182">
        <v>12</v>
      </c>
      <c r="AC6857" s="182">
        <v>2</v>
      </c>
      <c r="AD6857" s="182">
        <v>158.9</v>
      </c>
      <c r="AF6857" s="182" t="s">
        <v>12164</v>
      </c>
      <c r="AG6857" s="182" t="s">
        <v>17312</v>
      </c>
      <c r="AH6857" s="182" t="s">
        <v>2993</v>
      </c>
      <c r="AI6857" s="182" t="s">
        <v>17322</v>
      </c>
    </row>
    <row r="6858" spans="25:35" x14ac:dyDescent="0.4">
      <c r="Y6858" s="182" t="s">
        <v>12174</v>
      </c>
      <c r="Z6858" s="182">
        <v>1948</v>
      </c>
      <c r="AA6858" s="182">
        <v>260</v>
      </c>
      <c r="AB6858" s="182">
        <v>9</v>
      </c>
      <c r="AC6858" s="182">
        <v>2</v>
      </c>
      <c r="AD6858" s="182">
        <v>260</v>
      </c>
      <c r="AF6858" s="182" t="s">
        <v>12166</v>
      </c>
      <c r="AG6858" s="182" t="s">
        <v>17312</v>
      </c>
      <c r="AH6858" s="182" t="s">
        <v>2993</v>
      </c>
      <c r="AI6858" s="182" t="s">
        <v>17320</v>
      </c>
    </row>
    <row r="6859" spans="25:35" x14ac:dyDescent="0.4">
      <c r="Y6859" s="182" t="s">
        <v>12175</v>
      </c>
      <c r="Z6859" s="182">
        <v>1985</v>
      </c>
      <c r="AA6859" s="182">
        <v>4385.2</v>
      </c>
      <c r="AB6859" s="182">
        <v>164</v>
      </c>
      <c r="AC6859" s="182">
        <v>9</v>
      </c>
      <c r="AD6859" s="182">
        <v>3898.4</v>
      </c>
      <c r="AF6859" s="182" t="s">
        <v>12167</v>
      </c>
      <c r="AG6859" s="182" t="s">
        <v>17323</v>
      </c>
      <c r="AH6859" s="182" t="s">
        <v>2993</v>
      </c>
      <c r="AI6859" s="182" t="s">
        <v>17042</v>
      </c>
    </row>
    <row r="6860" spans="25:35" x14ac:dyDescent="0.4">
      <c r="Y6860" s="182" t="s">
        <v>419</v>
      </c>
      <c r="Z6860" s="182">
        <v>1948</v>
      </c>
      <c r="AA6860" s="182">
        <v>264.2</v>
      </c>
      <c r="AB6860" s="182">
        <v>13</v>
      </c>
      <c r="AC6860" s="182">
        <v>2</v>
      </c>
      <c r="AD6860" s="182">
        <v>261.2</v>
      </c>
      <c r="AF6860" s="182" t="s">
        <v>12169</v>
      </c>
      <c r="AG6860" s="182" t="s">
        <v>17312</v>
      </c>
      <c r="AH6860" s="182" t="s">
        <v>2993</v>
      </c>
      <c r="AI6860" s="182" t="s">
        <v>17315</v>
      </c>
    </row>
    <row r="6861" spans="25:35" x14ac:dyDescent="0.4">
      <c r="Y6861" s="182" t="s">
        <v>12177</v>
      </c>
      <c r="Z6861" s="182">
        <v>1958</v>
      </c>
      <c r="AA6861" s="182">
        <v>446.8</v>
      </c>
      <c r="AB6861" s="182">
        <v>17</v>
      </c>
      <c r="AC6861" s="182">
        <v>2</v>
      </c>
      <c r="AD6861" s="182">
        <v>445.5</v>
      </c>
      <c r="AF6861" s="182" t="s">
        <v>12170</v>
      </c>
      <c r="AG6861" s="182" t="s">
        <v>17312</v>
      </c>
      <c r="AH6861" s="182" t="s">
        <v>2993</v>
      </c>
      <c r="AI6861" s="182" t="s">
        <v>17042</v>
      </c>
    </row>
    <row r="6862" spans="25:35" x14ac:dyDescent="0.4">
      <c r="Y6862" s="182" t="s">
        <v>12178</v>
      </c>
      <c r="Z6862" s="182">
        <v>1958</v>
      </c>
      <c r="AA6862" s="182">
        <v>446.8</v>
      </c>
      <c r="AB6862" s="182">
        <v>10</v>
      </c>
      <c r="AC6862" s="182">
        <v>2</v>
      </c>
      <c r="AD6862" s="182">
        <v>446.8</v>
      </c>
      <c r="AF6862" s="182" t="s">
        <v>12171</v>
      </c>
      <c r="AG6862" s="182" t="s">
        <v>17312</v>
      </c>
      <c r="AH6862" s="182" t="s">
        <v>2993</v>
      </c>
      <c r="AI6862" s="182" t="s">
        <v>17042</v>
      </c>
    </row>
    <row r="6863" spans="25:35" x14ac:dyDescent="0.4">
      <c r="Y6863" s="182" t="s">
        <v>12179</v>
      </c>
      <c r="Z6863" s="182">
        <v>1958</v>
      </c>
      <c r="AA6863" s="182">
        <v>448.6</v>
      </c>
      <c r="AB6863" s="182">
        <v>21</v>
      </c>
      <c r="AC6863" s="182">
        <v>2</v>
      </c>
      <c r="AD6863" s="182">
        <v>448.6</v>
      </c>
      <c r="AF6863" s="182" t="s">
        <v>12172</v>
      </c>
      <c r="AG6863" s="182" t="s">
        <v>17323</v>
      </c>
      <c r="AH6863" s="182" t="s">
        <v>2993</v>
      </c>
      <c r="AI6863" s="182" t="s">
        <v>17040</v>
      </c>
    </row>
    <row r="6864" spans="25:35" x14ac:dyDescent="0.4">
      <c r="Y6864" s="182" t="s">
        <v>12180</v>
      </c>
      <c r="Z6864" s="182">
        <v>1978</v>
      </c>
      <c r="AA6864" s="182">
        <v>6105.9</v>
      </c>
      <c r="AB6864" s="182">
        <v>202</v>
      </c>
      <c r="AC6864" s="182">
        <v>5</v>
      </c>
      <c r="AD6864" s="182">
        <v>6105.9</v>
      </c>
      <c r="AF6864" s="182" t="s">
        <v>12174</v>
      </c>
      <c r="AG6864" s="182" t="s">
        <v>17323</v>
      </c>
      <c r="AH6864" s="182" t="s">
        <v>2993</v>
      </c>
      <c r="AI6864" s="182" t="s">
        <v>17040</v>
      </c>
    </row>
    <row r="6865" spans="25:35" x14ac:dyDescent="0.4">
      <c r="Y6865" s="182" t="s">
        <v>12181</v>
      </c>
      <c r="Z6865" s="182">
        <v>1989</v>
      </c>
      <c r="AA6865" s="182">
        <v>4433.1000000000004</v>
      </c>
      <c r="AB6865" s="182">
        <v>173</v>
      </c>
      <c r="AC6865" s="182">
        <v>9</v>
      </c>
      <c r="AD6865" s="182">
        <v>3904</v>
      </c>
      <c r="AF6865" s="182" t="s">
        <v>12175</v>
      </c>
      <c r="AG6865" s="182" t="s">
        <v>17319</v>
      </c>
      <c r="AH6865" s="182" t="s">
        <v>2993</v>
      </c>
      <c r="AI6865" s="182" t="s">
        <v>17042</v>
      </c>
    </row>
    <row r="6866" spans="25:35" x14ac:dyDescent="0.4">
      <c r="Y6866" s="182" t="s">
        <v>12182</v>
      </c>
      <c r="Z6866" s="182">
        <v>1991</v>
      </c>
      <c r="AA6866" s="182">
        <v>11067</v>
      </c>
      <c r="AB6866" s="182">
        <v>421</v>
      </c>
      <c r="AC6866" s="182">
        <v>9</v>
      </c>
      <c r="AD6866" s="182">
        <v>9760</v>
      </c>
      <c r="AF6866" s="182" t="s">
        <v>419</v>
      </c>
      <c r="AG6866" s="182" t="s">
        <v>17323</v>
      </c>
      <c r="AH6866" s="182" t="s">
        <v>2993</v>
      </c>
      <c r="AI6866" s="182" t="s">
        <v>17040</v>
      </c>
    </row>
    <row r="6867" spans="25:35" x14ac:dyDescent="0.4">
      <c r="Y6867" s="182" t="s">
        <v>12184</v>
      </c>
      <c r="Z6867" s="182">
        <v>1953</v>
      </c>
      <c r="AA6867" s="182">
        <v>615.5</v>
      </c>
      <c r="AB6867" s="182">
        <v>29</v>
      </c>
      <c r="AC6867" s="182">
        <v>2</v>
      </c>
      <c r="AD6867" s="182">
        <v>615.5</v>
      </c>
      <c r="AF6867" s="182" t="s">
        <v>12177</v>
      </c>
      <c r="AG6867" s="182" t="s">
        <v>17312</v>
      </c>
      <c r="AH6867" s="182" t="s">
        <v>2993</v>
      </c>
      <c r="AI6867" s="182" t="s">
        <v>17042</v>
      </c>
    </row>
    <row r="6868" spans="25:35" x14ac:dyDescent="0.4">
      <c r="Y6868" s="182" t="s">
        <v>12185</v>
      </c>
      <c r="Z6868" s="182">
        <v>1995</v>
      </c>
      <c r="AA6868" s="182">
        <v>5812.5</v>
      </c>
      <c r="AB6868" s="182">
        <v>230</v>
      </c>
      <c r="AC6868" s="182">
        <v>9</v>
      </c>
      <c r="AD6868" s="182">
        <v>5812.5</v>
      </c>
      <c r="AF6868" s="182" t="s">
        <v>12178</v>
      </c>
      <c r="AG6868" s="182" t="s">
        <v>17312</v>
      </c>
      <c r="AH6868" s="182" t="s">
        <v>2993</v>
      </c>
      <c r="AI6868" s="182" t="s">
        <v>17042</v>
      </c>
    </row>
    <row r="6869" spans="25:35" x14ac:dyDescent="0.4">
      <c r="Y6869" s="182" t="s">
        <v>12186</v>
      </c>
      <c r="Z6869" s="182">
        <v>1954</v>
      </c>
      <c r="AA6869" s="182">
        <v>830.5</v>
      </c>
      <c r="AB6869" s="182">
        <v>27</v>
      </c>
      <c r="AC6869" s="182">
        <v>2</v>
      </c>
      <c r="AD6869" s="182">
        <v>563.1</v>
      </c>
      <c r="AF6869" s="182" t="s">
        <v>12179</v>
      </c>
      <c r="AG6869" s="182" t="s">
        <v>17312</v>
      </c>
      <c r="AH6869" s="182" t="s">
        <v>2993</v>
      </c>
      <c r="AI6869" s="182" t="s">
        <v>17042</v>
      </c>
    </row>
    <row r="6870" spans="25:35" x14ac:dyDescent="0.4">
      <c r="Y6870" s="182" t="s">
        <v>17254</v>
      </c>
      <c r="Z6870" s="182">
        <v>1930</v>
      </c>
      <c r="AA6870" s="182">
        <v>3000</v>
      </c>
      <c r="AB6870" s="182">
        <v>98</v>
      </c>
      <c r="AC6870" s="182">
        <v>4</v>
      </c>
      <c r="AD6870" s="182">
        <v>2823.84</v>
      </c>
      <c r="AF6870" s="182" t="s">
        <v>12180</v>
      </c>
      <c r="AG6870" s="182" t="s">
        <v>17312</v>
      </c>
      <c r="AH6870" s="182" t="s">
        <v>2993</v>
      </c>
      <c r="AI6870" s="182" t="s">
        <v>17320</v>
      </c>
    </row>
    <row r="6871" spans="25:35" x14ac:dyDescent="0.4">
      <c r="Y6871" s="182" t="s">
        <v>12187</v>
      </c>
      <c r="Z6871" s="182">
        <v>1953</v>
      </c>
      <c r="AA6871" s="182">
        <v>483.4</v>
      </c>
      <c r="AB6871" s="182">
        <v>34</v>
      </c>
      <c r="AC6871" s="182">
        <v>2</v>
      </c>
      <c r="AD6871" s="182">
        <v>479.6</v>
      </c>
      <c r="AF6871" s="182" t="s">
        <v>12181</v>
      </c>
      <c r="AG6871" s="182" t="s">
        <v>17319</v>
      </c>
      <c r="AH6871" s="182" t="s">
        <v>2993</v>
      </c>
      <c r="AI6871" s="182" t="s">
        <v>17042</v>
      </c>
    </row>
    <row r="6872" spans="25:35" x14ac:dyDescent="0.4">
      <c r="Y6872" s="182" t="s">
        <v>12188</v>
      </c>
      <c r="Z6872" s="182">
        <v>1952</v>
      </c>
      <c r="AA6872" s="182">
        <v>1150.5999999999999</v>
      </c>
      <c r="AB6872" s="182">
        <v>42</v>
      </c>
      <c r="AC6872" s="182">
        <v>3</v>
      </c>
      <c r="AD6872" s="182">
        <v>1011.5</v>
      </c>
      <c r="AF6872" s="182" t="s">
        <v>12182</v>
      </c>
      <c r="AG6872" s="182" t="s">
        <v>17319</v>
      </c>
      <c r="AH6872" s="182" t="s">
        <v>2993</v>
      </c>
      <c r="AI6872" s="182" t="s">
        <v>17331</v>
      </c>
    </row>
    <row r="6873" spans="25:35" x14ac:dyDescent="0.4">
      <c r="Y6873" s="182" t="s">
        <v>12189</v>
      </c>
      <c r="Z6873" s="182">
        <v>1952</v>
      </c>
      <c r="AA6873" s="182">
        <v>801.6</v>
      </c>
      <c r="AB6873" s="182">
        <v>42</v>
      </c>
      <c r="AC6873" s="182">
        <v>2</v>
      </c>
      <c r="AD6873" s="182">
        <v>754.5</v>
      </c>
      <c r="AF6873" s="182" t="s">
        <v>12184</v>
      </c>
      <c r="AG6873" s="182" t="s">
        <v>17312</v>
      </c>
      <c r="AH6873" s="182" t="s">
        <v>2993</v>
      </c>
      <c r="AI6873" s="182" t="s">
        <v>17040</v>
      </c>
    </row>
    <row r="6874" spans="25:35" x14ac:dyDescent="0.4">
      <c r="Y6874" s="182" t="s">
        <v>12190</v>
      </c>
      <c r="Z6874" s="182">
        <v>1954</v>
      </c>
      <c r="AA6874" s="182">
        <v>2707.2</v>
      </c>
      <c r="AB6874" s="182">
        <v>73</v>
      </c>
      <c r="AC6874" s="182">
        <v>3</v>
      </c>
      <c r="AD6874" s="182">
        <v>1953.4</v>
      </c>
      <c r="AF6874" s="182" t="s">
        <v>12185</v>
      </c>
      <c r="AG6874" s="182" t="s">
        <v>17319</v>
      </c>
      <c r="AH6874" s="182" t="s">
        <v>2993</v>
      </c>
      <c r="AI6874" s="182" t="s">
        <v>17322</v>
      </c>
    </row>
    <row r="6875" spans="25:35" x14ac:dyDescent="0.4">
      <c r="Y6875" s="182" t="s">
        <v>12192</v>
      </c>
      <c r="Z6875" s="182">
        <v>1981</v>
      </c>
      <c r="AA6875" s="182">
        <v>3780.1</v>
      </c>
      <c r="AB6875" s="182">
        <v>121</v>
      </c>
      <c r="AC6875" s="182">
        <v>9</v>
      </c>
      <c r="AD6875" s="182">
        <v>3332.5</v>
      </c>
      <c r="AF6875" s="182" t="s">
        <v>12186</v>
      </c>
      <c r="AG6875" s="182" t="s">
        <v>17312</v>
      </c>
      <c r="AH6875" s="182" t="s">
        <v>2993</v>
      </c>
      <c r="AI6875" s="182" t="s">
        <v>17042</v>
      </c>
    </row>
    <row r="6876" spans="25:35" x14ac:dyDescent="0.4">
      <c r="Y6876" s="182" t="s">
        <v>2129</v>
      </c>
      <c r="Z6876" s="182">
        <v>1984</v>
      </c>
      <c r="AA6876" s="182">
        <v>3720.2</v>
      </c>
      <c r="AB6876" s="182">
        <v>124</v>
      </c>
      <c r="AC6876" s="182">
        <v>9</v>
      </c>
      <c r="AD6876" s="182">
        <v>3110.4</v>
      </c>
      <c r="AF6876" s="182" t="s">
        <v>12187</v>
      </c>
      <c r="AG6876" s="182" t="s">
        <v>17312</v>
      </c>
      <c r="AH6876" s="182" t="s">
        <v>2993</v>
      </c>
      <c r="AI6876" s="182" t="s">
        <v>17042</v>
      </c>
    </row>
    <row r="6877" spans="25:35" x14ac:dyDescent="0.4">
      <c r="Y6877" s="182" t="s">
        <v>12193</v>
      </c>
      <c r="Z6877" s="182">
        <v>1986</v>
      </c>
      <c r="AA6877" s="182">
        <v>4895.6000000000004</v>
      </c>
      <c r="AB6877" s="182">
        <v>123</v>
      </c>
      <c r="AC6877" s="182">
        <v>9</v>
      </c>
      <c r="AD6877" s="182">
        <v>3266.9</v>
      </c>
      <c r="AF6877" s="182" t="s">
        <v>12188</v>
      </c>
      <c r="AG6877" s="182" t="s">
        <v>17312</v>
      </c>
      <c r="AH6877" s="182" t="s">
        <v>2993</v>
      </c>
      <c r="AI6877" s="182" t="s">
        <v>17042</v>
      </c>
    </row>
    <row r="6878" spans="25:35" x14ac:dyDescent="0.4">
      <c r="Y6878" s="182" t="s">
        <v>2130</v>
      </c>
      <c r="Z6878" s="182">
        <v>1981</v>
      </c>
      <c r="AA6878" s="182">
        <v>2902.7</v>
      </c>
      <c r="AB6878" s="182">
        <v>179</v>
      </c>
      <c r="AC6878" s="182">
        <v>5</v>
      </c>
      <c r="AD6878" s="182">
        <v>2902.7</v>
      </c>
      <c r="AF6878" s="182" t="s">
        <v>12189</v>
      </c>
      <c r="AG6878" s="182" t="s">
        <v>17312</v>
      </c>
      <c r="AH6878" s="182" t="s">
        <v>2993</v>
      </c>
      <c r="AI6878" s="182" t="s">
        <v>17042</v>
      </c>
    </row>
    <row r="6879" spans="25:35" x14ac:dyDescent="0.4">
      <c r="Y6879" s="182" t="s">
        <v>12194</v>
      </c>
      <c r="Z6879" s="182">
        <v>1934</v>
      </c>
      <c r="AA6879" s="182">
        <v>2922</v>
      </c>
      <c r="AB6879" s="182">
        <v>102</v>
      </c>
      <c r="AC6879" s="182">
        <v>3</v>
      </c>
      <c r="AD6879" s="182">
        <v>2656.4</v>
      </c>
      <c r="AF6879" s="182" t="s">
        <v>12190</v>
      </c>
      <c r="AG6879" s="182" t="s">
        <v>17312</v>
      </c>
      <c r="AH6879" s="182" t="s">
        <v>2993</v>
      </c>
      <c r="AI6879" s="182" t="s">
        <v>17322</v>
      </c>
    </row>
    <row r="6880" spans="25:35" x14ac:dyDescent="0.4">
      <c r="Y6880" s="182" t="s">
        <v>12195</v>
      </c>
      <c r="Z6880" s="182">
        <v>1927</v>
      </c>
      <c r="AA6880" s="182">
        <v>387.1</v>
      </c>
      <c r="AB6880" s="182">
        <v>19</v>
      </c>
      <c r="AC6880" s="182">
        <v>2</v>
      </c>
      <c r="AD6880" s="182">
        <v>387</v>
      </c>
      <c r="AF6880" s="182" t="s">
        <v>12192</v>
      </c>
      <c r="AG6880" s="182" t="s">
        <v>17312</v>
      </c>
      <c r="AH6880" s="182" t="s">
        <v>2993</v>
      </c>
      <c r="AI6880" s="182" t="s">
        <v>17040</v>
      </c>
    </row>
    <row r="6881" spans="25:35" x14ac:dyDescent="0.4">
      <c r="Y6881" s="182" t="s">
        <v>12196</v>
      </c>
      <c r="Z6881" s="182">
        <v>1973</v>
      </c>
      <c r="AA6881" s="182">
        <v>3350.1</v>
      </c>
      <c r="AB6881" s="182">
        <v>104</v>
      </c>
      <c r="AC6881" s="182">
        <v>9</v>
      </c>
      <c r="AD6881" s="182">
        <v>2706.2</v>
      </c>
      <c r="AF6881" s="182" t="s">
        <v>2129</v>
      </c>
      <c r="AG6881" s="182" t="s">
        <v>17312</v>
      </c>
      <c r="AH6881" s="182" t="s">
        <v>2993</v>
      </c>
      <c r="AI6881" s="182" t="s">
        <v>17040</v>
      </c>
    </row>
    <row r="6882" spans="25:35" x14ac:dyDescent="0.4">
      <c r="Y6882" s="182" t="s">
        <v>12197</v>
      </c>
      <c r="Z6882" s="182">
        <v>1980</v>
      </c>
      <c r="AA6882" s="182">
        <v>6488.2</v>
      </c>
      <c r="AB6882" s="182">
        <v>210</v>
      </c>
      <c r="AC6882" s="182">
        <v>9</v>
      </c>
      <c r="AD6882" s="182">
        <v>5784.3</v>
      </c>
      <c r="AF6882" s="182" t="s">
        <v>12193</v>
      </c>
      <c r="AG6882" s="182" t="s">
        <v>17312</v>
      </c>
      <c r="AH6882" s="182" t="s">
        <v>2993</v>
      </c>
      <c r="AI6882" s="182" t="s">
        <v>17040</v>
      </c>
    </row>
    <row r="6883" spans="25:35" x14ac:dyDescent="0.4">
      <c r="Y6883" s="182" t="s">
        <v>12198</v>
      </c>
      <c r="Z6883" s="182">
        <v>1981</v>
      </c>
      <c r="AA6883" s="182">
        <v>6539.6</v>
      </c>
      <c r="AB6883" s="182">
        <v>211</v>
      </c>
      <c r="AC6883" s="182">
        <v>9</v>
      </c>
      <c r="AD6883" s="182">
        <v>5813.8</v>
      </c>
      <c r="AF6883" s="182" t="s">
        <v>2130</v>
      </c>
      <c r="AG6883" s="182" t="s">
        <v>17312</v>
      </c>
      <c r="AH6883" s="182" t="s">
        <v>2993</v>
      </c>
      <c r="AI6883" s="182" t="s">
        <v>17040</v>
      </c>
    </row>
    <row r="6884" spans="25:35" x14ac:dyDescent="0.4">
      <c r="Y6884" s="182" t="s">
        <v>12199</v>
      </c>
      <c r="Z6884" s="182">
        <v>1952</v>
      </c>
      <c r="AA6884" s="182">
        <v>1873.9</v>
      </c>
      <c r="AB6884" s="182">
        <v>35</v>
      </c>
      <c r="AC6884" s="182">
        <v>3</v>
      </c>
      <c r="AD6884" s="182">
        <v>1873.9</v>
      </c>
      <c r="AF6884" s="182" t="s">
        <v>12194</v>
      </c>
      <c r="AG6884" s="182" t="s">
        <v>17312</v>
      </c>
      <c r="AH6884" s="182" t="s">
        <v>17652</v>
      </c>
      <c r="AI6884" s="182" t="s">
        <v>17332</v>
      </c>
    </row>
    <row r="6885" spans="25:35" x14ac:dyDescent="0.4">
      <c r="Y6885" s="182" t="s">
        <v>12200</v>
      </c>
      <c r="Z6885" s="182">
        <v>1957</v>
      </c>
      <c r="AA6885" s="182">
        <v>3633.5</v>
      </c>
      <c r="AB6885" s="182">
        <v>91</v>
      </c>
      <c r="AC6885" s="182">
        <v>4</v>
      </c>
      <c r="AD6885" s="182">
        <v>3339.1</v>
      </c>
      <c r="AF6885" s="182" t="s">
        <v>12195</v>
      </c>
      <c r="AG6885" s="182" t="s">
        <v>17327</v>
      </c>
      <c r="AH6885" s="182" t="s">
        <v>2993</v>
      </c>
      <c r="AI6885" s="182" t="s">
        <v>17042</v>
      </c>
    </row>
    <row r="6886" spans="25:35" x14ac:dyDescent="0.4">
      <c r="Y6886" s="182" t="s">
        <v>12201</v>
      </c>
      <c r="Z6886" s="182">
        <v>1951</v>
      </c>
      <c r="AA6886" s="182">
        <v>761.6</v>
      </c>
      <c r="AB6886" s="182">
        <v>30</v>
      </c>
      <c r="AC6886" s="182">
        <v>2</v>
      </c>
      <c r="AD6886" s="182">
        <v>761.6</v>
      </c>
      <c r="AF6886" s="182" t="s">
        <v>12196</v>
      </c>
      <c r="AG6886" s="182" t="s">
        <v>17319</v>
      </c>
      <c r="AH6886" s="182" t="s">
        <v>2993</v>
      </c>
      <c r="AI6886" s="182" t="s">
        <v>17040</v>
      </c>
    </row>
    <row r="6887" spans="25:35" x14ac:dyDescent="0.4">
      <c r="Y6887" s="182" t="s">
        <v>2131</v>
      </c>
      <c r="Z6887" s="182">
        <v>1992</v>
      </c>
      <c r="AA6887" s="182">
        <v>3929.1</v>
      </c>
      <c r="AB6887" s="182">
        <v>187</v>
      </c>
      <c r="AC6887" s="182">
        <v>9</v>
      </c>
      <c r="AD6887" s="182">
        <v>2353.6</v>
      </c>
      <c r="AF6887" s="182" t="s">
        <v>12197</v>
      </c>
      <c r="AG6887" s="182" t="s">
        <v>17319</v>
      </c>
      <c r="AH6887" s="182" t="s">
        <v>17653</v>
      </c>
      <c r="AI6887" s="182" t="s">
        <v>17322</v>
      </c>
    </row>
    <row r="6888" spans="25:35" x14ac:dyDescent="0.4">
      <c r="Y6888" s="182" t="s">
        <v>12202</v>
      </c>
      <c r="Z6888" s="182">
        <v>1977</v>
      </c>
      <c r="AA6888" s="182">
        <v>4456.7</v>
      </c>
      <c r="AB6888" s="182">
        <v>185</v>
      </c>
      <c r="AC6888" s="182">
        <v>5</v>
      </c>
      <c r="AD6888" s="182">
        <v>3088</v>
      </c>
      <c r="AF6888" s="182" t="s">
        <v>12198</v>
      </c>
      <c r="AG6888" s="182" t="s">
        <v>17319</v>
      </c>
      <c r="AH6888" s="182" t="s">
        <v>17654</v>
      </c>
      <c r="AI6888" s="182" t="s">
        <v>17322</v>
      </c>
    </row>
    <row r="6889" spans="25:35" x14ac:dyDescent="0.4">
      <c r="Y6889" s="182" t="s">
        <v>12203</v>
      </c>
      <c r="Z6889" s="182">
        <v>2017</v>
      </c>
      <c r="AA6889" s="182">
        <v>14845</v>
      </c>
      <c r="AB6889" s="182">
        <v>286</v>
      </c>
      <c r="AC6889" s="182">
        <v>10</v>
      </c>
      <c r="AD6889" s="182">
        <v>9964.1</v>
      </c>
      <c r="AF6889" s="182" t="s">
        <v>12199</v>
      </c>
      <c r="AG6889" s="182" t="s">
        <v>17312</v>
      </c>
      <c r="AH6889" s="182" t="s">
        <v>2993</v>
      </c>
      <c r="AI6889" s="182" t="s">
        <v>17322</v>
      </c>
    </row>
    <row r="6890" spans="25:35" x14ac:dyDescent="0.4">
      <c r="Y6890" s="182" t="s">
        <v>12206</v>
      </c>
      <c r="Z6890" s="182">
        <v>2017</v>
      </c>
      <c r="AA6890" s="182">
        <v>10821.2</v>
      </c>
      <c r="AB6890" s="182">
        <v>280</v>
      </c>
      <c r="AC6890" s="182">
        <v>18</v>
      </c>
      <c r="AD6890" s="182">
        <v>7584.6</v>
      </c>
      <c r="AF6890" s="182" t="s">
        <v>12200</v>
      </c>
      <c r="AG6890" s="182" t="s">
        <v>17312</v>
      </c>
      <c r="AH6890" s="182" t="s">
        <v>2993</v>
      </c>
      <c r="AI6890" s="182" t="s">
        <v>17322</v>
      </c>
    </row>
    <row r="6891" spans="25:35" x14ac:dyDescent="0.4">
      <c r="Y6891" s="182" t="s">
        <v>12204</v>
      </c>
      <c r="Z6891" s="182">
        <v>1980</v>
      </c>
      <c r="AA6891" s="182">
        <v>4681.3</v>
      </c>
      <c r="AB6891" s="182">
        <v>171</v>
      </c>
      <c r="AC6891" s="182">
        <v>5</v>
      </c>
      <c r="AD6891" s="182">
        <v>3110</v>
      </c>
      <c r="AF6891" s="182" t="s">
        <v>12201</v>
      </c>
      <c r="AG6891" s="182" t="s">
        <v>17312</v>
      </c>
      <c r="AH6891" s="182" t="s">
        <v>2993</v>
      </c>
      <c r="AI6891" s="182" t="s">
        <v>17042</v>
      </c>
    </row>
    <row r="6892" spans="25:35" x14ac:dyDescent="0.4">
      <c r="Y6892" s="182" t="s">
        <v>12207</v>
      </c>
      <c r="Z6892" s="182">
        <v>2004</v>
      </c>
      <c r="AA6892" s="182">
        <v>12970.9</v>
      </c>
      <c r="AB6892" s="182">
        <v>287</v>
      </c>
      <c r="AC6892" s="182">
        <v>10</v>
      </c>
      <c r="AD6892" s="182">
        <v>10446.6</v>
      </c>
      <c r="AF6892" s="182" t="s">
        <v>2131</v>
      </c>
      <c r="AG6892" s="182" t="s">
        <v>17319</v>
      </c>
      <c r="AH6892" s="182" t="s">
        <v>2993</v>
      </c>
      <c r="AI6892" s="182" t="s">
        <v>17042</v>
      </c>
    </row>
    <row r="6893" spans="25:35" x14ac:dyDescent="0.4">
      <c r="Y6893" s="182" t="s">
        <v>12208</v>
      </c>
      <c r="Z6893" s="182">
        <v>1976</v>
      </c>
      <c r="AA6893" s="182">
        <v>8674</v>
      </c>
      <c r="AB6893" s="182">
        <v>317</v>
      </c>
      <c r="AC6893" s="182">
        <v>5</v>
      </c>
      <c r="AD6893" s="182">
        <v>7659.4</v>
      </c>
      <c r="AF6893" s="182" t="s">
        <v>12202</v>
      </c>
      <c r="AG6893" s="182" t="s">
        <v>17312</v>
      </c>
      <c r="AH6893" s="182" t="s">
        <v>2993</v>
      </c>
      <c r="AI6893" s="182" t="s">
        <v>17042</v>
      </c>
    </row>
    <row r="6894" spans="25:35" x14ac:dyDescent="0.4">
      <c r="Y6894" s="182" t="s">
        <v>12211</v>
      </c>
      <c r="Z6894" s="182">
        <v>2004</v>
      </c>
      <c r="AA6894" s="182">
        <v>9540.9</v>
      </c>
      <c r="AB6894" s="182">
        <v>179</v>
      </c>
      <c r="AC6894" s="182">
        <v>17</v>
      </c>
      <c r="AD6894" s="182">
        <v>7679.9</v>
      </c>
      <c r="AF6894" s="182" t="s">
        <v>12203</v>
      </c>
      <c r="AG6894" s="182" t="s">
        <v>17312</v>
      </c>
      <c r="AH6894" s="182" t="s">
        <v>2993</v>
      </c>
      <c r="AI6894" s="182" t="s">
        <v>17315</v>
      </c>
    </row>
    <row r="6895" spans="25:35" x14ac:dyDescent="0.4">
      <c r="Y6895" s="182" t="s">
        <v>12209</v>
      </c>
      <c r="Z6895" s="182">
        <v>2009</v>
      </c>
      <c r="AA6895" s="182">
        <v>6907.7</v>
      </c>
      <c r="AB6895" s="182">
        <v>281</v>
      </c>
      <c r="AC6895" s="182">
        <v>9</v>
      </c>
      <c r="AD6895" s="182">
        <v>6907.7</v>
      </c>
      <c r="AF6895" s="182" t="s">
        <v>12204</v>
      </c>
      <c r="AG6895" s="182" t="s">
        <v>17312</v>
      </c>
      <c r="AH6895" s="182" t="s">
        <v>2993</v>
      </c>
      <c r="AI6895" s="182" t="s">
        <v>17042</v>
      </c>
    </row>
    <row r="6896" spans="25:35" x14ac:dyDescent="0.4">
      <c r="Y6896" s="182" t="s">
        <v>12210</v>
      </c>
      <c r="Z6896" s="182">
        <v>2013</v>
      </c>
      <c r="AA6896" s="182">
        <v>15465.3</v>
      </c>
      <c r="AB6896" s="182">
        <v>408</v>
      </c>
      <c r="AC6896" s="182">
        <v>15</v>
      </c>
      <c r="AD6896" s="182">
        <v>10058.700000000001</v>
      </c>
      <c r="AF6896" s="182" t="s">
        <v>12206</v>
      </c>
      <c r="AG6896" s="182" t="s">
        <v>17312</v>
      </c>
      <c r="AH6896" s="182" t="s">
        <v>2993</v>
      </c>
      <c r="AI6896" s="182" t="s">
        <v>17040</v>
      </c>
    </row>
    <row r="6897" spans="25:35" x14ac:dyDescent="0.4">
      <c r="Y6897" s="182" t="s">
        <v>12213</v>
      </c>
      <c r="Z6897" s="182">
        <v>1977</v>
      </c>
      <c r="AA6897" s="182">
        <v>4324.3999999999996</v>
      </c>
      <c r="AB6897" s="182">
        <v>146</v>
      </c>
      <c r="AC6897" s="182">
        <v>5</v>
      </c>
      <c r="AD6897" s="182">
        <v>3516.4</v>
      </c>
      <c r="AF6897" s="182" t="s">
        <v>12207</v>
      </c>
      <c r="AG6897" s="182" t="s">
        <v>17319</v>
      </c>
      <c r="AH6897" s="182" t="s">
        <v>2993</v>
      </c>
      <c r="AI6897" s="182" t="s">
        <v>17315</v>
      </c>
    </row>
    <row r="6898" spans="25:35" x14ac:dyDescent="0.4">
      <c r="Y6898" s="182" t="s">
        <v>12214</v>
      </c>
      <c r="Z6898" s="182">
        <v>1979</v>
      </c>
      <c r="AA6898" s="182">
        <v>4455.2</v>
      </c>
      <c r="AB6898" s="182">
        <v>182</v>
      </c>
      <c r="AC6898" s="182">
        <v>5</v>
      </c>
      <c r="AD6898" s="182">
        <v>3418.1</v>
      </c>
      <c r="AF6898" s="182" t="s">
        <v>12208</v>
      </c>
      <c r="AG6898" s="182" t="s">
        <v>17312</v>
      </c>
      <c r="AH6898" s="182" t="s">
        <v>2993</v>
      </c>
      <c r="AI6898" s="182" t="s">
        <v>17314</v>
      </c>
    </row>
    <row r="6899" spans="25:35" x14ac:dyDescent="0.4">
      <c r="Y6899" s="182" t="s">
        <v>12215</v>
      </c>
      <c r="Z6899" s="182">
        <v>1999</v>
      </c>
      <c r="AA6899" s="182">
        <v>8525.2000000000007</v>
      </c>
      <c r="AB6899" s="182">
        <v>210</v>
      </c>
      <c r="AC6899" s="182">
        <v>9</v>
      </c>
      <c r="AD6899" s="182">
        <v>8525.2000000000007</v>
      </c>
      <c r="AF6899" s="182" t="s">
        <v>12209</v>
      </c>
      <c r="AG6899" s="182" t="s">
        <v>17312</v>
      </c>
      <c r="AH6899" s="182" t="s">
        <v>2993</v>
      </c>
      <c r="AI6899" s="182" t="s">
        <v>17315</v>
      </c>
    </row>
    <row r="6900" spans="25:35" x14ac:dyDescent="0.4">
      <c r="Y6900" s="182" t="s">
        <v>12220</v>
      </c>
      <c r="Z6900" s="182">
        <v>1993</v>
      </c>
      <c r="AA6900" s="182">
        <v>15050</v>
      </c>
      <c r="AB6900" s="182">
        <v>413</v>
      </c>
      <c r="AC6900" s="182">
        <v>9</v>
      </c>
      <c r="AD6900" s="182">
        <v>11641.8</v>
      </c>
      <c r="AF6900" s="182" t="s">
        <v>12210</v>
      </c>
      <c r="AG6900" s="182" t="s">
        <v>17312</v>
      </c>
      <c r="AH6900" s="182" t="s">
        <v>2993</v>
      </c>
      <c r="AI6900" s="182" t="s">
        <v>17322</v>
      </c>
    </row>
    <row r="6901" spans="25:35" x14ac:dyDescent="0.4">
      <c r="Y6901" s="182" t="s">
        <v>12217</v>
      </c>
      <c r="Z6901" s="182">
        <v>1994</v>
      </c>
      <c r="AA6901" s="182">
        <v>5008.5</v>
      </c>
      <c r="AB6901" s="182">
        <v>147</v>
      </c>
      <c r="AC6901" s="182">
        <v>9</v>
      </c>
      <c r="AD6901" s="182">
        <v>3898.9</v>
      </c>
      <c r="AF6901" s="182" t="s">
        <v>12211</v>
      </c>
      <c r="AG6901" s="182" t="s">
        <v>17312</v>
      </c>
      <c r="AH6901" s="182" t="s">
        <v>2993</v>
      </c>
      <c r="AI6901" s="182" t="s">
        <v>17040</v>
      </c>
    </row>
    <row r="6902" spans="25:35" x14ac:dyDescent="0.4">
      <c r="Y6902" s="182" t="s">
        <v>12218</v>
      </c>
      <c r="Z6902" s="182">
        <v>1993</v>
      </c>
      <c r="AA6902" s="182">
        <v>12579.5</v>
      </c>
      <c r="AB6902" s="182">
        <v>354</v>
      </c>
      <c r="AC6902" s="182">
        <v>9</v>
      </c>
      <c r="AD6902" s="182">
        <v>5844.4</v>
      </c>
      <c r="AF6902" s="182" t="s">
        <v>12213</v>
      </c>
      <c r="AG6902" s="182" t="s">
        <v>17312</v>
      </c>
      <c r="AH6902" s="182" t="s">
        <v>2993</v>
      </c>
      <c r="AI6902" s="182" t="s">
        <v>17315</v>
      </c>
    </row>
    <row r="6903" spans="25:35" x14ac:dyDescent="0.4">
      <c r="Y6903" s="182" t="s">
        <v>420</v>
      </c>
      <c r="Z6903" s="182">
        <v>1994</v>
      </c>
      <c r="AA6903" s="182">
        <v>23158.1</v>
      </c>
      <c r="AB6903" s="182">
        <v>611</v>
      </c>
      <c r="AC6903" s="182">
        <v>9</v>
      </c>
      <c r="AD6903" s="182">
        <v>18241.8</v>
      </c>
      <c r="AF6903" s="182" t="s">
        <v>12214</v>
      </c>
      <c r="AG6903" s="182" t="s">
        <v>17312</v>
      </c>
      <c r="AH6903" s="182" t="s">
        <v>2993</v>
      </c>
      <c r="AI6903" s="182" t="s">
        <v>17315</v>
      </c>
    </row>
    <row r="6904" spans="25:35" x14ac:dyDescent="0.4">
      <c r="Y6904" s="182" t="s">
        <v>12222</v>
      </c>
      <c r="Z6904" s="182">
        <v>1996</v>
      </c>
      <c r="AA6904" s="182">
        <v>7500</v>
      </c>
      <c r="AB6904" s="182">
        <v>203</v>
      </c>
      <c r="AC6904" s="182">
        <v>9</v>
      </c>
      <c r="AD6904" s="182">
        <v>5805</v>
      </c>
      <c r="AF6904" s="182" t="s">
        <v>12215</v>
      </c>
      <c r="AG6904" s="182" t="s">
        <v>17312</v>
      </c>
      <c r="AH6904" s="182" t="s">
        <v>2993</v>
      </c>
      <c r="AI6904" s="182" t="s">
        <v>17322</v>
      </c>
    </row>
    <row r="6905" spans="25:35" x14ac:dyDescent="0.4">
      <c r="Y6905" s="182" t="s">
        <v>12223</v>
      </c>
      <c r="Z6905" s="182">
        <v>2016</v>
      </c>
      <c r="AA6905" s="182">
        <v>6984.5</v>
      </c>
      <c r="AB6905" s="182">
        <v>256</v>
      </c>
      <c r="AC6905" s="182">
        <v>11</v>
      </c>
      <c r="AD6905" s="182">
        <v>3184.95</v>
      </c>
      <c r="AF6905" s="182" t="s">
        <v>12217</v>
      </c>
      <c r="AG6905" s="182" t="s">
        <v>17319</v>
      </c>
      <c r="AH6905" s="182" t="s">
        <v>2993</v>
      </c>
      <c r="AI6905" s="182" t="s">
        <v>17042</v>
      </c>
    </row>
    <row r="6906" spans="25:35" x14ac:dyDescent="0.4">
      <c r="Y6906" s="182" t="s">
        <v>12225</v>
      </c>
      <c r="Z6906" s="182">
        <v>2016</v>
      </c>
      <c r="AA6906" s="182">
        <v>16196.2</v>
      </c>
      <c r="AB6906" s="182">
        <v>104</v>
      </c>
      <c r="AC6906" s="182">
        <v>12</v>
      </c>
      <c r="AD6906" s="182">
        <v>16196.2</v>
      </c>
      <c r="AF6906" s="182" t="s">
        <v>12218</v>
      </c>
      <c r="AG6906" s="182" t="s">
        <v>17319</v>
      </c>
      <c r="AH6906" s="182" t="s">
        <v>2993</v>
      </c>
      <c r="AI6906" s="182" t="s">
        <v>17331</v>
      </c>
    </row>
    <row r="6907" spans="25:35" x14ac:dyDescent="0.4">
      <c r="Y6907" s="182" t="s">
        <v>2134</v>
      </c>
      <c r="Z6907" s="182">
        <v>1996</v>
      </c>
      <c r="AA6907" s="182">
        <v>20983.4</v>
      </c>
      <c r="AB6907" s="182">
        <v>611</v>
      </c>
      <c r="AC6907" s="182">
        <v>9</v>
      </c>
      <c r="AD6907" s="182">
        <v>16332.6</v>
      </c>
      <c r="AF6907" s="182" t="s">
        <v>12220</v>
      </c>
      <c r="AG6907" s="182" t="s">
        <v>17319</v>
      </c>
      <c r="AH6907" s="182" t="s">
        <v>2993</v>
      </c>
      <c r="AI6907" s="182" t="s">
        <v>17320</v>
      </c>
    </row>
    <row r="6908" spans="25:35" x14ac:dyDescent="0.4">
      <c r="Y6908" s="182" t="s">
        <v>12227</v>
      </c>
      <c r="Z6908" s="182">
        <v>2015</v>
      </c>
      <c r="AA6908" s="182">
        <v>14263.3</v>
      </c>
      <c r="AB6908" s="182">
        <v>138</v>
      </c>
      <c r="AC6908" s="182">
        <v>17</v>
      </c>
      <c r="AD6908" s="182">
        <v>9580.1999999999989</v>
      </c>
      <c r="AF6908" s="182" t="s">
        <v>12222</v>
      </c>
      <c r="AG6908" s="182" t="s">
        <v>17319</v>
      </c>
      <c r="AH6908" s="182" t="s">
        <v>2993</v>
      </c>
      <c r="AI6908" s="182" t="s">
        <v>17322</v>
      </c>
    </row>
    <row r="6909" spans="25:35" x14ac:dyDescent="0.4">
      <c r="Y6909" s="182" t="s">
        <v>12229</v>
      </c>
      <c r="Z6909" s="182">
        <v>2015</v>
      </c>
      <c r="AA6909" s="182">
        <v>6232.3</v>
      </c>
      <c r="AB6909" s="182">
        <v>95</v>
      </c>
      <c r="AC6909" s="182">
        <v>9</v>
      </c>
      <c r="AD6909" s="182">
        <v>6232.3</v>
      </c>
      <c r="AF6909" s="182" t="s">
        <v>420</v>
      </c>
      <c r="AG6909" s="182" t="s">
        <v>17319</v>
      </c>
      <c r="AH6909" s="182" t="s">
        <v>2993</v>
      </c>
      <c r="AI6909" s="182" t="s">
        <v>17326</v>
      </c>
    </row>
    <row r="6910" spans="25:35" x14ac:dyDescent="0.4">
      <c r="Y6910" s="182" t="s">
        <v>12231</v>
      </c>
      <c r="Z6910" s="182">
        <v>2015</v>
      </c>
      <c r="AA6910" s="182">
        <v>5357.8</v>
      </c>
      <c r="AB6910" s="182">
        <v>33</v>
      </c>
      <c r="AC6910" s="182">
        <v>5</v>
      </c>
      <c r="AD6910" s="182">
        <v>3891.3</v>
      </c>
      <c r="AF6910" s="182" t="s">
        <v>12223</v>
      </c>
      <c r="AG6910" s="182" t="s">
        <v>17312</v>
      </c>
      <c r="AH6910" s="182" t="s">
        <v>2993</v>
      </c>
      <c r="AI6910" s="182" t="s">
        <v>17322</v>
      </c>
    </row>
    <row r="6911" spans="25:35" x14ac:dyDescent="0.4">
      <c r="Y6911" s="182" t="s">
        <v>12232</v>
      </c>
      <c r="Z6911" s="182">
        <v>2009</v>
      </c>
      <c r="AA6911" s="182">
        <v>22787.9</v>
      </c>
      <c r="AB6911" s="182">
        <v>840</v>
      </c>
      <c r="AC6911" s="182">
        <v>9</v>
      </c>
      <c r="AD6911" s="182">
        <v>17485.400000000001</v>
      </c>
      <c r="AF6911" s="182" t="s">
        <v>2134</v>
      </c>
      <c r="AG6911" s="182" t="s">
        <v>17319</v>
      </c>
      <c r="AH6911" s="182" t="s">
        <v>2993</v>
      </c>
      <c r="AI6911" s="182" t="s">
        <v>17314</v>
      </c>
    </row>
    <row r="6912" spans="25:35" x14ac:dyDescent="0.4">
      <c r="Y6912" s="182" t="s">
        <v>12233</v>
      </c>
      <c r="Z6912" s="182">
        <v>2013</v>
      </c>
      <c r="AA6912" s="182">
        <v>7753.9</v>
      </c>
      <c r="AB6912" s="182">
        <v>170</v>
      </c>
      <c r="AC6912" s="182">
        <v>17</v>
      </c>
      <c r="AD6912" s="182">
        <v>5220.7</v>
      </c>
      <c r="AF6912" s="182" t="s">
        <v>12225</v>
      </c>
      <c r="AG6912" s="182" t="s">
        <v>17312</v>
      </c>
      <c r="AH6912" s="182" t="s">
        <v>2993</v>
      </c>
      <c r="AI6912" s="182" t="s">
        <v>17315</v>
      </c>
    </row>
    <row r="6913" spans="25:35" x14ac:dyDescent="0.4">
      <c r="Y6913" s="182" t="s">
        <v>12234</v>
      </c>
      <c r="Z6913" s="182">
        <v>1994</v>
      </c>
      <c r="AA6913" s="182">
        <v>4979.8999999999996</v>
      </c>
      <c r="AB6913" s="182">
        <v>141</v>
      </c>
      <c r="AC6913" s="182">
        <v>9</v>
      </c>
      <c r="AD6913" s="182">
        <v>3884.9</v>
      </c>
      <c r="AF6913" s="182" t="s">
        <v>12227</v>
      </c>
      <c r="AG6913" s="182" t="s">
        <v>17319</v>
      </c>
      <c r="AH6913" s="182" t="s">
        <v>2993</v>
      </c>
      <c r="AI6913" s="182" t="s">
        <v>17042</v>
      </c>
    </row>
    <row r="6914" spans="25:35" x14ac:dyDescent="0.4">
      <c r="Y6914" s="182" t="s">
        <v>12235</v>
      </c>
      <c r="Z6914" s="182">
        <v>2007</v>
      </c>
      <c r="AA6914" s="182">
        <v>3053</v>
      </c>
      <c r="AB6914" s="182">
        <v>47</v>
      </c>
      <c r="AC6914" s="182">
        <v>3</v>
      </c>
      <c r="AD6914" s="182">
        <v>2500</v>
      </c>
      <c r="AF6914" s="182" t="s">
        <v>12229</v>
      </c>
      <c r="AG6914" s="182" t="s">
        <v>17312</v>
      </c>
      <c r="AH6914" s="182" t="s">
        <v>2993</v>
      </c>
      <c r="AI6914" s="182" t="s">
        <v>17322</v>
      </c>
    </row>
    <row r="6915" spans="25:35" x14ac:dyDescent="0.4">
      <c r="Y6915" s="182" t="s">
        <v>12236</v>
      </c>
      <c r="Z6915" s="182">
        <v>2008</v>
      </c>
      <c r="AA6915" s="182">
        <v>3094.6</v>
      </c>
      <c r="AB6915" s="182">
        <v>45</v>
      </c>
      <c r="AC6915" s="182">
        <v>5</v>
      </c>
      <c r="AD6915" s="182">
        <v>1657.4</v>
      </c>
      <c r="AF6915" s="182" t="s">
        <v>12231</v>
      </c>
      <c r="AG6915" s="182" t="s">
        <v>17312</v>
      </c>
      <c r="AH6915" s="182" t="s">
        <v>2993</v>
      </c>
      <c r="AI6915" s="182" t="s">
        <v>17322</v>
      </c>
    </row>
    <row r="6916" spans="25:35" x14ac:dyDescent="0.4">
      <c r="Y6916" s="182" t="s">
        <v>12238</v>
      </c>
      <c r="Z6916" s="182">
        <v>2004</v>
      </c>
      <c r="AA6916" s="182">
        <v>2500</v>
      </c>
      <c r="AB6916" s="182">
        <v>135</v>
      </c>
      <c r="AC6916" s="182">
        <v>5</v>
      </c>
      <c r="AD6916" s="182">
        <v>2500</v>
      </c>
      <c r="AF6916" s="182" t="s">
        <v>12232</v>
      </c>
      <c r="AG6916" s="182" t="s">
        <v>17319</v>
      </c>
      <c r="AH6916" s="182" t="s">
        <v>2993</v>
      </c>
      <c r="AI6916" s="182" t="s">
        <v>17447</v>
      </c>
    </row>
    <row r="6917" spans="25:35" x14ac:dyDescent="0.4">
      <c r="Y6917" s="182" t="s">
        <v>12239</v>
      </c>
      <c r="Z6917" s="182">
        <v>1990</v>
      </c>
      <c r="AA6917" s="182">
        <v>2713.6</v>
      </c>
      <c r="AB6917" s="182">
        <v>78</v>
      </c>
      <c r="AC6917" s="182">
        <v>5</v>
      </c>
      <c r="AD6917" s="182">
        <v>1809.2</v>
      </c>
      <c r="AF6917" s="182" t="s">
        <v>12233</v>
      </c>
      <c r="AG6917" s="182" t="s">
        <v>17312</v>
      </c>
      <c r="AH6917" s="182" t="s">
        <v>2993</v>
      </c>
      <c r="AI6917" s="182" t="s">
        <v>17040</v>
      </c>
    </row>
    <row r="6918" spans="25:35" x14ac:dyDescent="0.4">
      <c r="Y6918" s="182" t="s">
        <v>12241</v>
      </c>
      <c r="Z6918" s="182">
        <v>1995</v>
      </c>
      <c r="AA6918" s="182">
        <v>17475.599999999999</v>
      </c>
      <c r="AB6918" s="182">
        <v>495</v>
      </c>
      <c r="AC6918" s="182">
        <v>9</v>
      </c>
      <c r="AD6918" s="182">
        <v>13506.1</v>
      </c>
      <c r="AF6918" s="182" t="s">
        <v>12234</v>
      </c>
      <c r="AG6918" s="182" t="s">
        <v>17319</v>
      </c>
      <c r="AH6918" s="182" t="s">
        <v>2993</v>
      </c>
      <c r="AI6918" s="182" t="s">
        <v>17042</v>
      </c>
    </row>
    <row r="6919" spans="25:35" x14ac:dyDescent="0.4">
      <c r="Y6919" s="182" t="s">
        <v>12240</v>
      </c>
      <c r="Z6919" s="182">
        <v>1999</v>
      </c>
      <c r="AA6919" s="182">
        <v>9645.7999999999993</v>
      </c>
      <c r="AB6919" s="182">
        <v>294</v>
      </c>
      <c r="AC6919" s="182">
        <v>9</v>
      </c>
      <c r="AD6919" s="182">
        <v>7781.8</v>
      </c>
      <c r="AF6919" s="182" t="s">
        <v>12235</v>
      </c>
      <c r="AG6919" s="182" t="s">
        <v>17312</v>
      </c>
      <c r="AH6919" s="182" t="s">
        <v>2993</v>
      </c>
      <c r="AI6919" s="182" t="s">
        <v>17042</v>
      </c>
    </row>
    <row r="6920" spans="25:35" x14ac:dyDescent="0.4">
      <c r="Y6920" s="182" t="s">
        <v>12242</v>
      </c>
      <c r="Z6920" s="182">
        <v>1995</v>
      </c>
      <c r="AA6920" s="182">
        <v>7478.1</v>
      </c>
      <c r="AB6920" s="182">
        <v>247</v>
      </c>
      <c r="AC6920" s="182">
        <v>9</v>
      </c>
      <c r="AD6920" s="182">
        <v>5774.8</v>
      </c>
      <c r="AF6920" s="182" t="s">
        <v>12236</v>
      </c>
      <c r="AG6920" s="182" t="s">
        <v>17312</v>
      </c>
      <c r="AH6920" s="182" t="s">
        <v>2993</v>
      </c>
      <c r="AI6920" s="182" t="s">
        <v>17042</v>
      </c>
    </row>
    <row r="6921" spans="25:35" x14ac:dyDescent="0.4">
      <c r="Y6921" s="182" t="s">
        <v>12243</v>
      </c>
      <c r="Z6921" s="182">
        <v>1991</v>
      </c>
      <c r="AA6921" s="182">
        <v>12531</v>
      </c>
      <c r="AB6921" s="182">
        <v>411</v>
      </c>
      <c r="AC6921" s="182">
        <v>9</v>
      </c>
      <c r="AD6921" s="182">
        <v>9705.5</v>
      </c>
      <c r="AF6921" s="182" t="s">
        <v>12238</v>
      </c>
      <c r="AG6921" s="182" t="s">
        <v>17312</v>
      </c>
      <c r="AH6921" s="182" t="s">
        <v>2993</v>
      </c>
      <c r="AI6921" s="182" t="s">
        <v>17315</v>
      </c>
    </row>
    <row r="6922" spans="25:35" x14ac:dyDescent="0.4">
      <c r="Y6922" s="182" t="s">
        <v>12244</v>
      </c>
      <c r="Z6922" s="182">
        <v>2019</v>
      </c>
      <c r="AA6922" s="182">
        <v>11272.3</v>
      </c>
      <c r="AB6922" s="182">
        <v>126</v>
      </c>
      <c r="AC6922" s="182">
        <v>18</v>
      </c>
      <c r="AD6922" s="182">
        <v>7446.4</v>
      </c>
      <c r="AF6922" s="182" t="s">
        <v>12239</v>
      </c>
      <c r="AG6922" s="182" t="s">
        <v>17312</v>
      </c>
      <c r="AH6922" s="182" t="s">
        <v>2993</v>
      </c>
      <c r="AI6922" s="182" t="s">
        <v>17040</v>
      </c>
    </row>
    <row r="6923" spans="25:35" x14ac:dyDescent="0.4">
      <c r="Y6923" s="182" t="s">
        <v>12245</v>
      </c>
      <c r="Z6923" s="182">
        <v>1990</v>
      </c>
      <c r="AA6923" s="182">
        <v>5846.4</v>
      </c>
      <c r="AB6923" s="182">
        <v>374</v>
      </c>
      <c r="AC6923" s="182">
        <v>9</v>
      </c>
      <c r="AD6923" s="182">
        <v>4863.8999999999996</v>
      </c>
      <c r="AF6923" s="182" t="s">
        <v>12240</v>
      </c>
      <c r="AG6923" s="182" t="s">
        <v>17319</v>
      </c>
      <c r="AH6923" s="182" t="s">
        <v>2993</v>
      </c>
      <c r="AI6923" s="182" t="s">
        <v>17315</v>
      </c>
    </row>
    <row r="6924" spans="25:35" x14ac:dyDescent="0.4">
      <c r="Y6924" s="182" t="s">
        <v>12246</v>
      </c>
      <c r="Z6924" s="182">
        <v>1978</v>
      </c>
      <c r="AA6924" s="182">
        <v>6010.4</v>
      </c>
      <c r="AB6924" s="182">
        <v>260</v>
      </c>
      <c r="AC6924" s="182">
        <v>5</v>
      </c>
      <c r="AD6924" s="182">
        <v>6010.4</v>
      </c>
      <c r="AF6924" s="182" t="s">
        <v>12241</v>
      </c>
      <c r="AG6924" s="182" t="s">
        <v>17319</v>
      </c>
      <c r="AH6924" s="182" t="s">
        <v>2993</v>
      </c>
      <c r="AI6924" s="182" t="s">
        <v>17332</v>
      </c>
    </row>
    <row r="6925" spans="25:35" x14ac:dyDescent="0.4">
      <c r="Y6925" s="182" t="s">
        <v>12247</v>
      </c>
      <c r="Z6925" s="182">
        <v>2005</v>
      </c>
      <c r="AA6925" s="182">
        <v>8495</v>
      </c>
      <c r="AB6925" s="182">
        <v>205</v>
      </c>
      <c r="AC6925" s="182">
        <v>10</v>
      </c>
      <c r="AD6925" s="182">
        <v>7257.5</v>
      </c>
      <c r="AF6925" s="182" t="s">
        <v>12242</v>
      </c>
      <c r="AG6925" s="182" t="s">
        <v>17319</v>
      </c>
      <c r="AH6925" s="182" t="s">
        <v>2993</v>
      </c>
      <c r="AI6925" s="182" t="s">
        <v>17322</v>
      </c>
    </row>
    <row r="6926" spans="25:35" x14ac:dyDescent="0.4">
      <c r="Y6926" s="182" t="s">
        <v>12249</v>
      </c>
      <c r="Z6926" s="182">
        <v>1917</v>
      </c>
      <c r="AA6926" s="182">
        <v>359.7</v>
      </c>
      <c r="AB6926" s="182">
        <v>26</v>
      </c>
      <c r="AC6926" s="182">
        <v>2</v>
      </c>
      <c r="AD6926" s="182">
        <v>359.7</v>
      </c>
      <c r="AF6926" s="182" t="s">
        <v>12243</v>
      </c>
      <c r="AG6926" s="182" t="s">
        <v>17319</v>
      </c>
      <c r="AH6926" s="182" t="s">
        <v>2993</v>
      </c>
      <c r="AI6926" s="182" t="s">
        <v>17331</v>
      </c>
    </row>
    <row r="6927" spans="25:35" x14ac:dyDescent="0.4">
      <c r="Y6927" s="182" t="s">
        <v>12250</v>
      </c>
      <c r="Z6927" s="182">
        <v>1961</v>
      </c>
      <c r="AA6927" s="182">
        <v>1712.13</v>
      </c>
      <c r="AB6927" s="182">
        <v>55</v>
      </c>
      <c r="AC6927" s="182">
        <v>4</v>
      </c>
      <c r="AD6927" s="182">
        <v>1268.5999999999999</v>
      </c>
      <c r="AF6927" s="182" t="s">
        <v>12244</v>
      </c>
      <c r="AG6927" s="182" t="s">
        <v>17328</v>
      </c>
      <c r="AH6927" s="182" t="s">
        <v>2993</v>
      </c>
      <c r="AI6927" s="182" t="s">
        <v>17040</v>
      </c>
    </row>
    <row r="6928" spans="25:35" x14ac:dyDescent="0.4">
      <c r="Y6928" s="182" t="s">
        <v>12251</v>
      </c>
      <c r="Z6928" s="182">
        <v>1971</v>
      </c>
      <c r="AA6928" s="182">
        <v>4067.1</v>
      </c>
      <c r="AB6928" s="182">
        <v>120</v>
      </c>
      <c r="AC6928" s="182">
        <v>5</v>
      </c>
      <c r="AD6928" s="182">
        <v>4067.1</v>
      </c>
      <c r="AF6928" s="182" t="s">
        <v>12245</v>
      </c>
      <c r="AG6928" s="182" t="s">
        <v>17312</v>
      </c>
      <c r="AH6928" s="182" t="s">
        <v>2993</v>
      </c>
      <c r="AI6928" s="182" t="s">
        <v>17040</v>
      </c>
    </row>
    <row r="6929" spans="25:35" x14ac:dyDescent="0.4">
      <c r="Y6929" s="182" t="s">
        <v>12253</v>
      </c>
      <c r="Z6929" s="182">
        <v>1948</v>
      </c>
      <c r="AA6929" s="182">
        <v>455.6</v>
      </c>
      <c r="AB6929" s="182">
        <v>21</v>
      </c>
      <c r="AC6929" s="182">
        <v>2</v>
      </c>
      <c r="AD6929" s="182">
        <v>303.8</v>
      </c>
      <c r="AF6929" s="182" t="s">
        <v>12246</v>
      </c>
      <c r="AG6929" s="182" t="s">
        <v>17312</v>
      </c>
      <c r="AH6929" s="182" t="s">
        <v>2993</v>
      </c>
      <c r="AI6929" s="182" t="s">
        <v>17320</v>
      </c>
    </row>
    <row r="6930" spans="25:35" x14ac:dyDescent="0.4">
      <c r="Y6930" s="182" t="s">
        <v>12254</v>
      </c>
      <c r="Z6930" s="182">
        <v>2014</v>
      </c>
      <c r="AA6930" s="182">
        <v>1790.6</v>
      </c>
      <c r="AB6930" s="182">
        <v>28</v>
      </c>
      <c r="AC6930" s="182">
        <v>3</v>
      </c>
      <c r="AD6930" s="182">
        <v>1220.9000000000001</v>
      </c>
      <c r="AF6930" s="182" t="s">
        <v>12247</v>
      </c>
      <c r="AG6930" s="182" t="s">
        <v>17312</v>
      </c>
      <c r="AH6930" s="182" t="s">
        <v>17655</v>
      </c>
      <c r="AI6930" s="182" t="s">
        <v>17322</v>
      </c>
    </row>
    <row r="6931" spans="25:35" x14ac:dyDescent="0.4">
      <c r="Y6931" s="182" t="s">
        <v>12255</v>
      </c>
      <c r="Z6931" s="182">
        <v>2015</v>
      </c>
      <c r="AA6931" s="182">
        <v>1847</v>
      </c>
      <c r="AB6931" s="182">
        <v>47</v>
      </c>
      <c r="AC6931" s="182">
        <v>3</v>
      </c>
      <c r="AD6931" s="182">
        <v>1220.9000000000001</v>
      </c>
      <c r="AF6931" s="182" t="s">
        <v>12249</v>
      </c>
      <c r="AG6931" s="182" t="s">
        <v>17327</v>
      </c>
      <c r="AH6931" s="182" t="s">
        <v>2993</v>
      </c>
      <c r="AI6931" s="182" t="s">
        <v>17040</v>
      </c>
    </row>
    <row r="6932" spans="25:35" x14ac:dyDescent="0.4">
      <c r="Y6932" s="182" t="s">
        <v>2135</v>
      </c>
      <c r="Z6932" s="182">
        <v>1993</v>
      </c>
      <c r="AA6932" s="182">
        <v>3693.7</v>
      </c>
      <c r="AB6932" s="182">
        <v>137</v>
      </c>
      <c r="AC6932" s="182">
        <v>5</v>
      </c>
      <c r="AD6932" s="182">
        <v>3208.6</v>
      </c>
      <c r="AF6932" s="182" t="s">
        <v>12250</v>
      </c>
      <c r="AG6932" s="182" t="s">
        <v>17312</v>
      </c>
      <c r="AH6932" s="182" t="s">
        <v>2993</v>
      </c>
      <c r="AI6932" s="182" t="s">
        <v>17042</v>
      </c>
    </row>
    <row r="6933" spans="25:35" x14ac:dyDescent="0.4">
      <c r="Y6933" s="182" t="s">
        <v>12257</v>
      </c>
      <c r="Z6933" s="182">
        <v>1929</v>
      </c>
      <c r="AA6933" s="182">
        <v>2651.68</v>
      </c>
      <c r="AB6933" s="182">
        <v>93</v>
      </c>
      <c r="AC6933" s="182">
        <v>4</v>
      </c>
      <c r="AD6933" s="182">
        <v>2242.6999999999998</v>
      </c>
      <c r="AF6933" s="182" t="s">
        <v>12251</v>
      </c>
      <c r="AG6933" s="182" t="s">
        <v>17312</v>
      </c>
      <c r="AH6933" s="182" t="s">
        <v>2993</v>
      </c>
      <c r="AI6933" s="182" t="s">
        <v>17315</v>
      </c>
    </row>
    <row r="6934" spans="25:35" x14ac:dyDescent="0.4">
      <c r="Y6934" s="182" t="s">
        <v>12259</v>
      </c>
      <c r="Z6934" s="182">
        <v>1929</v>
      </c>
      <c r="AA6934" s="182">
        <v>2427.84</v>
      </c>
      <c r="AB6934" s="182">
        <v>78</v>
      </c>
      <c r="AC6934" s="182">
        <v>3</v>
      </c>
      <c r="AD6934" s="182">
        <v>2427.84</v>
      </c>
      <c r="AF6934" s="182" t="s">
        <v>12253</v>
      </c>
      <c r="AG6934" s="182" t="s">
        <v>17327</v>
      </c>
      <c r="AH6934" s="182" t="s">
        <v>2993</v>
      </c>
      <c r="AI6934" s="182" t="s">
        <v>17040</v>
      </c>
    </row>
    <row r="6935" spans="25:35" x14ac:dyDescent="0.4">
      <c r="Y6935" s="182" t="s">
        <v>12260</v>
      </c>
      <c r="Z6935" s="182">
        <v>1928</v>
      </c>
      <c r="AA6935" s="182">
        <v>397.4</v>
      </c>
      <c r="AB6935" s="182">
        <v>21</v>
      </c>
      <c r="AC6935" s="182">
        <v>2</v>
      </c>
      <c r="AD6935" s="182">
        <v>389.11</v>
      </c>
      <c r="AF6935" s="182" t="s">
        <v>12254</v>
      </c>
      <c r="AG6935" s="182" t="s">
        <v>17329</v>
      </c>
      <c r="AH6935" s="182" t="s">
        <v>2993</v>
      </c>
      <c r="AI6935" s="182" t="s">
        <v>17322</v>
      </c>
    </row>
    <row r="6936" spans="25:35" x14ac:dyDescent="0.4">
      <c r="Y6936" s="182" t="s">
        <v>12262</v>
      </c>
      <c r="Z6936" s="182">
        <v>1929</v>
      </c>
      <c r="AA6936" s="182">
        <v>2543.1999999999998</v>
      </c>
      <c r="AB6936" s="182">
        <v>93</v>
      </c>
      <c r="AC6936" s="182">
        <v>4</v>
      </c>
      <c r="AD6936" s="182">
        <v>2469.13</v>
      </c>
      <c r="AF6936" s="182" t="s">
        <v>12255</v>
      </c>
      <c r="AG6936" s="182" t="s">
        <v>17323</v>
      </c>
      <c r="AH6936" s="182" t="s">
        <v>2993</v>
      </c>
      <c r="AI6936" s="182" t="s">
        <v>17322</v>
      </c>
    </row>
    <row r="6937" spans="25:35" x14ac:dyDescent="0.4">
      <c r="Y6937" s="182" t="s">
        <v>12264</v>
      </c>
      <c r="Z6937" s="182">
        <v>1928</v>
      </c>
      <c r="AA6937" s="182">
        <v>467.09</v>
      </c>
      <c r="AB6937" s="182">
        <v>21</v>
      </c>
      <c r="AC6937" s="182">
        <v>2</v>
      </c>
      <c r="AD6937" s="182">
        <v>467.09</v>
      </c>
      <c r="AF6937" s="182" t="s">
        <v>2135</v>
      </c>
      <c r="AG6937" s="182" t="s">
        <v>17319</v>
      </c>
      <c r="AH6937" s="182" t="s">
        <v>2993</v>
      </c>
      <c r="AI6937" s="182" t="s">
        <v>17322</v>
      </c>
    </row>
    <row r="6938" spans="25:35" x14ac:dyDescent="0.4">
      <c r="Y6938" s="182" t="s">
        <v>12265</v>
      </c>
      <c r="Z6938" s="182">
        <v>1929</v>
      </c>
      <c r="AA6938" s="182">
        <v>2506.59</v>
      </c>
      <c r="AB6938" s="182">
        <v>123</v>
      </c>
      <c r="AC6938" s="182">
        <v>4</v>
      </c>
      <c r="AD6938" s="182">
        <v>2506.59</v>
      </c>
      <c r="AF6938" s="182" t="s">
        <v>12257</v>
      </c>
      <c r="AG6938" s="182" t="s">
        <v>17312</v>
      </c>
      <c r="AH6938" s="182" t="s">
        <v>2993</v>
      </c>
      <c r="AI6938" s="182" t="s">
        <v>17331</v>
      </c>
    </row>
    <row r="6939" spans="25:35" x14ac:dyDescent="0.4">
      <c r="Y6939" s="182" t="s">
        <v>448</v>
      </c>
      <c r="Z6939" s="182">
        <v>1928</v>
      </c>
      <c r="AA6939" s="182">
        <v>456.6</v>
      </c>
      <c r="AB6939" s="182">
        <v>18</v>
      </c>
      <c r="AC6939" s="182">
        <v>2</v>
      </c>
      <c r="AD6939" s="182">
        <v>404.9</v>
      </c>
      <c r="AF6939" s="182" t="s">
        <v>12259</v>
      </c>
      <c r="AG6939" s="182" t="s">
        <v>17312</v>
      </c>
      <c r="AH6939" s="182" t="s">
        <v>2993</v>
      </c>
      <c r="AI6939" s="182" t="s">
        <v>17331</v>
      </c>
    </row>
    <row r="6940" spans="25:35" x14ac:dyDescent="0.4">
      <c r="Y6940" s="182" t="s">
        <v>12267</v>
      </c>
      <c r="Z6940" s="182">
        <v>1931</v>
      </c>
      <c r="AA6940" s="182">
        <v>1823.34</v>
      </c>
      <c r="AB6940" s="182">
        <v>55</v>
      </c>
      <c r="AC6940" s="182">
        <v>3</v>
      </c>
      <c r="AD6940" s="182">
        <v>1823.34</v>
      </c>
      <c r="AF6940" s="182" t="s">
        <v>12260</v>
      </c>
      <c r="AG6940" s="182" t="s">
        <v>17327</v>
      </c>
      <c r="AH6940" s="182" t="s">
        <v>2993</v>
      </c>
      <c r="AI6940" s="182" t="s">
        <v>17042</v>
      </c>
    </row>
    <row r="6941" spans="25:35" x14ac:dyDescent="0.4">
      <c r="Y6941" s="182" t="s">
        <v>421</v>
      </c>
      <c r="Z6941" s="182">
        <v>1928</v>
      </c>
      <c r="AA6941" s="182">
        <v>455.74</v>
      </c>
      <c r="AB6941" s="182">
        <v>21</v>
      </c>
      <c r="AC6941" s="182">
        <v>2</v>
      </c>
      <c r="AD6941" s="182">
        <v>455.74</v>
      </c>
      <c r="AF6941" s="182" t="s">
        <v>12262</v>
      </c>
      <c r="AG6941" s="182" t="s">
        <v>17312</v>
      </c>
      <c r="AH6941" s="182" t="s">
        <v>2993</v>
      </c>
      <c r="AI6941" s="182" t="s">
        <v>17331</v>
      </c>
    </row>
    <row r="6942" spans="25:35" x14ac:dyDescent="0.4">
      <c r="Y6942" s="182" t="s">
        <v>12268</v>
      </c>
      <c r="Z6942" s="182">
        <v>1929</v>
      </c>
      <c r="AA6942" s="182">
        <v>2082.6</v>
      </c>
      <c r="AB6942" s="182">
        <v>78</v>
      </c>
      <c r="AC6942" s="182">
        <v>3</v>
      </c>
      <c r="AD6942" s="182">
        <v>1868.2</v>
      </c>
      <c r="AF6942" s="182" t="s">
        <v>12264</v>
      </c>
      <c r="AG6942" s="182" t="s">
        <v>17327</v>
      </c>
      <c r="AH6942" s="182" t="s">
        <v>2993</v>
      </c>
      <c r="AI6942" s="182" t="s">
        <v>17042</v>
      </c>
    </row>
    <row r="6943" spans="25:35" x14ac:dyDescent="0.4">
      <c r="Y6943" s="182" t="s">
        <v>12269</v>
      </c>
      <c r="Z6943" s="182">
        <v>1928</v>
      </c>
      <c r="AA6943" s="182">
        <v>453.1</v>
      </c>
      <c r="AB6943" s="182">
        <v>18</v>
      </c>
      <c r="AC6943" s="182">
        <v>2</v>
      </c>
      <c r="AD6943" s="182">
        <v>453.1</v>
      </c>
      <c r="AF6943" s="182" t="s">
        <v>12265</v>
      </c>
      <c r="AG6943" s="182" t="s">
        <v>17312</v>
      </c>
      <c r="AH6943" s="182" t="s">
        <v>2993</v>
      </c>
      <c r="AI6943" s="182" t="s">
        <v>17331</v>
      </c>
    </row>
    <row r="6944" spans="25:35" x14ac:dyDescent="0.4">
      <c r="Y6944" s="182" t="s">
        <v>12270</v>
      </c>
      <c r="Z6944" s="182">
        <v>1966</v>
      </c>
      <c r="AA6944" s="182">
        <v>3216</v>
      </c>
      <c r="AB6944" s="182">
        <v>147</v>
      </c>
      <c r="AC6944" s="182">
        <v>5</v>
      </c>
      <c r="AD6944" s="182">
        <v>3216</v>
      </c>
      <c r="AF6944" s="182" t="s">
        <v>448</v>
      </c>
      <c r="AG6944" s="182" t="s">
        <v>17327</v>
      </c>
      <c r="AH6944" s="182" t="s">
        <v>2993</v>
      </c>
      <c r="AI6944" s="182" t="s">
        <v>17042</v>
      </c>
    </row>
    <row r="6945" spans="25:35" x14ac:dyDescent="0.4">
      <c r="Y6945" s="182" t="s">
        <v>12271</v>
      </c>
      <c r="Z6945" s="182">
        <v>1966</v>
      </c>
      <c r="AA6945" s="182">
        <v>3374.38</v>
      </c>
      <c r="AB6945" s="182">
        <v>142</v>
      </c>
      <c r="AC6945" s="182">
        <v>5</v>
      </c>
      <c r="AD6945" s="182">
        <v>3193.6</v>
      </c>
      <c r="AF6945" s="182" t="s">
        <v>12267</v>
      </c>
      <c r="AG6945" s="182" t="s">
        <v>17312</v>
      </c>
      <c r="AH6945" s="182" t="s">
        <v>2993</v>
      </c>
      <c r="AI6945" s="182" t="s">
        <v>17331</v>
      </c>
    </row>
    <row r="6946" spans="25:35" x14ac:dyDescent="0.4">
      <c r="Y6946" s="182" t="s">
        <v>12272</v>
      </c>
      <c r="Z6946" s="182">
        <v>1938</v>
      </c>
      <c r="AA6946" s="182">
        <v>6857.99</v>
      </c>
      <c r="AB6946" s="182">
        <v>78</v>
      </c>
      <c r="AC6946" s="182">
        <v>4</v>
      </c>
      <c r="AD6946" s="182">
        <v>6259.29</v>
      </c>
      <c r="AF6946" s="182" t="s">
        <v>421</v>
      </c>
      <c r="AG6946" s="182" t="s">
        <v>17327</v>
      </c>
      <c r="AH6946" s="182" t="s">
        <v>2993</v>
      </c>
      <c r="AI6946" s="182" t="s">
        <v>17042</v>
      </c>
    </row>
    <row r="6947" spans="25:35" x14ac:dyDescent="0.4">
      <c r="Y6947" s="182" t="s">
        <v>12274</v>
      </c>
      <c r="Z6947" s="182">
        <v>1957</v>
      </c>
      <c r="AA6947" s="182">
        <v>296</v>
      </c>
      <c r="AB6947" s="182">
        <v>14</v>
      </c>
      <c r="AC6947" s="182">
        <v>2</v>
      </c>
      <c r="AD6947" s="182">
        <v>294.3</v>
      </c>
      <c r="AF6947" s="182" t="s">
        <v>12268</v>
      </c>
      <c r="AG6947" s="182" t="s">
        <v>17312</v>
      </c>
      <c r="AH6947" s="182" t="s">
        <v>2993</v>
      </c>
      <c r="AI6947" s="182" t="s">
        <v>17331</v>
      </c>
    </row>
    <row r="6948" spans="25:35" x14ac:dyDescent="0.4">
      <c r="Y6948" s="182" t="s">
        <v>12275</v>
      </c>
      <c r="Z6948" s="182">
        <v>1970</v>
      </c>
      <c r="AA6948" s="182">
        <v>4045.3</v>
      </c>
      <c r="AB6948" s="182">
        <v>100</v>
      </c>
      <c r="AC6948" s="182">
        <v>5</v>
      </c>
      <c r="AD6948" s="182">
        <v>3798.6</v>
      </c>
      <c r="AF6948" s="182" t="s">
        <v>12269</v>
      </c>
      <c r="AG6948" s="182" t="s">
        <v>17327</v>
      </c>
      <c r="AH6948" s="182" t="s">
        <v>2993</v>
      </c>
      <c r="AI6948" s="182" t="s">
        <v>17042</v>
      </c>
    </row>
    <row r="6949" spans="25:35" x14ac:dyDescent="0.4">
      <c r="Y6949" s="182" t="s">
        <v>12276</v>
      </c>
      <c r="Z6949" s="182">
        <v>1961</v>
      </c>
      <c r="AA6949" s="182">
        <v>283.5</v>
      </c>
      <c r="AB6949" s="182">
        <v>10</v>
      </c>
      <c r="AC6949" s="182">
        <v>2</v>
      </c>
      <c r="AD6949" s="182">
        <v>283.5</v>
      </c>
      <c r="AF6949" s="182" t="s">
        <v>12270</v>
      </c>
      <c r="AG6949" s="182" t="s">
        <v>17312</v>
      </c>
      <c r="AH6949" s="182" t="s">
        <v>2993</v>
      </c>
      <c r="AI6949" s="182" t="s">
        <v>17315</v>
      </c>
    </row>
    <row r="6950" spans="25:35" x14ac:dyDescent="0.4">
      <c r="Y6950" s="182" t="s">
        <v>12277</v>
      </c>
      <c r="Z6950" s="182">
        <v>1978</v>
      </c>
      <c r="AA6950" s="182">
        <v>3407.8</v>
      </c>
      <c r="AB6950" s="182">
        <v>110</v>
      </c>
      <c r="AC6950" s="182">
        <v>5</v>
      </c>
      <c r="AD6950" s="182">
        <v>3129.9</v>
      </c>
      <c r="AF6950" s="182" t="s">
        <v>12271</v>
      </c>
      <c r="AG6950" s="182" t="s">
        <v>17312</v>
      </c>
      <c r="AH6950" s="182" t="s">
        <v>17656</v>
      </c>
      <c r="AI6950" s="182" t="s">
        <v>17315</v>
      </c>
    </row>
    <row r="6951" spans="25:35" x14ac:dyDescent="0.4">
      <c r="Y6951" s="182" t="s">
        <v>12279</v>
      </c>
      <c r="Z6951" s="182">
        <v>1958</v>
      </c>
      <c r="AA6951" s="182">
        <v>352.7</v>
      </c>
      <c r="AB6951" s="182">
        <v>12</v>
      </c>
      <c r="AC6951" s="182">
        <v>2</v>
      </c>
      <c r="AD6951" s="182">
        <v>277.5</v>
      </c>
      <c r="AF6951" s="182" t="s">
        <v>12272</v>
      </c>
      <c r="AG6951" s="182" t="s">
        <v>17312</v>
      </c>
      <c r="AH6951" s="182" t="s">
        <v>2993</v>
      </c>
      <c r="AI6951" s="182" t="s">
        <v>17314</v>
      </c>
    </row>
    <row r="6952" spans="25:35" x14ac:dyDescent="0.4">
      <c r="Y6952" s="182" t="s">
        <v>2136</v>
      </c>
      <c r="Z6952" s="182">
        <v>1977</v>
      </c>
      <c r="AA6952" s="182">
        <v>3411.6</v>
      </c>
      <c r="AB6952" s="182">
        <v>120</v>
      </c>
      <c r="AC6952" s="182">
        <v>5</v>
      </c>
      <c r="AD6952" s="182">
        <v>3129</v>
      </c>
      <c r="AF6952" s="182" t="s">
        <v>12274</v>
      </c>
      <c r="AG6952" s="182" t="s">
        <v>17312</v>
      </c>
      <c r="AH6952" s="182" t="s">
        <v>2993</v>
      </c>
      <c r="AI6952" s="182" t="s">
        <v>17040</v>
      </c>
    </row>
    <row r="6953" spans="25:35" x14ac:dyDescent="0.4">
      <c r="Y6953" s="182" t="s">
        <v>12281</v>
      </c>
      <c r="Z6953" s="182">
        <v>1958</v>
      </c>
      <c r="AA6953" s="182">
        <v>278.89999999999998</v>
      </c>
      <c r="AB6953" s="182">
        <v>10</v>
      </c>
      <c r="AC6953" s="182">
        <v>2</v>
      </c>
      <c r="AD6953" s="182">
        <v>278.89999999999998</v>
      </c>
      <c r="AF6953" s="182" t="s">
        <v>12275</v>
      </c>
      <c r="AG6953" s="182" t="s">
        <v>17312</v>
      </c>
      <c r="AH6953" s="182" t="s">
        <v>2993</v>
      </c>
      <c r="AI6953" s="182" t="s">
        <v>17315</v>
      </c>
    </row>
    <row r="6954" spans="25:35" x14ac:dyDescent="0.4">
      <c r="Y6954" s="182" t="s">
        <v>443</v>
      </c>
      <c r="Z6954" s="182">
        <v>1958</v>
      </c>
      <c r="AA6954" s="182">
        <v>283.89999999999998</v>
      </c>
      <c r="AB6954" s="182">
        <v>10</v>
      </c>
      <c r="AC6954" s="182">
        <v>2</v>
      </c>
      <c r="AD6954" s="182">
        <v>283.89999999999998</v>
      </c>
      <c r="AF6954" s="182" t="s">
        <v>12276</v>
      </c>
      <c r="AG6954" s="182" t="s">
        <v>17312</v>
      </c>
      <c r="AH6954" s="182" t="s">
        <v>2993</v>
      </c>
      <c r="AI6954" s="182" t="s">
        <v>17040</v>
      </c>
    </row>
    <row r="6955" spans="25:35" x14ac:dyDescent="0.4">
      <c r="Y6955" s="182" t="s">
        <v>12282</v>
      </c>
      <c r="Z6955" s="182">
        <v>1958</v>
      </c>
      <c r="AA6955" s="182">
        <v>301.89999999999998</v>
      </c>
      <c r="AB6955" s="182">
        <v>15</v>
      </c>
      <c r="AC6955" s="182">
        <v>2</v>
      </c>
      <c r="AD6955" s="182">
        <v>301.89999999999998</v>
      </c>
      <c r="AF6955" s="182" t="s">
        <v>12277</v>
      </c>
      <c r="AG6955" s="182" t="s">
        <v>17319</v>
      </c>
      <c r="AH6955" s="182" t="s">
        <v>2993</v>
      </c>
      <c r="AI6955" s="182" t="s">
        <v>17315</v>
      </c>
    </row>
    <row r="6956" spans="25:35" x14ac:dyDescent="0.4">
      <c r="Y6956" s="182" t="s">
        <v>12283</v>
      </c>
      <c r="Z6956" s="182">
        <v>1958</v>
      </c>
      <c r="AA6956" s="182">
        <v>306.2</v>
      </c>
      <c r="AB6956" s="182">
        <v>12</v>
      </c>
      <c r="AC6956" s="182">
        <v>2</v>
      </c>
      <c r="AD6956" s="182">
        <v>306.2</v>
      </c>
      <c r="AF6956" s="182" t="s">
        <v>12279</v>
      </c>
      <c r="AG6956" s="182" t="s">
        <v>17312</v>
      </c>
      <c r="AH6956" s="182" t="s">
        <v>2993</v>
      </c>
      <c r="AI6956" s="182" t="s">
        <v>17040</v>
      </c>
    </row>
    <row r="6957" spans="25:35" x14ac:dyDescent="0.4">
      <c r="Y6957" s="182" t="s">
        <v>12284</v>
      </c>
      <c r="Z6957" s="182">
        <v>1988</v>
      </c>
      <c r="AA6957" s="182">
        <v>3217.5</v>
      </c>
      <c r="AB6957" s="182">
        <v>80</v>
      </c>
      <c r="AC6957" s="182">
        <v>5</v>
      </c>
      <c r="AD6957" s="182">
        <v>2912.2</v>
      </c>
      <c r="AF6957" s="182" t="s">
        <v>2136</v>
      </c>
      <c r="AG6957" s="182" t="s">
        <v>17319</v>
      </c>
      <c r="AH6957" s="182" t="s">
        <v>2993</v>
      </c>
      <c r="AI6957" s="182" t="s">
        <v>17315</v>
      </c>
    </row>
    <row r="6958" spans="25:35" x14ac:dyDescent="0.4">
      <c r="Y6958" s="182" t="s">
        <v>12285</v>
      </c>
      <c r="Z6958" s="182">
        <v>1962</v>
      </c>
      <c r="AA6958" s="182">
        <v>1350</v>
      </c>
      <c r="AB6958" s="182">
        <v>59</v>
      </c>
      <c r="AC6958" s="182">
        <v>3</v>
      </c>
      <c r="AD6958" s="182">
        <v>1037.9000000000001</v>
      </c>
      <c r="AF6958" s="182" t="s">
        <v>12281</v>
      </c>
      <c r="AG6958" s="182" t="s">
        <v>17312</v>
      </c>
      <c r="AH6958" s="182" t="s">
        <v>2993</v>
      </c>
      <c r="AI6958" s="182" t="s">
        <v>17040</v>
      </c>
    </row>
    <row r="6959" spans="25:35" x14ac:dyDescent="0.4">
      <c r="Y6959" s="182" t="s">
        <v>2137</v>
      </c>
      <c r="Z6959" s="182">
        <v>1972</v>
      </c>
      <c r="AA6959" s="182">
        <v>3623.8</v>
      </c>
      <c r="AB6959" s="182">
        <v>140</v>
      </c>
      <c r="AC6959" s="182">
        <v>5</v>
      </c>
      <c r="AD6959" s="182">
        <v>3303.5</v>
      </c>
      <c r="AF6959" s="182" t="s">
        <v>443</v>
      </c>
      <c r="AG6959" s="182" t="s">
        <v>17312</v>
      </c>
      <c r="AH6959" s="182" t="s">
        <v>2993</v>
      </c>
      <c r="AI6959" s="182" t="s">
        <v>17040</v>
      </c>
    </row>
    <row r="6960" spans="25:35" x14ac:dyDescent="0.4">
      <c r="Y6960" s="182" t="s">
        <v>12286</v>
      </c>
      <c r="Z6960" s="182">
        <v>2017</v>
      </c>
      <c r="AA6960" s="182">
        <v>9612.6</v>
      </c>
      <c r="AB6960" s="182">
        <v>290</v>
      </c>
      <c r="AC6960" s="182">
        <v>10</v>
      </c>
      <c r="AD6960" s="182">
        <v>6317.4</v>
      </c>
      <c r="AF6960" s="182" t="s">
        <v>12282</v>
      </c>
      <c r="AG6960" s="182" t="s">
        <v>17312</v>
      </c>
      <c r="AH6960" s="182" t="s">
        <v>2993</v>
      </c>
      <c r="AI6960" s="182" t="s">
        <v>17040</v>
      </c>
    </row>
    <row r="6961" spans="25:35" x14ac:dyDescent="0.4">
      <c r="Y6961" s="182" t="s">
        <v>12287</v>
      </c>
      <c r="Z6961" s="182">
        <v>1958</v>
      </c>
      <c r="AA6961" s="182">
        <v>294.39999999999998</v>
      </c>
      <c r="AB6961" s="182">
        <v>10</v>
      </c>
      <c r="AC6961" s="182">
        <v>2</v>
      </c>
      <c r="AD6961" s="182">
        <v>294.39999999999998</v>
      </c>
      <c r="AF6961" s="182" t="s">
        <v>12283</v>
      </c>
      <c r="AG6961" s="182" t="s">
        <v>17312</v>
      </c>
      <c r="AH6961" s="182" t="s">
        <v>2993</v>
      </c>
      <c r="AI6961" s="182" t="s">
        <v>17040</v>
      </c>
    </row>
    <row r="6962" spans="25:35" x14ac:dyDescent="0.4">
      <c r="Y6962" s="182" t="s">
        <v>12288</v>
      </c>
      <c r="Z6962" s="182">
        <v>1958</v>
      </c>
      <c r="AA6962" s="182">
        <v>298.8</v>
      </c>
      <c r="AB6962" s="182">
        <v>10</v>
      </c>
      <c r="AC6962" s="182">
        <v>2</v>
      </c>
      <c r="AD6962" s="182">
        <v>298.8</v>
      </c>
      <c r="AF6962" s="182" t="s">
        <v>12284</v>
      </c>
      <c r="AG6962" s="182" t="s">
        <v>17312</v>
      </c>
      <c r="AH6962" s="182" t="s">
        <v>2993</v>
      </c>
      <c r="AI6962" s="182" t="s">
        <v>17315</v>
      </c>
    </row>
    <row r="6963" spans="25:35" x14ac:dyDescent="0.4">
      <c r="Y6963" s="182" t="s">
        <v>2138</v>
      </c>
      <c r="Z6963" s="182">
        <v>1966</v>
      </c>
      <c r="AA6963" s="182">
        <v>1960.05</v>
      </c>
      <c r="AB6963" s="182">
        <v>60</v>
      </c>
      <c r="AC6963" s="182">
        <v>5</v>
      </c>
      <c r="AD6963" s="182">
        <v>1798.9</v>
      </c>
      <c r="AF6963" s="182" t="s">
        <v>12285</v>
      </c>
      <c r="AG6963" s="182" t="s">
        <v>17312</v>
      </c>
      <c r="AH6963" s="182" t="s">
        <v>2993</v>
      </c>
      <c r="AI6963" s="182" t="s">
        <v>17042</v>
      </c>
    </row>
    <row r="6964" spans="25:35" x14ac:dyDescent="0.4">
      <c r="Y6964" s="182" t="s">
        <v>12289</v>
      </c>
      <c r="Z6964" s="182">
        <v>1958</v>
      </c>
      <c r="AA6964" s="182">
        <v>275.39999999999998</v>
      </c>
      <c r="AB6964" s="182">
        <v>12</v>
      </c>
      <c r="AC6964" s="182">
        <v>2</v>
      </c>
      <c r="AD6964" s="182">
        <v>275.39999999999998</v>
      </c>
      <c r="AF6964" s="182" t="s">
        <v>2137</v>
      </c>
      <c r="AG6964" s="182" t="s">
        <v>17312</v>
      </c>
      <c r="AH6964" s="182" t="s">
        <v>2993</v>
      </c>
      <c r="AI6964" s="182" t="s">
        <v>17315</v>
      </c>
    </row>
    <row r="6965" spans="25:35" x14ac:dyDescent="0.4">
      <c r="Y6965" s="182" t="s">
        <v>12290</v>
      </c>
      <c r="Z6965" s="182">
        <v>1964</v>
      </c>
      <c r="AA6965" s="182">
        <v>1279.8</v>
      </c>
      <c r="AB6965" s="182">
        <v>65</v>
      </c>
      <c r="AC6965" s="182">
        <v>4</v>
      </c>
      <c r="AD6965" s="182">
        <v>1279.8</v>
      </c>
      <c r="AF6965" s="182" t="s">
        <v>12286</v>
      </c>
      <c r="AG6965" s="182" t="s">
        <v>17312</v>
      </c>
      <c r="AH6965" s="182" t="s">
        <v>2993</v>
      </c>
      <c r="AI6965" s="182" t="s">
        <v>17322</v>
      </c>
    </row>
    <row r="6966" spans="25:35" x14ac:dyDescent="0.4">
      <c r="Y6966" s="182" t="s">
        <v>2139</v>
      </c>
      <c r="Z6966" s="182">
        <v>1968</v>
      </c>
      <c r="AA6966" s="182">
        <v>3985.4</v>
      </c>
      <c r="AB6966" s="182">
        <v>95</v>
      </c>
      <c r="AC6966" s="182">
        <v>5</v>
      </c>
      <c r="AD6966" s="182">
        <v>3741.5</v>
      </c>
      <c r="AF6966" s="182" t="s">
        <v>12287</v>
      </c>
      <c r="AG6966" s="182" t="s">
        <v>17312</v>
      </c>
      <c r="AH6966" s="182" t="s">
        <v>2993</v>
      </c>
      <c r="AI6966" s="182" t="s">
        <v>17040</v>
      </c>
    </row>
    <row r="6967" spans="25:35" x14ac:dyDescent="0.4">
      <c r="Y6967" s="182" t="s">
        <v>17255</v>
      </c>
      <c r="Z6967" s="182">
        <v>1942</v>
      </c>
      <c r="AA6967" s="182">
        <v>508</v>
      </c>
      <c r="AB6967" s="182">
        <v>21</v>
      </c>
      <c r="AC6967" s="182">
        <v>2</v>
      </c>
      <c r="AD6967" s="182">
        <v>508</v>
      </c>
      <c r="AF6967" s="182" t="s">
        <v>12288</v>
      </c>
      <c r="AG6967" s="182" t="s">
        <v>17312</v>
      </c>
      <c r="AH6967" s="182" t="s">
        <v>2993</v>
      </c>
      <c r="AI6967" s="182" t="s">
        <v>17040</v>
      </c>
    </row>
    <row r="6968" spans="25:35" x14ac:dyDescent="0.4">
      <c r="Y6968" s="182" t="s">
        <v>12291</v>
      </c>
      <c r="Z6968" s="182">
        <v>1986</v>
      </c>
      <c r="AA6968" s="182">
        <v>596.20000000000005</v>
      </c>
      <c r="AB6968" s="182">
        <v>21</v>
      </c>
      <c r="AC6968" s="182">
        <v>2</v>
      </c>
      <c r="AD6968" s="182">
        <v>384.4</v>
      </c>
      <c r="AF6968" s="182" t="s">
        <v>2138</v>
      </c>
      <c r="AG6968" s="182" t="s">
        <v>17312</v>
      </c>
      <c r="AH6968" s="182" t="s">
        <v>2993</v>
      </c>
      <c r="AI6968" s="182" t="s">
        <v>17042</v>
      </c>
    </row>
    <row r="6969" spans="25:35" x14ac:dyDescent="0.4">
      <c r="Y6969" s="182" t="s">
        <v>12292</v>
      </c>
      <c r="Z6969" s="182">
        <v>1917</v>
      </c>
      <c r="AA6969" s="182">
        <v>211.4</v>
      </c>
      <c r="AB6969" s="182">
        <v>13</v>
      </c>
      <c r="AC6969" s="182">
        <v>1</v>
      </c>
      <c r="AD6969" s="182">
        <v>211.4</v>
      </c>
      <c r="AF6969" s="182" t="s">
        <v>12289</v>
      </c>
      <c r="AG6969" s="182" t="s">
        <v>17312</v>
      </c>
      <c r="AH6969" s="182" t="s">
        <v>2993</v>
      </c>
      <c r="AI6969" s="182" t="s">
        <v>17040</v>
      </c>
    </row>
    <row r="6970" spans="25:35" x14ac:dyDescent="0.4">
      <c r="Y6970" s="182" t="s">
        <v>12294</v>
      </c>
      <c r="Z6970" s="182">
        <v>1971</v>
      </c>
      <c r="AA6970" s="182">
        <v>1082.5999999999999</v>
      </c>
      <c r="AB6970" s="182">
        <v>56</v>
      </c>
      <c r="AC6970" s="182">
        <v>3</v>
      </c>
      <c r="AD6970" s="182">
        <v>1082.4000000000001</v>
      </c>
      <c r="AF6970" s="182" t="s">
        <v>12290</v>
      </c>
      <c r="AG6970" s="182" t="s">
        <v>17312</v>
      </c>
      <c r="AH6970" s="182" t="s">
        <v>2993</v>
      </c>
      <c r="AI6970" s="182" t="s">
        <v>17042</v>
      </c>
    </row>
    <row r="6971" spans="25:35" x14ac:dyDescent="0.4">
      <c r="Y6971" s="182" t="s">
        <v>444</v>
      </c>
      <c r="Z6971" s="182">
        <v>1961</v>
      </c>
      <c r="AA6971" s="182">
        <v>294.10000000000002</v>
      </c>
      <c r="AB6971" s="182">
        <v>21</v>
      </c>
      <c r="AC6971" s="182">
        <v>3</v>
      </c>
      <c r="AD6971" s="182">
        <v>272.5</v>
      </c>
      <c r="AF6971" s="182" t="s">
        <v>2139</v>
      </c>
      <c r="AG6971" s="182" t="s">
        <v>17312</v>
      </c>
      <c r="AH6971" s="182" t="s">
        <v>2993</v>
      </c>
      <c r="AI6971" s="182" t="s">
        <v>17315</v>
      </c>
    </row>
    <row r="6972" spans="25:35" x14ac:dyDescent="0.4">
      <c r="Y6972" s="182" t="s">
        <v>12295</v>
      </c>
      <c r="Z6972" s="182">
        <v>1963</v>
      </c>
      <c r="AA6972" s="182">
        <v>405.4</v>
      </c>
      <c r="AB6972" s="182">
        <v>21</v>
      </c>
      <c r="AC6972" s="182">
        <v>2</v>
      </c>
      <c r="AD6972" s="182">
        <v>378.9</v>
      </c>
      <c r="AF6972" s="182" t="s">
        <v>12291</v>
      </c>
      <c r="AG6972" s="182" t="s">
        <v>17312</v>
      </c>
      <c r="AH6972" s="182" t="s">
        <v>2993</v>
      </c>
      <c r="AI6972" s="182" t="s">
        <v>17040</v>
      </c>
    </row>
    <row r="6973" spans="25:35" x14ac:dyDescent="0.4">
      <c r="Y6973" s="182" t="s">
        <v>12296</v>
      </c>
      <c r="Z6973" s="182">
        <v>1951</v>
      </c>
      <c r="AA6973" s="182">
        <v>747</v>
      </c>
      <c r="AB6973" s="182">
        <v>26</v>
      </c>
      <c r="AC6973" s="182">
        <v>2</v>
      </c>
      <c r="AD6973" s="182">
        <v>496.2</v>
      </c>
      <c r="AF6973" s="182" t="s">
        <v>12292</v>
      </c>
      <c r="AG6973" s="182" t="s">
        <v>17327</v>
      </c>
      <c r="AH6973" s="182" t="s">
        <v>2993</v>
      </c>
      <c r="AI6973" s="182" t="s">
        <v>17040</v>
      </c>
    </row>
    <row r="6974" spans="25:35" x14ac:dyDescent="0.4">
      <c r="Y6974" s="182" t="s">
        <v>12297</v>
      </c>
      <c r="Z6974" s="182">
        <v>1952</v>
      </c>
      <c r="AA6974" s="182">
        <v>1024.9000000000001</v>
      </c>
      <c r="AB6974" s="182">
        <v>42</v>
      </c>
      <c r="AC6974" s="182">
        <v>2</v>
      </c>
      <c r="AD6974" s="182">
        <v>960.1</v>
      </c>
      <c r="AF6974" s="182" t="s">
        <v>12294</v>
      </c>
      <c r="AG6974" s="182" t="s">
        <v>17312</v>
      </c>
      <c r="AH6974" s="182" t="s">
        <v>17657</v>
      </c>
      <c r="AI6974" s="182" t="s">
        <v>17042</v>
      </c>
    </row>
    <row r="6975" spans="25:35" x14ac:dyDescent="0.4">
      <c r="Y6975" s="182" t="s">
        <v>12299</v>
      </c>
      <c r="Z6975" s="182">
        <v>1952</v>
      </c>
      <c r="AA6975" s="182">
        <v>754</v>
      </c>
      <c r="AB6975" s="182">
        <v>24</v>
      </c>
      <c r="AC6975" s="182">
        <v>2</v>
      </c>
      <c r="AD6975" s="182">
        <v>754</v>
      </c>
      <c r="AF6975" s="182" t="s">
        <v>444</v>
      </c>
      <c r="AG6975" s="182" t="s">
        <v>17312</v>
      </c>
      <c r="AH6975" s="182" t="s">
        <v>2993</v>
      </c>
      <c r="AI6975" s="182" t="s">
        <v>17042</v>
      </c>
    </row>
    <row r="6976" spans="25:35" x14ac:dyDescent="0.4">
      <c r="Y6976" s="182" t="s">
        <v>422</v>
      </c>
      <c r="Z6976" s="182">
        <v>1891</v>
      </c>
      <c r="AA6976" s="182">
        <v>229.81</v>
      </c>
      <c r="AB6976" s="182">
        <v>9</v>
      </c>
      <c r="AC6976" s="182">
        <v>2</v>
      </c>
      <c r="AD6976" s="182">
        <v>229.81</v>
      </c>
      <c r="AF6976" s="182" t="s">
        <v>12295</v>
      </c>
      <c r="AG6976" s="182" t="s">
        <v>17312</v>
      </c>
      <c r="AH6976" s="182" t="s">
        <v>2993</v>
      </c>
      <c r="AI6976" s="182" t="s">
        <v>17040</v>
      </c>
    </row>
    <row r="6977" spans="25:35" x14ac:dyDescent="0.4">
      <c r="Y6977" s="182" t="s">
        <v>12301</v>
      </c>
      <c r="Z6977" s="182">
        <v>1961</v>
      </c>
      <c r="AA6977" s="182">
        <v>1867.59</v>
      </c>
      <c r="AB6977" s="182">
        <v>47</v>
      </c>
      <c r="AC6977" s="182">
        <v>4</v>
      </c>
      <c r="AD6977" s="182">
        <v>1667.58</v>
      </c>
      <c r="AF6977" s="182" t="s">
        <v>12296</v>
      </c>
      <c r="AG6977" s="182" t="s">
        <v>17312</v>
      </c>
      <c r="AH6977" s="182" t="s">
        <v>2993</v>
      </c>
      <c r="AI6977" s="182" t="s">
        <v>17042</v>
      </c>
    </row>
    <row r="6978" spans="25:35" x14ac:dyDescent="0.4">
      <c r="Y6978" s="182" t="s">
        <v>12304</v>
      </c>
      <c r="Z6978" s="182">
        <v>1951</v>
      </c>
      <c r="AA6978" s="182">
        <v>921.6</v>
      </c>
      <c r="AB6978" s="182">
        <v>31</v>
      </c>
      <c r="AC6978" s="182">
        <v>2</v>
      </c>
      <c r="AD6978" s="182">
        <v>900</v>
      </c>
      <c r="AF6978" s="182" t="s">
        <v>12297</v>
      </c>
      <c r="AG6978" s="182" t="s">
        <v>17312</v>
      </c>
      <c r="AH6978" s="182" t="s">
        <v>2993</v>
      </c>
      <c r="AI6978" s="182" t="s">
        <v>17315</v>
      </c>
    </row>
    <row r="6979" spans="25:35" x14ac:dyDescent="0.4">
      <c r="Y6979" s="182" t="s">
        <v>12306</v>
      </c>
      <c r="Z6979" s="182">
        <v>1966</v>
      </c>
      <c r="AA6979" s="182">
        <v>2740.3</v>
      </c>
      <c r="AB6979" s="182">
        <v>182</v>
      </c>
      <c r="AC6979" s="182">
        <v>5</v>
      </c>
      <c r="AD6979" s="182">
        <v>2740.3</v>
      </c>
      <c r="AF6979" s="182" t="s">
        <v>12299</v>
      </c>
      <c r="AG6979" s="182" t="s">
        <v>17312</v>
      </c>
      <c r="AH6979" s="182" t="s">
        <v>2993</v>
      </c>
      <c r="AI6979" s="182" t="s">
        <v>17042</v>
      </c>
    </row>
    <row r="6980" spans="25:35" x14ac:dyDescent="0.4">
      <c r="Y6980" s="182" t="s">
        <v>12308</v>
      </c>
      <c r="Z6980" s="182">
        <v>2014</v>
      </c>
      <c r="AA6980" s="182">
        <v>492.2</v>
      </c>
      <c r="AB6980" s="182">
        <v>47</v>
      </c>
      <c r="AC6980" s="182">
        <v>3</v>
      </c>
      <c r="AD6980" s="182">
        <v>378</v>
      </c>
      <c r="AF6980" s="182" t="s">
        <v>422</v>
      </c>
      <c r="AG6980" s="182" t="s">
        <v>17327</v>
      </c>
      <c r="AH6980" s="182" t="s">
        <v>2993</v>
      </c>
      <c r="AI6980" s="182" t="s">
        <v>17040</v>
      </c>
    </row>
    <row r="6981" spans="25:35" x14ac:dyDescent="0.4">
      <c r="Y6981" s="182" t="s">
        <v>424</v>
      </c>
      <c r="Z6981" s="182">
        <v>1989</v>
      </c>
      <c r="AA6981" s="182">
        <v>5736.5</v>
      </c>
      <c r="AB6981" s="182">
        <v>242</v>
      </c>
      <c r="AC6981" s="182">
        <v>9</v>
      </c>
      <c r="AD6981" s="182">
        <v>5736.5</v>
      </c>
      <c r="AF6981" s="182" t="s">
        <v>12301</v>
      </c>
      <c r="AG6981" s="182" t="s">
        <v>17312</v>
      </c>
      <c r="AH6981" s="182" t="s">
        <v>2993</v>
      </c>
      <c r="AI6981" s="182" t="s">
        <v>17322</v>
      </c>
    </row>
    <row r="6982" spans="25:35" x14ac:dyDescent="0.4">
      <c r="Y6982" s="182" t="s">
        <v>17256</v>
      </c>
      <c r="Z6982" s="182">
        <v>2015</v>
      </c>
      <c r="AA6982" s="182">
        <v>1769.5</v>
      </c>
      <c r="AB6982" s="182">
        <v>74</v>
      </c>
      <c r="AC6982" s="182">
        <v>3</v>
      </c>
      <c r="AD6982" s="182">
        <v>1585.9</v>
      </c>
      <c r="AF6982" s="182" t="s">
        <v>12304</v>
      </c>
      <c r="AG6982" s="182" t="s">
        <v>17312</v>
      </c>
      <c r="AH6982" s="182" t="s">
        <v>2993</v>
      </c>
      <c r="AI6982" s="182" t="s">
        <v>17042</v>
      </c>
    </row>
    <row r="6983" spans="25:35" x14ac:dyDescent="0.4">
      <c r="Y6983" s="182" t="s">
        <v>2140</v>
      </c>
      <c r="Z6983" s="182">
        <v>1975</v>
      </c>
      <c r="AA6983" s="182">
        <v>6824.86</v>
      </c>
      <c r="AB6983" s="182">
        <v>160</v>
      </c>
      <c r="AC6983" s="182">
        <v>5</v>
      </c>
      <c r="AD6983" s="182">
        <v>4475.3999999999996</v>
      </c>
      <c r="AF6983" s="182" t="s">
        <v>12306</v>
      </c>
      <c r="AG6983" s="182" t="s">
        <v>17312</v>
      </c>
      <c r="AH6983" s="182" t="s">
        <v>17658</v>
      </c>
      <c r="AI6983" s="182" t="s">
        <v>17315</v>
      </c>
    </row>
    <row r="6984" spans="25:35" x14ac:dyDescent="0.4">
      <c r="Y6984" s="182" t="s">
        <v>12311</v>
      </c>
      <c r="Z6984" s="182">
        <v>1979</v>
      </c>
      <c r="AA6984" s="182">
        <v>1836</v>
      </c>
      <c r="AB6984" s="182">
        <v>92</v>
      </c>
      <c r="AC6984" s="182">
        <v>5</v>
      </c>
      <c r="AD6984" s="182">
        <v>1836</v>
      </c>
      <c r="AF6984" s="182" t="s">
        <v>12308</v>
      </c>
      <c r="AG6984" s="182" t="s">
        <v>17312</v>
      </c>
      <c r="AH6984" s="182" t="s">
        <v>2993</v>
      </c>
      <c r="AI6984" s="182" t="s">
        <v>17040</v>
      </c>
    </row>
    <row r="6985" spans="25:35" x14ac:dyDescent="0.4">
      <c r="Y6985" s="182" t="s">
        <v>12312</v>
      </c>
      <c r="Z6985" s="182">
        <v>1982</v>
      </c>
      <c r="AA6985" s="182">
        <v>2776.8</v>
      </c>
      <c r="AB6985" s="182">
        <v>102</v>
      </c>
      <c r="AC6985" s="182">
        <v>5</v>
      </c>
      <c r="AD6985" s="182">
        <v>2776.8</v>
      </c>
      <c r="AF6985" s="182" t="s">
        <v>424</v>
      </c>
      <c r="AG6985" s="182" t="s">
        <v>17319</v>
      </c>
      <c r="AH6985" s="182" t="s">
        <v>2993</v>
      </c>
      <c r="AI6985" s="182" t="s">
        <v>17322</v>
      </c>
    </row>
    <row r="6986" spans="25:35" x14ac:dyDescent="0.4">
      <c r="Y6986" s="182" t="s">
        <v>12314</v>
      </c>
      <c r="Z6986" s="182">
        <v>1984</v>
      </c>
      <c r="AA6986" s="182">
        <v>4724.5</v>
      </c>
      <c r="AB6986" s="182">
        <v>137</v>
      </c>
      <c r="AC6986" s="182">
        <v>5</v>
      </c>
      <c r="AD6986" s="182">
        <v>2062.1999999999998</v>
      </c>
      <c r="AF6986" s="182" t="s">
        <v>12310</v>
      </c>
      <c r="AG6986" s="182" t="s">
        <v>17323</v>
      </c>
      <c r="AH6986" s="182" t="s">
        <v>2993</v>
      </c>
      <c r="AI6986" s="182" t="s">
        <v>17322</v>
      </c>
    </row>
    <row r="6987" spans="25:35" x14ac:dyDescent="0.4">
      <c r="Y6987" s="182" t="s">
        <v>12315</v>
      </c>
      <c r="Z6987" s="182">
        <v>1982</v>
      </c>
      <c r="AA6987" s="182">
        <v>4724.5</v>
      </c>
      <c r="AB6987" s="182">
        <v>151</v>
      </c>
      <c r="AC6987" s="182">
        <v>5</v>
      </c>
      <c r="AD6987" s="182">
        <v>3483.2</v>
      </c>
      <c r="AF6987" s="182" t="s">
        <v>12311</v>
      </c>
      <c r="AG6987" s="182" t="s">
        <v>17312</v>
      </c>
      <c r="AH6987" s="182" t="s">
        <v>2993</v>
      </c>
      <c r="AI6987" s="182" t="s">
        <v>17042</v>
      </c>
    </row>
    <row r="6988" spans="25:35" x14ac:dyDescent="0.4">
      <c r="Y6988" s="182" t="s">
        <v>423</v>
      </c>
      <c r="Z6988" s="182">
        <v>1981</v>
      </c>
      <c r="AA6988" s="182">
        <v>4717.8999999999996</v>
      </c>
      <c r="AB6988" s="182">
        <v>143</v>
      </c>
      <c r="AC6988" s="182">
        <v>5</v>
      </c>
      <c r="AD6988" s="182">
        <v>3467.6</v>
      </c>
      <c r="AF6988" s="182" t="s">
        <v>12312</v>
      </c>
      <c r="AG6988" s="182" t="s">
        <v>17312</v>
      </c>
      <c r="AH6988" s="182" t="s">
        <v>2993</v>
      </c>
      <c r="AI6988" s="182" t="s">
        <v>17315</v>
      </c>
    </row>
    <row r="6989" spans="25:35" x14ac:dyDescent="0.4">
      <c r="Y6989" s="182" t="s">
        <v>12318</v>
      </c>
      <c r="Z6989" s="182">
        <v>1988</v>
      </c>
      <c r="AA6989" s="182">
        <v>4600</v>
      </c>
      <c r="AB6989" s="182">
        <v>195</v>
      </c>
      <c r="AC6989" s="182">
        <v>5</v>
      </c>
      <c r="AD6989" s="182">
        <v>3986.5</v>
      </c>
      <c r="AF6989" s="182" t="s">
        <v>2140</v>
      </c>
      <c r="AG6989" s="182" t="s">
        <v>17319</v>
      </c>
      <c r="AH6989" s="182" t="s">
        <v>2993</v>
      </c>
      <c r="AI6989" s="182" t="s">
        <v>17320</v>
      </c>
    </row>
    <row r="6990" spans="25:35" x14ac:dyDescent="0.4">
      <c r="Y6990" s="182" t="s">
        <v>12319</v>
      </c>
      <c r="Z6990" s="182">
        <v>1976</v>
      </c>
      <c r="AA6990" s="182">
        <v>956.6</v>
      </c>
      <c r="AB6990" s="182">
        <v>30</v>
      </c>
      <c r="AC6990" s="182">
        <v>3</v>
      </c>
      <c r="AD6990" s="182">
        <v>587.6</v>
      </c>
      <c r="AF6990" s="182" t="s">
        <v>12314</v>
      </c>
      <c r="AG6990" s="182" t="s">
        <v>17319</v>
      </c>
      <c r="AH6990" s="182" t="s">
        <v>2993</v>
      </c>
      <c r="AI6990" s="182" t="s">
        <v>17331</v>
      </c>
    </row>
    <row r="6991" spans="25:35" x14ac:dyDescent="0.4">
      <c r="Y6991" s="182" t="s">
        <v>12320</v>
      </c>
      <c r="Z6991" s="182">
        <v>1978</v>
      </c>
      <c r="AA6991" s="182">
        <v>4218</v>
      </c>
      <c r="AB6991" s="182">
        <v>200</v>
      </c>
      <c r="AC6991" s="182">
        <v>5</v>
      </c>
      <c r="AD6991" s="182">
        <v>4153</v>
      </c>
      <c r="AF6991" s="182" t="s">
        <v>12315</v>
      </c>
      <c r="AG6991" s="182" t="s">
        <v>17319</v>
      </c>
      <c r="AH6991" s="182" t="s">
        <v>2993</v>
      </c>
      <c r="AI6991" s="182" t="s">
        <v>17331</v>
      </c>
    </row>
    <row r="6992" spans="25:35" x14ac:dyDescent="0.4">
      <c r="Y6992" s="182" t="s">
        <v>12321</v>
      </c>
      <c r="Z6992" s="182">
        <v>1938</v>
      </c>
      <c r="AA6992" s="182">
        <v>384.8</v>
      </c>
      <c r="AB6992" s="182">
        <v>19</v>
      </c>
      <c r="AC6992" s="182">
        <v>2</v>
      </c>
      <c r="AD6992" s="182">
        <v>384.8</v>
      </c>
      <c r="AF6992" s="182" t="s">
        <v>423</v>
      </c>
      <c r="AG6992" s="182" t="s">
        <v>17319</v>
      </c>
      <c r="AH6992" s="182" t="s">
        <v>2993</v>
      </c>
      <c r="AI6992" s="182" t="s">
        <v>17331</v>
      </c>
    </row>
    <row r="6993" spans="25:35" x14ac:dyDescent="0.4">
      <c r="Y6993" s="182" t="s">
        <v>12322</v>
      </c>
      <c r="Z6993" s="182">
        <v>1958</v>
      </c>
      <c r="AA6993" s="182">
        <v>310.39999999999998</v>
      </c>
      <c r="AB6993" s="182">
        <v>15</v>
      </c>
      <c r="AC6993" s="182">
        <v>2</v>
      </c>
      <c r="AD6993" s="182">
        <v>310.39999999999998</v>
      </c>
      <c r="AF6993" s="182" t="s">
        <v>12318</v>
      </c>
      <c r="AG6993" s="182" t="s">
        <v>17312</v>
      </c>
      <c r="AH6993" s="182" t="s">
        <v>2993</v>
      </c>
      <c r="AI6993" s="182" t="s">
        <v>17331</v>
      </c>
    </row>
    <row r="6994" spans="25:35" x14ac:dyDescent="0.4">
      <c r="Y6994" s="182" t="s">
        <v>12323</v>
      </c>
      <c r="Z6994" s="182">
        <v>1958</v>
      </c>
      <c r="AA6994" s="182">
        <v>313.5</v>
      </c>
      <c r="AB6994" s="182">
        <v>10</v>
      </c>
      <c r="AC6994" s="182">
        <v>2</v>
      </c>
      <c r="AD6994" s="182">
        <v>299.89999999999998</v>
      </c>
      <c r="AF6994" s="182" t="s">
        <v>12319</v>
      </c>
      <c r="AG6994" s="182" t="s">
        <v>17312</v>
      </c>
      <c r="AH6994" s="182" t="s">
        <v>2993</v>
      </c>
      <c r="AI6994" s="182" t="s">
        <v>17042</v>
      </c>
    </row>
    <row r="6995" spans="25:35" x14ac:dyDescent="0.4">
      <c r="Y6995" s="182" t="s">
        <v>12324</v>
      </c>
      <c r="Z6995" s="182">
        <v>1958</v>
      </c>
      <c r="AA6995" s="182">
        <v>307.3</v>
      </c>
      <c r="AB6995" s="182">
        <v>14</v>
      </c>
      <c r="AC6995" s="182">
        <v>2</v>
      </c>
      <c r="AD6995" s="182">
        <v>307.3</v>
      </c>
      <c r="AF6995" s="182" t="s">
        <v>12320</v>
      </c>
      <c r="AG6995" s="182" t="s">
        <v>17312</v>
      </c>
      <c r="AH6995" s="182" t="s">
        <v>2993</v>
      </c>
      <c r="AI6995" s="182" t="s">
        <v>17040</v>
      </c>
    </row>
    <row r="6996" spans="25:35" x14ac:dyDescent="0.4">
      <c r="Y6996" s="182" t="s">
        <v>12325</v>
      </c>
      <c r="Z6996" s="182">
        <v>1958</v>
      </c>
      <c r="AA6996" s="182">
        <v>301.3</v>
      </c>
      <c r="AB6996" s="182">
        <v>15</v>
      </c>
      <c r="AC6996" s="182">
        <v>2</v>
      </c>
      <c r="AD6996" s="182">
        <v>301.3</v>
      </c>
      <c r="AF6996" s="182" t="s">
        <v>12321</v>
      </c>
      <c r="AG6996" s="182" t="s">
        <v>17327</v>
      </c>
      <c r="AH6996" s="182" t="s">
        <v>2993</v>
      </c>
      <c r="AI6996" s="182" t="s">
        <v>17040</v>
      </c>
    </row>
    <row r="6997" spans="25:35" x14ac:dyDescent="0.4">
      <c r="Y6997" s="182" t="s">
        <v>12327</v>
      </c>
      <c r="Z6997" s="182">
        <v>1976</v>
      </c>
      <c r="AA6997" s="182">
        <v>3785.7</v>
      </c>
      <c r="AB6997" s="182">
        <v>130</v>
      </c>
      <c r="AC6997" s="182">
        <v>5</v>
      </c>
      <c r="AD6997" s="182">
        <v>3513</v>
      </c>
      <c r="AF6997" s="182" t="s">
        <v>12322</v>
      </c>
      <c r="AG6997" s="182" t="s">
        <v>17312</v>
      </c>
      <c r="AH6997" s="182" t="s">
        <v>2993</v>
      </c>
      <c r="AI6997" s="182" t="s">
        <v>17040</v>
      </c>
    </row>
    <row r="6998" spans="25:35" x14ac:dyDescent="0.4">
      <c r="Y6998" s="182" t="s">
        <v>12328</v>
      </c>
      <c r="Z6998" s="182">
        <v>1970</v>
      </c>
      <c r="AA6998" s="182">
        <v>6594.9</v>
      </c>
      <c r="AB6998" s="182">
        <v>190</v>
      </c>
      <c r="AC6998" s="182">
        <v>5</v>
      </c>
      <c r="AD6998" s="182">
        <v>6079.2</v>
      </c>
      <c r="AF6998" s="182" t="s">
        <v>12323</v>
      </c>
      <c r="AG6998" s="182" t="s">
        <v>17312</v>
      </c>
      <c r="AH6998" s="182" t="s">
        <v>2993</v>
      </c>
      <c r="AI6998" s="182" t="s">
        <v>17040</v>
      </c>
    </row>
    <row r="6999" spans="25:35" x14ac:dyDescent="0.4">
      <c r="Y6999" s="182" t="s">
        <v>12330</v>
      </c>
      <c r="Z6999" s="182">
        <v>1967</v>
      </c>
      <c r="AA6999" s="182">
        <v>3413.2</v>
      </c>
      <c r="AB6999" s="182">
        <v>163</v>
      </c>
      <c r="AC6999" s="182">
        <v>5</v>
      </c>
      <c r="AD6999" s="182">
        <v>3136.1</v>
      </c>
      <c r="AF6999" s="182" t="s">
        <v>12324</v>
      </c>
      <c r="AG6999" s="182" t="s">
        <v>17312</v>
      </c>
      <c r="AH6999" s="182" t="s">
        <v>2993</v>
      </c>
      <c r="AI6999" s="182" t="s">
        <v>17040</v>
      </c>
    </row>
    <row r="7000" spans="25:35" x14ac:dyDescent="0.4">
      <c r="Y7000" s="182" t="s">
        <v>12332</v>
      </c>
      <c r="Z7000" s="182">
        <v>1938</v>
      </c>
      <c r="AA7000" s="182">
        <v>458.1</v>
      </c>
      <c r="AB7000" s="182">
        <v>23</v>
      </c>
      <c r="AC7000" s="182">
        <v>2</v>
      </c>
      <c r="AD7000" s="182">
        <v>438.1</v>
      </c>
      <c r="AF7000" s="182" t="s">
        <v>12325</v>
      </c>
      <c r="AG7000" s="182" t="s">
        <v>17312</v>
      </c>
      <c r="AH7000" s="182" t="s">
        <v>2993</v>
      </c>
      <c r="AI7000" s="182" t="s">
        <v>17040</v>
      </c>
    </row>
    <row r="7001" spans="25:35" x14ac:dyDescent="0.4">
      <c r="Y7001" s="182" t="s">
        <v>12333</v>
      </c>
      <c r="Z7001" s="182">
        <v>1970</v>
      </c>
      <c r="AA7001" s="182">
        <v>1248</v>
      </c>
      <c r="AB7001" s="182">
        <v>124</v>
      </c>
      <c r="AC7001" s="182">
        <v>5</v>
      </c>
      <c r="AD7001" s="182">
        <v>1248</v>
      </c>
      <c r="AF7001" s="182" t="s">
        <v>12327</v>
      </c>
      <c r="AG7001" s="182" t="s">
        <v>17312</v>
      </c>
      <c r="AH7001" s="182" t="s">
        <v>2993</v>
      </c>
      <c r="AI7001" s="182" t="s">
        <v>17315</v>
      </c>
    </row>
    <row r="7002" spans="25:35" x14ac:dyDescent="0.4">
      <c r="Y7002" s="182" t="s">
        <v>425</v>
      </c>
      <c r="Z7002" s="182">
        <v>1938</v>
      </c>
      <c r="AA7002" s="182">
        <v>383.6</v>
      </c>
      <c r="AB7002" s="182">
        <v>24</v>
      </c>
      <c r="AC7002" s="182">
        <v>2</v>
      </c>
      <c r="AD7002" s="182">
        <v>383.6</v>
      </c>
      <c r="AF7002" s="182" t="s">
        <v>12328</v>
      </c>
      <c r="AG7002" s="182" t="s">
        <v>17312</v>
      </c>
      <c r="AH7002" s="182" t="s">
        <v>2993</v>
      </c>
      <c r="AI7002" s="182" t="s">
        <v>17314</v>
      </c>
    </row>
    <row r="7003" spans="25:35" x14ac:dyDescent="0.4">
      <c r="Y7003" s="182" t="s">
        <v>12334</v>
      </c>
      <c r="Z7003" s="182">
        <v>1970</v>
      </c>
      <c r="AA7003" s="182">
        <v>7397.3</v>
      </c>
      <c r="AB7003" s="182">
        <v>244</v>
      </c>
      <c r="AC7003" s="182">
        <v>5</v>
      </c>
      <c r="AD7003" s="182">
        <v>5921.8</v>
      </c>
      <c r="AF7003" s="182" t="s">
        <v>12330</v>
      </c>
      <c r="AG7003" s="182" t="s">
        <v>17312</v>
      </c>
      <c r="AH7003" s="182" t="s">
        <v>2993</v>
      </c>
      <c r="AI7003" s="182" t="s">
        <v>17315</v>
      </c>
    </row>
    <row r="7004" spans="25:35" x14ac:dyDescent="0.4">
      <c r="Y7004" s="182" t="s">
        <v>12335</v>
      </c>
      <c r="Z7004" s="182">
        <v>1975</v>
      </c>
      <c r="AA7004" s="182">
        <v>5927.4</v>
      </c>
      <c r="AB7004" s="182">
        <v>150</v>
      </c>
      <c r="AC7004" s="182">
        <v>5</v>
      </c>
      <c r="AD7004" s="182">
        <v>4500.5</v>
      </c>
      <c r="AF7004" s="182" t="s">
        <v>12332</v>
      </c>
      <c r="AG7004" s="182" t="s">
        <v>17327</v>
      </c>
      <c r="AH7004" s="182" t="s">
        <v>2993</v>
      </c>
      <c r="AI7004" s="182" t="s">
        <v>17042</v>
      </c>
    </row>
    <row r="7005" spans="25:35" x14ac:dyDescent="0.4">
      <c r="Y7005" s="182" t="s">
        <v>12336</v>
      </c>
      <c r="Z7005" s="182">
        <v>1973</v>
      </c>
      <c r="AA7005" s="182">
        <v>5955.9</v>
      </c>
      <c r="AB7005" s="182">
        <v>174</v>
      </c>
      <c r="AC7005" s="182">
        <v>5</v>
      </c>
      <c r="AD7005" s="182">
        <v>4517.41</v>
      </c>
      <c r="AF7005" s="182" t="s">
        <v>12333</v>
      </c>
      <c r="AG7005" s="182" t="s">
        <v>17312</v>
      </c>
      <c r="AH7005" s="182" t="s">
        <v>2993</v>
      </c>
      <c r="AI7005" s="182" t="s">
        <v>17040</v>
      </c>
    </row>
    <row r="7006" spans="25:35" x14ac:dyDescent="0.4">
      <c r="Y7006" s="182" t="s">
        <v>12337</v>
      </c>
      <c r="Z7006" s="182">
        <v>1973</v>
      </c>
      <c r="AA7006" s="182">
        <v>4694</v>
      </c>
      <c r="AB7006" s="182">
        <v>146</v>
      </c>
      <c r="AC7006" s="182">
        <v>5</v>
      </c>
      <c r="AD7006" s="182">
        <v>3631.29</v>
      </c>
      <c r="AF7006" s="182" t="s">
        <v>425</v>
      </c>
      <c r="AG7006" s="182" t="s">
        <v>17327</v>
      </c>
      <c r="AH7006" s="182" t="s">
        <v>2993</v>
      </c>
      <c r="AI7006" s="182" t="s">
        <v>17040</v>
      </c>
    </row>
    <row r="7007" spans="25:35" x14ac:dyDescent="0.4">
      <c r="Y7007" s="182" t="s">
        <v>12338</v>
      </c>
      <c r="Z7007" s="182">
        <v>1974</v>
      </c>
      <c r="AA7007" s="182">
        <v>6607.3</v>
      </c>
      <c r="AB7007" s="182">
        <v>144</v>
      </c>
      <c r="AC7007" s="182">
        <v>5</v>
      </c>
      <c r="AD7007" s="182">
        <v>5858.6</v>
      </c>
      <c r="AF7007" s="182" t="s">
        <v>12334</v>
      </c>
      <c r="AG7007" s="182" t="s">
        <v>17312</v>
      </c>
      <c r="AH7007" s="182" t="s">
        <v>2993</v>
      </c>
      <c r="AI7007" s="182" t="s">
        <v>17314</v>
      </c>
    </row>
    <row r="7008" spans="25:35" x14ac:dyDescent="0.4">
      <c r="Y7008" s="182" t="s">
        <v>12339</v>
      </c>
      <c r="Z7008" s="182">
        <v>1968</v>
      </c>
      <c r="AA7008" s="182">
        <v>5731</v>
      </c>
      <c r="AB7008" s="182">
        <v>163</v>
      </c>
      <c r="AC7008" s="182">
        <v>5</v>
      </c>
      <c r="AD7008" s="182">
        <v>4533</v>
      </c>
      <c r="AF7008" s="182" t="s">
        <v>12335</v>
      </c>
      <c r="AG7008" s="182" t="s">
        <v>17312</v>
      </c>
      <c r="AH7008" s="182" t="s">
        <v>2993</v>
      </c>
      <c r="AI7008" s="182" t="s">
        <v>17320</v>
      </c>
    </row>
    <row r="7009" spans="25:35" x14ac:dyDescent="0.4">
      <c r="Y7009" s="182" t="s">
        <v>12340</v>
      </c>
      <c r="Z7009" s="182">
        <v>1968</v>
      </c>
      <c r="AA7009" s="182">
        <v>6326.9</v>
      </c>
      <c r="AB7009" s="182">
        <v>181</v>
      </c>
      <c r="AC7009" s="182">
        <v>5</v>
      </c>
      <c r="AD7009" s="182">
        <v>4859</v>
      </c>
      <c r="AF7009" s="182" t="s">
        <v>12336</v>
      </c>
      <c r="AG7009" s="182" t="s">
        <v>17312</v>
      </c>
      <c r="AH7009" s="182" t="s">
        <v>2993</v>
      </c>
      <c r="AI7009" s="182" t="s">
        <v>17320</v>
      </c>
    </row>
    <row r="7010" spans="25:35" x14ac:dyDescent="0.4">
      <c r="Y7010" s="182" t="s">
        <v>12341</v>
      </c>
      <c r="Z7010" s="182">
        <v>1977</v>
      </c>
      <c r="AA7010" s="182">
        <v>3510.9</v>
      </c>
      <c r="AB7010" s="182">
        <v>79</v>
      </c>
      <c r="AC7010" s="182">
        <v>5</v>
      </c>
      <c r="AD7010" s="182">
        <v>2621.04</v>
      </c>
      <c r="AF7010" s="182" t="s">
        <v>12337</v>
      </c>
      <c r="AG7010" s="182" t="s">
        <v>17312</v>
      </c>
      <c r="AH7010" s="182" t="s">
        <v>2993</v>
      </c>
      <c r="AI7010" s="182" t="s">
        <v>17315</v>
      </c>
    </row>
    <row r="7011" spans="25:35" x14ac:dyDescent="0.4">
      <c r="Y7011" s="182" t="s">
        <v>12342</v>
      </c>
      <c r="Z7011" s="182">
        <v>1964</v>
      </c>
      <c r="AA7011" s="182">
        <v>3223.6</v>
      </c>
      <c r="AB7011" s="182">
        <v>208</v>
      </c>
      <c r="AC7011" s="182">
        <v>5</v>
      </c>
      <c r="AD7011" s="182">
        <v>3223.6</v>
      </c>
      <c r="AF7011" s="182" t="s">
        <v>12338</v>
      </c>
      <c r="AG7011" s="182" t="s">
        <v>17312</v>
      </c>
      <c r="AH7011" s="182" t="s">
        <v>2993</v>
      </c>
      <c r="AI7011" s="182" t="s">
        <v>17320</v>
      </c>
    </row>
    <row r="7012" spans="25:35" x14ac:dyDescent="0.4">
      <c r="Y7012" s="182" t="s">
        <v>12343</v>
      </c>
      <c r="Z7012" s="182">
        <v>1966</v>
      </c>
      <c r="AA7012" s="182">
        <v>4042.5</v>
      </c>
      <c r="AB7012" s="182">
        <v>166</v>
      </c>
      <c r="AC7012" s="182">
        <v>5</v>
      </c>
      <c r="AD7012" s="182">
        <v>1673.1</v>
      </c>
      <c r="AF7012" s="182" t="s">
        <v>12339</v>
      </c>
      <c r="AG7012" s="182" t="s">
        <v>17312</v>
      </c>
      <c r="AH7012" s="182" t="s">
        <v>2993</v>
      </c>
      <c r="AI7012" s="182" t="s">
        <v>17320</v>
      </c>
    </row>
    <row r="7013" spans="25:35" x14ac:dyDescent="0.4">
      <c r="Y7013" s="182" t="s">
        <v>12344</v>
      </c>
      <c r="Z7013" s="182">
        <v>1977</v>
      </c>
      <c r="AA7013" s="182">
        <v>4468.7</v>
      </c>
      <c r="AB7013" s="182">
        <v>113</v>
      </c>
      <c r="AC7013" s="182">
        <v>5</v>
      </c>
      <c r="AD7013" s="182">
        <v>3739.2</v>
      </c>
      <c r="AF7013" s="182" t="s">
        <v>12340</v>
      </c>
      <c r="AG7013" s="182" t="s">
        <v>17312</v>
      </c>
      <c r="AH7013" s="182" t="s">
        <v>2993</v>
      </c>
      <c r="AI7013" s="182" t="s">
        <v>17320</v>
      </c>
    </row>
    <row r="7014" spans="25:35" x14ac:dyDescent="0.4">
      <c r="Y7014" s="182" t="s">
        <v>12346</v>
      </c>
      <c r="Z7014" s="182">
        <v>1975</v>
      </c>
      <c r="AA7014" s="182">
        <v>2303</v>
      </c>
      <c r="AB7014" s="182">
        <v>59</v>
      </c>
      <c r="AC7014" s="182">
        <v>5</v>
      </c>
      <c r="AD7014" s="182">
        <v>1790.3</v>
      </c>
      <c r="AF7014" s="182" t="s">
        <v>12341</v>
      </c>
      <c r="AG7014" s="182" t="s">
        <v>17312</v>
      </c>
      <c r="AH7014" s="182" t="s">
        <v>2993</v>
      </c>
      <c r="AI7014" s="182" t="s">
        <v>17315</v>
      </c>
    </row>
    <row r="7015" spans="25:35" x14ac:dyDescent="0.4">
      <c r="Y7015" s="182" t="s">
        <v>12347</v>
      </c>
      <c r="Z7015" s="182">
        <v>1975</v>
      </c>
      <c r="AA7015" s="182">
        <v>5822</v>
      </c>
      <c r="AB7015" s="182">
        <v>167</v>
      </c>
      <c r="AC7015" s="182">
        <v>5</v>
      </c>
      <c r="AD7015" s="182">
        <v>4541</v>
      </c>
      <c r="AF7015" s="182" t="s">
        <v>12342</v>
      </c>
      <c r="AG7015" s="182" t="s">
        <v>17312</v>
      </c>
      <c r="AH7015" s="182" t="s">
        <v>2993</v>
      </c>
      <c r="AI7015" s="182" t="s">
        <v>17315</v>
      </c>
    </row>
    <row r="7016" spans="25:35" x14ac:dyDescent="0.4">
      <c r="Y7016" s="182" t="s">
        <v>426</v>
      </c>
      <c r="Z7016" s="182">
        <v>1989</v>
      </c>
      <c r="AA7016" s="182">
        <v>4468.7</v>
      </c>
      <c r="AB7016" s="182">
        <v>229</v>
      </c>
      <c r="AC7016" s="182">
        <v>9</v>
      </c>
      <c r="AD7016" s="182">
        <v>4468.7</v>
      </c>
      <c r="AF7016" s="182" t="s">
        <v>12343</v>
      </c>
      <c r="AG7016" s="182" t="s">
        <v>17312</v>
      </c>
      <c r="AH7016" s="182" t="s">
        <v>2993</v>
      </c>
      <c r="AI7016" s="182" t="s">
        <v>17315</v>
      </c>
    </row>
    <row r="7017" spans="25:35" x14ac:dyDescent="0.4">
      <c r="Y7017" s="182" t="s">
        <v>12349</v>
      </c>
      <c r="Z7017" s="182">
        <v>1961</v>
      </c>
      <c r="AA7017" s="182">
        <v>3397.1</v>
      </c>
      <c r="AB7017" s="182">
        <v>95</v>
      </c>
      <c r="AC7017" s="182">
        <v>5</v>
      </c>
      <c r="AD7017" s="182">
        <v>3397.1</v>
      </c>
      <c r="AF7017" s="182" t="s">
        <v>12344</v>
      </c>
      <c r="AG7017" s="182" t="s">
        <v>17312</v>
      </c>
      <c r="AH7017" s="182" t="s">
        <v>2993</v>
      </c>
      <c r="AI7017" s="182" t="s">
        <v>17315</v>
      </c>
    </row>
    <row r="7018" spans="25:35" x14ac:dyDescent="0.4">
      <c r="Y7018" s="182" t="s">
        <v>12352</v>
      </c>
      <c r="Z7018" s="182">
        <v>1968</v>
      </c>
      <c r="AA7018" s="182">
        <v>5719</v>
      </c>
      <c r="AB7018" s="182">
        <v>188</v>
      </c>
      <c r="AC7018" s="182">
        <v>5</v>
      </c>
      <c r="AD7018" s="182">
        <v>4539.8999999999996</v>
      </c>
      <c r="AF7018" s="182" t="s">
        <v>12346</v>
      </c>
      <c r="AG7018" s="182" t="s">
        <v>17312</v>
      </c>
      <c r="AH7018" s="182" t="s">
        <v>2993</v>
      </c>
      <c r="AI7018" s="182" t="s">
        <v>17042</v>
      </c>
    </row>
    <row r="7019" spans="25:35" x14ac:dyDescent="0.4">
      <c r="Y7019" s="182" t="s">
        <v>12353</v>
      </c>
      <c r="Z7019" s="182">
        <v>1924</v>
      </c>
      <c r="AA7019" s="182">
        <v>219.2</v>
      </c>
      <c r="AB7019" s="182">
        <v>13</v>
      </c>
      <c r="AC7019" s="182">
        <v>2</v>
      </c>
      <c r="AD7019" s="182">
        <v>219.2</v>
      </c>
      <c r="AF7019" s="182" t="s">
        <v>12347</v>
      </c>
      <c r="AG7019" s="182" t="s">
        <v>17312</v>
      </c>
      <c r="AH7019" s="182" t="s">
        <v>2993</v>
      </c>
      <c r="AI7019" s="182" t="s">
        <v>17320</v>
      </c>
    </row>
    <row r="7020" spans="25:35" x14ac:dyDescent="0.4">
      <c r="Y7020" s="182" t="s">
        <v>12355</v>
      </c>
      <c r="Z7020" s="182">
        <v>1959</v>
      </c>
      <c r="AA7020" s="182">
        <v>380</v>
      </c>
      <c r="AB7020" s="182">
        <v>13</v>
      </c>
      <c r="AC7020" s="182">
        <v>2</v>
      </c>
      <c r="AD7020" s="182">
        <v>331.7</v>
      </c>
      <c r="AF7020" s="182" t="s">
        <v>426</v>
      </c>
      <c r="AG7020" s="182" t="s">
        <v>17319</v>
      </c>
      <c r="AH7020" s="182" t="s">
        <v>2993</v>
      </c>
      <c r="AI7020" s="182" t="s">
        <v>17322</v>
      </c>
    </row>
    <row r="7021" spans="25:35" x14ac:dyDescent="0.4">
      <c r="Y7021" s="182" t="s">
        <v>12356</v>
      </c>
      <c r="Z7021" s="182">
        <v>1928</v>
      </c>
      <c r="AA7021" s="182">
        <v>220.6</v>
      </c>
      <c r="AB7021" s="182">
        <v>19</v>
      </c>
      <c r="AC7021" s="182">
        <v>2</v>
      </c>
      <c r="AD7021" s="182">
        <v>220.6</v>
      </c>
      <c r="AF7021" s="182" t="s">
        <v>12349</v>
      </c>
      <c r="AG7021" s="182" t="s">
        <v>17312</v>
      </c>
      <c r="AH7021" s="182" t="s">
        <v>2993</v>
      </c>
      <c r="AI7021" s="182" t="s">
        <v>17315</v>
      </c>
    </row>
    <row r="7022" spans="25:35" x14ac:dyDescent="0.4">
      <c r="Y7022" s="182" t="s">
        <v>12357</v>
      </c>
      <c r="Z7022" s="182">
        <v>1917</v>
      </c>
      <c r="AA7022" s="182">
        <v>311</v>
      </c>
      <c r="AB7022" s="182">
        <v>18</v>
      </c>
      <c r="AC7022" s="182">
        <v>2</v>
      </c>
      <c r="AD7022" s="182">
        <v>311</v>
      </c>
      <c r="AF7022" s="182" t="s">
        <v>12352</v>
      </c>
      <c r="AG7022" s="182" t="s">
        <v>17312</v>
      </c>
      <c r="AH7022" s="182" t="s">
        <v>2993</v>
      </c>
      <c r="AI7022" s="182" t="s">
        <v>17320</v>
      </c>
    </row>
    <row r="7023" spans="25:35" x14ac:dyDescent="0.4">
      <c r="Y7023" s="182" t="s">
        <v>12358</v>
      </c>
      <c r="Z7023" s="182">
        <v>1965</v>
      </c>
      <c r="AA7023" s="182">
        <v>4151.3999999999996</v>
      </c>
      <c r="AB7023" s="182">
        <v>115</v>
      </c>
      <c r="AC7023" s="182">
        <v>5</v>
      </c>
      <c r="AD7023" s="182">
        <v>3208.9</v>
      </c>
      <c r="AF7023" s="182" t="s">
        <v>12353</v>
      </c>
      <c r="AG7023" s="182" t="s">
        <v>17327</v>
      </c>
      <c r="AH7023" s="182" t="s">
        <v>2993</v>
      </c>
      <c r="AI7023" s="182" t="s">
        <v>17042</v>
      </c>
    </row>
    <row r="7024" spans="25:35" x14ac:dyDescent="0.4">
      <c r="Y7024" s="182" t="s">
        <v>12359</v>
      </c>
      <c r="Z7024" s="182">
        <v>1982</v>
      </c>
      <c r="AA7024" s="182">
        <v>5306.2</v>
      </c>
      <c r="AB7024" s="182">
        <v>289</v>
      </c>
      <c r="AC7024" s="182">
        <v>16</v>
      </c>
      <c r="AD7024" s="182">
        <v>5306.2</v>
      </c>
      <c r="AF7024" s="182" t="s">
        <v>12355</v>
      </c>
      <c r="AG7024" s="182" t="s">
        <v>17312</v>
      </c>
      <c r="AH7024" s="182" t="s">
        <v>2993</v>
      </c>
      <c r="AI7024" s="182" t="s">
        <v>17040</v>
      </c>
    </row>
    <row r="7025" spans="25:35" x14ac:dyDescent="0.4">
      <c r="Y7025" s="182" t="s">
        <v>2141</v>
      </c>
      <c r="Z7025" s="182">
        <v>1979</v>
      </c>
      <c r="AA7025" s="182">
        <v>6596.6</v>
      </c>
      <c r="AB7025" s="182">
        <v>211</v>
      </c>
      <c r="AC7025" s="182">
        <v>9</v>
      </c>
      <c r="AD7025" s="182">
        <v>5833.2</v>
      </c>
      <c r="AF7025" s="182" t="s">
        <v>12356</v>
      </c>
      <c r="AG7025" s="182" t="s">
        <v>17327</v>
      </c>
      <c r="AH7025" s="182" t="s">
        <v>2993</v>
      </c>
      <c r="AI7025" s="182" t="s">
        <v>17042</v>
      </c>
    </row>
    <row r="7026" spans="25:35" x14ac:dyDescent="0.4">
      <c r="Y7026" s="182" t="s">
        <v>12360</v>
      </c>
      <c r="Z7026" s="182">
        <v>1984</v>
      </c>
      <c r="AA7026" s="182">
        <v>9651.1</v>
      </c>
      <c r="AB7026" s="182">
        <v>199</v>
      </c>
      <c r="AC7026" s="182">
        <v>16</v>
      </c>
      <c r="AD7026" s="182">
        <v>5326.2</v>
      </c>
      <c r="AF7026" s="182" t="s">
        <v>12357</v>
      </c>
      <c r="AG7026" s="182" t="s">
        <v>17327</v>
      </c>
      <c r="AH7026" s="182" t="s">
        <v>2993</v>
      </c>
      <c r="AI7026" s="182" t="s">
        <v>17040</v>
      </c>
    </row>
    <row r="7027" spans="25:35" x14ac:dyDescent="0.4">
      <c r="Y7027" s="182" t="s">
        <v>2142</v>
      </c>
      <c r="Z7027" s="182">
        <v>2006</v>
      </c>
      <c r="AA7027" s="182">
        <v>8359.7000000000007</v>
      </c>
      <c r="AB7027" s="182">
        <v>71</v>
      </c>
      <c r="AC7027" s="182">
        <v>10</v>
      </c>
      <c r="AD7027" s="182">
        <v>5997.6</v>
      </c>
      <c r="AF7027" s="182" t="s">
        <v>12358</v>
      </c>
      <c r="AG7027" s="182" t="s">
        <v>17312</v>
      </c>
      <c r="AH7027" s="182" t="s">
        <v>2993</v>
      </c>
      <c r="AI7027" s="182" t="s">
        <v>17315</v>
      </c>
    </row>
    <row r="7028" spans="25:35" x14ac:dyDescent="0.4">
      <c r="Y7028" s="182" t="s">
        <v>2143</v>
      </c>
      <c r="Z7028" s="182">
        <v>1955</v>
      </c>
      <c r="AA7028" s="182">
        <v>2011.1</v>
      </c>
      <c r="AB7028" s="182">
        <v>35</v>
      </c>
      <c r="AC7028" s="182">
        <v>3</v>
      </c>
      <c r="AD7028" s="182">
        <v>1854.6</v>
      </c>
      <c r="AF7028" s="182" t="s">
        <v>12359</v>
      </c>
      <c r="AG7028" s="182" t="s">
        <v>17319</v>
      </c>
      <c r="AH7028" s="182" t="s">
        <v>2993</v>
      </c>
      <c r="AI7028" s="182" t="s">
        <v>17040</v>
      </c>
    </row>
    <row r="7029" spans="25:35" x14ac:dyDescent="0.4">
      <c r="Y7029" s="182" t="s">
        <v>12361</v>
      </c>
      <c r="Z7029" s="182">
        <v>1979</v>
      </c>
      <c r="AA7029" s="182">
        <v>6038.8</v>
      </c>
      <c r="AB7029" s="182">
        <v>139</v>
      </c>
      <c r="AC7029" s="182">
        <v>5</v>
      </c>
      <c r="AD7029" s="182">
        <v>4535.3999999999996</v>
      </c>
      <c r="AF7029" s="182" t="s">
        <v>2141</v>
      </c>
      <c r="AG7029" s="182" t="s">
        <v>17319</v>
      </c>
      <c r="AH7029" s="182" t="s">
        <v>17659</v>
      </c>
      <c r="AI7029" s="182" t="s">
        <v>17322</v>
      </c>
    </row>
    <row r="7030" spans="25:35" x14ac:dyDescent="0.4">
      <c r="Y7030" s="182" t="s">
        <v>12363</v>
      </c>
      <c r="Z7030" s="182">
        <v>1958</v>
      </c>
      <c r="AA7030" s="182">
        <v>2309.8000000000002</v>
      </c>
      <c r="AB7030" s="182">
        <v>37</v>
      </c>
      <c r="AC7030" s="182">
        <v>3</v>
      </c>
      <c r="AD7030" s="182">
        <v>2122.1999999999998</v>
      </c>
      <c r="AF7030" s="182" t="s">
        <v>12360</v>
      </c>
      <c r="AG7030" s="182" t="s">
        <v>17325</v>
      </c>
      <c r="AH7030" s="182" t="s">
        <v>2993</v>
      </c>
      <c r="AI7030" s="182" t="s">
        <v>17040</v>
      </c>
    </row>
    <row r="7031" spans="25:35" x14ac:dyDescent="0.4">
      <c r="Y7031" s="182" t="s">
        <v>12364</v>
      </c>
      <c r="Z7031" s="182">
        <v>1979</v>
      </c>
      <c r="AA7031" s="182">
        <v>6626.1</v>
      </c>
      <c r="AB7031" s="182">
        <v>214</v>
      </c>
      <c r="AC7031" s="182">
        <v>9</v>
      </c>
      <c r="AD7031" s="182">
        <v>5870.1</v>
      </c>
      <c r="AF7031" s="182" t="s">
        <v>2142</v>
      </c>
      <c r="AG7031" s="182" t="s">
        <v>17312</v>
      </c>
      <c r="AH7031" s="182" t="s">
        <v>2993</v>
      </c>
      <c r="AI7031" s="182" t="s">
        <v>17042</v>
      </c>
    </row>
    <row r="7032" spans="25:35" x14ac:dyDescent="0.4">
      <c r="Y7032" s="182" t="s">
        <v>12365</v>
      </c>
      <c r="Z7032" s="182">
        <v>1978</v>
      </c>
      <c r="AA7032" s="182">
        <v>5150.8999999999996</v>
      </c>
      <c r="AB7032" s="182">
        <v>193</v>
      </c>
      <c r="AC7032" s="182">
        <v>14</v>
      </c>
      <c r="AD7032" s="182">
        <v>4266</v>
      </c>
      <c r="AF7032" s="182" t="s">
        <v>2143</v>
      </c>
      <c r="AG7032" s="182" t="s">
        <v>17312</v>
      </c>
      <c r="AH7032" s="182" t="s">
        <v>2993</v>
      </c>
      <c r="AI7032" s="182" t="s">
        <v>17322</v>
      </c>
    </row>
    <row r="7033" spans="25:35" x14ac:dyDescent="0.4">
      <c r="Y7033" s="182" t="s">
        <v>12366</v>
      </c>
      <c r="Z7033" s="182">
        <v>1979</v>
      </c>
      <c r="AA7033" s="182">
        <v>6552.6</v>
      </c>
      <c r="AB7033" s="182">
        <v>212</v>
      </c>
      <c r="AC7033" s="182">
        <v>9</v>
      </c>
      <c r="AD7033" s="182">
        <v>5833.1</v>
      </c>
      <c r="AF7033" s="182" t="s">
        <v>12361</v>
      </c>
      <c r="AG7033" s="182" t="s">
        <v>17312</v>
      </c>
      <c r="AH7033" s="182" t="s">
        <v>2993</v>
      </c>
      <c r="AI7033" s="182" t="s">
        <v>17320</v>
      </c>
    </row>
    <row r="7034" spans="25:35" x14ac:dyDescent="0.4">
      <c r="Y7034" s="182" t="s">
        <v>12368</v>
      </c>
      <c r="Z7034" s="182">
        <v>1929</v>
      </c>
      <c r="AA7034" s="182">
        <v>374.23</v>
      </c>
      <c r="AB7034" s="182">
        <v>31</v>
      </c>
      <c r="AC7034" s="182">
        <v>2</v>
      </c>
      <c r="AD7034" s="182">
        <v>297.89999999999998</v>
      </c>
      <c r="AF7034" s="182" t="s">
        <v>12363</v>
      </c>
      <c r="AG7034" s="182" t="s">
        <v>17312</v>
      </c>
      <c r="AH7034" s="182" t="s">
        <v>17660</v>
      </c>
      <c r="AI7034" s="182" t="s">
        <v>17322</v>
      </c>
    </row>
    <row r="7035" spans="25:35" x14ac:dyDescent="0.4">
      <c r="Y7035" s="182" t="s">
        <v>12369</v>
      </c>
      <c r="Z7035" s="182">
        <v>1929</v>
      </c>
      <c r="AA7035" s="182">
        <v>397.3</v>
      </c>
      <c r="AB7035" s="182">
        <v>19</v>
      </c>
      <c r="AC7035" s="182">
        <v>2</v>
      </c>
      <c r="AD7035" s="182">
        <v>397.3</v>
      </c>
      <c r="AF7035" s="182" t="s">
        <v>12364</v>
      </c>
      <c r="AG7035" s="182" t="s">
        <v>17319</v>
      </c>
      <c r="AH7035" s="182" t="s">
        <v>17659</v>
      </c>
      <c r="AI7035" s="182" t="s">
        <v>17322</v>
      </c>
    </row>
    <row r="7036" spans="25:35" x14ac:dyDescent="0.4">
      <c r="Y7036" s="182" t="s">
        <v>12371</v>
      </c>
      <c r="Z7036" s="182">
        <v>1960</v>
      </c>
      <c r="AA7036" s="182">
        <v>1016.2</v>
      </c>
      <c r="AB7036" s="182">
        <v>51</v>
      </c>
      <c r="AC7036" s="182">
        <v>3</v>
      </c>
      <c r="AD7036" s="182">
        <v>962.4</v>
      </c>
      <c r="AF7036" s="182" t="s">
        <v>12365</v>
      </c>
      <c r="AG7036" s="182" t="s">
        <v>17319</v>
      </c>
      <c r="AH7036" s="182" t="s">
        <v>2993</v>
      </c>
      <c r="AI7036" s="182" t="s">
        <v>17040</v>
      </c>
    </row>
    <row r="7037" spans="25:35" x14ac:dyDescent="0.4">
      <c r="Y7037" s="182" t="s">
        <v>12370</v>
      </c>
      <c r="Z7037" s="182">
        <v>1978</v>
      </c>
      <c r="AA7037" s="182">
        <v>3954.1</v>
      </c>
      <c r="AB7037" s="182">
        <v>114</v>
      </c>
      <c r="AC7037" s="182">
        <v>5</v>
      </c>
      <c r="AD7037" s="182">
        <v>2804.4</v>
      </c>
      <c r="AF7037" s="182" t="s">
        <v>12366</v>
      </c>
      <c r="AG7037" s="182" t="s">
        <v>17319</v>
      </c>
      <c r="AH7037" s="182" t="s">
        <v>17659</v>
      </c>
      <c r="AI7037" s="182" t="s">
        <v>17322</v>
      </c>
    </row>
    <row r="7038" spans="25:35" x14ac:dyDescent="0.4">
      <c r="Y7038" s="182" t="s">
        <v>12372</v>
      </c>
      <c r="Z7038" s="182">
        <v>1963</v>
      </c>
      <c r="AA7038" s="182">
        <v>3963</v>
      </c>
      <c r="AB7038" s="182">
        <v>111</v>
      </c>
      <c r="AC7038" s="182">
        <v>5</v>
      </c>
      <c r="AD7038" s="182">
        <v>3205.1</v>
      </c>
      <c r="AF7038" s="182" t="s">
        <v>12368</v>
      </c>
      <c r="AG7038" s="182" t="s">
        <v>17327</v>
      </c>
      <c r="AH7038" s="182" t="s">
        <v>2993</v>
      </c>
      <c r="AI7038" s="182" t="s">
        <v>17042</v>
      </c>
    </row>
    <row r="7039" spans="25:35" x14ac:dyDescent="0.4">
      <c r="Y7039" s="182" t="s">
        <v>12373</v>
      </c>
      <c r="Z7039" s="182">
        <v>1993</v>
      </c>
      <c r="AA7039" s="182">
        <v>6471.4</v>
      </c>
      <c r="AB7039" s="182">
        <v>296</v>
      </c>
      <c r="AC7039" s="182">
        <v>9</v>
      </c>
      <c r="AD7039" s="182">
        <v>6471.4</v>
      </c>
      <c r="AF7039" s="182" t="s">
        <v>12369</v>
      </c>
      <c r="AG7039" s="182" t="s">
        <v>17327</v>
      </c>
      <c r="AH7039" s="182" t="s">
        <v>2993</v>
      </c>
      <c r="AI7039" s="182" t="s">
        <v>17042</v>
      </c>
    </row>
    <row r="7040" spans="25:35" x14ac:dyDescent="0.4">
      <c r="Y7040" s="182" t="s">
        <v>12374</v>
      </c>
      <c r="Z7040" s="182">
        <v>1986</v>
      </c>
      <c r="AA7040" s="182">
        <v>32986.519999999997</v>
      </c>
      <c r="AB7040" s="182">
        <v>927</v>
      </c>
      <c r="AC7040" s="182">
        <v>9</v>
      </c>
      <c r="AD7040" s="182">
        <v>23065.3</v>
      </c>
      <c r="AF7040" s="182" t="s">
        <v>12370</v>
      </c>
      <c r="AG7040" s="182" t="s">
        <v>17312</v>
      </c>
      <c r="AH7040" s="182" t="s">
        <v>2993</v>
      </c>
      <c r="AI7040" s="182" t="s">
        <v>17315</v>
      </c>
    </row>
    <row r="7041" spans="25:35" x14ac:dyDescent="0.4">
      <c r="Y7041" s="182" t="s">
        <v>12376</v>
      </c>
      <c r="Z7041" s="182">
        <v>1953</v>
      </c>
      <c r="AA7041" s="182">
        <v>582.6</v>
      </c>
      <c r="AB7041" s="182">
        <v>25</v>
      </c>
      <c r="AC7041" s="182">
        <v>2</v>
      </c>
      <c r="AD7041" s="182">
        <v>582.6</v>
      </c>
      <c r="AF7041" s="182" t="s">
        <v>12371</v>
      </c>
      <c r="AG7041" s="182" t="s">
        <v>17312</v>
      </c>
      <c r="AH7041" s="182" t="s">
        <v>2993</v>
      </c>
      <c r="AI7041" s="182" t="s">
        <v>17042</v>
      </c>
    </row>
    <row r="7042" spans="25:35" x14ac:dyDescent="0.4">
      <c r="Y7042" s="182" t="s">
        <v>12377</v>
      </c>
      <c r="Z7042" s="182">
        <v>1962</v>
      </c>
      <c r="AA7042" s="182">
        <v>324.60000000000002</v>
      </c>
      <c r="AB7042" s="182">
        <v>17</v>
      </c>
      <c r="AC7042" s="182">
        <v>2</v>
      </c>
      <c r="AD7042" s="182">
        <v>324.60000000000002</v>
      </c>
      <c r="AF7042" s="182" t="s">
        <v>12372</v>
      </c>
      <c r="AG7042" s="182" t="s">
        <v>17312</v>
      </c>
      <c r="AH7042" s="182" t="s">
        <v>2993</v>
      </c>
      <c r="AI7042" s="182" t="s">
        <v>17315</v>
      </c>
    </row>
    <row r="7043" spans="25:35" x14ac:dyDescent="0.4">
      <c r="Y7043" s="182" t="s">
        <v>445</v>
      </c>
      <c r="Z7043" s="182">
        <v>1962</v>
      </c>
      <c r="AA7043" s="182">
        <v>435.9</v>
      </c>
      <c r="AB7043" s="182">
        <v>21</v>
      </c>
      <c r="AC7043" s="182">
        <v>2</v>
      </c>
      <c r="AD7043" s="182">
        <v>267.89999999999998</v>
      </c>
      <c r="AF7043" s="182" t="s">
        <v>12373</v>
      </c>
      <c r="AG7043" s="182" t="s">
        <v>17312</v>
      </c>
      <c r="AH7043" s="182" t="s">
        <v>2993</v>
      </c>
      <c r="AI7043" s="182" t="s">
        <v>17322</v>
      </c>
    </row>
    <row r="7044" spans="25:35" x14ac:dyDescent="0.4">
      <c r="Y7044" s="182" t="s">
        <v>12378</v>
      </c>
      <c r="Z7044" s="182">
        <v>1986</v>
      </c>
      <c r="AA7044" s="182">
        <v>3674.2</v>
      </c>
      <c r="AB7044" s="182">
        <v>123</v>
      </c>
      <c r="AC7044" s="182">
        <v>9</v>
      </c>
      <c r="AD7044" s="182">
        <v>3244.3</v>
      </c>
      <c r="AF7044" s="182" t="s">
        <v>12374</v>
      </c>
      <c r="AG7044" s="182" t="s">
        <v>17312</v>
      </c>
      <c r="AH7044" s="182" t="s">
        <v>2993</v>
      </c>
      <c r="AI7044" s="182" t="s">
        <v>17447</v>
      </c>
    </row>
    <row r="7045" spans="25:35" x14ac:dyDescent="0.4">
      <c r="Y7045" s="182" t="s">
        <v>427</v>
      </c>
      <c r="Z7045" s="182">
        <v>1916</v>
      </c>
      <c r="AA7045" s="182">
        <v>356.1</v>
      </c>
      <c r="AB7045" s="182">
        <v>13</v>
      </c>
      <c r="AC7045" s="182">
        <v>2</v>
      </c>
      <c r="AD7045" s="182">
        <v>356.1</v>
      </c>
      <c r="AF7045" s="182" t="s">
        <v>12376</v>
      </c>
      <c r="AG7045" s="182" t="s">
        <v>17312</v>
      </c>
      <c r="AH7045" s="182" t="s">
        <v>2993</v>
      </c>
      <c r="AI7045" s="182" t="s">
        <v>17042</v>
      </c>
    </row>
    <row r="7046" spans="25:35" x14ac:dyDescent="0.4">
      <c r="Y7046" s="182" t="s">
        <v>2144</v>
      </c>
      <c r="Z7046" s="182">
        <v>1993</v>
      </c>
      <c r="AA7046" s="182">
        <v>3682.5</v>
      </c>
      <c r="AB7046" s="182">
        <v>81</v>
      </c>
      <c r="AC7046" s="182">
        <v>5</v>
      </c>
      <c r="AD7046" s="182">
        <v>2404.3000000000002</v>
      </c>
      <c r="AF7046" s="182" t="s">
        <v>12377</v>
      </c>
      <c r="AG7046" s="182" t="s">
        <v>17312</v>
      </c>
      <c r="AH7046" s="182" t="s">
        <v>2993</v>
      </c>
      <c r="AI7046" s="182" t="s">
        <v>17040</v>
      </c>
    </row>
    <row r="7047" spans="25:35" x14ac:dyDescent="0.4">
      <c r="Y7047" s="182" t="s">
        <v>12379</v>
      </c>
      <c r="Z7047" s="182">
        <v>1963</v>
      </c>
      <c r="AA7047" s="182">
        <v>3129.9</v>
      </c>
      <c r="AB7047" s="182">
        <v>98</v>
      </c>
      <c r="AC7047" s="182">
        <v>5</v>
      </c>
      <c r="AD7047" s="182">
        <v>3129.9</v>
      </c>
      <c r="AF7047" s="182" t="s">
        <v>445</v>
      </c>
      <c r="AG7047" s="182" t="s">
        <v>17312</v>
      </c>
      <c r="AH7047" s="182" t="s">
        <v>2993</v>
      </c>
      <c r="AI7047" s="182" t="s">
        <v>17040</v>
      </c>
    </row>
    <row r="7048" spans="25:35" x14ac:dyDescent="0.4">
      <c r="Y7048" s="182" t="s">
        <v>12380</v>
      </c>
      <c r="Z7048" s="182">
        <v>1917</v>
      </c>
      <c r="AA7048" s="182">
        <v>335.5</v>
      </c>
      <c r="AB7048" s="182">
        <v>18</v>
      </c>
      <c r="AC7048" s="182">
        <v>2</v>
      </c>
      <c r="AD7048" s="182">
        <v>334.5</v>
      </c>
      <c r="AF7048" s="182" t="s">
        <v>12378</v>
      </c>
      <c r="AG7048" s="182" t="s">
        <v>17312</v>
      </c>
      <c r="AH7048" s="182" t="s">
        <v>2993</v>
      </c>
      <c r="AI7048" s="182" t="s">
        <v>17040</v>
      </c>
    </row>
    <row r="7049" spans="25:35" x14ac:dyDescent="0.4">
      <c r="Y7049" s="182" t="s">
        <v>12381</v>
      </c>
      <c r="Z7049" s="182">
        <v>1965</v>
      </c>
      <c r="AA7049" s="182">
        <v>333.8</v>
      </c>
      <c r="AB7049" s="182">
        <v>14</v>
      </c>
      <c r="AC7049" s="182">
        <v>2</v>
      </c>
      <c r="AD7049" s="182">
        <v>302.2</v>
      </c>
      <c r="AF7049" s="182" t="s">
        <v>427</v>
      </c>
      <c r="AG7049" s="182" t="s">
        <v>17327</v>
      </c>
      <c r="AH7049" s="182" t="s">
        <v>2993</v>
      </c>
      <c r="AI7049" s="182" t="s">
        <v>17040</v>
      </c>
    </row>
    <row r="7050" spans="25:35" x14ac:dyDescent="0.4">
      <c r="Y7050" s="182" t="s">
        <v>12383</v>
      </c>
      <c r="Z7050" s="182">
        <v>1962</v>
      </c>
      <c r="AA7050" s="182">
        <v>397.8</v>
      </c>
      <c r="AB7050" s="182">
        <v>21</v>
      </c>
      <c r="AC7050" s="182">
        <v>2</v>
      </c>
      <c r="AD7050" s="182">
        <v>371</v>
      </c>
      <c r="AF7050" s="182" t="s">
        <v>2144</v>
      </c>
      <c r="AG7050" s="182" t="s">
        <v>17312</v>
      </c>
      <c r="AH7050" s="182" t="s">
        <v>2993</v>
      </c>
      <c r="AI7050" s="182" t="s">
        <v>17322</v>
      </c>
    </row>
    <row r="7051" spans="25:35" x14ac:dyDescent="0.4">
      <c r="Y7051" s="182" t="s">
        <v>12385</v>
      </c>
      <c r="Z7051" s="182">
        <v>1973</v>
      </c>
      <c r="AA7051" s="182">
        <v>340</v>
      </c>
      <c r="AB7051" s="182">
        <v>18</v>
      </c>
      <c r="AC7051" s="182">
        <v>2</v>
      </c>
      <c r="AD7051" s="182">
        <v>304.5</v>
      </c>
      <c r="AF7051" s="182" t="s">
        <v>12379</v>
      </c>
      <c r="AG7051" s="182" t="s">
        <v>17312</v>
      </c>
      <c r="AH7051" s="182" t="s">
        <v>2993</v>
      </c>
      <c r="AI7051" s="182" t="s">
        <v>17322</v>
      </c>
    </row>
    <row r="7052" spans="25:35" x14ac:dyDescent="0.4">
      <c r="Y7052" s="182" t="s">
        <v>12386</v>
      </c>
      <c r="Z7052" s="182">
        <v>1968</v>
      </c>
      <c r="AA7052" s="182">
        <v>323</v>
      </c>
      <c r="AB7052" s="182">
        <v>17</v>
      </c>
      <c r="AC7052" s="182">
        <v>2</v>
      </c>
      <c r="AD7052" s="182">
        <v>300.3</v>
      </c>
      <c r="AF7052" s="182" t="s">
        <v>12380</v>
      </c>
      <c r="AG7052" s="182" t="s">
        <v>17312</v>
      </c>
      <c r="AH7052" s="182" t="s">
        <v>2993</v>
      </c>
      <c r="AI7052" s="182" t="s">
        <v>17040</v>
      </c>
    </row>
    <row r="7053" spans="25:35" x14ac:dyDescent="0.4">
      <c r="Y7053" s="182" t="s">
        <v>12387</v>
      </c>
      <c r="Z7053" s="182">
        <v>1970</v>
      </c>
      <c r="AA7053" s="182">
        <v>343.5</v>
      </c>
      <c r="AB7053" s="182">
        <v>20</v>
      </c>
      <c r="AC7053" s="182">
        <v>2</v>
      </c>
      <c r="AD7053" s="182">
        <v>298.5</v>
      </c>
      <c r="AF7053" s="182" t="s">
        <v>12381</v>
      </c>
      <c r="AG7053" s="182" t="s">
        <v>17312</v>
      </c>
      <c r="AH7053" s="182" t="s">
        <v>2993</v>
      </c>
      <c r="AI7053" s="182" t="s">
        <v>17040</v>
      </c>
    </row>
    <row r="7054" spans="25:35" x14ac:dyDescent="0.4">
      <c r="Y7054" s="182" t="s">
        <v>12388</v>
      </c>
      <c r="Z7054" s="182">
        <v>1971</v>
      </c>
      <c r="AA7054" s="182">
        <v>340.3</v>
      </c>
      <c r="AB7054" s="182">
        <v>18</v>
      </c>
      <c r="AC7054" s="182">
        <v>2</v>
      </c>
      <c r="AD7054" s="182">
        <v>306.60000000000002</v>
      </c>
      <c r="AF7054" s="182" t="s">
        <v>12383</v>
      </c>
      <c r="AG7054" s="182" t="s">
        <v>17312</v>
      </c>
      <c r="AH7054" s="182" t="s">
        <v>2993</v>
      </c>
      <c r="AI7054" s="182" t="s">
        <v>17042</v>
      </c>
    </row>
    <row r="7055" spans="25:35" x14ac:dyDescent="0.4">
      <c r="Y7055" s="182" t="s">
        <v>12389</v>
      </c>
      <c r="Z7055" s="182">
        <v>1971</v>
      </c>
      <c r="AA7055" s="182">
        <v>326.2</v>
      </c>
      <c r="AB7055" s="182">
        <v>21</v>
      </c>
      <c r="AC7055" s="182">
        <v>2</v>
      </c>
      <c r="AD7055" s="182">
        <v>302.39999999999998</v>
      </c>
      <c r="AF7055" s="182" t="s">
        <v>12385</v>
      </c>
      <c r="AG7055" s="182" t="s">
        <v>17312</v>
      </c>
      <c r="AH7055" s="182" t="s">
        <v>2993</v>
      </c>
      <c r="AI7055" s="182" t="s">
        <v>17040</v>
      </c>
    </row>
    <row r="7056" spans="25:35" x14ac:dyDescent="0.4">
      <c r="Y7056" s="182" t="s">
        <v>12390</v>
      </c>
      <c r="Z7056" s="182">
        <v>1964</v>
      </c>
      <c r="AA7056" s="182">
        <v>346.8</v>
      </c>
      <c r="AB7056" s="182">
        <v>20</v>
      </c>
      <c r="AC7056" s="182">
        <v>2</v>
      </c>
      <c r="AD7056" s="182">
        <v>315.10000000000002</v>
      </c>
      <c r="AF7056" s="182" t="s">
        <v>12386</v>
      </c>
      <c r="AG7056" s="182" t="s">
        <v>17312</v>
      </c>
      <c r="AH7056" s="182" t="s">
        <v>2993</v>
      </c>
      <c r="AI7056" s="182" t="s">
        <v>17040</v>
      </c>
    </row>
    <row r="7057" spans="25:35" x14ac:dyDescent="0.4">
      <c r="Y7057" s="182" t="s">
        <v>12391</v>
      </c>
      <c r="Z7057" s="182">
        <v>1965</v>
      </c>
      <c r="AA7057" s="182">
        <v>342.8</v>
      </c>
      <c r="AB7057" s="182">
        <v>21</v>
      </c>
      <c r="AC7057" s="182">
        <v>2</v>
      </c>
      <c r="AD7057" s="182">
        <v>307.89999999999998</v>
      </c>
      <c r="AF7057" s="182" t="s">
        <v>12387</v>
      </c>
      <c r="AG7057" s="182" t="s">
        <v>17312</v>
      </c>
      <c r="AH7057" s="182" t="s">
        <v>2993</v>
      </c>
      <c r="AI7057" s="182" t="s">
        <v>17040</v>
      </c>
    </row>
    <row r="7058" spans="25:35" x14ac:dyDescent="0.4">
      <c r="Y7058" s="182" t="s">
        <v>12392</v>
      </c>
      <c r="Z7058" s="182">
        <v>1981</v>
      </c>
      <c r="AA7058" s="182">
        <v>1519</v>
      </c>
      <c r="AB7058" s="182">
        <v>45</v>
      </c>
      <c r="AC7058" s="182">
        <v>2</v>
      </c>
      <c r="AD7058" s="182">
        <v>987.3</v>
      </c>
      <c r="AF7058" s="182" t="s">
        <v>12388</v>
      </c>
      <c r="AG7058" s="182" t="s">
        <v>17312</v>
      </c>
      <c r="AH7058" s="182" t="s">
        <v>2993</v>
      </c>
      <c r="AI7058" s="182" t="s">
        <v>17040</v>
      </c>
    </row>
    <row r="7059" spans="25:35" x14ac:dyDescent="0.4">
      <c r="Y7059" s="182" t="s">
        <v>12393</v>
      </c>
      <c r="Z7059" s="182">
        <v>1977</v>
      </c>
      <c r="AA7059" s="182">
        <v>966.6</v>
      </c>
      <c r="AB7059" s="182">
        <v>45</v>
      </c>
      <c r="AC7059" s="182">
        <v>2</v>
      </c>
      <c r="AD7059" s="182">
        <v>868.3</v>
      </c>
      <c r="AF7059" s="182" t="s">
        <v>12389</v>
      </c>
      <c r="AG7059" s="182" t="s">
        <v>17312</v>
      </c>
      <c r="AH7059" s="182" t="s">
        <v>2993</v>
      </c>
      <c r="AI7059" s="182" t="s">
        <v>17040</v>
      </c>
    </row>
    <row r="7060" spans="25:35" x14ac:dyDescent="0.4">
      <c r="Y7060" s="182" t="s">
        <v>12394</v>
      </c>
      <c r="Z7060" s="182">
        <v>1978</v>
      </c>
      <c r="AA7060" s="182">
        <v>964.4</v>
      </c>
      <c r="AB7060" s="182">
        <v>30</v>
      </c>
      <c r="AC7060" s="182">
        <v>2</v>
      </c>
      <c r="AD7060" s="182">
        <v>873</v>
      </c>
      <c r="AF7060" s="182" t="s">
        <v>12390</v>
      </c>
      <c r="AG7060" s="182" t="s">
        <v>17312</v>
      </c>
      <c r="AH7060" s="182" t="s">
        <v>2993</v>
      </c>
      <c r="AI7060" s="182" t="s">
        <v>17040</v>
      </c>
    </row>
    <row r="7061" spans="25:35" x14ac:dyDescent="0.4">
      <c r="Y7061" s="182" t="s">
        <v>43</v>
      </c>
      <c r="Z7061" s="182">
        <v>1975</v>
      </c>
      <c r="AA7061" s="182">
        <v>789.4</v>
      </c>
      <c r="AB7061" s="182">
        <v>41</v>
      </c>
      <c r="AC7061" s="182">
        <v>2</v>
      </c>
      <c r="AD7061" s="182">
        <v>729.4</v>
      </c>
      <c r="AF7061" s="182" t="s">
        <v>12391</v>
      </c>
      <c r="AG7061" s="182" t="s">
        <v>17312</v>
      </c>
      <c r="AH7061" s="182" t="s">
        <v>2993</v>
      </c>
      <c r="AI7061" s="182" t="s">
        <v>17040</v>
      </c>
    </row>
    <row r="7062" spans="25:35" x14ac:dyDescent="0.4">
      <c r="Y7062" s="182" t="s">
        <v>12395</v>
      </c>
      <c r="Z7062" s="182">
        <v>1985</v>
      </c>
      <c r="AA7062" s="182">
        <v>958.4</v>
      </c>
      <c r="AB7062" s="182">
        <v>63</v>
      </c>
      <c r="AC7062" s="182">
        <v>2</v>
      </c>
      <c r="AD7062" s="182">
        <v>853.2</v>
      </c>
      <c r="AF7062" s="182" t="s">
        <v>12392</v>
      </c>
      <c r="AG7062" s="182" t="s">
        <v>17312</v>
      </c>
      <c r="AH7062" s="182" t="s">
        <v>2993</v>
      </c>
      <c r="AI7062" s="182" t="s">
        <v>17042</v>
      </c>
    </row>
    <row r="7063" spans="25:35" x14ac:dyDescent="0.4">
      <c r="Y7063" s="182" t="s">
        <v>12397</v>
      </c>
      <c r="Z7063" s="182">
        <v>1965</v>
      </c>
      <c r="AA7063" s="182">
        <v>427.7</v>
      </c>
      <c r="AB7063" s="182">
        <v>22</v>
      </c>
      <c r="AC7063" s="182">
        <v>2</v>
      </c>
      <c r="AD7063" s="182">
        <v>370.8</v>
      </c>
      <c r="AF7063" s="182" t="s">
        <v>12393</v>
      </c>
      <c r="AG7063" s="182" t="s">
        <v>17312</v>
      </c>
      <c r="AH7063" s="182" t="s">
        <v>2993</v>
      </c>
      <c r="AI7063" s="182" t="s">
        <v>17322</v>
      </c>
    </row>
    <row r="7064" spans="25:35" x14ac:dyDescent="0.4">
      <c r="Y7064" s="182" t="s">
        <v>42</v>
      </c>
      <c r="Z7064" s="182">
        <v>1969</v>
      </c>
      <c r="AA7064" s="182">
        <v>388.6</v>
      </c>
      <c r="AB7064" s="182">
        <v>24</v>
      </c>
      <c r="AC7064" s="182">
        <v>2</v>
      </c>
      <c r="AD7064" s="182">
        <v>351.6</v>
      </c>
      <c r="AF7064" s="182" t="s">
        <v>12394</v>
      </c>
      <c r="AG7064" s="182" t="s">
        <v>17312</v>
      </c>
      <c r="AH7064" s="182" t="s">
        <v>2993</v>
      </c>
      <c r="AI7064" s="182" t="s">
        <v>17322</v>
      </c>
    </row>
    <row r="7065" spans="25:35" x14ac:dyDescent="0.4">
      <c r="Y7065" s="182" t="s">
        <v>12401</v>
      </c>
      <c r="Z7065" s="182">
        <v>1960</v>
      </c>
      <c r="AA7065" s="182">
        <v>364.2</v>
      </c>
      <c r="AB7065" s="182">
        <v>9</v>
      </c>
      <c r="AC7065" s="182">
        <v>2</v>
      </c>
      <c r="AD7065" s="182">
        <v>330</v>
      </c>
      <c r="AF7065" s="182" t="s">
        <v>43</v>
      </c>
      <c r="AG7065" s="182" t="s">
        <v>17312</v>
      </c>
      <c r="AH7065" s="182" t="s">
        <v>2993</v>
      </c>
      <c r="AI7065" s="182" t="s">
        <v>17042</v>
      </c>
    </row>
    <row r="7066" spans="25:35" x14ac:dyDescent="0.4">
      <c r="Y7066" s="182" t="s">
        <v>12402</v>
      </c>
      <c r="Z7066" s="182">
        <v>1960</v>
      </c>
      <c r="AA7066" s="182">
        <v>356.8</v>
      </c>
      <c r="AB7066" s="182">
        <v>11</v>
      </c>
      <c r="AC7066" s="182">
        <v>2</v>
      </c>
      <c r="AD7066" s="182">
        <v>322.3</v>
      </c>
      <c r="AF7066" s="182" t="s">
        <v>12395</v>
      </c>
      <c r="AG7066" s="182" t="s">
        <v>17312</v>
      </c>
      <c r="AH7066" s="182" t="s">
        <v>2993</v>
      </c>
      <c r="AI7066" s="182" t="s">
        <v>17042</v>
      </c>
    </row>
    <row r="7067" spans="25:35" x14ac:dyDescent="0.4">
      <c r="Y7067" s="182" t="s">
        <v>12406</v>
      </c>
      <c r="Z7067" s="182">
        <v>1961</v>
      </c>
      <c r="AA7067" s="182">
        <v>614.6</v>
      </c>
      <c r="AB7067" s="182">
        <v>23</v>
      </c>
      <c r="AC7067" s="182">
        <v>2</v>
      </c>
      <c r="AD7067" s="182">
        <v>495.6</v>
      </c>
      <c r="AF7067" s="182" t="s">
        <v>12397</v>
      </c>
      <c r="AG7067" s="182" t="s">
        <v>17312</v>
      </c>
      <c r="AH7067" s="182" t="s">
        <v>2993</v>
      </c>
      <c r="AI7067" s="182" t="s">
        <v>17040</v>
      </c>
    </row>
    <row r="7068" spans="25:35" x14ac:dyDescent="0.4">
      <c r="Y7068" s="182" t="s">
        <v>37</v>
      </c>
      <c r="Z7068" s="182">
        <v>2014</v>
      </c>
      <c r="AA7068" s="182">
        <v>1145.9000000000001</v>
      </c>
      <c r="AB7068" s="182">
        <v>70</v>
      </c>
      <c r="AC7068" s="182">
        <v>3</v>
      </c>
      <c r="AD7068" s="182">
        <v>1145.9000000000001</v>
      </c>
      <c r="AF7068" s="182" t="s">
        <v>42</v>
      </c>
      <c r="AG7068" s="182" t="s">
        <v>17312</v>
      </c>
      <c r="AH7068" s="182" t="s">
        <v>2993</v>
      </c>
      <c r="AI7068" s="182" t="s">
        <v>17040</v>
      </c>
    </row>
    <row r="7069" spans="25:35" x14ac:dyDescent="0.4">
      <c r="Y7069" s="182" t="s">
        <v>2151</v>
      </c>
      <c r="Z7069" s="182">
        <v>1979</v>
      </c>
      <c r="AA7069" s="182">
        <v>936.4</v>
      </c>
      <c r="AB7069" s="182">
        <v>32</v>
      </c>
      <c r="AC7069" s="182">
        <v>2</v>
      </c>
      <c r="AD7069" s="182">
        <v>839.9</v>
      </c>
      <c r="AF7069" s="182" t="s">
        <v>12401</v>
      </c>
      <c r="AG7069" s="182" t="s">
        <v>17312</v>
      </c>
      <c r="AH7069" s="182" t="s">
        <v>2993</v>
      </c>
      <c r="AI7069" s="182" t="s">
        <v>17040</v>
      </c>
    </row>
    <row r="7070" spans="25:35" x14ac:dyDescent="0.4">
      <c r="Y7070" s="182" t="s">
        <v>12408</v>
      </c>
      <c r="Z7070" s="182">
        <v>1984</v>
      </c>
      <c r="AA7070" s="182">
        <v>934.3</v>
      </c>
      <c r="AB7070" s="182">
        <v>45</v>
      </c>
      <c r="AC7070" s="182">
        <v>2</v>
      </c>
      <c r="AD7070" s="182">
        <v>841.1</v>
      </c>
      <c r="AF7070" s="182" t="s">
        <v>12402</v>
      </c>
      <c r="AG7070" s="182" t="s">
        <v>17312</v>
      </c>
      <c r="AH7070" s="182" t="s">
        <v>2993</v>
      </c>
      <c r="AI7070" s="182" t="s">
        <v>17040</v>
      </c>
    </row>
    <row r="7071" spans="25:35" x14ac:dyDescent="0.4">
      <c r="Y7071" s="182" t="s">
        <v>12409</v>
      </c>
      <c r="Z7071" s="182">
        <v>1986</v>
      </c>
      <c r="AA7071" s="182">
        <v>3661.3</v>
      </c>
      <c r="AB7071" s="182">
        <v>128</v>
      </c>
      <c r="AC7071" s="182">
        <v>5</v>
      </c>
      <c r="AD7071" s="182">
        <v>3154</v>
      </c>
      <c r="AF7071" s="182" t="s">
        <v>12403</v>
      </c>
      <c r="AG7071" s="182" t="s">
        <v>2993</v>
      </c>
      <c r="AH7071" s="182" t="s">
        <v>2993</v>
      </c>
      <c r="AI7071" s="182" t="s">
        <v>17042</v>
      </c>
    </row>
    <row r="7072" spans="25:35" x14ac:dyDescent="0.4">
      <c r="Y7072" s="182" t="s">
        <v>12410</v>
      </c>
      <c r="Z7072" s="182">
        <v>2012</v>
      </c>
      <c r="AA7072" s="182">
        <v>753.8</v>
      </c>
      <c r="AB7072" s="182">
        <v>47</v>
      </c>
      <c r="AC7072" s="182">
        <v>3</v>
      </c>
      <c r="AD7072" s="182">
        <v>634.29999999999995</v>
      </c>
      <c r="AF7072" s="182" t="s">
        <v>12404</v>
      </c>
      <c r="AG7072" s="182" t="s">
        <v>2993</v>
      </c>
      <c r="AH7072" s="182" t="s">
        <v>2993</v>
      </c>
      <c r="AI7072" s="182" t="s">
        <v>17042</v>
      </c>
    </row>
    <row r="7073" spans="25:35" x14ac:dyDescent="0.4">
      <c r="Y7073" s="182" t="s">
        <v>12411</v>
      </c>
      <c r="Z7073" s="182">
        <v>1971</v>
      </c>
      <c r="AA7073" s="182">
        <v>1016.5</v>
      </c>
      <c r="AB7073" s="182">
        <v>41</v>
      </c>
      <c r="AC7073" s="182">
        <v>2</v>
      </c>
      <c r="AD7073" s="182">
        <v>926.5</v>
      </c>
      <c r="AF7073" s="182" t="s">
        <v>12405</v>
      </c>
      <c r="AG7073" s="182" t="s">
        <v>2993</v>
      </c>
      <c r="AH7073" s="182" t="s">
        <v>2993</v>
      </c>
      <c r="AI7073" s="182" t="s">
        <v>17042</v>
      </c>
    </row>
    <row r="7074" spans="25:35" x14ac:dyDescent="0.4">
      <c r="Y7074" s="182" t="s">
        <v>12413</v>
      </c>
      <c r="Z7074" s="182">
        <v>1988</v>
      </c>
      <c r="AA7074" s="182">
        <v>601.29999999999995</v>
      </c>
      <c r="AB7074" s="182">
        <v>35</v>
      </c>
      <c r="AC7074" s="182">
        <v>2</v>
      </c>
      <c r="AD7074" s="182">
        <v>349.5</v>
      </c>
      <c r="AF7074" s="182" t="s">
        <v>12406</v>
      </c>
      <c r="AG7074" s="182" t="s">
        <v>17327</v>
      </c>
      <c r="AH7074" s="182" t="s">
        <v>2993</v>
      </c>
      <c r="AI7074" s="182" t="s">
        <v>17042</v>
      </c>
    </row>
    <row r="7075" spans="25:35" x14ac:dyDescent="0.4">
      <c r="Y7075" s="182" t="s">
        <v>49</v>
      </c>
      <c r="Z7075" s="182">
        <v>1975</v>
      </c>
      <c r="AA7075" s="182">
        <v>1179.4000000000001</v>
      </c>
      <c r="AB7075" s="182">
        <v>62</v>
      </c>
      <c r="AC7075" s="182">
        <v>3</v>
      </c>
      <c r="AD7075" s="182">
        <v>1179.4000000000001</v>
      </c>
      <c r="AF7075" s="182" t="s">
        <v>12407</v>
      </c>
      <c r="AG7075" s="182" t="s">
        <v>2993</v>
      </c>
      <c r="AH7075" s="182" t="s">
        <v>2993</v>
      </c>
      <c r="AI7075" s="182" t="s">
        <v>17042</v>
      </c>
    </row>
    <row r="7076" spans="25:35" x14ac:dyDescent="0.4">
      <c r="Y7076" s="182" t="s">
        <v>2152</v>
      </c>
      <c r="Z7076" s="182">
        <v>1954</v>
      </c>
      <c r="AA7076" s="182">
        <v>407.9</v>
      </c>
      <c r="AB7076" s="182">
        <v>21</v>
      </c>
      <c r="AC7076" s="182">
        <v>2</v>
      </c>
      <c r="AD7076" s="182">
        <v>352.3</v>
      </c>
      <c r="AF7076" s="182" t="s">
        <v>37</v>
      </c>
      <c r="AG7076" s="182" t="s">
        <v>17312</v>
      </c>
      <c r="AH7076" s="182" t="s">
        <v>2993</v>
      </c>
      <c r="AI7076" s="182" t="s">
        <v>17042</v>
      </c>
    </row>
    <row r="7077" spans="25:35" x14ac:dyDescent="0.4">
      <c r="Y7077" s="182" t="s">
        <v>12414</v>
      </c>
      <c r="Z7077" s="182">
        <v>1954</v>
      </c>
      <c r="AA7077" s="182">
        <v>401.9</v>
      </c>
      <c r="AB7077" s="182">
        <v>21</v>
      </c>
      <c r="AC7077" s="182">
        <v>2</v>
      </c>
      <c r="AD7077" s="182">
        <v>401.9</v>
      </c>
      <c r="AF7077" s="182" t="s">
        <v>2151</v>
      </c>
      <c r="AG7077" s="182" t="s">
        <v>17312</v>
      </c>
      <c r="AH7077" s="182" t="s">
        <v>2993</v>
      </c>
      <c r="AI7077" s="182" t="s">
        <v>17322</v>
      </c>
    </row>
    <row r="7078" spans="25:35" x14ac:dyDescent="0.4">
      <c r="Y7078" s="182" t="s">
        <v>12415</v>
      </c>
      <c r="Z7078" s="182">
        <v>1982</v>
      </c>
      <c r="AA7078" s="182">
        <v>950.2</v>
      </c>
      <c r="AB7078" s="182">
        <v>47</v>
      </c>
      <c r="AC7078" s="182">
        <v>2</v>
      </c>
      <c r="AD7078" s="182">
        <v>950.2</v>
      </c>
      <c r="AF7078" s="182" t="s">
        <v>12408</v>
      </c>
      <c r="AG7078" s="182" t="s">
        <v>17312</v>
      </c>
      <c r="AH7078" s="182" t="s">
        <v>2993</v>
      </c>
      <c r="AI7078" s="182" t="s">
        <v>17322</v>
      </c>
    </row>
    <row r="7079" spans="25:35" x14ac:dyDescent="0.4">
      <c r="Y7079" s="182" t="s">
        <v>35</v>
      </c>
      <c r="Z7079" s="182">
        <v>1978</v>
      </c>
      <c r="AA7079" s="182">
        <v>942.1</v>
      </c>
      <c r="AB7079" s="182">
        <v>47</v>
      </c>
      <c r="AC7079" s="182">
        <v>2</v>
      </c>
      <c r="AD7079" s="182">
        <v>942.1</v>
      </c>
      <c r="AF7079" s="182" t="s">
        <v>12409</v>
      </c>
      <c r="AG7079" s="182" t="s">
        <v>17319</v>
      </c>
      <c r="AH7079" s="182" t="s">
        <v>2993</v>
      </c>
      <c r="AI7079" s="182" t="s">
        <v>17315</v>
      </c>
    </row>
    <row r="7080" spans="25:35" x14ac:dyDescent="0.4">
      <c r="Y7080" s="182" t="s">
        <v>50</v>
      </c>
      <c r="Z7080" s="182">
        <v>1977</v>
      </c>
      <c r="AA7080" s="182">
        <v>1179.8</v>
      </c>
      <c r="AB7080" s="182">
        <v>60</v>
      </c>
      <c r="AC7080" s="182">
        <v>3</v>
      </c>
      <c r="AD7080" s="182">
        <v>1078.5899999999999</v>
      </c>
      <c r="AF7080" s="182" t="s">
        <v>12410</v>
      </c>
      <c r="AG7080" s="182" t="s">
        <v>17428</v>
      </c>
      <c r="AH7080" s="182" t="s">
        <v>2993</v>
      </c>
      <c r="AI7080" s="182" t="s">
        <v>17042</v>
      </c>
    </row>
    <row r="7081" spans="25:35" x14ac:dyDescent="0.4">
      <c r="Y7081" s="182" t="s">
        <v>12417</v>
      </c>
      <c r="Z7081" s="182">
        <v>2011</v>
      </c>
      <c r="AA7081" s="182">
        <v>2050.5</v>
      </c>
      <c r="AB7081" s="182">
        <v>79</v>
      </c>
      <c r="AC7081" s="182">
        <v>3</v>
      </c>
      <c r="AD7081" s="182">
        <v>1259.4000000000001</v>
      </c>
      <c r="AF7081" s="182" t="s">
        <v>12411</v>
      </c>
      <c r="AG7081" s="182" t="s">
        <v>17312</v>
      </c>
      <c r="AH7081" s="182" t="s">
        <v>2993</v>
      </c>
      <c r="AI7081" s="182" t="s">
        <v>17322</v>
      </c>
    </row>
    <row r="7082" spans="25:35" x14ac:dyDescent="0.4">
      <c r="Y7082" s="182" t="s">
        <v>12418</v>
      </c>
      <c r="Z7082" s="182">
        <v>1969</v>
      </c>
      <c r="AA7082" s="182">
        <v>396.8</v>
      </c>
      <c r="AB7082" s="182">
        <v>15</v>
      </c>
      <c r="AC7082" s="182">
        <v>2</v>
      </c>
      <c r="AD7082" s="182">
        <v>353.8</v>
      </c>
      <c r="AF7082" s="182" t="s">
        <v>12413</v>
      </c>
      <c r="AG7082" s="182" t="s">
        <v>17312</v>
      </c>
      <c r="AH7082" s="182" t="s">
        <v>2993</v>
      </c>
      <c r="AI7082" s="182" t="s">
        <v>17040</v>
      </c>
    </row>
    <row r="7083" spans="25:35" x14ac:dyDescent="0.4">
      <c r="Y7083" s="182" t="s">
        <v>12419</v>
      </c>
      <c r="Z7083" s="182">
        <v>1969</v>
      </c>
      <c r="AA7083" s="182">
        <v>388.1</v>
      </c>
      <c r="AB7083" s="182">
        <v>21</v>
      </c>
      <c r="AC7083" s="182">
        <v>2</v>
      </c>
      <c r="AD7083" s="182">
        <v>353.4</v>
      </c>
      <c r="AF7083" s="182" t="s">
        <v>49</v>
      </c>
      <c r="AG7083" s="182" t="s">
        <v>17312</v>
      </c>
      <c r="AH7083" s="182" t="s">
        <v>2993</v>
      </c>
      <c r="AI7083" s="182" t="s">
        <v>17042</v>
      </c>
    </row>
    <row r="7084" spans="25:35" x14ac:dyDescent="0.4">
      <c r="Y7084" s="182" t="s">
        <v>12420</v>
      </c>
      <c r="Z7084" s="182">
        <v>1972</v>
      </c>
      <c r="AA7084" s="182">
        <v>388.3</v>
      </c>
      <c r="AB7084" s="182">
        <v>17</v>
      </c>
      <c r="AC7084" s="182">
        <v>2</v>
      </c>
      <c r="AD7084" s="182">
        <v>352.5</v>
      </c>
      <c r="AF7084" s="182" t="s">
        <v>2152</v>
      </c>
      <c r="AG7084" s="182" t="s">
        <v>17312</v>
      </c>
      <c r="AH7084" s="182" t="s">
        <v>2993</v>
      </c>
      <c r="AI7084" s="182" t="s">
        <v>17040</v>
      </c>
    </row>
    <row r="7085" spans="25:35" x14ac:dyDescent="0.4">
      <c r="Y7085" s="182" t="s">
        <v>12421</v>
      </c>
      <c r="Z7085" s="182">
        <v>1959</v>
      </c>
      <c r="AA7085" s="182">
        <v>644.08000000000004</v>
      </c>
      <c r="AB7085" s="182">
        <v>35</v>
      </c>
      <c r="AC7085" s="182">
        <v>2</v>
      </c>
      <c r="AD7085" s="182">
        <v>584.02</v>
      </c>
      <c r="AF7085" s="182" t="s">
        <v>12414</v>
      </c>
      <c r="AG7085" s="182" t="s">
        <v>17312</v>
      </c>
      <c r="AH7085" s="182" t="s">
        <v>2993</v>
      </c>
      <c r="AI7085" s="182" t="s">
        <v>17040</v>
      </c>
    </row>
    <row r="7086" spans="25:35" x14ac:dyDescent="0.4">
      <c r="Y7086" s="182" t="s">
        <v>2153</v>
      </c>
      <c r="Z7086" s="182">
        <v>1969</v>
      </c>
      <c r="AA7086" s="182">
        <v>960.39</v>
      </c>
      <c r="AB7086" s="182">
        <v>47</v>
      </c>
      <c r="AC7086" s="182">
        <v>2</v>
      </c>
      <c r="AD7086" s="182">
        <v>880.42</v>
      </c>
      <c r="AF7086" s="182" t="s">
        <v>12415</v>
      </c>
      <c r="AG7086" s="182" t="s">
        <v>17312</v>
      </c>
      <c r="AH7086" s="182" t="s">
        <v>2993</v>
      </c>
      <c r="AI7086" s="182" t="s">
        <v>17322</v>
      </c>
    </row>
    <row r="7087" spans="25:35" x14ac:dyDescent="0.4">
      <c r="Y7087" s="182" t="s">
        <v>12422</v>
      </c>
      <c r="Z7087" s="182">
        <v>1973</v>
      </c>
      <c r="AA7087" s="182">
        <v>3934.45</v>
      </c>
      <c r="AB7087" s="182">
        <v>164</v>
      </c>
      <c r="AC7087" s="182">
        <v>5</v>
      </c>
      <c r="AD7087" s="182">
        <v>3466.26</v>
      </c>
      <c r="AF7087" s="182" t="s">
        <v>35</v>
      </c>
      <c r="AG7087" s="182" t="s">
        <v>17312</v>
      </c>
      <c r="AH7087" s="182" t="s">
        <v>2993</v>
      </c>
      <c r="AI7087" s="182" t="s">
        <v>17322</v>
      </c>
    </row>
    <row r="7088" spans="25:35" x14ac:dyDescent="0.4">
      <c r="Y7088" s="182" t="s">
        <v>12423</v>
      </c>
      <c r="Z7088" s="182">
        <v>1977</v>
      </c>
      <c r="AA7088" s="182">
        <v>4276.13</v>
      </c>
      <c r="AB7088" s="182">
        <v>167</v>
      </c>
      <c r="AC7088" s="182">
        <v>5</v>
      </c>
      <c r="AD7088" s="182">
        <v>3699.95</v>
      </c>
      <c r="AF7088" s="182" t="s">
        <v>50</v>
      </c>
      <c r="AG7088" s="182" t="s">
        <v>17312</v>
      </c>
      <c r="AH7088" s="182" t="s">
        <v>2993</v>
      </c>
      <c r="AI7088" s="182" t="s">
        <v>17042</v>
      </c>
    </row>
    <row r="7089" spans="25:35" x14ac:dyDescent="0.4">
      <c r="Y7089" s="182" t="s">
        <v>12424</v>
      </c>
      <c r="Z7089" s="182">
        <v>1979</v>
      </c>
      <c r="AA7089" s="182">
        <v>3980.2</v>
      </c>
      <c r="AB7089" s="182">
        <v>162</v>
      </c>
      <c r="AC7089" s="182">
        <v>5</v>
      </c>
      <c r="AD7089" s="182">
        <v>3434.07</v>
      </c>
      <c r="AF7089" s="182" t="s">
        <v>12417</v>
      </c>
      <c r="AG7089" s="182" t="s">
        <v>17312</v>
      </c>
      <c r="AH7089" s="182" t="s">
        <v>2993</v>
      </c>
      <c r="AI7089" s="182" t="s">
        <v>17042</v>
      </c>
    </row>
    <row r="7090" spans="25:35" x14ac:dyDescent="0.4">
      <c r="Y7090" s="182" t="s">
        <v>12425</v>
      </c>
      <c r="Z7090" s="182">
        <v>1989</v>
      </c>
      <c r="AA7090" s="182">
        <v>3939.67</v>
      </c>
      <c r="AB7090" s="182">
        <v>174</v>
      </c>
      <c r="AC7090" s="182">
        <v>5</v>
      </c>
      <c r="AD7090" s="182">
        <v>3398.36</v>
      </c>
      <c r="AF7090" s="182" t="s">
        <v>12418</v>
      </c>
      <c r="AG7090" s="182" t="s">
        <v>17312</v>
      </c>
      <c r="AH7090" s="182" t="s">
        <v>2993</v>
      </c>
      <c r="AI7090" s="182" t="s">
        <v>17040</v>
      </c>
    </row>
    <row r="7091" spans="25:35" x14ac:dyDescent="0.4">
      <c r="Y7091" s="182" t="s">
        <v>12426</v>
      </c>
      <c r="Z7091" s="182">
        <v>1959</v>
      </c>
      <c r="AA7091" s="182">
        <v>279.27</v>
      </c>
      <c r="AB7091" s="182">
        <v>13</v>
      </c>
      <c r="AC7091" s="182">
        <v>2</v>
      </c>
      <c r="AD7091" s="182">
        <v>250.23</v>
      </c>
      <c r="AF7091" s="182" t="s">
        <v>12419</v>
      </c>
      <c r="AG7091" s="182" t="s">
        <v>17312</v>
      </c>
      <c r="AH7091" s="182" t="s">
        <v>2993</v>
      </c>
      <c r="AI7091" s="182" t="s">
        <v>17040</v>
      </c>
    </row>
    <row r="7092" spans="25:35" x14ac:dyDescent="0.4">
      <c r="Y7092" s="182" t="s">
        <v>12427</v>
      </c>
      <c r="Z7092" s="182">
        <v>1999</v>
      </c>
      <c r="AA7092" s="182">
        <v>484.01</v>
      </c>
      <c r="AB7092" s="182">
        <v>22</v>
      </c>
      <c r="AC7092" s="182">
        <v>2</v>
      </c>
      <c r="AD7092" s="182">
        <v>444.3</v>
      </c>
      <c r="AF7092" s="182" t="s">
        <v>12420</v>
      </c>
      <c r="AG7092" s="182" t="s">
        <v>17312</v>
      </c>
      <c r="AH7092" s="182" t="s">
        <v>2993</v>
      </c>
      <c r="AI7092" s="182" t="s">
        <v>17040</v>
      </c>
    </row>
    <row r="7093" spans="25:35" x14ac:dyDescent="0.4">
      <c r="Y7093" s="182" t="s">
        <v>12428</v>
      </c>
      <c r="Z7093" s="182">
        <v>1997</v>
      </c>
      <c r="AA7093" s="182">
        <v>1095.1300000000001</v>
      </c>
      <c r="AB7093" s="182">
        <v>33</v>
      </c>
      <c r="AC7093" s="182">
        <v>2</v>
      </c>
      <c r="AD7093" s="182">
        <v>983.7</v>
      </c>
      <c r="AF7093" s="182" t="s">
        <v>12421</v>
      </c>
      <c r="AG7093" s="182" t="s">
        <v>2993</v>
      </c>
      <c r="AH7093" s="182" t="s">
        <v>2993</v>
      </c>
      <c r="AI7093" s="182" t="s">
        <v>17042</v>
      </c>
    </row>
    <row r="7094" spans="25:35" x14ac:dyDescent="0.4">
      <c r="Y7094" s="182" t="s">
        <v>12429</v>
      </c>
      <c r="Z7094" s="182">
        <v>1955</v>
      </c>
      <c r="AA7094" s="182">
        <v>259.51</v>
      </c>
      <c r="AB7094" s="182">
        <v>24</v>
      </c>
      <c r="AC7094" s="182">
        <v>2</v>
      </c>
      <c r="AD7094" s="182">
        <v>234.54</v>
      </c>
      <c r="AF7094" s="182" t="s">
        <v>2153</v>
      </c>
      <c r="AG7094" s="182" t="s">
        <v>2993</v>
      </c>
      <c r="AH7094" s="182" t="s">
        <v>2993</v>
      </c>
      <c r="AI7094" s="182" t="s">
        <v>17322</v>
      </c>
    </row>
    <row r="7095" spans="25:35" x14ac:dyDescent="0.4">
      <c r="Y7095" s="182" t="s">
        <v>12430</v>
      </c>
      <c r="Z7095" s="182">
        <v>1972</v>
      </c>
      <c r="AA7095" s="182">
        <v>829.4</v>
      </c>
      <c r="AB7095" s="182">
        <v>42</v>
      </c>
      <c r="AC7095" s="182">
        <v>2</v>
      </c>
      <c r="AD7095" s="182">
        <v>758.4</v>
      </c>
      <c r="AF7095" s="182" t="s">
        <v>12422</v>
      </c>
      <c r="AG7095" s="182" t="s">
        <v>2993</v>
      </c>
      <c r="AH7095" s="182" t="s">
        <v>2993</v>
      </c>
      <c r="AI7095" s="182" t="s">
        <v>17331</v>
      </c>
    </row>
    <row r="7096" spans="25:35" x14ac:dyDescent="0.4">
      <c r="Y7096" s="182" t="s">
        <v>12431</v>
      </c>
      <c r="Z7096" s="182">
        <v>1988</v>
      </c>
      <c r="AA7096" s="182">
        <v>266</v>
      </c>
      <c r="AB7096" s="182">
        <v>26</v>
      </c>
      <c r="AC7096" s="182">
        <v>2</v>
      </c>
      <c r="AD7096" s="182">
        <v>245.7</v>
      </c>
      <c r="AF7096" s="182" t="s">
        <v>12423</v>
      </c>
      <c r="AG7096" s="182" t="s">
        <v>2993</v>
      </c>
      <c r="AH7096" s="182" t="s">
        <v>2993</v>
      </c>
      <c r="AI7096" s="182" t="s">
        <v>17331</v>
      </c>
    </row>
    <row r="7097" spans="25:35" x14ac:dyDescent="0.4">
      <c r="Y7097" s="182" t="s">
        <v>12433</v>
      </c>
      <c r="Z7097" s="182">
        <v>2011</v>
      </c>
      <c r="AA7097" s="182">
        <v>1572.4</v>
      </c>
      <c r="AB7097" s="182">
        <v>73</v>
      </c>
      <c r="AC7097" s="182">
        <v>3</v>
      </c>
      <c r="AD7097" s="182">
        <v>1255.3</v>
      </c>
      <c r="AF7097" s="182" t="s">
        <v>12424</v>
      </c>
      <c r="AG7097" s="182" t="s">
        <v>2993</v>
      </c>
      <c r="AH7097" s="182" t="s">
        <v>2993</v>
      </c>
      <c r="AI7097" s="182" t="s">
        <v>17331</v>
      </c>
    </row>
    <row r="7098" spans="25:35" x14ac:dyDescent="0.4">
      <c r="Y7098" s="182" t="s">
        <v>12434</v>
      </c>
      <c r="Z7098" s="182">
        <v>1983</v>
      </c>
      <c r="AA7098" s="182">
        <v>659.4</v>
      </c>
      <c r="AB7098" s="182">
        <v>22</v>
      </c>
      <c r="AC7098" s="182">
        <v>2</v>
      </c>
      <c r="AD7098" s="182">
        <v>570.1</v>
      </c>
      <c r="AF7098" s="182" t="s">
        <v>12425</v>
      </c>
      <c r="AG7098" s="182" t="s">
        <v>2993</v>
      </c>
      <c r="AH7098" s="182" t="s">
        <v>2993</v>
      </c>
      <c r="AI7098" s="182" t="s">
        <v>17331</v>
      </c>
    </row>
    <row r="7099" spans="25:35" x14ac:dyDescent="0.4">
      <c r="Y7099" s="182" t="s">
        <v>12435</v>
      </c>
      <c r="Z7099" s="182">
        <v>1974</v>
      </c>
      <c r="AA7099" s="182">
        <v>797.9</v>
      </c>
      <c r="AB7099" s="182">
        <v>29</v>
      </c>
      <c r="AC7099" s="182">
        <v>2</v>
      </c>
      <c r="AD7099" s="182">
        <v>730.5</v>
      </c>
      <c r="AF7099" s="182" t="s">
        <v>12426</v>
      </c>
      <c r="AG7099" s="182" t="s">
        <v>2993</v>
      </c>
      <c r="AH7099" s="182" t="s">
        <v>2993</v>
      </c>
      <c r="AI7099" s="182" t="s">
        <v>17040</v>
      </c>
    </row>
    <row r="7100" spans="25:35" x14ac:dyDescent="0.4">
      <c r="Y7100" s="182" t="s">
        <v>12437</v>
      </c>
      <c r="Z7100" s="182">
        <v>1988</v>
      </c>
      <c r="AA7100" s="182">
        <v>654.70000000000005</v>
      </c>
      <c r="AB7100" s="182">
        <v>22</v>
      </c>
      <c r="AC7100" s="182">
        <v>2</v>
      </c>
      <c r="AD7100" s="182">
        <v>570.70000000000005</v>
      </c>
      <c r="AF7100" s="182" t="s">
        <v>12427</v>
      </c>
      <c r="AG7100" s="182" t="s">
        <v>2993</v>
      </c>
      <c r="AH7100" s="182" t="s">
        <v>2993</v>
      </c>
      <c r="AI7100" s="182" t="s">
        <v>17040</v>
      </c>
    </row>
    <row r="7101" spans="25:35" x14ac:dyDescent="0.4">
      <c r="Y7101" s="182" t="s">
        <v>2154</v>
      </c>
      <c r="Z7101" s="182">
        <v>1956</v>
      </c>
      <c r="AA7101" s="182">
        <v>287.39999999999998</v>
      </c>
      <c r="AB7101" s="182">
        <v>16</v>
      </c>
      <c r="AC7101" s="182">
        <v>2</v>
      </c>
      <c r="AD7101" s="182">
        <v>264.7</v>
      </c>
      <c r="AF7101" s="182" t="s">
        <v>12428</v>
      </c>
      <c r="AG7101" s="182" t="s">
        <v>17312</v>
      </c>
      <c r="AH7101" s="182" t="s">
        <v>2993</v>
      </c>
      <c r="AI7101" s="182" t="s">
        <v>17322</v>
      </c>
    </row>
    <row r="7102" spans="25:35" x14ac:dyDescent="0.4">
      <c r="Y7102" s="182" t="s">
        <v>12439</v>
      </c>
      <c r="Z7102" s="182">
        <v>1963</v>
      </c>
      <c r="AA7102" s="182">
        <v>688.3</v>
      </c>
      <c r="AB7102" s="182">
        <v>42</v>
      </c>
      <c r="AC7102" s="182">
        <v>2</v>
      </c>
      <c r="AD7102" s="182">
        <v>633.1</v>
      </c>
      <c r="AF7102" s="182" t="s">
        <v>12429</v>
      </c>
      <c r="AG7102" s="182" t="s">
        <v>2993</v>
      </c>
      <c r="AH7102" s="182" t="s">
        <v>2993</v>
      </c>
      <c r="AI7102" s="182" t="s">
        <v>17040</v>
      </c>
    </row>
    <row r="7103" spans="25:35" x14ac:dyDescent="0.4">
      <c r="Y7103" s="182" t="s">
        <v>2155</v>
      </c>
      <c r="Z7103" s="182">
        <v>1966</v>
      </c>
      <c r="AA7103" s="182">
        <v>362.7</v>
      </c>
      <c r="AB7103" s="182">
        <v>21</v>
      </c>
      <c r="AC7103" s="182">
        <v>2</v>
      </c>
      <c r="AD7103" s="182">
        <v>338</v>
      </c>
      <c r="AF7103" s="182" t="s">
        <v>12430</v>
      </c>
      <c r="AG7103" s="182" t="s">
        <v>17312</v>
      </c>
      <c r="AH7103" s="182" t="s">
        <v>2993</v>
      </c>
      <c r="AI7103" s="182" t="s">
        <v>17042</v>
      </c>
    </row>
    <row r="7104" spans="25:35" x14ac:dyDescent="0.4">
      <c r="Y7104" s="182" t="s">
        <v>12440</v>
      </c>
      <c r="Z7104" s="182">
        <v>1969</v>
      </c>
      <c r="AA7104" s="182">
        <v>799.2</v>
      </c>
      <c r="AB7104" s="182">
        <v>42</v>
      </c>
      <c r="AC7104" s="182">
        <v>2</v>
      </c>
      <c r="AD7104" s="182">
        <v>727.6</v>
      </c>
      <c r="AF7104" s="182" t="s">
        <v>12431</v>
      </c>
      <c r="AG7104" s="182" t="s">
        <v>17312</v>
      </c>
      <c r="AH7104" s="182" t="s">
        <v>2993</v>
      </c>
      <c r="AI7104" s="182" t="s">
        <v>17042</v>
      </c>
    </row>
    <row r="7105" spans="25:35" x14ac:dyDescent="0.4">
      <c r="Y7105" s="182" t="s">
        <v>12441</v>
      </c>
      <c r="Z7105" s="182">
        <v>1959</v>
      </c>
      <c r="AA7105" s="182">
        <v>459.8</v>
      </c>
      <c r="AB7105" s="182">
        <v>19</v>
      </c>
      <c r="AC7105" s="182">
        <v>2</v>
      </c>
      <c r="AD7105" s="182">
        <v>411.3</v>
      </c>
      <c r="AF7105" s="182" t="s">
        <v>12433</v>
      </c>
      <c r="AG7105" s="182" t="s">
        <v>17312</v>
      </c>
      <c r="AH7105" s="182" t="s">
        <v>2993</v>
      </c>
      <c r="AI7105" s="182" t="s">
        <v>17322</v>
      </c>
    </row>
    <row r="7106" spans="25:35" x14ac:dyDescent="0.4">
      <c r="Y7106" s="182" t="s">
        <v>12443</v>
      </c>
      <c r="Z7106" s="182">
        <v>1959</v>
      </c>
      <c r="AA7106" s="182">
        <v>454.3</v>
      </c>
      <c r="AB7106" s="182">
        <v>18</v>
      </c>
      <c r="AC7106" s="182">
        <v>2</v>
      </c>
      <c r="AD7106" s="182">
        <v>406.2</v>
      </c>
      <c r="AF7106" s="182" t="s">
        <v>12434</v>
      </c>
      <c r="AG7106" s="182" t="s">
        <v>17312</v>
      </c>
      <c r="AH7106" s="182" t="s">
        <v>2993</v>
      </c>
      <c r="AI7106" s="182" t="s">
        <v>17042</v>
      </c>
    </row>
    <row r="7107" spans="25:35" x14ac:dyDescent="0.4">
      <c r="Y7107" s="182" t="s">
        <v>12445</v>
      </c>
      <c r="Z7107" s="182">
        <v>2005</v>
      </c>
      <c r="AA7107" s="182">
        <v>413.5</v>
      </c>
      <c r="AB7107" s="182">
        <v>21</v>
      </c>
      <c r="AC7107" s="182">
        <v>2</v>
      </c>
      <c r="AD7107" s="182">
        <v>378.5</v>
      </c>
      <c r="AF7107" s="182" t="s">
        <v>12435</v>
      </c>
      <c r="AG7107" s="182" t="s">
        <v>17312</v>
      </c>
      <c r="AH7107" s="182" t="s">
        <v>2993</v>
      </c>
      <c r="AI7107" s="182" t="s">
        <v>17042</v>
      </c>
    </row>
    <row r="7108" spans="25:35" x14ac:dyDescent="0.4">
      <c r="Y7108" s="182" t="s">
        <v>12446</v>
      </c>
      <c r="Z7108" s="182">
        <v>1988</v>
      </c>
      <c r="AA7108" s="182">
        <v>641.5</v>
      </c>
      <c r="AB7108" s="182">
        <v>31</v>
      </c>
      <c r="AC7108" s="182">
        <v>2</v>
      </c>
      <c r="AD7108" s="182">
        <v>554.6</v>
      </c>
      <c r="AF7108" s="182" t="s">
        <v>12437</v>
      </c>
      <c r="AG7108" s="182" t="s">
        <v>17312</v>
      </c>
      <c r="AH7108" s="182" t="s">
        <v>2993</v>
      </c>
      <c r="AI7108" s="182" t="s">
        <v>17042</v>
      </c>
    </row>
    <row r="7109" spans="25:35" x14ac:dyDescent="0.4">
      <c r="Y7109" s="182" t="s">
        <v>12447</v>
      </c>
      <c r="Z7109" s="182">
        <v>1977</v>
      </c>
      <c r="AA7109" s="182">
        <v>681.9</v>
      </c>
      <c r="AB7109" s="182">
        <v>27</v>
      </c>
      <c r="AC7109" s="182">
        <v>2</v>
      </c>
      <c r="AD7109" s="182">
        <v>620.1</v>
      </c>
      <c r="AF7109" s="182" t="s">
        <v>2154</v>
      </c>
      <c r="AG7109" s="182" t="s">
        <v>17312</v>
      </c>
      <c r="AH7109" s="182" t="s">
        <v>2993</v>
      </c>
      <c r="AI7109" s="182" t="s">
        <v>17040</v>
      </c>
    </row>
    <row r="7110" spans="25:35" x14ac:dyDescent="0.4">
      <c r="Y7110" s="182" t="s">
        <v>2156</v>
      </c>
      <c r="Z7110" s="182">
        <v>1980</v>
      </c>
      <c r="AA7110" s="182">
        <v>977.2</v>
      </c>
      <c r="AB7110" s="182">
        <v>44</v>
      </c>
      <c r="AC7110" s="182">
        <v>2</v>
      </c>
      <c r="AD7110" s="182">
        <v>842.9</v>
      </c>
      <c r="AF7110" s="182" t="s">
        <v>12439</v>
      </c>
      <c r="AG7110" s="182" t="s">
        <v>17312</v>
      </c>
      <c r="AH7110" s="182" t="s">
        <v>2993</v>
      </c>
      <c r="AI7110" s="182" t="s">
        <v>17042</v>
      </c>
    </row>
    <row r="7111" spans="25:35" x14ac:dyDescent="0.4">
      <c r="Y7111" s="182" t="s">
        <v>12449</v>
      </c>
      <c r="Z7111" s="182">
        <v>1974</v>
      </c>
      <c r="AA7111" s="182">
        <v>802.3</v>
      </c>
      <c r="AB7111" s="182">
        <v>29</v>
      </c>
      <c r="AC7111" s="182">
        <v>2</v>
      </c>
      <c r="AD7111" s="182">
        <v>739</v>
      </c>
      <c r="AF7111" s="182" t="s">
        <v>2155</v>
      </c>
      <c r="AG7111" s="182" t="s">
        <v>17312</v>
      </c>
      <c r="AH7111" s="182" t="s">
        <v>2993</v>
      </c>
      <c r="AI7111" s="182" t="s">
        <v>17040</v>
      </c>
    </row>
    <row r="7112" spans="25:35" x14ac:dyDescent="0.4">
      <c r="Y7112" s="182" t="s">
        <v>12450</v>
      </c>
      <c r="Z7112" s="182">
        <v>2009</v>
      </c>
      <c r="AA7112" s="182">
        <v>553.79999999999995</v>
      </c>
      <c r="AB7112" s="182">
        <v>21</v>
      </c>
      <c r="AC7112" s="182">
        <v>2</v>
      </c>
      <c r="AD7112" s="182">
        <v>356.4</v>
      </c>
      <c r="AF7112" s="182" t="s">
        <v>12440</v>
      </c>
      <c r="AG7112" s="182" t="s">
        <v>17312</v>
      </c>
      <c r="AH7112" s="182" t="s">
        <v>2993</v>
      </c>
      <c r="AI7112" s="182" t="s">
        <v>17042</v>
      </c>
    </row>
    <row r="7113" spans="25:35" x14ac:dyDescent="0.4">
      <c r="Y7113" s="182" t="s">
        <v>12452</v>
      </c>
      <c r="Z7113" s="182">
        <v>2014</v>
      </c>
      <c r="AA7113" s="182">
        <v>734.6</v>
      </c>
      <c r="AB7113" s="182">
        <v>17</v>
      </c>
      <c r="AC7113" s="182">
        <v>3</v>
      </c>
      <c r="AD7113" s="182">
        <v>544.6</v>
      </c>
      <c r="AF7113" s="182" t="s">
        <v>12441</v>
      </c>
      <c r="AG7113" s="182" t="s">
        <v>17425</v>
      </c>
      <c r="AH7113" s="182" t="s">
        <v>2993</v>
      </c>
      <c r="AI7113" s="182" t="s">
        <v>17042</v>
      </c>
    </row>
    <row r="7114" spans="25:35" x14ac:dyDescent="0.4">
      <c r="Y7114" s="182" t="s">
        <v>12455</v>
      </c>
      <c r="Z7114" s="182">
        <v>1955</v>
      </c>
      <c r="AA7114" s="182">
        <v>449</v>
      </c>
      <c r="AB7114" s="182">
        <v>21</v>
      </c>
      <c r="AC7114" s="182">
        <v>2</v>
      </c>
      <c r="AD7114" s="182">
        <v>391.6</v>
      </c>
      <c r="AF7114" s="182" t="s">
        <v>12443</v>
      </c>
      <c r="AG7114" s="182" t="s">
        <v>17425</v>
      </c>
      <c r="AH7114" s="182" t="s">
        <v>2993</v>
      </c>
      <c r="AI7114" s="182" t="s">
        <v>17042</v>
      </c>
    </row>
    <row r="7115" spans="25:35" x14ac:dyDescent="0.4">
      <c r="Y7115" s="182" t="s">
        <v>2157</v>
      </c>
      <c r="Z7115" s="182">
        <v>1955</v>
      </c>
      <c r="AA7115" s="182">
        <v>440.9</v>
      </c>
      <c r="AB7115" s="182">
        <v>23</v>
      </c>
      <c r="AC7115" s="182">
        <v>2</v>
      </c>
      <c r="AD7115" s="182">
        <v>395.2</v>
      </c>
      <c r="AF7115" s="182" t="s">
        <v>12445</v>
      </c>
      <c r="AG7115" s="182" t="s">
        <v>17312</v>
      </c>
      <c r="AH7115" s="182" t="s">
        <v>2993</v>
      </c>
      <c r="AI7115" s="182" t="s">
        <v>17040</v>
      </c>
    </row>
    <row r="7116" spans="25:35" x14ac:dyDescent="0.4">
      <c r="Y7116" s="182" t="s">
        <v>41</v>
      </c>
      <c r="Z7116" s="182">
        <v>1964</v>
      </c>
      <c r="AA7116" s="182">
        <v>1655.4</v>
      </c>
      <c r="AB7116" s="182">
        <v>88</v>
      </c>
      <c r="AC7116" s="182">
        <v>3</v>
      </c>
      <c r="AD7116" s="182">
        <v>1542.7</v>
      </c>
      <c r="AF7116" s="182" t="s">
        <v>12446</v>
      </c>
      <c r="AG7116" s="182" t="s">
        <v>17312</v>
      </c>
      <c r="AH7116" s="182" t="s">
        <v>2993</v>
      </c>
      <c r="AI7116" s="182" t="s">
        <v>17042</v>
      </c>
    </row>
    <row r="7117" spans="25:35" x14ac:dyDescent="0.4">
      <c r="Y7117" s="182" t="s">
        <v>12458</v>
      </c>
      <c r="Z7117" s="182">
        <v>1954</v>
      </c>
      <c r="AA7117" s="182">
        <v>458.1</v>
      </c>
      <c r="AB7117" s="182">
        <v>21</v>
      </c>
      <c r="AC7117" s="182">
        <v>2</v>
      </c>
      <c r="AD7117" s="182">
        <v>401.4</v>
      </c>
      <c r="AF7117" s="182" t="s">
        <v>12447</v>
      </c>
      <c r="AG7117" s="182" t="s">
        <v>17312</v>
      </c>
      <c r="AH7117" s="182" t="s">
        <v>2993</v>
      </c>
      <c r="AI7117" s="182" t="s">
        <v>17042</v>
      </c>
    </row>
    <row r="7118" spans="25:35" x14ac:dyDescent="0.4">
      <c r="Y7118" s="182" t="s">
        <v>12459</v>
      </c>
      <c r="Z7118" s="182">
        <v>1954</v>
      </c>
      <c r="AA7118" s="182">
        <v>465.4</v>
      </c>
      <c r="AB7118" s="182">
        <v>21</v>
      </c>
      <c r="AC7118" s="182">
        <v>2</v>
      </c>
      <c r="AD7118" s="182">
        <v>408.6</v>
      </c>
      <c r="AF7118" s="182" t="s">
        <v>2156</v>
      </c>
      <c r="AG7118" s="182" t="s">
        <v>17312</v>
      </c>
      <c r="AH7118" s="182" t="s">
        <v>2993</v>
      </c>
      <c r="AI7118" s="182" t="s">
        <v>17322</v>
      </c>
    </row>
    <row r="7119" spans="25:35" x14ac:dyDescent="0.4">
      <c r="Y7119" s="182" t="s">
        <v>44</v>
      </c>
      <c r="Z7119" s="182">
        <v>1960</v>
      </c>
      <c r="AA7119" s="182">
        <v>701</v>
      </c>
      <c r="AB7119" s="182">
        <v>26</v>
      </c>
      <c r="AC7119" s="182">
        <v>2</v>
      </c>
      <c r="AD7119" s="182">
        <v>637</v>
      </c>
      <c r="AF7119" s="182" t="s">
        <v>12449</v>
      </c>
      <c r="AG7119" s="182" t="s">
        <v>17312</v>
      </c>
      <c r="AH7119" s="182" t="s">
        <v>2993</v>
      </c>
      <c r="AI7119" s="182" t="s">
        <v>17042</v>
      </c>
    </row>
    <row r="7120" spans="25:35" x14ac:dyDescent="0.4">
      <c r="Y7120" s="182" t="s">
        <v>12460</v>
      </c>
      <c r="Z7120" s="182">
        <v>1971</v>
      </c>
      <c r="AA7120" s="182">
        <v>908.5</v>
      </c>
      <c r="AB7120" s="182">
        <v>23</v>
      </c>
      <c r="AC7120" s="182">
        <v>2</v>
      </c>
      <c r="AD7120" s="182">
        <v>866.5</v>
      </c>
      <c r="AF7120" s="182" t="s">
        <v>12450</v>
      </c>
      <c r="AG7120" s="182" t="s">
        <v>17312</v>
      </c>
      <c r="AH7120" s="182" t="s">
        <v>2993</v>
      </c>
      <c r="AI7120" s="182" t="s">
        <v>17040</v>
      </c>
    </row>
    <row r="7121" spans="25:35" x14ac:dyDescent="0.4">
      <c r="Y7121" s="182" t="s">
        <v>12461</v>
      </c>
      <c r="Z7121" s="182">
        <v>1989</v>
      </c>
      <c r="AA7121" s="182">
        <v>3807.5</v>
      </c>
      <c r="AB7121" s="182">
        <v>110</v>
      </c>
      <c r="AC7121" s="182">
        <v>5</v>
      </c>
      <c r="AD7121" s="182">
        <v>2672.1</v>
      </c>
      <c r="AF7121" s="182" t="s">
        <v>12451</v>
      </c>
      <c r="AG7121" s="182" t="s">
        <v>2993</v>
      </c>
      <c r="AH7121" s="182" t="s">
        <v>2993</v>
      </c>
      <c r="AI7121" s="182" t="s">
        <v>17040</v>
      </c>
    </row>
    <row r="7122" spans="25:35" x14ac:dyDescent="0.4">
      <c r="Y7122" s="182" t="s">
        <v>12463</v>
      </c>
      <c r="Z7122" s="182">
        <v>1956</v>
      </c>
      <c r="AA7122" s="182">
        <v>456</v>
      </c>
      <c r="AB7122" s="182">
        <v>14</v>
      </c>
      <c r="AC7122" s="182">
        <v>2</v>
      </c>
      <c r="AD7122" s="182">
        <v>399</v>
      </c>
      <c r="AF7122" s="182" t="s">
        <v>12452</v>
      </c>
      <c r="AG7122" s="182" t="s">
        <v>17398</v>
      </c>
      <c r="AH7122" s="182" t="s">
        <v>2993</v>
      </c>
      <c r="AI7122" s="182" t="s">
        <v>17040</v>
      </c>
    </row>
    <row r="7123" spans="25:35" x14ac:dyDescent="0.4">
      <c r="Y7123" s="182" t="s">
        <v>12464</v>
      </c>
      <c r="Z7123" s="182">
        <v>1955</v>
      </c>
      <c r="AA7123" s="182">
        <v>448.2</v>
      </c>
      <c r="AB7123" s="182">
        <v>21</v>
      </c>
      <c r="AC7123" s="182">
        <v>2</v>
      </c>
      <c r="AD7123" s="182">
        <v>401.4</v>
      </c>
      <c r="AF7123" s="182" t="s">
        <v>12454</v>
      </c>
      <c r="AG7123" s="182" t="s">
        <v>2993</v>
      </c>
      <c r="AH7123" s="182" t="s">
        <v>2993</v>
      </c>
      <c r="AI7123" s="182" t="s">
        <v>17040</v>
      </c>
    </row>
    <row r="7124" spans="25:35" x14ac:dyDescent="0.4">
      <c r="Y7124" s="182" t="s">
        <v>2158</v>
      </c>
      <c r="Z7124" s="182">
        <v>1968</v>
      </c>
      <c r="AA7124" s="182">
        <v>2206.1999999999998</v>
      </c>
      <c r="AB7124" s="182">
        <v>125</v>
      </c>
      <c r="AC7124" s="182">
        <v>4</v>
      </c>
      <c r="AD7124" s="182">
        <v>2035.8</v>
      </c>
      <c r="AF7124" s="182" t="s">
        <v>12455</v>
      </c>
      <c r="AG7124" s="182" t="s">
        <v>17312</v>
      </c>
      <c r="AH7124" s="182" t="s">
        <v>2993</v>
      </c>
      <c r="AI7124" s="182" t="s">
        <v>17042</v>
      </c>
    </row>
    <row r="7125" spans="25:35" x14ac:dyDescent="0.4">
      <c r="Y7125" s="182" t="s">
        <v>12465</v>
      </c>
      <c r="Z7125" s="182">
        <v>1955</v>
      </c>
      <c r="AA7125" s="182">
        <v>450.6</v>
      </c>
      <c r="AB7125" s="182">
        <v>21</v>
      </c>
      <c r="AC7125" s="182">
        <v>2</v>
      </c>
      <c r="AD7125" s="182">
        <v>394</v>
      </c>
      <c r="AF7125" s="182" t="s">
        <v>2157</v>
      </c>
      <c r="AG7125" s="182" t="s">
        <v>17312</v>
      </c>
      <c r="AH7125" s="182" t="s">
        <v>2993</v>
      </c>
      <c r="AI7125" s="182" t="s">
        <v>17042</v>
      </c>
    </row>
    <row r="7126" spans="25:35" x14ac:dyDescent="0.4">
      <c r="Y7126" s="182" t="s">
        <v>12466</v>
      </c>
      <c r="Z7126" s="182">
        <v>1955</v>
      </c>
      <c r="AA7126" s="182">
        <v>456.6</v>
      </c>
      <c r="AB7126" s="182">
        <v>25</v>
      </c>
      <c r="AC7126" s="182">
        <v>2</v>
      </c>
      <c r="AD7126" s="182">
        <v>398.9</v>
      </c>
      <c r="AF7126" s="182" t="s">
        <v>41</v>
      </c>
      <c r="AG7126" s="182" t="s">
        <v>17312</v>
      </c>
      <c r="AH7126" s="182" t="s">
        <v>2993</v>
      </c>
      <c r="AI7126" s="182" t="s">
        <v>17322</v>
      </c>
    </row>
    <row r="7127" spans="25:35" x14ac:dyDescent="0.4">
      <c r="Y7127" s="182" t="s">
        <v>12467</v>
      </c>
      <c r="Z7127" s="182">
        <v>1956</v>
      </c>
      <c r="AA7127" s="182">
        <v>445</v>
      </c>
      <c r="AB7127" s="182">
        <v>21</v>
      </c>
      <c r="AC7127" s="182">
        <v>2</v>
      </c>
      <c r="AD7127" s="182">
        <v>399</v>
      </c>
      <c r="AF7127" s="182" t="s">
        <v>12458</v>
      </c>
      <c r="AG7127" s="182" t="s">
        <v>17312</v>
      </c>
      <c r="AH7127" s="182" t="s">
        <v>2993</v>
      </c>
      <c r="AI7127" s="182" t="s">
        <v>17042</v>
      </c>
    </row>
    <row r="7128" spans="25:35" x14ac:dyDescent="0.4">
      <c r="Y7128" s="182" t="s">
        <v>12468</v>
      </c>
      <c r="Z7128" s="182">
        <v>1975</v>
      </c>
      <c r="AA7128" s="182">
        <v>4516.1000000000004</v>
      </c>
      <c r="AB7128" s="182">
        <v>154</v>
      </c>
      <c r="AC7128" s="182">
        <v>5</v>
      </c>
      <c r="AD7128" s="182">
        <v>3466.9</v>
      </c>
      <c r="AF7128" s="182" t="s">
        <v>12459</v>
      </c>
      <c r="AG7128" s="182" t="s">
        <v>17312</v>
      </c>
      <c r="AH7128" s="182" t="s">
        <v>2993</v>
      </c>
      <c r="AI7128" s="182" t="s">
        <v>17042</v>
      </c>
    </row>
    <row r="7129" spans="25:35" x14ac:dyDescent="0.4">
      <c r="Y7129" s="182" t="s">
        <v>12469</v>
      </c>
      <c r="Z7129" s="182">
        <v>1977</v>
      </c>
      <c r="AA7129" s="182">
        <v>4044.7</v>
      </c>
      <c r="AB7129" s="182">
        <v>143</v>
      </c>
      <c r="AC7129" s="182">
        <v>5</v>
      </c>
      <c r="AD7129" s="182">
        <v>3471.4</v>
      </c>
      <c r="AF7129" s="182" t="s">
        <v>44</v>
      </c>
      <c r="AG7129" s="182" t="s">
        <v>17312</v>
      </c>
      <c r="AH7129" s="182" t="s">
        <v>2993</v>
      </c>
      <c r="AI7129" s="182" t="s">
        <v>17042</v>
      </c>
    </row>
    <row r="7130" spans="25:35" x14ac:dyDescent="0.4">
      <c r="Y7130" s="182" t="s">
        <v>12470</v>
      </c>
      <c r="Z7130" s="182">
        <v>1976</v>
      </c>
      <c r="AA7130" s="182">
        <v>7431.5</v>
      </c>
      <c r="AB7130" s="182">
        <v>303</v>
      </c>
      <c r="AC7130" s="182">
        <v>5</v>
      </c>
      <c r="AD7130" s="182">
        <v>5358.3</v>
      </c>
      <c r="AF7130" s="182" t="s">
        <v>12460</v>
      </c>
      <c r="AG7130" s="182" t="s">
        <v>17312</v>
      </c>
      <c r="AH7130" s="182" t="s">
        <v>2993</v>
      </c>
      <c r="AI7130" s="182" t="s">
        <v>17040</v>
      </c>
    </row>
    <row r="7131" spans="25:35" x14ac:dyDescent="0.4">
      <c r="Y7131" s="182" t="s">
        <v>12472</v>
      </c>
      <c r="Z7131" s="182">
        <v>1983</v>
      </c>
      <c r="AA7131" s="182">
        <v>5574.6</v>
      </c>
      <c r="AB7131" s="182">
        <v>154</v>
      </c>
      <c r="AC7131" s="182">
        <v>5</v>
      </c>
      <c r="AD7131" s="182">
        <v>4769.8999999999996</v>
      </c>
      <c r="AF7131" s="182" t="s">
        <v>12461</v>
      </c>
      <c r="AG7131" s="182" t="s">
        <v>17312</v>
      </c>
      <c r="AH7131" s="182" t="s">
        <v>2993</v>
      </c>
      <c r="AI7131" s="182" t="s">
        <v>17315</v>
      </c>
    </row>
    <row r="7132" spans="25:35" x14ac:dyDescent="0.4">
      <c r="Y7132" s="182" t="s">
        <v>12474</v>
      </c>
      <c r="Z7132" s="182">
        <v>1992</v>
      </c>
      <c r="AA7132" s="182">
        <v>4832</v>
      </c>
      <c r="AB7132" s="182">
        <v>202</v>
      </c>
      <c r="AC7132" s="182">
        <v>5</v>
      </c>
      <c r="AD7132" s="182">
        <v>4076.8</v>
      </c>
      <c r="AF7132" s="182" t="s">
        <v>12463</v>
      </c>
      <c r="AG7132" s="182" t="s">
        <v>17312</v>
      </c>
      <c r="AH7132" s="182" t="s">
        <v>2993</v>
      </c>
      <c r="AI7132" s="182" t="s">
        <v>17042</v>
      </c>
    </row>
    <row r="7133" spans="25:35" x14ac:dyDescent="0.4">
      <c r="Y7133" s="182" t="s">
        <v>12475</v>
      </c>
      <c r="Z7133" s="182">
        <v>1994</v>
      </c>
      <c r="AA7133" s="182">
        <v>5468</v>
      </c>
      <c r="AB7133" s="182">
        <v>214</v>
      </c>
      <c r="AC7133" s="182">
        <v>5</v>
      </c>
      <c r="AD7133" s="182">
        <v>3978</v>
      </c>
      <c r="AF7133" s="182" t="s">
        <v>12464</v>
      </c>
      <c r="AG7133" s="182" t="s">
        <v>17312</v>
      </c>
      <c r="AH7133" s="182" t="s">
        <v>2993</v>
      </c>
      <c r="AI7133" s="182" t="s">
        <v>17042</v>
      </c>
    </row>
    <row r="7134" spans="25:35" x14ac:dyDescent="0.4">
      <c r="Y7134" s="182" t="s">
        <v>12477</v>
      </c>
      <c r="Z7134" s="182">
        <v>2012</v>
      </c>
      <c r="AA7134" s="182">
        <v>2794.2</v>
      </c>
      <c r="AB7134" s="182">
        <v>94</v>
      </c>
      <c r="AC7134" s="182">
        <v>3</v>
      </c>
      <c r="AD7134" s="182">
        <v>1719.2</v>
      </c>
      <c r="AF7134" s="182" t="s">
        <v>2158</v>
      </c>
      <c r="AG7134" s="182" t="s">
        <v>17312</v>
      </c>
      <c r="AH7134" s="182" t="s">
        <v>2993</v>
      </c>
      <c r="AI7134" s="182" t="s">
        <v>17322</v>
      </c>
    </row>
    <row r="7135" spans="25:35" x14ac:dyDescent="0.4">
      <c r="Y7135" s="182" t="s">
        <v>12478</v>
      </c>
      <c r="Z7135" s="182">
        <v>1984</v>
      </c>
      <c r="AA7135" s="182">
        <v>995.6</v>
      </c>
      <c r="AB7135" s="182">
        <v>26</v>
      </c>
      <c r="AC7135" s="182">
        <v>2</v>
      </c>
      <c r="AD7135" s="182">
        <v>830.9</v>
      </c>
      <c r="AF7135" s="182" t="s">
        <v>12465</v>
      </c>
      <c r="AG7135" s="182" t="s">
        <v>17312</v>
      </c>
      <c r="AH7135" s="182" t="s">
        <v>2993</v>
      </c>
      <c r="AI7135" s="182" t="s">
        <v>17042</v>
      </c>
    </row>
    <row r="7136" spans="25:35" x14ac:dyDescent="0.4">
      <c r="Y7136" s="182" t="s">
        <v>12479</v>
      </c>
      <c r="Z7136" s="182">
        <v>1986</v>
      </c>
      <c r="AA7136" s="182">
        <v>1059.4000000000001</v>
      </c>
      <c r="AB7136" s="182">
        <v>41</v>
      </c>
      <c r="AC7136" s="182">
        <v>2</v>
      </c>
      <c r="AD7136" s="182">
        <v>851.4</v>
      </c>
      <c r="AF7136" s="182" t="s">
        <v>12466</v>
      </c>
      <c r="AG7136" s="182" t="s">
        <v>17312</v>
      </c>
      <c r="AH7136" s="182" t="s">
        <v>2993</v>
      </c>
      <c r="AI7136" s="182" t="s">
        <v>17042</v>
      </c>
    </row>
    <row r="7137" spans="25:35" x14ac:dyDescent="0.4">
      <c r="Y7137" s="182" t="s">
        <v>12480</v>
      </c>
      <c r="Z7137" s="182">
        <v>1976</v>
      </c>
      <c r="AA7137" s="182">
        <v>820.6</v>
      </c>
      <c r="AB7137" s="182">
        <v>35</v>
      </c>
      <c r="AC7137" s="182">
        <v>2</v>
      </c>
      <c r="AD7137" s="182">
        <v>734.6</v>
      </c>
      <c r="AF7137" s="182" t="s">
        <v>12467</v>
      </c>
      <c r="AG7137" s="182" t="s">
        <v>17312</v>
      </c>
      <c r="AH7137" s="182" t="s">
        <v>2993</v>
      </c>
      <c r="AI7137" s="182" t="s">
        <v>17042</v>
      </c>
    </row>
    <row r="7138" spans="25:35" x14ac:dyDescent="0.4">
      <c r="Y7138" s="182" t="s">
        <v>12481</v>
      </c>
      <c r="Z7138" s="182">
        <v>1981</v>
      </c>
      <c r="AA7138" s="182">
        <v>819</v>
      </c>
      <c r="AB7138" s="182">
        <v>31</v>
      </c>
      <c r="AC7138" s="182">
        <v>2</v>
      </c>
      <c r="AD7138" s="182">
        <v>739.2</v>
      </c>
      <c r="AF7138" s="182" t="s">
        <v>12468</v>
      </c>
      <c r="AG7138" s="182" t="s">
        <v>17312</v>
      </c>
      <c r="AH7138" s="182" t="s">
        <v>2993</v>
      </c>
      <c r="AI7138" s="182" t="s">
        <v>17315</v>
      </c>
    </row>
    <row r="7139" spans="25:35" x14ac:dyDescent="0.4">
      <c r="Y7139" s="182" t="s">
        <v>12482</v>
      </c>
      <c r="Z7139" s="182">
        <v>1990</v>
      </c>
      <c r="AA7139" s="182">
        <v>1130.5999999999999</v>
      </c>
      <c r="AB7139" s="182">
        <v>44</v>
      </c>
      <c r="AC7139" s="182">
        <v>2</v>
      </c>
      <c r="AD7139" s="182">
        <v>1004.7</v>
      </c>
      <c r="AF7139" s="182" t="s">
        <v>12469</v>
      </c>
      <c r="AG7139" s="182" t="s">
        <v>17312</v>
      </c>
      <c r="AH7139" s="182" t="s">
        <v>2993</v>
      </c>
      <c r="AI7139" s="182" t="s">
        <v>17315</v>
      </c>
    </row>
    <row r="7140" spans="25:35" x14ac:dyDescent="0.4">
      <c r="Y7140" s="182" t="s">
        <v>12483</v>
      </c>
      <c r="Z7140" s="182">
        <v>1989</v>
      </c>
      <c r="AA7140" s="182">
        <v>1131.3</v>
      </c>
      <c r="AB7140" s="182">
        <v>29</v>
      </c>
      <c r="AC7140" s="182">
        <v>2</v>
      </c>
      <c r="AD7140" s="182">
        <v>990.6</v>
      </c>
      <c r="AF7140" s="182" t="s">
        <v>12470</v>
      </c>
      <c r="AG7140" s="182" t="s">
        <v>17312</v>
      </c>
      <c r="AH7140" s="182" t="s">
        <v>2993</v>
      </c>
      <c r="AI7140" s="182" t="s">
        <v>17314</v>
      </c>
    </row>
    <row r="7141" spans="25:35" x14ac:dyDescent="0.4">
      <c r="Y7141" s="182" t="s">
        <v>12484</v>
      </c>
      <c r="Z7141" s="182">
        <v>1974</v>
      </c>
      <c r="AA7141" s="182">
        <v>768.8</v>
      </c>
      <c r="AB7141" s="182">
        <v>31</v>
      </c>
      <c r="AC7141" s="182">
        <v>2</v>
      </c>
      <c r="AD7141" s="182">
        <v>703.1</v>
      </c>
      <c r="AF7141" s="182" t="s">
        <v>12472</v>
      </c>
      <c r="AG7141" s="182" t="s">
        <v>17319</v>
      </c>
      <c r="AH7141" s="182" t="s">
        <v>2993</v>
      </c>
      <c r="AI7141" s="182" t="s">
        <v>17320</v>
      </c>
    </row>
    <row r="7142" spans="25:35" x14ac:dyDescent="0.4">
      <c r="Y7142" s="182" t="s">
        <v>12485</v>
      </c>
      <c r="Z7142" s="182">
        <v>1982</v>
      </c>
      <c r="AA7142" s="182">
        <v>975.3</v>
      </c>
      <c r="AB7142" s="182">
        <v>46</v>
      </c>
      <c r="AC7142" s="182">
        <v>2</v>
      </c>
      <c r="AD7142" s="182">
        <v>833.2</v>
      </c>
      <c r="AF7142" s="182" t="s">
        <v>12474</v>
      </c>
      <c r="AG7142" s="182" t="s">
        <v>17312</v>
      </c>
      <c r="AH7142" s="182" t="s">
        <v>2993</v>
      </c>
      <c r="AI7142" s="182" t="s">
        <v>17320</v>
      </c>
    </row>
    <row r="7143" spans="25:35" x14ac:dyDescent="0.4">
      <c r="Y7143" s="182" t="s">
        <v>12487</v>
      </c>
      <c r="Z7143" s="182">
        <v>1982</v>
      </c>
      <c r="AA7143" s="182">
        <v>1002.3</v>
      </c>
      <c r="AB7143" s="182">
        <v>38</v>
      </c>
      <c r="AC7143" s="182">
        <v>2</v>
      </c>
      <c r="AD7143" s="182">
        <v>858.6</v>
      </c>
      <c r="AF7143" s="182" t="s">
        <v>12475</v>
      </c>
      <c r="AG7143" s="182" t="s">
        <v>17312</v>
      </c>
      <c r="AH7143" s="182" t="s">
        <v>2993</v>
      </c>
      <c r="AI7143" s="182" t="s">
        <v>17320</v>
      </c>
    </row>
    <row r="7144" spans="25:35" x14ac:dyDescent="0.4">
      <c r="Y7144" s="182" t="s">
        <v>12490</v>
      </c>
      <c r="Z7144" s="182">
        <v>1984</v>
      </c>
      <c r="AA7144" s="182">
        <v>999.4</v>
      </c>
      <c r="AB7144" s="182">
        <v>47</v>
      </c>
      <c r="AC7144" s="182">
        <v>2</v>
      </c>
      <c r="AD7144" s="182">
        <v>853.6</v>
      </c>
      <c r="AF7144" s="182" t="s">
        <v>12477</v>
      </c>
      <c r="AG7144" s="182" t="s">
        <v>17312</v>
      </c>
      <c r="AH7144" s="182" t="s">
        <v>2993</v>
      </c>
      <c r="AI7144" s="182" t="s">
        <v>17322</v>
      </c>
    </row>
    <row r="7145" spans="25:35" x14ac:dyDescent="0.4">
      <c r="Y7145" s="182" t="s">
        <v>12492</v>
      </c>
      <c r="Z7145" s="182">
        <v>1990</v>
      </c>
      <c r="AA7145" s="182">
        <v>1842.5</v>
      </c>
      <c r="AB7145" s="182">
        <v>68</v>
      </c>
      <c r="AC7145" s="182">
        <v>3</v>
      </c>
      <c r="AD7145" s="182">
        <v>1584.4</v>
      </c>
      <c r="AF7145" s="182" t="s">
        <v>12478</v>
      </c>
      <c r="AG7145" s="182" t="s">
        <v>17312</v>
      </c>
      <c r="AH7145" s="182" t="s">
        <v>2993</v>
      </c>
      <c r="AI7145" s="182" t="s">
        <v>17322</v>
      </c>
    </row>
    <row r="7146" spans="25:35" x14ac:dyDescent="0.4">
      <c r="Y7146" s="182" t="s">
        <v>12493</v>
      </c>
      <c r="Z7146" s="182">
        <v>1980</v>
      </c>
      <c r="AA7146" s="182">
        <v>1134.8</v>
      </c>
      <c r="AB7146" s="182">
        <v>44</v>
      </c>
      <c r="AC7146" s="182">
        <v>2</v>
      </c>
      <c r="AD7146" s="182">
        <v>989.8</v>
      </c>
      <c r="AF7146" s="182" t="s">
        <v>12479</v>
      </c>
      <c r="AG7146" s="182" t="s">
        <v>17312</v>
      </c>
      <c r="AH7146" s="182" t="s">
        <v>2993</v>
      </c>
      <c r="AI7146" s="182" t="s">
        <v>17322</v>
      </c>
    </row>
    <row r="7147" spans="25:35" x14ac:dyDescent="0.4">
      <c r="Y7147" s="182" t="s">
        <v>12495</v>
      </c>
      <c r="Z7147" s="182">
        <v>1975</v>
      </c>
      <c r="AA7147" s="182">
        <v>766.8</v>
      </c>
      <c r="AB7147" s="182">
        <v>26</v>
      </c>
      <c r="AC7147" s="182">
        <v>2</v>
      </c>
      <c r="AD7147" s="182">
        <v>701.4</v>
      </c>
      <c r="AF7147" s="182" t="s">
        <v>12480</v>
      </c>
      <c r="AG7147" s="182" t="s">
        <v>17312</v>
      </c>
      <c r="AH7147" s="182" t="s">
        <v>2993</v>
      </c>
      <c r="AI7147" s="182" t="s">
        <v>17042</v>
      </c>
    </row>
    <row r="7148" spans="25:35" x14ac:dyDescent="0.4">
      <c r="Y7148" s="182" t="s">
        <v>2159</v>
      </c>
      <c r="Z7148" s="182">
        <v>1983</v>
      </c>
      <c r="AA7148" s="182">
        <v>1044.4000000000001</v>
      </c>
      <c r="AB7148" s="182">
        <v>47</v>
      </c>
      <c r="AC7148" s="182">
        <v>2</v>
      </c>
      <c r="AD7148" s="182">
        <v>943.9</v>
      </c>
      <c r="AF7148" s="182" t="s">
        <v>12481</v>
      </c>
      <c r="AG7148" s="182" t="s">
        <v>17312</v>
      </c>
      <c r="AH7148" s="182" t="s">
        <v>2993</v>
      </c>
      <c r="AI7148" s="182" t="s">
        <v>17042</v>
      </c>
    </row>
    <row r="7149" spans="25:35" x14ac:dyDescent="0.4">
      <c r="Y7149" s="182" t="s">
        <v>12496</v>
      </c>
      <c r="Z7149" s="182">
        <v>1977</v>
      </c>
      <c r="AA7149" s="182">
        <v>1011.7</v>
      </c>
      <c r="AB7149" s="182">
        <v>47</v>
      </c>
      <c r="AC7149" s="182">
        <v>2</v>
      </c>
      <c r="AD7149" s="182">
        <v>870</v>
      </c>
      <c r="AF7149" s="182" t="s">
        <v>12482</v>
      </c>
      <c r="AG7149" s="182" t="s">
        <v>17312</v>
      </c>
      <c r="AH7149" s="182" t="s">
        <v>2993</v>
      </c>
      <c r="AI7149" s="182" t="s">
        <v>17322</v>
      </c>
    </row>
    <row r="7150" spans="25:35" x14ac:dyDescent="0.4">
      <c r="Y7150" s="182" t="s">
        <v>12497</v>
      </c>
      <c r="Z7150" s="182">
        <v>1986</v>
      </c>
      <c r="AA7150" s="182">
        <v>1018.9</v>
      </c>
      <c r="AB7150" s="182">
        <v>47</v>
      </c>
      <c r="AC7150" s="182">
        <v>2</v>
      </c>
      <c r="AD7150" s="182">
        <v>874.7</v>
      </c>
      <c r="AF7150" s="182" t="s">
        <v>12483</v>
      </c>
      <c r="AG7150" s="182" t="s">
        <v>17312</v>
      </c>
      <c r="AH7150" s="182" t="s">
        <v>2993</v>
      </c>
      <c r="AI7150" s="182" t="s">
        <v>17322</v>
      </c>
    </row>
    <row r="7151" spans="25:35" x14ac:dyDescent="0.4">
      <c r="Y7151" s="182" t="s">
        <v>12498</v>
      </c>
      <c r="Z7151" s="182">
        <v>1978</v>
      </c>
      <c r="AA7151" s="182">
        <v>1134.9000000000001</v>
      </c>
      <c r="AB7151" s="182">
        <v>47</v>
      </c>
      <c r="AC7151" s="182">
        <v>2</v>
      </c>
      <c r="AD7151" s="182">
        <v>919.6</v>
      </c>
      <c r="AF7151" s="182" t="s">
        <v>12484</v>
      </c>
      <c r="AG7151" s="182" t="s">
        <v>17312</v>
      </c>
      <c r="AH7151" s="182" t="s">
        <v>2993</v>
      </c>
      <c r="AI7151" s="182" t="s">
        <v>17042</v>
      </c>
    </row>
    <row r="7152" spans="25:35" x14ac:dyDescent="0.4">
      <c r="Y7152" s="182" t="s">
        <v>2160</v>
      </c>
      <c r="Z7152" s="182">
        <v>1980</v>
      </c>
      <c r="AA7152" s="182">
        <v>987.6</v>
      </c>
      <c r="AB7152" s="182">
        <v>44</v>
      </c>
      <c r="AC7152" s="182">
        <v>2</v>
      </c>
      <c r="AD7152" s="182">
        <v>876.8</v>
      </c>
      <c r="AF7152" s="182" t="s">
        <v>12485</v>
      </c>
      <c r="AG7152" s="182" t="s">
        <v>17312</v>
      </c>
      <c r="AH7152" s="182" t="s">
        <v>2993</v>
      </c>
      <c r="AI7152" s="182" t="s">
        <v>17322</v>
      </c>
    </row>
    <row r="7153" spans="25:35" x14ac:dyDescent="0.4">
      <c r="Y7153" s="182" t="s">
        <v>12501</v>
      </c>
      <c r="Z7153" s="182">
        <v>1983</v>
      </c>
      <c r="AA7153" s="182">
        <v>1923.6</v>
      </c>
      <c r="AB7153" s="182">
        <v>70</v>
      </c>
      <c r="AC7153" s="182">
        <v>3</v>
      </c>
      <c r="AD7153" s="182">
        <v>1636.7</v>
      </c>
      <c r="AF7153" s="182" t="s">
        <v>12487</v>
      </c>
      <c r="AG7153" s="182" t="s">
        <v>17312</v>
      </c>
      <c r="AH7153" s="182" t="s">
        <v>2993</v>
      </c>
      <c r="AI7153" s="182" t="s">
        <v>17322</v>
      </c>
    </row>
    <row r="7154" spans="25:35" x14ac:dyDescent="0.4">
      <c r="Y7154" s="182" t="s">
        <v>12502</v>
      </c>
      <c r="Z7154" s="182">
        <v>1991</v>
      </c>
      <c r="AA7154" s="182">
        <v>1437.7</v>
      </c>
      <c r="AB7154" s="182">
        <v>62</v>
      </c>
      <c r="AC7154" s="182">
        <v>3</v>
      </c>
      <c r="AD7154" s="182">
        <v>1272.9000000000001</v>
      </c>
      <c r="AF7154" s="182" t="s">
        <v>12490</v>
      </c>
      <c r="AG7154" s="182" t="s">
        <v>17312</v>
      </c>
      <c r="AH7154" s="182" t="s">
        <v>2993</v>
      </c>
      <c r="AI7154" s="182" t="s">
        <v>17322</v>
      </c>
    </row>
    <row r="7155" spans="25:35" x14ac:dyDescent="0.4">
      <c r="Y7155" s="182" t="s">
        <v>12504</v>
      </c>
      <c r="Z7155" s="182">
        <v>1999</v>
      </c>
      <c r="AA7155" s="182">
        <v>1694.7</v>
      </c>
      <c r="AB7155" s="182">
        <v>70</v>
      </c>
      <c r="AC7155" s="182">
        <v>3</v>
      </c>
      <c r="AD7155" s="182">
        <v>1541.4</v>
      </c>
      <c r="AF7155" s="182" t="s">
        <v>12492</v>
      </c>
      <c r="AG7155" s="182" t="s">
        <v>17312</v>
      </c>
      <c r="AH7155" s="182" t="s">
        <v>2993</v>
      </c>
      <c r="AI7155" s="182" t="s">
        <v>17322</v>
      </c>
    </row>
    <row r="7156" spans="25:35" x14ac:dyDescent="0.4">
      <c r="Y7156" s="182" t="s">
        <v>12506</v>
      </c>
      <c r="Z7156" s="182">
        <v>1980</v>
      </c>
      <c r="AA7156" s="182">
        <v>796</v>
      </c>
      <c r="AB7156" s="182">
        <v>42</v>
      </c>
      <c r="AC7156" s="182">
        <v>2</v>
      </c>
      <c r="AD7156" s="182">
        <v>736.1</v>
      </c>
      <c r="AF7156" s="182" t="s">
        <v>12493</v>
      </c>
      <c r="AG7156" s="182" t="s">
        <v>17312</v>
      </c>
      <c r="AH7156" s="182" t="s">
        <v>2993</v>
      </c>
      <c r="AI7156" s="182" t="s">
        <v>17322</v>
      </c>
    </row>
    <row r="7157" spans="25:35" x14ac:dyDescent="0.4">
      <c r="Y7157" s="182" t="s">
        <v>12507</v>
      </c>
      <c r="Z7157" s="182">
        <v>1977</v>
      </c>
      <c r="AA7157" s="182">
        <v>993.3</v>
      </c>
      <c r="AB7157" s="182">
        <v>44</v>
      </c>
      <c r="AC7157" s="182">
        <v>2</v>
      </c>
      <c r="AD7157" s="182">
        <v>851.1</v>
      </c>
      <c r="AF7157" s="182" t="s">
        <v>12495</v>
      </c>
      <c r="AG7157" s="182" t="s">
        <v>17312</v>
      </c>
      <c r="AH7157" s="182" t="s">
        <v>2993</v>
      </c>
      <c r="AI7157" s="182" t="s">
        <v>17042</v>
      </c>
    </row>
    <row r="7158" spans="25:35" x14ac:dyDescent="0.4">
      <c r="Y7158" s="182" t="s">
        <v>12508</v>
      </c>
      <c r="Z7158" s="182">
        <v>1988</v>
      </c>
      <c r="AA7158" s="182">
        <v>1002.8</v>
      </c>
      <c r="AB7158" s="182">
        <v>47</v>
      </c>
      <c r="AC7158" s="182">
        <v>2</v>
      </c>
      <c r="AD7158" s="182">
        <v>858.1</v>
      </c>
      <c r="AF7158" s="182" t="s">
        <v>2159</v>
      </c>
      <c r="AG7158" s="182" t="s">
        <v>17312</v>
      </c>
      <c r="AH7158" s="182" t="s">
        <v>2993</v>
      </c>
      <c r="AI7158" s="182" t="s">
        <v>17322</v>
      </c>
    </row>
    <row r="7159" spans="25:35" x14ac:dyDescent="0.4">
      <c r="Y7159" s="182" t="s">
        <v>12509</v>
      </c>
      <c r="Z7159" s="182">
        <v>1983</v>
      </c>
      <c r="AA7159" s="182">
        <v>655.1</v>
      </c>
      <c r="AB7159" s="182">
        <v>31</v>
      </c>
      <c r="AC7159" s="182">
        <v>2</v>
      </c>
      <c r="AD7159" s="182">
        <v>564.20000000000005</v>
      </c>
      <c r="AF7159" s="182" t="s">
        <v>12496</v>
      </c>
      <c r="AG7159" s="182" t="s">
        <v>17312</v>
      </c>
      <c r="AH7159" s="182" t="s">
        <v>2993</v>
      </c>
      <c r="AI7159" s="182" t="s">
        <v>17322</v>
      </c>
    </row>
    <row r="7160" spans="25:35" x14ac:dyDescent="0.4">
      <c r="Y7160" s="182" t="s">
        <v>12511</v>
      </c>
      <c r="Z7160" s="182">
        <v>1982</v>
      </c>
      <c r="AA7160" s="182">
        <v>998.1</v>
      </c>
      <c r="AB7160" s="182">
        <v>47</v>
      </c>
      <c r="AC7160" s="182">
        <v>2</v>
      </c>
      <c r="AD7160" s="182">
        <v>853.5</v>
      </c>
      <c r="AF7160" s="182" t="s">
        <v>12497</v>
      </c>
      <c r="AG7160" s="182" t="s">
        <v>17312</v>
      </c>
      <c r="AH7160" s="182" t="s">
        <v>2993</v>
      </c>
      <c r="AI7160" s="182" t="s">
        <v>17322</v>
      </c>
    </row>
    <row r="7161" spans="25:35" x14ac:dyDescent="0.4">
      <c r="Y7161" s="182" t="s">
        <v>2161</v>
      </c>
      <c r="Z7161" s="182">
        <v>1981</v>
      </c>
      <c r="AA7161" s="182">
        <v>1011.1</v>
      </c>
      <c r="AB7161" s="182">
        <v>47</v>
      </c>
      <c r="AC7161" s="182">
        <v>2</v>
      </c>
      <c r="AD7161" s="182">
        <v>865.6</v>
      </c>
      <c r="AF7161" s="182" t="s">
        <v>12498</v>
      </c>
      <c r="AG7161" s="182" t="s">
        <v>17312</v>
      </c>
      <c r="AH7161" s="182" t="s">
        <v>2993</v>
      </c>
      <c r="AI7161" s="182" t="s">
        <v>17322</v>
      </c>
    </row>
    <row r="7162" spans="25:35" x14ac:dyDescent="0.4">
      <c r="Y7162" s="182" t="s">
        <v>12512</v>
      </c>
      <c r="Z7162" s="182">
        <v>1956</v>
      </c>
      <c r="AA7162" s="182">
        <v>787.6</v>
      </c>
      <c r="AB7162" s="182">
        <v>29</v>
      </c>
      <c r="AC7162" s="182">
        <v>2</v>
      </c>
      <c r="AD7162" s="182">
        <v>699</v>
      </c>
      <c r="AF7162" s="182" t="s">
        <v>2160</v>
      </c>
      <c r="AG7162" s="182" t="s">
        <v>17312</v>
      </c>
      <c r="AH7162" s="182" t="s">
        <v>2993</v>
      </c>
      <c r="AI7162" s="182" t="s">
        <v>17322</v>
      </c>
    </row>
    <row r="7163" spans="25:35" x14ac:dyDescent="0.4">
      <c r="Y7163" s="182" t="s">
        <v>12513</v>
      </c>
      <c r="Z7163" s="182">
        <v>1957</v>
      </c>
      <c r="AA7163" s="182">
        <v>765.1</v>
      </c>
      <c r="AB7163" s="182">
        <v>31</v>
      </c>
      <c r="AC7163" s="182">
        <v>2</v>
      </c>
      <c r="AD7163" s="182">
        <v>686.7</v>
      </c>
      <c r="AF7163" s="182" t="s">
        <v>12501</v>
      </c>
      <c r="AG7163" s="182" t="s">
        <v>17312</v>
      </c>
      <c r="AH7163" s="182" t="s">
        <v>2993</v>
      </c>
      <c r="AI7163" s="182" t="s">
        <v>17322</v>
      </c>
    </row>
    <row r="7164" spans="25:35" x14ac:dyDescent="0.4">
      <c r="Y7164" s="182" t="s">
        <v>12515</v>
      </c>
      <c r="Z7164" s="182">
        <v>2013</v>
      </c>
      <c r="AA7164" s="182">
        <v>2747.8</v>
      </c>
      <c r="AB7164" s="182">
        <v>141</v>
      </c>
      <c r="AC7164" s="182">
        <v>3</v>
      </c>
      <c r="AD7164" s="182">
        <v>2217.6</v>
      </c>
      <c r="AF7164" s="182" t="s">
        <v>12502</v>
      </c>
      <c r="AG7164" s="182" t="s">
        <v>17312</v>
      </c>
      <c r="AH7164" s="182" t="s">
        <v>2993</v>
      </c>
      <c r="AI7164" s="182" t="s">
        <v>17042</v>
      </c>
    </row>
    <row r="7165" spans="25:35" x14ac:dyDescent="0.4">
      <c r="Y7165" s="182" t="s">
        <v>12516</v>
      </c>
      <c r="Z7165" s="182">
        <v>1937</v>
      </c>
      <c r="AA7165" s="182">
        <v>559.5</v>
      </c>
      <c r="AB7165" s="182">
        <v>24</v>
      </c>
      <c r="AC7165" s="182">
        <v>2</v>
      </c>
      <c r="AD7165" s="182">
        <v>501.3</v>
      </c>
      <c r="AF7165" s="182" t="s">
        <v>12504</v>
      </c>
      <c r="AG7165" s="182" t="s">
        <v>17312</v>
      </c>
      <c r="AH7165" s="182" t="s">
        <v>2993</v>
      </c>
      <c r="AI7165" s="182" t="s">
        <v>17322</v>
      </c>
    </row>
    <row r="7166" spans="25:35" x14ac:dyDescent="0.4">
      <c r="Y7166" s="182" t="s">
        <v>12517</v>
      </c>
      <c r="Z7166" s="182">
        <v>1957</v>
      </c>
      <c r="AA7166" s="182">
        <v>415.7</v>
      </c>
      <c r="AB7166" s="182">
        <v>26</v>
      </c>
      <c r="AC7166" s="182">
        <v>2</v>
      </c>
      <c r="AD7166" s="182">
        <v>368.1</v>
      </c>
      <c r="AF7166" s="182" t="s">
        <v>12506</v>
      </c>
      <c r="AG7166" s="182" t="s">
        <v>17312</v>
      </c>
      <c r="AH7166" s="182" t="s">
        <v>2993</v>
      </c>
      <c r="AI7166" s="182" t="s">
        <v>17042</v>
      </c>
    </row>
    <row r="7167" spans="25:35" x14ac:dyDescent="0.4">
      <c r="Y7167" s="182" t="s">
        <v>12518</v>
      </c>
      <c r="Z7167" s="182">
        <v>2010</v>
      </c>
      <c r="AA7167" s="182">
        <v>1838.8</v>
      </c>
      <c r="AB7167" s="182">
        <v>62</v>
      </c>
      <c r="AC7167" s="182">
        <v>3</v>
      </c>
      <c r="AD7167" s="182">
        <v>1242</v>
      </c>
      <c r="AF7167" s="182" t="s">
        <v>12507</v>
      </c>
      <c r="AG7167" s="182" t="s">
        <v>17312</v>
      </c>
      <c r="AH7167" s="182" t="s">
        <v>2993</v>
      </c>
      <c r="AI7167" s="182" t="s">
        <v>17322</v>
      </c>
    </row>
    <row r="7168" spans="25:35" x14ac:dyDescent="0.4">
      <c r="Y7168" s="182" t="s">
        <v>12519</v>
      </c>
      <c r="Z7168" s="182">
        <v>1955</v>
      </c>
      <c r="AA7168" s="182">
        <v>430.2</v>
      </c>
      <c r="AB7168" s="182">
        <v>21</v>
      </c>
      <c r="AC7168" s="182">
        <v>2</v>
      </c>
      <c r="AD7168" s="182">
        <v>381.3</v>
      </c>
      <c r="AF7168" s="182" t="s">
        <v>12508</v>
      </c>
      <c r="AG7168" s="182" t="s">
        <v>17312</v>
      </c>
      <c r="AH7168" s="182" t="s">
        <v>2993</v>
      </c>
      <c r="AI7168" s="182" t="s">
        <v>17322</v>
      </c>
    </row>
    <row r="7169" spans="25:35" x14ac:dyDescent="0.4">
      <c r="Y7169" s="182" t="s">
        <v>12521</v>
      </c>
      <c r="Z7169" s="182">
        <v>1957</v>
      </c>
      <c r="AA7169" s="182">
        <v>413</v>
      </c>
      <c r="AB7169" s="182">
        <v>21</v>
      </c>
      <c r="AC7169" s="182">
        <v>2</v>
      </c>
      <c r="AD7169" s="182">
        <v>364.9</v>
      </c>
      <c r="AF7169" s="182" t="s">
        <v>12509</v>
      </c>
      <c r="AG7169" s="182" t="s">
        <v>17312</v>
      </c>
      <c r="AH7169" s="182" t="s">
        <v>2993</v>
      </c>
      <c r="AI7169" s="182" t="s">
        <v>17042</v>
      </c>
    </row>
    <row r="7170" spans="25:35" x14ac:dyDescent="0.4">
      <c r="Y7170" s="182" t="s">
        <v>12522</v>
      </c>
      <c r="Z7170" s="182">
        <v>1990</v>
      </c>
      <c r="AA7170" s="182">
        <v>4480.3</v>
      </c>
      <c r="AB7170" s="182">
        <v>187</v>
      </c>
      <c r="AC7170" s="182">
        <v>9</v>
      </c>
      <c r="AD7170" s="182">
        <v>3887.7</v>
      </c>
      <c r="AF7170" s="182" t="s">
        <v>12511</v>
      </c>
      <c r="AG7170" s="182" t="s">
        <v>17312</v>
      </c>
      <c r="AH7170" s="182" t="s">
        <v>2993</v>
      </c>
      <c r="AI7170" s="182" t="s">
        <v>17322</v>
      </c>
    </row>
    <row r="7171" spans="25:35" x14ac:dyDescent="0.4">
      <c r="Y7171" s="182" t="s">
        <v>12524</v>
      </c>
      <c r="Z7171" s="182">
        <v>1982</v>
      </c>
      <c r="AA7171" s="182">
        <v>4040.5</v>
      </c>
      <c r="AB7171" s="182">
        <v>156</v>
      </c>
      <c r="AC7171" s="182">
        <v>5</v>
      </c>
      <c r="AD7171" s="182">
        <v>3475</v>
      </c>
      <c r="AF7171" s="182" t="s">
        <v>2161</v>
      </c>
      <c r="AG7171" s="182" t="s">
        <v>17312</v>
      </c>
      <c r="AH7171" s="182" t="s">
        <v>2993</v>
      </c>
      <c r="AI7171" s="182" t="s">
        <v>17322</v>
      </c>
    </row>
    <row r="7172" spans="25:35" x14ac:dyDescent="0.4">
      <c r="Y7172" s="182" t="s">
        <v>12526</v>
      </c>
      <c r="Z7172" s="182">
        <v>1985</v>
      </c>
      <c r="AA7172" s="182">
        <v>4156.3</v>
      </c>
      <c r="AB7172" s="182">
        <v>156</v>
      </c>
      <c r="AC7172" s="182">
        <v>5</v>
      </c>
      <c r="AD7172" s="182">
        <v>3501.2</v>
      </c>
      <c r="AF7172" s="182" t="s">
        <v>12512</v>
      </c>
      <c r="AG7172" s="182" t="s">
        <v>17312</v>
      </c>
      <c r="AH7172" s="182" t="s">
        <v>2993</v>
      </c>
      <c r="AI7172" s="182" t="s">
        <v>17042</v>
      </c>
    </row>
    <row r="7173" spans="25:35" x14ac:dyDescent="0.4">
      <c r="Y7173" s="182" t="s">
        <v>12527</v>
      </c>
      <c r="Z7173" s="182">
        <v>1987</v>
      </c>
      <c r="AA7173" s="182">
        <v>3891.3</v>
      </c>
      <c r="AB7173" s="182">
        <v>156</v>
      </c>
      <c r="AC7173" s="182">
        <v>5</v>
      </c>
      <c r="AD7173" s="182">
        <v>3439.9</v>
      </c>
      <c r="AF7173" s="182" t="s">
        <v>12513</v>
      </c>
      <c r="AG7173" s="182" t="s">
        <v>17312</v>
      </c>
      <c r="AH7173" s="182" t="s">
        <v>2993</v>
      </c>
      <c r="AI7173" s="182" t="s">
        <v>17042</v>
      </c>
    </row>
    <row r="7174" spans="25:35" x14ac:dyDescent="0.4">
      <c r="Y7174" s="182" t="s">
        <v>12528</v>
      </c>
      <c r="Z7174" s="182">
        <v>1993</v>
      </c>
      <c r="AA7174" s="182">
        <v>5097.8999999999996</v>
      </c>
      <c r="AB7174" s="182">
        <v>208</v>
      </c>
      <c r="AC7174" s="182">
        <v>5</v>
      </c>
      <c r="AD7174" s="182">
        <v>4367.8</v>
      </c>
      <c r="AF7174" s="182" t="s">
        <v>12515</v>
      </c>
      <c r="AG7174" s="182" t="s">
        <v>17312</v>
      </c>
      <c r="AH7174" s="182" t="s">
        <v>2993</v>
      </c>
      <c r="AI7174" s="182" t="s">
        <v>17322</v>
      </c>
    </row>
    <row r="7175" spans="25:35" x14ac:dyDescent="0.4">
      <c r="Y7175" s="182" t="s">
        <v>2162</v>
      </c>
      <c r="Z7175" s="182">
        <v>1974</v>
      </c>
      <c r="AA7175" s="182">
        <v>5418.2</v>
      </c>
      <c r="AB7175" s="182">
        <v>234</v>
      </c>
      <c r="AC7175" s="182">
        <v>5</v>
      </c>
      <c r="AD7175" s="182">
        <v>4605</v>
      </c>
      <c r="AF7175" s="182" t="s">
        <v>12516</v>
      </c>
      <c r="AG7175" s="182" t="s">
        <v>17327</v>
      </c>
      <c r="AH7175" s="182" t="s">
        <v>2993</v>
      </c>
      <c r="AI7175" s="182" t="s">
        <v>17042</v>
      </c>
    </row>
    <row r="7176" spans="25:35" x14ac:dyDescent="0.4">
      <c r="Y7176" s="182" t="s">
        <v>12530</v>
      </c>
      <c r="Z7176" s="182">
        <v>1973</v>
      </c>
      <c r="AA7176" s="182">
        <v>3956.7</v>
      </c>
      <c r="AB7176" s="182">
        <v>153</v>
      </c>
      <c r="AC7176" s="182">
        <v>5</v>
      </c>
      <c r="AD7176" s="182">
        <v>3526.8</v>
      </c>
      <c r="AF7176" s="182" t="s">
        <v>12517</v>
      </c>
      <c r="AG7176" s="182" t="s">
        <v>17312</v>
      </c>
      <c r="AH7176" s="182" t="s">
        <v>2993</v>
      </c>
      <c r="AI7176" s="182" t="s">
        <v>17042</v>
      </c>
    </row>
    <row r="7177" spans="25:35" x14ac:dyDescent="0.4">
      <c r="Y7177" s="182" t="s">
        <v>12531</v>
      </c>
      <c r="Z7177" s="182">
        <v>2011</v>
      </c>
      <c r="AA7177" s="182">
        <v>3148.5</v>
      </c>
      <c r="AB7177" s="182">
        <v>47</v>
      </c>
      <c r="AC7177" s="182">
        <v>5</v>
      </c>
      <c r="AD7177" s="182">
        <v>1659.5</v>
      </c>
      <c r="AF7177" s="182" t="s">
        <v>12518</v>
      </c>
      <c r="AG7177" s="182" t="s">
        <v>17312</v>
      </c>
      <c r="AH7177" s="182" t="s">
        <v>2993</v>
      </c>
      <c r="AI7177" s="182" t="s">
        <v>17042</v>
      </c>
    </row>
    <row r="7178" spans="25:35" x14ac:dyDescent="0.4">
      <c r="Y7178" s="182" t="s">
        <v>12532</v>
      </c>
      <c r="Z7178" s="182">
        <v>1977</v>
      </c>
      <c r="AA7178" s="182">
        <v>5432.4</v>
      </c>
      <c r="AB7178" s="182">
        <v>181</v>
      </c>
      <c r="AC7178" s="182">
        <v>5</v>
      </c>
      <c r="AD7178" s="182">
        <v>4626.3999999999996</v>
      </c>
      <c r="AF7178" s="182" t="s">
        <v>12519</v>
      </c>
      <c r="AG7178" s="182" t="s">
        <v>17312</v>
      </c>
      <c r="AH7178" s="182" t="s">
        <v>2993</v>
      </c>
      <c r="AI7178" s="182" t="s">
        <v>17042</v>
      </c>
    </row>
    <row r="7179" spans="25:35" x14ac:dyDescent="0.4">
      <c r="Y7179" s="182" t="s">
        <v>12533</v>
      </c>
      <c r="Z7179" s="182">
        <v>1962</v>
      </c>
      <c r="AA7179" s="182">
        <v>777.9</v>
      </c>
      <c r="AB7179" s="182">
        <v>42</v>
      </c>
      <c r="AC7179" s="182">
        <v>2</v>
      </c>
      <c r="AD7179" s="182">
        <v>717.2</v>
      </c>
      <c r="AF7179" s="182" t="s">
        <v>12521</v>
      </c>
      <c r="AG7179" s="182" t="s">
        <v>17312</v>
      </c>
      <c r="AH7179" s="182" t="s">
        <v>2993</v>
      </c>
      <c r="AI7179" s="182" t="s">
        <v>17042</v>
      </c>
    </row>
    <row r="7180" spans="25:35" x14ac:dyDescent="0.4">
      <c r="Y7180" s="182" t="s">
        <v>2163</v>
      </c>
      <c r="Z7180" s="182">
        <v>1962</v>
      </c>
      <c r="AA7180" s="182">
        <v>775.8</v>
      </c>
      <c r="AB7180" s="182">
        <v>34</v>
      </c>
      <c r="AC7180" s="182">
        <v>2</v>
      </c>
      <c r="AD7180" s="182">
        <v>698.7</v>
      </c>
      <c r="AF7180" s="182" t="s">
        <v>12522</v>
      </c>
      <c r="AG7180" s="182" t="s">
        <v>17325</v>
      </c>
      <c r="AH7180" s="182" t="s">
        <v>2993</v>
      </c>
      <c r="AI7180" s="182" t="s">
        <v>17042</v>
      </c>
    </row>
    <row r="7181" spans="25:35" x14ac:dyDescent="0.4">
      <c r="Y7181" s="182" t="s">
        <v>2164</v>
      </c>
      <c r="Z7181" s="182">
        <v>1978</v>
      </c>
      <c r="AA7181" s="182">
        <v>1743.7</v>
      </c>
      <c r="AB7181" s="182">
        <v>70</v>
      </c>
      <c r="AC7181" s="182">
        <v>3</v>
      </c>
      <c r="AD7181" s="182">
        <v>1552.6</v>
      </c>
      <c r="AF7181" s="182" t="s">
        <v>12524</v>
      </c>
      <c r="AG7181" s="182" t="s">
        <v>17319</v>
      </c>
      <c r="AH7181" s="182" t="s">
        <v>2993</v>
      </c>
      <c r="AI7181" s="182" t="s">
        <v>17315</v>
      </c>
    </row>
    <row r="7182" spans="25:35" x14ac:dyDescent="0.4">
      <c r="Y7182" s="182" t="s">
        <v>12535</v>
      </c>
      <c r="Z7182" s="182">
        <v>1983</v>
      </c>
      <c r="AA7182" s="182">
        <v>1734.3</v>
      </c>
      <c r="AB7182" s="182">
        <v>70</v>
      </c>
      <c r="AC7182" s="182">
        <v>3</v>
      </c>
      <c r="AD7182" s="182">
        <v>1550</v>
      </c>
      <c r="AF7182" s="182" t="s">
        <v>12526</v>
      </c>
      <c r="AG7182" s="182" t="s">
        <v>17319</v>
      </c>
      <c r="AH7182" s="182" t="s">
        <v>2993</v>
      </c>
      <c r="AI7182" s="182" t="s">
        <v>17315</v>
      </c>
    </row>
    <row r="7183" spans="25:35" x14ac:dyDescent="0.4">
      <c r="Y7183" s="182" t="s">
        <v>12537</v>
      </c>
      <c r="Z7183" s="182">
        <v>1962</v>
      </c>
      <c r="AA7183" s="182">
        <v>516.1</v>
      </c>
      <c r="AB7183" s="182">
        <v>19</v>
      </c>
      <c r="AC7183" s="182">
        <v>2</v>
      </c>
      <c r="AD7183" s="182">
        <v>397.1</v>
      </c>
      <c r="AF7183" s="182" t="s">
        <v>12527</v>
      </c>
      <c r="AG7183" s="182" t="s">
        <v>17312</v>
      </c>
      <c r="AH7183" s="182" t="s">
        <v>2993</v>
      </c>
      <c r="AI7183" s="182" t="s">
        <v>17315</v>
      </c>
    </row>
    <row r="7184" spans="25:35" x14ac:dyDescent="0.4">
      <c r="Y7184" s="182" t="s">
        <v>47</v>
      </c>
      <c r="Z7184" s="182">
        <v>1961</v>
      </c>
      <c r="AA7184" s="182">
        <v>386.4</v>
      </c>
      <c r="AB7184" s="182">
        <v>21</v>
      </c>
      <c r="AC7184" s="182">
        <v>2</v>
      </c>
      <c r="AD7184" s="182">
        <v>290.39999999999998</v>
      </c>
      <c r="AF7184" s="182" t="s">
        <v>12528</v>
      </c>
      <c r="AG7184" s="182" t="s">
        <v>17319</v>
      </c>
      <c r="AH7184" s="182" t="s">
        <v>2993</v>
      </c>
      <c r="AI7184" s="182" t="s">
        <v>17315</v>
      </c>
    </row>
    <row r="7185" spans="25:35" x14ac:dyDescent="0.4">
      <c r="Y7185" s="182" t="s">
        <v>12538</v>
      </c>
      <c r="Z7185" s="182">
        <v>1970</v>
      </c>
      <c r="AA7185" s="182">
        <v>743</v>
      </c>
      <c r="AB7185" s="182">
        <v>42</v>
      </c>
      <c r="AC7185" s="182">
        <v>2</v>
      </c>
      <c r="AD7185" s="182">
        <v>701.7</v>
      </c>
      <c r="AF7185" s="182" t="s">
        <v>2162</v>
      </c>
      <c r="AG7185" s="182" t="s">
        <v>17319</v>
      </c>
      <c r="AH7185" s="182" t="s">
        <v>2993</v>
      </c>
      <c r="AI7185" s="182" t="s">
        <v>17320</v>
      </c>
    </row>
    <row r="7186" spans="25:35" x14ac:dyDescent="0.4">
      <c r="Y7186" s="182" t="s">
        <v>12539</v>
      </c>
      <c r="Z7186" s="182">
        <v>1964</v>
      </c>
      <c r="AA7186" s="182">
        <v>419.3</v>
      </c>
      <c r="AB7186" s="182">
        <v>21</v>
      </c>
      <c r="AC7186" s="182">
        <v>2</v>
      </c>
      <c r="AD7186" s="182">
        <v>312.3</v>
      </c>
      <c r="AF7186" s="182" t="s">
        <v>12530</v>
      </c>
      <c r="AG7186" s="182" t="s">
        <v>17319</v>
      </c>
      <c r="AH7186" s="182" t="s">
        <v>2993</v>
      </c>
      <c r="AI7186" s="182" t="s">
        <v>17315</v>
      </c>
    </row>
    <row r="7187" spans="25:35" x14ac:dyDescent="0.4">
      <c r="Y7187" s="182" t="s">
        <v>12540</v>
      </c>
      <c r="Z7187" s="182">
        <v>1962</v>
      </c>
      <c r="AA7187" s="182">
        <v>792</v>
      </c>
      <c r="AB7187" s="182">
        <v>42</v>
      </c>
      <c r="AC7187" s="182">
        <v>2</v>
      </c>
      <c r="AD7187" s="182">
        <v>728.1</v>
      </c>
      <c r="AF7187" s="182" t="s">
        <v>12531</v>
      </c>
      <c r="AG7187" s="182" t="s">
        <v>17319</v>
      </c>
      <c r="AH7187" s="182" t="s">
        <v>2993</v>
      </c>
      <c r="AI7187" s="182" t="s">
        <v>17042</v>
      </c>
    </row>
    <row r="7188" spans="25:35" x14ac:dyDescent="0.4">
      <c r="Y7188" s="182" t="s">
        <v>2165</v>
      </c>
      <c r="Z7188" s="182">
        <v>1967</v>
      </c>
      <c r="AA7188" s="182">
        <v>399</v>
      </c>
      <c r="AB7188" s="182">
        <v>21</v>
      </c>
      <c r="AC7188" s="182">
        <v>2</v>
      </c>
      <c r="AD7188" s="182">
        <v>295</v>
      </c>
      <c r="AF7188" s="182" t="s">
        <v>12532</v>
      </c>
      <c r="AG7188" s="182" t="s">
        <v>17319</v>
      </c>
      <c r="AH7188" s="182" t="s">
        <v>2993</v>
      </c>
      <c r="AI7188" s="182" t="s">
        <v>17320</v>
      </c>
    </row>
    <row r="7189" spans="25:35" x14ac:dyDescent="0.4">
      <c r="Y7189" s="182" t="s">
        <v>12541</v>
      </c>
      <c r="Z7189" s="182">
        <v>1967</v>
      </c>
      <c r="AA7189" s="182">
        <v>378</v>
      </c>
      <c r="AB7189" s="182">
        <v>21</v>
      </c>
      <c r="AC7189" s="182">
        <v>2</v>
      </c>
      <c r="AD7189" s="182">
        <v>349</v>
      </c>
      <c r="AF7189" s="182" t="s">
        <v>12533</v>
      </c>
      <c r="AG7189" s="182" t="s">
        <v>17312</v>
      </c>
      <c r="AH7189" s="182" t="s">
        <v>2993</v>
      </c>
      <c r="AI7189" s="182" t="s">
        <v>17042</v>
      </c>
    </row>
    <row r="7190" spans="25:35" x14ac:dyDescent="0.4">
      <c r="Y7190" s="182" t="s">
        <v>12542</v>
      </c>
      <c r="Z7190" s="182">
        <v>1974</v>
      </c>
      <c r="AA7190" s="182">
        <v>395.8</v>
      </c>
      <c r="AB7190" s="182">
        <v>18</v>
      </c>
      <c r="AC7190" s="182">
        <v>2</v>
      </c>
      <c r="AD7190" s="182">
        <v>368.8</v>
      </c>
      <c r="AF7190" s="182" t="s">
        <v>2163</v>
      </c>
      <c r="AG7190" s="182" t="s">
        <v>17312</v>
      </c>
      <c r="AH7190" s="182" t="s">
        <v>2993</v>
      </c>
      <c r="AI7190" s="182" t="s">
        <v>17042</v>
      </c>
    </row>
    <row r="7191" spans="25:35" x14ac:dyDescent="0.4">
      <c r="Y7191" s="182" t="s">
        <v>12543</v>
      </c>
      <c r="Z7191" s="182">
        <v>1968</v>
      </c>
      <c r="AA7191" s="182">
        <v>380.8</v>
      </c>
      <c r="AB7191" s="182">
        <v>21</v>
      </c>
      <c r="AC7191" s="182">
        <v>2</v>
      </c>
      <c r="AD7191" s="182">
        <v>350.8</v>
      </c>
      <c r="AF7191" s="182" t="s">
        <v>2164</v>
      </c>
      <c r="AG7191" s="182" t="s">
        <v>17312</v>
      </c>
      <c r="AH7191" s="182" t="s">
        <v>2993</v>
      </c>
      <c r="AI7191" s="182" t="s">
        <v>17322</v>
      </c>
    </row>
    <row r="7192" spans="25:35" x14ac:dyDescent="0.4">
      <c r="Y7192" s="182" t="s">
        <v>12544</v>
      </c>
      <c r="Z7192" s="182">
        <v>1988</v>
      </c>
      <c r="AA7192" s="182">
        <v>621.6</v>
      </c>
      <c r="AB7192" s="182">
        <v>31</v>
      </c>
      <c r="AC7192" s="182">
        <v>2</v>
      </c>
      <c r="AD7192" s="182">
        <v>568.4</v>
      </c>
      <c r="AF7192" s="182" t="s">
        <v>12535</v>
      </c>
      <c r="AG7192" s="182" t="s">
        <v>17312</v>
      </c>
      <c r="AH7192" s="182" t="s">
        <v>2993</v>
      </c>
      <c r="AI7192" s="182" t="s">
        <v>17322</v>
      </c>
    </row>
    <row r="7193" spans="25:35" x14ac:dyDescent="0.4">
      <c r="Y7193" s="182" t="s">
        <v>12545</v>
      </c>
      <c r="Z7193" s="182">
        <v>1971</v>
      </c>
      <c r="AA7193" s="182">
        <v>3816.4</v>
      </c>
      <c r="AB7193" s="182">
        <v>151</v>
      </c>
      <c r="AC7193" s="182">
        <v>5</v>
      </c>
      <c r="AD7193" s="182">
        <v>3450</v>
      </c>
      <c r="AF7193" s="182" t="s">
        <v>12537</v>
      </c>
      <c r="AG7193" s="182" t="s">
        <v>17312</v>
      </c>
      <c r="AH7193" s="182" t="s">
        <v>2993</v>
      </c>
      <c r="AI7193" s="182" t="s">
        <v>17042</v>
      </c>
    </row>
    <row r="7194" spans="25:35" x14ac:dyDescent="0.4">
      <c r="Y7194" s="182" t="s">
        <v>12547</v>
      </c>
      <c r="Z7194" s="182">
        <v>1967</v>
      </c>
      <c r="AA7194" s="182">
        <v>3499.6</v>
      </c>
      <c r="AB7194" s="182">
        <v>195</v>
      </c>
      <c r="AC7194" s="182">
        <v>5</v>
      </c>
      <c r="AD7194" s="182">
        <v>3196</v>
      </c>
      <c r="AF7194" s="182" t="s">
        <v>47</v>
      </c>
      <c r="AG7194" s="182" t="s">
        <v>17312</v>
      </c>
      <c r="AH7194" s="182" t="s">
        <v>2993</v>
      </c>
      <c r="AI7194" s="182" t="s">
        <v>17042</v>
      </c>
    </row>
    <row r="7195" spans="25:35" x14ac:dyDescent="0.4">
      <c r="Y7195" s="182" t="s">
        <v>12549</v>
      </c>
      <c r="Z7195" s="182">
        <v>1963</v>
      </c>
      <c r="AA7195" s="182">
        <v>1641.3</v>
      </c>
      <c r="AB7195" s="182">
        <v>94</v>
      </c>
      <c r="AC7195" s="182">
        <v>3</v>
      </c>
      <c r="AD7195" s="182">
        <v>1505.7</v>
      </c>
      <c r="AF7195" s="182" t="s">
        <v>12538</v>
      </c>
      <c r="AG7195" s="182" t="s">
        <v>17312</v>
      </c>
      <c r="AH7195" s="182" t="s">
        <v>2993</v>
      </c>
      <c r="AI7195" s="182" t="s">
        <v>17042</v>
      </c>
    </row>
    <row r="7196" spans="25:35" x14ac:dyDescent="0.4">
      <c r="Y7196" s="182" t="s">
        <v>39</v>
      </c>
      <c r="Z7196" s="182">
        <v>1961</v>
      </c>
      <c r="AA7196" s="182">
        <v>1706.7</v>
      </c>
      <c r="AB7196" s="182">
        <v>91</v>
      </c>
      <c r="AC7196" s="182">
        <v>3</v>
      </c>
      <c r="AD7196" s="182">
        <v>1568.8</v>
      </c>
      <c r="AF7196" s="182" t="s">
        <v>12539</v>
      </c>
      <c r="AG7196" s="182" t="s">
        <v>17312</v>
      </c>
      <c r="AH7196" s="182" t="s">
        <v>2993</v>
      </c>
      <c r="AI7196" s="182" t="s">
        <v>17042</v>
      </c>
    </row>
    <row r="7197" spans="25:35" x14ac:dyDescent="0.4">
      <c r="Y7197" s="182" t="s">
        <v>12550</v>
      </c>
      <c r="Z7197" s="182">
        <v>1961</v>
      </c>
      <c r="AA7197" s="182">
        <v>2097.1</v>
      </c>
      <c r="AB7197" s="182">
        <v>78</v>
      </c>
      <c r="AC7197" s="182">
        <v>3</v>
      </c>
      <c r="AD7197" s="182">
        <v>1871</v>
      </c>
      <c r="AF7197" s="182" t="s">
        <v>12540</v>
      </c>
      <c r="AG7197" s="182" t="s">
        <v>17312</v>
      </c>
      <c r="AH7197" s="182" t="s">
        <v>2993</v>
      </c>
      <c r="AI7197" s="182" t="s">
        <v>17042</v>
      </c>
    </row>
    <row r="7198" spans="25:35" x14ac:dyDescent="0.4">
      <c r="Y7198" s="182" t="s">
        <v>2166</v>
      </c>
      <c r="Z7198" s="182">
        <v>1961</v>
      </c>
      <c r="AA7198" s="182">
        <v>442.8</v>
      </c>
      <c r="AB7198" s="182">
        <v>21</v>
      </c>
      <c r="AC7198" s="182">
        <v>2</v>
      </c>
      <c r="AD7198" s="182">
        <v>393.5</v>
      </c>
      <c r="AF7198" s="182" t="s">
        <v>2165</v>
      </c>
      <c r="AG7198" s="182" t="s">
        <v>17312</v>
      </c>
      <c r="AH7198" s="182" t="s">
        <v>2993</v>
      </c>
      <c r="AI7198" s="182" t="s">
        <v>17040</v>
      </c>
    </row>
    <row r="7199" spans="25:35" x14ac:dyDescent="0.4">
      <c r="Y7199" s="182" t="s">
        <v>12551</v>
      </c>
      <c r="Z7199" s="182">
        <v>1960</v>
      </c>
      <c r="AA7199" s="182">
        <v>442.6</v>
      </c>
      <c r="AB7199" s="182">
        <v>21</v>
      </c>
      <c r="AC7199" s="182">
        <v>2</v>
      </c>
      <c r="AD7199" s="182">
        <v>397.9</v>
      </c>
      <c r="AF7199" s="182" t="s">
        <v>12541</v>
      </c>
      <c r="AG7199" s="182" t="s">
        <v>17312</v>
      </c>
      <c r="AH7199" s="182" t="s">
        <v>2993</v>
      </c>
      <c r="AI7199" s="182" t="s">
        <v>17040</v>
      </c>
    </row>
    <row r="7200" spans="25:35" x14ac:dyDescent="0.4">
      <c r="Y7200" s="182" t="s">
        <v>12552</v>
      </c>
      <c r="Z7200" s="182">
        <v>1960</v>
      </c>
      <c r="AA7200" s="182">
        <v>355.7</v>
      </c>
      <c r="AB7200" s="182">
        <v>21</v>
      </c>
      <c r="AC7200" s="182">
        <v>2</v>
      </c>
      <c r="AD7200" s="182">
        <v>330.5</v>
      </c>
      <c r="AF7200" s="182" t="s">
        <v>12542</v>
      </c>
      <c r="AG7200" s="182" t="s">
        <v>17312</v>
      </c>
      <c r="AH7200" s="182" t="s">
        <v>2993</v>
      </c>
      <c r="AI7200" s="182" t="s">
        <v>17040</v>
      </c>
    </row>
    <row r="7201" spans="25:35" x14ac:dyDescent="0.4">
      <c r="Y7201" s="182" t="s">
        <v>12553</v>
      </c>
      <c r="Z7201" s="182">
        <v>1967</v>
      </c>
      <c r="AA7201" s="182">
        <v>352.7</v>
      </c>
      <c r="AB7201" s="182">
        <v>21</v>
      </c>
      <c r="AC7201" s="182">
        <v>2</v>
      </c>
      <c r="AD7201" s="182">
        <v>316.7</v>
      </c>
      <c r="AF7201" s="182" t="s">
        <v>12543</v>
      </c>
      <c r="AG7201" s="182" t="s">
        <v>17312</v>
      </c>
      <c r="AH7201" s="182" t="s">
        <v>2993</v>
      </c>
      <c r="AI7201" s="182" t="s">
        <v>17040</v>
      </c>
    </row>
    <row r="7202" spans="25:35" x14ac:dyDescent="0.4">
      <c r="Y7202" s="182" t="s">
        <v>12554</v>
      </c>
      <c r="Z7202" s="182">
        <v>1969</v>
      </c>
      <c r="AA7202" s="182">
        <v>754.3</v>
      </c>
      <c r="AB7202" s="182">
        <v>42</v>
      </c>
      <c r="AC7202" s="182">
        <v>2</v>
      </c>
      <c r="AD7202" s="182">
        <v>710.3</v>
      </c>
      <c r="AF7202" s="182" t="s">
        <v>12544</v>
      </c>
      <c r="AG7202" s="182" t="s">
        <v>17312</v>
      </c>
      <c r="AH7202" s="182" t="s">
        <v>2993</v>
      </c>
      <c r="AI7202" s="182" t="s">
        <v>17042</v>
      </c>
    </row>
    <row r="7203" spans="25:35" x14ac:dyDescent="0.4">
      <c r="Y7203" s="182" t="s">
        <v>12556</v>
      </c>
      <c r="Z7203" s="182">
        <v>1974</v>
      </c>
      <c r="AA7203" s="182">
        <v>770.8</v>
      </c>
      <c r="AB7203" s="182">
        <v>42</v>
      </c>
      <c r="AC7203" s="182">
        <v>2</v>
      </c>
      <c r="AD7203" s="182">
        <v>730.3</v>
      </c>
      <c r="AF7203" s="182" t="s">
        <v>12545</v>
      </c>
      <c r="AG7203" s="182" t="s">
        <v>17312</v>
      </c>
      <c r="AH7203" s="182" t="s">
        <v>2993</v>
      </c>
      <c r="AI7203" s="182" t="s">
        <v>17315</v>
      </c>
    </row>
    <row r="7204" spans="25:35" x14ac:dyDescent="0.4">
      <c r="Y7204" s="182" t="s">
        <v>12557</v>
      </c>
      <c r="Z7204" s="182">
        <v>1969</v>
      </c>
      <c r="AA7204" s="182">
        <v>1070.9000000000001</v>
      </c>
      <c r="AB7204" s="182">
        <v>42</v>
      </c>
      <c r="AC7204" s="182">
        <v>2</v>
      </c>
      <c r="AD7204" s="182">
        <v>725.9</v>
      </c>
      <c r="AF7204" s="182" t="s">
        <v>12547</v>
      </c>
      <c r="AG7204" s="182" t="s">
        <v>17312</v>
      </c>
      <c r="AH7204" s="182" t="s">
        <v>2993</v>
      </c>
      <c r="AI7204" s="182" t="s">
        <v>17315</v>
      </c>
    </row>
    <row r="7205" spans="25:35" x14ac:dyDescent="0.4">
      <c r="Y7205" s="182" t="s">
        <v>12558</v>
      </c>
      <c r="Z7205" s="182">
        <v>1974</v>
      </c>
      <c r="AA7205" s="182">
        <v>380.2</v>
      </c>
      <c r="AB7205" s="182">
        <v>21</v>
      </c>
      <c r="AC7205" s="182">
        <v>2</v>
      </c>
      <c r="AD7205" s="182">
        <v>358.3</v>
      </c>
      <c r="AF7205" s="182" t="s">
        <v>12549</v>
      </c>
      <c r="AG7205" s="182" t="s">
        <v>17312</v>
      </c>
      <c r="AH7205" s="182" t="s">
        <v>2993</v>
      </c>
      <c r="AI7205" s="182" t="s">
        <v>17322</v>
      </c>
    </row>
    <row r="7206" spans="25:35" x14ac:dyDescent="0.4">
      <c r="Y7206" s="182" t="s">
        <v>12559</v>
      </c>
      <c r="Z7206" s="182">
        <v>1971</v>
      </c>
      <c r="AA7206" s="182">
        <v>380</v>
      </c>
      <c r="AB7206" s="182">
        <v>30</v>
      </c>
      <c r="AC7206" s="182">
        <v>2</v>
      </c>
      <c r="AD7206" s="182">
        <v>290.7</v>
      </c>
      <c r="AF7206" s="182" t="s">
        <v>39</v>
      </c>
      <c r="AG7206" s="182" t="s">
        <v>17312</v>
      </c>
      <c r="AH7206" s="182" t="s">
        <v>2993</v>
      </c>
      <c r="AI7206" s="182" t="s">
        <v>17322</v>
      </c>
    </row>
    <row r="7207" spans="25:35" x14ac:dyDescent="0.4">
      <c r="Y7207" s="182" t="s">
        <v>46</v>
      </c>
      <c r="Z7207" s="182">
        <v>1989</v>
      </c>
      <c r="AA7207" s="182">
        <v>3618.8</v>
      </c>
      <c r="AB7207" s="182">
        <v>156</v>
      </c>
      <c r="AC7207" s="182">
        <v>5</v>
      </c>
      <c r="AD7207" s="182">
        <v>3180.3</v>
      </c>
      <c r="AF7207" s="182" t="s">
        <v>12550</v>
      </c>
      <c r="AG7207" s="182" t="s">
        <v>17312</v>
      </c>
      <c r="AH7207" s="182" t="s">
        <v>2993</v>
      </c>
      <c r="AI7207" s="182" t="s">
        <v>17315</v>
      </c>
    </row>
    <row r="7208" spans="25:35" x14ac:dyDescent="0.4">
      <c r="Y7208" s="182" t="s">
        <v>12560</v>
      </c>
      <c r="Z7208" s="182">
        <v>1968</v>
      </c>
      <c r="AA7208" s="182">
        <v>386.2</v>
      </c>
      <c r="AB7208" s="182">
        <v>13</v>
      </c>
      <c r="AC7208" s="182">
        <v>2</v>
      </c>
      <c r="AD7208" s="182">
        <v>353.6</v>
      </c>
      <c r="AF7208" s="182" t="s">
        <v>2166</v>
      </c>
      <c r="AG7208" s="182" t="s">
        <v>17312</v>
      </c>
      <c r="AH7208" s="182" t="s">
        <v>2993</v>
      </c>
      <c r="AI7208" s="182" t="s">
        <v>17040</v>
      </c>
    </row>
    <row r="7209" spans="25:35" x14ac:dyDescent="0.4">
      <c r="Y7209" s="182" t="s">
        <v>12561</v>
      </c>
      <c r="Z7209" s="182">
        <v>1968</v>
      </c>
      <c r="AA7209" s="182">
        <v>791.5</v>
      </c>
      <c r="AB7209" s="182">
        <v>42</v>
      </c>
      <c r="AC7209" s="182">
        <v>2</v>
      </c>
      <c r="AD7209" s="182">
        <v>725.1</v>
      </c>
      <c r="AF7209" s="182" t="s">
        <v>12551</v>
      </c>
      <c r="AG7209" s="182" t="s">
        <v>17312</v>
      </c>
      <c r="AH7209" s="182" t="s">
        <v>2993</v>
      </c>
      <c r="AI7209" s="182" t="s">
        <v>17040</v>
      </c>
    </row>
    <row r="7210" spans="25:35" x14ac:dyDescent="0.4">
      <c r="Y7210" s="182" t="s">
        <v>12562</v>
      </c>
      <c r="Z7210" s="182">
        <v>1983</v>
      </c>
      <c r="AA7210" s="182">
        <v>939.6</v>
      </c>
      <c r="AB7210" s="182">
        <v>41</v>
      </c>
      <c r="AC7210" s="182">
        <v>2</v>
      </c>
      <c r="AD7210" s="182">
        <v>845.7</v>
      </c>
      <c r="AF7210" s="182" t="s">
        <v>12552</v>
      </c>
      <c r="AG7210" s="182" t="s">
        <v>17312</v>
      </c>
      <c r="AH7210" s="182" t="s">
        <v>2993</v>
      </c>
      <c r="AI7210" s="182" t="s">
        <v>17040</v>
      </c>
    </row>
    <row r="7211" spans="25:35" x14ac:dyDescent="0.4">
      <c r="Y7211" s="182" t="s">
        <v>12563</v>
      </c>
      <c r="Z7211" s="182">
        <v>1979</v>
      </c>
      <c r="AA7211" s="182">
        <v>989.3</v>
      </c>
      <c r="AB7211" s="182">
        <v>44</v>
      </c>
      <c r="AC7211" s="182">
        <v>2</v>
      </c>
      <c r="AD7211" s="182">
        <v>849.7</v>
      </c>
      <c r="AF7211" s="182" t="s">
        <v>12553</v>
      </c>
      <c r="AG7211" s="182" t="s">
        <v>17312</v>
      </c>
      <c r="AH7211" s="182" t="s">
        <v>2993</v>
      </c>
      <c r="AI7211" s="182" t="s">
        <v>17040</v>
      </c>
    </row>
    <row r="7212" spans="25:35" x14ac:dyDescent="0.4">
      <c r="Y7212" s="182" t="s">
        <v>12564</v>
      </c>
      <c r="Z7212" s="182">
        <v>1965</v>
      </c>
      <c r="AA7212" s="182">
        <v>527.5</v>
      </c>
      <c r="AB7212" s="182">
        <v>21</v>
      </c>
      <c r="AC7212" s="182">
        <v>2</v>
      </c>
      <c r="AD7212" s="182">
        <v>390.5</v>
      </c>
      <c r="AF7212" s="182" t="s">
        <v>12554</v>
      </c>
      <c r="AG7212" s="182" t="s">
        <v>17312</v>
      </c>
      <c r="AH7212" s="182" t="s">
        <v>2993</v>
      </c>
      <c r="AI7212" s="182" t="s">
        <v>17042</v>
      </c>
    </row>
    <row r="7213" spans="25:35" x14ac:dyDescent="0.4">
      <c r="Y7213" s="182" t="s">
        <v>12566</v>
      </c>
      <c r="Z7213" s="182">
        <v>1966</v>
      </c>
      <c r="AA7213" s="182">
        <v>380.8</v>
      </c>
      <c r="AB7213" s="182">
        <v>21</v>
      </c>
      <c r="AC7213" s="182">
        <v>2</v>
      </c>
      <c r="AD7213" s="182">
        <v>285.8</v>
      </c>
      <c r="AF7213" s="182" t="s">
        <v>12556</v>
      </c>
      <c r="AG7213" s="182" t="s">
        <v>17312</v>
      </c>
      <c r="AH7213" s="182" t="s">
        <v>2993</v>
      </c>
      <c r="AI7213" s="182" t="s">
        <v>17042</v>
      </c>
    </row>
    <row r="7214" spans="25:35" x14ac:dyDescent="0.4">
      <c r="Y7214" s="182" t="s">
        <v>17257</v>
      </c>
      <c r="Z7214" s="182">
        <v>2014</v>
      </c>
      <c r="AA7214" s="182">
        <v>1761.2</v>
      </c>
      <c r="AB7214" s="182">
        <v>72</v>
      </c>
      <c r="AC7214" s="182">
        <v>3</v>
      </c>
      <c r="AD7214" s="182">
        <v>1516.5</v>
      </c>
      <c r="AF7214" s="182" t="s">
        <v>12557</v>
      </c>
      <c r="AG7214" s="182" t="s">
        <v>17312</v>
      </c>
      <c r="AH7214" s="182" t="s">
        <v>2993</v>
      </c>
      <c r="AI7214" s="182" t="s">
        <v>17042</v>
      </c>
    </row>
    <row r="7215" spans="25:35" x14ac:dyDescent="0.4">
      <c r="Y7215" s="182" t="s">
        <v>12569</v>
      </c>
      <c r="Z7215" s="182">
        <v>1965</v>
      </c>
      <c r="AA7215" s="182">
        <v>453.4</v>
      </c>
      <c r="AB7215" s="182">
        <v>16</v>
      </c>
      <c r="AC7215" s="182">
        <v>2</v>
      </c>
      <c r="AD7215" s="182">
        <v>405</v>
      </c>
      <c r="AF7215" s="182" t="s">
        <v>12558</v>
      </c>
      <c r="AG7215" s="182" t="s">
        <v>17312</v>
      </c>
      <c r="AH7215" s="182" t="s">
        <v>2993</v>
      </c>
      <c r="AI7215" s="182" t="s">
        <v>17040</v>
      </c>
    </row>
    <row r="7216" spans="25:35" x14ac:dyDescent="0.4">
      <c r="Y7216" s="182" t="s">
        <v>12570</v>
      </c>
      <c r="Z7216" s="182">
        <v>1989</v>
      </c>
      <c r="AA7216" s="182">
        <v>681.3</v>
      </c>
      <c r="AB7216" s="182">
        <v>31</v>
      </c>
      <c r="AC7216" s="182">
        <v>2</v>
      </c>
      <c r="AD7216" s="182">
        <v>591.20000000000005</v>
      </c>
      <c r="AF7216" s="182" t="s">
        <v>12559</v>
      </c>
      <c r="AG7216" s="182" t="s">
        <v>17312</v>
      </c>
      <c r="AH7216" s="182" t="s">
        <v>2993</v>
      </c>
      <c r="AI7216" s="182" t="s">
        <v>17040</v>
      </c>
    </row>
    <row r="7217" spans="25:35" x14ac:dyDescent="0.4">
      <c r="Y7217" s="182" t="s">
        <v>12571</v>
      </c>
      <c r="Z7217" s="182">
        <v>1977</v>
      </c>
      <c r="AA7217" s="182">
        <v>1077.2</v>
      </c>
      <c r="AB7217" s="182">
        <v>47</v>
      </c>
      <c r="AC7217" s="182">
        <v>2</v>
      </c>
      <c r="AD7217" s="182">
        <v>939</v>
      </c>
      <c r="AF7217" s="182" t="s">
        <v>46</v>
      </c>
      <c r="AG7217" s="182" t="s">
        <v>17319</v>
      </c>
      <c r="AH7217" s="182" t="s">
        <v>2993</v>
      </c>
      <c r="AI7217" s="182" t="s">
        <v>17315</v>
      </c>
    </row>
    <row r="7218" spans="25:35" x14ac:dyDescent="0.4">
      <c r="Y7218" s="182" t="s">
        <v>12572</v>
      </c>
      <c r="Z7218" s="182">
        <v>1977</v>
      </c>
      <c r="AA7218" s="182">
        <v>1005.6</v>
      </c>
      <c r="AB7218" s="182">
        <v>47</v>
      </c>
      <c r="AC7218" s="182">
        <v>2</v>
      </c>
      <c r="AD7218" s="182">
        <v>862.5</v>
      </c>
      <c r="AF7218" s="182" t="s">
        <v>12560</v>
      </c>
      <c r="AG7218" s="182" t="s">
        <v>17312</v>
      </c>
      <c r="AH7218" s="182" t="s">
        <v>2993</v>
      </c>
      <c r="AI7218" s="182" t="s">
        <v>17040</v>
      </c>
    </row>
    <row r="7219" spans="25:35" x14ac:dyDescent="0.4">
      <c r="Y7219" s="182" t="s">
        <v>12574</v>
      </c>
      <c r="Z7219" s="182">
        <v>1983</v>
      </c>
      <c r="AA7219" s="182">
        <v>962.7</v>
      </c>
      <c r="AB7219" s="182">
        <v>47</v>
      </c>
      <c r="AC7219" s="182">
        <v>2</v>
      </c>
      <c r="AD7219" s="182">
        <v>860.5</v>
      </c>
      <c r="AF7219" s="182" t="s">
        <v>12561</v>
      </c>
      <c r="AG7219" s="182" t="s">
        <v>17312</v>
      </c>
      <c r="AH7219" s="182" t="s">
        <v>2993</v>
      </c>
      <c r="AI7219" s="182" t="s">
        <v>17042</v>
      </c>
    </row>
    <row r="7220" spans="25:35" x14ac:dyDescent="0.4">
      <c r="Y7220" s="182" t="s">
        <v>2167</v>
      </c>
      <c r="Z7220" s="182">
        <v>1980</v>
      </c>
      <c r="AA7220" s="182">
        <v>1217.2</v>
      </c>
      <c r="AB7220" s="182">
        <v>47</v>
      </c>
      <c r="AC7220" s="182">
        <v>2</v>
      </c>
      <c r="AD7220" s="182">
        <v>862.2</v>
      </c>
      <c r="AF7220" s="182" t="s">
        <v>12562</v>
      </c>
      <c r="AG7220" s="182" t="s">
        <v>17312</v>
      </c>
      <c r="AH7220" s="182" t="s">
        <v>2993</v>
      </c>
      <c r="AI7220" s="182" t="s">
        <v>17322</v>
      </c>
    </row>
    <row r="7221" spans="25:35" x14ac:dyDescent="0.4">
      <c r="Y7221" s="182" t="s">
        <v>12575</v>
      </c>
      <c r="Z7221" s="182">
        <v>1975</v>
      </c>
      <c r="AA7221" s="182">
        <v>786.7</v>
      </c>
      <c r="AB7221" s="182">
        <v>42</v>
      </c>
      <c r="AC7221" s="182">
        <v>2</v>
      </c>
      <c r="AD7221" s="182">
        <v>720.2</v>
      </c>
      <c r="AF7221" s="182" t="s">
        <v>12563</v>
      </c>
      <c r="AG7221" s="182" t="s">
        <v>17312</v>
      </c>
      <c r="AH7221" s="182" t="s">
        <v>2993</v>
      </c>
      <c r="AI7221" s="182" t="s">
        <v>17322</v>
      </c>
    </row>
    <row r="7222" spans="25:35" x14ac:dyDescent="0.4">
      <c r="Y7222" s="182" t="s">
        <v>12576</v>
      </c>
      <c r="Z7222" s="182">
        <v>1984</v>
      </c>
      <c r="AA7222" s="182">
        <v>663.6</v>
      </c>
      <c r="AB7222" s="182">
        <v>31</v>
      </c>
      <c r="AC7222" s="182">
        <v>2</v>
      </c>
      <c r="AD7222" s="182">
        <v>575.9</v>
      </c>
      <c r="AF7222" s="182" t="s">
        <v>12564</v>
      </c>
      <c r="AG7222" s="182" t="s">
        <v>17312</v>
      </c>
      <c r="AH7222" s="182" t="s">
        <v>2993</v>
      </c>
      <c r="AI7222" s="182" t="s">
        <v>17042</v>
      </c>
    </row>
    <row r="7223" spans="25:35" x14ac:dyDescent="0.4">
      <c r="Y7223" s="182" t="s">
        <v>12578</v>
      </c>
      <c r="Z7223" s="182">
        <v>1969</v>
      </c>
      <c r="AA7223" s="182">
        <v>792</v>
      </c>
      <c r="AB7223" s="182">
        <v>42</v>
      </c>
      <c r="AC7223" s="182">
        <v>2</v>
      </c>
      <c r="AD7223" s="182">
        <v>724.2</v>
      </c>
      <c r="AF7223" s="182" t="s">
        <v>12566</v>
      </c>
      <c r="AG7223" s="182" t="s">
        <v>17312</v>
      </c>
      <c r="AH7223" s="182" t="s">
        <v>2993</v>
      </c>
      <c r="AI7223" s="182" t="s">
        <v>17040</v>
      </c>
    </row>
    <row r="7224" spans="25:35" x14ac:dyDescent="0.4">
      <c r="Y7224" s="182" t="s">
        <v>12579</v>
      </c>
      <c r="Z7224" s="182">
        <v>1985</v>
      </c>
      <c r="AA7224" s="182">
        <v>672</v>
      </c>
      <c r="AB7224" s="182">
        <v>31</v>
      </c>
      <c r="AC7224" s="182">
        <v>2</v>
      </c>
      <c r="AD7224" s="182">
        <v>581.1</v>
      </c>
      <c r="AF7224" s="182" t="s">
        <v>12568</v>
      </c>
      <c r="AG7224" s="182" t="s">
        <v>17355</v>
      </c>
      <c r="AH7224" s="182" t="s">
        <v>2993</v>
      </c>
      <c r="AI7224" s="182" t="s">
        <v>17322</v>
      </c>
    </row>
    <row r="7225" spans="25:35" x14ac:dyDescent="0.4">
      <c r="Y7225" s="182" t="s">
        <v>12580</v>
      </c>
      <c r="Z7225" s="182">
        <v>1966</v>
      </c>
      <c r="AA7225" s="182">
        <v>692.3</v>
      </c>
      <c r="AB7225" s="182">
        <v>33</v>
      </c>
      <c r="AC7225" s="182">
        <v>2</v>
      </c>
      <c r="AD7225" s="182">
        <v>636.4</v>
      </c>
      <c r="AF7225" s="182" t="s">
        <v>12569</v>
      </c>
      <c r="AG7225" s="182" t="s">
        <v>17312</v>
      </c>
      <c r="AH7225" s="182" t="s">
        <v>2993</v>
      </c>
      <c r="AI7225" s="182" t="s">
        <v>17042</v>
      </c>
    </row>
    <row r="7226" spans="25:35" x14ac:dyDescent="0.4">
      <c r="Y7226" s="182" t="s">
        <v>12581</v>
      </c>
      <c r="Z7226" s="182">
        <v>1969</v>
      </c>
      <c r="AA7226" s="182">
        <v>794</v>
      </c>
      <c r="AB7226" s="182">
        <v>42</v>
      </c>
      <c r="AC7226" s="182">
        <v>2</v>
      </c>
      <c r="AD7226" s="182">
        <v>726.6</v>
      </c>
      <c r="AF7226" s="182" t="s">
        <v>12570</v>
      </c>
      <c r="AG7226" s="182" t="s">
        <v>17312</v>
      </c>
      <c r="AH7226" s="182" t="s">
        <v>2993</v>
      </c>
      <c r="AI7226" s="182" t="s">
        <v>17042</v>
      </c>
    </row>
    <row r="7227" spans="25:35" x14ac:dyDescent="0.4">
      <c r="Y7227" s="182" t="s">
        <v>12582</v>
      </c>
      <c r="Z7227" s="182">
        <v>1969</v>
      </c>
      <c r="AA7227" s="182">
        <v>677.5</v>
      </c>
      <c r="AB7227" s="182">
        <v>42</v>
      </c>
      <c r="AC7227" s="182">
        <v>2</v>
      </c>
      <c r="AD7227" s="182">
        <v>623.1</v>
      </c>
      <c r="AF7227" s="182" t="s">
        <v>12571</v>
      </c>
      <c r="AG7227" s="182" t="s">
        <v>17312</v>
      </c>
      <c r="AH7227" s="182" t="s">
        <v>2993</v>
      </c>
      <c r="AI7227" s="182" t="s">
        <v>17322</v>
      </c>
    </row>
    <row r="7228" spans="25:35" x14ac:dyDescent="0.4">
      <c r="Y7228" s="182" t="s">
        <v>12583</v>
      </c>
      <c r="Z7228" s="182">
        <v>1985</v>
      </c>
      <c r="AA7228" s="182">
        <v>3609.5</v>
      </c>
      <c r="AB7228" s="182">
        <v>156</v>
      </c>
      <c r="AC7228" s="182">
        <v>5</v>
      </c>
      <c r="AD7228" s="182">
        <v>3110.3</v>
      </c>
      <c r="AF7228" s="182" t="s">
        <v>12572</v>
      </c>
      <c r="AG7228" s="182" t="s">
        <v>17312</v>
      </c>
      <c r="AH7228" s="182" t="s">
        <v>2993</v>
      </c>
      <c r="AI7228" s="182" t="s">
        <v>17322</v>
      </c>
    </row>
    <row r="7229" spans="25:35" x14ac:dyDescent="0.4">
      <c r="Y7229" s="182" t="s">
        <v>2168</v>
      </c>
      <c r="Z7229" s="182">
        <v>1963</v>
      </c>
      <c r="AA7229" s="182">
        <v>663.1</v>
      </c>
      <c r="AB7229" s="182">
        <v>42</v>
      </c>
      <c r="AC7229" s="182">
        <v>2</v>
      </c>
      <c r="AD7229" s="182">
        <v>609.9</v>
      </c>
      <c r="AF7229" s="182" t="s">
        <v>12574</v>
      </c>
      <c r="AG7229" s="182" t="s">
        <v>17312</v>
      </c>
      <c r="AH7229" s="182" t="s">
        <v>2993</v>
      </c>
      <c r="AI7229" s="182" t="s">
        <v>17322</v>
      </c>
    </row>
    <row r="7230" spans="25:35" x14ac:dyDescent="0.4">
      <c r="Y7230" s="182" t="s">
        <v>12585</v>
      </c>
      <c r="Z7230" s="182">
        <v>1964</v>
      </c>
      <c r="AA7230" s="182">
        <v>661.9</v>
      </c>
      <c r="AB7230" s="182">
        <v>42</v>
      </c>
      <c r="AC7230" s="182">
        <v>2</v>
      </c>
      <c r="AD7230" s="182">
        <v>607.9</v>
      </c>
      <c r="AF7230" s="182" t="s">
        <v>2167</v>
      </c>
      <c r="AG7230" s="182" t="s">
        <v>17312</v>
      </c>
      <c r="AH7230" s="182" t="s">
        <v>2993</v>
      </c>
      <c r="AI7230" s="182" t="s">
        <v>17322</v>
      </c>
    </row>
    <row r="7231" spans="25:35" x14ac:dyDescent="0.4">
      <c r="Y7231" s="182" t="s">
        <v>12587</v>
      </c>
      <c r="Z7231" s="182">
        <v>1964</v>
      </c>
      <c r="AA7231" s="182">
        <v>675.5</v>
      </c>
      <c r="AB7231" s="182">
        <v>42</v>
      </c>
      <c r="AC7231" s="182">
        <v>2</v>
      </c>
      <c r="AD7231" s="182">
        <v>620.29999999999995</v>
      </c>
      <c r="AF7231" s="182" t="s">
        <v>12575</v>
      </c>
      <c r="AG7231" s="182" t="s">
        <v>17312</v>
      </c>
      <c r="AH7231" s="182" t="s">
        <v>2993</v>
      </c>
      <c r="AI7231" s="182" t="s">
        <v>17042</v>
      </c>
    </row>
    <row r="7232" spans="25:35" x14ac:dyDescent="0.4">
      <c r="Y7232" s="182" t="s">
        <v>12588</v>
      </c>
      <c r="Z7232" s="182">
        <v>1974</v>
      </c>
      <c r="AA7232" s="182">
        <v>789.3</v>
      </c>
      <c r="AB7232" s="182">
        <v>42</v>
      </c>
      <c r="AC7232" s="182">
        <v>2</v>
      </c>
      <c r="AD7232" s="182">
        <v>722.7</v>
      </c>
      <c r="AF7232" s="182" t="s">
        <v>12576</v>
      </c>
      <c r="AG7232" s="182" t="s">
        <v>17312</v>
      </c>
      <c r="AH7232" s="182" t="s">
        <v>2993</v>
      </c>
      <c r="AI7232" s="182" t="s">
        <v>17042</v>
      </c>
    </row>
    <row r="7233" spans="25:35" x14ac:dyDescent="0.4">
      <c r="Y7233" s="182" t="s">
        <v>12590</v>
      </c>
      <c r="Z7233" s="182">
        <v>1965</v>
      </c>
      <c r="AA7233" s="182">
        <v>690.4</v>
      </c>
      <c r="AB7233" s="182">
        <v>42</v>
      </c>
      <c r="AC7233" s="182">
        <v>2</v>
      </c>
      <c r="AD7233" s="182">
        <v>634.9</v>
      </c>
      <c r="AF7233" s="182" t="s">
        <v>12578</v>
      </c>
      <c r="AG7233" s="182" t="s">
        <v>17312</v>
      </c>
      <c r="AH7233" s="182" t="s">
        <v>2993</v>
      </c>
      <c r="AI7233" s="182" t="s">
        <v>17042</v>
      </c>
    </row>
    <row r="7234" spans="25:35" x14ac:dyDescent="0.4">
      <c r="Y7234" s="182" t="s">
        <v>12591</v>
      </c>
      <c r="Z7234" s="182">
        <v>1981</v>
      </c>
      <c r="AA7234" s="182">
        <v>2027</v>
      </c>
      <c r="AB7234" s="182">
        <v>208</v>
      </c>
      <c r="AC7234" s="182">
        <v>4</v>
      </c>
      <c r="AD7234" s="182">
        <v>1631</v>
      </c>
      <c r="AF7234" s="182" t="s">
        <v>12579</v>
      </c>
      <c r="AG7234" s="182" t="s">
        <v>17312</v>
      </c>
      <c r="AH7234" s="182" t="s">
        <v>2993</v>
      </c>
      <c r="AI7234" s="182" t="s">
        <v>17042</v>
      </c>
    </row>
    <row r="7235" spans="25:35" x14ac:dyDescent="0.4">
      <c r="Y7235" s="182" t="s">
        <v>12592</v>
      </c>
      <c r="Z7235" s="182">
        <v>1974</v>
      </c>
      <c r="AA7235" s="182">
        <v>1018.8</v>
      </c>
      <c r="AB7235" s="182">
        <v>47</v>
      </c>
      <c r="AC7235" s="182">
        <v>2</v>
      </c>
      <c r="AD7235" s="182">
        <v>861.9</v>
      </c>
      <c r="AF7235" s="182" t="s">
        <v>12580</v>
      </c>
      <c r="AG7235" s="182" t="s">
        <v>17312</v>
      </c>
      <c r="AH7235" s="182" t="s">
        <v>2993</v>
      </c>
      <c r="AI7235" s="182" t="s">
        <v>17042</v>
      </c>
    </row>
    <row r="7236" spans="25:35" x14ac:dyDescent="0.4">
      <c r="Y7236" s="182" t="s">
        <v>12593</v>
      </c>
      <c r="Z7236" s="182">
        <v>1978</v>
      </c>
      <c r="AA7236" s="182">
        <v>1001.4</v>
      </c>
      <c r="AB7236" s="182">
        <v>47</v>
      </c>
      <c r="AC7236" s="182">
        <v>2</v>
      </c>
      <c r="AD7236" s="182">
        <v>857.6</v>
      </c>
      <c r="AF7236" s="182" t="s">
        <v>12581</v>
      </c>
      <c r="AG7236" s="182" t="s">
        <v>17312</v>
      </c>
      <c r="AH7236" s="182" t="s">
        <v>2993</v>
      </c>
      <c r="AI7236" s="182" t="s">
        <v>17042</v>
      </c>
    </row>
    <row r="7237" spans="25:35" x14ac:dyDescent="0.4">
      <c r="Y7237" s="182" t="s">
        <v>12594</v>
      </c>
      <c r="Z7237" s="182">
        <v>1984</v>
      </c>
      <c r="AA7237" s="182">
        <v>995.4</v>
      </c>
      <c r="AB7237" s="182">
        <v>18</v>
      </c>
      <c r="AC7237" s="182">
        <v>2</v>
      </c>
      <c r="AD7237" s="182">
        <v>848.3</v>
      </c>
      <c r="AF7237" s="182" t="s">
        <v>12582</v>
      </c>
      <c r="AG7237" s="182" t="s">
        <v>17312</v>
      </c>
      <c r="AH7237" s="182" t="s">
        <v>2993</v>
      </c>
      <c r="AI7237" s="182" t="s">
        <v>17042</v>
      </c>
    </row>
    <row r="7238" spans="25:35" x14ac:dyDescent="0.4">
      <c r="Y7238" s="182" t="s">
        <v>12595</v>
      </c>
      <c r="Z7238" s="182">
        <v>1980</v>
      </c>
      <c r="AA7238" s="182">
        <v>1004.4</v>
      </c>
      <c r="AB7238" s="182">
        <v>47</v>
      </c>
      <c r="AC7238" s="182">
        <v>2</v>
      </c>
      <c r="AD7238" s="182">
        <v>854.6</v>
      </c>
      <c r="AF7238" s="182" t="s">
        <v>12583</v>
      </c>
      <c r="AG7238" s="182" t="s">
        <v>17319</v>
      </c>
      <c r="AH7238" s="182" t="s">
        <v>2993</v>
      </c>
      <c r="AI7238" s="182" t="s">
        <v>17315</v>
      </c>
    </row>
    <row r="7239" spans="25:35" x14ac:dyDescent="0.4">
      <c r="Y7239" s="182" t="s">
        <v>12596</v>
      </c>
      <c r="Z7239" s="182">
        <v>1989</v>
      </c>
      <c r="AA7239" s="182">
        <v>369.5</v>
      </c>
      <c r="AB7239" s="182">
        <v>31</v>
      </c>
      <c r="AC7239" s="182">
        <v>2</v>
      </c>
      <c r="AD7239" s="182">
        <v>232.8</v>
      </c>
      <c r="AF7239" s="182" t="s">
        <v>2168</v>
      </c>
      <c r="AG7239" s="182" t="s">
        <v>17312</v>
      </c>
      <c r="AH7239" s="182" t="s">
        <v>2993</v>
      </c>
      <c r="AI7239" s="182" t="s">
        <v>17042</v>
      </c>
    </row>
    <row r="7240" spans="25:35" x14ac:dyDescent="0.4">
      <c r="Y7240" s="182" t="s">
        <v>12597</v>
      </c>
      <c r="Z7240" s="182">
        <v>1966</v>
      </c>
      <c r="AA7240" s="182">
        <v>700</v>
      </c>
      <c r="AB7240" s="182">
        <v>39</v>
      </c>
      <c r="AC7240" s="182">
        <v>2</v>
      </c>
      <c r="AD7240" s="182">
        <v>641.79999999999995</v>
      </c>
      <c r="AF7240" s="182" t="s">
        <v>12585</v>
      </c>
      <c r="AG7240" s="182" t="s">
        <v>17312</v>
      </c>
      <c r="AH7240" s="182" t="s">
        <v>2993</v>
      </c>
      <c r="AI7240" s="182" t="s">
        <v>17042</v>
      </c>
    </row>
    <row r="7241" spans="25:35" x14ac:dyDescent="0.4">
      <c r="Y7241" s="182" t="s">
        <v>17258</v>
      </c>
      <c r="Z7241" s="182">
        <v>1960</v>
      </c>
      <c r="AA7241" s="182">
        <v>360.2</v>
      </c>
      <c r="AB7241" s="182">
        <v>26</v>
      </c>
      <c r="AC7241" s="182">
        <v>2</v>
      </c>
      <c r="AD7241" s="182">
        <v>327.9</v>
      </c>
      <c r="AF7241" s="182" t="s">
        <v>12586</v>
      </c>
      <c r="AG7241" s="182" t="s">
        <v>2993</v>
      </c>
      <c r="AH7241" s="182" t="s">
        <v>2993</v>
      </c>
      <c r="AI7241" s="182" t="s">
        <v>17042</v>
      </c>
    </row>
    <row r="7242" spans="25:35" x14ac:dyDescent="0.4">
      <c r="Y7242" s="182" t="s">
        <v>12598</v>
      </c>
      <c r="Z7242" s="182">
        <v>1989</v>
      </c>
      <c r="AA7242" s="182">
        <v>818.6</v>
      </c>
      <c r="AB7242" s="182">
        <v>42</v>
      </c>
      <c r="AC7242" s="182">
        <v>2</v>
      </c>
      <c r="AD7242" s="182">
        <v>745.7</v>
      </c>
      <c r="AF7242" s="182" t="s">
        <v>12587</v>
      </c>
      <c r="AG7242" s="182" t="s">
        <v>17312</v>
      </c>
      <c r="AH7242" s="182" t="s">
        <v>2993</v>
      </c>
      <c r="AI7242" s="182" t="s">
        <v>17042</v>
      </c>
    </row>
    <row r="7243" spans="25:35" x14ac:dyDescent="0.4">
      <c r="Y7243" s="182" t="s">
        <v>12599</v>
      </c>
      <c r="Z7243" s="182">
        <v>1966</v>
      </c>
      <c r="AA7243" s="182">
        <v>319.5</v>
      </c>
      <c r="AB7243" s="182">
        <v>12</v>
      </c>
      <c r="AC7243" s="182">
        <v>2</v>
      </c>
      <c r="AD7243" s="182">
        <v>213</v>
      </c>
      <c r="AF7243" s="182" t="s">
        <v>12588</v>
      </c>
      <c r="AG7243" s="182" t="s">
        <v>17312</v>
      </c>
      <c r="AH7243" s="182" t="s">
        <v>2993</v>
      </c>
      <c r="AI7243" s="182" t="s">
        <v>17042</v>
      </c>
    </row>
    <row r="7244" spans="25:35" x14ac:dyDescent="0.4">
      <c r="Y7244" s="182" t="s">
        <v>2169</v>
      </c>
      <c r="Z7244" s="182">
        <v>1969</v>
      </c>
      <c r="AA7244" s="182">
        <v>1071.3</v>
      </c>
      <c r="AB7244" s="182">
        <v>47</v>
      </c>
      <c r="AC7244" s="182">
        <v>2</v>
      </c>
      <c r="AD7244" s="182">
        <v>836.4</v>
      </c>
      <c r="AF7244" s="182" t="s">
        <v>12590</v>
      </c>
      <c r="AG7244" s="182" t="s">
        <v>17312</v>
      </c>
      <c r="AH7244" s="182" t="s">
        <v>2993</v>
      </c>
      <c r="AI7244" s="182" t="s">
        <v>17042</v>
      </c>
    </row>
    <row r="7245" spans="25:35" x14ac:dyDescent="0.4">
      <c r="Y7245" s="182" t="s">
        <v>2170</v>
      </c>
      <c r="Z7245" s="182">
        <v>1971</v>
      </c>
      <c r="AA7245" s="182">
        <v>1103.4000000000001</v>
      </c>
      <c r="AB7245" s="182">
        <v>45</v>
      </c>
      <c r="AC7245" s="182">
        <v>2</v>
      </c>
      <c r="AD7245" s="182">
        <v>863.7</v>
      </c>
      <c r="AF7245" s="182" t="s">
        <v>12591</v>
      </c>
      <c r="AG7245" s="182" t="s">
        <v>2993</v>
      </c>
      <c r="AH7245" s="182" t="s">
        <v>2993</v>
      </c>
      <c r="AI7245" s="182" t="s">
        <v>2993</v>
      </c>
    </row>
    <row r="7246" spans="25:35" x14ac:dyDescent="0.4">
      <c r="Y7246" s="182" t="s">
        <v>12600</v>
      </c>
      <c r="Z7246" s="182">
        <v>1950</v>
      </c>
      <c r="AA7246" s="182">
        <v>440.6</v>
      </c>
      <c r="AB7246" s="182">
        <v>23</v>
      </c>
      <c r="AC7246" s="182">
        <v>2</v>
      </c>
      <c r="AD7246" s="182">
        <v>399.9</v>
      </c>
      <c r="AF7246" s="182" t="s">
        <v>12592</v>
      </c>
      <c r="AG7246" s="182" t="s">
        <v>17312</v>
      </c>
      <c r="AH7246" s="182" t="s">
        <v>2993</v>
      </c>
      <c r="AI7246" s="182" t="s">
        <v>17322</v>
      </c>
    </row>
    <row r="7247" spans="25:35" x14ac:dyDescent="0.4">
      <c r="Y7247" s="182" t="s">
        <v>12602</v>
      </c>
      <c r="Z7247" s="182">
        <v>1950</v>
      </c>
      <c r="AA7247" s="182">
        <v>331.9</v>
      </c>
      <c r="AB7247" s="182">
        <v>26</v>
      </c>
      <c r="AC7247" s="182">
        <v>2</v>
      </c>
      <c r="AD7247" s="182">
        <v>293.5</v>
      </c>
      <c r="AF7247" s="182" t="s">
        <v>12593</v>
      </c>
      <c r="AG7247" s="182" t="s">
        <v>17312</v>
      </c>
      <c r="AH7247" s="182" t="s">
        <v>2993</v>
      </c>
      <c r="AI7247" s="182" t="s">
        <v>17322</v>
      </c>
    </row>
    <row r="7248" spans="25:35" x14ac:dyDescent="0.4">
      <c r="Y7248" s="182" t="s">
        <v>12604</v>
      </c>
      <c r="Z7248" s="182">
        <v>1976</v>
      </c>
      <c r="AA7248" s="182">
        <v>568.6</v>
      </c>
      <c r="AB7248" s="182">
        <v>21</v>
      </c>
      <c r="AC7248" s="182">
        <v>2</v>
      </c>
      <c r="AD7248" s="182">
        <v>443.2</v>
      </c>
      <c r="AF7248" s="182" t="s">
        <v>12594</v>
      </c>
      <c r="AG7248" s="182" t="s">
        <v>17312</v>
      </c>
      <c r="AH7248" s="182" t="s">
        <v>2993</v>
      </c>
      <c r="AI7248" s="182" t="s">
        <v>17322</v>
      </c>
    </row>
    <row r="7249" spans="25:35" x14ac:dyDescent="0.4">
      <c r="Y7249" s="182" t="s">
        <v>12605</v>
      </c>
      <c r="Z7249" s="182">
        <v>1959</v>
      </c>
      <c r="AA7249" s="182">
        <v>360</v>
      </c>
      <c r="AB7249" s="182">
        <v>21</v>
      </c>
      <c r="AC7249" s="182">
        <v>2</v>
      </c>
      <c r="AD7249" s="182">
        <v>325.89999999999998</v>
      </c>
      <c r="AF7249" s="182" t="s">
        <v>12595</v>
      </c>
      <c r="AG7249" s="182" t="s">
        <v>17312</v>
      </c>
      <c r="AH7249" s="182" t="s">
        <v>2993</v>
      </c>
      <c r="AI7249" s="182" t="s">
        <v>17322</v>
      </c>
    </row>
    <row r="7250" spans="25:35" x14ac:dyDescent="0.4">
      <c r="Y7250" s="182" t="s">
        <v>12606</v>
      </c>
      <c r="Z7250" s="182">
        <v>1973</v>
      </c>
      <c r="AA7250" s="182">
        <v>1026.5</v>
      </c>
      <c r="AB7250" s="182">
        <v>36</v>
      </c>
      <c r="AC7250" s="182">
        <v>2</v>
      </c>
      <c r="AD7250" s="182">
        <v>737.8</v>
      </c>
      <c r="AF7250" s="182" t="s">
        <v>12596</v>
      </c>
      <c r="AG7250" s="182" t="s">
        <v>17312</v>
      </c>
      <c r="AH7250" s="182" t="s">
        <v>2993</v>
      </c>
      <c r="AI7250" s="182" t="s">
        <v>17040</v>
      </c>
    </row>
    <row r="7251" spans="25:35" x14ac:dyDescent="0.4">
      <c r="Y7251" s="182" t="s">
        <v>12607</v>
      </c>
      <c r="Z7251" s="182">
        <v>1997</v>
      </c>
      <c r="AA7251" s="182">
        <v>624</v>
      </c>
      <c r="AB7251" s="182">
        <v>18</v>
      </c>
      <c r="AC7251" s="182">
        <v>2</v>
      </c>
      <c r="AD7251" s="182">
        <v>447</v>
      </c>
      <c r="AF7251" s="182" t="s">
        <v>12597</v>
      </c>
      <c r="AG7251" s="182" t="s">
        <v>17312</v>
      </c>
      <c r="AH7251" s="182" t="s">
        <v>2993</v>
      </c>
      <c r="AI7251" s="182" t="s">
        <v>17042</v>
      </c>
    </row>
    <row r="7252" spans="25:35" x14ac:dyDescent="0.4">
      <c r="Y7252" s="182" t="s">
        <v>12608</v>
      </c>
      <c r="Z7252" s="182">
        <v>1972</v>
      </c>
      <c r="AA7252" s="182">
        <v>791.3</v>
      </c>
      <c r="AB7252" s="182">
        <v>34</v>
      </c>
      <c r="AC7252" s="182">
        <v>2</v>
      </c>
      <c r="AD7252" s="182">
        <v>731.3</v>
      </c>
      <c r="AF7252" s="182" t="s">
        <v>12598</v>
      </c>
      <c r="AG7252" s="182" t="s">
        <v>17312</v>
      </c>
      <c r="AH7252" s="182" t="s">
        <v>2993</v>
      </c>
      <c r="AI7252" s="182" t="s">
        <v>17042</v>
      </c>
    </row>
    <row r="7253" spans="25:35" x14ac:dyDescent="0.4">
      <c r="Y7253" s="182" t="s">
        <v>2171</v>
      </c>
      <c r="Z7253" s="182">
        <v>1978</v>
      </c>
      <c r="AA7253" s="182">
        <v>1040.8</v>
      </c>
      <c r="AB7253" s="182">
        <v>47</v>
      </c>
      <c r="AC7253" s="182">
        <v>2</v>
      </c>
      <c r="AD7253" s="182">
        <v>971.2</v>
      </c>
      <c r="AF7253" s="182" t="s">
        <v>12599</v>
      </c>
      <c r="AG7253" s="182" t="s">
        <v>17327</v>
      </c>
      <c r="AH7253" s="182" t="s">
        <v>2993</v>
      </c>
      <c r="AI7253" s="182" t="s">
        <v>17040</v>
      </c>
    </row>
    <row r="7254" spans="25:35" x14ac:dyDescent="0.4">
      <c r="Y7254" s="182" t="s">
        <v>2185</v>
      </c>
      <c r="Z7254" s="182">
        <v>1978</v>
      </c>
      <c r="AA7254" s="182">
        <v>1041.5</v>
      </c>
      <c r="AB7254" s="182">
        <v>47</v>
      </c>
      <c r="AC7254" s="182">
        <v>2</v>
      </c>
      <c r="AD7254" s="182">
        <v>898.1</v>
      </c>
      <c r="AF7254" s="182" t="s">
        <v>2169</v>
      </c>
      <c r="AG7254" s="182" t="s">
        <v>17312</v>
      </c>
      <c r="AH7254" s="182" t="s">
        <v>2993</v>
      </c>
      <c r="AI7254" s="182" t="s">
        <v>17322</v>
      </c>
    </row>
    <row r="7255" spans="25:35" x14ac:dyDescent="0.4">
      <c r="Y7255" s="182" t="s">
        <v>2186</v>
      </c>
      <c r="Z7255" s="182">
        <v>1979</v>
      </c>
      <c r="AA7255" s="182">
        <v>3525.4</v>
      </c>
      <c r="AB7255" s="182">
        <v>156</v>
      </c>
      <c r="AC7255" s="182">
        <v>5</v>
      </c>
      <c r="AD7255" s="182">
        <v>3126.3</v>
      </c>
      <c r="AF7255" s="182" t="s">
        <v>2170</v>
      </c>
      <c r="AG7255" s="182" t="s">
        <v>17312</v>
      </c>
      <c r="AH7255" s="182" t="s">
        <v>2993</v>
      </c>
      <c r="AI7255" s="182" t="s">
        <v>17322</v>
      </c>
    </row>
    <row r="7256" spans="25:35" x14ac:dyDescent="0.4">
      <c r="Y7256" s="182" t="s">
        <v>2187</v>
      </c>
      <c r="Z7256" s="182">
        <v>1981</v>
      </c>
      <c r="AA7256" s="182">
        <v>3563.5</v>
      </c>
      <c r="AB7256" s="182">
        <v>156</v>
      </c>
      <c r="AC7256" s="182">
        <v>5</v>
      </c>
      <c r="AD7256" s="182">
        <v>3110.6</v>
      </c>
      <c r="AF7256" s="182" t="s">
        <v>12600</v>
      </c>
      <c r="AG7256" s="182" t="s">
        <v>17327</v>
      </c>
      <c r="AH7256" s="182" t="s">
        <v>2993</v>
      </c>
      <c r="AI7256" s="182" t="s">
        <v>17042</v>
      </c>
    </row>
    <row r="7257" spans="25:35" x14ac:dyDescent="0.4">
      <c r="Y7257" s="182" t="s">
        <v>12609</v>
      </c>
      <c r="Z7257" s="182">
        <v>1982</v>
      </c>
      <c r="AA7257" s="182">
        <v>1092.8</v>
      </c>
      <c r="AB7257" s="182">
        <v>47</v>
      </c>
      <c r="AC7257" s="182">
        <v>2</v>
      </c>
      <c r="AD7257" s="182">
        <v>871.3</v>
      </c>
      <c r="AF7257" s="182" t="s">
        <v>12602</v>
      </c>
      <c r="AG7257" s="182" t="s">
        <v>17327</v>
      </c>
      <c r="AH7257" s="182" t="s">
        <v>2993</v>
      </c>
      <c r="AI7257" s="182" t="s">
        <v>17040</v>
      </c>
    </row>
    <row r="7258" spans="25:35" x14ac:dyDescent="0.4">
      <c r="Y7258" s="182" t="s">
        <v>12610</v>
      </c>
      <c r="Z7258" s="182">
        <v>1982</v>
      </c>
      <c r="AA7258" s="182">
        <v>987.9</v>
      </c>
      <c r="AB7258" s="182">
        <v>47</v>
      </c>
      <c r="AC7258" s="182">
        <v>2</v>
      </c>
      <c r="AD7258" s="182">
        <v>870.7</v>
      </c>
      <c r="AF7258" s="182" t="s">
        <v>12604</v>
      </c>
      <c r="AG7258" s="182" t="s">
        <v>17312</v>
      </c>
      <c r="AH7258" s="182" t="s">
        <v>2993</v>
      </c>
      <c r="AI7258" s="182" t="s">
        <v>17042</v>
      </c>
    </row>
    <row r="7259" spans="25:35" x14ac:dyDescent="0.4">
      <c r="Y7259" s="182" t="s">
        <v>12611</v>
      </c>
      <c r="Z7259" s="182">
        <v>1984</v>
      </c>
      <c r="AA7259" s="182">
        <v>3633.7</v>
      </c>
      <c r="AB7259" s="182">
        <v>156</v>
      </c>
      <c r="AC7259" s="182">
        <v>5</v>
      </c>
      <c r="AD7259" s="182">
        <v>3184.7</v>
      </c>
      <c r="AF7259" s="182" t="s">
        <v>12605</v>
      </c>
      <c r="AG7259" s="182" t="s">
        <v>17327</v>
      </c>
      <c r="AH7259" s="182" t="s">
        <v>2993</v>
      </c>
      <c r="AI7259" s="182" t="s">
        <v>17040</v>
      </c>
    </row>
    <row r="7260" spans="25:35" x14ac:dyDescent="0.4">
      <c r="Y7260" s="182" t="s">
        <v>12613</v>
      </c>
      <c r="Z7260" s="182">
        <v>1987</v>
      </c>
      <c r="AA7260" s="182">
        <v>3650.3</v>
      </c>
      <c r="AB7260" s="182">
        <v>145</v>
      </c>
      <c r="AC7260" s="182">
        <v>5</v>
      </c>
      <c r="AD7260" s="182">
        <v>3173.6</v>
      </c>
      <c r="AF7260" s="182" t="s">
        <v>12606</v>
      </c>
      <c r="AG7260" s="182" t="s">
        <v>17312</v>
      </c>
      <c r="AH7260" s="182" t="s">
        <v>2993</v>
      </c>
      <c r="AI7260" s="182" t="s">
        <v>17042</v>
      </c>
    </row>
    <row r="7261" spans="25:35" x14ac:dyDescent="0.4">
      <c r="Y7261" s="182" t="s">
        <v>12614</v>
      </c>
      <c r="Z7261" s="182">
        <v>1991</v>
      </c>
      <c r="AA7261" s="182">
        <v>3769.7</v>
      </c>
      <c r="AB7261" s="182">
        <v>156</v>
      </c>
      <c r="AC7261" s="182">
        <v>5</v>
      </c>
      <c r="AD7261" s="182">
        <v>3227</v>
      </c>
      <c r="AF7261" s="182" t="s">
        <v>12607</v>
      </c>
      <c r="AG7261" s="182" t="s">
        <v>17319</v>
      </c>
      <c r="AH7261" s="182" t="s">
        <v>2993</v>
      </c>
      <c r="AI7261" s="182" t="s">
        <v>17040</v>
      </c>
    </row>
    <row r="7262" spans="25:35" x14ac:dyDescent="0.4">
      <c r="Y7262" s="182" t="s">
        <v>12616</v>
      </c>
      <c r="Z7262" s="182">
        <v>2009</v>
      </c>
      <c r="AA7262" s="182">
        <v>1112.0999999999999</v>
      </c>
      <c r="AB7262" s="182">
        <v>42</v>
      </c>
      <c r="AC7262" s="182">
        <v>2</v>
      </c>
      <c r="AD7262" s="182">
        <v>795.3</v>
      </c>
      <c r="AF7262" s="182" t="s">
        <v>12608</v>
      </c>
      <c r="AG7262" s="182" t="s">
        <v>17312</v>
      </c>
      <c r="AH7262" s="182" t="s">
        <v>2993</v>
      </c>
      <c r="AI7262" s="182" t="s">
        <v>17042</v>
      </c>
    </row>
    <row r="7263" spans="25:35" x14ac:dyDescent="0.4">
      <c r="Y7263" s="182" t="s">
        <v>12617</v>
      </c>
      <c r="Z7263" s="182">
        <v>1972</v>
      </c>
      <c r="AA7263" s="182">
        <v>780.7</v>
      </c>
      <c r="AB7263" s="182">
        <v>42</v>
      </c>
      <c r="AC7263" s="182">
        <v>2</v>
      </c>
      <c r="AD7263" s="182">
        <v>721.8</v>
      </c>
      <c r="AF7263" s="182" t="s">
        <v>2171</v>
      </c>
      <c r="AG7263" s="182" t="s">
        <v>17355</v>
      </c>
      <c r="AH7263" s="182" t="s">
        <v>2993</v>
      </c>
      <c r="AI7263" s="182" t="s">
        <v>17322</v>
      </c>
    </row>
    <row r="7264" spans="25:35" x14ac:dyDescent="0.4">
      <c r="Y7264" s="182" t="s">
        <v>12618</v>
      </c>
      <c r="Z7264" s="182">
        <v>1973</v>
      </c>
      <c r="AA7264" s="182">
        <v>797.3</v>
      </c>
      <c r="AB7264" s="182">
        <v>42</v>
      </c>
      <c r="AC7264" s="182">
        <v>2</v>
      </c>
      <c r="AD7264" s="182">
        <v>737.6</v>
      </c>
      <c r="AF7264" s="182" t="s">
        <v>2185</v>
      </c>
      <c r="AG7264" s="182" t="s">
        <v>17312</v>
      </c>
      <c r="AH7264" s="182" t="s">
        <v>2993</v>
      </c>
      <c r="AI7264" s="182" t="s">
        <v>17322</v>
      </c>
    </row>
    <row r="7265" spans="25:35" x14ac:dyDescent="0.4">
      <c r="Y7265" s="182" t="s">
        <v>12619</v>
      </c>
      <c r="Z7265" s="182">
        <v>1974</v>
      </c>
      <c r="AA7265" s="182">
        <v>792.3</v>
      </c>
      <c r="AB7265" s="182">
        <v>34</v>
      </c>
      <c r="AC7265" s="182">
        <v>2</v>
      </c>
      <c r="AD7265" s="182">
        <v>733.2</v>
      </c>
      <c r="AF7265" s="182" t="s">
        <v>2186</v>
      </c>
      <c r="AG7265" s="182" t="s">
        <v>17319</v>
      </c>
      <c r="AH7265" s="182" t="s">
        <v>2993</v>
      </c>
      <c r="AI7265" s="182" t="s">
        <v>17315</v>
      </c>
    </row>
    <row r="7266" spans="25:35" x14ac:dyDescent="0.4">
      <c r="Y7266" s="182" t="s">
        <v>2188</v>
      </c>
      <c r="Z7266" s="182">
        <v>1978</v>
      </c>
      <c r="AA7266" s="182">
        <v>1278.7</v>
      </c>
      <c r="AB7266" s="182">
        <v>42</v>
      </c>
      <c r="AC7266" s="182">
        <v>2</v>
      </c>
      <c r="AD7266" s="182">
        <v>757.7</v>
      </c>
      <c r="AF7266" s="182" t="s">
        <v>2187</v>
      </c>
      <c r="AG7266" s="182" t="s">
        <v>17319</v>
      </c>
      <c r="AH7266" s="182" t="s">
        <v>2993</v>
      </c>
      <c r="AI7266" s="182" t="s">
        <v>17315</v>
      </c>
    </row>
    <row r="7267" spans="25:35" x14ac:dyDescent="0.4">
      <c r="Y7267" s="182" t="s">
        <v>12620</v>
      </c>
      <c r="Z7267" s="182">
        <v>1976</v>
      </c>
      <c r="AA7267" s="182">
        <v>445.3</v>
      </c>
      <c r="AB7267" s="182">
        <v>21</v>
      </c>
      <c r="AC7267" s="182">
        <v>2</v>
      </c>
      <c r="AD7267" s="182">
        <v>424.7</v>
      </c>
      <c r="AF7267" s="182" t="s">
        <v>12609</v>
      </c>
      <c r="AG7267" s="182" t="s">
        <v>17312</v>
      </c>
      <c r="AH7267" s="182" t="s">
        <v>2993</v>
      </c>
      <c r="AI7267" s="182" t="s">
        <v>17322</v>
      </c>
    </row>
    <row r="7268" spans="25:35" x14ac:dyDescent="0.4">
      <c r="Y7268" s="182" t="s">
        <v>12621</v>
      </c>
      <c r="Z7268" s="182">
        <v>1976</v>
      </c>
      <c r="AA7268" s="182">
        <v>563.1</v>
      </c>
      <c r="AB7268" s="182">
        <v>21</v>
      </c>
      <c r="AC7268" s="182">
        <v>2</v>
      </c>
      <c r="AD7268" s="182">
        <v>387.1</v>
      </c>
      <c r="AF7268" s="182" t="s">
        <v>12610</v>
      </c>
      <c r="AG7268" s="182" t="s">
        <v>17312</v>
      </c>
      <c r="AH7268" s="182" t="s">
        <v>2993</v>
      </c>
      <c r="AI7268" s="182" t="s">
        <v>17322</v>
      </c>
    </row>
    <row r="7269" spans="25:35" x14ac:dyDescent="0.4">
      <c r="Y7269" s="182" t="s">
        <v>51</v>
      </c>
      <c r="Z7269" s="182">
        <v>1978</v>
      </c>
      <c r="AA7269" s="182">
        <v>1049.8</v>
      </c>
      <c r="AB7269" s="182">
        <v>47</v>
      </c>
      <c r="AC7269" s="182">
        <v>2</v>
      </c>
      <c r="AD7269" s="182">
        <v>905.5</v>
      </c>
      <c r="AF7269" s="182" t="s">
        <v>12611</v>
      </c>
      <c r="AG7269" s="182" t="s">
        <v>17319</v>
      </c>
      <c r="AH7269" s="182" t="s">
        <v>2993</v>
      </c>
      <c r="AI7269" s="182" t="s">
        <v>17315</v>
      </c>
    </row>
    <row r="7270" spans="25:35" x14ac:dyDescent="0.4">
      <c r="Y7270" s="182" t="s">
        <v>12622</v>
      </c>
      <c r="Z7270" s="182">
        <v>1978</v>
      </c>
      <c r="AA7270" s="182">
        <v>1021.9</v>
      </c>
      <c r="AB7270" s="182">
        <v>47</v>
      </c>
      <c r="AC7270" s="182">
        <v>2</v>
      </c>
      <c r="AD7270" s="182">
        <v>879.8</v>
      </c>
      <c r="AF7270" s="182" t="s">
        <v>12613</v>
      </c>
      <c r="AG7270" s="182" t="s">
        <v>17319</v>
      </c>
      <c r="AH7270" s="182" t="s">
        <v>2993</v>
      </c>
      <c r="AI7270" s="182" t="s">
        <v>17315</v>
      </c>
    </row>
    <row r="7271" spans="25:35" x14ac:dyDescent="0.4">
      <c r="Y7271" s="182" t="s">
        <v>2189</v>
      </c>
      <c r="Z7271" s="182">
        <v>1955</v>
      </c>
      <c r="AA7271" s="182">
        <v>545.6</v>
      </c>
      <c r="AB7271" s="182">
        <v>27</v>
      </c>
      <c r="AC7271" s="182">
        <v>2</v>
      </c>
      <c r="AD7271" s="182">
        <v>501.6</v>
      </c>
      <c r="AF7271" s="182" t="s">
        <v>12614</v>
      </c>
      <c r="AG7271" s="182" t="s">
        <v>17319</v>
      </c>
      <c r="AH7271" s="182" t="s">
        <v>2993</v>
      </c>
      <c r="AI7271" s="182" t="s">
        <v>17322</v>
      </c>
    </row>
    <row r="7272" spans="25:35" x14ac:dyDescent="0.4">
      <c r="Y7272" s="182" t="s">
        <v>2190</v>
      </c>
      <c r="Z7272" s="182">
        <v>1958</v>
      </c>
      <c r="AA7272" s="182">
        <v>698.3</v>
      </c>
      <c r="AB7272" s="182">
        <v>21</v>
      </c>
      <c r="AC7272" s="182">
        <v>2</v>
      </c>
      <c r="AD7272" s="182">
        <v>512.29999999999995</v>
      </c>
      <c r="AF7272" s="182" t="s">
        <v>12616</v>
      </c>
      <c r="AG7272" s="182" t="s">
        <v>17312</v>
      </c>
      <c r="AH7272" s="182" t="s">
        <v>2993</v>
      </c>
      <c r="AI7272" s="182" t="s">
        <v>17042</v>
      </c>
    </row>
    <row r="7273" spans="25:35" x14ac:dyDescent="0.4">
      <c r="Y7273" s="182" t="s">
        <v>2191</v>
      </c>
      <c r="Z7273" s="182">
        <v>1976</v>
      </c>
      <c r="AA7273" s="182">
        <v>517.1</v>
      </c>
      <c r="AB7273" s="182">
        <v>18</v>
      </c>
      <c r="AC7273" s="182">
        <v>2</v>
      </c>
      <c r="AD7273" s="182">
        <v>372.1</v>
      </c>
      <c r="AF7273" s="182" t="s">
        <v>12617</v>
      </c>
      <c r="AG7273" s="182" t="s">
        <v>17312</v>
      </c>
      <c r="AH7273" s="182" t="s">
        <v>2993</v>
      </c>
      <c r="AI7273" s="182" t="s">
        <v>17042</v>
      </c>
    </row>
    <row r="7274" spans="25:35" x14ac:dyDescent="0.4">
      <c r="Y7274" s="182" t="s">
        <v>48</v>
      </c>
      <c r="Z7274" s="182">
        <v>1985</v>
      </c>
      <c r="AA7274" s="182">
        <v>1089.0999999999999</v>
      </c>
      <c r="AB7274" s="182">
        <v>65</v>
      </c>
      <c r="AC7274" s="182">
        <v>2</v>
      </c>
      <c r="AD7274" s="182">
        <v>973.4</v>
      </c>
      <c r="AF7274" s="182" t="s">
        <v>12618</v>
      </c>
      <c r="AG7274" s="182" t="s">
        <v>17312</v>
      </c>
      <c r="AH7274" s="182" t="s">
        <v>2993</v>
      </c>
      <c r="AI7274" s="182" t="s">
        <v>17042</v>
      </c>
    </row>
    <row r="7275" spans="25:35" x14ac:dyDescent="0.4">
      <c r="Y7275" s="182" t="s">
        <v>12627</v>
      </c>
      <c r="Z7275" s="182">
        <v>1987</v>
      </c>
      <c r="AA7275" s="182">
        <v>1077.5</v>
      </c>
      <c r="AB7275" s="182">
        <v>43</v>
      </c>
      <c r="AC7275" s="182">
        <v>2</v>
      </c>
      <c r="AD7275" s="182">
        <v>982.8</v>
      </c>
      <c r="AF7275" s="182" t="s">
        <v>12619</v>
      </c>
      <c r="AG7275" s="182" t="s">
        <v>17312</v>
      </c>
      <c r="AH7275" s="182" t="s">
        <v>2993</v>
      </c>
      <c r="AI7275" s="182" t="s">
        <v>17042</v>
      </c>
    </row>
    <row r="7276" spans="25:35" x14ac:dyDescent="0.4">
      <c r="Y7276" s="182" t="s">
        <v>12628</v>
      </c>
      <c r="Z7276" s="182">
        <v>1988</v>
      </c>
      <c r="AA7276" s="182">
        <v>937</v>
      </c>
      <c r="AB7276" s="182">
        <v>59</v>
      </c>
      <c r="AC7276" s="182">
        <v>2</v>
      </c>
      <c r="AD7276" s="182">
        <v>842.3</v>
      </c>
      <c r="AF7276" s="182" t="s">
        <v>2188</v>
      </c>
      <c r="AG7276" s="182" t="s">
        <v>17312</v>
      </c>
      <c r="AH7276" s="182" t="s">
        <v>2993</v>
      </c>
      <c r="AI7276" s="182" t="s">
        <v>17322</v>
      </c>
    </row>
    <row r="7277" spans="25:35" x14ac:dyDescent="0.4">
      <c r="Y7277" s="182" t="s">
        <v>12629</v>
      </c>
      <c r="Z7277" s="182">
        <v>1969</v>
      </c>
      <c r="AA7277" s="182">
        <v>337</v>
      </c>
      <c r="AB7277" s="182">
        <v>18</v>
      </c>
      <c r="AC7277" s="182">
        <v>2</v>
      </c>
      <c r="AD7277" s="182">
        <v>303.2</v>
      </c>
      <c r="AF7277" s="182" t="s">
        <v>12620</v>
      </c>
      <c r="AG7277" s="182" t="s">
        <v>17312</v>
      </c>
      <c r="AH7277" s="182" t="s">
        <v>2993</v>
      </c>
      <c r="AI7277" s="182" t="s">
        <v>17040</v>
      </c>
    </row>
    <row r="7278" spans="25:35" x14ac:dyDescent="0.4">
      <c r="Y7278" s="182" t="s">
        <v>2192</v>
      </c>
      <c r="Z7278" s="182">
        <v>1980</v>
      </c>
      <c r="AA7278" s="182">
        <v>1271</v>
      </c>
      <c r="AB7278" s="182">
        <v>47</v>
      </c>
      <c r="AC7278" s="182">
        <v>2</v>
      </c>
      <c r="AD7278" s="182">
        <v>894</v>
      </c>
      <c r="AF7278" s="182" t="s">
        <v>12621</v>
      </c>
      <c r="AG7278" s="182" t="s">
        <v>17312</v>
      </c>
      <c r="AH7278" s="182" t="s">
        <v>2993</v>
      </c>
      <c r="AI7278" s="182" t="s">
        <v>17040</v>
      </c>
    </row>
    <row r="7279" spans="25:35" x14ac:dyDescent="0.4">
      <c r="Y7279" s="182" t="s">
        <v>2193</v>
      </c>
      <c r="Z7279" s="182">
        <v>1971</v>
      </c>
      <c r="AA7279" s="182">
        <v>389.4</v>
      </c>
      <c r="AB7279" s="182">
        <v>21</v>
      </c>
      <c r="AC7279" s="182">
        <v>2</v>
      </c>
      <c r="AD7279" s="182">
        <v>356.4</v>
      </c>
      <c r="AF7279" s="182" t="s">
        <v>51</v>
      </c>
      <c r="AG7279" s="182" t="s">
        <v>17312</v>
      </c>
      <c r="AH7279" s="182" t="s">
        <v>2993</v>
      </c>
      <c r="AI7279" s="182" t="s">
        <v>17322</v>
      </c>
    </row>
    <row r="7280" spans="25:35" x14ac:dyDescent="0.4">
      <c r="Y7280" s="182" t="s">
        <v>12631</v>
      </c>
      <c r="Z7280" s="182">
        <v>1976</v>
      </c>
      <c r="AA7280" s="182">
        <v>871.3</v>
      </c>
      <c r="AB7280" s="182">
        <v>42</v>
      </c>
      <c r="AC7280" s="182">
        <v>2</v>
      </c>
      <c r="AD7280" s="182">
        <v>802.9</v>
      </c>
      <c r="AF7280" s="182" t="s">
        <v>12622</v>
      </c>
      <c r="AG7280" s="182" t="s">
        <v>17312</v>
      </c>
      <c r="AH7280" s="182" t="s">
        <v>2993</v>
      </c>
      <c r="AI7280" s="182" t="s">
        <v>17322</v>
      </c>
    </row>
    <row r="7281" spans="25:35" x14ac:dyDescent="0.4">
      <c r="Y7281" s="182" t="s">
        <v>12633</v>
      </c>
      <c r="Z7281" s="182">
        <v>1974</v>
      </c>
      <c r="AA7281" s="182">
        <v>1068.5</v>
      </c>
      <c r="AB7281" s="182">
        <v>36</v>
      </c>
      <c r="AC7281" s="182">
        <v>2</v>
      </c>
      <c r="AD7281" s="182">
        <v>757.4</v>
      </c>
      <c r="AF7281" s="182" t="s">
        <v>2189</v>
      </c>
      <c r="AG7281" s="182" t="s">
        <v>17312</v>
      </c>
      <c r="AH7281" s="182" t="s">
        <v>2993</v>
      </c>
      <c r="AI7281" s="182" t="s">
        <v>17040</v>
      </c>
    </row>
    <row r="7282" spans="25:35" x14ac:dyDescent="0.4">
      <c r="Y7282" s="182" t="s">
        <v>12634</v>
      </c>
      <c r="Z7282" s="182">
        <v>1978</v>
      </c>
      <c r="AA7282" s="182">
        <v>1071.9000000000001</v>
      </c>
      <c r="AB7282" s="182">
        <v>47</v>
      </c>
      <c r="AC7282" s="182">
        <v>2</v>
      </c>
      <c r="AD7282" s="182">
        <v>975.5</v>
      </c>
      <c r="AF7282" s="182" t="s">
        <v>2190</v>
      </c>
      <c r="AG7282" s="182" t="s">
        <v>17312</v>
      </c>
      <c r="AH7282" s="182" t="s">
        <v>2993</v>
      </c>
      <c r="AI7282" s="182" t="s">
        <v>17040</v>
      </c>
    </row>
    <row r="7283" spans="25:35" x14ac:dyDescent="0.4">
      <c r="Y7283" s="182" t="s">
        <v>12635</v>
      </c>
      <c r="Z7283" s="182">
        <v>1980</v>
      </c>
      <c r="AA7283" s="182">
        <v>4735</v>
      </c>
      <c r="AB7283" s="182">
        <v>169</v>
      </c>
      <c r="AC7283" s="182">
        <v>9</v>
      </c>
      <c r="AD7283" s="182">
        <v>3861.4</v>
      </c>
      <c r="AF7283" s="182" t="s">
        <v>2191</v>
      </c>
      <c r="AG7283" s="182" t="s">
        <v>17312</v>
      </c>
      <c r="AH7283" s="182" t="s">
        <v>2993</v>
      </c>
      <c r="AI7283" s="182" t="s">
        <v>17040</v>
      </c>
    </row>
    <row r="7284" spans="25:35" x14ac:dyDescent="0.4">
      <c r="Y7284" s="182" t="s">
        <v>12637</v>
      </c>
      <c r="Z7284" s="182">
        <v>1981</v>
      </c>
      <c r="AA7284" s="182">
        <v>763.9</v>
      </c>
      <c r="AB7284" s="182">
        <v>32</v>
      </c>
      <c r="AC7284" s="182">
        <v>2</v>
      </c>
      <c r="AD7284" s="182">
        <v>732.5</v>
      </c>
      <c r="AF7284" s="182" t="s">
        <v>48</v>
      </c>
      <c r="AG7284" s="182" t="s">
        <v>17355</v>
      </c>
      <c r="AH7284" s="182" t="s">
        <v>2993</v>
      </c>
      <c r="AI7284" s="182" t="s">
        <v>17322</v>
      </c>
    </row>
    <row r="7285" spans="25:35" x14ac:dyDescent="0.4">
      <c r="Y7285" s="182" t="s">
        <v>2194</v>
      </c>
      <c r="Z7285" s="182">
        <v>1981</v>
      </c>
      <c r="AA7285" s="182">
        <v>1007</v>
      </c>
      <c r="AB7285" s="182">
        <v>39</v>
      </c>
      <c r="AC7285" s="182">
        <v>2</v>
      </c>
      <c r="AD7285" s="182">
        <v>1006.4</v>
      </c>
      <c r="AF7285" s="182" t="s">
        <v>12627</v>
      </c>
      <c r="AG7285" s="182" t="s">
        <v>17312</v>
      </c>
      <c r="AH7285" s="182" t="s">
        <v>2993</v>
      </c>
      <c r="AI7285" s="182" t="s">
        <v>17322</v>
      </c>
    </row>
    <row r="7286" spans="25:35" x14ac:dyDescent="0.4">
      <c r="Y7286" s="182" t="s">
        <v>12638</v>
      </c>
      <c r="Z7286" s="182">
        <v>1984</v>
      </c>
      <c r="AA7286" s="182">
        <v>1053</v>
      </c>
      <c r="AB7286" s="182">
        <v>47</v>
      </c>
      <c r="AC7286" s="182">
        <v>2</v>
      </c>
      <c r="AD7286" s="182">
        <v>914.8</v>
      </c>
      <c r="AF7286" s="182" t="s">
        <v>12628</v>
      </c>
      <c r="AG7286" s="182" t="s">
        <v>17312</v>
      </c>
      <c r="AH7286" s="182" t="s">
        <v>2993</v>
      </c>
      <c r="AI7286" s="182" t="s">
        <v>17322</v>
      </c>
    </row>
    <row r="7287" spans="25:35" x14ac:dyDescent="0.4">
      <c r="Y7287" s="182" t="s">
        <v>12639</v>
      </c>
      <c r="Z7287" s="182">
        <v>1984</v>
      </c>
      <c r="AA7287" s="182">
        <v>969.9</v>
      </c>
      <c r="AB7287" s="182">
        <v>47</v>
      </c>
      <c r="AC7287" s="182">
        <v>2</v>
      </c>
      <c r="AD7287" s="182">
        <v>842.1</v>
      </c>
      <c r="AF7287" s="182" t="s">
        <v>12629</v>
      </c>
      <c r="AG7287" s="182" t="s">
        <v>17312</v>
      </c>
      <c r="AH7287" s="182" t="s">
        <v>2993</v>
      </c>
      <c r="AI7287" s="182" t="s">
        <v>17042</v>
      </c>
    </row>
    <row r="7288" spans="25:35" x14ac:dyDescent="0.4">
      <c r="Y7288" s="182" t="s">
        <v>12640</v>
      </c>
      <c r="Z7288" s="182">
        <v>1976</v>
      </c>
      <c r="AA7288" s="182">
        <v>398.3</v>
      </c>
      <c r="AB7288" s="182">
        <v>21</v>
      </c>
      <c r="AC7288" s="182">
        <v>2</v>
      </c>
      <c r="AD7288" s="182">
        <v>344</v>
      </c>
      <c r="AF7288" s="182" t="s">
        <v>2192</v>
      </c>
      <c r="AG7288" s="182" t="s">
        <v>17312</v>
      </c>
      <c r="AH7288" s="182" t="s">
        <v>2993</v>
      </c>
      <c r="AI7288" s="182" t="s">
        <v>17042</v>
      </c>
    </row>
    <row r="7289" spans="25:35" x14ac:dyDescent="0.4">
      <c r="Y7289" s="182" t="s">
        <v>12641</v>
      </c>
      <c r="Z7289" s="182">
        <v>1984</v>
      </c>
      <c r="AA7289" s="182">
        <v>993.8</v>
      </c>
      <c r="AB7289" s="182">
        <v>30</v>
      </c>
      <c r="AC7289" s="182">
        <v>2</v>
      </c>
      <c r="AD7289" s="182">
        <v>860.1</v>
      </c>
      <c r="AF7289" s="182" t="s">
        <v>2193</v>
      </c>
      <c r="AG7289" s="182" t="s">
        <v>17312</v>
      </c>
      <c r="AH7289" s="182" t="s">
        <v>2993</v>
      </c>
      <c r="AI7289" s="182" t="s">
        <v>17040</v>
      </c>
    </row>
    <row r="7290" spans="25:35" x14ac:dyDescent="0.4">
      <c r="Y7290" s="182" t="s">
        <v>12642</v>
      </c>
      <c r="Z7290" s="182">
        <v>1984</v>
      </c>
      <c r="AA7290" s="182">
        <v>989.4</v>
      </c>
      <c r="AB7290" s="182">
        <v>47</v>
      </c>
      <c r="AC7290" s="182">
        <v>2</v>
      </c>
      <c r="AD7290" s="182">
        <v>989.4</v>
      </c>
      <c r="AF7290" s="182" t="s">
        <v>12631</v>
      </c>
      <c r="AG7290" s="182" t="s">
        <v>17312</v>
      </c>
      <c r="AH7290" s="182" t="s">
        <v>2993</v>
      </c>
      <c r="AI7290" s="182" t="s">
        <v>17042</v>
      </c>
    </row>
    <row r="7291" spans="25:35" x14ac:dyDescent="0.4">
      <c r="Y7291" s="182" t="s">
        <v>12643</v>
      </c>
      <c r="Z7291" s="182">
        <v>1966</v>
      </c>
      <c r="AA7291" s="182">
        <v>907</v>
      </c>
      <c r="AB7291" s="182">
        <v>31</v>
      </c>
      <c r="AC7291" s="182">
        <v>2</v>
      </c>
      <c r="AD7291" s="182">
        <v>634</v>
      </c>
      <c r="AF7291" s="182" t="s">
        <v>12633</v>
      </c>
      <c r="AG7291" s="182" t="s">
        <v>17312</v>
      </c>
      <c r="AH7291" s="182" t="s">
        <v>2993</v>
      </c>
      <c r="AI7291" s="182" t="s">
        <v>17042</v>
      </c>
    </row>
    <row r="7292" spans="25:35" x14ac:dyDescent="0.4">
      <c r="Y7292" s="182" t="s">
        <v>12644</v>
      </c>
      <c r="Z7292" s="182">
        <v>1966</v>
      </c>
      <c r="AA7292" s="182">
        <v>848.7</v>
      </c>
      <c r="AB7292" s="182">
        <v>26</v>
      </c>
      <c r="AC7292" s="182">
        <v>2</v>
      </c>
      <c r="AD7292" s="182">
        <v>633.70000000000005</v>
      </c>
      <c r="AF7292" s="182" t="s">
        <v>12634</v>
      </c>
      <c r="AG7292" s="182" t="s">
        <v>17312</v>
      </c>
      <c r="AH7292" s="182" t="s">
        <v>2993</v>
      </c>
      <c r="AI7292" s="182" t="s">
        <v>17322</v>
      </c>
    </row>
    <row r="7293" spans="25:35" x14ac:dyDescent="0.4">
      <c r="Y7293" s="182" t="s">
        <v>12645</v>
      </c>
      <c r="Z7293" s="182">
        <v>1986</v>
      </c>
      <c r="AA7293" s="182">
        <v>1287.3</v>
      </c>
      <c r="AB7293" s="182">
        <v>43</v>
      </c>
      <c r="AC7293" s="182">
        <v>2</v>
      </c>
      <c r="AD7293" s="182">
        <v>923.3</v>
      </c>
      <c r="AF7293" s="182" t="s">
        <v>12635</v>
      </c>
      <c r="AG7293" s="182" t="s">
        <v>17319</v>
      </c>
      <c r="AH7293" s="182" t="s">
        <v>2993</v>
      </c>
      <c r="AI7293" s="182" t="s">
        <v>17042</v>
      </c>
    </row>
    <row r="7294" spans="25:35" x14ac:dyDescent="0.4">
      <c r="Y7294" s="182" t="s">
        <v>12646</v>
      </c>
      <c r="Z7294" s="182">
        <v>1988</v>
      </c>
      <c r="AA7294" s="182">
        <v>1256</v>
      </c>
      <c r="AB7294" s="182">
        <v>35</v>
      </c>
      <c r="AC7294" s="182">
        <v>2</v>
      </c>
      <c r="AD7294" s="182">
        <v>923</v>
      </c>
      <c r="AF7294" s="182" t="s">
        <v>12637</v>
      </c>
      <c r="AG7294" s="182" t="s">
        <v>17312</v>
      </c>
      <c r="AH7294" s="182" t="s">
        <v>2993</v>
      </c>
      <c r="AI7294" s="182" t="s">
        <v>17042</v>
      </c>
    </row>
    <row r="7295" spans="25:35" x14ac:dyDescent="0.4">
      <c r="Y7295" s="182" t="s">
        <v>12647</v>
      </c>
      <c r="Z7295" s="182">
        <v>1988</v>
      </c>
      <c r="AA7295" s="182">
        <v>454.4</v>
      </c>
      <c r="AB7295" s="182">
        <v>21</v>
      </c>
      <c r="AC7295" s="182">
        <v>2</v>
      </c>
      <c r="AD7295" s="182">
        <v>413.6</v>
      </c>
      <c r="AF7295" s="182" t="s">
        <v>2194</v>
      </c>
      <c r="AG7295" s="182" t="s">
        <v>17312</v>
      </c>
      <c r="AH7295" s="182" t="s">
        <v>2993</v>
      </c>
      <c r="AI7295" s="182" t="s">
        <v>17322</v>
      </c>
    </row>
    <row r="7296" spans="25:35" x14ac:dyDescent="0.4">
      <c r="Y7296" s="182" t="s">
        <v>12648</v>
      </c>
      <c r="Z7296" s="182">
        <v>1988</v>
      </c>
      <c r="AA7296" s="182">
        <v>482.3</v>
      </c>
      <c r="AB7296" s="182">
        <v>21</v>
      </c>
      <c r="AC7296" s="182">
        <v>2</v>
      </c>
      <c r="AD7296" s="182">
        <v>426.1</v>
      </c>
      <c r="AF7296" s="182" t="s">
        <v>12638</v>
      </c>
      <c r="AG7296" s="182" t="s">
        <v>17312</v>
      </c>
      <c r="AH7296" s="182" t="s">
        <v>2993</v>
      </c>
      <c r="AI7296" s="182" t="s">
        <v>17322</v>
      </c>
    </row>
    <row r="7297" spans="25:35" x14ac:dyDescent="0.4">
      <c r="Y7297" s="182" t="s">
        <v>12649</v>
      </c>
      <c r="Z7297" s="182">
        <v>2007</v>
      </c>
      <c r="AA7297" s="182">
        <v>2831</v>
      </c>
      <c r="AB7297" s="182">
        <v>75</v>
      </c>
      <c r="AC7297" s="182">
        <v>9</v>
      </c>
      <c r="AD7297" s="182">
        <v>2674</v>
      </c>
      <c r="AF7297" s="182" t="s">
        <v>12639</v>
      </c>
      <c r="AG7297" s="182" t="s">
        <v>17312</v>
      </c>
      <c r="AH7297" s="182" t="s">
        <v>2993</v>
      </c>
      <c r="AI7297" s="182" t="s">
        <v>17322</v>
      </c>
    </row>
    <row r="7298" spans="25:35" x14ac:dyDescent="0.4">
      <c r="Y7298" s="182" t="s">
        <v>17259</v>
      </c>
      <c r="Z7298" s="182">
        <v>1900</v>
      </c>
      <c r="AA7298" s="182">
        <v>357.8</v>
      </c>
      <c r="AB7298" s="182">
        <v>16</v>
      </c>
      <c r="AC7298" s="182">
        <v>2</v>
      </c>
      <c r="AD7298" s="182">
        <v>357.8</v>
      </c>
      <c r="AF7298" s="182" t="s">
        <v>12640</v>
      </c>
      <c r="AG7298" s="182" t="s">
        <v>17312</v>
      </c>
      <c r="AH7298" s="182" t="s">
        <v>2993</v>
      </c>
      <c r="AI7298" s="182" t="s">
        <v>17040</v>
      </c>
    </row>
    <row r="7299" spans="25:35" x14ac:dyDescent="0.4">
      <c r="Y7299" s="182" t="s">
        <v>12650</v>
      </c>
      <c r="Z7299" s="182">
        <v>2002</v>
      </c>
      <c r="AA7299" s="182">
        <v>3394</v>
      </c>
      <c r="AB7299" s="182">
        <v>78</v>
      </c>
      <c r="AC7299" s="182">
        <v>5</v>
      </c>
      <c r="AD7299" s="182">
        <v>3394</v>
      </c>
      <c r="AF7299" s="182" t="s">
        <v>12641</v>
      </c>
      <c r="AG7299" s="182" t="s">
        <v>17312</v>
      </c>
      <c r="AH7299" s="182" t="s">
        <v>2993</v>
      </c>
      <c r="AI7299" s="182" t="s">
        <v>17322</v>
      </c>
    </row>
    <row r="7300" spans="25:35" x14ac:dyDescent="0.4">
      <c r="Y7300" s="182" t="s">
        <v>12651</v>
      </c>
      <c r="Z7300" s="182">
        <v>1996</v>
      </c>
      <c r="AA7300" s="182">
        <v>4702.3999999999996</v>
      </c>
      <c r="AB7300" s="182">
        <v>208</v>
      </c>
      <c r="AC7300" s="182">
        <v>5</v>
      </c>
      <c r="AD7300" s="182">
        <v>4700.7</v>
      </c>
      <c r="AF7300" s="182" t="s">
        <v>12642</v>
      </c>
      <c r="AG7300" s="182" t="s">
        <v>17312</v>
      </c>
      <c r="AH7300" s="182" t="s">
        <v>2993</v>
      </c>
      <c r="AI7300" s="182" t="s">
        <v>17322</v>
      </c>
    </row>
    <row r="7301" spans="25:35" x14ac:dyDescent="0.4">
      <c r="Y7301" s="182" t="s">
        <v>2195</v>
      </c>
      <c r="Z7301" s="182">
        <v>1996</v>
      </c>
      <c r="AA7301" s="182">
        <v>5599.3</v>
      </c>
      <c r="AB7301" s="182">
        <v>124</v>
      </c>
      <c r="AC7301" s="182">
        <v>9</v>
      </c>
      <c r="AD7301" s="182">
        <v>4149.2</v>
      </c>
      <c r="AF7301" s="182" t="s">
        <v>12643</v>
      </c>
      <c r="AG7301" s="182" t="s">
        <v>17312</v>
      </c>
      <c r="AH7301" s="182" t="s">
        <v>2993</v>
      </c>
      <c r="AI7301" s="182" t="s">
        <v>17042</v>
      </c>
    </row>
    <row r="7302" spans="25:35" x14ac:dyDescent="0.4">
      <c r="Y7302" s="182" t="s">
        <v>12653</v>
      </c>
      <c r="Z7302" s="182">
        <v>1980</v>
      </c>
      <c r="AA7302" s="182">
        <v>5128.6000000000004</v>
      </c>
      <c r="AB7302" s="182">
        <v>205</v>
      </c>
      <c r="AC7302" s="182">
        <v>5</v>
      </c>
      <c r="AD7302" s="182">
        <v>3696</v>
      </c>
      <c r="AF7302" s="182" t="s">
        <v>12644</v>
      </c>
      <c r="AG7302" s="182" t="s">
        <v>17312</v>
      </c>
      <c r="AH7302" s="182" t="s">
        <v>2993</v>
      </c>
      <c r="AI7302" s="182" t="s">
        <v>17042</v>
      </c>
    </row>
    <row r="7303" spans="25:35" x14ac:dyDescent="0.4">
      <c r="Y7303" s="182" t="s">
        <v>12654</v>
      </c>
      <c r="Z7303" s="182">
        <v>1983</v>
      </c>
      <c r="AA7303" s="182">
        <v>8150.62</v>
      </c>
      <c r="AB7303" s="182">
        <v>240</v>
      </c>
      <c r="AC7303" s="182">
        <v>6</v>
      </c>
      <c r="AD7303" s="182">
        <v>6492</v>
      </c>
      <c r="AF7303" s="182" t="s">
        <v>12645</v>
      </c>
      <c r="AG7303" s="182" t="s">
        <v>17312</v>
      </c>
      <c r="AH7303" s="182" t="s">
        <v>2993</v>
      </c>
      <c r="AI7303" s="182" t="s">
        <v>17042</v>
      </c>
    </row>
    <row r="7304" spans="25:35" x14ac:dyDescent="0.4">
      <c r="Y7304" s="182" t="s">
        <v>12655</v>
      </c>
      <c r="Z7304" s="182">
        <v>1972</v>
      </c>
      <c r="AA7304" s="182">
        <v>5086.5</v>
      </c>
      <c r="AB7304" s="182">
        <v>166</v>
      </c>
      <c r="AC7304" s="182">
        <v>5</v>
      </c>
      <c r="AD7304" s="182">
        <v>4689.3</v>
      </c>
      <c r="AF7304" s="182" t="s">
        <v>12646</v>
      </c>
      <c r="AG7304" s="182" t="s">
        <v>17312</v>
      </c>
      <c r="AH7304" s="182" t="s">
        <v>2993</v>
      </c>
      <c r="AI7304" s="182" t="s">
        <v>17042</v>
      </c>
    </row>
    <row r="7305" spans="25:35" x14ac:dyDescent="0.4">
      <c r="Y7305" s="182" t="s">
        <v>12657</v>
      </c>
      <c r="Z7305" s="182">
        <v>1969</v>
      </c>
      <c r="AA7305" s="182">
        <v>6237.7</v>
      </c>
      <c r="AB7305" s="182">
        <v>258</v>
      </c>
      <c r="AC7305" s="182">
        <v>5</v>
      </c>
      <c r="AD7305" s="182">
        <v>5986.4</v>
      </c>
      <c r="AF7305" s="182" t="s">
        <v>12647</v>
      </c>
      <c r="AG7305" s="182" t="s">
        <v>17312</v>
      </c>
      <c r="AH7305" s="182" t="s">
        <v>2993</v>
      </c>
      <c r="AI7305" s="182" t="s">
        <v>17040</v>
      </c>
    </row>
    <row r="7306" spans="25:35" x14ac:dyDescent="0.4">
      <c r="Y7306" s="182" t="s">
        <v>12659</v>
      </c>
      <c r="Z7306" s="182">
        <v>1967</v>
      </c>
      <c r="AA7306" s="182">
        <v>3461.82</v>
      </c>
      <c r="AB7306" s="182">
        <v>106</v>
      </c>
      <c r="AC7306" s="182">
        <v>5</v>
      </c>
      <c r="AD7306" s="182">
        <v>3235.06</v>
      </c>
      <c r="AF7306" s="182" t="s">
        <v>12648</v>
      </c>
      <c r="AG7306" s="182" t="s">
        <v>17312</v>
      </c>
      <c r="AH7306" s="182" t="s">
        <v>2993</v>
      </c>
      <c r="AI7306" s="182" t="s">
        <v>17040</v>
      </c>
    </row>
    <row r="7307" spans="25:35" x14ac:dyDescent="0.4">
      <c r="Y7307" s="182" t="s">
        <v>12661</v>
      </c>
      <c r="Z7307" s="182">
        <v>1964</v>
      </c>
      <c r="AA7307" s="182">
        <v>2701.91</v>
      </c>
      <c r="AB7307" s="182">
        <v>85</v>
      </c>
      <c r="AC7307" s="182">
        <v>5</v>
      </c>
      <c r="AD7307" s="182">
        <v>2587.1</v>
      </c>
      <c r="AF7307" s="182" t="s">
        <v>12649</v>
      </c>
      <c r="AG7307" s="182" t="s">
        <v>17312</v>
      </c>
      <c r="AH7307" s="182" t="s">
        <v>2993</v>
      </c>
      <c r="AI7307" s="182" t="s">
        <v>17040</v>
      </c>
    </row>
    <row r="7308" spans="25:35" x14ac:dyDescent="0.4">
      <c r="Y7308" s="182" t="s">
        <v>12662</v>
      </c>
      <c r="Z7308" s="182">
        <v>1957</v>
      </c>
      <c r="AA7308" s="182">
        <v>4659.57</v>
      </c>
      <c r="AB7308" s="182">
        <v>117</v>
      </c>
      <c r="AC7308" s="182">
        <v>4</v>
      </c>
      <c r="AD7308" s="182">
        <v>4479.01</v>
      </c>
      <c r="AF7308" s="182" t="s">
        <v>12650</v>
      </c>
      <c r="AG7308" s="182" t="s">
        <v>17312</v>
      </c>
      <c r="AH7308" s="182" t="s">
        <v>2993</v>
      </c>
      <c r="AI7308" s="182" t="s">
        <v>17040</v>
      </c>
    </row>
    <row r="7309" spans="25:35" x14ac:dyDescent="0.4">
      <c r="Y7309" s="182" t="s">
        <v>12664</v>
      </c>
      <c r="Z7309" s="182">
        <v>1987</v>
      </c>
      <c r="AA7309" s="182">
        <v>2883.8</v>
      </c>
      <c r="AB7309" s="182">
        <v>119</v>
      </c>
      <c r="AC7309" s="182">
        <v>5</v>
      </c>
      <c r="AD7309" s="182">
        <v>2412.4</v>
      </c>
      <c r="AF7309" s="182" t="s">
        <v>12651</v>
      </c>
      <c r="AG7309" s="182" t="s">
        <v>17312</v>
      </c>
      <c r="AH7309" s="182" t="s">
        <v>2993</v>
      </c>
      <c r="AI7309" s="182" t="s">
        <v>17332</v>
      </c>
    </row>
    <row r="7310" spans="25:35" x14ac:dyDescent="0.4">
      <c r="Y7310" s="182" t="s">
        <v>12665</v>
      </c>
      <c r="Z7310" s="182">
        <v>1960</v>
      </c>
      <c r="AA7310" s="182">
        <v>2766</v>
      </c>
      <c r="AB7310" s="182">
        <v>72</v>
      </c>
      <c r="AC7310" s="182">
        <v>4</v>
      </c>
      <c r="AD7310" s="182">
        <v>2580.1999999999998</v>
      </c>
      <c r="AF7310" s="182" t="s">
        <v>2195</v>
      </c>
      <c r="AG7310" s="182" t="s">
        <v>17319</v>
      </c>
      <c r="AH7310" s="182" t="s">
        <v>2993</v>
      </c>
      <c r="AI7310" s="182" t="s">
        <v>17042</v>
      </c>
    </row>
    <row r="7311" spans="25:35" x14ac:dyDescent="0.4">
      <c r="Y7311" s="182" t="s">
        <v>12666</v>
      </c>
      <c r="Z7311" s="182">
        <v>1989</v>
      </c>
      <c r="AA7311" s="182">
        <v>7499.6</v>
      </c>
      <c r="AB7311" s="182">
        <v>139</v>
      </c>
      <c r="AC7311" s="182">
        <v>9</v>
      </c>
      <c r="AD7311" s="182">
        <v>5229.8</v>
      </c>
      <c r="AF7311" s="182" t="s">
        <v>12653</v>
      </c>
      <c r="AG7311" s="182" t="s">
        <v>17312</v>
      </c>
      <c r="AH7311" s="182" t="s">
        <v>2993</v>
      </c>
      <c r="AI7311" s="182" t="s">
        <v>17331</v>
      </c>
    </row>
    <row r="7312" spans="25:35" x14ac:dyDescent="0.4">
      <c r="Y7312" s="182" t="s">
        <v>12667</v>
      </c>
      <c r="Z7312" s="182">
        <v>1940</v>
      </c>
      <c r="AA7312" s="182">
        <v>2513.9</v>
      </c>
      <c r="AB7312" s="182">
        <v>67</v>
      </c>
      <c r="AC7312" s="182">
        <v>5</v>
      </c>
      <c r="AD7312" s="182">
        <v>2479.6</v>
      </c>
      <c r="AF7312" s="182" t="s">
        <v>12654</v>
      </c>
      <c r="AG7312" s="182" t="s">
        <v>17312</v>
      </c>
      <c r="AH7312" s="182" t="s">
        <v>2993</v>
      </c>
      <c r="AI7312" s="182" t="s">
        <v>17356</v>
      </c>
    </row>
    <row r="7313" spans="25:35" x14ac:dyDescent="0.4">
      <c r="Y7313" s="182" t="s">
        <v>12668</v>
      </c>
      <c r="Z7313" s="182">
        <v>1928</v>
      </c>
      <c r="AA7313" s="182">
        <v>584.70000000000005</v>
      </c>
      <c r="AB7313" s="182">
        <v>17</v>
      </c>
      <c r="AC7313" s="182">
        <v>2</v>
      </c>
      <c r="AD7313" s="182">
        <v>532.70000000000005</v>
      </c>
      <c r="AF7313" s="182" t="s">
        <v>12655</v>
      </c>
      <c r="AG7313" s="182" t="s">
        <v>17312</v>
      </c>
      <c r="AH7313" s="182" t="s">
        <v>2993</v>
      </c>
      <c r="AI7313" s="182" t="s">
        <v>17320</v>
      </c>
    </row>
    <row r="7314" spans="25:35" x14ac:dyDescent="0.4">
      <c r="Y7314" s="182" t="s">
        <v>12669</v>
      </c>
      <c r="Z7314" s="182">
        <v>1929</v>
      </c>
      <c r="AA7314" s="182">
        <v>475.3</v>
      </c>
      <c r="AB7314" s="182">
        <v>5</v>
      </c>
      <c r="AC7314" s="182">
        <v>2</v>
      </c>
      <c r="AD7314" s="182">
        <v>439.2</v>
      </c>
      <c r="AF7314" s="182" t="s">
        <v>12657</v>
      </c>
      <c r="AG7314" s="182" t="s">
        <v>17312</v>
      </c>
      <c r="AH7314" s="182" t="s">
        <v>2993</v>
      </c>
      <c r="AI7314" s="182" t="s">
        <v>17314</v>
      </c>
    </row>
    <row r="7315" spans="25:35" x14ac:dyDescent="0.4">
      <c r="Y7315" s="182" t="s">
        <v>12670</v>
      </c>
      <c r="Z7315" s="182">
        <v>1959</v>
      </c>
      <c r="AA7315" s="182">
        <v>894</v>
      </c>
      <c r="AB7315" s="182">
        <v>31</v>
      </c>
      <c r="AC7315" s="182">
        <v>2</v>
      </c>
      <c r="AD7315" s="182">
        <v>711.4</v>
      </c>
      <c r="AF7315" s="182" t="s">
        <v>12659</v>
      </c>
      <c r="AG7315" s="182" t="s">
        <v>17312</v>
      </c>
      <c r="AH7315" s="182" t="s">
        <v>2993</v>
      </c>
      <c r="AI7315" s="182" t="s">
        <v>17315</v>
      </c>
    </row>
    <row r="7316" spans="25:35" x14ac:dyDescent="0.4">
      <c r="Y7316" s="182" t="s">
        <v>2196</v>
      </c>
      <c r="Z7316" s="182">
        <v>1983</v>
      </c>
      <c r="AA7316" s="182">
        <v>2020.7</v>
      </c>
      <c r="AB7316" s="182">
        <v>70</v>
      </c>
      <c r="AC7316" s="182">
        <v>3</v>
      </c>
      <c r="AD7316" s="182">
        <v>1897.99</v>
      </c>
      <c r="AF7316" s="182" t="s">
        <v>12661</v>
      </c>
      <c r="AG7316" s="182" t="s">
        <v>17312</v>
      </c>
      <c r="AH7316" s="182" t="s">
        <v>2993</v>
      </c>
      <c r="AI7316" s="182" t="s">
        <v>17322</v>
      </c>
    </row>
    <row r="7317" spans="25:35" x14ac:dyDescent="0.4">
      <c r="Y7317" s="182" t="s">
        <v>12672</v>
      </c>
      <c r="Z7317" s="182">
        <v>1925</v>
      </c>
      <c r="AA7317" s="182">
        <v>347.7</v>
      </c>
      <c r="AB7317" s="182">
        <v>16</v>
      </c>
      <c r="AC7317" s="182">
        <v>2</v>
      </c>
      <c r="AD7317" s="182">
        <v>347.7</v>
      </c>
      <c r="AF7317" s="182" t="s">
        <v>12662</v>
      </c>
      <c r="AG7317" s="182" t="s">
        <v>17312</v>
      </c>
      <c r="AH7317" s="182" t="s">
        <v>2993</v>
      </c>
      <c r="AI7317" s="182" t="s">
        <v>17315</v>
      </c>
    </row>
    <row r="7318" spans="25:35" x14ac:dyDescent="0.4">
      <c r="Y7318" s="182" t="s">
        <v>12674</v>
      </c>
      <c r="Z7318" s="182">
        <v>1925</v>
      </c>
      <c r="AA7318" s="182">
        <v>345</v>
      </c>
      <c r="AB7318" s="182">
        <v>9</v>
      </c>
      <c r="AC7318" s="182">
        <v>2</v>
      </c>
      <c r="AD7318" s="182">
        <v>312.5</v>
      </c>
      <c r="AF7318" s="182" t="s">
        <v>12664</v>
      </c>
      <c r="AG7318" s="182" t="s">
        <v>17312</v>
      </c>
      <c r="AH7318" s="182" t="s">
        <v>2993</v>
      </c>
      <c r="AI7318" s="182" t="s">
        <v>17040</v>
      </c>
    </row>
    <row r="7319" spans="25:35" x14ac:dyDescent="0.4">
      <c r="Y7319" s="182" t="s">
        <v>12675</v>
      </c>
      <c r="Z7319" s="182">
        <v>1925</v>
      </c>
      <c r="AA7319" s="182">
        <v>341.7</v>
      </c>
      <c r="AB7319" s="182">
        <v>14</v>
      </c>
      <c r="AC7319" s="182">
        <v>2</v>
      </c>
      <c r="AD7319" s="182">
        <v>314.89999999999998</v>
      </c>
      <c r="AF7319" s="182" t="s">
        <v>12665</v>
      </c>
      <c r="AG7319" s="182" t="s">
        <v>17312</v>
      </c>
      <c r="AH7319" s="182" t="s">
        <v>2993</v>
      </c>
      <c r="AI7319" s="182" t="s">
        <v>17315</v>
      </c>
    </row>
    <row r="7320" spans="25:35" x14ac:dyDescent="0.4">
      <c r="Y7320" s="182" t="s">
        <v>355</v>
      </c>
      <c r="Z7320" s="182">
        <v>1950</v>
      </c>
      <c r="AA7320" s="182">
        <v>389.5</v>
      </c>
      <c r="AB7320" s="182">
        <v>18</v>
      </c>
      <c r="AC7320" s="182">
        <v>2</v>
      </c>
      <c r="AD7320" s="182">
        <v>350.2</v>
      </c>
      <c r="AF7320" s="182" t="s">
        <v>12666</v>
      </c>
      <c r="AG7320" s="182" t="s">
        <v>17312</v>
      </c>
      <c r="AH7320" s="182" t="s">
        <v>2993</v>
      </c>
      <c r="AI7320" s="182" t="s">
        <v>17040</v>
      </c>
    </row>
    <row r="7321" spans="25:35" x14ac:dyDescent="0.4">
      <c r="Y7321" s="182" t="s">
        <v>12677</v>
      </c>
      <c r="Z7321" s="182">
        <v>1927</v>
      </c>
      <c r="AA7321" s="182">
        <v>2876.9</v>
      </c>
      <c r="AB7321" s="182">
        <v>48</v>
      </c>
      <c r="AC7321" s="182">
        <v>3</v>
      </c>
      <c r="AD7321" s="182">
        <v>2822.6</v>
      </c>
      <c r="AF7321" s="182" t="s">
        <v>12667</v>
      </c>
      <c r="AG7321" s="182" t="s">
        <v>17312</v>
      </c>
      <c r="AH7321" s="182" t="s">
        <v>2993</v>
      </c>
      <c r="AI7321" s="182" t="s">
        <v>17315</v>
      </c>
    </row>
    <row r="7322" spans="25:35" x14ac:dyDescent="0.4">
      <c r="Y7322" s="182" t="s">
        <v>12678</v>
      </c>
      <c r="Z7322" s="182">
        <v>1965</v>
      </c>
      <c r="AA7322" s="182">
        <v>1312.6</v>
      </c>
      <c r="AB7322" s="182">
        <v>36</v>
      </c>
      <c r="AC7322" s="182">
        <v>1</v>
      </c>
      <c r="AD7322" s="182">
        <v>812.4</v>
      </c>
      <c r="AF7322" s="182" t="s">
        <v>12668</v>
      </c>
      <c r="AG7322" s="182" t="s">
        <v>17312</v>
      </c>
      <c r="AH7322" s="182" t="s">
        <v>2993</v>
      </c>
      <c r="AI7322" s="182" t="s">
        <v>17040</v>
      </c>
    </row>
    <row r="7323" spans="25:35" x14ac:dyDescent="0.4">
      <c r="Y7323" s="182" t="s">
        <v>12679</v>
      </c>
      <c r="Z7323" s="182">
        <v>1928</v>
      </c>
      <c r="AA7323" s="182">
        <v>3497.6</v>
      </c>
      <c r="AB7323" s="182">
        <v>124</v>
      </c>
      <c r="AC7323" s="182">
        <v>4</v>
      </c>
      <c r="AD7323" s="182">
        <v>3182.2</v>
      </c>
      <c r="AF7323" s="182" t="s">
        <v>12669</v>
      </c>
      <c r="AG7323" s="182" t="s">
        <v>17312</v>
      </c>
      <c r="AH7323" s="182" t="s">
        <v>2993</v>
      </c>
      <c r="AI7323" s="182" t="s">
        <v>17040</v>
      </c>
    </row>
    <row r="7324" spans="25:35" x14ac:dyDescent="0.4">
      <c r="Y7324" s="182" t="s">
        <v>12680</v>
      </c>
      <c r="Z7324" s="182">
        <v>1934</v>
      </c>
      <c r="AA7324" s="182">
        <v>3682</v>
      </c>
      <c r="AB7324" s="182">
        <v>109</v>
      </c>
      <c r="AC7324" s="182">
        <v>3</v>
      </c>
      <c r="AD7324" s="182">
        <v>3682</v>
      </c>
      <c r="AF7324" s="182" t="s">
        <v>12670</v>
      </c>
      <c r="AG7324" s="182" t="s">
        <v>17312</v>
      </c>
      <c r="AH7324" s="182" t="s">
        <v>2993</v>
      </c>
      <c r="AI7324" s="182" t="s">
        <v>17042</v>
      </c>
    </row>
    <row r="7325" spans="25:35" x14ac:dyDescent="0.4">
      <c r="Y7325" s="182" t="s">
        <v>342</v>
      </c>
      <c r="Z7325" s="182">
        <v>1925</v>
      </c>
      <c r="AA7325" s="182">
        <v>482.6</v>
      </c>
      <c r="AB7325" s="182">
        <v>16</v>
      </c>
      <c r="AC7325" s="182">
        <v>2</v>
      </c>
      <c r="AD7325" s="182">
        <v>440.1</v>
      </c>
      <c r="AF7325" s="182" t="s">
        <v>2196</v>
      </c>
      <c r="AG7325" s="182" t="s">
        <v>17312</v>
      </c>
      <c r="AH7325" s="182" t="s">
        <v>2993</v>
      </c>
      <c r="AI7325" s="182" t="s">
        <v>17322</v>
      </c>
    </row>
    <row r="7326" spans="25:35" x14ac:dyDescent="0.4">
      <c r="Y7326" s="182" t="s">
        <v>341</v>
      </c>
      <c r="Z7326" s="182">
        <v>1951</v>
      </c>
      <c r="AA7326" s="182">
        <v>421.1</v>
      </c>
      <c r="AB7326" s="182">
        <v>18</v>
      </c>
      <c r="AC7326" s="182">
        <v>2</v>
      </c>
      <c r="AD7326" s="182">
        <v>375.7</v>
      </c>
      <c r="AF7326" s="182" t="s">
        <v>12672</v>
      </c>
      <c r="AG7326" s="182" t="s">
        <v>17312</v>
      </c>
      <c r="AH7326" s="182" t="s">
        <v>2993</v>
      </c>
      <c r="AI7326" s="182" t="s">
        <v>17042</v>
      </c>
    </row>
    <row r="7327" spans="25:35" x14ac:dyDescent="0.4">
      <c r="Y7327" s="182" t="s">
        <v>12682</v>
      </c>
      <c r="Z7327" s="182">
        <v>1963</v>
      </c>
      <c r="AA7327" s="182">
        <v>1600.4</v>
      </c>
      <c r="AB7327" s="182">
        <v>54</v>
      </c>
      <c r="AC7327" s="182">
        <v>4</v>
      </c>
      <c r="AD7327" s="182">
        <v>1253</v>
      </c>
      <c r="AF7327" s="182" t="s">
        <v>12674</v>
      </c>
      <c r="AG7327" s="182" t="s">
        <v>17312</v>
      </c>
      <c r="AH7327" s="182" t="s">
        <v>2993</v>
      </c>
      <c r="AI7327" s="182" t="s">
        <v>17040</v>
      </c>
    </row>
    <row r="7328" spans="25:35" x14ac:dyDescent="0.4">
      <c r="Y7328" s="182" t="s">
        <v>12683</v>
      </c>
      <c r="Z7328" s="182">
        <v>1963</v>
      </c>
      <c r="AA7328" s="182">
        <v>2099.4</v>
      </c>
      <c r="AB7328" s="182">
        <v>79</v>
      </c>
      <c r="AC7328" s="182">
        <v>4</v>
      </c>
      <c r="AD7328" s="182">
        <v>1957.2</v>
      </c>
      <c r="AF7328" s="182" t="s">
        <v>12675</v>
      </c>
      <c r="AG7328" s="182" t="s">
        <v>17312</v>
      </c>
      <c r="AH7328" s="182" t="s">
        <v>2993</v>
      </c>
      <c r="AI7328" s="182" t="s">
        <v>17040</v>
      </c>
    </row>
    <row r="7329" spans="25:35" x14ac:dyDescent="0.4">
      <c r="Y7329" s="182" t="s">
        <v>12685</v>
      </c>
      <c r="Z7329" s="182">
        <v>1962</v>
      </c>
      <c r="AA7329" s="182">
        <v>1697.1</v>
      </c>
      <c r="AB7329" s="182">
        <v>38</v>
      </c>
      <c r="AC7329" s="182">
        <v>4</v>
      </c>
      <c r="AD7329" s="182">
        <v>1254.3999999999999</v>
      </c>
      <c r="AF7329" s="182" t="s">
        <v>355</v>
      </c>
      <c r="AG7329" s="182" t="s">
        <v>17312</v>
      </c>
      <c r="AH7329" s="182" t="s">
        <v>2993</v>
      </c>
      <c r="AI7329" s="182" t="s">
        <v>17042</v>
      </c>
    </row>
    <row r="7330" spans="25:35" x14ac:dyDescent="0.4">
      <c r="Y7330" s="182" t="s">
        <v>12686</v>
      </c>
      <c r="Z7330" s="182">
        <v>1964</v>
      </c>
      <c r="AA7330" s="182">
        <v>1533.5</v>
      </c>
      <c r="AB7330" s="182">
        <v>47</v>
      </c>
      <c r="AC7330" s="182">
        <v>4</v>
      </c>
      <c r="AD7330" s="182">
        <v>1287.8</v>
      </c>
      <c r="AF7330" s="182" t="s">
        <v>12677</v>
      </c>
      <c r="AG7330" s="182" t="s">
        <v>17312</v>
      </c>
      <c r="AH7330" s="182" t="s">
        <v>2993</v>
      </c>
      <c r="AI7330" s="182" t="s">
        <v>17040</v>
      </c>
    </row>
    <row r="7331" spans="25:35" x14ac:dyDescent="0.4">
      <c r="Y7331" s="182" t="s">
        <v>12687</v>
      </c>
      <c r="Z7331" s="182">
        <v>1979</v>
      </c>
      <c r="AA7331" s="182">
        <v>15136.7</v>
      </c>
      <c r="AB7331" s="182">
        <v>434</v>
      </c>
      <c r="AC7331" s="182">
        <v>5</v>
      </c>
      <c r="AD7331" s="182">
        <v>14071</v>
      </c>
      <c r="AF7331" s="182" t="s">
        <v>12678</v>
      </c>
      <c r="AG7331" s="182" t="s">
        <v>17312</v>
      </c>
      <c r="AH7331" s="182" t="s">
        <v>2993</v>
      </c>
      <c r="AI7331" s="182" t="s">
        <v>17042</v>
      </c>
    </row>
    <row r="7332" spans="25:35" x14ac:dyDescent="0.4">
      <c r="Y7332" s="182" t="s">
        <v>12689</v>
      </c>
      <c r="Z7332" s="182">
        <v>1963</v>
      </c>
      <c r="AA7332" s="182">
        <v>1530.9</v>
      </c>
      <c r="AB7332" s="182">
        <v>55</v>
      </c>
      <c r="AC7332" s="182">
        <v>4</v>
      </c>
      <c r="AD7332" s="182">
        <v>1219.7</v>
      </c>
      <c r="AF7332" s="182" t="s">
        <v>12679</v>
      </c>
      <c r="AG7332" s="182" t="s">
        <v>17312</v>
      </c>
      <c r="AH7332" s="182" t="s">
        <v>2993</v>
      </c>
      <c r="AI7332" s="182" t="s">
        <v>17331</v>
      </c>
    </row>
    <row r="7333" spans="25:35" x14ac:dyDescent="0.4">
      <c r="Y7333" s="182" t="s">
        <v>12690</v>
      </c>
      <c r="Z7333" s="182">
        <v>1968</v>
      </c>
      <c r="AA7333" s="182">
        <v>4824.2</v>
      </c>
      <c r="AB7333" s="182">
        <v>183</v>
      </c>
      <c r="AC7333" s="182">
        <v>5</v>
      </c>
      <c r="AD7333" s="182">
        <v>4428.7</v>
      </c>
      <c r="AF7333" s="182" t="s">
        <v>12680</v>
      </c>
      <c r="AG7333" s="182" t="s">
        <v>17312</v>
      </c>
      <c r="AH7333" s="182" t="s">
        <v>2993</v>
      </c>
      <c r="AI7333" s="182" t="s">
        <v>17332</v>
      </c>
    </row>
    <row r="7334" spans="25:35" x14ac:dyDescent="0.4">
      <c r="Y7334" s="182" t="s">
        <v>12691</v>
      </c>
      <c r="Z7334" s="182">
        <v>1973</v>
      </c>
      <c r="AA7334" s="182">
        <v>6280.9</v>
      </c>
      <c r="AB7334" s="182">
        <v>183</v>
      </c>
      <c r="AC7334" s="182">
        <v>5</v>
      </c>
      <c r="AD7334" s="182">
        <v>4885.8999999999996</v>
      </c>
      <c r="AF7334" s="182" t="s">
        <v>342</v>
      </c>
      <c r="AG7334" s="182" t="s">
        <v>17312</v>
      </c>
      <c r="AH7334" s="182" t="s">
        <v>2993</v>
      </c>
      <c r="AI7334" s="182" t="s">
        <v>17040</v>
      </c>
    </row>
    <row r="7335" spans="25:35" x14ac:dyDescent="0.4">
      <c r="Y7335" s="182" t="s">
        <v>12692</v>
      </c>
      <c r="Z7335" s="182">
        <v>1972</v>
      </c>
      <c r="AA7335" s="182">
        <v>4125.3</v>
      </c>
      <c r="AB7335" s="182">
        <v>182</v>
      </c>
      <c r="AC7335" s="182">
        <v>5</v>
      </c>
      <c r="AD7335" s="182">
        <v>3488</v>
      </c>
      <c r="AF7335" s="182" t="s">
        <v>341</v>
      </c>
      <c r="AG7335" s="182" t="s">
        <v>17312</v>
      </c>
      <c r="AH7335" s="182" t="s">
        <v>2993</v>
      </c>
      <c r="AI7335" s="182" t="s">
        <v>17042</v>
      </c>
    </row>
    <row r="7336" spans="25:35" x14ac:dyDescent="0.4">
      <c r="Y7336" s="182" t="s">
        <v>12694</v>
      </c>
      <c r="Z7336" s="182">
        <v>1972</v>
      </c>
      <c r="AA7336" s="182">
        <v>4125.3</v>
      </c>
      <c r="AB7336" s="182">
        <v>108</v>
      </c>
      <c r="AC7336" s="182">
        <v>5</v>
      </c>
      <c r="AD7336" s="182">
        <v>2614.6999999999998</v>
      </c>
      <c r="AF7336" s="182" t="s">
        <v>12682</v>
      </c>
      <c r="AG7336" s="182" t="s">
        <v>17312</v>
      </c>
      <c r="AH7336" s="182" t="s">
        <v>2993</v>
      </c>
      <c r="AI7336" s="182" t="s">
        <v>17042</v>
      </c>
    </row>
    <row r="7337" spans="25:35" x14ac:dyDescent="0.4">
      <c r="Y7337" s="182" t="s">
        <v>12695</v>
      </c>
      <c r="Z7337" s="182">
        <v>1965</v>
      </c>
      <c r="AA7337" s="182">
        <v>3055.5</v>
      </c>
      <c r="AB7337" s="182">
        <v>77</v>
      </c>
      <c r="AC7337" s="182">
        <v>5</v>
      </c>
      <c r="AD7337" s="182">
        <v>2878.1</v>
      </c>
      <c r="AF7337" s="182" t="s">
        <v>12683</v>
      </c>
      <c r="AG7337" s="182" t="s">
        <v>17312</v>
      </c>
      <c r="AH7337" s="182" t="s">
        <v>2993</v>
      </c>
      <c r="AI7337" s="182" t="s">
        <v>17322</v>
      </c>
    </row>
    <row r="7338" spans="25:35" x14ac:dyDescent="0.4">
      <c r="Y7338" s="182" t="s">
        <v>12696</v>
      </c>
      <c r="Z7338" s="182">
        <v>1981</v>
      </c>
      <c r="AA7338" s="182">
        <v>2620</v>
      </c>
      <c r="AB7338" s="182">
        <v>67</v>
      </c>
      <c r="AC7338" s="182">
        <v>5</v>
      </c>
      <c r="AD7338" s="182">
        <v>2531.1999999999998</v>
      </c>
      <c r="AF7338" s="182" t="s">
        <v>12685</v>
      </c>
      <c r="AG7338" s="182" t="s">
        <v>17312</v>
      </c>
      <c r="AH7338" s="182" t="s">
        <v>2993</v>
      </c>
      <c r="AI7338" s="182" t="s">
        <v>17042</v>
      </c>
    </row>
    <row r="7339" spans="25:35" x14ac:dyDescent="0.4">
      <c r="Y7339" s="182" t="s">
        <v>12697</v>
      </c>
      <c r="Z7339" s="182">
        <v>1963</v>
      </c>
      <c r="AA7339" s="182">
        <v>2993.5</v>
      </c>
      <c r="AB7339" s="182">
        <v>96</v>
      </c>
      <c r="AC7339" s="182">
        <v>4</v>
      </c>
      <c r="AD7339" s="182">
        <v>2942.4</v>
      </c>
      <c r="AF7339" s="182" t="s">
        <v>12686</v>
      </c>
      <c r="AG7339" s="182" t="s">
        <v>17312</v>
      </c>
      <c r="AH7339" s="182" t="s">
        <v>2993</v>
      </c>
      <c r="AI7339" s="182" t="s">
        <v>17042</v>
      </c>
    </row>
    <row r="7340" spans="25:35" x14ac:dyDescent="0.4">
      <c r="Y7340" s="182" t="s">
        <v>2206</v>
      </c>
      <c r="Z7340" s="182">
        <v>1964</v>
      </c>
      <c r="AA7340" s="182">
        <v>3122.5</v>
      </c>
      <c r="AB7340" s="182">
        <v>59</v>
      </c>
      <c r="AC7340" s="182">
        <v>5</v>
      </c>
      <c r="AD7340" s="182">
        <v>2944.5</v>
      </c>
      <c r="AF7340" s="182" t="s">
        <v>12687</v>
      </c>
      <c r="AG7340" s="182" t="s">
        <v>17312</v>
      </c>
      <c r="AH7340" s="182" t="s">
        <v>2993</v>
      </c>
      <c r="AI7340" s="182" t="s">
        <v>17661</v>
      </c>
    </row>
    <row r="7341" spans="25:35" x14ac:dyDescent="0.4">
      <c r="Y7341" s="182" t="s">
        <v>12698</v>
      </c>
      <c r="Z7341" s="182">
        <v>1972</v>
      </c>
      <c r="AA7341" s="182">
        <v>4032.2</v>
      </c>
      <c r="AB7341" s="182">
        <v>172</v>
      </c>
      <c r="AC7341" s="182">
        <v>5</v>
      </c>
      <c r="AD7341" s="182">
        <v>3085.1</v>
      </c>
      <c r="AF7341" s="182" t="s">
        <v>12689</v>
      </c>
      <c r="AG7341" s="182" t="s">
        <v>17312</v>
      </c>
      <c r="AH7341" s="182" t="s">
        <v>2993</v>
      </c>
      <c r="AI7341" s="182" t="s">
        <v>17042</v>
      </c>
    </row>
    <row r="7342" spans="25:35" x14ac:dyDescent="0.4">
      <c r="Y7342" s="182" t="s">
        <v>12699</v>
      </c>
      <c r="Z7342" s="182">
        <v>1971</v>
      </c>
      <c r="AA7342" s="182">
        <v>1043.99</v>
      </c>
      <c r="AB7342" s="182">
        <v>24</v>
      </c>
      <c r="AC7342" s="182">
        <v>3</v>
      </c>
      <c r="AD7342" s="182">
        <v>1014.59</v>
      </c>
      <c r="AF7342" s="182" t="s">
        <v>12690</v>
      </c>
      <c r="AG7342" s="182" t="s">
        <v>17312</v>
      </c>
      <c r="AH7342" s="182" t="s">
        <v>2993</v>
      </c>
      <c r="AI7342" s="182" t="s">
        <v>17320</v>
      </c>
    </row>
    <row r="7343" spans="25:35" x14ac:dyDescent="0.4">
      <c r="Y7343" s="182" t="s">
        <v>12700</v>
      </c>
      <c r="Z7343" s="182">
        <v>1964</v>
      </c>
      <c r="AA7343" s="182">
        <v>1347.9</v>
      </c>
      <c r="AB7343" s="182">
        <v>42</v>
      </c>
      <c r="AC7343" s="182">
        <v>4</v>
      </c>
      <c r="AD7343" s="182">
        <v>1251.5999999999999</v>
      </c>
      <c r="AF7343" s="182" t="s">
        <v>12691</v>
      </c>
      <c r="AG7343" s="182" t="s">
        <v>17312</v>
      </c>
      <c r="AH7343" s="182" t="s">
        <v>2993</v>
      </c>
      <c r="AI7343" s="182" t="s">
        <v>17320</v>
      </c>
    </row>
    <row r="7344" spans="25:35" x14ac:dyDescent="0.4">
      <c r="Y7344" s="182" t="s">
        <v>12701</v>
      </c>
      <c r="Z7344" s="182">
        <v>1968</v>
      </c>
      <c r="AA7344" s="182">
        <v>5109.2</v>
      </c>
      <c r="AB7344" s="182">
        <v>114</v>
      </c>
      <c r="AC7344" s="182">
        <v>4</v>
      </c>
      <c r="AD7344" s="182">
        <v>3648</v>
      </c>
      <c r="AF7344" s="182" t="s">
        <v>12692</v>
      </c>
      <c r="AG7344" s="182" t="s">
        <v>17312</v>
      </c>
      <c r="AH7344" s="182" t="s">
        <v>2993</v>
      </c>
      <c r="AI7344" s="182" t="s">
        <v>17315</v>
      </c>
    </row>
    <row r="7345" spans="25:35" x14ac:dyDescent="0.4">
      <c r="Y7345" s="182" t="s">
        <v>2207</v>
      </c>
      <c r="Z7345" s="182">
        <v>1968</v>
      </c>
      <c r="AA7345" s="182">
        <v>2322.21</v>
      </c>
      <c r="AB7345" s="182">
        <v>79</v>
      </c>
      <c r="AC7345" s="182">
        <v>4</v>
      </c>
      <c r="AD7345" s="182">
        <v>2176.4</v>
      </c>
      <c r="AF7345" s="182" t="s">
        <v>12694</v>
      </c>
      <c r="AG7345" s="182" t="s">
        <v>17312</v>
      </c>
      <c r="AH7345" s="182" t="s">
        <v>2993</v>
      </c>
      <c r="AI7345" s="182" t="s">
        <v>17315</v>
      </c>
    </row>
    <row r="7346" spans="25:35" x14ac:dyDescent="0.4">
      <c r="Y7346" s="182" t="s">
        <v>12702</v>
      </c>
      <c r="Z7346" s="182">
        <v>1980</v>
      </c>
      <c r="AA7346" s="182">
        <v>6007.1</v>
      </c>
      <c r="AB7346" s="182">
        <v>191</v>
      </c>
      <c r="AC7346" s="182">
        <v>5</v>
      </c>
      <c r="AD7346" s="182">
        <v>4605.2</v>
      </c>
      <c r="AF7346" s="182" t="s">
        <v>12695</v>
      </c>
      <c r="AG7346" s="182" t="s">
        <v>17312</v>
      </c>
      <c r="AH7346" s="182" t="s">
        <v>2993</v>
      </c>
      <c r="AI7346" s="182" t="s">
        <v>17322</v>
      </c>
    </row>
    <row r="7347" spans="25:35" x14ac:dyDescent="0.4">
      <c r="Y7347" s="182" t="s">
        <v>2208</v>
      </c>
      <c r="Z7347" s="182">
        <v>1981</v>
      </c>
      <c r="AA7347" s="182">
        <v>8684.1</v>
      </c>
      <c r="AB7347" s="182">
        <v>258</v>
      </c>
      <c r="AC7347" s="182">
        <v>5</v>
      </c>
      <c r="AD7347" s="182">
        <v>6443.2</v>
      </c>
      <c r="AF7347" s="182" t="s">
        <v>12696</v>
      </c>
      <c r="AG7347" s="182" t="s">
        <v>17312</v>
      </c>
      <c r="AH7347" s="182" t="s">
        <v>2993</v>
      </c>
      <c r="AI7347" s="182" t="s">
        <v>17315</v>
      </c>
    </row>
    <row r="7348" spans="25:35" x14ac:dyDescent="0.4">
      <c r="Y7348" s="182" t="s">
        <v>12703</v>
      </c>
      <c r="Z7348" s="182">
        <v>1973</v>
      </c>
      <c r="AA7348" s="182">
        <v>4874.1000000000004</v>
      </c>
      <c r="AB7348" s="182">
        <v>178</v>
      </c>
      <c r="AC7348" s="182">
        <v>5</v>
      </c>
      <c r="AD7348" s="182">
        <v>4429.8</v>
      </c>
      <c r="AF7348" s="182" t="s">
        <v>12697</v>
      </c>
      <c r="AG7348" s="182" t="s">
        <v>17312</v>
      </c>
      <c r="AH7348" s="182" t="s">
        <v>2993</v>
      </c>
      <c r="AI7348" s="182" t="s">
        <v>17315</v>
      </c>
    </row>
    <row r="7349" spans="25:35" x14ac:dyDescent="0.4">
      <c r="Y7349" s="182" t="s">
        <v>12704</v>
      </c>
      <c r="Z7349" s="182">
        <v>1972</v>
      </c>
      <c r="AA7349" s="182">
        <v>4904.2</v>
      </c>
      <c r="AB7349" s="182">
        <v>156</v>
      </c>
      <c r="AC7349" s="182">
        <v>5</v>
      </c>
      <c r="AD7349" s="182">
        <v>4504.5</v>
      </c>
      <c r="AF7349" s="182" t="s">
        <v>2206</v>
      </c>
      <c r="AG7349" s="182" t="s">
        <v>17312</v>
      </c>
      <c r="AH7349" s="182" t="s">
        <v>17662</v>
      </c>
      <c r="AI7349" s="182" t="s">
        <v>17322</v>
      </c>
    </row>
    <row r="7350" spans="25:35" x14ac:dyDescent="0.4">
      <c r="Y7350" s="182" t="s">
        <v>12705</v>
      </c>
      <c r="Z7350" s="182">
        <v>1970</v>
      </c>
      <c r="AA7350" s="182">
        <v>4829.8</v>
      </c>
      <c r="AB7350" s="182">
        <v>154</v>
      </c>
      <c r="AC7350" s="182">
        <v>5</v>
      </c>
      <c r="AD7350" s="182">
        <v>4447.8</v>
      </c>
      <c r="AF7350" s="182" t="s">
        <v>12698</v>
      </c>
      <c r="AG7350" s="182" t="s">
        <v>17312</v>
      </c>
      <c r="AH7350" s="182" t="s">
        <v>2993</v>
      </c>
      <c r="AI7350" s="182" t="s">
        <v>17322</v>
      </c>
    </row>
    <row r="7351" spans="25:35" x14ac:dyDescent="0.4">
      <c r="Y7351" s="182" t="s">
        <v>12706</v>
      </c>
      <c r="Z7351" s="182">
        <v>1930</v>
      </c>
      <c r="AA7351" s="182">
        <v>392</v>
      </c>
      <c r="AB7351" s="182">
        <v>18</v>
      </c>
      <c r="AC7351" s="182">
        <v>2</v>
      </c>
      <c r="AD7351" s="182">
        <v>392</v>
      </c>
      <c r="AF7351" s="182" t="s">
        <v>12699</v>
      </c>
      <c r="AG7351" s="182" t="s">
        <v>17312</v>
      </c>
      <c r="AH7351" s="182" t="s">
        <v>2993</v>
      </c>
      <c r="AI7351" s="182" t="s">
        <v>17040</v>
      </c>
    </row>
    <row r="7352" spans="25:35" x14ac:dyDescent="0.4">
      <c r="Y7352" s="182" t="s">
        <v>12707</v>
      </c>
      <c r="Z7352" s="182">
        <v>1962</v>
      </c>
      <c r="AA7352" s="182">
        <v>371.8</v>
      </c>
      <c r="AB7352" s="182">
        <v>12</v>
      </c>
      <c r="AC7352" s="182">
        <v>2</v>
      </c>
      <c r="AD7352" s="182">
        <v>318.2</v>
      </c>
      <c r="AF7352" s="182" t="s">
        <v>12700</v>
      </c>
      <c r="AG7352" s="182" t="s">
        <v>17312</v>
      </c>
      <c r="AH7352" s="182" t="s">
        <v>2993</v>
      </c>
      <c r="AI7352" s="182" t="s">
        <v>17042</v>
      </c>
    </row>
    <row r="7353" spans="25:35" x14ac:dyDescent="0.4">
      <c r="Y7353" s="182" t="s">
        <v>12708</v>
      </c>
      <c r="Z7353" s="182">
        <v>1966</v>
      </c>
      <c r="AA7353" s="182">
        <v>227</v>
      </c>
      <c r="AB7353" s="182">
        <v>21</v>
      </c>
      <c r="AC7353" s="182">
        <v>2</v>
      </c>
      <c r="AD7353" s="182">
        <v>227</v>
      </c>
      <c r="AF7353" s="182" t="s">
        <v>12701</v>
      </c>
      <c r="AG7353" s="182" t="s">
        <v>17312</v>
      </c>
      <c r="AH7353" s="182" t="s">
        <v>2993</v>
      </c>
      <c r="AI7353" s="182" t="s">
        <v>17315</v>
      </c>
    </row>
    <row r="7354" spans="25:35" x14ac:dyDescent="0.4">
      <c r="Y7354" s="182" t="s">
        <v>2209</v>
      </c>
      <c r="Z7354" s="182">
        <v>1935</v>
      </c>
      <c r="AA7354" s="182">
        <v>2346</v>
      </c>
      <c r="AB7354" s="182">
        <v>81</v>
      </c>
      <c r="AC7354" s="182">
        <v>3</v>
      </c>
      <c r="AD7354" s="182">
        <v>2242.9</v>
      </c>
      <c r="AF7354" s="182" t="s">
        <v>2207</v>
      </c>
      <c r="AG7354" s="182" t="s">
        <v>17312</v>
      </c>
      <c r="AH7354" s="182" t="s">
        <v>2993</v>
      </c>
      <c r="AI7354" s="182" t="s">
        <v>17322</v>
      </c>
    </row>
    <row r="7355" spans="25:35" x14ac:dyDescent="0.4">
      <c r="Y7355" s="182" t="s">
        <v>12709</v>
      </c>
      <c r="Z7355" s="182">
        <v>1964</v>
      </c>
      <c r="AA7355" s="182">
        <v>609</v>
      </c>
      <c r="AB7355" s="182">
        <v>42</v>
      </c>
      <c r="AC7355" s="182">
        <v>2</v>
      </c>
      <c r="AD7355" s="182">
        <v>559</v>
      </c>
      <c r="AF7355" s="182" t="s">
        <v>12702</v>
      </c>
      <c r="AG7355" s="182" t="s">
        <v>17312</v>
      </c>
      <c r="AH7355" s="182" t="s">
        <v>2993</v>
      </c>
      <c r="AI7355" s="182" t="s">
        <v>17320</v>
      </c>
    </row>
    <row r="7356" spans="25:35" x14ac:dyDescent="0.4">
      <c r="Y7356" s="182" t="s">
        <v>12710</v>
      </c>
      <c r="Z7356" s="182">
        <v>1964</v>
      </c>
      <c r="AA7356" s="182">
        <v>562</v>
      </c>
      <c r="AB7356" s="182">
        <v>42</v>
      </c>
      <c r="AC7356" s="182">
        <v>2</v>
      </c>
      <c r="AD7356" s="182">
        <v>562</v>
      </c>
      <c r="AF7356" s="182" t="s">
        <v>2208</v>
      </c>
      <c r="AG7356" s="182" t="s">
        <v>17312</v>
      </c>
      <c r="AH7356" s="182" t="s">
        <v>2993</v>
      </c>
      <c r="AI7356" s="182" t="s">
        <v>17326</v>
      </c>
    </row>
    <row r="7357" spans="25:35" x14ac:dyDescent="0.4">
      <c r="Y7357" s="182" t="s">
        <v>12711</v>
      </c>
      <c r="Z7357" s="182">
        <v>1985</v>
      </c>
      <c r="AA7357" s="182">
        <v>1219.5999999999999</v>
      </c>
      <c r="AB7357" s="182">
        <v>47</v>
      </c>
      <c r="AC7357" s="182">
        <v>4</v>
      </c>
      <c r="AD7357" s="182">
        <v>1111.4000000000001</v>
      </c>
      <c r="AF7357" s="182" t="s">
        <v>12703</v>
      </c>
      <c r="AG7357" s="182" t="s">
        <v>17312</v>
      </c>
      <c r="AH7357" s="182" t="s">
        <v>2993</v>
      </c>
      <c r="AI7357" s="182" t="s">
        <v>17320</v>
      </c>
    </row>
    <row r="7358" spans="25:35" x14ac:dyDescent="0.4">
      <c r="Y7358" s="182" t="s">
        <v>12712</v>
      </c>
      <c r="Z7358" s="182">
        <v>1987</v>
      </c>
      <c r="AA7358" s="182">
        <v>1242</v>
      </c>
      <c r="AB7358" s="182">
        <v>47</v>
      </c>
      <c r="AC7358" s="182">
        <v>4</v>
      </c>
      <c r="AD7358" s="182">
        <v>1121.7</v>
      </c>
      <c r="AF7358" s="182" t="s">
        <v>12704</v>
      </c>
      <c r="AG7358" s="182" t="s">
        <v>17312</v>
      </c>
      <c r="AH7358" s="182" t="s">
        <v>2993</v>
      </c>
      <c r="AI7358" s="182" t="s">
        <v>17320</v>
      </c>
    </row>
    <row r="7359" spans="25:35" x14ac:dyDescent="0.4">
      <c r="Y7359" s="182" t="s">
        <v>12713</v>
      </c>
      <c r="Z7359" s="182">
        <v>1992</v>
      </c>
      <c r="AA7359" s="182">
        <v>1737.6</v>
      </c>
      <c r="AB7359" s="182">
        <v>66</v>
      </c>
      <c r="AC7359" s="182">
        <v>5</v>
      </c>
      <c r="AD7359" s="182">
        <v>1554.3</v>
      </c>
      <c r="AF7359" s="182" t="s">
        <v>12705</v>
      </c>
      <c r="AG7359" s="182" t="s">
        <v>17312</v>
      </c>
      <c r="AH7359" s="182" t="s">
        <v>2993</v>
      </c>
      <c r="AI7359" s="182" t="s">
        <v>17320</v>
      </c>
    </row>
    <row r="7360" spans="25:35" x14ac:dyDescent="0.4">
      <c r="Y7360" s="182" t="s">
        <v>12714</v>
      </c>
      <c r="Z7360" s="182">
        <v>1930</v>
      </c>
      <c r="AA7360" s="182">
        <v>3249</v>
      </c>
      <c r="AB7360" s="182">
        <v>12</v>
      </c>
      <c r="AC7360" s="182">
        <v>4</v>
      </c>
      <c r="AD7360" s="182">
        <v>3249</v>
      </c>
      <c r="AF7360" s="182" t="s">
        <v>12706</v>
      </c>
      <c r="AG7360" s="182" t="s">
        <v>17327</v>
      </c>
      <c r="AH7360" s="182" t="s">
        <v>2993</v>
      </c>
      <c r="AI7360" s="182" t="s">
        <v>17042</v>
      </c>
    </row>
    <row r="7361" spans="25:35" x14ac:dyDescent="0.4">
      <c r="Y7361" s="182" t="s">
        <v>12715</v>
      </c>
      <c r="Z7361" s="182">
        <v>1965</v>
      </c>
      <c r="AA7361" s="182">
        <v>5183.8999999999996</v>
      </c>
      <c r="AB7361" s="182">
        <v>89</v>
      </c>
      <c r="AC7361" s="182">
        <v>5</v>
      </c>
      <c r="AD7361" s="182">
        <v>3578.4</v>
      </c>
      <c r="AF7361" s="182" t="s">
        <v>12707</v>
      </c>
      <c r="AG7361" s="182" t="s">
        <v>17312</v>
      </c>
      <c r="AH7361" s="182" t="s">
        <v>2993</v>
      </c>
      <c r="AI7361" s="182" t="s">
        <v>17040</v>
      </c>
    </row>
    <row r="7362" spans="25:35" x14ac:dyDescent="0.4">
      <c r="Y7362" s="182" t="s">
        <v>2210</v>
      </c>
      <c r="Z7362" s="182">
        <v>1930</v>
      </c>
      <c r="AA7362" s="182">
        <v>4198.2</v>
      </c>
      <c r="AB7362" s="182">
        <v>122</v>
      </c>
      <c r="AC7362" s="182">
        <v>4</v>
      </c>
      <c r="AD7362" s="182">
        <v>2960.5</v>
      </c>
      <c r="AF7362" s="182" t="s">
        <v>12708</v>
      </c>
      <c r="AG7362" s="182" t="s">
        <v>17312</v>
      </c>
      <c r="AH7362" s="182" t="s">
        <v>2993</v>
      </c>
      <c r="AI7362" s="182" t="s">
        <v>17042</v>
      </c>
    </row>
    <row r="7363" spans="25:35" x14ac:dyDescent="0.4">
      <c r="Y7363" s="182" t="s">
        <v>17260</v>
      </c>
      <c r="Z7363" s="182">
        <v>1988</v>
      </c>
      <c r="AA7363" s="182">
        <v>1116</v>
      </c>
      <c r="AB7363" s="182">
        <v>53</v>
      </c>
      <c r="AC7363" s="182">
        <v>4</v>
      </c>
      <c r="AD7363" s="182">
        <v>1116</v>
      </c>
      <c r="AF7363" s="182" t="s">
        <v>2209</v>
      </c>
      <c r="AG7363" s="182" t="s">
        <v>17312</v>
      </c>
      <c r="AH7363" s="182" t="s">
        <v>2993</v>
      </c>
      <c r="AI7363" s="182" t="s">
        <v>17315</v>
      </c>
    </row>
    <row r="7364" spans="25:35" x14ac:dyDescent="0.4">
      <c r="Y7364" s="182" t="s">
        <v>12718</v>
      </c>
      <c r="Z7364" s="182">
        <v>1990</v>
      </c>
      <c r="AA7364" s="182">
        <v>1265</v>
      </c>
      <c r="AB7364" s="182">
        <v>58</v>
      </c>
      <c r="AC7364" s="182">
        <v>4</v>
      </c>
      <c r="AD7364" s="182">
        <v>1145.5999999999999</v>
      </c>
      <c r="AF7364" s="182" t="s">
        <v>12709</v>
      </c>
      <c r="AG7364" s="182" t="s">
        <v>17312</v>
      </c>
      <c r="AH7364" s="182" t="s">
        <v>2993</v>
      </c>
      <c r="AI7364" s="182" t="s">
        <v>17042</v>
      </c>
    </row>
    <row r="7365" spans="25:35" x14ac:dyDescent="0.4">
      <c r="Y7365" s="182" t="s">
        <v>12719</v>
      </c>
      <c r="Z7365" s="182">
        <v>1951</v>
      </c>
      <c r="AA7365" s="182">
        <v>404.2</v>
      </c>
      <c r="AB7365" s="182">
        <v>15</v>
      </c>
      <c r="AC7365" s="182">
        <v>2</v>
      </c>
      <c r="AD7365" s="182">
        <v>363.7</v>
      </c>
      <c r="AF7365" s="182" t="s">
        <v>12710</v>
      </c>
      <c r="AG7365" s="182" t="s">
        <v>17312</v>
      </c>
      <c r="AH7365" s="182" t="s">
        <v>2993</v>
      </c>
      <c r="AI7365" s="182" t="s">
        <v>17042</v>
      </c>
    </row>
    <row r="7366" spans="25:35" x14ac:dyDescent="0.4">
      <c r="Y7366" s="182" t="s">
        <v>12720</v>
      </c>
      <c r="Z7366" s="182">
        <v>1967</v>
      </c>
      <c r="AA7366" s="182">
        <v>580</v>
      </c>
      <c r="AB7366" s="182">
        <v>35</v>
      </c>
      <c r="AC7366" s="182">
        <v>2</v>
      </c>
      <c r="AD7366" s="182">
        <v>580</v>
      </c>
      <c r="AF7366" s="182" t="s">
        <v>12711</v>
      </c>
      <c r="AG7366" s="182" t="s">
        <v>17312</v>
      </c>
      <c r="AH7366" s="182" t="s">
        <v>2993</v>
      </c>
      <c r="AI7366" s="182" t="s">
        <v>17042</v>
      </c>
    </row>
    <row r="7367" spans="25:35" x14ac:dyDescent="0.4">
      <c r="Y7367" s="182" t="s">
        <v>12721</v>
      </c>
      <c r="Z7367" s="182">
        <v>1963</v>
      </c>
      <c r="AA7367" s="182">
        <v>636.6</v>
      </c>
      <c r="AB7367" s="182">
        <v>27</v>
      </c>
      <c r="AC7367" s="182">
        <v>2</v>
      </c>
      <c r="AD7367" s="182">
        <v>586.4</v>
      </c>
      <c r="AF7367" s="182" t="s">
        <v>12712</v>
      </c>
      <c r="AG7367" s="182" t="s">
        <v>17312</v>
      </c>
      <c r="AH7367" s="182" t="s">
        <v>2993</v>
      </c>
      <c r="AI7367" s="182" t="s">
        <v>17042</v>
      </c>
    </row>
    <row r="7368" spans="25:35" x14ac:dyDescent="0.4">
      <c r="Y7368" s="182" t="s">
        <v>12722</v>
      </c>
      <c r="Z7368" s="182">
        <v>1970</v>
      </c>
      <c r="AA7368" s="182">
        <v>629.20000000000005</v>
      </c>
      <c r="AB7368" s="182">
        <v>28</v>
      </c>
      <c r="AC7368" s="182">
        <v>2</v>
      </c>
      <c r="AD7368" s="182">
        <v>580.79999999999995</v>
      </c>
      <c r="AF7368" s="182" t="s">
        <v>12713</v>
      </c>
      <c r="AG7368" s="182" t="s">
        <v>17312</v>
      </c>
      <c r="AH7368" s="182" t="s">
        <v>2993</v>
      </c>
      <c r="AI7368" s="182" t="s">
        <v>17042</v>
      </c>
    </row>
    <row r="7369" spans="25:35" x14ac:dyDescent="0.4">
      <c r="Y7369" s="182" t="s">
        <v>12723</v>
      </c>
      <c r="Z7369" s="182">
        <v>1964</v>
      </c>
      <c r="AA7369" s="182">
        <v>429.3</v>
      </c>
      <c r="AB7369" s="182">
        <v>21</v>
      </c>
      <c r="AC7369" s="182">
        <v>2</v>
      </c>
      <c r="AD7369" s="182">
        <v>392.1</v>
      </c>
      <c r="AF7369" s="182" t="s">
        <v>12714</v>
      </c>
      <c r="AG7369" s="182" t="s">
        <v>17312</v>
      </c>
      <c r="AH7369" s="182" t="s">
        <v>2993</v>
      </c>
      <c r="AI7369" s="182" t="s">
        <v>17042</v>
      </c>
    </row>
    <row r="7370" spans="25:35" x14ac:dyDescent="0.4">
      <c r="Y7370" s="182" t="s">
        <v>12724</v>
      </c>
      <c r="Z7370" s="182">
        <v>1964</v>
      </c>
      <c r="AA7370" s="182">
        <v>439.4</v>
      </c>
      <c r="AB7370" s="182">
        <v>17</v>
      </c>
      <c r="AC7370" s="182">
        <v>2</v>
      </c>
      <c r="AD7370" s="182">
        <v>399.7</v>
      </c>
      <c r="AF7370" s="182" t="s">
        <v>12715</v>
      </c>
      <c r="AG7370" s="182" t="s">
        <v>17312</v>
      </c>
      <c r="AH7370" s="182" t="s">
        <v>2993</v>
      </c>
      <c r="AI7370" s="182" t="s">
        <v>17322</v>
      </c>
    </row>
    <row r="7371" spans="25:35" x14ac:dyDescent="0.4">
      <c r="Y7371" s="182" t="s">
        <v>12725</v>
      </c>
      <c r="Z7371" s="182">
        <v>1971</v>
      </c>
      <c r="AA7371" s="182">
        <v>799.6</v>
      </c>
      <c r="AB7371" s="182">
        <v>22</v>
      </c>
      <c r="AC7371" s="182">
        <v>2</v>
      </c>
      <c r="AD7371" s="182">
        <v>742.1</v>
      </c>
      <c r="AF7371" s="182" t="s">
        <v>2210</v>
      </c>
      <c r="AG7371" s="182" t="s">
        <v>17312</v>
      </c>
      <c r="AH7371" s="182" t="s">
        <v>2993</v>
      </c>
      <c r="AI7371" s="182" t="s">
        <v>17331</v>
      </c>
    </row>
    <row r="7372" spans="25:35" x14ac:dyDescent="0.4">
      <c r="Y7372" s="182" t="s">
        <v>12726</v>
      </c>
      <c r="Z7372" s="182">
        <v>1969</v>
      </c>
      <c r="AA7372" s="182">
        <v>642</v>
      </c>
      <c r="AB7372" s="182">
        <v>23</v>
      </c>
      <c r="AC7372" s="182">
        <v>2</v>
      </c>
      <c r="AD7372" s="182">
        <v>594.29999999999995</v>
      </c>
      <c r="AF7372" s="182" t="s">
        <v>12717</v>
      </c>
      <c r="AG7372" s="182" t="s">
        <v>17319</v>
      </c>
      <c r="AH7372" s="182" t="s">
        <v>17663</v>
      </c>
      <c r="AI7372" s="182" t="s">
        <v>17042</v>
      </c>
    </row>
    <row r="7373" spans="25:35" x14ac:dyDescent="0.4">
      <c r="Y7373" s="182" t="s">
        <v>12727</v>
      </c>
      <c r="Z7373" s="182">
        <v>1989</v>
      </c>
      <c r="AA7373" s="182">
        <v>1248.7</v>
      </c>
      <c r="AB7373" s="182">
        <v>55</v>
      </c>
      <c r="AC7373" s="182">
        <v>4</v>
      </c>
      <c r="AD7373" s="182">
        <v>1134.5999999999999</v>
      </c>
      <c r="AF7373" s="182" t="s">
        <v>12718</v>
      </c>
      <c r="AG7373" s="182" t="s">
        <v>17319</v>
      </c>
      <c r="AH7373" s="182" t="s">
        <v>2993</v>
      </c>
      <c r="AI7373" s="182" t="s">
        <v>17042</v>
      </c>
    </row>
    <row r="7374" spans="25:35" x14ac:dyDescent="0.4">
      <c r="Y7374" s="182" t="s">
        <v>12728</v>
      </c>
      <c r="Z7374" s="182">
        <v>1990</v>
      </c>
      <c r="AA7374" s="182">
        <v>1277</v>
      </c>
      <c r="AB7374" s="182">
        <v>55</v>
      </c>
      <c r="AC7374" s="182">
        <v>4</v>
      </c>
      <c r="AD7374" s="182">
        <v>1134.3</v>
      </c>
      <c r="AF7374" s="182" t="s">
        <v>12719</v>
      </c>
      <c r="AG7374" s="182" t="s">
        <v>17312</v>
      </c>
      <c r="AH7374" s="182" t="s">
        <v>2993</v>
      </c>
      <c r="AI7374" s="182" t="s">
        <v>17042</v>
      </c>
    </row>
    <row r="7375" spans="25:35" x14ac:dyDescent="0.4">
      <c r="Y7375" s="182" t="s">
        <v>2211</v>
      </c>
      <c r="Z7375" s="182">
        <v>1987</v>
      </c>
      <c r="AA7375" s="182">
        <v>1227.5</v>
      </c>
      <c r="AB7375" s="182">
        <v>54</v>
      </c>
      <c r="AC7375" s="182">
        <v>4</v>
      </c>
      <c r="AD7375" s="182">
        <v>1115.3</v>
      </c>
      <c r="AF7375" s="182" t="s">
        <v>12720</v>
      </c>
      <c r="AG7375" s="182" t="s">
        <v>17312</v>
      </c>
      <c r="AH7375" s="182" t="s">
        <v>2993</v>
      </c>
      <c r="AI7375" s="182" t="s">
        <v>17042</v>
      </c>
    </row>
    <row r="7376" spans="25:35" x14ac:dyDescent="0.4">
      <c r="Y7376" s="182" t="s">
        <v>12729</v>
      </c>
      <c r="Z7376" s="182">
        <v>1989</v>
      </c>
      <c r="AA7376" s="182">
        <v>1244.4000000000001</v>
      </c>
      <c r="AB7376" s="182">
        <v>54</v>
      </c>
      <c r="AC7376" s="182">
        <v>4</v>
      </c>
      <c r="AD7376" s="182">
        <v>1125.8</v>
      </c>
      <c r="AF7376" s="182" t="s">
        <v>12721</v>
      </c>
      <c r="AG7376" s="182" t="s">
        <v>17312</v>
      </c>
      <c r="AH7376" s="182" t="s">
        <v>2993</v>
      </c>
      <c r="AI7376" s="182" t="s">
        <v>17042</v>
      </c>
    </row>
    <row r="7377" spans="25:35" x14ac:dyDescent="0.4">
      <c r="Y7377" s="182" t="s">
        <v>12730</v>
      </c>
      <c r="Z7377" s="182">
        <v>1989</v>
      </c>
      <c r="AA7377" s="182">
        <v>1594</v>
      </c>
      <c r="AB7377" s="182">
        <v>57</v>
      </c>
      <c r="AC7377" s="182">
        <v>4</v>
      </c>
      <c r="AD7377" s="182">
        <v>1472.7</v>
      </c>
      <c r="AF7377" s="182" t="s">
        <v>12722</v>
      </c>
      <c r="AG7377" s="182" t="s">
        <v>17312</v>
      </c>
      <c r="AH7377" s="182" t="s">
        <v>2993</v>
      </c>
      <c r="AI7377" s="182" t="s">
        <v>17042</v>
      </c>
    </row>
    <row r="7378" spans="25:35" x14ac:dyDescent="0.4">
      <c r="Y7378" s="182" t="s">
        <v>12731</v>
      </c>
      <c r="Z7378" s="182">
        <v>1995</v>
      </c>
      <c r="AA7378" s="182">
        <v>1383.5</v>
      </c>
      <c r="AB7378" s="182">
        <v>47</v>
      </c>
      <c r="AC7378" s="182">
        <v>4</v>
      </c>
      <c r="AD7378" s="182">
        <v>1249.5999999999999</v>
      </c>
      <c r="AF7378" s="182" t="s">
        <v>12723</v>
      </c>
      <c r="AG7378" s="182" t="s">
        <v>17312</v>
      </c>
      <c r="AH7378" s="182" t="s">
        <v>2993</v>
      </c>
      <c r="AI7378" s="182" t="s">
        <v>17042</v>
      </c>
    </row>
    <row r="7379" spans="25:35" x14ac:dyDescent="0.4">
      <c r="Y7379" s="182" t="s">
        <v>348</v>
      </c>
      <c r="Z7379" s="182">
        <v>1978</v>
      </c>
      <c r="AA7379" s="182">
        <v>1915.3</v>
      </c>
      <c r="AB7379" s="182">
        <v>91</v>
      </c>
      <c r="AC7379" s="182">
        <v>3</v>
      </c>
      <c r="AD7379" s="182">
        <v>1759.2</v>
      </c>
      <c r="AF7379" s="182" t="s">
        <v>12724</v>
      </c>
      <c r="AG7379" s="182" t="s">
        <v>17312</v>
      </c>
      <c r="AH7379" s="182" t="s">
        <v>2993</v>
      </c>
      <c r="AI7379" s="182" t="s">
        <v>17322</v>
      </c>
    </row>
    <row r="7380" spans="25:35" x14ac:dyDescent="0.4">
      <c r="Y7380" s="182" t="s">
        <v>12732</v>
      </c>
      <c r="Z7380" s="182">
        <v>1978</v>
      </c>
      <c r="AA7380" s="182">
        <v>974.3</v>
      </c>
      <c r="AB7380" s="182">
        <v>30</v>
      </c>
      <c r="AC7380" s="182">
        <v>2</v>
      </c>
      <c r="AD7380" s="182">
        <v>888.9</v>
      </c>
      <c r="AF7380" s="182" t="s">
        <v>12725</v>
      </c>
      <c r="AG7380" s="182" t="s">
        <v>17312</v>
      </c>
      <c r="AH7380" s="182" t="s">
        <v>2993</v>
      </c>
      <c r="AI7380" s="182" t="s">
        <v>17042</v>
      </c>
    </row>
    <row r="7381" spans="25:35" x14ac:dyDescent="0.4">
      <c r="Y7381" s="182" t="s">
        <v>12733</v>
      </c>
      <c r="Z7381" s="182">
        <v>1980</v>
      </c>
      <c r="AA7381" s="182">
        <v>2173</v>
      </c>
      <c r="AB7381" s="182">
        <v>77</v>
      </c>
      <c r="AC7381" s="182">
        <v>3</v>
      </c>
      <c r="AD7381" s="182">
        <v>2025.4</v>
      </c>
      <c r="AF7381" s="182" t="s">
        <v>12726</v>
      </c>
      <c r="AG7381" s="182" t="s">
        <v>17312</v>
      </c>
      <c r="AH7381" s="182" t="s">
        <v>2993</v>
      </c>
      <c r="AI7381" s="182" t="s">
        <v>17042</v>
      </c>
    </row>
    <row r="7382" spans="25:35" x14ac:dyDescent="0.4">
      <c r="Y7382" s="182" t="s">
        <v>12734</v>
      </c>
      <c r="Z7382" s="182">
        <v>1976</v>
      </c>
      <c r="AA7382" s="182">
        <v>768.6</v>
      </c>
      <c r="AB7382" s="182">
        <v>29</v>
      </c>
      <c r="AC7382" s="182">
        <v>2</v>
      </c>
      <c r="AD7382" s="182">
        <v>709.5</v>
      </c>
      <c r="AF7382" s="182" t="s">
        <v>12727</v>
      </c>
      <c r="AG7382" s="182" t="s">
        <v>17319</v>
      </c>
      <c r="AH7382" s="182" t="s">
        <v>2993</v>
      </c>
      <c r="AI7382" s="182" t="s">
        <v>17042</v>
      </c>
    </row>
    <row r="7383" spans="25:35" x14ac:dyDescent="0.4">
      <c r="Y7383" s="182" t="s">
        <v>12735</v>
      </c>
      <c r="Z7383" s="182">
        <v>1982</v>
      </c>
      <c r="AA7383" s="182">
        <v>2365</v>
      </c>
      <c r="AB7383" s="182">
        <v>100</v>
      </c>
      <c r="AC7383" s="182">
        <v>4</v>
      </c>
      <c r="AD7383" s="182">
        <v>2157.6</v>
      </c>
      <c r="AF7383" s="182" t="s">
        <v>12728</v>
      </c>
      <c r="AG7383" s="182" t="s">
        <v>17319</v>
      </c>
      <c r="AH7383" s="182" t="s">
        <v>2993</v>
      </c>
      <c r="AI7383" s="182" t="s">
        <v>17042</v>
      </c>
    </row>
    <row r="7384" spans="25:35" x14ac:dyDescent="0.4">
      <c r="Y7384" s="182" t="s">
        <v>12736</v>
      </c>
      <c r="Z7384" s="182">
        <v>1986</v>
      </c>
      <c r="AA7384" s="182">
        <v>2510.9</v>
      </c>
      <c r="AB7384" s="182">
        <v>115</v>
      </c>
      <c r="AC7384" s="182">
        <v>4</v>
      </c>
      <c r="AD7384" s="182">
        <v>2327.2999999999997</v>
      </c>
      <c r="AF7384" s="182" t="s">
        <v>2211</v>
      </c>
      <c r="AG7384" s="182" t="s">
        <v>17319</v>
      </c>
      <c r="AH7384" s="182" t="s">
        <v>2993</v>
      </c>
      <c r="AI7384" s="182" t="s">
        <v>17042</v>
      </c>
    </row>
    <row r="7385" spans="25:35" x14ac:dyDescent="0.4">
      <c r="Y7385" s="182" t="s">
        <v>12737</v>
      </c>
      <c r="Z7385" s="182">
        <v>1987</v>
      </c>
      <c r="AA7385" s="182">
        <v>1894.1</v>
      </c>
      <c r="AB7385" s="182">
        <v>70</v>
      </c>
      <c r="AC7385" s="182">
        <v>4</v>
      </c>
      <c r="AD7385" s="182">
        <v>1756.4</v>
      </c>
      <c r="AF7385" s="182" t="s">
        <v>12729</v>
      </c>
      <c r="AG7385" s="182" t="s">
        <v>17319</v>
      </c>
      <c r="AH7385" s="182" t="s">
        <v>2993</v>
      </c>
      <c r="AI7385" s="182" t="s">
        <v>17042</v>
      </c>
    </row>
    <row r="7386" spans="25:35" x14ac:dyDescent="0.4">
      <c r="Y7386" s="182" t="s">
        <v>12739</v>
      </c>
      <c r="Z7386" s="182">
        <v>1977</v>
      </c>
      <c r="AA7386" s="182">
        <v>1055.7</v>
      </c>
      <c r="AB7386" s="182">
        <v>36</v>
      </c>
      <c r="AC7386" s="182">
        <v>2</v>
      </c>
      <c r="AD7386" s="182">
        <v>933.5</v>
      </c>
      <c r="AF7386" s="182" t="s">
        <v>12730</v>
      </c>
      <c r="AG7386" s="182" t="s">
        <v>17312</v>
      </c>
      <c r="AH7386" s="182" t="s">
        <v>2993</v>
      </c>
      <c r="AI7386" s="182" t="s">
        <v>17042</v>
      </c>
    </row>
    <row r="7387" spans="25:35" x14ac:dyDescent="0.4">
      <c r="Y7387" s="182" t="s">
        <v>12740</v>
      </c>
      <c r="Z7387" s="182">
        <v>1993</v>
      </c>
      <c r="AA7387" s="182">
        <v>3096.7</v>
      </c>
      <c r="AB7387" s="182">
        <v>139</v>
      </c>
      <c r="AC7387" s="182">
        <v>5</v>
      </c>
      <c r="AD7387" s="182">
        <v>1649</v>
      </c>
      <c r="AF7387" s="182" t="s">
        <v>12731</v>
      </c>
      <c r="AG7387" s="182" t="s">
        <v>17319</v>
      </c>
      <c r="AH7387" s="182" t="s">
        <v>2993</v>
      </c>
      <c r="AI7387" s="182" t="s">
        <v>17042</v>
      </c>
    </row>
    <row r="7388" spans="25:35" x14ac:dyDescent="0.4">
      <c r="Y7388" s="182" t="s">
        <v>2212</v>
      </c>
      <c r="Z7388" s="182">
        <v>1984</v>
      </c>
      <c r="AA7388" s="182">
        <v>1568.41</v>
      </c>
      <c r="AB7388" s="182">
        <v>78</v>
      </c>
      <c r="AC7388" s="182">
        <v>4</v>
      </c>
      <c r="AD7388" s="182">
        <v>1512.3999999999999</v>
      </c>
      <c r="AF7388" s="182" t="s">
        <v>348</v>
      </c>
      <c r="AG7388" s="182" t="s">
        <v>17312</v>
      </c>
      <c r="AH7388" s="182" t="s">
        <v>2993</v>
      </c>
      <c r="AI7388" s="182" t="s">
        <v>17322</v>
      </c>
    </row>
    <row r="7389" spans="25:35" x14ac:dyDescent="0.4">
      <c r="Y7389" s="182" t="s">
        <v>12741</v>
      </c>
      <c r="Z7389" s="182">
        <v>1975</v>
      </c>
      <c r="AA7389" s="182">
        <v>766.2</v>
      </c>
      <c r="AB7389" s="182">
        <v>29</v>
      </c>
      <c r="AC7389" s="182">
        <v>2</v>
      </c>
      <c r="AD7389" s="182">
        <v>708.6</v>
      </c>
      <c r="AF7389" s="182" t="s">
        <v>12732</v>
      </c>
      <c r="AG7389" s="182" t="s">
        <v>17312</v>
      </c>
      <c r="AH7389" s="182" t="s">
        <v>2993</v>
      </c>
      <c r="AI7389" s="182" t="s">
        <v>17042</v>
      </c>
    </row>
    <row r="7390" spans="25:35" x14ac:dyDescent="0.4">
      <c r="Y7390" s="182" t="s">
        <v>12742</v>
      </c>
      <c r="Z7390" s="182">
        <v>1976</v>
      </c>
      <c r="AA7390" s="182">
        <v>765.3</v>
      </c>
      <c r="AB7390" s="182">
        <v>27</v>
      </c>
      <c r="AC7390" s="182">
        <v>2</v>
      </c>
      <c r="AD7390" s="182">
        <v>708</v>
      </c>
      <c r="AF7390" s="182" t="s">
        <v>12733</v>
      </c>
      <c r="AG7390" s="182" t="s">
        <v>17312</v>
      </c>
      <c r="AH7390" s="182" t="s">
        <v>2993</v>
      </c>
      <c r="AI7390" s="182" t="s">
        <v>17322</v>
      </c>
    </row>
    <row r="7391" spans="25:35" x14ac:dyDescent="0.4">
      <c r="Y7391" s="182" t="s">
        <v>2213</v>
      </c>
      <c r="Z7391" s="182">
        <v>1982</v>
      </c>
      <c r="AA7391" s="182">
        <v>3704.7</v>
      </c>
      <c r="AB7391" s="182">
        <v>120</v>
      </c>
      <c r="AC7391" s="182">
        <v>5</v>
      </c>
      <c r="AD7391" s="182">
        <v>2779</v>
      </c>
      <c r="AF7391" s="182" t="s">
        <v>12734</v>
      </c>
      <c r="AG7391" s="182" t="s">
        <v>17312</v>
      </c>
      <c r="AH7391" s="182" t="s">
        <v>2993</v>
      </c>
      <c r="AI7391" s="182" t="s">
        <v>17042</v>
      </c>
    </row>
    <row r="7392" spans="25:35" x14ac:dyDescent="0.4">
      <c r="Y7392" s="182" t="s">
        <v>12743</v>
      </c>
      <c r="Z7392" s="182">
        <v>1985</v>
      </c>
      <c r="AA7392" s="182">
        <v>3015.3</v>
      </c>
      <c r="AB7392" s="182">
        <v>127</v>
      </c>
      <c r="AC7392" s="182">
        <v>5</v>
      </c>
      <c r="AD7392" s="182">
        <v>2711.4</v>
      </c>
      <c r="AF7392" s="182" t="s">
        <v>12735</v>
      </c>
      <c r="AG7392" s="182" t="s">
        <v>17312</v>
      </c>
      <c r="AH7392" s="182" t="s">
        <v>2993</v>
      </c>
      <c r="AI7392" s="182" t="s">
        <v>17315</v>
      </c>
    </row>
    <row r="7393" spans="25:35" x14ac:dyDescent="0.4">
      <c r="Y7393" s="182" t="s">
        <v>12744</v>
      </c>
      <c r="Z7393" s="182">
        <v>1992</v>
      </c>
      <c r="AA7393" s="182">
        <v>5287.7</v>
      </c>
      <c r="AB7393" s="182">
        <v>199</v>
      </c>
      <c r="AC7393" s="182">
        <v>5</v>
      </c>
      <c r="AD7393" s="182">
        <v>3794.5</v>
      </c>
      <c r="AF7393" s="182" t="s">
        <v>12736</v>
      </c>
      <c r="AG7393" s="182" t="s">
        <v>17312</v>
      </c>
      <c r="AH7393" s="182" t="s">
        <v>2993</v>
      </c>
      <c r="AI7393" s="182" t="s">
        <v>17322</v>
      </c>
    </row>
    <row r="7394" spans="25:35" x14ac:dyDescent="0.4">
      <c r="Y7394" s="182" t="s">
        <v>352</v>
      </c>
      <c r="Z7394" s="182">
        <v>1972</v>
      </c>
      <c r="AA7394" s="182">
        <v>779.7</v>
      </c>
      <c r="AB7394" s="182">
        <v>37</v>
      </c>
      <c r="AC7394" s="182">
        <v>2</v>
      </c>
      <c r="AD7394" s="182">
        <v>723.9</v>
      </c>
      <c r="AF7394" s="182" t="s">
        <v>12737</v>
      </c>
      <c r="AG7394" s="182" t="s">
        <v>17312</v>
      </c>
      <c r="AH7394" s="182" t="s">
        <v>2993</v>
      </c>
      <c r="AI7394" s="182" t="s">
        <v>17042</v>
      </c>
    </row>
    <row r="7395" spans="25:35" x14ac:dyDescent="0.4">
      <c r="Y7395" s="182" t="s">
        <v>12745</v>
      </c>
      <c r="Z7395" s="182">
        <v>1974</v>
      </c>
      <c r="AA7395" s="182">
        <v>761</v>
      </c>
      <c r="AB7395" s="182">
        <v>37</v>
      </c>
      <c r="AC7395" s="182">
        <v>2</v>
      </c>
      <c r="AD7395" s="182">
        <v>704.8</v>
      </c>
      <c r="AF7395" s="182" t="s">
        <v>12739</v>
      </c>
      <c r="AG7395" s="182" t="s">
        <v>17312</v>
      </c>
      <c r="AH7395" s="182" t="s">
        <v>2993</v>
      </c>
      <c r="AI7395" s="182" t="s">
        <v>17322</v>
      </c>
    </row>
    <row r="7396" spans="25:35" x14ac:dyDescent="0.4">
      <c r="Y7396" s="182" t="s">
        <v>12746</v>
      </c>
      <c r="Z7396" s="182">
        <v>2009</v>
      </c>
      <c r="AA7396" s="182">
        <v>5984.3</v>
      </c>
      <c r="AB7396" s="182">
        <v>190</v>
      </c>
      <c r="AC7396" s="182">
        <v>5</v>
      </c>
      <c r="AD7396" s="182">
        <v>4066.6</v>
      </c>
      <c r="AF7396" s="182" t="s">
        <v>12740</v>
      </c>
      <c r="AG7396" s="182" t="s">
        <v>17312</v>
      </c>
      <c r="AH7396" s="182" t="s">
        <v>2993</v>
      </c>
      <c r="AI7396" s="182" t="s">
        <v>17315</v>
      </c>
    </row>
    <row r="7397" spans="25:35" x14ac:dyDescent="0.4">
      <c r="Y7397" s="182" t="s">
        <v>12747</v>
      </c>
      <c r="Z7397" s="182">
        <v>1973</v>
      </c>
      <c r="AA7397" s="182">
        <v>982</v>
      </c>
      <c r="AB7397" s="182">
        <v>42</v>
      </c>
      <c r="AC7397" s="182">
        <v>2</v>
      </c>
      <c r="AD7397" s="182">
        <v>897.5</v>
      </c>
      <c r="AF7397" s="182" t="s">
        <v>2212</v>
      </c>
      <c r="AG7397" s="182" t="s">
        <v>17312</v>
      </c>
      <c r="AH7397" s="182" t="s">
        <v>2993</v>
      </c>
      <c r="AI7397" s="182" t="s">
        <v>17040</v>
      </c>
    </row>
    <row r="7398" spans="25:35" x14ac:dyDescent="0.4">
      <c r="Y7398" s="182" t="s">
        <v>2214</v>
      </c>
      <c r="Z7398" s="182">
        <v>2003</v>
      </c>
      <c r="AA7398" s="182">
        <v>7584.4</v>
      </c>
      <c r="AB7398" s="182">
        <v>220</v>
      </c>
      <c r="AC7398" s="182">
        <v>5</v>
      </c>
      <c r="AD7398" s="182">
        <v>6299.5</v>
      </c>
      <c r="AF7398" s="182" t="s">
        <v>12741</v>
      </c>
      <c r="AG7398" s="182" t="s">
        <v>17312</v>
      </c>
      <c r="AH7398" s="182" t="s">
        <v>2993</v>
      </c>
      <c r="AI7398" s="182" t="s">
        <v>17042</v>
      </c>
    </row>
    <row r="7399" spans="25:35" x14ac:dyDescent="0.4">
      <c r="Y7399" s="182" t="s">
        <v>12748</v>
      </c>
      <c r="Z7399" s="182">
        <v>1995</v>
      </c>
      <c r="AA7399" s="182">
        <v>5158.3999999999996</v>
      </c>
      <c r="AB7399" s="182">
        <v>132</v>
      </c>
      <c r="AC7399" s="182">
        <v>5</v>
      </c>
      <c r="AD7399" s="182">
        <v>3220.5</v>
      </c>
      <c r="AF7399" s="182" t="s">
        <v>12742</v>
      </c>
      <c r="AG7399" s="182" t="s">
        <v>17312</v>
      </c>
      <c r="AH7399" s="182" t="s">
        <v>2993</v>
      </c>
      <c r="AI7399" s="182" t="s">
        <v>17042</v>
      </c>
    </row>
    <row r="7400" spans="25:35" x14ac:dyDescent="0.4">
      <c r="Y7400" s="182" t="s">
        <v>12750</v>
      </c>
      <c r="Z7400" s="182">
        <v>1990</v>
      </c>
      <c r="AA7400" s="182">
        <v>3206.8</v>
      </c>
      <c r="AB7400" s="182">
        <v>131</v>
      </c>
      <c r="AC7400" s="182">
        <v>5</v>
      </c>
      <c r="AD7400" s="182">
        <v>2838.5</v>
      </c>
      <c r="AF7400" s="182" t="s">
        <v>2213</v>
      </c>
      <c r="AG7400" s="182" t="s">
        <v>17312</v>
      </c>
      <c r="AH7400" s="182" t="s">
        <v>2993</v>
      </c>
      <c r="AI7400" s="182" t="s">
        <v>17315</v>
      </c>
    </row>
    <row r="7401" spans="25:35" x14ac:dyDescent="0.4">
      <c r="Y7401" s="182" t="s">
        <v>12752</v>
      </c>
      <c r="Z7401" s="182">
        <v>1992</v>
      </c>
      <c r="AA7401" s="182">
        <v>8730.7000000000007</v>
      </c>
      <c r="AB7401" s="182">
        <v>159</v>
      </c>
      <c r="AC7401" s="182">
        <v>9</v>
      </c>
      <c r="AD7401" s="182">
        <v>5794.3</v>
      </c>
      <c r="AF7401" s="182" t="s">
        <v>12743</v>
      </c>
      <c r="AG7401" s="182" t="s">
        <v>17312</v>
      </c>
      <c r="AH7401" s="182" t="s">
        <v>2993</v>
      </c>
      <c r="AI7401" s="182" t="s">
        <v>17315</v>
      </c>
    </row>
    <row r="7402" spans="25:35" x14ac:dyDescent="0.4">
      <c r="Y7402" s="182" t="s">
        <v>12753</v>
      </c>
      <c r="Z7402" s="182">
        <v>1994</v>
      </c>
      <c r="AA7402" s="182">
        <v>9615.7000000000007</v>
      </c>
      <c r="AB7402" s="182">
        <v>302</v>
      </c>
      <c r="AC7402" s="182">
        <v>9</v>
      </c>
      <c r="AD7402" s="182">
        <v>7076.1</v>
      </c>
      <c r="AF7402" s="182" t="s">
        <v>12744</v>
      </c>
      <c r="AG7402" s="182" t="s">
        <v>17312</v>
      </c>
      <c r="AH7402" s="182" t="s">
        <v>2993</v>
      </c>
      <c r="AI7402" s="182" t="s">
        <v>17320</v>
      </c>
    </row>
    <row r="7403" spans="25:35" x14ac:dyDescent="0.4">
      <c r="Y7403" s="182" t="s">
        <v>2215</v>
      </c>
      <c r="Z7403" s="182">
        <v>1994</v>
      </c>
      <c r="AA7403" s="182">
        <v>4969.87</v>
      </c>
      <c r="AB7403" s="182">
        <v>128</v>
      </c>
      <c r="AC7403" s="182">
        <v>5</v>
      </c>
      <c r="AD7403" s="182">
        <v>3071.3</v>
      </c>
      <c r="AF7403" s="182" t="s">
        <v>352</v>
      </c>
      <c r="AG7403" s="182" t="s">
        <v>17312</v>
      </c>
      <c r="AH7403" s="182" t="s">
        <v>2993</v>
      </c>
      <c r="AI7403" s="182" t="s">
        <v>17042</v>
      </c>
    </row>
    <row r="7404" spans="25:35" x14ac:dyDescent="0.4">
      <c r="Y7404" s="182" t="s">
        <v>2216</v>
      </c>
      <c r="Z7404" s="182">
        <v>2000</v>
      </c>
      <c r="AA7404" s="182">
        <v>3439.3</v>
      </c>
      <c r="AB7404" s="182">
        <v>97</v>
      </c>
      <c r="AC7404" s="182">
        <v>6</v>
      </c>
      <c r="AD7404" s="182">
        <v>2489.1</v>
      </c>
      <c r="AF7404" s="182" t="s">
        <v>12745</v>
      </c>
      <c r="AG7404" s="182" t="s">
        <v>17312</v>
      </c>
      <c r="AH7404" s="182" t="s">
        <v>2993</v>
      </c>
      <c r="AI7404" s="182" t="s">
        <v>17042</v>
      </c>
    </row>
    <row r="7405" spans="25:35" x14ac:dyDescent="0.4">
      <c r="Y7405" s="182" t="s">
        <v>12755</v>
      </c>
      <c r="Z7405" s="182">
        <v>1988</v>
      </c>
      <c r="AA7405" s="182">
        <v>4071.9</v>
      </c>
      <c r="AB7405" s="182">
        <v>130</v>
      </c>
      <c r="AC7405" s="182">
        <v>5</v>
      </c>
      <c r="AD7405" s="182">
        <v>3143.5</v>
      </c>
      <c r="AF7405" s="182" t="s">
        <v>12746</v>
      </c>
      <c r="AG7405" s="182" t="s">
        <v>17312</v>
      </c>
      <c r="AH7405" s="182" t="s">
        <v>2993</v>
      </c>
      <c r="AI7405" s="182" t="s">
        <v>17331</v>
      </c>
    </row>
    <row r="7406" spans="25:35" x14ac:dyDescent="0.4">
      <c r="Y7406" s="182" t="s">
        <v>12757</v>
      </c>
      <c r="Z7406" s="182">
        <v>1995</v>
      </c>
      <c r="AA7406" s="182">
        <v>7066.2</v>
      </c>
      <c r="AB7406" s="182">
        <v>161</v>
      </c>
      <c r="AC7406" s="182">
        <v>5</v>
      </c>
      <c r="AD7406" s="182">
        <v>7066.2</v>
      </c>
      <c r="AF7406" s="182" t="s">
        <v>12747</v>
      </c>
      <c r="AG7406" s="182" t="s">
        <v>17312</v>
      </c>
      <c r="AH7406" s="182" t="s">
        <v>2993</v>
      </c>
      <c r="AI7406" s="182" t="s">
        <v>17322</v>
      </c>
    </row>
    <row r="7407" spans="25:35" x14ac:dyDescent="0.4">
      <c r="Y7407" s="182" t="s">
        <v>2217</v>
      </c>
      <c r="Z7407" s="182">
        <v>1995</v>
      </c>
      <c r="AA7407" s="182">
        <v>8761.2999999999993</v>
      </c>
      <c r="AB7407" s="182">
        <v>181</v>
      </c>
      <c r="AC7407" s="182">
        <v>5</v>
      </c>
      <c r="AD7407" s="182">
        <v>5496.3</v>
      </c>
      <c r="AF7407" s="182" t="s">
        <v>2214</v>
      </c>
      <c r="AG7407" s="182" t="s">
        <v>17312</v>
      </c>
      <c r="AH7407" s="182" t="s">
        <v>2993</v>
      </c>
      <c r="AI7407" s="182" t="s">
        <v>17332</v>
      </c>
    </row>
    <row r="7408" spans="25:35" x14ac:dyDescent="0.4">
      <c r="Y7408" s="182" t="s">
        <v>12760</v>
      </c>
      <c r="Z7408" s="182">
        <v>1992</v>
      </c>
      <c r="AA7408" s="182">
        <v>9119.4</v>
      </c>
      <c r="AB7408" s="182">
        <v>268</v>
      </c>
      <c r="AC7408" s="182">
        <v>9</v>
      </c>
      <c r="AD7408" s="182">
        <v>7805.6</v>
      </c>
      <c r="AF7408" s="182" t="s">
        <v>12748</v>
      </c>
      <c r="AG7408" s="182" t="s">
        <v>17319</v>
      </c>
      <c r="AH7408" s="182" t="s">
        <v>2993</v>
      </c>
      <c r="AI7408" s="182" t="s">
        <v>17315</v>
      </c>
    </row>
    <row r="7409" spans="25:35" x14ac:dyDescent="0.4">
      <c r="Y7409" s="182" t="s">
        <v>12762</v>
      </c>
      <c r="Z7409" s="182">
        <v>1998</v>
      </c>
      <c r="AA7409" s="182">
        <v>5106.5</v>
      </c>
      <c r="AB7409" s="182">
        <v>120</v>
      </c>
      <c r="AC7409" s="182">
        <v>5</v>
      </c>
      <c r="AD7409" s="182">
        <v>3183</v>
      </c>
      <c r="AF7409" s="182" t="s">
        <v>12750</v>
      </c>
      <c r="AG7409" s="182" t="s">
        <v>17319</v>
      </c>
      <c r="AH7409" s="182" t="s">
        <v>2993</v>
      </c>
      <c r="AI7409" s="182" t="s">
        <v>17315</v>
      </c>
    </row>
    <row r="7410" spans="25:35" x14ac:dyDescent="0.4">
      <c r="Y7410" s="182" t="s">
        <v>2218</v>
      </c>
      <c r="Z7410" s="182">
        <v>1989</v>
      </c>
      <c r="AA7410" s="182">
        <v>5175.6000000000004</v>
      </c>
      <c r="AB7410" s="182">
        <v>179</v>
      </c>
      <c r="AC7410" s="182">
        <v>5</v>
      </c>
      <c r="AD7410" s="182">
        <v>3927.2</v>
      </c>
      <c r="AF7410" s="182" t="s">
        <v>12752</v>
      </c>
      <c r="AG7410" s="182" t="s">
        <v>17312</v>
      </c>
      <c r="AH7410" s="182" t="s">
        <v>2993</v>
      </c>
      <c r="AI7410" s="182" t="s">
        <v>17040</v>
      </c>
    </row>
    <row r="7411" spans="25:35" x14ac:dyDescent="0.4">
      <c r="Y7411" s="182" t="s">
        <v>12765</v>
      </c>
      <c r="Z7411" s="182">
        <v>1999</v>
      </c>
      <c r="AA7411" s="182">
        <v>2543.1999999999998</v>
      </c>
      <c r="AB7411" s="182">
        <v>49</v>
      </c>
      <c r="AC7411" s="182">
        <v>5</v>
      </c>
      <c r="AD7411" s="182">
        <v>1582.7</v>
      </c>
      <c r="AF7411" s="182" t="s">
        <v>12753</v>
      </c>
      <c r="AG7411" s="182" t="s">
        <v>17312</v>
      </c>
      <c r="AH7411" s="182" t="s">
        <v>2993</v>
      </c>
      <c r="AI7411" s="182" t="s">
        <v>17322</v>
      </c>
    </row>
    <row r="7412" spans="25:35" x14ac:dyDescent="0.4">
      <c r="Y7412" s="182" t="s">
        <v>12766</v>
      </c>
      <c r="Z7412" s="182">
        <v>1989</v>
      </c>
      <c r="AA7412" s="182">
        <v>3120</v>
      </c>
      <c r="AB7412" s="182">
        <v>116</v>
      </c>
      <c r="AC7412" s="182">
        <v>5</v>
      </c>
      <c r="AD7412" s="182">
        <v>2889.6</v>
      </c>
      <c r="AF7412" s="182" t="s">
        <v>2215</v>
      </c>
      <c r="AG7412" s="182" t="s">
        <v>17319</v>
      </c>
      <c r="AH7412" s="182" t="s">
        <v>2993</v>
      </c>
      <c r="AI7412" s="182" t="s">
        <v>17315</v>
      </c>
    </row>
    <row r="7413" spans="25:35" x14ac:dyDescent="0.4">
      <c r="Y7413" s="182" t="s">
        <v>12767</v>
      </c>
      <c r="Z7413" s="182">
        <v>1961</v>
      </c>
      <c r="AA7413" s="182">
        <v>210</v>
      </c>
      <c r="AB7413" s="182">
        <v>26</v>
      </c>
      <c r="AC7413" s="182">
        <v>2</v>
      </c>
      <c r="AD7413" s="182">
        <v>210</v>
      </c>
      <c r="AF7413" s="182" t="s">
        <v>2216</v>
      </c>
      <c r="AG7413" s="182" t="s">
        <v>17312</v>
      </c>
      <c r="AH7413" s="182" t="s">
        <v>2993</v>
      </c>
      <c r="AI7413" s="182" t="s">
        <v>17315</v>
      </c>
    </row>
    <row r="7414" spans="25:35" x14ac:dyDescent="0.4">
      <c r="Y7414" s="182" t="s">
        <v>12768</v>
      </c>
      <c r="Z7414" s="182">
        <v>1957</v>
      </c>
      <c r="AA7414" s="182">
        <v>718.8</v>
      </c>
      <c r="AB7414" s="182">
        <v>20</v>
      </c>
      <c r="AC7414" s="182">
        <v>2</v>
      </c>
      <c r="AD7414" s="182">
        <v>644.6</v>
      </c>
      <c r="AF7414" s="182" t="s">
        <v>12755</v>
      </c>
      <c r="AG7414" s="182" t="s">
        <v>17319</v>
      </c>
      <c r="AH7414" s="182" t="s">
        <v>2993</v>
      </c>
      <c r="AI7414" s="182" t="s">
        <v>17315</v>
      </c>
    </row>
    <row r="7415" spans="25:35" x14ac:dyDescent="0.4">
      <c r="Y7415" s="182" t="s">
        <v>12769</v>
      </c>
      <c r="Z7415" s="182">
        <v>1985</v>
      </c>
      <c r="AA7415" s="182">
        <v>5205.8999999999996</v>
      </c>
      <c r="AB7415" s="182">
        <v>148</v>
      </c>
      <c r="AC7415" s="182">
        <v>5</v>
      </c>
      <c r="AD7415" s="182">
        <v>3949.1</v>
      </c>
      <c r="AF7415" s="182" t="s">
        <v>12757</v>
      </c>
      <c r="AG7415" s="182" t="s">
        <v>17312</v>
      </c>
      <c r="AH7415" s="182" t="s">
        <v>2993</v>
      </c>
      <c r="AI7415" s="182" t="s">
        <v>17320</v>
      </c>
    </row>
    <row r="7416" spans="25:35" x14ac:dyDescent="0.4">
      <c r="Y7416" s="182" t="s">
        <v>12770</v>
      </c>
      <c r="Z7416" s="182">
        <v>1952</v>
      </c>
      <c r="AA7416" s="182">
        <v>649.20000000000005</v>
      </c>
      <c r="AB7416" s="182">
        <v>34</v>
      </c>
      <c r="AC7416" s="182">
        <v>2</v>
      </c>
      <c r="AD7416" s="182">
        <v>649.20000000000005</v>
      </c>
      <c r="AF7416" s="182" t="s">
        <v>2217</v>
      </c>
      <c r="AG7416" s="182" t="s">
        <v>17319</v>
      </c>
      <c r="AH7416" s="182" t="s">
        <v>2993</v>
      </c>
      <c r="AI7416" s="182" t="s">
        <v>17332</v>
      </c>
    </row>
    <row r="7417" spans="25:35" x14ac:dyDescent="0.4">
      <c r="Y7417" s="182" t="s">
        <v>12772</v>
      </c>
      <c r="Z7417" s="182">
        <v>1957</v>
      </c>
      <c r="AA7417" s="182">
        <v>718</v>
      </c>
      <c r="AB7417" s="182">
        <v>34</v>
      </c>
      <c r="AC7417" s="182">
        <v>2</v>
      </c>
      <c r="AD7417" s="182">
        <v>647.9</v>
      </c>
      <c r="AF7417" s="182" t="s">
        <v>12760</v>
      </c>
      <c r="AG7417" s="182" t="s">
        <v>17312</v>
      </c>
      <c r="AH7417" s="182" t="s">
        <v>2993</v>
      </c>
      <c r="AI7417" s="182" t="s">
        <v>17322</v>
      </c>
    </row>
    <row r="7418" spans="25:35" x14ac:dyDescent="0.4">
      <c r="Y7418" s="182" t="s">
        <v>12773</v>
      </c>
      <c r="Z7418" s="182">
        <v>1977</v>
      </c>
      <c r="AA7418" s="182">
        <v>3367.5</v>
      </c>
      <c r="AB7418" s="182">
        <v>86</v>
      </c>
      <c r="AC7418" s="182">
        <v>9</v>
      </c>
      <c r="AD7418" s="182">
        <v>3306.8</v>
      </c>
      <c r="AF7418" s="182" t="s">
        <v>12762</v>
      </c>
      <c r="AG7418" s="182" t="s">
        <v>17319</v>
      </c>
      <c r="AH7418" s="182" t="s">
        <v>2993</v>
      </c>
      <c r="AI7418" s="182" t="s">
        <v>17315</v>
      </c>
    </row>
    <row r="7419" spans="25:35" x14ac:dyDescent="0.4">
      <c r="Y7419" s="182" t="s">
        <v>12774</v>
      </c>
      <c r="Z7419" s="182">
        <v>1957</v>
      </c>
      <c r="AA7419" s="182">
        <v>616.9</v>
      </c>
      <c r="AB7419" s="182">
        <v>24</v>
      </c>
      <c r="AC7419" s="182">
        <v>2</v>
      </c>
      <c r="AD7419" s="182">
        <v>572</v>
      </c>
      <c r="AF7419" s="182" t="s">
        <v>2218</v>
      </c>
      <c r="AG7419" s="182" t="s">
        <v>17319</v>
      </c>
      <c r="AH7419" s="182" t="s">
        <v>2993</v>
      </c>
      <c r="AI7419" s="182" t="s">
        <v>17331</v>
      </c>
    </row>
    <row r="7420" spans="25:35" x14ac:dyDescent="0.4">
      <c r="Y7420" s="182" t="s">
        <v>12775</v>
      </c>
      <c r="Z7420" s="182">
        <v>1975</v>
      </c>
      <c r="AA7420" s="182">
        <v>6438.7</v>
      </c>
      <c r="AB7420" s="182">
        <v>175</v>
      </c>
      <c r="AC7420" s="182">
        <v>5</v>
      </c>
      <c r="AD7420" s="182">
        <v>5065.1000000000004</v>
      </c>
      <c r="AF7420" s="182" t="s">
        <v>12765</v>
      </c>
      <c r="AG7420" s="182" t="s">
        <v>17319</v>
      </c>
      <c r="AH7420" s="182" t="s">
        <v>2993</v>
      </c>
      <c r="AI7420" s="182" t="s">
        <v>17042</v>
      </c>
    </row>
    <row r="7421" spans="25:35" x14ac:dyDescent="0.4">
      <c r="Y7421" s="182" t="s">
        <v>12776</v>
      </c>
      <c r="Z7421" s="182">
        <v>1983</v>
      </c>
      <c r="AA7421" s="182">
        <v>6579.7</v>
      </c>
      <c r="AB7421" s="182">
        <v>162</v>
      </c>
      <c r="AC7421" s="182">
        <v>10</v>
      </c>
      <c r="AD7421" s="182">
        <v>5091.3</v>
      </c>
      <c r="AF7421" s="182" t="s">
        <v>12766</v>
      </c>
      <c r="AG7421" s="182" t="s">
        <v>17319</v>
      </c>
      <c r="AH7421" s="182" t="s">
        <v>2993</v>
      </c>
      <c r="AI7421" s="182" t="s">
        <v>17315</v>
      </c>
    </row>
    <row r="7422" spans="25:35" x14ac:dyDescent="0.4">
      <c r="Y7422" s="182" t="s">
        <v>12778</v>
      </c>
      <c r="Z7422" s="182">
        <v>1985</v>
      </c>
      <c r="AA7422" s="182">
        <v>4749.1000000000004</v>
      </c>
      <c r="AB7422" s="182">
        <v>165</v>
      </c>
      <c r="AC7422" s="182">
        <v>9</v>
      </c>
      <c r="AD7422" s="182">
        <v>3301.2</v>
      </c>
      <c r="AF7422" s="182" t="s">
        <v>12767</v>
      </c>
      <c r="AG7422" s="182" t="s">
        <v>17327</v>
      </c>
      <c r="AH7422" s="182" t="s">
        <v>2993</v>
      </c>
      <c r="AI7422" s="182" t="s">
        <v>17042</v>
      </c>
    </row>
    <row r="7423" spans="25:35" x14ac:dyDescent="0.4">
      <c r="Y7423" s="182" t="s">
        <v>12779</v>
      </c>
      <c r="Z7423" s="182">
        <v>1988</v>
      </c>
      <c r="AA7423" s="182">
        <v>5775.9</v>
      </c>
      <c r="AB7423" s="182">
        <v>192</v>
      </c>
      <c r="AC7423" s="182">
        <v>9</v>
      </c>
      <c r="AD7423" s="182">
        <v>3771.2</v>
      </c>
      <c r="AF7423" s="182" t="s">
        <v>12768</v>
      </c>
      <c r="AG7423" s="182" t="s">
        <v>17312</v>
      </c>
      <c r="AH7423" s="182" t="s">
        <v>2993</v>
      </c>
      <c r="AI7423" s="182" t="s">
        <v>17042</v>
      </c>
    </row>
    <row r="7424" spans="25:35" x14ac:dyDescent="0.4">
      <c r="Y7424" s="182" t="s">
        <v>12780</v>
      </c>
      <c r="Z7424" s="182">
        <v>1975</v>
      </c>
      <c r="AA7424" s="182">
        <v>2599</v>
      </c>
      <c r="AB7424" s="182">
        <v>90</v>
      </c>
      <c r="AC7424" s="182">
        <v>5</v>
      </c>
      <c r="AD7424" s="182">
        <v>2599</v>
      </c>
      <c r="AF7424" s="182" t="s">
        <v>12769</v>
      </c>
      <c r="AG7424" s="182" t="s">
        <v>17319</v>
      </c>
      <c r="AH7424" s="182" t="s">
        <v>2993</v>
      </c>
      <c r="AI7424" s="182" t="s">
        <v>17331</v>
      </c>
    </row>
    <row r="7425" spans="25:35" x14ac:dyDescent="0.4">
      <c r="Y7425" s="182" t="s">
        <v>12782</v>
      </c>
      <c r="Z7425" s="182">
        <v>1976</v>
      </c>
      <c r="AA7425" s="182">
        <v>8182.38</v>
      </c>
      <c r="AB7425" s="182">
        <v>241</v>
      </c>
      <c r="AC7425" s="182">
        <v>5</v>
      </c>
      <c r="AD7425" s="182">
        <v>6240.1</v>
      </c>
      <c r="AF7425" s="182" t="s">
        <v>12770</v>
      </c>
      <c r="AG7425" s="182" t="s">
        <v>17312</v>
      </c>
      <c r="AH7425" s="182" t="s">
        <v>2993</v>
      </c>
      <c r="AI7425" s="182" t="s">
        <v>17042</v>
      </c>
    </row>
    <row r="7426" spans="25:35" x14ac:dyDescent="0.4">
      <c r="Y7426" s="182" t="s">
        <v>12783</v>
      </c>
      <c r="Z7426" s="182">
        <v>1983</v>
      </c>
      <c r="AA7426" s="182">
        <v>6147.8</v>
      </c>
      <c r="AB7426" s="182">
        <v>126</v>
      </c>
      <c r="AC7426" s="182">
        <v>9</v>
      </c>
      <c r="AD7426" s="182">
        <v>3397</v>
      </c>
      <c r="AF7426" s="182" t="s">
        <v>12772</v>
      </c>
      <c r="AG7426" s="182" t="s">
        <v>17312</v>
      </c>
      <c r="AH7426" s="182" t="s">
        <v>2993</v>
      </c>
      <c r="AI7426" s="182" t="s">
        <v>17042</v>
      </c>
    </row>
    <row r="7427" spans="25:35" x14ac:dyDescent="0.4">
      <c r="Y7427" s="182" t="s">
        <v>12784</v>
      </c>
      <c r="Z7427" s="182">
        <v>1986</v>
      </c>
      <c r="AA7427" s="182">
        <v>3832</v>
      </c>
      <c r="AB7427" s="182">
        <v>136</v>
      </c>
      <c r="AC7427" s="182">
        <v>9</v>
      </c>
      <c r="AD7427" s="182">
        <v>3415.3</v>
      </c>
      <c r="AF7427" s="182" t="s">
        <v>12773</v>
      </c>
      <c r="AG7427" s="182" t="s">
        <v>17312</v>
      </c>
      <c r="AH7427" s="182" t="s">
        <v>2993</v>
      </c>
      <c r="AI7427" s="182" t="s">
        <v>17040</v>
      </c>
    </row>
    <row r="7428" spans="25:35" x14ac:dyDescent="0.4">
      <c r="Y7428" s="182" t="s">
        <v>12785</v>
      </c>
      <c r="Z7428" s="182">
        <v>1979</v>
      </c>
      <c r="AA7428" s="182">
        <v>6431.5</v>
      </c>
      <c r="AB7428" s="182">
        <v>130</v>
      </c>
      <c r="AC7428" s="182">
        <v>9</v>
      </c>
      <c r="AD7428" s="182">
        <v>4136.2</v>
      </c>
      <c r="AF7428" s="182" t="s">
        <v>12774</v>
      </c>
      <c r="AG7428" s="182" t="s">
        <v>17312</v>
      </c>
      <c r="AH7428" s="182" t="s">
        <v>2993</v>
      </c>
      <c r="AI7428" s="182" t="s">
        <v>17042</v>
      </c>
    </row>
    <row r="7429" spans="25:35" x14ac:dyDescent="0.4">
      <c r="Y7429" s="182" t="s">
        <v>12786</v>
      </c>
      <c r="Z7429" s="182">
        <v>1969</v>
      </c>
      <c r="AA7429" s="182">
        <v>2754</v>
      </c>
      <c r="AB7429" s="182">
        <v>107</v>
      </c>
      <c r="AC7429" s="182">
        <v>5</v>
      </c>
      <c r="AD7429" s="182">
        <v>2245</v>
      </c>
      <c r="AF7429" s="182" t="s">
        <v>12775</v>
      </c>
      <c r="AG7429" s="182" t="s">
        <v>17312</v>
      </c>
      <c r="AH7429" s="182" t="s">
        <v>2993</v>
      </c>
      <c r="AI7429" s="182" t="s">
        <v>17320</v>
      </c>
    </row>
    <row r="7430" spans="25:35" x14ac:dyDescent="0.4">
      <c r="Y7430" s="182" t="s">
        <v>12788</v>
      </c>
      <c r="Z7430" s="182">
        <v>1969</v>
      </c>
      <c r="AA7430" s="182">
        <v>3480</v>
      </c>
      <c r="AB7430" s="182">
        <v>88</v>
      </c>
      <c r="AC7430" s="182">
        <v>5</v>
      </c>
      <c r="AD7430" s="182">
        <v>3480</v>
      </c>
      <c r="AF7430" s="182" t="s">
        <v>12776</v>
      </c>
      <c r="AG7430" s="182" t="s">
        <v>17312</v>
      </c>
      <c r="AH7430" s="182" t="s">
        <v>2993</v>
      </c>
      <c r="AI7430" s="182" t="s">
        <v>17040</v>
      </c>
    </row>
    <row r="7431" spans="25:35" x14ac:dyDescent="0.4">
      <c r="Y7431" s="182" t="s">
        <v>12789</v>
      </c>
      <c r="Z7431" s="182">
        <v>1974</v>
      </c>
      <c r="AA7431" s="182">
        <v>4910.2</v>
      </c>
      <c r="AB7431" s="182">
        <v>190</v>
      </c>
      <c r="AC7431" s="182">
        <v>5</v>
      </c>
      <c r="AD7431" s="182">
        <v>4572.6000000000004</v>
      </c>
      <c r="AF7431" s="182" t="s">
        <v>12778</v>
      </c>
      <c r="AG7431" s="182" t="s">
        <v>17312</v>
      </c>
      <c r="AH7431" s="182" t="s">
        <v>2993</v>
      </c>
      <c r="AI7431" s="182" t="s">
        <v>17040</v>
      </c>
    </row>
    <row r="7432" spans="25:35" x14ac:dyDescent="0.4">
      <c r="Y7432" s="182" t="s">
        <v>12790</v>
      </c>
      <c r="Z7432" s="182">
        <v>1975</v>
      </c>
      <c r="AA7432" s="182">
        <v>8131.4</v>
      </c>
      <c r="AB7432" s="182">
        <v>165</v>
      </c>
      <c r="AC7432" s="182">
        <v>5</v>
      </c>
      <c r="AD7432" s="182">
        <v>5505.8</v>
      </c>
      <c r="AF7432" s="182" t="s">
        <v>12779</v>
      </c>
      <c r="AG7432" s="182" t="s">
        <v>17312</v>
      </c>
      <c r="AH7432" s="182" t="s">
        <v>2993</v>
      </c>
      <c r="AI7432" s="182" t="s">
        <v>17040</v>
      </c>
    </row>
    <row r="7433" spans="25:35" x14ac:dyDescent="0.4">
      <c r="Y7433" s="182" t="s">
        <v>12791</v>
      </c>
      <c r="Z7433" s="182">
        <v>1967</v>
      </c>
      <c r="AA7433" s="182">
        <v>3460</v>
      </c>
      <c r="AB7433" s="182">
        <v>182</v>
      </c>
      <c r="AC7433" s="182">
        <v>5</v>
      </c>
      <c r="AD7433" s="182">
        <v>2605.4</v>
      </c>
      <c r="AF7433" s="182" t="s">
        <v>12780</v>
      </c>
      <c r="AG7433" s="182" t="s">
        <v>17312</v>
      </c>
      <c r="AH7433" s="182" t="s">
        <v>2993</v>
      </c>
      <c r="AI7433" s="182" t="s">
        <v>17315</v>
      </c>
    </row>
    <row r="7434" spans="25:35" x14ac:dyDescent="0.4">
      <c r="Y7434" s="182" t="s">
        <v>12792</v>
      </c>
      <c r="Z7434" s="182">
        <v>1966</v>
      </c>
      <c r="AA7434" s="182">
        <v>3369.5</v>
      </c>
      <c r="AB7434" s="182">
        <v>116</v>
      </c>
      <c r="AC7434" s="182">
        <v>5</v>
      </c>
      <c r="AD7434" s="182">
        <v>3131.9</v>
      </c>
      <c r="AF7434" s="182" t="s">
        <v>12782</v>
      </c>
      <c r="AG7434" s="182" t="s">
        <v>17319</v>
      </c>
      <c r="AH7434" s="182" t="s">
        <v>2993</v>
      </c>
      <c r="AI7434" s="182" t="s">
        <v>17314</v>
      </c>
    </row>
    <row r="7435" spans="25:35" x14ac:dyDescent="0.4">
      <c r="Y7435" s="182" t="s">
        <v>12793</v>
      </c>
      <c r="Z7435" s="182">
        <v>1968</v>
      </c>
      <c r="AA7435" s="182">
        <v>3460</v>
      </c>
      <c r="AB7435" s="182">
        <v>182</v>
      </c>
      <c r="AC7435" s="182">
        <v>5</v>
      </c>
      <c r="AD7435" s="182">
        <v>2681.7</v>
      </c>
      <c r="AF7435" s="182" t="s">
        <v>12783</v>
      </c>
      <c r="AG7435" s="182" t="s">
        <v>17312</v>
      </c>
      <c r="AH7435" s="182" t="s">
        <v>2993</v>
      </c>
      <c r="AI7435" s="182" t="s">
        <v>17040</v>
      </c>
    </row>
    <row r="7436" spans="25:35" x14ac:dyDescent="0.4">
      <c r="Y7436" s="182" t="s">
        <v>12794</v>
      </c>
      <c r="Z7436" s="182">
        <v>1966</v>
      </c>
      <c r="AA7436" s="182">
        <v>2641.2</v>
      </c>
      <c r="AB7436" s="182">
        <v>80</v>
      </c>
      <c r="AC7436" s="182">
        <v>5</v>
      </c>
      <c r="AD7436" s="182">
        <v>2202.6</v>
      </c>
      <c r="AF7436" s="182" t="s">
        <v>12784</v>
      </c>
      <c r="AG7436" s="182" t="s">
        <v>17312</v>
      </c>
      <c r="AH7436" s="182" t="s">
        <v>2993</v>
      </c>
      <c r="AI7436" s="182" t="s">
        <v>17040</v>
      </c>
    </row>
    <row r="7437" spans="25:35" x14ac:dyDescent="0.4">
      <c r="Y7437" s="182" t="s">
        <v>12795</v>
      </c>
      <c r="Z7437" s="182">
        <v>1982</v>
      </c>
      <c r="AA7437" s="182">
        <v>2182.6</v>
      </c>
      <c r="AB7437" s="182">
        <v>73</v>
      </c>
      <c r="AC7437" s="182">
        <v>5</v>
      </c>
      <c r="AD7437" s="182">
        <v>1955.1</v>
      </c>
      <c r="AF7437" s="182" t="s">
        <v>12785</v>
      </c>
      <c r="AG7437" s="182" t="s">
        <v>17312</v>
      </c>
      <c r="AH7437" s="182" t="s">
        <v>2993</v>
      </c>
      <c r="AI7437" s="182" t="s">
        <v>17040</v>
      </c>
    </row>
    <row r="7438" spans="25:35" x14ac:dyDescent="0.4">
      <c r="Y7438" s="182" t="s">
        <v>12796</v>
      </c>
      <c r="Z7438" s="182">
        <v>1967</v>
      </c>
      <c r="AA7438" s="182">
        <v>5187</v>
      </c>
      <c r="AB7438" s="182">
        <v>144</v>
      </c>
      <c r="AC7438" s="182">
        <v>5</v>
      </c>
      <c r="AD7438" s="182">
        <v>4071.5</v>
      </c>
      <c r="AF7438" s="182" t="s">
        <v>12786</v>
      </c>
      <c r="AG7438" s="182" t="s">
        <v>17312</v>
      </c>
      <c r="AH7438" s="182" t="s">
        <v>2993</v>
      </c>
      <c r="AI7438" s="182" t="s">
        <v>17315</v>
      </c>
    </row>
    <row r="7439" spans="25:35" x14ac:dyDescent="0.4">
      <c r="Y7439" s="182" t="s">
        <v>12797</v>
      </c>
      <c r="Z7439" s="182">
        <v>1968</v>
      </c>
      <c r="AA7439" s="182">
        <v>8742.4</v>
      </c>
      <c r="AB7439" s="182">
        <v>248</v>
      </c>
      <c r="AC7439" s="182">
        <v>5</v>
      </c>
      <c r="AD7439" s="182">
        <v>4746.3</v>
      </c>
      <c r="AF7439" s="182" t="s">
        <v>12788</v>
      </c>
      <c r="AG7439" s="182" t="s">
        <v>17312</v>
      </c>
      <c r="AH7439" s="182" t="s">
        <v>2993</v>
      </c>
      <c r="AI7439" s="182" t="s">
        <v>17315</v>
      </c>
    </row>
    <row r="7440" spans="25:35" x14ac:dyDescent="0.4">
      <c r="Y7440" s="182" t="s">
        <v>12798</v>
      </c>
      <c r="Z7440" s="182">
        <v>1972</v>
      </c>
      <c r="AA7440" s="182">
        <v>3499.9</v>
      </c>
      <c r="AB7440" s="182">
        <v>99</v>
      </c>
      <c r="AC7440" s="182">
        <v>5</v>
      </c>
      <c r="AD7440" s="182">
        <v>2626.4</v>
      </c>
      <c r="AF7440" s="182" t="s">
        <v>12789</v>
      </c>
      <c r="AG7440" s="182" t="s">
        <v>17319</v>
      </c>
      <c r="AH7440" s="182" t="s">
        <v>2993</v>
      </c>
      <c r="AI7440" s="182" t="s">
        <v>17320</v>
      </c>
    </row>
    <row r="7441" spans="25:35" x14ac:dyDescent="0.4">
      <c r="Y7441" s="182" t="s">
        <v>12800</v>
      </c>
      <c r="Z7441" s="182">
        <v>1974</v>
      </c>
      <c r="AA7441" s="182">
        <v>5854.3</v>
      </c>
      <c r="AB7441" s="182">
        <v>196</v>
      </c>
      <c r="AC7441" s="182">
        <v>5</v>
      </c>
      <c r="AD7441" s="182">
        <v>4484.2</v>
      </c>
      <c r="AF7441" s="182" t="s">
        <v>12790</v>
      </c>
      <c r="AG7441" s="182" t="s">
        <v>17312</v>
      </c>
      <c r="AH7441" s="182" t="s">
        <v>2993</v>
      </c>
      <c r="AI7441" s="182" t="s">
        <v>17320</v>
      </c>
    </row>
    <row r="7442" spans="25:35" x14ac:dyDescent="0.4">
      <c r="Y7442" s="182" t="s">
        <v>12801</v>
      </c>
      <c r="Z7442" s="182">
        <v>1975</v>
      </c>
      <c r="AA7442" s="182">
        <v>4857.8500000000004</v>
      </c>
      <c r="AB7442" s="182">
        <v>181</v>
      </c>
      <c r="AC7442" s="182">
        <v>5</v>
      </c>
      <c r="AD7442" s="182">
        <v>4471.05</v>
      </c>
      <c r="AF7442" s="182" t="s">
        <v>12791</v>
      </c>
      <c r="AG7442" s="182" t="s">
        <v>17312</v>
      </c>
      <c r="AH7442" s="182" t="s">
        <v>2993</v>
      </c>
      <c r="AI7442" s="182" t="s">
        <v>17315</v>
      </c>
    </row>
    <row r="7443" spans="25:35" x14ac:dyDescent="0.4">
      <c r="Y7443" s="182" t="s">
        <v>12802</v>
      </c>
      <c r="Z7443" s="182">
        <v>1984</v>
      </c>
      <c r="AA7443" s="182">
        <v>3464</v>
      </c>
      <c r="AB7443" s="182">
        <v>123</v>
      </c>
      <c r="AC7443" s="182">
        <v>9</v>
      </c>
      <c r="AD7443" s="182">
        <v>3338</v>
      </c>
      <c r="AF7443" s="182" t="s">
        <v>12792</v>
      </c>
      <c r="AG7443" s="182" t="s">
        <v>17312</v>
      </c>
      <c r="AH7443" s="182" t="s">
        <v>2993</v>
      </c>
      <c r="AI7443" s="182" t="s">
        <v>17315</v>
      </c>
    </row>
    <row r="7444" spans="25:35" x14ac:dyDescent="0.4">
      <c r="Y7444" s="182" t="s">
        <v>12804</v>
      </c>
      <c r="Z7444" s="182">
        <v>1977</v>
      </c>
      <c r="AA7444" s="182">
        <v>3800.7</v>
      </c>
      <c r="AB7444" s="182">
        <v>129</v>
      </c>
      <c r="AC7444" s="182">
        <v>5</v>
      </c>
      <c r="AD7444" s="182">
        <v>3617.8</v>
      </c>
      <c r="AF7444" s="182" t="s">
        <v>12793</v>
      </c>
      <c r="AG7444" s="182" t="s">
        <v>17312</v>
      </c>
      <c r="AH7444" s="182" t="s">
        <v>2993</v>
      </c>
      <c r="AI7444" s="182" t="s">
        <v>17315</v>
      </c>
    </row>
    <row r="7445" spans="25:35" x14ac:dyDescent="0.4">
      <c r="Y7445" s="182" t="s">
        <v>12805</v>
      </c>
      <c r="Z7445" s="182">
        <v>1961</v>
      </c>
      <c r="AA7445" s="182">
        <v>302.8</v>
      </c>
      <c r="AB7445" s="182">
        <v>7</v>
      </c>
      <c r="AC7445" s="182">
        <v>2</v>
      </c>
      <c r="AD7445" s="182">
        <v>267.10000000000002</v>
      </c>
      <c r="AF7445" s="182" t="s">
        <v>12794</v>
      </c>
      <c r="AG7445" s="182" t="s">
        <v>17312</v>
      </c>
      <c r="AH7445" s="182" t="s">
        <v>2993</v>
      </c>
      <c r="AI7445" s="182" t="s">
        <v>17322</v>
      </c>
    </row>
    <row r="7446" spans="25:35" x14ac:dyDescent="0.4">
      <c r="Y7446" s="182" t="s">
        <v>12806</v>
      </c>
      <c r="Z7446" s="182">
        <v>1979</v>
      </c>
      <c r="AA7446" s="182">
        <v>5036.8</v>
      </c>
      <c r="AB7446" s="182">
        <v>160</v>
      </c>
      <c r="AC7446" s="182">
        <v>5</v>
      </c>
      <c r="AD7446" s="182">
        <v>3840.1</v>
      </c>
      <c r="AF7446" s="182" t="s">
        <v>12795</v>
      </c>
      <c r="AG7446" s="182" t="s">
        <v>17312</v>
      </c>
      <c r="AH7446" s="182" t="s">
        <v>2993</v>
      </c>
      <c r="AI7446" s="182" t="s">
        <v>17322</v>
      </c>
    </row>
    <row r="7447" spans="25:35" x14ac:dyDescent="0.4">
      <c r="Y7447" s="182" t="s">
        <v>12807</v>
      </c>
      <c r="Z7447" s="182">
        <v>1965</v>
      </c>
      <c r="AA7447" s="182">
        <v>4167.3999999999996</v>
      </c>
      <c r="AB7447" s="182">
        <v>98</v>
      </c>
      <c r="AC7447" s="182">
        <v>5</v>
      </c>
      <c r="AD7447" s="182">
        <v>4167.3999999999996</v>
      </c>
      <c r="AF7447" s="182" t="s">
        <v>12796</v>
      </c>
      <c r="AG7447" s="182" t="s">
        <v>17312</v>
      </c>
      <c r="AH7447" s="182" t="s">
        <v>2993</v>
      </c>
      <c r="AI7447" s="182" t="s">
        <v>17331</v>
      </c>
    </row>
    <row r="7448" spans="25:35" x14ac:dyDescent="0.4">
      <c r="Y7448" s="182" t="s">
        <v>12808</v>
      </c>
      <c r="Z7448" s="182">
        <v>1977</v>
      </c>
      <c r="AA7448" s="182">
        <v>4975.8</v>
      </c>
      <c r="AB7448" s="182">
        <v>160</v>
      </c>
      <c r="AC7448" s="182">
        <v>5</v>
      </c>
      <c r="AD7448" s="182">
        <v>3834.4</v>
      </c>
      <c r="AF7448" s="182" t="s">
        <v>12797</v>
      </c>
      <c r="AG7448" s="182" t="s">
        <v>17312</v>
      </c>
      <c r="AH7448" s="182" t="s">
        <v>2993</v>
      </c>
      <c r="AI7448" s="182" t="s">
        <v>17314</v>
      </c>
    </row>
    <row r="7449" spans="25:35" x14ac:dyDescent="0.4">
      <c r="Y7449" s="182" t="s">
        <v>12809</v>
      </c>
      <c r="Z7449" s="182">
        <v>1966</v>
      </c>
      <c r="AA7449" s="182">
        <v>2605</v>
      </c>
      <c r="AB7449" s="182">
        <v>99</v>
      </c>
      <c r="AC7449" s="182">
        <v>5</v>
      </c>
      <c r="AD7449" s="182">
        <v>2605</v>
      </c>
      <c r="AF7449" s="182" t="s">
        <v>12798</v>
      </c>
      <c r="AG7449" s="182" t="s">
        <v>17312</v>
      </c>
      <c r="AH7449" s="182" t="s">
        <v>2993</v>
      </c>
      <c r="AI7449" s="182" t="s">
        <v>17315</v>
      </c>
    </row>
    <row r="7450" spans="25:35" x14ac:dyDescent="0.4">
      <c r="Y7450" s="182" t="s">
        <v>12810</v>
      </c>
      <c r="Z7450" s="182">
        <v>1978</v>
      </c>
      <c r="AA7450" s="182">
        <v>5017.8</v>
      </c>
      <c r="AB7450" s="182">
        <v>146</v>
      </c>
      <c r="AC7450" s="182">
        <v>5</v>
      </c>
      <c r="AD7450" s="182">
        <v>3830.4</v>
      </c>
      <c r="AF7450" s="182" t="s">
        <v>12800</v>
      </c>
      <c r="AG7450" s="182" t="s">
        <v>17312</v>
      </c>
      <c r="AH7450" s="182" t="s">
        <v>2993</v>
      </c>
      <c r="AI7450" s="182" t="s">
        <v>17320</v>
      </c>
    </row>
    <row r="7451" spans="25:35" x14ac:dyDescent="0.4">
      <c r="Y7451" s="182" t="s">
        <v>12811</v>
      </c>
      <c r="Z7451" s="182">
        <v>1966</v>
      </c>
      <c r="AA7451" s="182">
        <v>2609</v>
      </c>
      <c r="AB7451" s="182">
        <v>70</v>
      </c>
      <c r="AC7451" s="182">
        <v>5</v>
      </c>
      <c r="AD7451" s="182">
        <v>2608.1999999999998</v>
      </c>
      <c r="AF7451" s="182" t="s">
        <v>12801</v>
      </c>
      <c r="AG7451" s="182" t="s">
        <v>17312</v>
      </c>
      <c r="AH7451" s="182" t="s">
        <v>2993</v>
      </c>
      <c r="AI7451" s="182" t="s">
        <v>17320</v>
      </c>
    </row>
    <row r="7452" spans="25:35" x14ac:dyDescent="0.4">
      <c r="Y7452" s="182" t="s">
        <v>12812</v>
      </c>
      <c r="Z7452" s="182">
        <v>2006</v>
      </c>
      <c r="AA7452" s="182">
        <v>4506.3999999999996</v>
      </c>
      <c r="AB7452" s="182">
        <v>60</v>
      </c>
      <c r="AC7452" s="182">
        <v>6</v>
      </c>
      <c r="AD7452" s="182">
        <v>3918.1</v>
      </c>
      <c r="AF7452" s="182" t="s">
        <v>12802</v>
      </c>
      <c r="AG7452" s="182" t="s">
        <v>17312</v>
      </c>
      <c r="AH7452" s="182" t="s">
        <v>2993</v>
      </c>
      <c r="AI7452" s="182" t="s">
        <v>17040</v>
      </c>
    </row>
    <row r="7453" spans="25:35" x14ac:dyDescent="0.4">
      <c r="Y7453" s="182" t="s">
        <v>12813</v>
      </c>
      <c r="Z7453" s="182">
        <v>1977</v>
      </c>
      <c r="AA7453" s="182">
        <v>4178.6000000000004</v>
      </c>
      <c r="AB7453" s="182">
        <v>138</v>
      </c>
      <c r="AC7453" s="182">
        <v>5</v>
      </c>
      <c r="AD7453" s="182">
        <v>3178.5</v>
      </c>
      <c r="AF7453" s="182" t="s">
        <v>12804</v>
      </c>
      <c r="AG7453" s="182" t="s">
        <v>17312</v>
      </c>
      <c r="AH7453" s="182" t="s">
        <v>2993</v>
      </c>
      <c r="AI7453" s="182" t="s">
        <v>17315</v>
      </c>
    </row>
    <row r="7454" spans="25:35" x14ac:dyDescent="0.4">
      <c r="Y7454" s="182" t="s">
        <v>12815</v>
      </c>
      <c r="Z7454" s="182">
        <v>1981</v>
      </c>
      <c r="AA7454" s="182">
        <v>5819.5</v>
      </c>
      <c r="AB7454" s="182">
        <v>188</v>
      </c>
      <c r="AC7454" s="182">
        <v>5</v>
      </c>
      <c r="AD7454" s="182">
        <v>4491.3</v>
      </c>
      <c r="AF7454" s="182" t="s">
        <v>12805</v>
      </c>
      <c r="AG7454" s="182" t="s">
        <v>17312</v>
      </c>
      <c r="AH7454" s="182" t="s">
        <v>2993</v>
      </c>
      <c r="AI7454" s="182" t="s">
        <v>17040</v>
      </c>
    </row>
    <row r="7455" spans="25:35" x14ac:dyDescent="0.4">
      <c r="Y7455" s="182" t="s">
        <v>12817</v>
      </c>
      <c r="Z7455" s="182">
        <v>1978</v>
      </c>
      <c r="AA7455" s="182">
        <v>2613</v>
      </c>
      <c r="AB7455" s="182">
        <v>70</v>
      </c>
      <c r="AC7455" s="182">
        <v>5</v>
      </c>
      <c r="AD7455" s="182">
        <v>2611.1</v>
      </c>
      <c r="AF7455" s="182" t="s">
        <v>12806</v>
      </c>
      <c r="AG7455" s="182" t="s">
        <v>17319</v>
      </c>
      <c r="AH7455" s="182" t="s">
        <v>2993</v>
      </c>
      <c r="AI7455" s="182" t="s">
        <v>17331</v>
      </c>
    </row>
    <row r="7456" spans="25:35" x14ac:dyDescent="0.4">
      <c r="Y7456" s="182" t="s">
        <v>12818</v>
      </c>
      <c r="Z7456" s="182">
        <v>1950</v>
      </c>
      <c r="AA7456" s="182">
        <v>847.8</v>
      </c>
      <c r="AB7456" s="182">
        <v>20</v>
      </c>
      <c r="AC7456" s="182">
        <v>3</v>
      </c>
      <c r="AD7456" s="182">
        <v>766.9</v>
      </c>
      <c r="AF7456" s="182" t="s">
        <v>12807</v>
      </c>
      <c r="AG7456" s="182" t="s">
        <v>17312</v>
      </c>
      <c r="AH7456" s="182" t="s">
        <v>2993</v>
      </c>
      <c r="AI7456" s="182" t="s">
        <v>17315</v>
      </c>
    </row>
    <row r="7457" spans="25:35" x14ac:dyDescent="0.4">
      <c r="Y7457" s="182" t="s">
        <v>12819</v>
      </c>
      <c r="Z7457" s="182">
        <v>1980</v>
      </c>
      <c r="AA7457" s="182">
        <v>5939</v>
      </c>
      <c r="AB7457" s="182">
        <v>228</v>
      </c>
      <c r="AC7457" s="182">
        <v>5</v>
      </c>
      <c r="AD7457" s="182">
        <v>4509.8</v>
      </c>
      <c r="AF7457" s="182" t="s">
        <v>12808</v>
      </c>
      <c r="AG7457" s="182" t="s">
        <v>17319</v>
      </c>
      <c r="AH7457" s="182" t="s">
        <v>2993</v>
      </c>
      <c r="AI7457" s="182" t="s">
        <v>17331</v>
      </c>
    </row>
    <row r="7458" spans="25:35" x14ac:dyDescent="0.4">
      <c r="Y7458" s="182" t="s">
        <v>12820</v>
      </c>
      <c r="Z7458" s="182">
        <v>1967</v>
      </c>
      <c r="AA7458" s="182">
        <v>4137.3999999999996</v>
      </c>
      <c r="AB7458" s="182">
        <v>182</v>
      </c>
      <c r="AC7458" s="182">
        <v>5</v>
      </c>
      <c r="AD7458" s="182">
        <v>2611</v>
      </c>
      <c r="AF7458" s="182" t="s">
        <v>12809</v>
      </c>
      <c r="AG7458" s="182" t="s">
        <v>17312</v>
      </c>
      <c r="AH7458" s="182" t="s">
        <v>2993</v>
      </c>
      <c r="AI7458" s="182" t="s">
        <v>17315</v>
      </c>
    </row>
    <row r="7459" spans="25:35" x14ac:dyDescent="0.4">
      <c r="Y7459" s="182" t="s">
        <v>17261</v>
      </c>
      <c r="Z7459" s="182">
        <v>1977</v>
      </c>
      <c r="AA7459" s="182">
        <v>4564.8</v>
      </c>
      <c r="AB7459" s="182">
        <v>260</v>
      </c>
      <c r="AC7459" s="182">
        <v>5</v>
      </c>
      <c r="AD7459" s="182">
        <v>3857.3</v>
      </c>
      <c r="AF7459" s="182" t="s">
        <v>12810</v>
      </c>
      <c r="AG7459" s="182" t="s">
        <v>17319</v>
      </c>
      <c r="AH7459" s="182" t="s">
        <v>2993</v>
      </c>
      <c r="AI7459" s="182" t="s">
        <v>17331</v>
      </c>
    </row>
    <row r="7460" spans="25:35" x14ac:dyDescent="0.4">
      <c r="Y7460" s="182" t="s">
        <v>12823</v>
      </c>
      <c r="Z7460" s="182">
        <v>1967</v>
      </c>
      <c r="AA7460" s="182">
        <v>1711.7</v>
      </c>
      <c r="AB7460" s="182">
        <v>60</v>
      </c>
      <c r="AC7460" s="182">
        <v>5</v>
      </c>
      <c r="AD7460" s="182">
        <v>1589</v>
      </c>
      <c r="AF7460" s="182" t="s">
        <v>12811</v>
      </c>
      <c r="AG7460" s="182" t="s">
        <v>17312</v>
      </c>
      <c r="AH7460" s="182" t="s">
        <v>2993</v>
      </c>
      <c r="AI7460" s="182" t="s">
        <v>17315</v>
      </c>
    </row>
    <row r="7461" spans="25:35" x14ac:dyDescent="0.4">
      <c r="Y7461" s="182" t="s">
        <v>12824</v>
      </c>
      <c r="Z7461" s="182">
        <v>1967</v>
      </c>
      <c r="AA7461" s="182">
        <v>3473.3</v>
      </c>
      <c r="AB7461" s="182">
        <v>87</v>
      </c>
      <c r="AC7461" s="182">
        <v>5</v>
      </c>
      <c r="AD7461" s="182">
        <v>2615.4</v>
      </c>
      <c r="AF7461" s="182" t="s">
        <v>12812</v>
      </c>
      <c r="AG7461" s="182" t="s">
        <v>17312</v>
      </c>
      <c r="AH7461" s="182" t="s">
        <v>2993</v>
      </c>
      <c r="AI7461" s="182" t="s">
        <v>17322</v>
      </c>
    </row>
    <row r="7462" spans="25:35" x14ac:dyDescent="0.4">
      <c r="Y7462" s="182" t="s">
        <v>2219</v>
      </c>
      <c r="Z7462" s="182">
        <v>1984</v>
      </c>
      <c r="AA7462" s="182">
        <v>3141.8</v>
      </c>
      <c r="AB7462" s="182">
        <v>110</v>
      </c>
      <c r="AC7462" s="182">
        <v>5</v>
      </c>
      <c r="AD7462" s="182">
        <v>2800.4</v>
      </c>
      <c r="AF7462" s="182" t="s">
        <v>12813</v>
      </c>
      <c r="AG7462" s="182" t="s">
        <v>17312</v>
      </c>
      <c r="AH7462" s="182" t="s">
        <v>2993</v>
      </c>
      <c r="AI7462" s="182" t="s">
        <v>17315</v>
      </c>
    </row>
    <row r="7463" spans="25:35" x14ac:dyDescent="0.4">
      <c r="Y7463" s="182" t="s">
        <v>12825</v>
      </c>
      <c r="Z7463" s="182">
        <v>1937</v>
      </c>
      <c r="AA7463" s="182">
        <v>2458</v>
      </c>
      <c r="AB7463" s="182">
        <v>56</v>
      </c>
      <c r="AC7463" s="182">
        <v>4</v>
      </c>
      <c r="AD7463" s="182">
        <v>2458</v>
      </c>
      <c r="AF7463" s="182" t="s">
        <v>12815</v>
      </c>
      <c r="AG7463" s="182" t="s">
        <v>17312</v>
      </c>
      <c r="AH7463" s="182" t="s">
        <v>2993</v>
      </c>
      <c r="AI7463" s="182" t="s">
        <v>17320</v>
      </c>
    </row>
    <row r="7464" spans="25:35" x14ac:dyDescent="0.4">
      <c r="Y7464" s="182" t="s">
        <v>12826</v>
      </c>
      <c r="Z7464" s="182">
        <v>1965</v>
      </c>
      <c r="AA7464" s="182">
        <v>400</v>
      </c>
      <c r="AB7464" s="182">
        <v>23</v>
      </c>
      <c r="AC7464" s="182">
        <v>2</v>
      </c>
      <c r="AD7464" s="182">
        <v>400</v>
      </c>
      <c r="AF7464" s="182" t="s">
        <v>12817</v>
      </c>
      <c r="AG7464" s="182" t="s">
        <v>17312</v>
      </c>
      <c r="AH7464" s="182" t="s">
        <v>2993</v>
      </c>
      <c r="AI7464" s="182" t="s">
        <v>17315</v>
      </c>
    </row>
    <row r="7465" spans="25:35" x14ac:dyDescent="0.4">
      <c r="Y7465" s="182" t="s">
        <v>12827</v>
      </c>
      <c r="Z7465" s="182">
        <v>1989</v>
      </c>
      <c r="AA7465" s="182">
        <v>2392.1</v>
      </c>
      <c r="AB7465" s="182">
        <v>48</v>
      </c>
      <c r="AC7465" s="182">
        <v>4</v>
      </c>
      <c r="AD7465" s="182">
        <v>1572.3</v>
      </c>
      <c r="AF7465" s="182" t="s">
        <v>12818</v>
      </c>
      <c r="AG7465" s="182" t="s">
        <v>17312</v>
      </c>
      <c r="AH7465" s="182" t="s">
        <v>2993</v>
      </c>
      <c r="AI7465" s="182" t="s">
        <v>17042</v>
      </c>
    </row>
    <row r="7466" spans="25:35" x14ac:dyDescent="0.4">
      <c r="Y7466" s="182" t="s">
        <v>12829</v>
      </c>
      <c r="Z7466" s="182">
        <v>1989</v>
      </c>
      <c r="AA7466" s="182">
        <v>2421.1</v>
      </c>
      <c r="AB7466" s="182">
        <v>62</v>
      </c>
      <c r="AC7466" s="182">
        <v>4</v>
      </c>
      <c r="AD7466" s="182">
        <v>1586.4</v>
      </c>
      <c r="AF7466" s="182" t="s">
        <v>12819</v>
      </c>
      <c r="AG7466" s="182" t="s">
        <v>17312</v>
      </c>
      <c r="AH7466" s="182" t="s">
        <v>2993</v>
      </c>
      <c r="AI7466" s="182" t="s">
        <v>17320</v>
      </c>
    </row>
    <row r="7467" spans="25:35" x14ac:dyDescent="0.4">
      <c r="Y7467" s="182" t="s">
        <v>12830</v>
      </c>
      <c r="Z7467" s="182">
        <v>1990</v>
      </c>
      <c r="AA7467" s="182">
        <v>2181.5</v>
      </c>
      <c r="AB7467" s="182">
        <v>42</v>
      </c>
      <c r="AC7467" s="182">
        <v>4</v>
      </c>
      <c r="AD7467" s="182">
        <v>1389.7</v>
      </c>
      <c r="AF7467" s="182" t="s">
        <v>12820</v>
      </c>
      <c r="AG7467" s="182" t="s">
        <v>17312</v>
      </c>
      <c r="AH7467" s="182" t="s">
        <v>2993</v>
      </c>
      <c r="AI7467" s="182" t="s">
        <v>17315</v>
      </c>
    </row>
    <row r="7468" spans="25:35" x14ac:dyDescent="0.4">
      <c r="Y7468" s="182" t="s">
        <v>12831</v>
      </c>
      <c r="Z7468" s="182">
        <v>1993</v>
      </c>
      <c r="AA7468" s="182">
        <v>2230.1</v>
      </c>
      <c r="AB7468" s="182">
        <v>45</v>
      </c>
      <c r="AC7468" s="182">
        <v>4</v>
      </c>
      <c r="AD7468" s="182">
        <v>1226.0999999999999</v>
      </c>
      <c r="AF7468" s="182" t="s">
        <v>12821</v>
      </c>
      <c r="AG7468" s="182" t="s">
        <v>17312</v>
      </c>
      <c r="AH7468" s="182" t="s">
        <v>2993</v>
      </c>
      <c r="AI7468" s="182" t="s">
        <v>17320</v>
      </c>
    </row>
    <row r="7469" spans="25:35" x14ac:dyDescent="0.4">
      <c r="Y7469" s="182" t="s">
        <v>12832</v>
      </c>
      <c r="Z7469" s="182">
        <v>1991</v>
      </c>
      <c r="AA7469" s="182">
        <v>2006.8</v>
      </c>
      <c r="AB7469" s="182">
        <v>51</v>
      </c>
      <c r="AC7469" s="182">
        <v>4</v>
      </c>
      <c r="AD7469" s="182">
        <v>1130.2</v>
      </c>
      <c r="AF7469" s="182" t="s">
        <v>12823</v>
      </c>
      <c r="AG7469" s="182" t="s">
        <v>17312</v>
      </c>
      <c r="AH7469" s="182" t="s">
        <v>2993</v>
      </c>
      <c r="AI7469" s="182" t="s">
        <v>17042</v>
      </c>
    </row>
    <row r="7470" spans="25:35" x14ac:dyDescent="0.4">
      <c r="Y7470" s="182" t="s">
        <v>12834</v>
      </c>
      <c r="Z7470" s="182">
        <v>1995</v>
      </c>
      <c r="AA7470" s="182">
        <v>1875.86</v>
      </c>
      <c r="AB7470" s="182">
        <v>85</v>
      </c>
      <c r="AC7470" s="182">
        <v>3</v>
      </c>
      <c r="AD7470" s="182">
        <v>1875.86</v>
      </c>
      <c r="AF7470" s="182" t="s">
        <v>12824</v>
      </c>
      <c r="AG7470" s="182" t="s">
        <v>17312</v>
      </c>
      <c r="AH7470" s="182" t="s">
        <v>2993</v>
      </c>
      <c r="AI7470" s="182" t="s">
        <v>17315</v>
      </c>
    </row>
    <row r="7471" spans="25:35" x14ac:dyDescent="0.4">
      <c r="Y7471" s="182" t="s">
        <v>12835</v>
      </c>
      <c r="Z7471" s="182">
        <v>1998</v>
      </c>
      <c r="AA7471" s="182">
        <v>4571.7</v>
      </c>
      <c r="AB7471" s="182">
        <v>102</v>
      </c>
      <c r="AC7471" s="182">
        <v>5</v>
      </c>
      <c r="AD7471" s="182">
        <v>3051.5</v>
      </c>
      <c r="AF7471" s="182" t="s">
        <v>2219</v>
      </c>
      <c r="AG7471" s="182" t="s">
        <v>17319</v>
      </c>
      <c r="AH7471" s="182" t="s">
        <v>2993</v>
      </c>
      <c r="AI7471" s="182" t="s">
        <v>17315</v>
      </c>
    </row>
    <row r="7472" spans="25:35" x14ac:dyDescent="0.4">
      <c r="Y7472" s="182" t="s">
        <v>12837</v>
      </c>
      <c r="Z7472" s="182">
        <v>1959</v>
      </c>
      <c r="AA7472" s="182">
        <v>1454</v>
      </c>
      <c r="AB7472" s="182">
        <v>54</v>
      </c>
      <c r="AC7472" s="182">
        <v>2</v>
      </c>
      <c r="AD7472" s="182">
        <v>1186.8</v>
      </c>
      <c r="AF7472" s="182" t="s">
        <v>12825</v>
      </c>
      <c r="AG7472" s="182" t="s">
        <v>17312</v>
      </c>
      <c r="AH7472" s="182" t="s">
        <v>2993</v>
      </c>
      <c r="AI7472" s="182" t="s">
        <v>17322</v>
      </c>
    </row>
    <row r="7473" spans="25:35" x14ac:dyDescent="0.4">
      <c r="Y7473" s="182" t="s">
        <v>2220</v>
      </c>
      <c r="Z7473" s="182">
        <v>1956</v>
      </c>
      <c r="AA7473" s="182">
        <v>1010.2</v>
      </c>
      <c r="AB7473" s="182">
        <v>33</v>
      </c>
      <c r="AC7473" s="182">
        <v>2</v>
      </c>
      <c r="AD7473" s="182">
        <v>894.8</v>
      </c>
      <c r="AF7473" s="182" t="s">
        <v>12826</v>
      </c>
      <c r="AG7473" s="182" t="s">
        <v>17312</v>
      </c>
      <c r="AH7473" s="182" t="s">
        <v>2993</v>
      </c>
      <c r="AI7473" s="182" t="s">
        <v>17042</v>
      </c>
    </row>
    <row r="7474" spans="25:35" x14ac:dyDescent="0.4">
      <c r="Y7474" s="182" t="s">
        <v>2221</v>
      </c>
      <c r="Z7474" s="182">
        <v>1956</v>
      </c>
      <c r="AA7474" s="182">
        <v>716.2</v>
      </c>
      <c r="AB7474" s="182">
        <v>25</v>
      </c>
      <c r="AC7474" s="182">
        <v>2</v>
      </c>
      <c r="AD7474" s="182">
        <v>645</v>
      </c>
      <c r="AF7474" s="182" t="s">
        <v>12827</v>
      </c>
      <c r="AG7474" s="182" t="s">
        <v>17319</v>
      </c>
      <c r="AH7474" s="182" t="s">
        <v>2993</v>
      </c>
      <c r="AI7474" s="182" t="s">
        <v>17042</v>
      </c>
    </row>
    <row r="7475" spans="25:35" x14ac:dyDescent="0.4">
      <c r="Y7475" s="182" t="s">
        <v>12838</v>
      </c>
      <c r="Z7475" s="182">
        <v>1953</v>
      </c>
      <c r="AA7475" s="182">
        <v>410.5</v>
      </c>
      <c r="AB7475" s="182">
        <v>20</v>
      </c>
      <c r="AC7475" s="182">
        <v>2</v>
      </c>
      <c r="AD7475" s="182">
        <v>367.9</v>
      </c>
      <c r="AF7475" s="182" t="s">
        <v>12829</v>
      </c>
      <c r="AG7475" s="182" t="s">
        <v>17319</v>
      </c>
      <c r="AH7475" s="182" t="s">
        <v>2993</v>
      </c>
      <c r="AI7475" s="182" t="s">
        <v>17042</v>
      </c>
    </row>
    <row r="7476" spans="25:35" x14ac:dyDescent="0.4">
      <c r="Y7476" s="182" t="s">
        <v>2222</v>
      </c>
      <c r="Z7476" s="182">
        <v>1954</v>
      </c>
      <c r="AA7476" s="182">
        <v>419.1</v>
      </c>
      <c r="AB7476" s="182">
        <v>26</v>
      </c>
      <c r="AC7476" s="182">
        <v>2</v>
      </c>
      <c r="AD7476" s="182">
        <v>377.2</v>
      </c>
      <c r="AF7476" s="182" t="s">
        <v>12830</v>
      </c>
      <c r="AG7476" s="182" t="s">
        <v>17319</v>
      </c>
      <c r="AH7476" s="182" t="s">
        <v>2993</v>
      </c>
      <c r="AI7476" s="182" t="s">
        <v>17042</v>
      </c>
    </row>
    <row r="7477" spans="25:35" x14ac:dyDescent="0.4">
      <c r="Y7477" s="182" t="s">
        <v>12839</v>
      </c>
      <c r="Z7477" s="182">
        <v>1953</v>
      </c>
      <c r="AA7477" s="182">
        <v>755.8</v>
      </c>
      <c r="AB7477" s="182">
        <v>20</v>
      </c>
      <c r="AC7477" s="182">
        <v>2</v>
      </c>
      <c r="AD7477" s="182">
        <v>690.5</v>
      </c>
      <c r="AF7477" s="182" t="s">
        <v>12831</v>
      </c>
      <c r="AG7477" s="182" t="s">
        <v>17319</v>
      </c>
      <c r="AH7477" s="182" t="s">
        <v>2993</v>
      </c>
      <c r="AI7477" s="182" t="s">
        <v>17042</v>
      </c>
    </row>
    <row r="7478" spans="25:35" x14ac:dyDescent="0.4">
      <c r="Y7478" s="182" t="s">
        <v>2223</v>
      </c>
      <c r="Z7478" s="182">
        <v>1954</v>
      </c>
      <c r="AA7478" s="182">
        <v>425</v>
      </c>
      <c r="AB7478" s="182">
        <v>22</v>
      </c>
      <c r="AC7478" s="182">
        <v>2</v>
      </c>
      <c r="AD7478" s="182">
        <v>380</v>
      </c>
      <c r="AF7478" s="182" t="s">
        <v>12832</v>
      </c>
      <c r="AG7478" s="182" t="s">
        <v>17319</v>
      </c>
      <c r="AH7478" s="182" t="s">
        <v>2993</v>
      </c>
      <c r="AI7478" s="182" t="s">
        <v>17042</v>
      </c>
    </row>
    <row r="7479" spans="25:35" x14ac:dyDescent="0.4">
      <c r="Y7479" s="182" t="s">
        <v>12840</v>
      </c>
      <c r="Z7479" s="182">
        <v>1953</v>
      </c>
      <c r="AA7479" s="182">
        <v>417.4</v>
      </c>
      <c r="AB7479" s="182">
        <v>15</v>
      </c>
      <c r="AC7479" s="182">
        <v>2</v>
      </c>
      <c r="AD7479" s="182">
        <v>374.5</v>
      </c>
      <c r="AF7479" s="182" t="s">
        <v>12834</v>
      </c>
      <c r="AG7479" s="182" t="s">
        <v>17312</v>
      </c>
      <c r="AH7479" s="182" t="s">
        <v>2993</v>
      </c>
      <c r="AI7479" s="182" t="s">
        <v>17322</v>
      </c>
    </row>
    <row r="7480" spans="25:35" x14ac:dyDescent="0.4">
      <c r="Y7480" s="182" t="s">
        <v>12841</v>
      </c>
      <c r="Z7480" s="182">
        <v>1953</v>
      </c>
      <c r="AA7480" s="182">
        <v>427.1</v>
      </c>
      <c r="AB7480" s="182">
        <v>22</v>
      </c>
      <c r="AC7480" s="182">
        <v>2</v>
      </c>
      <c r="AD7480" s="182">
        <v>383.3</v>
      </c>
      <c r="AF7480" s="182" t="s">
        <v>12835</v>
      </c>
      <c r="AG7480" s="182" t="s">
        <v>17319</v>
      </c>
      <c r="AH7480" s="182" t="s">
        <v>2993</v>
      </c>
      <c r="AI7480" s="182" t="s">
        <v>17332</v>
      </c>
    </row>
    <row r="7481" spans="25:35" x14ac:dyDescent="0.4">
      <c r="Y7481" s="182" t="s">
        <v>12842</v>
      </c>
      <c r="Z7481" s="182">
        <v>1971</v>
      </c>
      <c r="AA7481" s="182">
        <v>1160</v>
      </c>
      <c r="AB7481" s="182">
        <v>53</v>
      </c>
      <c r="AC7481" s="182">
        <v>3</v>
      </c>
      <c r="AD7481" s="182">
        <v>1073</v>
      </c>
      <c r="AF7481" s="182" t="s">
        <v>12837</v>
      </c>
      <c r="AG7481" s="182" t="s">
        <v>17312</v>
      </c>
      <c r="AH7481" s="182" t="s">
        <v>2993</v>
      </c>
      <c r="AI7481" s="182" t="s">
        <v>17042</v>
      </c>
    </row>
    <row r="7482" spans="25:35" x14ac:dyDescent="0.4">
      <c r="Y7482" s="182" t="s">
        <v>351</v>
      </c>
      <c r="Z7482" s="182">
        <v>1952</v>
      </c>
      <c r="AA7482" s="182">
        <v>727.9</v>
      </c>
      <c r="AB7482" s="182">
        <v>34</v>
      </c>
      <c r="AC7482" s="182">
        <v>2</v>
      </c>
      <c r="AD7482" s="182">
        <v>658.7</v>
      </c>
      <c r="AF7482" s="182" t="s">
        <v>2220</v>
      </c>
      <c r="AG7482" s="182" t="s">
        <v>17312</v>
      </c>
      <c r="AH7482" s="182" t="s">
        <v>2993</v>
      </c>
      <c r="AI7482" s="182" t="s">
        <v>17322</v>
      </c>
    </row>
    <row r="7483" spans="25:35" x14ac:dyDescent="0.4">
      <c r="Y7483" s="182" t="s">
        <v>12843</v>
      </c>
      <c r="Z7483" s="182">
        <v>1952</v>
      </c>
      <c r="AA7483" s="182">
        <v>744</v>
      </c>
      <c r="AB7483" s="182">
        <v>23</v>
      </c>
      <c r="AC7483" s="182">
        <v>2</v>
      </c>
      <c r="AD7483" s="182">
        <v>669.9</v>
      </c>
      <c r="AF7483" s="182" t="s">
        <v>2221</v>
      </c>
      <c r="AG7483" s="182" t="s">
        <v>17312</v>
      </c>
      <c r="AH7483" s="182" t="s">
        <v>2993</v>
      </c>
      <c r="AI7483" s="182" t="s">
        <v>17042</v>
      </c>
    </row>
    <row r="7484" spans="25:35" x14ac:dyDescent="0.4">
      <c r="Y7484" s="182" t="s">
        <v>12844</v>
      </c>
      <c r="Z7484" s="182">
        <v>1974</v>
      </c>
      <c r="AA7484" s="182">
        <v>3906.04</v>
      </c>
      <c r="AB7484" s="182">
        <v>200</v>
      </c>
      <c r="AC7484" s="182">
        <v>5</v>
      </c>
      <c r="AD7484" s="182">
        <v>3790.94</v>
      </c>
      <c r="AF7484" s="182" t="s">
        <v>12838</v>
      </c>
      <c r="AG7484" s="182" t="s">
        <v>17312</v>
      </c>
      <c r="AH7484" s="182" t="s">
        <v>2993</v>
      </c>
      <c r="AI7484" s="182" t="s">
        <v>17042</v>
      </c>
    </row>
    <row r="7485" spans="25:35" x14ac:dyDescent="0.4">
      <c r="Y7485" s="182" t="s">
        <v>12845</v>
      </c>
      <c r="Z7485" s="182">
        <v>1986</v>
      </c>
      <c r="AA7485" s="182">
        <v>7365.6</v>
      </c>
      <c r="AB7485" s="182">
        <v>226</v>
      </c>
      <c r="AC7485" s="182">
        <v>9</v>
      </c>
      <c r="AD7485" s="182">
        <v>5768.8</v>
      </c>
      <c r="AF7485" s="182" t="s">
        <v>2222</v>
      </c>
      <c r="AG7485" s="182" t="s">
        <v>17312</v>
      </c>
      <c r="AH7485" s="182" t="s">
        <v>2993</v>
      </c>
      <c r="AI7485" s="182" t="s">
        <v>17042</v>
      </c>
    </row>
    <row r="7486" spans="25:35" x14ac:dyDescent="0.4">
      <c r="Y7486" s="182" t="s">
        <v>12846</v>
      </c>
      <c r="Z7486" s="182">
        <v>1984</v>
      </c>
      <c r="AA7486" s="182">
        <v>4158.1000000000004</v>
      </c>
      <c r="AB7486" s="182">
        <v>103</v>
      </c>
      <c r="AC7486" s="182">
        <v>5</v>
      </c>
      <c r="AD7486" s="182">
        <v>3152.8</v>
      </c>
      <c r="AF7486" s="182" t="s">
        <v>12839</v>
      </c>
      <c r="AG7486" s="182" t="s">
        <v>17312</v>
      </c>
      <c r="AH7486" s="182" t="s">
        <v>2993</v>
      </c>
      <c r="AI7486" s="182" t="s">
        <v>17042</v>
      </c>
    </row>
    <row r="7487" spans="25:35" x14ac:dyDescent="0.4">
      <c r="Y7487" s="182" t="s">
        <v>12847</v>
      </c>
      <c r="Z7487" s="182">
        <v>1982</v>
      </c>
      <c r="AA7487" s="182">
        <v>5963</v>
      </c>
      <c r="AB7487" s="182">
        <v>324</v>
      </c>
      <c r="AC7487" s="182">
        <v>9</v>
      </c>
      <c r="AD7487" s="182">
        <v>5783.3</v>
      </c>
      <c r="AF7487" s="182" t="s">
        <v>2223</v>
      </c>
      <c r="AG7487" s="182" t="s">
        <v>17312</v>
      </c>
      <c r="AH7487" s="182" t="s">
        <v>2993</v>
      </c>
      <c r="AI7487" s="182" t="s">
        <v>17042</v>
      </c>
    </row>
    <row r="7488" spans="25:35" x14ac:dyDescent="0.4">
      <c r="Y7488" s="182" t="s">
        <v>2224</v>
      </c>
      <c r="Z7488" s="182">
        <v>1982</v>
      </c>
      <c r="AA7488" s="182">
        <v>4954</v>
      </c>
      <c r="AB7488" s="182">
        <v>152</v>
      </c>
      <c r="AC7488" s="182">
        <v>5</v>
      </c>
      <c r="AD7488" s="182">
        <v>3575.7</v>
      </c>
      <c r="AF7488" s="182" t="s">
        <v>12840</v>
      </c>
      <c r="AG7488" s="182" t="s">
        <v>17312</v>
      </c>
      <c r="AH7488" s="182" t="s">
        <v>2993</v>
      </c>
      <c r="AI7488" s="182" t="s">
        <v>17042</v>
      </c>
    </row>
    <row r="7489" spans="25:35" x14ac:dyDescent="0.4">
      <c r="Y7489" s="182" t="s">
        <v>12848</v>
      </c>
      <c r="Z7489" s="182">
        <v>1980</v>
      </c>
      <c r="AA7489" s="182">
        <v>7194.6</v>
      </c>
      <c r="AB7489" s="182">
        <v>202</v>
      </c>
      <c r="AC7489" s="182">
        <v>9</v>
      </c>
      <c r="AD7489" s="182">
        <v>5791.2</v>
      </c>
      <c r="AF7489" s="182" t="s">
        <v>12841</v>
      </c>
      <c r="AG7489" s="182" t="s">
        <v>17312</v>
      </c>
      <c r="AH7489" s="182" t="s">
        <v>2993</v>
      </c>
      <c r="AI7489" s="182" t="s">
        <v>17042</v>
      </c>
    </row>
    <row r="7490" spans="25:35" x14ac:dyDescent="0.4">
      <c r="Y7490" s="182" t="s">
        <v>12849</v>
      </c>
      <c r="Z7490" s="182">
        <v>1983</v>
      </c>
      <c r="AA7490" s="182">
        <v>4141.5</v>
      </c>
      <c r="AB7490" s="182">
        <v>123</v>
      </c>
      <c r="AC7490" s="182">
        <v>5</v>
      </c>
      <c r="AD7490" s="182">
        <v>3126.3</v>
      </c>
      <c r="AF7490" s="182" t="s">
        <v>12842</v>
      </c>
      <c r="AG7490" s="182" t="s">
        <v>17312</v>
      </c>
      <c r="AH7490" s="182" t="s">
        <v>2993</v>
      </c>
      <c r="AI7490" s="182" t="s">
        <v>17042</v>
      </c>
    </row>
    <row r="7491" spans="25:35" x14ac:dyDescent="0.4">
      <c r="Y7491" s="182" t="s">
        <v>12850</v>
      </c>
      <c r="Z7491" s="182">
        <v>1960</v>
      </c>
      <c r="AA7491" s="182">
        <v>563.29999999999995</v>
      </c>
      <c r="AB7491" s="182">
        <v>36</v>
      </c>
      <c r="AC7491" s="182">
        <v>2</v>
      </c>
      <c r="AD7491" s="182">
        <v>525.20000000000005</v>
      </c>
      <c r="AF7491" s="182" t="s">
        <v>351</v>
      </c>
      <c r="AG7491" s="182" t="s">
        <v>17312</v>
      </c>
      <c r="AH7491" s="182" t="s">
        <v>2993</v>
      </c>
      <c r="AI7491" s="182" t="s">
        <v>17042</v>
      </c>
    </row>
    <row r="7492" spans="25:35" x14ac:dyDescent="0.4">
      <c r="Y7492" s="182" t="s">
        <v>12851</v>
      </c>
      <c r="Z7492" s="182">
        <v>1958</v>
      </c>
      <c r="AA7492" s="182">
        <v>600.1</v>
      </c>
      <c r="AB7492" s="182">
        <v>39</v>
      </c>
      <c r="AC7492" s="182">
        <v>2</v>
      </c>
      <c r="AD7492" s="182">
        <v>557.70000000000005</v>
      </c>
      <c r="AF7492" s="182" t="s">
        <v>12843</v>
      </c>
      <c r="AG7492" s="182" t="s">
        <v>17312</v>
      </c>
      <c r="AH7492" s="182" t="s">
        <v>2993</v>
      </c>
      <c r="AI7492" s="182" t="s">
        <v>17042</v>
      </c>
    </row>
    <row r="7493" spans="25:35" x14ac:dyDescent="0.4">
      <c r="Y7493" s="182" t="s">
        <v>12852</v>
      </c>
      <c r="Z7493" s="182">
        <v>1963</v>
      </c>
      <c r="AA7493" s="182">
        <v>311</v>
      </c>
      <c r="AB7493" s="182">
        <v>23</v>
      </c>
      <c r="AC7493" s="182">
        <v>2</v>
      </c>
      <c r="AD7493" s="182">
        <v>311</v>
      </c>
      <c r="AF7493" s="182" t="s">
        <v>12844</v>
      </c>
      <c r="AG7493" s="182" t="s">
        <v>17312</v>
      </c>
      <c r="AH7493" s="182" t="s">
        <v>2993</v>
      </c>
      <c r="AI7493" s="182" t="s">
        <v>17042</v>
      </c>
    </row>
    <row r="7494" spans="25:35" x14ac:dyDescent="0.4">
      <c r="Y7494" s="182" t="s">
        <v>12853</v>
      </c>
      <c r="Z7494" s="182">
        <v>1964</v>
      </c>
      <c r="AA7494" s="182">
        <v>553</v>
      </c>
      <c r="AB7494" s="182">
        <v>44</v>
      </c>
      <c r="AC7494" s="182">
        <v>2</v>
      </c>
      <c r="AD7494" s="182">
        <v>553</v>
      </c>
      <c r="AF7494" s="182" t="s">
        <v>12845</v>
      </c>
      <c r="AG7494" s="182" t="s">
        <v>17319</v>
      </c>
      <c r="AH7494" s="182" t="s">
        <v>2993</v>
      </c>
      <c r="AI7494" s="182" t="s">
        <v>17322</v>
      </c>
    </row>
    <row r="7495" spans="25:35" x14ac:dyDescent="0.4">
      <c r="Y7495" s="182" t="s">
        <v>12854</v>
      </c>
      <c r="Z7495" s="182">
        <v>1965</v>
      </c>
      <c r="AA7495" s="182">
        <v>329</v>
      </c>
      <c r="AB7495" s="182">
        <v>23</v>
      </c>
      <c r="AC7495" s="182">
        <v>2</v>
      </c>
      <c r="AD7495" s="182">
        <v>329</v>
      </c>
      <c r="AF7495" s="182" t="s">
        <v>12846</v>
      </c>
      <c r="AG7495" s="182" t="s">
        <v>17319</v>
      </c>
      <c r="AH7495" s="182" t="s">
        <v>2993</v>
      </c>
      <c r="AI7495" s="182" t="s">
        <v>17315</v>
      </c>
    </row>
    <row r="7496" spans="25:35" x14ac:dyDescent="0.4">
      <c r="Y7496" s="182" t="s">
        <v>12855</v>
      </c>
      <c r="Z7496" s="182">
        <v>1963</v>
      </c>
      <c r="AA7496" s="182">
        <v>536</v>
      </c>
      <c r="AB7496" s="182">
        <v>42</v>
      </c>
      <c r="AC7496" s="182">
        <v>2</v>
      </c>
      <c r="AD7496" s="182">
        <v>536</v>
      </c>
      <c r="AF7496" s="182" t="s">
        <v>12847</v>
      </c>
      <c r="AG7496" s="182" t="s">
        <v>17319</v>
      </c>
      <c r="AH7496" s="182" t="s">
        <v>2993</v>
      </c>
      <c r="AI7496" s="182" t="s">
        <v>17322</v>
      </c>
    </row>
    <row r="7497" spans="25:35" x14ac:dyDescent="0.4">
      <c r="Y7497" s="182" t="s">
        <v>12856</v>
      </c>
      <c r="Z7497" s="182">
        <v>1964</v>
      </c>
      <c r="AA7497" s="182">
        <v>214</v>
      </c>
      <c r="AB7497" s="182">
        <v>21</v>
      </c>
      <c r="AC7497" s="182">
        <v>2</v>
      </c>
      <c r="AD7497" s="182">
        <v>214</v>
      </c>
      <c r="AF7497" s="182" t="s">
        <v>2224</v>
      </c>
      <c r="AG7497" s="182" t="s">
        <v>17312</v>
      </c>
      <c r="AH7497" s="182" t="s">
        <v>2993</v>
      </c>
      <c r="AI7497" s="182" t="s">
        <v>17042</v>
      </c>
    </row>
    <row r="7498" spans="25:35" x14ac:dyDescent="0.4">
      <c r="Y7498" s="182" t="s">
        <v>12857</v>
      </c>
      <c r="Z7498" s="182">
        <v>1964</v>
      </c>
      <c r="AA7498" s="182">
        <v>545</v>
      </c>
      <c r="AB7498" s="182">
        <v>42</v>
      </c>
      <c r="AC7498" s="182">
        <v>2</v>
      </c>
      <c r="AD7498" s="182">
        <v>545</v>
      </c>
      <c r="AF7498" s="182" t="s">
        <v>12848</v>
      </c>
      <c r="AG7498" s="182" t="s">
        <v>17319</v>
      </c>
      <c r="AH7498" s="182" t="s">
        <v>2993</v>
      </c>
      <c r="AI7498" s="182" t="s">
        <v>17322</v>
      </c>
    </row>
    <row r="7499" spans="25:35" x14ac:dyDescent="0.4">
      <c r="Y7499" s="182" t="s">
        <v>2225</v>
      </c>
      <c r="Z7499" s="182">
        <v>1962</v>
      </c>
      <c r="AA7499" s="182">
        <v>355.8</v>
      </c>
      <c r="AB7499" s="182">
        <v>21</v>
      </c>
      <c r="AC7499" s="182">
        <v>2</v>
      </c>
      <c r="AD7499" s="182">
        <v>326.10000000000002</v>
      </c>
      <c r="AF7499" s="182" t="s">
        <v>12849</v>
      </c>
      <c r="AG7499" s="182" t="s">
        <v>17319</v>
      </c>
      <c r="AH7499" s="182" t="s">
        <v>2993</v>
      </c>
      <c r="AI7499" s="182" t="s">
        <v>17315</v>
      </c>
    </row>
    <row r="7500" spans="25:35" x14ac:dyDescent="0.4">
      <c r="Y7500" s="182" t="s">
        <v>12858</v>
      </c>
      <c r="Z7500" s="182">
        <v>1990</v>
      </c>
      <c r="AA7500" s="182">
        <v>1562.6</v>
      </c>
      <c r="AB7500" s="182">
        <v>44</v>
      </c>
      <c r="AC7500" s="182">
        <v>4</v>
      </c>
      <c r="AD7500" s="182">
        <v>1133.2</v>
      </c>
      <c r="AF7500" s="182" t="s">
        <v>12850</v>
      </c>
      <c r="AG7500" s="182" t="s">
        <v>17312</v>
      </c>
      <c r="AH7500" s="182" t="s">
        <v>2993</v>
      </c>
      <c r="AI7500" s="182" t="s">
        <v>17042</v>
      </c>
    </row>
    <row r="7501" spans="25:35" x14ac:dyDescent="0.4">
      <c r="Y7501" s="182" t="s">
        <v>12859</v>
      </c>
      <c r="Z7501" s="182">
        <v>1964</v>
      </c>
      <c r="AA7501" s="182">
        <v>329</v>
      </c>
      <c r="AB7501" s="182">
        <v>21</v>
      </c>
      <c r="AC7501" s="182">
        <v>2</v>
      </c>
      <c r="AD7501" s="182">
        <v>329</v>
      </c>
      <c r="AF7501" s="182" t="s">
        <v>12851</v>
      </c>
      <c r="AG7501" s="182" t="s">
        <v>17312</v>
      </c>
      <c r="AH7501" s="182" t="s">
        <v>2993</v>
      </c>
      <c r="AI7501" s="182" t="s">
        <v>17042</v>
      </c>
    </row>
    <row r="7502" spans="25:35" x14ac:dyDescent="0.4">
      <c r="Y7502" s="182" t="s">
        <v>12860</v>
      </c>
      <c r="Z7502" s="182">
        <v>1990</v>
      </c>
      <c r="AA7502" s="182">
        <v>1905.5</v>
      </c>
      <c r="AB7502" s="182">
        <v>55</v>
      </c>
      <c r="AC7502" s="182">
        <v>4</v>
      </c>
      <c r="AD7502" s="182">
        <v>1130</v>
      </c>
      <c r="AF7502" s="182" t="s">
        <v>12852</v>
      </c>
      <c r="AG7502" s="182" t="s">
        <v>17312</v>
      </c>
      <c r="AH7502" s="182" t="s">
        <v>2993</v>
      </c>
      <c r="AI7502" s="182" t="s">
        <v>17042</v>
      </c>
    </row>
    <row r="7503" spans="25:35" x14ac:dyDescent="0.4">
      <c r="Y7503" s="182" t="s">
        <v>12862</v>
      </c>
      <c r="Z7503" s="182">
        <v>1992</v>
      </c>
      <c r="AA7503" s="182">
        <v>1481</v>
      </c>
      <c r="AB7503" s="182">
        <v>73</v>
      </c>
      <c r="AC7503" s="182">
        <v>4</v>
      </c>
      <c r="AD7503" s="182">
        <v>1481</v>
      </c>
      <c r="AF7503" s="182" t="s">
        <v>12853</v>
      </c>
      <c r="AG7503" s="182" t="s">
        <v>17312</v>
      </c>
      <c r="AH7503" s="182" t="s">
        <v>2993</v>
      </c>
      <c r="AI7503" s="182" t="s">
        <v>17042</v>
      </c>
    </row>
    <row r="7504" spans="25:35" x14ac:dyDescent="0.4">
      <c r="Y7504" s="182" t="s">
        <v>12863</v>
      </c>
      <c r="Z7504" s="182">
        <v>1993</v>
      </c>
      <c r="AA7504" s="182">
        <v>2200</v>
      </c>
      <c r="AB7504" s="182">
        <v>109</v>
      </c>
      <c r="AC7504" s="182">
        <v>4</v>
      </c>
      <c r="AD7504" s="182">
        <v>2200</v>
      </c>
      <c r="AF7504" s="182" t="s">
        <v>12854</v>
      </c>
      <c r="AG7504" s="182" t="s">
        <v>17312</v>
      </c>
      <c r="AH7504" s="182" t="s">
        <v>2993</v>
      </c>
      <c r="AI7504" s="182" t="s">
        <v>17042</v>
      </c>
    </row>
    <row r="7505" spans="25:35" x14ac:dyDescent="0.4">
      <c r="Y7505" s="182" t="s">
        <v>12864</v>
      </c>
      <c r="Z7505" s="182">
        <v>1963</v>
      </c>
      <c r="AA7505" s="182">
        <v>2013.1</v>
      </c>
      <c r="AB7505" s="182">
        <v>52</v>
      </c>
      <c r="AC7505" s="182">
        <v>5</v>
      </c>
      <c r="AD7505" s="182">
        <v>1947.4</v>
      </c>
      <c r="AF7505" s="182" t="s">
        <v>12855</v>
      </c>
      <c r="AG7505" s="182" t="s">
        <v>17312</v>
      </c>
      <c r="AH7505" s="182" t="s">
        <v>2993</v>
      </c>
      <c r="AI7505" s="182" t="s">
        <v>17042</v>
      </c>
    </row>
    <row r="7506" spans="25:35" x14ac:dyDescent="0.4">
      <c r="Y7506" s="182" t="s">
        <v>12865</v>
      </c>
      <c r="Z7506" s="182">
        <v>1996</v>
      </c>
      <c r="AA7506" s="182">
        <v>3398.8</v>
      </c>
      <c r="AB7506" s="182">
        <v>115</v>
      </c>
      <c r="AC7506" s="182">
        <v>5</v>
      </c>
      <c r="AD7506" s="182">
        <v>3160</v>
      </c>
      <c r="AF7506" s="182" t="s">
        <v>12856</v>
      </c>
      <c r="AG7506" s="182" t="s">
        <v>17312</v>
      </c>
      <c r="AH7506" s="182" t="s">
        <v>2993</v>
      </c>
      <c r="AI7506" s="182" t="s">
        <v>17042</v>
      </c>
    </row>
    <row r="7507" spans="25:35" x14ac:dyDescent="0.4">
      <c r="Y7507" s="182" t="s">
        <v>12866</v>
      </c>
      <c r="Z7507" s="182">
        <v>1966</v>
      </c>
      <c r="AA7507" s="182">
        <v>3530.41</v>
      </c>
      <c r="AB7507" s="182">
        <v>150</v>
      </c>
      <c r="AC7507" s="182">
        <v>5</v>
      </c>
      <c r="AD7507" s="182">
        <v>3290.31</v>
      </c>
      <c r="AF7507" s="182" t="s">
        <v>12857</v>
      </c>
      <c r="AG7507" s="182" t="s">
        <v>17312</v>
      </c>
      <c r="AH7507" s="182" t="s">
        <v>2993</v>
      </c>
      <c r="AI7507" s="182" t="s">
        <v>17042</v>
      </c>
    </row>
    <row r="7508" spans="25:35" x14ac:dyDescent="0.4">
      <c r="Y7508" s="182" t="s">
        <v>12867</v>
      </c>
      <c r="Z7508" s="182">
        <v>1987</v>
      </c>
      <c r="AA7508" s="182">
        <v>10068</v>
      </c>
      <c r="AB7508" s="182">
        <v>274</v>
      </c>
      <c r="AC7508" s="182">
        <v>5</v>
      </c>
      <c r="AD7508" s="182">
        <v>7860.3</v>
      </c>
      <c r="AF7508" s="182" t="s">
        <v>2225</v>
      </c>
      <c r="AG7508" s="182" t="s">
        <v>17312</v>
      </c>
      <c r="AH7508" s="182" t="s">
        <v>2993</v>
      </c>
      <c r="AI7508" s="182" t="s">
        <v>17042</v>
      </c>
    </row>
    <row r="7509" spans="25:35" x14ac:dyDescent="0.4">
      <c r="Y7509" s="182" t="s">
        <v>12868</v>
      </c>
      <c r="Z7509" s="182">
        <v>1997</v>
      </c>
      <c r="AA7509" s="182">
        <v>4346.3999999999996</v>
      </c>
      <c r="AB7509" s="182">
        <v>165</v>
      </c>
      <c r="AC7509" s="182">
        <v>9</v>
      </c>
      <c r="AD7509" s="182">
        <v>3908.2</v>
      </c>
      <c r="AF7509" s="182" t="s">
        <v>12858</v>
      </c>
      <c r="AG7509" s="182" t="s">
        <v>17319</v>
      </c>
      <c r="AH7509" s="182" t="s">
        <v>2993</v>
      </c>
      <c r="AI7509" s="182" t="s">
        <v>17042</v>
      </c>
    </row>
    <row r="7510" spans="25:35" x14ac:dyDescent="0.4">
      <c r="Y7510" s="182" t="s">
        <v>12869</v>
      </c>
      <c r="Z7510" s="182">
        <v>1959</v>
      </c>
      <c r="AA7510" s="182">
        <v>4692.1000000000004</v>
      </c>
      <c r="AB7510" s="182">
        <v>66</v>
      </c>
      <c r="AC7510" s="182">
        <v>4</v>
      </c>
      <c r="AD7510" s="182">
        <v>3931.7</v>
      </c>
      <c r="AF7510" s="182" t="s">
        <v>12859</v>
      </c>
      <c r="AG7510" s="182" t="s">
        <v>17312</v>
      </c>
      <c r="AH7510" s="182" t="s">
        <v>2993</v>
      </c>
      <c r="AI7510" s="182" t="s">
        <v>17042</v>
      </c>
    </row>
    <row r="7511" spans="25:35" x14ac:dyDescent="0.4">
      <c r="Y7511" s="182" t="s">
        <v>12870</v>
      </c>
      <c r="Z7511" s="182">
        <v>1932</v>
      </c>
      <c r="AA7511" s="182">
        <v>4047.2</v>
      </c>
      <c r="AB7511" s="182">
        <v>58</v>
      </c>
      <c r="AC7511" s="182">
        <v>4</v>
      </c>
      <c r="AD7511" s="182">
        <v>2995.7</v>
      </c>
      <c r="AF7511" s="182" t="s">
        <v>12860</v>
      </c>
      <c r="AG7511" s="182" t="s">
        <v>17319</v>
      </c>
      <c r="AH7511" s="182" t="s">
        <v>2993</v>
      </c>
      <c r="AI7511" s="182" t="s">
        <v>17042</v>
      </c>
    </row>
    <row r="7512" spans="25:35" x14ac:dyDescent="0.4">
      <c r="Y7512" s="182" t="s">
        <v>17262</v>
      </c>
      <c r="Z7512" s="182">
        <v>1973</v>
      </c>
      <c r="AA7512" s="182">
        <v>7077.1</v>
      </c>
      <c r="AB7512" s="182">
        <v>170</v>
      </c>
      <c r="AC7512" s="182">
        <v>5</v>
      </c>
      <c r="AD7512" s="182">
        <v>4493.3999999999996</v>
      </c>
      <c r="AF7512" s="182" t="s">
        <v>12862</v>
      </c>
      <c r="AG7512" s="182" t="s">
        <v>17312</v>
      </c>
      <c r="AH7512" s="182" t="s">
        <v>2993</v>
      </c>
      <c r="AI7512" s="182" t="s">
        <v>17042</v>
      </c>
    </row>
    <row r="7513" spans="25:35" x14ac:dyDescent="0.4">
      <c r="Y7513" s="182" t="s">
        <v>2226</v>
      </c>
      <c r="Z7513" s="182">
        <v>1948</v>
      </c>
      <c r="AA7513" s="182">
        <v>1954.5</v>
      </c>
      <c r="AB7513" s="182">
        <v>58</v>
      </c>
      <c r="AC7513" s="182">
        <v>4</v>
      </c>
      <c r="AD7513" s="182">
        <v>1781</v>
      </c>
      <c r="AF7513" s="182" t="s">
        <v>12863</v>
      </c>
      <c r="AG7513" s="182" t="s">
        <v>17312</v>
      </c>
      <c r="AH7513" s="182" t="s">
        <v>2993</v>
      </c>
      <c r="AI7513" s="182" t="s">
        <v>17042</v>
      </c>
    </row>
    <row r="7514" spans="25:35" x14ac:dyDescent="0.4">
      <c r="Y7514" s="182" t="s">
        <v>12872</v>
      </c>
      <c r="Z7514" s="182">
        <v>1940</v>
      </c>
      <c r="AA7514" s="182">
        <v>3489.4</v>
      </c>
      <c r="AB7514" s="182">
        <v>72</v>
      </c>
      <c r="AC7514" s="182">
        <v>4</v>
      </c>
      <c r="AD7514" s="182">
        <v>3215.2</v>
      </c>
      <c r="AF7514" s="182" t="s">
        <v>12864</v>
      </c>
      <c r="AG7514" s="182" t="s">
        <v>17312</v>
      </c>
      <c r="AH7514" s="182" t="s">
        <v>2993</v>
      </c>
      <c r="AI7514" s="182" t="s">
        <v>17042</v>
      </c>
    </row>
    <row r="7515" spans="25:35" x14ac:dyDescent="0.4">
      <c r="Y7515" s="182" t="s">
        <v>12874</v>
      </c>
      <c r="Z7515" s="182">
        <v>1950</v>
      </c>
      <c r="AA7515" s="182">
        <v>828</v>
      </c>
      <c r="AB7515" s="182">
        <v>24</v>
      </c>
      <c r="AC7515" s="182">
        <v>3</v>
      </c>
      <c r="AD7515" s="182">
        <v>828</v>
      </c>
      <c r="AF7515" s="182" t="s">
        <v>12865</v>
      </c>
      <c r="AG7515" s="182" t="s">
        <v>17312</v>
      </c>
      <c r="AH7515" s="182" t="s">
        <v>2993</v>
      </c>
      <c r="AI7515" s="182" t="s">
        <v>17315</v>
      </c>
    </row>
    <row r="7516" spans="25:35" x14ac:dyDescent="0.4">
      <c r="Y7516" s="182" t="s">
        <v>12875</v>
      </c>
      <c r="Z7516" s="182">
        <v>1928</v>
      </c>
      <c r="AA7516" s="182">
        <v>336.5</v>
      </c>
      <c r="AB7516" s="182">
        <v>14</v>
      </c>
      <c r="AC7516" s="182">
        <v>2</v>
      </c>
      <c r="AD7516" s="182">
        <v>307.7</v>
      </c>
      <c r="AF7516" s="182" t="s">
        <v>12866</v>
      </c>
      <c r="AG7516" s="182" t="s">
        <v>17312</v>
      </c>
      <c r="AH7516" s="182" t="s">
        <v>2993</v>
      </c>
      <c r="AI7516" s="182" t="s">
        <v>17315</v>
      </c>
    </row>
    <row r="7517" spans="25:35" x14ac:dyDescent="0.4">
      <c r="Y7517" s="182" t="s">
        <v>12876</v>
      </c>
      <c r="Z7517" s="182">
        <v>1914</v>
      </c>
      <c r="AA7517" s="182">
        <v>4045.9</v>
      </c>
      <c r="AB7517" s="182">
        <v>45</v>
      </c>
      <c r="AC7517" s="182">
        <v>3</v>
      </c>
      <c r="AD7517" s="182">
        <v>1951.5</v>
      </c>
      <c r="AF7517" s="182" t="s">
        <v>12867</v>
      </c>
      <c r="AG7517" s="182" t="s">
        <v>17312</v>
      </c>
      <c r="AH7517" s="182" t="s">
        <v>2993</v>
      </c>
      <c r="AI7517" s="182" t="s">
        <v>17341</v>
      </c>
    </row>
    <row r="7518" spans="25:35" x14ac:dyDescent="0.4">
      <c r="Y7518" s="182" t="s">
        <v>12878</v>
      </c>
      <c r="Z7518" s="182">
        <v>1974</v>
      </c>
      <c r="AA7518" s="182">
        <v>3099.7</v>
      </c>
      <c r="AB7518" s="182">
        <v>98</v>
      </c>
      <c r="AC7518" s="182">
        <v>9</v>
      </c>
      <c r="AD7518" s="182">
        <v>2414.3000000000002</v>
      </c>
      <c r="AF7518" s="182" t="s">
        <v>12868</v>
      </c>
      <c r="AG7518" s="182" t="s">
        <v>17319</v>
      </c>
      <c r="AH7518" s="182" t="s">
        <v>2993</v>
      </c>
      <c r="AI7518" s="182" t="s">
        <v>17042</v>
      </c>
    </row>
    <row r="7519" spans="25:35" x14ac:dyDescent="0.4">
      <c r="Y7519" s="182" t="s">
        <v>12879</v>
      </c>
      <c r="Z7519" s="182">
        <v>1949</v>
      </c>
      <c r="AA7519" s="182">
        <v>1731.5</v>
      </c>
      <c r="AB7519" s="182">
        <v>31</v>
      </c>
      <c r="AC7519" s="182">
        <v>3</v>
      </c>
      <c r="AD7519" s="182">
        <v>836.5</v>
      </c>
      <c r="AF7519" s="182" t="s">
        <v>12869</v>
      </c>
      <c r="AG7519" s="182" t="s">
        <v>17312</v>
      </c>
      <c r="AH7519" s="182" t="s">
        <v>2993</v>
      </c>
      <c r="AI7519" s="182" t="s">
        <v>17315</v>
      </c>
    </row>
    <row r="7520" spans="25:35" x14ac:dyDescent="0.4">
      <c r="Y7520" s="182" t="s">
        <v>12880</v>
      </c>
      <c r="Z7520" s="182">
        <v>1966</v>
      </c>
      <c r="AA7520" s="182">
        <v>4756.1000000000004</v>
      </c>
      <c r="AB7520" s="182">
        <v>76</v>
      </c>
      <c r="AC7520" s="182">
        <v>5</v>
      </c>
      <c r="AD7520" s="182">
        <v>4229</v>
      </c>
      <c r="AF7520" s="182" t="s">
        <v>12870</v>
      </c>
      <c r="AG7520" s="182" t="s">
        <v>17312</v>
      </c>
      <c r="AH7520" s="182" t="s">
        <v>2993</v>
      </c>
      <c r="AI7520" s="182" t="s">
        <v>17315</v>
      </c>
    </row>
    <row r="7521" spans="25:35" x14ac:dyDescent="0.4">
      <c r="Y7521" s="182" t="s">
        <v>12881</v>
      </c>
      <c r="Z7521" s="182">
        <v>1972</v>
      </c>
      <c r="AA7521" s="182">
        <v>4740.2</v>
      </c>
      <c r="AB7521" s="182">
        <v>115</v>
      </c>
      <c r="AC7521" s="182">
        <v>6</v>
      </c>
      <c r="AD7521" s="182">
        <v>4037</v>
      </c>
      <c r="AF7521" s="182" t="s">
        <v>12871</v>
      </c>
      <c r="AG7521" s="182" t="s">
        <v>17319</v>
      </c>
      <c r="AH7521" s="182" t="s">
        <v>2993</v>
      </c>
      <c r="AI7521" s="182" t="s">
        <v>17331</v>
      </c>
    </row>
    <row r="7522" spans="25:35" x14ac:dyDescent="0.4">
      <c r="Y7522" s="182" t="s">
        <v>12882</v>
      </c>
      <c r="Z7522" s="182">
        <v>1962</v>
      </c>
      <c r="AA7522" s="182">
        <v>3487</v>
      </c>
      <c r="AB7522" s="182">
        <v>77</v>
      </c>
      <c r="AC7522" s="182">
        <v>4</v>
      </c>
      <c r="AD7522" s="182">
        <v>2085.1</v>
      </c>
      <c r="AF7522" s="182" t="s">
        <v>2226</v>
      </c>
      <c r="AG7522" s="182" t="s">
        <v>17312</v>
      </c>
      <c r="AH7522" s="182" t="s">
        <v>2993</v>
      </c>
      <c r="AI7522" s="182" t="s">
        <v>17322</v>
      </c>
    </row>
    <row r="7523" spans="25:35" x14ac:dyDescent="0.4">
      <c r="Y7523" s="182" t="s">
        <v>12883</v>
      </c>
      <c r="Z7523" s="182">
        <v>1961</v>
      </c>
      <c r="AA7523" s="182">
        <v>3365.9</v>
      </c>
      <c r="AB7523" s="182">
        <v>83</v>
      </c>
      <c r="AC7523" s="182">
        <v>4</v>
      </c>
      <c r="AD7523" s="182">
        <v>2620.6999999999998</v>
      </c>
      <c r="AF7523" s="182" t="s">
        <v>12872</v>
      </c>
      <c r="AG7523" s="182" t="s">
        <v>17312</v>
      </c>
      <c r="AH7523" s="182" t="s">
        <v>2993</v>
      </c>
      <c r="AI7523" s="182" t="s">
        <v>17322</v>
      </c>
    </row>
    <row r="7524" spans="25:35" x14ac:dyDescent="0.4">
      <c r="Y7524" s="182" t="s">
        <v>12885</v>
      </c>
      <c r="Z7524" s="182">
        <v>1958</v>
      </c>
      <c r="AA7524" s="182">
        <v>5753.1</v>
      </c>
      <c r="AB7524" s="182">
        <v>76</v>
      </c>
      <c r="AC7524" s="182">
        <v>4</v>
      </c>
      <c r="AD7524" s="182">
        <v>4061.8</v>
      </c>
      <c r="AF7524" s="182" t="s">
        <v>12874</v>
      </c>
      <c r="AG7524" s="182" t="s">
        <v>17312</v>
      </c>
      <c r="AH7524" s="182" t="s">
        <v>2993</v>
      </c>
      <c r="AI7524" s="182" t="s">
        <v>17042</v>
      </c>
    </row>
    <row r="7525" spans="25:35" x14ac:dyDescent="0.4">
      <c r="Y7525" s="182" t="s">
        <v>12886</v>
      </c>
      <c r="Z7525" s="182">
        <v>1961</v>
      </c>
      <c r="AA7525" s="182">
        <v>3345.3</v>
      </c>
      <c r="AB7525" s="182">
        <v>43</v>
      </c>
      <c r="AC7525" s="182">
        <v>4</v>
      </c>
      <c r="AD7525" s="182">
        <v>2456.1999999999998</v>
      </c>
      <c r="AF7525" s="182" t="s">
        <v>12875</v>
      </c>
      <c r="AG7525" s="182" t="s">
        <v>17327</v>
      </c>
      <c r="AH7525" s="182" t="s">
        <v>2993</v>
      </c>
      <c r="AI7525" s="182" t="s">
        <v>17040</v>
      </c>
    </row>
    <row r="7526" spans="25:35" x14ac:dyDescent="0.4">
      <c r="Y7526" s="182" t="s">
        <v>12887</v>
      </c>
      <c r="Z7526" s="182">
        <v>1958</v>
      </c>
      <c r="AA7526" s="182">
        <v>5484.7</v>
      </c>
      <c r="AB7526" s="182">
        <v>69</v>
      </c>
      <c r="AC7526" s="182">
        <v>4</v>
      </c>
      <c r="AD7526" s="182">
        <v>4029.1</v>
      </c>
      <c r="AF7526" s="182" t="s">
        <v>12876</v>
      </c>
      <c r="AG7526" s="182" t="s">
        <v>17312</v>
      </c>
      <c r="AH7526" s="182" t="s">
        <v>2993</v>
      </c>
      <c r="AI7526" s="182" t="s">
        <v>17042</v>
      </c>
    </row>
    <row r="7527" spans="25:35" x14ac:dyDescent="0.4">
      <c r="Y7527" s="182" t="s">
        <v>12888</v>
      </c>
      <c r="Z7527" s="182">
        <v>1999</v>
      </c>
      <c r="AA7527" s="182">
        <v>1709.9</v>
      </c>
      <c r="AB7527" s="182">
        <v>75</v>
      </c>
      <c r="AC7527" s="182">
        <v>5</v>
      </c>
      <c r="AD7527" s="182">
        <v>1534.5</v>
      </c>
      <c r="AF7527" s="182" t="s">
        <v>12878</v>
      </c>
      <c r="AG7527" s="182" t="s">
        <v>17312</v>
      </c>
      <c r="AH7527" s="182" t="s">
        <v>2993</v>
      </c>
      <c r="AI7527" s="182" t="s">
        <v>17040</v>
      </c>
    </row>
    <row r="7528" spans="25:35" x14ac:dyDescent="0.4">
      <c r="Y7528" s="182" t="s">
        <v>12889</v>
      </c>
      <c r="Z7528" s="182">
        <v>2001</v>
      </c>
      <c r="AA7528" s="182">
        <v>1715.6</v>
      </c>
      <c r="AB7528" s="182">
        <v>53</v>
      </c>
      <c r="AC7528" s="182">
        <v>5</v>
      </c>
      <c r="AD7528" s="182">
        <v>1541.8</v>
      </c>
      <c r="AF7528" s="182" t="s">
        <v>12879</v>
      </c>
      <c r="AG7528" s="182" t="s">
        <v>17312</v>
      </c>
      <c r="AH7528" s="182" t="s">
        <v>2993</v>
      </c>
      <c r="AI7528" s="182" t="s">
        <v>17042</v>
      </c>
    </row>
    <row r="7529" spans="25:35" x14ac:dyDescent="0.4">
      <c r="Y7529" s="182" t="s">
        <v>2227</v>
      </c>
      <c r="Z7529" s="182">
        <v>1982</v>
      </c>
      <c r="AA7529" s="182">
        <v>1235.3</v>
      </c>
      <c r="AB7529" s="182">
        <v>42</v>
      </c>
      <c r="AC7529" s="182">
        <v>4</v>
      </c>
      <c r="AD7529" s="182">
        <v>1119.4000000000001</v>
      </c>
      <c r="AF7529" s="182" t="s">
        <v>12880</v>
      </c>
      <c r="AG7529" s="182" t="s">
        <v>17312</v>
      </c>
      <c r="AH7529" s="182" t="s">
        <v>2993</v>
      </c>
      <c r="AI7529" s="182" t="s">
        <v>17322</v>
      </c>
    </row>
    <row r="7530" spans="25:35" x14ac:dyDescent="0.4">
      <c r="Y7530" s="182" t="s">
        <v>2228</v>
      </c>
      <c r="Z7530" s="182">
        <v>1983</v>
      </c>
      <c r="AA7530" s="182">
        <v>1226.9000000000001</v>
      </c>
      <c r="AB7530" s="182">
        <v>50</v>
      </c>
      <c r="AC7530" s="182">
        <v>4</v>
      </c>
      <c r="AD7530" s="182">
        <v>1113.2</v>
      </c>
      <c r="AF7530" s="182" t="s">
        <v>12881</v>
      </c>
      <c r="AG7530" s="182" t="s">
        <v>17312</v>
      </c>
      <c r="AH7530" s="182" t="s">
        <v>2993</v>
      </c>
      <c r="AI7530" s="182" t="s">
        <v>17322</v>
      </c>
    </row>
    <row r="7531" spans="25:35" x14ac:dyDescent="0.4">
      <c r="Y7531" s="182" t="s">
        <v>12890</v>
      </c>
      <c r="Z7531" s="182">
        <v>1986</v>
      </c>
      <c r="AA7531" s="182">
        <v>1238.5</v>
      </c>
      <c r="AB7531" s="182">
        <v>42</v>
      </c>
      <c r="AC7531" s="182">
        <v>4</v>
      </c>
      <c r="AD7531" s="182">
        <v>1121.4000000000001</v>
      </c>
      <c r="AF7531" s="182" t="s">
        <v>12882</v>
      </c>
      <c r="AG7531" s="182" t="s">
        <v>17312</v>
      </c>
      <c r="AH7531" s="182" t="s">
        <v>2993</v>
      </c>
      <c r="AI7531" s="182" t="s">
        <v>17322</v>
      </c>
    </row>
    <row r="7532" spans="25:35" x14ac:dyDescent="0.4">
      <c r="Y7532" s="182" t="s">
        <v>12891</v>
      </c>
      <c r="Z7532" s="182">
        <v>2007</v>
      </c>
      <c r="AA7532" s="182">
        <v>3049.5</v>
      </c>
      <c r="AB7532" s="182">
        <v>195</v>
      </c>
      <c r="AC7532" s="182">
        <v>5</v>
      </c>
      <c r="AD7532" s="182">
        <v>3049.5</v>
      </c>
      <c r="AF7532" s="182" t="s">
        <v>12883</v>
      </c>
      <c r="AG7532" s="182" t="s">
        <v>17312</v>
      </c>
      <c r="AH7532" s="182" t="s">
        <v>2993</v>
      </c>
      <c r="AI7532" s="182" t="s">
        <v>17315</v>
      </c>
    </row>
    <row r="7533" spans="25:35" x14ac:dyDescent="0.4">
      <c r="Y7533" s="182" t="s">
        <v>2229</v>
      </c>
      <c r="Z7533" s="182">
        <v>2006</v>
      </c>
      <c r="AA7533" s="182">
        <v>3832.4</v>
      </c>
      <c r="AB7533" s="182">
        <v>122</v>
      </c>
      <c r="AC7533" s="182">
        <v>5</v>
      </c>
      <c r="AD7533" s="182">
        <v>3400.3</v>
      </c>
      <c r="AF7533" s="182" t="s">
        <v>12885</v>
      </c>
      <c r="AG7533" s="182" t="s">
        <v>17312</v>
      </c>
      <c r="AH7533" s="182" t="s">
        <v>2993</v>
      </c>
      <c r="AI7533" s="182" t="s">
        <v>17322</v>
      </c>
    </row>
    <row r="7534" spans="25:35" x14ac:dyDescent="0.4">
      <c r="Y7534" s="182" t="s">
        <v>12892</v>
      </c>
      <c r="Z7534" s="182">
        <v>2008</v>
      </c>
      <c r="AA7534" s="182">
        <v>2288.3000000000002</v>
      </c>
      <c r="AB7534" s="182">
        <v>143</v>
      </c>
      <c r="AC7534" s="182">
        <v>5</v>
      </c>
      <c r="AD7534" s="182">
        <v>2288.3000000000002</v>
      </c>
      <c r="AF7534" s="182" t="s">
        <v>12886</v>
      </c>
      <c r="AG7534" s="182" t="s">
        <v>17312</v>
      </c>
      <c r="AH7534" s="182" t="s">
        <v>2993</v>
      </c>
      <c r="AI7534" s="182" t="s">
        <v>17322</v>
      </c>
    </row>
    <row r="7535" spans="25:35" x14ac:dyDescent="0.4">
      <c r="Y7535" s="182" t="s">
        <v>12893</v>
      </c>
      <c r="Z7535" s="182">
        <v>2007</v>
      </c>
      <c r="AA7535" s="182">
        <v>10572</v>
      </c>
      <c r="AB7535" s="182">
        <v>123</v>
      </c>
      <c r="AC7535" s="182">
        <v>9</v>
      </c>
      <c r="AD7535" s="182">
        <v>8246.5</v>
      </c>
      <c r="AF7535" s="182" t="s">
        <v>12887</v>
      </c>
      <c r="AG7535" s="182" t="s">
        <v>17312</v>
      </c>
      <c r="AH7535" s="182" t="s">
        <v>2993</v>
      </c>
      <c r="AI7535" s="182" t="s">
        <v>17322</v>
      </c>
    </row>
    <row r="7536" spans="25:35" x14ac:dyDescent="0.4">
      <c r="Y7536" s="182" t="s">
        <v>12895</v>
      </c>
      <c r="Z7536" s="182">
        <v>2011</v>
      </c>
      <c r="AA7536" s="182">
        <v>4277.8999999999996</v>
      </c>
      <c r="AB7536" s="182">
        <v>120</v>
      </c>
      <c r="AC7536" s="182">
        <v>5</v>
      </c>
      <c r="AD7536" s="182">
        <v>3186.6</v>
      </c>
      <c r="AF7536" s="182" t="s">
        <v>12888</v>
      </c>
      <c r="AG7536" s="182" t="s">
        <v>17319</v>
      </c>
      <c r="AH7536" s="182" t="s">
        <v>2993</v>
      </c>
      <c r="AI7536" s="182" t="s">
        <v>17042</v>
      </c>
    </row>
    <row r="7537" spans="25:35" x14ac:dyDescent="0.4">
      <c r="Y7537" s="182" t="s">
        <v>12896</v>
      </c>
      <c r="Z7537" s="182">
        <v>2007</v>
      </c>
      <c r="AA7537" s="182">
        <v>3662.2</v>
      </c>
      <c r="AB7537" s="182">
        <v>3</v>
      </c>
      <c r="AC7537" s="182">
        <v>8</v>
      </c>
      <c r="AD7537" s="182">
        <v>3662.2</v>
      </c>
      <c r="AF7537" s="182" t="s">
        <v>12889</v>
      </c>
      <c r="AG7537" s="182" t="s">
        <v>17319</v>
      </c>
      <c r="AH7537" s="182" t="s">
        <v>2993</v>
      </c>
      <c r="AI7537" s="182" t="s">
        <v>17042</v>
      </c>
    </row>
    <row r="7538" spans="25:35" x14ac:dyDescent="0.4">
      <c r="Y7538" s="182" t="s">
        <v>12897</v>
      </c>
      <c r="Z7538" s="182">
        <v>2004</v>
      </c>
      <c r="AA7538" s="182">
        <v>6558.7</v>
      </c>
      <c r="AB7538" s="182">
        <v>3</v>
      </c>
      <c r="AC7538" s="182">
        <v>6</v>
      </c>
      <c r="AD7538" s="182">
        <v>5968.4</v>
      </c>
      <c r="AF7538" s="182" t="s">
        <v>2227</v>
      </c>
      <c r="AG7538" s="182" t="s">
        <v>17319</v>
      </c>
      <c r="AH7538" s="182" t="s">
        <v>2993</v>
      </c>
      <c r="AI7538" s="182" t="s">
        <v>17042</v>
      </c>
    </row>
    <row r="7539" spans="25:35" x14ac:dyDescent="0.4">
      <c r="Y7539" s="182" t="s">
        <v>12899</v>
      </c>
      <c r="Z7539" s="182">
        <v>2010</v>
      </c>
      <c r="AA7539" s="182">
        <v>3400.1</v>
      </c>
      <c r="AB7539" s="182">
        <v>101</v>
      </c>
      <c r="AC7539" s="182">
        <v>5</v>
      </c>
      <c r="AD7539" s="182">
        <v>2992.5</v>
      </c>
      <c r="AF7539" s="182" t="s">
        <v>2228</v>
      </c>
      <c r="AG7539" s="182" t="s">
        <v>17319</v>
      </c>
      <c r="AH7539" s="182" t="s">
        <v>2993</v>
      </c>
      <c r="AI7539" s="182" t="s">
        <v>17042</v>
      </c>
    </row>
    <row r="7540" spans="25:35" x14ac:dyDescent="0.4">
      <c r="Y7540" s="182" t="s">
        <v>12900</v>
      </c>
      <c r="Z7540" s="182">
        <v>2014</v>
      </c>
      <c r="AA7540" s="182">
        <v>7387.9</v>
      </c>
      <c r="AB7540" s="182">
        <v>74</v>
      </c>
      <c r="AC7540" s="182">
        <v>9</v>
      </c>
      <c r="AD7540" s="182">
        <v>4840.2</v>
      </c>
      <c r="AF7540" s="182" t="s">
        <v>12890</v>
      </c>
      <c r="AG7540" s="182" t="s">
        <v>17319</v>
      </c>
      <c r="AH7540" s="182" t="s">
        <v>2993</v>
      </c>
      <c r="AI7540" s="182" t="s">
        <v>17042</v>
      </c>
    </row>
    <row r="7541" spans="25:35" x14ac:dyDescent="0.4">
      <c r="Y7541" s="182" t="s">
        <v>12902</v>
      </c>
      <c r="Z7541" s="182">
        <v>1999</v>
      </c>
      <c r="AA7541" s="182">
        <v>7611.6</v>
      </c>
      <c r="AB7541" s="182">
        <v>256</v>
      </c>
      <c r="AC7541" s="182">
        <v>6</v>
      </c>
      <c r="AD7541" s="182">
        <v>7611.6</v>
      </c>
      <c r="AF7541" s="182" t="s">
        <v>12891</v>
      </c>
      <c r="AG7541" s="182" t="s">
        <v>17319</v>
      </c>
      <c r="AH7541" s="182" t="s">
        <v>2993</v>
      </c>
      <c r="AI7541" s="182" t="s">
        <v>17315</v>
      </c>
    </row>
    <row r="7542" spans="25:35" x14ac:dyDescent="0.4">
      <c r="Y7542" s="182" t="s">
        <v>12903</v>
      </c>
      <c r="Z7542" s="182">
        <v>1971</v>
      </c>
      <c r="AA7542" s="182">
        <v>429.1</v>
      </c>
      <c r="AB7542" s="182">
        <v>12</v>
      </c>
      <c r="AC7542" s="182">
        <v>2</v>
      </c>
      <c r="AD7542" s="182">
        <v>395.6</v>
      </c>
      <c r="AF7542" s="182" t="s">
        <v>2229</v>
      </c>
      <c r="AG7542" s="182" t="s">
        <v>17319</v>
      </c>
      <c r="AH7542" s="182" t="s">
        <v>2993</v>
      </c>
      <c r="AI7542" s="182" t="s">
        <v>17315</v>
      </c>
    </row>
    <row r="7543" spans="25:35" x14ac:dyDescent="0.4">
      <c r="Y7543" s="182" t="s">
        <v>12904</v>
      </c>
      <c r="Z7543" s="182">
        <v>1993</v>
      </c>
      <c r="AA7543" s="182">
        <v>1736.6</v>
      </c>
      <c r="AB7543" s="182">
        <v>73</v>
      </c>
      <c r="AC7543" s="182">
        <v>5</v>
      </c>
      <c r="AD7543" s="182">
        <v>1536.8</v>
      </c>
      <c r="AF7543" s="182" t="s">
        <v>12892</v>
      </c>
      <c r="AG7543" s="182" t="s">
        <v>17319</v>
      </c>
      <c r="AH7543" s="182" t="s">
        <v>2993</v>
      </c>
      <c r="AI7543" s="182" t="s">
        <v>17322</v>
      </c>
    </row>
    <row r="7544" spans="25:35" x14ac:dyDescent="0.4">
      <c r="Y7544" s="182" t="s">
        <v>12905</v>
      </c>
      <c r="Z7544" s="182">
        <v>1971</v>
      </c>
      <c r="AA7544" s="182">
        <v>3653.2</v>
      </c>
      <c r="AB7544" s="182">
        <v>122</v>
      </c>
      <c r="AC7544" s="182">
        <v>5</v>
      </c>
      <c r="AD7544" s="182">
        <v>3380.8</v>
      </c>
      <c r="AF7544" s="182" t="s">
        <v>12893</v>
      </c>
      <c r="AG7544" s="182" t="s">
        <v>17312</v>
      </c>
      <c r="AH7544" s="182" t="s">
        <v>2993</v>
      </c>
      <c r="AI7544" s="182" t="s">
        <v>17315</v>
      </c>
    </row>
    <row r="7545" spans="25:35" x14ac:dyDescent="0.4">
      <c r="Y7545" s="182" t="s">
        <v>17263</v>
      </c>
      <c r="Z7545" s="182">
        <v>1939</v>
      </c>
      <c r="AA7545" s="182">
        <v>594.29999999999995</v>
      </c>
      <c r="AB7545" s="182">
        <v>21</v>
      </c>
      <c r="AC7545" s="182">
        <v>2</v>
      </c>
      <c r="AD7545" s="182">
        <v>526.9</v>
      </c>
      <c r="AF7545" s="182" t="s">
        <v>12895</v>
      </c>
      <c r="AG7545" s="182" t="s">
        <v>17312</v>
      </c>
      <c r="AH7545" s="182" t="s">
        <v>2993</v>
      </c>
      <c r="AI7545" s="182" t="s">
        <v>17315</v>
      </c>
    </row>
    <row r="7546" spans="25:35" x14ac:dyDescent="0.4">
      <c r="Y7546" s="182" t="s">
        <v>12906</v>
      </c>
      <c r="Z7546" s="182">
        <v>1958</v>
      </c>
      <c r="AA7546" s="182">
        <v>423.3</v>
      </c>
      <c r="AB7546" s="182">
        <v>22</v>
      </c>
      <c r="AC7546" s="182">
        <v>2</v>
      </c>
      <c r="AD7546" s="182">
        <v>392.4</v>
      </c>
      <c r="AF7546" s="182" t="s">
        <v>12896</v>
      </c>
      <c r="AG7546" s="182" t="s">
        <v>17312</v>
      </c>
      <c r="AH7546" s="182" t="s">
        <v>2993</v>
      </c>
      <c r="AI7546" s="182" t="s">
        <v>17315</v>
      </c>
    </row>
    <row r="7547" spans="25:35" x14ac:dyDescent="0.4">
      <c r="Y7547" s="182" t="s">
        <v>12908</v>
      </c>
      <c r="Z7547" s="182">
        <v>1959</v>
      </c>
      <c r="AA7547" s="182">
        <v>416.8</v>
      </c>
      <c r="AB7547" s="182">
        <v>23</v>
      </c>
      <c r="AC7547" s="182">
        <v>2</v>
      </c>
      <c r="AD7547" s="182">
        <v>379.9</v>
      </c>
      <c r="AF7547" s="182" t="s">
        <v>12897</v>
      </c>
      <c r="AG7547" s="182" t="s">
        <v>17312</v>
      </c>
      <c r="AH7547" s="182" t="s">
        <v>2993</v>
      </c>
      <c r="AI7547" s="182" t="s">
        <v>17332</v>
      </c>
    </row>
    <row r="7548" spans="25:35" x14ac:dyDescent="0.4">
      <c r="Y7548" s="182" t="s">
        <v>2232</v>
      </c>
      <c r="Z7548" s="182">
        <v>1982</v>
      </c>
      <c r="AA7548" s="182">
        <v>626.1</v>
      </c>
      <c r="AB7548" s="182">
        <v>21</v>
      </c>
      <c r="AC7548" s="182">
        <v>2</v>
      </c>
      <c r="AD7548" s="182">
        <v>566.6</v>
      </c>
      <c r="AF7548" s="182" t="s">
        <v>12899</v>
      </c>
      <c r="AG7548" s="182" t="s">
        <v>17319</v>
      </c>
      <c r="AH7548" s="182" t="s">
        <v>2993</v>
      </c>
      <c r="AI7548" s="182" t="s">
        <v>17315</v>
      </c>
    </row>
    <row r="7549" spans="25:35" x14ac:dyDescent="0.4">
      <c r="Y7549" s="182" t="s">
        <v>2233</v>
      </c>
      <c r="Z7549" s="182">
        <v>1988</v>
      </c>
      <c r="AA7549" s="182">
        <v>3212.4</v>
      </c>
      <c r="AB7549" s="182">
        <v>125</v>
      </c>
      <c r="AC7549" s="182">
        <v>5</v>
      </c>
      <c r="AD7549" s="182">
        <v>2844.7</v>
      </c>
      <c r="AF7549" s="182" t="s">
        <v>12900</v>
      </c>
      <c r="AG7549" s="182" t="s">
        <v>17312</v>
      </c>
      <c r="AH7549" s="182" t="s">
        <v>2993</v>
      </c>
      <c r="AI7549" s="182" t="s">
        <v>17042</v>
      </c>
    </row>
    <row r="7550" spans="25:35" x14ac:dyDescent="0.4">
      <c r="Y7550" s="182" t="s">
        <v>12909</v>
      </c>
      <c r="Z7550" s="182">
        <v>1992</v>
      </c>
      <c r="AA7550" s="182">
        <v>1141.2</v>
      </c>
      <c r="AB7550" s="182">
        <v>44</v>
      </c>
      <c r="AC7550" s="182">
        <v>3</v>
      </c>
      <c r="AD7550" s="182">
        <v>1054.9000000000001</v>
      </c>
      <c r="AF7550" s="182" t="s">
        <v>12902</v>
      </c>
      <c r="AG7550" s="182" t="s">
        <v>17312</v>
      </c>
      <c r="AH7550" s="182" t="s">
        <v>2993</v>
      </c>
      <c r="AI7550" s="182" t="s">
        <v>17326</v>
      </c>
    </row>
    <row r="7551" spans="25:35" x14ac:dyDescent="0.4">
      <c r="Y7551" s="182" t="s">
        <v>12910</v>
      </c>
      <c r="Z7551" s="182">
        <v>1994</v>
      </c>
      <c r="AA7551" s="182">
        <v>5700.7</v>
      </c>
      <c r="AB7551" s="182">
        <v>152</v>
      </c>
      <c r="AC7551" s="182">
        <v>7</v>
      </c>
      <c r="AD7551" s="182">
        <v>2219.8000000000002</v>
      </c>
      <c r="AF7551" s="182" t="s">
        <v>12903</v>
      </c>
      <c r="AG7551" s="182" t="s">
        <v>17312</v>
      </c>
      <c r="AH7551" s="182" t="s">
        <v>2993</v>
      </c>
      <c r="AI7551" s="182" t="s">
        <v>17040</v>
      </c>
    </row>
    <row r="7552" spans="25:35" x14ac:dyDescent="0.4">
      <c r="Y7552" s="182" t="s">
        <v>12911</v>
      </c>
      <c r="Z7552" s="182">
        <v>1993</v>
      </c>
      <c r="AA7552" s="182">
        <v>4269.3</v>
      </c>
      <c r="AB7552" s="182">
        <v>114</v>
      </c>
      <c r="AC7552" s="182">
        <v>9</v>
      </c>
      <c r="AD7552" s="182">
        <v>3050.2</v>
      </c>
      <c r="AF7552" s="182" t="s">
        <v>12904</v>
      </c>
      <c r="AG7552" s="182" t="s">
        <v>17319</v>
      </c>
      <c r="AH7552" s="182" t="s">
        <v>2993</v>
      </c>
      <c r="AI7552" s="182" t="s">
        <v>17042</v>
      </c>
    </row>
    <row r="7553" spans="25:35" x14ac:dyDescent="0.4">
      <c r="Y7553" s="182" t="s">
        <v>12912</v>
      </c>
      <c r="Z7553" s="182">
        <v>2001</v>
      </c>
      <c r="AA7553" s="182">
        <v>10316.6</v>
      </c>
      <c r="AB7553" s="182">
        <v>294</v>
      </c>
      <c r="AC7553" s="182">
        <v>9</v>
      </c>
      <c r="AD7553" s="182">
        <v>7531.1</v>
      </c>
      <c r="AF7553" s="182" t="s">
        <v>12905</v>
      </c>
      <c r="AG7553" s="182" t="s">
        <v>17312</v>
      </c>
      <c r="AH7553" s="182" t="s">
        <v>2993</v>
      </c>
      <c r="AI7553" s="182" t="s">
        <v>17315</v>
      </c>
    </row>
    <row r="7554" spans="25:35" x14ac:dyDescent="0.4">
      <c r="Y7554" s="182" t="s">
        <v>12913</v>
      </c>
      <c r="Z7554" s="182">
        <v>2001</v>
      </c>
      <c r="AA7554" s="182">
        <v>5236.8</v>
      </c>
      <c r="AB7554" s="182">
        <v>122</v>
      </c>
      <c r="AC7554" s="182">
        <v>5</v>
      </c>
      <c r="AD7554" s="182">
        <v>3888.6</v>
      </c>
      <c r="AF7554" s="182" t="s">
        <v>12906</v>
      </c>
      <c r="AG7554" s="182" t="s">
        <v>17312</v>
      </c>
      <c r="AH7554" s="182" t="s">
        <v>2993</v>
      </c>
      <c r="AI7554" s="182" t="s">
        <v>17040</v>
      </c>
    </row>
    <row r="7555" spans="25:35" x14ac:dyDescent="0.4">
      <c r="Y7555" s="182" t="s">
        <v>12914</v>
      </c>
      <c r="Z7555" s="182">
        <v>2007</v>
      </c>
      <c r="AA7555" s="182">
        <v>8460</v>
      </c>
      <c r="AB7555" s="182">
        <v>231</v>
      </c>
      <c r="AC7555" s="182">
        <v>6</v>
      </c>
      <c r="AD7555" s="182">
        <v>5727.9</v>
      </c>
      <c r="AF7555" s="182" t="s">
        <v>12908</v>
      </c>
      <c r="AG7555" s="182" t="s">
        <v>17312</v>
      </c>
      <c r="AH7555" s="182" t="s">
        <v>2993</v>
      </c>
      <c r="AI7555" s="182" t="s">
        <v>17040</v>
      </c>
    </row>
    <row r="7556" spans="25:35" x14ac:dyDescent="0.4">
      <c r="Y7556" s="182" t="s">
        <v>12916</v>
      </c>
      <c r="Z7556" s="182">
        <v>2007</v>
      </c>
      <c r="AA7556" s="182">
        <v>7968.2</v>
      </c>
      <c r="AB7556" s="182">
        <v>269</v>
      </c>
      <c r="AC7556" s="182">
        <v>5</v>
      </c>
      <c r="AD7556" s="182">
        <v>7124.5</v>
      </c>
      <c r="AF7556" s="182" t="s">
        <v>2232</v>
      </c>
      <c r="AG7556" s="182" t="s">
        <v>17319</v>
      </c>
      <c r="AH7556" s="182" t="s">
        <v>2993</v>
      </c>
      <c r="AI7556" s="182" t="s">
        <v>17042</v>
      </c>
    </row>
    <row r="7557" spans="25:35" x14ac:dyDescent="0.4">
      <c r="Y7557" s="182" t="s">
        <v>12918</v>
      </c>
      <c r="Z7557" s="182">
        <v>1994</v>
      </c>
      <c r="AA7557" s="182">
        <v>8275.5</v>
      </c>
      <c r="AB7557" s="182">
        <v>301</v>
      </c>
      <c r="AC7557" s="182">
        <v>9</v>
      </c>
      <c r="AD7557" s="182">
        <v>6972.7</v>
      </c>
      <c r="AF7557" s="182" t="s">
        <v>2233</v>
      </c>
      <c r="AG7557" s="182" t="s">
        <v>17319</v>
      </c>
      <c r="AH7557" s="182" t="s">
        <v>2993</v>
      </c>
      <c r="AI7557" s="182" t="s">
        <v>17315</v>
      </c>
    </row>
    <row r="7558" spans="25:35" x14ac:dyDescent="0.4">
      <c r="Y7558" s="182" t="s">
        <v>12919</v>
      </c>
      <c r="Z7558" s="182">
        <v>1995</v>
      </c>
      <c r="AA7558" s="182">
        <v>4423</v>
      </c>
      <c r="AB7558" s="182">
        <v>145</v>
      </c>
      <c r="AC7558" s="182">
        <v>9</v>
      </c>
      <c r="AD7558" s="182">
        <v>2975.1</v>
      </c>
      <c r="AF7558" s="182" t="s">
        <v>12909</v>
      </c>
      <c r="AG7558" s="182" t="s">
        <v>17312</v>
      </c>
      <c r="AH7558" s="182" t="s">
        <v>2993</v>
      </c>
      <c r="AI7558" s="182" t="s">
        <v>17042</v>
      </c>
    </row>
    <row r="7559" spans="25:35" x14ac:dyDescent="0.4">
      <c r="Y7559" s="182" t="s">
        <v>12921</v>
      </c>
      <c r="Z7559" s="182">
        <v>1965</v>
      </c>
      <c r="AA7559" s="182">
        <v>3490</v>
      </c>
      <c r="AB7559" s="182">
        <v>84</v>
      </c>
      <c r="AC7559" s="182">
        <v>5</v>
      </c>
      <c r="AD7559" s="182">
        <v>3490</v>
      </c>
      <c r="AF7559" s="182" t="s">
        <v>12910</v>
      </c>
      <c r="AG7559" s="182" t="s">
        <v>17319</v>
      </c>
      <c r="AH7559" s="182" t="s">
        <v>2993</v>
      </c>
      <c r="AI7559" s="182" t="s">
        <v>17042</v>
      </c>
    </row>
    <row r="7560" spans="25:35" x14ac:dyDescent="0.4">
      <c r="Y7560" s="182" t="s">
        <v>12922</v>
      </c>
      <c r="Z7560" s="182">
        <v>1953</v>
      </c>
      <c r="AA7560" s="182">
        <v>694.7</v>
      </c>
      <c r="AB7560" s="182">
        <v>36</v>
      </c>
      <c r="AC7560" s="182">
        <v>2</v>
      </c>
      <c r="AD7560" s="182">
        <v>624.1</v>
      </c>
      <c r="AF7560" s="182" t="s">
        <v>12911</v>
      </c>
      <c r="AG7560" s="182" t="s">
        <v>17319</v>
      </c>
      <c r="AH7560" s="182" t="s">
        <v>2993</v>
      </c>
      <c r="AI7560" s="182" t="s">
        <v>17040</v>
      </c>
    </row>
    <row r="7561" spans="25:35" x14ac:dyDescent="0.4">
      <c r="Y7561" s="182" t="s">
        <v>12923</v>
      </c>
      <c r="Z7561" s="182">
        <v>1953</v>
      </c>
      <c r="AA7561" s="182">
        <v>688.5</v>
      </c>
      <c r="AB7561" s="182">
        <v>23</v>
      </c>
      <c r="AC7561" s="182">
        <v>2</v>
      </c>
      <c r="AD7561" s="182">
        <v>620.5</v>
      </c>
      <c r="AF7561" s="182" t="s">
        <v>12912</v>
      </c>
      <c r="AG7561" s="182" t="s">
        <v>17312</v>
      </c>
      <c r="AH7561" s="182" t="s">
        <v>2993</v>
      </c>
      <c r="AI7561" s="182" t="s">
        <v>17322</v>
      </c>
    </row>
    <row r="7562" spans="25:35" x14ac:dyDescent="0.4">
      <c r="Y7562" s="182" t="s">
        <v>12924</v>
      </c>
      <c r="Z7562" s="182">
        <v>1939</v>
      </c>
      <c r="AA7562" s="182">
        <v>684.8</v>
      </c>
      <c r="AB7562" s="182">
        <v>31</v>
      </c>
      <c r="AC7562" s="182">
        <v>2</v>
      </c>
      <c r="AD7562" s="182">
        <v>684.8</v>
      </c>
      <c r="AF7562" s="182" t="s">
        <v>12913</v>
      </c>
      <c r="AG7562" s="182" t="s">
        <v>17319</v>
      </c>
      <c r="AH7562" s="182" t="s">
        <v>2993</v>
      </c>
      <c r="AI7562" s="182" t="s">
        <v>17322</v>
      </c>
    </row>
    <row r="7563" spans="25:35" x14ac:dyDescent="0.4">
      <c r="Y7563" s="182" t="s">
        <v>2234</v>
      </c>
      <c r="Z7563" s="182">
        <v>1953</v>
      </c>
      <c r="AA7563" s="182">
        <v>996.1</v>
      </c>
      <c r="AB7563" s="182">
        <v>30</v>
      </c>
      <c r="AC7563" s="182">
        <v>2</v>
      </c>
      <c r="AD7563" s="182">
        <v>879.4</v>
      </c>
      <c r="AF7563" s="182" t="s">
        <v>12914</v>
      </c>
      <c r="AG7563" s="182" t="s">
        <v>17319</v>
      </c>
      <c r="AH7563" s="182" t="s">
        <v>2993</v>
      </c>
      <c r="AI7563" s="182" t="s">
        <v>17332</v>
      </c>
    </row>
    <row r="7564" spans="25:35" x14ac:dyDescent="0.4">
      <c r="Y7564" s="182" t="s">
        <v>12925</v>
      </c>
      <c r="Z7564" s="182">
        <v>1962</v>
      </c>
      <c r="AA7564" s="182">
        <v>671.4</v>
      </c>
      <c r="AB7564" s="182">
        <v>21</v>
      </c>
      <c r="AC7564" s="182">
        <v>2</v>
      </c>
      <c r="AD7564" s="182">
        <v>625</v>
      </c>
      <c r="AF7564" s="182" t="s">
        <v>12916</v>
      </c>
      <c r="AG7564" s="182" t="s">
        <v>17319</v>
      </c>
      <c r="AH7564" s="182" t="s">
        <v>2993</v>
      </c>
      <c r="AI7564" s="182" t="s">
        <v>17314</v>
      </c>
    </row>
    <row r="7565" spans="25:35" x14ac:dyDescent="0.4">
      <c r="Y7565" s="182" t="s">
        <v>12926</v>
      </c>
      <c r="Z7565" s="182">
        <v>1961</v>
      </c>
      <c r="AA7565" s="182">
        <v>692.2</v>
      </c>
      <c r="AB7565" s="182">
        <v>8</v>
      </c>
      <c r="AC7565" s="182">
        <v>2</v>
      </c>
      <c r="AD7565" s="182">
        <v>640.4</v>
      </c>
      <c r="AF7565" s="182" t="s">
        <v>12918</v>
      </c>
      <c r="AG7565" s="182" t="s">
        <v>17319</v>
      </c>
      <c r="AH7565" s="182" t="s">
        <v>2993</v>
      </c>
      <c r="AI7565" s="182" t="s">
        <v>17322</v>
      </c>
    </row>
    <row r="7566" spans="25:35" x14ac:dyDescent="0.4">
      <c r="Y7566" s="182" t="s">
        <v>12927</v>
      </c>
      <c r="Z7566" s="182">
        <v>1965</v>
      </c>
      <c r="AA7566" s="182">
        <v>3151.2</v>
      </c>
      <c r="AB7566" s="182">
        <v>144</v>
      </c>
      <c r="AC7566" s="182">
        <v>5</v>
      </c>
      <c r="AD7566" s="182">
        <v>3151.2</v>
      </c>
      <c r="AF7566" s="182" t="s">
        <v>12919</v>
      </c>
      <c r="AG7566" s="182" t="s">
        <v>17319</v>
      </c>
      <c r="AH7566" s="182" t="s">
        <v>2993</v>
      </c>
      <c r="AI7566" s="182" t="s">
        <v>17040</v>
      </c>
    </row>
    <row r="7567" spans="25:35" x14ac:dyDescent="0.4">
      <c r="Y7567" s="182" t="s">
        <v>12929</v>
      </c>
      <c r="Z7567" s="182">
        <v>2000</v>
      </c>
      <c r="AA7567" s="182">
        <v>1713.5</v>
      </c>
      <c r="AB7567" s="182">
        <v>53</v>
      </c>
      <c r="AC7567" s="182">
        <v>5</v>
      </c>
      <c r="AD7567" s="182">
        <v>1534.7</v>
      </c>
      <c r="AF7567" s="182" t="s">
        <v>12921</v>
      </c>
      <c r="AG7567" s="182" t="s">
        <v>17312</v>
      </c>
      <c r="AH7567" s="182" t="s">
        <v>2993</v>
      </c>
      <c r="AI7567" s="182" t="s">
        <v>17315</v>
      </c>
    </row>
    <row r="7568" spans="25:35" x14ac:dyDescent="0.4">
      <c r="Y7568" s="182" t="s">
        <v>12930</v>
      </c>
      <c r="Z7568" s="182">
        <v>2005</v>
      </c>
      <c r="AA7568" s="182">
        <v>720.9</v>
      </c>
      <c r="AB7568" s="182">
        <v>16</v>
      </c>
      <c r="AC7568" s="182">
        <v>5</v>
      </c>
      <c r="AD7568" s="182">
        <v>720.9</v>
      </c>
      <c r="AF7568" s="182" t="s">
        <v>12922</v>
      </c>
      <c r="AG7568" s="182" t="s">
        <v>17312</v>
      </c>
      <c r="AH7568" s="182" t="s">
        <v>2993</v>
      </c>
      <c r="AI7568" s="182" t="s">
        <v>17042</v>
      </c>
    </row>
    <row r="7569" spans="25:35" x14ac:dyDescent="0.4">
      <c r="Y7569" s="182" t="s">
        <v>12931</v>
      </c>
      <c r="Z7569" s="182">
        <v>1963</v>
      </c>
      <c r="AA7569" s="182">
        <v>672.6</v>
      </c>
      <c r="AB7569" s="182">
        <v>16</v>
      </c>
      <c r="AC7569" s="182">
        <v>2</v>
      </c>
      <c r="AD7569" s="182">
        <v>623.29999999999995</v>
      </c>
      <c r="AF7569" s="182" t="s">
        <v>12923</v>
      </c>
      <c r="AG7569" s="182" t="s">
        <v>17312</v>
      </c>
      <c r="AH7569" s="182" t="s">
        <v>2993</v>
      </c>
      <c r="AI7569" s="182" t="s">
        <v>17042</v>
      </c>
    </row>
    <row r="7570" spans="25:35" x14ac:dyDescent="0.4">
      <c r="Y7570" s="182" t="s">
        <v>12932</v>
      </c>
      <c r="Z7570" s="182">
        <v>1984</v>
      </c>
      <c r="AA7570" s="182">
        <v>1901.6</v>
      </c>
      <c r="AB7570" s="182">
        <v>69</v>
      </c>
      <c r="AC7570" s="182">
        <v>4</v>
      </c>
      <c r="AD7570" s="182">
        <v>1757.9</v>
      </c>
      <c r="AF7570" s="182" t="s">
        <v>12924</v>
      </c>
      <c r="AG7570" s="182" t="s">
        <v>17312</v>
      </c>
      <c r="AH7570" s="182" t="s">
        <v>2993</v>
      </c>
      <c r="AI7570" s="182" t="s">
        <v>17042</v>
      </c>
    </row>
    <row r="7571" spans="25:35" x14ac:dyDescent="0.4">
      <c r="Y7571" s="182" t="s">
        <v>12933</v>
      </c>
      <c r="Z7571" s="182">
        <v>1923</v>
      </c>
      <c r="AA7571" s="182">
        <v>974.7</v>
      </c>
      <c r="AB7571" s="182">
        <v>42</v>
      </c>
      <c r="AC7571" s="182">
        <v>3</v>
      </c>
      <c r="AD7571" s="182">
        <v>884.6</v>
      </c>
      <c r="AF7571" s="182" t="s">
        <v>2234</v>
      </c>
      <c r="AG7571" s="182" t="s">
        <v>17312</v>
      </c>
      <c r="AH7571" s="182" t="s">
        <v>2993</v>
      </c>
      <c r="AI7571" s="182" t="s">
        <v>17322</v>
      </c>
    </row>
    <row r="7572" spans="25:35" x14ac:dyDescent="0.4">
      <c r="Y7572" s="182" t="s">
        <v>12934</v>
      </c>
      <c r="Z7572" s="182">
        <v>1964</v>
      </c>
      <c r="AA7572" s="182">
        <v>545</v>
      </c>
      <c r="AB7572" s="182">
        <v>42</v>
      </c>
      <c r="AC7572" s="182">
        <v>2</v>
      </c>
      <c r="AD7572" s="182">
        <v>545</v>
      </c>
      <c r="AF7572" s="182" t="s">
        <v>12925</v>
      </c>
      <c r="AG7572" s="182" t="s">
        <v>17312</v>
      </c>
      <c r="AH7572" s="182" t="s">
        <v>2993</v>
      </c>
      <c r="AI7572" s="182" t="s">
        <v>17042</v>
      </c>
    </row>
    <row r="7573" spans="25:35" x14ac:dyDescent="0.4">
      <c r="Y7573" s="182" t="s">
        <v>2235</v>
      </c>
      <c r="Z7573" s="182">
        <v>1980</v>
      </c>
      <c r="AA7573" s="182">
        <v>1567.3</v>
      </c>
      <c r="AB7573" s="182">
        <v>59</v>
      </c>
      <c r="AC7573" s="182">
        <v>3</v>
      </c>
      <c r="AD7573" s="182">
        <v>1400.4</v>
      </c>
      <c r="AF7573" s="182" t="s">
        <v>12926</v>
      </c>
      <c r="AG7573" s="182" t="s">
        <v>17312</v>
      </c>
      <c r="AH7573" s="182" t="s">
        <v>2993</v>
      </c>
      <c r="AI7573" s="182" t="s">
        <v>17042</v>
      </c>
    </row>
    <row r="7574" spans="25:35" x14ac:dyDescent="0.4">
      <c r="Y7574" s="182" t="s">
        <v>12935</v>
      </c>
      <c r="Z7574" s="182">
        <v>1964</v>
      </c>
      <c r="AA7574" s="182">
        <v>549</v>
      </c>
      <c r="AB7574" s="182">
        <v>42</v>
      </c>
      <c r="AC7574" s="182">
        <v>2</v>
      </c>
      <c r="AD7574" s="182">
        <v>549</v>
      </c>
      <c r="AF7574" s="182" t="s">
        <v>12927</v>
      </c>
      <c r="AG7574" s="182" t="s">
        <v>17312</v>
      </c>
      <c r="AH7574" s="182" t="s">
        <v>2993</v>
      </c>
      <c r="AI7574" s="182" t="s">
        <v>17315</v>
      </c>
    </row>
    <row r="7575" spans="25:35" x14ac:dyDescent="0.4">
      <c r="Y7575" s="182" t="s">
        <v>12936</v>
      </c>
      <c r="Z7575" s="182">
        <v>1964</v>
      </c>
      <c r="AA7575" s="182">
        <v>313</v>
      </c>
      <c r="AB7575" s="182">
        <v>23</v>
      </c>
      <c r="AC7575" s="182">
        <v>2</v>
      </c>
      <c r="AD7575" s="182">
        <v>313</v>
      </c>
      <c r="AF7575" s="182" t="s">
        <v>12929</v>
      </c>
      <c r="AG7575" s="182" t="s">
        <v>17319</v>
      </c>
      <c r="AH7575" s="182" t="s">
        <v>2993</v>
      </c>
      <c r="AI7575" s="182" t="s">
        <v>17042</v>
      </c>
    </row>
    <row r="7576" spans="25:35" x14ac:dyDescent="0.4">
      <c r="Y7576" s="182" t="s">
        <v>12937</v>
      </c>
      <c r="Z7576" s="182">
        <v>1966</v>
      </c>
      <c r="AA7576" s="182">
        <v>3074.9</v>
      </c>
      <c r="AB7576" s="182">
        <v>83</v>
      </c>
      <c r="AC7576" s="182">
        <v>5</v>
      </c>
      <c r="AD7576" s="182">
        <v>2507.8000000000002</v>
      </c>
      <c r="AF7576" s="182" t="s">
        <v>12930</v>
      </c>
      <c r="AG7576" s="182" t="s">
        <v>17312</v>
      </c>
      <c r="AH7576" s="182" t="s">
        <v>2993</v>
      </c>
      <c r="AI7576" s="182" t="s">
        <v>17040</v>
      </c>
    </row>
    <row r="7577" spans="25:35" x14ac:dyDescent="0.4">
      <c r="Y7577" s="182" t="s">
        <v>12938</v>
      </c>
      <c r="Z7577" s="182">
        <v>1956</v>
      </c>
      <c r="AA7577" s="182">
        <v>1175.8</v>
      </c>
      <c r="AB7577" s="182">
        <v>25</v>
      </c>
      <c r="AC7577" s="182">
        <v>3</v>
      </c>
      <c r="AD7577" s="182">
        <v>1093.2</v>
      </c>
      <c r="AF7577" s="182" t="s">
        <v>12931</v>
      </c>
      <c r="AG7577" s="182" t="s">
        <v>17312</v>
      </c>
      <c r="AH7577" s="182" t="s">
        <v>2993</v>
      </c>
      <c r="AI7577" s="182" t="s">
        <v>17042</v>
      </c>
    </row>
    <row r="7578" spans="25:35" x14ac:dyDescent="0.4">
      <c r="Y7578" s="182" t="s">
        <v>12939</v>
      </c>
      <c r="Z7578" s="182">
        <v>1961</v>
      </c>
      <c r="AA7578" s="182">
        <v>1018.1</v>
      </c>
      <c r="AB7578" s="182">
        <v>42</v>
      </c>
      <c r="AC7578" s="182">
        <v>3</v>
      </c>
      <c r="AD7578" s="182">
        <v>947.9</v>
      </c>
      <c r="AF7578" s="182" t="s">
        <v>12932</v>
      </c>
      <c r="AG7578" s="182" t="s">
        <v>17312</v>
      </c>
      <c r="AH7578" s="182" t="s">
        <v>2993</v>
      </c>
      <c r="AI7578" s="182" t="s">
        <v>17042</v>
      </c>
    </row>
    <row r="7579" spans="25:35" x14ac:dyDescent="0.4">
      <c r="Y7579" s="182" t="s">
        <v>12940</v>
      </c>
      <c r="Z7579" s="182">
        <v>1985</v>
      </c>
      <c r="AA7579" s="182">
        <v>988.7</v>
      </c>
      <c r="AB7579" s="182">
        <v>61</v>
      </c>
      <c r="AC7579" s="182">
        <v>2</v>
      </c>
      <c r="AD7579" s="182">
        <v>899.4</v>
      </c>
      <c r="AF7579" s="182" t="s">
        <v>12933</v>
      </c>
      <c r="AG7579" s="182" t="s">
        <v>17312</v>
      </c>
      <c r="AH7579" s="182" t="s">
        <v>2993</v>
      </c>
      <c r="AI7579" s="182" t="s">
        <v>17042</v>
      </c>
    </row>
    <row r="7580" spans="25:35" x14ac:dyDescent="0.4">
      <c r="Y7580" s="182" t="s">
        <v>12941</v>
      </c>
      <c r="Z7580" s="182">
        <v>1955</v>
      </c>
      <c r="AA7580" s="182">
        <v>1021</v>
      </c>
      <c r="AB7580" s="182">
        <v>25</v>
      </c>
      <c r="AC7580" s="182">
        <v>2</v>
      </c>
      <c r="AD7580" s="182">
        <v>910.5</v>
      </c>
      <c r="AF7580" s="182" t="s">
        <v>12934</v>
      </c>
      <c r="AG7580" s="182" t="s">
        <v>17312</v>
      </c>
      <c r="AH7580" s="182" t="s">
        <v>2993</v>
      </c>
      <c r="AI7580" s="182" t="s">
        <v>17042</v>
      </c>
    </row>
    <row r="7581" spans="25:35" x14ac:dyDescent="0.4">
      <c r="Y7581" s="182" t="s">
        <v>2236</v>
      </c>
      <c r="Z7581" s="182">
        <v>1954</v>
      </c>
      <c r="AA7581" s="182">
        <v>1212.7</v>
      </c>
      <c r="AB7581" s="182">
        <v>33</v>
      </c>
      <c r="AC7581" s="182">
        <v>2</v>
      </c>
      <c r="AD7581" s="182">
        <v>1099.5999999999999</v>
      </c>
      <c r="AF7581" s="182" t="s">
        <v>2235</v>
      </c>
      <c r="AG7581" s="182" t="s">
        <v>17312</v>
      </c>
      <c r="AH7581" s="182" t="s">
        <v>2993</v>
      </c>
      <c r="AI7581" s="182" t="s">
        <v>17322</v>
      </c>
    </row>
    <row r="7582" spans="25:35" x14ac:dyDescent="0.4">
      <c r="Y7582" s="182" t="s">
        <v>12943</v>
      </c>
      <c r="Z7582" s="182">
        <v>1987</v>
      </c>
      <c r="AA7582" s="182">
        <v>9271.2000000000007</v>
      </c>
      <c r="AB7582" s="182">
        <v>228</v>
      </c>
      <c r="AC7582" s="182">
        <v>9</v>
      </c>
      <c r="AD7582" s="182">
        <v>7237.1</v>
      </c>
      <c r="AF7582" s="182" t="s">
        <v>12935</v>
      </c>
      <c r="AG7582" s="182" t="s">
        <v>17312</v>
      </c>
      <c r="AH7582" s="182" t="s">
        <v>2993</v>
      </c>
      <c r="AI7582" s="182" t="s">
        <v>17042</v>
      </c>
    </row>
    <row r="7583" spans="25:35" x14ac:dyDescent="0.4">
      <c r="Y7583" s="182" t="s">
        <v>12944</v>
      </c>
      <c r="Z7583" s="182">
        <v>1983</v>
      </c>
      <c r="AA7583" s="182">
        <v>8868.5</v>
      </c>
      <c r="AB7583" s="182">
        <v>309</v>
      </c>
      <c r="AC7583" s="182">
        <v>9</v>
      </c>
      <c r="AD7583" s="182">
        <v>7207.4</v>
      </c>
      <c r="AF7583" s="182" t="s">
        <v>12936</v>
      </c>
      <c r="AG7583" s="182" t="s">
        <v>17312</v>
      </c>
      <c r="AH7583" s="182" t="s">
        <v>2993</v>
      </c>
      <c r="AI7583" s="182" t="s">
        <v>17042</v>
      </c>
    </row>
    <row r="7584" spans="25:35" x14ac:dyDescent="0.4">
      <c r="Y7584" s="182" t="s">
        <v>12946</v>
      </c>
      <c r="Z7584" s="182">
        <v>1983</v>
      </c>
      <c r="AA7584" s="182">
        <v>7158</v>
      </c>
      <c r="AB7584" s="182">
        <v>374</v>
      </c>
      <c r="AC7584" s="182">
        <v>9</v>
      </c>
      <c r="AD7584" s="182">
        <v>7157.6</v>
      </c>
      <c r="AF7584" s="182" t="s">
        <v>12937</v>
      </c>
      <c r="AG7584" s="182" t="s">
        <v>17312</v>
      </c>
      <c r="AH7584" s="182" t="s">
        <v>2993</v>
      </c>
      <c r="AI7584" s="182" t="s">
        <v>17322</v>
      </c>
    </row>
    <row r="7585" spans="25:35" x14ac:dyDescent="0.4">
      <c r="Y7585" s="182" t="s">
        <v>12947</v>
      </c>
      <c r="Z7585" s="182">
        <v>1985</v>
      </c>
      <c r="AA7585" s="182">
        <v>7866.2</v>
      </c>
      <c r="AB7585" s="182">
        <v>236</v>
      </c>
      <c r="AC7585" s="182">
        <v>9</v>
      </c>
      <c r="AD7585" s="182">
        <v>6938.8</v>
      </c>
      <c r="AF7585" s="182" t="s">
        <v>12938</v>
      </c>
      <c r="AG7585" s="182" t="s">
        <v>17312</v>
      </c>
      <c r="AH7585" s="182" t="s">
        <v>2993</v>
      </c>
      <c r="AI7585" s="182" t="s">
        <v>17042</v>
      </c>
    </row>
    <row r="7586" spans="25:35" x14ac:dyDescent="0.4">
      <c r="Y7586" s="182" t="s">
        <v>12948</v>
      </c>
      <c r="Z7586" s="182">
        <v>1977</v>
      </c>
      <c r="AA7586" s="182">
        <v>8077.3</v>
      </c>
      <c r="AB7586" s="182">
        <v>240</v>
      </c>
      <c r="AC7586" s="182">
        <v>5</v>
      </c>
      <c r="AD7586" s="182">
        <v>6132.2</v>
      </c>
      <c r="AF7586" s="182" t="s">
        <v>12939</v>
      </c>
      <c r="AG7586" s="182" t="s">
        <v>17312</v>
      </c>
      <c r="AH7586" s="182" t="s">
        <v>2993</v>
      </c>
      <c r="AI7586" s="182" t="s">
        <v>17042</v>
      </c>
    </row>
    <row r="7587" spans="25:35" x14ac:dyDescent="0.4">
      <c r="Y7587" s="182" t="s">
        <v>12949</v>
      </c>
      <c r="Z7587" s="182">
        <v>2011</v>
      </c>
      <c r="AA7587" s="182">
        <v>3429.8</v>
      </c>
      <c r="AB7587" s="182">
        <v>19</v>
      </c>
      <c r="AC7587" s="182">
        <v>7</v>
      </c>
      <c r="AD7587" s="182">
        <v>2374.2999999999997</v>
      </c>
      <c r="AF7587" s="182" t="s">
        <v>12940</v>
      </c>
      <c r="AG7587" s="182" t="s">
        <v>17312</v>
      </c>
      <c r="AH7587" s="182" t="s">
        <v>2993</v>
      </c>
      <c r="AI7587" s="182" t="s">
        <v>17322</v>
      </c>
    </row>
    <row r="7588" spans="25:35" x14ac:dyDescent="0.4">
      <c r="Y7588" s="182" t="s">
        <v>12950</v>
      </c>
      <c r="Z7588" s="182">
        <v>2013</v>
      </c>
      <c r="AA7588" s="182">
        <v>2961.5</v>
      </c>
      <c r="AB7588" s="182">
        <v>78</v>
      </c>
      <c r="AC7588" s="182">
        <v>5</v>
      </c>
      <c r="AD7588" s="182">
        <v>2706.8</v>
      </c>
      <c r="AF7588" s="182" t="s">
        <v>12941</v>
      </c>
      <c r="AG7588" s="182" t="s">
        <v>17312</v>
      </c>
      <c r="AH7588" s="182" t="s">
        <v>2993</v>
      </c>
      <c r="AI7588" s="182" t="s">
        <v>17322</v>
      </c>
    </row>
    <row r="7589" spans="25:35" x14ac:dyDescent="0.4">
      <c r="Y7589" s="182" t="s">
        <v>12951</v>
      </c>
      <c r="Z7589" s="182">
        <v>2008</v>
      </c>
      <c r="AA7589" s="182">
        <v>5031.3</v>
      </c>
      <c r="AB7589" s="182">
        <v>60</v>
      </c>
      <c r="AC7589" s="182">
        <v>10</v>
      </c>
      <c r="AD7589" s="182">
        <v>2890.8</v>
      </c>
      <c r="AF7589" s="182" t="s">
        <v>2236</v>
      </c>
      <c r="AG7589" s="182" t="s">
        <v>17312</v>
      </c>
      <c r="AH7589" s="182" t="s">
        <v>2993</v>
      </c>
      <c r="AI7589" s="182" t="s">
        <v>17322</v>
      </c>
    </row>
    <row r="7590" spans="25:35" x14ac:dyDescent="0.4">
      <c r="Y7590" s="182" t="s">
        <v>12952</v>
      </c>
      <c r="Z7590" s="182">
        <v>2008</v>
      </c>
      <c r="AA7590" s="182">
        <v>8169.9</v>
      </c>
      <c r="AB7590" s="182">
        <v>181</v>
      </c>
      <c r="AC7590" s="182">
        <v>6</v>
      </c>
      <c r="AD7590" s="182">
        <v>5772.1</v>
      </c>
      <c r="AF7590" s="182" t="s">
        <v>12943</v>
      </c>
      <c r="AG7590" s="182" t="s">
        <v>17312</v>
      </c>
      <c r="AH7590" s="182" t="s">
        <v>2993</v>
      </c>
      <c r="AI7590" s="182" t="s">
        <v>17322</v>
      </c>
    </row>
    <row r="7591" spans="25:35" x14ac:dyDescent="0.4">
      <c r="Y7591" s="182" t="s">
        <v>12953</v>
      </c>
      <c r="Z7591" s="182">
        <v>2005</v>
      </c>
      <c r="AA7591" s="182">
        <v>2256.6</v>
      </c>
      <c r="AB7591" s="182">
        <v>42</v>
      </c>
      <c r="AC7591" s="182">
        <v>5</v>
      </c>
      <c r="AD7591" s="182">
        <v>1973</v>
      </c>
      <c r="AF7591" s="182" t="s">
        <v>12944</v>
      </c>
      <c r="AG7591" s="182" t="s">
        <v>17319</v>
      </c>
      <c r="AH7591" s="182" t="s">
        <v>2993</v>
      </c>
      <c r="AI7591" s="182" t="s">
        <v>17315</v>
      </c>
    </row>
    <row r="7592" spans="25:35" x14ac:dyDescent="0.4">
      <c r="Y7592" s="182" t="s">
        <v>12954</v>
      </c>
      <c r="Z7592" s="182">
        <v>1994</v>
      </c>
      <c r="AA7592" s="182">
        <v>1737.2</v>
      </c>
      <c r="AB7592" s="182">
        <v>60</v>
      </c>
      <c r="AC7592" s="182">
        <v>5</v>
      </c>
      <c r="AD7592" s="182">
        <v>1554.1</v>
      </c>
      <c r="AF7592" s="182" t="s">
        <v>12946</v>
      </c>
      <c r="AG7592" s="182" t="s">
        <v>17319</v>
      </c>
      <c r="AH7592" s="182" t="s">
        <v>2993</v>
      </c>
      <c r="AI7592" s="182" t="s">
        <v>17315</v>
      </c>
    </row>
    <row r="7593" spans="25:35" x14ac:dyDescent="0.4">
      <c r="Y7593" s="182" t="s">
        <v>12955</v>
      </c>
      <c r="Z7593" s="182">
        <v>1952</v>
      </c>
      <c r="AA7593" s="182">
        <v>383.9</v>
      </c>
      <c r="AB7593" s="182">
        <v>23</v>
      </c>
      <c r="AC7593" s="182">
        <v>2</v>
      </c>
      <c r="AD7593" s="182">
        <v>383.9</v>
      </c>
      <c r="AF7593" s="182" t="s">
        <v>12947</v>
      </c>
      <c r="AG7593" s="182" t="s">
        <v>17312</v>
      </c>
      <c r="AH7593" s="182" t="s">
        <v>2993</v>
      </c>
      <c r="AI7593" s="182" t="s">
        <v>17322</v>
      </c>
    </row>
    <row r="7594" spans="25:35" x14ac:dyDescent="0.4">
      <c r="Y7594" s="182" t="s">
        <v>12956</v>
      </c>
      <c r="Z7594" s="182">
        <v>1953</v>
      </c>
      <c r="AA7594" s="182">
        <v>422.4</v>
      </c>
      <c r="AB7594" s="182">
        <v>23</v>
      </c>
      <c r="AC7594" s="182">
        <v>2</v>
      </c>
      <c r="AD7594" s="182">
        <v>373.3</v>
      </c>
      <c r="AF7594" s="182" t="s">
        <v>12948</v>
      </c>
      <c r="AG7594" s="182" t="s">
        <v>17319</v>
      </c>
      <c r="AH7594" s="182" t="s">
        <v>2993</v>
      </c>
      <c r="AI7594" s="182" t="s">
        <v>17314</v>
      </c>
    </row>
    <row r="7595" spans="25:35" x14ac:dyDescent="0.4">
      <c r="Y7595" s="182" t="s">
        <v>12958</v>
      </c>
      <c r="Z7595" s="182">
        <v>1952</v>
      </c>
      <c r="AA7595" s="182">
        <v>427.9</v>
      </c>
      <c r="AB7595" s="182">
        <v>18</v>
      </c>
      <c r="AC7595" s="182">
        <v>2</v>
      </c>
      <c r="AD7595" s="182">
        <v>384</v>
      </c>
      <c r="AF7595" s="182" t="s">
        <v>12949</v>
      </c>
      <c r="AG7595" s="182" t="s">
        <v>17312</v>
      </c>
      <c r="AH7595" s="182" t="s">
        <v>2993</v>
      </c>
      <c r="AI7595" s="182" t="s">
        <v>17040</v>
      </c>
    </row>
    <row r="7596" spans="25:35" x14ac:dyDescent="0.4">
      <c r="Y7596" s="182" t="s">
        <v>12959</v>
      </c>
      <c r="Z7596" s="182">
        <v>1964</v>
      </c>
      <c r="AA7596" s="182">
        <v>2491</v>
      </c>
      <c r="AB7596" s="182">
        <v>120</v>
      </c>
      <c r="AC7596" s="182">
        <v>4</v>
      </c>
      <c r="AD7596" s="182">
        <v>2490.3000000000002</v>
      </c>
      <c r="AF7596" s="182" t="s">
        <v>12950</v>
      </c>
      <c r="AG7596" s="182" t="s">
        <v>17312</v>
      </c>
      <c r="AH7596" s="182" t="s">
        <v>2993</v>
      </c>
      <c r="AI7596" s="182" t="s">
        <v>17322</v>
      </c>
    </row>
    <row r="7597" spans="25:35" x14ac:dyDescent="0.4">
      <c r="Y7597" s="182" t="s">
        <v>12960</v>
      </c>
      <c r="Z7597" s="182">
        <v>1953</v>
      </c>
      <c r="AA7597" s="182">
        <v>416.1</v>
      </c>
      <c r="AB7597" s="182">
        <v>9</v>
      </c>
      <c r="AC7597" s="182">
        <v>2</v>
      </c>
      <c r="AD7597" s="182">
        <v>372.3</v>
      </c>
      <c r="AF7597" s="182" t="s">
        <v>12951</v>
      </c>
      <c r="AG7597" s="182" t="s">
        <v>17312</v>
      </c>
      <c r="AH7597" s="182" t="s">
        <v>2993</v>
      </c>
      <c r="AI7597" s="182" t="s">
        <v>17040</v>
      </c>
    </row>
    <row r="7598" spans="25:35" x14ac:dyDescent="0.4">
      <c r="Y7598" s="182" t="s">
        <v>12961</v>
      </c>
      <c r="Z7598" s="182">
        <v>1951</v>
      </c>
      <c r="AA7598" s="182">
        <v>580.9</v>
      </c>
      <c r="AB7598" s="182">
        <v>17</v>
      </c>
      <c r="AC7598" s="182">
        <v>2</v>
      </c>
      <c r="AD7598" s="182">
        <v>559.20000000000005</v>
      </c>
      <c r="AF7598" s="182" t="s">
        <v>12952</v>
      </c>
      <c r="AG7598" s="182" t="s">
        <v>17312</v>
      </c>
      <c r="AH7598" s="182" t="s">
        <v>2993</v>
      </c>
      <c r="AI7598" s="182" t="s">
        <v>17320</v>
      </c>
    </row>
    <row r="7599" spans="25:35" x14ac:dyDescent="0.4">
      <c r="Y7599" s="182" t="s">
        <v>12963</v>
      </c>
      <c r="Z7599" s="182">
        <v>1964</v>
      </c>
      <c r="AA7599" s="182">
        <v>2841.8</v>
      </c>
      <c r="AB7599" s="182">
        <v>94</v>
      </c>
      <c r="AC7599" s="182">
        <v>4</v>
      </c>
      <c r="AD7599" s="182">
        <v>2841.8</v>
      </c>
      <c r="AF7599" s="182" t="s">
        <v>12953</v>
      </c>
      <c r="AG7599" s="182" t="s">
        <v>17312</v>
      </c>
      <c r="AH7599" s="182" t="s">
        <v>2993</v>
      </c>
      <c r="AI7599" s="182" t="s">
        <v>17040</v>
      </c>
    </row>
    <row r="7600" spans="25:35" x14ac:dyDescent="0.4">
      <c r="Y7600" s="182" t="s">
        <v>12965</v>
      </c>
      <c r="Z7600" s="182">
        <v>1963</v>
      </c>
      <c r="AA7600" s="182">
        <v>2772</v>
      </c>
      <c r="AB7600" s="182">
        <v>160</v>
      </c>
      <c r="AC7600" s="182">
        <v>4</v>
      </c>
      <c r="AD7600" s="182">
        <v>2772</v>
      </c>
      <c r="AF7600" s="182" t="s">
        <v>12954</v>
      </c>
      <c r="AG7600" s="182" t="s">
        <v>17319</v>
      </c>
      <c r="AH7600" s="182" t="s">
        <v>2993</v>
      </c>
      <c r="AI7600" s="182" t="s">
        <v>17042</v>
      </c>
    </row>
    <row r="7601" spans="25:35" x14ac:dyDescent="0.4">
      <c r="Y7601" s="182" t="s">
        <v>2237</v>
      </c>
      <c r="Z7601" s="182">
        <v>1984</v>
      </c>
      <c r="AA7601" s="182">
        <v>983</v>
      </c>
      <c r="AB7601" s="182">
        <v>40</v>
      </c>
      <c r="AC7601" s="182">
        <v>2</v>
      </c>
      <c r="AD7601" s="182">
        <v>955.8</v>
      </c>
      <c r="AF7601" s="182" t="s">
        <v>12955</v>
      </c>
      <c r="AG7601" s="182" t="s">
        <v>17312</v>
      </c>
      <c r="AH7601" s="182" t="s">
        <v>2993</v>
      </c>
      <c r="AI7601" s="182" t="s">
        <v>17042</v>
      </c>
    </row>
    <row r="7602" spans="25:35" x14ac:dyDescent="0.4">
      <c r="Y7602" s="182" t="s">
        <v>12967</v>
      </c>
      <c r="Z7602" s="182">
        <v>1915</v>
      </c>
      <c r="AA7602" s="182">
        <v>4883.3999999999996</v>
      </c>
      <c r="AB7602" s="182">
        <v>328</v>
      </c>
      <c r="AC7602" s="182">
        <v>4</v>
      </c>
      <c r="AD7602" s="182">
        <v>4883.3999999999996</v>
      </c>
      <c r="AF7602" s="182" t="s">
        <v>12956</v>
      </c>
      <c r="AG7602" s="182" t="s">
        <v>17312</v>
      </c>
      <c r="AH7602" s="182" t="s">
        <v>2993</v>
      </c>
      <c r="AI7602" s="182" t="s">
        <v>17042</v>
      </c>
    </row>
    <row r="7603" spans="25:35" x14ac:dyDescent="0.4">
      <c r="Y7603" s="182" t="s">
        <v>12968</v>
      </c>
      <c r="Z7603" s="182">
        <v>2014</v>
      </c>
      <c r="AA7603" s="182">
        <v>2798.9</v>
      </c>
      <c r="AB7603" s="182">
        <v>37</v>
      </c>
      <c r="AC7603" s="182">
        <v>5</v>
      </c>
      <c r="AD7603" s="182">
        <v>1878.9</v>
      </c>
      <c r="AF7603" s="182" t="s">
        <v>12958</v>
      </c>
      <c r="AG7603" s="182" t="s">
        <v>17312</v>
      </c>
      <c r="AH7603" s="182" t="s">
        <v>2993</v>
      </c>
      <c r="AI7603" s="182" t="s">
        <v>17042</v>
      </c>
    </row>
    <row r="7604" spans="25:35" x14ac:dyDescent="0.4">
      <c r="Y7604" s="182" t="s">
        <v>2238</v>
      </c>
      <c r="Z7604" s="182">
        <v>1931</v>
      </c>
      <c r="AA7604" s="182">
        <v>445.6</v>
      </c>
      <c r="AB7604" s="182">
        <v>19</v>
      </c>
      <c r="AC7604" s="182">
        <v>3</v>
      </c>
      <c r="AD7604" s="182">
        <v>445.6</v>
      </c>
      <c r="AF7604" s="182" t="s">
        <v>12959</v>
      </c>
      <c r="AG7604" s="182" t="s">
        <v>17312</v>
      </c>
      <c r="AH7604" s="182" t="s">
        <v>2993</v>
      </c>
      <c r="AI7604" s="182" t="s">
        <v>17315</v>
      </c>
    </row>
    <row r="7605" spans="25:35" x14ac:dyDescent="0.4">
      <c r="Y7605" s="182" t="s">
        <v>2239</v>
      </c>
      <c r="Z7605" s="182">
        <v>2003</v>
      </c>
      <c r="AA7605" s="182">
        <v>1708</v>
      </c>
      <c r="AB7605" s="182">
        <v>62</v>
      </c>
      <c r="AC7605" s="182">
        <v>5</v>
      </c>
      <c r="AD7605" s="182">
        <v>1526.9</v>
      </c>
      <c r="AF7605" s="182" t="s">
        <v>12960</v>
      </c>
      <c r="AG7605" s="182" t="s">
        <v>17312</v>
      </c>
      <c r="AH7605" s="182" t="s">
        <v>2993</v>
      </c>
      <c r="AI7605" s="182" t="s">
        <v>17042</v>
      </c>
    </row>
    <row r="7606" spans="25:35" x14ac:dyDescent="0.4">
      <c r="Y7606" s="182" t="s">
        <v>12969</v>
      </c>
      <c r="Z7606" s="182">
        <v>2003</v>
      </c>
      <c r="AA7606" s="182">
        <v>2725.2</v>
      </c>
      <c r="AB7606" s="182">
        <v>61</v>
      </c>
      <c r="AC7606" s="182">
        <v>5</v>
      </c>
      <c r="AD7606" s="182">
        <v>1517.2</v>
      </c>
      <c r="AF7606" s="182" t="s">
        <v>12961</v>
      </c>
      <c r="AG7606" s="182" t="s">
        <v>17312</v>
      </c>
      <c r="AH7606" s="182" t="s">
        <v>2993</v>
      </c>
      <c r="AI7606" s="182" t="s">
        <v>17040</v>
      </c>
    </row>
    <row r="7607" spans="25:35" x14ac:dyDescent="0.4">
      <c r="Y7607" s="182" t="s">
        <v>12970</v>
      </c>
      <c r="Z7607" s="182">
        <v>2002</v>
      </c>
      <c r="AA7607" s="182">
        <v>1729.3</v>
      </c>
      <c r="AB7607" s="182">
        <v>66</v>
      </c>
      <c r="AC7607" s="182">
        <v>5</v>
      </c>
      <c r="AD7607" s="182">
        <v>1538.7</v>
      </c>
      <c r="AF7607" s="182" t="s">
        <v>12963</v>
      </c>
      <c r="AG7607" s="182" t="s">
        <v>17312</v>
      </c>
      <c r="AH7607" s="182" t="s">
        <v>2993</v>
      </c>
      <c r="AI7607" s="182" t="s">
        <v>17315</v>
      </c>
    </row>
    <row r="7608" spans="25:35" x14ac:dyDescent="0.4">
      <c r="Y7608" s="182" t="s">
        <v>12971</v>
      </c>
      <c r="Z7608" s="182">
        <v>1995</v>
      </c>
      <c r="AA7608" s="182">
        <v>4231.7</v>
      </c>
      <c r="AB7608" s="182">
        <v>182</v>
      </c>
      <c r="AC7608" s="182">
        <v>5</v>
      </c>
      <c r="AD7608" s="182">
        <v>2436.8000000000002</v>
      </c>
      <c r="AF7608" s="182" t="s">
        <v>12965</v>
      </c>
      <c r="AG7608" s="182" t="s">
        <v>17312</v>
      </c>
      <c r="AH7608" s="182" t="s">
        <v>2993</v>
      </c>
      <c r="AI7608" s="182" t="s">
        <v>17315</v>
      </c>
    </row>
    <row r="7609" spans="25:35" x14ac:dyDescent="0.4">
      <c r="Y7609" s="182" t="s">
        <v>12972</v>
      </c>
      <c r="Z7609" s="182">
        <v>1992</v>
      </c>
      <c r="AA7609" s="182">
        <v>4389.1000000000004</v>
      </c>
      <c r="AB7609" s="182">
        <v>148</v>
      </c>
      <c r="AC7609" s="182">
        <v>5</v>
      </c>
      <c r="AD7609" s="182">
        <v>2496.8000000000002</v>
      </c>
      <c r="AF7609" s="182" t="s">
        <v>2237</v>
      </c>
      <c r="AG7609" s="182" t="s">
        <v>17312</v>
      </c>
      <c r="AH7609" s="182" t="s">
        <v>2993</v>
      </c>
      <c r="AI7609" s="182" t="s">
        <v>17040</v>
      </c>
    </row>
    <row r="7610" spans="25:35" x14ac:dyDescent="0.4">
      <c r="Y7610" s="182" t="s">
        <v>12973</v>
      </c>
      <c r="Z7610" s="182">
        <v>1985</v>
      </c>
      <c r="AA7610" s="182">
        <v>3967.1</v>
      </c>
      <c r="AB7610" s="182">
        <v>153</v>
      </c>
      <c r="AC7610" s="182">
        <v>5</v>
      </c>
      <c r="AD7610" s="182">
        <v>2846.3</v>
      </c>
      <c r="AF7610" s="182" t="s">
        <v>12967</v>
      </c>
      <c r="AG7610" s="182" t="s">
        <v>17312</v>
      </c>
      <c r="AH7610" s="182" t="s">
        <v>2993</v>
      </c>
      <c r="AI7610" s="182" t="s">
        <v>17042</v>
      </c>
    </row>
    <row r="7611" spans="25:35" x14ac:dyDescent="0.4">
      <c r="Y7611" s="182" t="s">
        <v>12975</v>
      </c>
      <c r="Z7611" s="182">
        <v>1914</v>
      </c>
      <c r="AA7611" s="182">
        <v>2154.1</v>
      </c>
      <c r="AB7611" s="182">
        <v>18</v>
      </c>
      <c r="AC7611" s="182">
        <v>4</v>
      </c>
      <c r="AD7611" s="182">
        <v>2153.6</v>
      </c>
      <c r="AF7611" s="182" t="s">
        <v>12968</v>
      </c>
      <c r="AG7611" s="182" t="s">
        <v>17312</v>
      </c>
      <c r="AH7611" s="182" t="s">
        <v>2993</v>
      </c>
      <c r="AI7611" s="182" t="s">
        <v>17042</v>
      </c>
    </row>
    <row r="7612" spans="25:35" x14ac:dyDescent="0.4">
      <c r="Y7612" s="182" t="s">
        <v>12976</v>
      </c>
      <c r="Z7612" s="182">
        <v>1930</v>
      </c>
      <c r="AA7612" s="182">
        <v>941.04</v>
      </c>
      <c r="AB7612" s="182">
        <v>44</v>
      </c>
      <c r="AC7612" s="182">
        <v>4</v>
      </c>
      <c r="AD7612" s="182">
        <v>853</v>
      </c>
      <c r="AF7612" s="182" t="s">
        <v>2238</v>
      </c>
      <c r="AG7612" s="182" t="s">
        <v>17312</v>
      </c>
      <c r="AH7612" s="182" t="s">
        <v>2993</v>
      </c>
      <c r="AI7612" s="182" t="s">
        <v>17040</v>
      </c>
    </row>
    <row r="7613" spans="25:35" x14ac:dyDescent="0.4">
      <c r="Y7613" s="182" t="s">
        <v>353</v>
      </c>
      <c r="Z7613" s="182">
        <v>1949</v>
      </c>
      <c r="AA7613" s="182">
        <v>275.7</v>
      </c>
      <c r="AB7613" s="182">
        <v>10</v>
      </c>
      <c r="AC7613" s="182">
        <v>2</v>
      </c>
      <c r="AD7613" s="182">
        <v>253.1</v>
      </c>
      <c r="AF7613" s="182" t="s">
        <v>2239</v>
      </c>
      <c r="AG7613" s="182" t="s">
        <v>17319</v>
      </c>
      <c r="AH7613" s="182" t="s">
        <v>2993</v>
      </c>
      <c r="AI7613" s="182" t="s">
        <v>17042</v>
      </c>
    </row>
    <row r="7614" spans="25:35" x14ac:dyDescent="0.4">
      <c r="Y7614" s="182" t="s">
        <v>354</v>
      </c>
      <c r="Z7614" s="182">
        <v>1949</v>
      </c>
      <c r="AA7614" s="182">
        <v>298.89999999999998</v>
      </c>
      <c r="AB7614" s="182">
        <v>17</v>
      </c>
      <c r="AC7614" s="182">
        <v>2</v>
      </c>
      <c r="AD7614" s="182">
        <v>263.89999999999998</v>
      </c>
      <c r="AF7614" s="182" t="s">
        <v>12969</v>
      </c>
      <c r="AG7614" s="182" t="s">
        <v>17319</v>
      </c>
      <c r="AH7614" s="182" t="s">
        <v>2993</v>
      </c>
      <c r="AI7614" s="182" t="s">
        <v>17042</v>
      </c>
    </row>
    <row r="7615" spans="25:35" x14ac:dyDescent="0.4">
      <c r="Y7615" s="182" t="s">
        <v>12978</v>
      </c>
      <c r="Z7615" s="182">
        <v>1987</v>
      </c>
      <c r="AA7615" s="182">
        <v>1966.1</v>
      </c>
      <c r="AB7615" s="182">
        <v>59</v>
      </c>
      <c r="AC7615" s="182">
        <v>4</v>
      </c>
      <c r="AD7615" s="182">
        <v>1140.8</v>
      </c>
      <c r="AF7615" s="182" t="s">
        <v>12970</v>
      </c>
      <c r="AG7615" s="182" t="s">
        <v>17319</v>
      </c>
      <c r="AH7615" s="182" t="s">
        <v>2993</v>
      </c>
      <c r="AI7615" s="182" t="s">
        <v>17042</v>
      </c>
    </row>
    <row r="7616" spans="25:35" x14ac:dyDescent="0.4">
      <c r="Y7616" s="182" t="s">
        <v>12979</v>
      </c>
      <c r="Z7616" s="182">
        <v>1986</v>
      </c>
      <c r="AA7616" s="182">
        <v>1939.5</v>
      </c>
      <c r="AB7616" s="182">
        <v>49</v>
      </c>
      <c r="AC7616" s="182">
        <v>4</v>
      </c>
      <c r="AD7616" s="182">
        <v>1129.5</v>
      </c>
      <c r="AF7616" s="182" t="s">
        <v>12971</v>
      </c>
      <c r="AG7616" s="182" t="s">
        <v>17312</v>
      </c>
      <c r="AH7616" s="182" t="s">
        <v>2993</v>
      </c>
      <c r="AI7616" s="182" t="s">
        <v>17040</v>
      </c>
    </row>
    <row r="7617" spans="25:35" x14ac:dyDescent="0.4">
      <c r="Y7617" s="182" t="s">
        <v>12980</v>
      </c>
      <c r="Z7617" s="182">
        <v>1995</v>
      </c>
      <c r="AA7617" s="182">
        <v>1353.3</v>
      </c>
      <c r="AB7617" s="182">
        <v>53</v>
      </c>
      <c r="AC7617" s="182">
        <v>4</v>
      </c>
      <c r="AD7617" s="182">
        <v>1234.2</v>
      </c>
      <c r="AF7617" s="182" t="s">
        <v>12972</v>
      </c>
      <c r="AG7617" s="182" t="s">
        <v>17312</v>
      </c>
      <c r="AH7617" s="182" t="s">
        <v>2993</v>
      </c>
      <c r="AI7617" s="182" t="s">
        <v>17040</v>
      </c>
    </row>
    <row r="7618" spans="25:35" x14ac:dyDescent="0.4">
      <c r="Y7618" s="182" t="s">
        <v>2240</v>
      </c>
      <c r="Z7618" s="182">
        <v>1971</v>
      </c>
      <c r="AA7618" s="182">
        <v>3473.9</v>
      </c>
      <c r="AB7618" s="182">
        <v>127</v>
      </c>
      <c r="AC7618" s="182">
        <v>5</v>
      </c>
      <c r="AD7618" s="182">
        <v>3200.6</v>
      </c>
      <c r="AF7618" s="182" t="s">
        <v>12973</v>
      </c>
      <c r="AG7618" s="182" t="s">
        <v>17319</v>
      </c>
      <c r="AH7618" s="182" t="s">
        <v>2993</v>
      </c>
      <c r="AI7618" s="182" t="s">
        <v>17315</v>
      </c>
    </row>
    <row r="7619" spans="25:35" x14ac:dyDescent="0.4">
      <c r="Y7619" s="182" t="s">
        <v>12981</v>
      </c>
      <c r="Z7619" s="182">
        <v>1971</v>
      </c>
      <c r="AA7619" s="182">
        <v>3006.3</v>
      </c>
      <c r="AB7619" s="182">
        <v>112</v>
      </c>
      <c r="AC7619" s="182">
        <v>5</v>
      </c>
      <c r="AD7619" s="182">
        <v>3006.3</v>
      </c>
      <c r="AF7619" s="182" t="s">
        <v>12975</v>
      </c>
      <c r="AG7619" s="182" t="s">
        <v>17312</v>
      </c>
      <c r="AH7619" s="182" t="s">
        <v>2993</v>
      </c>
      <c r="AI7619" s="182" t="s">
        <v>17042</v>
      </c>
    </row>
    <row r="7620" spans="25:35" x14ac:dyDescent="0.4">
      <c r="Y7620" s="182" t="s">
        <v>12982</v>
      </c>
      <c r="Z7620" s="182">
        <v>1968</v>
      </c>
      <c r="AA7620" s="182">
        <v>3679.6</v>
      </c>
      <c r="AB7620" s="182">
        <v>131</v>
      </c>
      <c r="AC7620" s="182">
        <v>5</v>
      </c>
      <c r="AD7620" s="182">
        <v>3403.2</v>
      </c>
      <c r="AF7620" s="182" t="s">
        <v>12976</v>
      </c>
      <c r="AG7620" s="182" t="s">
        <v>17312</v>
      </c>
      <c r="AH7620" s="182" t="s">
        <v>2993</v>
      </c>
      <c r="AI7620" s="182" t="s">
        <v>17042</v>
      </c>
    </row>
    <row r="7621" spans="25:35" x14ac:dyDescent="0.4">
      <c r="Y7621" s="182" t="s">
        <v>12983</v>
      </c>
      <c r="Z7621" s="182">
        <v>1985</v>
      </c>
      <c r="AA7621" s="182">
        <v>6983.6</v>
      </c>
      <c r="AB7621" s="182">
        <v>235</v>
      </c>
      <c r="AC7621" s="182">
        <v>5</v>
      </c>
      <c r="AD7621" s="182">
        <v>6280.3</v>
      </c>
      <c r="AF7621" s="182" t="s">
        <v>353</v>
      </c>
      <c r="AG7621" s="182" t="s">
        <v>17312</v>
      </c>
      <c r="AH7621" s="182" t="s">
        <v>2993</v>
      </c>
      <c r="AI7621" s="182" t="s">
        <v>17040</v>
      </c>
    </row>
    <row r="7622" spans="25:35" x14ac:dyDescent="0.4">
      <c r="Y7622" s="182" t="s">
        <v>2241</v>
      </c>
      <c r="Z7622" s="182">
        <v>1977</v>
      </c>
      <c r="AA7622" s="182">
        <v>1962</v>
      </c>
      <c r="AB7622" s="182">
        <v>73</v>
      </c>
      <c r="AC7622" s="182">
        <v>5</v>
      </c>
      <c r="AD7622" s="182">
        <v>1810.8</v>
      </c>
      <c r="AF7622" s="182" t="s">
        <v>354</v>
      </c>
      <c r="AG7622" s="182" t="s">
        <v>17312</v>
      </c>
      <c r="AH7622" s="182" t="s">
        <v>2993</v>
      </c>
      <c r="AI7622" s="182" t="s">
        <v>17040</v>
      </c>
    </row>
    <row r="7623" spans="25:35" x14ac:dyDescent="0.4">
      <c r="Y7623" s="182" t="s">
        <v>12985</v>
      </c>
      <c r="Z7623" s="182">
        <v>1951</v>
      </c>
      <c r="AA7623" s="182">
        <v>625.79999999999995</v>
      </c>
      <c r="AB7623" s="182">
        <v>42</v>
      </c>
      <c r="AC7623" s="182">
        <v>2</v>
      </c>
      <c r="AD7623" s="182">
        <v>578.70000000000005</v>
      </c>
      <c r="AF7623" s="182" t="s">
        <v>12978</v>
      </c>
      <c r="AG7623" s="182" t="s">
        <v>17319</v>
      </c>
      <c r="AH7623" s="182" t="s">
        <v>2993</v>
      </c>
      <c r="AI7623" s="182" t="s">
        <v>17042</v>
      </c>
    </row>
    <row r="7624" spans="25:35" x14ac:dyDescent="0.4">
      <c r="Y7624" s="182" t="s">
        <v>2242</v>
      </c>
      <c r="Z7624" s="182">
        <v>1956</v>
      </c>
      <c r="AA7624" s="182">
        <v>690</v>
      </c>
      <c r="AB7624" s="182">
        <v>27</v>
      </c>
      <c r="AC7624" s="182">
        <v>2</v>
      </c>
      <c r="AD7624" s="182">
        <v>617.29999999999995</v>
      </c>
      <c r="AF7624" s="182" t="s">
        <v>12979</v>
      </c>
      <c r="AG7624" s="182" t="s">
        <v>17319</v>
      </c>
      <c r="AH7624" s="182" t="s">
        <v>2993</v>
      </c>
      <c r="AI7624" s="182" t="s">
        <v>17042</v>
      </c>
    </row>
    <row r="7625" spans="25:35" x14ac:dyDescent="0.4">
      <c r="Y7625" s="182" t="s">
        <v>2243</v>
      </c>
      <c r="Z7625" s="182">
        <v>1954</v>
      </c>
      <c r="AA7625" s="182">
        <v>697</v>
      </c>
      <c r="AB7625" s="182">
        <v>28</v>
      </c>
      <c r="AC7625" s="182">
        <v>2</v>
      </c>
      <c r="AD7625" s="182">
        <v>625.1</v>
      </c>
      <c r="AF7625" s="182" t="s">
        <v>12980</v>
      </c>
      <c r="AG7625" s="182" t="s">
        <v>17319</v>
      </c>
      <c r="AH7625" s="182" t="s">
        <v>2993</v>
      </c>
      <c r="AI7625" s="182" t="s">
        <v>17042</v>
      </c>
    </row>
    <row r="7626" spans="25:35" x14ac:dyDescent="0.4">
      <c r="Y7626" s="182" t="s">
        <v>12986</v>
      </c>
      <c r="Z7626" s="182">
        <v>1951</v>
      </c>
      <c r="AA7626" s="182">
        <v>623.80999999999995</v>
      </c>
      <c r="AB7626" s="182">
        <v>29</v>
      </c>
      <c r="AC7626" s="182">
        <v>2</v>
      </c>
      <c r="AD7626" s="182">
        <v>577.01</v>
      </c>
      <c r="AF7626" s="182" t="s">
        <v>2240</v>
      </c>
      <c r="AG7626" s="182" t="s">
        <v>17312</v>
      </c>
      <c r="AH7626" s="182" t="s">
        <v>2993</v>
      </c>
      <c r="AI7626" s="182" t="s">
        <v>17315</v>
      </c>
    </row>
    <row r="7627" spans="25:35" x14ac:dyDescent="0.4">
      <c r="Y7627" s="182" t="s">
        <v>12987</v>
      </c>
      <c r="Z7627" s="182">
        <v>1963</v>
      </c>
      <c r="AA7627" s="182">
        <v>340</v>
      </c>
      <c r="AB7627" s="182">
        <v>23</v>
      </c>
      <c r="AC7627" s="182">
        <v>2</v>
      </c>
      <c r="AD7627" s="182">
        <v>340</v>
      </c>
      <c r="AF7627" s="182" t="s">
        <v>12981</v>
      </c>
      <c r="AG7627" s="182" t="s">
        <v>17312</v>
      </c>
      <c r="AH7627" s="182" t="s">
        <v>2993</v>
      </c>
      <c r="AI7627" s="182" t="s">
        <v>17315</v>
      </c>
    </row>
    <row r="7628" spans="25:35" x14ac:dyDescent="0.4">
      <c r="Y7628" s="182" t="s">
        <v>12988</v>
      </c>
      <c r="Z7628" s="182">
        <v>1970</v>
      </c>
      <c r="AA7628" s="182">
        <v>645.29999999999995</v>
      </c>
      <c r="AB7628" s="182">
        <v>29</v>
      </c>
      <c r="AC7628" s="182">
        <v>2</v>
      </c>
      <c r="AD7628" s="182">
        <v>570.70000000000005</v>
      </c>
      <c r="AF7628" s="182" t="s">
        <v>12982</v>
      </c>
      <c r="AG7628" s="182" t="s">
        <v>17312</v>
      </c>
      <c r="AH7628" s="182" t="s">
        <v>2993</v>
      </c>
      <c r="AI7628" s="182" t="s">
        <v>17315</v>
      </c>
    </row>
    <row r="7629" spans="25:35" x14ac:dyDescent="0.4">
      <c r="Y7629" s="182" t="s">
        <v>12989</v>
      </c>
      <c r="Z7629" s="182">
        <v>1960</v>
      </c>
      <c r="AA7629" s="182">
        <v>364.6</v>
      </c>
      <c r="AB7629" s="182">
        <v>20</v>
      </c>
      <c r="AC7629" s="182">
        <v>2</v>
      </c>
      <c r="AD7629" s="182">
        <v>338.4</v>
      </c>
      <c r="AF7629" s="182" t="s">
        <v>12983</v>
      </c>
      <c r="AG7629" s="182" t="s">
        <v>17319</v>
      </c>
      <c r="AH7629" s="182" t="s">
        <v>2993</v>
      </c>
      <c r="AI7629" s="182" t="s">
        <v>17314</v>
      </c>
    </row>
    <row r="7630" spans="25:35" x14ac:dyDescent="0.4">
      <c r="Y7630" s="182" t="s">
        <v>12990</v>
      </c>
      <c r="Z7630" s="182">
        <v>2014</v>
      </c>
      <c r="AA7630" s="182">
        <v>739</v>
      </c>
      <c r="AB7630" s="182">
        <v>15</v>
      </c>
      <c r="AC7630" s="182">
        <v>3</v>
      </c>
      <c r="AD7630" s="182">
        <v>739</v>
      </c>
      <c r="AF7630" s="182" t="s">
        <v>2241</v>
      </c>
      <c r="AG7630" s="182" t="s">
        <v>17312</v>
      </c>
      <c r="AH7630" s="182" t="s">
        <v>2993</v>
      </c>
      <c r="AI7630" s="182" t="s">
        <v>17322</v>
      </c>
    </row>
    <row r="7631" spans="25:35" x14ac:dyDescent="0.4">
      <c r="Y7631" s="182" t="s">
        <v>17264</v>
      </c>
      <c r="Z7631" s="182">
        <v>2015</v>
      </c>
      <c r="AA7631" s="182">
        <v>1000</v>
      </c>
      <c r="AB7631" s="182">
        <v>40</v>
      </c>
      <c r="AC7631" s="182">
        <v>3</v>
      </c>
      <c r="AD7631" s="182">
        <v>572.20000000000005</v>
      </c>
      <c r="AF7631" s="182" t="s">
        <v>12985</v>
      </c>
      <c r="AG7631" s="182" t="s">
        <v>17312</v>
      </c>
      <c r="AH7631" s="182" t="s">
        <v>2993</v>
      </c>
      <c r="AI7631" s="182" t="s">
        <v>17042</v>
      </c>
    </row>
    <row r="7632" spans="25:35" x14ac:dyDescent="0.4">
      <c r="Y7632" s="182" t="s">
        <v>12992</v>
      </c>
      <c r="Z7632" s="182">
        <v>1961</v>
      </c>
      <c r="AA7632" s="182">
        <v>368.3</v>
      </c>
      <c r="AB7632" s="182">
        <v>15</v>
      </c>
      <c r="AC7632" s="182">
        <v>2</v>
      </c>
      <c r="AD7632" s="182">
        <v>341.4</v>
      </c>
      <c r="AF7632" s="182" t="s">
        <v>2242</v>
      </c>
      <c r="AG7632" s="182" t="s">
        <v>17312</v>
      </c>
      <c r="AH7632" s="182" t="s">
        <v>2993</v>
      </c>
      <c r="AI7632" s="182" t="s">
        <v>17042</v>
      </c>
    </row>
    <row r="7633" spans="25:35" x14ac:dyDescent="0.4">
      <c r="Y7633" s="182" t="s">
        <v>12993</v>
      </c>
      <c r="Z7633" s="182">
        <v>1975</v>
      </c>
      <c r="AA7633" s="182">
        <v>2304.8000000000002</v>
      </c>
      <c r="AB7633" s="182">
        <v>41</v>
      </c>
      <c r="AC7633" s="182">
        <v>2</v>
      </c>
      <c r="AD7633" s="182">
        <v>963.3</v>
      </c>
      <c r="AF7633" s="182" t="s">
        <v>2243</v>
      </c>
      <c r="AG7633" s="182" t="s">
        <v>17312</v>
      </c>
      <c r="AH7633" s="182" t="s">
        <v>2993</v>
      </c>
      <c r="AI7633" s="182" t="s">
        <v>17042</v>
      </c>
    </row>
    <row r="7634" spans="25:35" x14ac:dyDescent="0.4">
      <c r="Y7634" s="182" t="s">
        <v>12994</v>
      </c>
      <c r="Z7634" s="182">
        <v>1970</v>
      </c>
      <c r="AA7634" s="182">
        <v>759.7</v>
      </c>
      <c r="AB7634" s="182">
        <v>33</v>
      </c>
      <c r="AC7634" s="182">
        <v>2</v>
      </c>
      <c r="AD7634" s="182">
        <v>700.6</v>
      </c>
      <c r="AF7634" s="182" t="s">
        <v>12986</v>
      </c>
      <c r="AG7634" s="182" t="s">
        <v>17312</v>
      </c>
      <c r="AH7634" s="182" t="s">
        <v>2993</v>
      </c>
      <c r="AI7634" s="182" t="s">
        <v>17042</v>
      </c>
    </row>
    <row r="7635" spans="25:35" x14ac:dyDescent="0.4">
      <c r="Y7635" s="182" t="s">
        <v>12995</v>
      </c>
      <c r="Z7635" s="182">
        <v>1990</v>
      </c>
      <c r="AA7635" s="182">
        <v>5056.6000000000004</v>
      </c>
      <c r="AB7635" s="182">
        <v>138</v>
      </c>
      <c r="AC7635" s="182">
        <v>5</v>
      </c>
      <c r="AD7635" s="182">
        <v>3184.7</v>
      </c>
      <c r="AF7635" s="182" t="s">
        <v>12987</v>
      </c>
      <c r="AG7635" s="182" t="s">
        <v>17312</v>
      </c>
      <c r="AH7635" s="182" t="s">
        <v>2993</v>
      </c>
      <c r="AI7635" s="182" t="s">
        <v>17042</v>
      </c>
    </row>
    <row r="7636" spans="25:35" x14ac:dyDescent="0.4">
      <c r="Y7636" s="182" t="s">
        <v>12996</v>
      </c>
      <c r="Z7636" s="182">
        <v>1992</v>
      </c>
      <c r="AA7636" s="182">
        <v>3840.4</v>
      </c>
      <c r="AB7636" s="182">
        <v>161</v>
      </c>
      <c r="AC7636" s="182">
        <v>5</v>
      </c>
      <c r="AD7636" s="182">
        <v>3840.4</v>
      </c>
      <c r="AF7636" s="182" t="s">
        <v>12988</v>
      </c>
      <c r="AG7636" s="182" t="s">
        <v>17312</v>
      </c>
      <c r="AH7636" s="182" t="s">
        <v>2993</v>
      </c>
      <c r="AI7636" s="182" t="s">
        <v>17042</v>
      </c>
    </row>
    <row r="7637" spans="25:35" x14ac:dyDescent="0.4">
      <c r="Y7637" s="182" t="s">
        <v>12998</v>
      </c>
      <c r="Z7637" s="182">
        <v>1995</v>
      </c>
      <c r="AA7637" s="182">
        <v>2748.5</v>
      </c>
      <c r="AB7637" s="182">
        <v>126</v>
      </c>
      <c r="AC7637" s="182">
        <v>9</v>
      </c>
      <c r="AD7637" s="182">
        <v>2453.3000000000002</v>
      </c>
      <c r="AF7637" s="182" t="s">
        <v>12989</v>
      </c>
      <c r="AG7637" s="182" t="s">
        <v>17327</v>
      </c>
      <c r="AH7637" s="182" t="s">
        <v>2993</v>
      </c>
      <c r="AI7637" s="182" t="s">
        <v>17040</v>
      </c>
    </row>
    <row r="7638" spans="25:35" x14ac:dyDescent="0.4">
      <c r="Y7638" s="182" t="s">
        <v>12999</v>
      </c>
      <c r="Z7638" s="182">
        <v>1993</v>
      </c>
      <c r="AA7638" s="182">
        <v>5635</v>
      </c>
      <c r="AB7638" s="182">
        <v>127</v>
      </c>
      <c r="AC7638" s="182">
        <v>5</v>
      </c>
      <c r="AD7638" s="182">
        <v>3294.2</v>
      </c>
      <c r="AF7638" s="182" t="s">
        <v>12990</v>
      </c>
      <c r="AG7638" s="182" t="s">
        <v>17312</v>
      </c>
      <c r="AH7638" s="182" t="s">
        <v>2993</v>
      </c>
      <c r="AI7638" s="182" t="s">
        <v>17040</v>
      </c>
    </row>
    <row r="7639" spans="25:35" x14ac:dyDescent="0.4">
      <c r="Y7639" s="182" t="s">
        <v>2244</v>
      </c>
      <c r="Z7639" s="182">
        <v>1996</v>
      </c>
      <c r="AA7639" s="182">
        <v>9791.2000000000007</v>
      </c>
      <c r="AB7639" s="182">
        <v>268</v>
      </c>
      <c r="AC7639" s="182">
        <v>9</v>
      </c>
      <c r="AD7639" s="182">
        <v>6961.3</v>
      </c>
      <c r="AF7639" s="182" t="s">
        <v>12991</v>
      </c>
      <c r="AG7639" s="182" t="s">
        <v>2993</v>
      </c>
      <c r="AH7639" s="182" t="s">
        <v>2993</v>
      </c>
      <c r="AI7639" s="182" t="s">
        <v>17042</v>
      </c>
    </row>
    <row r="7640" spans="25:35" x14ac:dyDescent="0.4">
      <c r="Y7640" s="182" t="s">
        <v>2245</v>
      </c>
      <c r="Z7640" s="182">
        <v>2002</v>
      </c>
      <c r="AA7640" s="182">
        <v>3805.1</v>
      </c>
      <c r="AB7640" s="182">
        <v>91</v>
      </c>
      <c r="AC7640" s="182">
        <v>4</v>
      </c>
      <c r="AD7640" s="182">
        <v>2812.2</v>
      </c>
      <c r="AF7640" s="182" t="s">
        <v>12992</v>
      </c>
      <c r="AG7640" s="182" t="s">
        <v>17327</v>
      </c>
      <c r="AH7640" s="182" t="s">
        <v>2993</v>
      </c>
      <c r="AI7640" s="182" t="s">
        <v>17042</v>
      </c>
    </row>
    <row r="7641" spans="25:35" x14ac:dyDescent="0.4">
      <c r="Y7641" s="182" t="s">
        <v>2246</v>
      </c>
      <c r="Z7641" s="182">
        <v>1993</v>
      </c>
      <c r="AA7641" s="182">
        <v>5218.3999999999996</v>
      </c>
      <c r="AB7641" s="182">
        <v>130</v>
      </c>
      <c r="AC7641" s="182">
        <v>5</v>
      </c>
      <c r="AD7641" s="182">
        <v>3329.2</v>
      </c>
      <c r="AF7641" s="182" t="s">
        <v>12993</v>
      </c>
      <c r="AG7641" s="182" t="s">
        <v>17312</v>
      </c>
      <c r="AH7641" s="182" t="s">
        <v>2993</v>
      </c>
      <c r="AI7641" s="182" t="s">
        <v>17322</v>
      </c>
    </row>
    <row r="7642" spans="25:35" x14ac:dyDescent="0.4">
      <c r="Y7642" s="182" t="s">
        <v>13003</v>
      </c>
      <c r="Z7642" s="182">
        <v>1993</v>
      </c>
      <c r="AA7642" s="182">
        <v>4233.5</v>
      </c>
      <c r="AB7642" s="182">
        <v>133</v>
      </c>
      <c r="AC7642" s="182">
        <v>5</v>
      </c>
      <c r="AD7642" s="182">
        <v>3674.8</v>
      </c>
      <c r="AF7642" s="182" t="s">
        <v>12994</v>
      </c>
      <c r="AG7642" s="182" t="s">
        <v>17312</v>
      </c>
      <c r="AH7642" s="182" t="s">
        <v>2993</v>
      </c>
      <c r="AI7642" s="182" t="s">
        <v>17042</v>
      </c>
    </row>
    <row r="7643" spans="25:35" x14ac:dyDescent="0.4">
      <c r="Y7643" s="182" t="s">
        <v>13005</v>
      </c>
      <c r="Z7643" s="182">
        <v>1994</v>
      </c>
      <c r="AA7643" s="182">
        <v>4985</v>
      </c>
      <c r="AB7643" s="182">
        <v>127</v>
      </c>
      <c r="AC7643" s="182">
        <v>5</v>
      </c>
      <c r="AD7643" s="182">
        <v>3084.8</v>
      </c>
      <c r="AF7643" s="182" t="s">
        <v>12995</v>
      </c>
      <c r="AG7643" s="182" t="s">
        <v>17319</v>
      </c>
      <c r="AH7643" s="182" t="s">
        <v>2993</v>
      </c>
      <c r="AI7643" s="182" t="s">
        <v>17315</v>
      </c>
    </row>
    <row r="7644" spans="25:35" x14ac:dyDescent="0.4">
      <c r="Y7644" s="182" t="s">
        <v>2247</v>
      </c>
      <c r="Z7644" s="182">
        <v>1993</v>
      </c>
      <c r="AA7644" s="182">
        <v>4901.3</v>
      </c>
      <c r="AB7644" s="182">
        <v>162</v>
      </c>
      <c r="AC7644" s="182">
        <v>5</v>
      </c>
      <c r="AD7644" s="182">
        <v>3660.1</v>
      </c>
      <c r="AF7644" s="182" t="s">
        <v>12996</v>
      </c>
      <c r="AG7644" s="182" t="s">
        <v>17328</v>
      </c>
      <c r="AH7644" s="182" t="s">
        <v>2993</v>
      </c>
      <c r="AI7644" s="182" t="s">
        <v>17322</v>
      </c>
    </row>
    <row r="7645" spans="25:35" x14ac:dyDescent="0.4">
      <c r="Y7645" s="182" t="s">
        <v>13007</v>
      </c>
      <c r="Z7645" s="182">
        <v>1992</v>
      </c>
      <c r="AA7645" s="182">
        <v>5561.1</v>
      </c>
      <c r="AB7645" s="182">
        <v>143</v>
      </c>
      <c r="AC7645" s="182">
        <v>5</v>
      </c>
      <c r="AD7645" s="182">
        <v>3512.9</v>
      </c>
      <c r="AF7645" s="182" t="s">
        <v>12998</v>
      </c>
      <c r="AG7645" s="182" t="s">
        <v>17312</v>
      </c>
      <c r="AH7645" s="182" t="s">
        <v>2993</v>
      </c>
      <c r="AI7645" s="182" t="s">
        <v>17040</v>
      </c>
    </row>
    <row r="7646" spans="25:35" x14ac:dyDescent="0.4">
      <c r="Y7646" s="182" t="s">
        <v>13009</v>
      </c>
      <c r="Z7646" s="182">
        <v>1990</v>
      </c>
      <c r="AA7646" s="182">
        <v>6905.7</v>
      </c>
      <c r="AB7646" s="182">
        <v>200</v>
      </c>
      <c r="AC7646" s="182">
        <v>5</v>
      </c>
      <c r="AD7646" s="182">
        <v>4785.3999999999996</v>
      </c>
      <c r="AF7646" s="182" t="s">
        <v>12999</v>
      </c>
      <c r="AG7646" s="182" t="s">
        <v>17319</v>
      </c>
      <c r="AH7646" s="182" t="s">
        <v>17664</v>
      </c>
      <c r="AI7646" s="182" t="s">
        <v>17322</v>
      </c>
    </row>
    <row r="7647" spans="25:35" x14ac:dyDescent="0.4">
      <c r="Y7647" s="182" t="s">
        <v>2248</v>
      </c>
      <c r="Z7647" s="182">
        <v>1990</v>
      </c>
      <c r="AA7647" s="182">
        <v>6411.9</v>
      </c>
      <c r="AB7647" s="182">
        <v>188</v>
      </c>
      <c r="AC7647" s="182">
        <v>5</v>
      </c>
      <c r="AD7647" s="182">
        <v>4795.3</v>
      </c>
      <c r="AF7647" s="182" t="s">
        <v>2244</v>
      </c>
      <c r="AG7647" s="182" t="s">
        <v>17312</v>
      </c>
      <c r="AH7647" s="182" t="s">
        <v>2993</v>
      </c>
      <c r="AI7647" s="182" t="s">
        <v>17322</v>
      </c>
    </row>
    <row r="7648" spans="25:35" x14ac:dyDescent="0.4">
      <c r="Y7648" s="182" t="s">
        <v>13011</v>
      </c>
      <c r="Z7648" s="182">
        <v>1993</v>
      </c>
      <c r="AA7648" s="182">
        <v>10420.06</v>
      </c>
      <c r="AB7648" s="182">
        <v>232</v>
      </c>
      <c r="AC7648" s="182">
        <v>10</v>
      </c>
      <c r="AD7648" s="182">
        <v>6908.2</v>
      </c>
      <c r="AF7648" s="182" t="s">
        <v>2245</v>
      </c>
      <c r="AG7648" s="182" t="s">
        <v>17312</v>
      </c>
      <c r="AH7648" s="182" t="s">
        <v>2993</v>
      </c>
      <c r="AI7648" s="182" t="s">
        <v>17322</v>
      </c>
    </row>
    <row r="7649" spans="25:35" x14ac:dyDescent="0.4">
      <c r="Y7649" s="182" t="s">
        <v>13012</v>
      </c>
      <c r="Z7649" s="182">
        <v>1999</v>
      </c>
      <c r="AA7649" s="182">
        <v>6162.3</v>
      </c>
      <c r="AB7649" s="182">
        <v>156</v>
      </c>
      <c r="AC7649" s="182">
        <v>9</v>
      </c>
      <c r="AD7649" s="182">
        <v>4469.5</v>
      </c>
      <c r="AF7649" s="182" t="s">
        <v>2246</v>
      </c>
      <c r="AG7649" s="182" t="s">
        <v>17319</v>
      </c>
      <c r="AH7649" s="182" t="s">
        <v>2993</v>
      </c>
      <c r="AI7649" s="182" t="s">
        <v>17322</v>
      </c>
    </row>
    <row r="7650" spans="25:35" x14ac:dyDescent="0.4">
      <c r="Y7650" s="182" t="s">
        <v>13014</v>
      </c>
      <c r="Z7650" s="182">
        <v>1951</v>
      </c>
      <c r="AA7650" s="182">
        <v>416.3</v>
      </c>
      <c r="AB7650" s="182">
        <v>25</v>
      </c>
      <c r="AC7650" s="182">
        <v>2</v>
      </c>
      <c r="AD7650" s="182">
        <v>372.2</v>
      </c>
      <c r="AF7650" s="182" t="s">
        <v>13003</v>
      </c>
      <c r="AG7650" s="182" t="s">
        <v>17319</v>
      </c>
      <c r="AH7650" s="182" t="s">
        <v>2993</v>
      </c>
      <c r="AI7650" s="182" t="s">
        <v>17315</v>
      </c>
    </row>
    <row r="7651" spans="25:35" x14ac:dyDescent="0.4">
      <c r="Y7651" s="182" t="s">
        <v>13015</v>
      </c>
      <c r="Z7651" s="182">
        <v>1988</v>
      </c>
      <c r="AA7651" s="182">
        <v>3045.2</v>
      </c>
      <c r="AB7651" s="182">
        <v>102</v>
      </c>
      <c r="AC7651" s="182">
        <v>5</v>
      </c>
      <c r="AD7651" s="182">
        <v>2715.4</v>
      </c>
      <c r="AF7651" s="182" t="s">
        <v>13005</v>
      </c>
      <c r="AG7651" s="182" t="s">
        <v>17319</v>
      </c>
      <c r="AH7651" s="182" t="s">
        <v>2993</v>
      </c>
      <c r="AI7651" s="182" t="s">
        <v>17315</v>
      </c>
    </row>
    <row r="7652" spans="25:35" x14ac:dyDescent="0.4">
      <c r="Y7652" s="182" t="s">
        <v>13016</v>
      </c>
      <c r="Z7652" s="182">
        <v>1988</v>
      </c>
      <c r="AA7652" s="182">
        <v>1997.7</v>
      </c>
      <c r="AB7652" s="182">
        <v>90</v>
      </c>
      <c r="AC7652" s="182">
        <v>3</v>
      </c>
      <c r="AD7652" s="182">
        <v>1820</v>
      </c>
      <c r="AF7652" s="182" t="s">
        <v>2247</v>
      </c>
      <c r="AG7652" s="182" t="s">
        <v>17319</v>
      </c>
      <c r="AH7652" s="182" t="s">
        <v>2993</v>
      </c>
      <c r="AI7652" s="182" t="s">
        <v>17322</v>
      </c>
    </row>
    <row r="7653" spans="25:35" x14ac:dyDescent="0.4">
      <c r="Y7653" s="182" t="s">
        <v>13017</v>
      </c>
      <c r="Z7653" s="182">
        <v>1983</v>
      </c>
      <c r="AA7653" s="182">
        <v>1176.8</v>
      </c>
      <c r="AB7653" s="182">
        <v>20</v>
      </c>
      <c r="AC7653" s="182">
        <v>2</v>
      </c>
      <c r="AD7653" s="182">
        <v>1176.8</v>
      </c>
      <c r="AF7653" s="182" t="s">
        <v>13007</v>
      </c>
      <c r="AG7653" s="182" t="s">
        <v>17319</v>
      </c>
      <c r="AH7653" s="182" t="s">
        <v>17665</v>
      </c>
      <c r="AI7653" s="182" t="s">
        <v>17322</v>
      </c>
    </row>
    <row r="7654" spans="25:35" x14ac:dyDescent="0.4">
      <c r="Y7654" s="182" t="s">
        <v>2251</v>
      </c>
      <c r="Z7654" s="182">
        <v>2001</v>
      </c>
      <c r="AA7654" s="182">
        <v>2852.3</v>
      </c>
      <c r="AB7654" s="182">
        <v>77</v>
      </c>
      <c r="AC7654" s="182">
        <v>5</v>
      </c>
      <c r="AD7654" s="182">
        <v>2583.6</v>
      </c>
      <c r="AF7654" s="182" t="s">
        <v>13009</v>
      </c>
      <c r="AG7654" s="182" t="s">
        <v>17319</v>
      </c>
      <c r="AH7654" s="182" t="s">
        <v>2993</v>
      </c>
      <c r="AI7654" s="182" t="s">
        <v>17320</v>
      </c>
    </row>
    <row r="7655" spans="25:35" x14ac:dyDescent="0.4">
      <c r="Y7655" s="182" t="s">
        <v>2252</v>
      </c>
      <c r="Z7655" s="182">
        <v>1955</v>
      </c>
      <c r="AA7655" s="182">
        <v>713.1</v>
      </c>
      <c r="AB7655" s="182">
        <v>24</v>
      </c>
      <c r="AC7655" s="182">
        <v>2</v>
      </c>
      <c r="AD7655" s="182">
        <v>642.79999999999995</v>
      </c>
      <c r="AF7655" s="182" t="s">
        <v>2248</v>
      </c>
      <c r="AG7655" s="182" t="s">
        <v>17319</v>
      </c>
      <c r="AH7655" s="182" t="s">
        <v>17666</v>
      </c>
      <c r="AI7655" s="182" t="s">
        <v>17320</v>
      </c>
    </row>
    <row r="7656" spans="25:35" x14ac:dyDescent="0.4">
      <c r="Y7656" s="182" t="s">
        <v>2253</v>
      </c>
      <c r="Z7656" s="182">
        <v>2003</v>
      </c>
      <c r="AA7656" s="182">
        <v>1727.4</v>
      </c>
      <c r="AB7656" s="182">
        <v>57</v>
      </c>
      <c r="AC7656" s="182">
        <v>5</v>
      </c>
      <c r="AD7656" s="182">
        <v>1553</v>
      </c>
      <c r="AF7656" s="182" t="s">
        <v>13011</v>
      </c>
      <c r="AG7656" s="182" t="s">
        <v>17312</v>
      </c>
      <c r="AH7656" s="182" t="s">
        <v>2993</v>
      </c>
      <c r="AI7656" s="182" t="s">
        <v>17040</v>
      </c>
    </row>
    <row r="7657" spans="25:35" x14ac:dyDescent="0.4">
      <c r="Y7657" s="182" t="s">
        <v>349</v>
      </c>
      <c r="Z7657" s="182">
        <v>1953</v>
      </c>
      <c r="AA7657" s="182">
        <v>681.7</v>
      </c>
      <c r="AB7657" s="182">
        <v>24</v>
      </c>
      <c r="AC7657" s="182">
        <v>2</v>
      </c>
      <c r="AD7657" s="182">
        <v>612.70000000000005</v>
      </c>
      <c r="AF7657" s="182" t="s">
        <v>13012</v>
      </c>
      <c r="AG7657" s="182" t="s">
        <v>17312</v>
      </c>
      <c r="AH7657" s="182" t="s">
        <v>2993</v>
      </c>
      <c r="AI7657" s="182" t="s">
        <v>17042</v>
      </c>
    </row>
    <row r="7658" spans="25:35" x14ac:dyDescent="0.4">
      <c r="Y7658" s="182" t="s">
        <v>13019</v>
      </c>
      <c r="Z7658" s="182">
        <v>1955</v>
      </c>
      <c r="AA7658" s="182">
        <v>640</v>
      </c>
      <c r="AB7658" s="182">
        <v>27</v>
      </c>
      <c r="AC7658" s="182">
        <v>2</v>
      </c>
      <c r="AD7658" s="182">
        <v>629</v>
      </c>
      <c r="AF7658" s="182" t="s">
        <v>13014</v>
      </c>
      <c r="AG7658" s="182" t="s">
        <v>17312</v>
      </c>
      <c r="AH7658" s="182" t="s">
        <v>2993</v>
      </c>
      <c r="AI7658" s="182" t="s">
        <v>17042</v>
      </c>
    </row>
    <row r="7659" spans="25:35" x14ac:dyDescent="0.4">
      <c r="Y7659" s="182" t="s">
        <v>13020</v>
      </c>
      <c r="Z7659" s="182">
        <v>1963</v>
      </c>
      <c r="AA7659" s="182">
        <v>409.9</v>
      </c>
      <c r="AB7659" s="182">
        <v>9</v>
      </c>
      <c r="AC7659" s="182">
        <v>2</v>
      </c>
      <c r="AD7659" s="182">
        <v>371.7</v>
      </c>
      <c r="AF7659" s="182" t="s">
        <v>13015</v>
      </c>
      <c r="AG7659" s="182" t="s">
        <v>17312</v>
      </c>
      <c r="AH7659" s="182" t="s">
        <v>2993</v>
      </c>
      <c r="AI7659" s="182" t="s">
        <v>17315</v>
      </c>
    </row>
    <row r="7660" spans="25:35" x14ac:dyDescent="0.4">
      <c r="Y7660" s="182" t="s">
        <v>13021</v>
      </c>
      <c r="Z7660" s="182">
        <v>1952</v>
      </c>
      <c r="AA7660" s="182">
        <v>650</v>
      </c>
      <c r="AB7660" s="182">
        <v>27</v>
      </c>
      <c r="AC7660" s="182">
        <v>2</v>
      </c>
      <c r="AD7660" s="182">
        <v>626.63</v>
      </c>
      <c r="AF7660" s="182" t="s">
        <v>13016</v>
      </c>
      <c r="AG7660" s="182" t="s">
        <v>17312</v>
      </c>
      <c r="AH7660" s="182" t="s">
        <v>2993</v>
      </c>
      <c r="AI7660" s="182" t="s">
        <v>17322</v>
      </c>
    </row>
    <row r="7661" spans="25:35" x14ac:dyDescent="0.4">
      <c r="Y7661" s="182" t="s">
        <v>13022</v>
      </c>
      <c r="Z7661" s="182">
        <v>1960</v>
      </c>
      <c r="AA7661" s="182">
        <v>271.7</v>
      </c>
      <c r="AB7661" s="182">
        <v>7</v>
      </c>
      <c r="AC7661" s="182">
        <v>2</v>
      </c>
      <c r="AD7661" s="182">
        <v>251.2</v>
      </c>
      <c r="AF7661" s="182" t="s">
        <v>13017</v>
      </c>
      <c r="AG7661" s="182" t="s">
        <v>17312</v>
      </c>
      <c r="AH7661" s="182" t="s">
        <v>2993</v>
      </c>
      <c r="AI7661" s="182" t="s">
        <v>17042</v>
      </c>
    </row>
    <row r="7662" spans="25:35" x14ac:dyDescent="0.4">
      <c r="Y7662" s="182" t="s">
        <v>13023</v>
      </c>
      <c r="Z7662" s="182">
        <v>1963</v>
      </c>
      <c r="AA7662" s="182">
        <v>280</v>
      </c>
      <c r="AB7662" s="182">
        <v>21</v>
      </c>
      <c r="AC7662" s="182">
        <v>2</v>
      </c>
      <c r="AD7662" s="182">
        <v>163.30000000000001</v>
      </c>
      <c r="AF7662" s="182" t="s">
        <v>2251</v>
      </c>
      <c r="AG7662" s="182" t="s">
        <v>17312</v>
      </c>
      <c r="AH7662" s="182" t="s">
        <v>2993</v>
      </c>
      <c r="AI7662" s="182" t="s">
        <v>17322</v>
      </c>
    </row>
    <row r="7663" spans="25:35" x14ac:dyDescent="0.4">
      <c r="Y7663" s="182" t="s">
        <v>13024</v>
      </c>
      <c r="Z7663" s="182">
        <v>1962</v>
      </c>
      <c r="AA7663" s="182">
        <v>310.89999999999998</v>
      </c>
      <c r="AB7663" s="182">
        <v>13</v>
      </c>
      <c r="AC7663" s="182">
        <v>2</v>
      </c>
      <c r="AD7663" s="182">
        <v>283.89999999999998</v>
      </c>
      <c r="AF7663" s="182" t="s">
        <v>2252</v>
      </c>
      <c r="AG7663" s="182" t="s">
        <v>17312</v>
      </c>
      <c r="AH7663" s="182" t="s">
        <v>2993</v>
      </c>
      <c r="AI7663" s="182" t="s">
        <v>17042</v>
      </c>
    </row>
    <row r="7664" spans="25:35" x14ac:dyDescent="0.4">
      <c r="Y7664" s="182" t="s">
        <v>13025</v>
      </c>
      <c r="Z7664" s="182">
        <v>1962</v>
      </c>
      <c r="AA7664" s="182">
        <v>239.6</v>
      </c>
      <c r="AB7664" s="182">
        <v>21</v>
      </c>
      <c r="AC7664" s="182">
        <v>2</v>
      </c>
      <c r="AD7664" s="182">
        <v>239.6</v>
      </c>
      <c r="AF7664" s="182" t="s">
        <v>2253</v>
      </c>
      <c r="AG7664" s="182" t="s">
        <v>17319</v>
      </c>
      <c r="AH7664" s="182" t="s">
        <v>2993</v>
      </c>
      <c r="AI7664" s="182" t="s">
        <v>17042</v>
      </c>
    </row>
    <row r="7665" spans="25:35" x14ac:dyDescent="0.4">
      <c r="Y7665" s="182" t="s">
        <v>13027</v>
      </c>
      <c r="Z7665" s="182">
        <v>1963</v>
      </c>
      <c r="AA7665" s="182">
        <v>268</v>
      </c>
      <c r="AB7665" s="182">
        <v>7</v>
      </c>
      <c r="AC7665" s="182">
        <v>2</v>
      </c>
      <c r="AD7665" s="182">
        <v>246.5</v>
      </c>
      <c r="AF7665" s="182" t="s">
        <v>349</v>
      </c>
      <c r="AG7665" s="182" t="s">
        <v>17312</v>
      </c>
      <c r="AH7665" s="182" t="s">
        <v>2993</v>
      </c>
      <c r="AI7665" s="182" t="s">
        <v>17042</v>
      </c>
    </row>
    <row r="7666" spans="25:35" x14ac:dyDescent="0.4">
      <c r="Y7666" s="182" t="s">
        <v>13028</v>
      </c>
      <c r="Z7666" s="182">
        <v>1962</v>
      </c>
      <c r="AA7666" s="182">
        <v>250</v>
      </c>
      <c r="AB7666" s="182">
        <v>10</v>
      </c>
      <c r="AC7666" s="182">
        <v>2</v>
      </c>
      <c r="AD7666" s="182">
        <v>233.9</v>
      </c>
      <c r="AF7666" s="182" t="s">
        <v>13019</v>
      </c>
      <c r="AG7666" s="182" t="s">
        <v>17312</v>
      </c>
      <c r="AH7666" s="182" t="s">
        <v>2993</v>
      </c>
      <c r="AI7666" s="182" t="s">
        <v>17042</v>
      </c>
    </row>
    <row r="7667" spans="25:35" x14ac:dyDescent="0.4">
      <c r="Y7667" s="182" t="s">
        <v>2254</v>
      </c>
      <c r="Z7667" s="182">
        <v>1964</v>
      </c>
      <c r="AA7667" s="182">
        <v>651.6</v>
      </c>
      <c r="AB7667" s="182">
        <v>42</v>
      </c>
      <c r="AC7667" s="182">
        <v>2</v>
      </c>
      <c r="AD7667" s="182">
        <v>628.9</v>
      </c>
      <c r="AF7667" s="182" t="s">
        <v>13020</v>
      </c>
      <c r="AG7667" s="182" t="s">
        <v>17312</v>
      </c>
      <c r="AH7667" s="182" t="s">
        <v>2993</v>
      </c>
      <c r="AI7667" s="182" t="s">
        <v>17042</v>
      </c>
    </row>
    <row r="7668" spans="25:35" x14ac:dyDescent="0.4">
      <c r="Y7668" s="182" t="s">
        <v>13029</v>
      </c>
      <c r="Z7668" s="182">
        <v>1961</v>
      </c>
      <c r="AA7668" s="182">
        <v>818</v>
      </c>
      <c r="AB7668" s="182">
        <v>34</v>
      </c>
      <c r="AC7668" s="182">
        <v>2</v>
      </c>
      <c r="AD7668" s="182">
        <v>818</v>
      </c>
      <c r="AF7668" s="182" t="s">
        <v>13021</v>
      </c>
      <c r="AG7668" s="182" t="s">
        <v>17312</v>
      </c>
      <c r="AH7668" s="182" t="s">
        <v>2993</v>
      </c>
      <c r="AI7668" s="182" t="s">
        <v>17042</v>
      </c>
    </row>
    <row r="7669" spans="25:35" x14ac:dyDescent="0.4">
      <c r="Y7669" s="182" t="s">
        <v>13030</v>
      </c>
      <c r="Z7669" s="182">
        <v>2008</v>
      </c>
      <c r="AA7669" s="182">
        <v>809.6</v>
      </c>
      <c r="AB7669" s="182">
        <v>17</v>
      </c>
      <c r="AC7669" s="182">
        <v>2</v>
      </c>
      <c r="AD7669" s="182">
        <v>809.6</v>
      </c>
      <c r="AF7669" s="182" t="s">
        <v>13022</v>
      </c>
      <c r="AG7669" s="182" t="s">
        <v>17312</v>
      </c>
      <c r="AH7669" s="182" t="s">
        <v>2993</v>
      </c>
      <c r="AI7669" s="182" t="s">
        <v>17040</v>
      </c>
    </row>
    <row r="7670" spans="25:35" x14ac:dyDescent="0.4">
      <c r="Y7670" s="182" t="s">
        <v>13031</v>
      </c>
      <c r="Z7670" s="182">
        <v>1962</v>
      </c>
      <c r="AA7670" s="182">
        <v>837.7</v>
      </c>
      <c r="AB7670" s="182">
        <v>36</v>
      </c>
      <c r="AC7670" s="182">
        <v>2</v>
      </c>
      <c r="AD7670" s="182">
        <v>837.7</v>
      </c>
      <c r="AF7670" s="182" t="s">
        <v>13023</v>
      </c>
      <c r="AG7670" s="182" t="s">
        <v>17312</v>
      </c>
      <c r="AH7670" s="182" t="s">
        <v>2993</v>
      </c>
      <c r="AI7670" s="182" t="s">
        <v>17042</v>
      </c>
    </row>
    <row r="7671" spans="25:35" x14ac:dyDescent="0.4">
      <c r="Y7671" s="182" t="s">
        <v>13033</v>
      </c>
      <c r="Z7671" s="182">
        <v>1964</v>
      </c>
      <c r="AA7671" s="182">
        <v>845.1</v>
      </c>
      <c r="AB7671" s="182">
        <v>30</v>
      </c>
      <c r="AC7671" s="182">
        <v>2</v>
      </c>
      <c r="AD7671" s="182">
        <v>824.2</v>
      </c>
      <c r="AF7671" s="182" t="s">
        <v>13024</v>
      </c>
      <c r="AG7671" s="182" t="s">
        <v>17312</v>
      </c>
      <c r="AH7671" s="182" t="s">
        <v>2993</v>
      </c>
      <c r="AI7671" s="182" t="s">
        <v>17040</v>
      </c>
    </row>
    <row r="7672" spans="25:35" x14ac:dyDescent="0.4">
      <c r="Y7672" s="182" t="s">
        <v>13034</v>
      </c>
      <c r="Z7672" s="182">
        <v>1964</v>
      </c>
      <c r="AA7672" s="182">
        <v>603.9</v>
      </c>
      <c r="AB7672" s="182">
        <v>31</v>
      </c>
      <c r="AC7672" s="182">
        <v>2</v>
      </c>
      <c r="AD7672" s="182">
        <v>603.9</v>
      </c>
      <c r="AF7672" s="182" t="s">
        <v>13025</v>
      </c>
      <c r="AG7672" s="182" t="s">
        <v>17312</v>
      </c>
      <c r="AH7672" s="182" t="s">
        <v>2993</v>
      </c>
      <c r="AI7672" s="182" t="s">
        <v>17042</v>
      </c>
    </row>
    <row r="7673" spans="25:35" x14ac:dyDescent="0.4">
      <c r="Y7673" s="182" t="s">
        <v>13035</v>
      </c>
      <c r="Z7673" s="182">
        <v>1964</v>
      </c>
      <c r="AA7673" s="182">
        <v>611.29999999999995</v>
      </c>
      <c r="AB7673" s="182">
        <v>31</v>
      </c>
      <c r="AC7673" s="182">
        <v>2</v>
      </c>
      <c r="AD7673" s="182">
        <v>611.29999999999995</v>
      </c>
      <c r="AF7673" s="182" t="s">
        <v>13027</v>
      </c>
      <c r="AG7673" s="182" t="s">
        <v>17312</v>
      </c>
      <c r="AH7673" s="182" t="s">
        <v>2993</v>
      </c>
      <c r="AI7673" s="182" t="s">
        <v>17040</v>
      </c>
    </row>
    <row r="7674" spans="25:35" x14ac:dyDescent="0.4">
      <c r="Y7674" s="182" t="s">
        <v>13036</v>
      </c>
      <c r="Z7674" s="182">
        <v>1990</v>
      </c>
      <c r="AA7674" s="182">
        <v>3841.4</v>
      </c>
      <c r="AB7674" s="182">
        <v>156</v>
      </c>
      <c r="AC7674" s="182">
        <v>5</v>
      </c>
      <c r="AD7674" s="182">
        <v>3841.4</v>
      </c>
      <c r="AF7674" s="182" t="s">
        <v>13028</v>
      </c>
      <c r="AG7674" s="182" t="s">
        <v>17312</v>
      </c>
      <c r="AH7674" s="182" t="s">
        <v>2993</v>
      </c>
      <c r="AI7674" s="182" t="s">
        <v>17042</v>
      </c>
    </row>
    <row r="7675" spans="25:35" x14ac:dyDescent="0.4">
      <c r="Y7675" s="182" t="s">
        <v>13037</v>
      </c>
      <c r="Z7675" s="182">
        <v>1980</v>
      </c>
      <c r="AA7675" s="182">
        <v>2942.5</v>
      </c>
      <c r="AB7675" s="182">
        <v>132</v>
      </c>
      <c r="AC7675" s="182">
        <v>5</v>
      </c>
      <c r="AD7675" s="182">
        <v>2942.5</v>
      </c>
      <c r="AF7675" s="182" t="s">
        <v>2254</v>
      </c>
      <c r="AG7675" s="182" t="s">
        <v>17312</v>
      </c>
      <c r="AH7675" s="182" t="s">
        <v>2993</v>
      </c>
      <c r="AI7675" s="182" t="s">
        <v>17042</v>
      </c>
    </row>
    <row r="7676" spans="25:35" x14ac:dyDescent="0.4">
      <c r="Y7676" s="182" t="s">
        <v>13038</v>
      </c>
      <c r="Z7676" s="182">
        <v>1972</v>
      </c>
      <c r="AA7676" s="182">
        <v>3385.8</v>
      </c>
      <c r="AB7676" s="182">
        <v>121</v>
      </c>
      <c r="AC7676" s="182">
        <v>5</v>
      </c>
      <c r="AD7676" s="182">
        <v>2359.6999999999998</v>
      </c>
      <c r="AF7676" s="182" t="s">
        <v>13029</v>
      </c>
      <c r="AG7676" s="182" t="s">
        <v>17312</v>
      </c>
      <c r="AH7676" s="182" t="s">
        <v>17667</v>
      </c>
      <c r="AI7676" s="182" t="s">
        <v>17042</v>
      </c>
    </row>
    <row r="7677" spans="25:35" x14ac:dyDescent="0.4">
      <c r="Y7677" s="182" t="s">
        <v>13039</v>
      </c>
      <c r="Z7677" s="182">
        <v>1976</v>
      </c>
      <c r="AA7677" s="182">
        <v>2629.9</v>
      </c>
      <c r="AB7677" s="182">
        <v>147</v>
      </c>
      <c r="AC7677" s="182">
        <v>5</v>
      </c>
      <c r="AD7677" s="182">
        <v>2629.9</v>
      </c>
      <c r="AF7677" s="182" t="s">
        <v>13030</v>
      </c>
      <c r="AG7677" s="182" t="s">
        <v>17312</v>
      </c>
      <c r="AH7677" s="182" t="s">
        <v>2993</v>
      </c>
      <c r="AI7677" s="182" t="s">
        <v>17042</v>
      </c>
    </row>
    <row r="7678" spans="25:35" x14ac:dyDescent="0.4">
      <c r="Y7678" s="182" t="s">
        <v>13040</v>
      </c>
      <c r="Z7678" s="182">
        <v>1974</v>
      </c>
      <c r="AA7678" s="182">
        <v>3800.7</v>
      </c>
      <c r="AB7678" s="182">
        <v>170</v>
      </c>
      <c r="AC7678" s="182">
        <v>5</v>
      </c>
      <c r="AD7678" s="182">
        <v>3129.7</v>
      </c>
      <c r="AF7678" s="182" t="s">
        <v>13031</v>
      </c>
      <c r="AG7678" s="182" t="s">
        <v>17312</v>
      </c>
      <c r="AH7678" s="182" t="s">
        <v>2993</v>
      </c>
      <c r="AI7678" s="182" t="s">
        <v>17042</v>
      </c>
    </row>
    <row r="7679" spans="25:35" x14ac:dyDescent="0.4">
      <c r="Y7679" s="182" t="s">
        <v>2255</v>
      </c>
      <c r="Z7679" s="182">
        <v>1982</v>
      </c>
      <c r="AA7679" s="182">
        <v>2991.3</v>
      </c>
      <c r="AB7679" s="182">
        <v>116</v>
      </c>
      <c r="AC7679" s="182">
        <v>4</v>
      </c>
      <c r="AD7679" s="182">
        <v>2161.3000000000002</v>
      </c>
      <c r="AF7679" s="182" t="s">
        <v>13033</v>
      </c>
      <c r="AG7679" s="182" t="s">
        <v>17312</v>
      </c>
      <c r="AH7679" s="182" t="s">
        <v>17668</v>
      </c>
      <c r="AI7679" s="182" t="s">
        <v>17042</v>
      </c>
    </row>
    <row r="7680" spans="25:35" x14ac:dyDescent="0.4">
      <c r="Y7680" s="182" t="s">
        <v>13041</v>
      </c>
      <c r="Z7680" s="182">
        <v>1979</v>
      </c>
      <c r="AA7680" s="182">
        <v>3145.9</v>
      </c>
      <c r="AB7680" s="182">
        <v>134</v>
      </c>
      <c r="AC7680" s="182">
        <v>5</v>
      </c>
      <c r="AD7680" s="182">
        <v>3145.9</v>
      </c>
      <c r="AF7680" s="182" t="s">
        <v>13034</v>
      </c>
      <c r="AG7680" s="182" t="s">
        <v>17312</v>
      </c>
      <c r="AH7680" s="182" t="s">
        <v>17669</v>
      </c>
      <c r="AI7680" s="182" t="s">
        <v>17042</v>
      </c>
    </row>
    <row r="7681" spans="25:35" x14ac:dyDescent="0.4">
      <c r="Y7681" s="182" t="s">
        <v>13042</v>
      </c>
      <c r="Z7681" s="182">
        <v>1968</v>
      </c>
      <c r="AA7681" s="182">
        <v>651.1</v>
      </c>
      <c r="AB7681" s="182">
        <v>22</v>
      </c>
      <c r="AC7681" s="182">
        <v>2</v>
      </c>
      <c r="AD7681" s="182">
        <v>651.1</v>
      </c>
      <c r="AF7681" s="182" t="s">
        <v>13035</v>
      </c>
      <c r="AG7681" s="182" t="s">
        <v>17312</v>
      </c>
      <c r="AH7681" s="182" t="s">
        <v>2993</v>
      </c>
      <c r="AI7681" s="182" t="s">
        <v>17042</v>
      </c>
    </row>
    <row r="7682" spans="25:35" x14ac:dyDescent="0.4">
      <c r="Y7682" s="182" t="s">
        <v>2256</v>
      </c>
      <c r="Z7682" s="182">
        <v>1967</v>
      </c>
      <c r="AA7682" s="182">
        <v>637.4</v>
      </c>
      <c r="AB7682" s="182">
        <v>27</v>
      </c>
      <c r="AC7682" s="182">
        <v>2</v>
      </c>
      <c r="AD7682" s="182">
        <v>637.4</v>
      </c>
      <c r="AF7682" s="182" t="s">
        <v>13036</v>
      </c>
      <c r="AG7682" s="182" t="s">
        <v>17312</v>
      </c>
      <c r="AH7682" s="182" t="s">
        <v>2993</v>
      </c>
      <c r="AI7682" s="182" t="s">
        <v>17320</v>
      </c>
    </row>
    <row r="7683" spans="25:35" x14ac:dyDescent="0.4">
      <c r="Y7683" s="182" t="s">
        <v>13043</v>
      </c>
      <c r="Z7683" s="182">
        <v>1972</v>
      </c>
      <c r="AA7683" s="182">
        <v>900.7</v>
      </c>
      <c r="AB7683" s="182">
        <v>23</v>
      </c>
      <c r="AC7683" s="182">
        <v>2</v>
      </c>
      <c r="AD7683" s="182">
        <v>900.7</v>
      </c>
      <c r="AF7683" s="182" t="s">
        <v>13037</v>
      </c>
      <c r="AG7683" s="182" t="s">
        <v>17312</v>
      </c>
      <c r="AH7683" s="182" t="s">
        <v>2993</v>
      </c>
      <c r="AI7683" s="182" t="s">
        <v>17315</v>
      </c>
    </row>
    <row r="7684" spans="25:35" x14ac:dyDescent="0.4">
      <c r="Y7684" s="182" t="s">
        <v>13044</v>
      </c>
      <c r="Z7684" s="182">
        <v>1985</v>
      </c>
      <c r="AA7684" s="182">
        <v>1055.5999999999999</v>
      </c>
      <c r="AB7684" s="182">
        <v>38</v>
      </c>
      <c r="AC7684" s="182">
        <v>2</v>
      </c>
      <c r="AD7684" s="182">
        <v>1055.5999999999999</v>
      </c>
      <c r="AF7684" s="182" t="s">
        <v>13038</v>
      </c>
      <c r="AG7684" s="182" t="s">
        <v>17312</v>
      </c>
      <c r="AH7684" s="182" t="s">
        <v>17670</v>
      </c>
      <c r="AI7684" s="182" t="s">
        <v>17315</v>
      </c>
    </row>
    <row r="7685" spans="25:35" x14ac:dyDescent="0.4">
      <c r="Y7685" s="182" t="s">
        <v>2257</v>
      </c>
      <c r="Z7685" s="182">
        <v>1972</v>
      </c>
      <c r="AA7685" s="182">
        <v>1163.7</v>
      </c>
      <c r="AB7685" s="182">
        <v>34</v>
      </c>
      <c r="AC7685" s="182">
        <v>2</v>
      </c>
      <c r="AD7685" s="182">
        <v>844.6</v>
      </c>
      <c r="AF7685" s="182" t="s">
        <v>13039</v>
      </c>
      <c r="AG7685" s="182" t="s">
        <v>17312</v>
      </c>
      <c r="AH7685" s="182" t="s">
        <v>2993</v>
      </c>
      <c r="AI7685" s="182" t="s">
        <v>17315</v>
      </c>
    </row>
    <row r="7686" spans="25:35" x14ac:dyDescent="0.4">
      <c r="Y7686" s="182" t="s">
        <v>13045</v>
      </c>
      <c r="Z7686" s="182">
        <v>1995</v>
      </c>
      <c r="AA7686" s="182">
        <v>1864.3</v>
      </c>
      <c r="AB7686" s="182">
        <v>32</v>
      </c>
      <c r="AC7686" s="182">
        <v>3</v>
      </c>
      <c r="AD7686" s="182">
        <v>1268.7</v>
      </c>
      <c r="AF7686" s="182" t="s">
        <v>13040</v>
      </c>
      <c r="AG7686" s="182" t="s">
        <v>17312</v>
      </c>
      <c r="AH7686" s="182" t="s">
        <v>2993</v>
      </c>
      <c r="AI7686" s="182" t="s">
        <v>17315</v>
      </c>
    </row>
    <row r="7687" spans="25:35" x14ac:dyDescent="0.4">
      <c r="Y7687" s="182" t="s">
        <v>13047</v>
      </c>
      <c r="Z7687" s="182">
        <v>1988</v>
      </c>
      <c r="AA7687" s="182">
        <v>971.5</v>
      </c>
      <c r="AB7687" s="182">
        <v>35</v>
      </c>
      <c r="AC7687" s="182">
        <v>2</v>
      </c>
      <c r="AD7687" s="182">
        <v>965.6</v>
      </c>
      <c r="AF7687" s="182" t="s">
        <v>2255</v>
      </c>
      <c r="AG7687" s="182" t="s">
        <v>17312</v>
      </c>
      <c r="AH7687" s="182" t="s">
        <v>2993</v>
      </c>
      <c r="AI7687" s="182" t="s">
        <v>17315</v>
      </c>
    </row>
    <row r="7688" spans="25:35" x14ac:dyDescent="0.4">
      <c r="Y7688" s="182" t="s">
        <v>13048</v>
      </c>
      <c r="Z7688" s="182">
        <v>1989</v>
      </c>
      <c r="AA7688" s="182">
        <v>972.7</v>
      </c>
      <c r="AB7688" s="182">
        <v>37</v>
      </c>
      <c r="AC7688" s="182">
        <v>2</v>
      </c>
      <c r="AD7688" s="182">
        <v>551</v>
      </c>
      <c r="AF7688" s="182" t="s">
        <v>13041</v>
      </c>
      <c r="AG7688" s="182" t="s">
        <v>17312</v>
      </c>
      <c r="AH7688" s="182" t="s">
        <v>2993</v>
      </c>
      <c r="AI7688" s="182" t="s">
        <v>17315</v>
      </c>
    </row>
    <row r="7689" spans="25:35" x14ac:dyDescent="0.4">
      <c r="Y7689" s="182" t="s">
        <v>13049</v>
      </c>
      <c r="Z7689" s="182">
        <v>1990</v>
      </c>
      <c r="AA7689" s="182">
        <v>565.79999999999995</v>
      </c>
      <c r="AB7689" s="182">
        <v>19</v>
      </c>
      <c r="AC7689" s="182">
        <v>2</v>
      </c>
      <c r="AD7689" s="182">
        <v>565.79999999999995</v>
      </c>
      <c r="AF7689" s="182" t="s">
        <v>13042</v>
      </c>
      <c r="AG7689" s="182" t="s">
        <v>17312</v>
      </c>
      <c r="AH7689" s="182" t="s">
        <v>17671</v>
      </c>
      <c r="AI7689" s="182" t="s">
        <v>17042</v>
      </c>
    </row>
    <row r="7690" spans="25:35" x14ac:dyDescent="0.4">
      <c r="Y7690" s="182" t="s">
        <v>13050</v>
      </c>
      <c r="Z7690" s="182">
        <v>1990</v>
      </c>
      <c r="AA7690" s="182">
        <v>641</v>
      </c>
      <c r="AB7690" s="182">
        <v>26</v>
      </c>
      <c r="AC7690" s="182">
        <v>2</v>
      </c>
      <c r="AD7690" s="182">
        <v>573.5</v>
      </c>
      <c r="AF7690" s="182" t="s">
        <v>2256</v>
      </c>
      <c r="AG7690" s="182" t="s">
        <v>17312</v>
      </c>
      <c r="AH7690" s="182" t="s">
        <v>2993</v>
      </c>
      <c r="AI7690" s="182" t="s">
        <v>17042</v>
      </c>
    </row>
    <row r="7691" spans="25:35" x14ac:dyDescent="0.4">
      <c r="Y7691" s="182" t="s">
        <v>13051</v>
      </c>
      <c r="Z7691" s="182">
        <v>1977</v>
      </c>
      <c r="AA7691" s="182">
        <v>712.3</v>
      </c>
      <c r="AB7691" s="182">
        <v>23</v>
      </c>
      <c r="AC7691" s="182">
        <v>2</v>
      </c>
      <c r="AD7691" s="182">
        <v>712.3</v>
      </c>
      <c r="AF7691" s="182" t="s">
        <v>13043</v>
      </c>
      <c r="AG7691" s="182" t="s">
        <v>17312</v>
      </c>
      <c r="AH7691" s="182" t="s">
        <v>17669</v>
      </c>
      <c r="AI7691" s="182" t="s">
        <v>17322</v>
      </c>
    </row>
    <row r="7692" spans="25:35" x14ac:dyDescent="0.4">
      <c r="Y7692" s="182" t="s">
        <v>13053</v>
      </c>
      <c r="Z7692" s="182">
        <v>1993</v>
      </c>
      <c r="AA7692" s="182">
        <v>2865.4</v>
      </c>
      <c r="AB7692" s="182">
        <v>147</v>
      </c>
      <c r="AC7692" s="182">
        <v>5</v>
      </c>
      <c r="AD7692" s="182">
        <v>2865.4</v>
      </c>
      <c r="AF7692" s="182" t="s">
        <v>13044</v>
      </c>
      <c r="AG7692" s="182" t="s">
        <v>17312</v>
      </c>
      <c r="AH7692" s="182" t="s">
        <v>2993</v>
      </c>
      <c r="AI7692" s="182" t="s">
        <v>17322</v>
      </c>
    </row>
    <row r="7693" spans="25:35" x14ac:dyDescent="0.4">
      <c r="Y7693" s="182" t="s">
        <v>13054</v>
      </c>
      <c r="Z7693" s="182">
        <v>1991</v>
      </c>
      <c r="AA7693" s="182">
        <v>568.5</v>
      </c>
      <c r="AB7693" s="182">
        <v>29</v>
      </c>
      <c r="AC7693" s="182">
        <v>2</v>
      </c>
      <c r="AD7693" s="182">
        <v>568.5</v>
      </c>
      <c r="AF7693" s="182" t="s">
        <v>2257</v>
      </c>
      <c r="AG7693" s="182" t="s">
        <v>17312</v>
      </c>
      <c r="AH7693" s="182" t="s">
        <v>2993</v>
      </c>
      <c r="AI7693" s="182" t="s">
        <v>17042</v>
      </c>
    </row>
    <row r="7694" spans="25:35" x14ac:dyDescent="0.4">
      <c r="Y7694" s="182" t="s">
        <v>13055</v>
      </c>
      <c r="Z7694" s="182">
        <v>1992</v>
      </c>
      <c r="AA7694" s="182">
        <v>650.9</v>
      </c>
      <c r="AB7694" s="182">
        <v>29</v>
      </c>
      <c r="AC7694" s="182">
        <v>2</v>
      </c>
      <c r="AD7694" s="182">
        <v>586.5</v>
      </c>
      <c r="AF7694" s="182" t="s">
        <v>13045</v>
      </c>
      <c r="AG7694" s="182" t="s">
        <v>17312</v>
      </c>
      <c r="AH7694" s="182" t="s">
        <v>2993</v>
      </c>
      <c r="AI7694" s="182" t="s">
        <v>17322</v>
      </c>
    </row>
    <row r="7695" spans="25:35" x14ac:dyDescent="0.4">
      <c r="Y7695" s="182" t="s">
        <v>13056</v>
      </c>
      <c r="Z7695" s="182">
        <v>1992</v>
      </c>
      <c r="AA7695" s="182">
        <v>647.79999999999995</v>
      </c>
      <c r="AB7695" s="182">
        <v>27</v>
      </c>
      <c r="AC7695" s="182">
        <v>2</v>
      </c>
      <c r="AD7695" s="182">
        <v>361.9</v>
      </c>
      <c r="AF7695" s="182" t="s">
        <v>13047</v>
      </c>
      <c r="AG7695" s="182" t="s">
        <v>17312</v>
      </c>
      <c r="AH7695" s="182" t="s">
        <v>2993</v>
      </c>
      <c r="AI7695" s="182" t="s">
        <v>17322</v>
      </c>
    </row>
    <row r="7696" spans="25:35" x14ac:dyDescent="0.4">
      <c r="Y7696" s="182" t="s">
        <v>13057</v>
      </c>
      <c r="Z7696" s="182">
        <v>1995</v>
      </c>
      <c r="AA7696" s="182">
        <v>1006.2</v>
      </c>
      <c r="AB7696" s="182">
        <v>47</v>
      </c>
      <c r="AC7696" s="182">
        <v>3</v>
      </c>
      <c r="AD7696" s="182">
        <v>612.1</v>
      </c>
      <c r="AF7696" s="182" t="s">
        <v>13048</v>
      </c>
      <c r="AG7696" s="182" t="s">
        <v>17312</v>
      </c>
      <c r="AH7696" s="182" t="s">
        <v>2993</v>
      </c>
      <c r="AI7696" s="182" t="s">
        <v>17322</v>
      </c>
    </row>
    <row r="7697" spans="25:35" x14ac:dyDescent="0.4">
      <c r="Y7697" s="182" t="s">
        <v>13058</v>
      </c>
      <c r="Z7697" s="182">
        <v>2011</v>
      </c>
      <c r="AA7697" s="182">
        <v>478.4</v>
      </c>
      <c r="AB7697" s="182">
        <v>28</v>
      </c>
      <c r="AC7697" s="182">
        <v>2</v>
      </c>
      <c r="AD7697" s="182">
        <v>266.39999999999998</v>
      </c>
      <c r="AF7697" s="182" t="s">
        <v>13049</v>
      </c>
      <c r="AG7697" s="182" t="s">
        <v>17319</v>
      </c>
      <c r="AH7697" s="182" t="s">
        <v>2993</v>
      </c>
      <c r="AI7697" s="182" t="s">
        <v>17042</v>
      </c>
    </row>
    <row r="7698" spans="25:35" x14ac:dyDescent="0.4">
      <c r="Y7698" s="182" t="s">
        <v>13059</v>
      </c>
      <c r="Z7698" s="182">
        <v>1972</v>
      </c>
      <c r="AA7698" s="182">
        <v>3800</v>
      </c>
      <c r="AB7698" s="182">
        <v>154</v>
      </c>
      <c r="AC7698" s="182">
        <v>5</v>
      </c>
      <c r="AD7698" s="182">
        <v>3524.5</v>
      </c>
      <c r="AF7698" s="182" t="s">
        <v>13050</v>
      </c>
      <c r="AG7698" s="182" t="s">
        <v>17319</v>
      </c>
      <c r="AH7698" s="182" t="s">
        <v>2993</v>
      </c>
      <c r="AI7698" s="182" t="s">
        <v>17042</v>
      </c>
    </row>
    <row r="7699" spans="25:35" x14ac:dyDescent="0.4">
      <c r="Y7699" s="182" t="s">
        <v>13060</v>
      </c>
      <c r="Z7699" s="182">
        <v>2000</v>
      </c>
      <c r="AA7699" s="182">
        <v>2648.3</v>
      </c>
      <c r="AB7699" s="182">
        <v>89</v>
      </c>
      <c r="AC7699" s="182">
        <v>5</v>
      </c>
      <c r="AD7699" s="182">
        <v>2648.2</v>
      </c>
      <c r="AF7699" s="182" t="s">
        <v>13051</v>
      </c>
      <c r="AG7699" s="182" t="s">
        <v>17312</v>
      </c>
      <c r="AH7699" s="182" t="s">
        <v>2993</v>
      </c>
      <c r="AI7699" s="182" t="s">
        <v>17042</v>
      </c>
    </row>
    <row r="7700" spans="25:35" x14ac:dyDescent="0.4">
      <c r="Y7700" s="182" t="s">
        <v>345</v>
      </c>
      <c r="Z7700" s="182">
        <v>1962</v>
      </c>
      <c r="AA7700" s="182">
        <v>312.7</v>
      </c>
      <c r="AB7700" s="182">
        <v>11</v>
      </c>
      <c r="AC7700" s="182">
        <v>2</v>
      </c>
      <c r="AD7700" s="182">
        <v>312.7</v>
      </c>
      <c r="AF7700" s="182" t="s">
        <v>13053</v>
      </c>
      <c r="AG7700" s="182" t="s">
        <v>17319</v>
      </c>
      <c r="AH7700" s="182" t="s">
        <v>2993</v>
      </c>
      <c r="AI7700" s="182" t="s">
        <v>17315</v>
      </c>
    </row>
    <row r="7701" spans="25:35" x14ac:dyDescent="0.4">
      <c r="Y7701" s="182" t="s">
        <v>13062</v>
      </c>
      <c r="Z7701" s="182">
        <v>1966</v>
      </c>
      <c r="AA7701" s="182">
        <v>836.1</v>
      </c>
      <c r="AB7701" s="182">
        <v>12</v>
      </c>
      <c r="AC7701" s="182">
        <v>2</v>
      </c>
      <c r="AD7701" s="182">
        <v>671.19999999999993</v>
      </c>
      <c r="AF7701" s="182" t="s">
        <v>13054</v>
      </c>
      <c r="AG7701" s="182" t="s">
        <v>17319</v>
      </c>
      <c r="AH7701" s="182" t="s">
        <v>2993</v>
      </c>
      <c r="AI7701" s="182" t="s">
        <v>17042</v>
      </c>
    </row>
    <row r="7702" spans="25:35" x14ac:dyDescent="0.4">
      <c r="Y7702" s="182" t="s">
        <v>13064</v>
      </c>
      <c r="Z7702" s="182">
        <v>1966</v>
      </c>
      <c r="AA7702" s="182">
        <v>667</v>
      </c>
      <c r="AB7702" s="182">
        <v>42</v>
      </c>
      <c r="AC7702" s="182">
        <v>2</v>
      </c>
      <c r="AD7702" s="182">
        <v>628.1</v>
      </c>
      <c r="AF7702" s="182" t="s">
        <v>13055</v>
      </c>
      <c r="AG7702" s="182" t="s">
        <v>17319</v>
      </c>
      <c r="AH7702" s="182" t="s">
        <v>2993</v>
      </c>
      <c r="AI7702" s="182" t="s">
        <v>17042</v>
      </c>
    </row>
    <row r="7703" spans="25:35" x14ac:dyDescent="0.4">
      <c r="Y7703" s="182" t="s">
        <v>2259</v>
      </c>
      <c r="Z7703" s="182">
        <v>1931</v>
      </c>
      <c r="AA7703" s="182">
        <v>345.1</v>
      </c>
      <c r="AB7703" s="182">
        <v>9</v>
      </c>
      <c r="AC7703" s="182">
        <v>2</v>
      </c>
      <c r="AD7703" s="182">
        <v>319.60000000000002</v>
      </c>
      <c r="AF7703" s="182" t="s">
        <v>13056</v>
      </c>
      <c r="AG7703" s="182" t="s">
        <v>17319</v>
      </c>
      <c r="AH7703" s="182" t="s">
        <v>2993</v>
      </c>
      <c r="AI7703" s="182" t="s">
        <v>17042</v>
      </c>
    </row>
    <row r="7704" spans="25:35" x14ac:dyDescent="0.4">
      <c r="Y7704" s="182" t="s">
        <v>2260</v>
      </c>
      <c r="Z7704" s="182">
        <v>1965</v>
      </c>
      <c r="AA7704" s="182">
        <v>210.5</v>
      </c>
      <c r="AB7704" s="182">
        <v>15</v>
      </c>
      <c r="AC7704" s="182">
        <v>2</v>
      </c>
      <c r="AD7704" s="182">
        <v>187.3</v>
      </c>
      <c r="AF7704" s="182" t="s">
        <v>13057</v>
      </c>
      <c r="AG7704" s="182" t="s">
        <v>17312</v>
      </c>
      <c r="AH7704" s="182" t="s">
        <v>2993</v>
      </c>
      <c r="AI7704" s="182" t="s">
        <v>17042</v>
      </c>
    </row>
    <row r="7705" spans="25:35" x14ac:dyDescent="0.4">
      <c r="Y7705" s="182" t="s">
        <v>13065</v>
      </c>
      <c r="Z7705" s="182">
        <v>1961</v>
      </c>
      <c r="AA7705" s="182">
        <v>310.89999999999998</v>
      </c>
      <c r="AB7705" s="182">
        <v>21</v>
      </c>
      <c r="AC7705" s="182">
        <v>2</v>
      </c>
      <c r="AD7705" s="182">
        <v>310.89999999999998</v>
      </c>
      <c r="AF7705" s="182" t="s">
        <v>13058</v>
      </c>
      <c r="AG7705" s="182" t="s">
        <v>17312</v>
      </c>
      <c r="AH7705" s="182" t="s">
        <v>2993</v>
      </c>
      <c r="AI7705" s="182" t="s">
        <v>17040</v>
      </c>
    </row>
    <row r="7706" spans="25:35" x14ac:dyDescent="0.4">
      <c r="Y7706" s="182" t="s">
        <v>13068</v>
      </c>
      <c r="Z7706" s="182">
        <v>1963</v>
      </c>
      <c r="AA7706" s="182">
        <v>310.8</v>
      </c>
      <c r="AB7706" s="182">
        <v>15</v>
      </c>
      <c r="AC7706" s="182">
        <v>2</v>
      </c>
      <c r="AD7706" s="182">
        <v>310.8</v>
      </c>
      <c r="AF7706" s="182" t="s">
        <v>13059</v>
      </c>
      <c r="AG7706" s="182" t="s">
        <v>17312</v>
      </c>
      <c r="AH7706" s="182" t="s">
        <v>17035</v>
      </c>
      <c r="AI7706" s="182" t="s">
        <v>17042</v>
      </c>
    </row>
    <row r="7707" spans="25:35" x14ac:dyDescent="0.4">
      <c r="Y7707" s="182" t="s">
        <v>13070</v>
      </c>
      <c r="Z7707" s="182">
        <v>1962</v>
      </c>
      <c r="AA7707" s="182">
        <v>311</v>
      </c>
      <c r="AB7707" s="182">
        <v>10</v>
      </c>
      <c r="AC7707" s="182">
        <v>2</v>
      </c>
      <c r="AD7707" s="182">
        <v>311</v>
      </c>
      <c r="AF7707" s="182" t="s">
        <v>13060</v>
      </c>
      <c r="AG7707" s="182" t="s">
        <v>17312</v>
      </c>
      <c r="AH7707" s="182" t="s">
        <v>2993</v>
      </c>
      <c r="AI7707" s="182" t="s">
        <v>17322</v>
      </c>
    </row>
    <row r="7708" spans="25:35" x14ac:dyDescent="0.4">
      <c r="Y7708" s="182" t="s">
        <v>13071</v>
      </c>
      <c r="Z7708" s="182">
        <v>1962</v>
      </c>
      <c r="AA7708" s="182">
        <v>620</v>
      </c>
      <c r="AB7708" s="182">
        <v>23</v>
      </c>
      <c r="AC7708" s="182">
        <v>2</v>
      </c>
      <c r="AD7708" s="182">
        <v>620</v>
      </c>
      <c r="AF7708" s="182" t="s">
        <v>345</v>
      </c>
      <c r="AG7708" s="182" t="s">
        <v>17327</v>
      </c>
      <c r="AH7708" s="182" t="s">
        <v>2993</v>
      </c>
      <c r="AI7708" s="182" t="s">
        <v>17040</v>
      </c>
    </row>
    <row r="7709" spans="25:35" x14ac:dyDescent="0.4">
      <c r="Y7709" s="182" t="s">
        <v>13073</v>
      </c>
      <c r="Z7709" s="182">
        <v>1969</v>
      </c>
      <c r="AA7709" s="182">
        <v>1343.5</v>
      </c>
      <c r="AB7709" s="182">
        <v>26</v>
      </c>
      <c r="AC7709" s="182">
        <v>2</v>
      </c>
      <c r="AD7709" s="182">
        <v>919.3</v>
      </c>
      <c r="AF7709" s="182" t="s">
        <v>13062</v>
      </c>
      <c r="AG7709" s="182" t="s">
        <v>17312</v>
      </c>
      <c r="AH7709" s="182" t="s">
        <v>17672</v>
      </c>
      <c r="AI7709" s="182" t="s">
        <v>17042</v>
      </c>
    </row>
    <row r="7710" spans="25:35" x14ac:dyDescent="0.4">
      <c r="Y7710" s="182" t="s">
        <v>13074</v>
      </c>
      <c r="Z7710" s="182">
        <v>1969</v>
      </c>
      <c r="AA7710" s="182">
        <v>960.7</v>
      </c>
      <c r="AB7710" s="182">
        <v>30</v>
      </c>
      <c r="AC7710" s="182">
        <v>2</v>
      </c>
      <c r="AD7710" s="182">
        <v>919.9</v>
      </c>
      <c r="AF7710" s="182" t="s">
        <v>13064</v>
      </c>
      <c r="AG7710" s="182" t="s">
        <v>17312</v>
      </c>
      <c r="AH7710" s="182" t="s">
        <v>2993</v>
      </c>
      <c r="AI7710" s="182" t="s">
        <v>17042</v>
      </c>
    </row>
    <row r="7711" spans="25:35" x14ac:dyDescent="0.4">
      <c r="Y7711" s="182" t="s">
        <v>13075</v>
      </c>
      <c r="Z7711" s="182">
        <v>1976</v>
      </c>
      <c r="AA7711" s="182">
        <v>1004.6</v>
      </c>
      <c r="AB7711" s="182">
        <v>27</v>
      </c>
      <c r="AC7711" s="182">
        <v>2</v>
      </c>
      <c r="AD7711" s="182">
        <v>1004.4</v>
      </c>
      <c r="AF7711" s="182" t="s">
        <v>2259</v>
      </c>
      <c r="AG7711" s="182" t="s">
        <v>17312</v>
      </c>
      <c r="AH7711" s="182" t="s">
        <v>2993</v>
      </c>
      <c r="AI7711" s="182" t="s">
        <v>17040</v>
      </c>
    </row>
    <row r="7712" spans="25:35" x14ac:dyDescent="0.4">
      <c r="Y7712" s="182" t="s">
        <v>2261</v>
      </c>
      <c r="Z7712" s="182">
        <v>1984</v>
      </c>
      <c r="AA7712" s="182">
        <v>641.9</v>
      </c>
      <c r="AB7712" s="182">
        <v>19</v>
      </c>
      <c r="AC7712" s="182">
        <v>2</v>
      </c>
      <c r="AD7712" s="182">
        <v>555.29999999999995</v>
      </c>
      <c r="AF7712" s="182" t="s">
        <v>2260</v>
      </c>
      <c r="AG7712" s="182" t="s">
        <v>17325</v>
      </c>
      <c r="AH7712" s="182" t="s">
        <v>2993</v>
      </c>
      <c r="AI7712" s="182" t="s">
        <v>17040</v>
      </c>
    </row>
    <row r="7713" spans="25:35" x14ac:dyDescent="0.4">
      <c r="Y7713" s="182" t="s">
        <v>2262</v>
      </c>
      <c r="Z7713" s="182">
        <v>1982</v>
      </c>
      <c r="AA7713" s="182">
        <v>571.5</v>
      </c>
      <c r="AB7713" s="182">
        <v>19</v>
      </c>
      <c r="AC7713" s="182">
        <v>2</v>
      </c>
      <c r="AD7713" s="182">
        <v>571.5</v>
      </c>
      <c r="AF7713" s="182" t="s">
        <v>13065</v>
      </c>
      <c r="AG7713" s="182" t="s">
        <v>17312</v>
      </c>
      <c r="AH7713" s="182" t="s">
        <v>2993</v>
      </c>
      <c r="AI7713" s="182" t="s">
        <v>17040</v>
      </c>
    </row>
    <row r="7714" spans="25:35" x14ac:dyDescent="0.4">
      <c r="Y7714" s="182" t="s">
        <v>13076</v>
      </c>
      <c r="Z7714" s="182">
        <v>1964</v>
      </c>
      <c r="AA7714" s="182">
        <v>664.6</v>
      </c>
      <c r="AB7714" s="182">
        <v>23</v>
      </c>
      <c r="AC7714" s="182">
        <v>2</v>
      </c>
      <c r="AD7714" s="182">
        <v>659.3</v>
      </c>
      <c r="AF7714" s="182" t="s">
        <v>13068</v>
      </c>
      <c r="AG7714" s="182" t="s">
        <v>17312</v>
      </c>
      <c r="AH7714" s="182" t="s">
        <v>2993</v>
      </c>
      <c r="AI7714" s="182" t="s">
        <v>17040</v>
      </c>
    </row>
    <row r="7715" spans="25:35" x14ac:dyDescent="0.4">
      <c r="Y7715" s="182" t="s">
        <v>13077</v>
      </c>
      <c r="Z7715" s="182">
        <v>1964</v>
      </c>
      <c r="AA7715" s="182">
        <v>424.6</v>
      </c>
      <c r="AB7715" s="182">
        <v>9</v>
      </c>
      <c r="AC7715" s="182">
        <v>2</v>
      </c>
      <c r="AD7715" s="182">
        <v>379.5</v>
      </c>
      <c r="AF7715" s="182" t="s">
        <v>13070</v>
      </c>
      <c r="AG7715" s="182" t="s">
        <v>17312</v>
      </c>
      <c r="AH7715" s="182" t="s">
        <v>17035</v>
      </c>
      <c r="AI7715" s="182" t="s">
        <v>17040</v>
      </c>
    </row>
    <row r="7716" spans="25:35" x14ac:dyDescent="0.4">
      <c r="Y7716" s="182" t="s">
        <v>13078</v>
      </c>
      <c r="Z7716" s="182">
        <v>1967</v>
      </c>
      <c r="AA7716" s="182">
        <v>661.5</v>
      </c>
      <c r="AB7716" s="182">
        <v>24</v>
      </c>
      <c r="AC7716" s="182">
        <v>2</v>
      </c>
      <c r="AD7716" s="182">
        <v>617.5</v>
      </c>
      <c r="AF7716" s="182" t="s">
        <v>13071</v>
      </c>
      <c r="AG7716" s="182" t="s">
        <v>17312</v>
      </c>
      <c r="AH7716" s="182" t="s">
        <v>2993</v>
      </c>
      <c r="AI7716" s="182" t="s">
        <v>17040</v>
      </c>
    </row>
    <row r="7717" spans="25:35" x14ac:dyDescent="0.4">
      <c r="Y7717" s="182" t="s">
        <v>13079</v>
      </c>
      <c r="Z7717" s="182">
        <v>1964</v>
      </c>
      <c r="AA7717" s="182">
        <v>420.1</v>
      </c>
      <c r="AB7717" s="182">
        <v>21</v>
      </c>
      <c r="AC7717" s="182">
        <v>2</v>
      </c>
      <c r="AD7717" s="182">
        <v>381.2</v>
      </c>
      <c r="AF7717" s="182" t="s">
        <v>13073</v>
      </c>
      <c r="AG7717" s="182" t="s">
        <v>17312</v>
      </c>
      <c r="AH7717" s="182" t="s">
        <v>2993</v>
      </c>
      <c r="AI7717" s="182" t="s">
        <v>17322</v>
      </c>
    </row>
    <row r="7718" spans="25:35" x14ac:dyDescent="0.4">
      <c r="Y7718" s="182" t="s">
        <v>13080</v>
      </c>
      <c r="Z7718" s="182">
        <v>1971</v>
      </c>
      <c r="AA7718" s="182">
        <v>808.4</v>
      </c>
      <c r="AB7718" s="182">
        <v>32</v>
      </c>
      <c r="AC7718" s="182">
        <v>2</v>
      </c>
      <c r="AD7718" s="182">
        <v>749.3</v>
      </c>
      <c r="AF7718" s="182" t="s">
        <v>13074</v>
      </c>
      <c r="AG7718" s="182" t="s">
        <v>17312</v>
      </c>
      <c r="AH7718" s="182" t="s">
        <v>2993</v>
      </c>
      <c r="AI7718" s="182" t="s">
        <v>17322</v>
      </c>
    </row>
    <row r="7719" spans="25:35" x14ac:dyDescent="0.4">
      <c r="Y7719" s="182" t="s">
        <v>13081</v>
      </c>
      <c r="Z7719" s="182">
        <v>1972</v>
      </c>
      <c r="AA7719" s="182">
        <v>738.5</v>
      </c>
      <c r="AB7719" s="182">
        <v>46</v>
      </c>
      <c r="AC7719" s="182">
        <v>2</v>
      </c>
      <c r="AD7719" s="182">
        <v>738.5</v>
      </c>
      <c r="AF7719" s="182" t="s">
        <v>13075</v>
      </c>
      <c r="AG7719" s="182" t="s">
        <v>17312</v>
      </c>
      <c r="AH7719" s="182" t="s">
        <v>2993</v>
      </c>
      <c r="AI7719" s="182" t="s">
        <v>17322</v>
      </c>
    </row>
    <row r="7720" spans="25:35" x14ac:dyDescent="0.4">
      <c r="Y7720" s="182" t="s">
        <v>13082</v>
      </c>
      <c r="Z7720" s="182">
        <v>1974</v>
      </c>
      <c r="AA7720" s="182">
        <v>741.6</v>
      </c>
      <c r="AB7720" s="182">
        <v>42</v>
      </c>
      <c r="AC7720" s="182">
        <v>2</v>
      </c>
      <c r="AD7720" s="182">
        <v>741.3</v>
      </c>
      <c r="AF7720" s="182" t="s">
        <v>2261</v>
      </c>
      <c r="AG7720" s="182" t="s">
        <v>17319</v>
      </c>
      <c r="AH7720" s="182" t="s">
        <v>2993</v>
      </c>
      <c r="AI7720" s="182" t="s">
        <v>17042</v>
      </c>
    </row>
    <row r="7721" spans="25:35" x14ac:dyDescent="0.4">
      <c r="Y7721" s="182" t="s">
        <v>13083</v>
      </c>
      <c r="Z7721" s="182">
        <v>1982</v>
      </c>
      <c r="AA7721" s="182">
        <v>855.3</v>
      </c>
      <c r="AB7721" s="182">
        <v>47</v>
      </c>
      <c r="AC7721" s="182">
        <v>2</v>
      </c>
      <c r="AD7721" s="182">
        <v>855.3</v>
      </c>
      <c r="AF7721" s="182" t="s">
        <v>2262</v>
      </c>
      <c r="AG7721" s="182" t="s">
        <v>17319</v>
      </c>
      <c r="AH7721" s="182" t="s">
        <v>2993</v>
      </c>
      <c r="AI7721" s="182" t="s">
        <v>17042</v>
      </c>
    </row>
    <row r="7722" spans="25:35" x14ac:dyDescent="0.4">
      <c r="Y7722" s="182" t="s">
        <v>13085</v>
      </c>
      <c r="Z7722" s="182">
        <v>1981</v>
      </c>
      <c r="AA7722" s="182">
        <v>851.9</v>
      </c>
      <c r="AB7722" s="182">
        <v>29</v>
      </c>
      <c r="AC7722" s="182">
        <v>2</v>
      </c>
      <c r="AD7722" s="182">
        <v>851.9</v>
      </c>
      <c r="AF7722" s="182" t="s">
        <v>13076</v>
      </c>
      <c r="AG7722" s="182" t="s">
        <v>17312</v>
      </c>
      <c r="AH7722" s="182" t="s">
        <v>2993</v>
      </c>
      <c r="AI7722" s="182" t="s">
        <v>17042</v>
      </c>
    </row>
    <row r="7723" spans="25:35" x14ac:dyDescent="0.4">
      <c r="Y7723" s="182" t="s">
        <v>13086</v>
      </c>
      <c r="Z7723" s="182">
        <v>1981</v>
      </c>
      <c r="AA7723" s="182">
        <v>860.6</v>
      </c>
      <c r="AB7723" s="182">
        <v>47</v>
      </c>
      <c r="AC7723" s="182">
        <v>2</v>
      </c>
      <c r="AD7723" s="182">
        <v>860.6</v>
      </c>
      <c r="AF7723" s="182" t="s">
        <v>13077</v>
      </c>
      <c r="AG7723" s="182" t="s">
        <v>17312</v>
      </c>
      <c r="AH7723" s="182" t="s">
        <v>2993</v>
      </c>
      <c r="AI7723" s="182" t="s">
        <v>17042</v>
      </c>
    </row>
    <row r="7724" spans="25:35" x14ac:dyDescent="0.4">
      <c r="Y7724" s="182" t="s">
        <v>13087</v>
      </c>
      <c r="Z7724" s="182">
        <v>1983</v>
      </c>
      <c r="AA7724" s="182">
        <v>562.29999999999995</v>
      </c>
      <c r="AB7724" s="182">
        <v>31</v>
      </c>
      <c r="AC7724" s="182">
        <v>2</v>
      </c>
      <c r="AD7724" s="182">
        <v>562.29999999999995</v>
      </c>
      <c r="AF7724" s="182" t="s">
        <v>13078</v>
      </c>
      <c r="AG7724" s="182" t="s">
        <v>17312</v>
      </c>
      <c r="AH7724" s="182" t="s">
        <v>2993</v>
      </c>
      <c r="AI7724" s="182" t="s">
        <v>17042</v>
      </c>
    </row>
    <row r="7725" spans="25:35" x14ac:dyDescent="0.4">
      <c r="Y7725" s="182" t="s">
        <v>13089</v>
      </c>
      <c r="Z7725" s="182">
        <v>1983</v>
      </c>
      <c r="AA7725" s="182">
        <v>565.5</v>
      </c>
      <c r="AB7725" s="182">
        <v>31</v>
      </c>
      <c r="AC7725" s="182">
        <v>2</v>
      </c>
      <c r="AD7725" s="182">
        <v>555.5</v>
      </c>
      <c r="AF7725" s="182" t="s">
        <v>13079</v>
      </c>
      <c r="AG7725" s="182" t="s">
        <v>17312</v>
      </c>
      <c r="AH7725" s="182" t="s">
        <v>2993</v>
      </c>
      <c r="AI7725" s="182" t="s">
        <v>17042</v>
      </c>
    </row>
    <row r="7726" spans="25:35" x14ac:dyDescent="0.4">
      <c r="Y7726" s="182" t="s">
        <v>13090</v>
      </c>
      <c r="Z7726" s="182">
        <v>1984</v>
      </c>
      <c r="AA7726" s="182">
        <v>562.79999999999995</v>
      </c>
      <c r="AB7726" s="182">
        <v>31</v>
      </c>
      <c r="AC7726" s="182">
        <v>2</v>
      </c>
      <c r="AD7726" s="182">
        <v>562.79999999999995</v>
      </c>
      <c r="AF7726" s="182" t="s">
        <v>13080</v>
      </c>
      <c r="AG7726" s="182" t="s">
        <v>17312</v>
      </c>
      <c r="AH7726" s="182" t="s">
        <v>2993</v>
      </c>
      <c r="AI7726" s="182" t="s">
        <v>17042</v>
      </c>
    </row>
    <row r="7727" spans="25:35" x14ac:dyDescent="0.4">
      <c r="Y7727" s="182" t="s">
        <v>13091</v>
      </c>
      <c r="Z7727" s="182">
        <v>1993</v>
      </c>
      <c r="AA7727" s="182">
        <v>590.5</v>
      </c>
      <c r="AB7727" s="182">
        <v>31</v>
      </c>
      <c r="AC7727" s="182">
        <v>2</v>
      </c>
      <c r="AD7727" s="182">
        <v>590.5</v>
      </c>
      <c r="AF7727" s="182" t="s">
        <v>13081</v>
      </c>
      <c r="AG7727" s="182" t="s">
        <v>17312</v>
      </c>
      <c r="AH7727" s="182" t="s">
        <v>17673</v>
      </c>
      <c r="AI7727" s="182" t="s">
        <v>17042</v>
      </c>
    </row>
    <row r="7728" spans="25:35" x14ac:dyDescent="0.4">
      <c r="Y7728" s="182" t="s">
        <v>13093</v>
      </c>
      <c r="Z7728" s="182">
        <v>1982</v>
      </c>
      <c r="AA7728" s="182">
        <v>848</v>
      </c>
      <c r="AB7728" s="182">
        <v>39</v>
      </c>
      <c r="AC7728" s="182">
        <v>2</v>
      </c>
      <c r="AD7728" s="182">
        <v>848</v>
      </c>
      <c r="AF7728" s="182" t="s">
        <v>13082</v>
      </c>
      <c r="AG7728" s="182" t="s">
        <v>17312</v>
      </c>
      <c r="AH7728" s="182" t="s">
        <v>2993</v>
      </c>
      <c r="AI7728" s="182" t="s">
        <v>17042</v>
      </c>
    </row>
    <row r="7729" spans="25:35" x14ac:dyDescent="0.4">
      <c r="Y7729" s="182" t="s">
        <v>13094</v>
      </c>
      <c r="Z7729" s="182">
        <v>1983</v>
      </c>
      <c r="AA7729" s="182">
        <v>844.4</v>
      </c>
      <c r="AB7729" s="182">
        <v>47</v>
      </c>
      <c r="AC7729" s="182">
        <v>2</v>
      </c>
      <c r="AD7729" s="182">
        <v>844.4</v>
      </c>
      <c r="AF7729" s="182" t="s">
        <v>13083</v>
      </c>
      <c r="AG7729" s="182" t="s">
        <v>17312</v>
      </c>
      <c r="AH7729" s="182" t="s">
        <v>2993</v>
      </c>
      <c r="AI7729" s="182" t="s">
        <v>17322</v>
      </c>
    </row>
    <row r="7730" spans="25:35" x14ac:dyDescent="0.4">
      <c r="Y7730" s="182" t="s">
        <v>13095</v>
      </c>
      <c r="Z7730" s="182">
        <v>1965</v>
      </c>
      <c r="AA7730" s="182">
        <v>323</v>
      </c>
      <c r="AB7730" s="182">
        <v>19</v>
      </c>
      <c r="AC7730" s="182">
        <v>2</v>
      </c>
      <c r="AD7730" s="182">
        <v>263</v>
      </c>
      <c r="AF7730" s="182" t="s">
        <v>13085</v>
      </c>
      <c r="AG7730" s="182" t="s">
        <v>17312</v>
      </c>
      <c r="AH7730" s="182" t="s">
        <v>2993</v>
      </c>
      <c r="AI7730" s="182" t="s">
        <v>17322</v>
      </c>
    </row>
    <row r="7731" spans="25:35" x14ac:dyDescent="0.4">
      <c r="Y7731" s="182" t="s">
        <v>13096</v>
      </c>
      <c r="Z7731" s="182">
        <v>1989</v>
      </c>
      <c r="AA7731" s="182">
        <v>564</v>
      </c>
      <c r="AB7731" s="182">
        <v>39</v>
      </c>
      <c r="AC7731" s="182">
        <v>2</v>
      </c>
      <c r="AD7731" s="182">
        <v>402</v>
      </c>
      <c r="AF7731" s="182" t="s">
        <v>13086</v>
      </c>
      <c r="AG7731" s="182" t="s">
        <v>17312</v>
      </c>
      <c r="AH7731" s="182" t="s">
        <v>2993</v>
      </c>
      <c r="AI7731" s="182" t="s">
        <v>17322</v>
      </c>
    </row>
    <row r="7732" spans="25:35" x14ac:dyDescent="0.4">
      <c r="Y7732" s="182" t="s">
        <v>13097</v>
      </c>
      <c r="Z7732" s="182">
        <v>1967</v>
      </c>
      <c r="AA7732" s="182">
        <v>309</v>
      </c>
      <c r="AB7732" s="182">
        <v>18</v>
      </c>
      <c r="AC7732" s="182">
        <v>2</v>
      </c>
      <c r="AD7732" s="182">
        <v>191</v>
      </c>
      <c r="AF7732" s="182" t="s">
        <v>13087</v>
      </c>
      <c r="AG7732" s="182" t="s">
        <v>17319</v>
      </c>
      <c r="AH7732" s="182" t="s">
        <v>2993</v>
      </c>
      <c r="AI7732" s="182" t="s">
        <v>17042</v>
      </c>
    </row>
    <row r="7733" spans="25:35" x14ac:dyDescent="0.4">
      <c r="Y7733" s="182" t="s">
        <v>13098</v>
      </c>
      <c r="Z7733" s="182">
        <v>1980</v>
      </c>
      <c r="AA7733" s="182">
        <v>572</v>
      </c>
      <c r="AB7733" s="182">
        <v>36</v>
      </c>
      <c r="AC7733" s="182">
        <v>2</v>
      </c>
      <c r="AD7733" s="182">
        <v>398</v>
      </c>
      <c r="AF7733" s="182" t="s">
        <v>13089</v>
      </c>
      <c r="AG7733" s="182" t="s">
        <v>17319</v>
      </c>
      <c r="AH7733" s="182" t="s">
        <v>2993</v>
      </c>
      <c r="AI7733" s="182" t="s">
        <v>17042</v>
      </c>
    </row>
    <row r="7734" spans="25:35" x14ac:dyDescent="0.4">
      <c r="Y7734" s="182" t="s">
        <v>13099</v>
      </c>
      <c r="Z7734" s="182">
        <v>1967</v>
      </c>
      <c r="AA7734" s="182">
        <v>315</v>
      </c>
      <c r="AB7734" s="182">
        <v>19</v>
      </c>
      <c r="AC7734" s="182">
        <v>2</v>
      </c>
      <c r="AD7734" s="182">
        <v>179</v>
      </c>
      <c r="AF7734" s="182" t="s">
        <v>13090</v>
      </c>
      <c r="AG7734" s="182" t="s">
        <v>17319</v>
      </c>
      <c r="AH7734" s="182" t="s">
        <v>2993</v>
      </c>
      <c r="AI7734" s="182" t="s">
        <v>17042</v>
      </c>
    </row>
    <row r="7735" spans="25:35" x14ac:dyDescent="0.4">
      <c r="Y7735" s="182" t="s">
        <v>13100</v>
      </c>
      <c r="Z7735" s="182">
        <v>1990</v>
      </c>
      <c r="AA7735" s="182">
        <v>572</v>
      </c>
      <c r="AB7735" s="182">
        <v>37</v>
      </c>
      <c r="AC7735" s="182">
        <v>2</v>
      </c>
      <c r="AD7735" s="182">
        <v>388</v>
      </c>
      <c r="AF7735" s="182" t="s">
        <v>13091</v>
      </c>
      <c r="AG7735" s="182" t="s">
        <v>17312</v>
      </c>
      <c r="AH7735" s="182" t="s">
        <v>2993</v>
      </c>
      <c r="AI7735" s="182" t="s">
        <v>17042</v>
      </c>
    </row>
    <row r="7736" spans="25:35" x14ac:dyDescent="0.4">
      <c r="Y7736" s="182" t="s">
        <v>13101</v>
      </c>
      <c r="Z7736" s="182">
        <v>1969</v>
      </c>
      <c r="AA7736" s="182">
        <v>715</v>
      </c>
      <c r="AB7736" s="182">
        <v>42</v>
      </c>
      <c r="AC7736" s="182">
        <v>2</v>
      </c>
      <c r="AD7736" s="182">
        <v>460</v>
      </c>
      <c r="AF7736" s="182" t="s">
        <v>13093</v>
      </c>
      <c r="AG7736" s="182" t="s">
        <v>17312</v>
      </c>
      <c r="AH7736" s="182" t="s">
        <v>17058</v>
      </c>
      <c r="AI7736" s="182" t="s">
        <v>17322</v>
      </c>
    </row>
    <row r="7737" spans="25:35" x14ac:dyDescent="0.4">
      <c r="Y7737" s="182" t="s">
        <v>13102</v>
      </c>
      <c r="Z7737" s="182">
        <v>1977</v>
      </c>
      <c r="AA7737" s="182">
        <v>728</v>
      </c>
      <c r="AB7737" s="182">
        <v>44</v>
      </c>
      <c r="AC7737" s="182">
        <v>2</v>
      </c>
      <c r="AD7737" s="182">
        <v>521</v>
      </c>
      <c r="AF7737" s="182" t="s">
        <v>13094</v>
      </c>
      <c r="AG7737" s="182" t="s">
        <v>17312</v>
      </c>
      <c r="AH7737" s="182" t="s">
        <v>2993</v>
      </c>
      <c r="AI7737" s="182" t="s">
        <v>17042</v>
      </c>
    </row>
    <row r="7738" spans="25:35" x14ac:dyDescent="0.4">
      <c r="Y7738" s="182" t="s">
        <v>13103</v>
      </c>
      <c r="Z7738" s="182">
        <v>1967</v>
      </c>
      <c r="AA7738" s="182">
        <v>342</v>
      </c>
      <c r="AB7738" s="182">
        <v>33</v>
      </c>
      <c r="AC7738" s="182">
        <v>2</v>
      </c>
      <c r="AD7738" s="182">
        <v>212</v>
      </c>
      <c r="AF7738" s="182" t="s">
        <v>13095</v>
      </c>
      <c r="AG7738" s="182" t="s">
        <v>17312</v>
      </c>
      <c r="AH7738" s="182" t="s">
        <v>17674</v>
      </c>
      <c r="AI7738" s="182" t="s">
        <v>17040</v>
      </c>
    </row>
    <row r="7739" spans="25:35" x14ac:dyDescent="0.4">
      <c r="Y7739" s="182" t="s">
        <v>13104</v>
      </c>
      <c r="Z7739" s="182">
        <v>1965</v>
      </c>
      <c r="AA7739" s="182">
        <v>390</v>
      </c>
      <c r="AB7739" s="182">
        <v>19</v>
      </c>
      <c r="AC7739" s="182">
        <v>2</v>
      </c>
      <c r="AD7739" s="182">
        <v>389.7</v>
      </c>
      <c r="AF7739" s="182" t="s">
        <v>13096</v>
      </c>
      <c r="AG7739" s="182" t="s">
        <v>17319</v>
      </c>
      <c r="AH7739" s="182" t="s">
        <v>17449</v>
      </c>
      <c r="AI7739" s="182" t="s">
        <v>17042</v>
      </c>
    </row>
    <row r="7740" spans="25:35" x14ac:dyDescent="0.4">
      <c r="Y7740" s="182" t="s">
        <v>13106</v>
      </c>
      <c r="Z7740" s="182">
        <v>1973</v>
      </c>
      <c r="AA7740" s="182">
        <v>370</v>
      </c>
      <c r="AB7740" s="182">
        <v>29</v>
      </c>
      <c r="AC7740" s="182">
        <v>2</v>
      </c>
      <c r="AD7740" s="182">
        <v>358.8</v>
      </c>
      <c r="AF7740" s="182" t="s">
        <v>13097</v>
      </c>
      <c r="AG7740" s="182" t="s">
        <v>17312</v>
      </c>
      <c r="AH7740" s="182" t="s">
        <v>17675</v>
      </c>
      <c r="AI7740" s="182" t="s">
        <v>17040</v>
      </c>
    </row>
    <row r="7741" spans="25:35" x14ac:dyDescent="0.4">
      <c r="Y7741" s="182" t="s">
        <v>13107</v>
      </c>
      <c r="Z7741" s="182">
        <v>1964</v>
      </c>
      <c r="AA7741" s="182">
        <v>240</v>
      </c>
      <c r="AB7741" s="182">
        <v>4</v>
      </c>
      <c r="AC7741" s="182">
        <v>2</v>
      </c>
      <c r="AD7741" s="182">
        <v>148.6</v>
      </c>
      <c r="AF7741" s="182" t="s">
        <v>13098</v>
      </c>
      <c r="AG7741" s="182" t="s">
        <v>17319</v>
      </c>
      <c r="AH7741" s="182" t="s">
        <v>17449</v>
      </c>
      <c r="AI7741" s="182" t="s">
        <v>17042</v>
      </c>
    </row>
    <row r="7742" spans="25:35" x14ac:dyDescent="0.4">
      <c r="Y7742" s="182" t="s">
        <v>13108</v>
      </c>
      <c r="Z7742" s="182">
        <v>1976</v>
      </c>
      <c r="AA7742" s="182">
        <v>948.8</v>
      </c>
      <c r="AB7742" s="182">
        <v>26</v>
      </c>
      <c r="AC7742" s="182">
        <v>2</v>
      </c>
      <c r="AD7742" s="182">
        <v>857.1</v>
      </c>
      <c r="AF7742" s="182" t="s">
        <v>13099</v>
      </c>
      <c r="AG7742" s="182" t="s">
        <v>17312</v>
      </c>
      <c r="AH7742" s="182" t="s">
        <v>17449</v>
      </c>
      <c r="AI7742" s="182" t="s">
        <v>17040</v>
      </c>
    </row>
    <row r="7743" spans="25:35" x14ac:dyDescent="0.4">
      <c r="Y7743" s="182" t="s">
        <v>13109</v>
      </c>
      <c r="Z7743" s="182">
        <v>1985</v>
      </c>
      <c r="AA7743" s="182">
        <v>566</v>
      </c>
      <c r="AB7743" s="182">
        <v>14</v>
      </c>
      <c r="AC7743" s="182">
        <v>2</v>
      </c>
      <c r="AD7743" s="182">
        <v>565.6</v>
      </c>
      <c r="AF7743" s="182" t="s">
        <v>13100</v>
      </c>
      <c r="AG7743" s="182" t="s">
        <v>17319</v>
      </c>
      <c r="AH7743" s="182" t="s">
        <v>17449</v>
      </c>
      <c r="AI7743" s="182" t="s">
        <v>17042</v>
      </c>
    </row>
    <row r="7744" spans="25:35" x14ac:dyDescent="0.4">
      <c r="Y7744" s="182" t="s">
        <v>2266</v>
      </c>
      <c r="Z7744" s="182">
        <v>1964</v>
      </c>
      <c r="AA7744" s="182">
        <v>654.5</v>
      </c>
      <c r="AB7744" s="182">
        <v>32</v>
      </c>
      <c r="AC7744" s="182">
        <v>2</v>
      </c>
      <c r="AD7744" s="182">
        <v>612.1</v>
      </c>
      <c r="AF7744" s="182" t="s">
        <v>13101</v>
      </c>
      <c r="AG7744" s="182" t="s">
        <v>17312</v>
      </c>
      <c r="AH7744" s="182" t="s">
        <v>17449</v>
      </c>
      <c r="AI7744" s="182" t="s">
        <v>17042</v>
      </c>
    </row>
    <row r="7745" spans="25:35" x14ac:dyDescent="0.4">
      <c r="Y7745" s="182" t="s">
        <v>13110</v>
      </c>
      <c r="Z7745" s="182">
        <v>1968</v>
      </c>
      <c r="AA7745" s="182">
        <v>760.6</v>
      </c>
      <c r="AB7745" s="182">
        <v>30</v>
      </c>
      <c r="AC7745" s="182">
        <v>2</v>
      </c>
      <c r="AD7745" s="182">
        <v>701</v>
      </c>
      <c r="AF7745" s="182" t="s">
        <v>13102</v>
      </c>
      <c r="AG7745" s="182" t="s">
        <v>17312</v>
      </c>
      <c r="AH7745" s="182" t="s">
        <v>17449</v>
      </c>
      <c r="AI7745" s="182" t="s">
        <v>17042</v>
      </c>
    </row>
    <row r="7746" spans="25:35" x14ac:dyDescent="0.4">
      <c r="Y7746" s="182" t="s">
        <v>13111</v>
      </c>
      <c r="Z7746" s="182">
        <v>1964</v>
      </c>
      <c r="AA7746" s="182">
        <v>402.7</v>
      </c>
      <c r="AB7746" s="182">
        <v>19</v>
      </c>
      <c r="AC7746" s="182">
        <v>2</v>
      </c>
      <c r="AD7746" s="182">
        <v>402.7</v>
      </c>
      <c r="AF7746" s="182" t="s">
        <v>13103</v>
      </c>
      <c r="AG7746" s="182" t="s">
        <v>17312</v>
      </c>
      <c r="AH7746" s="182" t="s">
        <v>17676</v>
      </c>
      <c r="AI7746" s="182" t="s">
        <v>17042</v>
      </c>
    </row>
    <row r="7747" spans="25:35" x14ac:dyDescent="0.4">
      <c r="Y7747" s="182" t="s">
        <v>2267</v>
      </c>
      <c r="Z7747" s="182">
        <v>1982</v>
      </c>
      <c r="AA7747" s="182">
        <v>616.20000000000005</v>
      </c>
      <c r="AB7747" s="182">
        <v>21</v>
      </c>
      <c r="AC7747" s="182">
        <v>2</v>
      </c>
      <c r="AD7747" s="182">
        <v>540.1</v>
      </c>
      <c r="AF7747" s="182" t="s">
        <v>13104</v>
      </c>
      <c r="AG7747" s="182" t="s">
        <v>17312</v>
      </c>
      <c r="AH7747" s="182" t="s">
        <v>17677</v>
      </c>
      <c r="AI7747" s="182" t="s">
        <v>17040</v>
      </c>
    </row>
    <row r="7748" spans="25:35" x14ac:dyDescent="0.4">
      <c r="Y7748" s="182" t="s">
        <v>2268</v>
      </c>
      <c r="Z7748" s="182">
        <v>1982</v>
      </c>
      <c r="AA7748" s="182">
        <v>620.20000000000005</v>
      </c>
      <c r="AB7748" s="182">
        <v>23</v>
      </c>
      <c r="AC7748" s="182">
        <v>2</v>
      </c>
      <c r="AD7748" s="182">
        <v>563.29999999999995</v>
      </c>
      <c r="AF7748" s="182" t="s">
        <v>13106</v>
      </c>
      <c r="AG7748" s="182" t="s">
        <v>17312</v>
      </c>
      <c r="AH7748" s="182" t="s">
        <v>2993</v>
      </c>
      <c r="AI7748" s="182" t="s">
        <v>17040</v>
      </c>
    </row>
    <row r="7749" spans="25:35" x14ac:dyDescent="0.4">
      <c r="Y7749" s="182" t="s">
        <v>2270</v>
      </c>
      <c r="Z7749" s="182">
        <v>1986</v>
      </c>
      <c r="AA7749" s="182">
        <v>629</v>
      </c>
      <c r="AB7749" s="182">
        <v>36</v>
      </c>
      <c r="AC7749" s="182">
        <v>2</v>
      </c>
      <c r="AD7749" s="182">
        <v>572</v>
      </c>
      <c r="AF7749" s="182" t="s">
        <v>13107</v>
      </c>
      <c r="AG7749" s="182" t="s">
        <v>17312</v>
      </c>
      <c r="AH7749" s="182" t="s">
        <v>2993</v>
      </c>
      <c r="AI7749" s="182" t="s">
        <v>17040</v>
      </c>
    </row>
    <row r="7750" spans="25:35" x14ac:dyDescent="0.4">
      <c r="Y7750" s="182" t="s">
        <v>13112</v>
      </c>
      <c r="Z7750" s="182">
        <v>1986</v>
      </c>
      <c r="AA7750" s="182">
        <v>616.1</v>
      </c>
      <c r="AB7750" s="182">
        <v>25</v>
      </c>
      <c r="AC7750" s="182">
        <v>2</v>
      </c>
      <c r="AD7750" s="182">
        <v>560.9</v>
      </c>
      <c r="AF7750" s="182" t="s">
        <v>13108</v>
      </c>
      <c r="AG7750" s="182" t="s">
        <v>17312</v>
      </c>
      <c r="AH7750" s="182" t="s">
        <v>2993</v>
      </c>
      <c r="AI7750" s="182" t="s">
        <v>17322</v>
      </c>
    </row>
    <row r="7751" spans="25:35" x14ac:dyDescent="0.4">
      <c r="Y7751" s="182" t="s">
        <v>2271</v>
      </c>
      <c r="Z7751" s="182">
        <v>1972</v>
      </c>
      <c r="AA7751" s="182">
        <v>802</v>
      </c>
      <c r="AB7751" s="182">
        <v>41</v>
      </c>
      <c r="AC7751" s="182">
        <v>2</v>
      </c>
      <c r="AD7751" s="182">
        <v>741.3</v>
      </c>
      <c r="AF7751" s="182" t="s">
        <v>13109</v>
      </c>
      <c r="AG7751" s="182" t="s">
        <v>17319</v>
      </c>
      <c r="AH7751" s="182" t="s">
        <v>2993</v>
      </c>
      <c r="AI7751" s="182" t="s">
        <v>17042</v>
      </c>
    </row>
    <row r="7752" spans="25:35" x14ac:dyDescent="0.4">
      <c r="Y7752" s="182" t="s">
        <v>2272</v>
      </c>
      <c r="Z7752" s="182">
        <v>1980</v>
      </c>
      <c r="AA7752" s="182">
        <v>1021.7</v>
      </c>
      <c r="AB7752" s="182">
        <v>39</v>
      </c>
      <c r="AC7752" s="182">
        <v>2</v>
      </c>
      <c r="AD7752" s="182">
        <v>913.8</v>
      </c>
      <c r="AF7752" s="182" t="s">
        <v>2266</v>
      </c>
      <c r="AG7752" s="182" t="s">
        <v>17312</v>
      </c>
      <c r="AH7752" s="182" t="s">
        <v>2993</v>
      </c>
      <c r="AI7752" s="182" t="s">
        <v>17042</v>
      </c>
    </row>
    <row r="7753" spans="25:35" x14ac:dyDescent="0.4">
      <c r="Y7753" s="182" t="s">
        <v>2273</v>
      </c>
      <c r="Z7753" s="182">
        <v>1981</v>
      </c>
      <c r="AA7753" s="182">
        <v>895</v>
      </c>
      <c r="AB7753" s="182">
        <v>57</v>
      </c>
      <c r="AC7753" s="182">
        <v>2</v>
      </c>
      <c r="AD7753" s="182">
        <v>895</v>
      </c>
      <c r="AF7753" s="182" t="s">
        <v>13110</v>
      </c>
      <c r="AG7753" s="182" t="s">
        <v>17312</v>
      </c>
      <c r="AH7753" s="182" t="s">
        <v>2993</v>
      </c>
      <c r="AI7753" s="182" t="s">
        <v>17042</v>
      </c>
    </row>
    <row r="7754" spans="25:35" x14ac:dyDescent="0.4">
      <c r="Y7754" s="182" t="s">
        <v>13115</v>
      </c>
      <c r="Z7754" s="182">
        <v>1970</v>
      </c>
      <c r="AA7754" s="182">
        <v>791.9</v>
      </c>
      <c r="AB7754" s="182">
        <v>28</v>
      </c>
      <c r="AC7754" s="182">
        <v>2</v>
      </c>
      <c r="AD7754" s="182">
        <v>734.5</v>
      </c>
      <c r="AF7754" s="182" t="s">
        <v>13111</v>
      </c>
      <c r="AG7754" s="182" t="s">
        <v>17312</v>
      </c>
      <c r="AH7754" s="182" t="s">
        <v>17058</v>
      </c>
      <c r="AI7754" s="182" t="s">
        <v>17042</v>
      </c>
    </row>
    <row r="7755" spans="25:35" x14ac:dyDescent="0.4">
      <c r="Y7755" s="182" t="s">
        <v>13116</v>
      </c>
      <c r="Z7755" s="182">
        <v>1978</v>
      </c>
      <c r="AA7755" s="182">
        <v>1031.7</v>
      </c>
      <c r="AB7755" s="182">
        <v>46</v>
      </c>
      <c r="AC7755" s="182">
        <v>2</v>
      </c>
      <c r="AD7755" s="182">
        <v>972.7</v>
      </c>
      <c r="AF7755" s="182" t="s">
        <v>2267</v>
      </c>
      <c r="AG7755" s="182" t="s">
        <v>17319</v>
      </c>
      <c r="AH7755" s="182" t="s">
        <v>2993</v>
      </c>
      <c r="AI7755" s="182" t="s">
        <v>17042</v>
      </c>
    </row>
    <row r="7756" spans="25:35" x14ac:dyDescent="0.4">
      <c r="Y7756" s="182" t="s">
        <v>13118</v>
      </c>
      <c r="Z7756" s="182">
        <v>1975</v>
      </c>
      <c r="AA7756" s="182">
        <v>792.3</v>
      </c>
      <c r="AB7756" s="182">
        <v>43</v>
      </c>
      <c r="AC7756" s="182">
        <v>2</v>
      </c>
      <c r="AD7756" s="182">
        <v>734.6</v>
      </c>
      <c r="AF7756" s="182" t="s">
        <v>2268</v>
      </c>
      <c r="AG7756" s="182" t="s">
        <v>17319</v>
      </c>
      <c r="AH7756" s="182" t="s">
        <v>17058</v>
      </c>
      <c r="AI7756" s="182" t="s">
        <v>17042</v>
      </c>
    </row>
    <row r="7757" spans="25:35" x14ac:dyDescent="0.4">
      <c r="Y7757" s="182" t="s">
        <v>13119</v>
      </c>
      <c r="Z7757" s="182">
        <v>1970</v>
      </c>
      <c r="AA7757" s="182">
        <v>1000</v>
      </c>
      <c r="AB7757" s="182">
        <v>53</v>
      </c>
      <c r="AC7757" s="182">
        <v>2</v>
      </c>
      <c r="AD7757" s="182">
        <v>909.2</v>
      </c>
      <c r="AF7757" s="182" t="s">
        <v>2270</v>
      </c>
      <c r="AG7757" s="182" t="s">
        <v>17319</v>
      </c>
      <c r="AH7757" s="182" t="s">
        <v>17449</v>
      </c>
      <c r="AI7757" s="182" t="s">
        <v>17042</v>
      </c>
    </row>
    <row r="7758" spans="25:35" x14ac:dyDescent="0.4">
      <c r="Y7758" s="182" t="s">
        <v>13120</v>
      </c>
      <c r="Z7758" s="182">
        <v>1991</v>
      </c>
      <c r="AA7758" s="182">
        <v>581</v>
      </c>
      <c r="AB7758" s="182">
        <v>33</v>
      </c>
      <c r="AC7758" s="182">
        <v>2</v>
      </c>
      <c r="AD7758" s="182">
        <v>412</v>
      </c>
      <c r="AF7758" s="182" t="s">
        <v>13112</v>
      </c>
      <c r="AG7758" s="182" t="s">
        <v>17319</v>
      </c>
      <c r="AH7758" s="182" t="s">
        <v>2993</v>
      </c>
      <c r="AI7758" s="182" t="s">
        <v>17042</v>
      </c>
    </row>
    <row r="7759" spans="25:35" x14ac:dyDescent="0.4">
      <c r="Y7759" s="182" t="s">
        <v>13121</v>
      </c>
      <c r="Z7759" s="182">
        <v>1985</v>
      </c>
      <c r="AA7759" s="182">
        <v>651.5</v>
      </c>
      <c r="AB7759" s="182">
        <v>35</v>
      </c>
      <c r="AC7759" s="182">
        <v>2</v>
      </c>
      <c r="AD7759" s="182">
        <v>581.70000000000005</v>
      </c>
      <c r="AF7759" s="182" t="s">
        <v>2271</v>
      </c>
      <c r="AG7759" s="182" t="s">
        <v>17312</v>
      </c>
      <c r="AH7759" s="182" t="s">
        <v>17678</v>
      </c>
      <c r="AI7759" s="182" t="s">
        <v>17042</v>
      </c>
    </row>
    <row r="7760" spans="25:35" x14ac:dyDescent="0.4">
      <c r="Y7760" s="182" t="s">
        <v>2275</v>
      </c>
      <c r="Z7760" s="182">
        <v>1983</v>
      </c>
      <c r="AA7760" s="182">
        <v>625.20000000000005</v>
      </c>
      <c r="AB7760" s="182">
        <v>29</v>
      </c>
      <c r="AC7760" s="182">
        <v>2</v>
      </c>
      <c r="AD7760" s="182">
        <v>570.20000000000005</v>
      </c>
      <c r="AF7760" s="182" t="s">
        <v>2272</v>
      </c>
      <c r="AG7760" s="182" t="s">
        <v>17319</v>
      </c>
      <c r="AH7760" s="182" t="s">
        <v>17679</v>
      </c>
      <c r="AI7760" s="182" t="s">
        <v>17322</v>
      </c>
    </row>
    <row r="7761" spans="25:35" x14ac:dyDescent="0.4">
      <c r="Y7761" s="182" t="s">
        <v>13122</v>
      </c>
      <c r="Z7761" s="182">
        <v>1984</v>
      </c>
      <c r="AA7761" s="182">
        <v>564</v>
      </c>
      <c r="AB7761" s="182">
        <v>26</v>
      </c>
      <c r="AC7761" s="182">
        <v>2</v>
      </c>
      <c r="AD7761" s="182">
        <v>386</v>
      </c>
      <c r="AF7761" s="182" t="s">
        <v>2273</v>
      </c>
      <c r="AG7761" s="182" t="s">
        <v>17319</v>
      </c>
      <c r="AH7761" s="182" t="s">
        <v>17680</v>
      </c>
      <c r="AI7761" s="182" t="s">
        <v>17322</v>
      </c>
    </row>
    <row r="7762" spans="25:35" x14ac:dyDescent="0.4">
      <c r="Y7762" s="182" t="s">
        <v>2276</v>
      </c>
      <c r="Z7762" s="182">
        <v>1985</v>
      </c>
      <c r="AA7762" s="182">
        <v>614.9</v>
      </c>
      <c r="AB7762" s="182">
        <v>37</v>
      </c>
      <c r="AC7762" s="182">
        <v>2</v>
      </c>
      <c r="AD7762" s="182">
        <v>560.1</v>
      </c>
      <c r="AF7762" s="182" t="s">
        <v>13115</v>
      </c>
      <c r="AG7762" s="182" t="s">
        <v>17312</v>
      </c>
      <c r="AH7762" s="182" t="s">
        <v>17681</v>
      </c>
      <c r="AI7762" s="182" t="s">
        <v>17042</v>
      </c>
    </row>
    <row r="7763" spans="25:35" x14ac:dyDescent="0.4">
      <c r="Y7763" s="182" t="s">
        <v>347</v>
      </c>
      <c r="Z7763" s="182">
        <v>1974</v>
      </c>
      <c r="AA7763" s="182">
        <v>800.4</v>
      </c>
      <c r="AB7763" s="182">
        <v>32</v>
      </c>
      <c r="AC7763" s="182">
        <v>2</v>
      </c>
      <c r="AD7763" s="182">
        <v>740.4</v>
      </c>
      <c r="AF7763" s="182" t="s">
        <v>13116</v>
      </c>
      <c r="AG7763" s="182" t="s">
        <v>17319</v>
      </c>
      <c r="AH7763" s="182" t="s">
        <v>17449</v>
      </c>
      <c r="AI7763" s="182" t="s">
        <v>17322</v>
      </c>
    </row>
    <row r="7764" spans="25:35" x14ac:dyDescent="0.4">
      <c r="Y7764" s="182" t="s">
        <v>13123</v>
      </c>
      <c r="Z7764" s="182">
        <v>1971</v>
      </c>
      <c r="AA7764" s="182">
        <v>733.5</v>
      </c>
      <c r="AB7764" s="182">
        <v>30</v>
      </c>
      <c r="AC7764" s="182">
        <v>2</v>
      </c>
      <c r="AD7764" s="182">
        <v>673.3</v>
      </c>
      <c r="AF7764" s="182" t="s">
        <v>13118</v>
      </c>
      <c r="AG7764" s="182" t="s">
        <v>17312</v>
      </c>
      <c r="AH7764" s="182" t="s">
        <v>2993</v>
      </c>
      <c r="AI7764" s="182" t="s">
        <v>17042</v>
      </c>
    </row>
    <row r="7765" spans="25:35" x14ac:dyDescent="0.4">
      <c r="Y7765" s="182" t="s">
        <v>13124</v>
      </c>
      <c r="Z7765" s="182">
        <v>1969</v>
      </c>
      <c r="AA7765" s="182">
        <v>810.4</v>
      </c>
      <c r="AB7765" s="182">
        <v>28</v>
      </c>
      <c r="AC7765" s="182">
        <v>2</v>
      </c>
      <c r="AD7765" s="182">
        <v>751.2</v>
      </c>
      <c r="AF7765" s="182" t="s">
        <v>13119</v>
      </c>
      <c r="AG7765" s="182" t="s">
        <v>17312</v>
      </c>
      <c r="AH7765" s="182" t="s">
        <v>2993</v>
      </c>
      <c r="AI7765" s="182" t="s">
        <v>17322</v>
      </c>
    </row>
    <row r="7766" spans="25:35" x14ac:dyDescent="0.4">
      <c r="Y7766" s="182" t="s">
        <v>13125</v>
      </c>
      <c r="Z7766" s="182">
        <v>1987</v>
      </c>
      <c r="AA7766" s="182">
        <v>609</v>
      </c>
      <c r="AB7766" s="182">
        <v>27</v>
      </c>
      <c r="AC7766" s="182">
        <v>2</v>
      </c>
      <c r="AD7766" s="182">
        <v>312</v>
      </c>
      <c r="AF7766" s="182" t="s">
        <v>13120</v>
      </c>
      <c r="AG7766" s="182" t="s">
        <v>17319</v>
      </c>
      <c r="AH7766" s="182" t="s">
        <v>17343</v>
      </c>
      <c r="AI7766" s="182" t="s">
        <v>17042</v>
      </c>
    </row>
    <row r="7767" spans="25:35" x14ac:dyDescent="0.4">
      <c r="Y7767" s="182" t="s">
        <v>2277</v>
      </c>
      <c r="Z7767" s="182">
        <v>1981</v>
      </c>
      <c r="AA7767" s="182">
        <v>552</v>
      </c>
      <c r="AB7767" s="182">
        <v>30</v>
      </c>
      <c r="AC7767" s="182">
        <v>2</v>
      </c>
      <c r="AD7767" s="182">
        <v>311</v>
      </c>
      <c r="AF7767" s="182" t="s">
        <v>13121</v>
      </c>
      <c r="AG7767" s="182" t="s">
        <v>17319</v>
      </c>
      <c r="AH7767" s="182" t="s">
        <v>17343</v>
      </c>
      <c r="AI7767" s="182" t="s">
        <v>17042</v>
      </c>
    </row>
    <row r="7768" spans="25:35" x14ac:dyDescent="0.4">
      <c r="Y7768" s="182" t="s">
        <v>2278</v>
      </c>
      <c r="Z7768" s="182">
        <v>1983</v>
      </c>
      <c r="AA7768" s="182">
        <v>556</v>
      </c>
      <c r="AB7768" s="182">
        <v>28</v>
      </c>
      <c r="AC7768" s="182">
        <v>2</v>
      </c>
      <c r="AD7768" s="182">
        <v>307</v>
      </c>
      <c r="AF7768" s="182" t="s">
        <v>2275</v>
      </c>
      <c r="AG7768" s="182" t="s">
        <v>17319</v>
      </c>
      <c r="AH7768" s="182" t="s">
        <v>17449</v>
      </c>
      <c r="AI7768" s="182" t="s">
        <v>17042</v>
      </c>
    </row>
    <row r="7769" spans="25:35" x14ac:dyDescent="0.4">
      <c r="Y7769" s="182" t="s">
        <v>13126</v>
      </c>
      <c r="Z7769" s="182">
        <v>1986</v>
      </c>
      <c r="AA7769" s="182">
        <v>612.70000000000005</v>
      </c>
      <c r="AB7769" s="182">
        <v>28</v>
      </c>
      <c r="AC7769" s="182">
        <v>2</v>
      </c>
      <c r="AD7769" s="182">
        <v>564.70000000000005</v>
      </c>
      <c r="AF7769" s="182" t="s">
        <v>13122</v>
      </c>
      <c r="AG7769" s="182" t="s">
        <v>17319</v>
      </c>
      <c r="AH7769" s="182" t="s">
        <v>17449</v>
      </c>
      <c r="AI7769" s="182" t="s">
        <v>17042</v>
      </c>
    </row>
    <row r="7770" spans="25:35" x14ac:dyDescent="0.4">
      <c r="Y7770" s="182" t="s">
        <v>13127</v>
      </c>
      <c r="Z7770" s="182">
        <v>1986</v>
      </c>
      <c r="AA7770" s="182">
        <v>613.79999999999995</v>
      </c>
      <c r="AB7770" s="182">
        <v>30</v>
      </c>
      <c r="AC7770" s="182">
        <v>2</v>
      </c>
      <c r="AD7770" s="182">
        <v>565.70000000000005</v>
      </c>
      <c r="AF7770" s="182" t="s">
        <v>2276</v>
      </c>
      <c r="AG7770" s="182" t="s">
        <v>17319</v>
      </c>
      <c r="AH7770" s="182" t="s">
        <v>17449</v>
      </c>
      <c r="AI7770" s="182" t="s">
        <v>17042</v>
      </c>
    </row>
    <row r="7771" spans="25:35" x14ac:dyDescent="0.4">
      <c r="Y7771" s="182" t="s">
        <v>13128</v>
      </c>
      <c r="Z7771" s="182">
        <v>1966</v>
      </c>
      <c r="AA7771" s="182">
        <v>613</v>
      </c>
      <c r="AB7771" s="182">
        <v>32</v>
      </c>
      <c r="AC7771" s="182">
        <v>2</v>
      </c>
      <c r="AD7771" s="182">
        <v>386</v>
      </c>
      <c r="AF7771" s="182" t="s">
        <v>347</v>
      </c>
      <c r="AG7771" s="182" t="s">
        <v>17312</v>
      </c>
      <c r="AH7771" s="182" t="s">
        <v>17679</v>
      </c>
      <c r="AI7771" s="182" t="s">
        <v>17042</v>
      </c>
    </row>
    <row r="7772" spans="25:35" x14ac:dyDescent="0.4">
      <c r="Y7772" s="182" t="s">
        <v>13129</v>
      </c>
      <c r="Z7772" s="182">
        <v>1967</v>
      </c>
      <c r="AA7772" s="182">
        <v>609</v>
      </c>
      <c r="AB7772" s="182">
        <v>32</v>
      </c>
      <c r="AC7772" s="182">
        <v>2</v>
      </c>
      <c r="AD7772" s="182">
        <v>387.6</v>
      </c>
      <c r="AF7772" s="182" t="s">
        <v>13123</v>
      </c>
      <c r="AG7772" s="182" t="s">
        <v>17312</v>
      </c>
      <c r="AH7772" s="182" t="s">
        <v>17449</v>
      </c>
      <c r="AI7772" s="182" t="s">
        <v>17042</v>
      </c>
    </row>
    <row r="7773" spans="25:35" x14ac:dyDescent="0.4">
      <c r="Y7773" s="182" t="s">
        <v>13130</v>
      </c>
      <c r="Z7773" s="182">
        <v>1970</v>
      </c>
      <c r="AA7773" s="182">
        <v>773.8</v>
      </c>
      <c r="AB7773" s="182">
        <v>32</v>
      </c>
      <c r="AC7773" s="182">
        <v>2</v>
      </c>
      <c r="AD7773" s="182">
        <v>714.6</v>
      </c>
      <c r="AF7773" s="182" t="s">
        <v>13124</v>
      </c>
      <c r="AG7773" s="182" t="s">
        <v>17312</v>
      </c>
      <c r="AH7773" s="182" t="s">
        <v>17449</v>
      </c>
      <c r="AI7773" s="182" t="s">
        <v>17042</v>
      </c>
    </row>
    <row r="7774" spans="25:35" x14ac:dyDescent="0.4">
      <c r="Y7774" s="182" t="s">
        <v>13131</v>
      </c>
      <c r="Z7774" s="182">
        <v>1969</v>
      </c>
      <c r="AA7774" s="182">
        <v>951.6</v>
      </c>
      <c r="AB7774" s="182">
        <v>32</v>
      </c>
      <c r="AC7774" s="182">
        <v>2</v>
      </c>
      <c r="AD7774" s="182">
        <v>877</v>
      </c>
      <c r="AF7774" s="182" t="s">
        <v>13125</v>
      </c>
      <c r="AG7774" s="182" t="s">
        <v>17319</v>
      </c>
      <c r="AH7774" s="182" t="s">
        <v>17449</v>
      </c>
      <c r="AI7774" s="182" t="s">
        <v>17042</v>
      </c>
    </row>
    <row r="7775" spans="25:35" x14ac:dyDescent="0.4">
      <c r="Y7775" s="182" t="s">
        <v>13132</v>
      </c>
      <c r="Z7775" s="182">
        <v>1971</v>
      </c>
      <c r="AA7775" s="182">
        <v>732.6</v>
      </c>
      <c r="AB7775" s="182">
        <v>30</v>
      </c>
      <c r="AC7775" s="182">
        <v>2</v>
      </c>
      <c r="AD7775" s="182">
        <v>670.3</v>
      </c>
      <c r="AF7775" s="182" t="s">
        <v>2277</v>
      </c>
      <c r="AG7775" s="182" t="s">
        <v>17319</v>
      </c>
      <c r="AH7775" s="182" t="s">
        <v>17449</v>
      </c>
      <c r="AI7775" s="182" t="s">
        <v>17042</v>
      </c>
    </row>
    <row r="7776" spans="25:35" x14ac:dyDescent="0.4">
      <c r="Y7776" s="182" t="s">
        <v>2279</v>
      </c>
      <c r="Z7776" s="182">
        <v>1981</v>
      </c>
      <c r="AA7776" s="182">
        <v>560.5</v>
      </c>
      <c r="AB7776" s="182">
        <v>32</v>
      </c>
      <c r="AC7776" s="182">
        <v>2</v>
      </c>
      <c r="AD7776" s="182">
        <v>560.5</v>
      </c>
      <c r="AF7776" s="182" t="s">
        <v>2278</v>
      </c>
      <c r="AG7776" s="182" t="s">
        <v>17319</v>
      </c>
      <c r="AH7776" s="182" t="s">
        <v>17449</v>
      </c>
      <c r="AI7776" s="182" t="s">
        <v>17042</v>
      </c>
    </row>
    <row r="7777" spans="25:35" x14ac:dyDescent="0.4">
      <c r="Y7777" s="182" t="s">
        <v>2280</v>
      </c>
      <c r="Z7777" s="182">
        <v>1981</v>
      </c>
      <c r="AA7777" s="182">
        <v>552</v>
      </c>
      <c r="AB7777" s="182">
        <v>32</v>
      </c>
      <c r="AC7777" s="182">
        <v>2</v>
      </c>
      <c r="AD7777" s="182">
        <v>314</v>
      </c>
      <c r="AF7777" s="182" t="s">
        <v>13126</v>
      </c>
      <c r="AG7777" s="182" t="s">
        <v>17319</v>
      </c>
      <c r="AH7777" s="182" t="s">
        <v>2993</v>
      </c>
      <c r="AI7777" s="182" t="s">
        <v>17042</v>
      </c>
    </row>
    <row r="7778" spans="25:35" x14ac:dyDescent="0.4">
      <c r="Y7778" s="182" t="s">
        <v>2281</v>
      </c>
      <c r="Z7778" s="182">
        <v>1981</v>
      </c>
      <c r="AA7778" s="182">
        <v>604.70000000000005</v>
      </c>
      <c r="AB7778" s="182">
        <v>24</v>
      </c>
      <c r="AC7778" s="182">
        <v>2</v>
      </c>
      <c r="AD7778" s="182">
        <v>557.29999999999995</v>
      </c>
      <c r="AF7778" s="182" t="s">
        <v>13127</v>
      </c>
      <c r="AG7778" s="182" t="s">
        <v>17319</v>
      </c>
      <c r="AH7778" s="182" t="s">
        <v>2993</v>
      </c>
      <c r="AI7778" s="182" t="s">
        <v>17042</v>
      </c>
    </row>
    <row r="7779" spans="25:35" x14ac:dyDescent="0.4">
      <c r="Y7779" s="182" t="s">
        <v>13133</v>
      </c>
      <c r="Z7779" s="182">
        <v>1982</v>
      </c>
      <c r="AA7779" s="182">
        <v>571</v>
      </c>
      <c r="AB7779" s="182">
        <v>28</v>
      </c>
      <c r="AC7779" s="182">
        <v>2</v>
      </c>
      <c r="AD7779" s="182">
        <v>340</v>
      </c>
      <c r="AF7779" s="182" t="s">
        <v>13128</v>
      </c>
      <c r="AG7779" s="182" t="s">
        <v>17312</v>
      </c>
      <c r="AH7779" s="182" t="s">
        <v>2993</v>
      </c>
      <c r="AI7779" s="182" t="s">
        <v>17042</v>
      </c>
    </row>
    <row r="7780" spans="25:35" x14ac:dyDescent="0.4">
      <c r="Y7780" s="182" t="s">
        <v>13134</v>
      </c>
      <c r="Z7780" s="182">
        <v>1983</v>
      </c>
      <c r="AA7780" s="182">
        <v>582.6</v>
      </c>
      <c r="AB7780" s="182">
        <v>28</v>
      </c>
      <c r="AC7780" s="182">
        <v>2</v>
      </c>
      <c r="AD7780" s="182">
        <v>314</v>
      </c>
      <c r="AF7780" s="182" t="s">
        <v>13129</v>
      </c>
      <c r="AG7780" s="182" t="s">
        <v>17312</v>
      </c>
      <c r="AH7780" s="182" t="s">
        <v>2993</v>
      </c>
      <c r="AI7780" s="182" t="s">
        <v>17042</v>
      </c>
    </row>
    <row r="7781" spans="25:35" x14ac:dyDescent="0.4">
      <c r="Y7781" s="182" t="s">
        <v>13135</v>
      </c>
      <c r="Z7781" s="182">
        <v>1971</v>
      </c>
      <c r="AA7781" s="182">
        <v>712</v>
      </c>
      <c r="AB7781" s="182">
        <v>32</v>
      </c>
      <c r="AC7781" s="182">
        <v>2</v>
      </c>
      <c r="AD7781" s="182">
        <v>461</v>
      </c>
      <c r="AF7781" s="182" t="s">
        <v>13130</v>
      </c>
      <c r="AG7781" s="182" t="s">
        <v>17312</v>
      </c>
      <c r="AH7781" s="182" t="s">
        <v>2993</v>
      </c>
      <c r="AI7781" s="182" t="s">
        <v>17042</v>
      </c>
    </row>
    <row r="7782" spans="25:35" x14ac:dyDescent="0.4">
      <c r="Y7782" s="182" t="s">
        <v>13136</v>
      </c>
      <c r="Z7782" s="182">
        <v>1973</v>
      </c>
      <c r="AA7782" s="182">
        <v>654</v>
      </c>
      <c r="AB7782" s="182">
        <v>30</v>
      </c>
      <c r="AC7782" s="182">
        <v>2</v>
      </c>
      <c r="AD7782" s="182">
        <v>390</v>
      </c>
      <c r="AF7782" s="182" t="s">
        <v>13131</v>
      </c>
      <c r="AG7782" s="182" t="s">
        <v>17312</v>
      </c>
      <c r="AH7782" s="182" t="s">
        <v>2993</v>
      </c>
      <c r="AI7782" s="182" t="s">
        <v>17322</v>
      </c>
    </row>
    <row r="7783" spans="25:35" x14ac:dyDescent="0.4">
      <c r="Y7783" s="182" t="s">
        <v>2282</v>
      </c>
      <c r="Z7783" s="182">
        <v>1983</v>
      </c>
      <c r="AA7783" s="182">
        <v>606.5</v>
      </c>
      <c r="AB7783" s="182">
        <v>25</v>
      </c>
      <c r="AC7783" s="182">
        <v>2</v>
      </c>
      <c r="AD7783" s="182">
        <v>559</v>
      </c>
      <c r="AF7783" s="182" t="s">
        <v>13132</v>
      </c>
      <c r="AG7783" s="182" t="s">
        <v>17312</v>
      </c>
      <c r="AH7783" s="182" t="s">
        <v>2993</v>
      </c>
      <c r="AI7783" s="182" t="s">
        <v>17322</v>
      </c>
    </row>
    <row r="7784" spans="25:35" x14ac:dyDescent="0.4">
      <c r="Y7784" s="182" t="s">
        <v>13137</v>
      </c>
      <c r="Z7784" s="182">
        <v>1984</v>
      </c>
      <c r="AA7784" s="182">
        <v>563</v>
      </c>
      <c r="AB7784" s="182">
        <v>31</v>
      </c>
      <c r="AC7784" s="182">
        <v>2</v>
      </c>
      <c r="AD7784" s="182">
        <v>324</v>
      </c>
      <c r="AF7784" s="182" t="s">
        <v>2279</v>
      </c>
      <c r="AG7784" s="182" t="s">
        <v>17319</v>
      </c>
      <c r="AH7784" s="182" t="s">
        <v>17449</v>
      </c>
      <c r="AI7784" s="182" t="s">
        <v>17042</v>
      </c>
    </row>
    <row r="7785" spans="25:35" x14ac:dyDescent="0.4">
      <c r="Y7785" s="182" t="s">
        <v>2283</v>
      </c>
      <c r="Z7785" s="182">
        <v>1955</v>
      </c>
      <c r="AA7785" s="182">
        <v>452</v>
      </c>
      <c r="AB7785" s="182">
        <v>16</v>
      </c>
      <c r="AC7785" s="182">
        <v>2</v>
      </c>
      <c r="AD7785" s="182">
        <v>324</v>
      </c>
      <c r="AF7785" s="182" t="s">
        <v>2280</v>
      </c>
      <c r="AG7785" s="182" t="s">
        <v>17319</v>
      </c>
      <c r="AH7785" s="182" t="s">
        <v>17449</v>
      </c>
      <c r="AI7785" s="182" t="s">
        <v>17042</v>
      </c>
    </row>
    <row r="7786" spans="25:35" x14ac:dyDescent="0.4">
      <c r="Y7786" s="182" t="s">
        <v>13138</v>
      </c>
      <c r="Z7786" s="182">
        <v>1984</v>
      </c>
      <c r="AA7786" s="182">
        <v>3004.26</v>
      </c>
      <c r="AB7786" s="182">
        <v>70</v>
      </c>
      <c r="AC7786" s="182">
        <v>3</v>
      </c>
      <c r="AD7786" s="182">
        <v>1638.3</v>
      </c>
      <c r="AF7786" s="182" t="s">
        <v>2281</v>
      </c>
      <c r="AG7786" s="182" t="s">
        <v>17319</v>
      </c>
      <c r="AH7786" s="182" t="s">
        <v>17503</v>
      </c>
      <c r="AI7786" s="182" t="s">
        <v>17042</v>
      </c>
    </row>
    <row r="7787" spans="25:35" x14ac:dyDescent="0.4">
      <c r="Y7787" s="182" t="s">
        <v>13139</v>
      </c>
      <c r="Z7787" s="182">
        <v>1975</v>
      </c>
      <c r="AA7787" s="182">
        <v>2009.6</v>
      </c>
      <c r="AB7787" s="182">
        <v>65</v>
      </c>
      <c r="AC7787" s="182">
        <v>3</v>
      </c>
      <c r="AD7787" s="182">
        <v>1090.5999999999999</v>
      </c>
      <c r="AF7787" s="182" t="s">
        <v>13133</v>
      </c>
      <c r="AG7787" s="182" t="s">
        <v>17319</v>
      </c>
      <c r="AH7787" s="182" t="s">
        <v>17449</v>
      </c>
      <c r="AI7787" s="182" t="s">
        <v>17042</v>
      </c>
    </row>
    <row r="7788" spans="25:35" x14ac:dyDescent="0.4">
      <c r="Y7788" s="182" t="s">
        <v>13141</v>
      </c>
      <c r="Z7788" s="182">
        <v>1968</v>
      </c>
      <c r="AA7788" s="182">
        <v>1275.93</v>
      </c>
      <c r="AB7788" s="182">
        <v>37</v>
      </c>
      <c r="AC7788" s="182">
        <v>2</v>
      </c>
      <c r="AD7788" s="182">
        <v>726.4</v>
      </c>
      <c r="AF7788" s="182" t="s">
        <v>13134</v>
      </c>
      <c r="AG7788" s="182" t="s">
        <v>17319</v>
      </c>
      <c r="AH7788" s="182" t="s">
        <v>17449</v>
      </c>
      <c r="AI7788" s="182" t="s">
        <v>17042</v>
      </c>
    </row>
    <row r="7789" spans="25:35" x14ac:dyDescent="0.4">
      <c r="Y7789" s="182" t="s">
        <v>13143</v>
      </c>
      <c r="Z7789" s="182">
        <v>1967</v>
      </c>
      <c r="AA7789" s="182">
        <v>1245.18</v>
      </c>
      <c r="AB7789" s="182">
        <v>29</v>
      </c>
      <c r="AC7789" s="182">
        <v>2</v>
      </c>
      <c r="AD7789" s="182">
        <v>723.5</v>
      </c>
      <c r="AF7789" s="182" t="s">
        <v>13135</v>
      </c>
      <c r="AG7789" s="182" t="s">
        <v>17312</v>
      </c>
      <c r="AH7789" s="182" t="s">
        <v>17449</v>
      </c>
      <c r="AI7789" s="182" t="s">
        <v>17322</v>
      </c>
    </row>
    <row r="7790" spans="25:35" x14ac:dyDescent="0.4">
      <c r="Y7790" s="182" t="s">
        <v>13144</v>
      </c>
      <c r="Z7790" s="182">
        <v>1978</v>
      </c>
      <c r="AA7790" s="182">
        <v>3285.83</v>
      </c>
      <c r="AB7790" s="182">
        <v>40</v>
      </c>
      <c r="AC7790" s="182">
        <v>2</v>
      </c>
      <c r="AD7790" s="182">
        <v>1430.53</v>
      </c>
      <c r="AF7790" s="182" t="s">
        <v>13136</v>
      </c>
      <c r="AG7790" s="182" t="s">
        <v>17312</v>
      </c>
      <c r="AH7790" s="182" t="s">
        <v>17449</v>
      </c>
      <c r="AI7790" s="182" t="s">
        <v>17042</v>
      </c>
    </row>
    <row r="7791" spans="25:35" x14ac:dyDescent="0.4">
      <c r="Y7791" s="182" t="s">
        <v>13146</v>
      </c>
      <c r="Z7791" s="182">
        <v>1983</v>
      </c>
      <c r="AA7791" s="182">
        <v>3768</v>
      </c>
      <c r="AB7791" s="182">
        <v>125</v>
      </c>
      <c r="AC7791" s="182">
        <v>4</v>
      </c>
      <c r="AD7791" s="182">
        <v>2707.3</v>
      </c>
      <c r="AF7791" s="182" t="s">
        <v>2282</v>
      </c>
      <c r="AG7791" s="182" t="s">
        <v>17319</v>
      </c>
      <c r="AH7791" s="182" t="s">
        <v>17058</v>
      </c>
      <c r="AI7791" s="182" t="s">
        <v>17042</v>
      </c>
    </row>
    <row r="7792" spans="25:35" x14ac:dyDescent="0.4">
      <c r="Y7792" s="182" t="s">
        <v>13147</v>
      </c>
      <c r="Z7792" s="182">
        <v>1990</v>
      </c>
      <c r="AA7792" s="182">
        <v>7030.4</v>
      </c>
      <c r="AB7792" s="182">
        <v>151</v>
      </c>
      <c r="AC7792" s="182">
        <v>5</v>
      </c>
      <c r="AD7792" s="182">
        <v>3652.6</v>
      </c>
      <c r="AF7792" s="182" t="s">
        <v>13137</v>
      </c>
      <c r="AG7792" s="182" t="s">
        <v>17319</v>
      </c>
      <c r="AH7792" s="182" t="s">
        <v>17449</v>
      </c>
      <c r="AI7792" s="182" t="s">
        <v>17042</v>
      </c>
    </row>
    <row r="7793" spans="25:35" x14ac:dyDescent="0.4">
      <c r="Y7793" s="182" t="s">
        <v>13148</v>
      </c>
      <c r="Z7793" s="182">
        <v>2011</v>
      </c>
      <c r="AA7793" s="182">
        <v>6153.67</v>
      </c>
      <c r="AB7793" s="182">
        <v>141</v>
      </c>
      <c r="AC7793" s="182">
        <v>3</v>
      </c>
      <c r="AD7793" s="182">
        <v>3294.6</v>
      </c>
      <c r="AF7793" s="182" t="s">
        <v>2283</v>
      </c>
      <c r="AG7793" s="182" t="s">
        <v>17312</v>
      </c>
      <c r="AH7793" s="182" t="s">
        <v>17449</v>
      </c>
      <c r="AI7793" s="182" t="s">
        <v>17042</v>
      </c>
    </row>
    <row r="7794" spans="25:35" x14ac:dyDescent="0.4">
      <c r="Y7794" s="182" t="s">
        <v>13149</v>
      </c>
      <c r="Z7794" s="182">
        <v>1981</v>
      </c>
      <c r="AA7794" s="182">
        <v>3421.4</v>
      </c>
      <c r="AB7794" s="182">
        <v>102</v>
      </c>
      <c r="AC7794" s="182">
        <v>3</v>
      </c>
      <c r="AD7794" s="182">
        <v>1853.9</v>
      </c>
      <c r="AF7794" s="182" t="s">
        <v>13138</v>
      </c>
      <c r="AG7794" s="182" t="s">
        <v>17312</v>
      </c>
      <c r="AH7794" s="182" t="s">
        <v>2993</v>
      </c>
      <c r="AI7794" s="182" t="s">
        <v>17322</v>
      </c>
    </row>
    <row r="7795" spans="25:35" x14ac:dyDescent="0.4">
      <c r="Y7795" s="182" t="s">
        <v>380</v>
      </c>
      <c r="Z7795" s="182">
        <v>1962</v>
      </c>
      <c r="AA7795" s="182">
        <v>1002.2</v>
      </c>
      <c r="AB7795" s="182">
        <v>31</v>
      </c>
      <c r="AC7795" s="182">
        <v>2</v>
      </c>
      <c r="AD7795" s="182">
        <v>574.20000000000005</v>
      </c>
      <c r="AF7795" s="182" t="s">
        <v>13139</v>
      </c>
      <c r="AG7795" s="182" t="s">
        <v>17312</v>
      </c>
      <c r="AH7795" s="182" t="s">
        <v>2993</v>
      </c>
      <c r="AI7795" s="182" t="s">
        <v>17042</v>
      </c>
    </row>
    <row r="7796" spans="25:35" x14ac:dyDescent="0.4">
      <c r="Y7796" s="182" t="s">
        <v>13151</v>
      </c>
      <c r="Z7796" s="182">
        <v>1991</v>
      </c>
      <c r="AA7796" s="182">
        <v>3714.4</v>
      </c>
      <c r="AB7796" s="182">
        <v>128</v>
      </c>
      <c r="AC7796" s="182">
        <v>4</v>
      </c>
      <c r="AD7796" s="182">
        <v>2401.8000000000002</v>
      </c>
      <c r="AF7796" s="182" t="s">
        <v>13141</v>
      </c>
      <c r="AG7796" s="182" t="s">
        <v>17312</v>
      </c>
      <c r="AH7796" s="182" t="s">
        <v>2993</v>
      </c>
      <c r="AI7796" s="182" t="s">
        <v>17042</v>
      </c>
    </row>
    <row r="7797" spans="25:35" x14ac:dyDescent="0.4">
      <c r="Y7797" s="182" t="s">
        <v>13152</v>
      </c>
      <c r="Z7797" s="182">
        <v>1990</v>
      </c>
      <c r="AA7797" s="182">
        <v>5052.7</v>
      </c>
      <c r="AB7797" s="182">
        <v>156</v>
      </c>
      <c r="AC7797" s="182">
        <v>5</v>
      </c>
      <c r="AD7797" s="182">
        <v>3247.5</v>
      </c>
      <c r="AF7797" s="182" t="s">
        <v>13143</v>
      </c>
      <c r="AG7797" s="182" t="s">
        <v>17312</v>
      </c>
      <c r="AH7797" s="182" t="s">
        <v>2993</v>
      </c>
      <c r="AI7797" s="182" t="s">
        <v>17042</v>
      </c>
    </row>
    <row r="7798" spans="25:35" x14ac:dyDescent="0.4">
      <c r="Y7798" s="182" t="s">
        <v>2284</v>
      </c>
      <c r="Z7798" s="182">
        <v>1965</v>
      </c>
      <c r="AA7798" s="182">
        <v>1069.8800000000001</v>
      </c>
      <c r="AB7798" s="182">
        <v>35</v>
      </c>
      <c r="AC7798" s="182">
        <v>2</v>
      </c>
      <c r="AD7798" s="182">
        <v>636.6</v>
      </c>
      <c r="AF7798" s="182" t="s">
        <v>13144</v>
      </c>
      <c r="AG7798" s="182" t="s">
        <v>17312</v>
      </c>
      <c r="AH7798" s="182" t="s">
        <v>2993</v>
      </c>
      <c r="AI7798" s="182" t="s">
        <v>17315</v>
      </c>
    </row>
    <row r="7799" spans="25:35" x14ac:dyDescent="0.4">
      <c r="Y7799" s="182" t="s">
        <v>2285</v>
      </c>
      <c r="Z7799" s="182">
        <v>1967</v>
      </c>
      <c r="AA7799" s="182">
        <v>1080.06</v>
      </c>
      <c r="AB7799" s="182">
        <v>35</v>
      </c>
      <c r="AC7799" s="182">
        <v>2</v>
      </c>
      <c r="AD7799" s="182">
        <v>617.9</v>
      </c>
      <c r="AF7799" s="182" t="s">
        <v>13146</v>
      </c>
      <c r="AG7799" s="182" t="s">
        <v>17312</v>
      </c>
      <c r="AH7799" s="182" t="s">
        <v>2993</v>
      </c>
      <c r="AI7799" s="182" t="s">
        <v>17322</v>
      </c>
    </row>
    <row r="7800" spans="25:35" x14ac:dyDescent="0.4">
      <c r="Y7800" s="182" t="s">
        <v>13154</v>
      </c>
      <c r="Z7800" s="182">
        <v>1973</v>
      </c>
      <c r="AA7800" s="182">
        <v>1551.7</v>
      </c>
      <c r="AB7800" s="182">
        <v>43</v>
      </c>
      <c r="AC7800" s="182">
        <v>2</v>
      </c>
      <c r="AD7800" s="182">
        <v>896.4</v>
      </c>
      <c r="AF7800" s="182" t="s">
        <v>13147</v>
      </c>
      <c r="AG7800" s="182" t="s">
        <v>17312</v>
      </c>
      <c r="AH7800" s="182" t="s">
        <v>2993</v>
      </c>
      <c r="AI7800" s="182" t="s">
        <v>17320</v>
      </c>
    </row>
    <row r="7801" spans="25:35" x14ac:dyDescent="0.4">
      <c r="Y7801" s="182" t="s">
        <v>13155</v>
      </c>
      <c r="Z7801" s="182">
        <v>1973</v>
      </c>
      <c r="AA7801" s="182">
        <v>1266.3</v>
      </c>
      <c r="AB7801" s="182">
        <v>34</v>
      </c>
      <c r="AC7801" s="182">
        <v>2</v>
      </c>
      <c r="AD7801" s="182">
        <v>736.5</v>
      </c>
      <c r="AF7801" s="182" t="s">
        <v>13148</v>
      </c>
      <c r="AG7801" s="182" t="s">
        <v>17312</v>
      </c>
      <c r="AH7801" s="182" t="s">
        <v>2993</v>
      </c>
      <c r="AI7801" s="182" t="s">
        <v>17315</v>
      </c>
    </row>
    <row r="7802" spans="25:35" x14ac:dyDescent="0.4">
      <c r="Y7802" s="182" t="s">
        <v>13156</v>
      </c>
      <c r="Z7802" s="182">
        <v>1975</v>
      </c>
      <c r="AA7802" s="182">
        <v>1244.4000000000001</v>
      </c>
      <c r="AB7802" s="182">
        <v>34</v>
      </c>
      <c r="AC7802" s="182">
        <v>2</v>
      </c>
      <c r="AD7802" s="182">
        <v>727.8</v>
      </c>
      <c r="AF7802" s="182" t="s">
        <v>13149</v>
      </c>
      <c r="AG7802" s="182" t="s">
        <v>17312</v>
      </c>
      <c r="AH7802" s="182" t="s">
        <v>2993</v>
      </c>
      <c r="AI7802" s="182" t="s">
        <v>17322</v>
      </c>
    </row>
    <row r="7803" spans="25:35" x14ac:dyDescent="0.4">
      <c r="Y7803" s="182" t="s">
        <v>377</v>
      </c>
      <c r="Z7803" s="182">
        <v>1988</v>
      </c>
      <c r="AA7803" s="182">
        <v>1224.8599999999999</v>
      </c>
      <c r="AB7803" s="182">
        <v>20</v>
      </c>
      <c r="AC7803" s="182">
        <v>2</v>
      </c>
      <c r="AD7803" s="182">
        <v>517.46</v>
      </c>
      <c r="AF7803" s="182" t="s">
        <v>380</v>
      </c>
      <c r="AG7803" s="182" t="s">
        <v>17312</v>
      </c>
      <c r="AH7803" s="182" t="s">
        <v>2993</v>
      </c>
      <c r="AI7803" s="182" t="s">
        <v>17042</v>
      </c>
    </row>
    <row r="7804" spans="25:35" x14ac:dyDescent="0.4">
      <c r="Y7804" s="182" t="s">
        <v>13159</v>
      </c>
      <c r="Z7804" s="182">
        <v>1967</v>
      </c>
      <c r="AA7804" s="182">
        <v>3227.9</v>
      </c>
      <c r="AB7804" s="182">
        <v>110</v>
      </c>
      <c r="AC7804" s="182">
        <v>5</v>
      </c>
      <c r="AD7804" s="182">
        <v>3227.9</v>
      </c>
      <c r="AF7804" s="182" t="s">
        <v>13151</v>
      </c>
      <c r="AG7804" s="182" t="s">
        <v>17312</v>
      </c>
      <c r="AH7804" s="182" t="s">
        <v>2993</v>
      </c>
      <c r="AI7804" s="182" t="s">
        <v>17042</v>
      </c>
    </row>
    <row r="7805" spans="25:35" x14ac:dyDescent="0.4">
      <c r="Y7805" s="182" t="s">
        <v>13160</v>
      </c>
      <c r="Z7805" s="182">
        <v>1978</v>
      </c>
      <c r="AA7805" s="182">
        <v>2098.84</v>
      </c>
      <c r="AB7805" s="182">
        <v>58</v>
      </c>
      <c r="AC7805" s="182">
        <v>3</v>
      </c>
      <c r="AD7805" s="182">
        <v>1097.5</v>
      </c>
      <c r="AF7805" s="182" t="s">
        <v>13152</v>
      </c>
      <c r="AG7805" s="182" t="s">
        <v>17319</v>
      </c>
      <c r="AH7805" s="182" t="s">
        <v>2993</v>
      </c>
      <c r="AI7805" s="182" t="s">
        <v>17322</v>
      </c>
    </row>
    <row r="7806" spans="25:35" x14ac:dyDescent="0.4">
      <c r="Y7806" s="182" t="s">
        <v>13161</v>
      </c>
      <c r="Z7806" s="182">
        <v>1958</v>
      </c>
      <c r="AA7806" s="182">
        <v>783.32</v>
      </c>
      <c r="AB7806" s="182">
        <v>22</v>
      </c>
      <c r="AC7806" s="182">
        <v>2</v>
      </c>
      <c r="AD7806" s="182">
        <v>438.62</v>
      </c>
      <c r="AF7806" s="182" t="s">
        <v>2284</v>
      </c>
      <c r="AG7806" s="182" t="s">
        <v>17312</v>
      </c>
      <c r="AH7806" s="182" t="s">
        <v>2993</v>
      </c>
      <c r="AI7806" s="182" t="s">
        <v>17042</v>
      </c>
    </row>
    <row r="7807" spans="25:35" x14ac:dyDescent="0.4">
      <c r="Y7807" s="182" t="s">
        <v>13162</v>
      </c>
      <c r="Z7807" s="182">
        <v>1963</v>
      </c>
      <c r="AA7807" s="182">
        <v>3281.53</v>
      </c>
      <c r="AB7807" s="182">
        <v>103</v>
      </c>
      <c r="AC7807" s="182">
        <v>4</v>
      </c>
      <c r="AD7807" s="182">
        <v>1977.08</v>
      </c>
      <c r="AF7807" s="182" t="s">
        <v>2285</v>
      </c>
      <c r="AG7807" s="182" t="s">
        <v>17312</v>
      </c>
      <c r="AH7807" s="182" t="s">
        <v>2993</v>
      </c>
      <c r="AI7807" s="182" t="s">
        <v>17042</v>
      </c>
    </row>
    <row r="7808" spans="25:35" x14ac:dyDescent="0.4">
      <c r="Y7808" s="182" t="s">
        <v>13163</v>
      </c>
      <c r="Z7808" s="182">
        <v>1965</v>
      </c>
      <c r="AA7808" s="182">
        <v>3333.45</v>
      </c>
      <c r="AB7808" s="182">
        <v>85</v>
      </c>
      <c r="AC7808" s="182">
        <v>4</v>
      </c>
      <c r="AD7808" s="182">
        <v>2029</v>
      </c>
      <c r="AF7808" s="182" t="s">
        <v>13154</v>
      </c>
      <c r="AG7808" s="182" t="s">
        <v>17312</v>
      </c>
      <c r="AH7808" s="182" t="s">
        <v>2993</v>
      </c>
      <c r="AI7808" s="182" t="s">
        <v>17322</v>
      </c>
    </row>
    <row r="7809" spans="25:35" x14ac:dyDescent="0.4">
      <c r="Y7809" s="182" t="s">
        <v>2286</v>
      </c>
      <c r="Z7809" s="182">
        <v>1983</v>
      </c>
      <c r="AA7809" s="182">
        <v>1848.8</v>
      </c>
      <c r="AB7809" s="182">
        <v>37</v>
      </c>
      <c r="AC7809" s="182">
        <v>3</v>
      </c>
      <c r="AD7809" s="182">
        <v>921.9</v>
      </c>
      <c r="AF7809" s="182" t="s">
        <v>13155</v>
      </c>
      <c r="AG7809" s="182" t="s">
        <v>17312</v>
      </c>
      <c r="AH7809" s="182" t="s">
        <v>2993</v>
      </c>
      <c r="AI7809" s="182" t="s">
        <v>17042</v>
      </c>
    </row>
    <row r="7810" spans="25:35" x14ac:dyDescent="0.4">
      <c r="Y7810" s="182" t="s">
        <v>13165</v>
      </c>
      <c r="Z7810" s="182">
        <v>1959</v>
      </c>
      <c r="AA7810" s="182">
        <v>1229.08</v>
      </c>
      <c r="AB7810" s="182">
        <v>48</v>
      </c>
      <c r="AC7810" s="182">
        <v>2</v>
      </c>
      <c r="AD7810" s="182">
        <v>716.78</v>
      </c>
      <c r="AF7810" s="182" t="s">
        <v>13156</v>
      </c>
      <c r="AG7810" s="182" t="s">
        <v>17312</v>
      </c>
      <c r="AH7810" s="182" t="s">
        <v>2993</v>
      </c>
      <c r="AI7810" s="182" t="s">
        <v>17042</v>
      </c>
    </row>
    <row r="7811" spans="25:35" x14ac:dyDescent="0.4">
      <c r="Y7811" s="182" t="s">
        <v>13166</v>
      </c>
      <c r="Z7811" s="182">
        <v>1960</v>
      </c>
      <c r="AA7811" s="182">
        <v>1386.1</v>
      </c>
      <c r="AB7811" s="182">
        <v>47</v>
      </c>
      <c r="AC7811" s="182">
        <v>2</v>
      </c>
      <c r="AD7811" s="182">
        <v>563.36</v>
      </c>
      <c r="AF7811" s="182" t="s">
        <v>377</v>
      </c>
      <c r="AG7811" s="182" t="s">
        <v>17312</v>
      </c>
      <c r="AH7811" s="182" t="s">
        <v>2993</v>
      </c>
      <c r="AI7811" s="182" t="s">
        <v>17040</v>
      </c>
    </row>
    <row r="7812" spans="25:35" x14ac:dyDescent="0.4">
      <c r="Y7812" s="182" t="s">
        <v>13168</v>
      </c>
      <c r="Z7812" s="182">
        <v>1961</v>
      </c>
      <c r="AA7812" s="182">
        <v>1048.3800000000001</v>
      </c>
      <c r="AB7812" s="182">
        <v>49</v>
      </c>
      <c r="AC7812" s="182">
        <v>3</v>
      </c>
      <c r="AD7812" s="182">
        <v>975.35</v>
      </c>
      <c r="AF7812" s="182" t="s">
        <v>13159</v>
      </c>
      <c r="AG7812" s="182" t="s">
        <v>17312</v>
      </c>
      <c r="AH7812" s="182" t="s">
        <v>2993</v>
      </c>
      <c r="AI7812" s="182" t="s">
        <v>17322</v>
      </c>
    </row>
    <row r="7813" spans="25:35" x14ac:dyDescent="0.4">
      <c r="Y7813" s="182" t="s">
        <v>2287</v>
      </c>
      <c r="Z7813" s="182">
        <v>1962</v>
      </c>
      <c r="AA7813" s="182">
        <v>1475.38</v>
      </c>
      <c r="AB7813" s="182">
        <v>39</v>
      </c>
      <c r="AC7813" s="182">
        <v>3</v>
      </c>
      <c r="AD7813" s="182">
        <v>961.4</v>
      </c>
      <c r="AF7813" s="182" t="s">
        <v>13160</v>
      </c>
      <c r="AG7813" s="182" t="s">
        <v>17312</v>
      </c>
      <c r="AH7813" s="182" t="s">
        <v>2993</v>
      </c>
      <c r="AI7813" s="182" t="s">
        <v>17042</v>
      </c>
    </row>
    <row r="7814" spans="25:35" x14ac:dyDescent="0.4">
      <c r="Y7814" s="182" t="s">
        <v>13170</v>
      </c>
      <c r="Z7814" s="182">
        <v>1970</v>
      </c>
      <c r="AA7814" s="182">
        <v>1423.55</v>
      </c>
      <c r="AB7814" s="182">
        <v>35</v>
      </c>
      <c r="AC7814" s="182">
        <v>3</v>
      </c>
      <c r="AD7814" s="182">
        <v>949.15</v>
      </c>
      <c r="AF7814" s="182" t="s">
        <v>13161</v>
      </c>
      <c r="AG7814" s="182" t="s">
        <v>17312</v>
      </c>
      <c r="AH7814" s="182" t="s">
        <v>2993</v>
      </c>
      <c r="AI7814" s="182" t="s">
        <v>17042</v>
      </c>
    </row>
    <row r="7815" spans="25:35" x14ac:dyDescent="0.4">
      <c r="Y7815" s="182" t="s">
        <v>13172</v>
      </c>
      <c r="Z7815" s="182">
        <v>1978</v>
      </c>
      <c r="AA7815" s="182">
        <v>5216.63</v>
      </c>
      <c r="AB7815" s="182">
        <v>126</v>
      </c>
      <c r="AC7815" s="182">
        <v>5</v>
      </c>
      <c r="AD7815" s="182">
        <v>3293.3</v>
      </c>
      <c r="AF7815" s="182" t="s">
        <v>13162</v>
      </c>
      <c r="AG7815" s="182" t="s">
        <v>17312</v>
      </c>
      <c r="AH7815" s="182" t="s">
        <v>2993</v>
      </c>
      <c r="AI7815" s="182" t="s">
        <v>17322</v>
      </c>
    </row>
    <row r="7816" spans="25:35" x14ac:dyDescent="0.4">
      <c r="Y7816" s="182" t="s">
        <v>13173</v>
      </c>
      <c r="Z7816" s="182">
        <v>1964</v>
      </c>
      <c r="AA7816" s="182">
        <v>444</v>
      </c>
      <c r="AB7816" s="182">
        <v>14</v>
      </c>
      <c r="AC7816" s="182">
        <v>2</v>
      </c>
      <c r="AD7816" s="182">
        <v>256.7</v>
      </c>
      <c r="AF7816" s="182" t="s">
        <v>13163</v>
      </c>
      <c r="AG7816" s="182" t="s">
        <v>17312</v>
      </c>
      <c r="AH7816" s="182" t="s">
        <v>2993</v>
      </c>
      <c r="AI7816" s="182" t="s">
        <v>17322</v>
      </c>
    </row>
    <row r="7817" spans="25:35" x14ac:dyDescent="0.4">
      <c r="Y7817" s="182" t="s">
        <v>13175</v>
      </c>
      <c r="Z7817" s="182">
        <v>1988</v>
      </c>
      <c r="AA7817" s="182">
        <v>853.8</v>
      </c>
      <c r="AB7817" s="182">
        <v>18</v>
      </c>
      <c r="AC7817" s="182">
        <v>2</v>
      </c>
      <c r="AD7817" s="182">
        <v>440.6</v>
      </c>
      <c r="AF7817" s="182" t="s">
        <v>2286</v>
      </c>
      <c r="AG7817" s="182" t="s">
        <v>17312</v>
      </c>
      <c r="AH7817" s="182" t="s">
        <v>2993</v>
      </c>
      <c r="AI7817" s="182" t="s">
        <v>17042</v>
      </c>
    </row>
    <row r="7818" spans="25:35" x14ac:dyDescent="0.4">
      <c r="Y7818" s="182" t="s">
        <v>13177</v>
      </c>
      <c r="Z7818" s="182">
        <v>1975</v>
      </c>
      <c r="AA7818" s="182">
        <v>637.79</v>
      </c>
      <c r="AB7818" s="182">
        <v>18</v>
      </c>
      <c r="AC7818" s="182">
        <v>2</v>
      </c>
      <c r="AD7818" s="182">
        <v>359.9</v>
      </c>
      <c r="AF7818" s="182" t="s">
        <v>13165</v>
      </c>
      <c r="AG7818" s="182" t="s">
        <v>17312</v>
      </c>
      <c r="AH7818" s="182" t="s">
        <v>2993</v>
      </c>
      <c r="AI7818" s="182" t="s">
        <v>17042</v>
      </c>
    </row>
    <row r="7819" spans="25:35" x14ac:dyDescent="0.4">
      <c r="Y7819" s="182" t="s">
        <v>13178</v>
      </c>
      <c r="Z7819" s="182">
        <v>1932</v>
      </c>
      <c r="AA7819" s="182">
        <v>2011.51</v>
      </c>
      <c r="AB7819" s="182">
        <v>73</v>
      </c>
      <c r="AC7819" s="182">
        <v>3</v>
      </c>
      <c r="AD7819" s="182">
        <v>1234.0999999999999</v>
      </c>
      <c r="AF7819" s="182" t="s">
        <v>13166</v>
      </c>
      <c r="AG7819" s="182" t="s">
        <v>17312</v>
      </c>
      <c r="AH7819" s="182" t="s">
        <v>2993</v>
      </c>
      <c r="AI7819" s="182" t="s">
        <v>17042</v>
      </c>
    </row>
    <row r="7820" spans="25:35" x14ac:dyDescent="0.4">
      <c r="Y7820" s="182" t="s">
        <v>13179</v>
      </c>
      <c r="Z7820" s="182">
        <v>1954</v>
      </c>
      <c r="AA7820" s="182">
        <v>1363.9</v>
      </c>
      <c r="AB7820" s="182">
        <v>49</v>
      </c>
      <c r="AC7820" s="182">
        <v>2</v>
      </c>
      <c r="AD7820" s="182">
        <v>780.8</v>
      </c>
      <c r="AF7820" s="182" t="s">
        <v>13168</v>
      </c>
      <c r="AG7820" s="182" t="s">
        <v>17312</v>
      </c>
      <c r="AH7820" s="182" t="s">
        <v>2993</v>
      </c>
      <c r="AI7820" s="182" t="s">
        <v>17042</v>
      </c>
    </row>
    <row r="7821" spans="25:35" x14ac:dyDescent="0.4">
      <c r="Y7821" s="182" t="s">
        <v>13181</v>
      </c>
      <c r="Z7821" s="182">
        <v>1955</v>
      </c>
      <c r="AA7821" s="182">
        <v>782.3</v>
      </c>
      <c r="AB7821" s="182">
        <v>36</v>
      </c>
      <c r="AC7821" s="182">
        <v>2</v>
      </c>
      <c r="AD7821" s="182">
        <v>782.3</v>
      </c>
      <c r="AF7821" s="182" t="s">
        <v>2287</v>
      </c>
      <c r="AG7821" s="182" t="s">
        <v>17312</v>
      </c>
      <c r="AH7821" s="182" t="s">
        <v>2993</v>
      </c>
      <c r="AI7821" s="182" t="s">
        <v>17042</v>
      </c>
    </row>
    <row r="7822" spans="25:35" x14ac:dyDescent="0.4">
      <c r="Y7822" s="182" t="s">
        <v>13182</v>
      </c>
      <c r="Z7822" s="182">
        <v>1988</v>
      </c>
      <c r="AA7822" s="182">
        <v>3877.1</v>
      </c>
      <c r="AB7822" s="182">
        <v>177</v>
      </c>
      <c r="AC7822" s="182">
        <v>5</v>
      </c>
      <c r="AD7822" s="182">
        <v>3877.1</v>
      </c>
      <c r="AF7822" s="182" t="s">
        <v>13170</v>
      </c>
      <c r="AG7822" s="182" t="s">
        <v>17312</v>
      </c>
      <c r="AH7822" s="182" t="s">
        <v>2993</v>
      </c>
      <c r="AI7822" s="182" t="s">
        <v>17042</v>
      </c>
    </row>
    <row r="7823" spans="25:35" x14ac:dyDescent="0.4">
      <c r="Y7823" s="182" t="s">
        <v>13184</v>
      </c>
      <c r="Z7823" s="182">
        <v>1979</v>
      </c>
      <c r="AA7823" s="182">
        <v>3074.1</v>
      </c>
      <c r="AB7823" s="182">
        <v>112</v>
      </c>
      <c r="AC7823" s="182">
        <v>5</v>
      </c>
      <c r="AD7823" s="182">
        <v>1267.82</v>
      </c>
      <c r="AF7823" s="182" t="s">
        <v>13172</v>
      </c>
      <c r="AG7823" s="182" t="s">
        <v>17312</v>
      </c>
      <c r="AH7823" s="182" t="s">
        <v>2993</v>
      </c>
      <c r="AI7823" s="182" t="s">
        <v>17322</v>
      </c>
    </row>
    <row r="7824" spans="25:35" x14ac:dyDescent="0.4">
      <c r="Y7824" s="182" t="s">
        <v>13185</v>
      </c>
      <c r="Z7824" s="182">
        <v>1998</v>
      </c>
      <c r="AA7824" s="182">
        <v>6511.1</v>
      </c>
      <c r="AB7824" s="182">
        <v>229</v>
      </c>
      <c r="AC7824" s="182">
        <v>5</v>
      </c>
      <c r="AD7824" s="182">
        <v>4312.91</v>
      </c>
      <c r="AF7824" s="182" t="s">
        <v>13173</v>
      </c>
      <c r="AG7824" s="182" t="s">
        <v>17312</v>
      </c>
      <c r="AH7824" s="182" t="s">
        <v>2993</v>
      </c>
      <c r="AI7824" s="182" t="s">
        <v>17042</v>
      </c>
    </row>
    <row r="7825" spans="25:35" x14ac:dyDescent="0.4">
      <c r="Y7825" s="182" t="s">
        <v>13186</v>
      </c>
      <c r="Z7825" s="182">
        <v>1952</v>
      </c>
      <c r="AA7825" s="182">
        <v>1323.38</v>
      </c>
      <c r="AB7825" s="182">
        <v>32</v>
      </c>
      <c r="AC7825" s="182">
        <v>2</v>
      </c>
      <c r="AD7825" s="182">
        <v>769.1</v>
      </c>
      <c r="AF7825" s="182" t="s">
        <v>13175</v>
      </c>
      <c r="AG7825" s="182" t="s">
        <v>17312</v>
      </c>
      <c r="AH7825" s="182" t="s">
        <v>2993</v>
      </c>
      <c r="AI7825" s="182" t="s">
        <v>17040</v>
      </c>
    </row>
    <row r="7826" spans="25:35" x14ac:dyDescent="0.4">
      <c r="Y7826" s="182" t="s">
        <v>13189</v>
      </c>
      <c r="Z7826" s="182">
        <v>1952</v>
      </c>
      <c r="AA7826" s="182">
        <v>1342.4</v>
      </c>
      <c r="AB7826" s="182">
        <v>38</v>
      </c>
      <c r="AC7826" s="182">
        <v>2</v>
      </c>
      <c r="AD7826" s="182">
        <v>758</v>
      </c>
      <c r="AF7826" s="182" t="s">
        <v>13177</v>
      </c>
      <c r="AG7826" s="182" t="s">
        <v>17312</v>
      </c>
      <c r="AH7826" s="182" t="s">
        <v>2993</v>
      </c>
      <c r="AI7826" s="182" t="s">
        <v>17040</v>
      </c>
    </row>
    <row r="7827" spans="25:35" x14ac:dyDescent="0.4">
      <c r="Y7827" s="182" t="s">
        <v>13190</v>
      </c>
      <c r="Z7827" s="182">
        <v>1982</v>
      </c>
      <c r="AA7827" s="182">
        <v>1283.44</v>
      </c>
      <c r="AB7827" s="182">
        <v>23</v>
      </c>
      <c r="AC7827" s="182">
        <v>2</v>
      </c>
      <c r="AD7827" s="182">
        <v>462.14</v>
      </c>
      <c r="AF7827" s="182" t="s">
        <v>13178</v>
      </c>
      <c r="AG7827" s="182" t="s">
        <v>17312</v>
      </c>
      <c r="AH7827" s="182" t="s">
        <v>2993</v>
      </c>
      <c r="AI7827" s="182" t="s">
        <v>17322</v>
      </c>
    </row>
    <row r="7828" spans="25:35" x14ac:dyDescent="0.4">
      <c r="Y7828" s="182" t="s">
        <v>2288</v>
      </c>
      <c r="Z7828" s="182">
        <v>1986</v>
      </c>
      <c r="AA7828" s="182">
        <v>1840.2</v>
      </c>
      <c r="AB7828" s="182">
        <v>77</v>
      </c>
      <c r="AC7828" s="182">
        <v>3</v>
      </c>
      <c r="AD7828" s="182">
        <v>1840.2</v>
      </c>
      <c r="AF7828" s="182" t="s">
        <v>13179</v>
      </c>
      <c r="AG7828" s="182" t="s">
        <v>17312</v>
      </c>
      <c r="AH7828" s="182" t="s">
        <v>2993</v>
      </c>
      <c r="AI7828" s="182" t="s">
        <v>17042</v>
      </c>
    </row>
    <row r="7829" spans="25:35" x14ac:dyDescent="0.4">
      <c r="Y7829" s="182" t="s">
        <v>13191</v>
      </c>
      <c r="Z7829" s="182">
        <v>1994</v>
      </c>
      <c r="AA7829" s="182">
        <v>4273.3999999999996</v>
      </c>
      <c r="AB7829" s="182">
        <v>150</v>
      </c>
      <c r="AC7829" s="182">
        <v>5</v>
      </c>
      <c r="AD7829" s="182">
        <v>3829</v>
      </c>
      <c r="AF7829" s="182" t="s">
        <v>13181</v>
      </c>
      <c r="AG7829" s="182" t="s">
        <v>17312</v>
      </c>
      <c r="AH7829" s="182" t="s">
        <v>2993</v>
      </c>
      <c r="AI7829" s="182" t="s">
        <v>17042</v>
      </c>
    </row>
    <row r="7830" spans="25:35" x14ac:dyDescent="0.4">
      <c r="Y7830" s="182" t="s">
        <v>13192</v>
      </c>
      <c r="Z7830" s="182">
        <v>1971</v>
      </c>
      <c r="AA7830" s="182">
        <v>772.9</v>
      </c>
      <c r="AB7830" s="182">
        <v>30</v>
      </c>
      <c r="AC7830" s="182">
        <v>2</v>
      </c>
      <c r="AD7830" s="182">
        <v>728.9</v>
      </c>
      <c r="AF7830" s="182" t="s">
        <v>13182</v>
      </c>
      <c r="AG7830" s="182" t="s">
        <v>17312</v>
      </c>
      <c r="AH7830" s="182" t="s">
        <v>2993</v>
      </c>
      <c r="AI7830" s="182" t="s">
        <v>17320</v>
      </c>
    </row>
    <row r="7831" spans="25:35" x14ac:dyDescent="0.4">
      <c r="Y7831" s="182" t="s">
        <v>13194</v>
      </c>
      <c r="Z7831" s="182">
        <v>1977</v>
      </c>
      <c r="AA7831" s="182">
        <v>6353.77</v>
      </c>
      <c r="AB7831" s="182">
        <v>211</v>
      </c>
      <c r="AC7831" s="182">
        <v>5</v>
      </c>
      <c r="AD7831" s="182">
        <v>3003.67</v>
      </c>
      <c r="AF7831" s="182" t="s">
        <v>13184</v>
      </c>
      <c r="AG7831" s="182" t="s">
        <v>17312</v>
      </c>
      <c r="AH7831" s="182" t="s">
        <v>2993</v>
      </c>
      <c r="AI7831" s="182" t="s">
        <v>17040</v>
      </c>
    </row>
    <row r="7832" spans="25:35" x14ac:dyDescent="0.4">
      <c r="Y7832" s="182" t="s">
        <v>13196</v>
      </c>
      <c r="Z7832" s="182">
        <v>1927</v>
      </c>
      <c r="AA7832" s="182">
        <v>1196.6400000000001</v>
      </c>
      <c r="AB7832" s="182">
        <v>37</v>
      </c>
      <c r="AC7832" s="182">
        <v>2</v>
      </c>
      <c r="AD7832" s="182">
        <v>633</v>
      </c>
      <c r="AF7832" s="182" t="s">
        <v>13185</v>
      </c>
      <c r="AG7832" s="182" t="s">
        <v>17312</v>
      </c>
      <c r="AH7832" s="182" t="s">
        <v>2993</v>
      </c>
      <c r="AI7832" s="182" t="s">
        <v>17320</v>
      </c>
    </row>
    <row r="7833" spans="25:35" x14ac:dyDescent="0.4">
      <c r="Y7833" s="182" t="s">
        <v>2289</v>
      </c>
      <c r="Z7833" s="182">
        <v>1935</v>
      </c>
      <c r="AA7833" s="182">
        <v>619.9</v>
      </c>
      <c r="AB7833" s="182">
        <v>22</v>
      </c>
      <c r="AC7833" s="182">
        <v>2</v>
      </c>
      <c r="AD7833" s="182">
        <v>353.5</v>
      </c>
      <c r="AF7833" s="182" t="s">
        <v>13186</v>
      </c>
      <c r="AG7833" s="182" t="s">
        <v>17312</v>
      </c>
      <c r="AH7833" s="182" t="s">
        <v>2993</v>
      </c>
      <c r="AI7833" s="182" t="s">
        <v>17042</v>
      </c>
    </row>
    <row r="7834" spans="25:35" x14ac:dyDescent="0.4">
      <c r="Y7834" s="182" t="s">
        <v>2290</v>
      </c>
      <c r="Z7834" s="182">
        <v>1937</v>
      </c>
      <c r="AA7834" s="182">
        <v>672.55</v>
      </c>
      <c r="AB7834" s="182">
        <v>23</v>
      </c>
      <c r="AC7834" s="182">
        <v>2</v>
      </c>
      <c r="AD7834" s="182">
        <v>406.75</v>
      </c>
      <c r="AF7834" s="182" t="s">
        <v>13189</v>
      </c>
      <c r="AG7834" s="182" t="s">
        <v>17312</v>
      </c>
      <c r="AH7834" s="182" t="s">
        <v>2993</v>
      </c>
      <c r="AI7834" s="182" t="s">
        <v>17042</v>
      </c>
    </row>
    <row r="7835" spans="25:35" x14ac:dyDescent="0.4">
      <c r="Y7835" s="182" t="s">
        <v>13199</v>
      </c>
      <c r="Z7835" s="182">
        <v>1962</v>
      </c>
      <c r="AA7835" s="182">
        <v>620.52</v>
      </c>
      <c r="AB7835" s="182">
        <v>21</v>
      </c>
      <c r="AC7835" s="182">
        <v>2</v>
      </c>
      <c r="AD7835" s="182">
        <v>390.8</v>
      </c>
      <c r="AF7835" s="182" t="s">
        <v>13190</v>
      </c>
      <c r="AG7835" s="182" t="s">
        <v>17312</v>
      </c>
      <c r="AH7835" s="182" t="s">
        <v>2993</v>
      </c>
      <c r="AI7835" s="182" t="s">
        <v>17040</v>
      </c>
    </row>
    <row r="7836" spans="25:35" x14ac:dyDescent="0.4">
      <c r="Y7836" s="182" t="s">
        <v>13200</v>
      </c>
      <c r="Z7836" s="182">
        <v>1963</v>
      </c>
      <c r="AA7836" s="182">
        <v>606.28</v>
      </c>
      <c r="AB7836" s="182">
        <v>26</v>
      </c>
      <c r="AC7836" s="182">
        <v>2</v>
      </c>
      <c r="AD7836" s="182">
        <v>606.28</v>
      </c>
      <c r="AF7836" s="182" t="s">
        <v>2288</v>
      </c>
      <c r="AG7836" s="182" t="s">
        <v>17312</v>
      </c>
      <c r="AH7836" s="182" t="s">
        <v>2993</v>
      </c>
      <c r="AI7836" s="182" t="s">
        <v>17322</v>
      </c>
    </row>
    <row r="7837" spans="25:35" x14ac:dyDescent="0.4">
      <c r="Y7837" s="182" t="s">
        <v>13201</v>
      </c>
      <c r="Z7837" s="182">
        <v>1962</v>
      </c>
      <c r="AA7837" s="182">
        <v>1064.26</v>
      </c>
      <c r="AB7837" s="182">
        <v>35</v>
      </c>
      <c r="AC7837" s="182">
        <v>2</v>
      </c>
      <c r="AD7837" s="182">
        <v>626.05999999999995</v>
      </c>
      <c r="AF7837" s="182" t="s">
        <v>13191</v>
      </c>
      <c r="AG7837" s="182" t="s">
        <v>17312</v>
      </c>
      <c r="AH7837" s="182" t="s">
        <v>2993</v>
      </c>
      <c r="AI7837" s="182" t="s">
        <v>17320</v>
      </c>
    </row>
    <row r="7838" spans="25:35" x14ac:dyDescent="0.4">
      <c r="Y7838" s="182" t="s">
        <v>2291</v>
      </c>
      <c r="Z7838" s="182">
        <v>1939</v>
      </c>
      <c r="AA7838" s="182">
        <v>743.07</v>
      </c>
      <c r="AB7838" s="182">
        <v>23</v>
      </c>
      <c r="AC7838" s="182">
        <v>2</v>
      </c>
      <c r="AD7838" s="182">
        <v>403.67</v>
      </c>
      <c r="AF7838" s="182" t="s">
        <v>13192</v>
      </c>
      <c r="AG7838" s="182" t="s">
        <v>17312</v>
      </c>
      <c r="AH7838" s="182" t="s">
        <v>2993</v>
      </c>
      <c r="AI7838" s="182" t="s">
        <v>17042</v>
      </c>
    </row>
    <row r="7839" spans="25:35" x14ac:dyDescent="0.4">
      <c r="Y7839" s="182" t="s">
        <v>13203</v>
      </c>
      <c r="Z7839" s="182">
        <v>1961</v>
      </c>
      <c r="AA7839" s="182">
        <v>293.10000000000002</v>
      </c>
      <c r="AB7839" s="182">
        <v>11</v>
      </c>
      <c r="AC7839" s="182">
        <v>2</v>
      </c>
      <c r="AD7839" s="182">
        <v>188.1</v>
      </c>
      <c r="AF7839" s="182" t="s">
        <v>13194</v>
      </c>
      <c r="AG7839" s="182" t="s">
        <v>17312</v>
      </c>
      <c r="AH7839" s="182" t="s">
        <v>2993</v>
      </c>
      <c r="AI7839" s="182" t="s">
        <v>17042</v>
      </c>
    </row>
    <row r="7840" spans="25:35" x14ac:dyDescent="0.4">
      <c r="Y7840" s="182" t="s">
        <v>13205</v>
      </c>
      <c r="Z7840" s="182">
        <v>1917</v>
      </c>
      <c r="AA7840" s="182">
        <v>378</v>
      </c>
      <c r="AB7840" s="182">
        <v>20</v>
      </c>
      <c r="AC7840" s="182">
        <v>2</v>
      </c>
      <c r="AD7840" s="182">
        <v>375.8</v>
      </c>
      <c r="AF7840" s="182" t="s">
        <v>13196</v>
      </c>
      <c r="AG7840" s="182" t="s">
        <v>17312</v>
      </c>
      <c r="AH7840" s="182" t="s">
        <v>2993</v>
      </c>
      <c r="AI7840" s="182" t="s">
        <v>17322</v>
      </c>
    </row>
    <row r="7841" spans="25:35" x14ac:dyDescent="0.4">
      <c r="Y7841" s="182" t="s">
        <v>13206</v>
      </c>
      <c r="Z7841" s="182">
        <v>1981</v>
      </c>
      <c r="AA7841" s="182">
        <v>3333.91</v>
      </c>
      <c r="AB7841" s="182">
        <v>117</v>
      </c>
      <c r="AC7841" s="182">
        <v>5</v>
      </c>
      <c r="AD7841" s="182">
        <v>3333.91</v>
      </c>
      <c r="AF7841" s="182" t="s">
        <v>2289</v>
      </c>
      <c r="AG7841" s="182" t="s">
        <v>17327</v>
      </c>
      <c r="AH7841" s="182" t="s">
        <v>2993</v>
      </c>
      <c r="AI7841" s="182" t="s">
        <v>17042</v>
      </c>
    </row>
    <row r="7842" spans="25:35" x14ac:dyDescent="0.4">
      <c r="Y7842" s="182" t="s">
        <v>13207</v>
      </c>
      <c r="Z7842" s="182">
        <v>1989</v>
      </c>
      <c r="AA7842" s="182">
        <v>1256.7</v>
      </c>
      <c r="AB7842" s="182">
        <v>28</v>
      </c>
      <c r="AC7842" s="182">
        <v>2</v>
      </c>
      <c r="AD7842" s="182">
        <v>561</v>
      </c>
      <c r="AF7842" s="182" t="s">
        <v>2290</v>
      </c>
      <c r="AG7842" s="182" t="s">
        <v>17327</v>
      </c>
      <c r="AH7842" s="182" t="s">
        <v>2993</v>
      </c>
      <c r="AI7842" s="182" t="s">
        <v>17042</v>
      </c>
    </row>
    <row r="7843" spans="25:35" x14ac:dyDescent="0.4">
      <c r="Y7843" s="182" t="s">
        <v>13209</v>
      </c>
      <c r="Z7843" s="182">
        <v>1990</v>
      </c>
      <c r="AA7843" s="182">
        <v>1314.4</v>
      </c>
      <c r="AB7843" s="182">
        <v>31</v>
      </c>
      <c r="AC7843" s="182">
        <v>2</v>
      </c>
      <c r="AD7843" s="182">
        <v>564.29999999999995</v>
      </c>
      <c r="AF7843" s="182" t="s">
        <v>13199</v>
      </c>
      <c r="AG7843" s="182" t="s">
        <v>17327</v>
      </c>
      <c r="AH7843" s="182" t="s">
        <v>2993</v>
      </c>
      <c r="AI7843" s="182" t="s">
        <v>17040</v>
      </c>
    </row>
    <row r="7844" spans="25:35" x14ac:dyDescent="0.4">
      <c r="Y7844" s="182" t="s">
        <v>13210</v>
      </c>
      <c r="Z7844" s="182">
        <v>1970</v>
      </c>
      <c r="AA7844" s="182">
        <v>1261.3499999999999</v>
      </c>
      <c r="AB7844" s="182">
        <v>29</v>
      </c>
      <c r="AC7844" s="182">
        <v>2</v>
      </c>
      <c r="AD7844" s="182">
        <v>731.55</v>
      </c>
      <c r="AF7844" s="182" t="s">
        <v>13200</v>
      </c>
      <c r="AG7844" s="182" t="s">
        <v>17312</v>
      </c>
      <c r="AH7844" s="182" t="s">
        <v>2993</v>
      </c>
      <c r="AI7844" s="182" t="s">
        <v>17042</v>
      </c>
    </row>
    <row r="7845" spans="25:35" x14ac:dyDescent="0.4">
      <c r="Y7845" s="182" t="s">
        <v>379</v>
      </c>
      <c r="Z7845" s="182">
        <v>1969</v>
      </c>
      <c r="AA7845" s="182">
        <v>1272.69</v>
      </c>
      <c r="AB7845" s="182">
        <v>36</v>
      </c>
      <c r="AC7845" s="182">
        <v>2</v>
      </c>
      <c r="AD7845" s="182">
        <v>745.69</v>
      </c>
      <c r="AF7845" s="182" t="s">
        <v>13201</v>
      </c>
      <c r="AG7845" s="182" t="s">
        <v>17312</v>
      </c>
      <c r="AH7845" s="182" t="s">
        <v>2993</v>
      </c>
      <c r="AI7845" s="182" t="s">
        <v>17042</v>
      </c>
    </row>
    <row r="7846" spans="25:35" x14ac:dyDescent="0.4">
      <c r="Y7846" s="182" t="s">
        <v>375</v>
      </c>
      <c r="Z7846" s="182">
        <v>1978</v>
      </c>
      <c r="AA7846" s="182">
        <v>5759</v>
      </c>
      <c r="AB7846" s="182">
        <v>128</v>
      </c>
      <c r="AC7846" s="182">
        <v>5</v>
      </c>
      <c r="AD7846" s="182">
        <v>3766</v>
      </c>
      <c r="AF7846" s="182" t="s">
        <v>2291</v>
      </c>
      <c r="AG7846" s="182" t="s">
        <v>17327</v>
      </c>
      <c r="AH7846" s="182" t="s">
        <v>2993</v>
      </c>
      <c r="AI7846" s="182" t="s">
        <v>17042</v>
      </c>
    </row>
    <row r="7847" spans="25:35" x14ac:dyDescent="0.4">
      <c r="Y7847" s="182" t="s">
        <v>13211</v>
      </c>
      <c r="Z7847" s="182">
        <v>1985</v>
      </c>
      <c r="AA7847" s="182">
        <v>5120.8999999999996</v>
      </c>
      <c r="AB7847" s="182">
        <v>141</v>
      </c>
      <c r="AC7847" s="182">
        <v>5</v>
      </c>
      <c r="AD7847" s="182">
        <v>3210.9</v>
      </c>
      <c r="AF7847" s="182" t="s">
        <v>13203</v>
      </c>
      <c r="AG7847" s="182" t="s">
        <v>17327</v>
      </c>
      <c r="AH7847" s="182" t="s">
        <v>2993</v>
      </c>
      <c r="AI7847" s="182" t="s">
        <v>17040</v>
      </c>
    </row>
    <row r="7848" spans="25:35" x14ac:dyDescent="0.4">
      <c r="Y7848" s="182" t="s">
        <v>13213</v>
      </c>
      <c r="Z7848" s="182">
        <v>1986</v>
      </c>
      <c r="AA7848" s="182">
        <v>7008.6</v>
      </c>
      <c r="AB7848" s="182">
        <v>152</v>
      </c>
      <c r="AC7848" s="182">
        <v>5</v>
      </c>
      <c r="AD7848" s="182">
        <v>3677.1</v>
      </c>
      <c r="AF7848" s="182" t="s">
        <v>13205</v>
      </c>
      <c r="AG7848" s="182" t="s">
        <v>17327</v>
      </c>
      <c r="AH7848" s="182" t="s">
        <v>2993</v>
      </c>
      <c r="AI7848" s="182" t="s">
        <v>17040</v>
      </c>
    </row>
    <row r="7849" spans="25:35" x14ac:dyDescent="0.4">
      <c r="Y7849" s="182" t="s">
        <v>13215</v>
      </c>
      <c r="Z7849" s="182">
        <v>1990</v>
      </c>
      <c r="AA7849" s="182">
        <v>6696.62</v>
      </c>
      <c r="AB7849" s="182">
        <v>158</v>
      </c>
      <c r="AC7849" s="182">
        <v>5</v>
      </c>
      <c r="AD7849" s="182">
        <v>3567.6</v>
      </c>
      <c r="AF7849" s="182" t="s">
        <v>13206</v>
      </c>
      <c r="AG7849" s="182" t="s">
        <v>17319</v>
      </c>
      <c r="AH7849" s="182" t="s">
        <v>2993</v>
      </c>
      <c r="AI7849" s="182" t="s">
        <v>17315</v>
      </c>
    </row>
    <row r="7850" spans="25:35" x14ac:dyDescent="0.4">
      <c r="Y7850" s="182" t="s">
        <v>2292</v>
      </c>
      <c r="Z7850" s="182">
        <v>1975</v>
      </c>
      <c r="AA7850" s="182">
        <v>2122.3000000000002</v>
      </c>
      <c r="AB7850" s="182">
        <v>56</v>
      </c>
      <c r="AC7850" s="182">
        <v>3</v>
      </c>
      <c r="AD7850" s="182">
        <v>1061.7</v>
      </c>
      <c r="AF7850" s="182" t="s">
        <v>13207</v>
      </c>
      <c r="AG7850" s="182" t="s">
        <v>17319</v>
      </c>
      <c r="AH7850" s="182" t="s">
        <v>2993</v>
      </c>
      <c r="AI7850" s="182" t="s">
        <v>17042</v>
      </c>
    </row>
    <row r="7851" spans="25:35" x14ac:dyDescent="0.4">
      <c r="Y7851" s="182" t="s">
        <v>13217</v>
      </c>
      <c r="Z7851" s="182">
        <v>1977</v>
      </c>
      <c r="AA7851" s="182">
        <v>1063.7</v>
      </c>
      <c r="AB7851" s="182">
        <v>34</v>
      </c>
      <c r="AC7851" s="182">
        <v>2</v>
      </c>
      <c r="AD7851" s="182">
        <v>938.3</v>
      </c>
      <c r="AF7851" s="182" t="s">
        <v>13209</v>
      </c>
      <c r="AG7851" s="182" t="s">
        <v>17319</v>
      </c>
      <c r="AH7851" s="182" t="s">
        <v>2993</v>
      </c>
      <c r="AI7851" s="182" t="s">
        <v>17042</v>
      </c>
    </row>
    <row r="7852" spans="25:35" x14ac:dyDescent="0.4">
      <c r="Y7852" s="182" t="s">
        <v>13218</v>
      </c>
      <c r="Z7852" s="182">
        <v>1934</v>
      </c>
      <c r="AA7852" s="182">
        <v>1551.2</v>
      </c>
      <c r="AB7852" s="182">
        <v>32</v>
      </c>
      <c r="AC7852" s="182">
        <v>2</v>
      </c>
      <c r="AD7852" s="182">
        <v>874</v>
      </c>
      <c r="AF7852" s="182" t="s">
        <v>13210</v>
      </c>
      <c r="AG7852" s="182" t="s">
        <v>17312</v>
      </c>
      <c r="AH7852" s="182" t="s">
        <v>2993</v>
      </c>
      <c r="AI7852" s="182" t="s">
        <v>17042</v>
      </c>
    </row>
    <row r="7853" spans="25:35" x14ac:dyDescent="0.4">
      <c r="Y7853" s="182" t="s">
        <v>13220</v>
      </c>
      <c r="Z7853" s="182">
        <v>1935</v>
      </c>
      <c r="AA7853" s="182">
        <v>670.1</v>
      </c>
      <c r="AB7853" s="182">
        <v>28</v>
      </c>
      <c r="AC7853" s="182">
        <v>2</v>
      </c>
      <c r="AD7853" s="182">
        <v>395.4</v>
      </c>
      <c r="AF7853" s="182" t="s">
        <v>379</v>
      </c>
      <c r="AG7853" s="182" t="s">
        <v>17312</v>
      </c>
      <c r="AH7853" s="182" t="s">
        <v>2993</v>
      </c>
      <c r="AI7853" s="182" t="s">
        <v>17042</v>
      </c>
    </row>
    <row r="7854" spans="25:35" x14ac:dyDescent="0.4">
      <c r="Y7854" s="182" t="s">
        <v>13221</v>
      </c>
      <c r="Z7854" s="182">
        <v>1993</v>
      </c>
      <c r="AA7854" s="182">
        <v>1022.5</v>
      </c>
      <c r="AB7854" s="182">
        <v>33</v>
      </c>
      <c r="AC7854" s="182">
        <v>2</v>
      </c>
      <c r="AD7854" s="182">
        <v>666.8</v>
      </c>
      <c r="AF7854" s="182" t="s">
        <v>375</v>
      </c>
      <c r="AG7854" s="182" t="s">
        <v>17312</v>
      </c>
      <c r="AH7854" s="182" t="s">
        <v>2993</v>
      </c>
      <c r="AI7854" s="182" t="s">
        <v>17315</v>
      </c>
    </row>
    <row r="7855" spans="25:35" x14ac:dyDescent="0.4">
      <c r="Y7855" s="182" t="s">
        <v>13222</v>
      </c>
      <c r="Z7855" s="182">
        <v>1993</v>
      </c>
      <c r="AA7855" s="182">
        <v>1022.5</v>
      </c>
      <c r="AB7855" s="182">
        <v>31</v>
      </c>
      <c r="AC7855" s="182">
        <v>2</v>
      </c>
      <c r="AD7855" s="182">
        <v>664.8</v>
      </c>
      <c r="AF7855" s="182" t="s">
        <v>13211</v>
      </c>
      <c r="AG7855" s="182" t="s">
        <v>17312</v>
      </c>
      <c r="AH7855" s="182" t="s">
        <v>2993</v>
      </c>
      <c r="AI7855" s="182" t="s">
        <v>17315</v>
      </c>
    </row>
    <row r="7856" spans="25:35" x14ac:dyDescent="0.4">
      <c r="Y7856" s="182" t="s">
        <v>13223</v>
      </c>
      <c r="Z7856" s="182">
        <v>1980</v>
      </c>
      <c r="AA7856" s="182">
        <v>3338.7</v>
      </c>
      <c r="AB7856" s="182">
        <v>72</v>
      </c>
      <c r="AC7856" s="182">
        <v>3</v>
      </c>
      <c r="AD7856" s="182">
        <v>1861.4</v>
      </c>
      <c r="AF7856" s="182" t="s">
        <v>13213</v>
      </c>
      <c r="AG7856" s="182" t="s">
        <v>17312</v>
      </c>
      <c r="AH7856" s="182" t="s">
        <v>2993</v>
      </c>
      <c r="AI7856" s="182" t="s">
        <v>17320</v>
      </c>
    </row>
    <row r="7857" spans="25:35" x14ac:dyDescent="0.4">
      <c r="Y7857" s="182" t="s">
        <v>13225</v>
      </c>
      <c r="Z7857" s="182">
        <v>1988</v>
      </c>
      <c r="AA7857" s="182">
        <v>1984.71</v>
      </c>
      <c r="AB7857" s="182">
        <v>85</v>
      </c>
      <c r="AC7857" s="182">
        <v>3</v>
      </c>
      <c r="AD7857" s="182">
        <v>1839.2099999999998</v>
      </c>
      <c r="AF7857" s="182" t="s">
        <v>13215</v>
      </c>
      <c r="AG7857" s="182" t="s">
        <v>17312</v>
      </c>
      <c r="AH7857" s="182" t="s">
        <v>2993</v>
      </c>
      <c r="AI7857" s="182" t="s">
        <v>17320</v>
      </c>
    </row>
    <row r="7858" spans="25:35" x14ac:dyDescent="0.4">
      <c r="Y7858" s="182" t="s">
        <v>13227</v>
      </c>
      <c r="Z7858" s="182">
        <v>1990</v>
      </c>
      <c r="AA7858" s="182">
        <v>2409.5</v>
      </c>
      <c r="AB7858" s="182">
        <v>66</v>
      </c>
      <c r="AC7858" s="182">
        <v>5</v>
      </c>
      <c r="AD7858" s="182">
        <v>1253.7</v>
      </c>
      <c r="AF7858" s="182" t="s">
        <v>2292</v>
      </c>
      <c r="AG7858" s="182" t="s">
        <v>17312</v>
      </c>
      <c r="AH7858" s="182" t="s">
        <v>2993</v>
      </c>
      <c r="AI7858" s="182" t="s">
        <v>17042</v>
      </c>
    </row>
    <row r="7859" spans="25:35" x14ac:dyDescent="0.4">
      <c r="Y7859" s="182" t="s">
        <v>13228</v>
      </c>
      <c r="Z7859" s="182">
        <v>1988</v>
      </c>
      <c r="AA7859" s="182">
        <v>2414.6</v>
      </c>
      <c r="AB7859" s="182">
        <v>50</v>
      </c>
      <c r="AC7859" s="182">
        <v>5</v>
      </c>
      <c r="AD7859" s="182">
        <v>1258.8</v>
      </c>
      <c r="AF7859" s="182" t="s">
        <v>13217</v>
      </c>
      <c r="AG7859" s="182" t="s">
        <v>17312</v>
      </c>
      <c r="AH7859" s="182" t="s">
        <v>2993</v>
      </c>
      <c r="AI7859" s="182" t="s">
        <v>17322</v>
      </c>
    </row>
    <row r="7860" spans="25:35" x14ac:dyDescent="0.4">
      <c r="Y7860" s="182" t="s">
        <v>13229</v>
      </c>
      <c r="Z7860" s="182">
        <v>2014</v>
      </c>
      <c r="AA7860" s="182">
        <v>3278.48</v>
      </c>
      <c r="AB7860" s="182">
        <v>79</v>
      </c>
      <c r="AC7860" s="182">
        <v>3</v>
      </c>
      <c r="AD7860" s="182">
        <v>1611.6</v>
      </c>
      <c r="AF7860" s="182" t="s">
        <v>13218</v>
      </c>
      <c r="AG7860" s="182" t="s">
        <v>17312</v>
      </c>
      <c r="AH7860" s="182" t="s">
        <v>2993</v>
      </c>
      <c r="AI7860" s="182" t="s">
        <v>17322</v>
      </c>
    </row>
    <row r="7861" spans="25:35" x14ac:dyDescent="0.4">
      <c r="Y7861" s="182" t="s">
        <v>13230</v>
      </c>
      <c r="Z7861" s="182">
        <v>1987</v>
      </c>
      <c r="AA7861" s="182">
        <v>2423.4</v>
      </c>
      <c r="AB7861" s="182">
        <v>62</v>
      </c>
      <c r="AC7861" s="182">
        <v>5</v>
      </c>
      <c r="AD7861" s="182">
        <v>1267.5999999999999</v>
      </c>
      <c r="AF7861" s="182" t="s">
        <v>13220</v>
      </c>
      <c r="AG7861" s="182" t="s">
        <v>17327</v>
      </c>
      <c r="AH7861" s="182" t="s">
        <v>2993</v>
      </c>
      <c r="AI7861" s="182" t="s">
        <v>17042</v>
      </c>
    </row>
    <row r="7862" spans="25:35" x14ac:dyDescent="0.4">
      <c r="Y7862" s="182" t="s">
        <v>13231</v>
      </c>
      <c r="Z7862" s="182">
        <v>2011</v>
      </c>
      <c r="AA7862" s="182">
        <v>2558.4</v>
      </c>
      <c r="AB7862" s="182">
        <v>67</v>
      </c>
      <c r="AC7862" s="182">
        <v>3</v>
      </c>
      <c r="AD7862" s="182">
        <v>1297.3</v>
      </c>
      <c r="AF7862" s="182" t="s">
        <v>13221</v>
      </c>
      <c r="AG7862" s="182" t="s">
        <v>17319</v>
      </c>
      <c r="AH7862" s="182" t="s">
        <v>2993</v>
      </c>
      <c r="AI7862" s="182" t="s">
        <v>17042</v>
      </c>
    </row>
    <row r="7863" spans="25:35" x14ac:dyDescent="0.4">
      <c r="Y7863" s="182" t="s">
        <v>13233</v>
      </c>
      <c r="Z7863" s="182">
        <v>1967</v>
      </c>
      <c r="AA7863" s="182">
        <v>1204.93</v>
      </c>
      <c r="AB7863" s="182">
        <v>31</v>
      </c>
      <c r="AC7863" s="182">
        <v>2</v>
      </c>
      <c r="AD7863" s="182">
        <v>711.53</v>
      </c>
      <c r="AF7863" s="182" t="s">
        <v>13222</v>
      </c>
      <c r="AG7863" s="182" t="s">
        <v>17319</v>
      </c>
      <c r="AH7863" s="182" t="s">
        <v>2993</v>
      </c>
      <c r="AI7863" s="182" t="s">
        <v>17042</v>
      </c>
    </row>
    <row r="7864" spans="25:35" x14ac:dyDescent="0.4">
      <c r="Y7864" s="182" t="s">
        <v>13234</v>
      </c>
      <c r="Z7864" s="182">
        <v>1979</v>
      </c>
      <c r="AA7864" s="182">
        <v>1466.9</v>
      </c>
      <c r="AB7864" s="182">
        <v>38</v>
      </c>
      <c r="AC7864" s="182">
        <v>2</v>
      </c>
      <c r="AD7864" s="182">
        <v>868</v>
      </c>
      <c r="AF7864" s="182" t="s">
        <v>13223</v>
      </c>
      <c r="AG7864" s="182" t="s">
        <v>17312</v>
      </c>
      <c r="AH7864" s="182" t="s">
        <v>2993</v>
      </c>
      <c r="AI7864" s="182" t="s">
        <v>17322</v>
      </c>
    </row>
    <row r="7865" spans="25:35" x14ac:dyDescent="0.4">
      <c r="Y7865" s="182" t="s">
        <v>2293</v>
      </c>
      <c r="Z7865" s="182">
        <v>1983</v>
      </c>
      <c r="AA7865" s="182">
        <v>1630.1</v>
      </c>
      <c r="AB7865" s="182">
        <v>48</v>
      </c>
      <c r="AC7865" s="182">
        <v>2</v>
      </c>
      <c r="AD7865" s="182">
        <v>919.3</v>
      </c>
      <c r="AF7865" s="182" t="s">
        <v>13225</v>
      </c>
      <c r="AG7865" s="182" t="s">
        <v>17312</v>
      </c>
      <c r="AH7865" s="182" t="s">
        <v>2993</v>
      </c>
      <c r="AI7865" s="182" t="s">
        <v>17322</v>
      </c>
    </row>
    <row r="7866" spans="25:35" x14ac:dyDescent="0.4">
      <c r="Y7866" s="182" t="s">
        <v>13236</v>
      </c>
      <c r="Z7866" s="182">
        <v>1968</v>
      </c>
      <c r="AA7866" s="182">
        <v>893.5</v>
      </c>
      <c r="AB7866" s="182">
        <v>28</v>
      </c>
      <c r="AC7866" s="182">
        <v>2</v>
      </c>
      <c r="AD7866" s="182">
        <v>889.62</v>
      </c>
      <c r="AF7866" s="182" t="s">
        <v>13227</v>
      </c>
      <c r="AG7866" s="182" t="s">
        <v>17312</v>
      </c>
      <c r="AH7866" s="182" t="s">
        <v>2993</v>
      </c>
      <c r="AI7866" s="182" t="s">
        <v>17042</v>
      </c>
    </row>
    <row r="7867" spans="25:35" x14ac:dyDescent="0.4">
      <c r="Y7867" s="182" t="s">
        <v>13237</v>
      </c>
      <c r="Z7867" s="182">
        <v>1979</v>
      </c>
      <c r="AA7867" s="182">
        <v>1432</v>
      </c>
      <c r="AB7867" s="182">
        <v>34</v>
      </c>
      <c r="AC7867" s="182">
        <v>2</v>
      </c>
      <c r="AD7867" s="182">
        <v>822.7</v>
      </c>
      <c r="AF7867" s="182" t="s">
        <v>13228</v>
      </c>
      <c r="AG7867" s="182" t="s">
        <v>17312</v>
      </c>
      <c r="AH7867" s="182" t="s">
        <v>2993</v>
      </c>
      <c r="AI7867" s="182" t="s">
        <v>17042</v>
      </c>
    </row>
    <row r="7868" spans="25:35" x14ac:dyDescent="0.4">
      <c r="Y7868" s="182" t="s">
        <v>13238</v>
      </c>
      <c r="Z7868" s="182">
        <v>1966</v>
      </c>
      <c r="AA7868" s="182">
        <v>675.5</v>
      </c>
      <c r="AB7868" s="182">
        <v>34</v>
      </c>
      <c r="AC7868" s="182">
        <v>2</v>
      </c>
      <c r="AD7868" s="182">
        <v>624.1</v>
      </c>
      <c r="AF7868" s="182" t="s">
        <v>13229</v>
      </c>
      <c r="AG7868" s="182" t="s">
        <v>17312</v>
      </c>
      <c r="AH7868" s="182" t="s">
        <v>2993</v>
      </c>
      <c r="AI7868" s="182" t="s">
        <v>17042</v>
      </c>
    </row>
    <row r="7869" spans="25:35" x14ac:dyDescent="0.4">
      <c r="Y7869" s="182" t="s">
        <v>13239</v>
      </c>
      <c r="Z7869" s="182">
        <v>1994</v>
      </c>
      <c r="AA7869" s="182">
        <v>5178.8</v>
      </c>
      <c r="AB7869" s="182">
        <v>108</v>
      </c>
      <c r="AC7869" s="182">
        <v>5</v>
      </c>
      <c r="AD7869" s="182">
        <v>3308.6</v>
      </c>
      <c r="AF7869" s="182" t="s">
        <v>13230</v>
      </c>
      <c r="AG7869" s="182" t="s">
        <v>17312</v>
      </c>
      <c r="AH7869" s="182" t="s">
        <v>2993</v>
      </c>
      <c r="AI7869" s="182" t="s">
        <v>17042</v>
      </c>
    </row>
    <row r="7870" spans="25:35" x14ac:dyDescent="0.4">
      <c r="Y7870" s="182" t="s">
        <v>13241</v>
      </c>
      <c r="Z7870" s="182">
        <v>1982</v>
      </c>
      <c r="AA7870" s="182">
        <v>5021.7</v>
      </c>
      <c r="AB7870" s="182">
        <v>101</v>
      </c>
      <c r="AC7870" s="182">
        <v>5</v>
      </c>
      <c r="AD7870" s="182">
        <v>3153.7</v>
      </c>
      <c r="AF7870" s="182" t="s">
        <v>13231</v>
      </c>
      <c r="AG7870" s="182" t="s">
        <v>17398</v>
      </c>
      <c r="AH7870" s="182" t="s">
        <v>2993</v>
      </c>
      <c r="AI7870" s="182" t="s">
        <v>17322</v>
      </c>
    </row>
    <row r="7871" spans="25:35" x14ac:dyDescent="0.4">
      <c r="Y7871" s="182" t="s">
        <v>13242</v>
      </c>
      <c r="Z7871" s="182">
        <v>1959</v>
      </c>
      <c r="AA7871" s="182">
        <v>389.9</v>
      </c>
      <c r="AB7871" s="182">
        <v>22</v>
      </c>
      <c r="AC7871" s="182">
        <v>2</v>
      </c>
      <c r="AD7871" s="182">
        <v>389.9</v>
      </c>
      <c r="AF7871" s="182" t="s">
        <v>13233</v>
      </c>
      <c r="AG7871" s="182" t="s">
        <v>17312</v>
      </c>
      <c r="AH7871" s="182" t="s">
        <v>2993</v>
      </c>
      <c r="AI7871" s="182" t="s">
        <v>17042</v>
      </c>
    </row>
    <row r="7872" spans="25:35" x14ac:dyDescent="0.4">
      <c r="Y7872" s="182" t="s">
        <v>13243</v>
      </c>
      <c r="Z7872" s="182">
        <v>1970</v>
      </c>
      <c r="AA7872" s="182">
        <v>2122.8000000000002</v>
      </c>
      <c r="AB7872" s="182">
        <v>151</v>
      </c>
      <c r="AC7872" s="182">
        <v>5</v>
      </c>
      <c r="AD7872" s="182">
        <v>1329.8</v>
      </c>
      <c r="AF7872" s="182" t="s">
        <v>13234</v>
      </c>
      <c r="AG7872" s="182" t="s">
        <v>17312</v>
      </c>
      <c r="AH7872" s="182" t="s">
        <v>2993</v>
      </c>
      <c r="AI7872" s="182" t="s">
        <v>17322</v>
      </c>
    </row>
    <row r="7873" spans="25:35" x14ac:dyDescent="0.4">
      <c r="Y7873" s="182" t="s">
        <v>13244</v>
      </c>
      <c r="Z7873" s="182">
        <v>1960</v>
      </c>
      <c r="AA7873" s="182">
        <v>495.28</v>
      </c>
      <c r="AB7873" s="182">
        <v>13</v>
      </c>
      <c r="AC7873" s="182">
        <v>2</v>
      </c>
      <c r="AD7873" s="182">
        <v>275.10000000000002</v>
      </c>
      <c r="AF7873" s="182" t="s">
        <v>2293</v>
      </c>
      <c r="AG7873" s="182" t="s">
        <v>17312</v>
      </c>
      <c r="AH7873" s="182" t="s">
        <v>2993</v>
      </c>
      <c r="AI7873" s="182" t="s">
        <v>17322</v>
      </c>
    </row>
    <row r="7874" spans="25:35" x14ac:dyDescent="0.4">
      <c r="Y7874" s="182" t="s">
        <v>2294</v>
      </c>
      <c r="Z7874" s="182">
        <v>1971</v>
      </c>
      <c r="AA7874" s="182">
        <v>2758.55</v>
      </c>
      <c r="AB7874" s="182">
        <v>65</v>
      </c>
      <c r="AC7874" s="182">
        <v>5</v>
      </c>
      <c r="AD7874" s="182">
        <v>1764.6</v>
      </c>
      <c r="AF7874" s="182" t="s">
        <v>13236</v>
      </c>
      <c r="AG7874" s="182" t="s">
        <v>17312</v>
      </c>
      <c r="AH7874" s="182" t="s">
        <v>2993</v>
      </c>
      <c r="AI7874" s="182" t="s">
        <v>17322</v>
      </c>
    </row>
    <row r="7875" spans="25:35" x14ac:dyDescent="0.4">
      <c r="Y7875" s="182" t="s">
        <v>13246</v>
      </c>
      <c r="Z7875" s="182">
        <v>1968</v>
      </c>
      <c r="AA7875" s="182">
        <v>5004.53</v>
      </c>
      <c r="AB7875" s="182">
        <v>137</v>
      </c>
      <c r="AC7875" s="182">
        <v>5</v>
      </c>
      <c r="AD7875" s="182">
        <v>3166.58</v>
      </c>
      <c r="AF7875" s="182" t="s">
        <v>13237</v>
      </c>
      <c r="AG7875" s="182" t="s">
        <v>17312</v>
      </c>
      <c r="AH7875" s="182" t="s">
        <v>2993</v>
      </c>
      <c r="AI7875" s="182" t="s">
        <v>17322</v>
      </c>
    </row>
    <row r="7876" spans="25:35" x14ac:dyDescent="0.4">
      <c r="Y7876" s="182" t="s">
        <v>13247</v>
      </c>
      <c r="Z7876" s="182">
        <v>1975</v>
      </c>
      <c r="AA7876" s="182">
        <v>1022.5</v>
      </c>
      <c r="AB7876" s="182">
        <v>42</v>
      </c>
      <c r="AC7876" s="182">
        <v>2</v>
      </c>
      <c r="AD7876" s="182">
        <v>908.5</v>
      </c>
      <c r="AF7876" s="182" t="s">
        <v>13238</v>
      </c>
      <c r="AG7876" s="182" t="s">
        <v>17312</v>
      </c>
      <c r="AH7876" s="182" t="s">
        <v>2993</v>
      </c>
      <c r="AI7876" s="182" t="s">
        <v>17042</v>
      </c>
    </row>
    <row r="7877" spans="25:35" x14ac:dyDescent="0.4">
      <c r="Y7877" s="182" t="s">
        <v>13248</v>
      </c>
      <c r="Z7877" s="182">
        <v>1976</v>
      </c>
      <c r="AA7877" s="182">
        <v>784.14</v>
      </c>
      <c r="AB7877" s="182">
        <v>41</v>
      </c>
      <c r="AC7877" s="182">
        <v>2</v>
      </c>
      <c r="AD7877" s="182">
        <v>724.3</v>
      </c>
      <c r="AF7877" s="182" t="s">
        <v>13239</v>
      </c>
      <c r="AG7877" s="182" t="s">
        <v>17319</v>
      </c>
      <c r="AH7877" s="182" t="s">
        <v>2993</v>
      </c>
      <c r="AI7877" s="182" t="s">
        <v>17322</v>
      </c>
    </row>
    <row r="7878" spans="25:35" x14ac:dyDescent="0.4">
      <c r="Y7878" s="182" t="s">
        <v>2295</v>
      </c>
      <c r="Z7878" s="182">
        <v>1971</v>
      </c>
      <c r="AA7878" s="182">
        <v>795.26</v>
      </c>
      <c r="AB7878" s="182">
        <v>36</v>
      </c>
      <c r="AC7878" s="182">
        <v>2</v>
      </c>
      <c r="AD7878" s="182">
        <v>734.6</v>
      </c>
      <c r="AF7878" s="182" t="s">
        <v>13241</v>
      </c>
      <c r="AG7878" s="182" t="s">
        <v>17319</v>
      </c>
      <c r="AH7878" s="182" t="s">
        <v>2993</v>
      </c>
      <c r="AI7878" s="182" t="s">
        <v>17315</v>
      </c>
    </row>
    <row r="7879" spans="25:35" x14ac:dyDescent="0.4">
      <c r="Y7879" s="182" t="s">
        <v>13249</v>
      </c>
      <c r="Z7879" s="182">
        <v>1990</v>
      </c>
      <c r="AA7879" s="182">
        <v>640.9</v>
      </c>
      <c r="AB7879" s="182">
        <v>33</v>
      </c>
      <c r="AC7879" s="182">
        <v>2</v>
      </c>
      <c r="AD7879" s="182">
        <v>580.1</v>
      </c>
      <c r="AF7879" s="182" t="s">
        <v>13242</v>
      </c>
      <c r="AG7879" s="182" t="s">
        <v>17327</v>
      </c>
      <c r="AH7879" s="182" t="s">
        <v>2993</v>
      </c>
      <c r="AI7879" s="182" t="s">
        <v>17040</v>
      </c>
    </row>
    <row r="7880" spans="25:35" x14ac:dyDescent="0.4">
      <c r="Y7880" s="182" t="s">
        <v>2296</v>
      </c>
      <c r="Z7880" s="182">
        <v>1985</v>
      </c>
      <c r="AA7880" s="182">
        <v>4091.9</v>
      </c>
      <c r="AB7880" s="182">
        <v>119</v>
      </c>
      <c r="AC7880" s="182">
        <v>5</v>
      </c>
      <c r="AD7880" s="182">
        <v>2619.4</v>
      </c>
      <c r="AF7880" s="182" t="s">
        <v>13243</v>
      </c>
      <c r="AG7880" s="182" t="s">
        <v>17312</v>
      </c>
      <c r="AH7880" s="182" t="s">
        <v>2993</v>
      </c>
      <c r="AI7880" s="182" t="s">
        <v>17042</v>
      </c>
    </row>
    <row r="7881" spans="25:35" x14ac:dyDescent="0.4">
      <c r="Y7881" s="182" t="s">
        <v>2297</v>
      </c>
      <c r="Z7881" s="182">
        <v>1983</v>
      </c>
      <c r="AA7881" s="182">
        <v>639.1</v>
      </c>
      <c r="AB7881" s="182">
        <v>21</v>
      </c>
      <c r="AC7881" s="182">
        <v>2</v>
      </c>
      <c r="AD7881" s="182">
        <v>558</v>
      </c>
      <c r="AF7881" s="182" t="s">
        <v>13244</v>
      </c>
      <c r="AG7881" s="182" t="s">
        <v>17312</v>
      </c>
      <c r="AH7881" s="182" t="s">
        <v>2993</v>
      </c>
      <c r="AI7881" s="182" t="s">
        <v>17040</v>
      </c>
    </row>
    <row r="7882" spans="25:35" x14ac:dyDescent="0.4">
      <c r="Y7882" s="182" t="s">
        <v>2298</v>
      </c>
      <c r="Z7882" s="182">
        <v>1983</v>
      </c>
      <c r="AA7882" s="182">
        <v>647.5</v>
      </c>
      <c r="AB7882" s="182">
        <v>31</v>
      </c>
      <c r="AC7882" s="182">
        <v>2</v>
      </c>
      <c r="AD7882" s="182">
        <v>566.4</v>
      </c>
      <c r="AF7882" s="182" t="s">
        <v>2294</v>
      </c>
      <c r="AG7882" s="182" t="s">
        <v>17312</v>
      </c>
      <c r="AH7882" s="182" t="s">
        <v>2993</v>
      </c>
      <c r="AI7882" s="182" t="s">
        <v>17042</v>
      </c>
    </row>
    <row r="7883" spans="25:35" x14ac:dyDescent="0.4">
      <c r="Y7883" s="182" t="s">
        <v>13252</v>
      </c>
      <c r="Z7883" s="182">
        <v>1964</v>
      </c>
      <c r="AA7883" s="182">
        <v>327.60000000000002</v>
      </c>
      <c r="AB7883" s="182">
        <v>21</v>
      </c>
      <c r="AC7883" s="182">
        <v>2</v>
      </c>
      <c r="AD7883" s="182">
        <v>295.2</v>
      </c>
      <c r="AF7883" s="182" t="s">
        <v>13246</v>
      </c>
      <c r="AG7883" s="182" t="s">
        <v>17312</v>
      </c>
      <c r="AH7883" s="182" t="s">
        <v>2993</v>
      </c>
      <c r="AI7883" s="182" t="s">
        <v>17315</v>
      </c>
    </row>
    <row r="7884" spans="25:35" x14ac:dyDescent="0.4">
      <c r="Y7884" s="182" t="s">
        <v>13253</v>
      </c>
      <c r="Z7884" s="182">
        <v>1972</v>
      </c>
      <c r="AA7884" s="182">
        <v>1759</v>
      </c>
      <c r="AB7884" s="182">
        <v>34</v>
      </c>
      <c r="AC7884" s="182">
        <v>2</v>
      </c>
      <c r="AD7884" s="182">
        <v>778.1</v>
      </c>
      <c r="AF7884" s="182" t="s">
        <v>13247</v>
      </c>
      <c r="AG7884" s="182" t="s">
        <v>17312</v>
      </c>
      <c r="AH7884" s="182" t="s">
        <v>2993</v>
      </c>
      <c r="AI7884" s="182" t="s">
        <v>17042</v>
      </c>
    </row>
    <row r="7885" spans="25:35" x14ac:dyDescent="0.4">
      <c r="Y7885" s="182" t="s">
        <v>13254</v>
      </c>
      <c r="Z7885" s="182">
        <v>1964</v>
      </c>
      <c r="AA7885" s="182">
        <v>301.60000000000002</v>
      </c>
      <c r="AB7885" s="182">
        <v>21</v>
      </c>
      <c r="AC7885" s="182">
        <v>2</v>
      </c>
      <c r="AD7885" s="182">
        <v>265.2</v>
      </c>
      <c r="AF7885" s="182" t="s">
        <v>13248</v>
      </c>
      <c r="AG7885" s="182" t="s">
        <v>17312</v>
      </c>
      <c r="AH7885" s="182" t="s">
        <v>2993</v>
      </c>
      <c r="AI7885" s="182" t="s">
        <v>17040</v>
      </c>
    </row>
    <row r="7886" spans="25:35" x14ac:dyDescent="0.4">
      <c r="Y7886" s="182" t="s">
        <v>13255</v>
      </c>
      <c r="Z7886" s="182">
        <v>1983</v>
      </c>
      <c r="AA7886" s="182">
        <v>775.4</v>
      </c>
      <c r="AB7886" s="182">
        <v>29</v>
      </c>
      <c r="AC7886" s="182">
        <v>2</v>
      </c>
      <c r="AD7886" s="182">
        <v>717.5</v>
      </c>
      <c r="AF7886" s="182" t="s">
        <v>2295</v>
      </c>
      <c r="AG7886" s="182" t="s">
        <v>17312</v>
      </c>
      <c r="AH7886" s="182" t="s">
        <v>2993</v>
      </c>
      <c r="AI7886" s="182" t="s">
        <v>17042</v>
      </c>
    </row>
    <row r="7887" spans="25:35" x14ac:dyDescent="0.4">
      <c r="Y7887" s="182" t="s">
        <v>13256</v>
      </c>
      <c r="Z7887" s="182">
        <v>1971</v>
      </c>
      <c r="AA7887" s="182">
        <v>765.85</v>
      </c>
      <c r="AB7887" s="182">
        <v>39</v>
      </c>
      <c r="AC7887" s="182">
        <v>2</v>
      </c>
      <c r="AD7887" s="182">
        <v>685.5</v>
      </c>
      <c r="AF7887" s="182" t="s">
        <v>13249</v>
      </c>
      <c r="AG7887" s="182" t="s">
        <v>17312</v>
      </c>
      <c r="AH7887" s="182" t="s">
        <v>2993</v>
      </c>
      <c r="AI7887" s="182" t="s">
        <v>17042</v>
      </c>
    </row>
    <row r="7888" spans="25:35" x14ac:dyDescent="0.4">
      <c r="Y7888" s="182" t="s">
        <v>13257</v>
      </c>
      <c r="Z7888" s="182">
        <v>1978</v>
      </c>
      <c r="AA7888" s="182">
        <v>454</v>
      </c>
      <c r="AB7888" s="182">
        <v>16</v>
      </c>
      <c r="AC7888" s="182">
        <v>2</v>
      </c>
      <c r="AD7888" s="182">
        <v>408.4</v>
      </c>
      <c r="AF7888" s="182" t="s">
        <v>2296</v>
      </c>
      <c r="AG7888" s="182" t="s">
        <v>17312</v>
      </c>
      <c r="AH7888" s="182" t="s">
        <v>2993</v>
      </c>
      <c r="AI7888" s="182" t="s">
        <v>17315</v>
      </c>
    </row>
    <row r="7889" spans="25:35" x14ac:dyDescent="0.4">
      <c r="Y7889" s="182" t="s">
        <v>2299</v>
      </c>
      <c r="Z7889" s="182">
        <v>1983</v>
      </c>
      <c r="AA7889" s="182">
        <v>804</v>
      </c>
      <c r="AB7889" s="182">
        <v>45</v>
      </c>
      <c r="AC7889" s="182">
        <v>2</v>
      </c>
      <c r="AD7889" s="182">
        <v>714.6</v>
      </c>
      <c r="AF7889" s="182" t="s">
        <v>2297</v>
      </c>
      <c r="AG7889" s="182" t="s">
        <v>17319</v>
      </c>
      <c r="AH7889" s="182" t="s">
        <v>2993</v>
      </c>
      <c r="AI7889" s="182" t="s">
        <v>17042</v>
      </c>
    </row>
    <row r="7890" spans="25:35" x14ac:dyDescent="0.4">
      <c r="Y7890" s="182" t="s">
        <v>2300</v>
      </c>
      <c r="Z7890" s="182">
        <v>1983</v>
      </c>
      <c r="AA7890" s="182">
        <v>920.4</v>
      </c>
      <c r="AB7890" s="182">
        <v>24</v>
      </c>
      <c r="AC7890" s="182">
        <v>2</v>
      </c>
      <c r="AD7890" s="182">
        <v>558.79999999999995</v>
      </c>
      <c r="AF7890" s="182" t="s">
        <v>2298</v>
      </c>
      <c r="AG7890" s="182" t="s">
        <v>17319</v>
      </c>
      <c r="AH7890" s="182" t="s">
        <v>2993</v>
      </c>
      <c r="AI7890" s="182" t="s">
        <v>17042</v>
      </c>
    </row>
    <row r="7891" spans="25:35" x14ac:dyDescent="0.4">
      <c r="Y7891" s="182" t="s">
        <v>2301</v>
      </c>
      <c r="Z7891" s="182">
        <v>1984</v>
      </c>
      <c r="AA7891" s="182">
        <v>942.3</v>
      </c>
      <c r="AB7891" s="182">
        <v>37</v>
      </c>
      <c r="AC7891" s="182">
        <v>2</v>
      </c>
      <c r="AD7891" s="182">
        <v>890.2</v>
      </c>
      <c r="AF7891" s="182" t="s">
        <v>13252</v>
      </c>
      <c r="AG7891" s="182" t="s">
        <v>17312</v>
      </c>
      <c r="AH7891" s="182" t="s">
        <v>2993</v>
      </c>
      <c r="AI7891" s="182" t="s">
        <v>17040</v>
      </c>
    </row>
    <row r="7892" spans="25:35" x14ac:dyDescent="0.4">
      <c r="Y7892" s="182" t="s">
        <v>2302</v>
      </c>
      <c r="Z7892" s="182">
        <v>1965</v>
      </c>
      <c r="AA7892" s="182">
        <v>301.60000000000002</v>
      </c>
      <c r="AB7892" s="182">
        <v>22</v>
      </c>
      <c r="AC7892" s="182">
        <v>2</v>
      </c>
      <c r="AD7892" s="182">
        <v>301.60000000000002</v>
      </c>
      <c r="AF7892" s="182" t="s">
        <v>13253</v>
      </c>
      <c r="AG7892" s="182" t="s">
        <v>17312</v>
      </c>
      <c r="AH7892" s="182" t="s">
        <v>17035</v>
      </c>
      <c r="AI7892" s="182" t="s">
        <v>17322</v>
      </c>
    </row>
    <row r="7893" spans="25:35" x14ac:dyDescent="0.4">
      <c r="Y7893" s="182" t="s">
        <v>2303</v>
      </c>
      <c r="Z7893" s="182">
        <v>1965</v>
      </c>
      <c r="AA7893" s="182">
        <v>408.3</v>
      </c>
      <c r="AB7893" s="182">
        <v>21</v>
      </c>
      <c r="AC7893" s="182">
        <v>2</v>
      </c>
      <c r="AD7893" s="182">
        <v>303.5</v>
      </c>
      <c r="AF7893" s="182" t="s">
        <v>13254</v>
      </c>
      <c r="AG7893" s="182" t="s">
        <v>17312</v>
      </c>
      <c r="AH7893" s="182" t="s">
        <v>2993</v>
      </c>
      <c r="AI7893" s="182" t="s">
        <v>17040</v>
      </c>
    </row>
    <row r="7894" spans="25:35" x14ac:dyDescent="0.4">
      <c r="Y7894" s="182" t="s">
        <v>13259</v>
      </c>
      <c r="Z7894" s="182">
        <v>1986</v>
      </c>
      <c r="AA7894" s="182">
        <v>585.29999999999995</v>
      </c>
      <c r="AB7894" s="182">
        <v>33</v>
      </c>
      <c r="AC7894" s="182">
        <v>2</v>
      </c>
      <c r="AD7894" s="182">
        <v>555.9</v>
      </c>
      <c r="AF7894" s="182" t="s">
        <v>13255</v>
      </c>
      <c r="AG7894" s="182" t="s">
        <v>17312</v>
      </c>
      <c r="AH7894" s="182" t="s">
        <v>2993</v>
      </c>
      <c r="AI7894" s="182" t="s">
        <v>17042</v>
      </c>
    </row>
    <row r="7895" spans="25:35" x14ac:dyDescent="0.4">
      <c r="Y7895" s="182" t="s">
        <v>13261</v>
      </c>
      <c r="Z7895" s="182">
        <v>1972</v>
      </c>
      <c r="AA7895" s="182">
        <v>1257.7</v>
      </c>
      <c r="AB7895" s="182">
        <v>36</v>
      </c>
      <c r="AC7895" s="182">
        <v>2</v>
      </c>
      <c r="AD7895" s="182">
        <v>732.5</v>
      </c>
      <c r="AF7895" s="182" t="s">
        <v>13256</v>
      </c>
      <c r="AG7895" s="182" t="s">
        <v>17312</v>
      </c>
      <c r="AH7895" s="182" t="s">
        <v>2993</v>
      </c>
      <c r="AI7895" s="182" t="s">
        <v>17042</v>
      </c>
    </row>
    <row r="7896" spans="25:35" x14ac:dyDescent="0.4">
      <c r="Y7896" s="182" t="s">
        <v>2313</v>
      </c>
      <c r="Z7896" s="182">
        <v>1976</v>
      </c>
      <c r="AA7896" s="182">
        <v>735.2</v>
      </c>
      <c r="AB7896" s="182">
        <v>30</v>
      </c>
      <c r="AC7896" s="182">
        <v>2</v>
      </c>
      <c r="AD7896" s="182">
        <v>735.2</v>
      </c>
      <c r="AF7896" s="182" t="s">
        <v>13257</v>
      </c>
      <c r="AG7896" s="182" t="s">
        <v>17312</v>
      </c>
      <c r="AH7896" s="182" t="s">
        <v>2993</v>
      </c>
      <c r="AI7896" s="182" t="s">
        <v>17040</v>
      </c>
    </row>
    <row r="7897" spans="25:35" x14ac:dyDescent="0.4">
      <c r="Y7897" s="182" t="s">
        <v>13263</v>
      </c>
      <c r="Z7897" s="182">
        <v>1977</v>
      </c>
      <c r="AA7897" s="182">
        <v>1515.04</v>
      </c>
      <c r="AB7897" s="182">
        <v>48</v>
      </c>
      <c r="AC7897" s="182">
        <v>2</v>
      </c>
      <c r="AD7897" s="182">
        <v>867.9</v>
      </c>
      <c r="AF7897" s="182" t="s">
        <v>2299</v>
      </c>
      <c r="AG7897" s="182" t="s">
        <v>17312</v>
      </c>
      <c r="AH7897" s="182" t="s">
        <v>2993</v>
      </c>
      <c r="AI7897" s="182" t="s">
        <v>17042</v>
      </c>
    </row>
    <row r="7898" spans="25:35" x14ac:dyDescent="0.4">
      <c r="Y7898" s="182" t="s">
        <v>13265</v>
      </c>
      <c r="Z7898" s="182">
        <v>1982</v>
      </c>
      <c r="AA7898" s="182">
        <v>1261.3699999999999</v>
      </c>
      <c r="AB7898" s="182">
        <v>28</v>
      </c>
      <c r="AC7898" s="182">
        <v>2</v>
      </c>
      <c r="AD7898" s="182">
        <v>556.5</v>
      </c>
      <c r="AF7898" s="182" t="s">
        <v>2300</v>
      </c>
      <c r="AG7898" s="182" t="s">
        <v>17319</v>
      </c>
      <c r="AH7898" s="182" t="s">
        <v>2993</v>
      </c>
      <c r="AI7898" s="182" t="s">
        <v>17042</v>
      </c>
    </row>
    <row r="7899" spans="25:35" x14ac:dyDescent="0.4">
      <c r="Y7899" s="182" t="s">
        <v>13266</v>
      </c>
      <c r="Z7899" s="182">
        <v>1983</v>
      </c>
      <c r="AA7899" s="182">
        <v>1267.3499999999999</v>
      </c>
      <c r="AB7899" s="182">
        <v>24</v>
      </c>
      <c r="AC7899" s="182">
        <v>2</v>
      </c>
      <c r="AD7899" s="182">
        <v>553.29999999999995</v>
      </c>
      <c r="AF7899" s="182" t="s">
        <v>2301</v>
      </c>
      <c r="AG7899" s="182" t="s">
        <v>17319</v>
      </c>
      <c r="AH7899" s="182" t="s">
        <v>2993</v>
      </c>
      <c r="AI7899" s="182" t="s">
        <v>17042</v>
      </c>
    </row>
    <row r="7900" spans="25:35" x14ac:dyDescent="0.4">
      <c r="Y7900" s="182" t="s">
        <v>2314</v>
      </c>
      <c r="Z7900" s="182">
        <v>1987</v>
      </c>
      <c r="AA7900" s="182">
        <v>976.3</v>
      </c>
      <c r="AB7900" s="182">
        <v>36</v>
      </c>
      <c r="AC7900" s="182">
        <v>2</v>
      </c>
      <c r="AD7900" s="182">
        <v>976.3</v>
      </c>
      <c r="AF7900" s="182" t="s">
        <v>2302</v>
      </c>
      <c r="AG7900" s="182" t="s">
        <v>17312</v>
      </c>
      <c r="AH7900" s="182" t="s">
        <v>2993</v>
      </c>
      <c r="AI7900" s="182" t="s">
        <v>17040</v>
      </c>
    </row>
    <row r="7901" spans="25:35" x14ac:dyDescent="0.4">
      <c r="Y7901" s="182" t="s">
        <v>2315</v>
      </c>
      <c r="Z7901" s="182">
        <v>1974</v>
      </c>
      <c r="AA7901" s="182">
        <v>779.2</v>
      </c>
      <c r="AB7901" s="182">
        <v>33</v>
      </c>
      <c r="AC7901" s="182">
        <v>2</v>
      </c>
      <c r="AD7901" s="182">
        <v>719.92</v>
      </c>
      <c r="AF7901" s="182" t="s">
        <v>2303</v>
      </c>
      <c r="AG7901" s="182" t="s">
        <v>17312</v>
      </c>
      <c r="AH7901" s="182" t="s">
        <v>2993</v>
      </c>
      <c r="AI7901" s="182" t="s">
        <v>17040</v>
      </c>
    </row>
    <row r="7902" spans="25:35" x14ac:dyDescent="0.4">
      <c r="Y7902" s="182" t="s">
        <v>13267</v>
      </c>
      <c r="Z7902" s="182">
        <v>1990</v>
      </c>
      <c r="AA7902" s="182">
        <v>1150.7</v>
      </c>
      <c r="AB7902" s="182">
        <v>47</v>
      </c>
      <c r="AC7902" s="182">
        <v>2</v>
      </c>
      <c r="AD7902" s="182">
        <v>1058.1099999999999</v>
      </c>
      <c r="AF7902" s="182" t="s">
        <v>13259</v>
      </c>
      <c r="AG7902" s="182" t="s">
        <v>17312</v>
      </c>
      <c r="AH7902" s="182" t="s">
        <v>2993</v>
      </c>
      <c r="AI7902" s="182" t="s">
        <v>17042</v>
      </c>
    </row>
    <row r="7903" spans="25:35" x14ac:dyDescent="0.4">
      <c r="Y7903" s="182" t="s">
        <v>13268</v>
      </c>
      <c r="Z7903" s="182">
        <v>1998</v>
      </c>
      <c r="AA7903" s="182">
        <v>759.24</v>
      </c>
      <c r="AB7903" s="182">
        <v>31</v>
      </c>
      <c r="AC7903" s="182">
        <v>1</v>
      </c>
      <c r="AD7903" s="182">
        <v>709.08</v>
      </c>
      <c r="AF7903" s="182" t="s">
        <v>13261</v>
      </c>
      <c r="AG7903" s="182" t="s">
        <v>17312</v>
      </c>
      <c r="AH7903" s="182" t="s">
        <v>2993</v>
      </c>
      <c r="AI7903" s="182" t="s">
        <v>17042</v>
      </c>
    </row>
    <row r="7904" spans="25:35" x14ac:dyDescent="0.4">
      <c r="Y7904" s="182" t="s">
        <v>17265</v>
      </c>
      <c r="Z7904" s="182">
        <v>1968</v>
      </c>
      <c r="AA7904" s="182">
        <v>310</v>
      </c>
      <c r="AB7904" s="182">
        <v>23</v>
      </c>
      <c r="AC7904" s="182">
        <v>1</v>
      </c>
      <c r="AD7904" s="182">
        <v>303.5</v>
      </c>
      <c r="AF7904" s="182" t="s">
        <v>2313</v>
      </c>
      <c r="AG7904" s="182" t="s">
        <v>17312</v>
      </c>
      <c r="AH7904" s="182" t="s">
        <v>2993</v>
      </c>
      <c r="AI7904" s="182" t="s">
        <v>17042</v>
      </c>
    </row>
    <row r="7905" spans="25:35" x14ac:dyDescent="0.4">
      <c r="Y7905" s="182" t="s">
        <v>17266</v>
      </c>
      <c r="Z7905" s="182">
        <v>1954</v>
      </c>
      <c r="AA7905" s="182">
        <v>298.39999999999998</v>
      </c>
      <c r="AB7905" s="182">
        <v>16</v>
      </c>
      <c r="AC7905" s="182">
        <v>1</v>
      </c>
      <c r="AD7905" s="182">
        <v>298.39999999999998</v>
      </c>
      <c r="AF7905" s="182" t="s">
        <v>13263</v>
      </c>
      <c r="AG7905" s="182" t="s">
        <v>17312</v>
      </c>
      <c r="AH7905" s="182" t="s">
        <v>2993</v>
      </c>
      <c r="AI7905" s="182" t="s">
        <v>17322</v>
      </c>
    </row>
    <row r="7906" spans="25:35" x14ac:dyDescent="0.4">
      <c r="Y7906" s="182" t="s">
        <v>13269</v>
      </c>
      <c r="Z7906" s="182">
        <v>1981</v>
      </c>
      <c r="AA7906" s="182">
        <v>1079.6400000000001</v>
      </c>
      <c r="AB7906" s="182">
        <v>47</v>
      </c>
      <c r="AC7906" s="182">
        <v>2</v>
      </c>
      <c r="AD7906" s="182">
        <v>994.2</v>
      </c>
      <c r="AF7906" s="182" t="s">
        <v>13265</v>
      </c>
      <c r="AG7906" s="182" t="s">
        <v>17319</v>
      </c>
      <c r="AH7906" s="182" t="s">
        <v>2993</v>
      </c>
      <c r="AI7906" s="182" t="s">
        <v>17042</v>
      </c>
    </row>
    <row r="7907" spans="25:35" x14ac:dyDescent="0.4">
      <c r="Y7907" s="182" t="s">
        <v>13270</v>
      </c>
      <c r="Z7907" s="182">
        <v>1981</v>
      </c>
      <c r="AA7907" s="182">
        <v>885.4</v>
      </c>
      <c r="AB7907" s="182">
        <v>41</v>
      </c>
      <c r="AC7907" s="182">
        <v>2</v>
      </c>
      <c r="AD7907" s="182">
        <v>794.7</v>
      </c>
      <c r="AF7907" s="182" t="s">
        <v>13266</v>
      </c>
      <c r="AG7907" s="182" t="s">
        <v>17319</v>
      </c>
      <c r="AH7907" s="182" t="s">
        <v>2993</v>
      </c>
      <c r="AI7907" s="182" t="s">
        <v>17042</v>
      </c>
    </row>
    <row r="7908" spans="25:35" x14ac:dyDescent="0.4">
      <c r="Y7908" s="182" t="s">
        <v>17267</v>
      </c>
      <c r="Z7908" s="182">
        <v>1970</v>
      </c>
      <c r="AA7908" s="182">
        <v>415.9</v>
      </c>
      <c r="AB7908" s="182">
        <v>15</v>
      </c>
      <c r="AC7908" s="182">
        <v>2</v>
      </c>
      <c r="AD7908" s="182">
        <v>375.5</v>
      </c>
      <c r="AF7908" s="182" t="s">
        <v>2314</v>
      </c>
      <c r="AG7908" s="182" t="s">
        <v>17312</v>
      </c>
      <c r="AH7908" s="182" t="s">
        <v>2993</v>
      </c>
      <c r="AI7908" s="182" t="s">
        <v>17322</v>
      </c>
    </row>
    <row r="7909" spans="25:35" x14ac:dyDescent="0.4">
      <c r="Y7909" s="182" t="s">
        <v>17268</v>
      </c>
      <c r="Z7909" s="182">
        <v>1964</v>
      </c>
      <c r="AA7909" s="182">
        <v>333.6</v>
      </c>
      <c r="AB7909" s="182">
        <v>19</v>
      </c>
      <c r="AC7909" s="182">
        <v>2</v>
      </c>
      <c r="AD7909" s="182">
        <v>304.60000000000002</v>
      </c>
      <c r="AF7909" s="182" t="s">
        <v>2315</v>
      </c>
      <c r="AG7909" s="182" t="s">
        <v>17312</v>
      </c>
      <c r="AH7909" s="182" t="s">
        <v>2993</v>
      </c>
      <c r="AI7909" s="182" t="s">
        <v>17042</v>
      </c>
    </row>
    <row r="7910" spans="25:35" x14ac:dyDescent="0.4">
      <c r="Y7910" s="182" t="s">
        <v>13271</v>
      </c>
      <c r="Z7910" s="182">
        <v>1974</v>
      </c>
      <c r="AA7910" s="182">
        <v>784.1</v>
      </c>
      <c r="AB7910" s="182">
        <v>34</v>
      </c>
      <c r="AC7910" s="182">
        <v>2</v>
      </c>
      <c r="AD7910" s="182">
        <v>728.5</v>
      </c>
      <c r="AF7910" s="182" t="s">
        <v>13267</v>
      </c>
      <c r="AG7910" s="182" t="s">
        <v>17312</v>
      </c>
      <c r="AH7910" s="182" t="s">
        <v>2993</v>
      </c>
      <c r="AI7910" s="182" t="s">
        <v>2993</v>
      </c>
    </row>
    <row r="7911" spans="25:35" x14ac:dyDescent="0.4">
      <c r="Y7911" s="182" t="s">
        <v>13272</v>
      </c>
      <c r="Z7911" s="182">
        <v>1987</v>
      </c>
      <c r="AA7911" s="182">
        <v>605.20000000000005</v>
      </c>
      <c r="AB7911" s="182">
        <v>21</v>
      </c>
      <c r="AC7911" s="182">
        <v>2</v>
      </c>
      <c r="AD7911" s="182">
        <v>552.79999999999995</v>
      </c>
      <c r="AF7911" s="182" t="s">
        <v>13268</v>
      </c>
      <c r="AG7911" s="182" t="s">
        <v>17312</v>
      </c>
      <c r="AH7911" s="182" t="s">
        <v>2993</v>
      </c>
      <c r="AI7911" s="182" t="s">
        <v>2993</v>
      </c>
    </row>
    <row r="7912" spans="25:35" x14ac:dyDescent="0.4">
      <c r="Y7912" s="182" t="s">
        <v>13273</v>
      </c>
      <c r="Z7912" s="182">
        <v>1987</v>
      </c>
      <c r="AA7912" s="182">
        <v>606.70000000000005</v>
      </c>
      <c r="AB7912" s="182">
        <v>34</v>
      </c>
      <c r="AC7912" s="182">
        <v>2</v>
      </c>
      <c r="AD7912" s="182">
        <v>557.5</v>
      </c>
      <c r="AF7912" s="182" t="s">
        <v>13269</v>
      </c>
      <c r="AG7912" s="182" t="s">
        <v>17312</v>
      </c>
      <c r="AH7912" s="182" t="s">
        <v>2993</v>
      </c>
      <c r="AI7912" s="182" t="s">
        <v>2993</v>
      </c>
    </row>
    <row r="7913" spans="25:35" x14ac:dyDescent="0.4">
      <c r="Y7913" s="182" t="s">
        <v>13274</v>
      </c>
      <c r="Z7913" s="182">
        <v>1970</v>
      </c>
      <c r="AA7913" s="182">
        <v>948.13</v>
      </c>
      <c r="AB7913" s="182">
        <v>31</v>
      </c>
      <c r="AC7913" s="182">
        <v>2</v>
      </c>
      <c r="AD7913" s="182">
        <v>948.13</v>
      </c>
      <c r="AF7913" s="182" t="s">
        <v>13270</v>
      </c>
      <c r="AG7913" s="182" t="s">
        <v>17312</v>
      </c>
      <c r="AH7913" s="182" t="s">
        <v>2993</v>
      </c>
      <c r="AI7913" s="182" t="s">
        <v>17322</v>
      </c>
    </row>
    <row r="7914" spans="25:35" x14ac:dyDescent="0.4">
      <c r="Y7914" s="182" t="s">
        <v>2316</v>
      </c>
      <c r="Z7914" s="182">
        <v>1978</v>
      </c>
      <c r="AA7914" s="182">
        <v>948.3</v>
      </c>
      <c r="AB7914" s="182">
        <v>64</v>
      </c>
      <c r="AC7914" s="182">
        <v>2</v>
      </c>
      <c r="AD7914" s="182">
        <v>848.3</v>
      </c>
      <c r="AF7914" s="182" t="s">
        <v>13271</v>
      </c>
      <c r="AG7914" s="182" t="s">
        <v>17312</v>
      </c>
      <c r="AH7914" s="182" t="s">
        <v>2993</v>
      </c>
      <c r="AI7914" s="182" t="s">
        <v>17042</v>
      </c>
    </row>
    <row r="7915" spans="25:35" x14ac:dyDescent="0.4">
      <c r="Y7915" s="182" t="s">
        <v>13275</v>
      </c>
      <c r="Z7915" s="182">
        <v>1981</v>
      </c>
      <c r="AA7915" s="182">
        <v>2432</v>
      </c>
      <c r="AB7915" s="182">
        <v>52</v>
      </c>
      <c r="AC7915" s="182">
        <v>2</v>
      </c>
      <c r="AD7915" s="182">
        <v>914.4</v>
      </c>
      <c r="AF7915" s="182" t="s">
        <v>13272</v>
      </c>
      <c r="AG7915" s="182" t="s">
        <v>17312</v>
      </c>
      <c r="AH7915" s="182" t="s">
        <v>2993</v>
      </c>
      <c r="AI7915" s="182" t="s">
        <v>17042</v>
      </c>
    </row>
    <row r="7916" spans="25:35" x14ac:dyDescent="0.4">
      <c r="Y7916" s="182" t="s">
        <v>2317</v>
      </c>
      <c r="Z7916" s="182">
        <v>1971</v>
      </c>
      <c r="AA7916" s="182">
        <v>679.9</v>
      </c>
      <c r="AB7916" s="182">
        <v>4</v>
      </c>
      <c r="AC7916" s="182">
        <v>2</v>
      </c>
      <c r="AD7916" s="182">
        <v>396</v>
      </c>
      <c r="AF7916" s="182" t="s">
        <v>13273</v>
      </c>
      <c r="AG7916" s="182" t="s">
        <v>17312</v>
      </c>
      <c r="AH7916" s="182" t="s">
        <v>2993</v>
      </c>
      <c r="AI7916" s="182" t="s">
        <v>17042</v>
      </c>
    </row>
    <row r="7917" spans="25:35" x14ac:dyDescent="0.4">
      <c r="Y7917" s="182" t="s">
        <v>378</v>
      </c>
      <c r="Z7917" s="182">
        <v>1982</v>
      </c>
      <c r="AA7917" s="182">
        <v>1542.3</v>
      </c>
      <c r="AB7917" s="182">
        <v>50</v>
      </c>
      <c r="AC7917" s="182">
        <v>2</v>
      </c>
      <c r="AD7917" s="182">
        <v>875.2</v>
      </c>
      <c r="AF7917" s="182" t="s">
        <v>13274</v>
      </c>
      <c r="AG7917" s="182" t="s">
        <v>17319</v>
      </c>
      <c r="AH7917" s="182" t="s">
        <v>2993</v>
      </c>
      <c r="AI7917" s="182" t="s">
        <v>17322</v>
      </c>
    </row>
    <row r="7918" spans="25:35" x14ac:dyDescent="0.4">
      <c r="Y7918" s="182" t="s">
        <v>13279</v>
      </c>
      <c r="Z7918" s="182">
        <v>1986</v>
      </c>
      <c r="AA7918" s="182">
        <v>1037.7</v>
      </c>
      <c r="AB7918" s="182">
        <v>38</v>
      </c>
      <c r="AC7918" s="182">
        <v>2</v>
      </c>
      <c r="AD7918" s="182">
        <v>946.5</v>
      </c>
      <c r="AF7918" s="182" t="s">
        <v>2316</v>
      </c>
      <c r="AG7918" s="182" t="s">
        <v>17312</v>
      </c>
      <c r="AH7918" s="182" t="s">
        <v>17035</v>
      </c>
      <c r="AI7918" s="182" t="s">
        <v>17322</v>
      </c>
    </row>
    <row r="7919" spans="25:35" x14ac:dyDescent="0.4">
      <c r="Y7919" s="182" t="s">
        <v>2322</v>
      </c>
      <c r="Z7919" s="182">
        <v>1983</v>
      </c>
      <c r="AA7919" s="182">
        <v>618.5</v>
      </c>
      <c r="AB7919" s="182">
        <v>30</v>
      </c>
      <c r="AC7919" s="182">
        <v>2</v>
      </c>
      <c r="AD7919" s="182">
        <v>556.9</v>
      </c>
      <c r="AF7919" s="182" t="s">
        <v>13275</v>
      </c>
      <c r="AG7919" s="182" t="s">
        <v>17312</v>
      </c>
      <c r="AH7919" s="182" t="s">
        <v>17035</v>
      </c>
      <c r="AI7919" s="182" t="s">
        <v>17322</v>
      </c>
    </row>
    <row r="7920" spans="25:35" x14ac:dyDescent="0.4">
      <c r="Y7920" s="182" t="s">
        <v>13280</v>
      </c>
      <c r="Z7920" s="182">
        <v>1983</v>
      </c>
      <c r="AA7920" s="182">
        <v>942.9</v>
      </c>
      <c r="AB7920" s="182">
        <v>28</v>
      </c>
      <c r="AC7920" s="182">
        <v>2</v>
      </c>
      <c r="AD7920" s="182">
        <v>559.20000000000005</v>
      </c>
      <c r="AF7920" s="182" t="s">
        <v>2317</v>
      </c>
      <c r="AG7920" s="182" t="s">
        <v>17312</v>
      </c>
      <c r="AH7920" s="182" t="s">
        <v>17035</v>
      </c>
      <c r="AI7920" s="182" t="s">
        <v>17042</v>
      </c>
    </row>
    <row r="7921" spans="25:35" x14ac:dyDescent="0.4">
      <c r="Y7921" s="182" t="s">
        <v>13281</v>
      </c>
      <c r="Z7921" s="182">
        <v>1990</v>
      </c>
      <c r="AA7921" s="182">
        <v>1360.5</v>
      </c>
      <c r="AB7921" s="182">
        <v>48</v>
      </c>
      <c r="AC7921" s="182">
        <v>2</v>
      </c>
      <c r="AD7921" s="182">
        <v>457.5</v>
      </c>
      <c r="AF7921" s="182" t="s">
        <v>378</v>
      </c>
      <c r="AG7921" s="182" t="s">
        <v>17312</v>
      </c>
      <c r="AH7921" s="182" t="s">
        <v>17313</v>
      </c>
      <c r="AI7921" s="182" t="s">
        <v>17322</v>
      </c>
    </row>
    <row r="7922" spans="25:35" x14ac:dyDescent="0.4">
      <c r="Y7922" s="182" t="s">
        <v>13282</v>
      </c>
      <c r="Z7922" s="182">
        <v>1975</v>
      </c>
      <c r="AA7922" s="182">
        <v>1264.75</v>
      </c>
      <c r="AB7922" s="182">
        <v>30</v>
      </c>
      <c r="AC7922" s="182">
        <v>2</v>
      </c>
      <c r="AD7922" s="182">
        <v>731</v>
      </c>
      <c r="AF7922" s="182" t="s">
        <v>13279</v>
      </c>
      <c r="AG7922" s="182" t="s">
        <v>17312</v>
      </c>
      <c r="AH7922" s="182" t="s">
        <v>2993</v>
      </c>
      <c r="AI7922" s="182" t="s">
        <v>17322</v>
      </c>
    </row>
    <row r="7923" spans="25:35" x14ac:dyDescent="0.4">
      <c r="Y7923" s="182" t="s">
        <v>374</v>
      </c>
      <c r="Z7923" s="182">
        <v>1985</v>
      </c>
      <c r="AA7923" s="182">
        <v>1381.43</v>
      </c>
      <c r="AB7923" s="182">
        <v>32</v>
      </c>
      <c r="AC7923" s="182">
        <v>2</v>
      </c>
      <c r="AD7923" s="182">
        <v>569.1</v>
      </c>
      <c r="AF7923" s="182" t="s">
        <v>2322</v>
      </c>
      <c r="AG7923" s="182" t="s">
        <v>17319</v>
      </c>
      <c r="AH7923" s="182" t="s">
        <v>2993</v>
      </c>
      <c r="AI7923" s="182" t="s">
        <v>17042</v>
      </c>
    </row>
    <row r="7924" spans="25:35" x14ac:dyDescent="0.4">
      <c r="Y7924" s="182" t="s">
        <v>13284</v>
      </c>
      <c r="Z7924" s="182">
        <v>1979</v>
      </c>
      <c r="AA7924" s="182">
        <v>1359.13</v>
      </c>
      <c r="AB7924" s="182">
        <v>20</v>
      </c>
      <c r="AC7924" s="182">
        <v>2</v>
      </c>
      <c r="AD7924" s="182">
        <v>546.79999999999995</v>
      </c>
      <c r="AF7924" s="182" t="s">
        <v>13280</v>
      </c>
      <c r="AG7924" s="182" t="s">
        <v>17319</v>
      </c>
      <c r="AH7924" s="182" t="s">
        <v>2993</v>
      </c>
      <c r="AI7924" s="182" t="s">
        <v>17042</v>
      </c>
    </row>
    <row r="7925" spans="25:35" x14ac:dyDescent="0.4">
      <c r="Y7925" s="182" t="s">
        <v>13285</v>
      </c>
      <c r="Z7925" s="182">
        <v>1978</v>
      </c>
      <c r="AA7925" s="182">
        <v>1810.06</v>
      </c>
      <c r="AB7925" s="182">
        <v>40</v>
      </c>
      <c r="AC7925" s="182">
        <v>2</v>
      </c>
      <c r="AD7925" s="182">
        <v>738.35</v>
      </c>
      <c r="AF7925" s="182" t="s">
        <v>13281</v>
      </c>
      <c r="AG7925" s="182" t="s">
        <v>17312</v>
      </c>
      <c r="AH7925" s="182" t="s">
        <v>2993</v>
      </c>
      <c r="AI7925" s="182" t="s">
        <v>17322</v>
      </c>
    </row>
    <row r="7926" spans="25:35" x14ac:dyDescent="0.4">
      <c r="Y7926" s="182" t="s">
        <v>13287</v>
      </c>
      <c r="Z7926" s="182">
        <v>1980</v>
      </c>
      <c r="AA7926" s="182">
        <v>1953.33</v>
      </c>
      <c r="AB7926" s="182">
        <v>43</v>
      </c>
      <c r="AC7926" s="182">
        <v>2</v>
      </c>
      <c r="AD7926" s="182">
        <v>799.4</v>
      </c>
      <c r="AF7926" s="182" t="s">
        <v>13282</v>
      </c>
      <c r="AG7926" s="182" t="s">
        <v>17312</v>
      </c>
      <c r="AH7926" s="182" t="s">
        <v>2993</v>
      </c>
      <c r="AI7926" s="182" t="s">
        <v>17042</v>
      </c>
    </row>
    <row r="7927" spans="25:35" x14ac:dyDescent="0.4">
      <c r="Y7927" s="182" t="s">
        <v>17269</v>
      </c>
      <c r="Z7927" s="182">
        <v>1962</v>
      </c>
      <c r="AA7927" s="182">
        <v>672.2</v>
      </c>
      <c r="AB7927" s="182">
        <v>42</v>
      </c>
      <c r="AC7927" s="182">
        <v>2</v>
      </c>
      <c r="AD7927" s="182">
        <v>669.3</v>
      </c>
      <c r="AF7927" s="182" t="s">
        <v>374</v>
      </c>
      <c r="AG7927" s="182" t="s">
        <v>17312</v>
      </c>
      <c r="AH7927" s="182" t="s">
        <v>2993</v>
      </c>
      <c r="AI7927" s="182" t="s">
        <v>17042</v>
      </c>
    </row>
    <row r="7928" spans="25:35" x14ac:dyDescent="0.4">
      <c r="Y7928" s="182" t="s">
        <v>17270</v>
      </c>
      <c r="Z7928" s="182">
        <v>1960</v>
      </c>
      <c r="AA7928" s="182">
        <v>375.2</v>
      </c>
      <c r="AB7928" s="182">
        <v>21</v>
      </c>
      <c r="AC7928" s="182">
        <v>2</v>
      </c>
      <c r="AD7928" s="182">
        <v>307.2</v>
      </c>
      <c r="AF7928" s="182" t="s">
        <v>13284</v>
      </c>
      <c r="AG7928" s="182" t="s">
        <v>17312</v>
      </c>
      <c r="AH7928" s="182" t="s">
        <v>2993</v>
      </c>
      <c r="AI7928" s="182" t="s">
        <v>17042</v>
      </c>
    </row>
    <row r="7929" spans="25:35" x14ac:dyDescent="0.4">
      <c r="Y7929" s="182" t="s">
        <v>13289</v>
      </c>
      <c r="Z7929" s="182">
        <v>1986</v>
      </c>
      <c r="AA7929" s="182">
        <v>1263.5</v>
      </c>
      <c r="AB7929" s="182">
        <v>25</v>
      </c>
      <c r="AC7929" s="182">
        <v>2</v>
      </c>
      <c r="AD7929" s="182">
        <v>560.4</v>
      </c>
      <c r="AF7929" s="182" t="s">
        <v>13285</v>
      </c>
      <c r="AG7929" s="182" t="s">
        <v>17312</v>
      </c>
      <c r="AH7929" s="182" t="s">
        <v>2993</v>
      </c>
      <c r="AI7929" s="182" t="s">
        <v>17322</v>
      </c>
    </row>
    <row r="7930" spans="25:35" x14ac:dyDescent="0.4">
      <c r="Y7930" s="182" t="s">
        <v>2323</v>
      </c>
      <c r="Z7930" s="182">
        <v>1986</v>
      </c>
      <c r="AA7930" s="182">
        <v>1250.5</v>
      </c>
      <c r="AB7930" s="182">
        <v>16</v>
      </c>
      <c r="AC7930" s="182">
        <v>2</v>
      </c>
      <c r="AD7930" s="182">
        <v>547.4</v>
      </c>
      <c r="AF7930" s="182" t="s">
        <v>13287</v>
      </c>
      <c r="AG7930" s="182" t="s">
        <v>17312</v>
      </c>
      <c r="AH7930" s="182" t="s">
        <v>2993</v>
      </c>
      <c r="AI7930" s="182" t="s">
        <v>17322</v>
      </c>
    </row>
    <row r="7931" spans="25:35" x14ac:dyDescent="0.4">
      <c r="Y7931" s="182" t="s">
        <v>2324</v>
      </c>
      <c r="Z7931" s="182">
        <v>1978</v>
      </c>
      <c r="AA7931" s="182">
        <v>1940.89</v>
      </c>
      <c r="AB7931" s="182">
        <v>28</v>
      </c>
      <c r="AC7931" s="182">
        <v>2</v>
      </c>
      <c r="AD7931" s="182">
        <v>827.9</v>
      </c>
      <c r="AF7931" s="182" t="s">
        <v>13288</v>
      </c>
      <c r="AG7931" s="182" t="s">
        <v>2993</v>
      </c>
      <c r="AH7931" s="182" t="s">
        <v>2993</v>
      </c>
      <c r="AI7931" s="182" t="s">
        <v>17042</v>
      </c>
    </row>
    <row r="7932" spans="25:35" x14ac:dyDescent="0.4">
      <c r="Y7932" s="182" t="s">
        <v>13290</v>
      </c>
      <c r="Z7932" s="182">
        <v>1973</v>
      </c>
      <c r="AA7932" s="182">
        <v>751.4</v>
      </c>
      <c r="AB7932" s="182">
        <v>29</v>
      </c>
      <c r="AC7932" s="182">
        <v>2</v>
      </c>
      <c r="AD7932" s="182">
        <v>706</v>
      </c>
      <c r="AF7932" s="182" t="s">
        <v>13289</v>
      </c>
      <c r="AG7932" s="182" t="s">
        <v>17319</v>
      </c>
      <c r="AH7932" s="182" t="s">
        <v>2993</v>
      </c>
      <c r="AI7932" s="182" t="s">
        <v>17042</v>
      </c>
    </row>
    <row r="7933" spans="25:35" x14ac:dyDescent="0.4">
      <c r="Y7933" s="182" t="s">
        <v>13291</v>
      </c>
      <c r="Z7933" s="182">
        <v>1964</v>
      </c>
      <c r="AA7933" s="182">
        <v>422.4</v>
      </c>
      <c r="AB7933" s="182">
        <v>16</v>
      </c>
      <c r="AC7933" s="182">
        <v>2</v>
      </c>
      <c r="AD7933" s="182">
        <v>380</v>
      </c>
      <c r="AF7933" s="182" t="s">
        <v>2323</v>
      </c>
      <c r="AG7933" s="182" t="s">
        <v>17312</v>
      </c>
      <c r="AH7933" s="182" t="s">
        <v>2993</v>
      </c>
      <c r="AI7933" s="182" t="s">
        <v>17042</v>
      </c>
    </row>
    <row r="7934" spans="25:35" x14ac:dyDescent="0.4">
      <c r="Y7934" s="182" t="s">
        <v>2325</v>
      </c>
      <c r="Z7934" s="182">
        <v>1964</v>
      </c>
      <c r="AA7934" s="182">
        <v>412.1</v>
      </c>
      <c r="AB7934" s="182">
        <v>21</v>
      </c>
      <c r="AC7934" s="182">
        <v>2</v>
      </c>
      <c r="AD7934" s="182">
        <v>372.9</v>
      </c>
      <c r="AF7934" s="182" t="s">
        <v>2324</v>
      </c>
      <c r="AG7934" s="182" t="s">
        <v>17312</v>
      </c>
      <c r="AH7934" s="182" t="s">
        <v>2993</v>
      </c>
      <c r="AI7934" s="182" t="s">
        <v>17322</v>
      </c>
    </row>
    <row r="7935" spans="25:35" x14ac:dyDescent="0.4">
      <c r="Y7935" s="182" t="s">
        <v>13292</v>
      </c>
      <c r="Z7935" s="182">
        <v>1966</v>
      </c>
      <c r="AA7935" s="182">
        <v>409.8</v>
      </c>
      <c r="AB7935" s="182">
        <v>21</v>
      </c>
      <c r="AC7935" s="182">
        <v>2</v>
      </c>
      <c r="AD7935" s="182">
        <v>371</v>
      </c>
      <c r="AF7935" s="182" t="s">
        <v>13290</v>
      </c>
      <c r="AG7935" s="182" t="s">
        <v>17312</v>
      </c>
      <c r="AH7935" s="182" t="s">
        <v>2993</v>
      </c>
      <c r="AI7935" s="182" t="s">
        <v>17042</v>
      </c>
    </row>
    <row r="7936" spans="25:35" x14ac:dyDescent="0.4">
      <c r="Y7936" s="182" t="s">
        <v>13293</v>
      </c>
      <c r="Z7936" s="182">
        <v>1970</v>
      </c>
      <c r="AA7936" s="182">
        <v>412.8</v>
      </c>
      <c r="AB7936" s="182">
        <v>24</v>
      </c>
      <c r="AC7936" s="182">
        <v>2</v>
      </c>
      <c r="AD7936" s="182">
        <v>373.4</v>
      </c>
      <c r="AF7936" s="182" t="s">
        <v>13291</v>
      </c>
      <c r="AG7936" s="182" t="s">
        <v>17312</v>
      </c>
      <c r="AH7936" s="182" t="s">
        <v>2993</v>
      </c>
      <c r="AI7936" s="182" t="s">
        <v>17042</v>
      </c>
    </row>
    <row r="7937" spans="25:35" x14ac:dyDescent="0.4">
      <c r="Y7937" s="182" t="s">
        <v>13294</v>
      </c>
      <c r="Z7937" s="182">
        <v>1975</v>
      </c>
      <c r="AA7937" s="182">
        <v>770</v>
      </c>
      <c r="AB7937" s="182">
        <v>36</v>
      </c>
      <c r="AC7937" s="182">
        <v>2</v>
      </c>
      <c r="AD7937" s="182">
        <v>709.4</v>
      </c>
      <c r="AF7937" s="182" t="s">
        <v>2325</v>
      </c>
      <c r="AG7937" s="182" t="s">
        <v>17312</v>
      </c>
      <c r="AH7937" s="182" t="s">
        <v>2993</v>
      </c>
      <c r="AI7937" s="182" t="s">
        <v>17042</v>
      </c>
    </row>
    <row r="7938" spans="25:35" x14ac:dyDescent="0.4">
      <c r="Y7938" s="182" t="s">
        <v>13295</v>
      </c>
      <c r="Z7938" s="182">
        <v>1978</v>
      </c>
      <c r="AA7938" s="182">
        <v>593</v>
      </c>
      <c r="AB7938" s="182">
        <v>26</v>
      </c>
      <c r="AC7938" s="182">
        <v>2</v>
      </c>
      <c r="AD7938" s="182">
        <v>534.4</v>
      </c>
      <c r="AF7938" s="182" t="s">
        <v>13292</v>
      </c>
      <c r="AG7938" s="182" t="s">
        <v>17312</v>
      </c>
      <c r="AH7938" s="182" t="s">
        <v>2993</v>
      </c>
      <c r="AI7938" s="182" t="s">
        <v>17042</v>
      </c>
    </row>
    <row r="7939" spans="25:35" x14ac:dyDescent="0.4">
      <c r="Y7939" s="182" t="s">
        <v>13297</v>
      </c>
      <c r="Z7939" s="182">
        <v>1982</v>
      </c>
      <c r="AA7939" s="182">
        <v>612.6</v>
      </c>
      <c r="AB7939" s="182">
        <v>26</v>
      </c>
      <c r="AC7939" s="182">
        <v>2</v>
      </c>
      <c r="AD7939" s="182">
        <v>562.79999999999995</v>
      </c>
      <c r="AF7939" s="182" t="s">
        <v>13293</v>
      </c>
      <c r="AG7939" s="182" t="s">
        <v>17312</v>
      </c>
      <c r="AH7939" s="182" t="s">
        <v>2993</v>
      </c>
      <c r="AI7939" s="182" t="s">
        <v>17042</v>
      </c>
    </row>
    <row r="7940" spans="25:35" x14ac:dyDescent="0.4">
      <c r="Y7940" s="182" t="s">
        <v>13298</v>
      </c>
      <c r="Z7940" s="182">
        <v>1982</v>
      </c>
      <c r="AA7940" s="182">
        <v>622.5</v>
      </c>
      <c r="AB7940" s="182">
        <v>26</v>
      </c>
      <c r="AC7940" s="182">
        <v>2</v>
      </c>
      <c r="AD7940" s="182">
        <v>565.70000000000005</v>
      </c>
      <c r="AF7940" s="182" t="s">
        <v>13294</v>
      </c>
      <c r="AG7940" s="182" t="s">
        <v>17312</v>
      </c>
      <c r="AH7940" s="182" t="s">
        <v>2993</v>
      </c>
      <c r="AI7940" s="182" t="s">
        <v>17042</v>
      </c>
    </row>
    <row r="7941" spans="25:35" x14ac:dyDescent="0.4">
      <c r="Y7941" s="182" t="s">
        <v>13299</v>
      </c>
      <c r="Z7941" s="182">
        <v>1984</v>
      </c>
      <c r="AA7941" s="182">
        <v>612.79999999999995</v>
      </c>
      <c r="AB7941" s="182">
        <v>26</v>
      </c>
      <c r="AC7941" s="182">
        <v>2</v>
      </c>
      <c r="AD7941" s="182">
        <v>563</v>
      </c>
      <c r="AF7941" s="182" t="s">
        <v>13295</v>
      </c>
      <c r="AG7941" s="182" t="s">
        <v>17312</v>
      </c>
      <c r="AH7941" s="182" t="s">
        <v>2993</v>
      </c>
      <c r="AI7941" s="182" t="s">
        <v>17042</v>
      </c>
    </row>
    <row r="7942" spans="25:35" x14ac:dyDescent="0.4">
      <c r="Y7942" s="182" t="s">
        <v>13300</v>
      </c>
      <c r="Z7942" s="182">
        <v>1985</v>
      </c>
      <c r="AA7942" s="182">
        <v>613.1</v>
      </c>
      <c r="AB7942" s="182">
        <v>23</v>
      </c>
      <c r="AC7942" s="182">
        <v>2</v>
      </c>
      <c r="AD7942" s="182">
        <v>563.29999999999995</v>
      </c>
      <c r="AF7942" s="182" t="s">
        <v>13297</v>
      </c>
      <c r="AG7942" s="182" t="s">
        <v>17319</v>
      </c>
      <c r="AH7942" s="182" t="s">
        <v>2993</v>
      </c>
      <c r="AI7942" s="182" t="s">
        <v>17042</v>
      </c>
    </row>
    <row r="7943" spans="25:35" x14ac:dyDescent="0.4">
      <c r="Y7943" s="182" t="s">
        <v>13301</v>
      </c>
      <c r="Z7943" s="182">
        <v>1988</v>
      </c>
      <c r="AA7943" s="182">
        <v>620.4</v>
      </c>
      <c r="AB7943" s="182">
        <v>30</v>
      </c>
      <c r="AC7943" s="182">
        <v>2</v>
      </c>
      <c r="AD7943" s="182">
        <v>563.6</v>
      </c>
      <c r="AF7943" s="182" t="s">
        <v>13298</v>
      </c>
      <c r="AG7943" s="182" t="s">
        <v>17319</v>
      </c>
      <c r="AH7943" s="182" t="s">
        <v>2993</v>
      </c>
      <c r="AI7943" s="182" t="s">
        <v>17042</v>
      </c>
    </row>
    <row r="7944" spans="25:35" x14ac:dyDescent="0.4">
      <c r="Y7944" s="182" t="s">
        <v>13302</v>
      </c>
      <c r="Z7944" s="182">
        <v>1989</v>
      </c>
      <c r="AA7944" s="182">
        <v>621.6</v>
      </c>
      <c r="AB7944" s="182">
        <v>31</v>
      </c>
      <c r="AC7944" s="182">
        <v>2</v>
      </c>
      <c r="AD7944" s="182">
        <v>564.79999999999995</v>
      </c>
      <c r="AF7944" s="182" t="s">
        <v>13299</v>
      </c>
      <c r="AG7944" s="182" t="s">
        <v>17319</v>
      </c>
      <c r="AH7944" s="182" t="s">
        <v>2993</v>
      </c>
      <c r="AI7944" s="182" t="s">
        <v>17042</v>
      </c>
    </row>
    <row r="7945" spans="25:35" x14ac:dyDescent="0.4">
      <c r="Y7945" s="182" t="s">
        <v>13303</v>
      </c>
      <c r="Z7945" s="182">
        <v>1994</v>
      </c>
      <c r="AA7945" s="182">
        <v>671.3</v>
      </c>
      <c r="AB7945" s="182">
        <v>34</v>
      </c>
      <c r="AC7945" s="182">
        <v>2</v>
      </c>
      <c r="AD7945" s="182">
        <v>612.1</v>
      </c>
      <c r="AF7945" s="182" t="s">
        <v>13300</v>
      </c>
      <c r="AG7945" s="182" t="s">
        <v>17319</v>
      </c>
      <c r="AH7945" s="182" t="s">
        <v>2993</v>
      </c>
      <c r="AI7945" s="182" t="s">
        <v>17042</v>
      </c>
    </row>
    <row r="7946" spans="25:35" x14ac:dyDescent="0.4">
      <c r="Y7946" s="182" t="s">
        <v>2326</v>
      </c>
      <c r="Z7946" s="182">
        <v>1979</v>
      </c>
      <c r="AA7946" s="182">
        <v>604.87</v>
      </c>
      <c r="AB7946" s="182">
        <v>23</v>
      </c>
      <c r="AC7946" s="182">
        <v>2</v>
      </c>
      <c r="AD7946" s="182">
        <v>550.66999999999996</v>
      </c>
      <c r="AF7946" s="182" t="s">
        <v>13301</v>
      </c>
      <c r="AG7946" s="182" t="s">
        <v>17319</v>
      </c>
      <c r="AH7946" s="182" t="s">
        <v>2993</v>
      </c>
      <c r="AI7946" s="182" t="s">
        <v>17042</v>
      </c>
    </row>
    <row r="7947" spans="25:35" x14ac:dyDescent="0.4">
      <c r="Y7947" s="182" t="s">
        <v>13304</v>
      </c>
      <c r="Z7947" s="182">
        <v>2015</v>
      </c>
      <c r="AA7947" s="182">
        <v>1300.4000000000001</v>
      </c>
      <c r="AB7947" s="182">
        <v>48</v>
      </c>
      <c r="AC7947" s="182">
        <v>3</v>
      </c>
      <c r="AD7947" s="182">
        <v>941.8</v>
      </c>
      <c r="AF7947" s="182" t="s">
        <v>13302</v>
      </c>
      <c r="AG7947" s="182" t="s">
        <v>17319</v>
      </c>
      <c r="AH7947" s="182" t="s">
        <v>2993</v>
      </c>
      <c r="AI7947" s="182" t="s">
        <v>17042</v>
      </c>
    </row>
    <row r="7948" spans="25:35" x14ac:dyDescent="0.4">
      <c r="Y7948" s="182" t="s">
        <v>13307</v>
      </c>
      <c r="Z7948" s="182">
        <v>2015</v>
      </c>
      <c r="AA7948" s="182">
        <v>1024.8</v>
      </c>
      <c r="AB7948" s="182">
        <v>36</v>
      </c>
      <c r="AC7948" s="182">
        <v>3</v>
      </c>
      <c r="AD7948" s="182">
        <v>770.2</v>
      </c>
      <c r="AF7948" s="182" t="s">
        <v>13303</v>
      </c>
      <c r="AG7948" s="182" t="s">
        <v>17319</v>
      </c>
      <c r="AH7948" s="182" t="s">
        <v>2993</v>
      </c>
      <c r="AI7948" s="182" t="s">
        <v>17042</v>
      </c>
    </row>
    <row r="7949" spans="25:35" x14ac:dyDescent="0.4">
      <c r="Y7949" s="182" t="s">
        <v>13309</v>
      </c>
      <c r="Z7949" s="182">
        <v>2015</v>
      </c>
      <c r="AA7949" s="182">
        <v>1024.8</v>
      </c>
      <c r="AB7949" s="182">
        <v>36</v>
      </c>
      <c r="AC7949" s="182">
        <v>3</v>
      </c>
      <c r="AD7949" s="182">
        <v>770.2</v>
      </c>
      <c r="AF7949" s="182" t="s">
        <v>2326</v>
      </c>
      <c r="AG7949" s="182" t="s">
        <v>17312</v>
      </c>
      <c r="AH7949" s="182" t="s">
        <v>2993</v>
      </c>
      <c r="AI7949" s="182" t="s">
        <v>17042</v>
      </c>
    </row>
    <row r="7950" spans="25:35" x14ac:dyDescent="0.4">
      <c r="Y7950" s="182" t="s">
        <v>202</v>
      </c>
      <c r="Z7950" s="182">
        <v>1959</v>
      </c>
      <c r="AA7950" s="182">
        <v>2101</v>
      </c>
      <c r="AB7950" s="182">
        <v>71</v>
      </c>
      <c r="AC7950" s="182">
        <v>3</v>
      </c>
      <c r="AD7950" s="182">
        <v>1921.1</v>
      </c>
      <c r="AF7950" s="182" t="s">
        <v>13304</v>
      </c>
      <c r="AG7950" s="182" t="s">
        <v>2993</v>
      </c>
      <c r="AH7950" s="182" t="s">
        <v>2993</v>
      </c>
      <c r="AI7950" s="182" t="s">
        <v>17040</v>
      </c>
    </row>
    <row r="7951" spans="25:35" x14ac:dyDescent="0.4">
      <c r="Y7951" s="182" t="s">
        <v>13320</v>
      </c>
      <c r="Z7951" s="182">
        <v>1958</v>
      </c>
      <c r="AA7951" s="182">
        <v>546.1</v>
      </c>
      <c r="AB7951" s="182">
        <v>32</v>
      </c>
      <c r="AC7951" s="182">
        <v>2</v>
      </c>
      <c r="AD7951" s="182">
        <v>546.1</v>
      </c>
      <c r="AF7951" s="182" t="s">
        <v>13305</v>
      </c>
      <c r="AG7951" s="182" t="s">
        <v>2993</v>
      </c>
      <c r="AH7951" s="182" t="s">
        <v>2993</v>
      </c>
      <c r="AI7951" s="182" t="s">
        <v>17322</v>
      </c>
    </row>
    <row r="7952" spans="25:35" x14ac:dyDescent="0.4">
      <c r="Y7952" s="182" t="s">
        <v>13322</v>
      </c>
      <c r="Z7952" s="182">
        <v>1956</v>
      </c>
      <c r="AA7952" s="182">
        <v>3135.21</v>
      </c>
      <c r="AB7952" s="182">
        <v>89</v>
      </c>
      <c r="AC7952" s="182">
        <v>3</v>
      </c>
      <c r="AD7952" s="182">
        <v>2839.01</v>
      </c>
      <c r="AF7952" s="182" t="s">
        <v>13306</v>
      </c>
      <c r="AG7952" s="182" t="s">
        <v>2993</v>
      </c>
      <c r="AH7952" s="182" t="s">
        <v>2993</v>
      </c>
      <c r="AI7952" s="182" t="s">
        <v>17040</v>
      </c>
    </row>
    <row r="7953" spans="25:35" x14ac:dyDescent="0.4">
      <c r="Y7953" s="182" t="s">
        <v>13323</v>
      </c>
      <c r="Z7953" s="182">
        <v>1986</v>
      </c>
      <c r="AA7953" s="182">
        <v>4270.7</v>
      </c>
      <c r="AB7953" s="182">
        <v>137</v>
      </c>
      <c r="AC7953" s="182">
        <v>4</v>
      </c>
      <c r="AD7953" s="182">
        <v>3135.1</v>
      </c>
      <c r="AF7953" s="182" t="s">
        <v>13307</v>
      </c>
      <c r="AG7953" s="182" t="s">
        <v>2993</v>
      </c>
      <c r="AH7953" s="182" t="s">
        <v>2993</v>
      </c>
      <c r="AI7953" s="182" t="s">
        <v>17040</v>
      </c>
    </row>
    <row r="7954" spans="25:35" x14ac:dyDescent="0.4">
      <c r="Y7954" s="182" t="s">
        <v>13324</v>
      </c>
      <c r="Z7954" s="182">
        <v>1958</v>
      </c>
      <c r="AA7954" s="182">
        <v>1939.6</v>
      </c>
      <c r="AB7954" s="182">
        <v>60</v>
      </c>
      <c r="AC7954" s="182">
        <v>3</v>
      </c>
      <c r="AD7954" s="182">
        <v>1939.6</v>
      </c>
      <c r="AF7954" s="182" t="s">
        <v>13308</v>
      </c>
      <c r="AG7954" s="182" t="s">
        <v>2993</v>
      </c>
      <c r="AH7954" s="182" t="s">
        <v>2993</v>
      </c>
      <c r="AI7954" s="182" t="s">
        <v>17040</v>
      </c>
    </row>
    <row r="7955" spans="25:35" x14ac:dyDescent="0.4">
      <c r="Y7955" s="182" t="s">
        <v>13325</v>
      </c>
      <c r="Z7955" s="182">
        <v>1990</v>
      </c>
      <c r="AA7955" s="182">
        <v>6608.33</v>
      </c>
      <c r="AB7955" s="182">
        <v>192</v>
      </c>
      <c r="AC7955" s="182">
        <v>5</v>
      </c>
      <c r="AD7955" s="182">
        <v>4212.13</v>
      </c>
      <c r="AF7955" s="182" t="s">
        <v>13309</v>
      </c>
      <c r="AG7955" s="182" t="s">
        <v>2993</v>
      </c>
      <c r="AH7955" s="182" t="s">
        <v>2993</v>
      </c>
      <c r="AI7955" s="182" t="s">
        <v>17040</v>
      </c>
    </row>
    <row r="7956" spans="25:35" x14ac:dyDescent="0.4">
      <c r="Y7956" s="182" t="s">
        <v>2327</v>
      </c>
      <c r="Z7956" s="182">
        <v>1941</v>
      </c>
      <c r="AA7956" s="182">
        <v>486.3</v>
      </c>
      <c r="AB7956" s="182">
        <v>24</v>
      </c>
      <c r="AC7956" s="182">
        <v>2</v>
      </c>
      <c r="AD7956" s="182">
        <v>486.3</v>
      </c>
      <c r="AF7956" s="182" t="s">
        <v>13310</v>
      </c>
      <c r="AG7956" s="182" t="s">
        <v>2993</v>
      </c>
      <c r="AH7956" s="182" t="s">
        <v>2993</v>
      </c>
      <c r="AI7956" s="182" t="s">
        <v>17040</v>
      </c>
    </row>
    <row r="7957" spans="25:35" x14ac:dyDescent="0.4">
      <c r="Y7957" s="182" t="s">
        <v>13327</v>
      </c>
      <c r="Z7957" s="182">
        <v>1991</v>
      </c>
      <c r="AA7957" s="182">
        <v>6903.73</v>
      </c>
      <c r="AB7957" s="182">
        <v>241</v>
      </c>
      <c r="AC7957" s="182">
        <v>5</v>
      </c>
      <c r="AD7957" s="182">
        <v>5235.3999999999996</v>
      </c>
      <c r="AF7957" s="182" t="s">
        <v>13311</v>
      </c>
      <c r="AG7957" s="182" t="s">
        <v>2993</v>
      </c>
      <c r="AH7957" s="182" t="s">
        <v>2993</v>
      </c>
      <c r="AI7957" s="182" t="s">
        <v>17040</v>
      </c>
    </row>
    <row r="7958" spans="25:35" x14ac:dyDescent="0.4">
      <c r="Y7958" s="182" t="s">
        <v>13331</v>
      </c>
      <c r="Z7958" s="182">
        <v>1958</v>
      </c>
      <c r="AA7958" s="182">
        <v>560.5</v>
      </c>
      <c r="AB7958" s="182">
        <v>27</v>
      </c>
      <c r="AC7958" s="182">
        <v>2</v>
      </c>
      <c r="AD7958" s="182">
        <v>560.5</v>
      </c>
      <c r="AF7958" s="182" t="s">
        <v>13312</v>
      </c>
      <c r="AG7958" s="182" t="s">
        <v>2993</v>
      </c>
      <c r="AH7958" s="182" t="s">
        <v>2993</v>
      </c>
      <c r="AI7958" s="182" t="s">
        <v>17040</v>
      </c>
    </row>
    <row r="7959" spans="25:35" x14ac:dyDescent="0.4">
      <c r="Y7959" s="182" t="s">
        <v>13328</v>
      </c>
      <c r="Z7959" s="182">
        <v>1985</v>
      </c>
      <c r="AA7959" s="182">
        <v>2432</v>
      </c>
      <c r="AB7959" s="182">
        <v>82</v>
      </c>
      <c r="AC7959" s="182">
        <v>4</v>
      </c>
      <c r="AD7959" s="182">
        <v>1750.1</v>
      </c>
      <c r="AF7959" s="182" t="s">
        <v>13313</v>
      </c>
      <c r="AG7959" s="182" t="s">
        <v>2993</v>
      </c>
      <c r="AH7959" s="182" t="s">
        <v>2993</v>
      </c>
      <c r="AI7959" s="182" t="s">
        <v>17322</v>
      </c>
    </row>
    <row r="7960" spans="25:35" x14ac:dyDescent="0.4">
      <c r="Y7960" s="182" t="s">
        <v>13329</v>
      </c>
      <c r="Z7960" s="182">
        <v>1986</v>
      </c>
      <c r="AA7960" s="182">
        <v>2440.2399999999998</v>
      </c>
      <c r="AB7960" s="182">
        <v>92</v>
      </c>
      <c r="AC7960" s="182">
        <v>4</v>
      </c>
      <c r="AD7960" s="182">
        <v>1694.64</v>
      </c>
      <c r="AF7960" s="182" t="s">
        <v>13314</v>
      </c>
      <c r="AG7960" s="182" t="s">
        <v>2993</v>
      </c>
      <c r="AH7960" s="182" t="s">
        <v>2993</v>
      </c>
      <c r="AI7960" s="182" t="s">
        <v>17040</v>
      </c>
    </row>
    <row r="7961" spans="25:35" x14ac:dyDescent="0.4">
      <c r="Y7961" s="182" t="s">
        <v>13330</v>
      </c>
      <c r="Z7961" s="182">
        <v>1987</v>
      </c>
      <c r="AA7961" s="182">
        <v>2362.56</v>
      </c>
      <c r="AB7961" s="182">
        <v>83</v>
      </c>
      <c r="AC7961" s="182">
        <v>4</v>
      </c>
      <c r="AD7961" s="182">
        <v>1688.96</v>
      </c>
      <c r="AF7961" s="182" t="s">
        <v>13315</v>
      </c>
      <c r="AG7961" s="182" t="s">
        <v>2993</v>
      </c>
      <c r="AH7961" s="182" t="s">
        <v>2993</v>
      </c>
      <c r="AI7961" s="182" t="s">
        <v>17040</v>
      </c>
    </row>
    <row r="7962" spans="25:35" x14ac:dyDescent="0.4">
      <c r="Y7962" s="182" t="s">
        <v>13332</v>
      </c>
      <c r="Z7962" s="182">
        <v>2003</v>
      </c>
      <c r="AA7962" s="182">
        <v>4549.8</v>
      </c>
      <c r="AB7962" s="182">
        <v>218</v>
      </c>
      <c r="AC7962" s="182">
        <v>5</v>
      </c>
      <c r="AD7962" s="182">
        <v>2205.3000000000002</v>
      </c>
      <c r="AF7962" s="182" t="s">
        <v>13316</v>
      </c>
      <c r="AG7962" s="182" t="s">
        <v>2993</v>
      </c>
      <c r="AH7962" s="182" t="s">
        <v>2993</v>
      </c>
      <c r="AI7962" s="182" t="s">
        <v>17040</v>
      </c>
    </row>
    <row r="7963" spans="25:35" x14ac:dyDescent="0.4">
      <c r="Y7963" s="182" t="s">
        <v>13334</v>
      </c>
      <c r="Z7963" s="182">
        <v>1987</v>
      </c>
      <c r="AA7963" s="182">
        <v>5805.3</v>
      </c>
      <c r="AB7963" s="182">
        <v>305</v>
      </c>
      <c r="AC7963" s="182">
        <v>5</v>
      </c>
      <c r="AD7963" s="182">
        <v>5284.8</v>
      </c>
      <c r="AF7963" s="182" t="s">
        <v>13317</v>
      </c>
      <c r="AG7963" s="182" t="s">
        <v>2993</v>
      </c>
      <c r="AH7963" s="182" t="s">
        <v>2993</v>
      </c>
      <c r="AI7963" s="182" t="s">
        <v>17040</v>
      </c>
    </row>
    <row r="7964" spans="25:35" x14ac:dyDescent="0.4">
      <c r="Y7964" s="182" t="s">
        <v>13335</v>
      </c>
      <c r="Z7964" s="182">
        <v>1980</v>
      </c>
      <c r="AA7964" s="182">
        <v>11007.5</v>
      </c>
      <c r="AB7964" s="182">
        <v>562</v>
      </c>
      <c r="AC7964" s="182">
        <v>9</v>
      </c>
      <c r="AD7964" s="182">
        <v>10448.200000000001</v>
      </c>
      <c r="AF7964" s="182" t="s">
        <v>13318</v>
      </c>
      <c r="AG7964" s="182" t="s">
        <v>2993</v>
      </c>
      <c r="AH7964" s="182" t="s">
        <v>2993</v>
      </c>
      <c r="AI7964" s="182" t="s">
        <v>17040</v>
      </c>
    </row>
    <row r="7965" spans="25:35" x14ac:dyDescent="0.4">
      <c r="Y7965" s="182" t="s">
        <v>13336</v>
      </c>
      <c r="Z7965" s="182">
        <v>1986</v>
      </c>
      <c r="AA7965" s="182">
        <v>4357</v>
      </c>
      <c r="AB7965" s="182">
        <v>194</v>
      </c>
      <c r="AC7965" s="182">
        <v>5</v>
      </c>
      <c r="AD7965" s="182">
        <v>3937</v>
      </c>
      <c r="AF7965" s="182" t="s">
        <v>13319</v>
      </c>
      <c r="AG7965" s="182" t="s">
        <v>2993</v>
      </c>
      <c r="AH7965" s="182" t="s">
        <v>2993</v>
      </c>
      <c r="AI7965" s="182" t="s">
        <v>17040</v>
      </c>
    </row>
    <row r="7966" spans="25:35" x14ac:dyDescent="0.4">
      <c r="Y7966" s="182" t="s">
        <v>13337</v>
      </c>
      <c r="Z7966" s="182">
        <v>1989</v>
      </c>
      <c r="AA7966" s="182">
        <v>2042.1</v>
      </c>
      <c r="AB7966" s="182">
        <v>83</v>
      </c>
      <c r="AC7966" s="182">
        <v>5</v>
      </c>
      <c r="AD7966" s="182">
        <v>1817.7</v>
      </c>
      <c r="AF7966" s="182" t="s">
        <v>202</v>
      </c>
      <c r="AG7966" s="182" t="s">
        <v>17312</v>
      </c>
      <c r="AH7966" s="182" t="s">
        <v>17682</v>
      </c>
      <c r="AI7966" s="182" t="s">
        <v>17315</v>
      </c>
    </row>
    <row r="7967" spans="25:35" x14ac:dyDescent="0.4">
      <c r="Y7967" s="182" t="s">
        <v>13339</v>
      </c>
      <c r="Z7967" s="182">
        <v>1990</v>
      </c>
      <c r="AA7967" s="182">
        <v>1886.98</v>
      </c>
      <c r="AB7967" s="182">
        <v>85</v>
      </c>
      <c r="AC7967" s="182">
        <v>5</v>
      </c>
      <c r="AD7967" s="182">
        <v>1886.98</v>
      </c>
      <c r="AF7967" s="182" t="s">
        <v>13320</v>
      </c>
      <c r="AG7967" s="182" t="s">
        <v>17312</v>
      </c>
      <c r="AH7967" s="182" t="s">
        <v>2993</v>
      </c>
      <c r="AI7967" s="182" t="s">
        <v>17042</v>
      </c>
    </row>
    <row r="7968" spans="25:35" x14ac:dyDescent="0.4">
      <c r="Y7968" s="182" t="s">
        <v>13340</v>
      </c>
      <c r="Z7968" s="182">
        <v>1963</v>
      </c>
      <c r="AA7968" s="182">
        <v>2775</v>
      </c>
      <c r="AB7968" s="182">
        <v>110</v>
      </c>
      <c r="AC7968" s="182">
        <v>4</v>
      </c>
      <c r="AD7968" s="182">
        <v>2580</v>
      </c>
      <c r="AF7968" s="182" t="s">
        <v>13322</v>
      </c>
      <c r="AG7968" s="182" t="s">
        <v>17312</v>
      </c>
      <c r="AH7968" s="182" t="s">
        <v>2993</v>
      </c>
      <c r="AI7968" s="182" t="s">
        <v>17315</v>
      </c>
    </row>
    <row r="7969" spans="25:35" x14ac:dyDescent="0.4">
      <c r="Y7969" s="182" t="s">
        <v>13342</v>
      </c>
      <c r="Z7969" s="182">
        <v>1963</v>
      </c>
      <c r="AA7969" s="182">
        <v>1655</v>
      </c>
      <c r="AB7969" s="182">
        <v>73</v>
      </c>
      <c r="AC7969" s="182">
        <v>4</v>
      </c>
      <c r="AD7969" s="182">
        <v>1655</v>
      </c>
      <c r="AF7969" s="182" t="s">
        <v>13323</v>
      </c>
      <c r="AG7969" s="182" t="s">
        <v>17312</v>
      </c>
      <c r="AH7969" s="182" t="s">
        <v>17683</v>
      </c>
      <c r="AI7969" s="182" t="s">
        <v>17315</v>
      </c>
    </row>
    <row r="7970" spans="25:35" x14ac:dyDescent="0.4">
      <c r="Y7970" s="182" t="s">
        <v>13343</v>
      </c>
      <c r="Z7970" s="182">
        <v>1986</v>
      </c>
      <c r="AA7970" s="182">
        <v>6901</v>
      </c>
      <c r="AB7970" s="182">
        <v>294</v>
      </c>
      <c r="AC7970" s="182">
        <v>5</v>
      </c>
      <c r="AD7970" s="182">
        <v>3693.8</v>
      </c>
      <c r="AF7970" s="182" t="s">
        <v>13324</v>
      </c>
      <c r="AG7970" s="182" t="s">
        <v>17312</v>
      </c>
      <c r="AH7970" s="182" t="s">
        <v>2993</v>
      </c>
      <c r="AI7970" s="182" t="s">
        <v>17331</v>
      </c>
    </row>
    <row r="7971" spans="25:35" x14ac:dyDescent="0.4">
      <c r="Y7971" s="182" t="s">
        <v>13344</v>
      </c>
      <c r="Z7971" s="182">
        <v>1989</v>
      </c>
      <c r="AA7971" s="182">
        <v>10807.5</v>
      </c>
      <c r="AB7971" s="182">
        <v>317</v>
      </c>
      <c r="AC7971" s="182">
        <v>9</v>
      </c>
      <c r="AD7971" s="182">
        <v>7765.4</v>
      </c>
      <c r="AF7971" s="182" t="s">
        <v>13325</v>
      </c>
      <c r="AG7971" s="182" t="s">
        <v>17312</v>
      </c>
      <c r="AH7971" s="182" t="s">
        <v>2993</v>
      </c>
      <c r="AI7971" s="182" t="s">
        <v>17320</v>
      </c>
    </row>
    <row r="7972" spans="25:35" x14ac:dyDescent="0.4">
      <c r="Y7972" s="182" t="s">
        <v>13345</v>
      </c>
      <c r="Z7972" s="182">
        <v>1999</v>
      </c>
      <c r="AA7972" s="182">
        <v>2369.12</v>
      </c>
      <c r="AB7972" s="182">
        <v>52</v>
      </c>
      <c r="AC7972" s="182">
        <v>5</v>
      </c>
      <c r="AD7972" s="182">
        <v>1420.5</v>
      </c>
      <c r="AF7972" s="182" t="s">
        <v>2327</v>
      </c>
      <c r="AG7972" s="182" t="s">
        <v>17327</v>
      </c>
      <c r="AH7972" s="182" t="s">
        <v>2993</v>
      </c>
      <c r="AI7972" s="182" t="s">
        <v>17042</v>
      </c>
    </row>
    <row r="7973" spans="25:35" x14ac:dyDescent="0.4">
      <c r="Y7973" s="182" t="s">
        <v>13346</v>
      </c>
      <c r="Z7973" s="182">
        <v>1960</v>
      </c>
      <c r="AA7973" s="182">
        <v>602</v>
      </c>
      <c r="AB7973" s="182">
        <v>17</v>
      </c>
      <c r="AC7973" s="182">
        <v>2</v>
      </c>
      <c r="AD7973" s="182">
        <v>554.45000000000005</v>
      </c>
      <c r="AF7973" s="182" t="s">
        <v>13327</v>
      </c>
      <c r="AG7973" s="182" t="s">
        <v>17312</v>
      </c>
      <c r="AH7973" s="182" t="s">
        <v>17684</v>
      </c>
      <c r="AI7973" s="182" t="s">
        <v>17314</v>
      </c>
    </row>
    <row r="7974" spans="25:35" x14ac:dyDescent="0.4">
      <c r="Y7974" s="182" t="s">
        <v>13347</v>
      </c>
      <c r="Z7974" s="182">
        <v>1990</v>
      </c>
      <c r="AA7974" s="182">
        <v>4877.7</v>
      </c>
      <c r="AB7974" s="182">
        <v>187</v>
      </c>
      <c r="AC7974" s="182">
        <v>9</v>
      </c>
      <c r="AD7974" s="182">
        <v>4877.7</v>
      </c>
      <c r="AF7974" s="182" t="s">
        <v>13328</v>
      </c>
      <c r="AG7974" s="182" t="s">
        <v>17312</v>
      </c>
      <c r="AH7974" s="182" t="s">
        <v>17684</v>
      </c>
      <c r="AI7974" s="182" t="s">
        <v>17040</v>
      </c>
    </row>
    <row r="7975" spans="25:35" x14ac:dyDescent="0.4">
      <c r="Y7975" s="182" t="s">
        <v>13348</v>
      </c>
      <c r="Z7975" s="182">
        <v>1984</v>
      </c>
      <c r="AA7975" s="182">
        <v>9235.7999999999993</v>
      </c>
      <c r="AB7975" s="182">
        <v>421</v>
      </c>
      <c r="AC7975" s="182">
        <v>9</v>
      </c>
      <c r="AD7975" s="182">
        <v>9235.7999999999993</v>
      </c>
      <c r="AF7975" s="182" t="s">
        <v>13329</v>
      </c>
      <c r="AG7975" s="182" t="s">
        <v>17312</v>
      </c>
      <c r="AH7975" s="182" t="s">
        <v>17684</v>
      </c>
      <c r="AI7975" s="182" t="s">
        <v>17322</v>
      </c>
    </row>
    <row r="7976" spans="25:35" x14ac:dyDescent="0.4">
      <c r="Y7976" s="182" t="s">
        <v>13349</v>
      </c>
      <c r="Z7976" s="182">
        <v>1986</v>
      </c>
      <c r="AA7976" s="182">
        <v>5536.6</v>
      </c>
      <c r="AB7976" s="182">
        <v>182</v>
      </c>
      <c r="AC7976" s="182">
        <v>5</v>
      </c>
      <c r="AD7976" s="182">
        <v>3952.1</v>
      </c>
      <c r="AF7976" s="182" t="s">
        <v>13330</v>
      </c>
      <c r="AG7976" s="182" t="s">
        <v>17312</v>
      </c>
      <c r="AH7976" s="182" t="s">
        <v>2993</v>
      </c>
      <c r="AI7976" s="182" t="s">
        <v>17040</v>
      </c>
    </row>
    <row r="7977" spans="25:35" x14ac:dyDescent="0.4">
      <c r="Y7977" s="182" t="s">
        <v>13351</v>
      </c>
      <c r="Z7977" s="182">
        <v>1994</v>
      </c>
      <c r="AA7977" s="182">
        <v>2442.4</v>
      </c>
      <c r="AB7977" s="182">
        <v>109</v>
      </c>
      <c r="AC7977" s="182">
        <v>5</v>
      </c>
      <c r="AD7977" s="182">
        <v>2109.6</v>
      </c>
      <c r="AF7977" s="182" t="s">
        <v>13331</v>
      </c>
      <c r="AG7977" s="182" t="s">
        <v>17323</v>
      </c>
      <c r="AH7977" s="182" t="s">
        <v>2993</v>
      </c>
      <c r="AI7977" s="182" t="s">
        <v>17042</v>
      </c>
    </row>
    <row r="7978" spans="25:35" x14ac:dyDescent="0.4">
      <c r="Y7978" s="182" t="s">
        <v>13352</v>
      </c>
      <c r="Z7978" s="182">
        <v>1962</v>
      </c>
      <c r="AA7978" s="182">
        <v>1982</v>
      </c>
      <c r="AB7978" s="182">
        <v>84</v>
      </c>
      <c r="AC7978" s="182">
        <v>4</v>
      </c>
      <c r="AD7978" s="182">
        <v>1982</v>
      </c>
      <c r="AF7978" s="182" t="s">
        <v>13332</v>
      </c>
      <c r="AG7978" s="182" t="s">
        <v>17312</v>
      </c>
      <c r="AH7978" s="182" t="s">
        <v>2993</v>
      </c>
      <c r="AI7978" s="182" t="s">
        <v>17320</v>
      </c>
    </row>
    <row r="7979" spans="25:35" x14ac:dyDescent="0.4">
      <c r="Y7979" s="182" t="s">
        <v>13353</v>
      </c>
      <c r="Z7979" s="182">
        <v>1987</v>
      </c>
      <c r="AA7979" s="182">
        <v>6300</v>
      </c>
      <c r="AB7979" s="182">
        <v>165</v>
      </c>
      <c r="AC7979" s="182">
        <v>5</v>
      </c>
      <c r="AD7979" s="182">
        <v>6300</v>
      </c>
      <c r="AF7979" s="182" t="s">
        <v>13334</v>
      </c>
      <c r="AG7979" s="182" t="s">
        <v>17319</v>
      </c>
      <c r="AH7979" s="182" t="s">
        <v>2993</v>
      </c>
      <c r="AI7979" s="182" t="s">
        <v>17314</v>
      </c>
    </row>
    <row r="7980" spans="25:35" x14ac:dyDescent="0.4">
      <c r="Y7980" s="182" t="s">
        <v>13354</v>
      </c>
      <c r="Z7980" s="182">
        <v>1975</v>
      </c>
      <c r="AA7980" s="182">
        <v>6679</v>
      </c>
      <c r="AB7980" s="182">
        <v>285</v>
      </c>
      <c r="AC7980" s="182">
        <v>5</v>
      </c>
      <c r="AD7980" s="182">
        <v>6109.3</v>
      </c>
      <c r="AF7980" s="182" t="s">
        <v>13335</v>
      </c>
      <c r="AG7980" s="182" t="s">
        <v>2993</v>
      </c>
      <c r="AH7980" s="182" t="s">
        <v>2993</v>
      </c>
      <c r="AI7980" s="182" t="s">
        <v>17320</v>
      </c>
    </row>
    <row r="7981" spans="25:35" x14ac:dyDescent="0.4">
      <c r="Y7981" s="182" t="s">
        <v>13356</v>
      </c>
      <c r="Z7981" s="182">
        <v>2001</v>
      </c>
      <c r="AA7981" s="182">
        <v>2499.5</v>
      </c>
      <c r="AB7981" s="182">
        <v>104</v>
      </c>
      <c r="AC7981" s="182">
        <v>9</v>
      </c>
      <c r="AD7981" s="182">
        <v>2499.5</v>
      </c>
      <c r="AF7981" s="182" t="s">
        <v>13336</v>
      </c>
      <c r="AG7981" s="182" t="s">
        <v>17319</v>
      </c>
      <c r="AH7981" s="182" t="s">
        <v>2993</v>
      </c>
      <c r="AI7981" s="182" t="s">
        <v>17320</v>
      </c>
    </row>
    <row r="7982" spans="25:35" x14ac:dyDescent="0.4">
      <c r="Y7982" s="182" t="s">
        <v>13357</v>
      </c>
      <c r="Z7982" s="182">
        <v>1993</v>
      </c>
      <c r="AA7982" s="182">
        <v>3445.4</v>
      </c>
      <c r="AB7982" s="182">
        <v>56</v>
      </c>
      <c r="AC7982" s="182">
        <v>5</v>
      </c>
      <c r="AD7982" s="182">
        <v>3141.4</v>
      </c>
      <c r="AF7982" s="182" t="s">
        <v>13337</v>
      </c>
      <c r="AG7982" s="182" t="s">
        <v>17312</v>
      </c>
      <c r="AH7982" s="182" t="s">
        <v>2993</v>
      </c>
      <c r="AI7982" s="182" t="s">
        <v>17322</v>
      </c>
    </row>
    <row r="7983" spans="25:35" x14ac:dyDescent="0.4">
      <c r="Y7983" s="182" t="s">
        <v>13358</v>
      </c>
      <c r="Z7983" s="182">
        <v>1971</v>
      </c>
      <c r="AA7983" s="182">
        <v>4897</v>
      </c>
      <c r="AB7983" s="182">
        <v>221</v>
      </c>
      <c r="AC7983" s="182">
        <v>5</v>
      </c>
      <c r="AD7983" s="182">
        <v>4897</v>
      </c>
      <c r="AF7983" s="182" t="s">
        <v>13339</v>
      </c>
      <c r="AG7983" s="182" t="s">
        <v>17312</v>
      </c>
      <c r="AH7983" s="182" t="s">
        <v>2993</v>
      </c>
      <c r="AI7983" s="182" t="s">
        <v>17322</v>
      </c>
    </row>
    <row r="7984" spans="25:35" x14ac:dyDescent="0.4">
      <c r="Y7984" s="182" t="s">
        <v>13359</v>
      </c>
      <c r="Z7984" s="182">
        <v>1988</v>
      </c>
      <c r="AA7984" s="182">
        <v>8682.7000000000007</v>
      </c>
      <c r="AB7984" s="182">
        <v>351</v>
      </c>
      <c r="AC7984" s="182">
        <v>9</v>
      </c>
      <c r="AD7984" s="182">
        <v>7815</v>
      </c>
      <c r="AF7984" s="182" t="s">
        <v>13340</v>
      </c>
      <c r="AG7984" s="182" t="s">
        <v>17312</v>
      </c>
      <c r="AH7984" s="182" t="s">
        <v>2993</v>
      </c>
      <c r="AI7984" s="182" t="s">
        <v>17315</v>
      </c>
    </row>
    <row r="7985" spans="25:35" x14ac:dyDescent="0.4">
      <c r="Y7985" s="182" t="s">
        <v>2328</v>
      </c>
      <c r="Z7985" s="182">
        <v>1985</v>
      </c>
      <c r="AA7985" s="182">
        <v>4537.2</v>
      </c>
      <c r="AB7985" s="182">
        <v>198</v>
      </c>
      <c r="AC7985" s="182">
        <v>5</v>
      </c>
      <c r="AD7985" s="182">
        <v>4163</v>
      </c>
      <c r="AF7985" s="182" t="s">
        <v>13342</v>
      </c>
      <c r="AG7985" s="182" t="s">
        <v>17312</v>
      </c>
      <c r="AH7985" s="182" t="s">
        <v>2993</v>
      </c>
      <c r="AI7985" s="182" t="s">
        <v>17315</v>
      </c>
    </row>
    <row r="7986" spans="25:35" x14ac:dyDescent="0.4">
      <c r="Y7986" s="182" t="s">
        <v>13361</v>
      </c>
      <c r="Z7986" s="182">
        <v>1974</v>
      </c>
      <c r="AA7986" s="182">
        <v>4987.2</v>
      </c>
      <c r="AB7986" s="182">
        <v>117</v>
      </c>
      <c r="AC7986" s="182">
        <v>5</v>
      </c>
      <c r="AD7986" s="182">
        <v>4576.4000000000005</v>
      </c>
      <c r="AF7986" s="182" t="s">
        <v>13343</v>
      </c>
      <c r="AG7986" s="182" t="s">
        <v>2993</v>
      </c>
      <c r="AH7986" s="182" t="s">
        <v>2993</v>
      </c>
      <c r="AI7986" s="182" t="s">
        <v>17314</v>
      </c>
    </row>
    <row r="7987" spans="25:35" x14ac:dyDescent="0.4">
      <c r="Y7987" s="182" t="s">
        <v>185</v>
      </c>
      <c r="Z7987" s="182">
        <v>1997</v>
      </c>
      <c r="AA7987" s="182">
        <v>4331</v>
      </c>
      <c r="AB7987" s="182">
        <v>151</v>
      </c>
      <c r="AC7987" s="182">
        <v>9</v>
      </c>
      <c r="AD7987" s="182">
        <v>3891</v>
      </c>
      <c r="AF7987" s="182" t="s">
        <v>13344</v>
      </c>
      <c r="AG7987" s="182" t="s">
        <v>17319</v>
      </c>
      <c r="AH7987" s="182" t="s">
        <v>2993</v>
      </c>
      <c r="AI7987" s="182" t="s">
        <v>17315</v>
      </c>
    </row>
    <row r="7988" spans="25:35" x14ac:dyDescent="0.4">
      <c r="Y7988" s="182" t="s">
        <v>13362</v>
      </c>
      <c r="Z7988" s="182">
        <v>1991</v>
      </c>
      <c r="AA7988" s="182">
        <v>12017.7</v>
      </c>
      <c r="AB7988" s="182">
        <v>462</v>
      </c>
      <c r="AC7988" s="182">
        <v>9</v>
      </c>
      <c r="AD7988" s="182">
        <v>9584</v>
      </c>
      <c r="AF7988" s="182" t="s">
        <v>13345</v>
      </c>
      <c r="AG7988" s="182" t="s">
        <v>17312</v>
      </c>
      <c r="AH7988" s="182" t="s">
        <v>2993</v>
      </c>
      <c r="AI7988" s="182" t="s">
        <v>17042</v>
      </c>
    </row>
    <row r="7989" spans="25:35" x14ac:dyDescent="0.4">
      <c r="Y7989" s="182" t="s">
        <v>13364</v>
      </c>
      <c r="Z7989" s="182">
        <v>1990</v>
      </c>
      <c r="AA7989" s="182">
        <v>5104.7</v>
      </c>
      <c r="AB7989" s="182">
        <v>185</v>
      </c>
      <c r="AC7989" s="182">
        <v>5</v>
      </c>
      <c r="AD7989" s="182">
        <v>4694</v>
      </c>
      <c r="AF7989" s="182" t="s">
        <v>13346</v>
      </c>
      <c r="AG7989" s="182" t="s">
        <v>17312</v>
      </c>
      <c r="AH7989" s="182" t="s">
        <v>2993</v>
      </c>
      <c r="AI7989" s="182" t="s">
        <v>17040</v>
      </c>
    </row>
    <row r="7990" spans="25:35" x14ac:dyDescent="0.4">
      <c r="Y7990" s="182" t="s">
        <v>13365</v>
      </c>
      <c r="Z7990" s="182">
        <v>2003</v>
      </c>
      <c r="AA7990" s="182">
        <v>6513.56</v>
      </c>
      <c r="AB7990" s="182">
        <v>360</v>
      </c>
      <c r="AC7990" s="182">
        <v>5</v>
      </c>
      <c r="AD7990" s="182">
        <v>5843.8</v>
      </c>
      <c r="AF7990" s="182" t="s">
        <v>13347</v>
      </c>
      <c r="AG7990" s="182" t="s">
        <v>17312</v>
      </c>
      <c r="AH7990" s="182" t="s">
        <v>2993</v>
      </c>
      <c r="AI7990" s="182" t="s">
        <v>17040</v>
      </c>
    </row>
    <row r="7991" spans="25:35" x14ac:dyDescent="0.4">
      <c r="Y7991" s="182" t="s">
        <v>13367</v>
      </c>
      <c r="Z7991" s="182">
        <v>1983</v>
      </c>
      <c r="AA7991" s="182">
        <v>4250</v>
      </c>
      <c r="AB7991" s="182">
        <v>176</v>
      </c>
      <c r="AC7991" s="182">
        <v>5</v>
      </c>
      <c r="AD7991" s="182">
        <v>3824</v>
      </c>
      <c r="AF7991" s="182" t="s">
        <v>13348</v>
      </c>
      <c r="AG7991" s="182" t="s">
        <v>17312</v>
      </c>
      <c r="AH7991" s="182" t="s">
        <v>2993</v>
      </c>
      <c r="AI7991" s="182" t="s">
        <v>17322</v>
      </c>
    </row>
    <row r="7992" spans="25:35" x14ac:dyDescent="0.4">
      <c r="Y7992" s="182" t="s">
        <v>13369</v>
      </c>
      <c r="Z7992" s="182">
        <v>1987</v>
      </c>
      <c r="AA7992" s="182">
        <v>2342</v>
      </c>
      <c r="AB7992" s="182">
        <v>87</v>
      </c>
      <c r="AC7992" s="182">
        <v>5</v>
      </c>
      <c r="AD7992" s="182">
        <v>1755</v>
      </c>
      <c r="AF7992" s="182" t="s">
        <v>13349</v>
      </c>
      <c r="AG7992" s="182" t="s">
        <v>17312</v>
      </c>
      <c r="AH7992" s="182" t="s">
        <v>2993</v>
      </c>
      <c r="AI7992" s="182" t="s">
        <v>17320</v>
      </c>
    </row>
    <row r="7993" spans="25:35" x14ac:dyDescent="0.4">
      <c r="Y7993" s="182" t="s">
        <v>13370</v>
      </c>
      <c r="Z7993" s="182">
        <v>1972</v>
      </c>
      <c r="AA7993" s="182">
        <v>4557.3</v>
      </c>
      <c r="AB7993" s="182">
        <v>212</v>
      </c>
      <c r="AC7993" s="182">
        <v>5</v>
      </c>
      <c r="AD7993" s="182">
        <v>4557.3</v>
      </c>
      <c r="AF7993" s="182" t="s">
        <v>13351</v>
      </c>
      <c r="AG7993" s="182" t="s">
        <v>2993</v>
      </c>
      <c r="AH7993" s="182" t="s">
        <v>2993</v>
      </c>
      <c r="AI7993" s="182" t="s">
        <v>17322</v>
      </c>
    </row>
    <row r="7994" spans="25:35" x14ac:dyDescent="0.4">
      <c r="Y7994" s="182" t="s">
        <v>13372</v>
      </c>
      <c r="Z7994" s="182">
        <v>1988</v>
      </c>
      <c r="AA7994" s="182">
        <v>5795.4</v>
      </c>
      <c r="AB7994" s="182">
        <v>304</v>
      </c>
      <c r="AC7994" s="182">
        <v>9</v>
      </c>
      <c r="AD7994" s="182">
        <v>5795.4</v>
      </c>
      <c r="AF7994" s="182" t="s">
        <v>13352</v>
      </c>
      <c r="AG7994" s="182" t="s">
        <v>17312</v>
      </c>
      <c r="AH7994" s="182" t="s">
        <v>2993</v>
      </c>
      <c r="AI7994" s="182" t="s">
        <v>17315</v>
      </c>
    </row>
    <row r="7995" spans="25:35" x14ac:dyDescent="0.4">
      <c r="Y7995" s="182" t="s">
        <v>13374</v>
      </c>
      <c r="Z7995" s="182">
        <v>2018</v>
      </c>
      <c r="AA7995" s="182">
        <v>14418.2</v>
      </c>
      <c r="AB7995" s="182">
        <v>508</v>
      </c>
      <c r="AC7995" s="182">
        <v>9</v>
      </c>
      <c r="AD7995" s="182">
        <v>12354.8</v>
      </c>
      <c r="AF7995" s="182" t="s">
        <v>13353</v>
      </c>
      <c r="AG7995" s="182" t="s">
        <v>17312</v>
      </c>
      <c r="AH7995" s="182" t="s">
        <v>2993</v>
      </c>
      <c r="AI7995" s="182" t="s">
        <v>17320</v>
      </c>
    </row>
    <row r="7996" spans="25:35" x14ac:dyDescent="0.4">
      <c r="Y7996" s="182" t="s">
        <v>13376</v>
      </c>
      <c r="Z7996" s="182">
        <v>1957</v>
      </c>
      <c r="AA7996" s="182">
        <v>271.39999999999998</v>
      </c>
      <c r="AB7996" s="182">
        <v>13</v>
      </c>
      <c r="AC7996" s="182">
        <v>2</v>
      </c>
      <c r="AD7996" s="182">
        <v>271.39999999999998</v>
      </c>
      <c r="AF7996" s="182" t="s">
        <v>13354</v>
      </c>
      <c r="AG7996" s="182" t="s">
        <v>17319</v>
      </c>
      <c r="AH7996" s="182" t="s">
        <v>2993</v>
      </c>
      <c r="AI7996" s="182" t="s">
        <v>17314</v>
      </c>
    </row>
    <row r="7997" spans="25:35" x14ac:dyDescent="0.4">
      <c r="Y7997" s="182" t="s">
        <v>2329</v>
      </c>
      <c r="Z7997" s="182">
        <v>1959</v>
      </c>
      <c r="AA7997" s="182">
        <v>260.12</v>
      </c>
      <c r="AB7997" s="182">
        <v>14</v>
      </c>
      <c r="AC7997" s="182">
        <v>2</v>
      </c>
      <c r="AD7997" s="182">
        <v>176.1</v>
      </c>
      <c r="AF7997" s="182" t="s">
        <v>13356</v>
      </c>
      <c r="AG7997" s="182" t="s">
        <v>2993</v>
      </c>
      <c r="AH7997" s="182" t="s">
        <v>2993</v>
      </c>
      <c r="AI7997" s="182" t="s">
        <v>17040</v>
      </c>
    </row>
    <row r="7998" spans="25:35" x14ac:dyDescent="0.4">
      <c r="Y7998" s="182" t="s">
        <v>13377</v>
      </c>
      <c r="Z7998" s="182">
        <v>1994</v>
      </c>
      <c r="AA7998" s="182">
        <v>4431.1000000000004</v>
      </c>
      <c r="AB7998" s="182">
        <v>203</v>
      </c>
      <c r="AC7998" s="182">
        <v>9</v>
      </c>
      <c r="AD7998" s="182">
        <v>3841.2</v>
      </c>
      <c r="AF7998" s="182" t="s">
        <v>13357</v>
      </c>
      <c r="AG7998" s="182" t="s">
        <v>17312</v>
      </c>
      <c r="AH7998" s="182" t="s">
        <v>2993</v>
      </c>
      <c r="AI7998" s="182" t="s">
        <v>17315</v>
      </c>
    </row>
    <row r="7999" spans="25:35" x14ac:dyDescent="0.4">
      <c r="Y7999" s="182" t="s">
        <v>13378</v>
      </c>
      <c r="Z7999" s="182">
        <v>1961</v>
      </c>
      <c r="AA7999" s="182">
        <v>559.20000000000005</v>
      </c>
      <c r="AB7999" s="182">
        <v>32</v>
      </c>
      <c r="AC7999" s="182">
        <v>2</v>
      </c>
      <c r="AD7999" s="182">
        <v>518</v>
      </c>
      <c r="AF7999" s="182" t="s">
        <v>13358</v>
      </c>
      <c r="AG7999" s="182" t="s">
        <v>17312</v>
      </c>
      <c r="AH7999" s="182" t="s">
        <v>2993</v>
      </c>
      <c r="AI7999" s="182" t="s">
        <v>17320</v>
      </c>
    </row>
    <row r="8000" spans="25:35" x14ac:dyDescent="0.4">
      <c r="Y8000" s="182" t="s">
        <v>2330</v>
      </c>
      <c r="Z8000" s="182">
        <v>1955</v>
      </c>
      <c r="AA8000" s="182">
        <v>178.7</v>
      </c>
      <c r="AB8000" s="182">
        <v>12</v>
      </c>
      <c r="AC8000" s="182">
        <v>2</v>
      </c>
      <c r="AD8000" s="182">
        <v>178.7</v>
      </c>
      <c r="AF8000" s="182" t="s">
        <v>13359</v>
      </c>
      <c r="AG8000" s="182" t="s">
        <v>17319</v>
      </c>
      <c r="AH8000" s="182" t="s">
        <v>2993</v>
      </c>
      <c r="AI8000" s="182" t="s">
        <v>17315</v>
      </c>
    </row>
    <row r="8001" spans="25:35" x14ac:dyDescent="0.4">
      <c r="Y8001" s="182" t="s">
        <v>13380</v>
      </c>
      <c r="Z8001" s="182">
        <v>1954</v>
      </c>
      <c r="AA8001" s="182">
        <v>972.5</v>
      </c>
      <c r="AB8001" s="182">
        <v>43</v>
      </c>
      <c r="AC8001" s="182">
        <v>2</v>
      </c>
      <c r="AD8001" s="182">
        <v>637.1</v>
      </c>
      <c r="AF8001" s="182" t="s">
        <v>2328</v>
      </c>
      <c r="AG8001" s="182" t="s">
        <v>17312</v>
      </c>
      <c r="AH8001" s="182" t="s">
        <v>2993</v>
      </c>
      <c r="AI8001" s="182" t="s">
        <v>17320</v>
      </c>
    </row>
    <row r="8002" spans="25:35" x14ac:dyDescent="0.4">
      <c r="Y8002" s="182" t="s">
        <v>13381</v>
      </c>
      <c r="Z8002" s="182">
        <v>1954</v>
      </c>
      <c r="AA8002" s="182">
        <v>978.5</v>
      </c>
      <c r="AB8002" s="182">
        <v>47</v>
      </c>
      <c r="AC8002" s="182">
        <v>2</v>
      </c>
      <c r="AD8002" s="182">
        <v>615.59999999999991</v>
      </c>
      <c r="AF8002" s="182" t="s">
        <v>13361</v>
      </c>
      <c r="AG8002" s="182" t="s">
        <v>17319</v>
      </c>
      <c r="AH8002" s="182" t="s">
        <v>2993</v>
      </c>
      <c r="AI8002" s="182" t="s">
        <v>17320</v>
      </c>
    </row>
    <row r="8003" spans="25:35" x14ac:dyDescent="0.4">
      <c r="Y8003" s="182" t="s">
        <v>13382</v>
      </c>
      <c r="Z8003" s="182">
        <v>1951</v>
      </c>
      <c r="AA8003" s="182">
        <v>813</v>
      </c>
      <c r="AB8003" s="182">
        <v>28</v>
      </c>
      <c r="AC8003" s="182">
        <v>2</v>
      </c>
      <c r="AD8003" s="182">
        <v>813</v>
      </c>
      <c r="AF8003" s="182" t="s">
        <v>185</v>
      </c>
      <c r="AG8003" s="182" t="s">
        <v>17319</v>
      </c>
      <c r="AH8003" s="182" t="s">
        <v>2993</v>
      </c>
      <c r="AI8003" s="182" t="s">
        <v>17042</v>
      </c>
    </row>
    <row r="8004" spans="25:35" x14ac:dyDescent="0.4">
      <c r="Y8004" s="182" t="s">
        <v>2331</v>
      </c>
      <c r="Z8004" s="182">
        <v>1950</v>
      </c>
      <c r="AA8004" s="182">
        <v>397.8</v>
      </c>
      <c r="AB8004" s="182">
        <v>24</v>
      </c>
      <c r="AC8004" s="182">
        <v>2</v>
      </c>
      <c r="AD8004" s="182">
        <v>397.8</v>
      </c>
      <c r="AF8004" s="182" t="s">
        <v>13362</v>
      </c>
      <c r="AG8004" s="182" t="s">
        <v>17319</v>
      </c>
      <c r="AH8004" s="182" t="s">
        <v>2993</v>
      </c>
      <c r="AI8004" s="182" t="s">
        <v>17331</v>
      </c>
    </row>
    <row r="8005" spans="25:35" x14ac:dyDescent="0.4">
      <c r="Y8005" s="182" t="s">
        <v>13384</v>
      </c>
      <c r="Z8005" s="182">
        <v>1960</v>
      </c>
      <c r="AA8005" s="182">
        <v>397.8</v>
      </c>
      <c r="AB8005" s="182">
        <v>61</v>
      </c>
      <c r="AC8005" s="182">
        <v>2</v>
      </c>
      <c r="AD8005" s="182">
        <v>397.8</v>
      </c>
      <c r="AF8005" s="182" t="s">
        <v>13364</v>
      </c>
      <c r="AG8005" s="182" t="s">
        <v>17319</v>
      </c>
      <c r="AH8005" s="182" t="s">
        <v>2993</v>
      </c>
      <c r="AI8005" s="182" t="s">
        <v>17320</v>
      </c>
    </row>
    <row r="8006" spans="25:35" x14ac:dyDescent="0.4">
      <c r="Y8006" s="182" t="s">
        <v>13385</v>
      </c>
      <c r="Z8006" s="182">
        <v>1990</v>
      </c>
      <c r="AA8006" s="182">
        <v>331.21</v>
      </c>
      <c r="AB8006" s="182">
        <v>18</v>
      </c>
      <c r="AC8006" s="182">
        <v>2</v>
      </c>
      <c r="AD8006" s="182">
        <v>331.21</v>
      </c>
      <c r="AF8006" s="182" t="s">
        <v>13365</v>
      </c>
      <c r="AG8006" s="182" t="s">
        <v>17312</v>
      </c>
      <c r="AH8006" s="182" t="s">
        <v>2993</v>
      </c>
      <c r="AI8006" s="182" t="s">
        <v>17314</v>
      </c>
    </row>
    <row r="8007" spans="25:35" x14ac:dyDescent="0.4">
      <c r="Y8007" s="182" t="s">
        <v>13386</v>
      </c>
      <c r="Z8007" s="182">
        <v>1960</v>
      </c>
      <c r="AA8007" s="182">
        <v>973</v>
      </c>
      <c r="AB8007" s="182">
        <v>53</v>
      </c>
      <c r="AC8007" s="182">
        <v>2</v>
      </c>
      <c r="AD8007" s="182">
        <v>973</v>
      </c>
      <c r="AF8007" s="182" t="s">
        <v>13367</v>
      </c>
      <c r="AG8007" s="182" t="s">
        <v>17312</v>
      </c>
      <c r="AH8007" s="182" t="s">
        <v>2993</v>
      </c>
      <c r="AI8007" s="182" t="s">
        <v>17320</v>
      </c>
    </row>
    <row r="8008" spans="25:35" x14ac:dyDescent="0.4">
      <c r="Y8008" s="182" t="s">
        <v>13387</v>
      </c>
      <c r="Z8008" s="182">
        <v>1960</v>
      </c>
      <c r="AA8008" s="182">
        <v>346.8</v>
      </c>
      <c r="AB8008" s="182">
        <v>26</v>
      </c>
      <c r="AC8008" s="182">
        <v>2</v>
      </c>
      <c r="AD8008" s="182">
        <v>293</v>
      </c>
      <c r="AF8008" s="182" t="s">
        <v>13369</v>
      </c>
      <c r="AG8008" s="182" t="s">
        <v>17312</v>
      </c>
      <c r="AH8008" s="182" t="s">
        <v>2993</v>
      </c>
      <c r="AI8008" s="182" t="s">
        <v>17042</v>
      </c>
    </row>
    <row r="8009" spans="25:35" x14ac:dyDescent="0.4">
      <c r="Y8009" s="182" t="s">
        <v>13388</v>
      </c>
      <c r="Z8009" s="182">
        <v>1958</v>
      </c>
      <c r="AA8009" s="182">
        <v>731.63</v>
      </c>
      <c r="AB8009" s="182">
        <v>27</v>
      </c>
      <c r="AC8009" s="182">
        <v>2</v>
      </c>
      <c r="AD8009" s="182">
        <v>675.13</v>
      </c>
      <c r="AF8009" s="182" t="s">
        <v>13370</v>
      </c>
      <c r="AG8009" s="182" t="s">
        <v>17312</v>
      </c>
      <c r="AH8009" s="182" t="s">
        <v>2993</v>
      </c>
      <c r="AI8009" s="182" t="s">
        <v>17320</v>
      </c>
    </row>
    <row r="8010" spans="25:35" x14ac:dyDescent="0.4">
      <c r="Y8010" s="182" t="s">
        <v>13390</v>
      </c>
      <c r="Z8010" s="182">
        <v>1984</v>
      </c>
      <c r="AA8010" s="182">
        <v>12897.5</v>
      </c>
      <c r="AB8010" s="182">
        <v>3</v>
      </c>
      <c r="AC8010" s="182">
        <v>9</v>
      </c>
      <c r="AD8010" s="182">
        <v>11217.9</v>
      </c>
      <c r="AF8010" s="182" t="s">
        <v>13372</v>
      </c>
      <c r="AG8010" s="182" t="s">
        <v>17312</v>
      </c>
      <c r="AH8010" s="182" t="s">
        <v>2993</v>
      </c>
      <c r="AI8010" s="182" t="s">
        <v>17322</v>
      </c>
    </row>
    <row r="8011" spans="25:35" x14ac:dyDescent="0.4">
      <c r="Y8011" s="182" t="s">
        <v>13391</v>
      </c>
      <c r="Z8011" s="182">
        <v>1973</v>
      </c>
      <c r="AA8011" s="182">
        <v>3581.4</v>
      </c>
      <c r="AB8011" s="182">
        <v>148</v>
      </c>
      <c r="AC8011" s="182">
        <v>5</v>
      </c>
      <c r="AD8011" s="182">
        <v>3309.3</v>
      </c>
      <c r="AF8011" s="182" t="s">
        <v>13374</v>
      </c>
      <c r="AG8011" s="182" t="s">
        <v>2993</v>
      </c>
      <c r="AH8011" s="182" t="s">
        <v>2993</v>
      </c>
      <c r="AI8011" s="182" t="s">
        <v>17315</v>
      </c>
    </row>
    <row r="8012" spans="25:35" x14ac:dyDescent="0.4">
      <c r="Y8012" s="182" t="s">
        <v>13392</v>
      </c>
      <c r="Z8012" s="182">
        <v>1982</v>
      </c>
      <c r="AA8012" s="182">
        <v>3326.7</v>
      </c>
      <c r="AB8012" s="182">
        <v>149</v>
      </c>
      <c r="AC8012" s="182">
        <v>9</v>
      </c>
      <c r="AD8012" s="182">
        <v>3326.7</v>
      </c>
      <c r="AF8012" s="182" t="s">
        <v>13375</v>
      </c>
      <c r="AG8012" s="182" t="s">
        <v>2993</v>
      </c>
      <c r="AH8012" s="182" t="s">
        <v>2993</v>
      </c>
      <c r="AI8012" s="182" t="s">
        <v>17322</v>
      </c>
    </row>
    <row r="8013" spans="25:35" x14ac:dyDescent="0.4">
      <c r="Y8013" s="182" t="s">
        <v>13393</v>
      </c>
      <c r="Z8013" s="182">
        <v>1950</v>
      </c>
      <c r="AA8013" s="182">
        <v>491.66</v>
      </c>
      <c r="AB8013" s="182">
        <v>18</v>
      </c>
      <c r="AC8013" s="182">
        <v>2</v>
      </c>
      <c r="AD8013" s="182">
        <v>456.3</v>
      </c>
      <c r="AF8013" s="182" t="s">
        <v>13376</v>
      </c>
      <c r="AG8013" s="182" t="s">
        <v>17323</v>
      </c>
      <c r="AH8013" s="182" t="s">
        <v>2993</v>
      </c>
      <c r="AI8013" s="182" t="s">
        <v>17040</v>
      </c>
    </row>
    <row r="8014" spans="25:35" x14ac:dyDescent="0.4">
      <c r="Y8014" s="182" t="s">
        <v>13394</v>
      </c>
      <c r="Z8014" s="182">
        <v>1956</v>
      </c>
      <c r="AA8014" s="182">
        <v>567.9</v>
      </c>
      <c r="AB8014" s="182">
        <v>13</v>
      </c>
      <c r="AC8014" s="182">
        <v>2</v>
      </c>
      <c r="AD8014" s="182">
        <v>524.79999999999995</v>
      </c>
      <c r="AF8014" s="182" t="s">
        <v>2329</v>
      </c>
      <c r="AG8014" s="182" t="s">
        <v>17327</v>
      </c>
      <c r="AH8014" s="182" t="s">
        <v>2993</v>
      </c>
      <c r="AI8014" s="182" t="s">
        <v>17315</v>
      </c>
    </row>
    <row r="8015" spans="25:35" x14ac:dyDescent="0.4">
      <c r="Y8015" s="182" t="s">
        <v>2332</v>
      </c>
      <c r="Z8015" s="182">
        <v>1954</v>
      </c>
      <c r="AA8015" s="182">
        <v>291.89999999999998</v>
      </c>
      <c r="AB8015" s="182">
        <v>14</v>
      </c>
      <c r="AC8015" s="182">
        <v>2</v>
      </c>
      <c r="AD8015" s="182">
        <v>291.89999999999998</v>
      </c>
      <c r="AF8015" s="182" t="s">
        <v>13377</v>
      </c>
      <c r="AG8015" s="182" t="s">
        <v>2993</v>
      </c>
      <c r="AH8015" s="182" t="s">
        <v>2993</v>
      </c>
      <c r="AI8015" s="182" t="s">
        <v>17040</v>
      </c>
    </row>
    <row r="8016" spans="25:35" x14ac:dyDescent="0.4">
      <c r="Y8016" s="182" t="s">
        <v>13396</v>
      </c>
      <c r="Z8016" s="182">
        <v>1961</v>
      </c>
      <c r="AA8016" s="182">
        <v>293.5</v>
      </c>
      <c r="AB8016" s="182">
        <v>16</v>
      </c>
      <c r="AC8016" s="182">
        <v>2</v>
      </c>
      <c r="AD8016" s="182">
        <v>293.5</v>
      </c>
      <c r="AF8016" s="182" t="s">
        <v>13378</v>
      </c>
      <c r="AG8016" s="182" t="s">
        <v>17312</v>
      </c>
      <c r="AH8016" s="182" t="s">
        <v>2993</v>
      </c>
      <c r="AI8016" s="182" t="s">
        <v>17042</v>
      </c>
    </row>
    <row r="8017" spans="25:35" x14ac:dyDescent="0.4">
      <c r="Y8017" s="182" t="s">
        <v>2333</v>
      </c>
      <c r="Z8017" s="182">
        <v>1938</v>
      </c>
      <c r="AA8017" s="182">
        <v>157</v>
      </c>
      <c r="AB8017" s="182">
        <v>13</v>
      </c>
      <c r="AC8017" s="182">
        <v>2</v>
      </c>
      <c r="AD8017" s="182">
        <v>157</v>
      </c>
      <c r="AF8017" s="182" t="s">
        <v>2330</v>
      </c>
      <c r="AG8017" s="182" t="s">
        <v>17327</v>
      </c>
      <c r="AH8017" s="182" t="s">
        <v>2993</v>
      </c>
      <c r="AI8017" s="182" t="s">
        <v>17040</v>
      </c>
    </row>
    <row r="8018" spans="25:35" x14ac:dyDescent="0.4">
      <c r="Y8018" s="182" t="s">
        <v>2334</v>
      </c>
      <c r="Z8018" s="182">
        <v>1917</v>
      </c>
      <c r="AA8018" s="182">
        <v>140.9</v>
      </c>
      <c r="AB8018" s="182">
        <v>10</v>
      </c>
      <c r="AC8018" s="182">
        <v>2</v>
      </c>
      <c r="AD8018" s="182">
        <v>124.8</v>
      </c>
      <c r="AF8018" s="182" t="s">
        <v>13380</v>
      </c>
      <c r="AG8018" s="182" t="s">
        <v>17312</v>
      </c>
      <c r="AH8018" s="182" t="s">
        <v>2993</v>
      </c>
      <c r="AI8018" s="182" t="s">
        <v>17042</v>
      </c>
    </row>
    <row r="8019" spans="25:35" x14ac:dyDescent="0.4">
      <c r="Y8019" s="182" t="s">
        <v>13400</v>
      </c>
      <c r="Z8019" s="182">
        <v>1917</v>
      </c>
      <c r="AA8019" s="182">
        <v>217.74</v>
      </c>
      <c r="AB8019" s="182">
        <v>12</v>
      </c>
      <c r="AC8019" s="182">
        <v>2</v>
      </c>
      <c r="AD8019" s="182">
        <v>169.74</v>
      </c>
      <c r="AF8019" s="182" t="s">
        <v>13381</v>
      </c>
      <c r="AG8019" s="182" t="s">
        <v>17312</v>
      </c>
      <c r="AH8019" s="182" t="s">
        <v>2993</v>
      </c>
      <c r="AI8019" s="182" t="s">
        <v>17040</v>
      </c>
    </row>
    <row r="8020" spans="25:35" x14ac:dyDescent="0.4">
      <c r="Y8020" s="182" t="s">
        <v>17271</v>
      </c>
      <c r="Z8020" s="182">
        <v>1880</v>
      </c>
      <c r="AA8020" s="182">
        <v>387</v>
      </c>
      <c r="AB8020" s="182">
        <v>6</v>
      </c>
      <c r="AC8020" s="182">
        <v>2</v>
      </c>
      <c r="AD8020" s="182">
        <v>227.67</v>
      </c>
      <c r="AF8020" s="182" t="s">
        <v>13382</v>
      </c>
      <c r="AG8020" s="182" t="s">
        <v>17312</v>
      </c>
      <c r="AH8020" s="182" t="s">
        <v>2993</v>
      </c>
      <c r="AI8020" s="182" t="s">
        <v>17042</v>
      </c>
    </row>
    <row r="8021" spans="25:35" x14ac:dyDescent="0.4">
      <c r="Y8021" s="182" t="s">
        <v>13401</v>
      </c>
      <c r="Z8021" s="182">
        <v>2002</v>
      </c>
      <c r="AA8021" s="182">
        <v>8432.2999999999993</v>
      </c>
      <c r="AB8021" s="182">
        <v>307</v>
      </c>
      <c r="AC8021" s="182">
        <v>10</v>
      </c>
      <c r="AD8021" s="182">
        <v>8432.2999999999993</v>
      </c>
      <c r="AF8021" s="182" t="s">
        <v>2331</v>
      </c>
      <c r="AG8021" s="182" t="s">
        <v>17471</v>
      </c>
      <c r="AH8021" s="182" t="s">
        <v>2993</v>
      </c>
      <c r="AI8021" s="182" t="s">
        <v>17040</v>
      </c>
    </row>
    <row r="8022" spans="25:35" x14ac:dyDescent="0.4">
      <c r="Y8022" s="182" t="s">
        <v>2335</v>
      </c>
      <c r="Z8022" s="182">
        <v>1990</v>
      </c>
      <c r="AA8022" s="182">
        <v>7374.3</v>
      </c>
      <c r="AB8022" s="182">
        <v>257</v>
      </c>
      <c r="AC8022" s="182">
        <v>9</v>
      </c>
      <c r="AD8022" s="182">
        <v>5815</v>
      </c>
      <c r="AF8022" s="182" t="s">
        <v>13384</v>
      </c>
      <c r="AG8022" s="182" t="s">
        <v>17312</v>
      </c>
      <c r="AH8022" s="182" t="s">
        <v>2993</v>
      </c>
      <c r="AI8022" s="182" t="s">
        <v>17042</v>
      </c>
    </row>
    <row r="8023" spans="25:35" x14ac:dyDescent="0.4">
      <c r="Y8023" s="182" t="s">
        <v>13402</v>
      </c>
      <c r="Z8023" s="182">
        <v>1993</v>
      </c>
      <c r="AA8023" s="182">
        <v>6444.4</v>
      </c>
      <c r="AB8023" s="182">
        <v>190</v>
      </c>
      <c r="AC8023" s="182">
        <v>5</v>
      </c>
      <c r="AD8023" s="182">
        <v>4820.5</v>
      </c>
      <c r="AF8023" s="182" t="s">
        <v>13385</v>
      </c>
      <c r="AG8023" s="182" t="s">
        <v>17327</v>
      </c>
      <c r="AH8023" s="182" t="s">
        <v>2993</v>
      </c>
      <c r="AI8023" s="182" t="s">
        <v>17042</v>
      </c>
    </row>
    <row r="8024" spans="25:35" x14ac:dyDescent="0.4">
      <c r="Y8024" s="182" t="s">
        <v>13404</v>
      </c>
      <c r="Z8024" s="182">
        <v>1973</v>
      </c>
      <c r="AA8024" s="182">
        <v>4341.8</v>
      </c>
      <c r="AB8024" s="182">
        <v>153</v>
      </c>
      <c r="AC8024" s="182">
        <v>5</v>
      </c>
      <c r="AD8024" s="182">
        <v>3318.13</v>
      </c>
      <c r="AF8024" s="182" t="s">
        <v>13386</v>
      </c>
      <c r="AG8024" s="182" t="s">
        <v>17312</v>
      </c>
      <c r="AH8024" s="182" t="s">
        <v>2993</v>
      </c>
      <c r="AI8024" s="182" t="s">
        <v>17042</v>
      </c>
    </row>
    <row r="8025" spans="25:35" x14ac:dyDescent="0.4">
      <c r="Y8025" s="182" t="s">
        <v>13406</v>
      </c>
      <c r="Z8025" s="182">
        <v>1976</v>
      </c>
      <c r="AA8025" s="182">
        <v>6268.56</v>
      </c>
      <c r="AB8025" s="182">
        <v>214</v>
      </c>
      <c r="AC8025" s="182">
        <v>5</v>
      </c>
      <c r="AD8025" s="182">
        <v>4618.72</v>
      </c>
      <c r="AF8025" s="182" t="s">
        <v>13387</v>
      </c>
      <c r="AG8025" s="182" t="s">
        <v>17323</v>
      </c>
      <c r="AH8025" s="182" t="s">
        <v>2993</v>
      </c>
      <c r="AI8025" s="182" t="s">
        <v>17040</v>
      </c>
    </row>
    <row r="8026" spans="25:35" x14ac:dyDescent="0.4">
      <c r="Y8026" s="182" t="s">
        <v>13407</v>
      </c>
      <c r="Z8026" s="182">
        <v>1985</v>
      </c>
      <c r="AA8026" s="182">
        <v>5762.4</v>
      </c>
      <c r="AB8026" s="182">
        <v>224</v>
      </c>
      <c r="AC8026" s="182">
        <v>9</v>
      </c>
      <c r="AD8026" s="182">
        <v>5762.4</v>
      </c>
      <c r="AF8026" s="182" t="s">
        <v>13388</v>
      </c>
      <c r="AG8026" s="182" t="s">
        <v>17312</v>
      </c>
      <c r="AH8026" s="182" t="s">
        <v>2993</v>
      </c>
      <c r="AI8026" s="182" t="s">
        <v>17042</v>
      </c>
    </row>
    <row r="8027" spans="25:35" x14ac:dyDescent="0.4">
      <c r="Y8027" s="182" t="s">
        <v>13408</v>
      </c>
      <c r="Z8027" s="182">
        <v>1982</v>
      </c>
      <c r="AA8027" s="182">
        <v>6478.89</v>
      </c>
      <c r="AB8027" s="182">
        <v>244</v>
      </c>
      <c r="AC8027" s="182">
        <v>9</v>
      </c>
      <c r="AD8027" s="182">
        <v>6060.7</v>
      </c>
      <c r="AF8027" s="182" t="s">
        <v>13390</v>
      </c>
      <c r="AG8027" s="182" t="s">
        <v>2993</v>
      </c>
      <c r="AH8027" s="182" t="s">
        <v>2993</v>
      </c>
      <c r="AI8027" s="182" t="s">
        <v>17322</v>
      </c>
    </row>
    <row r="8028" spans="25:35" x14ac:dyDescent="0.4">
      <c r="Y8028" s="182" t="s">
        <v>13409</v>
      </c>
      <c r="Z8028" s="182">
        <v>1963</v>
      </c>
      <c r="AA8028" s="182">
        <v>2368.46</v>
      </c>
      <c r="AB8028" s="182">
        <v>87</v>
      </c>
      <c r="AC8028" s="182">
        <v>4</v>
      </c>
      <c r="AD8028" s="182">
        <v>2368.46</v>
      </c>
      <c r="AF8028" s="182" t="s">
        <v>13391</v>
      </c>
      <c r="AG8028" s="182" t="s">
        <v>17312</v>
      </c>
      <c r="AH8028" s="182" t="s">
        <v>2993</v>
      </c>
      <c r="AI8028" s="182" t="s">
        <v>17315</v>
      </c>
    </row>
    <row r="8029" spans="25:35" x14ac:dyDescent="0.4">
      <c r="Y8029" s="182" t="s">
        <v>2336</v>
      </c>
      <c r="Z8029" s="182">
        <v>1951</v>
      </c>
      <c r="AA8029" s="182">
        <v>517.20000000000005</v>
      </c>
      <c r="AB8029" s="182">
        <v>21</v>
      </c>
      <c r="AC8029" s="182">
        <v>2</v>
      </c>
      <c r="AD8029" s="182">
        <v>463.3</v>
      </c>
      <c r="AF8029" s="182" t="s">
        <v>13392</v>
      </c>
      <c r="AG8029" s="182" t="s">
        <v>17312</v>
      </c>
      <c r="AH8029" s="182" t="s">
        <v>2993</v>
      </c>
      <c r="AI8029" s="182" t="s">
        <v>17040</v>
      </c>
    </row>
    <row r="8030" spans="25:35" x14ac:dyDescent="0.4">
      <c r="Y8030" s="182" t="s">
        <v>13410</v>
      </c>
      <c r="Z8030" s="182">
        <v>1967</v>
      </c>
      <c r="AA8030" s="182">
        <v>3067.69</v>
      </c>
      <c r="AB8030" s="182">
        <v>127</v>
      </c>
      <c r="AC8030" s="182">
        <v>5</v>
      </c>
      <c r="AD8030" s="182">
        <v>3067.69</v>
      </c>
      <c r="AF8030" s="182" t="s">
        <v>13393</v>
      </c>
      <c r="AG8030" s="182" t="s">
        <v>17323</v>
      </c>
      <c r="AH8030" s="182" t="s">
        <v>2993</v>
      </c>
      <c r="AI8030" s="182" t="s">
        <v>17040</v>
      </c>
    </row>
    <row r="8031" spans="25:35" x14ac:dyDescent="0.4">
      <c r="Y8031" s="182" t="s">
        <v>2337</v>
      </c>
      <c r="Z8031" s="182">
        <v>1952</v>
      </c>
      <c r="AA8031" s="182">
        <v>462.5</v>
      </c>
      <c r="AB8031" s="182">
        <v>20</v>
      </c>
      <c r="AC8031" s="182">
        <v>2</v>
      </c>
      <c r="AD8031" s="182">
        <v>462.5</v>
      </c>
      <c r="AF8031" s="182" t="s">
        <v>13394</v>
      </c>
      <c r="AG8031" s="182" t="s">
        <v>17323</v>
      </c>
      <c r="AH8031" s="182" t="s">
        <v>2993</v>
      </c>
      <c r="AI8031" s="182" t="s">
        <v>17040</v>
      </c>
    </row>
    <row r="8032" spans="25:35" x14ac:dyDescent="0.4">
      <c r="Y8032" s="182" t="s">
        <v>2338</v>
      </c>
      <c r="Z8032" s="182">
        <v>1948</v>
      </c>
      <c r="AA8032" s="182">
        <v>440.48</v>
      </c>
      <c r="AB8032" s="182">
        <v>24</v>
      </c>
      <c r="AC8032" s="182">
        <v>2</v>
      </c>
      <c r="AD8032" s="182">
        <v>440.48</v>
      </c>
      <c r="AF8032" s="182" t="s">
        <v>2332</v>
      </c>
      <c r="AG8032" s="182" t="s">
        <v>17327</v>
      </c>
      <c r="AH8032" s="182" t="s">
        <v>2993</v>
      </c>
      <c r="AI8032" s="182" t="s">
        <v>17035</v>
      </c>
    </row>
    <row r="8033" spans="25:35" x14ac:dyDescent="0.4">
      <c r="Y8033" s="182" t="s">
        <v>2339</v>
      </c>
      <c r="Z8033" s="182">
        <v>1951</v>
      </c>
      <c r="AA8033" s="182">
        <v>619</v>
      </c>
      <c r="AB8033" s="182">
        <v>25</v>
      </c>
      <c r="AC8033" s="182">
        <v>2</v>
      </c>
      <c r="AD8033" s="182">
        <v>619</v>
      </c>
      <c r="AF8033" s="182" t="s">
        <v>13396</v>
      </c>
      <c r="AG8033" s="182" t="s">
        <v>2993</v>
      </c>
      <c r="AH8033" s="182" t="s">
        <v>2993</v>
      </c>
      <c r="AI8033" s="182" t="s">
        <v>17315</v>
      </c>
    </row>
    <row r="8034" spans="25:35" x14ac:dyDescent="0.4">
      <c r="Y8034" s="182" t="s">
        <v>13413</v>
      </c>
      <c r="Z8034" s="182">
        <v>1950</v>
      </c>
      <c r="AA8034" s="182">
        <v>488.5</v>
      </c>
      <c r="AB8034" s="182">
        <v>18</v>
      </c>
      <c r="AC8034" s="182">
        <v>2</v>
      </c>
      <c r="AD8034" s="182">
        <v>433.9</v>
      </c>
      <c r="AF8034" s="182" t="s">
        <v>2333</v>
      </c>
      <c r="AG8034" s="182" t="s">
        <v>17327</v>
      </c>
      <c r="AH8034" s="182" t="s">
        <v>2993</v>
      </c>
      <c r="AI8034" s="182" t="s">
        <v>17040</v>
      </c>
    </row>
    <row r="8035" spans="25:35" x14ac:dyDescent="0.4">
      <c r="Y8035" s="182" t="s">
        <v>2340</v>
      </c>
      <c r="Z8035" s="182">
        <v>1911</v>
      </c>
      <c r="AA8035" s="182">
        <v>461.9</v>
      </c>
      <c r="AB8035" s="182">
        <v>16</v>
      </c>
      <c r="AC8035" s="182">
        <v>2</v>
      </c>
      <c r="AD8035" s="182">
        <v>461.9</v>
      </c>
      <c r="AF8035" s="182" t="s">
        <v>2334</v>
      </c>
      <c r="AG8035" s="182" t="s">
        <v>17312</v>
      </c>
      <c r="AH8035" s="182" t="s">
        <v>2993</v>
      </c>
      <c r="AI8035" s="182" t="s">
        <v>17040</v>
      </c>
    </row>
    <row r="8036" spans="25:35" x14ac:dyDescent="0.4">
      <c r="Y8036" s="182" t="s">
        <v>13416</v>
      </c>
      <c r="Z8036" s="182">
        <v>1954</v>
      </c>
      <c r="AA8036" s="182">
        <v>641.79999999999995</v>
      </c>
      <c r="AB8036" s="182">
        <v>34</v>
      </c>
      <c r="AC8036" s="182">
        <v>2</v>
      </c>
      <c r="AD8036" s="182">
        <v>552.29999999999995</v>
      </c>
      <c r="AF8036" s="182" t="s">
        <v>13400</v>
      </c>
      <c r="AG8036" s="182" t="s">
        <v>17327</v>
      </c>
      <c r="AH8036" s="182" t="s">
        <v>2993</v>
      </c>
      <c r="AI8036" s="182" t="s">
        <v>17042</v>
      </c>
    </row>
    <row r="8037" spans="25:35" x14ac:dyDescent="0.4">
      <c r="Y8037" s="182" t="s">
        <v>13417</v>
      </c>
      <c r="Z8037" s="182">
        <v>1973</v>
      </c>
      <c r="AA8037" s="182">
        <v>3003.4</v>
      </c>
      <c r="AB8037" s="182">
        <v>146</v>
      </c>
      <c r="AC8037" s="182">
        <v>6</v>
      </c>
      <c r="AD8037" s="182">
        <v>2697.4</v>
      </c>
      <c r="AF8037" s="182" t="s">
        <v>13401</v>
      </c>
      <c r="AG8037" s="182" t="s">
        <v>17312</v>
      </c>
      <c r="AH8037" s="182" t="s">
        <v>2993</v>
      </c>
      <c r="AI8037" s="182" t="s">
        <v>17322</v>
      </c>
    </row>
    <row r="8038" spans="25:35" x14ac:dyDescent="0.4">
      <c r="Y8038" s="182" t="s">
        <v>13418</v>
      </c>
      <c r="Z8038" s="182">
        <v>1987</v>
      </c>
      <c r="AA8038" s="182">
        <v>951.6</v>
      </c>
      <c r="AB8038" s="182">
        <v>46</v>
      </c>
      <c r="AC8038" s="182">
        <v>2</v>
      </c>
      <c r="AD8038" s="182">
        <v>951.6</v>
      </c>
      <c r="AF8038" s="182" t="s">
        <v>2335</v>
      </c>
      <c r="AG8038" s="182" t="s">
        <v>17319</v>
      </c>
      <c r="AH8038" s="182" t="s">
        <v>2993</v>
      </c>
      <c r="AI8038" s="182" t="s">
        <v>17322</v>
      </c>
    </row>
    <row r="8039" spans="25:35" x14ac:dyDescent="0.4">
      <c r="Y8039" s="182" t="s">
        <v>2341</v>
      </c>
      <c r="Z8039" s="182">
        <v>1929</v>
      </c>
      <c r="AA8039" s="182">
        <v>385.38</v>
      </c>
      <c r="AB8039" s="182">
        <v>26</v>
      </c>
      <c r="AC8039" s="182">
        <v>2</v>
      </c>
      <c r="AD8039" s="182">
        <v>385.38</v>
      </c>
      <c r="AF8039" s="182" t="s">
        <v>13402</v>
      </c>
      <c r="AG8039" s="182" t="s">
        <v>17312</v>
      </c>
      <c r="AH8039" s="182" t="s">
        <v>2993</v>
      </c>
      <c r="AI8039" s="182" t="s">
        <v>17331</v>
      </c>
    </row>
    <row r="8040" spans="25:35" x14ac:dyDescent="0.4">
      <c r="Y8040" s="182" t="s">
        <v>2342</v>
      </c>
      <c r="Z8040" s="182">
        <v>1939</v>
      </c>
      <c r="AA8040" s="182">
        <v>447.8</v>
      </c>
      <c r="AB8040" s="182">
        <v>28</v>
      </c>
      <c r="AC8040" s="182">
        <v>2</v>
      </c>
      <c r="AD8040" s="182">
        <v>447.8</v>
      </c>
      <c r="AF8040" s="182" t="s">
        <v>13404</v>
      </c>
      <c r="AG8040" s="182" t="s">
        <v>17312</v>
      </c>
      <c r="AH8040" s="182" t="s">
        <v>2993</v>
      </c>
      <c r="AI8040" s="182" t="s">
        <v>17315</v>
      </c>
    </row>
    <row r="8041" spans="25:35" x14ac:dyDescent="0.4">
      <c r="Y8041" s="182" t="s">
        <v>13421</v>
      </c>
      <c r="Z8041" s="182">
        <v>1967</v>
      </c>
      <c r="AA8041" s="182">
        <v>3436.79</v>
      </c>
      <c r="AB8041" s="182">
        <v>88</v>
      </c>
      <c r="AC8041" s="182">
        <v>5</v>
      </c>
      <c r="AD8041" s="182">
        <v>3436.79</v>
      </c>
      <c r="AF8041" s="182" t="s">
        <v>13406</v>
      </c>
      <c r="AG8041" s="182" t="s">
        <v>17312</v>
      </c>
      <c r="AH8041" s="182" t="s">
        <v>2993</v>
      </c>
      <c r="AI8041" s="182" t="s">
        <v>17320</v>
      </c>
    </row>
    <row r="8042" spans="25:35" x14ac:dyDescent="0.4">
      <c r="Y8042" s="182" t="s">
        <v>17272</v>
      </c>
      <c r="Z8042" s="182">
        <v>1890</v>
      </c>
      <c r="AA8042" s="182">
        <v>237.1</v>
      </c>
      <c r="AB8042" s="182">
        <v>12</v>
      </c>
      <c r="AC8042" s="182">
        <v>2</v>
      </c>
      <c r="AD8042" s="182">
        <v>237.1</v>
      </c>
      <c r="AF8042" s="182" t="s">
        <v>13407</v>
      </c>
      <c r="AG8042" s="182" t="s">
        <v>2993</v>
      </c>
      <c r="AH8042" s="182" t="s">
        <v>2993</v>
      </c>
      <c r="AI8042" s="182" t="s">
        <v>17322</v>
      </c>
    </row>
    <row r="8043" spans="25:35" x14ac:dyDescent="0.4">
      <c r="Y8043" s="182" t="s">
        <v>13422</v>
      </c>
      <c r="Z8043" s="182">
        <v>1966</v>
      </c>
      <c r="AA8043" s="182">
        <v>2375.8000000000002</v>
      </c>
      <c r="AB8043" s="182">
        <v>104</v>
      </c>
      <c r="AC8043" s="182">
        <v>4</v>
      </c>
      <c r="AD8043" s="182">
        <v>2375.8000000000002</v>
      </c>
      <c r="AF8043" s="182" t="s">
        <v>13408</v>
      </c>
      <c r="AG8043" s="182" t="s">
        <v>17312</v>
      </c>
      <c r="AH8043" s="182" t="s">
        <v>2993</v>
      </c>
      <c r="AI8043" s="182" t="s">
        <v>17322</v>
      </c>
    </row>
    <row r="8044" spans="25:35" x14ac:dyDescent="0.4">
      <c r="Y8044" s="182" t="s">
        <v>13423</v>
      </c>
      <c r="Z8044" s="182">
        <v>2001</v>
      </c>
      <c r="AA8044" s="182">
        <v>10469.700000000001</v>
      </c>
      <c r="AB8044" s="182">
        <v>385</v>
      </c>
      <c r="AC8044" s="182">
        <v>9</v>
      </c>
      <c r="AD8044" s="182">
        <v>8794.7999999999993</v>
      </c>
      <c r="AF8044" s="182" t="s">
        <v>13409</v>
      </c>
      <c r="AG8044" s="182" t="s">
        <v>17312</v>
      </c>
      <c r="AH8044" s="182" t="s">
        <v>2993</v>
      </c>
      <c r="AI8044" s="182" t="s">
        <v>17315</v>
      </c>
    </row>
    <row r="8045" spans="25:35" x14ac:dyDescent="0.4">
      <c r="Y8045" s="182" t="s">
        <v>2343</v>
      </c>
      <c r="Z8045" s="182">
        <v>1994</v>
      </c>
      <c r="AA8045" s="182">
        <v>8420.6</v>
      </c>
      <c r="AB8045" s="182">
        <v>223</v>
      </c>
      <c r="AC8045" s="182">
        <v>9</v>
      </c>
      <c r="AD8045" s="182">
        <v>6653.4</v>
      </c>
      <c r="AF8045" s="182" t="s">
        <v>2336</v>
      </c>
      <c r="AG8045" s="182" t="s">
        <v>17323</v>
      </c>
      <c r="AH8045" s="182" t="s">
        <v>2993</v>
      </c>
      <c r="AI8045" s="182" t="s">
        <v>17040</v>
      </c>
    </row>
    <row r="8046" spans="25:35" x14ac:dyDescent="0.4">
      <c r="Y8046" s="182" t="s">
        <v>13424</v>
      </c>
      <c r="Z8046" s="182">
        <v>1958</v>
      </c>
      <c r="AA8046" s="182">
        <v>5023.5</v>
      </c>
      <c r="AB8046" s="182">
        <v>95</v>
      </c>
      <c r="AC8046" s="182">
        <v>4</v>
      </c>
      <c r="AD8046" s="182">
        <v>3077.1</v>
      </c>
      <c r="AF8046" s="182" t="s">
        <v>13410</v>
      </c>
      <c r="AG8046" s="182" t="s">
        <v>17312</v>
      </c>
      <c r="AH8046" s="182" t="s">
        <v>2993</v>
      </c>
      <c r="AI8046" s="182" t="s">
        <v>17320</v>
      </c>
    </row>
    <row r="8047" spans="25:35" x14ac:dyDescent="0.4">
      <c r="Y8047" s="182" t="s">
        <v>13425</v>
      </c>
      <c r="Z8047" s="182">
        <v>1994</v>
      </c>
      <c r="AA8047" s="182">
        <v>2822.7</v>
      </c>
      <c r="AB8047" s="182">
        <v>110</v>
      </c>
      <c r="AC8047" s="182">
        <v>9</v>
      </c>
      <c r="AD8047" s="182">
        <v>2542.4</v>
      </c>
      <c r="AF8047" s="182" t="s">
        <v>2337</v>
      </c>
      <c r="AG8047" s="182" t="s">
        <v>17323</v>
      </c>
      <c r="AH8047" s="182" t="s">
        <v>2993</v>
      </c>
      <c r="AI8047" s="182" t="s">
        <v>17040</v>
      </c>
    </row>
    <row r="8048" spans="25:35" x14ac:dyDescent="0.4">
      <c r="Y8048" s="182" t="s">
        <v>13426</v>
      </c>
      <c r="Z8048" s="182">
        <v>1985</v>
      </c>
      <c r="AA8048" s="182">
        <v>6397</v>
      </c>
      <c r="AB8048" s="182">
        <v>272</v>
      </c>
      <c r="AC8048" s="182">
        <v>9</v>
      </c>
      <c r="AD8048" s="182">
        <v>5750.3</v>
      </c>
      <c r="AF8048" s="182" t="s">
        <v>2338</v>
      </c>
      <c r="AG8048" s="182" t="s">
        <v>17323</v>
      </c>
      <c r="AH8048" s="182" t="s">
        <v>2993</v>
      </c>
      <c r="AI8048" s="182" t="s">
        <v>17040</v>
      </c>
    </row>
    <row r="8049" spans="25:35" x14ac:dyDescent="0.4">
      <c r="Y8049" s="182" t="s">
        <v>13428</v>
      </c>
      <c r="Z8049" s="182">
        <v>1967</v>
      </c>
      <c r="AA8049" s="182">
        <v>2546</v>
      </c>
      <c r="AB8049" s="182">
        <v>96</v>
      </c>
      <c r="AC8049" s="182">
        <v>5</v>
      </c>
      <c r="AD8049" s="182">
        <v>2531.1</v>
      </c>
      <c r="AF8049" s="182" t="s">
        <v>2339</v>
      </c>
      <c r="AG8049" s="182" t="s">
        <v>17323</v>
      </c>
      <c r="AH8049" s="182" t="s">
        <v>2993</v>
      </c>
      <c r="AI8049" s="182" t="s">
        <v>17042</v>
      </c>
    </row>
    <row r="8050" spans="25:35" x14ac:dyDescent="0.4">
      <c r="Y8050" s="182" t="s">
        <v>13429</v>
      </c>
      <c r="Z8050" s="182">
        <v>1992</v>
      </c>
      <c r="AA8050" s="182">
        <v>2760.5</v>
      </c>
      <c r="AB8050" s="182">
        <v>140</v>
      </c>
      <c r="AC8050" s="182">
        <v>9</v>
      </c>
      <c r="AD8050" s="182">
        <v>2760.5</v>
      </c>
      <c r="AF8050" s="182" t="s">
        <v>13413</v>
      </c>
      <c r="AG8050" s="182" t="s">
        <v>17323</v>
      </c>
      <c r="AH8050" s="182" t="s">
        <v>2993</v>
      </c>
      <c r="AI8050" s="182" t="s">
        <v>17040</v>
      </c>
    </row>
    <row r="8051" spans="25:35" x14ac:dyDescent="0.4">
      <c r="Y8051" s="182" t="s">
        <v>13430</v>
      </c>
      <c r="Z8051" s="182">
        <v>1983</v>
      </c>
      <c r="AA8051" s="182">
        <v>3601.6</v>
      </c>
      <c r="AB8051" s="182">
        <v>124</v>
      </c>
      <c r="AC8051" s="182">
        <v>9</v>
      </c>
      <c r="AD8051" s="182">
        <v>3601.6</v>
      </c>
      <c r="AF8051" s="182" t="s">
        <v>2340</v>
      </c>
      <c r="AG8051" s="182" t="s">
        <v>17327</v>
      </c>
      <c r="AH8051" s="182" t="s">
        <v>2993</v>
      </c>
      <c r="AI8051" s="182" t="s">
        <v>17042</v>
      </c>
    </row>
    <row r="8052" spans="25:35" x14ac:dyDescent="0.4">
      <c r="Y8052" s="182" t="s">
        <v>13432</v>
      </c>
      <c r="Z8052" s="182">
        <v>1975</v>
      </c>
      <c r="AA8052" s="182">
        <v>3508.78</v>
      </c>
      <c r="AB8052" s="182">
        <v>111</v>
      </c>
      <c r="AC8052" s="182">
        <v>5</v>
      </c>
      <c r="AD8052" s="182">
        <v>3508.78</v>
      </c>
      <c r="AF8052" s="182" t="s">
        <v>13416</v>
      </c>
      <c r="AG8052" s="182" t="s">
        <v>17312</v>
      </c>
      <c r="AH8052" s="182" t="s">
        <v>2993</v>
      </c>
      <c r="AI8052" s="182" t="s">
        <v>17322</v>
      </c>
    </row>
    <row r="8053" spans="25:35" x14ac:dyDescent="0.4">
      <c r="Y8053" s="182" t="s">
        <v>13433</v>
      </c>
      <c r="Z8053" s="182">
        <v>1971</v>
      </c>
      <c r="AA8053" s="182">
        <v>4424.9799999999996</v>
      </c>
      <c r="AB8053" s="182">
        <v>260</v>
      </c>
      <c r="AC8053" s="182">
        <v>5</v>
      </c>
      <c r="AD8053" s="182">
        <v>4424.9799999999996</v>
      </c>
      <c r="AF8053" s="182" t="s">
        <v>13417</v>
      </c>
      <c r="AG8053" s="182" t="s">
        <v>2993</v>
      </c>
      <c r="AH8053" s="182" t="s">
        <v>2993</v>
      </c>
      <c r="AI8053" s="182" t="s">
        <v>17315</v>
      </c>
    </row>
    <row r="8054" spans="25:35" x14ac:dyDescent="0.4">
      <c r="Y8054" s="182" t="s">
        <v>13434</v>
      </c>
      <c r="Z8054" s="182">
        <v>1992</v>
      </c>
      <c r="AA8054" s="182">
        <v>5334.5</v>
      </c>
      <c r="AB8054" s="182">
        <v>165</v>
      </c>
      <c r="AC8054" s="182">
        <v>9</v>
      </c>
      <c r="AD8054" s="182">
        <v>3924</v>
      </c>
      <c r="AF8054" s="182" t="s">
        <v>13418</v>
      </c>
      <c r="AG8054" s="182" t="s">
        <v>17312</v>
      </c>
      <c r="AH8054" s="182" t="s">
        <v>2993</v>
      </c>
      <c r="AI8054" s="182" t="s">
        <v>17322</v>
      </c>
    </row>
    <row r="8055" spans="25:35" x14ac:dyDescent="0.4">
      <c r="Y8055" s="182" t="s">
        <v>2344</v>
      </c>
      <c r="Z8055" s="182">
        <v>1992</v>
      </c>
      <c r="AA8055" s="182">
        <v>9307.5</v>
      </c>
      <c r="AB8055" s="182">
        <v>334</v>
      </c>
      <c r="AC8055" s="182">
        <v>9</v>
      </c>
      <c r="AD8055" s="182">
        <v>8373.51</v>
      </c>
      <c r="AF8055" s="182" t="s">
        <v>2341</v>
      </c>
      <c r="AG8055" s="182" t="s">
        <v>17327</v>
      </c>
      <c r="AH8055" s="182" t="s">
        <v>2993</v>
      </c>
      <c r="AI8055" s="182" t="s">
        <v>17042</v>
      </c>
    </row>
    <row r="8056" spans="25:35" x14ac:dyDescent="0.4">
      <c r="Y8056" s="182" t="s">
        <v>13435</v>
      </c>
      <c r="Z8056" s="182">
        <v>1975</v>
      </c>
      <c r="AA8056" s="182">
        <v>6519.32</v>
      </c>
      <c r="AB8056" s="182">
        <v>218</v>
      </c>
      <c r="AC8056" s="182">
        <v>9</v>
      </c>
      <c r="AD8056" s="182">
        <v>6519.32</v>
      </c>
      <c r="AF8056" s="182" t="s">
        <v>2342</v>
      </c>
      <c r="AG8056" s="182" t="s">
        <v>17327</v>
      </c>
      <c r="AH8056" s="182" t="s">
        <v>2993</v>
      </c>
      <c r="AI8056" s="182" t="s">
        <v>17042</v>
      </c>
    </row>
    <row r="8057" spans="25:35" x14ac:dyDescent="0.4">
      <c r="Y8057" s="182" t="s">
        <v>13436</v>
      </c>
      <c r="Z8057" s="182">
        <v>1996</v>
      </c>
      <c r="AA8057" s="182">
        <v>926.3</v>
      </c>
      <c r="AB8057" s="182">
        <v>52</v>
      </c>
      <c r="AC8057" s="182">
        <v>5</v>
      </c>
      <c r="AD8057" s="182">
        <v>926.3</v>
      </c>
      <c r="AF8057" s="182" t="s">
        <v>13421</v>
      </c>
      <c r="AG8057" s="182" t="s">
        <v>17312</v>
      </c>
      <c r="AH8057" s="182" t="s">
        <v>2993</v>
      </c>
      <c r="AI8057" s="182" t="s">
        <v>17315</v>
      </c>
    </row>
    <row r="8058" spans="25:35" x14ac:dyDescent="0.4">
      <c r="Y8058" s="182" t="s">
        <v>13437</v>
      </c>
      <c r="Z8058" s="182">
        <v>1995</v>
      </c>
      <c r="AA8058" s="182">
        <v>971.2</v>
      </c>
      <c r="AB8058" s="182">
        <v>52</v>
      </c>
      <c r="AC8058" s="182">
        <v>5</v>
      </c>
      <c r="AD8058" s="182">
        <v>971.2</v>
      </c>
      <c r="AF8058" s="182" t="s">
        <v>13422</v>
      </c>
      <c r="AG8058" s="182" t="s">
        <v>17312</v>
      </c>
      <c r="AH8058" s="182" t="s">
        <v>2993</v>
      </c>
      <c r="AI8058" s="182" t="s">
        <v>17315</v>
      </c>
    </row>
    <row r="8059" spans="25:35" x14ac:dyDescent="0.4">
      <c r="Y8059" s="182" t="s">
        <v>13438</v>
      </c>
      <c r="Z8059" s="182">
        <v>1967</v>
      </c>
      <c r="AA8059" s="182">
        <v>3656.6</v>
      </c>
      <c r="AB8059" s="182">
        <v>174</v>
      </c>
      <c r="AC8059" s="182">
        <v>5</v>
      </c>
      <c r="AD8059" s="182">
        <v>3333.8</v>
      </c>
      <c r="AF8059" s="182" t="s">
        <v>13423</v>
      </c>
      <c r="AG8059" s="182" t="s">
        <v>2993</v>
      </c>
      <c r="AH8059" s="182" t="s">
        <v>2993</v>
      </c>
      <c r="AI8059" s="182" t="s">
        <v>17331</v>
      </c>
    </row>
    <row r="8060" spans="25:35" x14ac:dyDescent="0.4">
      <c r="Y8060" s="182" t="s">
        <v>13439</v>
      </c>
      <c r="Z8060" s="182">
        <v>1959</v>
      </c>
      <c r="AA8060" s="182">
        <v>598.02</v>
      </c>
      <c r="AB8060" s="182">
        <v>28</v>
      </c>
      <c r="AC8060" s="182">
        <v>2</v>
      </c>
      <c r="AD8060" s="182">
        <v>552.79999999999995</v>
      </c>
      <c r="AF8060" s="182" t="s">
        <v>2343</v>
      </c>
      <c r="AG8060" s="182" t="s">
        <v>17312</v>
      </c>
      <c r="AH8060" s="182" t="s">
        <v>2993</v>
      </c>
      <c r="AI8060" s="182" t="s">
        <v>17315</v>
      </c>
    </row>
    <row r="8061" spans="25:35" x14ac:dyDescent="0.4">
      <c r="Y8061" s="182" t="s">
        <v>2345</v>
      </c>
      <c r="Z8061" s="182">
        <v>1981</v>
      </c>
      <c r="AA8061" s="182">
        <v>4176.1000000000004</v>
      </c>
      <c r="AB8061" s="182">
        <v>267</v>
      </c>
      <c r="AC8061" s="182">
        <v>5</v>
      </c>
      <c r="AD8061" s="182">
        <v>4048.8</v>
      </c>
      <c r="AF8061" s="182" t="s">
        <v>13424</v>
      </c>
      <c r="AG8061" s="182" t="s">
        <v>17312</v>
      </c>
      <c r="AH8061" s="182" t="s">
        <v>2993</v>
      </c>
      <c r="AI8061" s="182" t="s">
        <v>17322</v>
      </c>
    </row>
    <row r="8062" spans="25:35" x14ac:dyDescent="0.4">
      <c r="Y8062" s="182" t="s">
        <v>13441</v>
      </c>
      <c r="Z8062" s="182">
        <v>1978</v>
      </c>
      <c r="AA8062" s="182">
        <v>3650.1</v>
      </c>
      <c r="AB8062" s="182">
        <v>196</v>
      </c>
      <c r="AC8062" s="182">
        <v>5</v>
      </c>
      <c r="AD8062" s="182">
        <v>3380.1</v>
      </c>
      <c r="AF8062" s="182" t="s">
        <v>13425</v>
      </c>
      <c r="AG8062" s="182" t="s">
        <v>17312</v>
      </c>
      <c r="AH8062" s="182" t="s">
        <v>2993</v>
      </c>
      <c r="AI8062" s="182" t="s">
        <v>17040</v>
      </c>
    </row>
    <row r="8063" spans="25:35" x14ac:dyDescent="0.4">
      <c r="Y8063" s="182" t="s">
        <v>13442</v>
      </c>
      <c r="Z8063" s="182">
        <v>1958</v>
      </c>
      <c r="AA8063" s="182">
        <v>453.5</v>
      </c>
      <c r="AB8063" s="182">
        <v>24</v>
      </c>
      <c r="AC8063" s="182">
        <v>2</v>
      </c>
      <c r="AD8063" s="182">
        <v>418.2</v>
      </c>
      <c r="AF8063" s="182" t="s">
        <v>13426</v>
      </c>
      <c r="AG8063" s="182" t="s">
        <v>17319</v>
      </c>
      <c r="AH8063" s="182" t="s">
        <v>2993</v>
      </c>
      <c r="AI8063" s="182" t="s">
        <v>17322</v>
      </c>
    </row>
    <row r="8064" spans="25:35" x14ac:dyDescent="0.4">
      <c r="Y8064" s="182" t="s">
        <v>13443</v>
      </c>
      <c r="Z8064" s="182">
        <v>1972</v>
      </c>
      <c r="AA8064" s="182">
        <v>3577.12</v>
      </c>
      <c r="AB8064" s="182">
        <v>152</v>
      </c>
      <c r="AC8064" s="182">
        <v>5</v>
      </c>
      <c r="AD8064" s="182">
        <v>3306.9</v>
      </c>
      <c r="AF8064" s="182" t="s">
        <v>13428</v>
      </c>
      <c r="AG8064" s="182" t="s">
        <v>17312</v>
      </c>
      <c r="AH8064" s="182" t="s">
        <v>2993</v>
      </c>
      <c r="AI8064" s="182" t="s">
        <v>17315</v>
      </c>
    </row>
    <row r="8065" spans="25:35" x14ac:dyDescent="0.4">
      <c r="Y8065" s="182" t="s">
        <v>13444</v>
      </c>
      <c r="Z8065" s="182">
        <v>1958</v>
      </c>
      <c r="AA8065" s="182">
        <v>585.5</v>
      </c>
      <c r="AB8065" s="182">
        <v>30</v>
      </c>
      <c r="AC8065" s="182">
        <v>2</v>
      </c>
      <c r="AD8065" s="182">
        <v>538.79999999999995</v>
      </c>
      <c r="AF8065" s="182" t="s">
        <v>13429</v>
      </c>
      <c r="AG8065" s="182" t="s">
        <v>17312</v>
      </c>
      <c r="AH8065" s="182" t="s">
        <v>2993</v>
      </c>
      <c r="AI8065" s="182" t="s">
        <v>17040</v>
      </c>
    </row>
    <row r="8066" spans="25:35" x14ac:dyDescent="0.4">
      <c r="Y8066" s="182" t="s">
        <v>2346</v>
      </c>
      <c r="Z8066" s="182">
        <v>1985</v>
      </c>
      <c r="AA8066" s="182">
        <v>5899.8</v>
      </c>
      <c r="AB8066" s="182">
        <v>248</v>
      </c>
      <c r="AC8066" s="182">
        <v>9</v>
      </c>
      <c r="AD8066" s="182">
        <v>4903</v>
      </c>
      <c r="AF8066" s="182" t="s">
        <v>13430</v>
      </c>
      <c r="AG8066" s="182" t="s">
        <v>17312</v>
      </c>
      <c r="AH8066" s="182" t="s">
        <v>2993</v>
      </c>
      <c r="AI8066" s="182" t="s">
        <v>17040</v>
      </c>
    </row>
    <row r="8067" spans="25:35" x14ac:dyDescent="0.4">
      <c r="Y8067" s="182" t="s">
        <v>13446</v>
      </c>
      <c r="Z8067" s="182">
        <v>1987</v>
      </c>
      <c r="AA8067" s="182">
        <v>5952.2</v>
      </c>
      <c r="AB8067" s="182">
        <v>248</v>
      </c>
      <c r="AC8067" s="182">
        <v>9</v>
      </c>
      <c r="AD8067" s="182">
        <v>5952.2</v>
      </c>
      <c r="AF8067" s="182" t="s">
        <v>13432</v>
      </c>
      <c r="AG8067" s="182" t="s">
        <v>17312</v>
      </c>
      <c r="AH8067" s="182" t="s">
        <v>2993</v>
      </c>
      <c r="AI8067" s="182" t="s">
        <v>17315</v>
      </c>
    </row>
    <row r="8068" spans="25:35" x14ac:dyDescent="0.4">
      <c r="Y8068" s="182" t="s">
        <v>2347</v>
      </c>
      <c r="Z8068" s="182">
        <v>1954</v>
      </c>
      <c r="AA8068" s="182">
        <v>341.6</v>
      </c>
      <c r="AB8068" s="182">
        <v>23</v>
      </c>
      <c r="AC8068" s="182">
        <v>2</v>
      </c>
      <c r="AD8068" s="182">
        <v>341.6</v>
      </c>
      <c r="AF8068" s="182" t="s">
        <v>13433</v>
      </c>
      <c r="AG8068" s="182" t="s">
        <v>17312</v>
      </c>
      <c r="AH8068" s="182" t="s">
        <v>2993</v>
      </c>
      <c r="AI8068" s="182" t="s">
        <v>17320</v>
      </c>
    </row>
    <row r="8069" spans="25:35" x14ac:dyDescent="0.4">
      <c r="Y8069" s="182" t="s">
        <v>13447</v>
      </c>
      <c r="Z8069" s="182">
        <v>1955</v>
      </c>
      <c r="AA8069" s="182">
        <v>341</v>
      </c>
      <c r="AB8069" s="182">
        <v>18</v>
      </c>
      <c r="AC8069" s="182">
        <v>2</v>
      </c>
      <c r="AD8069" s="182">
        <v>341</v>
      </c>
      <c r="AF8069" s="182" t="s">
        <v>13434</v>
      </c>
      <c r="AG8069" s="182" t="s">
        <v>17319</v>
      </c>
      <c r="AH8069" s="182" t="s">
        <v>2993</v>
      </c>
      <c r="AI8069" s="182" t="s">
        <v>17042</v>
      </c>
    </row>
    <row r="8070" spans="25:35" x14ac:dyDescent="0.4">
      <c r="Y8070" s="182" t="s">
        <v>2348</v>
      </c>
      <c r="Z8070" s="182">
        <v>1928</v>
      </c>
      <c r="AA8070" s="182">
        <v>500.4</v>
      </c>
      <c r="AB8070" s="182">
        <v>27</v>
      </c>
      <c r="AC8070" s="182">
        <v>2</v>
      </c>
      <c r="AD8070" s="182">
        <v>498.3</v>
      </c>
      <c r="AF8070" s="182" t="s">
        <v>2344</v>
      </c>
      <c r="AG8070" s="182" t="s">
        <v>17312</v>
      </c>
      <c r="AH8070" s="182" t="s">
        <v>2993</v>
      </c>
      <c r="AI8070" s="182" t="s">
        <v>17322</v>
      </c>
    </row>
    <row r="8071" spans="25:35" x14ac:dyDescent="0.4">
      <c r="Y8071" s="182" t="s">
        <v>2349</v>
      </c>
      <c r="Z8071" s="182">
        <v>1927</v>
      </c>
      <c r="AA8071" s="182">
        <v>602.4</v>
      </c>
      <c r="AB8071" s="182">
        <v>29</v>
      </c>
      <c r="AC8071" s="182">
        <v>2</v>
      </c>
      <c r="AD8071" s="182">
        <v>602.4</v>
      </c>
      <c r="AF8071" s="182" t="s">
        <v>13435</v>
      </c>
      <c r="AG8071" s="182" t="s">
        <v>17312</v>
      </c>
      <c r="AH8071" s="182" t="s">
        <v>2993</v>
      </c>
      <c r="AI8071" s="182" t="s">
        <v>17042</v>
      </c>
    </row>
    <row r="8072" spans="25:35" x14ac:dyDescent="0.4">
      <c r="Y8072" s="182" t="s">
        <v>13450</v>
      </c>
      <c r="Z8072" s="182">
        <v>1959</v>
      </c>
      <c r="AA8072" s="182">
        <v>330.6</v>
      </c>
      <c r="AB8072" s="182">
        <v>15</v>
      </c>
      <c r="AC8072" s="182">
        <v>2</v>
      </c>
      <c r="AD8072" s="182">
        <v>330.6</v>
      </c>
      <c r="AF8072" s="182" t="s">
        <v>13436</v>
      </c>
      <c r="AG8072" s="182" t="s">
        <v>17312</v>
      </c>
      <c r="AH8072" s="182" t="s">
        <v>2993</v>
      </c>
      <c r="AI8072" s="182" t="s">
        <v>17040</v>
      </c>
    </row>
    <row r="8073" spans="25:35" x14ac:dyDescent="0.4">
      <c r="Y8073" s="182" t="s">
        <v>13452</v>
      </c>
      <c r="Z8073" s="182">
        <v>1957</v>
      </c>
      <c r="AA8073" s="182">
        <v>303.64999999999998</v>
      </c>
      <c r="AB8073" s="182">
        <v>17</v>
      </c>
      <c r="AC8073" s="182">
        <v>2</v>
      </c>
      <c r="AD8073" s="182">
        <v>303.64999999999998</v>
      </c>
      <c r="AF8073" s="182" t="s">
        <v>13437</v>
      </c>
      <c r="AG8073" s="182" t="s">
        <v>17312</v>
      </c>
      <c r="AH8073" s="182" t="s">
        <v>2993</v>
      </c>
      <c r="AI8073" s="182" t="s">
        <v>17040</v>
      </c>
    </row>
    <row r="8074" spans="25:35" x14ac:dyDescent="0.4">
      <c r="Y8074" s="182" t="s">
        <v>13454</v>
      </c>
      <c r="Z8074" s="182">
        <v>1957</v>
      </c>
      <c r="AA8074" s="182">
        <v>296.77999999999997</v>
      </c>
      <c r="AB8074" s="182">
        <v>20</v>
      </c>
      <c r="AC8074" s="182">
        <v>2</v>
      </c>
      <c r="AD8074" s="182">
        <v>296.77999999999997</v>
      </c>
      <c r="AF8074" s="182" t="s">
        <v>13438</v>
      </c>
      <c r="AG8074" s="182" t="s">
        <v>17312</v>
      </c>
      <c r="AH8074" s="182" t="s">
        <v>2993</v>
      </c>
      <c r="AI8074" s="182" t="s">
        <v>17315</v>
      </c>
    </row>
    <row r="8075" spans="25:35" x14ac:dyDescent="0.4">
      <c r="Y8075" s="182" t="s">
        <v>13456</v>
      </c>
      <c r="Z8075" s="182">
        <v>1957</v>
      </c>
      <c r="AA8075" s="182">
        <v>294.98</v>
      </c>
      <c r="AB8075" s="182">
        <v>14</v>
      </c>
      <c r="AC8075" s="182">
        <v>2</v>
      </c>
      <c r="AD8075" s="182">
        <v>294.98</v>
      </c>
      <c r="AF8075" s="182" t="s">
        <v>13439</v>
      </c>
      <c r="AG8075" s="182" t="s">
        <v>17312</v>
      </c>
      <c r="AH8075" s="182" t="s">
        <v>2993</v>
      </c>
      <c r="AI8075" s="182" t="s">
        <v>17042</v>
      </c>
    </row>
    <row r="8076" spans="25:35" x14ac:dyDescent="0.4">
      <c r="Y8076" s="182" t="s">
        <v>2350</v>
      </c>
      <c r="Z8076" s="182">
        <v>1961</v>
      </c>
      <c r="AA8076" s="182">
        <v>608.6</v>
      </c>
      <c r="AB8076" s="182">
        <v>32</v>
      </c>
      <c r="AC8076" s="182">
        <v>2</v>
      </c>
      <c r="AD8076" s="182">
        <v>608.6</v>
      </c>
      <c r="AF8076" s="182" t="s">
        <v>2345</v>
      </c>
      <c r="AG8076" s="182" t="s">
        <v>17312</v>
      </c>
      <c r="AH8076" s="182" t="s">
        <v>2993</v>
      </c>
      <c r="AI8076" s="182" t="s">
        <v>17042</v>
      </c>
    </row>
    <row r="8077" spans="25:35" x14ac:dyDescent="0.4">
      <c r="Y8077" s="182" t="s">
        <v>13458</v>
      </c>
      <c r="Z8077" s="182">
        <v>1957</v>
      </c>
      <c r="AA8077" s="182">
        <v>3060.3</v>
      </c>
      <c r="AB8077" s="182">
        <v>100</v>
      </c>
      <c r="AC8077" s="182">
        <v>3</v>
      </c>
      <c r="AD8077" s="182">
        <v>2813.7</v>
      </c>
      <c r="AF8077" s="182" t="s">
        <v>13441</v>
      </c>
      <c r="AG8077" s="182" t="s">
        <v>17312</v>
      </c>
      <c r="AH8077" s="182" t="s">
        <v>2993</v>
      </c>
      <c r="AI8077" s="182" t="s">
        <v>17315</v>
      </c>
    </row>
    <row r="8078" spans="25:35" x14ac:dyDescent="0.4">
      <c r="Y8078" s="182" t="s">
        <v>13460</v>
      </c>
      <c r="Z8078" s="182">
        <v>1961</v>
      </c>
      <c r="AA8078" s="182">
        <v>615.20000000000005</v>
      </c>
      <c r="AB8078" s="182">
        <v>26</v>
      </c>
      <c r="AC8078" s="182">
        <v>2</v>
      </c>
      <c r="AD8078" s="182">
        <v>615.20000000000005</v>
      </c>
      <c r="AF8078" s="182" t="s">
        <v>13442</v>
      </c>
      <c r="AG8078" s="182" t="s">
        <v>17312</v>
      </c>
      <c r="AH8078" s="182" t="s">
        <v>2993</v>
      </c>
      <c r="AI8078" s="182" t="s">
        <v>17040</v>
      </c>
    </row>
    <row r="8079" spans="25:35" x14ac:dyDescent="0.4">
      <c r="Y8079" s="182" t="s">
        <v>13461</v>
      </c>
      <c r="Z8079" s="182">
        <v>1980</v>
      </c>
      <c r="AA8079" s="182">
        <v>4288.3999999999996</v>
      </c>
      <c r="AB8079" s="182">
        <v>183</v>
      </c>
      <c r="AC8079" s="182">
        <v>9</v>
      </c>
      <c r="AD8079" s="182">
        <v>4029.9</v>
      </c>
      <c r="AF8079" s="182" t="s">
        <v>13443</v>
      </c>
      <c r="AG8079" s="182" t="s">
        <v>17312</v>
      </c>
      <c r="AH8079" s="182" t="s">
        <v>2993</v>
      </c>
      <c r="AI8079" s="182" t="s">
        <v>17315</v>
      </c>
    </row>
    <row r="8080" spans="25:35" x14ac:dyDescent="0.4">
      <c r="Y8080" s="182" t="s">
        <v>13462</v>
      </c>
      <c r="Z8080" s="182">
        <v>1979</v>
      </c>
      <c r="AA8080" s="182">
        <v>5895.9</v>
      </c>
      <c r="AB8080" s="182">
        <v>212</v>
      </c>
      <c r="AC8080" s="182">
        <v>5</v>
      </c>
      <c r="AD8080" s="182">
        <v>5475.8</v>
      </c>
      <c r="AF8080" s="182" t="s">
        <v>13444</v>
      </c>
      <c r="AG8080" s="182" t="s">
        <v>17312</v>
      </c>
      <c r="AH8080" s="182" t="s">
        <v>2993</v>
      </c>
      <c r="AI8080" s="182" t="s">
        <v>17042</v>
      </c>
    </row>
    <row r="8081" spans="25:35" x14ac:dyDescent="0.4">
      <c r="Y8081" s="182" t="s">
        <v>13463</v>
      </c>
      <c r="Z8081" s="182">
        <v>1985</v>
      </c>
      <c r="AA8081" s="182">
        <v>4866.6000000000004</v>
      </c>
      <c r="AB8081" s="182">
        <v>195</v>
      </c>
      <c r="AC8081" s="182">
        <v>5</v>
      </c>
      <c r="AD8081" s="182">
        <v>4382</v>
      </c>
      <c r="AF8081" s="182" t="s">
        <v>2346</v>
      </c>
      <c r="AG8081" s="182" t="s">
        <v>2993</v>
      </c>
      <c r="AH8081" s="182" t="s">
        <v>2993</v>
      </c>
      <c r="AI8081" s="182" t="s">
        <v>17040</v>
      </c>
    </row>
    <row r="8082" spans="25:35" x14ac:dyDescent="0.4">
      <c r="Y8082" s="182" t="s">
        <v>13464</v>
      </c>
      <c r="Z8082" s="182">
        <v>1987</v>
      </c>
      <c r="AA8082" s="182">
        <v>4424.7</v>
      </c>
      <c r="AB8082" s="182">
        <v>162</v>
      </c>
      <c r="AC8082" s="182">
        <v>5</v>
      </c>
      <c r="AD8082" s="182">
        <v>3983.7</v>
      </c>
      <c r="AF8082" s="182" t="s">
        <v>13446</v>
      </c>
      <c r="AG8082" s="182" t="s">
        <v>17319</v>
      </c>
      <c r="AH8082" s="182" t="s">
        <v>2993</v>
      </c>
      <c r="AI8082" s="182" t="s">
        <v>17322</v>
      </c>
    </row>
    <row r="8083" spans="25:35" x14ac:dyDescent="0.4">
      <c r="Y8083" s="182" t="s">
        <v>13466</v>
      </c>
      <c r="Z8083" s="182">
        <v>1980</v>
      </c>
      <c r="AA8083" s="182">
        <v>5335.8</v>
      </c>
      <c r="AB8083" s="182">
        <v>187</v>
      </c>
      <c r="AC8083" s="182">
        <v>9</v>
      </c>
      <c r="AD8083" s="182">
        <v>5335.8</v>
      </c>
      <c r="AF8083" s="182" t="s">
        <v>2347</v>
      </c>
      <c r="AG8083" s="182" t="s">
        <v>17327</v>
      </c>
      <c r="AH8083" s="182" t="s">
        <v>2993</v>
      </c>
      <c r="AI8083" s="182" t="s">
        <v>17040</v>
      </c>
    </row>
    <row r="8084" spans="25:35" x14ac:dyDescent="0.4">
      <c r="Y8084" s="182" t="s">
        <v>13467</v>
      </c>
      <c r="Z8084" s="182">
        <v>1976</v>
      </c>
      <c r="AA8084" s="182">
        <v>4894.8999999999996</v>
      </c>
      <c r="AB8084" s="182">
        <v>260</v>
      </c>
      <c r="AC8084" s="182">
        <v>5</v>
      </c>
      <c r="AD8084" s="182">
        <v>3417.4</v>
      </c>
      <c r="AF8084" s="182" t="s">
        <v>13447</v>
      </c>
      <c r="AG8084" s="182" t="s">
        <v>17327</v>
      </c>
      <c r="AH8084" s="182" t="s">
        <v>2993</v>
      </c>
      <c r="AI8084" s="182" t="s">
        <v>17040</v>
      </c>
    </row>
    <row r="8085" spans="25:35" x14ac:dyDescent="0.4">
      <c r="Y8085" s="182" t="s">
        <v>13468</v>
      </c>
      <c r="Z8085" s="182">
        <v>1981</v>
      </c>
      <c r="AA8085" s="182">
        <v>4870.2</v>
      </c>
      <c r="AB8085" s="182">
        <v>172</v>
      </c>
      <c r="AC8085" s="182">
        <v>5</v>
      </c>
      <c r="AD8085" s="182">
        <v>4394.7</v>
      </c>
      <c r="AF8085" s="182" t="s">
        <v>2348</v>
      </c>
      <c r="AG8085" s="182" t="s">
        <v>17327</v>
      </c>
      <c r="AH8085" s="182" t="s">
        <v>2993</v>
      </c>
      <c r="AI8085" s="182" t="s">
        <v>17042</v>
      </c>
    </row>
    <row r="8086" spans="25:35" x14ac:dyDescent="0.4">
      <c r="Y8086" s="182" t="s">
        <v>13470</v>
      </c>
      <c r="Z8086" s="182">
        <v>1986</v>
      </c>
      <c r="AA8086" s="182">
        <v>4618.8999999999996</v>
      </c>
      <c r="AB8086" s="182">
        <v>200</v>
      </c>
      <c r="AC8086" s="182">
        <v>5</v>
      </c>
      <c r="AD8086" s="182">
        <v>3999.8</v>
      </c>
      <c r="AF8086" s="182" t="s">
        <v>2349</v>
      </c>
      <c r="AG8086" s="182" t="s">
        <v>17327</v>
      </c>
      <c r="AH8086" s="182" t="s">
        <v>2993</v>
      </c>
      <c r="AI8086" s="182" t="s">
        <v>17042</v>
      </c>
    </row>
    <row r="8087" spans="25:35" x14ac:dyDescent="0.4">
      <c r="Y8087" s="182" t="s">
        <v>13471</v>
      </c>
      <c r="Z8087" s="182">
        <v>1991</v>
      </c>
      <c r="AA8087" s="182">
        <v>4509.8</v>
      </c>
      <c r="AB8087" s="182">
        <v>210</v>
      </c>
      <c r="AC8087" s="182">
        <v>5</v>
      </c>
      <c r="AD8087" s="182">
        <v>4085.2</v>
      </c>
      <c r="AF8087" s="182" t="s">
        <v>13450</v>
      </c>
      <c r="AG8087" s="182" t="s">
        <v>17323</v>
      </c>
      <c r="AH8087" s="182" t="s">
        <v>2993</v>
      </c>
      <c r="AI8087" s="182" t="s">
        <v>17040</v>
      </c>
    </row>
    <row r="8088" spans="25:35" x14ac:dyDescent="0.4">
      <c r="Y8088" s="182" t="s">
        <v>13472</v>
      </c>
      <c r="Z8088" s="182">
        <v>1992</v>
      </c>
      <c r="AA8088" s="182">
        <v>5455.2</v>
      </c>
      <c r="AB8088" s="182">
        <v>201</v>
      </c>
      <c r="AC8088" s="182">
        <v>5</v>
      </c>
      <c r="AD8088" s="182">
        <v>4448.6000000000004</v>
      </c>
      <c r="AF8088" s="182" t="s">
        <v>13452</v>
      </c>
      <c r="AG8088" s="182" t="s">
        <v>17323</v>
      </c>
      <c r="AH8088" s="182" t="s">
        <v>2993</v>
      </c>
      <c r="AI8088" s="182" t="s">
        <v>17040</v>
      </c>
    </row>
    <row r="8089" spans="25:35" x14ac:dyDescent="0.4">
      <c r="Y8089" s="182" t="s">
        <v>13474</v>
      </c>
      <c r="Z8089" s="182">
        <v>1994</v>
      </c>
      <c r="AA8089" s="182">
        <v>4126.8</v>
      </c>
      <c r="AB8089" s="182">
        <v>218</v>
      </c>
      <c r="AC8089" s="182">
        <v>6</v>
      </c>
      <c r="AD8089" s="182">
        <v>4012</v>
      </c>
      <c r="AF8089" s="182" t="s">
        <v>13454</v>
      </c>
      <c r="AG8089" s="182" t="s">
        <v>17323</v>
      </c>
      <c r="AH8089" s="182" t="s">
        <v>2993</v>
      </c>
      <c r="AI8089" s="182" t="s">
        <v>17042</v>
      </c>
    </row>
    <row r="8090" spans="25:35" x14ac:dyDescent="0.4">
      <c r="Y8090" s="182" t="s">
        <v>13475</v>
      </c>
      <c r="Z8090" s="182">
        <v>1976</v>
      </c>
      <c r="AA8090" s="182">
        <v>4531.3999999999996</v>
      </c>
      <c r="AB8090" s="182">
        <v>220</v>
      </c>
      <c r="AC8090" s="182">
        <v>9</v>
      </c>
      <c r="AD8090" s="182">
        <v>4015.2</v>
      </c>
      <c r="AF8090" s="182" t="s">
        <v>13456</v>
      </c>
      <c r="AG8090" s="182" t="s">
        <v>17323</v>
      </c>
      <c r="AH8090" s="182" t="s">
        <v>2993</v>
      </c>
      <c r="AI8090" s="182" t="s">
        <v>17042</v>
      </c>
    </row>
    <row r="8091" spans="25:35" x14ac:dyDescent="0.4">
      <c r="Y8091" s="182" t="s">
        <v>13476</v>
      </c>
      <c r="Z8091" s="182">
        <v>1973</v>
      </c>
      <c r="AA8091" s="182">
        <v>6862.5</v>
      </c>
      <c r="AB8091" s="182">
        <v>209</v>
      </c>
      <c r="AC8091" s="182">
        <v>5</v>
      </c>
      <c r="AD8091" s="182">
        <v>5105.2</v>
      </c>
      <c r="AF8091" s="182" t="s">
        <v>2350</v>
      </c>
      <c r="AG8091" s="182" t="s">
        <v>17312</v>
      </c>
      <c r="AH8091" s="182" t="s">
        <v>2993</v>
      </c>
      <c r="AI8091" s="182" t="s">
        <v>17042</v>
      </c>
    </row>
    <row r="8092" spans="25:35" x14ac:dyDescent="0.4">
      <c r="Y8092" s="182" t="s">
        <v>2351</v>
      </c>
      <c r="Z8092" s="182">
        <v>1965</v>
      </c>
      <c r="AA8092" s="182">
        <v>1441.7</v>
      </c>
      <c r="AB8092" s="182">
        <v>71</v>
      </c>
      <c r="AC8092" s="182">
        <v>4</v>
      </c>
      <c r="AD8092" s="182">
        <v>1344.6999999999998</v>
      </c>
      <c r="AF8092" s="182" t="s">
        <v>13458</v>
      </c>
      <c r="AG8092" s="182" t="s">
        <v>17312</v>
      </c>
      <c r="AH8092" s="182" t="s">
        <v>2993</v>
      </c>
      <c r="AI8092" s="182" t="s">
        <v>17315</v>
      </c>
    </row>
    <row r="8093" spans="25:35" x14ac:dyDescent="0.4">
      <c r="Y8093" s="182" t="s">
        <v>13477</v>
      </c>
      <c r="Z8093" s="182">
        <v>2011</v>
      </c>
      <c r="AA8093" s="182">
        <v>6089.3</v>
      </c>
      <c r="AB8093" s="182">
        <v>28</v>
      </c>
      <c r="AC8093" s="182">
        <v>7</v>
      </c>
      <c r="AD8093" s="182">
        <v>5139.2</v>
      </c>
      <c r="AF8093" s="182" t="s">
        <v>13460</v>
      </c>
      <c r="AG8093" s="182" t="s">
        <v>17312</v>
      </c>
      <c r="AH8093" s="182" t="s">
        <v>2993</v>
      </c>
      <c r="AI8093" s="182" t="s">
        <v>17042</v>
      </c>
    </row>
    <row r="8094" spans="25:35" x14ac:dyDescent="0.4">
      <c r="Y8094" s="182" t="s">
        <v>13479</v>
      </c>
      <c r="Z8094" s="182">
        <v>1952</v>
      </c>
      <c r="AA8094" s="182">
        <v>814</v>
      </c>
      <c r="AB8094" s="182">
        <v>54</v>
      </c>
      <c r="AC8094" s="182">
        <v>2</v>
      </c>
      <c r="AD8094" s="182">
        <v>814</v>
      </c>
      <c r="AF8094" s="182" t="s">
        <v>13461</v>
      </c>
      <c r="AG8094" s="182" t="s">
        <v>17312</v>
      </c>
      <c r="AH8094" s="182" t="s">
        <v>2993</v>
      </c>
      <c r="AI8094" s="182" t="s">
        <v>17042</v>
      </c>
    </row>
    <row r="8095" spans="25:35" x14ac:dyDescent="0.4">
      <c r="Y8095" s="182" t="s">
        <v>2352</v>
      </c>
      <c r="Z8095" s="182">
        <v>1963</v>
      </c>
      <c r="AA8095" s="182">
        <v>518.79999999999995</v>
      </c>
      <c r="AB8095" s="182">
        <v>28</v>
      </c>
      <c r="AC8095" s="182">
        <v>3</v>
      </c>
      <c r="AD8095" s="182">
        <v>518.73</v>
      </c>
      <c r="AF8095" s="182" t="s">
        <v>13462</v>
      </c>
      <c r="AG8095" s="182" t="s">
        <v>17312</v>
      </c>
      <c r="AH8095" s="182" t="s">
        <v>2993</v>
      </c>
      <c r="AI8095" s="182" t="s">
        <v>17320</v>
      </c>
    </row>
    <row r="8096" spans="25:35" x14ac:dyDescent="0.4">
      <c r="Y8096" s="182" t="s">
        <v>13480</v>
      </c>
      <c r="Z8096" s="182">
        <v>1890</v>
      </c>
      <c r="AA8096" s="182">
        <v>765</v>
      </c>
      <c r="AB8096" s="182">
        <v>55</v>
      </c>
      <c r="AC8096" s="182">
        <v>2</v>
      </c>
      <c r="AD8096" s="182">
        <v>643.23</v>
      </c>
      <c r="AF8096" s="182" t="s">
        <v>13463</v>
      </c>
      <c r="AG8096" s="182" t="s">
        <v>17312</v>
      </c>
      <c r="AH8096" s="182" t="s">
        <v>2993</v>
      </c>
      <c r="AI8096" s="182" t="s">
        <v>17320</v>
      </c>
    </row>
    <row r="8097" spans="25:35" x14ac:dyDescent="0.4">
      <c r="Y8097" s="182" t="s">
        <v>13481</v>
      </c>
      <c r="Z8097" s="182">
        <v>1850</v>
      </c>
      <c r="AA8097" s="182">
        <v>498</v>
      </c>
      <c r="AB8097" s="182">
        <v>23</v>
      </c>
      <c r="AC8097" s="182">
        <v>2</v>
      </c>
      <c r="AD8097" s="182">
        <v>498</v>
      </c>
      <c r="AF8097" s="182" t="s">
        <v>13464</v>
      </c>
      <c r="AG8097" s="182" t="s">
        <v>17312</v>
      </c>
      <c r="AH8097" s="182" t="s">
        <v>2993</v>
      </c>
      <c r="AI8097" s="182" t="s">
        <v>17320</v>
      </c>
    </row>
    <row r="8098" spans="25:35" x14ac:dyDescent="0.4">
      <c r="Y8098" s="182" t="s">
        <v>17273</v>
      </c>
      <c r="Z8098" s="182">
        <v>1917</v>
      </c>
      <c r="AA8098" s="182">
        <v>264.39999999999998</v>
      </c>
      <c r="AB8098" s="182">
        <v>19</v>
      </c>
      <c r="AC8098" s="182">
        <v>2</v>
      </c>
      <c r="AD8098" s="182">
        <v>258.5</v>
      </c>
      <c r="AF8098" s="182" t="s">
        <v>13466</v>
      </c>
      <c r="AG8098" s="182" t="s">
        <v>17312</v>
      </c>
      <c r="AH8098" s="182" t="s">
        <v>2993</v>
      </c>
      <c r="AI8098" s="182" t="s">
        <v>17042</v>
      </c>
    </row>
    <row r="8099" spans="25:35" x14ac:dyDescent="0.4">
      <c r="Y8099" s="182" t="s">
        <v>2353</v>
      </c>
      <c r="Z8099" s="182">
        <v>1951</v>
      </c>
      <c r="AA8099" s="182">
        <v>1182.8399999999999</v>
      </c>
      <c r="AB8099" s="182">
        <v>52</v>
      </c>
      <c r="AC8099" s="182">
        <v>2</v>
      </c>
      <c r="AD8099" s="182">
        <v>1182.8399999999999</v>
      </c>
      <c r="AF8099" s="182" t="s">
        <v>13467</v>
      </c>
      <c r="AG8099" s="182" t="s">
        <v>17312</v>
      </c>
      <c r="AH8099" s="182" t="s">
        <v>2993</v>
      </c>
      <c r="AI8099" s="182" t="s">
        <v>17320</v>
      </c>
    </row>
    <row r="8100" spans="25:35" x14ac:dyDescent="0.4">
      <c r="Y8100" s="182" t="s">
        <v>13483</v>
      </c>
      <c r="Z8100" s="182">
        <v>2007</v>
      </c>
      <c r="AA8100" s="182">
        <v>3215</v>
      </c>
      <c r="AB8100" s="182">
        <v>100</v>
      </c>
      <c r="AC8100" s="182">
        <v>11</v>
      </c>
      <c r="AD8100" s="182">
        <v>3016.2</v>
      </c>
      <c r="AF8100" s="182" t="s">
        <v>13468</v>
      </c>
      <c r="AG8100" s="182" t="s">
        <v>17312</v>
      </c>
      <c r="AH8100" s="182" t="s">
        <v>2993</v>
      </c>
      <c r="AI8100" s="182" t="s">
        <v>17320</v>
      </c>
    </row>
    <row r="8101" spans="25:35" x14ac:dyDescent="0.4">
      <c r="Y8101" s="182" t="s">
        <v>13484</v>
      </c>
      <c r="Z8101" s="182">
        <v>1989</v>
      </c>
      <c r="AA8101" s="182">
        <v>2895</v>
      </c>
      <c r="AB8101" s="182">
        <v>114</v>
      </c>
      <c r="AC8101" s="182">
        <v>9</v>
      </c>
      <c r="AD8101" s="182">
        <v>2531</v>
      </c>
      <c r="AF8101" s="182" t="s">
        <v>13470</v>
      </c>
      <c r="AG8101" s="182" t="s">
        <v>17312</v>
      </c>
      <c r="AH8101" s="182" t="s">
        <v>2993</v>
      </c>
      <c r="AI8101" s="182" t="s">
        <v>17320</v>
      </c>
    </row>
    <row r="8102" spans="25:35" x14ac:dyDescent="0.4">
      <c r="Y8102" s="182" t="s">
        <v>13485</v>
      </c>
      <c r="Z8102" s="182">
        <v>1989</v>
      </c>
      <c r="AA8102" s="182">
        <v>5836</v>
      </c>
      <c r="AB8102" s="182">
        <v>234</v>
      </c>
      <c r="AC8102" s="182">
        <v>5</v>
      </c>
      <c r="AD8102" s="182">
        <v>5836</v>
      </c>
      <c r="AF8102" s="182" t="s">
        <v>13471</v>
      </c>
      <c r="AG8102" s="182" t="s">
        <v>17312</v>
      </c>
      <c r="AH8102" s="182" t="s">
        <v>2993</v>
      </c>
      <c r="AI8102" s="182" t="s">
        <v>17320</v>
      </c>
    </row>
    <row r="8103" spans="25:35" x14ac:dyDescent="0.4">
      <c r="Y8103" s="182" t="s">
        <v>13487</v>
      </c>
      <c r="Z8103" s="182">
        <v>1960</v>
      </c>
      <c r="AA8103" s="182">
        <v>311.56</v>
      </c>
      <c r="AB8103" s="182">
        <v>17</v>
      </c>
      <c r="AC8103" s="182">
        <v>2</v>
      </c>
      <c r="AD8103" s="182">
        <v>303.2</v>
      </c>
      <c r="AF8103" s="182" t="s">
        <v>13472</v>
      </c>
      <c r="AG8103" s="182" t="s">
        <v>17312</v>
      </c>
      <c r="AH8103" s="182" t="s">
        <v>2993</v>
      </c>
      <c r="AI8103" s="182" t="s">
        <v>17320</v>
      </c>
    </row>
    <row r="8104" spans="25:35" x14ac:dyDescent="0.4">
      <c r="Y8104" s="182" t="s">
        <v>13488</v>
      </c>
      <c r="Z8104" s="182">
        <v>2015</v>
      </c>
      <c r="AA8104" s="182">
        <v>2647</v>
      </c>
      <c r="AB8104" s="182">
        <v>96</v>
      </c>
      <c r="AC8104" s="182">
        <v>3</v>
      </c>
      <c r="AD8104" s="182">
        <v>2408.1999999999998</v>
      </c>
      <c r="AF8104" s="182" t="s">
        <v>13474</v>
      </c>
      <c r="AG8104" s="182" t="s">
        <v>2993</v>
      </c>
      <c r="AH8104" s="182" t="s">
        <v>2993</v>
      </c>
      <c r="AI8104" s="182" t="s">
        <v>17320</v>
      </c>
    </row>
    <row r="8105" spans="25:35" x14ac:dyDescent="0.4">
      <c r="Y8105" s="182" t="s">
        <v>2354</v>
      </c>
      <c r="Z8105" s="182">
        <v>1930</v>
      </c>
      <c r="AA8105" s="182">
        <v>500.66</v>
      </c>
      <c r="AB8105" s="182">
        <v>16</v>
      </c>
      <c r="AC8105" s="182">
        <v>2</v>
      </c>
      <c r="AD8105" s="182">
        <v>500.66</v>
      </c>
      <c r="AF8105" s="182" t="s">
        <v>13475</v>
      </c>
      <c r="AG8105" s="182" t="s">
        <v>17312</v>
      </c>
      <c r="AH8105" s="182" t="s">
        <v>2993</v>
      </c>
      <c r="AI8105" s="182" t="s">
        <v>17042</v>
      </c>
    </row>
    <row r="8106" spans="25:35" x14ac:dyDescent="0.4">
      <c r="Y8106" s="182" t="s">
        <v>17274</v>
      </c>
      <c r="Z8106" s="182">
        <v>1932</v>
      </c>
      <c r="AA8106" s="182">
        <v>670.2</v>
      </c>
      <c r="AB8106" s="182">
        <v>26</v>
      </c>
      <c r="AC8106" s="182">
        <v>2</v>
      </c>
      <c r="AD8106" s="182">
        <v>582.9</v>
      </c>
      <c r="AF8106" s="182" t="s">
        <v>13476</v>
      </c>
      <c r="AG8106" s="182" t="s">
        <v>17312</v>
      </c>
      <c r="AH8106" s="182" t="s">
        <v>2993</v>
      </c>
      <c r="AI8106" s="182" t="s">
        <v>17320</v>
      </c>
    </row>
    <row r="8107" spans="25:35" x14ac:dyDescent="0.4">
      <c r="Y8107" s="182" t="s">
        <v>13492</v>
      </c>
      <c r="Z8107" s="182">
        <v>1933</v>
      </c>
      <c r="AA8107" s="182">
        <v>489.7</v>
      </c>
      <c r="AB8107" s="182">
        <v>20</v>
      </c>
      <c r="AC8107" s="182">
        <v>2</v>
      </c>
      <c r="AD8107" s="182">
        <v>437.2</v>
      </c>
      <c r="AF8107" s="182" t="s">
        <v>2351</v>
      </c>
      <c r="AG8107" s="182" t="s">
        <v>17312</v>
      </c>
      <c r="AH8107" s="182" t="s">
        <v>2993</v>
      </c>
      <c r="AI8107" s="182" t="s">
        <v>17042</v>
      </c>
    </row>
    <row r="8108" spans="25:35" x14ac:dyDescent="0.4">
      <c r="Y8108" s="182" t="s">
        <v>2355</v>
      </c>
      <c r="Z8108" s="182">
        <v>1935</v>
      </c>
      <c r="AA8108" s="182">
        <v>510.4</v>
      </c>
      <c r="AB8108" s="182">
        <v>27</v>
      </c>
      <c r="AC8108" s="182">
        <v>2</v>
      </c>
      <c r="AD8108" s="182">
        <v>510.4</v>
      </c>
      <c r="AF8108" s="182" t="s">
        <v>13477</v>
      </c>
      <c r="AG8108" s="182" t="s">
        <v>17312</v>
      </c>
      <c r="AH8108" s="182" t="s">
        <v>2993</v>
      </c>
      <c r="AI8108" s="182" t="s">
        <v>17042</v>
      </c>
    </row>
    <row r="8109" spans="25:35" x14ac:dyDescent="0.4">
      <c r="Y8109" s="182" t="s">
        <v>17275</v>
      </c>
      <c r="Z8109" s="182">
        <v>1930</v>
      </c>
      <c r="AA8109" s="182">
        <v>501.1</v>
      </c>
      <c r="AB8109" s="182">
        <v>16</v>
      </c>
      <c r="AC8109" s="182">
        <v>2</v>
      </c>
      <c r="AD8109" s="182">
        <v>448.3</v>
      </c>
      <c r="AF8109" s="182" t="s">
        <v>13479</v>
      </c>
      <c r="AG8109" s="182" t="s">
        <v>17651</v>
      </c>
      <c r="AH8109" s="182" t="s">
        <v>2993</v>
      </c>
      <c r="AI8109" s="182" t="s">
        <v>17042</v>
      </c>
    </row>
    <row r="8110" spans="25:35" x14ac:dyDescent="0.4">
      <c r="Y8110" s="182" t="s">
        <v>17276</v>
      </c>
      <c r="Z8110" s="182">
        <v>1930</v>
      </c>
      <c r="AA8110" s="182">
        <v>496.2</v>
      </c>
      <c r="AB8110" s="182">
        <v>25</v>
      </c>
      <c r="AC8110" s="182">
        <v>2</v>
      </c>
      <c r="AD8110" s="182">
        <v>496.2</v>
      </c>
      <c r="AF8110" s="182" t="s">
        <v>2352</v>
      </c>
      <c r="AG8110" s="182" t="s">
        <v>17312</v>
      </c>
      <c r="AH8110" s="182" t="s">
        <v>2993</v>
      </c>
      <c r="AI8110" s="182" t="s">
        <v>17042</v>
      </c>
    </row>
    <row r="8111" spans="25:35" x14ac:dyDescent="0.4">
      <c r="Y8111" s="182" t="s">
        <v>2356</v>
      </c>
      <c r="Z8111" s="182">
        <v>1930</v>
      </c>
      <c r="AA8111" s="182">
        <v>548.6</v>
      </c>
      <c r="AB8111" s="182">
        <v>20</v>
      </c>
      <c r="AC8111" s="182">
        <v>2</v>
      </c>
      <c r="AD8111" s="182">
        <v>497.7</v>
      </c>
      <c r="AF8111" s="182" t="s">
        <v>13480</v>
      </c>
      <c r="AG8111" s="182" t="s">
        <v>2993</v>
      </c>
      <c r="AH8111" s="182" t="s">
        <v>2993</v>
      </c>
      <c r="AI8111" s="182" t="s">
        <v>17315</v>
      </c>
    </row>
    <row r="8112" spans="25:35" x14ac:dyDescent="0.4">
      <c r="Y8112" s="182" t="s">
        <v>17277</v>
      </c>
      <c r="Z8112" s="182">
        <v>1935</v>
      </c>
      <c r="AA8112" s="182">
        <v>556.79999999999995</v>
      </c>
      <c r="AB8112" s="182">
        <v>18</v>
      </c>
      <c r="AC8112" s="182">
        <v>2</v>
      </c>
      <c r="AD8112" s="182">
        <v>556.79999999999995</v>
      </c>
      <c r="AF8112" s="182" t="s">
        <v>13481</v>
      </c>
      <c r="AG8112" s="182" t="s">
        <v>17327</v>
      </c>
      <c r="AH8112" s="182" t="s">
        <v>2993</v>
      </c>
      <c r="AI8112" s="182" t="s">
        <v>17040</v>
      </c>
    </row>
    <row r="8113" spans="25:35" x14ac:dyDescent="0.4">
      <c r="Y8113" s="182" t="s">
        <v>13493</v>
      </c>
      <c r="Z8113" s="182">
        <v>1953</v>
      </c>
      <c r="AA8113" s="182">
        <v>573.79999999999995</v>
      </c>
      <c r="AB8113" s="182">
        <v>15</v>
      </c>
      <c r="AC8113" s="182">
        <v>2</v>
      </c>
      <c r="AD8113" s="182">
        <v>573.79999999999995</v>
      </c>
      <c r="AF8113" s="182" t="s">
        <v>2353</v>
      </c>
      <c r="AG8113" s="182" t="s">
        <v>17312</v>
      </c>
      <c r="AH8113" s="182" t="s">
        <v>2993</v>
      </c>
      <c r="AI8113" s="182" t="s">
        <v>17322</v>
      </c>
    </row>
    <row r="8114" spans="25:35" x14ac:dyDescent="0.4">
      <c r="Y8114" s="182" t="s">
        <v>13494</v>
      </c>
      <c r="Z8114" s="182">
        <v>1958</v>
      </c>
      <c r="AA8114" s="182">
        <v>833.9</v>
      </c>
      <c r="AB8114" s="182">
        <v>41</v>
      </c>
      <c r="AC8114" s="182">
        <v>2</v>
      </c>
      <c r="AD8114" s="182">
        <v>739.8</v>
      </c>
      <c r="AF8114" s="182" t="s">
        <v>13483</v>
      </c>
      <c r="AG8114" s="182" t="s">
        <v>17312</v>
      </c>
      <c r="AH8114" s="182" t="s">
        <v>17685</v>
      </c>
      <c r="AI8114" s="182" t="s">
        <v>17040</v>
      </c>
    </row>
    <row r="8115" spans="25:35" x14ac:dyDescent="0.4">
      <c r="Y8115" s="182" t="s">
        <v>13495</v>
      </c>
      <c r="Z8115" s="182">
        <v>1958</v>
      </c>
      <c r="AA8115" s="182">
        <v>834.2</v>
      </c>
      <c r="AB8115" s="182">
        <v>39</v>
      </c>
      <c r="AC8115" s="182">
        <v>2</v>
      </c>
      <c r="AD8115" s="182">
        <v>741.6</v>
      </c>
      <c r="AF8115" s="182" t="s">
        <v>13484</v>
      </c>
      <c r="AG8115" s="182" t="s">
        <v>17312</v>
      </c>
      <c r="AH8115" s="182" t="s">
        <v>2993</v>
      </c>
      <c r="AI8115" s="182" t="s">
        <v>17040</v>
      </c>
    </row>
    <row r="8116" spans="25:35" x14ac:dyDescent="0.4">
      <c r="Y8116" s="182" t="s">
        <v>13496</v>
      </c>
      <c r="Z8116" s="182">
        <v>1958</v>
      </c>
      <c r="AA8116" s="182">
        <v>822.2</v>
      </c>
      <c r="AB8116" s="182">
        <v>22</v>
      </c>
      <c r="AC8116" s="182">
        <v>2</v>
      </c>
      <c r="AD8116" s="182">
        <v>822.2</v>
      </c>
      <c r="AF8116" s="182" t="s">
        <v>13485</v>
      </c>
      <c r="AG8116" s="182" t="s">
        <v>17312</v>
      </c>
      <c r="AH8116" s="182" t="s">
        <v>2993</v>
      </c>
      <c r="AI8116" s="182" t="s">
        <v>17332</v>
      </c>
    </row>
    <row r="8117" spans="25:35" x14ac:dyDescent="0.4">
      <c r="Y8117" s="182" t="s">
        <v>13497</v>
      </c>
      <c r="Z8117" s="182">
        <v>1964</v>
      </c>
      <c r="AA8117" s="182">
        <v>2055.3000000000002</v>
      </c>
      <c r="AB8117" s="182">
        <v>56</v>
      </c>
      <c r="AC8117" s="182">
        <v>3</v>
      </c>
      <c r="AD8117" s="182">
        <v>1947.4</v>
      </c>
      <c r="AF8117" s="182" t="s">
        <v>13487</v>
      </c>
      <c r="AG8117" s="182" t="s">
        <v>17323</v>
      </c>
      <c r="AH8117" s="182" t="s">
        <v>2993</v>
      </c>
      <c r="AI8117" s="182" t="s">
        <v>17040</v>
      </c>
    </row>
    <row r="8118" spans="25:35" x14ac:dyDescent="0.4">
      <c r="Y8118" s="182" t="s">
        <v>2357</v>
      </c>
      <c r="Z8118" s="182">
        <v>1952</v>
      </c>
      <c r="AA8118" s="182">
        <v>551.92999999999995</v>
      </c>
      <c r="AB8118" s="182">
        <v>23</v>
      </c>
      <c r="AC8118" s="182">
        <v>2</v>
      </c>
      <c r="AD8118" s="182">
        <v>551.92999999999995</v>
      </c>
      <c r="AF8118" s="182" t="s">
        <v>13488</v>
      </c>
      <c r="AG8118" s="182" t="s">
        <v>2993</v>
      </c>
      <c r="AH8118" s="182" t="s">
        <v>2993</v>
      </c>
      <c r="AI8118" s="182" t="s">
        <v>2993</v>
      </c>
    </row>
    <row r="8119" spans="25:35" x14ac:dyDescent="0.4">
      <c r="Y8119" s="182" t="s">
        <v>13499</v>
      </c>
      <c r="Z8119" s="182">
        <v>1970</v>
      </c>
      <c r="AA8119" s="182">
        <v>6485.6</v>
      </c>
      <c r="AB8119" s="182">
        <v>169</v>
      </c>
      <c r="AC8119" s="182">
        <v>5</v>
      </c>
      <c r="AD8119" s="182">
        <v>5950.5</v>
      </c>
      <c r="AF8119" s="182" t="s">
        <v>13489</v>
      </c>
      <c r="AG8119" s="182" t="s">
        <v>2993</v>
      </c>
      <c r="AH8119" s="182" t="s">
        <v>2993</v>
      </c>
      <c r="AI8119" s="182" t="s">
        <v>17322</v>
      </c>
    </row>
    <row r="8120" spans="25:35" x14ac:dyDescent="0.4">
      <c r="Y8120" s="182" t="s">
        <v>17278</v>
      </c>
      <c r="Z8120" s="182">
        <v>1959</v>
      </c>
      <c r="AA8120" s="182">
        <v>558.6</v>
      </c>
      <c r="AB8120" s="182">
        <v>20</v>
      </c>
      <c r="AC8120" s="182">
        <v>2</v>
      </c>
      <c r="AD8120" s="182">
        <v>558.6</v>
      </c>
      <c r="AF8120" s="182" t="s">
        <v>13490</v>
      </c>
      <c r="AG8120" s="182" t="s">
        <v>2993</v>
      </c>
      <c r="AH8120" s="182" t="s">
        <v>2993</v>
      </c>
      <c r="AI8120" s="182" t="s">
        <v>17315</v>
      </c>
    </row>
    <row r="8121" spans="25:35" x14ac:dyDescent="0.4">
      <c r="Y8121" s="182" t="s">
        <v>13500</v>
      </c>
      <c r="Z8121" s="182">
        <v>1957</v>
      </c>
      <c r="AA8121" s="182">
        <v>498.3</v>
      </c>
      <c r="AB8121" s="182">
        <v>9</v>
      </c>
      <c r="AC8121" s="182">
        <v>2</v>
      </c>
      <c r="AD8121" s="182">
        <v>498.3</v>
      </c>
      <c r="AF8121" s="182" t="s">
        <v>13491</v>
      </c>
      <c r="AG8121" s="182" t="s">
        <v>2993</v>
      </c>
      <c r="AH8121" s="182" t="s">
        <v>2993</v>
      </c>
      <c r="AI8121" s="182" t="s">
        <v>17320</v>
      </c>
    </row>
    <row r="8122" spans="25:35" x14ac:dyDescent="0.4">
      <c r="Y8122" s="182" t="s">
        <v>205</v>
      </c>
      <c r="Z8122" s="182">
        <v>1955</v>
      </c>
      <c r="AA8122" s="182">
        <v>1501.5</v>
      </c>
      <c r="AB8122" s="182">
        <v>46</v>
      </c>
      <c r="AC8122" s="182">
        <v>2</v>
      </c>
      <c r="AD8122" s="182">
        <v>1386.8</v>
      </c>
      <c r="AF8122" s="182" t="s">
        <v>2354</v>
      </c>
      <c r="AG8122" s="182" t="s">
        <v>17327</v>
      </c>
      <c r="AH8122" s="182" t="s">
        <v>2993</v>
      </c>
      <c r="AI8122" s="182" t="s">
        <v>17042</v>
      </c>
    </row>
    <row r="8123" spans="25:35" x14ac:dyDescent="0.4">
      <c r="Y8123" s="182" t="s">
        <v>13502</v>
      </c>
      <c r="Z8123" s="182">
        <v>1959</v>
      </c>
      <c r="AA8123" s="182">
        <v>607.20000000000005</v>
      </c>
      <c r="AB8123" s="182">
        <v>23</v>
      </c>
      <c r="AC8123" s="182">
        <v>2</v>
      </c>
      <c r="AD8123" s="182">
        <v>560.20000000000005</v>
      </c>
      <c r="AF8123" s="182" t="s">
        <v>13492</v>
      </c>
      <c r="AG8123" s="182" t="s">
        <v>17312</v>
      </c>
      <c r="AH8123" s="182" t="s">
        <v>2993</v>
      </c>
      <c r="AI8123" s="182" t="s">
        <v>17042</v>
      </c>
    </row>
    <row r="8124" spans="25:35" x14ac:dyDescent="0.4">
      <c r="Y8124" s="182" t="s">
        <v>13504</v>
      </c>
      <c r="Z8124" s="182">
        <v>1935</v>
      </c>
      <c r="AA8124" s="182">
        <v>437.3</v>
      </c>
      <c r="AB8124" s="182">
        <v>15</v>
      </c>
      <c r="AC8124" s="182">
        <v>2</v>
      </c>
      <c r="AD8124" s="182">
        <v>437.3</v>
      </c>
      <c r="AF8124" s="182" t="s">
        <v>2355</v>
      </c>
      <c r="AG8124" s="182" t="s">
        <v>17327</v>
      </c>
      <c r="AH8124" s="182" t="s">
        <v>2993</v>
      </c>
      <c r="AI8124" s="182" t="s">
        <v>17042</v>
      </c>
    </row>
    <row r="8125" spans="25:35" x14ac:dyDescent="0.4">
      <c r="Y8125" s="182" t="s">
        <v>13505</v>
      </c>
      <c r="Z8125" s="182">
        <v>1968</v>
      </c>
      <c r="AA8125" s="182">
        <v>6602.5</v>
      </c>
      <c r="AB8125" s="182">
        <v>268</v>
      </c>
      <c r="AC8125" s="182">
        <v>5</v>
      </c>
      <c r="AD8125" s="182">
        <v>6087.5</v>
      </c>
      <c r="AF8125" s="182" t="s">
        <v>2356</v>
      </c>
      <c r="AG8125" s="182" t="s">
        <v>17327</v>
      </c>
      <c r="AH8125" s="182" t="s">
        <v>2993</v>
      </c>
      <c r="AI8125" s="182" t="s">
        <v>17042</v>
      </c>
    </row>
    <row r="8126" spans="25:35" x14ac:dyDescent="0.4">
      <c r="Y8126" s="182" t="s">
        <v>2358</v>
      </c>
      <c r="Z8126" s="182">
        <v>1952</v>
      </c>
      <c r="AA8126" s="182">
        <v>572.4</v>
      </c>
      <c r="AB8126" s="182">
        <v>22</v>
      </c>
      <c r="AC8126" s="182">
        <v>2</v>
      </c>
      <c r="AD8126" s="182">
        <v>572.4</v>
      </c>
      <c r="AF8126" s="182" t="s">
        <v>13493</v>
      </c>
      <c r="AG8126" s="182" t="s">
        <v>17312</v>
      </c>
      <c r="AH8126" s="182" t="s">
        <v>2993</v>
      </c>
      <c r="AI8126" s="182" t="s">
        <v>17042</v>
      </c>
    </row>
    <row r="8127" spans="25:35" x14ac:dyDescent="0.4">
      <c r="Y8127" s="182" t="s">
        <v>17279</v>
      </c>
      <c r="Z8127" s="182">
        <v>1935</v>
      </c>
      <c r="AA8127" s="182">
        <v>487.1</v>
      </c>
      <c r="AB8127" s="182">
        <v>15</v>
      </c>
      <c r="AC8127" s="182">
        <v>2</v>
      </c>
      <c r="AD8127" s="182">
        <v>487.1</v>
      </c>
      <c r="AF8127" s="182" t="s">
        <v>13494</v>
      </c>
      <c r="AG8127" s="182" t="s">
        <v>17312</v>
      </c>
      <c r="AH8127" s="182" t="s">
        <v>2993</v>
      </c>
      <c r="AI8127" s="182" t="s">
        <v>17042</v>
      </c>
    </row>
    <row r="8128" spans="25:35" x14ac:dyDescent="0.4">
      <c r="Y8128" s="182" t="s">
        <v>2359</v>
      </c>
      <c r="Z8128" s="182">
        <v>1938</v>
      </c>
      <c r="AA8128" s="182">
        <v>591.20000000000005</v>
      </c>
      <c r="AB8128" s="182">
        <v>26</v>
      </c>
      <c r="AC8128" s="182">
        <v>2</v>
      </c>
      <c r="AD8128" s="182">
        <v>591.20000000000005</v>
      </c>
      <c r="AF8128" s="182" t="s">
        <v>13495</v>
      </c>
      <c r="AG8128" s="182" t="s">
        <v>17312</v>
      </c>
      <c r="AH8128" s="182" t="s">
        <v>2993</v>
      </c>
      <c r="AI8128" s="182" t="s">
        <v>17042</v>
      </c>
    </row>
    <row r="8129" spans="25:35" x14ac:dyDescent="0.4">
      <c r="Y8129" s="182" t="s">
        <v>13507</v>
      </c>
      <c r="Z8129" s="182">
        <v>1935</v>
      </c>
      <c r="AA8129" s="182">
        <v>439</v>
      </c>
      <c r="AB8129" s="182">
        <v>28</v>
      </c>
      <c r="AC8129" s="182">
        <v>2</v>
      </c>
      <c r="AD8129" s="182">
        <v>439</v>
      </c>
      <c r="AF8129" s="182" t="s">
        <v>13496</v>
      </c>
      <c r="AG8129" s="182" t="s">
        <v>17312</v>
      </c>
      <c r="AH8129" s="182" t="s">
        <v>2993</v>
      </c>
      <c r="AI8129" s="182" t="s">
        <v>17042</v>
      </c>
    </row>
    <row r="8130" spans="25:35" x14ac:dyDescent="0.4">
      <c r="Y8130" s="182" t="s">
        <v>17280</v>
      </c>
      <c r="Z8130" s="182">
        <v>1954</v>
      </c>
      <c r="AA8130" s="182">
        <v>370.4</v>
      </c>
      <c r="AB8130" s="182">
        <v>14</v>
      </c>
      <c r="AC8130" s="182">
        <v>2</v>
      </c>
      <c r="AD8130" s="182">
        <v>370.4</v>
      </c>
      <c r="AF8130" s="182" t="s">
        <v>13497</v>
      </c>
      <c r="AG8130" s="182" t="s">
        <v>17312</v>
      </c>
      <c r="AH8130" s="182" t="s">
        <v>2993</v>
      </c>
      <c r="AI8130" s="182" t="s">
        <v>17322</v>
      </c>
    </row>
    <row r="8131" spans="25:35" x14ac:dyDescent="0.4">
      <c r="Y8131" s="182" t="s">
        <v>13509</v>
      </c>
      <c r="Z8131" s="182">
        <v>1985</v>
      </c>
      <c r="AA8131" s="182">
        <v>4334</v>
      </c>
      <c r="AB8131" s="182">
        <v>206</v>
      </c>
      <c r="AC8131" s="182">
        <v>5</v>
      </c>
      <c r="AD8131" s="182">
        <v>3905</v>
      </c>
      <c r="AF8131" s="182" t="s">
        <v>2357</v>
      </c>
      <c r="AG8131" s="182" t="s">
        <v>17327</v>
      </c>
      <c r="AH8131" s="182" t="s">
        <v>2993</v>
      </c>
      <c r="AI8131" s="182" t="s">
        <v>17042</v>
      </c>
    </row>
    <row r="8132" spans="25:35" x14ac:dyDescent="0.4">
      <c r="Y8132" s="182" t="s">
        <v>2360</v>
      </c>
      <c r="Z8132" s="182">
        <v>1987</v>
      </c>
      <c r="AA8132" s="182">
        <v>6006.9</v>
      </c>
      <c r="AB8132" s="182">
        <v>297</v>
      </c>
      <c r="AC8132" s="182">
        <v>9</v>
      </c>
      <c r="AD8132" s="182">
        <v>4691.3999999999996</v>
      </c>
      <c r="AF8132" s="182" t="s">
        <v>13499</v>
      </c>
      <c r="AG8132" s="182" t="s">
        <v>17312</v>
      </c>
      <c r="AH8132" s="182" t="s">
        <v>2993</v>
      </c>
      <c r="AI8132" s="182" t="s">
        <v>17314</v>
      </c>
    </row>
    <row r="8133" spans="25:35" x14ac:dyDescent="0.4">
      <c r="Y8133" s="182" t="s">
        <v>2391</v>
      </c>
      <c r="Z8133" s="182">
        <v>1986</v>
      </c>
      <c r="AA8133" s="182">
        <v>3450.6</v>
      </c>
      <c r="AB8133" s="182">
        <v>32</v>
      </c>
      <c r="AC8133" s="182">
        <v>5</v>
      </c>
      <c r="AD8133" s="182">
        <v>3118.5</v>
      </c>
      <c r="AF8133" s="182" t="s">
        <v>13500</v>
      </c>
      <c r="AG8133" s="182" t="s">
        <v>17327</v>
      </c>
      <c r="AH8133" s="182" t="s">
        <v>2993</v>
      </c>
      <c r="AI8133" s="182" t="s">
        <v>17042</v>
      </c>
    </row>
    <row r="8134" spans="25:35" x14ac:dyDescent="0.4">
      <c r="Y8134" s="182" t="s">
        <v>13510</v>
      </c>
      <c r="Z8134" s="182">
        <v>1961</v>
      </c>
      <c r="AA8134" s="182">
        <v>285.5</v>
      </c>
      <c r="AB8134" s="182">
        <v>19</v>
      </c>
      <c r="AC8134" s="182">
        <v>2</v>
      </c>
      <c r="AD8134" s="182">
        <v>285.5</v>
      </c>
      <c r="AF8134" s="182" t="s">
        <v>205</v>
      </c>
      <c r="AG8134" s="182" t="s">
        <v>17312</v>
      </c>
      <c r="AH8134" s="182" t="s">
        <v>2993</v>
      </c>
      <c r="AI8134" s="182" t="s">
        <v>17322</v>
      </c>
    </row>
    <row r="8135" spans="25:35" x14ac:dyDescent="0.4">
      <c r="Y8135" s="182" t="s">
        <v>13511</v>
      </c>
      <c r="Z8135" s="182">
        <v>1992</v>
      </c>
      <c r="AA8135" s="182">
        <v>9048.75</v>
      </c>
      <c r="AB8135" s="182">
        <v>252</v>
      </c>
      <c r="AC8135" s="182">
        <v>9</v>
      </c>
      <c r="AD8135" s="182">
        <v>5927.5</v>
      </c>
      <c r="AF8135" s="182" t="s">
        <v>13502</v>
      </c>
      <c r="AG8135" s="182" t="s">
        <v>17312</v>
      </c>
      <c r="AH8135" s="182" t="s">
        <v>2993</v>
      </c>
      <c r="AI8135" s="182" t="s">
        <v>17042</v>
      </c>
    </row>
    <row r="8136" spans="25:35" x14ac:dyDescent="0.4">
      <c r="Y8136" s="182" t="s">
        <v>13513</v>
      </c>
      <c r="Z8136" s="182">
        <v>1974</v>
      </c>
      <c r="AA8136" s="182">
        <v>5721.2</v>
      </c>
      <c r="AB8136" s="182">
        <v>272</v>
      </c>
      <c r="AC8136" s="182">
        <v>5</v>
      </c>
      <c r="AD8136" s="182">
        <v>5721.2</v>
      </c>
      <c r="AF8136" s="182" t="s">
        <v>13504</v>
      </c>
      <c r="AG8136" s="182" t="s">
        <v>17312</v>
      </c>
      <c r="AH8136" s="182" t="s">
        <v>2993</v>
      </c>
      <c r="AI8136" s="182" t="s">
        <v>17042</v>
      </c>
    </row>
    <row r="8137" spans="25:35" x14ac:dyDescent="0.4">
      <c r="Y8137" s="182" t="s">
        <v>13514</v>
      </c>
      <c r="Z8137" s="182">
        <v>1974</v>
      </c>
      <c r="AA8137" s="182">
        <v>4888.6000000000004</v>
      </c>
      <c r="AB8137" s="182">
        <v>165</v>
      </c>
      <c r="AC8137" s="182">
        <v>5</v>
      </c>
      <c r="AD8137" s="182">
        <v>4885.6000000000004</v>
      </c>
      <c r="AF8137" s="182" t="s">
        <v>13505</v>
      </c>
      <c r="AG8137" s="182" t="s">
        <v>17312</v>
      </c>
      <c r="AH8137" s="182" t="s">
        <v>2993</v>
      </c>
      <c r="AI8137" s="182" t="s">
        <v>17314</v>
      </c>
    </row>
    <row r="8138" spans="25:35" x14ac:dyDescent="0.4">
      <c r="Y8138" s="182" t="s">
        <v>13515</v>
      </c>
      <c r="Z8138" s="182">
        <v>1972</v>
      </c>
      <c r="AA8138" s="182">
        <v>5734.3</v>
      </c>
      <c r="AB8138" s="182">
        <v>260</v>
      </c>
      <c r="AC8138" s="182">
        <v>5</v>
      </c>
      <c r="AD8138" s="182">
        <v>4547.5</v>
      </c>
      <c r="AF8138" s="182" t="s">
        <v>2358</v>
      </c>
      <c r="AG8138" s="182" t="s">
        <v>17327</v>
      </c>
      <c r="AH8138" s="182" t="s">
        <v>2993</v>
      </c>
      <c r="AI8138" s="182" t="s">
        <v>17040</v>
      </c>
    </row>
    <row r="8139" spans="25:35" x14ac:dyDescent="0.4">
      <c r="Y8139" s="182" t="s">
        <v>13516</v>
      </c>
      <c r="Z8139" s="182">
        <v>1970</v>
      </c>
      <c r="AA8139" s="182">
        <v>4197.8</v>
      </c>
      <c r="AB8139" s="182">
        <v>179</v>
      </c>
      <c r="AC8139" s="182">
        <v>5</v>
      </c>
      <c r="AD8139" s="182">
        <v>4197.8</v>
      </c>
      <c r="AF8139" s="182" t="s">
        <v>2359</v>
      </c>
      <c r="AG8139" s="182" t="s">
        <v>17327</v>
      </c>
      <c r="AH8139" s="182" t="s">
        <v>2993</v>
      </c>
      <c r="AI8139" s="182" t="s">
        <v>17042</v>
      </c>
    </row>
    <row r="8140" spans="25:35" x14ac:dyDescent="0.4">
      <c r="Y8140" s="182" t="s">
        <v>13517</v>
      </c>
      <c r="Z8140" s="182">
        <v>1989</v>
      </c>
      <c r="AA8140" s="182">
        <v>2677.7</v>
      </c>
      <c r="AB8140" s="182">
        <v>145</v>
      </c>
      <c r="AC8140" s="182">
        <v>5</v>
      </c>
      <c r="AD8140" s="182">
        <v>2677.7</v>
      </c>
      <c r="AF8140" s="182" t="s">
        <v>13507</v>
      </c>
      <c r="AG8140" s="182" t="s">
        <v>17312</v>
      </c>
      <c r="AH8140" s="182" t="s">
        <v>2993</v>
      </c>
      <c r="AI8140" s="182" t="s">
        <v>17042</v>
      </c>
    </row>
    <row r="8141" spans="25:35" x14ac:dyDescent="0.4">
      <c r="Y8141" s="182" t="s">
        <v>13518</v>
      </c>
      <c r="Z8141" s="182">
        <v>1987</v>
      </c>
      <c r="AA8141" s="182">
        <v>6557.7</v>
      </c>
      <c r="AB8141" s="182">
        <v>293</v>
      </c>
      <c r="AC8141" s="182">
        <v>9</v>
      </c>
      <c r="AD8141" s="182">
        <v>5504.3</v>
      </c>
      <c r="AF8141" s="182" t="s">
        <v>2360</v>
      </c>
      <c r="AG8141" s="182" t="s">
        <v>17312</v>
      </c>
      <c r="AH8141" s="182" t="s">
        <v>2993</v>
      </c>
      <c r="AI8141" s="182" t="s">
        <v>17040</v>
      </c>
    </row>
    <row r="8142" spans="25:35" x14ac:dyDescent="0.4">
      <c r="Y8142" s="182" t="s">
        <v>13519</v>
      </c>
      <c r="Z8142" s="182">
        <v>1993</v>
      </c>
      <c r="AA8142" s="182">
        <v>4980.6000000000004</v>
      </c>
      <c r="AB8142" s="182">
        <v>261</v>
      </c>
      <c r="AC8142" s="182">
        <v>9</v>
      </c>
      <c r="AD8142" s="182">
        <v>4980.6000000000004</v>
      </c>
      <c r="AF8142" s="182" t="s">
        <v>2391</v>
      </c>
      <c r="AG8142" s="182" t="s">
        <v>17319</v>
      </c>
      <c r="AH8142" s="182" t="s">
        <v>2993</v>
      </c>
      <c r="AI8142" s="182" t="s">
        <v>17315</v>
      </c>
    </row>
    <row r="8143" spans="25:35" x14ac:dyDescent="0.4">
      <c r="Y8143" s="182" t="s">
        <v>13520</v>
      </c>
      <c r="Z8143" s="182">
        <v>1990</v>
      </c>
      <c r="AA8143" s="182">
        <v>3694.4</v>
      </c>
      <c r="AB8143" s="182">
        <v>169</v>
      </c>
      <c r="AC8143" s="182">
        <v>5</v>
      </c>
      <c r="AD8143" s="182">
        <v>3694.4</v>
      </c>
      <c r="AF8143" s="182" t="s">
        <v>13509</v>
      </c>
      <c r="AG8143" s="182" t="s">
        <v>17319</v>
      </c>
      <c r="AH8143" s="182" t="s">
        <v>2993</v>
      </c>
      <c r="AI8143" s="182" t="s">
        <v>17320</v>
      </c>
    </row>
    <row r="8144" spans="25:35" x14ac:dyDescent="0.4">
      <c r="Y8144" s="182" t="s">
        <v>13521</v>
      </c>
      <c r="Z8144" s="182">
        <v>1993</v>
      </c>
      <c r="AA8144" s="182">
        <v>2680.4</v>
      </c>
      <c r="AB8144" s="182">
        <v>143</v>
      </c>
      <c r="AC8144" s="182">
        <v>5</v>
      </c>
      <c r="AD8144" s="182">
        <v>2680.4</v>
      </c>
      <c r="AF8144" s="182" t="s">
        <v>13510</v>
      </c>
      <c r="AG8144" s="182" t="s">
        <v>17323</v>
      </c>
      <c r="AH8144" s="182" t="s">
        <v>2993</v>
      </c>
      <c r="AI8144" s="182" t="s">
        <v>17040</v>
      </c>
    </row>
    <row r="8145" spans="25:35" x14ac:dyDescent="0.4">
      <c r="Y8145" s="182" t="s">
        <v>13522</v>
      </c>
      <c r="Z8145" s="182">
        <v>1990</v>
      </c>
      <c r="AA8145" s="182">
        <v>2479.1</v>
      </c>
      <c r="AB8145" s="182">
        <v>99</v>
      </c>
      <c r="AC8145" s="182">
        <v>5</v>
      </c>
      <c r="AD8145" s="182">
        <v>2479.1</v>
      </c>
      <c r="AF8145" s="182" t="s">
        <v>13511</v>
      </c>
      <c r="AG8145" s="182" t="s">
        <v>17319</v>
      </c>
      <c r="AH8145" s="182" t="s">
        <v>2993</v>
      </c>
      <c r="AI8145" s="182" t="s">
        <v>17322</v>
      </c>
    </row>
    <row r="8146" spans="25:35" x14ac:dyDescent="0.4">
      <c r="Y8146" s="182" t="s">
        <v>13523</v>
      </c>
      <c r="Z8146" s="182">
        <v>1977</v>
      </c>
      <c r="AA8146" s="182">
        <v>4145.22</v>
      </c>
      <c r="AB8146" s="182">
        <v>218</v>
      </c>
      <c r="AC8146" s="182">
        <v>5</v>
      </c>
      <c r="AD8146" s="182">
        <v>4145.22</v>
      </c>
      <c r="AF8146" s="182" t="s">
        <v>13513</v>
      </c>
      <c r="AG8146" s="182" t="s">
        <v>17319</v>
      </c>
      <c r="AH8146" s="182" t="s">
        <v>2993</v>
      </c>
      <c r="AI8146" s="182" t="s">
        <v>17314</v>
      </c>
    </row>
    <row r="8147" spans="25:35" x14ac:dyDescent="0.4">
      <c r="Y8147" s="182" t="s">
        <v>13524</v>
      </c>
      <c r="Z8147" s="182">
        <v>1984</v>
      </c>
      <c r="AA8147" s="182">
        <v>9025.7999999999993</v>
      </c>
      <c r="AB8147" s="182">
        <v>309</v>
      </c>
      <c r="AC8147" s="182">
        <v>9</v>
      </c>
      <c r="AD8147" s="182">
        <v>7061.3</v>
      </c>
      <c r="AF8147" s="182" t="s">
        <v>13514</v>
      </c>
      <c r="AG8147" s="182" t="s">
        <v>2993</v>
      </c>
      <c r="AH8147" s="182" t="s">
        <v>2993</v>
      </c>
      <c r="AI8147" s="182" t="s">
        <v>17320</v>
      </c>
    </row>
    <row r="8148" spans="25:35" x14ac:dyDescent="0.4">
      <c r="Y8148" s="182" t="s">
        <v>13526</v>
      </c>
      <c r="Z8148" s="182">
        <v>1988</v>
      </c>
      <c r="AA8148" s="182">
        <v>12966</v>
      </c>
      <c r="AB8148" s="182">
        <v>510</v>
      </c>
      <c r="AC8148" s="182">
        <v>9</v>
      </c>
      <c r="AD8148" s="182">
        <v>11544.4</v>
      </c>
      <c r="AF8148" s="182" t="s">
        <v>13515</v>
      </c>
      <c r="AG8148" s="182" t="s">
        <v>2993</v>
      </c>
      <c r="AH8148" s="182" t="s">
        <v>2993</v>
      </c>
      <c r="AI8148" s="182" t="s">
        <v>17320</v>
      </c>
    </row>
    <row r="8149" spans="25:35" x14ac:dyDescent="0.4">
      <c r="Y8149" s="182" t="s">
        <v>13527</v>
      </c>
      <c r="Z8149" s="182">
        <v>2009</v>
      </c>
      <c r="AA8149" s="182">
        <v>7715.8</v>
      </c>
      <c r="AB8149" s="182">
        <v>296</v>
      </c>
      <c r="AC8149" s="182">
        <v>9</v>
      </c>
      <c r="AD8149" s="182">
        <v>6676.3</v>
      </c>
      <c r="AF8149" s="182" t="s">
        <v>13516</v>
      </c>
      <c r="AG8149" s="182" t="s">
        <v>17319</v>
      </c>
      <c r="AH8149" s="182" t="s">
        <v>2993</v>
      </c>
      <c r="AI8149" s="182" t="s">
        <v>17320</v>
      </c>
    </row>
    <row r="8150" spans="25:35" x14ac:dyDescent="0.4">
      <c r="Y8150" s="182" t="s">
        <v>13528</v>
      </c>
      <c r="Z8150" s="182">
        <v>1974</v>
      </c>
      <c r="AA8150" s="182">
        <v>5922.5</v>
      </c>
      <c r="AB8150" s="182">
        <v>207</v>
      </c>
      <c r="AC8150" s="182">
        <v>5</v>
      </c>
      <c r="AD8150" s="182">
        <v>5922.5</v>
      </c>
      <c r="AF8150" s="182" t="s">
        <v>13517</v>
      </c>
      <c r="AG8150" s="182" t="s">
        <v>17319</v>
      </c>
      <c r="AH8150" s="182" t="s">
        <v>2993</v>
      </c>
      <c r="AI8150" s="182" t="s">
        <v>17315</v>
      </c>
    </row>
    <row r="8151" spans="25:35" x14ac:dyDescent="0.4">
      <c r="Y8151" s="182" t="s">
        <v>13529</v>
      </c>
      <c r="Z8151" s="182">
        <v>1976</v>
      </c>
      <c r="AA8151" s="182">
        <v>4276.6000000000004</v>
      </c>
      <c r="AB8151" s="182">
        <v>198</v>
      </c>
      <c r="AC8151" s="182">
        <v>5</v>
      </c>
      <c r="AD8151" s="182">
        <v>4276.6000000000004</v>
      </c>
      <c r="AF8151" s="182" t="s">
        <v>13518</v>
      </c>
      <c r="AG8151" s="182" t="s">
        <v>17312</v>
      </c>
      <c r="AH8151" s="182" t="s">
        <v>2993</v>
      </c>
      <c r="AI8151" s="182" t="s">
        <v>17040</v>
      </c>
    </row>
    <row r="8152" spans="25:35" x14ac:dyDescent="0.4">
      <c r="Y8152" s="182" t="s">
        <v>13530</v>
      </c>
      <c r="Z8152" s="182">
        <v>1961</v>
      </c>
      <c r="AA8152" s="182">
        <v>299.3</v>
      </c>
      <c r="AB8152" s="182">
        <v>9</v>
      </c>
      <c r="AC8152" s="182">
        <v>2</v>
      </c>
      <c r="AD8152" s="182">
        <v>299.3</v>
      </c>
      <c r="AF8152" s="182" t="s">
        <v>13519</v>
      </c>
      <c r="AG8152" s="182" t="s">
        <v>17312</v>
      </c>
      <c r="AH8152" s="182" t="s">
        <v>2993</v>
      </c>
      <c r="AI8152" s="182" t="s">
        <v>17040</v>
      </c>
    </row>
    <row r="8153" spans="25:35" x14ac:dyDescent="0.4">
      <c r="Y8153" s="182" t="s">
        <v>13532</v>
      </c>
      <c r="Z8153" s="182">
        <v>1975</v>
      </c>
      <c r="AA8153" s="182">
        <v>3613.4</v>
      </c>
      <c r="AB8153" s="182">
        <v>163</v>
      </c>
      <c r="AC8153" s="182">
        <v>5</v>
      </c>
      <c r="AD8153" s="182">
        <v>3382.5</v>
      </c>
      <c r="AF8153" s="182" t="s">
        <v>13520</v>
      </c>
      <c r="AG8153" s="182" t="s">
        <v>17312</v>
      </c>
      <c r="AH8153" s="182" t="s">
        <v>2993</v>
      </c>
      <c r="AI8153" s="182" t="s">
        <v>17320</v>
      </c>
    </row>
    <row r="8154" spans="25:35" x14ac:dyDescent="0.4">
      <c r="Y8154" s="182" t="s">
        <v>13533</v>
      </c>
      <c r="Z8154" s="182">
        <v>1952</v>
      </c>
      <c r="AA8154" s="182">
        <v>585</v>
      </c>
      <c r="AB8154" s="182">
        <v>34</v>
      </c>
      <c r="AC8154" s="182">
        <v>2</v>
      </c>
      <c r="AD8154" s="182">
        <v>585</v>
      </c>
      <c r="AF8154" s="182" t="s">
        <v>13521</v>
      </c>
      <c r="AG8154" s="182" t="s">
        <v>17319</v>
      </c>
      <c r="AH8154" s="182" t="s">
        <v>2993</v>
      </c>
      <c r="AI8154" s="182" t="s">
        <v>17315</v>
      </c>
    </row>
    <row r="8155" spans="25:35" x14ac:dyDescent="0.4">
      <c r="Y8155" s="182" t="s">
        <v>13534</v>
      </c>
      <c r="Z8155" s="182">
        <v>1976</v>
      </c>
      <c r="AA8155" s="182">
        <v>4179</v>
      </c>
      <c r="AB8155" s="182">
        <v>147</v>
      </c>
      <c r="AC8155" s="182">
        <v>5</v>
      </c>
      <c r="AD8155" s="182">
        <v>4179</v>
      </c>
      <c r="AF8155" s="182" t="s">
        <v>13522</v>
      </c>
      <c r="AG8155" s="182" t="s">
        <v>17312</v>
      </c>
      <c r="AH8155" s="182" t="s">
        <v>2993</v>
      </c>
      <c r="AI8155" s="182" t="s">
        <v>17315</v>
      </c>
    </row>
    <row r="8156" spans="25:35" x14ac:dyDescent="0.4">
      <c r="Y8156" s="182" t="s">
        <v>2392</v>
      </c>
      <c r="Z8156" s="182">
        <v>1990</v>
      </c>
      <c r="AA8156" s="182">
        <v>3619.8</v>
      </c>
      <c r="AB8156" s="182">
        <v>119</v>
      </c>
      <c r="AC8156" s="182">
        <v>9</v>
      </c>
      <c r="AD8156" s="182">
        <v>3619.8</v>
      </c>
      <c r="AF8156" s="182" t="s">
        <v>13523</v>
      </c>
      <c r="AG8156" s="182" t="s">
        <v>17319</v>
      </c>
      <c r="AH8156" s="182" t="s">
        <v>2993</v>
      </c>
      <c r="AI8156" s="182" t="s">
        <v>17320</v>
      </c>
    </row>
    <row r="8157" spans="25:35" x14ac:dyDescent="0.4">
      <c r="Y8157" s="182" t="s">
        <v>13535</v>
      </c>
      <c r="Z8157" s="182">
        <v>1994</v>
      </c>
      <c r="AA8157" s="182">
        <v>2966.65</v>
      </c>
      <c r="AB8157" s="182">
        <v>123</v>
      </c>
      <c r="AC8157" s="182">
        <v>5</v>
      </c>
      <c r="AD8157" s="182">
        <v>2676.25</v>
      </c>
      <c r="AF8157" s="182" t="s">
        <v>13524</v>
      </c>
      <c r="AG8157" s="182" t="s">
        <v>17319</v>
      </c>
      <c r="AH8157" s="182" t="s">
        <v>2993</v>
      </c>
      <c r="AI8157" s="182" t="s">
        <v>17315</v>
      </c>
    </row>
    <row r="8158" spans="25:35" x14ac:dyDescent="0.4">
      <c r="Y8158" s="182" t="s">
        <v>13536</v>
      </c>
      <c r="Z8158" s="182">
        <v>1989</v>
      </c>
      <c r="AA8158" s="182">
        <v>3493.71</v>
      </c>
      <c r="AB8158" s="182">
        <v>159</v>
      </c>
      <c r="AC8158" s="182">
        <v>9</v>
      </c>
      <c r="AD8158" s="182">
        <v>3277.11</v>
      </c>
      <c r="AF8158" s="182" t="s">
        <v>13526</v>
      </c>
      <c r="AG8158" s="182" t="s">
        <v>17319</v>
      </c>
      <c r="AH8158" s="182" t="s">
        <v>2993</v>
      </c>
      <c r="AI8158" s="182" t="s">
        <v>17320</v>
      </c>
    </row>
    <row r="8159" spans="25:35" x14ac:dyDescent="0.4">
      <c r="Y8159" s="182" t="s">
        <v>13537</v>
      </c>
      <c r="Z8159" s="182">
        <v>1959</v>
      </c>
      <c r="AA8159" s="182">
        <v>1912.39</v>
      </c>
      <c r="AB8159" s="182">
        <v>93</v>
      </c>
      <c r="AC8159" s="182">
        <v>3</v>
      </c>
      <c r="AD8159" s="182">
        <v>1872.29</v>
      </c>
      <c r="AF8159" s="182" t="s">
        <v>13527</v>
      </c>
      <c r="AG8159" s="182" t="s">
        <v>2993</v>
      </c>
      <c r="AH8159" s="182" t="s">
        <v>2993</v>
      </c>
      <c r="AI8159" s="182" t="s">
        <v>17322</v>
      </c>
    </row>
    <row r="8160" spans="25:35" x14ac:dyDescent="0.4">
      <c r="Y8160" s="182" t="s">
        <v>2393</v>
      </c>
      <c r="Z8160" s="182">
        <v>1964</v>
      </c>
      <c r="AA8160" s="182">
        <v>2985</v>
      </c>
      <c r="AB8160" s="182">
        <v>114</v>
      </c>
      <c r="AC8160" s="182">
        <v>4</v>
      </c>
      <c r="AD8160" s="182">
        <v>2984.99</v>
      </c>
      <c r="AF8160" s="182" t="s">
        <v>13528</v>
      </c>
      <c r="AG8160" s="182" t="s">
        <v>17312</v>
      </c>
      <c r="AH8160" s="182" t="s">
        <v>2993</v>
      </c>
      <c r="AI8160" s="182" t="s">
        <v>17320</v>
      </c>
    </row>
    <row r="8161" spans="25:35" x14ac:dyDescent="0.4">
      <c r="Y8161" s="182" t="s">
        <v>2394</v>
      </c>
      <c r="Z8161" s="182">
        <v>1989</v>
      </c>
      <c r="AA8161" s="182">
        <v>4296.8999999999996</v>
      </c>
      <c r="AB8161" s="182">
        <v>125</v>
      </c>
      <c r="AC8161" s="182">
        <v>5</v>
      </c>
      <c r="AD8161" s="182">
        <v>2500.8000000000002</v>
      </c>
      <c r="AF8161" s="182" t="s">
        <v>13529</v>
      </c>
      <c r="AG8161" s="182" t="s">
        <v>17312</v>
      </c>
      <c r="AH8161" s="182" t="s">
        <v>2993</v>
      </c>
      <c r="AI8161" s="182" t="s">
        <v>17320</v>
      </c>
    </row>
    <row r="8162" spans="25:35" x14ac:dyDescent="0.4">
      <c r="Y8162" s="182" t="s">
        <v>207</v>
      </c>
      <c r="Z8162" s="182">
        <v>1957</v>
      </c>
      <c r="AA8162" s="182">
        <v>574.1</v>
      </c>
      <c r="AB8162" s="182">
        <v>22</v>
      </c>
      <c r="AC8162" s="182">
        <v>2</v>
      </c>
      <c r="AD8162" s="182">
        <v>530.6</v>
      </c>
      <c r="AF8162" s="182" t="s">
        <v>13530</v>
      </c>
      <c r="AG8162" s="182" t="s">
        <v>17312</v>
      </c>
      <c r="AH8162" s="182" t="s">
        <v>2993</v>
      </c>
      <c r="AI8162" s="182" t="s">
        <v>17040</v>
      </c>
    </row>
    <row r="8163" spans="25:35" x14ac:dyDescent="0.4">
      <c r="Y8163" s="182" t="s">
        <v>13538</v>
      </c>
      <c r="Z8163" s="182">
        <v>1953</v>
      </c>
      <c r="AA8163" s="182">
        <v>557.79999999999995</v>
      </c>
      <c r="AB8163" s="182">
        <v>32</v>
      </c>
      <c r="AC8163" s="182">
        <v>2</v>
      </c>
      <c r="AD8163" s="182">
        <v>557.79999999999995</v>
      </c>
      <c r="AF8163" s="182" t="s">
        <v>13532</v>
      </c>
      <c r="AG8163" s="182" t="s">
        <v>17312</v>
      </c>
      <c r="AH8163" s="182" t="s">
        <v>2993</v>
      </c>
      <c r="AI8163" s="182" t="s">
        <v>17315</v>
      </c>
    </row>
    <row r="8164" spans="25:35" x14ac:dyDescent="0.4">
      <c r="Y8164" s="182" t="s">
        <v>13539</v>
      </c>
      <c r="Z8164" s="182">
        <v>1959</v>
      </c>
      <c r="AA8164" s="182">
        <v>287</v>
      </c>
      <c r="AB8164" s="182">
        <v>18</v>
      </c>
      <c r="AC8164" s="182">
        <v>2</v>
      </c>
      <c r="AD8164" s="182">
        <v>287</v>
      </c>
      <c r="AF8164" s="182" t="s">
        <v>13533</v>
      </c>
      <c r="AG8164" s="182" t="s">
        <v>17325</v>
      </c>
      <c r="AH8164" s="182" t="s">
        <v>2993</v>
      </c>
      <c r="AI8164" s="182" t="s">
        <v>17042</v>
      </c>
    </row>
    <row r="8165" spans="25:35" x14ac:dyDescent="0.4">
      <c r="Y8165" s="182" t="s">
        <v>2395</v>
      </c>
      <c r="Z8165" s="182">
        <v>1926</v>
      </c>
      <c r="AA8165" s="182">
        <v>551.6</v>
      </c>
      <c r="AB8165" s="182">
        <v>42</v>
      </c>
      <c r="AC8165" s="182">
        <v>2</v>
      </c>
      <c r="AD8165" s="182">
        <v>551.6</v>
      </c>
      <c r="AF8165" s="182" t="s">
        <v>13534</v>
      </c>
      <c r="AG8165" s="182" t="s">
        <v>17312</v>
      </c>
      <c r="AH8165" s="182" t="s">
        <v>2993</v>
      </c>
      <c r="AI8165" s="182" t="s">
        <v>17315</v>
      </c>
    </row>
    <row r="8166" spans="25:35" x14ac:dyDescent="0.4">
      <c r="Y8166" s="182" t="s">
        <v>13544</v>
      </c>
      <c r="Z8166" s="182">
        <v>1979</v>
      </c>
      <c r="AA8166" s="182">
        <v>760.4</v>
      </c>
      <c r="AB8166" s="182">
        <v>38</v>
      </c>
      <c r="AC8166" s="182">
        <v>2</v>
      </c>
      <c r="AD8166" s="182">
        <v>509</v>
      </c>
      <c r="AF8166" s="182" t="s">
        <v>2392</v>
      </c>
      <c r="AG8166" s="182" t="s">
        <v>17312</v>
      </c>
      <c r="AH8166" s="182" t="s">
        <v>2993</v>
      </c>
      <c r="AI8166" s="182" t="s">
        <v>17040</v>
      </c>
    </row>
    <row r="8167" spans="25:35" x14ac:dyDescent="0.4">
      <c r="Y8167" s="182" t="s">
        <v>13545</v>
      </c>
      <c r="Z8167" s="182">
        <v>1974</v>
      </c>
      <c r="AA8167" s="182">
        <v>2128.8000000000002</v>
      </c>
      <c r="AB8167" s="182">
        <v>140</v>
      </c>
      <c r="AC8167" s="182">
        <v>5</v>
      </c>
      <c r="AD8167" s="182">
        <v>1252</v>
      </c>
      <c r="AF8167" s="182" t="s">
        <v>13535</v>
      </c>
      <c r="AG8167" s="182" t="s">
        <v>17312</v>
      </c>
      <c r="AH8167" s="182" t="s">
        <v>2993</v>
      </c>
      <c r="AI8167" s="182" t="s">
        <v>17315</v>
      </c>
    </row>
    <row r="8168" spans="25:35" x14ac:dyDescent="0.4">
      <c r="Y8168" s="182" t="s">
        <v>13546</v>
      </c>
      <c r="Z8168" s="182">
        <v>1915</v>
      </c>
      <c r="AA8168" s="182">
        <v>388.3</v>
      </c>
      <c r="AB8168" s="182">
        <v>16</v>
      </c>
      <c r="AC8168" s="182">
        <v>2</v>
      </c>
      <c r="AD8168" s="182">
        <v>218</v>
      </c>
      <c r="AF8168" s="182" t="s">
        <v>13536</v>
      </c>
      <c r="AG8168" s="182" t="s">
        <v>17312</v>
      </c>
      <c r="AH8168" s="182" t="s">
        <v>2993</v>
      </c>
      <c r="AI8168" s="182" t="s">
        <v>17040</v>
      </c>
    </row>
    <row r="8169" spans="25:35" x14ac:dyDescent="0.4">
      <c r="Y8169" s="182" t="s">
        <v>13547</v>
      </c>
      <c r="Z8169" s="182">
        <v>1895</v>
      </c>
      <c r="AA8169" s="182">
        <v>264.5</v>
      </c>
      <c r="AB8169" s="182">
        <v>18</v>
      </c>
      <c r="AC8169" s="182">
        <v>2</v>
      </c>
      <c r="AD8169" s="182">
        <v>204.6</v>
      </c>
      <c r="AF8169" s="182" t="s">
        <v>13537</v>
      </c>
      <c r="AG8169" s="182" t="s">
        <v>17312</v>
      </c>
      <c r="AH8169" s="182" t="s">
        <v>2993</v>
      </c>
      <c r="AI8169" s="182" t="s">
        <v>17315</v>
      </c>
    </row>
    <row r="8170" spans="25:35" x14ac:dyDescent="0.4">
      <c r="Y8170" s="182" t="s">
        <v>13549</v>
      </c>
      <c r="Z8170" s="182">
        <v>1870</v>
      </c>
      <c r="AA8170" s="182">
        <v>188.19</v>
      </c>
      <c r="AB8170" s="182">
        <v>11</v>
      </c>
      <c r="AC8170" s="182">
        <v>2</v>
      </c>
      <c r="AD8170" s="182">
        <v>186.4</v>
      </c>
      <c r="AF8170" s="182" t="s">
        <v>2393</v>
      </c>
      <c r="AG8170" s="182" t="s">
        <v>17312</v>
      </c>
      <c r="AH8170" s="182" t="s">
        <v>2993</v>
      </c>
      <c r="AI8170" s="182" t="s">
        <v>17315</v>
      </c>
    </row>
    <row r="8171" spans="25:35" x14ac:dyDescent="0.4">
      <c r="Y8171" s="182" t="s">
        <v>13551</v>
      </c>
      <c r="Z8171" s="182">
        <v>1917</v>
      </c>
      <c r="AA8171" s="182">
        <v>223.5</v>
      </c>
      <c r="AB8171" s="182">
        <v>11</v>
      </c>
      <c r="AC8171" s="182">
        <v>2</v>
      </c>
      <c r="AD8171" s="182">
        <v>223.5</v>
      </c>
      <c r="AF8171" s="182" t="s">
        <v>2394</v>
      </c>
      <c r="AG8171" s="182" t="s">
        <v>17312</v>
      </c>
      <c r="AH8171" s="182" t="s">
        <v>2993</v>
      </c>
      <c r="AI8171" s="182" t="s">
        <v>17315</v>
      </c>
    </row>
    <row r="8172" spans="25:35" x14ac:dyDescent="0.4">
      <c r="Y8172" s="182" t="s">
        <v>13553</v>
      </c>
      <c r="Z8172" s="182">
        <v>1890</v>
      </c>
      <c r="AA8172" s="182">
        <v>377.42</v>
      </c>
      <c r="AB8172" s="182">
        <v>13</v>
      </c>
      <c r="AC8172" s="182">
        <v>2</v>
      </c>
      <c r="AD8172" s="182">
        <v>377.42</v>
      </c>
      <c r="AF8172" s="182" t="s">
        <v>207</v>
      </c>
      <c r="AG8172" s="182" t="s">
        <v>17312</v>
      </c>
      <c r="AH8172" s="182" t="s">
        <v>2993</v>
      </c>
      <c r="AI8172" s="182" t="s">
        <v>17042</v>
      </c>
    </row>
    <row r="8173" spans="25:35" x14ac:dyDescent="0.4">
      <c r="Y8173" s="182" t="s">
        <v>13555</v>
      </c>
      <c r="Z8173" s="182">
        <v>1890</v>
      </c>
      <c r="AA8173" s="182">
        <v>192.6</v>
      </c>
      <c r="AB8173" s="182">
        <v>17</v>
      </c>
      <c r="AC8173" s="182">
        <v>2</v>
      </c>
      <c r="AD8173" s="182">
        <v>192.6</v>
      </c>
      <c r="AF8173" s="182" t="s">
        <v>13538</v>
      </c>
      <c r="AG8173" s="182" t="s">
        <v>17312</v>
      </c>
      <c r="AH8173" s="182" t="s">
        <v>2993</v>
      </c>
      <c r="AI8173" s="182" t="s">
        <v>17042</v>
      </c>
    </row>
    <row r="8174" spans="25:35" x14ac:dyDescent="0.4">
      <c r="Y8174" s="182" t="s">
        <v>13557</v>
      </c>
      <c r="Z8174" s="182">
        <v>1880</v>
      </c>
      <c r="AA8174" s="182">
        <v>279.8</v>
      </c>
      <c r="AB8174" s="182">
        <v>20</v>
      </c>
      <c r="AC8174" s="182">
        <v>2</v>
      </c>
      <c r="AD8174" s="182">
        <v>246</v>
      </c>
      <c r="AF8174" s="182" t="s">
        <v>13539</v>
      </c>
      <c r="AG8174" s="182" t="s">
        <v>17312</v>
      </c>
      <c r="AH8174" s="182" t="s">
        <v>2993</v>
      </c>
      <c r="AI8174" s="182" t="s">
        <v>17040</v>
      </c>
    </row>
    <row r="8175" spans="25:35" x14ac:dyDescent="0.4">
      <c r="Y8175" s="182" t="s">
        <v>13558</v>
      </c>
      <c r="Z8175" s="182">
        <v>1895</v>
      </c>
      <c r="AA8175" s="182">
        <v>314</v>
      </c>
      <c r="AB8175" s="182">
        <v>11</v>
      </c>
      <c r="AC8175" s="182">
        <v>2</v>
      </c>
      <c r="AD8175" s="182">
        <v>314</v>
      </c>
      <c r="AF8175" s="182" t="s">
        <v>13541</v>
      </c>
      <c r="AG8175" s="182" t="s">
        <v>2993</v>
      </c>
      <c r="AH8175" s="182" t="s">
        <v>2993</v>
      </c>
      <c r="AI8175" s="182" t="s">
        <v>17040</v>
      </c>
    </row>
    <row r="8176" spans="25:35" x14ac:dyDescent="0.4">
      <c r="Y8176" s="182" t="s">
        <v>208</v>
      </c>
      <c r="Z8176" s="182">
        <v>1963</v>
      </c>
      <c r="AA8176" s="182">
        <v>2882.13</v>
      </c>
      <c r="AB8176" s="182">
        <v>93</v>
      </c>
      <c r="AC8176" s="182">
        <v>4</v>
      </c>
      <c r="AD8176" s="182">
        <v>2608.23</v>
      </c>
      <c r="AF8176" s="182" t="s">
        <v>13542</v>
      </c>
      <c r="AG8176" s="182" t="s">
        <v>17327</v>
      </c>
      <c r="AH8176" s="182" t="s">
        <v>2993</v>
      </c>
      <c r="AI8176" s="182" t="s">
        <v>17035</v>
      </c>
    </row>
    <row r="8177" spans="25:35" x14ac:dyDescent="0.4">
      <c r="Y8177" s="182" t="s">
        <v>13560</v>
      </c>
      <c r="Z8177" s="182">
        <v>1880</v>
      </c>
      <c r="AA8177" s="182">
        <v>288.5</v>
      </c>
      <c r="AB8177" s="182">
        <v>7</v>
      </c>
      <c r="AC8177" s="182">
        <v>2</v>
      </c>
      <c r="AD8177" s="182">
        <v>159.71</v>
      </c>
      <c r="AF8177" s="182" t="s">
        <v>2395</v>
      </c>
      <c r="AG8177" s="182" t="s">
        <v>17327</v>
      </c>
      <c r="AH8177" s="182" t="s">
        <v>2993</v>
      </c>
      <c r="AI8177" s="182" t="s">
        <v>17042</v>
      </c>
    </row>
    <row r="8178" spans="25:35" x14ac:dyDescent="0.4">
      <c r="Y8178" s="182" t="s">
        <v>13561</v>
      </c>
      <c r="Z8178" s="182">
        <v>1939</v>
      </c>
      <c r="AA8178" s="182">
        <v>730</v>
      </c>
      <c r="AB8178" s="182">
        <v>36</v>
      </c>
      <c r="AC8178" s="182">
        <v>2</v>
      </c>
      <c r="AD8178" s="182">
        <v>651.69999999999993</v>
      </c>
      <c r="AF8178" s="182" t="s">
        <v>13544</v>
      </c>
      <c r="AG8178" s="182" t="s">
        <v>17312</v>
      </c>
      <c r="AH8178" s="182" t="s">
        <v>2993</v>
      </c>
      <c r="AI8178" s="182" t="s">
        <v>17040</v>
      </c>
    </row>
    <row r="8179" spans="25:35" x14ac:dyDescent="0.4">
      <c r="Y8179" s="182" t="s">
        <v>13562</v>
      </c>
      <c r="Z8179" s="182">
        <v>1880</v>
      </c>
      <c r="AA8179" s="182">
        <v>487.48</v>
      </c>
      <c r="AB8179" s="182">
        <v>14</v>
      </c>
      <c r="AC8179" s="182">
        <v>2</v>
      </c>
      <c r="AD8179" s="182">
        <v>381.4</v>
      </c>
      <c r="AF8179" s="182" t="s">
        <v>13545</v>
      </c>
      <c r="AG8179" s="182" t="s">
        <v>17312</v>
      </c>
      <c r="AH8179" s="182" t="s">
        <v>2993</v>
      </c>
      <c r="AI8179" s="182" t="s">
        <v>17040</v>
      </c>
    </row>
    <row r="8180" spans="25:35" x14ac:dyDescent="0.4">
      <c r="Y8180" s="182" t="s">
        <v>13564</v>
      </c>
      <c r="Z8180" s="182">
        <v>1939</v>
      </c>
      <c r="AA8180" s="182">
        <v>834.2</v>
      </c>
      <c r="AB8180" s="182">
        <v>27</v>
      </c>
      <c r="AC8180" s="182">
        <v>2</v>
      </c>
      <c r="AD8180" s="182">
        <v>834.2</v>
      </c>
      <c r="AF8180" s="182" t="s">
        <v>13546</v>
      </c>
      <c r="AG8180" s="182" t="s">
        <v>17327</v>
      </c>
      <c r="AH8180" s="182" t="s">
        <v>2993</v>
      </c>
      <c r="AI8180" s="182" t="s">
        <v>17322</v>
      </c>
    </row>
    <row r="8181" spans="25:35" x14ac:dyDescent="0.4">
      <c r="Y8181" s="182" t="s">
        <v>13565</v>
      </c>
      <c r="Z8181" s="182">
        <v>1961</v>
      </c>
      <c r="AA8181" s="182">
        <v>646.49</v>
      </c>
      <c r="AB8181" s="182">
        <v>37</v>
      </c>
      <c r="AC8181" s="182">
        <v>2</v>
      </c>
      <c r="AD8181" s="182">
        <v>646.49</v>
      </c>
      <c r="AF8181" s="182" t="s">
        <v>13547</v>
      </c>
      <c r="AG8181" s="182" t="s">
        <v>2993</v>
      </c>
      <c r="AH8181" s="182" t="s">
        <v>2993</v>
      </c>
      <c r="AI8181" s="182" t="s">
        <v>17331</v>
      </c>
    </row>
    <row r="8182" spans="25:35" x14ac:dyDescent="0.4">
      <c r="Y8182" s="182" t="s">
        <v>13566</v>
      </c>
      <c r="Z8182" s="182">
        <v>1939</v>
      </c>
      <c r="AA8182" s="182">
        <v>743.2</v>
      </c>
      <c r="AB8182" s="182">
        <v>36</v>
      </c>
      <c r="AC8182" s="182">
        <v>2</v>
      </c>
      <c r="AD8182" s="182">
        <v>743.2</v>
      </c>
      <c r="AF8182" s="182" t="s">
        <v>13549</v>
      </c>
      <c r="AG8182" s="182" t="s">
        <v>17327</v>
      </c>
      <c r="AH8182" s="182" t="s">
        <v>2993</v>
      </c>
      <c r="AI8182" s="182" t="s">
        <v>17042</v>
      </c>
    </row>
    <row r="8183" spans="25:35" x14ac:dyDescent="0.4">
      <c r="Y8183" s="182" t="s">
        <v>13568</v>
      </c>
      <c r="Z8183" s="182">
        <v>1880</v>
      </c>
      <c r="AA8183" s="182">
        <v>383</v>
      </c>
      <c r="AB8183" s="182">
        <v>14</v>
      </c>
      <c r="AC8183" s="182">
        <v>2</v>
      </c>
      <c r="AD8183" s="182">
        <v>383</v>
      </c>
      <c r="AF8183" s="182" t="s">
        <v>13551</v>
      </c>
      <c r="AG8183" s="182" t="s">
        <v>17312</v>
      </c>
      <c r="AH8183" s="182" t="s">
        <v>2993</v>
      </c>
      <c r="AI8183" s="182" t="s">
        <v>17040</v>
      </c>
    </row>
    <row r="8184" spans="25:35" x14ac:dyDescent="0.4">
      <c r="Y8184" s="182" t="s">
        <v>13569</v>
      </c>
      <c r="Z8184" s="182">
        <v>1930</v>
      </c>
      <c r="AA8184" s="182">
        <v>432</v>
      </c>
      <c r="AB8184" s="182">
        <v>26</v>
      </c>
      <c r="AC8184" s="182">
        <v>2</v>
      </c>
      <c r="AD8184" s="182">
        <v>380</v>
      </c>
      <c r="AF8184" s="182" t="s">
        <v>13553</v>
      </c>
      <c r="AG8184" s="182" t="s">
        <v>17327</v>
      </c>
      <c r="AH8184" s="182" t="s">
        <v>2993</v>
      </c>
      <c r="AI8184" s="182" t="s">
        <v>17040</v>
      </c>
    </row>
    <row r="8185" spans="25:35" x14ac:dyDescent="0.4">
      <c r="Y8185" s="182" t="s">
        <v>13570</v>
      </c>
      <c r="Z8185" s="182">
        <v>1885</v>
      </c>
      <c r="AA8185" s="182">
        <v>425</v>
      </c>
      <c r="AB8185" s="182">
        <v>21</v>
      </c>
      <c r="AC8185" s="182">
        <v>2</v>
      </c>
      <c r="AD8185" s="182">
        <v>425</v>
      </c>
      <c r="AF8185" s="182" t="s">
        <v>13555</v>
      </c>
      <c r="AG8185" s="182" t="s">
        <v>17312</v>
      </c>
      <c r="AH8185" s="182" t="s">
        <v>2993</v>
      </c>
      <c r="AI8185" s="182" t="s">
        <v>17042</v>
      </c>
    </row>
    <row r="8186" spans="25:35" x14ac:dyDescent="0.4">
      <c r="Y8186" s="182" t="s">
        <v>13571</v>
      </c>
      <c r="Z8186" s="182">
        <v>1973</v>
      </c>
      <c r="AA8186" s="182">
        <v>254</v>
      </c>
      <c r="AB8186" s="182">
        <v>26</v>
      </c>
      <c r="AC8186" s="182">
        <v>2</v>
      </c>
      <c r="AD8186" s="182">
        <v>254</v>
      </c>
      <c r="AF8186" s="182" t="s">
        <v>13557</v>
      </c>
      <c r="AG8186" s="182" t="s">
        <v>17327</v>
      </c>
      <c r="AH8186" s="182" t="s">
        <v>2993</v>
      </c>
      <c r="AI8186" s="182" t="s">
        <v>17042</v>
      </c>
    </row>
    <row r="8187" spans="25:35" x14ac:dyDescent="0.4">
      <c r="Y8187" s="182" t="s">
        <v>13572</v>
      </c>
      <c r="Z8187" s="182">
        <v>1957</v>
      </c>
      <c r="AA8187" s="182">
        <v>355.3</v>
      </c>
      <c r="AB8187" s="182">
        <v>20</v>
      </c>
      <c r="AC8187" s="182">
        <v>2</v>
      </c>
      <c r="AD8187" s="182">
        <v>355.3</v>
      </c>
      <c r="AF8187" s="182" t="s">
        <v>13558</v>
      </c>
      <c r="AG8187" s="182" t="s">
        <v>17327</v>
      </c>
      <c r="AH8187" s="182" t="s">
        <v>2993</v>
      </c>
      <c r="AI8187" s="182" t="s">
        <v>17040</v>
      </c>
    </row>
    <row r="8188" spans="25:35" x14ac:dyDescent="0.4">
      <c r="Y8188" s="182" t="s">
        <v>13573</v>
      </c>
      <c r="Z8188" s="182">
        <v>1941</v>
      </c>
      <c r="AA8188" s="182">
        <v>527.5</v>
      </c>
      <c r="AB8188" s="182">
        <v>44</v>
      </c>
      <c r="AC8188" s="182">
        <v>2</v>
      </c>
      <c r="AD8188" s="182">
        <v>469.7</v>
      </c>
      <c r="AF8188" s="182" t="s">
        <v>208</v>
      </c>
      <c r="AG8188" s="182" t="s">
        <v>17312</v>
      </c>
      <c r="AH8188" s="182" t="s">
        <v>2993</v>
      </c>
      <c r="AI8188" s="182" t="s">
        <v>17315</v>
      </c>
    </row>
    <row r="8189" spans="25:35" x14ac:dyDescent="0.4">
      <c r="Y8189" s="182" t="s">
        <v>2396</v>
      </c>
      <c r="Z8189" s="182">
        <v>1941</v>
      </c>
      <c r="AA8189" s="182">
        <v>472.18</v>
      </c>
      <c r="AB8189" s="182">
        <v>31</v>
      </c>
      <c r="AC8189" s="182">
        <v>2</v>
      </c>
      <c r="AD8189" s="182">
        <v>472.18</v>
      </c>
      <c r="AF8189" s="182" t="s">
        <v>13560</v>
      </c>
      <c r="AG8189" s="182" t="s">
        <v>17312</v>
      </c>
      <c r="AH8189" s="182" t="s">
        <v>2993</v>
      </c>
      <c r="AI8189" s="182" t="s">
        <v>17322</v>
      </c>
    </row>
    <row r="8190" spans="25:35" x14ac:dyDescent="0.4">
      <c r="Y8190" s="182" t="s">
        <v>2397</v>
      </c>
      <c r="Z8190" s="182">
        <v>1941</v>
      </c>
      <c r="AA8190" s="182">
        <v>521.79999999999995</v>
      </c>
      <c r="AB8190" s="182">
        <v>38</v>
      </c>
      <c r="AC8190" s="182">
        <v>2</v>
      </c>
      <c r="AD8190" s="182">
        <v>463.4</v>
      </c>
      <c r="AF8190" s="182" t="s">
        <v>13561</v>
      </c>
      <c r="AG8190" s="182" t="s">
        <v>17312</v>
      </c>
      <c r="AH8190" s="182" t="s">
        <v>2993</v>
      </c>
      <c r="AI8190" s="182" t="s">
        <v>17042</v>
      </c>
    </row>
    <row r="8191" spans="25:35" x14ac:dyDescent="0.4">
      <c r="Y8191" s="182" t="s">
        <v>13574</v>
      </c>
      <c r="Z8191" s="182">
        <v>1958</v>
      </c>
      <c r="AA8191" s="182">
        <v>324.3</v>
      </c>
      <c r="AB8191" s="182">
        <v>20</v>
      </c>
      <c r="AC8191" s="182">
        <v>2</v>
      </c>
      <c r="AD8191" s="182">
        <v>302.7</v>
      </c>
      <c r="AF8191" s="182" t="s">
        <v>13562</v>
      </c>
      <c r="AG8191" s="182" t="s">
        <v>17312</v>
      </c>
      <c r="AH8191" s="182" t="s">
        <v>2993</v>
      </c>
      <c r="AI8191" s="182" t="s">
        <v>17042</v>
      </c>
    </row>
    <row r="8192" spans="25:35" x14ac:dyDescent="0.4">
      <c r="Y8192" s="182" t="s">
        <v>13576</v>
      </c>
      <c r="Z8192" s="182">
        <v>1981</v>
      </c>
      <c r="AA8192" s="182">
        <v>5082.6000000000004</v>
      </c>
      <c r="AB8192" s="182">
        <v>202</v>
      </c>
      <c r="AC8192" s="182">
        <v>5</v>
      </c>
      <c r="AD8192" s="182">
        <v>4671.6000000000004</v>
      </c>
      <c r="AF8192" s="182" t="s">
        <v>13564</v>
      </c>
      <c r="AG8192" s="182" t="s">
        <v>17312</v>
      </c>
      <c r="AH8192" s="182" t="s">
        <v>2993</v>
      </c>
      <c r="AI8192" s="182" t="s">
        <v>17042</v>
      </c>
    </row>
    <row r="8193" spans="25:35" x14ac:dyDescent="0.4">
      <c r="Y8193" s="182" t="s">
        <v>2398</v>
      </c>
      <c r="Z8193" s="182">
        <v>1994</v>
      </c>
      <c r="AA8193" s="182">
        <v>3614.5</v>
      </c>
      <c r="AB8193" s="182">
        <v>117</v>
      </c>
      <c r="AC8193" s="182">
        <v>9</v>
      </c>
      <c r="AD8193" s="182">
        <v>2509.5</v>
      </c>
      <c r="AF8193" s="182" t="s">
        <v>13565</v>
      </c>
      <c r="AG8193" s="182" t="s">
        <v>17312</v>
      </c>
      <c r="AH8193" s="182" t="s">
        <v>2993</v>
      </c>
      <c r="AI8193" s="182" t="s">
        <v>17040</v>
      </c>
    </row>
    <row r="8194" spans="25:35" x14ac:dyDescent="0.4">
      <c r="Y8194" s="182" t="s">
        <v>13577</v>
      </c>
      <c r="Z8194" s="182">
        <v>1890</v>
      </c>
      <c r="AA8194" s="182">
        <v>243.7</v>
      </c>
      <c r="AB8194" s="182">
        <v>7</v>
      </c>
      <c r="AC8194" s="182">
        <v>2</v>
      </c>
      <c r="AD8194" s="182">
        <v>131.1</v>
      </c>
      <c r="AF8194" s="182" t="s">
        <v>13566</v>
      </c>
      <c r="AG8194" s="182" t="s">
        <v>17312</v>
      </c>
      <c r="AH8194" s="182" t="s">
        <v>2993</v>
      </c>
      <c r="AI8194" s="182" t="s">
        <v>17042</v>
      </c>
    </row>
    <row r="8195" spans="25:35" x14ac:dyDescent="0.4">
      <c r="Y8195" s="182" t="s">
        <v>13578</v>
      </c>
      <c r="Z8195" s="182">
        <v>1977</v>
      </c>
      <c r="AA8195" s="182">
        <v>4961.7</v>
      </c>
      <c r="AB8195" s="182">
        <v>234</v>
      </c>
      <c r="AC8195" s="182">
        <v>5</v>
      </c>
      <c r="AD8195" s="182">
        <v>4437.6000000000004</v>
      </c>
      <c r="AF8195" s="182" t="s">
        <v>13568</v>
      </c>
      <c r="AG8195" s="182" t="s">
        <v>17312</v>
      </c>
      <c r="AH8195" s="182" t="s">
        <v>2993</v>
      </c>
      <c r="AI8195" s="182" t="s">
        <v>17042</v>
      </c>
    </row>
    <row r="8196" spans="25:35" x14ac:dyDescent="0.4">
      <c r="Y8196" s="182" t="s">
        <v>13579</v>
      </c>
      <c r="Z8196" s="182">
        <v>1966</v>
      </c>
      <c r="AA8196" s="182">
        <v>2747.7</v>
      </c>
      <c r="AB8196" s="182">
        <v>120</v>
      </c>
      <c r="AC8196" s="182">
        <v>4</v>
      </c>
      <c r="AD8196" s="182">
        <v>2552</v>
      </c>
      <c r="AF8196" s="182" t="s">
        <v>13569</v>
      </c>
      <c r="AG8196" s="182" t="s">
        <v>17312</v>
      </c>
      <c r="AH8196" s="182" t="s">
        <v>2993</v>
      </c>
      <c r="AI8196" s="182" t="s">
        <v>17322</v>
      </c>
    </row>
    <row r="8197" spans="25:35" x14ac:dyDescent="0.4">
      <c r="Y8197" s="182" t="s">
        <v>2399</v>
      </c>
      <c r="Z8197" s="182">
        <v>1948</v>
      </c>
      <c r="AA8197" s="182">
        <v>414.21</v>
      </c>
      <c r="AB8197" s="182">
        <v>23</v>
      </c>
      <c r="AC8197" s="182">
        <v>2</v>
      </c>
      <c r="AD8197" s="182">
        <v>376.51</v>
      </c>
      <c r="AF8197" s="182" t="s">
        <v>13570</v>
      </c>
      <c r="AG8197" s="182" t="s">
        <v>17312</v>
      </c>
      <c r="AH8197" s="182" t="s">
        <v>2993</v>
      </c>
      <c r="AI8197" s="182" t="s">
        <v>17040</v>
      </c>
    </row>
    <row r="8198" spans="25:35" x14ac:dyDescent="0.4">
      <c r="Y8198" s="182" t="s">
        <v>13581</v>
      </c>
      <c r="Z8198" s="182">
        <v>1961</v>
      </c>
      <c r="AA8198" s="182">
        <v>795.9</v>
      </c>
      <c r="AB8198" s="182">
        <v>48</v>
      </c>
      <c r="AC8198" s="182">
        <v>2</v>
      </c>
      <c r="AD8198" s="182">
        <v>741</v>
      </c>
      <c r="AF8198" s="182" t="s">
        <v>13571</v>
      </c>
      <c r="AG8198" s="182" t="s">
        <v>17327</v>
      </c>
      <c r="AH8198" s="182" t="s">
        <v>2993</v>
      </c>
      <c r="AI8198" s="182" t="s">
        <v>17040</v>
      </c>
    </row>
    <row r="8199" spans="25:35" x14ac:dyDescent="0.4">
      <c r="Y8199" s="182" t="s">
        <v>13583</v>
      </c>
      <c r="Z8199" s="182">
        <v>1961</v>
      </c>
      <c r="AA8199" s="182">
        <v>958.2</v>
      </c>
      <c r="AB8199" s="182">
        <v>41</v>
      </c>
      <c r="AC8199" s="182">
        <v>3</v>
      </c>
      <c r="AD8199" s="182">
        <v>958.2</v>
      </c>
      <c r="AF8199" s="182" t="s">
        <v>13572</v>
      </c>
      <c r="AG8199" s="182" t="s">
        <v>17323</v>
      </c>
      <c r="AH8199" s="182" t="s">
        <v>2993</v>
      </c>
      <c r="AI8199" s="182" t="s">
        <v>17040</v>
      </c>
    </row>
    <row r="8200" spans="25:35" x14ac:dyDescent="0.4">
      <c r="Y8200" s="182" t="s">
        <v>13584</v>
      </c>
      <c r="Z8200" s="182">
        <v>1972</v>
      </c>
      <c r="AA8200" s="182">
        <v>3636.6</v>
      </c>
      <c r="AB8200" s="182">
        <v>171</v>
      </c>
      <c r="AC8200" s="182">
        <v>5</v>
      </c>
      <c r="AD8200" s="182">
        <v>3368.2</v>
      </c>
      <c r="AF8200" s="182" t="s">
        <v>13573</v>
      </c>
      <c r="AG8200" s="182" t="s">
        <v>17327</v>
      </c>
      <c r="AH8200" s="182" t="s">
        <v>2993</v>
      </c>
      <c r="AI8200" s="182" t="s">
        <v>17042</v>
      </c>
    </row>
    <row r="8201" spans="25:35" x14ac:dyDescent="0.4">
      <c r="Y8201" s="182" t="s">
        <v>13586</v>
      </c>
      <c r="Z8201" s="182">
        <v>1978</v>
      </c>
      <c r="AA8201" s="182">
        <v>5141.3999999999996</v>
      </c>
      <c r="AB8201" s="182">
        <v>180</v>
      </c>
      <c r="AC8201" s="182">
        <v>5</v>
      </c>
      <c r="AD8201" s="182">
        <v>3785.5</v>
      </c>
      <c r="AF8201" s="182" t="s">
        <v>2396</v>
      </c>
      <c r="AG8201" s="182" t="s">
        <v>17327</v>
      </c>
      <c r="AH8201" s="182" t="s">
        <v>2993</v>
      </c>
      <c r="AI8201" s="182" t="s">
        <v>17042</v>
      </c>
    </row>
    <row r="8202" spans="25:35" x14ac:dyDescent="0.4">
      <c r="Y8202" s="182" t="s">
        <v>13588</v>
      </c>
      <c r="Z8202" s="182">
        <v>1958</v>
      </c>
      <c r="AA8202" s="182">
        <v>278.5</v>
      </c>
      <c r="AB8202" s="182">
        <v>21</v>
      </c>
      <c r="AC8202" s="182">
        <v>2</v>
      </c>
      <c r="AD8202" s="182">
        <v>278.5</v>
      </c>
      <c r="AF8202" s="182" t="s">
        <v>2397</v>
      </c>
      <c r="AG8202" s="182" t="s">
        <v>17327</v>
      </c>
      <c r="AH8202" s="182" t="s">
        <v>2993</v>
      </c>
      <c r="AI8202" s="182" t="s">
        <v>17042</v>
      </c>
    </row>
    <row r="8203" spans="25:35" x14ac:dyDescent="0.4">
      <c r="Y8203" s="182" t="s">
        <v>2406</v>
      </c>
      <c r="Z8203" s="182">
        <v>1960</v>
      </c>
      <c r="AA8203" s="182">
        <v>594.20000000000005</v>
      </c>
      <c r="AB8203" s="182">
        <v>37</v>
      </c>
      <c r="AC8203" s="182">
        <v>2</v>
      </c>
      <c r="AD8203" s="182">
        <v>548.79999999999995</v>
      </c>
      <c r="AF8203" s="182" t="s">
        <v>13574</v>
      </c>
      <c r="AG8203" s="182" t="s">
        <v>17312</v>
      </c>
      <c r="AH8203" s="182" t="s">
        <v>2993</v>
      </c>
      <c r="AI8203" s="182" t="s">
        <v>17040</v>
      </c>
    </row>
    <row r="8204" spans="25:35" x14ac:dyDescent="0.4">
      <c r="Y8204" s="182" t="s">
        <v>13590</v>
      </c>
      <c r="Z8204" s="182">
        <v>1962</v>
      </c>
      <c r="AA8204" s="182">
        <v>969.4</v>
      </c>
      <c r="AB8204" s="182">
        <v>41</v>
      </c>
      <c r="AC8204" s="182">
        <v>3</v>
      </c>
      <c r="AD8204" s="182">
        <v>969.4</v>
      </c>
      <c r="AF8204" s="182" t="s">
        <v>13576</v>
      </c>
      <c r="AG8204" s="182" t="s">
        <v>17319</v>
      </c>
      <c r="AH8204" s="182" t="s">
        <v>2993</v>
      </c>
      <c r="AI8204" s="182" t="s">
        <v>17320</v>
      </c>
    </row>
    <row r="8205" spans="25:35" x14ac:dyDescent="0.4">
      <c r="Y8205" s="182" t="s">
        <v>13591</v>
      </c>
      <c r="Z8205" s="182">
        <v>1966</v>
      </c>
      <c r="AA8205" s="182">
        <v>4861.7</v>
      </c>
      <c r="AB8205" s="182">
        <v>125</v>
      </c>
      <c r="AC8205" s="182">
        <v>5</v>
      </c>
      <c r="AD8205" s="182">
        <v>3216</v>
      </c>
      <c r="AF8205" s="182" t="s">
        <v>2398</v>
      </c>
      <c r="AG8205" s="182" t="s">
        <v>17312</v>
      </c>
      <c r="AH8205" s="182" t="s">
        <v>2993</v>
      </c>
      <c r="AI8205" s="182" t="s">
        <v>17040</v>
      </c>
    </row>
    <row r="8206" spans="25:35" x14ac:dyDescent="0.4">
      <c r="Y8206" s="182" t="s">
        <v>13593</v>
      </c>
      <c r="Z8206" s="182">
        <v>1966</v>
      </c>
      <c r="AA8206" s="182">
        <v>4883.3</v>
      </c>
      <c r="AB8206" s="182">
        <v>147</v>
      </c>
      <c r="AC8206" s="182">
        <v>5</v>
      </c>
      <c r="AD8206" s="182">
        <v>3236.4</v>
      </c>
      <c r="AF8206" s="182" t="s">
        <v>13577</v>
      </c>
      <c r="AG8206" s="182" t="s">
        <v>17312</v>
      </c>
      <c r="AH8206" s="182" t="s">
        <v>2993</v>
      </c>
      <c r="AI8206" s="182" t="s">
        <v>17040</v>
      </c>
    </row>
    <row r="8207" spans="25:35" x14ac:dyDescent="0.4">
      <c r="Y8207" s="182" t="s">
        <v>17281</v>
      </c>
      <c r="Z8207" s="182">
        <v>1870</v>
      </c>
      <c r="AA8207" s="182">
        <v>286.74</v>
      </c>
      <c r="AB8207" s="182">
        <v>14</v>
      </c>
      <c r="AC8207" s="182">
        <v>2</v>
      </c>
      <c r="AD8207" s="182">
        <v>261.13</v>
      </c>
      <c r="AF8207" s="182" t="s">
        <v>13578</v>
      </c>
      <c r="AG8207" s="182" t="s">
        <v>17319</v>
      </c>
      <c r="AH8207" s="182" t="s">
        <v>2993</v>
      </c>
      <c r="AI8207" s="182" t="s">
        <v>17320</v>
      </c>
    </row>
    <row r="8208" spans="25:35" x14ac:dyDescent="0.4">
      <c r="Y8208" s="182" t="s">
        <v>203</v>
      </c>
      <c r="Z8208" s="182">
        <v>1954</v>
      </c>
      <c r="AA8208" s="182">
        <v>805.4</v>
      </c>
      <c r="AB8208" s="182">
        <v>78</v>
      </c>
      <c r="AC8208" s="182">
        <v>2</v>
      </c>
      <c r="AD8208" s="182">
        <v>284.10000000000002</v>
      </c>
      <c r="AF8208" s="182" t="s">
        <v>13579</v>
      </c>
      <c r="AG8208" s="182" t="s">
        <v>17312</v>
      </c>
      <c r="AH8208" s="182" t="s">
        <v>2993</v>
      </c>
      <c r="AI8208" s="182" t="s">
        <v>17315</v>
      </c>
    </row>
    <row r="8209" spans="25:35" x14ac:dyDescent="0.4">
      <c r="Y8209" s="182" t="s">
        <v>13594</v>
      </c>
      <c r="Z8209" s="182">
        <v>1951</v>
      </c>
      <c r="AA8209" s="182">
        <v>313.3</v>
      </c>
      <c r="AB8209" s="182">
        <v>22</v>
      </c>
      <c r="AC8209" s="182">
        <v>2</v>
      </c>
      <c r="AD8209" s="182">
        <v>313.3</v>
      </c>
      <c r="AF8209" s="182" t="s">
        <v>2399</v>
      </c>
      <c r="AG8209" s="182" t="s">
        <v>17471</v>
      </c>
      <c r="AH8209" s="182" t="s">
        <v>2993</v>
      </c>
      <c r="AI8209" s="182" t="s">
        <v>17040</v>
      </c>
    </row>
    <row r="8210" spans="25:35" x14ac:dyDescent="0.4">
      <c r="Y8210" s="182" t="s">
        <v>13595</v>
      </c>
      <c r="Z8210" s="182">
        <v>1980</v>
      </c>
      <c r="AA8210" s="182">
        <v>4408.7</v>
      </c>
      <c r="AB8210" s="182">
        <v>183</v>
      </c>
      <c r="AC8210" s="182">
        <v>5</v>
      </c>
      <c r="AD8210" s="182">
        <v>3968.7</v>
      </c>
      <c r="AF8210" s="182" t="s">
        <v>13581</v>
      </c>
      <c r="AG8210" s="182" t="s">
        <v>17312</v>
      </c>
      <c r="AH8210" s="182" t="s">
        <v>2993</v>
      </c>
      <c r="AI8210" s="182" t="s">
        <v>17040</v>
      </c>
    </row>
    <row r="8211" spans="25:35" x14ac:dyDescent="0.4">
      <c r="Y8211" s="182" t="s">
        <v>13596</v>
      </c>
      <c r="Z8211" s="182">
        <v>1979</v>
      </c>
      <c r="AA8211" s="182">
        <v>2907</v>
      </c>
      <c r="AB8211" s="182">
        <v>141</v>
      </c>
      <c r="AC8211" s="182">
        <v>5</v>
      </c>
      <c r="AD8211" s="182">
        <v>2907</v>
      </c>
      <c r="AF8211" s="182" t="s">
        <v>13583</v>
      </c>
      <c r="AG8211" s="182" t="s">
        <v>17312</v>
      </c>
      <c r="AH8211" s="182" t="s">
        <v>2993</v>
      </c>
      <c r="AI8211" s="182" t="s">
        <v>17042</v>
      </c>
    </row>
    <row r="8212" spans="25:35" x14ac:dyDescent="0.4">
      <c r="Y8212" s="182" t="s">
        <v>13597</v>
      </c>
      <c r="Z8212" s="182">
        <v>1973</v>
      </c>
      <c r="AA8212" s="182">
        <v>4562</v>
      </c>
      <c r="AB8212" s="182">
        <v>204</v>
      </c>
      <c r="AC8212" s="182">
        <v>5</v>
      </c>
      <c r="AD8212" s="182">
        <v>4562</v>
      </c>
      <c r="AF8212" s="182" t="s">
        <v>13584</v>
      </c>
      <c r="AG8212" s="182" t="s">
        <v>17312</v>
      </c>
      <c r="AH8212" s="182" t="s">
        <v>2993</v>
      </c>
      <c r="AI8212" s="182" t="s">
        <v>17315</v>
      </c>
    </row>
    <row r="8213" spans="25:35" x14ac:dyDescent="0.4">
      <c r="Y8213" s="182" t="s">
        <v>13598</v>
      </c>
      <c r="Z8213" s="182">
        <v>1977</v>
      </c>
      <c r="AA8213" s="182">
        <v>5690.8</v>
      </c>
      <c r="AB8213" s="182">
        <v>196</v>
      </c>
      <c r="AC8213" s="182">
        <v>5</v>
      </c>
      <c r="AD8213" s="182">
        <v>5690.8</v>
      </c>
      <c r="AF8213" s="182" t="s">
        <v>13586</v>
      </c>
      <c r="AG8213" s="182" t="s">
        <v>17319</v>
      </c>
      <c r="AH8213" s="182" t="s">
        <v>2993</v>
      </c>
      <c r="AI8213" s="182" t="s">
        <v>17331</v>
      </c>
    </row>
    <row r="8214" spans="25:35" x14ac:dyDescent="0.4">
      <c r="Y8214" s="182" t="s">
        <v>13599</v>
      </c>
      <c r="Z8214" s="182">
        <v>1979</v>
      </c>
      <c r="AA8214" s="182">
        <v>9962.7999999999993</v>
      </c>
      <c r="AB8214" s="182">
        <v>233</v>
      </c>
      <c r="AC8214" s="182">
        <v>5</v>
      </c>
      <c r="AD8214" s="182">
        <v>4532.3</v>
      </c>
      <c r="AF8214" s="182" t="s">
        <v>13588</v>
      </c>
      <c r="AG8214" s="182" t="s">
        <v>17323</v>
      </c>
      <c r="AH8214" s="182" t="s">
        <v>2993</v>
      </c>
      <c r="AI8214" s="182" t="s">
        <v>17040</v>
      </c>
    </row>
    <row r="8215" spans="25:35" x14ac:dyDescent="0.4">
      <c r="Y8215" s="182" t="s">
        <v>13600</v>
      </c>
      <c r="Z8215" s="182">
        <v>1956</v>
      </c>
      <c r="AA8215" s="182">
        <v>783.5</v>
      </c>
      <c r="AB8215" s="182">
        <v>31</v>
      </c>
      <c r="AC8215" s="182">
        <v>2</v>
      </c>
      <c r="AD8215" s="182">
        <v>466.8</v>
      </c>
      <c r="AF8215" s="182" t="s">
        <v>2406</v>
      </c>
      <c r="AG8215" s="182" t="s">
        <v>17323</v>
      </c>
      <c r="AH8215" s="182" t="s">
        <v>2993</v>
      </c>
      <c r="AI8215" s="182" t="s">
        <v>17042</v>
      </c>
    </row>
    <row r="8216" spans="25:35" x14ac:dyDescent="0.4">
      <c r="Y8216" s="182" t="s">
        <v>13601</v>
      </c>
      <c r="Z8216" s="182">
        <v>1980</v>
      </c>
      <c r="AA8216" s="182">
        <v>2321.1</v>
      </c>
      <c r="AB8216" s="182">
        <v>74</v>
      </c>
      <c r="AC8216" s="182">
        <v>5</v>
      </c>
      <c r="AD8216" s="182">
        <v>2061</v>
      </c>
      <c r="AF8216" s="182" t="s">
        <v>13590</v>
      </c>
      <c r="AG8216" s="182" t="s">
        <v>17312</v>
      </c>
      <c r="AH8216" s="182" t="s">
        <v>2993</v>
      </c>
      <c r="AI8216" s="182" t="s">
        <v>17042</v>
      </c>
    </row>
    <row r="8217" spans="25:35" x14ac:dyDescent="0.4">
      <c r="Y8217" s="182" t="s">
        <v>204</v>
      </c>
      <c r="Z8217" s="182">
        <v>1960</v>
      </c>
      <c r="AA8217" s="182">
        <v>1279.2</v>
      </c>
      <c r="AB8217" s="182">
        <v>71</v>
      </c>
      <c r="AC8217" s="182">
        <v>3</v>
      </c>
      <c r="AD8217" s="182">
        <v>1205.4000000000001</v>
      </c>
      <c r="AF8217" s="182" t="s">
        <v>13591</v>
      </c>
      <c r="AG8217" s="182" t="s">
        <v>17312</v>
      </c>
      <c r="AH8217" s="182" t="s">
        <v>2993</v>
      </c>
      <c r="AI8217" s="182" t="s">
        <v>17315</v>
      </c>
    </row>
    <row r="8218" spans="25:35" x14ac:dyDescent="0.4">
      <c r="Y8218" s="182" t="s">
        <v>201</v>
      </c>
      <c r="Z8218" s="182">
        <v>1962</v>
      </c>
      <c r="AA8218" s="182">
        <v>1257.9000000000001</v>
      </c>
      <c r="AB8218" s="182">
        <v>81</v>
      </c>
      <c r="AC8218" s="182">
        <v>3</v>
      </c>
      <c r="AD8218" s="182">
        <v>1160.8599999999999</v>
      </c>
      <c r="AF8218" s="182" t="s">
        <v>13593</v>
      </c>
      <c r="AG8218" s="182" t="s">
        <v>17312</v>
      </c>
      <c r="AH8218" s="182" t="s">
        <v>2993</v>
      </c>
      <c r="AI8218" s="182" t="s">
        <v>17315</v>
      </c>
    </row>
    <row r="8219" spans="25:35" x14ac:dyDescent="0.4">
      <c r="Y8219" s="182" t="s">
        <v>13602</v>
      </c>
      <c r="Z8219" s="182">
        <v>1965</v>
      </c>
      <c r="AA8219" s="182">
        <v>2578.1</v>
      </c>
      <c r="AB8219" s="182">
        <v>166</v>
      </c>
      <c r="AC8219" s="182">
        <v>4</v>
      </c>
      <c r="AD8219" s="182">
        <v>1665.16</v>
      </c>
      <c r="AF8219" s="182" t="s">
        <v>203</v>
      </c>
      <c r="AG8219" s="182" t="s">
        <v>2993</v>
      </c>
      <c r="AH8219" s="182" t="s">
        <v>2993</v>
      </c>
      <c r="AI8219" s="182" t="s">
        <v>17040</v>
      </c>
    </row>
    <row r="8220" spans="25:35" x14ac:dyDescent="0.4">
      <c r="Y8220" s="182" t="s">
        <v>13603</v>
      </c>
      <c r="Z8220" s="182">
        <v>1965</v>
      </c>
      <c r="AA8220" s="182">
        <v>2744.69</v>
      </c>
      <c r="AB8220" s="182">
        <v>88</v>
      </c>
      <c r="AC8220" s="182">
        <v>4</v>
      </c>
      <c r="AD8220" s="182">
        <v>1837.37</v>
      </c>
      <c r="AF8220" s="182" t="s">
        <v>13594</v>
      </c>
      <c r="AG8220" s="182" t="s">
        <v>17312</v>
      </c>
      <c r="AH8220" s="182" t="s">
        <v>2993</v>
      </c>
      <c r="AI8220" s="182" t="s">
        <v>17040</v>
      </c>
    </row>
    <row r="8221" spans="25:35" x14ac:dyDescent="0.4">
      <c r="Y8221" s="182" t="s">
        <v>13604</v>
      </c>
      <c r="Z8221" s="182">
        <v>1989</v>
      </c>
      <c r="AA8221" s="182">
        <v>9753.2999999999993</v>
      </c>
      <c r="AB8221" s="182">
        <v>435</v>
      </c>
      <c r="AC8221" s="182">
        <v>9</v>
      </c>
      <c r="AD8221" s="182">
        <v>9735.2999999999993</v>
      </c>
      <c r="AF8221" s="182" t="s">
        <v>13595</v>
      </c>
      <c r="AG8221" s="182" t="s">
        <v>17319</v>
      </c>
      <c r="AH8221" s="182" t="s">
        <v>2993</v>
      </c>
      <c r="AI8221" s="182" t="s">
        <v>17320</v>
      </c>
    </row>
    <row r="8222" spans="25:35" x14ac:dyDescent="0.4">
      <c r="Y8222" s="182" t="s">
        <v>13606</v>
      </c>
      <c r="Z8222" s="182">
        <v>1997</v>
      </c>
      <c r="AA8222" s="182">
        <v>10941.5</v>
      </c>
      <c r="AB8222" s="182">
        <v>468</v>
      </c>
      <c r="AC8222" s="182">
        <v>9</v>
      </c>
      <c r="AD8222" s="182">
        <v>9689.2999999999993</v>
      </c>
      <c r="AF8222" s="182" t="s">
        <v>13596</v>
      </c>
      <c r="AG8222" s="182" t="s">
        <v>17355</v>
      </c>
      <c r="AH8222" s="182" t="s">
        <v>2993</v>
      </c>
      <c r="AI8222" s="182" t="s">
        <v>17315</v>
      </c>
    </row>
    <row r="8223" spans="25:35" x14ac:dyDescent="0.4">
      <c r="Y8223" s="182" t="s">
        <v>13607</v>
      </c>
      <c r="Z8223" s="182">
        <v>1987</v>
      </c>
      <c r="AA8223" s="182">
        <v>5988.1</v>
      </c>
      <c r="AB8223" s="182">
        <v>273</v>
      </c>
      <c r="AC8223" s="182">
        <v>9</v>
      </c>
      <c r="AD8223" s="182">
        <v>5988.1</v>
      </c>
      <c r="AF8223" s="182" t="s">
        <v>13597</v>
      </c>
      <c r="AG8223" s="182" t="s">
        <v>17312</v>
      </c>
      <c r="AH8223" s="182" t="s">
        <v>2993</v>
      </c>
      <c r="AI8223" s="182" t="s">
        <v>17320</v>
      </c>
    </row>
    <row r="8224" spans="25:35" x14ac:dyDescent="0.4">
      <c r="Y8224" s="182" t="s">
        <v>13608</v>
      </c>
      <c r="Z8224" s="182">
        <v>1985</v>
      </c>
      <c r="AA8224" s="182">
        <v>6391</v>
      </c>
      <c r="AB8224" s="182">
        <v>225</v>
      </c>
      <c r="AC8224" s="182">
        <v>9</v>
      </c>
      <c r="AD8224" s="182">
        <v>5730</v>
      </c>
      <c r="AF8224" s="182" t="s">
        <v>13598</v>
      </c>
      <c r="AG8224" s="182" t="s">
        <v>17312</v>
      </c>
      <c r="AH8224" s="182" t="s">
        <v>2993</v>
      </c>
      <c r="AI8224" s="182" t="s">
        <v>17320</v>
      </c>
    </row>
    <row r="8225" spans="25:35" x14ac:dyDescent="0.4">
      <c r="Y8225" s="182" t="s">
        <v>13609</v>
      </c>
      <c r="Z8225" s="182">
        <v>1961</v>
      </c>
      <c r="AA8225" s="182">
        <v>676.5</v>
      </c>
      <c r="AB8225" s="182">
        <v>30</v>
      </c>
      <c r="AC8225" s="182">
        <v>2</v>
      </c>
      <c r="AD8225" s="182">
        <v>676.5</v>
      </c>
      <c r="AF8225" s="182" t="s">
        <v>13599</v>
      </c>
      <c r="AG8225" s="182" t="s">
        <v>17312</v>
      </c>
      <c r="AH8225" s="182" t="s">
        <v>2993</v>
      </c>
      <c r="AI8225" s="182" t="s">
        <v>17320</v>
      </c>
    </row>
    <row r="8226" spans="25:35" x14ac:dyDescent="0.4">
      <c r="Y8226" s="182" t="s">
        <v>13610</v>
      </c>
      <c r="Z8226" s="182">
        <v>1981</v>
      </c>
      <c r="AA8226" s="182">
        <v>4536.1000000000004</v>
      </c>
      <c r="AB8226" s="182">
        <v>179</v>
      </c>
      <c r="AC8226" s="182">
        <v>5</v>
      </c>
      <c r="AD8226" s="182">
        <v>4225.8999999999996</v>
      </c>
      <c r="AF8226" s="182" t="s">
        <v>13600</v>
      </c>
      <c r="AG8226" s="182" t="s">
        <v>17312</v>
      </c>
      <c r="AH8226" s="182" t="s">
        <v>2993</v>
      </c>
      <c r="AI8226" s="182" t="s">
        <v>17042</v>
      </c>
    </row>
    <row r="8227" spans="25:35" x14ac:dyDescent="0.4">
      <c r="Y8227" s="182" t="s">
        <v>13611</v>
      </c>
      <c r="Z8227" s="182">
        <v>1977</v>
      </c>
      <c r="AA8227" s="182">
        <v>4968.8</v>
      </c>
      <c r="AB8227" s="182">
        <v>208</v>
      </c>
      <c r="AC8227" s="182">
        <v>5</v>
      </c>
      <c r="AD8227" s="182">
        <v>4968.8</v>
      </c>
      <c r="AF8227" s="182" t="s">
        <v>13601</v>
      </c>
      <c r="AG8227" s="182" t="s">
        <v>17312</v>
      </c>
      <c r="AH8227" s="182" t="s">
        <v>2993</v>
      </c>
      <c r="AI8227" s="182" t="s">
        <v>17035</v>
      </c>
    </row>
    <row r="8228" spans="25:35" x14ac:dyDescent="0.4">
      <c r="Y8228" s="182" t="s">
        <v>13612</v>
      </c>
      <c r="Z8228" s="182">
        <v>1978</v>
      </c>
      <c r="AA8228" s="182">
        <v>4490.5</v>
      </c>
      <c r="AB8228" s="182">
        <v>200</v>
      </c>
      <c r="AC8228" s="182">
        <v>5</v>
      </c>
      <c r="AD8228" s="182">
        <v>4490.5</v>
      </c>
      <c r="AF8228" s="182" t="s">
        <v>204</v>
      </c>
      <c r="AG8228" s="182" t="s">
        <v>17312</v>
      </c>
      <c r="AH8228" s="182" t="s">
        <v>2993</v>
      </c>
      <c r="AI8228" s="182" t="s">
        <v>17042</v>
      </c>
    </row>
    <row r="8229" spans="25:35" x14ac:dyDescent="0.4">
      <c r="Y8229" s="182" t="s">
        <v>13613</v>
      </c>
      <c r="Z8229" s="182">
        <v>1983</v>
      </c>
      <c r="AA8229" s="182">
        <v>4183.3</v>
      </c>
      <c r="AB8229" s="182">
        <v>195</v>
      </c>
      <c r="AC8229" s="182">
        <v>5</v>
      </c>
      <c r="AD8229" s="182">
        <v>4183.3</v>
      </c>
      <c r="AF8229" s="182" t="s">
        <v>201</v>
      </c>
      <c r="AG8229" s="182" t="s">
        <v>17312</v>
      </c>
      <c r="AH8229" s="182" t="s">
        <v>2993</v>
      </c>
      <c r="AI8229" s="182" t="s">
        <v>17042</v>
      </c>
    </row>
    <row r="8230" spans="25:35" x14ac:dyDescent="0.4">
      <c r="Y8230" s="182" t="s">
        <v>13614</v>
      </c>
      <c r="Z8230" s="182">
        <v>1907</v>
      </c>
      <c r="AA8230" s="182">
        <v>465.6</v>
      </c>
      <c r="AB8230" s="182">
        <v>21</v>
      </c>
      <c r="AC8230" s="182">
        <v>2</v>
      </c>
      <c r="AD8230" s="182">
        <v>465.6</v>
      </c>
      <c r="AF8230" s="182" t="s">
        <v>13602</v>
      </c>
      <c r="AG8230" s="182" t="s">
        <v>17312</v>
      </c>
      <c r="AH8230" s="182" t="s">
        <v>2993</v>
      </c>
      <c r="AI8230" s="182" t="s">
        <v>17315</v>
      </c>
    </row>
    <row r="8231" spans="25:35" x14ac:dyDescent="0.4">
      <c r="Y8231" s="182" t="s">
        <v>13616</v>
      </c>
      <c r="Z8231" s="182">
        <v>1917</v>
      </c>
      <c r="AA8231" s="182">
        <v>279</v>
      </c>
      <c r="AB8231" s="182">
        <v>17</v>
      </c>
      <c r="AC8231" s="182">
        <v>2</v>
      </c>
      <c r="AD8231" s="182">
        <v>279</v>
      </c>
      <c r="AF8231" s="182" t="s">
        <v>13603</v>
      </c>
      <c r="AG8231" s="182" t="s">
        <v>17312</v>
      </c>
      <c r="AH8231" s="182" t="s">
        <v>17686</v>
      </c>
      <c r="AI8231" s="182" t="s">
        <v>17315</v>
      </c>
    </row>
    <row r="8232" spans="25:35" x14ac:dyDescent="0.4">
      <c r="Y8232" s="182" t="s">
        <v>13618</v>
      </c>
      <c r="Z8232" s="182">
        <v>1882</v>
      </c>
      <c r="AA8232" s="182">
        <v>363.9</v>
      </c>
      <c r="AB8232" s="182">
        <v>21</v>
      </c>
      <c r="AC8232" s="182">
        <v>2</v>
      </c>
      <c r="AD8232" s="182">
        <v>363.9</v>
      </c>
      <c r="AF8232" s="182" t="s">
        <v>13604</v>
      </c>
      <c r="AG8232" s="182" t="s">
        <v>17319</v>
      </c>
      <c r="AH8232" s="182" t="s">
        <v>17687</v>
      </c>
      <c r="AI8232" s="182" t="s">
        <v>17331</v>
      </c>
    </row>
    <row r="8233" spans="25:35" x14ac:dyDescent="0.4">
      <c r="Y8233" s="182" t="s">
        <v>13620</v>
      </c>
      <c r="Z8233" s="182">
        <v>1880</v>
      </c>
      <c r="AA8233" s="182">
        <v>369.6</v>
      </c>
      <c r="AB8233" s="182">
        <v>25</v>
      </c>
      <c r="AC8233" s="182">
        <v>2</v>
      </c>
      <c r="AD8233" s="182">
        <v>356.2</v>
      </c>
      <c r="AF8233" s="182" t="s">
        <v>13606</v>
      </c>
      <c r="AG8233" s="182" t="s">
        <v>2993</v>
      </c>
      <c r="AH8233" s="182" t="s">
        <v>2993</v>
      </c>
      <c r="AI8233" s="182" t="s">
        <v>17331</v>
      </c>
    </row>
    <row r="8234" spans="25:35" x14ac:dyDescent="0.4">
      <c r="Y8234" s="182" t="s">
        <v>13622</v>
      </c>
      <c r="Z8234" s="182">
        <v>1928</v>
      </c>
      <c r="AA8234" s="182">
        <v>619.79999999999995</v>
      </c>
      <c r="AB8234" s="182">
        <v>18</v>
      </c>
      <c r="AC8234" s="182">
        <v>2</v>
      </c>
      <c r="AD8234" s="182">
        <v>496</v>
      </c>
      <c r="AF8234" s="182" t="s">
        <v>13607</v>
      </c>
      <c r="AG8234" s="182" t="s">
        <v>17319</v>
      </c>
      <c r="AH8234" s="182" t="s">
        <v>2993</v>
      </c>
      <c r="AI8234" s="182" t="s">
        <v>17322</v>
      </c>
    </row>
    <row r="8235" spans="25:35" x14ac:dyDescent="0.4">
      <c r="Y8235" s="182" t="s">
        <v>2407</v>
      </c>
      <c r="Z8235" s="182">
        <v>1872</v>
      </c>
      <c r="AA8235" s="182">
        <v>607.04</v>
      </c>
      <c r="AB8235" s="182">
        <v>24</v>
      </c>
      <c r="AC8235" s="182">
        <v>2</v>
      </c>
      <c r="AD8235" s="182">
        <v>543.41</v>
      </c>
      <c r="AF8235" s="182" t="s">
        <v>13608</v>
      </c>
      <c r="AG8235" s="182" t="s">
        <v>17319</v>
      </c>
      <c r="AH8235" s="182" t="s">
        <v>2993</v>
      </c>
      <c r="AI8235" s="182" t="s">
        <v>17322</v>
      </c>
    </row>
    <row r="8236" spans="25:35" x14ac:dyDescent="0.4">
      <c r="Y8236" s="182" t="s">
        <v>13624</v>
      </c>
      <c r="Z8236" s="182">
        <v>1973</v>
      </c>
      <c r="AA8236" s="182">
        <v>452.89</v>
      </c>
      <c r="AB8236" s="182">
        <v>21</v>
      </c>
      <c r="AC8236" s="182">
        <v>3</v>
      </c>
      <c r="AD8236" s="182">
        <v>407.13</v>
      </c>
      <c r="AF8236" s="182" t="s">
        <v>13609</v>
      </c>
      <c r="AG8236" s="182" t="s">
        <v>17312</v>
      </c>
      <c r="AH8236" s="182" t="s">
        <v>2993</v>
      </c>
      <c r="AI8236" s="182" t="s">
        <v>17042</v>
      </c>
    </row>
    <row r="8237" spans="25:35" x14ac:dyDescent="0.4">
      <c r="Y8237" s="182" t="s">
        <v>13625</v>
      </c>
      <c r="Z8237" s="182">
        <v>2009</v>
      </c>
      <c r="AA8237" s="182">
        <v>3778.9</v>
      </c>
      <c r="AB8237" s="182">
        <v>83</v>
      </c>
      <c r="AC8237" s="182">
        <v>5</v>
      </c>
      <c r="AD8237" s="182">
        <v>2730.6</v>
      </c>
      <c r="AF8237" s="182" t="s">
        <v>13610</v>
      </c>
      <c r="AG8237" s="182" t="s">
        <v>17312</v>
      </c>
      <c r="AH8237" s="182" t="s">
        <v>2993</v>
      </c>
      <c r="AI8237" s="182" t="s">
        <v>17320</v>
      </c>
    </row>
    <row r="8238" spans="25:35" x14ac:dyDescent="0.4">
      <c r="Y8238" s="182" t="s">
        <v>13626</v>
      </c>
      <c r="Z8238" s="182">
        <v>2010</v>
      </c>
      <c r="AA8238" s="182">
        <v>5614.2</v>
      </c>
      <c r="AB8238" s="182">
        <v>125</v>
      </c>
      <c r="AC8238" s="182">
        <v>5</v>
      </c>
      <c r="AD8238" s="182">
        <v>4747.3999999999996</v>
      </c>
      <c r="AF8238" s="182" t="s">
        <v>13611</v>
      </c>
      <c r="AG8238" s="182" t="s">
        <v>17312</v>
      </c>
      <c r="AH8238" s="182" t="s">
        <v>2993</v>
      </c>
      <c r="AI8238" s="182" t="s">
        <v>17320</v>
      </c>
    </row>
    <row r="8239" spans="25:35" x14ac:dyDescent="0.4">
      <c r="Y8239" s="182" t="s">
        <v>13627</v>
      </c>
      <c r="Z8239" s="182">
        <v>1839</v>
      </c>
      <c r="AA8239" s="182">
        <v>410</v>
      </c>
      <c r="AB8239" s="182">
        <v>12</v>
      </c>
      <c r="AC8239" s="182">
        <v>3</v>
      </c>
      <c r="AD8239" s="182">
        <v>410</v>
      </c>
      <c r="AF8239" s="182" t="s">
        <v>13612</v>
      </c>
      <c r="AG8239" s="182" t="s">
        <v>17312</v>
      </c>
      <c r="AH8239" s="182" t="s">
        <v>2993</v>
      </c>
      <c r="AI8239" s="182" t="s">
        <v>17320</v>
      </c>
    </row>
    <row r="8240" spans="25:35" x14ac:dyDescent="0.4">
      <c r="Y8240" s="182" t="s">
        <v>13628</v>
      </c>
      <c r="Z8240" s="182">
        <v>1962</v>
      </c>
      <c r="AA8240" s="182">
        <v>822</v>
      </c>
      <c r="AB8240" s="182">
        <v>45</v>
      </c>
      <c r="AC8240" s="182">
        <v>3</v>
      </c>
      <c r="AD8240" s="182">
        <v>822</v>
      </c>
      <c r="AF8240" s="182" t="s">
        <v>13613</v>
      </c>
      <c r="AG8240" s="182" t="s">
        <v>17312</v>
      </c>
      <c r="AH8240" s="182" t="s">
        <v>2993</v>
      </c>
      <c r="AI8240" s="182" t="s">
        <v>17320</v>
      </c>
    </row>
    <row r="8241" spans="25:35" x14ac:dyDescent="0.4">
      <c r="Y8241" s="182" t="s">
        <v>13629</v>
      </c>
      <c r="Z8241" s="182">
        <v>1959</v>
      </c>
      <c r="AA8241" s="182">
        <v>601.4</v>
      </c>
      <c r="AB8241" s="182">
        <v>21</v>
      </c>
      <c r="AC8241" s="182">
        <v>2</v>
      </c>
      <c r="AD8241" s="182">
        <v>555</v>
      </c>
      <c r="AF8241" s="182" t="s">
        <v>13614</v>
      </c>
      <c r="AG8241" s="182" t="s">
        <v>17312</v>
      </c>
      <c r="AH8241" s="182" t="s">
        <v>2993</v>
      </c>
      <c r="AI8241" s="182" t="s">
        <v>17042</v>
      </c>
    </row>
    <row r="8242" spans="25:35" x14ac:dyDescent="0.4">
      <c r="Y8242" s="182" t="s">
        <v>13631</v>
      </c>
      <c r="Z8242" s="182">
        <v>1973</v>
      </c>
      <c r="AA8242" s="182">
        <v>4969.6099999999997</v>
      </c>
      <c r="AB8242" s="182">
        <v>260</v>
      </c>
      <c r="AC8242" s="182">
        <v>5</v>
      </c>
      <c r="AD8242" s="182">
        <v>4501.3</v>
      </c>
      <c r="AF8242" s="182" t="s">
        <v>13616</v>
      </c>
      <c r="AG8242" s="182" t="s">
        <v>17312</v>
      </c>
      <c r="AH8242" s="182" t="s">
        <v>2993</v>
      </c>
      <c r="AI8242" s="182" t="s">
        <v>17042</v>
      </c>
    </row>
    <row r="8243" spans="25:35" x14ac:dyDescent="0.4">
      <c r="Y8243" s="182" t="s">
        <v>13632</v>
      </c>
      <c r="Z8243" s="182">
        <v>1972</v>
      </c>
      <c r="AA8243" s="182">
        <v>4944.3999999999996</v>
      </c>
      <c r="AB8243" s="182">
        <v>214</v>
      </c>
      <c r="AC8243" s="182">
        <v>5</v>
      </c>
      <c r="AD8243" s="182">
        <v>4545.7</v>
      </c>
      <c r="AF8243" s="182" t="s">
        <v>13618</v>
      </c>
      <c r="AG8243" s="182" t="s">
        <v>17312</v>
      </c>
      <c r="AH8243" s="182" t="s">
        <v>2993</v>
      </c>
      <c r="AI8243" s="182" t="s">
        <v>17042</v>
      </c>
    </row>
    <row r="8244" spans="25:35" x14ac:dyDescent="0.4">
      <c r="Y8244" s="182" t="s">
        <v>13634</v>
      </c>
      <c r="Z8244" s="182">
        <v>1985</v>
      </c>
      <c r="AA8244" s="182">
        <v>5232.3999999999996</v>
      </c>
      <c r="AB8244" s="182">
        <v>150</v>
      </c>
      <c r="AC8244" s="182">
        <v>5</v>
      </c>
      <c r="AD8244" s="182">
        <v>3879.9</v>
      </c>
      <c r="AF8244" s="182" t="s">
        <v>13620</v>
      </c>
      <c r="AG8244" s="182" t="s">
        <v>17312</v>
      </c>
      <c r="AH8244" s="182" t="s">
        <v>2993</v>
      </c>
      <c r="AI8244" s="182" t="s">
        <v>17040</v>
      </c>
    </row>
    <row r="8245" spans="25:35" x14ac:dyDescent="0.4">
      <c r="Y8245" s="182" t="s">
        <v>13636</v>
      </c>
      <c r="Z8245" s="182">
        <v>1977</v>
      </c>
      <c r="AA8245" s="182">
        <v>2717.7</v>
      </c>
      <c r="AB8245" s="182">
        <v>100</v>
      </c>
      <c r="AC8245" s="182">
        <v>9</v>
      </c>
      <c r="AD8245" s="182">
        <v>2333</v>
      </c>
      <c r="AF8245" s="182" t="s">
        <v>13622</v>
      </c>
      <c r="AG8245" s="182" t="s">
        <v>17312</v>
      </c>
      <c r="AH8245" s="182" t="s">
        <v>2993</v>
      </c>
      <c r="AI8245" s="182" t="s">
        <v>17042</v>
      </c>
    </row>
    <row r="8246" spans="25:35" x14ac:dyDescent="0.4">
      <c r="Y8246" s="182" t="s">
        <v>13637</v>
      </c>
      <c r="Z8246" s="182">
        <v>1981</v>
      </c>
      <c r="AA8246" s="182">
        <v>8537.75</v>
      </c>
      <c r="AB8246" s="182">
        <v>345</v>
      </c>
      <c r="AC8246" s="182">
        <v>9</v>
      </c>
      <c r="AD8246" s="182">
        <v>7475.75</v>
      </c>
      <c r="AF8246" s="182" t="s">
        <v>2407</v>
      </c>
      <c r="AG8246" s="182" t="s">
        <v>17312</v>
      </c>
      <c r="AH8246" s="182" t="s">
        <v>2993</v>
      </c>
      <c r="AI8246" s="182" t="s">
        <v>17040</v>
      </c>
    </row>
    <row r="8247" spans="25:35" x14ac:dyDescent="0.4">
      <c r="Y8247" s="182" t="s">
        <v>13639</v>
      </c>
      <c r="Z8247" s="182">
        <v>1981</v>
      </c>
      <c r="AA8247" s="182">
        <v>10984.7</v>
      </c>
      <c r="AB8247" s="182">
        <v>301</v>
      </c>
      <c r="AC8247" s="182">
        <v>9</v>
      </c>
      <c r="AD8247" s="182">
        <v>7620.2</v>
      </c>
      <c r="AF8247" s="182" t="s">
        <v>13624</v>
      </c>
      <c r="AG8247" s="182" t="s">
        <v>17312</v>
      </c>
      <c r="AH8247" s="182" t="s">
        <v>2993</v>
      </c>
      <c r="AI8247" s="182" t="s">
        <v>17040</v>
      </c>
    </row>
    <row r="8248" spans="25:35" x14ac:dyDescent="0.4">
      <c r="Y8248" s="182" t="s">
        <v>2410</v>
      </c>
      <c r="Z8248" s="182">
        <v>1939</v>
      </c>
      <c r="AA8248" s="182">
        <v>355</v>
      </c>
      <c r="AB8248" s="182">
        <v>21</v>
      </c>
      <c r="AC8248" s="182">
        <v>2</v>
      </c>
      <c r="AD8248" s="182">
        <v>355</v>
      </c>
      <c r="AF8248" s="182" t="s">
        <v>13625</v>
      </c>
      <c r="AG8248" s="182" t="s">
        <v>17312</v>
      </c>
      <c r="AH8248" s="182" t="s">
        <v>2993</v>
      </c>
      <c r="AI8248" s="182" t="s">
        <v>17042</v>
      </c>
    </row>
    <row r="8249" spans="25:35" x14ac:dyDescent="0.4">
      <c r="Y8249" s="182" t="s">
        <v>2411</v>
      </c>
      <c r="Z8249" s="182">
        <v>1961</v>
      </c>
      <c r="AA8249" s="182">
        <v>606</v>
      </c>
      <c r="AB8249" s="182">
        <v>27</v>
      </c>
      <c r="AC8249" s="182">
        <v>2</v>
      </c>
      <c r="AD8249" s="182">
        <v>564.20000000000005</v>
      </c>
      <c r="AF8249" s="182" t="s">
        <v>13626</v>
      </c>
      <c r="AG8249" s="182" t="s">
        <v>2993</v>
      </c>
      <c r="AH8249" s="182" t="s">
        <v>2993</v>
      </c>
      <c r="AI8249" s="182" t="s">
        <v>17042</v>
      </c>
    </row>
    <row r="8250" spans="25:35" x14ac:dyDescent="0.4">
      <c r="Y8250" s="182" t="s">
        <v>2412</v>
      </c>
      <c r="Z8250" s="182">
        <v>1945</v>
      </c>
      <c r="AA8250" s="182">
        <v>520.5</v>
      </c>
      <c r="AB8250" s="182">
        <v>33</v>
      </c>
      <c r="AC8250" s="182">
        <v>2</v>
      </c>
      <c r="AD8250" s="182">
        <v>460.2</v>
      </c>
      <c r="AF8250" s="182" t="s">
        <v>13627</v>
      </c>
      <c r="AG8250" s="182" t="s">
        <v>17312</v>
      </c>
      <c r="AH8250" s="182" t="s">
        <v>2993</v>
      </c>
      <c r="AI8250" s="182" t="s">
        <v>17040</v>
      </c>
    </row>
    <row r="8251" spans="25:35" x14ac:dyDescent="0.4">
      <c r="Y8251" s="182" t="s">
        <v>17282</v>
      </c>
      <c r="Z8251" s="182">
        <v>1961</v>
      </c>
      <c r="AA8251" s="182">
        <v>546.1</v>
      </c>
      <c r="AB8251" s="182">
        <v>34</v>
      </c>
      <c r="AC8251" s="182">
        <v>2</v>
      </c>
      <c r="AD8251" s="182">
        <v>486.8</v>
      </c>
      <c r="AF8251" s="182" t="s">
        <v>13628</v>
      </c>
      <c r="AG8251" s="182" t="s">
        <v>17312</v>
      </c>
      <c r="AH8251" s="182" t="s">
        <v>2993</v>
      </c>
      <c r="AI8251" s="182" t="s">
        <v>17322</v>
      </c>
    </row>
    <row r="8252" spans="25:35" x14ac:dyDescent="0.4">
      <c r="Y8252" s="182" t="s">
        <v>13641</v>
      </c>
      <c r="Z8252" s="182">
        <v>1961</v>
      </c>
      <c r="AA8252" s="182">
        <v>599</v>
      </c>
      <c r="AB8252" s="182">
        <v>38</v>
      </c>
      <c r="AC8252" s="182">
        <v>2</v>
      </c>
      <c r="AD8252" s="182">
        <v>556.6</v>
      </c>
      <c r="AF8252" s="182" t="s">
        <v>13629</v>
      </c>
      <c r="AG8252" s="182" t="s">
        <v>17312</v>
      </c>
      <c r="AH8252" s="182" t="s">
        <v>2993</v>
      </c>
      <c r="AI8252" s="182" t="s">
        <v>17042</v>
      </c>
    </row>
    <row r="8253" spans="25:35" x14ac:dyDescent="0.4">
      <c r="Y8253" s="182" t="s">
        <v>13642</v>
      </c>
      <c r="Z8253" s="182">
        <v>1949</v>
      </c>
      <c r="AA8253" s="182">
        <v>608.1</v>
      </c>
      <c r="AB8253" s="182">
        <v>49</v>
      </c>
      <c r="AC8253" s="182">
        <v>2</v>
      </c>
      <c r="AD8253" s="182">
        <v>536.6</v>
      </c>
      <c r="AF8253" s="182" t="s">
        <v>13631</v>
      </c>
      <c r="AG8253" s="182" t="s">
        <v>2993</v>
      </c>
      <c r="AH8253" s="182" t="s">
        <v>2993</v>
      </c>
      <c r="AI8253" s="182" t="s">
        <v>17320</v>
      </c>
    </row>
    <row r="8254" spans="25:35" x14ac:dyDescent="0.4">
      <c r="Y8254" s="182" t="s">
        <v>13644</v>
      </c>
      <c r="Z8254" s="182">
        <v>1964</v>
      </c>
      <c r="AA8254" s="182">
        <v>671.5</v>
      </c>
      <c r="AB8254" s="182">
        <v>42</v>
      </c>
      <c r="AC8254" s="182">
        <v>2</v>
      </c>
      <c r="AD8254" s="182">
        <v>545</v>
      </c>
      <c r="AF8254" s="182" t="s">
        <v>13632</v>
      </c>
      <c r="AG8254" s="182" t="s">
        <v>17312</v>
      </c>
      <c r="AH8254" s="182" t="s">
        <v>2993</v>
      </c>
      <c r="AI8254" s="182" t="s">
        <v>17331</v>
      </c>
    </row>
    <row r="8255" spans="25:35" x14ac:dyDescent="0.4">
      <c r="Y8255" s="182" t="s">
        <v>13645</v>
      </c>
      <c r="Z8255" s="182">
        <v>1998</v>
      </c>
      <c r="AA8255" s="182">
        <v>2366.4</v>
      </c>
      <c r="AB8255" s="182">
        <v>60</v>
      </c>
      <c r="AC8255" s="182">
        <v>4</v>
      </c>
      <c r="AD8255" s="182">
        <v>2309.8000000000002</v>
      </c>
      <c r="AF8255" s="182" t="s">
        <v>13634</v>
      </c>
      <c r="AG8255" s="182" t="s">
        <v>17312</v>
      </c>
      <c r="AH8255" s="182" t="s">
        <v>2993</v>
      </c>
      <c r="AI8255" s="182" t="s">
        <v>17320</v>
      </c>
    </row>
    <row r="8256" spans="25:35" x14ac:dyDescent="0.4">
      <c r="Y8256" s="182" t="s">
        <v>13646</v>
      </c>
      <c r="Z8256" s="182">
        <v>1950</v>
      </c>
      <c r="AA8256" s="182">
        <v>492.2</v>
      </c>
      <c r="AB8256" s="182">
        <v>15</v>
      </c>
      <c r="AC8256" s="182">
        <v>2</v>
      </c>
      <c r="AD8256" s="182">
        <v>440.2</v>
      </c>
      <c r="AF8256" s="182" t="s">
        <v>13636</v>
      </c>
      <c r="AG8256" s="182" t="s">
        <v>17312</v>
      </c>
      <c r="AH8256" s="182" t="s">
        <v>2993</v>
      </c>
      <c r="AI8256" s="182" t="s">
        <v>17040</v>
      </c>
    </row>
    <row r="8257" spans="25:35" x14ac:dyDescent="0.4">
      <c r="Y8257" s="182" t="s">
        <v>13648</v>
      </c>
      <c r="Z8257" s="182">
        <v>1952</v>
      </c>
      <c r="AA8257" s="182">
        <v>1207.2</v>
      </c>
      <c r="AB8257" s="182">
        <v>55</v>
      </c>
      <c r="AC8257" s="182">
        <v>2</v>
      </c>
      <c r="AD8257" s="182">
        <v>1099.3</v>
      </c>
      <c r="AF8257" s="182" t="s">
        <v>13637</v>
      </c>
      <c r="AG8257" s="182" t="s">
        <v>17312</v>
      </c>
      <c r="AH8257" s="182" t="s">
        <v>2993</v>
      </c>
      <c r="AI8257" s="182" t="s">
        <v>17315</v>
      </c>
    </row>
    <row r="8258" spans="25:35" x14ac:dyDescent="0.4">
      <c r="Y8258" s="182" t="s">
        <v>13649</v>
      </c>
      <c r="Z8258" s="182">
        <v>1958</v>
      </c>
      <c r="AA8258" s="182">
        <v>296.5</v>
      </c>
      <c r="AB8258" s="182">
        <v>11</v>
      </c>
      <c r="AC8258" s="182">
        <v>2</v>
      </c>
      <c r="AD8258" s="182">
        <v>274.3</v>
      </c>
      <c r="AF8258" s="182" t="s">
        <v>13639</v>
      </c>
      <c r="AG8258" s="182" t="s">
        <v>17312</v>
      </c>
      <c r="AH8258" s="182" t="s">
        <v>2993</v>
      </c>
      <c r="AI8258" s="182" t="s">
        <v>17315</v>
      </c>
    </row>
    <row r="8259" spans="25:35" x14ac:dyDescent="0.4">
      <c r="Y8259" s="182" t="s">
        <v>13650</v>
      </c>
      <c r="Z8259" s="182">
        <v>2007</v>
      </c>
      <c r="AA8259" s="182">
        <v>3317</v>
      </c>
      <c r="AB8259" s="182">
        <v>27</v>
      </c>
      <c r="AC8259" s="182">
        <v>2</v>
      </c>
      <c r="AD8259" s="182">
        <v>1489</v>
      </c>
      <c r="AF8259" s="182" t="s">
        <v>2410</v>
      </c>
      <c r="AG8259" s="182" t="s">
        <v>17327</v>
      </c>
      <c r="AH8259" s="182" t="s">
        <v>2993</v>
      </c>
      <c r="AI8259" s="182" t="s">
        <v>17042</v>
      </c>
    </row>
    <row r="8260" spans="25:35" x14ac:dyDescent="0.4">
      <c r="Y8260" s="182" t="s">
        <v>13651</v>
      </c>
      <c r="Z8260" s="182">
        <v>1932</v>
      </c>
      <c r="AA8260" s="182">
        <v>491.9</v>
      </c>
      <c r="AB8260" s="182">
        <v>24</v>
      </c>
      <c r="AC8260" s="182">
        <v>2</v>
      </c>
      <c r="AD8260" s="182">
        <v>441.6</v>
      </c>
      <c r="AF8260" s="182" t="s">
        <v>2411</v>
      </c>
      <c r="AG8260" s="182" t="s">
        <v>17312</v>
      </c>
      <c r="AH8260" s="182" t="s">
        <v>2993</v>
      </c>
      <c r="AI8260" s="182" t="s">
        <v>17042</v>
      </c>
    </row>
    <row r="8261" spans="25:35" x14ac:dyDescent="0.4">
      <c r="Y8261" s="182" t="s">
        <v>13652</v>
      </c>
      <c r="Z8261" s="182">
        <v>1917</v>
      </c>
      <c r="AA8261" s="182">
        <v>259.08</v>
      </c>
      <c r="AB8261" s="182">
        <v>20</v>
      </c>
      <c r="AC8261" s="182">
        <v>2</v>
      </c>
      <c r="AD8261" s="182">
        <v>215.58</v>
      </c>
      <c r="AF8261" s="182" t="s">
        <v>2412</v>
      </c>
      <c r="AG8261" s="182" t="s">
        <v>17327</v>
      </c>
      <c r="AH8261" s="182" t="s">
        <v>2993</v>
      </c>
      <c r="AI8261" s="182" t="s">
        <v>17042</v>
      </c>
    </row>
    <row r="8262" spans="25:35" x14ac:dyDescent="0.4">
      <c r="Y8262" s="182" t="s">
        <v>13654</v>
      </c>
      <c r="Z8262" s="182">
        <v>1971</v>
      </c>
      <c r="AA8262" s="182">
        <v>1524.7</v>
      </c>
      <c r="AB8262" s="182">
        <v>103</v>
      </c>
      <c r="AC8262" s="182">
        <v>4</v>
      </c>
      <c r="AD8262" s="182">
        <v>1524.7</v>
      </c>
      <c r="AF8262" s="182" t="s">
        <v>13641</v>
      </c>
      <c r="AG8262" s="182" t="s">
        <v>17312</v>
      </c>
      <c r="AH8262" s="182" t="s">
        <v>2993</v>
      </c>
      <c r="AI8262" s="182" t="s">
        <v>17042</v>
      </c>
    </row>
    <row r="8263" spans="25:35" x14ac:dyDescent="0.4">
      <c r="Y8263" s="182" t="s">
        <v>13655</v>
      </c>
      <c r="Z8263" s="182">
        <v>1989</v>
      </c>
      <c r="AA8263" s="182">
        <v>6434.3</v>
      </c>
      <c r="AB8263" s="182">
        <v>247</v>
      </c>
      <c r="AC8263" s="182">
        <v>9</v>
      </c>
      <c r="AD8263" s="182">
        <v>5754.2</v>
      </c>
      <c r="AF8263" s="182" t="s">
        <v>13642</v>
      </c>
      <c r="AG8263" s="182" t="s">
        <v>17312</v>
      </c>
      <c r="AH8263" s="182" t="s">
        <v>2993</v>
      </c>
      <c r="AI8263" s="182" t="s">
        <v>17040</v>
      </c>
    </row>
    <row r="8264" spans="25:35" x14ac:dyDescent="0.4">
      <c r="Y8264" s="182" t="s">
        <v>13656</v>
      </c>
      <c r="Z8264" s="182">
        <v>1987</v>
      </c>
      <c r="AA8264" s="182">
        <v>5661</v>
      </c>
      <c r="AB8264" s="182">
        <v>230</v>
      </c>
      <c r="AC8264" s="182">
        <v>9</v>
      </c>
      <c r="AD8264" s="182">
        <v>5037.3</v>
      </c>
      <c r="AF8264" s="182" t="s">
        <v>13644</v>
      </c>
      <c r="AG8264" s="182" t="s">
        <v>2993</v>
      </c>
      <c r="AH8264" s="182" t="s">
        <v>2993</v>
      </c>
      <c r="AI8264" s="182" t="s">
        <v>17042</v>
      </c>
    </row>
    <row r="8265" spans="25:35" x14ac:dyDescent="0.4">
      <c r="Y8265" s="182" t="s">
        <v>13657</v>
      </c>
      <c r="Z8265" s="182">
        <v>1987</v>
      </c>
      <c r="AA8265" s="182">
        <v>4970.8</v>
      </c>
      <c r="AB8265" s="182">
        <v>271</v>
      </c>
      <c r="AC8265" s="182">
        <v>9</v>
      </c>
      <c r="AD8265" s="182">
        <v>4970.8</v>
      </c>
      <c r="AF8265" s="182" t="s">
        <v>13645</v>
      </c>
      <c r="AG8265" s="182" t="s">
        <v>2993</v>
      </c>
      <c r="AH8265" s="182" t="s">
        <v>2993</v>
      </c>
      <c r="AI8265" s="182" t="s">
        <v>2993</v>
      </c>
    </row>
    <row r="8266" spans="25:35" x14ac:dyDescent="0.4">
      <c r="Y8266" s="182" t="s">
        <v>13658</v>
      </c>
      <c r="Z8266" s="182">
        <v>1966</v>
      </c>
      <c r="AA8266" s="182">
        <v>3042</v>
      </c>
      <c r="AB8266" s="182">
        <v>236</v>
      </c>
      <c r="AC8266" s="182">
        <v>5</v>
      </c>
      <c r="AD8266" s="182">
        <v>3042</v>
      </c>
      <c r="AF8266" s="182" t="s">
        <v>13646</v>
      </c>
      <c r="AG8266" s="182" t="s">
        <v>17312</v>
      </c>
      <c r="AH8266" s="182" t="s">
        <v>2993</v>
      </c>
      <c r="AI8266" s="182" t="s">
        <v>17040</v>
      </c>
    </row>
    <row r="8267" spans="25:35" x14ac:dyDescent="0.4">
      <c r="Y8267" s="182" t="s">
        <v>13659</v>
      </c>
      <c r="Z8267" s="182">
        <v>1967</v>
      </c>
      <c r="AA8267" s="182">
        <v>3045.7</v>
      </c>
      <c r="AB8267" s="182">
        <v>243</v>
      </c>
      <c r="AC8267" s="182">
        <v>5</v>
      </c>
      <c r="AD8267" s="182">
        <v>3045.7</v>
      </c>
      <c r="AF8267" s="182" t="s">
        <v>13648</v>
      </c>
      <c r="AG8267" s="182" t="s">
        <v>17312</v>
      </c>
      <c r="AH8267" s="182" t="s">
        <v>2993</v>
      </c>
      <c r="AI8267" s="182" t="s">
        <v>17322</v>
      </c>
    </row>
    <row r="8268" spans="25:35" x14ac:dyDescent="0.4">
      <c r="Y8268" s="182" t="s">
        <v>13660</v>
      </c>
      <c r="Z8268" s="182">
        <v>1961</v>
      </c>
      <c r="AA8268" s="182">
        <v>7936.67</v>
      </c>
      <c r="AB8268" s="182">
        <v>171</v>
      </c>
      <c r="AC8268" s="182">
        <v>4</v>
      </c>
      <c r="AD8268" s="182">
        <v>4893.6000000000004</v>
      </c>
      <c r="AF8268" s="182" t="s">
        <v>13649</v>
      </c>
      <c r="AG8268" s="182" t="s">
        <v>17312</v>
      </c>
      <c r="AH8268" s="182" t="s">
        <v>2993</v>
      </c>
      <c r="AI8268" s="182" t="s">
        <v>17040</v>
      </c>
    </row>
    <row r="8269" spans="25:35" x14ac:dyDescent="0.4">
      <c r="Y8269" s="182" t="s">
        <v>13661</v>
      </c>
      <c r="Z8269" s="182">
        <v>1965</v>
      </c>
      <c r="AA8269" s="182">
        <v>2737.28</v>
      </c>
      <c r="AB8269" s="182">
        <v>130</v>
      </c>
      <c r="AC8269" s="182">
        <v>4</v>
      </c>
      <c r="AD8269" s="182">
        <v>2737.28</v>
      </c>
      <c r="AF8269" s="182" t="s">
        <v>13650</v>
      </c>
      <c r="AG8269" s="182" t="s">
        <v>2993</v>
      </c>
      <c r="AH8269" s="182" t="s">
        <v>17688</v>
      </c>
      <c r="AI8269" s="182" t="s">
        <v>17042</v>
      </c>
    </row>
    <row r="8270" spans="25:35" x14ac:dyDescent="0.4">
      <c r="Y8270" s="182" t="s">
        <v>13662</v>
      </c>
      <c r="Z8270" s="182">
        <v>1968</v>
      </c>
      <c r="AA8270" s="182">
        <v>2593.5100000000002</v>
      </c>
      <c r="AB8270" s="182">
        <v>128</v>
      </c>
      <c r="AC8270" s="182">
        <v>4</v>
      </c>
      <c r="AD8270" s="182">
        <v>2593.5100000000002</v>
      </c>
      <c r="AF8270" s="182" t="s">
        <v>13651</v>
      </c>
      <c r="AG8270" s="182" t="s">
        <v>17327</v>
      </c>
      <c r="AH8270" s="182" t="s">
        <v>2993</v>
      </c>
      <c r="AI8270" s="182" t="s">
        <v>17042</v>
      </c>
    </row>
    <row r="8271" spans="25:35" x14ac:dyDescent="0.4">
      <c r="Y8271" s="182" t="s">
        <v>13663</v>
      </c>
      <c r="Z8271" s="182">
        <v>1993</v>
      </c>
      <c r="AA8271" s="182">
        <v>6604.7</v>
      </c>
      <c r="AB8271" s="182">
        <v>208</v>
      </c>
      <c r="AC8271" s="182">
        <v>9</v>
      </c>
      <c r="AD8271" s="182">
        <v>5812.1</v>
      </c>
      <c r="AF8271" s="182" t="s">
        <v>13652</v>
      </c>
      <c r="AG8271" s="182" t="s">
        <v>17312</v>
      </c>
      <c r="AH8271" s="182" t="s">
        <v>2993</v>
      </c>
      <c r="AI8271" s="182" t="s">
        <v>17042</v>
      </c>
    </row>
    <row r="8272" spans="25:35" x14ac:dyDescent="0.4">
      <c r="Y8272" s="182" t="s">
        <v>13664</v>
      </c>
      <c r="Z8272" s="182">
        <v>1993</v>
      </c>
      <c r="AA8272" s="182">
        <v>3852.5</v>
      </c>
      <c r="AB8272" s="182">
        <v>193</v>
      </c>
      <c r="AC8272" s="182">
        <v>9</v>
      </c>
      <c r="AD8272" s="182">
        <v>3852.5</v>
      </c>
      <c r="AF8272" s="182" t="s">
        <v>13654</v>
      </c>
      <c r="AG8272" s="182" t="s">
        <v>17312</v>
      </c>
      <c r="AH8272" s="182" t="s">
        <v>2993</v>
      </c>
      <c r="AI8272" s="182" t="s">
        <v>17040</v>
      </c>
    </row>
    <row r="8273" spans="25:35" x14ac:dyDescent="0.4">
      <c r="Y8273" s="182" t="s">
        <v>13665</v>
      </c>
      <c r="Z8273" s="182">
        <v>1995</v>
      </c>
      <c r="AA8273" s="182">
        <v>3846.9</v>
      </c>
      <c r="AB8273" s="182">
        <v>165</v>
      </c>
      <c r="AC8273" s="182">
        <v>9</v>
      </c>
      <c r="AD8273" s="182">
        <v>3846.9</v>
      </c>
      <c r="AF8273" s="182" t="s">
        <v>13655</v>
      </c>
      <c r="AG8273" s="182" t="s">
        <v>17312</v>
      </c>
      <c r="AH8273" s="182" t="s">
        <v>2993</v>
      </c>
      <c r="AI8273" s="182" t="s">
        <v>17322</v>
      </c>
    </row>
    <row r="8274" spans="25:35" x14ac:dyDescent="0.4">
      <c r="Y8274" s="182" t="s">
        <v>13666</v>
      </c>
      <c r="Z8274" s="182">
        <v>1995</v>
      </c>
      <c r="AA8274" s="182">
        <v>5723.6</v>
      </c>
      <c r="AB8274" s="182">
        <v>248</v>
      </c>
      <c r="AC8274" s="182">
        <v>9</v>
      </c>
      <c r="AD8274" s="182">
        <v>5723.6</v>
      </c>
      <c r="AF8274" s="182" t="s">
        <v>13656</v>
      </c>
      <c r="AG8274" s="182" t="s">
        <v>17312</v>
      </c>
      <c r="AH8274" s="182" t="s">
        <v>2993</v>
      </c>
      <c r="AI8274" s="182" t="s">
        <v>17042</v>
      </c>
    </row>
    <row r="8275" spans="25:35" x14ac:dyDescent="0.4">
      <c r="Y8275" s="182" t="s">
        <v>13668</v>
      </c>
      <c r="Z8275" s="182">
        <v>1989</v>
      </c>
      <c r="AA8275" s="182">
        <v>3014.4</v>
      </c>
      <c r="AB8275" s="182">
        <v>147</v>
      </c>
      <c r="AC8275" s="182">
        <v>9</v>
      </c>
      <c r="AD8275" s="182">
        <v>3014.4</v>
      </c>
      <c r="AF8275" s="182" t="s">
        <v>13657</v>
      </c>
      <c r="AG8275" s="182" t="s">
        <v>17312</v>
      </c>
      <c r="AH8275" s="182" t="s">
        <v>2993</v>
      </c>
      <c r="AI8275" s="182" t="s">
        <v>17040</v>
      </c>
    </row>
    <row r="8276" spans="25:35" x14ac:dyDescent="0.4">
      <c r="Y8276" s="182" t="s">
        <v>13669</v>
      </c>
      <c r="Z8276" s="182">
        <v>1955</v>
      </c>
      <c r="AA8276" s="182">
        <v>518.79999999999995</v>
      </c>
      <c r="AB8276" s="182">
        <v>15</v>
      </c>
      <c r="AC8276" s="182">
        <v>2</v>
      </c>
      <c r="AD8276" s="182">
        <v>466.9</v>
      </c>
      <c r="AF8276" s="182" t="s">
        <v>13658</v>
      </c>
      <c r="AG8276" s="182" t="s">
        <v>17312</v>
      </c>
      <c r="AH8276" s="182" t="s">
        <v>2993</v>
      </c>
      <c r="AI8276" s="182" t="s">
        <v>17040</v>
      </c>
    </row>
    <row r="8277" spans="25:35" x14ac:dyDescent="0.4">
      <c r="Y8277" s="182" t="s">
        <v>13671</v>
      </c>
      <c r="Z8277" s="182">
        <v>1984</v>
      </c>
      <c r="AA8277" s="182">
        <v>5558</v>
      </c>
      <c r="AB8277" s="182">
        <v>159</v>
      </c>
      <c r="AC8277" s="182">
        <v>5</v>
      </c>
      <c r="AD8277" s="182">
        <v>3972.7</v>
      </c>
      <c r="AF8277" s="182" t="s">
        <v>13659</v>
      </c>
      <c r="AG8277" s="182" t="s">
        <v>17312</v>
      </c>
      <c r="AH8277" s="182" t="s">
        <v>2993</v>
      </c>
      <c r="AI8277" s="182" t="s">
        <v>17040</v>
      </c>
    </row>
    <row r="8278" spans="25:35" x14ac:dyDescent="0.4">
      <c r="Y8278" s="182" t="s">
        <v>2413</v>
      </c>
      <c r="Z8278" s="182">
        <v>1951</v>
      </c>
      <c r="AA8278" s="182">
        <v>536.96</v>
      </c>
      <c r="AB8278" s="182">
        <v>26</v>
      </c>
      <c r="AC8278" s="182">
        <v>2</v>
      </c>
      <c r="AD8278" s="182">
        <v>489.96</v>
      </c>
      <c r="AF8278" s="182" t="s">
        <v>13660</v>
      </c>
      <c r="AG8278" s="182" t="s">
        <v>17312</v>
      </c>
      <c r="AH8278" s="182" t="s">
        <v>2993</v>
      </c>
      <c r="AI8278" s="182" t="s">
        <v>17332</v>
      </c>
    </row>
    <row r="8279" spans="25:35" x14ac:dyDescent="0.4">
      <c r="Y8279" s="182" t="s">
        <v>13674</v>
      </c>
      <c r="Z8279" s="182">
        <v>1959</v>
      </c>
      <c r="AA8279" s="182">
        <v>1630</v>
      </c>
      <c r="AB8279" s="182">
        <v>58</v>
      </c>
      <c r="AC8279" s="182">
        <v>3</v>
      </c>
      <c r="AD8279" s="182">
        <v>1627.8</v>
      </c>
      <c r="AF8279" s="182" t="s">
        <v>13661</v>
      </c>
      <c r="AG8279" s="182" t="s">
        <v>17312</v>
      </c>
      <c r="AH8279" s="182" t="s">
        <v>2993</v>
      </c>
      <c r="AI8279" s="182" t="s">
        <v>17315</v>
      </c>
    </row>
    <row r="8280" spans="25:35" x14ac:dyDescent="0.4">
      <c r="Y8280" s="182" t="s">
        <v>13676</v>
      </c>
      <c r="Z8280" s="182">
        <v>1964</v>
      </c>
      <c r="AA8280" s="182">
        <v>3641.7</v>
      </c>
      <c r="AB8280" s="182">
        <v>120</v>
      </c>
      <c r="AC8280" s="182">
        <v>4</v>
      </c>
      <c r="AD8280" s="182">
        <v>3641.7</v>
      </c>
      <c r="AF8280" s="182" t="s">
        <v>13662</v>
      </c>
      <c r="AG8280" s="182" t="s">
        <v>17312</v>
      </c>
      <c r="AH8280" s="182" t="s">
        <v>2993</v>
      </c>
      <c r="AI8280" s="182" t="s">
        <v>17315</v>
      </c>
    </row>
    <row r="8281" spans="25:35" x14ac:dyDescent="0.4">
      <c r="Y8281" s="182" t="s">
        <v>191</v>
      </c>
      <c r="Z8281" s="182">
        <v>1964</v>
      </c>
      <c r="AA8281" s="182">
        <v>3979.5</v>
      </c>
      <c r="AB8281" s="182">
        <v>343</v>
      </c>
      <c r="AC8281" s="182">
        <v>4</v>
      </c>
      <c r="AD8281" s="182">
        <v>2374.3000000000002</v>
      </c>
      <c r="AF8281" s="182" t="s">
        <v>13663</v>
      </c>
      <c r="AG8281" s="182" t="s">
        <v>2993</v>
      </c>
      <c r="AH8281" s="182" t="s">
        <v>2993</v>
      </c>
      <c r="AI8281" s="182" t="s">
        <v>17322</v>
      </c>
    </row>
    <row r="8282" spans="25:35" x14ac:dyDescent="0.4">
      <c r="Y8282" s="182" t="s">
        <v>13677</v>
      </c>
      <c r="Z8282" s="182">
        <v>1968</v>
      </c>
      <c r="AA8282" s="182">
        <v>610.4</v>
      </c>
      <c r="AB8282" s="182">
        <v>29</v>
      </c>
      <c r="AC8282" s="182">
        <v>2</v>
      </c>
      <c r="AD8282" s="182">
        <v>567</v>
      </c>
      <c r="AF8282" s="182" t="s">
        <v>13664</v>
      </c>
      <c r="AG8282" s="182" t="s">
        <v>17319</v>
      </c>
      <c r="AH8282" s="182" t="s">
        <v>2993</v>
      </c>
      <c r="AI8282" s="182" t="s">
        <v>17042</v>
      </c>
    </row>
    <row r="8283" spans="25:35" x14ac:dyDescent="0.4">
      <c r="Y8283" s="182" t="s">
        <v>13678</v>
      </c>
      <c r="Z8283" s="182">
        <v>1959</v>
      </c>
      <c r="AA8283" s="182">
        <v>523.79999999999995</v>
      </c>
      <c r="AB8283" s="182">
        <v>26</v>
      </c>
      <c r="AC8283" s="182">
        <v>2</v>
      </c>
      <c r="AD8283" s="182">
        <v>523.79999999999995</v>
      </c>
      <c r="AF8283" s="182" t="s">
        <v>13665</v>
      </c>
      <c r="AG8283" s="182" t="s">
        <v>17312</v>
      </c>
      <c r="AH8283" s="182" t="s">
        <v>2993</v>
      </c>
      <c r="AI8283" s="182" t="s">
        <v>17042</v>
      </c>
    </row>
    <row r="8284" spans="25:35" x14ac:dyDescent="0.4">
      <c r="Y8284" s="182" t="s">
        <v>13679</v>
      </c>
      <c r="Z8284" s="182">
        <v>2007</v>
      </c>
      <c r="AA8284" s="182">
        <v>3985.3</v>
      </c>
      <c r="AB8284" s="182">
        <v>53</v>
      </c>
      <c r="AC8284" s="182">
        <v>4</v>
      </c>
      <c r="AD8284" s="182">
        <v>2666.5</v>
      </c>
      <c r="AF8284" s="182" t="s">
        <v>13666</v>
      </c>
      <c r="AG8284" s="182" t="s">
        <v>17319</v>
      </c>
      <c r="AH8284" s="182" t="s">
        <v>2993</v>
      </c>
      <c r="AI8284" s="182" t="s">
        <v>17322</v>
      </c>
    </row>
    <row r="8285" spans="25:35" x14ac:dyDescent="0.4">
      <c r="Y8285" s="182" t="s">
        <v>13680</v>
      </c>
      <c r="Z8285" s="182">
        <v>1958</v>
      </c>
      <c r="AA8285" s="182">
        <v>1118.4000000000001</v>
      </c>
      <c r="AB8285" s="182">
        <v>39</v>
      </c>
      <c r="AC8285" s="182">
        <v>2</v>
      </c>
      <c r="AD8285" s="182">
        <v>567</v>
      </c>
      <c r="AF8285" s="182" t="s">
        <v>13668</v>
      </c>
      <c r="AG8285" s="182" t="s">
        <v>17312</v>
      </c>
      <c r="AH8285" s="182" t="s">
        <v>2993</v>
      </c>
      <c r="AI8285" s="182" t="s">
        <v>17040</v>
      </c>
    </row>
    <row r="8286" spans="25:35" x14ac:dyDescent="0.4">
      <c r="Y8286" s="182" t="s">
        <v>13681</v>
      </c>
      <c r="Z8286" s="182">
        <v>1960</v>
      </c>
      <c r="AA8286" s="182">
        <v>586.29999999999995</v>
      </c>
      <c r="AB8286" s="182">
        <v>53</v>
      </c>
      <c r="AC8286" s="182">
        <v>2</v>
      </c>
      <c r="AD8286" s="182">
        <v>586.29999999999995</v>
      </c>
      <c r="AF8286" s="182" t="s">
        <v>13669</v>
      </c>
      <c r="AG8286" s="182" t="s">
        <v>17323</v>
      </c>
      <c r="AH8286" s="182" t="s">
        <v>2993</v>
      </c>
      <c r="AI8286" s="182" t="s">
        <v>17040</v>
      </c>
    </row>
    <row r="8287" spans="25:35" x14ac:dyDescent="0.4">
      <c r="Y8287" s="182" t="s">
        <v>13682</v>
      </c>
      <c r="Z8287" s="182">
        <v>1959</v>
      </c>
      <c r="AA8287" s="182">
        <v>593.79999999999995</v>
      </c>
      <c r="AB8287" s="182">
        <v>31</v>
      </c>
      <c r="AC8287" s="182">
        <v>2</v>
      </c>
      <c r="AD8287" s="182">
        <v>593.79999999999995</v>
      </c>
      <c r="AF8287" s="182" t="s">
        <v>13671</v>
      </c>
      <c r="AG8287" s="182" t="s">
        <v>17312</v>
      </c>
      <c r="AH8287" s="182" t="s">
        <v>2993</v>
      </c>
      <c r="AI8287" s="182" t="s">
        <v>17320</v>
      </c>
    </row>
    <row r="8288" spans="25:35" x14ac:dyDescent="0.4">
      <c r="Y8288" s="182" t="s">
        <v>2414</v>
      </c>
      <c r="Z8288" s="182">
        <v>1962</v>
      </c>
      <c r="AA8288" s="182">
        <v>2747.27</v>
      </c>
      <c r="AB8288" s="182">
        <v>121</v>
      </c>
      <c r="AC8288" s="182">
        <v>4</v>
      </c>
      <c r="AD8288" s="182">
        <v>2550.15</v>
      </c>
      <c r="AF8288" s="182" t="s">
        <v>2413</v>
      </c>
      <c r="AG8288" s="182" t="s">
        <v>17323</v>
      </c>
      <c r="AH8288" s="182" t="s">
        <v>2993</v>
      </c>
      <c r="AI8288" s="182" t="s">
        <v>17040</v>
      </c>
    </row>
    <row r="8289" spans="25:35" x14ac:dyDescent="0.4">
      <c r="Y8289" s="182" t="s">
        <v>13683</v>
      </c>
      <c r="Z8289" s="182">
        <v>1960</v>
      </c>
      <c r="AA8289" s="182">
        <v>587.6</v>
      </c>
      <c r="AB8289" s="182">
        <v>40</v>
      </c>
      <c r="AC8289" s="182">
        <v>2</v>
      </c>
      <c r="AD8289" s="182">
        <v>587.6</v>
      </c>
      <c r="AF8289" s="182" t="s">
        <v>13674</v>
      </c>
      <c r="AG8289" s="182" t="s">
        <v>17312</v>
      </c>
      <c r="AH8289" s="182" t="s">
        <v>2993</v>
      </c>
      <c r="AI8289" s="182" t="s">
        <v>17315</v>
      </c>
    </row>
    <row r="8290" spans="25:35" x14ac:dyDescent="0.4">
      <c r="Y8290" s="182" t="s">
        <v>13686</v>
      </c>
      <c r="Z8290" s="182">
        <v>1963</v>
      </c>
      <c r="AA8290" s="182">
        <v>589.6</v>
      </c>
      <c r="AB8290" s="182">
        <v>27</v>
      </c>
      <c r="AC8290" s="182">
        <v>2</v>
      </c>
      <c r="AD8290" s="182">
        <v>589.6</v>
      </c>
      <c r="AF8290" s="182" t="s">
        <v>13676</v>
      </c>
      <c r="AG8290" s="182" t="s">
        <v>17312</v>
      </c>
      <c r="AH8290" s="182" t="s">
        <v>2993</v>
      </c>
      <c r="AI8290" s="182" t="s">
        <v>17322</v>
      </c>
    </row>
    <row r="8291" spans="25:35" x14ac:dyDescent="0.4">
      <c r="Y8291" s="182" t="s">
        <v>13688</v>
      </c>
      <c r="Z8291" s="182">
        <v>1965</v>
      </c>
      <c r="AA8291" s="182">
        <v>4091.5</v>
      </c>
      <c r="AB8291" s="182">
        <v>161</v>
      </c>
      <c r="AC8291" s="182">
        <v>4</v>
      </c>
      <c r="AD8291" s="182">
        <v>2544.1</v>
      </c>
      <c r="AF8291" s="182" t="s">
        <v>191</v>
      </c>
      <c r="AG8291" s="182" t="s">
        <v>17312</v>
      </c>
      <c r="AH8291" s="182" t="s">
        <v>2993</v>
      </c>
      <c r="AI8291" s="182" t="s">
        <v>17322</v>
      </c>
    </row>
    <row r="8292" spans="25:35" x14ac:dyDescent="0.4">
      <c r="Y8292" s="182" t="s">
        <v>13689</v>
      </c>
      <c r="Z8292" s="182">
        <v>1959</v>
      </c>
      <c r="AA8292" s="182">
        <v>1378.1</v>
      </c>
      <c r="AB8292" s="182">
        <v>83</v>
      </c>
      <c r="AC8292" s="182">
        <v>4</v>
      </c>
      <c r="AD8292" s="182">
        <v>1378.1</v>
      </c>
      <c r="AF8292" s="182" t="s">
        <v>13677</v>
      </c>
      <c r="AG8292" s="182" t="s">
        <v>17323</v>
      </c>
      <c r="AH8292" s="182" t="s">
        <v>2993</v>
      </c>
      <c r="AI8292" s="182" t="s">
        <v>17042</v>
      </c>
    </row>
    <row r="8293" spans="25:35" x14ac:dyDescent="0.4">
      <c r="Y8293" s="182" t="s">
        <v>2415</v>
      </c>
      <c r="Z8293" s="182">
        <v>1992</v>
      </c>
      <c r="AA8293" s="182">
        <v>1756.3</v>
      </c>
      <c r="AB8293" s="182">
        <v>65</v>
      </c>
      <c r="AC8293" s="182">
        <v>4</v>
      </c>
      <c r="AD8293" s="182">
        <v>1356.3</v>
      </c>
      <c r="AF8293" s="182" t="s">
        <v>13678</v>
      </c>
      <c r="AG8293" s="182" t="s">
        <v>17312</v>
      </c>
      <c r="AH8293" s="182" t="s">
        <v>2993</v>
      </c>
      <c r="AI8293" s="182" t="s">
        <v>17042</v>
      </c>
    </row>
    <row r="8294" spans="25:35" x14ac:dyDescent="0.4">
      <c r="Y8294" s="182" t="s">
        <v>13690</v>
      </c>
      <c r="Z8294" s="182">
        <v>1949</v>
      </c>
      <c r="AA8294" s="182">
        <v>499.5</v>
      </c>
      <c r="AB8294" s="182">
        <v>16</v>
      </c>
      <c r="AC8294" s="182">
        <v>2</v>
      </c>
      <c r="AD8294" s="182">
        <v>450.4</v>
      </c>
      <c r="AF8294" s="182" t="s">
        <v>13679</v>
      </c>
      <c r="AG8294" s="182" t="s">
        <v>17319</v>
      </c>
      <c r="AH8294" s="182" t="s">
        <v>2993</v>
      </c>
      <c r="AI8294" s="182" t="s">
        <v>17042</v>
      </c>
    </row>
    <row r="8295" spans="25:35" x14ac:dyDescent="0.4">
      <c r="Y8295" s="182" t="s">
        <v>13691</v>
      </c>
      <c r="Z8295" s="182">
        <v>1962</v>
      </c>
      <c r="AA8295" s="182">
        <v>834.5</v>
      </c>
      <c r="AB8295" s="182">
        <v>28</v>
      </c>
      <c r="AC8295" s="182">
        <v>2</v>
      </c>
      <c r="AD8295" s="182">
        <v>754.96</v>
      </c>
      <c r="AF8295" s="182" t="s">
        <v>13680</v>
      </c>
      <c r="AG8295" s="182" t="s">
        <v>17323</v>
      </c>
      <c r="AH8295" s="182" t="s">
        <v>2993</v>
      </c>
      <c r="AI8295" s="182" t="s">
        <v>17042</v>
      </c>
    </row>
    <row r="8296" spans="25:35" x14ac:dyDescent="0.4">
      <c r="Y8296" s="182" t="s">
        <v>13693</v>
      </c>
      <c r="Z8296" s="182">
        <v>1952</v>
      </c>
      <c r="AA8296" s="182">
        <v>864.72</v>
      </c>
      <c r="AB8296" s="182">
        <v>39</v>
      </c>
      <c r="AC8296" s="182">
        <v>2</v>
      </c>
      <c r="AD8296" s="182">
        <v>783.4</v>
      </c>
      <c r="AF8296" s="182" t="s">
        <v>13681</v>
      </c>
      <c r="AG8296" s="182" t="s">
        <v>17312</v>
      </c>
      <c r="AH8296" s="182" t="s">
        <v>2993</v>
      </c>
      <c r="AI8296" s="182" t="s">
        <v>17042</v>
      </c>
    </row>
    <row r="8297" spans="25:35" x14ac:dyDescent="0.4">
      <c r="Y8297" s="182" t="s">
        <v>13694</v>
      </c>
      <c r="Z8297" s="182">
        <v>1961</v>
      </c>
      <c r="AA8297" s="182">
        <v>1609.9</v>
      </c>
      <c r="AB8297" s="182">
        <v>77</v>
      </c>
      <c r="AC8297" s="182">
        <v>3</v>
      </c>
      <c r="AD8297" s="182">
        <v>1500</v>
      </c>
      <c r="AF8297" s="182" t="s">
        <v>13682</v>
      </c>
      <c r="AG8297" s="182" t="s">
        <v>17312</v>
      </c>
      <c r="AH8297" s="182" t="s">
        <v>2993</v>
      </c>
      <c r="AI8297" s="182" t="s">
        <v>17042</v>
      </c>
    </row>
    <row r="8298" spans="25:35" x14ac:dyDescent="0.4">
      <c r="Y8298" s="182" t="s">
        <v>13695</v>
      </c>
      <c r="Z8298" s="182">
        <v>1958</v>
      </c>
      <c r="AA8298" s="182">
        <v>597</v>
      </c>
      <c r="AB8298" s="182">
        <v>34</v>
      </c>
      <c r="AC8298" s="182">
        <v>2</v>
      </c>
      <c r="AD8298" s="182">
        <v>550</v>
      </c>
      <c r="AF8298" s="182" t="s">
        <v>2414</v>
      </c>
      <c r="AG8298" s="182" t="s">
        <v>17312</v>
      </c>
      <c r="AH8298" s="182" t="s">
        <v>2993</v>
      </c>
      <c r="AI8298" s="182" t="s">
        <v>17315</v>
      </c>
    </row>
    <row r="8299" spans="25:35" x14ac:dyDescent="0.4">
      <c r="Y8299" s="182" t="s">
        <v>13696</v>
      </c>
      <c r="Z8299" s="182">
        <v>1960</v>
      </c>
      <c r="AA8299" s="182">
        <v>298</v>
      </c>
      <c r="AB8299" s="182">
        <v>11</v>
      </c>
      <c r="AC8299" s="182">
        <v>2</v>
      </c>
      <c r="AD8299" s="182">
        <v>298</v>
      </c>
      <c r="AF8299" s="182" t="s">
        <v>13683</v>
      </c>
      <c r="AG8299" s="182" t="s">
        <v>17323</v>
      </c>
      <c r="AH8299" s="182" t="s">
        <v>2993</v>
      </c>
      <c r="AI8299" s="182" t="s">
        <v>17042</v>
      </c>
    </row>
    <row r="8300" spans="25:35" x14ac:dyDescent="0.4">
      <c r="Y8300" s="182" t="s">
        <v>13697</v>
      </c>
      <c r="Z8300" s="182">
        <v>1960</v>
      </c>
      <c r="AA8300" s="182">
        <v>311.5</v>
      </c>
      <c r="AB8300" s="182">
        <v>21</v>
      </c>
      <c r="AC8300" s="182">
        <v>2</v>
      </c>
      <c r="AD8300" s="182">
        <v>289.7</v>
      </c>
      <c r="AF8300" s="182" t="s">
        <v>13686</v>
      </c>
      <c r="AG8300" s="182" t="s">
        <v>17312</v>
      </c>
      <c r="AH8300" s="182" t="s">
        <v>2993</v>
      </c>
      <c r="AI8300" s="182" t="s">
        <v>17042</v>
      </c>
    </row>
    <row r="8301" spans="25:35" x14ac:dyDescent="0.4">
      <c r="Y8301" s="182" t="s">
        <v>13698</v>
      </c>
      <c r="Z8301" s="182">
        <v>1961</v>
      </c>
      <c r="AA8301" s="182">
        <v>590.29999999999995</v>
      </c>
      <c r="AB8301" s="182">
        <v>32</v>
      </c>
      <c r="AC8301" s="182">
        <v>2</v>
      </c>
      <c r="AD8301" s="182">
        <v>550.4</v>
      </c>
      <c r="AF8301" s="182" t="s">
        <v>13688</v>
      </c>
      <c r="AG8301" s="182" t="s">
        <v>17312</v>
      </c>
      <c r="AH8301" s="182" t="s">
        <v>2993</v>
      </c>
      <c r="AI8301" s="182" t="s">
        <v>17315</v>
      </c>
    </row>
    <row r="8302" spans="25:35" x14ac:dyDescent="0.4">
      <c r="Y8302" s="182" t="s">
        <v>2416</v>
      </c>
      <c r="Z8302" s="182">
        <v>1960</v>
      </c>
      <c r="AA8302" s="182">
        <v>586.4</v>
      </c>
      <c r="AB8302" s="182">
        <v>25</v>
      </c>
      <c r="AC8302" s="182">
        <v>2</v>
      </c>
      <c r="AD8302" s="182">
        <v>565.6</v>
      </c>
      <c r="AF8302" s="182" t="s">
        <v>13689</v>
      </c>
      <c r="AG8302" s="182" t="s">
        <v>17312</v>
      </c>
      <c r="AH8302" s="182" t="s">
        <v>2993</v>
      </c>
      <c r="AI8302" s="182" t="s">
        <v>17042</v>
      </c>
    </row>
    <row r="8303" spans="25:35" x14ac:dyDescent="0.4">
      <c r="Y8303" s="182" t="s">
        <v>2417</v>
      </c>
      <c r="Z8303" s="182">
        <v>1960</v>
      </c>
      <c r="AA8303" s="182">
        <v>597.9</v>
      </c>
      <c r="AB8303" s="182">
        <v>23</v>
      </c>
      <c r="AC8303" s="182">
        <v>2</v>
      </c>
      <c r="AD8303" s="182">
        <v>597.9</v>
      </c>
      <c r="AF8303" s="182" t="s">
        <v>2415</v>
      </c>
      <c r="AG8303" s="182" t="s">
        <v>17312</v>
      </c>
      <c r="AH8303" s="182" t="s">
        <v>2993</v>
      </c>
      <c r="AI8303" s="182" t="s">
        <v>17040</v>
      </c>
    </row>
    <row r="8304" spans="25:35" x14ac:dyDescent="0.4">
      <c r="Y8304" s="182" t="s">
        <v>13699</v>
      </c>
      <c r="Z8304" s="182">
        <v>1961</v>
      </c>
      <c r="AA8304" s="182">
        <v>601.5</v>
      </c>
      <c r="AB8304" s="182">
        <v>31</v>
      </c>
      <c r="AC8304" s="182">
        <v>2</v>
      </c>
      <c r="AD8304" s="182">
        <v>557.9</v>
      </c>
      <c r="AF8304" s="182" t="s">
        <v>13690</v>
      </c>
      <c r="AG8304" s="182" t="s">
        <v>17323</v>
      </c>
      <c r="AH8304" s="182" t="s">
        <v>2993</v>
      </c>
      <c r="AI8304" s="182" t="s">
        <v>17040</v>
      </c>
    </row>
    <row r="8305" spans="25:35" x14ac:dyDescent="0.4">
      <c r="Y8305" s="182" t="s">
        <v>13700</v>
      </c>
      <c r="Z8305" s="182">
        <v>1961</v>
      </c>
      <c r="AA8305" s="182">
        <v>606.20000000000005</v>
      </c>
      <c r="AB8305" s="182">
        <v>26</v>
      </c>
      <c r="AC8305" s="182">
        <v>2</v>
      </c>
      <c r="AD8305" s="182">
        <v>606.20000000000005</v>
      </c>
      <c r="AF8305" s="182" t="s">
        <v>13691</v>
      </c>
      <c r="AG8305" s="182" t="s">
        <v>17323</v>
      </c>
      <c r="AH8305" s="182" t="s">
        <v>2993</v>
      </c>
      <c r="AI8305" s="182" t="s">
        <v>17322</v>
      </c>
    </row>
    <row r="8306" spans="25:35" x14ac:dyDescent="0.4">
      <c r="Y8306" s="182" t="s">
        <v>13701</v>
      </c>
      <c r="Z8306" s="182">
        <v>1968</v>
      </c>
      <c r="AA8306" s="182">
        <v>4438.6400000000003</v>
      </c>
      <c r="AB8306" s="182">
        <v>146</v>
      </c>
      <c r="AC8306" s="182">
        <v>5</v>
      </c>
      <c r="AD8306" s="182">
        <v>3578.53</v>
      </c>
      <c r="AF8306" s="182" t="s">
        <v>13693</v>
      </c>
      <c r="AG8306" s="182" t="s">
        <v>17323</v>
      </c>
      <c r="AH8306" s="182" t="s">
        <v>2993</v>
      </c>
      <c r="AI8306" s="182" t="s">
        <v>17322</v>
      </c>
    </row>
    <row r="8307" spans="25:35" x14ac:dyDescent="0.4">
      <c r="Y8307" s="182" t="s">
        <v>13703</v>
      </c>
      <c r="Z8307" s="182">
        <v>1970</v>
      </c>
      <c r="AA8307" s="182">
        <v>4511</v>
      </c>
      <c r="AB8307" s="182">
        <v>234</v>
      </c>
      <c r="AC8307" s="182">
        <v>5</v>
      </c>
      <c r="AD8307" s="182">
        <v>4465.5</v>
      </c>
      <c r="AF8307" s="182" t="s">
        <v>13694</v>
      </c>
      <c r="AG8307" s="182" t="s">
        <v>17312</v>
      </c>
      <c r="AH8307" s="182" t="s">
        <v>2993</v>
      </c>
      <c r="AI8307" s="182" t="s">
        <v>17322</v>
      </c>
    </row>
    <row r="8308" spans="25:35" x14ac:dyDescent="0.4">
      <c r="Y8308" s="182" t="s">
        <v>13704</v>
      </c>
      <c r="Z8308" s="182">
        <v>1969</v>
      </c>
      <c r="AA8308" s="182">
        <v>4890.1099999999997</v>
      </c>
      <c r="AB8308" s="182">
        <v>210</v>
      </c>
      <c r="AC8308" s="182">
        <v>5</v>
      </c>
      <c r="AD8308" s="182">
        <v>4490.3999999999996</v>
      </c>
      <c r="AF8308" s="182" t="s">
        <v>13695</v>
      </c>
      <c r="AG8308" s="182" t="s">
        <v>17323</v>
      </c>
      <c r="AH8308" s="182" t="s">
        <v>2993</v>
      </c>
      <c r="AI8308" s="182" t="s">
        <v>17042</v>
      </c>
    </row>
    <row r="8309" spans="25:35" x14ac:dyDescent="0.4">
      <c r="Y8309" s="182" t="s">
        <v>13707</v>
      </c>
      <c r="Z8309" s="182">
        <v>1969</v>
      </c>
      <c r="AA8309" s="182">
        <v>1892.9</v>
      </c>
      <c r="AB8309" s="182">
        <v>73</v>
      </c>
      <c r="AC8309" s="182">
        <v>5</v>
      </c>
      <c r="AD8309" s="182">
        <v>1892.9</v>
      </c>
      <c r="AF8309" s="182" t="s">
        <v>13696</v>
      </c>
      <c r="AG8309" s="182" t="s">
        <v>17312</v>
      </c>
      <c r="AH8309" s="182" t="s">
        <v>2993</v>
      </c>
      <c r="AI8309" s="182" t="s">
        <v>17040</v>
      </c>
    </row>
    <row r="8310" spans="25:35" x14ac:dyDescent="0.4">
      <c r="Y8310" s="182" t="s">
        <v>13706</v>
      </c>
      <c r="Z8310" s="182">
        <v>1992</v>
      </c>
      <c r="AA8310" s="182">
        <v>6502.8</v>
      </c>
      <c r="AB8310" s="182">
        <v>287</v>
      </c>
      <c r="AC8310" s="182">
        <v>9</v>
      </c>
      <c r="AD8310" s="182">
        <v>5914.7</v>
      </c>
      <c r="AF8310" s="182" t="s">
        <v>13697</v>
      </c>
      <c r="AG8310" s="182" t="s">
        <v>17312</v>
      </c>
      <c r="AH8310" s="182" t="s">
        <v>2993</v>
      </c>
      <c r="AI8310" s="182" t="s">
        <v>17040</v>
      </c>
    </row>
    <row r="8311" spans="25:35" x14ac:dyDescent="0.4">
      <c r="Y8311" s="182" t="s">
        <v>13708</v>
      </c>
      <c r="Z8311" s="182">
        <v>1970</v>
      </c>
      <c r="AA8311" s="182">
        <v>6863.7</v>
      </c>
      <c r="AB8311" s="182">
        <v>197</v>
      </c>
      <c r="AC8311" s="182">
        <v>5</v>
      </c>
      <c r="AD8311" s="182">
        <v>4460.7</v>
      </c>
      <c r="AF8311" s="182" t="s">
        <v>13698</v>
      </c>
      <c r="AG8311" s="182" t="s">
        <v>17312</v>
      </c>
      <c r="AH8311" s="182" t="s">
        <v>2993</v>
      </c>
      <c r="AI8311" s="182" t="s">
        <v>17042</v>
      </c>
    </row>
    <row r="8312" spans="25:35" x14ac:dyDescent="0.4">
      <c r="Y8312" s="182" t="s">
        <v>17283</v>
      </c>
      <c r="Z8312" s="182">
        <v>1973</v>
      </c>
      <c r="AA8312" s="182">
        <v>1054.6500000000001</v>
      </c>
      <c r="AB8312" s="182">
        <v>104</v>
      </c>
      <c r="AC8312" s="182">
        <v>3</v>
      </c>
      <c r="AD8312" s="182">
        <v>599.55999999999995</v>
      </c>
      <c r="AF8312" s="182" t="s">
        <v>2416</v>
      </c>
      <c r="AG8312" s="182" t="s">
        <v>17312</v>
      </c>
      <c r="AH8312" s="182" t="s">
        <v>2993</v>
      </c>
      <c r="AI8312" s="182" t="s">
        <v>17042</v>
      </c>
    </row>
    <row r="8313" spans="25:35" x14ac:dyDescent="0.4">
      <c r="Y8313" s="182" t="s">
        <v>13709</v>
      </c>
      <c r="Z8313" s="182">
        <v>1976</v>
      </c>
      <c r="AA8313" s="182">
        <v>2402</v>
      </c>
      <c r="AB8313" s="182">
        <v>109</v>
      </c>
      <c r="AC8313" s="182">
        <v>9</v>
      </c>
      <c r="AD8313" s="182">
        <v>2309.1999999999998</v>
      </c>
      <c r="AF8313" s="182" t="s">
        <v>2417</v>
      </c>
      <c r="AG8313" s="182" t="s">
        <v>17312</v>
      </c>
      <c r="AH8313" s="182" t="s">
        <v>2993</v>
      </c>
      <c r="AI8313" s="182" t="s">
        <v>17042</v>
      </c>
    </row>
    <row r="8314" spans="25:35" x14ac:dyDescent="0.4">
      <c r="Y8314" s="182" t="s">
        <v>13710</v>
      </c>
      <c r="Z8314" s="182">
        <v>1986</v>
      </c>
      <c r="AA8314" s="182">
        <v>6166.7</v>
      </c>
      <c r="AB8314" s="182">
        <v>278</v>
      </c>
      <c r="AC8314" s="182">
        <v>9</v>
      </c>
      <c r="AD8314" s="182">
        <v>6166.7</v>
      </c>
      <c r="AF8314" s="182" t="s">
        <v>13699</v>
      </c>
      <c r="AG8314" s="182" t="s">
        <v>17312</v>
      </c>
      <c r="AH8314" s="182" t="s">
        <v>2993</v>
      </c>
      <c r="AI8314" s="182" t="s">
        <v>17042</v>
      </c>
    </row>
    <row r="8315" spans="25:35" x14ac:dyDescent="0.4">
      <c r="Y8315" s="182" t="s">
        <v>13711</v>
      </c>
      <c r="Z8315" s="182">
        <v>1989</v>
      </c>
      <c r="AA8315" s="182">
        <v>2842</v>
      </c>
      <c r="AB8315" s="182">
        <v>126</v>
      </c>
      <c r="AC8315" s="182">
        <v>9</v>
      </c>
      <c r="AD8315" s="182">
        <v>2802.8</v>
      </c>
      <c r="AF8315" s="182" t="s">
        <v>13700</v>
      </c>
      <c r="AG8315" s="182" t="s">
        <v>17312</v>
      </c>
      <c r="AH8315" s="182" t="s">
        <v>2993</v>
      </c>
      <c r="AI8315" s="182" t="s">
        <v>17042</v>
      </c>
    </row>
    <row r="8316" spans="25:35" x14ac:dyDescent="0.4">
      <c r="Y8316" s="182" t="s">
        <v>13712</v>
      </c>
      <c r="Z8316" s="182">
        <v>1958</v>
      </c>
      <c r="AA8316" s="182">
        <v>584.20000000000005</v>
      </c>
      <c r="AB8316" s="182">
        <v>25</v>
      </c>
      <c r="AC8316" s="182">
        <v>2</v>
      </c>
      <c r="AD8316" s="182">
        <v>539.79999999999995</v>
      </c>
      <c r="AF8316" s="182" t="s">
        <v>13701</v>
      </c>
      <c r="AG8316" s="182" t="s">
        <v>17312</v>
      </c>
      <c r="AH8316" s="182" t="s">
        <v>2993</v>
      </c>
      <c r="AI8316" s="182" t="s">
        <v>17315</v>
      </c>
    </row>
    <row r="8317" spans="25:35" x14ac:dyDescent="0.4">
      <c r="Y8317" s="182" t="s">
        <v>13713</v>
      </c>
      <c r="Z8317" s="182">
        <v>1958</v>
      </c>
      <c r="AA8317" s="182">
        <v>595.79999999999995</v>
      </c>
      <c r="AB8317" s="182">
        <v>25</v>
      </c>
      <c r="AC8317" s="182">
        <v>2</v>
      </c>
      <c r="AD8317" s="182">
        <v>595.79999999999995</v>
      </c>
      <c r="AF8317" s="182" t="s">
        <v>13703</v>
      </c>
      <c r="AG8317" s="182" t="s">
        <v>17312</v>
      </c>
      <c r="AH8317" s="182" t="s">
        <v>2993</v>
      </c>
      <c r="AI8317" s="182" t="s">
        <v>17320</v>
      </c>
    </row>
    <row r="8318" spans="25:35" x14ac:dyDescent="0.4">
      <c r="Y8318" s="182" t="s">
        <v>2418</v>
      </c>
      <c r="Z8318" s="182">
        <v>1967</v>
      </c>
      <c r="AA8318" s="182">
        <v>228.47</v>
      </c>
      <c r="AB8318" s="182">
        <v>23</v>
      </c>
      <c r="AC8318" s="182">
        <v>1</v>
      </c>
      <c r="AD8318" s="182">
        <v>213.4</v>
      </c>
      <c r="AF8318" s="182" t="s">
        <v>13704</v>
      </c>
      <c r="AG8318" s="182" t="s">
        <v>17312</v>
      </c>
      <c r="AH8318" s="182" t="s">
        <v>2993</v>
      </c>
      <c r="AI8318" s="182" t="s">
        <v>17320</v>
      </c>
    </row>
    <row r="8319" spans="25:35" x14ac:dyDescent="0.4">
      <c r="Y8319" s="182" t="s">
        <v>2419</v>
      </c>
      <c r="Z8319" s="182">
        <v>1952</v>
      </c>
      <c r="AA8319" s="182">
        <v>322</v>
      </c>
      <c r="AB8319" s="182">
        <v>15</v>
      </c>
      <c r="AC8319" s="182">
        <v>2</v>
      </c>
      <c r="AD8319" s="182">
        <v>322</v>
      </c>
      <c r="AF8319" s="182" t="s">
        <v>13706</v>
      </c>
      <c r="AG8319" s="182" t="s">
        <v>17312</v>
      </c>
      <c r="AH8319" s="182" t="s">
        <v>2993</v>
      </c>
      <c r="AI8319" s="182" t="s">
        <v>17322</v>
      </c>
    </row>
    <row r="8320" spans="25:35" x14ac:dyDescent="0.4">
      <c r="Y8320" s="182" t="s">
        <v>13715</v>
      </c>
      <c r="Z8320" s="182">
        <v>1890</v>
      </c>
      <c r="AA8320" s="182">
        <v>346.33</v>
      </c>
      <c r="AB8320" s="182">
        <v>19</v>
      </c>
      <c r="AC8320" s="182">
        <v>2</v>
      </c>
      <c r="AD8320" s="182">
        <v>346.33</v>
      </c>
      <c r="AF8320" s="182" t="s">
        <v>13707</v>
      </c>
      <c r="AG8320" s="182" t="s">
        <v>17312</v>
      </c>
      <c r="AH8320" s="182" t="s">
        <v>2993</v>
      </c>
      <c r="AI8320" s="182" t="s">
        <v>17042</v>
      </c>
    </row>
    <row r="8321" spans="25:35" x14ac:dyDescent="0.4">
      <c r="Y8321" s="182" t="s">
        <v>13717</v>
      </c>
      <c r="Z8321" s="182">
        <v>1974</v>
      </c>
      <c r="AA8321" s="182">
        <v>6795.2</v>
      </c>
      <c r="AB8321" s="182">
        <v>325</v>
      </c>
      <c r="AC8321" s="182">
        <v>5</v>
      </c>
      <c r="AD8321" s="182">
        <v>6274</v>
      </c>
      <c r="AF8321" s="182" t="s">
        <v>13708</v>
      </c>
      <c r="AG8321" s="182" t="s">
        <v>17312</v>
      </c>
      <c r="AH8321" s="182" t="s">
        <v>2993</v>
      </c>
      <c r="AI8321" s="182" t="s">
        <v>17320</v>
      </c>
    </row>
    <row r="8322" spans="25:35" x14ac:dyDescent="0.4">
      <c r="Y8322" s="182" t="s">
        <v>13718</v>
      </c>
      <c r="Z8322" s="182">
        <v>1979</v>
      </c>
      <c r="AA8322" s="182">
        <v>5722</v>
      </c>
      <c r="AB8322" s="182">
        <v>214</v>
      </c>
      <c r="AC8322" s="182">
        <v>5</v>
      </c>
      <c r="AD8322" s="182">
        <v>5158.3999999999996</v>
      </c>
      <c r="AF8322" s="182" t="s">
        <v>13709</v>
      </c>
      <c r="AG8322" s="182" t="s">
        <v>17312</v>
      </c>
      <c r="AH8322" s="182" t="s">
        <v>2993</v>
      </c>
      <c r="AI8322" s="182" t="s">
        <v>17040</v>
      </c>
    </row>
    <row r="8323" spans="25:35" x14ac:dyDescent="0.4">
      <c r="Y8323" s="182" t="s">
        <v>13719</v>
      </c>
      <c r="Z8323" s="182">
        <v>1958</v>
      </c>
      <c r="AA8323" s="182">
        <v>589</v>
      </c>
      <c r="AB8323" s="182">
        <v>22</v>
      </c>
      <c r="AC8323" s="182">
        <v>2</v>
      </c>
      <c r="AD8323" s="182">
        <v>589</v>
      </c>
      <c r="AF8323" s="182" t="s">
        <v>13710</v>
      </c>
      <c r="AG8323" s="182" t="s">
        <v>17312</v>
      </c>
      <c r="AH8323" s="182" t="s">
        <v>2993</v>
      </c>
      <c r="AI8323" s="182" t="s">
        <v>17322</v>
      </c>
    </row>
    <row r="8324" spans="25:35" x14ac:dyDescent="0.4">
      <c r="Y8324" s="182" t="s">
        <v>13722</v>
      </c>
      <c r="Z8324" s="182">
        <v>2008</v>
      </c>
      <c r="AA8324" s="182">
        <v>6649.4</v>
      </c>
      <c r="AB8324" s="182">
        <v>159</v>
      </c>
      <c r="AC8324" s="182">
        <v>9</v>
      </c>
      <c r="AD8324" s="182">
        <v>400</v>
      </c>
      <c r="AF8324" s="182" t="s">
        <v>13711</v>
      </c>
      <c r="AG8324" s="182" t="s">
        <v>17312</v>
      </c>
      <c r="AH8324" s="182" t="s">
        <v>2993</v>
      </c>
      <c r="AI8324" s="182" t="s">
        <v>17040</v>
      </c>
    </row>
    <row r="8325" spans="25:35" x14ac:dyDescent="0.4">
      <c r="Y8325" s="182" t="s">
        <v>13723</v>
      </c>
      <c r="Z8325" s="182">
        <v>2002</v>
      </c>
      <c r="AA8325" s="182">
        <v>7602.4</v>
      </c>
      <c r="AB8325" s="182">
        <v>194</v>
      </c>
      <c r="AC8325" s="182">
        <v>9</v>
      </c>
      <c r="AD8325" s="182">
        <v>3378.3</v>
      </c>
      <c r="AF8325" s="182" t="s">
        <v>13712</v>
      </c>
      <c r="AG8325" s="182" t="s">
        <v>17323</v>
      </c>
      <c r="AH8325" s="182" t="s">
        <v>2993</v>
      </c>
      <c r="AI8325" s="182" t="s">
        <v>17042</v>
      </c>
    </row>
    <row r="8326" spans="25:35" x14ac:dyDescent="0.4">
      <c r="Y8326" s="182" t="s">
        <v>13725</v>
      </c>
      <c r="Z8326" s="182">
        <v>1880</v>
      </c>
      <c r="AA8326" s="182">
        <v>278.62</v>
      </c>
      <c r="AB8326" s="182">
        <v>18</v>
      </c>
      <c r="AC8326" s="182">
        <v>2</v>
      </c>
      <c r="AD8326" s="182">
        <v>278.62</v>
      </c>
      <c r="AF8326" s="182" t="s">
        <v>13713</v>
      </c>
      <c r="AG8326" s="182" t="s">
        <v>17323</v>
      </c>
      <c r="AH8326" s="182" t="s">
        <v>2993</v>
      </c>
      <c r="AI8326" s="182" t="s">
        <v>17042</v>
      </c>
    </row>
    <row r="8327" spans="25:35" x14ac:dyDescent="0.4">
      <c r="Y8327" s="182" t="s">
        <v>13727</v>
      </c>
      <c r="Z8327" s="182">
        <v>1975</v>
      </c>
      <c r="AA8327" s="182">
        <v>5022.08</v>
      </c>
      <c r="AB8327" s="182">
        <v>252</v>
      </c>
      <c r="AC8327" s="182">
        <v>5</v>
      </c>
      <c r="AD8327" s="182">
        <v>5022.08</v>
      </c>
      <c r="AF8327" s="182" t="s">
        <v>2418</v>
      </c>
      <c r="AG8327" s="182" t="s">
        <v>17327</v>
      </c>
      <c r="AH8327" s="182" t="s">
        <v>2993</v>
      </c>
      <c r="AI8327" s="182" t="s">
        <v>17040</v>
      </c>
    </row>
    <row r="8328" spans="25:35" x14ac:dyDescent="0.4">
      <c r="Y8328" s="182" t="s">
        <v>13729</v>
      </c>
      <c r="Z8328" s="182">
        <v>1976</v>
      </c>
      <c r="AA8328" s="182">
        <v>6197</v>
      </c>
      <c r="AB8328" s="182">
        <v>201</v>
      </c>
      <c r="AC8328" s="182">
        <v>5</v>
      </c>
      <c r="AD8328" s="182">
        <v>4521.5</v>
      </c>
      <c r="AF8328" s="182" t="s">
        <v>2419</v>
      </c>
      <c r="AG8328" s="182" t="s">
        <v>17323</v>
      </c>
      <c r="AH8328" s="182" t="s">
        <v>2993</v>
      </c>
      <c r="AI8328" s="182" t="s">
        <v>17040</v>
      </c>
    </row>
    <row r="8329" spans="25:35" x14ac:dyDescent="0.4">
      <c r="Y8329" s="182" t="s">
        <v>13730</v>
      </c>
      <c r="Z8329" s="182">
        <v>1958</v>
      </c>
      <c r="AA8329" s="182">
        <v>302.74</v>
      </c>
      <c r="AB8329" s="182">
        <v>11</v>
      </c>
      <c r="AC8329" s="182">
        <v>2</v>
      </c>
      <c r="AD8329" s="182">
        <v>302.74</v>
      </c>
      <c r="AF8329" s="182" t="s">
        <v>13715</v>
      </c>
      <c r="AG8329" s="182" t="s">
        <v>17327</v>
      </c>
      <c r="AH8329" s="182" t="s">
        <v>2993</v>
      </c>
      <c r="AI8329" s="182" t="s">
        <v>17040</v>
      </c>
    </row>
    <row r="8330" spans="25:35" x14ac:dyDescent="0.4">
      <c r="Y8330" s="182" t="s">
        <v>13732</v>
      </c>
      <c r="Z8330" s="182">
        <v>1982</v>
      </c>
      <c r="AA8330" s="182">
        <v>3985</v>
      </c>
      <c r="AB8330" s="182">
        <v>226</v>
      </c>
      <c r="AC8330" s="182">
        <v>5</v>
      </c>
      <c r="AD8330" s="182">
        <v>3985</v>
      </c>
      <c r="AF8330" s="182" t="s">
        <v>13717</v>
      </c>
      <c r="AG8330" s="182" t="s">
        <v>17312</v>
      </c>
      <c r="AH8330" s="182" t="s">
        <v>2993</v>
      </c>
      <c r="AI8330" s="182" t="s">
        <v>17314</v>
      </c>
    </row>
    <row r="8331" spans="25:35" x14ac:dyDescent="0.4">
      <c r="Y8331" s="182" t="s">
        <v>13733</v>
      </c>
      <c r="Z8331" s="182">
        <v>1962</v>
      </c>
      <c r="AA8331" s="182">
        <v>597.71</v>
      </c>
      <c r="AB8331" s="182">
        <v>25</v>
      </c>
      <c r="AC8331" s="182">
        <v>2</v>
      </c>
      <c r="AD8331" s="182">
        <v>597.71</v>
      </c>
      <c r="AF8331" s="182" t="s">
        <v>13718</v>
      </c>
      <c r="AG8331" s="182" t="s">
        <v>17319</v>
      </c>
      <c r="AH8331" s="182" t="s">
        <v>2993</v>
      </c>
      <c r="AI8331" s="182" t="s">
        <v>17314</v>
      </c>
    </row>
    <row r="8332" spans="25:35" x14ac:dyDescent="0.4">
      <c r="Y8332" s="182" t="s">
        <v>13735</v>
      </c>
      <c r="Z8332" s="182">
        <v>1961</v>
      </c>
      <c r="AA8332" s="182">
        <v>277.60000000000002</v>
      </c>
      <c r="AB8332" s="182">
        <v>14</v>
      </c>
      <c r="AC8332" s="182">
        <v>2</v>
      </c>
      <c r="AD8332" s="182">
        <v>277.60000000000002</v>
      </c>
      <c r="AF8332" s="182" t="s">
        <v>13719</v>
      </c>
      <c r="AG8332" s="182" t="s">
        <v>17312</v>
      </c>
      <c r="AH8332" s="182" t="s">
        <v>2993</v>
      </c>
      <c r="AI8332" s="182" t="s">
        <v>17040</v>
      </c>
    </row>
    <row r="8333" spans="25:35" x14ac:dyDescent="0.4">
      <c r="Y8333" s="182" t="s">
        <v>192</v>
      </c>
      <c r="Z8333" s="182">
        <v>1964</v>
      </c>
      <c r="AA8333" s="182">
        <v>636.79999999999995</v>
      </c>
      <c r="AB8333" s="182">
        <v>30</v>
      </c>
      <c r="AC8333" s="182">
        <v>2</v>
      </c>
      <c r="AD8333" s="182">
        <v>636.79999999999995</v>
      </c>
      <c r="AF8333" s="182" t="s">
        <v>13722</v>
      </c>
      <c r="AG8333" s="182" t="s">
        <v>17312</v>
      </c>
      <c r="AH8333" s="182" t="s">
        <v>2993</v>
      </c>
      <c r="AI8333" s="182" t="s">
        <v>17322</v>
      </c>
    </row>
    <row r="8334" spans="25:35" x14ac:dyDescent="0.4">
      <c r="Y8334" s="182" t="s">
        <v>13736</v>
      </c>
      <c r="Z8334" s="182">
        <v>1959</v>
      </c>
      <c r="AA8334" s="182">
        <v>310.3</v>
      </c>
      <c r="AB8334" s="182">
        <v>10</v>
      </c>
      <c r="AC8334" s="182">
        <v>2</v>
      </c>
      <c r="AD8334" s="182">
        <v>310.3</v>
      </c>
      <c r="AF8334" s="182" t="s">
        <v>13723</v>
      </c>
      <c r="AG8334" s="182" t="s">
        <v>17312</v>
      </c>
      <c r="AH8334" s="182" t="s">
        <v>2993</v>
      </c>
      <c r="AI8334" s="182" t="s">
        <v>17322</v>
      </c>
    </row>
    <row r="8335" spans="25:35" x14ac:dyDescent="0.4">
      <c r="Y8335" s="182" t="s">
        <v>13738</v>
      </c>
      <c r="Z8335" s="182">
        <v>1964</v>
      </c>
      <c r="AA8335" s="182">
        <v>682.9</v>
      </c>
      <c r="AB8335" s="182">
        <v>23</v>
      </c>
      <c r="AC8335" s="182">
        <v>2</v>
      </c>
      <c r="AD8335" s="182">
        <v>682.9</v>
      </c>
      <c r="AF8335" s="182" t="s">
        <v>13725</v>
      </c>
      <c r="AG8335" s="182" t="s">
        <v>17327</v>
      </c>
      <c r="AH8335" s="182" t="s">
        <v>2993</v>
      </c>
      <c r="AI8335" s="182" t="s">
        <v>17040</v>
      </c>
    </row>
    <row r="8336" spans="25:35" x14ac:dyDescent="0.4">
      <c r="Y8336" s="182" t="s">
        <v>17284</v>
      </c>
      <c r="Z8336" s="182">
        <v>1962</v>
      </c>
      <c r="AA8336" s="182">
        <v>604.85</v>
      </c>
      <c r="AB8336" s="182">
        <v>25</v>
      </c>
      <c r="AC8336" s="182">
        <v>2</v>
      </c>
      <c r="AD8336" s="182">
        <v>604.85</v>
      </c>
      <c r="AF8336" s="182" t="s">
        <v>13727</v>
      </c>
      <c r="AG8336" s="182" t="s">
        <v>17312</v>
      </c>
      <c r="AH8336" s="182" t="s">
        <v>2993</v>
      </c>
      <c r="AI8336" s="182" t="s">
        <v>17320</v>
      </c>
    </row>
    <row r="8337" spans="25:35" x14ac:dyDescent="0.4">
      <c r="Y8337" s="182" t="s">
        <v>13739</v>
      </c>
      <c r="Z8337" s="182">
        <v>1952</v>
      </c>
      <c r="AA8337" s="182">
        <v>2291</v>
      </c>
      <c r="AB8337" s="182">
        <v>50</v>
      </c>
      <c r="AC8337" s="182">
        <v>3</v>
      </c>
      <c r="AD8337" s="182">
        <v>2291</v>
      </c>
      <c r="AF8337" s="182" t="s">
        <v>13729</v>
      </c>
      <c r="AG8337" s="182" t="s">
        <v>17312</v>
      </c>
      <c r="AH8337" s="182" t="s">
        <v>2993</v>
      </c>
      <c r="AI8337" s="182" t="s">
        <v>17320</v>
      </c>
    </row>
    <row r="8338" spans="25:35" x14ac:dyDescent="0.4">
      <c r="Y8338" s="182" t="s">
        <v>13740</v>
      </c>
      <c r="Z8338" s="182">
        <v>1992</v>
      </c>
      <c r="AA8338" s="182">
        <v>8435</v>
      </c>
      <c r="AB8338" s="182">
        <v>317</v>
      </c>
      <c r="AC8338" s="182">
        <v>9</v>
      </c>
      <c r="AD8338" s="182">
        <v>4621</v>
      </c>
      <c r="AF8338" s="182" t="s">
        <v>13730</v>
      </c>
      <c r="AG8338" s="182" t="s">
        <v>17323</v>
      </c>
      <c r="AH8338" s="182" t="s">
        <v>2993</v>
      </c>
      <c r="AI8338" s="182" t="s">
        <v>17040</v>
      </c>
    </row>
    <row r="8339" spans="25:35" x14ac:dyDescent="0.4">
      <c r="Y8339" s="182" t="s">
        <v>13742</v>
      </c>
      <c r="Z8339" s="182">
        <v>1986</v>
      </c>
      <c r="AA8339" s="182">
        <v>12866.7</v>
      </c>
      <c r="AB8339" s="182">
        <v>492</v>
      </c>
      <c r="AC8339" s="182">
        <v>9</v>
      </c>
      <c r="AD8339" s="182">
        <v>11569</v>
      </c>
      <c r="AF8339" s="182" t="s">
        <v>13732</v>
      </c>
      <c r="AG8339" s="182" t="s">
        <v>2993</v>
      </c>
      <c r="AH8339" s="182" t="s">
        <v>2993</v>
      </c>
      <c r="AI8339" s="182" t="s">
        <v>17320</v>
      </c>
    </row>
    <row r="8340" spans="25:35" x14ac:dyDescent="0.4">
      <c r="Y8340" s="182" t="s">
        <v>13744</v>
      </c>
      <c r="Z8340" s="182">
        <v>1983</v>
      </c>
      <c r="AA8340" s="182">
        <v>6453.3</v>
      </c>
      <c r="AB8340" s="182">
        <v>240</v>
      </c>
      <c r="AC8340" s="182">
        <v>9</v>
      </c>
      <c r="AD8340" s="182">
        <v>5788.3</v>
      </c>
      <c r="AF8340" s="182" t="s">
        <v>13733</v>
      </c>
      <c r="AG8340" s="182" t="s">
        <v>17312</v>
      </c>
      <c r="AH8340" s="182" t="s">
        <v>2993</v>
      </c>
      <c r="AI8340" s="182" t="s">
        <v>17042</v>
      </c>
    </row>
    <row r="8341" spans="25:35" x14ac:dyDescent="0.4">
      <c r="Y8341" s="182" t="s">
        <v>13746</v>
      </c>
      <c r="Z8341" s="182">
        <v>1976</v>
      </c>
      <c r="AA8341" s="182">
        <v>6604.7</v>
      </c>
      <c r="AB8341" s="182">
        <v>215</v>
      </c>
      <c r="AC8341" s="182">
        <v>9</v>
      </c>
      <c r="AD8341" s="182">
        <v>5867.4</v>
      </c>
      <c r="AF8341" s="182" t="s">
        <v>13735</v>
      </c>
      <c r="AG8341" s="182" t="s">
        <v>17312</v>
      </c>
      <c r="AH8341" s="182" t="s">
        <v>2993</v>
      </c>
      <c r="AI8341" s="182" t="s">
        <v>17040</v>
      </c>
    </row>
    <row r="8342" spans="25:35" x14ac:dyDescent="0.4">
      <c r="Y8342" s="182" t="s">
        <v>13748</v>
      </c>
      <c r="Z8342" s="182">
        <v>1870</v>
      </c>
      <c r="AA8342" s="182">
        <v>294</v>
      </c>
      <c r="AB8342" s="182">
        <v>12</v>
      </c>
      <c r="AC8342" s="182">
        <v>2</v>
      </c>
      <c r="AD8342" s="182">
        <v>294</v>
      </c>
      <c r="AF8342" s="182" t="s">
        <v>192</v>
      </c>
      <c r="AG8342" s="182" t="s">
        <v>17312</v>
      </c>
      <c r="AH8342" s="182" t="s">
        <v>2993</v>
      </c>
      <c r="AI8342" s="182" t="s">
        <v>17042</v>
      </c>
    </row>
    <row r="8343" spans="25:35" x14ac:dyDescent="0.4">
      <c r="Y8343" s="182" t="s">
        <v>13749</v>
      </c>
      <c r="Z8343" s="182">
        <v>1952</v>
      </c>
      <c r="AA8343" s="182">
        <v>1714.1</v>
      </c>
      <c r="AB8343" s="182">
        <v>55</v>
      </c>
      <c r="AC8343" s="182">
        <v>3</v>
      </c>
      <c r="AD8343" s="182">
        <v>1638</v>
      </c>
      <c r="AF8343" s="182" t="s">
        <v>13736</v>
      </c>
      <c r="AG8343" s="182" t="s">
        <v>17323</v>
      </c>
      <c r="AH8343" s="182" t="s">
        <v>2993</v>
      </c>
      <c r="AI8343" s="182" t="s">
        <v>17040</v>
      </c>
    </row>
    <row r="8344" spans="25:35" x14ac:dyDescent="0.4">
      <c r="Y8344" s="182" t="s">
        <v>2420</v>
      </c>
      <c r="Z8344" s="182">
        <v>1850</v>
      </c>
      <c r="AA8344" s="182">
        <v>861.4</v>
      </c>
      <c r="AB8344" s="182">
        <v>25</v>
      </c>
      <c r="AC8344" s="182">
        <v>2</v>
      </c>
      <c r="AD8344" s="182">
        <v>861.4</v>
      </c>
      <c r="AF8344" s="182" t="s">
        <v>13738</v>
      </c>
      <c r="AG8344" s="182" t="s">
        <v>17312</v>
      </c>
      <c r="AH8344" s="182" t="s">
        <v>2993</v>
      </c>
      <c r="AI8344" s="182" t="s">
        <v>17042</v>
      </c>
    </row>
    <row r="8345" spans="25:35" x14ac:dyDescent="0.4">
      <c r="Y8345" s="182" t="s">
        <v>13750</v>
      </c>
      <c r="Z8345" s="182">
        <v>1957</v>
      </c>
      <c r="AA8345" s="182">
        <v>1717</v>
      </c>
      <c r="AB8345" s="182">
        <v>43</v>
      </c>
      <c r="AC8345" s="182">
        <v>4</v>
      </c>
      <c r="AD8345" s="182">
        <v>1717</v>
      </c>
      <c r="AF8345" s="182" t="s">
        <v>13739</v>
      </c>
      <c r="AG8345" s="182" t="s">
        <v>17312</v>
      </c>
      <c r="AH8345" s="182" t="s">
        <v>2993</v>
      </c>
      <c r="AI8345" s="182" t="s">
        <v>17322</v>
      </c>
    </row>
    <row r="8346" spans="25:35" x14ac:dyDescent="0.4">
      <c r="Y8346" s="182" t="s">
        <v>13751</v>
      </c>
      <c r="Z8346" s="182">
        <v>1950</v>
      </c>
      <c r="AA8346" s="182">
        <v>904</v>
      </c>
      <c r="AB8346" s="182">
        <v>29</v>
      </c>
      <c r="AC8346" s="182">
        <v>2</v>
      </c>
      <c r="AD8346" s="182">
        <v>904</v>
      </c>
      <c r="AF8346" s="182" t="s">
        <v>13740</v>
      </c>
      <c r="AG8346" s="182" t="s">
        <v>17319</v>
      </c>
      <c r="AH8346" s="182" t="s">
        <v>2993</v>
      </c>
      <c r="AI8346" s="182" t="s">
        <v>17315</v>
      </c>
    </row>
    <row r="8347" spans="25:35" x14ac:dyDescent="0.4">
      <c r="Y8347" s="182" t="s">
        <v>13752</v>
      </c>
      <c r="Z8347" s="182">
        <v>1900</v>
      </c>
      <c r="AA8347" s="182">
        <v>544</v>
      </c>
      <c r="AB8347" s="182">
        <v>17</v>
      </c>
      <c r="AC8347" s="182">
        <v>2</v>
      </c>
      <c r="AD8347" s="182">
        <v>503.3</v>
      </c>
      <c r="AF8347" s="182" t="s">
        <v>13742</v>
      </c>
      <c r="AG8347" s="182" t="s">
        <v>17319</v>
      </c>
      <c r="AH8347" s="182" t="s">
        <v>2993</v>
      </c>
      <c r="AI8347" s="182" t="s">
        <v>17320</v>
      </c>
    </row>
    <row r="8348" spans="25:35" x14ac:dyDescent="0.4">
      <c r="Y8348" s="182" t="s">
        <v>13753</v>
      </c>
      <c r="Z8348" s="182">
        <v>1880</v>
      </c>
      <c r="AA8348" s="182">
        <v>332</v>
      </c>
      <c r="AB8348" s="182">
        <v>31</v>
      </c>
      <c r="AC8348" s="182">
        <v>2</v>
      </c>
      <c r="AD8348" s="182">
        <v>332</v>
      </c>
      <c r="AF8348" s="182" t="s">
        <v>13744</v>
      </c>
      <c r="AG8348" s="182" t="s">
        <v>17319</v>
      </c>
      <c r="AH8348" s="182" t="s">
        <v>2993</v>
      </c>
      <c r="AI8348" s="182" t="s">
        <v>17322</v>
      </c>
    </row>
    <row r="8349" spans="25:35" x14ac:dyDescent="0.4">
      <c r="Y8349" s="182" t="s">
        <v>13754</v>
      </c>
      <c r="Z8349" s="182">
        <v>1951</v>
      </c>
      <c r="AA8349" s="182">
        <v>1734.01</v>
      </c>
      <c r="AB8349" s="182">
        <v>33</v>
      </c>
      <c r="AC8349" s="182">
        <v>3</v>
      </c>
      <c r="AD8349" s="182">
        <v>1301.31</v>
      </c>
      <c r="AF8349" s="182" t="s">
        <v>13746</v>
      </c>
      <c r="AG8349" s="182" t="s">
        <v>17319</v>
      </c>
      <c r="AH8349" s="182" t="s">
        <v>2993</v>
      </c>
      <c r="AI8349" s="182" t="s">
        <v>17322</v>
      </c>
    </row>
    <row r="8350" spans="25:35" x14ac:dyDescent="0.4">
      <c r="Y8350" s="182" t="s">
        <v>13755</v>
      </c>
      <c r="Z8350" s="182">
        <v>1895</v>
      </c>
      <c r="AA8350" s="182">
        <v>270.55</v>
      </c>
      <c r="AB8350" s="182">
        <v>16</v>
      </c>
      <c r="AC8350" s="182">
        <v>2</v>
      </c>
      <c r="AD8350" s="182">
        <v>262.86</v>
      </c>
      <c r="AF8350" s="182" t="s">
        <v>13748</v>
      </c>
      <c r="AG8350" s="182" t="s">
        <v>17312</v>
      </c>
      <c r="AH8350" s="182" t="s">
        <v>2993</v>
      </c>
      <c r="AI8350" s="182" t="s">
        <v>17042</v>
      </c>
    </row>
    <row r="8351" spans="25:35" x14ac:dyDescent="0.4">
      <c r="Y8351" s="182" t="s">
        <v>13757</v>
      </c>
      <c r="Z8351" s="182">
        <v>2003</v>
      </c>
      <c r="AA8351" s="182">
        <v>4005.4</v>
      </c>
      <c r="AB8351" s="182">
        <v>140</v>
      </c>
      <c r="AC8351" s="182">
        <v>9</v>
      </c>
      <c r="AD8351" s="182">
        <v>2733.4</v>
      </c>
      <c r="AF8351" s="182" t="s">
        <v>13749</v>
      </c>
      <c r="AG8351" s="182" t="s">
        <v>17312</v>
      </c>
      <c r="AH8351" s="182" t="s">
        <v>2993</v>
      </c>
      <c r="AI8351" s="182" t="s">
        <v>17322</v>
      </c>
    </row>
    <row r="8352" spans="25:35" x14ac:dyDescent="0.4">
      <c r="Y8352" s="182" t="s">
        <v>13758</v>
      </c>
      <c r="Z8352" s="182">
        <v>1988</v>
      </c>
      <c r="AA8352" s="182">
        <v>14294.9</v>
      </c>
      <c r="AB8352" s="182">
        <v>440</v>
      </c>
      <c r="AC8352" s="182">
        <v>9</v>
      </c>
      <c r="AD8352" s="182">
        <v>11536.2</v>
      </c>
      <c r="AF8352" s="182" t="s">
        <v>2420</v>
      </c>
      <c r="AG8352" s="182" t="s">
        <v>17312</v>
      </c>
      <c r="AH8352" s="182" t="s">
        <v>2993</v>
      </c>
      <c r="AI8352" s="182" t="s">
        <v>17042</v>
      </c>
    </row>
    <row r="8353" spans="25:35" x14ac:dyDescent="0.4">
      <c r="Y8353" s="182" t="s">
        <v>13760</v>
      </c>
      <c r="Z8353" s="182">
        <v>1860</v>
      </c>
      <c r="AA8353" s="182">
        <v>765</v>
      </c>
      <c r="AB8353" s="182">
        <v>30</v>
      </c>
      <c r="AC8353" s="182">
        <v>3</v>
      </c>
      <c r="AD8353" s="182">
        <v>765</v>
      </c>
      <c r="AF8353" s="182" t="s">
        <v>13750</v>
      </c>
      <c r="AG8353" s="182" t="s">
        <v>17312</v>
      </c>
      <c r="AH8353" s="182" t="s">
        <v>2993</v>
      </c>
      <c r="AI8353" s="182" t="s">
        <v>17322</v>
      </c>
    </row>
    <row r="8354" spans="25:35" x14ac:dyDescent="0.4">
      <c r="Y8354" s="182" t="s">
        <v>13761</v>
      </c>
      <c r="Z8354" s="182">
        <v>1885</v>
      </c>
      <c r="AA8354" s="182">
        <v>465.4</v>
      </c>
      <c r="AB8354" s="182">
        <v>13</v>
      </c>
      <c r="AC8354" s="182">
        <v>2</v>
      </c>
      <c r="AD8354" s="182">
        <v>341.5</v>
      </c>
      <c r="AF8354" s="182" t="s">
        <v>13751</v>
      </c>
      <c r="AG8354" s="182" t="s">
        <v>17312</v>
      </c>
      <c r="AH8354" s="182" t="s">
        <v>2993</v>
      </c>
      <c r="AI8354" s="182" t="s">
        <v>17042</v>
      </c>
    </row>
    <row r="8355" spans="25:35" x14ac:dyDescent="0.4">
      <c r="Y8355" s="182" t="s">
        <v>13762</v>
      </c>
      <c r="Z8355" s="182">
        <v>2007</v>
      </c>
      <c r="AA8355" s="182">
        <v>16701.5</v>
      </c>
      <c r="AB8355" s="182">
        <v>489</v>
      </c>
      <c r="AC8355" s="182">
        <v>10</v>
      </c>
      <c r="AD8355" s="182">
        <v>13916.9</v>
      </c>
      <c r="AF8355" s="182" t="s">
        <v>13752</v>
      </c>
      <c r="AG8355" s="182" t="s">
        <v>17312</v>
      </c>
      <c r="AH8355" s="182" t="s">
        <v>2993</v>
      </c>
      <c r="AI8355" s="182" t="s">
        <v>17040</v>
      </c>
    </row>
    <row r="8356" spans="25:35" x14ac:dyDescent="0.4">
      <c r="Y8356" s="182" t="s">
        <v>13763</v>
      </c>
      <c r="Z8356" s="182">
        <v>1957</v>
      </c>
      <c r="AA8356" s="182">
        <v>3701</v>
      </c>
      <c r="AB8356" s="182">
        <v>50</v>
      </c>
      <c r="AC8356" s="182">
        <v>3</v>
      </c>
      <c r="AD8356" s="182">
        <v>2120.5</v>
      </c>
      <c r="AF8356" s="182" t="s">
        <v>13753</v>
      </c>
      <c r="AG8356" s="182" t="s">
        <v>17327</v>
      </c>
      <c r="AH8356" s="182" t="s">
        <v>2993</v>
      </c>
      <c r="AI8356" s="182" t="s">
        <v>17040</v>
      </c>
    </row>
    <row r="8357" spans="25:35" x14ac:dyDescent="0.4">
      <c r="Y8357" s="182" t="s">
        <v>13764</v>
      </c>
      <c r="Z8357" s="182">
        <v>1980</v>
      </c>
      <c r="AA8357" s="182">
        <v>11832.75</v>
      </c>
      <c r="AB8357" s="182">
        <v>562</v>
      </c>
      <c r="AC8357" s="182">
        <v>9</v>
      </c>
      <c r="AD8357" s="182">
        <v>7289.3</v>
      </c>
      <c r="AF8357" s="182" t="s">
        <v>13754</v>
      </c>
      <c r="AG8357" s="182" t="s">
        <v>17312</v>
      </c>
      <c r="AH8357" s="182" t="s">
        <v>2993</v>
      </c>
      <c r="AI8357" s="182" t="s">
        <v>17042</v>
      </c>
    </row>
    <row r="8358" spans="25:35" x14ac:dyDescent="0.4">
      <c r="Y8358" s="182" t="s">
        <v>13765</v>
      </c>
      <c r="Z8358" s="182">
        <v>1964</v>
      </c>
      <c r="AA8358" s="182">
        <v>747.66</v>
      </c>
      <c r="AB8358" s="182">
        <v>17</v>
      </c>
      <c r="AC8358" s="182">
        <v>2</v>
      </c>
      <c r="AD8358" s="182">
        <v>747.66</v>
      </c>
      <c r="AF8358" s="182" t="s">
        <v>13755</v>
      </c>
      <c r="AG8358" s="182" t="s">
        <v>17312</v>
      </c>
      <c r="AH8358" s="182" t="s">
        <v>2993</v>
      </c>
      <c r="AI8358" s="182" t="s">
        <v>17040</v>
      </c>
    </row>
    <row r="8359" spans="25:35" x14ac:dyDescent="0.4">
      <c r="Y8359" s="182" t="s">
        <v>13766</v>
      </c>
      <c r="Z8359" s="182">
        <v>1979</v>
      </c>
      <c r="AA8359" s="182">
        <v>6457</v>
      </c>
      <c r="AB8359" s="182">
        <v>254</v>
      </c>
      <c r="AC8359" s="182">
        <v>9</v>
      </c>
      <c r="AD8359" s="182">
        <v>3433.9</v>
      </c>
      <c r="AF8359" s="182" t="s">
        <v>13757</v>
      </c>
      <c r="AG8359" s="182" t="s">
        <v>2993</v>
      </c>
      <c r="AH8359" s="182" t="s">
        <v>2993</v>
      </c>
      <c r="AI8359" s="182" t="s">
        <v>17040</v>
      </c>
    </row>
    <row r="8360" spans="25:35" x14ac:dyDescent="0.4">
      <c r="Y8360" s="182" t="s">
        <v>13767</v>
      </c>
      <c r="Z8360" s="182">
        <v>1992</v>
      </c>
      <c r="AA8360" s="182">
        <v>2825.8</v>
      </c>
      <c r="AB8360" s="182">
        <v>120</v>
      </c>
      <c r="AC8360" s="182">
        <v>9</v>
      </c>
      <c r="AD8360" s="182">
        <v>2532</v>
      </c>
      <c r="AF8360" s="182" t="s">
        <v>13758</v>
      </c>
      <c r="AG8360" s="182" t="s">
        <v>17319</v>
      </c>
      <c r="AH8360" s="182" t="s">
        <v>2993</v>
      </c>
      <c r="AI8360" s="182" t="s">
        <v>17320</v>
      </c>
    </row>
    <row r="8361" spans="25:35" x14ac:dyDescent="0.4">
      <c r="Y8361" s="182" t="s">
        <v>13768</v>
      </c>
      <c r="Z8361" s="182">
        <v>1952</v>
      </c>
      <c r="AA8361" s="182">
        <v>556.9</v>
      </c>
      <c r="AB8361" s="182">
        <v>22</v>
      </c>
      <c r="AC8361" s="182">
        <v>2</v>
      </c>
      <c r="AD8361" s="182">
        <v>514.9</v>
      </c>
      <c r="AF8361" s="182" t="s">
        <v>13760</v>
      </c>
      <c r="AG8361" s="182" t="s">
        <v>17312</v>
      </c>
      <c r="AH8361" s="182" t="s">
        <v>2993</v>
      </c>
      <c r="AI8361" s="182" t="s">
        <v>17042</v>
      </c>
    </row>
    <row r="8362" spans="25:35" x14ac:dyDescent="0.4">
      <c r="Y8362" s="182" t="s">
        <v>13769</v>
      </c>
      <c r="Z8362" s="182">
        <v>1965</v>
      </c>
      <c r="AA8362" s="182">
        <v>3937.6</v>
      </c>
      <c r="AB8362" s="182">
        <v>121</v>
      </c>
      <c r="AC8362" s="182">
        <v>5</v>
      </c>
      <c r="AD8362" s="182">
        <v>2589.4</v>
      </c>
      <c r="AF8362" s="182" t="s">
        <v>13761</v>
      </c>
      <c r="AG8362" s="182" t="s">
        <v>17312</v>
      </c>
      <c r="AH8362" s="182" t="s">
        <v>2993</v>
      </c>
      <c r="AI8362" s="182" t="s">
        <v>17040</v>
      </c>
    </row>
    <row r="8363" spans="25:35" x14ac:dyDescent="0.4">
      <c r="Y8363" s="182" t="s">
        <v>13770</v>
      </c>
      <c r="Z8363" s="182">
        <v>1983</v>
      </c>
      <c r="AA8363" s="182">
        <v>1381.5</v>
      </c>
      <c r="AB8363" s="182">
        <v>46</v>
      </c>
      <c r="AC8363" s="182">
        <v>3</v>
      </c>
      <c r="AD8363" s="182">
        <v>897</v>
      </c>
      <c r="AF8363" s="182" t="s">
        <v>13762</v>
      </c>
      <c r="AG8363" s="182" t="s">
        <v>2993</v>
      </c>
      <c r="AH8363" s="182" t="s">
        <v>2993</v>
      </c>
      <c r="AI8363" s="182" t="s">
        <v>17315</v>
      </c>
    </row>
    <row r="8364" spans="25:35" x14ac:dyDescent="0.4">
      <c r="Y8364" s="182" t="s">
        <v>13772</v>
      </c>
      <c r="Z8364" s="182">
        <v>1982</v>
      </c>
      <c r="AA8364" s="182">
        <v>2697</v>
      </c>
      <c r="AB8364" s="182">
        <v>101</v>
      </c>
      <c r="AC8364" s="182">
        <v>5</v>
      </c>
      <c r="AD8364" s="182">
        <v>2011.61</v>
      </c>
      <c r="AF8364" s="182" t="s">
        <v>13763</v>
      </c>
      <c r="AG8364" s="182" t="s">
        <v>17312</v>
      </c>
      <c r="AH8364" s="182" t="s">
        <v>2993</v>
      </c>
      <c r="AI8364" s="182" t="s">
        <v>17322</v>
      </c>
    </row>
    <row r="8365" spans="25:35" x14ac:dyDescent="0.4">
      <c r="Y8365" s="182" t="s">
        <v>13771</v>
      </c>
      <c r="Z8365" s="182">
        <v>1981</v>
      </c>
      <c r="AA8365" s="182">
        <v>3101.8</v>
      </c>
      <c r="AB8365" s="182">
        <v>110</v>
      </c>
      <c r="AC8365" s="182">
        <v>5</v>
      </c>
      <c r="AD8365" s="182">
        <v>2280.8000000000002</v>
      </c>
      <c r="AF8365" s="182" t="s">
        <v>13764</v>
      </c>
      <c r="AG8365" s="182" t="s">
        <v>17319</v>
      </c>
      <c r="AH8365" s="182" t="s">
        <v>2993</v>
      </c>
      <c r="AI8365" s="182" t="s">
        <v>17320</v>
      </c>
    </row>
    <row r="8366" spans="25:35" x14ac:dyDescent="0.4">
      <c r="Y8366" s="182" t="s">
        <v>13773</v>
      </c>
      <c r="Z8366" s="182">
        <v>1974</v>
      </c>
      <c r="AA8366" s="182">
        <v>5557.7</v>
      </c>
      <c r="AB8366" s="182">
        <v>185</v>
      </c>
      <c r="AC8366" s="182">
        <v>5</v>
      </c>
      <c r="AD8366" s="182">
        <v>2486.9</v>
      </c>
      <c r="AF8366" s="182" t="s">
        <v>13765</v>
      </c>
      <c r="AG8366" s="182" t="s">
        <v>17312</v>
      </c>
      <c r="AH8366" s="182" t="s">
        <v>2993</v>
      </c>
      <c r="AI8366" s="182" t="s">
        <v>17322</v>
      </c>
    </row>
    <row r="8367" spans="25:35" x14ac:dyDescent="0.4">
      <c r="Y8367" s="182" t="s">
        <v>13774</v>
      </c>
      <c r="Z8367" s="182">
        <v>1963</v>
      </c>
      <c r="AA8367" s="182">
        <v>2765.2</v>
      </c>
      <c r="AB8367" s="182">
        <v>96</v>
      </c>
      <c r="AC8367" s="182">
        <v>4</v>
      </c>
      <c r="AD8367" s="182">
        <v>2067.8000000000002</v>
      </c>
      <c r="AF8367" s="182" t="s">
        <v>13766</v>
      </c>
      <c r="AG8367" s="182" t="s">
        <v>17319</v>
      </c>
      <c r="AH8367" s="182" t="s">
        <v>2993</v>
      </c>
      <c r="AI8367" s="182" t="s">
        <v>17322</v>
      </c>
    </row>
    <row r="8368" spans="25:35" x14ac:dyDescent="0.4">
      <c r="Y8368" s="182" t="s">
        <v>13776</v>
      </c>
      <c r="Z8368" s="182">
        <v>1963</v>
      </c>
      <c r="AA8368" s="182">
        <v>1624.8</v>
      </c>
      <c r="AB8368" s="182">
        <v>63</v>
      </c>
      <c r="AC8368" s="182">
        <v>3</v>
      </c>
      <c r="AD8368" s="182">
        <v>1516</v>
      </c>
      <c r="AF8368" s="182" t="s">
        <v>13767</v>
      </c>
      <c r="AG8368" s="182" t="s">
        <v>2993</v>
      </c>
      <c r="AH8368" s="182" t="s">
        <v>2993</v>
      </c>
      <c r="AI8368" s="182" t="s">
        <v>17040</v>
      </c>
    </row>
    <row r="8369" spans="25:35" x14ac:dyDescent="0.4">
      <c r="Y8369" s="182" t="s">
        <v>13777</v>
      </c>
      <c r="Z8369" s="182">
        <v>1961</v>
      </c>
      <c r="AA8369" s="182">
        <v>822.6</v>
      </c>
      <c r="AB8369" s="182">
        <v>37</v>
      </c>
      <c r="AC8369" s="182">
        <v>2</v>
      </c>
      <c r="AD8369" s="182">
        <v>777.29</v>
      </c>
      <c r="AF8369" s="182" t="s">
        <v>13768</v>
      </c>
      <c r="AG8369" s="182" t="s">
        <v>17312</v>
      </c>
      <c r="AH8369" s="182" t="s">
        <v>2993</v>
      </c>
      <c r="AI8369" s="182" t="s">
        <v>17042</v>
      </c>
    </row>
    <row r="8370" spans="25:35" x14ac:dyDescent="0.4">
      <c r="Y8370" s="182" t="s">
        <v>13778</v>
      </c>
      <c r="Z8370" s="182">
        <v>1957</v>
      </c>
      <c r="AA8370" s="182">
        <v>711</v>
      </c>
      <c r="AB8370" s="182">
        <v>28</v>
      </c>
      <c r="AC8370" s="182">
        <v>2</v>
      </c>
      <c r="AD8370" s="182">
        <v>653.4</v>
      </c>
      <c r="AF8370" s="182" t="s">
        <v>13769</v>
      </c>
      <c r="AG8370" s="182" t="s">
        <v>17312</v>
      </c>
      <c r="AH8370" s="182" t="s">
        <v>2993</v>
      </c>
      <c r="AI8370" s="182" t="s">
        <v>17040</v>
      </c>
    </row>
    <row r="8371" spans="25:35" x14ac:dyDescent="0.4">
      <c r="Y8371" s="182" t="s">
        <v>13779</v>
      </c>
      <c r="Z8371" s="182">
        <v>1975</v>
      </c>
      <c r="AA8371" s="182">
        <v>3437.2</v>
      </c>
      <c r="AB8371" s="182">
        <v>88</v>
      </c>
      <c r="AC8371" s="182">
        <v>9</v>
      </c>
      <c r="AD8371" s="182">
        <v>3089.6</v>
      </c>
      <c r="AF8371" s="182" t="s">
        <v>13770</v>
      </c>
      <c r="AG8371" s="182" t="s">
        <v>17312</v>
      </c>
      <c r="AH8371" s="182" t="s">
        <v>2993</v>
      </c>
      <c r="AI8371" s="182" t="s">
        <v>17040</v>
      </c>
    </row>
    <row r="8372" spans="25:35" x14ac:dyDescent="0.4">
      <c r="Y8372" s="182" t="s">
        <v>2421</v>
      </c>
      <c r="Z8372" s="182">
        <v>1961</v>
      </c>
      <c r="AA8372" s="182">
        <v>1613.1</v>
      </c>
      <c r="AB8372" s="182">
        <v>64</v>
      </c>
      <c r="AC8372" s="182">
        <v>3</v>
      </c>
      <c r="AD8372" s="182">
        <v>1613.1</v>
      </c>
      <c r="AF8372" s="182" t="s">
        <v>13771</v>
      </c>
      <c r="AG8372" s="182" t="s">
        <v>17312</v>
      </c>
      <c r="AH8372" s="182" t="s">
        <v>2993</v>
      </c>
      <c r="AI8372" s="182" t="s">
        <v>17315</v>
      </c>
    </row>
    <row r="8373" spans="25:35" x14ac:dyDescent="0.4">
      <c r="Y8373" s="182" t="s">
        <v>13781</v>
      </c>
      <c r="Z8373" s="182">
        <v>1969</v>
      </c>
      <c r="AA8373" s="182">
        <v>2766</v>
      </c>
      <c r="AB8373" s="182">
        <v>91</v>
      </c>
      <c r="AC8373" s="182">
        <v>9</v>
      </c>
      <c r="AD8373" s="182">
        <v>2200</v>
      </c>
      <c r="AF8373" s="182" t="s">
        <v>13772</v>
      </c>
      <c r="AG8373" s="182" t="s">
        <v>17312</v>
      </c>
      <c r="AH8373" s="182" t="s">
        <v>2993</v>
      </c>
      <c r="AI8373" s="182" t="s">
        <v>17322</v>
      </c>
    </row>
    <row r="8374" spans="25:35" x14ac:dyDescent="0.4">
      <c r="Y8374" s="182" t="s">
        <v>13782</v>
      </c>
      <c r="Z8374" s="182">
        <v>1961</v>
      </c>
      <c r="AA8374" s="182">
        <v>1594</v>
      </c>
      <c r="AB8374" s="182">
        <v>55</v>
      </c>
      <c r="AC8374" s="182">
        <v>3</v>
      </c>
      <c r="AD8374" s="182">
        <v>1483</v>
      </c>
      <c r="AF8374" s="182" t="s">
        <v>13773</v>
      </c>
      <c r="AG8374" s="182" t="s">
        <v>17312</v>
      </c>
      <c r="AH8374" s="182" t="s">
        <v>2993</v>
      </c>
      <c r="AI8374" s="182" t="s">
        <v>17040</v>
      </c>
    </row>
    <row r="8375" spans="25:35" x14ac:dyDescent="0.4">
      <c r="Y8375" s="182" t="s">
        <v>13783</v>
      </c>
      <c r="Z8375" s="182">
        <v>1976</v>
      </c>
      <c r="AA8375" s="182">
        <v>3429.6</v>
      </c>
      <c r="AB8375" s="182">
        <v>90</v>
      </c>
      <c r="AC8375" s="182">
        <v>9</v>
      </c>
      <c r="AD8375" s="182">
        <v>2871.3</v>
      </c>
      <c r="AF8375" s="182" t="s">
        <v>13774</v>
      </c>
      <c r="AG8375" s="182" t="s">
        <v>17312</v>
      </c>
      <c r="AH8375" s="182" t="s">
        <v>2993</v>
      </c>
      <c r="AI8375" s="182" t="s">
        <v>17322</v>
      </c>
    </row>
    <row r="8376" spans="25:35" x14ac:dyDescent="0.4">
      <c r="Y8376" s="182" t="s">
        <v>13784</v>
      </c>
      <c r="Z8376" s="182">
        <v>1984</v>
      </c>
      <c r="AA8376" s="182">
        <v>5963</v>
      </c>
      <c r="AB8376" s="182">
        <v>178</v>
      </c>
      <c r="AC8376" s="182">
        <v>9</v>
      </c>
      <c r="AD8376" s="182">
        <v>4794.8999999999996</v>
      </c>
      <c r="AF8376" s="182" t="s">
        <v>13776</v>
      </c>
      <c r="AG8376" s="182" t="s">
        <v>17312</v>
      </c>
      <c r="AH8376" s="182" t="s">
        <v>2993</v>
      </c>
      <c r="AI8376" s="182" t="s">
        <v>17322</v>
      </c>
    </row>
    <row r="8377" spans="25:35" x14ac:dyDescent="0.4">
      <c r="Y8377" s="182" t="s">
        <v>13785</v>
      </c>
      <c r="Z8377" s="182">
        <v>1967</v>
      </c>
      <c r="AA8377" s="182">
        <v>5832.8</v>
      </c>
      <c r="AB8377" s="182">
        <v>218</v>
      </c>
      <c r="AC8377" s="182">
        <v>5</v>
      </c>
      <c r="AD8377" s="182">
        <v>4539.2</v>
      </c>
      <c r="AF8377" s="182" t="s">
        <v>13777</v>
      </c>
      <c r="AG8377" s="182" t="s">
        <v>17312</v>
      </c>
      <c r="AH8377" s="182" t="s">
        <v>2993</v>
      </c>
      <c r="AI8377" s="182" t="s">
        <v>17042</v>
      </c>
    </row>
    <row r="8378" spans="25:35" x14ac:dyDescent="0.4">
      <c r="Y8378" s="182" t="s">
        <v>13786</v>
      </c>
      <c r="Z8378" s="182">
        <v>1967</v>
      </c>
      <c r="AA8378" s="182">
        <v>5943.61</v>
      </c>
      <c r="AB8378" s="182">
        <v>221</v>
      </c>
      <c r="AC8378" s="182">
        <v>5</v>
      </c>
      <c r="AD8378" s="182">
        <v>4549.41</v>
      </c>
      <c r="AF8378" s="182" t="s">
        <v>13778</v>
      </c>
      <c r="AG8378" s="182" t="s">
        <v>17312</v>
      </c>
      <c r="AH8378" s="182" t="s">
        <v>2993</v>
      </c>
      <c r="AI8378" s="182" t="s">
        <v>17042</v>
      </c>
    </row>
    <row r="8379" spans="25:35" x14ac:dyDescent="0.4">
      <c r="Y8379" s="182" t="s">
        <v>13787</v>
      </c>
      <c r="Z8379" s="182">
        <v>1966</v>
      </c>
      <c r="AA8379" s="182">
        <v>3387.75</v>
      </c>
      <c r="AB8379" s="182">
        <v>131</v>
      </c>
      <c r="AC8379" s="182">
        <v>5</v>
      </c>
      <c r="AD8379" s="182">
        <v>2502.5</v>
      </c>
      <c r="AF8379" s="182" t="s">
        <v>13779</v>
      </c>
      <c r="AG8379" s="182" t="s">
        <v>17312</v>
      </c>
      <c r="AH8379" s="182" t="s">
        <v>17684</v>
      </c>
      <c r="AI8379" s="182" t="s">
        <v>17040</v>
      </c>
    </row>
    <row r="8380" spans="25:35" x14ac:dyDescent="0.4">
      <c r="Y8380" s="182" t="s">
        <v>13789</v>
      </c>
      <c r="Z8380" s="182">
        <v>1966</v>
      </c>
      <c r="AA8380" s="182">
        <v>5798.6</v>
      </c>
      <c r="AB8380" s="182">
        <v>221</v>
      </c>
      <c r="AC8380" s="182">
        <v>5</v>
      </c>
      <c r="AD8380" s="182">
        <v>4505.3999999999996</v>
      </c>
      <c r="AF8380" s="182" t="s">
        <v>2421</v>
      </c>
      <c r="AG8380" s="182" t="s">
        <v>17312</v>
      </c>
      <c r="AH8380" s="182" t="s">
        <v>17689</v>
      </c>
      <c r="AI8380" s="182" t="s">
        <v>17322</v>
      </c>
    </row>
    <row r="8381" spans="25:35" x14ac:dyDescent="0.4">
      <c r="Y8381" s="182" t="s">
        <v>13790</v>
      </c>
      <c r="Z8381" s="182">
        <v>1990</v>
      </c>
      <c r="AA8381" s="182">
        <v>3122.2</v>
      </c>
      <c r="AB8381" s="182">
        <v>143</v>
      </c>
      <c r="AC8381" s="182">
        <v>5</v>
      </c>
      <c r="AD8381" s="182">
        <v>3122.2</v>
      </c>
      <c r="AF8381" s="182" t="s">
        <v>13781</v>
      </c>
      <c r="AG8381" s="182" t="s">
        <v>17312</v>
      </c>
      <c r="AH8381" s="182" t="s">
        <v>2993</v>
      </c>
      <c r="AI8381" s="182" t="s">
        <v>17040</v>
      </c>
    </row>
    <row r="8382" spans="25:35" x14ac:dyDescent="0.4">
      <c r="Y8382" s="182" t="s">
        <v>13791</v>
      </c>
      <c r="Z8382" s="182">
        <v>1968</v>
      </c>
      <c r="AA8382" s="182">
        <v>4338.5</v>
      </c>
      <c r="AB8382" s="182">
        <v>150</v>
      </c>
      <c r="AC8382" s="182">
        <v>5</v>
      </c>
      <c r="AD8382" s="182">
        <v>3346.2</v>
      </c>
      <c r="AF8382" s="182" t="s">
        <v>13782</v>
      </c>
      <c r="AG8382" s="182" t="s">
        <v>17312</v>
      </c>
      <c r="AH8382" s="182" t="s">
        <v>17690</v>
      </c>
      <c r="AI8382" s="182" t="s">
        <v>17322</v>
      </c>
    </row>
    <row r="8383" spans="25:35" x14ac:dyDescent="0.4">
      <c r="Y8383" s="182" t="s">
        <v>13792</v>
      </c>
      <c r="Z8383" s="182">
        <v>1976</v>
      </c>
      <c r="AA8383" s="182">
        <v>3472.5</v>
      </c>
      <c r="AB8383" s="182">
        <v>72</v>
      </c>
      <c r="AC8383" s="182">
        <v>9</v>
      </c>
      <c r="AD8383" s="182">
        <v>2833</v>
      </c>
      <c r="AF8383" s="182" t="s">
        <v>13783</v>
      </c>
      <c r="AG8383" s="182" t="s">
        <v>17312</v>
      </c>
      <c r="AH8383" s="182" t="s">
        <v>17691</v>
      </c>
      <c r="AI8383" s="182" t="s">
        <v>17040</v>
      </c>
    </row>
    <row r="8384" spans="25:35" x14ac:dyDescent="0.4">
      <c r="Y8384" s="182" t="s">
        <v>13795</v>
      </c>
      <c r="Z8384" s="182">
        <v>1979</v>
      </c>
      <c r="AA8384" s="182">
        <v>6565.4</v>
      </c>
      <c r="AB8384" s="182">
        <v>198</v>
      </c>
      <c r="AC8384" s="182">
        <v>5</v>
      </c>
      <c r="AD8384" s="182">
        <v>4937.7</v>
      </c>
      <c r="AF8384" s="182" t="s">
        <v>13784</v>
      </c>
      <c r="AG8384" s="182" t="s">
        <v>17312</v>
      </c>
      <c r="AH8384" s="182" t="s">
        <v>2993</v>
      </c>
      <c r="AI8384" s="182" t="s">
        <v>17042</v>
      </c>
    </row>
    <row r="8385" spans="25:35" x14ac:dyDescent="0.4">
      <c r="Y8385" s="182" t="s">
        <v>13793</v>
      </c>
      <c r="Z8385" s="182">
        <v>1980</v>
      </c>
      <c r="AA8385" s="182">
        <v>1591.5</v>
      </c>
      <c r="AB8385" s="182">
        <v>61</v>
      </c>
      <c r="AC8385" s="182">
        <v>5</v>
      </c>
      <c r="AD8385" s="182">
        <v>1178.5</v>
      </c>
      <c r="AF8385" s="182" t="s">
        <v>13785</v>
      </c>
      <c r="AG8385" s="182" t="s">
        <v>17312</v>
      </c>
      <c r="AH8385" s="182" t="s">
        <v>17692</v>
      </c>
      <c r="AI8385" s="182" t="s">
        <v>17320</v>
      </c>
    </row>
    <row r="8386" spans="25:35" x14ac:dyDescent="0.4">
      <c r="Y8386" s="182" t="s">
        <v>13794</v>
      </c>
      <c r="Z8386" s="182">
        <v>1981</v>
      </c>
      <c r="AA8386" s="182">
        <v>4213.2</v>
      </c>
      <c r="AB8386" s="182">
        <v>149</v>
      </c>
      <c r="AC8386" s="182">
        <v>9</v>
      </c>
      <c r="AD8386" s="182">
        <v>3289.9</v>
      </c>
      <c r="AF8386" s="182" t="s">
        <v>13786</v>
      </c>
      <c r="AG8386" s="182" t="s">
        <v>17312</v>
      </c>
      <c r="AH8386" s="182" t="s">
        <v>2993</v>
      </c>
      <c r="AI8386" s="182" t="s">
        <v>17320</v>
      </c>
    </row>
    <row r="8387" spans="25:35" x14ac:dyDescent="0.4">
      <c r="Y8387" s="182" t="s">
        <v>13796</v>
      </c>
      <c r="Z8387" s="182">
        <v>1953</v>
      </c>
      <c r="AA8387" s="182">
        <v>555.29999999999995</v>
      </c>
      <c r="AB8387" s="182">
        <v>22</v>
      </c>
      <c r="AC8387" s="182">
        <v>2</v>
      </c>
      <c r="AD8387" s="182">
        <v>515.29999999999995</v>
      </c>
      <c r="AF8387" s="182" t="s">
        <v>13787</v>
      </c>
      <c r="AG8387" s="182" t="s">
        <v>17312</v>
      </c>
      <c r="AH8387" s="182" t="s">
        <v>17684</v>
      </c>
      <c r="AI8387" s="182" t="s">
        <v>17322</v>
      </c>
    </row>
    <row r="8388" spans="25:35" x14ac:dyDescent="0.4">
      <c r="Y8388" s="182" t="s">
        <v>13797</v>
      </c>
      <c r="Z8388" s="182">
        <v>1975</v>
      </c>
      <c r="AA8388" s="182">
        <v>2927.4</v>
      </c>
      <c r="AB8388" s="182">
        <v>88</v>
      </c>
      <c r="AC8388" s="182">
        <v>9</v>
      </c>
      <c r="AD8388" s="182">
        <v>2317.9</v>
      </c>
      <c r="AF8388" s="182" t="s">
        <v>13789</v>
      </c>
      <c r="AG8388" s="182" t="s">
        <v>17312</v>
      </c>
      <c r="AH8388" s="182" t="s">
        <v>2993</v>
      </c>
      <c r="AI8388" s="182" t="s">
        <v>17320</v>
      </c>
    </row>
    <row r="8389" spans="25:35" x14ac:dyDescent="0.4">
      <c r="Y8389" s="182" t="s">
        <v>13798</v>
      </c>
      <c r="Z8389" s="182">
        <v>1967</v>
      </c>
      <c r="AA8389" s="182">
        <v>4929.95</v>
      </c>
      <c r="AB8389" s="182">
        <v>260</v>
      </c>
      <c r="AC8389" s="182">
        <v>5</v>
      </c>
      <c r="AD8389" s="182">
        <v>4539.7</v>
      </c>
      <c r="AF8389" s="182" t="s">
        <v>13790</v>
      </c>
      <c r="AG8389" s="182" t="s">
        <v>17312</v>
      </c>
      <c r="AH8389" s="182" t="s">
        <v>2993</v>
      </c>
      <c r="AI8389" s="182" t="s">
        <v>17322</v>
      </c>
    </row>
    <row r="8390" spans="25:35" x14ac:dyDescent="0.4">
      <c r="Y8390" s="182" t="s">
        <v>13799</v>
      </c>
      <c r="Z8390" s="182">
        <v>1960</v>
      </c>
      <c r="AA8390" s="182">
        <v>1622.5</v>
      </c>
      <c r="AB8390" s="182">
        <v>75</v>
      </c>
      <c r="AC8390" s="182">
        <v>3</v>
      </c>
      <c r="AD8390" s="182">
        <v>1516</v>
      </c>
      <c r="AF8390" s="182" t="s">
        <v>13791</v>
      </c>
      <c r="AG8390" s="182" t="s">
        <v>17312</v>
      </c>
      <c r="AH8390" s="182" t="s">
        <v>17693</v>
      </c>
      <c r="AI8390" s="182" t="s">
        <v>17315</v>
      </c>
    </row>
    <row r="8391" spans="25:35" x14ac:dyDescent="0.4">
      <c r="Y8391" s="182" t="s">
        <v>13800</v>
      </c>
      <c r="Z8391" s="182">
        <v>1969</v>
      </c>
      <c r="AA8391" s="182">
        <v>5813.2</v>
      </c>
      <c r="AB8391" s="182">
        <v>211</v>
      </c>
      <c r="AC8391" s="182">
        <v>5</v>
      </c>
      <c r="AD8391" s="182">
        <v>4522.6000000000004</v>
      </c>
      <c r="AF8391" s="182" t="s">
        <v>13792</v>
      </c>
      <c r="AG8391" s="182" t="s">
        <v>17312</v>
      </c>
      <c r="AH8391" s="182" t="s">
        <v>17684</v>
      </c>
      <c r="AI8391" s="182" t="s">
        <v>17040</v>
      </c>
    </row>
    <row r="8392" spans="25:35" x14ac:dyDescent="0.4">
      <c r="Y8392" s="182" t="s">
        <v>2422</v>
      </c>
      <c r="Z8392" s="182">
        <v>1968</v>
      </c>
      <c r="AA8392" s="182">
        <v>5821.57</v>
      </c>
      <c r="AB8392" s="182">
        <v>202</v>
      </c>
      <c r="AC8392" s="182">
        <v>5</v>
      </c>
      <c r="AD8392" s="182">
        <v>4524.57</v>
      </c>
      <c r="AF8392" s="182" t="s">
        <v>13793</v>
      </c>
      <c r="AG8392" s="182" t="s">
        <v>17312</v>
      </c>
      <c r="AH8392" s="182" t="s">
        <v>2993</v>
      </c>
      <c r="AI8392" s="182" t="s">
        <v>17042</v>
      </c>
    </row>
    <row r="8393" spans="25:35" x14ac:dyDescent="0.4">
      <c r="Y8393" s="182" t="s">
        <v>13801</v>
      </c>
      <c r="Z8393" s="182">
        <v>1970</v>
      </c>
      <c r="AA8393" s="182">
        <v>4925.68</v>
      </c>
      <c r="AB8393" s="182">
        <v>215</v>
      </c>
      <c r="AC8393" s="182">
        <v>5</v>
      </c>
      <c r="AD8393" s="182">
        <v>4925.68</v>
      </c>
      <c r="AF8393" s="182" t="s">
        <v>13794</v>
      </c>
      <c r="AG8393" s="182" t="s">
        <v>17312</v>
      </c>
      <c r="AH8393" s="182" t="s">
        <v>2993</v>
      </c>
      <c r="AI8393" s="182" t="s">
        <v>17040</v>
      </c>
    </row>
    <row r="8394" spans="25:35" x14ac:dyDescent="0.4">
      <c r="Y8394" s="182" t="s">
        <v>13803</v>
      </c>
      <c r="Z8394" s="182">
        <v>1969</v>
      </c>
      <c r="AA8394" s="182">
        <v>4346.2</v>
      </c>
      <c r="AB8394" s="182">
        <v>143</v>
      </c>
      <c r="AC8394" s="182">
        <v>5</v>
      </c>
      <c r="AD8394" s="182">
        <v>3361.4</v>
      </c>
      <c r="AF8394" s="182" t="s">
        <v>13795</v>
      </c>
      <c r="AG8394" s="182" t="s">
        <v>17312</v>
      </c>
      <c r="AH8394" s="182" t="s">
        <v>17694</v>
      </c>
      <c r="AI8394" s="182" t="s">
        <v>17314</v>
      </c>
    </row>
    <row r="8395" spans="25:35" x14ac:dyDescent="0.4">
      <c r="Y8395" s="182" t="s">
        <v>13804</v>
      </c>
      <c r="Z8395" s="182">
        <v>1972</v>
      </c>
      <c r="AA8395" s="182">
        <v>4318.1000000000004</v>
      </c>
      <c r="AB8395" s="182">
        <v>157</v>
      </c>
      <c r="AC8395" s="182">
        <v>5</v>
      </c>
      <c r="AD8395" s="182">
        <v>3358.3</v>
      </c>
      <c r="AF8395" s="182" t="s">
        <v>13796</v>
      </c>
      <c r="AG8395" s="182" t="s">
        <v>17312</v>
      </c>
      <c r="AH8395" s="182" t="s">
        <v>2993</v>
      </c>
      <c r="AI8395" s="182" t="s">
        <v>17042</v>
      </c>
    </row>
    <row r="8396" spans="25:35" x14ac:dyDescent="0.4">
      <c r="Y8396" s="182" t="s">
        <v>13805</v>
      </c>
      <c r="Z8396" s="182">
        <v>1972</v>
      </c>
      <c r="AA8396" s="182">
        <v>5842.4</v>
      </c>
      <c r="AB8396" s="182">
        <v>225</v>
      </c>
      <c r="AC8396" s="182">
        <v>5</v>
      </c>
      <c r="AD8396" s="182">
        <v>4505.1000000000004</v>
      </c>
      <c r="AF8396" s="182" t="s">
        <v>13797</v>
      </c>
      <c r="AG8396" s="182" t="s">
        <v>17312</v>
      </c>
      <c r="AH8396" s="182" t="s">
        <v>17684</v>
      </c>
      <c r="AI8396" s="182" t="s">
        <v>17040</v>
      </c>
    </row>
    <row r="8397" spans="25:35" x14ac:dyDescent="0.4">
      <c r="Y8397" s="182" t="s">
        <v>13806</v>
      </c>
      <c r="Z8397" s="182">
        <v>1970</v>
      </c>
      <c r="AA8397" s="182">
        <v>6315.97</v>
      </c>
      <c r="AB8397" s="182">
        <v>200</v>
      </c>
      <c r="AC8397" s="182">
        <v>5</v>
      </c>
      <c r="AD8397" s="182">
        <v>4966.17</v>
      </c>
      <c r="AF8397" s="182" t="s">
        <v>13798</v>
      </c>
      <c r="AG8397" s="182" t="s">
        <v>17312</v>
      </c>
      <c r="AH8397" s="182" t="s">
        <v>2993</v>
      </c>
      <c r="AI8397" s="182" t="s">
        <v>17320</v>
      </c>
    </row>
    <row r="8398" spans="25:35" x14ac:dyDescent="0.4">
      <c r="Y8398" s="182" t="s">
        <v>13807</v>
      </c>
      <c r="Z8398" s="182">
        <v>1971</v>
      </c>
      <c r="AA8398" s="182">
        <v>4341.2</v>
      </c>
      <c r="AB8398" s="182">
        <v>167</v>
      </c>
      <c r="AC8398" s="182">
        <v>5</v>
      </c>
      <c r="AD8398" s="182">
        <v>3356.8</v>
      </c>
      <c r="AF8398" s="182" t="s">
        <v>13799</v>
      </c>
      <c r="AG8398" s="182" t="s">
        <v>17312</v>
      </c>
      <c r="AH8398" s="182" t="s">
        <v>2993</v>
      </c>
      <c r="AI8398" s="182" t="s">
        <v>17322</v>
      </c>
    </row>
    <row r="8399" spans="25:35" x14ac:dyDescent="0.4">
      <c r="Y8399" s="182" t="s">
        <v>13808</v>
      </c>
      <c r="Z8399" s="182">
        <v>1974</v>
      </c>
      <c r="AA8399" s="182">
        <v>5896.3</v>
      </c>
      <c r="AB8399" s="182">
        <v>192</v>
      </c>
      <c r="AC8399" s="182">
        <v>5</v>
      </c>
      <c r="AD8399" s="182">
        <v>4495.2</v>
      </c>
      <c r="AF8399" s="182" t="s">
        <v>13800</v>
      </c>
      <c r="AG8399" s="182" t="s">
        <v>17312</v>
      </c>
      <c r="AH8399" s="182" t="s">
        <v>17684</v>
      </c>
      <c r="AI8399" s="182" t="s">
        <v>17320</v>
      </c>
    </row>
    <row r="8400" spans="25:35" x14ac:dyDescent="0.4">
      <c r="Y8400" s="182" t="s">
        <v>13809</v>
      </c>
      <c r="Z8400" s="182">
        <v>1971</v>
      </c>
      <c r="AA8400" s="182">
        <v>5853.9</v>
      </c>
      <c r="AB8400" s="182">
        <v>260</v>
      </c>
      <c r="AC8400" s="182">
        <v>5</v>
      </c>
      <c r="AD8400" s="182">
        <v>4507.25</v>
      </c>
      <c r="AF8400" s="182" t="s">
        <v>2422</v>
      </c>
      <c r="AG8400" s="182" t="s">
        <v>17312</v>
      </c>
      <c r="AH8400" s="182" t="s">
        <v>17695</v>
      </c>
      <c r="AI8400" s="182" t="s">
        <v>17320</v>
      </c>
    </row>
    <row r="8401" spans="25:35" x14ac:dyDescent="0.4">
      <c r="Y8401" s="182" t="s">
        <v>13810</v>
      </c>
      <c r="Z8401" s="182">
        <v>1986</v>
      </c>
      <c r="AA8401" s="182">
        <v>4711.3999999999996</v>
      </c>
      <c r="AB8401" s="182">
        <v>180</v>
      </c>
      <c r="AC8401" s="182">
        <v>9</v>
      </c>
      <c r="AD8401" s="182">
        <v>3795.7</v>
      </c>
      <c r="AF8401" s="182" t="s">
        <v>13801</v>
      </c>
      <c r="AG8401" s="182" t="s">
        <v>17312</v>
      </c>
      <c r="AH8401" s="182" t="s">
        <v>2993</v>
      </c>
      <c r="AI8401" s="182" t="s">
        <v>17320</v>
      </c>
    </row>
    <row r="8402" spans="25:35" x14ac:dyDescent="0.4">
      <c r="Y8402" s="182" t="s">
        <v>13811</v>
      </c>
      <c r="Z8402" s="182">
        <v>1985</v>
      </c>
      <c r="AA8402" s="182">
        <v>4736.8</v>
      </c>
      <c r="AB8402" s="182">
        <v>176</v>
      </c>
      <c r="AC8402" s="182">
        <v>9</v>
      </c>
      <c r="AD8402" s="182">
        <v>3747.4</v>
      </c>
      <c r="AF8402" s="182" t="s">
        <v>13803</v>
      </c>
      <c r="AG8402" s="182" t="s">
        <v>17312</v>
      </c>
      <c r="AH8402" s="182" t="s">
        <v>2993</v>
      </c>
      <c r="AI8402" s="182" t="s">
        <v>17315</v>
      </c>
    </row>
    <row r="8403" spans="25:35" x14ac:dyDescent="0.4">
      <c r="Y8403" s="182" t="s">
        <v>13813</v>
      </c>
      <c r="Z8403" s="182">
        <v>1984</v>
      </c>
      <c r="AA8403" s="182">
        <v>4843.5</v>
      </c>
      <c r="AB8403" s="182">
        <v>165</v>
      </c>
      <c r="AC8403" s="182">
        <v>9</v>
      </c>
      <c r="AD8403" s="182">
        <v>3835.2</v>
      </c>
      <c r="AF8403" s="182" t="s">
        <v>13804</v>
      </c>
      <c r="AG8403" s="182" t="s">
        <v>17312</v>
      </c>
      <c r="AH8403" s="182" t="s">
        <v>2993</v>
      </c>
      <c r="AI8403" s="182" t="s">
        <v>17315</v>
      </c>
    </row>
    <row r="8404" spans="25:35" x14ac:dyDescent="0.4">
      <c r="Y8404" s="182" t="s">
        <v>13819</v>
      </c>
      <c r="Z8404" s="182">
        <v>1957</v>
      </c>
      <c r="AA8404" s="182">
        <v>1500</v>
      </c>
      <c r="AB8404" s="182">
        <v>31</v>
      </c>
      <c r="AC8404" s="182">
        <v>2</v>
      </c>
      <c r="AD8404" s="182">
        <v>402.2</v>
      </c>
      <c r="AF8404" s="182" t="s">
        <v>13805</v>
      </c>
      <c r="AG8404" s="182" t="s">
        <v>17312</v>
      </c>
      <c r="AH8404" s="182" t="s">
        <v>2993</v>
      </c>
      <c r="AI8404" s="182" t="s">
        <v>17320</v>
      </c>
    </row>
    <row r="8405" spans="25:35" x14ac:dyDescent="0.4">
      <c r="Y8405" s="182" t="s">
        <v>13814</v>
      </c>
      <c r="Z8405" s="182">
        <v>1988</v>
      </c>
      <c r="AA8405" s="182">
        <v>1968.4</v>
      </c>
      <c r="AB8405" s="182">
        <v>93</v>
      </c>
      <c r="AC8405" s="182">
        <v>4</v>
      </c>
      <c r="AD8405" s="182">
        <v>1756.7</v>
      </c>
      <c r="AF8405" s="182" t="s">
        <v>13806</v>
      </c>
      <c r="AG8405" s="182" t="s">
        <v>17312</v>
      </c>
      <c r="AH8405" s="182" t="s">
        <v>17696</v>
      </c>
      <c r="AI8405" s="182" t="s">
        <v>17320</v>
      </c>
    </row>
    <row r="8406" spans="25:35" x14ac:dyDescent="0.4">
      <c r="Y8406" s="182" t="s">
        <v>13815</v>
      </c>
      <c r="Z8406" s="182">
        <v>1988</v>
      </c>
      <c r="AA8406" s="182">
        <v>2009.1</v>
      </c>
      <c r="AB8406" s="182">
        <v>83</v>
      </c>
      <c r="AC8406" s="182">
        <v>4</v>
      </c>
      <c r="AD8406" s="182">
        <v>1790.2</v>
      </c>
      <c r="AF8406" s="182" t="s">
        <v>13807</v>
      </c>
      <c r="AG8406" s="182" t="s">
        <v>17312</v>
      </c>
      <c r="AH8406" s="182" t="s">
        <v>2993</v>
      </c>
      <c r="AI8406" s="182" t="s">
        <v>17315</v>
      </c>
    </row>
    <row r="8407" spans="25:35" x14ac:dyDescent="0.4">
      <c r="Y8407" s="182" t="s">
        <v>13816</v>
      </c>
      <c r="Z8407" s="182">
        <v>1988</v>
      </c>
      <c r="AA8407" s="182">
        <v>1948.03</v>
      </c>
      <c r="AB8407" s="182">
        <v>102</v>
      </c>
      <c r="AC8407" s="182">
        <v>4</v>
      </c>
      <c r="AD8407" s="182">
        <v>1752.4</v>
      </c>
      <c r="AF8407" s="182" t="s">
        <v>13808</v>
      </c>
      <c r="AG8407" s="182" t="s">
        <v>17312</v>
      </c>
      <c r="AH8407" s="182" t="s">
        <v>17697</v>
      </c>
      <c r="AI8407" s="182" t="s">
        <v>17320</v>
      </c>
    </row>
    <row r="8408" spans="25:35" x14ac:dyDescent="0.4">
      <c r="Y8408" s="182" t="s">
        <v>13817</v>
      </c>
      <c r="Z8408" s="182">
        <v>1988</v>
      </c>
      <c r="AA8408" s="182">
        <v>1966.7</v>
      </c>
      <c r="AB8408" s="182">
        <v>90</v>
      </c>
      <c r="AC8408" s="182">
        <v>4</v>
      </c>
      <c r="AD8408" s="182">
        <v>1758.5</v>
      </c>
      <c r="AF8408" s="182" t="s">
        <v>13809</v>
      </c>
      <c r="AG8408" s="182" t="s">
        <v>17312</v>
      </c>
      <c r="AH8408" s="182" t="s">
        <v>2993</v>
      </c>
      <c r="AI8408" s="182" t="s">
        <v>17320</v>
      </c>
    </row>
    <row r="8409" spans="25:35" x14ac:dyDescent="0.4">
      <c r="Y8409" s="182" t="s">
        <v>13820</v>
      </c>
      <c r="Z8409" s="182">
        <v>1983</v>
      </c>
      <c r="AA8409" s="182">
        <v>6451.8</v>
      </c>
      <c r="AB8409" s="182">
        <v>237</v>
      </c>
      <c r="AC8409" s="182">
        <v>5</v>
      </c>
      <c r="AD8409" s="182">
        <v>4890.2</v>
      </c>
      <c r="AF8409" s="182" t="s">
        <v>13810</v>
      </c>
      <c r="AG8409" s="182" t="s">
        <v>17319</v>
      </c>
      <c r="AH8409" s="182" t="s">
        <v>17698</v>
      </c>
      <c r="AI8409" s="182" t="s">
        <v>17042</v>
      </c>
    </row>
    <row r="8410" spans="25:35" x14ac:dyDescent="0.4">
      <c r="Y8410" s="182" t="s">
        <v>13821</v>
      </c>
      <c r="Z8410" s="182">
        <v>2001</v>
      </c>
      <c r="AA8410" s="182">
        <v>8486.2999999999993</v>
      </c>
      <c r="AB8410" s="182">
        <v>180</v>
      </c>
      <c r="AC8410" s="182">
        <v>5</v>
      </c>
      <c r="AD8410" s="182">
        <v>5007.2</v>
      </c>
      <c r="AF8410" s="182" t="s">
        <v>13811</v>
      </c>
      <c r="AG8410" s="182" t="s">
        <v>17319</v>
      </c>
      <c r="AH8410" s="182" t="s">
        <v>2993</v>
      </c>
      <c r="AI8410" s="182" t="s">
        <v>17042</v>
      </c>
    </row>
    <row r="8411" spans="25:35" x14ac:dyDescent="0.4">
      <c r="Y8411" s="182" t="s">
        <v>2423</v>
      </c>
      <c r="Z8411" s="182">
        <v>1941</v>
      </c>
      <c r="AA8411" s="182">
        <v>745.5</v>
      </c>
      <c r="AB8411" s="182">
        <v>23</v>
      </c>
      <c r="AC8411" s="182">
        <v>2</v>
      </c>
      <c r="AD8411" s="182">
        <v>672.4</v>
      </c>
      <c r="AF8411" s="182" t="s">
        <v>13813</v>
      </c>
      <c r="AG8411" s="182" t="s">
        <v>17319</v>
      </c>
      <c r="AH8411" s="182" t="s">
        <v>17699</v>
      </c>
      <c r="AI8411" s="182" t="s">
        <v>17042</v>
      </c>
    </row>
    <row r="8412" spans="25:35" x14ac:dyDescent="0.4">
      <c r="Y8412" s="182" t="s">
        <v>2424</v>
      </c>
      <c r="Z8412" s="182">
        <v>1957</v>
      </c>
      <c r="AA8412" s="182">
        <v>705.7</v>
      </c>
      <c r="AB8412" s="182">
        <v>18</v>
      </c>
      <c r="AC8412" s="182">
        <v>2</v>
      </c>
      <c r="AD8412" s="182">
        <v>645.1</v>
      </c>
      <c r="AF8412" s="182" t="s">
        <v>13814</v>
      </c>
      <c r="AG8412" s="182" t="s">
        <v>17312</v>
      </c>
      <c r="AH8412" s="182" t="s">
        <v>2993</v>
      </c>
      <c r="AI8412" s="182" t="s">
        <v>17040</v>
      </c>
    </row>
    <row r="8413" spans="25:35" x14ac:dyDescent="0.4">
      <c r="Y8413" s="182" t="s">
        <v>13824</v>
      </c>
      <c r="Z8413" s="182">
        <v>1983</v>
      </c>
      <c r="AA8413" s="182">
        <v>7760.3</v>
      </c>
      <c r="AB8413" s="182">
        <v>241</v>
      </c>
      <c r="AC8413" s="182">
        <v>5</v>
      </c>
      <c r="AD8413" s="182">
        <v>7760.3</v>
      </c>
      <c r="AF8413" s="182" t="s">
        <v>13815</v>
      </c>
      <c r="AG8413" s="182" t="s">
        <v>17312</v>
      </c>
      <c r="AH8413" s="182" t="s">
        <v>2993</v>
      </c>
      <c r="AI8413" s="182" t="s">
        <v>17040</v>
      </c>
    </row>
    <row r="8414" spans="25:35" x14ac:dyDescent="0.4">
      <c r="Y8414" s="182" t="s">
        <v>2425</v>
      </c>
      <c r="Z8414" s="182">
        <v>1958</v>
      </c>
      <c r="AA8414" s="182">
        <v>5856.4</v>
      </c>
      <c r="AB8414" s="182">
        <v>86</v>
      </c>
      <c r="AC8414" s="182">
        <v>4</v>
      </c>
      <c r="AD8414" s="182">
        <v>3235.1</v>
      </c>
      <c r="AF8414" s="182" t="s">
        <v>13816</v>
      </c>
      <c r="AG8414" s="182" t="s">
        <v>17312</v>
      </c>
      <c r="AH8414" s="182" t="s">
        <v>2993</v>
      </c>
      <c r="AI8414" s="182" t="s">
        <v>17040</v>
      </c>
    </row>
    <row r="8415" spans="25:35" x14ac:dyDescent="0.4">
      <c r="Y8415" s="182" t="s">
        <v>210</v>
      </c>
      <c r="Z8415" s="182">
        <v>1970</v>
      </c>
      <c r="AA8415" s="182">
        <v>5613.15</v>
      </c>
      <c r="AB8415" s="182">
        <v>129</v>
      </c>
      <c r="AC8415" s="182">
        <v>5</v>
      </c>
      <c r="AD8415" s="182">
        <v>3516.33</v>
      </c>
      <c r="AF8415" s="182" t="s">
        <v>13817</v>
      </c>
      <c r="AG8415" s="182" t="s">
        <v>17312</v>
      </c>
      <c r="AH8415" s="182" t="s">
        <v>2993</v>
      </c>
      <c r="AI8415" s="182" t="s">
        <v>17040</v>
      </c>
    </row>
    <row r="8416" spans="25:35" x14ac:dyDescent="0.4">
      <c r="Y8416" s="182" t="s">
        <v>13828</v>
      </c>
      <c r="Z8416" s="182">
        <v>1968</v>
      </c>
      <c r="AA8416" s="182">
        <v>5535.94</v>
      </c>
      <c r="AB8416" s="182">
        <v>174</v>
      </c>
      <c r="AC8416" s="182">
        <v>5</v>
      </c>
      <c r="AD8416" s="182">
        <v>3374.3</v>
      </c>
      <c r="AF8416" s="182" t="s">
        <v>13819</v>
      </c>
      <c r="AG8416" s="182" t="s">
        <v>17312</v>
      </c>
      <c r="AH8416" s="182" t="s">
        <v>17348</v>
      </c>
      <c r="AI8416" s="182" t="s">
        <v>17042</v>
      </c>
    </row>
    <row r="8417" spans="25:35" x14ac:dyDescent="0.4">
      <c r="Y8417" s="182" t="s">
        <v>13829</v>
      </c>
      <c r="Z8417" s="182">
        <v>1930</v>
      </c>
      <c r="AA8417" s="182">
        <v>772.21</v>
      </c>
      <c r="AB8417" s="182">
        <v>22</v>
      </c>
      <c r="AC8417" s="182">
        <v>3</v>
      </c>
      <c r="AD8417" s="182">
        <v>693.05</v>
      </c>
      <c r="AF8417" s="182" t="s">
        <v>13820</v>
      </c>
      <c r="AG8417" s="182" t="s">
        <v>17312</v>
      </c>
      <c r="AH8417" s="182" t="s">
        <v>17684</v>
      </c>
      <c r="AI8417" s="182" t="s">
        <v>17314</v>
      </c>
    </row>
    <row r="8418" spans="25:35" x14ac:dyDescent="0.4">
      <c r="Y8418" s="182" t="s">
        <v>13830</v>
      </c>
      <c r="Z8418" s="182">
        <v>1930</v>
      </c>
      <c r="AA8418" s="182">
        <v>697.68</v>
      </c>
      <c r="AB8418" s="182">
        <v>34</v>
      </c>
      <c r="AC8418" s="182">
        <v>3</v>
      </c>
      <c r="AD8418" s="182">
        <v>697.68</v>
      </c>
      <c r="AF8418" s="182" t="s">
        <v>13821</v>
      </c>
      <c r="AG8418" s="182" t="s">
        <v>2993</v>
      </c>
      <c r="AH8418" s="182" t="s">
        <v>2993</v>
      </c>
      <c r="AI8418" s="182" t="s">
        <v>17320</v>
      </c>
    </row>
    <row r="8419" spans="25:35" x14ac:dyDescent="0.4">
      <c r="Y8419" s="182" t="s">
        <v>2426</v>
      </c>
      <c r="Z8419" s="182">
        <v>1875</v>
      </c>
      <c r="AA8419" s="182">
        <v>450</v>
      </c>
      <c r="AB8419" s="182">
        <v>23</v>
      </c>
      <c r="AC8419" s="182">
        <v>2</v>
      </c>
      <c r="AD8419" s="182">
        <v>385.17</v>
      </c>
      <c r="AF8419" s="182" t="s">
        <v>2423</v>
      </c>
      <c r="AG8419" s="182" t="s">
        <v>17312</v>
      </c>
      <c r="AH8419" s="182" t="s">
        <v>2993</v>
      </c>
      <c r="AI8419" s="182" t="s">
        <v>17042</v>
      </c>
    </row>
    <row r="8420" spans="25:35" x14ac:dyDescent="0.4">
      <c r="Y8420" s="182" t="s">
        <v>13831</v>
      </c>
      <c r="Z8420" s="182">
        <v>1973</v>
      </c>
      <c r="AA8420" s="182">
        <v>5927.8</v>
      </c>
      <c r="AB8420" s="182">
        <v>193</v>
      </c>
      <c r="AC8420" s="182">
        <v>5</v>
      </c>
      <c r="AD8420" s="182">
        <v>4442</v>
      </c>
      <c r="AF8420" s="182" t="s">
        <v>2424</v>
      </c>
      <c r="AG8420" s="182" t="s">
        <v>17312</v>
      </c>
      <c r="AH8420" s="182" t="s">
        <v>17700</v>
      </c>
      <c r="AI8420" s="182" t="s">
        <v>17042</v>
      </c>
    </row>
    <row r="8421" spans="25:35" x14ac:dyDescent="0.4">
      <c r="Y8421" s="182" t="s">
        <v>13833</v>
      </c>
      <c r="Z8421" s="182">
        <v>1978</v>
      </c>
      <c r="AA8421" s="182">
        <v>7978.2</v>
      </c>
      <c r="AB8421" s="182">
        <v>205</v>
      </c>
      <c r="AC8421" s="182">
        <v>5</v>
      </c>
      <c r="AD8421" s="182">
        <v>5621</v>
      </c>
      <c r="AF8421" s="182" t="s">
        <v>13824</v>
      </c>
      <c r="AG8421" s="182" t="s">
        <v>17312</v>
      </c>
      <c r="AH8421" s="182" t="s">
        <v>2993</v>
      </c>
      <c r="AI8421" s="182" t="s">
        <v>17314</v>
      </c>
    </row>
    <row r="8422" spans="25:35" x14ac:dyDescent="0.4">
      <c r="Y8422" s="182" t="s">
        <v>13835</v>
      </c>
      <c r="Z8422" s="182">
        <v>1890</v>
      </c>
      <c r="AA8422" s="182">
        <v>307.3</v>
      </c>
      <c r="AB8422" s="182">
        <v>15</v>
      </c>
      <c r="AC8422" s="182">
        <v>2</v>
      </c>
      <c r="AD8422" s="182">
        <v>307.3</v>
      </c>
      <c r="AF8422" s="182" t="s">
        <v>13825</v>
      </c>
      <c r="AG8422" s="182" t="s">
        <v>2993</v>
      </c>
      <c r="AH8422" s="182" t="s">
        <v>2993</v>
      </c>
      <c r="AI8422" s="182" t="s">
        <v>17315</v>
      </c>
    </row>
    <row r="8423" spans="25:35" x14ac:dyDescent="0.4">
      <c r="Y8423" s="182" t="s">
        <v>13837</v>
      </c>
      <c r="Z8423" s="182">
        <v>1984</v>
      </c>
      <c r="AA8423" s="182">
        <v>4622.3999999999996</v>
      </c>
      <c r="AB8423" s="182">
        <v>136</v>
      </c>
      <c r="AC8423" s="182">
        <v>9</v>
      </c>
      <c r="AD8423" s="182">
        <v>3290.2</v>
      </c>
      <c r="AF8423" s="182" t="s">
        <v>2425</v>
      </c>
      <c r="AG8423" s="182" t="s">
        <v>17312</v>
      </c>
      <c r="AH8423" s="182" t="s">
        <v>2993</v>
      </c>
      <c r="AI8423" s="182" t="s">
        <v>17315</v>
      </c>
    </row>
    <row r="8424" spans="25:35" x14ac:dyDescent="0.4">
      <c r="Y8424" s="182" t="s">
        <v>13838</v>
      </c>
      <c r="Z8424" s="182">
        <v>1975</v>
      </c>
      <c r="AA8424" s="182">
        <v>5628.7</v>
      </c>
      <c r="AB8424" s="182">
        <v>170</v>
      </c>
      <c r="AC8424" s="182">
        <v>5</v>
      </c>
      <c r="AD8424" s="182">
        <v>5213.6000000000004</v>
      </c>
      <c r="AF8424" s="182" t="s">
        <v>210</v>
      </c>
      <c r="AG8424" s="182" t="s">
        <v>17312</v>
      </c>
      <c r="AH8424" s="182" t="s">
        <v>2993</v>
      </c>
      <c r="AI8424" s="182" t="s">
        <v>17331</v>
      </c>
    </row>
    <row r="8425" spans="25:35" x14ac:dyDescent="0.4">
      <c r="Y8425" s="182" t="s">
        <v>13840</v>
      </c>
      <c r="Z8425" s="182">
        <v>1973</v>
      </c>
      <c r="AA8425" s="182">
        <v>5586</v>
      </c>
      <c r="AB8425" s="182">
        <v>189</v>
      </c>
      <c r="AC8425" s="182">
        <v>5</v>
      </c>
      <c r="AD8425" s="182">
        <v>5155.7</v>
      </c>
      <c r="AF8425" s="182" t="s">
        <v>13828</v>
      </c>
      <c r="AG8425" s="182" t="s">
        <v>17312</v>
      </c>
      <c r="AH8425" s="182" t="s">
        <v>2993</v>
      </c>
      <c r="AI8425" s="182" t="s">
        <v>17315</v>
      </c>
    </row>
    <row r="8426" spans="25:35" x14ac:dyDescent="0.4">
      <c r="Y8426" s="182" t="s">
        <v>13841</v>
      </c>
      <c r="Z8426" s="182">
        <v>1976</v>
      </c>
      <c r="AA8426" s="182">
        <v>5913.7</v>
      </c>
      <c r="AB8426" s="182">
        <v>165</v>
      </c>
      <c r="AC8426" s="182">
        <v>5</v>
      </c>
      <c r="AD8426" s="182">
        <v>5913.7</v>
      </c>
      <c r="AF8426" s="182" t="s">
        <v>13829</v>
      </c>
      <c r="AG8426" s="182" t="s">
        <v>17312</v>
      </c>
      <c r="AH8426" s="182" t="s">
        <v>2993</v>
      </c>
      <c r="AI8426" s="182" t="s">
        <v>17042</v>
      </c>
    </row>
    <row r="8427" spans="25:35" x14ac:dyDescent="0.4">
      <c r="Y8427" s="182" t="s">
        <v>13843</v>
      </c>
      <c r="Z8427" s="182">
        <v>1974</v>
      </c>
      <c r="AA8427" s="182">
        <v>3647.3</v>
      </c>
      <c r="AB8427" s="182">
        <v>113</v>
      </c>
      <c r="AC8427" s="182">
        <v>5</v>
      </c>
      <c r="AD8427" s="182">
        <v>4238.7999999999993</v>
      </c>
      <c r="AF8427" s="182" t="s">
        <v>13830</v>
      </c>
      <c r="AG8427" s="182" t="s">
        <v>17312</v>
      </c>
      <c r="AH8427" s="182" t="s">
        <v>2993</v>
      </c>
      <c r="AI8427" s="182" t="s">
        <v>17042</v>
      </c>
    </row>
    <row r="8428" spans="25:35" x14ac:dyDescent="0.4">
      <c r="Y8428" s="182" t="s">
        <v>13844</v>
      </c>
      <c r="Z8428" s="182">
        <v>1954</v>
      </c>
      <c r="AA8428" s="182">
        <v>2341.1</v>
      </c>
      <c r="AB8428" s="182">
        <v>62</v>
      </c>
      <c r="AC8428" s="182">
        <v>3</v>
      </c>
      <c r="AD8428" s="182">
        <v>2191.1</v>
      </c>
      <c r="AF8428" s="182" t="s">
        <v>2426</v>
      </c>
      <c r="AG8428" s="182" t="s">
        <v>17312</v>
      </c>
      <c r="AH8428" s="182" t="s">
        <v>2993</v>
      </c>
      <c r="AI8428" s="182" t="s">
        <v>17042</v>
      </c>
    </row>
    <row r="8429" spans="25:35" x14ac:dyDescent="0.4">
      <c r="Y8429" s="182" t="s">
        <v>2427</v>
      </c>
      <c r="Z8429" s="182">
        <v>1962</v>
      </c>
      <c r="AA8429" s="182">
        <v>1318.05</v>
      </c>
      <c r="AB8429" s="182">
        <v>43</v>
      </c>
      <c r="AC8429" s="182">
        <v>4</v>
      </c>
      <c r="AD8429" s="182">
        <v>1220.17</v>
      </c>
      <c r="AF8429" s="182" t="s">
        <v>13831</v>
      </c>
      <c r="AG8429" s="182" t="s">
        <v>17312</v>
      </c>
      <c r="AH8429" s="182" t="s">
        <v>2993</v>
      </c>
      <c r="AI8429" s="182" t="s">
        <v>17320</v>
      </c>
    </row>
    <row r="8430" spans="25:35" x14ac:dyDescent="0.4">
      <c r="Y8430" s="182" t="s">
        <v>13846</v>
      </c>
      <c r="Z8430" s="182">
        <v>1972</v>
      </c>
      <c r="AA8430" s="182">
        <v>5648.15</v>
      </c>
      <c r="AB8430" s="182">
        <v>236</v>
      </c>
      <c r="AC8430" s="182">
        <v>5</v>
      </c>
      <c r="AD8430" s="182">
        <v>5240.76</v>
      </c>
      <c r="AF8430" s="182" t="s">
        <v>13833</v>
      </c>
      <c r="AG8430" s="182" t="s">
        <v>17312</v>
      </c>
      <c r="AH8430" s="182" t="s">
        <v>2993</v>
      </c>
      <c r="AI8430" s="182" t="s">
        <v>17320</v>
      </c>
    </row>
    <row r="8431" spans="25:35" x14ac:dyDescent="0.4">
      <c r="Y8431" s="182" t="s">
        <v>13847</v>
      </c>
      <c r="Z8431" s="182">
        <v>1959</v>
      </c>
      <c r="AA8431" s="182">
        <v>2286.6999999999998</v>
      </c>
      <c r="AB8431" s="182">
        <v>73</v>
      </c>
      <c r="AC8431" s="182">
        <v>4</v>
      </c>
      <c r="AD8431" s="182">
        <v>2040.7</v>
      </c>
      <c r="AF8431" s="182" t="s">
        <v>13835</v>
      </c>
      <c r="AG8431" s="182" t="s">
        <v>17327</v>
      </c>
      <c r="AH8431" s="182" t="s">
        <v>2993</v>
      </c>
      <c r="AI8431" s="182" t="s">
        <v>17040</v>
      </c>
    </row>
    <row r="8432" spans="25:35" x14ac:dyDescent="0.4">
      <c r="Y8432" s="182" t="s">
        <v>13849</v>
      </c>
      <c r="Z8432" s="182">
        <v>1962</v>
      </c>
      <c r="AA8432" s="182">
        <v>2720.4</v>
      </c>
      <c r="AB8432" s="182">
        <v>78</v>
      </c>
      <c r="AC8432" s="182">
        <v>4</v>
      </c>
      <c r="AD8432" s="182">
        <v>1190</v>
      </c>
      <c r="AF8432" s="182" t="s">
        <v>13837</v>
      </c>
      <c r="AG8432" s="182" t="s">
        <v>17312</v>
      </c>
      <c r="AH8432" s="182" t="s">
        <v>2993</v>
      </c>
      <c r="AI8432" s="182" t="s">
        <v>17040</v>
      </c>
    </row>
    <row r="8433" spans="25:35" x14ac:dyDescent="0.4">
      <c r="Y8433" s="182" t="s">
        <v>13850</v>
      </c>
      <c r="Z8433" s="182">
        <v>1950</v>
      </c>
      <c r="AA8433" s="182">
        <v>810.5</v>
      </c>
      <c r="AB8433" s="182">
        <v>28</v>
      </c>
      <c r="AC8433" s="182">
        <v>2</v>
      </c>
      <c r="AD8433" s="182">
        <v>756.1</v>
      </c>
      <c r="AF8433" s="182" t="s">
        <v>13838</v>
      </c>
      <c r="AG8433" s="182" t="s">
        <v>17312</v>
      </c>
      <c r="AH8433" s="182" t="s">
        <v>2993</v>
      </c>
      <c r="AI8433" s="182" t="s">
        <v>17320</v>
      </c>
    </row>
    <row r="8434" spans="25:35" x14ac:dyDescent="0.4">
      <c r="Y8434" s="182" t="s">
        <v>13852</v>
      </c>
      <c r="Z8434" s="182">
        <v>1968</v>
      </c>
      <c r="AA8434" s="182">
        <v>5817.61</v>
      </c>
      <c r="AB8434" s="182">
        <v>260</v>
      </c>
      <c r="AC8434" s="182">
        <v>5</v>
      </c>
      <c r="AD8434" s="182">
        <v>4518.08</v>
      </c>
      <c r="AF8434" s="182" t="s">
        <v>13840</v>
      </c>
      <c r="AG8434" s="182" t="s">
        <v>17312</v>
      </c>
      <c r="AH8434" s="182" t="s">
        <v>2993</v>
      </c>
      <c r="AI8434" s="182" t="s">
        <v>17320</v>
      </c>
    </row>
    <row r="8435" spans="25:35" x14ac:dyDescent="0.4">
      <c r="Y8435" s="182" t="s">
        <v>13853</v>
      </c>
      <c r="Z8435" s="182">
        <v>1974</v>
      </c>
      <c r="AA8435" s="182">
        <v>2633.1</v>
      </c>
      <c r="AB8435" s="182">
        <v>93</v>
      </c>
      <c r="AC8435" s="182">
        <v>9</v>
      </c>
      <c r="AD8435" s="182">
        <v>2332.9</v>
      </c>
      <c r="AF8435" s="182" t="s">
        <v>13841</v>
      </c>
      <c r="AG8435" s="182" t="s">
        <v>17312</v>
      </c>
      <c r="AH8435" s="182" t="s">
        <v>2993</v>
      </c>
      <c r="AI8435" s="182" t="s">
        <v>17320</v>
      </c>
    </row>
    <row r="8436" spans="25:35" x14ac:dyDescent="0.4">
      <c r="Y8436" s="182" t="s">
        <v>13854</v>
      </c>
      <c r="Z8436" s="182">
        <v>1970</v>
      </c>
      <c r="AA8436" s="182">
        <v>3113.4</v>
      </c>
      <c r="AB8436" s="182">
        <v>181</v>
      </c>
      <c r="AC8436" s="182">
        <v>5</v>
      </c>
      <c r="AD8436" s="182">
        <v>2237.3000000000002</v>
      </c>
      <c r="AF8436" s="182" t="s">
        <v>13843</v>
      </c>
      <c r="AG8436" s="182" t="s">
        <v>17312</v>
      </c>
      <c r="AH8436" s="182" t="s">
        <v>2993</v>
      </c>
      <c r="AI8436" s="182" t="s">
        <v>17315</v>
      </c>
    </row>
    <row r="8437" spans="25:35" x14ac:dyDescent="0.4">
      <c r="Y8437" s="182" t="s">
        <v>13857</v>
      </c>
      <c r="Z8437" s="182">
        <v>1986</v>
      </c>
      <c r="AA8437" s="182">
        <v>5162.2</v>
      </c>
      <c r="AB8437" s="182">
        <v>208</v>
      </c>
      <c r="AC8437" s="182">
        <v>5</v>
      </c>
      <c r="AD8437" s="182">
        <v>4648.2</v>
      </c>
      <c r="AF8437" s="182" t="s">
        <v>13844</v>
      </c>
      <c r="AG8437" s="182" t="s">
        <v>17312</v>
      </c>
      <c r="AH8437" s="182" t="s">
        <v>2993</v>
      </c>
      <c r="AI8437" s="182" t="s">
        <v>17322</v>
      </c>
    </row>
    <row r="8438" spans="25:35" x14ac:dyDescent="0.4">
      <c r="Y8438" s="182" t="s">
        <v>13858</v>
      </c>
      <c r="Z8438" s="182">
        <v>1982</v>
      </c>
      <c r="AA8438" s="182">
        <v>3784</v>
      </c>
      <c r="AB8438" s="182">
        <v>122</v>
      </c>
      <c r="AC8438" s="182">
        <v>5</v>
      </c>
      <c r="AD8438" s="182">
        <v>3614.3</v>
      </c>
      <c r="AF8438" s="182" t="s">
        <v>2427</v>
      </c>
      <c r="AG8438" s="182" t="s">
        <v>17312</v>
      </c>
      <c r="AH8438" s="182" t="s">
        <v>2993</v>
      </c>
      <c r="AI8438" s="182" t="s">
        <v>17042</v>
      </c>
    </row>
    <row r="8439" spans="25:35" x14ac:dyDescent="0.4">
      <c r="Y8439" s="182" t="s">
        <v>13860</v>
      </c>
      <c r="Z8439" s="182">
        <v>1980</v>
      </c>
      <c r="AA8439" s="182">
        <v>4342.8999999999996</v>
      </c>
      <c r="AB8439" s="182">
        <v>162</v>
      </c>
      <c r="AC8439" s="182">
        <v>5</v>
      </c>
      <c r="AD8439" s="182">
        <v>4342.8999999999996</v>
      </c>
      <c r="AF8439" s="182" t="s">
        <v>13846</v>
      </c>
      <c r="AG8439" s="182" t="s">
        <v>17312</v>
      </c>
      <c r="AH8439" s="182" t="s">
        <v>2993</v>
      </c>
      <c r="AI8439" s="182" t="s">
        <v>17320</v>
      </c>
    </row>
    <row r="8440" spans="25:35" x14ac:dyDescent="0.4">
      <c r="Y8440" s="182" t="s">
        <v>13861</v>
      </c>
      <c r="Z8440" s="182">
        <v>1981</v>
      </c>
      <c r="AA8440" s="182">
        <v>7865.4</v>
      </c>
      <c r="AB8440" s="182">
        <v>352</v>
      </c>
      <c r="AC8440" s="182">
        <v>9</v>
      </c>
      <c r="AD8440" s="182">
        <v>6940.8</v>
      </c>
      <c r="AF8440" s="182" t="s">
        <v>13847</v>
      </c>
      <c r="AG8440" s="182" t="s">
        <v>17312</v>
      </c>
      <c r="AH8440" s="182" t="s">
        <v>2993</v>
      </c>
      <c r="AI8440" s="182" t="s">
        <v>17315</v>
      </c>
    </row>
    <row r="8441" spans="25:35" x14ac:dyDescent="0.4">
      <c r="Y8441" s="182" t="s">
        <v>13862</v>
      </c>
      <c r="Z8441" s="182">
        <v>1992</v>
      </c>
      <c r="AA8441" s="182">
        <v>1636</v>
      </c>
      <c r="AB8441" s="182">
        <v>52</v>
      </c>
      <c r="AC8441" s="182">
        <v>5</v>
      </c>
      <c r="AD8441" s="182">
        <v>1210.5999999999999</v>
      </c>
      <c r="AF8441" s="182" t="s">
        <v>13849</v>
      </c>
      <c r="AG8441" s="182" t="s">
        <v>2993</v>
      </c>
      <c r="AH8441" s="182" t="s">
        <v>2993</v>
      </c>
      <c r="AI8441" s="182" t="s">
        <v>17042</v>
      </c>
    </row>
    <row r="8442" spans="25:35" x14ac:dyDescent="0.4">
      <c r="Y8442" s="182" t="s">
        <v>13863</v>
      </c>
      <c r="Z8442" s="182">
        <v>1991</v>
      </c>
      <c r="AA8442" s="182">
        <v>3112</v>
      </c>
      <c r="AB8442" s="182">
        <v>134</v>
      </c>
      <c r="AC8442" s="182">
        <v>5</v>
      </c>
      <c r="AD8442" s="182">
        <v>2291.4</v>
      </c>
      <c r="AF8442" s="182" t="s">
        <v>13850</v>
      </c>
      <c r="AG8442" s="182" t="s">
        <v>17325</v>
      </c>
      <c r="AH8442" s="182" t="s">
        <v>2993</v>
      </c>
      <c r="AI8442" s="182" t="s">
        <v>17042</v>
      </c>
    </row>
    <row r="8443" spans="25:35" x14ac:dyDescent="0.4">
      <c r="Y8443" s="182" t="s">
        <v>13864</v>
      </c>
      <c r="Z8443" s="182">
        <v>1990</v>
      </c>
      <c r="AA8443" s="182">
        <v>4849.7</v>
      </c>
      <c r="AB8443" s="182">
        <v>194</v>
      </c>
      <c r="AC8443" s="182">
        <v>9</v>
      </c>
      <c r="AD8443" s="182">
        <v>3841.9</v>
      </c>
      <c r="AF8443" s="182" t="s">
        <v>13852</v>
      </c>
      <c r="AG8443" s="182" t="s">
        <v>2993</v>
      </c>
      <c r="AH8443" s="182" t="s">
        <v>2993</v>
      </c>
      <c r="AI8443" s="182" t="s">
        <v>17320</v>
      </c>
    </row>
    <row r="8444" spans="25:35" x14ac:dyDescent="0.4">
      <c r="Y8444" s="182" t="s">
        <v>13867</v>
      </c>
      <c r="Z8444" s="182">
        <v>1983</v>
      </c>
      <c r="AA8444" s="182">
        <v>3725.1</v>
      </c>
      <c r="AB8444" s="182">
        <v>127</v>
      </c>
      <c r="AC8444" s="182">
        <v>5</v>
      </c>
      <c r="AD8444" s="182">
        <v>2831.7</v>
      </c>
      <c r="AF8444" s="182" t="s">
        <v>13853</v>
      </c>
      <c r="AG8444" s="182" t="s">
        <v>17312</v>
      </c>
      <c r="AH8444" s="182" t="s">
        <v>2993</v>
      </c>
      <c r="AI8444" s="182" t="s">
        <v>17040</v>
      </c>
    </row>
    <row r="8445" spans="25:35" x14ac:dyDescent="0.4">
      <c r="Y8445" s="182" t="s">
        <v>13865</v>
      </c>
      <c r="Z8445" s="182">
        <v>1985</v>
      </c>
      <c r="AA8445" s="182">
        <v>5652.9</v>
      </c>
      <c r="AB8445" s="182">
        <v>185</v>
      </c>
      <c r="AC8445" s="182">
        <v>5</v>
      </c>
      <c r="AD8445" s="182">
        <v>4035.1</v>
      </c>
      <c r="AF8445" s="182" t="s">
        <v>13854</v>
      </c>
      <c r="AG8445" s="182" t="s">
        <v>17312</v>
      </c>
      <c r="AH8445" s="182" t="s">
        <v>2993</v>
      </c>
      <c r="AI8445" s="182" t="s">
        <v>17042</v>
      </c>
    </row>
    <row r="8446" spans="25:35" x14ac:dyDescent="0.4">
      <c r="Y8446" s="182" t="s">
        <v>13869</v>
      </c>
      <c r="Z8446" s="182">
        <v>1989</v>
      </c>
      <c r="AA8446" s="182">
        <v>4956.1000000000004</v>
      </c>
      <c r="AB8446" s="182">
        <v>201</v>
      </c>
      <c r="AC8446" s="182">
        <v>9</v>
      </c>
      <c r="AD8446" s="182">
        <v>3948.2</v>
      </c>
      <c r="AF8446" s="182" t="s">
        <v>13856</v>
      </c>
      <c r="AG8446" s="182" t="s">
        <v>2993</v>
      </c>
      <c r="AH8446" s="182" t="s">
        <v>2993</v>
      </c>
      <c r="AI8446" s="182" t="s">
        <v>2993</v>
      </c>
    </row>
    <row r="8447" spans="25:35" x14ac:dyDescent="0.4">
      <c r="Y8447" s="182" t="s">
        <v>13868</v>
      </c>
      <c r="Z8447" s="182">
        <v>1998</v>
      </c>
      <c r="AA8447" s="182">
        <v>1301.2</v>
      </c>
      <c r="AB8447" s="182">
        <v>52</v>
      </c>
      <c r="AC8447" s="182">
        <v>5</v>
      </c>
      <c r="AD8447" s="182">
        <v>400</v>
      </c>
      <c r="AF8447" s="182" t="s">
        <v>13857</v>
      </c>
      <c r="AG8447" s="182" t="s">
        <v>17312</v>
      </c>
      <c r="AH8447" s="182" t="s">
        <v>2993</v>
      </c>
      <c r="AI8447" s="182" t="s">
        <v>17040</v>
      </c>
    </row>
    <row r="8448" spans="25:35" x14ac:dyDescent="0.4">
      <c r="Y8448" s="182" t="s">
        <v>13870</v>
      </c>
      <c r="Z8448" s="182">
        <v>1989</v>
      </c>
      <c r="AA8448" s="182">
        <v>3062.3</v>
      </c>
      <c r="AB8448" s="182">
        <v>115</v>
      </c>
      <c r="AC8448" s="182">
        <v>5</v>
      </c>
      <c r="AD8448" s="182">
        <v>2285.4</v>
      </c>
      <c r="AF8448" s="182" t="s">
        <v>13858</v>
      </c>
      <c r="AG8448" s="182" t="s">
        <v>17312</v>
      </c>
      <c r="AH8448" s="182" t="s">
        <v>2993</v>
      </c>
      <c r="AI8448" s="182" t="s">
        <v>17320</v>
      </c>
    </row>
    <row r="8449" spans="25:35" x14ac:dyDescent="0.4">
      <c r="Y8449" s="182" t="s">
        <v>13871</v>
      </c>
      <c r="Z8449" s="182">
        <v>1989</v>
      </c>
      <c r="AA8449" s="182">
        <v>4913</v>
      </c>
      <c r="AB8449" s="182">
        <v>173</v>
      </c>
      <c r="AC8449" s="182">
        <v>9</v>
      </c>
      <c r="AD8449" s="182">
        <v>3935.8</v>
      </c>
      <c r="AF8449" s="182" t="s">
        <v>13860</v>
      </c>
      <c r="AG8449" s="182" t="s">
        <v>17312</v>
      </c>
      <c r="AH8449" s="182" t="s">
        <v>2993</v>
      </c>
      <c r="AI8449" s="182" t="s">
        <v>17320</v>
      </c>
    </row>
    <row r="8450" spans="25:35" x14ac:dyDescent="0.4">
      <c r="Y8450" s="182" t="s">
        <v>13872</v>
      </c>
      <c r="Z8450" s="182">
        <v>2009</v>
      </c>
      <c r="AA8450" s="182">
        <v>2742.3</v>
      </c>
      <c r="AB8450" s="182">
        <v>62</v>
      </c>
      <c r="AC8450" s="182">
        <v>6</v>
      </c>
      <c r="AD8450" s="182">
        <v>2742.3</v>
      </c>
      <c r="AF8450" s="182" t="s">
        <v>13861</v>
      </c>
      <c r="AG8450" s="182" t="s">
        <v>17319</v>
      </c>
      <c r="AH8450" s="182" t="s">
        <v>2993</v>
      </c>
      <c r="AI8450" s="182" t="s">
        <v>17315</v>
      </c>
    </row>
    <row r="8451" spans="25:35" x14ac:dyDescent="0.4">
      <c r="Y8451" s="182" t="s">
        <v>13873</v>
      </c>
      <c r="Z8451" s="182">
        <v>1900</v>
      </c>
      <c r="AA8451" s="182">
        <v>513.79999999999995</v>
      </c>
      <c r="AB8451" s="182">
        <v>23</v>
      </c>
      <c r="AC8451" s="182">
        <v>2</v>
      </c>
      <c r="AD8451" s="182">
        <v>513.79999999999995</v>
      </c>
      <c r="AF8451" s="182" t="s">
        <v>13862</v>
      </c>
      <c r="AG8451" s="182" t="s">
        <v>17312</v>
      </c>
      <c r="AH8451" s="182" t="s">
        <v>2993</v>
      </c>
      <c r="AI8451" s="182" t="s">
        <v>17042</v>
      </c>
    </row>
    <row r="8452" spans="25:35" x14ac:dyDescent="0.4">
      <c r="Y8452" s="182" t="s">
        <v>13875</v>
      </c>
      <c r="Z8452" s="182">
        <v>1961</v>
      </c>
      <c r="AA8452" s="182">
        <v>681.9</v>
      </c>
      <c r="AB8452" s="182">
        <v>20</v>
      </c>
      <c r="AC8452" s="182">
        <v>2</v>
      </c>
      <c r="AD8452" s="182">
        <v>622</v>
      </c>
      <c r="AF8452" s="182" t="s">
        <v>13863</v>
      </c>
      <c r="AG8452" s="182" t="s">
        <v>17312</v>
      </c>
      <c r="AH8452" s="182" t="s">
        <v>17684</v>
      </c>
      <c r="AI8452" s="182" t="s">
        <v>17322</v>
      </c>
    </row>
    <row r="8453" spans="25:35" x14ac:dyDescent="0.4">
      <c r="Y8453" s="182" t="s">
        <v>13876</v>
      </c>
      <c r="Z8453" s="182">
        <v>1970</v>
      </c>
      <c r="AA8453" s="182">
        <v>3416.42</v>
      </c>
      <c r="AB8453" s="182">
        <v>160</v>
      </c>
      <c r="AC8453" s="182">
        <v>5</v>
      </c>
      <c r="AD8453" s="182">
        <v>3416.42</v>
      </c>
      <c r="AF8453" s="182" t="s">
        <v>13864</v>
      </c>
      <c r="AG8453" s="182" t="s">
        <v>17312</v>
      </c>
      <c r="AH8453" s="182" t="s">
        <v>2993</v>
      </c>
      <c r="AI8453" s="182" t="s">
        <v>17042</v>
      </c>
    </row>
    <row r="8454" spans="25:35" x14ac:dyDescent="0.4">
      <c r="Y8454" s="182" t="s">
        <v>13877</v>
      </c>
      <c r="Z8454" s="182">
        <v>1967</v>
      </c>
      <c r="AA8454" s="182">
        <v>829.61</v>
      </c>
      <c r="AB8454" s="182">
        <v>48</v>
      </c>
      <c r="AC8454" s="182">
        <v>2</v>
      </c>
      <c r="AD8454" s="182">
        <v>829.61</v>
      </c>
      <c r="AF8454" s="182" t="s">
        <v>13865</v>
      </c>
      <c r="AG8454" s="182" t="s">
        <v>17312</v>
      </c>
      <c r="AH8454" s="182" t="s">
        <v>17701</v>
      </c>
      <c r="AI8454" s="182" t="s">
        <v>17320</v>
      </c>
    </row>
    <row r="8455" spans="25:35" x14ac:dyDescent="0.4">
      <c r="Y8455" s="182" t="s">
        <v>13878</v>
      </c>
      <c r="Z8455" s="182">
        <v>1968</v>
      </c>
      <c r="AA8455" s="182">
        <v>5186.9799999999996</v>
      </c>
      <c r="AB8455" s="182">
        <v>168</v>
      </c>
      <c r="AC8455" s="182">
        <v>5</v>
      </c>
      <c r="AD8455" s="182">
        <v>3363.4</v>
      </c>
      <c r="AF8455" s="182" t="s">
        <v>13867</v>
      </c>
      <c r="AG8455" s="182" t="s">
        <v>17312</v>
      </c>
      <c r="AH8455" s="182" t="s">
        <v>17694</v>
      </c>
      <c r="AI8455" s="182" t="s">
        <v>17315</v>
      </c>
    </row>
    <row r="8456" spans="25:35" x14ac:dyDescent="0.4">
      <c r="Y8456" s="182" t="s">
        <v>13879</v>
      </c>
      <c r="Z8456" s="182">
        <v>1991</v>
      </c>
      <c r="AA8456" s="182">
        <v>3879</v>
      </c>
      <c r="AB8456" s="182">
        <v>117</v>
      </c>
      <c r="AC8456" s="182">
        <v>5</v>
      </c>
      <c r="AD8456" s="182">
        <v>2347.0500000000002</v>
      </c>
      <c r="AF8456" s="182" t="s">
        <v>13868</v>
      </c>
      <c r="AG8456" s="182" t="s">
        <v>2993</v>
      </c>
      <c r="AH8456" s="182" t="s">
        <v>2993</v>
      </c>
      <c r="AI8456" s="182" t="s">
        <v>17042</v>
      </c>
    </row>
    <row r="8457" spans="25:35" x14ac:dyDescent="0.4">
      <c r="Y8457" s="182" t="s">
        <v>13880</v>
      </c>
      <c r="Z8457" s="182">
        <v>1900</v>
      </c>
      <c r="AA8457" s="182">
        <v>679.3</v>
      </c>
      <c r="AB8457" s="182">
        <v>30</v>
      </c>
      <c r="AC8457" s="182">
        <v>3</v>
      </c>
      <c r="AD8457" s="182">
        <v>679.3</v>
      </c>
      <c r="AF8457" s="182" t="s">
        <v>13869</v>
      </c>
      <c r="AG8457" s="182" t="s">
        <v>17319</v>
      </c>
      <c r="AH8457" s="182" t="s">
        <v>17348</v>
      </c>
      <c r="AI8457" s="182" t="s">
        <v>17042</v>
      </c>
    </row>
    <row r="8458" spans="25:35" x14ac:dyDescent="0.4">
      <c r="Y8458" s="182" t="s">
        <v>13881</v>
      </c>
      <c r="Z8458" s="182">
        <v>1969</v>
      </c>
      <c r="AA8458" s="182">
        <v>3588.5</v>
      </c>
      <c r="AB8458" s="182">
        <v>148</v>
      </c>
      <c r="AC8458" s="182">
        <v>5</v>
      </c>
      <c r="AD8458" s="182">
        <v>3316.5</v>
      </c>
      <c r="AF8458" s="182" t="s">
        <v>13870</v>
      </c>
      <c r="AG8458" s="182" t="s">
        <v>17312</v>
      </c>
      <c r="AH8458" s="182" t="s">
        <v>17684</v>
      </c>
      <c r="AI8458" s="182" t="s">
        <v>17322</v>
      </c>
    </row>
    <row r="8459" spans="25:35" x14ac:dyDescent="0.4">
      <c r="Y8459" s="182" t="s">
        <v>13882</v>
      </c>
      <c r="Z8459" s="182">
        <v>1952</v>
      </c>
      <c r="AA8459" s="182">
        <v>876.1</v>
      </c>
      <c r="AB8459" s="182">
        <v>31</v>
      </c>
      <c r="AC8459" s="182">
        <v>2</v>
      </c>
      <c r="AD8459" s="182">
        <v>824.88</v>
      </c>
      <c r="AF8459" s="182" t="s">
        <v>13871</v>
      </c>
      <c r="AG8459" s="182" t="s">
        <v>17312</v>
      </c>
      <c r="AH8459" s="182" t="s">
        <v>2993</v>
      </c>
      <c r="AI8459" s="182" t="s">
        <v>17042</v>
      </c>
    </row>
    <row r="8460" spans="25:35" x14ac:dyDescent="0.4">
      <c r="Y8460" s="182" t="s">
        <v>13884</v>
      </c>
      <c r="Z8460" s="182">
        <v>1959</v>
      </c>
      <c r="AA8460" s="182">
        <v>600.23</v>
      </c>
      <c r="AB8460" s="182">
        <v>23</v>
      </c>
      <c r="AC8460" s="182">
        <v>2</v>
      </c>
      <c r="AD8460" s="182">
        <v>600.23</v>
      </c>
      <c r="AF8460" s="182" t="s">
        <v>13872</v>
      </c>
      <c r="AG8460" s="182" t="s">
        <v>2993</v>
      </c>
      <c r="AH8460" s="182" t="s">
        <v>2993</v>
      </c>
      <c r="AI8460" s="182" t="s">
        <v>17042</v>
      </c>
    </row>
    <row r="8461" spans="25:35" x14ac:dyDescent="0.4">
      <c r="Y8461" s="182" t="s">
        <v>211</v>
      </c>
      <c r="Z8461" s="182">
        <v>1952</v>
      </c>
      <c r="AA8461" s="182">
        <v>801.3</v>
      </c>
      <c r="AB8461" s="182">
        <v>47</v>
      </c>
      <c r="AC8461" s="182">
        <v>2</v>
      </c>
      <c r="AD8461" s="182">
        <v>801.3</v>
      </c>
      <c r="AF8461" s="182" t="s">
        <v>13873</v>
      </c>
      <c r="AG8461" s="182" t="s">
        <v>17312</v>
      </c>
      <c r="AH8461" s="182" t="s">
        <v>2993</v>
      </c>
      <c r="AI8461" s="182" t="s">
        <v>17042</v>
      </c>
    </row>
    <row r="8462" spans="25:35" x14ac:dyDescent="0.4">
      <c r="Y8462" s="182" t="s">
        <v>13885</v>
      </c>
      <c r="Z8462" s="182">
        <v>2001</v>
      </c>
      <c r="AA8462" s="182">
        <v>4193.8999999999996</v>
      </c>
      <c r="AB8462" s="182">
        <v>131</v>
      </c>
      <c r="AC8462" s="182">
        <v>5</v>
      </c>
      <c r="AD8462" s="182">
        <v>4072.9</v>
      </c>
      <c r="AF8462" s="182" t="s">
        <v>13875</v>
      </c>
      <c r="AG8462" s="182" t="s">
        <v>17312</v>
      </c>
      <c r="AH8462" s="182" t="s">
        <v>2993</v>
      </c>
      <c r="AI8462" s="182" t="s">
        <v>17042</v>
      </c>
    </row>
    <row r="8463" spans="25:35" x14ac:dyDescent="0.4">
      <c r="Y8463" s="182" t="s">
        <v>13887</v>
      </c>
      <c r="Z8463" s="182">
        <v>1991</v>
      </c>
      <c r="AA8463" s="182">
        <v>2671</v>
      </c>
      <c r="AB8463" s="182">
        <v>120</v>
      </c>
      <c r="AC8463" s="182">
        <v>5</v>
      </c>
      <c r="AD8463" s="182">
        <v>2671</v>
      </c>
      <c r="AF8463" s="182" t="s">
        <v>13876</v>
      </c>
      <c r="AG8463" s="182" t="s">
        <v>17312</v>
      </c>
      <c r="AH8463" s="182" t="s">
        <v>2993</v>
      </c>
      <c r="AI8463" s="182" t="s">
        <v>17315</v>
      </c>
    </row>
    <row r="8464" spans="25:35" x14ac:dyDescent="0.4">
      <c r="Y8464" s="182" t="s">
        <v>13888</v>
      </c>
      <c r="Z8464" s="182">
        <v>1988</v>
      </c>
      <c r="AA8464" s="182">
        <v>7170.6</v>
      </c>
      <c r="AB8464" s="182">
        <v>236</v>
      </c>
      <c r="AC8464" s="182">
        <v>5</v>
      </c>
      <c r="AD8464" s="182">
        <v>5407.6</v>
      </c>
      <c r="AF8464" s="182" t="s">
        <v>13877</v>
      </c>
      <c r="AG8464" s="182" t="s">
        <v>17312</v>
      </c>
      <c r="AH8464" s="182" t="s">
        <v>2993</v>
      </c>
      <c r="AI8464" s="182" t="s">
        <v>17042</v>
      </c>
    </row>
    <row r="8465" spans="25:35" x14ac:dyDescent="0.4">
      <c r="Y8465" s="182" t="s">
        <v>13890</v>
      </c>
      <c r="Z8465" s="182">
        <v>1980</v>
      </c>
      <c r="AA8465" s="182">
        <v>5220.8</v>
      </c>
      <c r="AB8465" s="182">
        <v>195</v>
      </c>
      <c r="AC8465" s="182">
        <v>5</v>
      </c>
      <c r="AD8465" s="182">
        <v>3857.8</v>
      </c>
      <c r="AF8465" s="182" t="s">
        <v>13878</v>
      </c>
      <c r="AG8465" s="182" t="s">
        <v>17312</v>
      </c>
      <c r="AH8465" s="182" t="s">
        <v>2993</v>
      </c>
      <c r="AI8465" s="182" t="s">
        <v>17315</v>
      </c>
    </row>
    <row r="8466" spans="25:35" x14ac:dyDescent="0.4">
      <c r="Y8466" s="182" t="s">
        <v>13891</v>
      </c>
      <c r="Z8466" s="182">
        <v>1960</v>
      </c>
      <c r="AA8466" s="182">
        <v>1525.7</v>
      </c>
      <c r="AB8466" s="182">
        <v>75</v>
      </c>
      <c r="AC8466" s="182">
        <v>3</v>
      </c>
      <c r="AD8466" s="182">
        <v>1525.7</v>
      </c>
      <c r="AF8466" s="182" t="s">
        <v>13879</v>
      </c>
      <c r="AG8466" s="182" t="s">
        <v>17312</v>
      </c>
      <c r="AH8466" s="182" t="s">
        <v>2993</v>
      </c>
      <c r="AI8466" s="182" t="s">
        <v>17315</v>
      </c>
    </row>
    <row r="8467" spans="25:35" x14ac:dyDescent="0.4">
      <c r="Y8467" s="182" t="s">
        <v>13892</v>
      </c>
      <c r="Z8467" s="182">
        <v>1963</v>
      </c>
      <c r="AA8467" s="182">
        <v>1278.4000000000001</v>
      </c>
      <c r="AB8467" s="182">
        <v>74</v>
      </c>
      <c r="AC8467" s="182">
        <v>4</v>
      </c>
      <c r="AD8467" s="182">
        <v>1278.4000000000001</v>
      </c>
      <c r="AF8467" s="182" t="s">
        <v>13880</v>
      </c>
      <c r="AG8467" s="182" t="s">
        <v>17312</v>
      </c>
      <c r="AH8467" s="182" t="s">
        <v>2993</v>
      </c>
      <c r="AI8467" s="182" t="s">
        <v>17040</v>
      </c>
    </row>
    <row r="8468" spans="25:35" x14ac:dyDescent="0.4">
      <c r="Y8468" s="182" t="s">
        <v>209</v>
      </c>
      <c r="Z8468" s="182">
        <v>1959</v>
      </c>
      <c r="AA8468" s="182">
        <v>1074.02</v>
      </c>
      <c r="AB8468" s="182">
        <v>38</v>
      </c>
      <c r="AC8468" s="182">
        <v>2</v>
      </c>
      <c r="AD8468" s="182">
        <v>1074.02</v>
      </c>
      <c r="AF8468" s="182" t="s">
        <v>13881</v>
      </c>
      <c r="AG8468" s="182" t="s">
        <v>17312</v>
      </c>
      <c r="AH8468" s="182" t="s">
        <v>2993</v>
      </c>
      <c r="AI8468" s="182" t="s">
        <v>17315</v>
      </c>
    </row>
    <row r="8469" spans="25:35" x14ac:dyDescent="0.4">
      <c r="Y8469" s="182" t="s">
        <v>13894</v>
      </c>
      <c r="Z8469" s="182">
        <v>1959</v>
      </c>
      <c r="AA8469" s="182">
        <v>1818</v>
      </c>
      <c r="AB8469" s="182">
        <v>42</v>
      </c>
      <c r="AC8469" s="182">
        <v>2</v>
      </c>
      <c r="AD8469" s="182">
        <v>536</v>
      </c>
      <c r="AF8469" s="182" t="s">
        <v>13882</v>
      </c>
      <c r="AG8469" s="182" t="s">
        <v>17312</v>
      </c>
      <c r="AH8469" s="182" t="s">
        <v>2993</v>
      </c>
      <c r="AI8469" s="182" t="s">
        <v>17042</v>
      </c>
    </row>
    <row r="8470" spans="25:35" x14ac:dyDescent="0.4">
      <c r="Y8470" s="182" t="s">
        <v>13895</v>
      </c>
      <c r="Z8470" s="182">
        <v>1965</v>
      </c>
      <c r="AA8470" s="182">
        <v>380.17</v>
      </c>
      <c r="AB8470" s="182">
        <v>14</v>
      </c>
      <c r="AC8470" s="182">
        <v>2</v>
      </c>
      <c r="AD8470" s="182">
        <v>380.17</v>
      </c>
      <c r="AF8470" s="182" t="s">
        <v>13884</v>
      </c>
      <c r="AG8470" s="182" t="s">
        <v>17312</v>
      </c>
      <c r="AH8470" s="182" t="s">
        <v>2993</v>
      </c>
      <c r="AI8470" s="182" t="s">
        <v>17042</v>
      </c>
    </row>
    <row r="8471" spans="25:35" x14ac:dyDescent="0.4">
      <c r="Y8471" s="182" t="s">
        <v>13896</v>
      </c>
      <c r="Z8471" s="182">
        <v>1987</v>
      </c>
      <c r="AA8471" s="182">
        <v>5649.5</v>
      </c>
      <c r="AB8471" s="182">
        <v>216</v>
      </c>
      <c r="AC8471" s="182">
        <v>5</v>
      </c>
      <c r="AD8471" s="182">
        <v>4047.4</v>
      </c>
      <c r="AF8471" s="182" t="s">
        <v>211</v>
      </c>
      <c r="AG8471" s="182" t="s">
        <v>17323</v>
      </c>
      <c r="AH8471" s="182" t="s">
        <v>2993</v>
      </c>
      <c r="AI8471" s="182" t="s">
        <v>17042</v>
      </c>
    </row>
    <row r="8472" spans="25:35" x14ac:dyDescent="0.4">
      <c r="Y8472" s="182" t="s">
        <v>13897</v>
      </c>
      <c r="Z8472" s="182">
        <v>1967</v>
      </c>
      <c r="AA8472" s="182">
        <v>1267.5</v>
      </c>
      <c r="AB8472" s="182">
        <v>57</v>
      </c>
      <c r="AC8472" s="182">
        <v>4</v>
      </c>
      <c r="AD8472" s="182">
        <v>1267.5</v>
      </c>
      <c r="AF8472" s="182" t="s">
        <v>13885</v>
      </c>
      <c r="AG8472" s="182" t="s">
        <v>17312</v>
      </c>
      <c r="AH8472" s="182" t="s">
        <v>2993</v>
      </c>
      <c r="AI8472" s="182" t="s">
        <v>17320</v>
      </c>
    </row>
    <row r="8473" spans="25:35" x14ac:dyDescent="0.4">
      <c r="Y8473" s="182" t="s">
        <v>13898</v>
      </c>
      <c r="Z8473" s="182">
        <v>1952</v>
      </c>
      <c r="AA8473" s="182">
        <v>644.12</v>
      </c>
      <c r="AB8473" s="182">
        <v>31</v>
      </c>
      <c r="AC8473" s="182">
        <v>2</v>
      </c>
      <c r="AD8473" s="182">
        <v>644.12</v>
      </c>
      <c r="AF8473" s="182" t="s">
        <v>13887</v>
      </c>
      <c r="AG8473" s="182" t="s">
        <v>17312</v>
      </c>
      <c r="AH8473" s="182" t="s">
        <v>2993</v>
      </c>
      <c r="AI8473" s="182" t="s">
        <v>17315</v>
      </c>
    </row>
    <row r="8474" spans="25:35" x14ac:dyDescent="0.4">
      <c r="Y8474" s="182" t="s">
        <v>2428</v>
      </c>
      <c r="Z8474" s="182">
        <v>1987</v>
      </c>
      <c r="AA8474" s="182">
        <v>5679.4</v>
      </c>
      <c r="AB8474" s="182">
        <v>201</v>
      </c>
      <c r="AC8474" s="182">
        <v>5</v>
      </c>
      <c r="AD8474" s="182">
        <v>4204.6000000000004</v>
      </c>
      <c r="AF8474" s="182" t="s">
        <v>13888</v>
      </c>
      <c r="AG8474" s="182" t="s">
        <v>17312</v>
      </c>
      <c r="AH8474" s="182" t="s">
        <v>2993</v>
      </c>
      <c r="AI8474" s="182" t="s">
        <v>17314</v>
      </c>
    </row>
    <row r="8475" spans="25:35" x14ac:dyDescent="0.4">
      <c r="Y8475" s="182" t="s">
        <v>13899</v>
      </c>
      <c r="Z8475" s="182">
        <v>1993</v>
      </c>
      <c r="AA8475" s="182">
        <v>7298.7</v>
      </c>
      <c r="AB8475" s="182">
        <v>244</v>
      </c>
      <c r="AC8475" s="182">
        <v>5</v>
      </c>
      <c r="AD8475" s="182">
        <v>5376.8</v>
      </c>
      <c r="AF8475" s="182" t="s">
        <v>13890</v>
      </c>
      <c r="AG8475" s="182" t="s">
        <v>17319</v>
      </c>
      <c r="AH8475" s="182" t="s">
        <v>2993</v>
      </c>
      <c r="AI8475" s="182" t="s">
        <v>17331</v>
      </c>
    </row>
    <row r="8476" spans="25:35" x14ac:dyDescent="0.4">
      <c r="Y8476" s="182" t="s">
        <v>13900</v>
      </c>
      <c r="Z8476" s="182">
        <v>1986</v>
      </c>
      <c r="AA8476" s="182">
        <v>8822.4</v>
      </c>
      <c r="AB8476" s="182">
        <v>303</v>
      </c>
      <c r="AC8476" s="182">
        <v>5</v>
      </c>
      <c r="AD8476" s="182">
        <v>7201</v>
      </c>
      <c r="AF8476" s="182" t="s">
        <v>13891</v>
      </c>
      <c r="AG8476" s="182" t="s">
        <v>17312</v>
      </c>
      <c r="AH8476" s="182" t="s">
        <v>2993</v>
      </c>
      <c r="AI8476" s="182" t="s">
        <v>17322</v>
      </c>
    </row>
    <row r="8477" spans="25:35" x14ac:dyDescent="0.4">
      <c r="Y8477" s="182" t="s">
        <v>13901</v>
      </c>
      <c r="Z8477" s="182">
        <v>1987</v>
      </c>
      <c r="AA8477" s="182">
        <v>5878.6</v>
      </c>
      <c r="AB8477" s="182">
        <v>240</v>
      </c>
      <c r="AC8477" s="182">
        <v>5</v>
      </c>
      <c r="AD8477" s="182">
        <v>4372</v>
      </c>
      <c r="AF8477" s="182" t="s">
        <v>13892</v>
      </c>
      <c r="AG8477" s="182" t="s">
        <v>17312</v>
      </c>
      <c r="AH8477" s="182" t="s">
        <v>2993</v>
      </c>
      <c r="AI8477" s="182" t="s">
        <v>17042</v>
      </c>
    </row>
    <row r="8478" spans="25:35" x14ac:dyDescent="0.4">
      <c r="Y8478" s="182" t="s">
        <v>2429</v>
      </c>
      <c r="Z8478" s="182">
        <v>1960</v>
      </c>
      <c r="AA8478" s="182">
        <v>582.70000000000005</v>
      </c>
      <c r="AB8478" s="182">
        <v>31</v>
      </c>
      <c r="AC8478" s="182">
        <v>2</v>
      </c>
      <c r="AD8478" s="182">
        <v>576.70000000000005</v>
      </c>
      <c r="AF8478" s="182" t="s">
        <v>209</v>
      </c>
      <c r="AG8478" s="182" t="s">
        <v>17312</v>
      </c>
      <c r="AH8478" s="182" t="s">
        <v>2993</v>
      </c>
      <c r="AI8478" s="182" t="s">
        <v>17040</v>
      </c>
    </row>
    <row r="8479" spans="25:35" x14ac:dyDescent="0.4">
      <c r="Y8479" s="182" t="s">
        <v>13902</v>
      </c>
      <c r="Z8479" s="182">
        <v>1958</v>
      </c>
      <c r="AA8479" s="182">
        <v>595.79999999999995</v>
      </c>
      <c r="AB8479" s="182">
        <v>33</v>
      </c>
      <c r="AC8479" s="182">
        <v>2</v>
      </c>
      <c r="AD8479" s="182">
        <v>393.5</v>
      </c>
      <c r="AF8479" s="182" t="s">
        <v>13894</v>
      </c>
      <c r="AG8479" s="182" t="s">
        <v>2993</v>
      </c>
      <c r="AH8479" s="182" t="s">
        <v>2993</v>
      </c>
      <c r="AI8479" s="182" t="s">
        <v>17042</v>
      </c>
    </row>
    <row r="8480" spans="25:35" x14ac:dyDescent="0.4">
      <c r="Y8480" s="182" t="s">
        <v>13903</v>
      </c>
      <c r="Z8480" s="182">
        <v>1958</v>
      </c>
      <c r="AA8480" s="182">
        <v>591.20000000000005</v>
      </c>
      <c r="AB8480" s="182">
        <v>28</v>
      </c>
      <c r="AC8480" s="182">
        <v>2</v>
      </c>
      <c r="AD8480" s="182">
        <v>547.29999999999995</v>
      </c>
      <c r="AF8480" s="182" t="s">
        <v>13895</v>
      </c>
      <c r="AG8480" s="182" t="s">
        <v>17312</v>
      </c>
      <c r="AH8480" s="182" t="s">
        <v>2993</v>
      </c>
      <c r="AI8480" s="182" t="s">
        <v>17042</v>
      </c>
    </row>
    <row r="8481" spans="25:35" x14ac:dyDescent="0.4">
      <c r="Y8481" s="182" t="s">
        <v>13904</v>
      </c>
      <c r="Z8481" s="182">
        <v>1957</v>
      </c>
      <c r="AA8481" s="182">
        <v>583.9</v>
      </c>
      <c r="AB8481" s="182">
        <v>34</v>
      </c>
      <c r="AC8481" s="182">
        <v>2</v>
      </c>
      <c r="AD8481" s="182">
        <v>539.4</v>
      </c>
      <c r="AF8481" s="182" t="s">
        <v>13896</v>
      </c>
      <c r="AG8481" s="182" t="s">
        <v>17312</v>
      </c>
      <c r="AH8481" s="182" t="s">
        <v>2993</v>
      </c>
      <c r="AI8481" s="182" t="s">
        <v>17320</v>
      </c>
    </row>
    <row r="8482" spans="25:35" x14ac:dyDescent="0.4">
      <c r="Y8482" s="182" t="s">
        <v>13905</v>
      </c>
      <c r="Z8482" s="182">
        <v>1958</v>
      </c>
      <c r="AA8482" s="182">
        <v>592.70000000000005</v>
      </c>
      <c r="AB8482" s="182">
        <v>26</v>
      </c>
      <c r="AC8482" s="182">
        <v>2</v>
      </c>
      <c r="AD8482" s="182">
        <v>548</v>
      </c>
      <c r="AF8482" s="182" t="s">
        <v>13897</v>
      </c>
      <c r="AG8482" s="182" t="s">
        <v>17312</v>
      </c>
      <c r="AH8482" s="182" t="s">
        <v>2993</v>
      </c>
      <c r="AI8482" s="182" t="s">
        <v>17042</v>
      </c>
    </row>
    <row r="8483" spans="25:35" x14ac:dyDescent="0.4">
      <c r="Y8483" s="182" t="s">
        <v>13906</v>
      </c>
      <c r="Z8483" s="182">
        <v>1957</v>
      </c>
      <c r="AA8483" s="182">
        <v>367.1</v>
      </c>
      <c r="AB8483" s="182">
        <v>29</v>
      </c>
      <c r="AC8483" s="182">
        <v>2</v>
      </c>
      <c r="AD8483" s="182">
        <v>367.1</v>
      </c>
      <c r="AF8483" s="182" t="s">
        <v>13898</v>
      </c>
      <c r="AG8483" s="182" t="s">
        <v>17323</v>
      </c>
      <c r="AH8483" s="182" t="s">
        <v>2993</v>
      </c>
      <c r="AI8483" s="182" t="s">
        <v>17042</v>
      </c>
    </row>
    <row r="8484" spans="25:35" x14ac:dyDescent="0.4">
      <c r="Y8484" s="182" t="s">
        <v>13907</v>
      </c>
      <c r="Z8484" s="182">
        <v>1959</v>
      </c>
      <c r="AA8484" s="182">
        <v>607.6</v>
      </c>
      <c r="AB8484" s="182">
        <v>23</v>
      </c>
      <c r="AC8484" s="182">
        <v>2</v>
      </c>
      <c r="AD8484" s="182">
        <v>607.6</v>
      </c>
      <c r="AF8484" s="182" t="s">
        <v>2428</v>
      </c>
      <c r="AG8484" s="182" t="s">
        <v>17312</v>
      </c>
      <c r="AH8484" s="182" t="s">
        <v>2993</v>
      </c>
      <c r="AI8484" s="182" t="s">
        <v>17320</v>
      </c>
    </row>
    <row r="8485" spans="25:35" x14ac:dyDescent="0.4">
      <c r="Y8485" s="182" t="s">
        <v>13908</v>
      </c>
      <c r="Z8485" s="182">
        <v>1959</v>
      </c>
      <c r="AA8485" s="182">
        <v>584</v>
      </c>
      <c r="AB8485" s="182">
        <v>20</v>
      </c>
      <c r="AC8485" s="182">
        <v>2</v>
      </c>
      <c r="AD8485" s="182">
        <v>584</v>
      </c>
      <c r="AF8485" s="182" t="s">
        <v>13899</v>
      </c>
      <c r="AG8485" s="182" t="s">
        <v>17312</v>
      </c>
      <c r="AH8485" s="182" t="s">
        <v>17702</v>
      </c>
      <c r="AI8485" s="182" t="s">
        <v>17314</v>
      </c>
    </row>
    <row r="8486" spans="25:35" x14ac:dyDescent="0.4">
      <c r="Y8486" s="182" t="s">
        <v>2430</v>
      </c>
      <c r="Z8486" s="182">
        <v>1960</v>
      </c>
      <c r="AA8486" s="182">
        <v>592.20000000000005</v>
      </c>
      <c r="AB8486" s="182">
        <v>37</v>
      </c>
      <c r="AC8486" s="182">
        <v>2</v>
      </c>
      <c r="AD8486" s="182">
        <v>550.70000000000005</v>
      </c>
      <c r="AF8486" s="182" t="s">
        <v>13900</v>
      </c>
      <c r="AG8486" s="182" t="s">
        <v>17312</v>
      </c>
      <c r="AH8486" s="182" t="s">
        <v>17684</v>
      </c>
      <c r="AI8486" s="182" t="s">
        <v>17356</v>
      </c>
    </row>
    <row r="8487" spans="25:35" x14ac:dyDescent="0.4">
      <c r="Y8487" s="182" t="s">
        <v>13909</v>
      </c>
      <c r="Z8487" s="182">
        <v>1959</v>
      </c>
      <c r="AA8487" s="182">
        <v>591.70000000000005</v>
      </c>
      <c r="AB8487" s="182">
        <v>27</v>
      </c>
      <c r="AC8487" s="182">
        <v>2</v>
      </c>
      <c r="AD8487" s="182">
        <v>550.79999999999995</v>
      </c>
      <c r="AF8487" s="182" t="s">
        <v>13901</v>
      </c>
      <c r="AG8487" s="182" t="s">
        <v>17312</v>
      </c>
      <c r="AH8487" s="182" t="s">
        <v>17684</v>
      </c>
      <c r="AI8487" s="182" t="s">
        <v>17320</v>
      </c>
    </row>
    <row r="8488" spans="25:35" x14ac:dyDescent="0.4">
      <c r="Y8488" s="182" t="s">
        <v>13910</v>
      </c>
      <c r="Z8488" s="182">
        <v>1958</v>
      </c>
      <c r="AA8488" s="182">
        <v>694.72</v>
      </c>
      <c r="AB8488" s="182">
        <v>32</v>
      </c>
      <c r="AC8488" s="182">
        <v>2</v>
      </c>
      <c r="AD8488" s="182">
        <v>694.72</v>
      </c>
      <c r="AF8488" s="182" t="s">
        <v>2429</v>
      </c>
      <c r="AG8488" s="182" t="s">
        <v>17312</v>
      </c>
      <c r="AH8488" s="182" t="s">
        <v>2993</v>
      </c>
      <c r="AI8488" s="182" t="s">
        <v>17042</v>
      </c>
    </row>
    <row r="8489" spans="25:35" x14ac:dyDescent="0.4">
      <c r="Y8489" s="182" t="s">
        <v>13912</v>
      </c>
      <c r="Z8489" s="182">
        <v>1963</v>
      </c>
      <c r="AA8489" s="182">
        <v>372.86</v>
      </c>
      <c r="AB8489" s="182">
        <v>33</v>
      </c>
      <c r="AC8489" s="182">
        <v>2</v>
      </c>
      <c r="AD8489" s="182">
        <v>372.86</v>
      </c>
      <c r="AF8489" s="182" t="s">
        <v>13902</v>
      </c>
      <c r="AG8489" s="182" t="s">
        <v>17312</v>
      </c>
      <c r="AH8489" s="182" t="s">
        <v>2993</v>
      </c>
      <c r="AI8489" s="182" t="s">
        <v>17042</v>
      </c>
    </row>
    <row r="8490" spans="25:35" x14ac:dyDescent="0.4">
      <c r="Y8490" s="182" t="s">
        <v>13913</v>
      </c>
      <c r="Z8490" s="182">
        <v>1962</v>
      </c>
      <c r="AA8490" s="182">
        <v>589.14</v>
      </c>
      <c r="AB8490" s="182">
        <v>29</v>
      </c>
      <c r="AC8490" s="182">
        <v>2</v>
      </c>
      <c r="AD8490" s="182">
        <v>589.14</v>
      </c>
      <c r="AF8490" s="182" t="s">
        <v>13903</v>
      </c>
      <c r="AG8490" s="182" t="s">
        <v>17312</v>
      </c>
      <c r="AH8490" s="182" t="s">
        <v>2993</v>
      </c>
      <c r="AI8490" s="182" t="s">
        <v>17042</v>
      </c>
    </row>
    <row r="8491" spans="25:35" x14ac:dyDescent="0.4">
      <c r="Y8491" s="182" t="s">
        <v>193</v>
      </c>
      <c r="Z8491" s="182">
        <v>1963</v>
      </c>
      <c r="AA8491" s="182">
        <v>2743.8</v>
      </c>
      <c r="AB8491" s="182">
        <v>112</v>
      </c>
      <c r="AC8491" s="182">
        <v>4</v>
      </c>
      <c r="AD8491" s="182">
        <v>2547.3000000000002</v>
      </c>
      <c r="AF8491" s="182" t="s">
        <v>13904</v>
      </c>
      <c r="AG8491" s="182" t="s">
        <v>17323</v>
      </c>
      <c r="AH8491" s="182" t="s">
        <v>2993</v>
      </c>
      <c r="AI8491" s="182" t="s">
        <v>17042</v>
      </c>
    </row>
    <row r="8492" spans="25:35" x14ac:dyDescent="0.4">
      <c r="Y8492" s="182" t="s">
        <v>194</v>
      </c>
      <c r="Z8492" s="182">
        <v>1962</v>
      </c>
      <c r="AA8492" s="182">
        <v>1356.2</v>
      </c>
      <c r="AB8492" s="182">
        <v>52</v>
      </c>
      <c r="AC8492" s="182">
        <v>4</v>
      </c>
      <c r="AD8492" s="182">
        <v>1257.8</v>
      </c>
      <c r="AF8492" s="182" t="s">
        <v>13905</v>
      </c>
      <c r="AG8492" s="182" t="s">
        <v>17312</v>
      </c>
      <c r="AH8492" s="182" t="s">
        <v>2993</v>
      </c>
      <c r="AI8492" s="182" t="s">
        <v>17042</v>
      </c>
    </row>
    <row r="8493" spans="25:35" x14ac:dyDescent="0.4">
      <c r="Y8493" s="182" t="s">
        <v>13915</v>
      </c>
      <c r="Z8493" s="182">
        <v>1964</v>
      </c>
      <c r="AA8493" s="182">
        <v>1331.3</v>
      </c>
      <c r="AB8493" s="182">
        <v>42</v>
      </c>
      <c r="AC8493" s="182">
        <v>4</v>
      </c>
      <c r="AD8493" s="182">
        <v>1231.8</v>
      </c>
      <c r="AF8493" s="182" t="s">
        <v>13906</v>
      </c>
      <c r="AG8493" s="182" t="s">
        <v>17312</v>
      </c>
      <c r="AH8493" s="182" t="s">
        <v>2993</v>
      </c>
      <c r="AI8493" s="182" t="s">
        <v>17042</v>
      </c>
    </row>
    <row r="8494" spans="25:35" x14ac:dyDescent="0.4">
      <c r="Y8494" s="182" t="s">
        <v>13916</v>
      </c>
      <c r="Z8494" s="182">
        <v>1962</v>
      </c>
      <c r="AA8494" s="182">
        <v>1294.3</v>
      </c>
      <c r="AB8494" s="182">
        <v>52</v>
      </c>
      <c r="AC8494" s="182">
        <v>4</v>
      </c>
      <c r="AD8494" s="182">
        <v>1294.3</v>
      </c>
      <c r="AF8494" s="182" t="s">
        <v>13907</v>
      </c>
      <c r="AG8494" s="182" t="s">
        <v>17312</v>
      </c>
      <c r="AH8494" s="182" t="s">
        <v>2993</v>
      </c>
      <c r="AI8494" s="182" t="s">
        <v>17042</v>
      </c>
    </row>
    <row r="8495" spans="25:35" x14ac:dyDescent="0.4">
      <c r="Y8495" s="182" t="s">
        <v>13917</v>
      </c>
      <c r="Z8495" s="182">
        <v>1962</v>
      </c>
      <c r="AA8495" s="182">
        <v>2737.36</v>
      </c>
      <c r="AB8495" s="182">
        <v>90</v>
      </c>
      <c r="AC8495" s="182">
        <v>4</v>
      </c>
      <c r="AD8495" s="182">
        <v>2737.36</v>
      </c>
      <c r="AF8495" s="182" t="s">
        <v>13908</v>
      </c>
      <c r="AG8495" s="182" t="s">
        <v>17312</v>
      </c>
      <c r="AH8495" s="182" t="s">
        <v>2993</v>
      </c>
      <c r="AI8495" s="182" t="s">
        <v>17042</v>
      </c>
    </row>
    <row r="8496" spans="25:35" x14ac:dyDescent="0.4">
      <c r="Y8496" s="182" t="s">
        <v>13918</v>
      </c>
      <c r="Z8496" s="182">
        <v>1960</v>
      </c>
      <c r="AA8496" s="182">
        <v>1315.8</v>
      </c>
      <c r="AB8496" s="182">
        <v>49</v>
      </c>
      <c r="AC8496" s="182">
        <v>4</v>
      </c>
      <c r="AD8496" s="182">
        <v>1315.8</v>
      </c>
      <c r="AF8496" s="182" t="s">
        <v>2430</v>
      </c>
      <c r="AG8496" s="182" t="s">
        <v>17312</v>
      </c>
      <c r="AH8496" s="182" t="s">
        <v>2993</v>
      </c>
      <c r="AI8496" s="182" t="s">
        <v>17042</v>
      </c>
    </row>
    <row r="8497" spans="25:35" x14ac:dyDescent="0.4">
      <c r="Y8497" s="182" t="s">
        <v>206</v>
      </c>
      <c r="Z8497" s="182">
        <v>1963</v>
      </c>
      <c r="AA8497" s="182">
        <v>2690.6</v>
      </c>
      <c r="AB8497" s="182">
        <v>88</v>
      </c>
      <c r="AC8497" s="182">
        <v>4</v>
      </c>
      <c r="AD8497" s="182">
        <v>2497.4</v>
      </c>
      <c r="AF8497" s="182" t="s">
        <v>13909</v>
      </c>
      <c r="AG8497" s="182" t="s">
        <v>17312</v>
      </c>
      <c r="AH8497" s="182" t="s">
        <v>2993</v>
      </c>
      <c r="AI8497" s="182" t="s">
        <v>17042</v>
      </c>
    </row>
    <row r="8498" spans="25:35" x14ac:dyDescent="0.4">
      <c r="Y8498" s="182" t="s">
        <v>13919</v>
      </c>
      <c r="Z8498" s="182">
        <v>1959</v>
      </c>
      <c r="AA8498" s="182">
        <v>2583.1</v>
      </c>
      <c r="AB8498" s="182">
        <v>136</v>
      </c>
      <c r="AC8498" s="182">
        <v>4</v>
      </c>
      <c r="AD8498" s="182">
        <v>2583.1</v>
      </c>
      <c r="AF8498" s="182" t="s">
        <v>13910</v>
      </c>
      <c r="AG8498" s="182" t="s">
        <v>17312</v>
      </c>
      <c r="AH8498" s="182" t="s">
        <v>2993</v>
      </c>
      <c r="AI8498" s="182" t="s">
        <v>17042</v>
      </c>
    </row>
    <row r="8499" spans="25:35" x14ac:dyDescent="0.4">
      <c r="Y8499" s="182" t="s">
        <v>13920</v>
      </c>
      <c r="Z8499" s="182">
        <v>1961</v>
      </c>
      <c r="AA8499" s="182">
        <v>2700.93</v>
      </c>
      <c r="AB8499" s="182">
        <v>87</v>
      </c>
      <c r="AC8499" s="182">
        <v>4</v>
      </c>
      <c r="AD8499" s="182">
        <v>2540.09</v>
      </c>
      <c r="AF8499" s="182" t="s">
        <v>13912</v>
      </c>
      <c r="AG8499" s="182" t="s">
        <v>17312</v>
      </c>
      <c r="AH8499" s="182" t="s">
        <v>2993</v>
      </c>
      <c r="AI8499" s="182" t="s">
        <v>17042</v>
      </c>
    </row>
    <row r="8500" spans="25:35" x14ac:dyDescent="0.4">
      <c r="Y8500" s="182" t="s">
        <v>13921</v>
      </c>
      <c r="Z8500" s="182">
        <v>1982</v>
      </c>
      <c r="AA8500" s="182">
        <v>2362.6999999999998</v>
      </c>
      <c r="AB8500" s="182">
        <v>99</v>
      </c>
      <c r="AC8500" s="182">
        <v>5</v>
      </c>
      <c r="AD8500" s="182">
        <v>1798</v>
      </c>
      <c r="AF8500" s="182" t="s">
        <v>13913</v>
      </c>
      <c r="AG8500" s="182" t="s">
        <v>17312</v>
      </c>
      <c r="AH8500" s="182" t="s">
        <v>2993</v>
      </c>
      <c r="AI8500" s="182" t="s">
        <v>17042</v>
      </c>
    </row>
    <row r="8501" spans="25:35" x14ac:dyDescent="0.4">
      <c r="Y8501" s="182" t="s">
        <v>13922</v>
      </c>
      <c r="Z8501" s="182">
        <v>2004</v>
      </c>
      <c r="AA8501" s="182">
        <v>2578.6999999999998</v>
      </c>
      <c r="AB8501" s="182">
        <v>85</v>
      </c>
      <c r="AC8501" s="182">
        <v>5</v>
      </c>
      <c r="AD8501" s="182">
        <v>2419.1999999999998</v>
      </c>
      <c r="AF8501" s="182" t="s">
        <v>193</v>
      </c>
      <c r="AG8501" s="182" t="s">
        <v>17312</v>
      </c>
      <c r="AH8501" s="182" t="s">
        <v>2993</v>
      </c>
      <c r="AI8501" s="182" t="s">
        <v>17315</v>
      </c>
    </row>
    <row r="8502" spans="25:35" x14ac:dyDescent="0.4">
      <c r="Y8502" s="182" t="s">
        <v>13923</v>
      </c>
      <c r="Z8502" s="182">
        <v>1960</v>
      </c>
      <c r="AA8502" s="182">
        <v>1374.8</v>
      </c>
      <c r="AB8502" s="182">
        <v>43</v>
      </c>
      <c r="AC8502" s="182">
        <v>4</v>
      </c>
      <c r="AD8502" s="182">
        <v>1203.9000000000001</v>
      </c>
      <c r="AF8502" s="182" t="s">
        <v>194</v>
      </c>
      <c r="AG8502" s="182" t="s">
        <v>17312</v>
      </c>
      <c r="AH8502" s="182" t="s">
        <v>2993</v>
      </c>
      <c r="AI8502" s="182" t="s">
        <v>17042</v>
      </c>
    </row>
    <row r="8503" spans="25:35" x14ac:dyDescent="0.4">
      <c r="Y8503" s="182" t="s">
        <v>13924</v>
      </c>
      <c r="Z8503" s="182">
        <v>1961</v>
      </c>
      <c r="AA8503" s="182">
        <v>1719.7</v>
      </c>
      <c r="AB8503" s="182">
        <v>52</v>
      </c>
      <c r="AC8503" s="182">
        <v>3</v>
      </c>
      <c r="AD8503" s="182">
        <v>1322.8</v>
      </c>
      <c r="AF8503" s="182" t="s">
        <v>13915</v>
      </c>
      <c r="AG8503" s="182" t="s">
        <v>17312</v>
      </c>
      <c r="AH8503" s="182" t="s">
        <v>2993</v>
      </c>
      <c r="AI8503" s="182" t="s">
        <v>17042</v>
      </c>
    </row>
    <row r="8504" spans="25:35" x14ac:dyDescent="0.4">
      <c r="Y8504" s="182" t="s">
        <v>13925</v>
      </c>
      <c r="Z8504" s="182">
        <v>1967</v>
      </c>
      <c r="AA8504" s="182">
        <v>2545</v>
      </c>
      <c r="AB8504" s="182">
        <v>125</v>
      </c>
      <c r="AC8504" s="182">
        <v>4</v>
      </c>
      <c r="AD8504" s="182">
        <v>1903</v>
      </c>
      <c r="AF8504" s="182" t="s">
        <v>13916</v>
      </c>
      <c r="AG8504" s="182" t="s">
        <v>17312</v>
      </c>
      <c r="AH8504" s="182" t="s">
        <v>2993</v>
      </c>
      <c r="AI8504" s="182" t="s">
        <v>17042</v>
      </c>
    </row>
    <row r="8505" spans="25:35" x14ac:dyDescent="0.4">
      <c r="Y8505" s="182" t="s">
        <v>13926</v>
      </c>
      <c r="Z8505" s="182">
        <v>1955</v>
      </c>
      <c r="AA8505" s="182">
        <v>820.9</v>
      </c>
      <c r="AB8505" s="182">
        <v>55</v>
      </c>
      <c r="AC8505" s="182">
        <v>2</v>
      </c>
      <c r="AD8505" s="182">
        <v>477.7</v>
      </c>
      <c r="AF8505" s="182" t="s">
        <v>13917</v>
      </c>
      <c r="AG8505" s="182" t="s">
        <v>17312</v>
      </c>
      <c r="AH8505" s="182" t="s">
        <v>2993</v>
      </c>
      <c r="AI8505" s="182" t="s">
        <v>17315</v>
      </c>
    </row>
    <row r="8506" spans="25:35" x14ac:dyDescent="0.4">
      <c r="Y8506" s="182" t="s">
        <v>13927</v>
      </c>
      <c r="Z8506" s="182">
        <v>1934</v>
      </c>
      <c r="AA8506" s="182">
        <v>1311.7</v>
      </c>
      <c r="AB8506" s="182">
        <v>56</v>
      </c>
      <c r="AC8506" s="182">
        <v>3</v>
      </c>
      <c r="AD8506" s="182">
        <v>1303</v>
      </c>
      <c r="AF8506" s="182" t="s">
        <v>13918</v>
      </c>
      <c r="AG8506" s="182" t="s">
        <v>17312</v>
      </c>
      <c r="AH8506" s="182" t="s">
        <v>2993</v>
      </c>
      <c r="AI8506" s="182" t="s">
        <v>17042</v>
      </c>
    </row>
    <row r="8507" spans="25:35" x14ac:dyDescent="0.4">
      <c r="Y8507" s="182" t="s">
        <v>13929</v>
      </c>
      <c r="Z8507" s="182">
        <v>1966</v>
      </c>
      <c r="AA8507" s="182">
        <v>2177.5</v>
      </c>
      <c r="AB8507" s="182">
        <v>57</v>
      </c>
      <c r="AC8507" s="182">
        <v>4</v>
      </c>
      <c r="AD8507" s="182">
        <v>2029.3</v>
      </c>
      <c r="AF8507" s="182" t="s">
        <v>206</v>
      </c>
      <c r="AG8507" s="182" t="s">
        <v>17312</v>
      </c>
      <c r="AH8507" s="182" t="s">
        <v>2993</v>
      </c>
      <c r="AI8507" s="182" t="s">
        <v>17315</v>
      </c>
    </row>
    <row r="8508" spans="25:35" x14ac:dyDescent="0.4">
      <c r="Y8508" s="182" t="s">
        <v>13930</v>
      </c>
      <c r="Z8508" s="182">
        <v>1957</v>
      </c>
      <c r="AA8508" s="182">
        <v>2274.9</v>
      </c>
      <c r="AB8508" s="182">
        <v>51</v>
      </c>
      <c r="AC8508" s="182">
        <v>3</v>
      </c>
      <c r="AD8508" s="182">
        <v>2010</v>
      </c>
      <c r="AF8508" s="182" t="s">
        <v>13919</v>
      </c>
      <c r="AG8508" s="182" t="s">
        <v>17312</v>
      </c>
      <c r="AH8508" s="182" t="s">
        <v>2993</v>
      </c>
      <c r="AI8508" s="182" t="s">
        <v>17315</v>
      </c>
    </row>
    <row r="8509" spans="25:35" x14ac:dyDescent="0.4">
      <c r="Y8509" s="182" t="s">
        <v>13931</v>
      </c>
      <c r="Z8509" s="182">
        <v>1965</v>
      </c>
      <c r="AA8509" s="182">
        <v>2744.2</v>
      </c>
      <c r="AB8509" s="182">
        <v>102</v>
      </c>
      <c r="AC8509" s="182">
        <v>4</v>
      </c>
      <c r="AD8509" s="182">
        <v>2547.6</v>
      </c>
      <c r="AF8509" s="182" t="s">
        <v>13920</v>
      </c>
      <c r="AG8509" s="182" t="s">
        <v>17312</v>
      </c>
      <c r="AH8509" s="182" t="s">
        <v>2993</v>
      </c>
      <c r="AI8509" s="182" t="s">
        <v>17315</v>
      </c>
    </row>
    <row r="8510" spans="25:35" x14ac:dyDescent="0.4">
      <c r="Y8510" s="182" t="s">
        <v>195</v>
      </c>
      <c r="Z8510" s="182">
        <v>1963</v>
      </c>
      <c r="AA8510" s="182">
        <v>2168.64</v>
      </c>
      <c r="AB8510" s="182">
        <v>72</v>
      </c>
      <c r="AC8510" s="182">
        <v>4</v>
      </c>
      <c r="AD8510" s="182">
        <v>2032</v>
      </c>
      <c r="AF8510" s="182" t="s">
        <v>13921</v>
      </c>
      <c r="AG8510" s="182" t="s">
        <v>17312</v>
      </c>
      <c r="AH8510" s="182" t="s">
        <v>2993</v>
      </c>
      <c r="AI8510" s="182" t="s">
        <v>17040</v>
      </c>
    </row>
    <row r="8511" spans="25:35" x14ac:dyDescent="0.4">
      <c r="Y8511" s="182" t="s">
        <v>13932</v>
      </c>
      <c r="Z8511" s="182">
        <v>1956</v>
      </c>
      <c r="AA8511" s="182">
        <v>2535.5</v>
      </c>
      <c r="AB8511" s="182">
        <v>57</v>
      </c>
      <c r="AC8511" s="182">
        <v>3</v>
      </c>
      <c r="AD8511" s="182">
        <v>2339.4</v>
      </c>
      <c r="AF8511" s="182" t="s">
        <v>13922</v>
      </c>
      <c r="AG8511" s="182" t="s">
        <v>17312</v>
      </c>
      <c r="AH8511" s="182" t="s">
        <v>2993</v>
      </c>
      <c r="AI8511" s="182" t="s">
        <v>17042</v>
      </c>
    </row>
    <row r="8512" spans="25:35" x14ac:dyDescent="0.4">
      <c r="Y8512" s="182" t="s">
        <v>2431</v>
      </c>
      <c r="Z8512" s="182">
        <v>1963</v>
      </c>
      <c r="AA8512" s="182">
        <v>283</v>
      </c>
      <c r="AB8512" s="182">
        <v>5</v>
      </c>
      <c r="AC8512" s="182">
        <v>2</v>
      </c>
      <c r="AD8512" s="182">
        <v>283</v>
      </c>
      <c r="AF8512" s="182" t="s">
        <v>13923</v>
      </c>
      <c r="AG8512" s="182" t="s">
        <v>17312</v>
      </c>
      <c r="AH8512" s="182" t="s">
        <v>2993</v>
      </c>
      <c r="AI8512" s="182" t="s">
        <v>17042</v>
      </c>
    </row>
    <row r="8513" spans="25:35" x14ac:dyDescent="0.4">
      <c r="Y8513" s="182" t="s">
        <v>13934</v>
      </c>
      <c r="Z8513" s="182">
        <v>1972</v>
      </c>
      <c r="AA8513" s="182">
        <v>5273</v>
      </c>
      <c r="AB8513" s="182">
        <v>220</v>
      </c>
      <c r="AC8513" s="182">
        <v>5</v>
      </c>
      <c r="AD8513" s="182">
        <v>5273</v>
      </c>
      <c r="AF8513" s="182" t="s">
        <v>13924</v>
      </c>
      <c r="AG8513" s="182" t="s">
        <v>17312</v>
      </c>
      <c r="AH8513" s="182" t="s">
        <v>2993</v>
      </c>
      <c r="AI8513" s="182" t="s">
        <v>17322</v>
      </c>
    </row>
    <row r="8514" spans="25:35" x14ac:dyDescent="0.4">
      <c r="Y8514" s="182" t="s">
        <v>13936</v>
      </c>
      <c r="Z8514" s="182">
        <v>1880</v>
      </c>
      <c r="AA8514" s="182">
        <v>429</v>
      </c>
      <c r="AB8514" s="182">
        <v>19</v>
      </c>
      <c r="AC8514" s="182">
        <v>3</v>
      </c>
      <c r="AD8514" s="182">
        <v>422</v>
      </c>
      <c r="AF8514" s="182" t="s">
        <v>13925</v>
      </c>
      <c r="AG8514" s="182" t="s">
        <v>17312</v>
      </c>
      <c r="AH8514" s="182" t="s">
        <v>2993</v>
      </c>
      <c r="AI8514" s="182" t="s">
        <v>17315</v>
      </c>
    </row>
    <row r="8515" spans="25:35" x14ac:dyDescent="0.4">
      <c r="Y8515" s="182" t="s">
        <v>13937</v>
      </c>
      <c r="Z8515" s="182">
        <v>1950</v>
      </c>
      <c r="AA8515" s="182">
        <v>786.1</v>
      </c>
      <c r="AB8515" s="182">
        <v>18</v>
      </c>
      <c r="AC8515" s="182">
        <v>3</v>
      </c>
      <c r="AD8515" s="182">
        <v>786.1</v>
      </c>
      <c r="AF8515" s="182" t="s">
        <v>13926</v>
      </c>
      <c r="AG8515" s="182" t="s">
        <v>17312</v>
      </c>
      <c r="AH8515" s="182" t="s">
        <v>2993</v>
      </c>
      <c r="AI8515" s="182" t="s">
        <v>17040</v>
      </c>
    </row>
    <row r="8516" spans="25:35" x14ac:dyDescent="0.4">
      <c r="Y8516" s="182" t="s">
        <v>13938</v>
      </c>
      <c r="Z8516" s="182">
        <v>1937</v>
      </c>
      <c r="AA8516" s="182">
        <v>4548.71</v>
      </c>
      <c r="AB8516" s="182">
        <v>91</v>
      </c>
      <c r="AC8516" s="182">
        <v>4</v>
      </c>
      <c r="AD8516" s="182">
        <v>3559</v>
      </c>
      <c r="AF8516" s="182" t="s">
        <v>13927</v>
      </c>
      <c r="AG8516" s="182" t="s">
        <v>17312</v>
      </c>
      <c r="AH8516" s="182" t="s">
        <v>2993</v>
      </c>
      <c r="AI8516" s="182" t="s">
        <v>17315</v>
      </c>
    </row>
    <row r="8517" spans="25:35" x14ac:dyDescent="0.4">
      <c r="Y8517" s="182" t="s">
        <v>13939</v>
      </c>
      <c r="Z8517" s="182">
        <v>1963</v>
      </c>
      <c r="AA8517" s="182">
        <v>2555</v>
      </c>
      <c r="AB8517" s="182">
        <v>97</v>
      </c>
      <c r="AC8517" s="182">
        <v>4</v>
      </c>
      <c r="AD8517" s="182">
        <v>2373</v>
      </c>
      <c r="AF8517" s="182" t="s">
        <v>13928</v>
      </c>
      <c r="AG8517" s="182" t="s">
        <v>2993</v>
      </c>
      <c r="AH8517" s="182" t="s">
        <v>2993</v>
      </c>
      <c r="AI8517" s="182" t="s">
        <v>17322</v>
      </c>
    </row>
    <row r="8518" spans="25:35" x14ac:dyDescent="0.4">
      <c r="Y8518" s="182" t="s">
        <v>2443</v>
      </c>
      <c r="Z8518" s="182">
        <v>1938</v>
      </c>
      <c r="AA8518" s="182">
        <v>728.33</v>
      </c>
      <c r="AB8518" s="182">
        <v>25</v>
      </c>
      <c r="AC8518" s="182">
        <v>2</v>
      </c>
      <c r="AD8518" s="182">
        <v>728.33</v>
      </c>
      <c r="AF8518" s="182" t="s">
        <v>13929</v>
      </c>
      <c r="AG8518" s="182" t="s">
        <v>17312</v>
      </c>
      <c r="AH8518" s="182" t="s">
        <v>2993</v>
      </c>
      <c r="AI8518" s="182" t="s">
        <v>17322</v>
      </c>
    </row>
    <row r="8519" spans="25:35" x14ac:dyDescent="0.4">
      <c r="Y8519" s="182" t="s">
        <v>213</v>
      </c>
      <c r="Z8519" s="182">
        <v>1966</v>
      </c>
      <c r="AA8519" s="182">
        <v>2517.25</v>
      </c>
      <c r="AB8519" s="182">
        <v>96</v>
      </c>
      <c r="AC8519" s="182">
        <v>4</v>
      </c>
      <c r="AD8519" s="182">
        <v>2517.25</v>
      </c>
      <c r="AF8519" s="182" t="s">
        <v>13930</v>
      </c>
      <c r="AG8519" s="182" t="s">
        <v>17323</v>
      </c>
      <c r="AH8519" s="182" t="s">
        <v>2993</v>
      </c>
      <c r="AI8519" s="182" t="s">
        <v>17322</v>
      </c>
    </row>
    <row r="8520" spans="25:35" x14ac:dyDescent="0.4">
      <c r="Y8520" s="182" t="s">
        <v>2444</v>
      </c>
      <c r="Z8520" s="182">
        <v>1977</v>
      </c>
      <c r="AA8520" s="182">
        <v>4984</v>
      </c>
      <c r="AB8520" s="182">
        <v>163</v>
      </c>
      <c r="AC8520" s="182">
        <v>9</v>
      </c>
      <c r="AD8520" s="182">
        <v>3767.5</v>
      </c>
      <c r="AF8520" s="182" t="s">
        <v>13931</v>
      </c>
      <c r="AG8520" s="182" t="s">
        <v>17312</v>
      </c>
      <c r="AH8520" s="182" t="s">
        <v>2993</v>
      </c>
      <c r="AI8520" s="182" t="s">
        <v>17315</v>
      </c>
    </row>
    <row r="8521" spans="25:35" x14ac:dyDescent="0.4">
      <c r="Y8521" s="182" t="s">
        <v>13940</v>
      </c>
      <c r="Z8521" s="182">
        <v>1964</v>
      </c>
      <c r="AA8521" s="182">
        <v>2620.8000000000002</v>
      </c>
      <c r="AB8521" s="182">
        <v>84</v>
      </c>
      <c r="AC8521" s="182">
        <v>4</v>
      </c>
      <c r="AD8521" s="182">
        <v>2511.5</v>
      </c>
      <c r="AF8521" s="182" t="s">
        <v>195</v>
      </c>
      <c r="AG8521" s="182" t="s">
        <v>17312</v>
      </c>
      <c r="AH8521" s="182" t="s">
        <v>2993</v>
      </c>
      <c r="AI8521" s="182" t="s">
        <v>17322</v>
      </c>
    </row>
    <row r="8522" spans="25:35" x14ac:dyDescent="0.4">
      <c r="Y8522" s="182" t="s">
        <v>13942</v>
      </c>
      <c r="Z8522" s="182">
        <v>1972</v>
      </c>
      <c r="AA8522" s="182">
        <v>6490</v>
      </c>
      <c r="AB8522" s="182">
        <v>250</v>
      </c>
      <c r="AC8522" s="182">
        <v>5</v>
      </c>
      <c r="AD8522" s="182">
        <v>4793.63</v>
      </c>
      <c r="AF8522" s="182" t="s">
        <v>13932</v>
      </c>
      <c r="AG8522" s="182" t="s">
        <v>2993</v>
      </c>
      <c r="AH8522" s="182" t="s">
        <v>2993</v>
      </c>
      <c r="AI8522" s="182" t="s">
        <v>17322</v>
      </c>
    </row>
    <row r="8523" spans="25:35" x14ac:dyDescent="0.4">
      <c r="Y8523" s="182" t="s">
        <v>197</v>
      </c>
      <c r="Z8523" s="182">
        <v>1969</v>
      </c>
      <c r="AA8523" s="182">
        <v>3413.62</v>
      </c>
      <c r="AB8523" s="182">
        <v>127</v>
      </c>
      <c r="AC8523" s="182">
        <v>5</v>
      </c>
      <c r="AD8523" s="182">
        <v>3413.62</v>
      </c>
      <c r="AF8523" s="182" t="s">
        <v>2431</v>
      </c>
      <c r="AG8523" s="182" t="s">
        <v>17312</v>
      </c>
      <c r="AH8523" s="182" t="s">
        <v>2993</v>
      </c>
      <c r="AI8523" s="182" t="s">
        <v>17040</v>
      </c>
    </row>
    <row r="8524" spans="25:35" x14ac:dyDescent="0.4">
      <c r="Y8524" s="182" t="s">
        <v>13943</v>
      </c>
      <c r="Z8524" s="182">
        <v>1976</v>
      </c>
      <c r="AA8524" s="182">
        <v>5128.8999999999996</v>
      </c>
      <c r="AB8524" s="182">
        <v>173</v>
      </c>
      <c r="AC8524" s="182">
        <v>9</v>
      </c>
      <c r="AD8524" s="182">
        <v>4533.3</v>
      </c>
      <c r="AF8524" s="182" t="s">
        <v>13934</v>
      </c>
      <c r="AG8524" s="182" t="s">
        <v>17312</v>
      </c>
      <c r="AH8524" s="182" t="s">
        <v>17703</v>
      </c>
      <c r="AI8524" s="182" t="s">
        <v>17320</v>
      </c>
    </row>
    <row r="8525" spans="25:35" x14ac:dyDescent="0.4">
      <c r="Y8525" s="182" t="s">
        <v>13944</v>
      </c>
      <c r="Z8525" s="182">
        <v>1975</v>
      </c>
      <c r="AA8525" s="182">
        <v>4387.2</v>
      </c>
      <c r="AB8525" s="182">
        <v>161</v>
      </c>
      <c r="AC8525" s="182">
        <v>9</v>
      </c>
      <c r="AD8525" s="182">
        <v>3754.56</v>
      </c>
      <c r="AF8525" s="182" t="s">
        <v>13936</v>
      </c>
      <c r="AG8525" s="182" t="s">
        <v>17312</v>
      </c>
      <c r="AH8525" s="182" t="s">
        <v>2993</v>
      </c>
      <c r="AI8525" s="182" t="s">
        <v>17040</v>
      </c>
    </row>
    <row r="8526" spans="25:35" x14ac:dyDescent="0.4">
      <c r="Y8526" s="182" t="s">
        <v>13945</v>
      </c>
      <c r="Z8526" s="182">
        <v>1961</v>
      </c>
      <c r="AA8526" s="182">
        <v>2517.6</v>
      </c>
      <c r="AB8526" s="182">
        <v>108</v>
      </c>
      <c r="AC8526" s="182">
        <v>4</v>
      </c>
      <c r="AD8526" s="182">
        <v>2514.81</v>
      </c>
      <c r="AF8526" s="182" t="s">
        <v>13937</v>
      </c>
      <c r="AG8526" s="182" t="s">
        <v>17312</v>
      </c>
      <c r="AH8526" s="182" t="s">
        <v>2993</v>
      </c>
      <c r="AI8526" s="182" t="s">
        <v>17042</v>
      </c>
    </row>
    <row r="8527" spans="25:35" x14ac:dyDescent="0.4">
      <c r="Y8527" s="182" t="s">
        <v>2445</v>
      </c>
      <c r="Z8527" s="182">
        <v>1960</v>
      </c>
      <c r="AA8527" s="182">
        <v>2716.4</v>
      </c>
      <c r="AB8527" s="182">
        <v>110</v>
      </c>
      <c r="AC8527" s="182">
        <v>4</v>
      </c>
      <c r="AD8527" s="182">
        <v>2519.5700000000002</v>
      </c>
      <c r="AF8527" s="182" t="s">
        <v>13938</v>
      </c>
      <c r="AG8527" s="182" t="s">
        <v>17312</v>
      </c>
      <c r="AH8527" s="182" t="s">
        <v>2993</v>
      </c>
      <c r="AI8527" s="182" t="s">
        <v>17315</v>
      </c>
    </row>
    <row r="8528" spans="25:35" x14ac:dyDescent="0.4">
      <c r="Y8528" s="182" t="s">
        <v>13946</v>
      </c>
      <c r="Z8528" s="182">
        <v>1962</v>
      </c>
      <c r="AA8528" s="182">
        <v>2757.7</v>
      </c>
      <c r="AB8528" s="182">
        <v>88</v>
      </c>
      <c r="AC8528" s="182">
        <v>4</v>
      </c>
      <c r="AD8528" s="182">
        <v>2521.9</v>
      </c>
      <c r="AF8528" s="182" t="s">
        <v>13939</v>
      </c>
      <c r="AG8528" s="182" t="s">
        <v>17312</v>
      </c>
      <c r="AH8528" s="182" t="s">
        <v>2993</v>
      </c>
      <c r="AI8528" s="182" t="s">
        <v>17315</v>
      </c>
    </row>
    <row r="8529" spans="25:35" x14ac:dyDescent="0.4">
      <c r="Y8529" s="182" t="s">
        <v>13947</v>
      </c>
      <c r="Z8529" s="182">
        <v>1974</v>
      </c>
      <c r="AA8529" s="182">
        <v>5409.4</v>
      </c>
      <c r="AB8529" s="182">
        <v>198</v>
      </c>
      <c r="AC8529" s="182">
        <v>9</v>
      </c>
      <c r="AD8529" s="182">
        <v>5101.5</v>
      </c>
      <c r="AF8529" s="182" t="s">
        <v>2443</v>
      </c>
      <c r="AG8529" s="182" t="s">
        <v>17327</v>
      </c>
      <c r="AH8529" s="182" t="s">
        <v>2993</v>
      </c>
      <c r="AI8529" s="182" t="s">
        <v>17040</v>
      </c>
    </row>
    <row r="8530" spans="25:35" x14ac:dyDescent="0.4">
      <c r="Y8530" s="182" t="s">
        <v>13949</v>
      </c>
      <c r="Z8530" s="182">
        <v>1971</v>
      </c>
      <c r="AA8530" s="182">
        <v>2575.6999999999998</v>
      </c>
      <c r="AB8530" s="182">
        <v>109</v>
      </c>
      <c r="AC8530" s="182">
        <v>9</v>
      </c>
      <c r="AD8530" s="182">
        <v>2271.1999999999998</v>
      </c>
      <c r="AF8530" s="182" t="s">
        <v>213</v>
      </c>
      <c r="AG8530" s="182" t="s">
        <v>17312</v>
      </c>
      <c r="AH8530" s="182" t="s">
        <v>2993</v>
      </c>
      <c r="AI8530" s="182" t="s">
        <v>17315</v>
      </c>
    </row>
    <row r="8531" spans="25:35" x14ac:dyDescent="0.4">
      <c r="Y8531" s="182" t="s">
        <v>13950</v>
      </c>
      <c r="Z8531" s="182">
        <v>1850</v>
      </c>
      <c r="AA8531" s="182">
        <v>371</v>
      </c>
      <c r="AB8531" s="182">
        <v>5</v>
      </c>
      <c r="AC8531" s="182">
        <v>2</v>
      </c>
      <c r="AD8531" s="182">
        <v>371</v>
      </c>
      <c r="AF8531" s="182" t="s">
        <v>2444</v>
      </c>
      <c r="AG8531" s="182" t="s">
        <v>17312</v>
      </c>
      <c r="AH8531" s="182" t="s">
        <v>2993</v>
      </c>
      <c r="AI8531" s="182" t="s">
        <v>17042</v>
      </c>
    </row>
    <row r="8532" spans="25:35" x14ac:dyDescent="0.4">
      <c r="Y8532" s="182" t="s">
        <v>13952</v>
      </c>
      <c r="Z8532" s="182">
        <v>1955</v>
      </c>
      <c r="AA8532" s="182">
        <v>3501.3</v>
      </c>
      <c r="AB8532" s="182">
        <v>34</v>
      </c>
      <c r="AC8532" s="182">
        <v>3</v>
      </c>
      <c r="AD8532" s="182">
        <v>1978.9</v>
      </c>
      <c r="AF8532" s="182" t="s">
        <v>13940</v>
      </c>
      <c r="AG8532" s="182" t="s">
        <v>17312</v>
      </c>
      <c r="AH8532" s="182" t="s">
        <v>2993</v>
      </c>
      <c r="AI8532" s="182" t="s">
        <v>17322</v>
      </c>
    </row>
    <row r="8533" spans="25:35" x14ac:dyDescent="0.4">
      <c r="Y8533" s="182" t="s">
        <v>2446</v>
      </c>
      <c r="Z8533" s="182">
        <v>1961</v>
      </c>
      <c r="AA8533" s="182">
        <v>1664.41</v>
      </c>
      <c r="AB8533" s="182">
        <v>63</v>
      </c>
      <c r="AC8533" s="182">
        <v>3</v>
      </c>
      <c r="AD8533" s="182">
        <v>1664.41</v>
      </c>
      <c r="AF8533" s="182" t="s">
        <v>13942</v>
      </c>
      <c r="AG8533" s="182" t="s">
        <v>2993</v>
      </c>
      <c r="AH8533" s="182" t="s">
        <v>2993</v>
      </c>
      <c r="AI8533" s="182" t="s">
        <v>17320</v>
      </c>
    </row>
    <row r="8534" spans="25:35" x14ac:dyDescent="0.4">
      <c r="Y8534" s="182" t="s">
        <v>2447</v>
      </c>
      <c r="Z8534" s="182">
        <v>1963</v>
      </c>
      <c r="AA8534" s="182">
        <v>2141.94</v>
      </c>
      <c r="AB8534" s="182">
        <v>77</v>
      </c>
      <c r="AC8534" s="182">
        <v>4</v>
      </c>
      <c r="AD8534" s="182">
        <v>1876.78</v>
      </c>
      <c r="AF8534" s="182" t="s">
        <v>197</v>
      </c>
      <c r="AG8534" s="182" t="s">
        <v>17312</v>
      </c>
      <c r="AH8534" s="182" t="s">
        <v>2993</v>
      </c>
      <c r="AI8534" s="182" t="s">
        <v>17315</v>
      </c>
    </row>
    <row r="8535" spans="25:35" x14ac:dyDescent="0.4">
      <c r="Y8535" s="182" t="s">
        <v>13953</v>
      </c>
      <c r="Z8535" s="182">
        <v>1966</v>
      </c>
      <c r="AA8535" s="182">
        <v>1385.2</v>
      </c>
      <c r="AB8535" s="182">
        <v>75</v>
      </c>
      <c r="AC8535" s="182">
        <v>4</v>
      </c>
      <c r="AD8535" s="182">
        <v>1385.2</v>
      </c>
      <c r="AF8535" s="182" t="s">
        <v>13943</v>
      </c>
      <c r="AG8535" s="182" t="s">
        <v>17312</v>
      </c>
      <c r="AH8535" s="182" t="s">
        <v>2993</v>
      </c>
      <c r="AI8535" s="182" t="s">
        <v>17042</v>
      </c>
    </row>
    <row r="8536" spans="25:35" x14ac:dyDescent="0.4">
      <c r="Y8536" s="182" t="s">
        <v>13954</v>
      </c>
      <c r="Z8536" s="182">
        <v>1965</v>
      </c>
      <c r="AA8536" s="182">
        <v>2648.9</v>
      </c>
      <c r="AB8536" s="182">
        <v>161</v>
      </c>
      <c r="AC8536" s="182">
        <v>4</v>
      </c>
      <c r="AD8536" s="182">
        <v>2485.4</v>
      </c>
      <c r="AF8536" s="182" t="s">
        <v>13944</v>
      </c>
      <c r="AG8536" s="182" t="s">
        <v>17312</v>
      </c>
      <c r="AH8536" s="182" t="s">
        <v>2993</v>
      </c>
      <c r="AI8536" s="182" t="s">
        <v>17042</v>
      </c>
    </row>
    <row r="8537" spans="25:35" x14ac:dyDescent="0.4">
      <c r="Y8537" s="182" t="s">
        <v>13955</v>
      </c>
      <c r="Z8537" s="182">
        <v>1993</v>
      </c>
      <c r="AA8537" s="182">
        <v>2476.6</v>
      </c>
      <c r="AB8537" s="182">
        <v>88</v>
      </c>
      <c r="AC8537" s="182">
        <v>5</v>
      </c>
      <c r="AD8537" s="182">
        <v>2476.6</v>
      </c>
      <c r="AF8537" s="182" t="s">
        <v>13945</v>
      </c>
      <c r="AG8537" s="182" t="s">
        <v>17312</v>
      </c>
      <c r="AH8537" s="182" t="s">
        <v>2993</v>
      </c>
      <c r="AI8537" s="182" t="s">
        <v>17315</v>
      </c>
    </row>
    <row r="8538" spans="25:35" x14ac:dyDescent="0.4">
      <c r="Y8538" s="182" t="s">
        <v>13958</v>
      </c>
      <c r="Z8538" s="182">
        <v>1965</v>
      </c>
      <c r="AA8538" s="182">
        <v>4569.2</v>
      </c>
      <c r="AB8538" s="182">
        <v>113</v>
      </c>
      <c r="AC8538" s="182">
        <v>5</v>
      </c>
      <c r="AD8538" s="182">
        <v>4216</v>
      </c>
      <c r="AF8538" s="182" t="s">
        <v>2445</v>
      </c>
      <c r="AG8538" s="182" t="s">
        <v>17312</v>
      </c>
      <c r="AH8538" s="182" t="s">
        <v>2993</v>
      </c>
      <c r="AI8538" s="182" t="s">
        <v>17315</v>
      </c>
    </row>
    <row r="8539" spans="25:35" x14ac:dyDescent="0.4">
      <c r="Y8539" s="182" t="s">
        <v>13956</v>
      </c>
      <c r="Z8539" s="182">
        <v>1983</v>
      </c>
      <c r="AA8539" s="182">
        <v>4046.5</v>
      </c>
      <c r="AB8539" s="182">
        <v>141</v>
      </c>
      <c r="AC8539" s="182">
        <v>9</v>
      </c>
      <c r="AD8539" s="182">
        <v>3172.2</v>
      </c>
      <c r="AF8539" s="182" t="s">
        <v>13946</v>
      </c>
      <c r="AG8539" s="182" t="s">
        <v>17312</v>
      </c>
      <c r="AH8539" s="182" t="s">
        <v>2993</v>
      </c>
      <c r="AI8539" s="182" t="s">
        <v>17315</v>
      </c>
    </row>
    <row r="8540" spans="25:35" x14ac:dyDescent="0.4">
      <c r="Y8540" s="182" t="s">
        <v>13957</v>
      </c>
      <c r="Z8540" s="182">
        <v>1983</v>
      </c>
      <c r="AA8540" s="182">
        <v>4063.4</v>
      </c>
      <c r="AB8540" s="182">
        <v>129</v>
      </c>
      <c r="AC8540" s="182">
        <v>9</v>
      </c>
      <c r="AD8540" s="182">
        <v>3200.7</v>
      </c>
      <c r="AF8540" s="182" t="s">
        <v>13947</v>
      </c>
      <c r="AG8540" s="182" t="s">
        <v>17312</v>
      </c>
      <c r="AH8540" s="182" t="s">
        <v>2993</v>
      </c>
      <c r="AI8540" s="182" t="s">
        <v>17042</v>
      </c>
    </row>
    <row r="8541" spans="25:35" x14ac:dyDescent="0.4">
      <c r="Y8541" s="182" t="s">
        <v>13959</v>
      </c>
      <c r="Z8541" s="182">
        <v>1973</v>
      </c>
      <c r="AA8541" s="182">
        <v>7803.4</v>
      </c>
      <c r="AB8541" s="182">
        <v>256</v>
      </c>
      <c r="AC8541" s="182">
        <v>5</v>
      </c>
      <c r="AD8541" s="182">
        <v>5998.8</v>
      </c>
      <c r="AF8541" s="182" t="s">
        <v>13949</v>
      </c>
      <c r="AG8541" s="182" t="s">
        <v>17312</v>
      </c>
      <c r="AH8541" s="182" t="s">
        <v>2993</v>
      </c>
      <c r="AI8541" s="182" t="s">
        <v>17040</v>
      </c>
    </row>
    <row r="8542" spans="25:35" x14ac:dyDescent="0.4">
      <c r="Y8542" s="182" t="s">
        <v>13960</v>
      </c>
      <c r="Z8542" s="182">
        <v>1962</v>
      </c>
      <c r="AA8542" s="182">
        <v>1621.3</v>
      </c>
      <c r="AB8542" s="182">
        <v>76</v>
      </c>
      <c r="AC8542" s="182">
        <v>3</v>
      </c>
      <c r="AD8542" s="182">
        <v>1512.2</v>
      </c>
      <c r="AF8542" s="182" t="s">
        <v>13950</v>
      </c>
      <c r="AG8542" s="182" t="s">
        <v>17312</v>
      </c>
      <c r="AH8542" s="182" t="s">
        <v>2993</v>
      </c>
      <c r="AI8542" s="182" t="s">
        <v>17040</v>
      </c>
    </row>
    <row r="8543" spans="25:35" x14ac:dyDescent="0.4">
      <c r="Y8543" s="182" t="s">
        <v>13961</v>
      </c>
      <c r="Z8543" s="182">
        <v>1981</v>
      </c>
      <c r="AA8543" s="182">
        <v>5977.5</v>
      </c>
      <c r="AB8543" s="182">
        <v>208</v>
      </c>
      <c r="AC8543" s="182">
        <v>5</v>
      </c>
      <c r="AD8543" s="182">
        <v>4605.6000000000004</v>
      </c>
      <c r="AF8543" s="182" t="s">
        <v>13952</v>
      </c>
      <c r="AG8543" s="182" t="s">
        <v>17312</v>
      </c>
      <c r="AH8543" s="182" t="s">
        <v>2993</v>
      </c>
      <c r="AI8543" s="182" t="s">
        <v>17322</v>
      </c>
    </row>
    <row r="8544" spans="25:35" x14ac:dyDescent="0.4">
      <c r="Y8544" s="182" t="s">
        <v>13962</v>
      </c>
      <c r="Z8544" s="182">
        <v>1961</v>
      </c>
      <c r="AA8544" s="182">
        <v>1612.8</v>
      </c>
      <c r="AB8544" s="182">
        <v>94</v>
      </c>
      <c r="AC8544" s="182">
        <v>3</v>
      </c>
      <c r="AD8544" s="182">
        <v>1503.3</v>
      </c>
      <c r="AF8544" s="182" t="s">
        <v>2446</v>
      </c>
      <c r="AG8544" s="182" t="s">
        <v>17312</v>
      </c>
      <c r="AH8544" s="182" t="s">
        <v>2993</v>
      </c>
      <c r="AI8544" s="182" t="s">
        <v>17322</v>
      </c>
    </row>
    <row r="8545" spans="25:35" x14ac:dyDescent="0.4">
      <c r="Y8545" s="182" t="s">
        <v>13963</v>
      </c>
      <c r="Z8545" s="182">
        <v>1961</v>
      </c>
      <c r="AA8545" s="182">
        <v>679.5</v>
      </c>
      <c r="AB8545" s="182">
        <v>43</v>
      </c>
      <c r="AC8545" s="182">
        <v>2</v>
      </c>
      <c r="AD8545" s="182">
        <v>630.79999999999995</v>
      </c>
      <c r="AF8545" s="182" t="s">
        <v>2447</v>
      </c>
      <c r="AG8545" s="182" t="s">
        <v>17312</v>
      </c>
      <c r="AH8545" s="182" t="s">
        <v>2993</v>
      </c>
      <c r="AI8545" s="182" t="s">
        <v>17322</v>
      </c>
    </row>
    <row r="8546" spans="25:35" x14ac:dyDescent="0.4">
      <c r="Y8546" s="182" t="s">
        <v>2448</v>
      </c>
      <c r="Z8546" s="182">
        <v>1958</v>
      </c>
      <c r="AA8546" s="182">
        <v>653.29999999999995</v>
      </c>
      <c r="AB8546" s="182">
        <v>30</v>
      </c>
      <c r="AC8546" s="182">
        <v>2</v>
      </c>
      <c r="AD8546" s="182">
        <v>605.6</v>
      </c>
      <c r="AF8546" s="182" t="s">
        <v>13953</v>
      </c>
      <c r="AG8546" s="182" t="s">
        <v>17312</v>
      </c>
      <c r="AH8546" s="182" t="s">
        <v>2993</v>
      </c>
      <c r="AI8546" s="182" t="s">
        <v>17042</v>
      </c>
    </row>
    <row r="8547" spans="25:35" x14ac:dyDescent="0.4">
      <c r="Y8547" s="182" t="s">
        <v>13965</v>
      </c>
      <c r="Z8547" s="182">
        <v>1958</v>
      </c>
      <c r="AA8547" s="182">
        <v>717.8</v>
      </c>
      <c r="AB8547" s="182">
        <v>46</v>
      </c>
      <c r="AC8547" s="182">
        <v>2</v>
      </c>
      <c r="AD8547" s="182">
        <v>649.4</v>
      </c>
      <c r="AF8547" s="182" t="s">
        <v>13954</v>
      </c>
      <c r="AG8547" s="182" t="s">
        <v>17312</v>
      </c>
      <c r="AH8547" s="182" t="s">
        <v>2993</v>
      </c>
      <c r="AI8547" s="182" t="s">
        <v>17315</v>
      </c>
    </row>
    <row r="8548" spans="25:35" x14ac:dyDescent="0.4">
      <c r="Y8548" s="182" t="s">
        <v>2449</v>
      </c>
      <c r="Z8548" s="182">
        <v>1973</v>
      </c>
      <c r="AA8548" s="182">
        <v>4437.6000000000004</v>
      </c>
      <c r="AB8548" s="182">
        <v>178</v>
      </c>
      <c r="AC8548" s="182">
        <v>5</v>
      </c>
      <c r="AD8548" s="182">
        <v>3399.5</v>
      </c>
      <c r="AF8548" s="182" t="s">
        <v>13955</v>
      </c>
      <c r="AG8548" s="182" t="s">
        <v>17312</v>
      </c>
      <c r="AH8548" s="182" t="s">
        <v>2993</v>
      </c>
      <c r="AI8548" s="182" t="s">
        <v>17331</v>
      </c>
    </row>
    <row r="8549" spans="25:35" x14ac:dyDescent="0.4">
      <c r="Y8549" s="182" t="s">
        <v>13966</v>
      </c>
      <c r="Z8549" s="182">
        <v>1980</v>
      </c>
      <c r="AA8549" s="182">
        <v>9543.1</v>
      </c>
      <c r="AB8549" s="182">
        <v>262</v>
      </c>
      <c r="AC8549" s="182">
        <v>5</v>
      </c>
      <c r="AD8549" s="182">
        <v>7250.3</v>
      </c>
      <c r="AF8549" s="182" t="s">
        <v>13956</v>
      </c>
      <c r="AG8549" s="182" t="s">
        <v>17312</v>
      </c>
      <c r="AH8549" s="182" t="s">
        <v>2993</v>
      </c>
      <c r="AI8549" s="182" t="s">
        <v>17040</v>
      </c>
    </row>
    <row r="8550" spans="25:35" x14ac:dyDescent="0.4">
      <c r="Y8550" s="182" t="s">
        <v>13967</v>
      </c>
      <c r="Z8550" s="182">
        <v>1976</v>
      </c>
      <c r="AA8550" s="182">
        <v>4464</v>
      </c>
      <c r="AB8550" s="182">
        <v>104</v>
      </c>
      <c r="AC8550" s="182">
        <v>5</v>
      </c>
      <c r="AD8550" s="182">
        <v>4185</v>
      </c>
      <c r="AF8550" s="182" t="s">
        <v>13957</v>
      </c>
      <c r="AG8550" s="182" t="s">
        <v>17312</v>
      </c>
      <c r="AH8550" s="182" t="s">
        <v>17697</v>
      </c>
      <c r="AI8550" s="182" t="s">
        <v>17040</v>
      </c>
    </row>
    <row r="8551" spans="25:35" x14ac:dyDescent="0.4">
      <c r="Y8551" s="182" t="s">
        <v>2450</v>
      </c>
      <c r="Z8551" s="182">
        <v>1968</v>
      </c>
      <c r="AA8551" s="182">
        <v>3276.57</v>
      </c>
      <c r="AB8551" s="182">
        <v>115</v>
      </c>
      <c r="AC8551" s="182">
        <v>5</v>
      </c>
      <c r="AD8551" s="182">
        <v>2516.67</v>
      </c>
      <c r="AF8551" s="182" t="s">
        <v>13958</v>
      </c>
      <c r="AG8551" s="182" t="s">
        <v>17312</v>
      </c>
      <c r="AH8551" s="182" t="s">
        <v>17690</v>
      </c>
      <c r="AI8551" s="182" t="s">
        <v>17315</v>
      </c>
    </row>
    <row r="8552" spans="25:35" x14ac:dyDescent="0.4">
      <c r="Y8552" s="182" t="s">
        <v>13969</v>
      </c>
      <c r="Z8552" s="182">
        <v>1970</v>
      </c>
      <c r="AA8552" s="182">
        <v>4395.21</v>
      </c>
      <c r="AB8552" s="182">
        <v>152</v>
      </c>
      <c r="AC8552" s="182">
        <v>5</v>
      </c>
      <c r="AD8552" s="182">
        <v>3386.01</v>
      </c>
      <c r="AF8552" s="182" t="s">
        <v>13959</v>
      </c>
      <c r="AG8552" s="182" t="s">
        <v>17312</v>
      </c>
      <c r="AH8552" s="182" t="s">
        <v>17704</v>
      </c>
      <c r="AI8552" s="182" t="s">
        <v>17314</v>
      </c>
    </row>
    <row r="8553" spans="25:35" x14ac:dyDescent="0.4">
      <c r="Y8553" s="182" t="s">
        <v>13971</v>
      </c>
      <c r="Z8553" s="182">
        <v>1977</v>
      </c>
      <c r="AA8553" s="182">
        <v>5564</v>
      </c>
      <c r="AB8553" s="182">
        <v>154</v>
      </c>
      <c r="AC8553" s="182">
        <v>5</v>
      </c>
      <c r="AD8553" s="182">
        <v>4164</v>
      </c>
      <c r="AF8553" s="182" t="s">
        <v>13960</v>
      </c>
      <c r="AG8553" s="182" t="s">
        <v>17312</v>
      </c>
      <c r="AH8553" s="182" t="s">
        <v>17705</v>
      </c>
      <c r="AI8553" s="182" t="s">
        <v>17322</v>
      </c>
    </row>
    <row r="8554" spans="25:35" x14ac:dyDescent="0.4">
      <c r="Y8554" s="182" t="s">
        <v>13970</v>
      </c>
      <c r="Z8554" s="182">
        <v>1984</v>
      </c>
      <c r="AA8554" s="182">
        <v>3570.5</v>
      </c>
      <c r="AB8554" s="182">
        <v>117</v>
      </c>
      <c r="AC8554" s="182">
        <v>5</v>
      </c>
      <c r="AD8554" s="182">
        <v>2419.1</v>
      </c>
      <c r="AF8554" s="182" t="s">
        <v>13961</v>
      </c>
      <c r="AG8554" s="182" t="s">
        <v>17312</v>
      </c>
      <c r="AH8554" s="182" t="s">
        <v>17694</v>
      </c>
      <c r="AI8554" s="182" t="s">
        <v>17320</v>
      </c>
    </row>
    <row r="8555" spans="25:35" x14ac:dyDescent="0.4">
      <c r="Y8555" s="182" t="s">
        <v>13972</v>
      </c>
      <c r="Z8555" s="182">
        <v>1964</v>
      </c>
      <c r="AA8555" s="182">
        <v>2746.42</v>
      </c>
      <c r="AB8555" s="182">
        <v>92</v>
      </c>
      <c r="AC8555" s="182">
        <v>4</v>
      </c>
      <c r="AD8555" s="182">
        <v>2062.92</v>
      </c>
      <c r="AF8555" s="182" t="s">
        <v>13962</v>
      </c>
      <c r="AG8555" s="182" t="s">
        <v>17312</v>
      </c>
      <c r="AH8555" s="182" t="s">
        <v>17705</v>
      </c>
      <c r="AI8555" s="182" t="s">
        <v>17322</v>
      </c>
    </row>
    <row r="8556" spans="25:35" x14ac:dyDescent="0.4">
      <c r="Y8556" s="182" t="s">
        <v>13973</v>
      </c>
      <c r="Z8556" s="182">
        <v>1964</v>
      </c>
      <c r="AA8556" s="182">
        <v>2232.19</v>
      </c>
      <c r="AB8556" s="182">
        <v>103</v>
      </c>
      <c r="AC8556" s="182">
        <v>4</v>
      </c>
      <c r="AD8556" s="182">
        <v>2081.4</v>
      </c>
      <c r="AF8556" s="182" t="s">
        <v>13963</v>
      </c>
      <c r="AG8556" s="182" t="s">
        <v>17312</v>
      </c>
      <c r="AH8556" s="182" t="s">
        <v>2993</v>
      </c>
      <c r="AI8556" s="182" t="s">
        <v>17042</v>
      </c>
    </row>
    <row r="8557" spans="25:35" x14ac:dyDescent="0.4">
      <c r="Y8557" s="182" t="s">
        <v>13975</v>
      </c>
      <c r="Z8557" s="182">
        <v>1963</v>
      </c>
      <c r="AA8557" s="182">
        <v>1623</v>
      </c>
      <c r="AB8557" s="182">
        <v>75</v>
      </c>
      <c r="AC8557" s="182">
        <v>3</v>
      </c>
      <c r="AD8557" s="182">
        <v>1515.7</v>
      </c>
      <c r="AF8557" s="182" t="s">
        <v>2448</v>
      </c>
      <c r="AG8557" s="182" t="s">
        <v>17312</v>
      </c>
      <c r="AH8557" s="182" t="s">
        <v>2993</v>
      </c>
      <c r="AI8557" s="182" t="s">
        <v>17042</v>
      </c>
    </row>
    <row r="8558" spans="25:35" x14ac:dyDescent="0.4">
      <c r="Y8558" s="182" t="s">
        <v>13974</v>
      </c>
      <c r="Z8558" s="182">
        <v>1978</v>
      </c>
      <c r="AA8558" s="182">
        <v>7351</v>
      </c>
      <c r="AB8558" s="182">
        <v>235</v>
      </c>
      <c r="AC8558" s="182">
        <v>5</v>
      </c>
      <c r="AD8558" s="182">
        <v>5362.4</v>
      </c>
      <c r="AF8558" s="182" t="s">
        <v>13965</v>
      </c>
      <c r="AG8558" s="182" t="s">
        <v>17312</v>
      </c>
      <c r="AH8558" s="182" t="s">
        <v>2993</v>
      </c>
      <c r="AI8558" s="182" t="s">
        <v>17042</v>
      </c>
    </row>
    <row r="8559" spans="25:35" x14ac:dyDescent="0.4">
      <c r="Y8559" s="182" t="s">
        <v>2451</v>
      </c>
      <c r="Z8559" s="182">
        <v>1937</v>
      </c>
      <c r="AA8559" s="182">
        <v>266.41000000000003</v>
      </c>
      <c r="AB8559" s="182">
        <v>11</v>
      </c>
      <c r="AC8559" s="182">
        <v>2</v>
      </c>
      <c r="AD8559" s="182">
        <v>266.41000000000003</v>
      </c>
      <c r="AF8559" s="182" t="s">
        <v>13966</v>
      </c>
      <c r="AG8559" s="182" t="s">
        <v>17312</v>
      </c>
      <c r="AH8559" s="182" t="s">
        <v>2993</v>
      </c>
      <c r="AI8559" s="182" t="s">
        <v>17356</v>
      </c>
    </row>
    <row r="8560" spans="25:35" x14ac:dyDescent="0.4">
      <c r="Y8560" s="182" t="s">
        <v>2452</v>
      </c>
      <c r="Z8560" s="182">
        <v>1961</v>
      </c>
      <c r="AA8560" s="182">
        <v>291.64999999999998</v>
      </c>
      <c r="AB8560" s="182">
        <v>17</v>
      </c>
      <c r="AC8560" s="182">
        <v>2</v>
      </c>
      <c r="AD8560" s="182">
        <v>275.13</v>
      </c>
      <c r="AF8560" s="182" t="s">
        <v>2449</v>
      </c>
      <c r="AG8560" s="182" t="s">
        <v>17312</v>
      </c>
      <c r="AH8560" s="182" t="s">
        <v>17684</v>
      </c>
      <c r="AI8560" s="182" t="s">
        <v>17315</v>
      </c>
    </row>
    <row r="8561" spans="25:35" x14ac:dyDescent="0.4">
      <c r="Y8561" s="182" t="s">
        <v>13977</v>
      </c>
      <c r="Z8561" s="182">
        <v>1990</v>
      </c>
      <c r="AA8561" s="182">
        <v>4161.3</v>
      </c>
      <c r="AB8561" s="182">
        <v>198</v>
      </c>
      <c r="AC8561" s="182">
        <v>5</v>
      </c>
      <c r="AD8561" s="182">
        <v>3744.3</v>
      </c>
      <c r="AF8561" s="182" t="s">
        <v>13967</v>
      </c>
      <c r="AG8561" s="182" t="s">
        <v>17312</v>
      </c>
      <c r="AH8561" s="182" t="s">
        <v>17684</v>
      </c>
      <c r="AI8561" s="182" t="s">
        <v>17315</v>
      </c>
    </row>
    <row r="8562" spans="25:35" x14ac:dyDescent="0.4">
      <c r="Y8562" s="182" t="s">
        <v>2453</v>
      </c>
      <c r="Z8562" s="182">
        <v>1990</v>
      </c>
      <c r="AA8562" s="182">
        <v>5589</v>
      </c>
      <c r="AB8562" s="182">
        <v>315</v>
      </c>
      <c r="AC8562" s="182">
        <v>5</v>
      </c>
      <c r="AD8562" s="182">
        <v>5589</v>
      </c>
      <c r="AF8562" s="182" t="s">
        <v>2450</v>
      </c>
      <c r="AG8562" s="182" t="s">
        <v>17312</v>
      </c>
      <c r="AH8562" s="182" t="s">
        <v>2993</v>
      </c>
      <c r="AI8562" s="182" t="s">
        <v>17322</v>
      </c>
    </row>
    <row r="8563" spans="25:35" x14ac:dyDescent="0.4">
      <c r="Y8563" s="182" t="s">
        <v>13978</v>
      </c>
      <c r="Z8563" s="182">
        <v>1994</v>
      </c>
      <c r="AA8563" s="182">
        <v>3077.8</v>
      </c>
      <c r="AB8563" s="182">
        <v>140</v>
      </c>
      <c r="AC8563" s="182">
        <v>9</v>
      </c>
      <c r="AD8563" s="182">
        <v>2816.69</v>
      </c>
      <c r="AF8563" s="182" t="s">
        <v>13969</v>
      </c>
      <c r="AG8563" s="182" t="s">
        <v>17312</v>
      </c>
      <c r="AH8563" s="182" t="s">
        <v>2993</v>
      </c>
      <c r="AI8563" s="182" t="s">
        <v>17315</v>
      </c>
    </row>
    <row r="8564" spans="25:35" x14ac:dyDescent="0.4">
      <c r="Y8564" s="182" t="s">
        <v>13979</v>
      </c>
      <c r="Z8564" s="182">
        <v>2004</v>
      </c>
      <c r="AA8564" s="182">
        <v>14492.3</v>
      </c>
      <c r="AB8564" s="182">
        <v>585</v>
      </c>
      <c r="AC8564" s="182">
        <v>9</v>
      </c>
      <c r="AD8564" s="182">
        <v>12259</v>
      </c>
      <c r="AF8564" s="182" t="s">
        <v>13970</v>
      </c>
      <c r="AG8564" s="182" t="s">
        <v>17312</v>
      </c>
      <c r="AH8564" s="182" t="s">
        <v>2993</v>
      </c>
      <c r="AI8564" s="182" t="s">
        <v>17040</v>
      </c>
    </row>
    <row r="8565" spans="25:35" x14ac:dyDescent="0.4">
      <c r="Y8565" s="182" t="s">
        <v>13980</v>
      </c>
      <c r="Z8565" s="182">
        <v>2014</v>
      </c>
      <c r="AA8565" s="182">
        <v>10203.9</v>
      </c>
      <c r="AB8565" s="182">
        <v>216</v>
      </c>
      <c r="AC8565" s="182">
        <v>11</v>
      </c>
      <c r="AD8565" s="182">
        <v>6631.5</v>
      </c>
      <c r="AF8565" s="182" t="s">
        <v>13971</v>
      </c>
      <c r="AG8565" s="182" t="s">
        <v>17312</v>
      </c>
      <c r="AH8565" s="182" t="s">
        <v>2993</v>
      </c>
      <c r="AI8565" s="182" t="s">
        <v>17320</v>
      </c>
    </row>
    <row r="8566" spans="25:35" x14ac:dyDescent="0.4">
      <c r="Y8566" s="182" t="s">
        <v>13981</v>
      </c>
      <c r="Z8566" s="182">
        <v>1969</v>
      </c>
      <c r="AA8566" s="182">
        <v>4800</v>
      </c>
      <c r="AB8566" s="182">
        <v>195</v>
      </c>
      <c r="AC8566" s="182">
        <v>5</v>
      </c>
      <c r="AD8566" s="182">
        <v>4409</v>
      </c>
      <c r="AF8566" s="182" t="s">
        <v>13972</v>
      </c>
      <c r="AG8566" s="182" t="s">
        <v>17312</v>
      </c>
      <c r="AH8566" s="182" t="s">
        <v>2993</v>
      </c>
      <c r="AI8566" s="182" t="s">
        <v>17322</v>
      </c>
    </row>
    <row r="8567" spans="25:35" x14ac:dyDescent="0.4">
      <c r="Y8567" s="182" t="s">
        <v>13983</v>
      </c>
      <c r="Z8567" s="182">
        <v>1960</v>
      </c>
      <c r="AA8567" s="182">
        <v>890.8</v>
      </c>
      <c r="AB8567" s="182">
        <v>54</v>
      </c>
      <c r="AC8567" s="182">
        <v>2</v>
      </c>
      <c r="AD8567" s="182">
        <v>890.8</v>
      </c>
      <c r="AF8567" s="182" t="s">
        <v>13973</v>
      </c>
      <c r="AG8567" s="182" t="s">
        <v>2993</v>
      </c>
      <c r="AH8567" s="182" t="s">
        <v>2993</v>
      </c>
      <c r="AI8567" s="182" t="s">
        <v>17322</v>
      </c>
    </row>
    <row r="8568" spans="25:35" x14ac:dyDescent="0.4">
      <c r="Y8568" s="182" t="s">
        <v>13984</v>
      </c>
      <c r="Z8568" s="182">
        <v>1962</v>
      </c>
      <c r="AA8568" s="182">
        <v>604</v>
      </c>
      <c r="AB8568" s="182">
        <v>32</v>
      </c>
      <c r="AC8568" s="182">
        <v>2</v>
      </c>
      <c r="AD8568" s="182">
        <v>562.79999999999995</v>
      </c>
      <c r="AF8568" s="182" t="s">
        <v>13974</v>
      </c>
      <c r="AG8568" s="182" t="s">
        <v>17312</v>
      </c>
      <c r="AH8568" s="182" t="s">
        <v>17684</v>
      </c>
      <c r="AI8568" s="182" t="s">
        <v>17314</v>
      </c>
    </row>
    <row r="8569" spans="25:35" x14ac:dyDescent="0.4">
      <c r="Y8569" s="182" t="s">
        <v>13985</v>
      </c>
      <c r="Z8569" s="182">
        <v>1998</v>
      </c>
      <c r="AA8569" s="182">
        <v>6576.3</v>
      </c>
      <c r="AB8569" s="182">
        <v>223</v>
      </c>
      <c r="AC8569" s="182">
        <v>5</v>
      </c>
      <c r="AD8569" s="182">
        <v>4823.6000000000004</v>
      </c>
      <c r="AF8569" s="182" t="s">
        <v>13975</v>
      </c>
      <c r="AG8569" s="182" t="s">
        <v>17312</v>
      </c>
      <c r="AH8569" s="182" t="s">
        <v>17706</v>
      </c>
      <c r="AI8569" s="182" t="s">
        <v>17322</v>
      </c>
    </row>
    <row r="8570" spans="25:35" x14ac:dyDescent="0.4">
      <c r="Y8570" s="182" t="s">
        <v>13986</v>
      </c>
      <c r="Z8570" s="182">
        <v>1966</v>
      </c>
      <c r="AA8570" s="182">
        <v>3199</v>
      </c>
      <c r="AB8570" s="182">
        <v>175</v>
      </c>
      <c r="AC8570" s="182">
        <v>5</v>
      </c>
      <c r="AD8570" s="182">
        <v>3196.7</v>
      </c>
      <c r="AF8570" s="182" t="s">
        <v>2451</v>
      </c>
      <c r="AG8570" s="182" t="s">
        <v>17327</v>
      </c>
      <c r="AH8570" s="182" t="s">
        <v>2993</v>
      </c>
      <c r="AI8570" s="182" t="s">
        <v>17040</v>
      </c>
    </row>
    <row r="8571" spans="25:35" x14ac:dyDescent="0.4">
      <c r="Y8571" s="182" t="s">
        <v>13987</v>
      </c>
      <c r="Z8571" s="182">
        <v>1982</v>
      </c>
      <c r="AA8571" s="182">
        <v>10888.6</v>
      </c>
      <c r="AB8571" s="182">
        <v>405</v>
      </c>
      <c r="AC8571" s="182">
        <v>9</v>
      </c>
      <c r="AD8571" s="182">
        <v>9911.7000000000007</v>
      </c>
      <c r="AF8571" s="182" t="s">
        <v>2452</v>
      </c>
      <c r="AG8571" s="182" t="s">
        <v>17312</v>
      </c>
      <c r="AH8571" s="182" t="s">
        <v>2993</v>
      </c>
      <c r="AI8571" s="182" t="s">
        <v>17040</v>
      </c>
    </row>
    <row r="8572" spans="25:35" x14ac:dyDescent="0.4">
      <c r="Y8572" s="182" t="s">
        <v>196</v>
      </c>
      <c r="Z8572" s="182">
        <v>1956</v>
      </c>
      <c r="AA8572" s="182">
        <v>1239.2</v>
      </c>
      <c r="AB8572" s="182">
        <v>46</v>
      </c>
      <c r="AC8572" s="182">
        <v>2</v>
      </c>
      <c r="AD8572" s="182">
        <v>1130.2999999999997</v>
      </c>
      <c r="AF8572" s="182" t="s">
        <v>13977</v>
      </c>
      <c r="AG8572" s="182" t="s">
        <v>17312</v>
      </c>
      <c r="AH8572" s="182" t="s">
        <v>2993</v>
      </c>
      <c r="AI8572" s="182" t="s">
        <v>17320</v>
      </c>
    </row>
    <row r="8573" spans="25:35" x14ac:dyDescent="0.4">
      <c r="Y8573" s="182" t="s">
        <v>13989</v>
      </c>
      <c r="Z8573" s="182">
        <v>2003</v>
      </c>
      <c r="AA8573" s="182">
        <v>3046.8</v>
      </c>
      <c r="AB8573" s="182">
        <v>60</v>
      </c>
      <c r="AC8573" s="182">
        <v>3</v>
      </c>
      <c r="AD8573" s="182">
        <v>1237</v>
      </c>
      <c r="AF8573" s="182" t="s">
        <v>2453</v>
      </c>
      <c r="AG8573" s="182" t="s">
        <v>17312</v>
      </c>
      <c r="AH8573" s="182" t="s">
        <v>2993</v>
      </c>
      <c r="AI8573" s="182" t="s">
        <v>17314</v>
      </c>
    </row>
    <row r="8574" spans="25:35" x14ac:dyDescent="0.4">
      <c r="Y8574" s="182" t="s">
        <v>13990</v>
      </c>
      <c r="Z8574" s="182">
        <v>1903</v>
      </c>
      <c r="AA8574" s="182">
        <v>261.10000000000002</v>
      </c>
      <c r="AB8574" s="182">
        <v>18</v>
      </c>
      <c r="AC8574" s="182">
        <v>2</v>
      </c>
      <c r="AD8574" s="182">
        <v>241.1</v>
      </c>
      <c r="AF8574" s="182" t="s">
        <v>13978</v>
      </c>
      <c r="AG8574" s="182" t="s">
        <v>17312</v>
      </c>
      <c r="AH8574" s="182" t="s">
        <v>2993</v>
      </c>
      <c r="AI8574" s="182" t="s">
        <v>17040</v>
      </c>
    </row>
    <row r="8575" spans="25:35" x14ac:dyDescent="0.4">
      <c r="Y8575" s="182" t="s">
        <v>13991</v>
      </c>
      <c r="Z8575" s="182">
        <v>1973</v>
      </c>
      <c r="AA8575" s="182">
        <v>3658.7</v>
      </c>
      <c r="AB8575" s="182">
        <v>177</v>
      </c>
      <c r="AC8575" s="182">
        <v>5</v>
      </c>
      <c r="AD8575" s="182">
        <v>3658.7</v>
      </c>
      <c r="AF8575" s="182" t="s">
        <v>13979</v>
      </c>
      <c r="AG8575" s="182" t="s">
        <v>17312</v>
      </c>
      <c r="AH8575" s="182" t="s">
        <v>2993</v>
      </c>
      <c r="AI8575" s="182" t="s">
        <v>17320</v>
      </c>
    </row>
    <row r="8576" spans="25:35" x14ac:dyDescent="0.4">
      <c r="Y8576" s="182" t="s">
        <v>13992</v>
      </c>
      <c r="Z8576" s="182">
        <v>1973</v>
      </c>
      <c r="AA8576" s="182">
        <v>4545.6000000000004</v>
      </c>
      <c r="AB8576" s="182">
        <v>177</v>
      </c>
      <c r="AC8576" s="182">
        <v>5</v>
      </c>
      <c r="AD8576" s="182">
        <v>3339.8</v>
      </c>
      <c r="AF8576" s="182" t="s">
        <v>13980</v>
      </c>
      <c r="AG8576" s="182" t="s">
        <v>17312</v>
      </c>
      <c r="AH8576" s="182" t="s">
        <v>2993</v>
      </c>
      <c r="AI8576" s="182" t="s">
        <v>17042</v>
      </c>
    </row>
    <row r="8577" spans="25:35" x14ac:dyDescent="0.4">
      <c r="Y8577" s="182" t="s">
        <v>13994</v>
      </c>
      <c r="Z8577" s="182">
        <v>1973</v>
      </c>
      <c r="AA8577" s="182">
        <v>4551.71</v>
      </c>
      <c r="AB8577" s="182">
        <v>177</v>
      </c>
      <c r="AC8577" s="182">
        <v>5</v>
      </c>
      <c r="AD8577" s="182">
        <v>3349.7</v>
      </c>
      <c r="AF8577" s="182" t="s">
        <v>13981</v>
      </c>
      <c r="AG8577" s="182" t="s">
        <v>17312</v>
      </c>
      <c r="AH8577" s="182" t="s">
        <v>2993</v>
      </c>
      <c r="AI8577" s="182" t="s">
        <v>17320</v>
      </c>
    </row>
    <row r="8578" spans="25:35" x14ac:dyDescent="0.4">
      <c r="Y8578" s="182" t="s">
        <v>13996</v>
      </c>
      <c r="Z8578" s="182">
        <v>1951</v>
      </c>
      <c r="AA8578" s="182">
        <v>580.19000000000005</v>
      </c>
      <c r="AB8578" s="182">
        <v>26</v>
      </c>
      <c r="AC8578" s="182">
        <v>2</v>
      </c>
      <c r="AD8578" s="182">
        <v>531.89</v>
      </c>
      <c r="AF8578" s="182" t="s">
        <v>13983</v>
      </c>
      <c r="AG8578" s="182" t="s">
        <v>17312</v>
      </c>
      <c r="AH8578" s="182" t="s">
        <v>2993</v>
      </c>
      <c r="AI8578" s="182" t="s">
        <v>17042</v>
      </c>
    </row>
    <row r="8579" spans="25:35" x14ac:dyDescent="0.4">
      <c r="Y8579" s="182" t="s">
        <v>13998</v>
      </c>
      <c r="Z8579" s="182">
        <v>1952</v>
      </c>
      <c r="AA8579" s="182">
        <v>576.6</v>
      </c>
      <c r="AB8579" s="182">
        <v>23</v>
      </c>
      <c r="AC8579" s="182">
        <v>2</v>
      </c>
      <c r="AD8579" s="182">
        <v>576.6</v>
      </c>
      <c r="AF8579" s="182" t="s">
        <v>13984</v>
      </c>
      <c r="AG8579" s="182" t="s">
        <v>17312</v>
      </c>
      <c r="AH8579" s="182" t="s">
        <v>2993</v>
      </c>
      <c r="AI8579" s="182" t="s">
        <v>17042</v>
      </c>
    </row>
    <row r="8580" spans="25:35" x14ac:dyDescent="0.4">
      <c r="Y8580" s="182" t="s">
        <v>13999</v>
      </c>
      <c r="Z8580" s="182">
        <v>1930</v>
      </c>
      <c r="AA8580" s="182">
        <v>430.9</v>
      </c>
      <c r="AB8580" s="182">
        <v>24</v>
      </c>
      <c r="AC8580" s="182">
        <v>2</v>
      </c>
      <c r="AD8580" s="182">
        <v>430.89</v>
      </c>
      <c r="AF8580" s="182" t="s">
        <v>13985</v>
      </c>
      <c r="AG8580" s="182" t="s">
        <v>17312</v>
      </c>
      <c r="AH8580" s="182" t="s">
        <v>2993</v>
      </c>
      <c r="AI8580" s="182" t="s">
        <v>17314</v>
      </c>
    </row>
    <row r="8581" spans="25:35" x14ac:dyDescent="0.4">
      <c r="Y8581" s="182" t="s">
        <v>14002</v>
      </c>
      <c r="Z8581" s="182">
        <v>1955</v>
      </c>
      <c r="AA8581" s="182">
        <v>632.4</v>
      </c>
      <c r="AB8581" s="182">
        <v>28</v>
      </c>
      <c r="AC8581" s="182">
        <v>2</v>
      </c>
      <c r="AD8581" s="182">
        <v>632.4</v>
      </c>
      <c r="AF8581" s="182" t="s">
        <v>13986</v>
      </c>
      <c r="AG8581" s="182" t="s">
        <v>2993</v>
      </c>
      <c r="AH8581" s="182" t="s">
        <v>2993</v>
      </c>
      <c r="AI8581" s="182" t="s">
        <v>17042</v>
      </c>
    </row>
    <row r="8582" spans="25:35" x14ac:dyDescent="0.4">
      <c r="Y8582" s="182" t="s">
        <v>14003</v>
      </c>
      <c r="Z8582" s="182">
        <v>1953</v>
      </c>
      <c r="AA8582" s="182">
        <v>786.5</v>
      </c>
      <c r="AB8582" s="182">
        <v>50</v>
      </c>
      <c r="AC8582" s="182">
        <v>2</v>
      </c>
      <c r="AD8582" s="182">
        <v>566</v>
      </c>
      <c r="AF8582" s="182" t="s">
        <v>13987</v>
      </c>
      <c r="AG8582" s="182" t="s">
        <v>17312</v>
      </c>
      <c r="AH8582" s="182" t="s">
        <v>2993</v>
      </c>
      <c r="AI8582" s="182" t="s">
        <v>17331</v>
      </c>
    </row>
    <row r="8583" spans="25:35" x14ac:dyDescent="0.4">
      <c r="Y8583" s="182" t="s">
        <v>14004</v>
      </c>
      <c r="Z8583" s="182">
        <v>1971</v>
      </c>
      <c r="AA8583" s="182">
        <v>5439.76</v>
      </c>
      <c r="AB8583" s="182">
        <v>193</v>
      </c>
      <c r="AC8583" s="182">
        <v>5</v>
      </c>
      <c r="AD8583" s="182">
        <v>3318.8</v>
      </c>
      <c r="AF8583" s="182" t="s">
        <v>196</v>
      </c>
      <c r="AG8583" s="182" t="s">
        <v>17312</v>
      </c>
      <c r="AH8583" s="182" t="s">
        <v>2993</v>
      </c>
      <c r="AI8583" s="182" t="s">
        <v>17322</v>
      </c>
    </row>
    <row r="8584" spans="25:35" x14ac:dyDescent="0.4">
      <c r="Y8584" s="182" t="s">
        <v>14006</v>
      </c>
      <c r="Z8584" s="182">
        <v>1971</v>
      </c>
      <c r="AA8584" s="182">
        <v>3672.77</v>
      </c>
      <c r="AB8584" s="182">
        <v>182</v>
      </c>
      <c r="AC8584" s="182">
        <v>5</v>
      </c>
      <c r="AD8584" s="182">
        <v>3399.17</v>
      </c>
      <c r="AF8584" s="182" t="s">
        <v>13989</v>
      </c>
      <c r="AG8584" s="182" t="s">
        <v>2993</v>
      </c>
      <c r="AH8584" s="182" t="s">
        <v>17707</v>
      </c>
      <c r="AI8584" s="182" t="s">
        <v>17331</v>
      </c>
    </row>
    <row r="8585" spans="25:35" x14ac:dyDescent="0.4">
      <c r="Y8585" s="182" t="s">
        <v>14008</v>
      </c>
      <c r="Z8585" s="182">
        <v>1982</v>
      </c>
      <c r="AA8585" s="182">
        <v>7017.5</v>
      </c>
      <c r="AB8585" s="182">
        <v>249</v>
      </c>
      <c r="AC8585" s="182">
        <v>9</v>
      </c>
      <c r="AD8585" s="182">
        <v>5457.5</v>
      </c>
      <c r="AF8585" s="182" t="s">
        <v>13990</v>
      </c>
      <c r="AG8585" s="182" t="s">
        <v>2993</v>
      </c>
      <c r="AH8585" s="182" t="s">
        <v>2993</v>
      </c>
      <c r="AI8585" s="182" t="s">
        <v>17040</v>
      </c>
    </row>
    <row r="8586" spans="25:35" x14ac:dyDescent="0.4">
      <c r="Y8586" s="182" t="s">
        <v>14009</v>
      </c>
      <c r="Z8586" s="182">
        <v>1950</v>
      </c>
      <c r="AA8586" s="182">
        <v>604</v>
      </c>
      <c r="AB8586" s="182">
        <v>60</v>
      </c>
      <c r="AC8586" s="182">
        <v>2</v>
      </c>
      <c r="AD8586" s="182">
        <v>604</v>
      </c>
      <c r="AF8586" s="182" t="s">
        <v>13991</v>
      </c>
      <c r="AG8586" s="182" t="s">
        <v>17312</v>
      </c>
      <c r="AH8586" s="182" t="s">
        <v>2993</v>
      </c>
      <c r="AI8586" s="182" t="s">
        <v>17315</v>
      </c>
    </row>
    <row r="8587" spans="25:35" x14ac:dyDescent="0.4">
      <c r="Y8587" s="182" t="s">
        <v>14010</v>
      </c>
      <c r="Z8587" s="182">
        <v>1964</v>
      </c>
      <c r="AA8587" s="182">
        <v>2657.02</v>
      </c>
      <c r="AB8587" s="182">
        <v>100</v>
      </c>
      <c r="AC8587" s="182">
        <v>4</v>
      </c>
      <c r="AD8587" s="182">
        <v>2414.4</v>
      </c>
      <c r="AF8587" s="182" t="s">
        <v>13992</v>
      </c>
      <c r="AG8587" s="182" t="s">
        <v>17312</v>
      </c>
      <c r="AH8587" s="182" t="s">
        <v>2993</v>
      </c>
      <c r="AI8587" s="182" t="s">
        <v>17315</v>
      </c>
    </row>
    <row r="8588" spans="25:35" x14ac:dyDescent="0.4">
      <c r="Y8588" s="182" t="s">
        <v>14011</v>
      </c>
      <c r="Z8588" s="182">
        <v>1975</v>
      </c>
      <c r="AA8588" s="182">
        <v>6386.9</v>
      </c>
      <c r="AB8588" s="182">
        <v>169</v>
      </c>
      <c r="AC8588" s="182">
        <v>5</v>
      </c>
      <c r="AD8588" s="182">
        <v>4975.5</v>
      </c>
      <c r="AF8588" s="182" t="s">
        <v>13994</v>
      </c>
      <c r="AG8588" s="182" t="s">
        <v>17312</v>
      </c>
      <c r="AH8588" s="182" t="s">
        <v>2993</v>
      </c>
      <c r="AI8588" s="182" t="s">
        <v>17315</v>
      </c>
    </row>
    <row r="8589" spans="25:35" x14ac:dyDescent="0.4">
      <c r="Y8589" s="182" t="s">
        <v>14013</v>
      </c>
      <c r="Z8589" s="182">
        <v>1988</v>
      </c>
      <c r="AA8589" s="182">
        <v>5421.9</v>
      </c>
      <c r="AB8589" s="182">
        <v>184</v>
      </c>
      <c r="AC8589" s="182">
        <v>9</v>
      </c>
      <c r="AD8589" s="182">
        <v>3890.9</v>
      </c>
      <c r="AF8589" s="182" t="s">
        <v>13996</v>
      </c>
      <c r="AG8589" s="182" t="s">
        <v>17312</v>
      </c>
      <c r="AH8589" s="182" t="s">
        <v>2993</v>
      </c>
      <c r="AI8589" s="182" t="s">
        <v>17042</v>
      </c>
    </row>
    <row r="8590" spans="25:35" x14ac:dyDescent="0.4">
      <c r="Y8590" s="182" t="s">
        <v>14014</v>
      </c>
      <c r="Z8590" s="182">
        <v>1988</v>
      </c>
      <c r="AA8590" s="182">
        <v>3396.8</v>
      </c>
      <c r="AB8590" s="182">
        <v>81</v>
      </c>
      <c r="AC8590" s="182">
        <v>5</v>
      </c>
      <c r="AD8590" s="182">
        <v>2225.6</v>
      </c>
      <c r="AF8590" s="182" t="s">
        <v>13998</v>
      </c>
      <c r="AG8590" s="182" t="s">
        <v>17312</v>
      </c>
      <c r="AH8590" s="182" t="s">
        <v>2993</v>
      </c>
      <c r="AI8590" s="182" t="s">
        <v>17042</v>
      </c>
    </row>
    <row r="8591" spans="25:35" x14ac:dyDescent="0.4">
      <c r="Y8591" s="182" t="s">
        <v>14015</v>
      </c>
      <c r="Z8591" s="182">
        <v>1935</v>
      </c>
      <c r="AA8591" s="182">
        <v>597.4</v>
      </c>
      <c r="AB8591" s="182">
        <v>19</v>
      </c>
      <c r="AC8591" s="182">
        <v>2</v>
      </c>
      <c r="AD8591" s="182">
        <v>597.4</v>
      </c>
      <c r="AF8591" s="182" t="s">
        <v>13999</v>
      </c>
      <c r="AG8591" s="182" t="s">
        <v>17327</v>
      </c>
      <c r="AH8591" s="182" t="s">
        <v>2993</v>
      </c>
      <c r="AI8591" s="182" t="s">
        <v>17042</v>
      </c>
    </row>
    <row r="8592" spans="25:35" x14ac:dyDescent="0.4">
      <c r="Y8592" s="182" t="s">
        <v>17285</v>
      </c>
      <c r="Z8592" s="182">
        <v>1939</v>
      </c>
      <c r="AA8592" s="182">
        <v>598.6</v>
      </c>
      <c r="AB8592" s="182">
        <v>29</v>
      </c>
      <c r="AC8592" s="182">
        <v>2</v>
      </c>
      <c r="AD8592" s="182">
        <v>527.70000000000005</v>
      </c>
      <c r="AF8592" s="182" t="s">
        <v>14002</v>
      </c>
      <c r="AG8592" s="182" t="s">
        <v>17323</v>
      </c>
      <c r="AH8592" s="182" t="s">
        <v>2993</v>
      </c>
      <c r="AI8592" s="182" t="s">
        <v>17042</v>
      </c>
    </row>
    <row r="8593" spans="25:35" x14ac:dyDescent="0.4">
      <c r="Y8593" s="182" t="s">
        <v>14016</v>
      </c>
      <c r="Z8593" s="182">
        <v>1994</v>
      </c>
      <c r="AA8593" s="182">
        <v>935</v>
      </c>
      <c r="AB8593" s="182">
        <v>25</v>
      </c>
      <c r="AC8593" s="182">
        <v>4</v>
      </c>
      <c r="AD8593" s="182">
        <v>839.2</v>
      </c>
      <c r="AF8593" s="182" t="s">
        <v>14003</v>
      </c>
      <c r="AG8593" s="182" t="s">
        <v>17323</v>
      </c>
      <c r="AH8593" s="182" t="s">
        <v>2993</v>
      </c>
      <c r="AI8593" s="182" t="s">
        <v>17040</v>
      </c>
    </row>
    <row r="8594" spans="25:35" x14ac:dyDescent="0.4">
      <c r="Y8594" s="182" t="s">
        <v>14018</v>
      </c>
      <c r="Z8594" s="182">
        <v>1959</v>
      </c>
      <c r="AA8594" s="182">
        <v>629.79999999999995</v>
      </c>
      <c r="AB8594" s="182">
        <v>36</v>
      </c>
      <c r="AC8594" s="182">
        <v>2</v>
      </c>
      <c r="AD8594" s="182">
        <v>629.79999999999995</v>
      </c>
      <c r="AF8594" s="182" t="s">
        <v>14004</v>
      </c>
      <c r="AG8594" s="182" t="s">
        <v>17312</v>
      </c>
      <c r="AH8594" s="182" t="s">
        <v>2993</v>
      </c>
      <c r="AI8594" s="182" t="s">
        <v>17315</v>
      </c>
    </row>
    <row r="8595" spans="25:35" x14ac:dyDescent="0.4">
      <c r="Y8595" s="182" t="s">
        <v>14020</v>
      </c>
      <c r="Z8595" s="182">
        <v>1969</v>
      </c>
      <c r="AA8595" s="182">
        <v>4521.16</v>
      </c>
      <c r="AB8595" s="182">
        <v>260</v>
      </c>
      <c r="AC8595" s="182">
        <v>5</v>
      </c>
      <c r="AD8595" s="182">
        <v>4521.16</v>
      </c>
      <c r="AF8595" s="182" t="s">
        <v>14006</v>
      </c>
      <c r="AG8595" s="182" t="s">
        <v>17312</v>
      </c>
      <c r="AH8595" s="182" t="s">
        <v>2993</v>
      </c>
      <c r="AI8595" s="182" t="s">
        <v>17315</v>
      </c>
    </row>
    <row r="8596" spans="25:35" x14ac:dyDescent="0.4">
      <c r="Y8596" s="182" t="s">
        <v>14022</v>
      </c>
      <c r="Z8596" s="182">
        <v>1984</v>
      </c>
      <c r="AA8596" s="182">
        <v>4398.6000000000004</v>
      </c>
      <c r="AB8596" s="182">
        <v>152</v>
      </c>
      <c r="AC8596" s="182">
        <v>5</v>
      </c>
      <c r="AD8596" s="182">
        <v>4398.6000000000004</v>
      </c>
      <c r="AF8596" s="182" t="s">
        <v>14008</v>
      </c>
      <c r="AG8596" s="182" t="s">
        <v>17312</v>
      </c>
      <c r="AH8596" s="182" t="s">
        <v>2993</v>
      </c>
      <c r="AI8596" s="182" t="s">
        <v>17042</v>
      </c>
    </row>
    <row r="8597" spans="25:35" x14ac:dyDescent="0.4">
      <c r="Y8597" s="182" t="s">
        <v>14023</v>
      </c>
      <c r="Z8597" s="182">
        <v>1968</v>
      </c>
      <c r="AA8597" s="182">
        <v>4896.1000000000004</v>
      </c>
      <c r="AB8597" s="182">
        <v>260</v>
      </c>
      <c r="AC8597" s="182">
        <v>5</v>
      </c>
      <c r="AD8597" s="182">
        <v>4498</v>
      </c>
      <c r="AF8597" s="182" t="s">
        <v>14009</v>
      </c>
      <c r="AG8597" s="182" t="s">
        <v>17312</v>
      </c>
      <c r="AH8597" s="182" t="s">
        <v>2993</v>
      </c>
      <c r="AI8597" s="182" t="s">
        <v>17040</v>
      </c>
    </row>
    <row r="8598" spans="25:35" x14ac:dyDescent="0.4">
      <c r="Y8598" s="182" t="s">
        <v>14024</v>
      </c>
      <c r="Z8598" s="182">
        <v>1968</v>
      </c>
      <c r="AA8598" s="182">
        <v>4491.55</v>
      </c>
      <c r="AB8598" s="182">
        <v>183</v>
      </c>
      <c r="AC8598" s="182">
        <v>5</v>
      </c>
      <c r="AD8598" s="182">
        <v>4491.55</v>
      </c>
      <c r="AF8598" s="182" t="s">
        <v>14010</v>
      </c>
      <c r="AG8598" s="182" t="s">
        <v>17312</v>
      </c>
      <c r="AH8598" s="182" t="s">
        <v>2993</v>
      </c>
      <c r="AI8598" s="182" t="s">
        <v>17315</v>
      </c>
    </row>
    <row r="8599" spans="25:35" x14ac:dyDescent="0.4">
      <c r="Y8599" s="182" t="s">
        <v>14025</v>
      </c>
      <c r="Z8599" s="182">
        <v>1971</v>
      </c>
      <c r="AA8599" s="182">
        <v>5077.5</v>
      </c>
      <c r="AB8599" s="182">
        <v>180</v>
      </c>
      <c r="AC8599" s="182">
        <v>5</v>
      </c>
      <c r="AD8599" s="182">
        <v>4703.1000000000004</v>
      </c>
      <c r="AF8599" s="182" t="s">
        <v>14011</v>
      </c>
      <c r="AG8599" s="182" t="s">
        <v>17319</v>
      </c>
      <c r="AH8599" s="182" t="s">
        <v>2993</v>
      </c>
      <c r="AI8599" s="182" t="s">
        <v>17320</v>
      </c>
    </row>
    <row r="8600" spans="25:35" x14ac:dyDescent="0.4">
      <c r="Y8600" s="182" t="s">
        <v>14027</v>
      </c>
      <c r="Z8600" s="182">
        <v>1997</v>
      </c>
      <c r="AA8600" s="182">
        <v>5836.1</v>
      </c>
      <c r="AB8600" s="182">
        <v>190</v>
      </c>
      <c r="AC8600" s="182">
        <v>9</v>
      </c>
      <c r="AD8600" s="182">
        <v>3834.5</v>
      </c>
      <c r="AF8600" s="182" t="s">
        <v>14013</v>
      </c>
      <c r="AG8600" s="182" t="s">
        <v>17312</v>
      </c>
      <c r="AH8600" s="182" t="s">
        <v>2993</v>
      </c>
      <c r="AI8600" s="182" t="s">
        <v>17042</v>
      </c>
    </row>
    <row r="8601" spans="25:35" x14ac:dyDescent="0.4">
      <c r="Y8601" s="182" t="s">
        <v>14028</v>
      </c>
      <c r="Z8601" s="182">
        <v>1970</v>
      </c>
      <c r="AA8601" s="182">
        <v>5003.28</v>
      </c>
      <c r="AB8601" s="182">
        <v>260</v>
      </c>
      <c r="AC8601" s="182">
        <v>5</v>
      </c>
      <c r="AD8601" s="182">
        <v>5003.28</v>
      </c>
      <c r="AF8601" s="182" t="s">
        <v>14014</v>
      </c>
      <c r="AG8601" s="182" t="s">
        <v>17312</v>
      </c>
      <c r="AH8601" s="182" t="s">
        <v>2993</v>
      </c>
      <c r="AI8601" s="182" t="s">
        <v>17322</v>
      </c>
    </row>
    <row r="8602" spans="25:35" x14ac:dyDescent="0.4">
      <c r="Y8602" s="182" t="s">
        <v>14029</v>
      </c>
      <c r="Z8602" s="182">
        <v>1978</v>
      </c>
      <c r="AA8602" s="182">
        <v>4834</v>
      </c>
      <c r="AB8602" s="182">
        <v>259</v>
      </c>
      <c r="AC8602" s="182">
        <v>5</v>
      </c>
      <c r="AD8602" s="182">
        <v>2677.6</v>
      </c>
      <c r="AF8602" s="182" t="s">
        <v>14015</v>
      </c>
      <c r="AG8602" s="182" t="s">
        <v>17327</v>
      </c>
      <c r="AH8602" s="182" t="s">
        <v>2993</v>
      </c>
      <c r="AI8602" s="182" t="s">
        <v>17042</v>
      </c>
    </row>
    <row r="8603" spans="25:35" x14ac:dyDescent="0.4">
      <c r="Y8603" s="182" t="s">
        <v>14031</v>
      </c>
      <c r="Z8603" s="182">
        <v>1979</v>
      </c>
      <c r="AA8603" s="182">
        <v>4894.3999999999996</v>
      </c>
      <c r="AB8603" s="182">
        <v>218</v>
      </c>
      <c r="AC8603" s="182">
        <v>5</v>
      </c>
      <c r="AD8603" s="182">
        <v>4412.3999999999996</v>
      </c>
      <c r="AF8603" s="182" t="s">
        <v>14016</v>
      </c>
      <c r="AG8603" s="182" t="s">
        <v>17312</v>
      </c>
      <c r="AH8603" s="182" t="s">
        <v>2993</v>
      </c>
      <c r="AI8603" s="182" t="s">
        <v>17040</v>
      </c>
    </row>
    <row r="8604" spans="25:35" x14ac:dyDescent="0.4">
      <c r="Y8604" s="182" t="s">
        <v>14032</v>
      </c>
      <c r="Z8604" s="182">
        <v>2001</v>
      </c>
      <c r="AA8604" s="182">
        <v>6311</v>
      </c>
      <c r="AB8604" s="182">
        <v>197</v>
      </c>
      <c r="AC8604" s="182">
        <v>9</v>
      </c>
      <c r="AD8604" s="182">
        <v>4427.8</v>
      </c>
      <c r="AF8604" s="182" t="s">
        <v>14018</v>
      </c>
      <c r="AG8604" s="182" t="s">
        <v>17312</v>
      </c>
      <c r="AH8604" s="182" t="s">
        <v>2993</v>
      </c>
      <c r="AI8604" s="182" t="s">
        <v>17042</v>
      </c>
    </row>
    <row r="8605" spans="25:35" x14ac:dyDescent="0.4">
      <c r="Y8605" s="182" t="s">
        <v>14033</v>
      </c>
      <c r="Z8605" s="182">
        <v>1982</v>
      </c>
      <c r="AA8605" s="182">
        <v>4676.6000000000004</v>
      </c>
      <c r="AB8605" s="182">
        <v>185</v>
      </c>
      <c r="AC8605" s="182">
        <v>5</v>
      </c>
      <c r="AD8605" s="182">
        <v>4203.5999999999995</v>
      </c>
      <c r="AF8605" s="182" t="s">
        <v>14020</v>
      </c>
      <c r="AG8605" s="182" t="s">
        <v>17312</v>
      </c>
      <c r="AH8605" s="182" t="s">
        <v>2993</v>
      </c>
      <c r="AI8605" s="182" t="s">
        <v>17320</v>
      </c>
    </row>
    <row r="8606" spans="25:35" x14ac:dyDescent="0.4">
      <c r="Y8606" s="182" t="s">
        <v>14034</v>
      </c>
      <c r="Z8606" s="182">
        <v>1968</v>
      </c>
      <c r="AA8606" s="182">
        <v>4955</v>
      </c>
      <c r="AB8606" s="182">
        <v>260</v>
      </c>
      <c r="AC8606" s="182">
        <v>5</v>
      </c>
      <c r="AD8606" s="182">
        <v>4493</v>
      </c>
      <c r="AF8606" s="182" t="s">
        <v>14022</v>
      </c>
      <c r="AG8606" s="182" t="s">
        <v>17312</v>
      </c>
      <c r="AH8606" s="182" t="s">
        <v>2993</v>
      </c>
      <c r="AI8606" s="182" t="s">
        <v>17040</v>
      </c>
    </row>
    <row r="8607" spans="25:35" x14ac:dyDescent="0.4">
      <c r="Y8607" s="182" t="s">
        <v>14035</v>
      </c>
      <c r="Z8607" s="182">
        <v>1968</v>
      </c>
      <c r="AA8607" s="182">
        <v>4930.09</v>
      </c>
      <c r="AB8607" s="182">
        <v>236</v>
      </c>
      <c r="AC8607" s="182">
        <v>5</v>
      </c>
      <c r="AD8607" s="182">
        <v>4447.26</v>
      </c>
      <c r="AF8607" s="182" t="s">
        <v>14023</v>
      </c>
      <c r="AG8607" s="182" t="s">
        <v>2993</v>
      </c>
      <c r="AH8607" s="182" t="s">
        <v>2993</v>
      </c>
      <c r="AI8607" s="182" t="s">
        <v>17320</v>
      </c>
    </row>
    <row r="8608" spans="25:35" x14ac:dyDescent="0.4">
      <c r="Y8608" s="182" t="s">
        <v>14036</v>
      </c>
      <c r="Z8608" s="182">
        <v>1969</v>
      </c>
      <c r="AA8608" s="182">
        <v>4905</v>
      </c>
      <c r="AB8608" s="182">
        <v>265</v>
      </c>
      <c r="AC8608" s="182">
        <v>5</v>
      </c>
      <c r="AD8608" s="182">
        <v>4523</v>
      </c>
      <c r="AF8608" s="182" t="s">
        <v>14024</v>
      </c>
      <c r="AG8608" s="182" t="s">
        <v>17312</v>
      </c>
      <c r="AH8608" s="182" t="s">
        <v>2993</v>
      </c>
      <c r="AI8608" s="182" t="s">
        <v>17320</v>
      </c>
    </row>
    <row r="8609" spans="25:35" x14ac:dyDescent="0.4">
      <c r="Y8609" s="182" t="s">
        <v>14037</v>
      </c>
      <c r="Z8609" s="182">
        <v>1970</v>
      </c>
      <c r="AA8609" s="182">
        <v>4466</v>
      </c>
      <c r="AB8609" s="182">
        <v>260</v>
      </c>
      <c r="AC8609" s="182">
        <v>5</v>
      </c>
      <c r="AD8609" s="182">
        <v>4466</v>
      </c>
      <c r="AF8609" s="182" t="s">
        <v>14025</v>
      </c>
      <c r="AG8609" s="182" t="s">
        <v>17312</v>
      </c>
      <c r="AH8609" s="182" t="s">
        <v>2993</v>
      </c>
      <c r="AI8609" s="182" t="s">
        <v>17320</v>
      </c>
    </row>
    <row r="8610" spans="25:35" x14ac:dyDescent="0.4">
      <c r="Y8610" s="182" t="s">
        <v>14038</v>
      </c>
      <c r="Z8610" s="182">
        <v>1991</v>
      </c>
      <c r="AA8610" s="182">
        <v>2873.3</v>
      </c>
      <c r="AB8610" s="182">
        <v>134</v>
      </c>
      <c r="AC8610" s="182">
        <v>5</v>
      </c>
      <c r="AD8610" s="182">
        <v>2596.6</v>
      </c>
      <c r="AF8610" s="182" t="s">
        <v>14027</v>
      </c>
      <c r="AG8610" s="182" t="s">
        <v>17312</v>
      </c>
      <c r="AH8610" s="182" t="s">
        <v>2993</v>
      </c>
      <c r="AI8610" s="182" t="s">
        <v>17042</v>
      </c>
    </row>
    <row r="8611" spans="25:35" x14ac:dyDescent="0.4">
      <c r="Y8611" s="182" t="s">
        <v>14039</v>
      </c>
      <c r="Z8611" s="182">
        <v>1991</v>
      </c>
      <c r="AA8611" s="182">
        <v>2873.4</v>
      </c>
      <c r="AB8611" s="182">
        <v>161</v>
      </c>
      <c r="AC8611" s="182">
        <v>5</v>
      </c>
      <c r="AD8611" s="182">
        <v>2595.4</v>
      </c>
      <c r="AF8611" s="182" t="s">
        <v>14028</v>
      </c>
      <c r="AG8611" s="182" t="s">
        <v>17312</v>
      </c>
      <c r="AH8611" s="182" t="s">
        <v>2993</v>
      </c>
      <c r="AI8611" s="182" t="s">
        <v>17035</v>
      </c>
    </row>
    <row r="8612" spans="25:35" x14ac:dyDescent="0.4">
      <c r="Y8612" s="182" t="s">
        <v>188</v>
      </c>
      <c r="Z8612" s="182">
        <v>1996</v>
      </c>
      <c r="AA8612" s="182">
        <v>6394</v>
      </c>
      <c r="AB8612" s="182">
        <v>241</v>
      </c>
      <c r="AC8612" s="182">
        <v>9</v>
      </c>
      <c r="AD8612" s="182">
        <v>5752.5</v>
      </c>
      <c r="AF8612" s="182" t="s">
        <v>14029</v>
      </c>
      <c r="AG8612" s="182" t="s">
        <v>17312</v>
      </c>
      <c r="AH8612" s="182" t="s">
        <v>2993</v>
      </c>
      <c r="AI8612" s="182" t="s">
        <v>17040</v>
      </c>
    </row>
    <row r="8613" spans="25:35" x14ac:dyDescent="0.4">
      <c r="Y8613" s="182" t="s">
        <v>17286</v>
      </c>
      <c r="Z8613" s="182">
        <v>1962</v>
      </c>
      <c r="AA8613" s="182">
        <v>303.10000000000002</v>
      </c>
      <c r="AB8613" s="182">
        <v>21</v>
      </c>
      <c r="AC8613" s="182">
        <v>2</v>
      </c>
      <c r="AD8613" s="182">
        <v>281</v>
      </c>
      <c r="AF8613" s="182" t="s">
        <v>14031</v>
      </c>
      <c r="AG8613" s="182" t="s">
        <v>17312</v>
      </c>
      <c r="AH8613" s="182" t="s">
        <v>2993</v>
      </c>
      <c r="AI8613" s="182" t="s">
        <v>17320</v>
      </c>
    </row>
    <row r="8614" spans="25:35" x14ac:dyDescent="0.4">
      <c r="Y8614" s="182" t="s">
        <v>14040</v>
      </c>
      <c r="Z8614" s="182">
        <v>1951</v>
      </c>
      <c r="AA8614" s="182">
        <v>295.8</v>
      </c>
      <c r="AB8614" s="182">
        <v>17</v>
      </c>
      <c r="AC8614" s="182">
        <v>2</v>
      </c>
      <c r="AD8614" s="182">
        <v>295.8</v>
      </c>
      <c r="AF8614" s="182" t="s">
        <v>14032</v>
      </c>
      <c r="AG8614" s="182" t="s">
        <v>17312</v>
      </c>
      <c r="AH8614" s="182" t="s">
        <v>2993</v>
      </c>
      <c r="AI8614" s="182" t="s">
        <v>17042</v>
      </c>
    </row>
    <row r="8615" spans="25:35" x14ac:dyDescent="0.4">
      <c r="Y8615" s="182" t="s">
        <v>14044</v>
      </c>
      <c r="Z8615" s="182">
        <v>1959</v>
      </c>
      <c r="AA8615" s="182">
        <v>193.9</v>
      </c>
      <c r="AB8615" s="182">
        <v>29</v>
      </c>
      <c r="AC8615" s="182">
        <v>1</v>
      </c>
      <c r="AD8615" s="182">
        <v>193.9</v>
      </c>
      <c r="AF8615" s="182" t="s">
        <v>14033</v>
      </c>
      <c r="AG8615" s="182" t="s">
        <v>17312</v>
      </c>
      <c r="AH8615" s="182" t="s">
        <v>2993</v>
      </c>
      <c r="AI8615" s="182" t="s">
        <v>17320</v>
      </c>
    </row>
    <row r="8616" spans="25:35" x14ac:dyDescent="0.4">
      <c r="Y8616" s="182" t="s">
        <v>14045</v>
      </c>
      <c r="Z8616" s="182">
        <v>1935</v>
      </c>
      <c r="AA8616" s="182">
        <v>609.9</v>
      </c>
      <c r="AB8616" s="182">
        <v>37</v>
      </c>
      <c r="AC8616" s="182">
        <v>2</v>
      </c>
      <c r="AD8616" s="182">
        <v>609.9</v>
      </c>
      <c r="AF8616" s="182" t="s">
        <v>14034</v>
      </c>
      <c r="AG8616" s="182" t="s">
        <v>2993</v>
      </c>
      <c r="AH8616" s="182" t="s">
        <v>2993</v>
      </c>
      <c r="AI8616" s="182" t="s">
        <v>17320</v>
      </c>
    </row>
    <row r="8617" spans="25:35" x14ac:dyDescent="0.4">
      <c r="Y8617" s="182" t="s">
        <v>14047</v>
      </c>
      <c r="Z8617" s="182">
        <v>1968</v>
      </c>
      <c r="AA8617" s="182">
        <v>3582.37</v>
      </c>
      <c r="AB8617" s="182">
        <v>144</v>
      </c>
      <c r="AC8617" s="182">
        <v>5</v>
      </c>
      <c r="AD8617" s="182">
        <v>3313</v>
      </c>
      <c r="AF8617" s="182" t="s">
        <v>14035</v>
      </c>
      <c r="AG8617" s="182" t="s">
        <v>17312</v>
      </c>
      <c r="AH8617" s="182" t="s">
        <v>2993</v>
      </c>
      <c r="AI8617" s="182" t="s">
        <v>17320</v>
      </c>
    </row>
    <row r="8618" spans="25:35" x14ac:dyDescent="0.4">
      <c r="Y8618" s="182" t="s">
        <v>17287</v>
      </c>
      <c r="Z8618" s="182">
        <v>2015</v>
      </c>
      <c r="AA8618" s="182">
        <v>1063.5999999999999</v>
      </c>
      <c r="AB8618" s="182">
        <v>48</v>
      </c>
      <c r="AC8618" s="182">
        <v>3</v>
      </c>
      <c r="AD8618" s="182">
        <v>914.6</v>
      </c>
      <c r="AF8618" s="182" t="s">
        <v>14036</v>
      </c>
      <c r="AG8618" s="182" t="s">
        <v>17312</v>
      </c>
      <c r="AH8618" s="182" t="s">
        <v>2993</v>
      </c>
      <c r="AI8618" s="182" t="s">
        <v>17320</v>
      </c>
    </row>
    <row r="8619" spans="25:35" x14ac:dyDescent="0.4">
      <c r="Y8619" s="182" t="s">
        <v>14051</v>
      </c>
      <c r="Z8619" s="182">
        <v>2015</v>
      </c>
      <c r="AA8619" s="182">
        <v>1147</v>
      </c>
      <c r="AB8619" s="182">
        <v>46</v>
      </c>
      <c r="AC8619" s="182">
        <v>3</v>
      </c>
      <c r="AD8619" s="182">
        <v>1147</v>
      </c>
      <c r="AF8619" s="182" t="s">
        <v>14037</v>
      </c>
      <c r="AG8619" s="182" t="s">
        <v>2993</v>
      </c>
      <c r="AH8619" s="182" t="s">
        <v>2993</v>
      </c>
      <c r="AI8619" s="182" t="s">
        <v>17320</v>
      </c>
    </row>
    <row r="8620" spans="25:35" x14ac:dyDescent="0.4">
      <c r="Y8620" s="182" t="s">
        <v>14052</v>
      </c>
      <c r="Z8620" s="182">
        <v>1963</v>
      </c>
      <c r="AA8620" s="182">
        <v>465</v>
      </c>
      <c r="AB8620" s="182">
        <v>21</v>
      </c>
      <c r="AC8620" s="182">
        <v>2</v>
      </c>
      <c r="AD8620" s="182">
        <v>283</v>
      </c>
      <c r="AF8620" s="182" t="s">
        <v>14038</v>
      </c>
      <c r="AG8620" s="182" t="s">
        <v>17319</v>
      </c>
      <c r="AH8620" s="182" t="s">
        <v>2993</v>
      </c>
      <c r="AI8620" s="182" t="s">
        <v>17315</v>
      </c>
    </row>
    <row r="8621" spans="25:35" x14ac:dyDescent="0.4">
      <c r="Y8621" s="182" t="s">
        <v>14053</v>
      </c>
      <c r="Z8621" s="182">
        <v>1966</v>
      </c>
      <c r="AA8621" s="182">
        <v>233.74</v>
      </c>
      <c r="AB8621" s="182">
        <v>14</v>
      </c>
      <c r="AC8621" s="182">
        <v>2</v>
      </c>
      <c r="AD8621" s="182">
        <v>199.8</v>
      </c>
      <c r="AF8621" s="182" t="s">
        <v>14039</v>
      </c>
      <c r="AG8621" s="182" t="s">
        <v>17319</v>
      </c>
      <c r="AH8621" s="182" t="s">
        <v>2993</v>
      </c>
      <c r="AI8621" s="182" t="s">
        <v>17315</v>
      </c>
    </row>
    <row r="8622" spans="25:35" x14ac:dyDescent="0.4">
      <c r="Y8622" s="182" t="s">
        <v>14055</v>
      </c>
      <c r="Z8622" s="182">
        <v>1846</v>
      </c>
      <c r="AA8622" s="182">
        <v>378.89</v>
      </c>
      <c r="AB8622" s="182">
        <v>17</v>
      </c>
      <c r="AC8622" s="182">
        <v>2</v>
      </c>
      <c r="AD8622" s="182">
        <v>325.39999999999998</v>
      </c>
      <c r="AF8622" s="182" t="s">
        <v>188</v>
      </c>
      <c r="AG8622" s="182" t="s">
        <v>17319</v>
      </c>
      <c r="AH8622" s="182" t="s">
        <v>2993</v>
      </c>
      <c r="AI8622" s="182" t="s">
        <v>17322</v>
      </c>
    </row>
    <row r="8623" spans="25:35" x14ac:dyDescent="0.4">
      <c r="Y8623" s="182" t="s">
        <v>14056</v>
      </c>
      <c r="Z8623" s="182">
        <v>1880</v>
      </c>
      <c r="AA8623" s="182">
        <v>286.82</v>
      </c>
      <c r="AB8623" s="182">
        <v>16</v>
      </c>
      <c r="AC8623" s="182">
        <v>2</v>
      </c>
      <c r="AD8623" s="182">
        <v>286.82</v>
      </c>
      <c r="AF8623" s="182" t="s">
        <v>14040</v>
      </c>
      <c r="AG8623" s="182" t="s">
        <v>17312</v>
      </c>
      <c r="AH8623" s="182" t="s">
        <v>2993</v>
      </c>
      <c r="AI8623" s="182" t="s">
        <v>17040</v>
      </c>
    </row>
    <row r="8624" spans="25:35" x14ac:dyDescent="0.4">
      <c r="Y8624" s="182" t="s">
        <v>2457</v>
      </c>
      <c r="Z8624" s="182">
        <v>1910</v>
      </c>
      <c r="AA8624" s="182">
        <v>313.22000000000003</v>
      </c>
      <c r="AB8624" s="182">
        <v>18</v>
      </c>
      <c r="AC8624" s="182">
        <v>2</v>
      </c>
      <c r="AD8624" s="182">
        <v>313.22000000000003</v>
      </c>
      <c r="AF8624" s="182" t="s">
        <v>14041</v>
      </c>
      <c r="AG8624" s="182" t="s">
        <v>17327</v>
      </c>
      <c r="AH8624" s="182" t="s">
        <v>2993</v>
      </c>
      <c r="AI8624" s="182" t="s">
        <v>17035</v>
      </c>
    </row>
    <row r="8625" spans="25:35" x14ac:dyDescent="0.4">
      <c r="Y8625" s="182" t="s">
        <v>2458</v>
      </c>
      <c r="Z8625" s="182">
        <v>1917</v>
      </c>
      <c r="AA8625" s="182">
        <v>526.78</v>
      </c>
      <c r="AB8625" s="182">
        <v>11</v>
      </c>
      <c r="AC8625" s="182">
        <v>2</v>
      </c>
      <c r="AD8625" s="182">
        <v>526.78</v>
      </c>
      <c r="AF8625" s="182" t="s">
        <v>14042</v>
      </c>
      <c r="AG8625" s="182" t="s">
        <v>17327</v>
      </c>
      <c r="AH8625" s="182" t="s">
        <v>2993</v>
      </c>
      <c r="AI8625" s="182" t="s">
        <v>17035</v>
      </c>
    </row>
    <row r="8626" spans="25:35" x14ac:dyDescent="0.4">
      <c r="Y8626" s="182" t="s">
        <v>14060</v>
      </c>
      <c r="Z8626" s="182">
        <v>1949</v>
      </c>
      <c r="AA8626" s="182">
        <v>376.5</v>
      </c>
      <c r="AB8626" s="182">
        <v>23</v>
      </c>
      <c r="AC8626" s="182">
        <v>2</v>
      </c>
      <c r="AD8626" s="182">
        <v>271.2</v>
      </c>
      <c r="AF8626" s="182" t="s">
        <v>14044</v>
      </c>
      <c r="AG8626" s="182" t="s">
        <v>17327</v>
      </c>
      <c r="AH8626" s="182" t="s">
        <v>2993</v>
      </c>
      <c r="AI8626" s="182" t="s">
        <v>17035</v>
      </c>
    </row>
    <row r="8627" spans="25:35" x14ac:dyDescent="0.4">
      <c r="Y8627" s="182" t="s">
        <v>14061</v>
      </c>
      <c r="Z8627" s="182">
        <v>1973</v>
      </c>
      <c r="AA8627" s="182">
        <v>4577.26</v>
      </c>
      <c r="AB8627" s="182">
        <v>181</v>
      </c>
      <c r="AC8627" s="182">
        <v>5</v>
      </c>
      <c r="AD8627" s="182">
        <v>2855</v>
      </c>
      <c r="AF8627" s="182" t="s">
        <v>14045</v>
      </c>
      <c r="AG8627" s="182" t="s">
        <v>17312</v>
      </c>
      <c r="AH8627" s="182" t="s">
        <v>2993</v>
      </c>
      <c r="AI8627" s="182" t="s">
        <v>17042</v>
      </c>
    </row>
    <row r="8628" spans="25:35" x14ac:dyDescent="0.4">
      <c r="Y8628" s="182" t="s">
        <v>14062</v>
      </c>
      <c r="Z8628" s="182">
        <v>1975</v>
      </c>
      <c r="AA8628" s="182">
        <v>4557.88</v>
      </c>
      <c r="AB8628" s="182">
        <v>172</v>
      </c>
      <c r="AC8628" s="182">
        <v>5</v>
      </c>
      <c r="AD8628" s="182">
        <v>3475.2</v>
      </c>
      <c r="AF8628" s="182" t="s">
        <v>14047</v>
      </c>
      <c r="AG8628" s="182" t="s">
        <v>17312</v>
      </c>
      <c r="AH8628" s="182" t="s">
        <v>2993</v>
      </c>
      <c r="AI8628" s="182" t="s">
        <v>17315</v>
      </c>
    </row>
    <row r="8629" spans="25:35" x14ac:dyDescent="0.4">
      <c r="Y8629" s="182" t="s">
        <v>14063</v>
      </c>
      <c r="Z8629" s="182">
        <v>1917</v>
      </c>
      <c r="AA8629" s="182">
        <v>369</v>
      </c>
      <c r="AB8629" s="182">
        <v>18</v>
      </c>
      <c r="AC8629" s="182">
        <v>2</v>
      </c>
      <c r="AD8629" s="182">
        <v>369</v>
      </c>
      <c r="AF8629" s="182" t="s">
        <v>14049</v>
      </c>
      <c r="AG8629" s="182" t="s">
        <v>2993</v>
      </c>
      <c r="AH8629" s="182" t="s">
        <v>2993</v>
      </c>
      <c r="AI8629" s="182" t="s">
        <v>17040</v>
      </c>
    </row>
    <row r="8630" spans="25:35" x14ac:dyDescent="0.4">
      <c r="Y8630" s="182" t="s">
        <v>14064</v>
      </c>
      <c r="Z8630" s="182">
        <v>1917</v>
      </c>
      <c r="AA8630" s="182">
        <v>221.8</v>
      </c>
      <c r="AB8630" s="182">
        <v>14</v>
      </c>
      <c r="AC8630" s="182">
        <v>2</v>
      </c>
      <c r="AD8630" s="182">
        <v>120</v>
      </c>
      <c r="AF8630" s="182" t="s">
        <v>14051</v>
      </c>
      <c r="AG8630" s="182" t="s">
        <v>2993</v>
      </c>
      <c r="AH8630" s="182" t="s">
        <v>2993</v>
      </c>
      <c r="AI8630" s="182" t="s">
        <v>17040</v>
      </c>
    </row>
    <row r="8631" spans="25:35" x14ac:dyDescent="0.4">
      <c r="Y8631" s="182" t="s">
        <v>14065</v>
      </c>
      <c r="Z8631" s="182">
        <v>1845</v>
      </c>
      <c r="AA8631" s="182">
        <v>660</v>
      </c>
      <c r="AB8631" s="182">
        <v>36</v>
      </c>
      <c r="AC8631" s="182">
        <v>2</v>
      </c>
      <c r="AD8631" s="182">
        <v>660</v>
      </c>
      <c r="AF8631" s="182" t="s">
        <v>14052</v>
      </c>
      <c r="AG8631" s="182" t="s">
        <v>17312</v>
      </c>
      <c r="AH8631" s="182" t="s">
        <v>2993</v>
      </c>
      <c r="AI8631" s="182" t="s">
        <v>17040</v>
      </c>
    </row>
    <row r="8632" spans="25:35" x14ac:dyDescent="0.4">
      <c r="Y8632" s="182" t="s">
        <v>2462</v>
      </c>
      <c r="Z8632" s="182">
        <v>1973</v>
      </c>
      <c r="AA8632" s="182">
        <v>1568.2</v>
      </c>
      <c r="AB8632" s="182">
        <v>68</v>
      </c>
      <c r="AC8632" s="182">
        <v>3</v>
      </c>
      <c r="AD8632" s="182">
        <v>1459.8</v>
      </c>
      <c r="AF8632" s="182" t="s">
        <v>14053</v>
      </c>
      <c r="AG8632" s="182" t="s">
        <v>17327</v>
      </c>
      <c r="AH8632" s="182" t="s">
        <v>2993</v>
      </c>
      <c r="AI8632" s="182" t="s">
        <v>17040</v>
      </c>
    </row>
    <row r="8633" spans="25:35" x14ac:dyDescent="0.4">
      <c r="Y8633" s="182" t="s">
        <v>14067</v>
      </c>
      <c r="Z8633" s="182">
        <v>1957</v>
      </c>
      <c r="AA8633" s="182">
        <v>1999.5</v>
      </c>
      <c r="AB8633" s="182">
        <v>52</v>
      </c>
      <c r="AC8633" s="182">
        <v>3</v>
      </c>
      <c r="AD8633" s="182">
        <v>1837.4</v>
      </c>
      <c r="AF8633" s="182" t="s">
        <v>14055</v>
      </c>
      <c r="AG8633" s="182" t="s">
        <v>17312</v>
      </c>
      <c r="AH8633" s="182" t="s">
        <v>2993</v>
      </c>
      <c r="AI8633" s="182" t="s">
        <v>17040</v>
      </c>
    </row>
    <row r="8634" spans="25:35" x14ac:dyDescent="0.4">
      <c r="Y8634" s="182" t="s">
        <v>14068</v>
      </c>
      <c r="Z8634" s="182">
        <v>1969</v>
      </c>
      <c r="AA8634" s="182">
        <v>4978.78</v>
      </c>
      <c r="AB8634" s="182">
        <v>157</v>
      </c>
      <c r="AC8634" s="182">
        <v>5</v>
      </c>
      <c r="AD8634" s="182">
        <v>4743.21</v>
      </c>
      <c r="AF8634" s="182" t="s">
        <v>14056</v>
      </c>
      <c r="AG8634" s="182" t="s">
        <v>17312</v>
      </c>
      <c r="AH8634" s="182" t="s">
        <v>2993</v>
      </c>
      <c r="AI8634" s="182" t="s">
        <v>17040</v>
      </c>
    </row>
    <row r="8635" spans="25:35" x14ac:dyDescent="0.4">
      <c r="Y8635" s="182" t="s">
        <v>14070</v>
      </c>
      <c r="Z8635" s="182">
        <v>1973</v>
      </c>
      <c r="AA8635" s="182">
        <v>1808.1</v>
      </c>
      <c r="AB8635" s="182">
        <v>152</v>
      </c>
      <c r="AC8635" s="182">
        <v>5</v>
      </c>
      <c r="AD8635" s="182">
        <v>1219.0999999999999</v>
      </c>
      <c r="AF8635" s="182" t="s">
        <v>2457</v>
      </c>
      <c r="AG8635" s="182" t="s">
        <v>17327</v>
      </c>
      <c r="AH8635" s="182" t="s">
        <v>2993</v>
      </c>
      <c r="AI8635" s="182" t="s">
        <v>17040</v>
      </c>
    </row>
    <row r="8636" spans="25:35" x14ac:dyDescent="0.4">
      <c r="Y8636" s="182" t="s">
        <v>217</v>
      </c>
      <c r="Z8636" s="182">
        <v>1970</v>
      </c>
      <c r="AA8636" s="182">
        <v>3954.3</v>
      </c>
      <c r="AB8636" s="182">
        <v>187</v>
      </c>
      <c r="AC8636" s="182">
        <v>5</v>
      </c>
      <c r="AD8636" s="182">
        <v>1420.7</v>
      </c>
      <c r="AF8636" s="182" t="s">
        <v>2458</v>
      </c>
      <c r="AG8636" s="182" t="s">
        <v>17327</v>
      </c>
      <c r="AH8636" s="182" t="s">
        <v>2993</v>
      </c>
      <c r="AI8636" s="182" t="s">
        <v>17042</v>
      </c>
    </row>
    <row r="8637" spans="25:35" x14ac:dyDescent="0.4">
      <c r="Y8637" s="182" t="s">
        <v>14071</v>
      </c>
      <c r="Z8637" s="182">
        <v>1968</v>
      </c>
      <c r="AA8637" s="182">
        <v>1032.5</v>
      </c>
      <c r="AB8637" s="182">
        <v>83</v>
      </c>
      <c r="AC8637" s="182">
        <v>3</v>
      </c>
      <c r="AD8637" s="182">
        <v>644.6</v>
      </c>
      <c r="AF8637" s="182" t="s">
        <v>14060</v>
      </c>
      <c r="AG8637" s="182" t="s">
        <v>17327</v>
      </c>
      <c r="AH8637" s="182" t="s">
        <v>2993</v>
      </c>
      <c r="AI8637" s="182" t="s">
        <v>17042</v>
      </c>
    </row>
    <row r="8638" spans="25:35" x14ac:dyDescent="0.4">
      <c r="Y8638" s="182" t="s">
        <v>14072</v>
      </c>
      <c r="Z8638" s="182">
        <v>2008</v>
      </c>
      <c r="AA8638" s="182">
        <v>6642.6</v>
      </c>
      <c r="AB8638" s="182">
        <v>198</v>
      </c>
      <c r="AC8638" s="182">
        <v>5</v>
      </c>
      <c r="AD8638" s="182">
        <v>5983.3</v>
      </c>
      <c r="AF8638" s="182" t="s">
        <v>14061</v>
      </c>
      <c r="AG8638" s="182" t="s">
        <v>17312</v>
      </c>
      <c r="AH8638" s="182" t="s">
        <v>2993</v>
      </c>
      <c r="AI8638" s="182" t="s">
        <v>17042</v>
      </c>
    </row>
    <row r="8639" spans="25:35" x14ac:dyDescent="0.4">
      <c r="Y8639" s="182" t="s">
        <v>14073</v>
      </c>
      <c r="Z8639" s="182">
        <v>2011</v>
      </c>
      <c r="AA8639" s="182">
        <v>2017.9</v>
      </c>
      <c r="AB8639" s="182">
        <v>98</v>
      </c>
      <c r="AC8639" s="182">
        <v>3</v>
      </c>
      <c r="AD8639" s="182">
        <v>1672.1</v>
      </c>
      <c r="AF8639" s="182" t="s">
        <v>14062</v>
      </c>
      <c r="AG8639" s="182" t="s">
        <v>17312</v>
      </c>
      <c r="AH8639" s="182" t="s">
        <v>2993</v>
      </c>
      <c r="AI8639" s="182" t="s">
        <v>17315</v>
      </c>
    </row>
    <row r="8640" spans="25:35" x14ac:dyDescent="0.4">
      <c r="Y8640" s="182" t="s">
        <v>14075</v>
      </c>
      <c r="Z8640" s="182">
        <v>1962</v>
      </c>
      <c r="AA8640" s="182">
        <v>277.8</v>
      </c>
      <c r="AB8640" s="182">
        <v>16</v>
      </c>
      <c r="AC8640" s="182">
        <v>2</v>
      </c>
      <c r="AD8640" s="182">
        <v>184.2</v>
      </c>
      <c r="AF8640" s="182" t="s">
        <v>14063</v>
      </c>
      <c r="AG8640" s="182" t="s">
        <v>17312</v>
      </c>
      <c r="AH8640" s="182" t="s">
        <v>2993</v>
      </c>
      <c r="AI8640" s="182" t="s">
        <v>17042</v>
      </c>
    </row>
    <row r="8641" spans="25:35" x14ac:dyDescent="0.4">
      <c r="Y8641" s="182" t="s">
        <v>14076</v>
      </c>
      <c r="Z8641" s="182">
        <v>1967</v>
      </c>
      <c r="AA8641" s="182">
        <v>3322.9</v>
      </c>
      <c r="AB8641" s="182">
        <v>155</v>
      </c>
      <c r="AC8641" s="182">
        <v>5</v>
      </c>
      <c r="AD8641" s="182">
        <v>2270.04</v>
      </c>
      <c r="AF8641" s="182" t="s">
        <v>14064</v>
      </c>
      <c r="AG8641" s="182" t="s">
        <v>17327</v>
      </c>
      <c r="AH8641" s="182" t="s">
        <v>2993</v>
      </c>
      <c r="AI8641" s="182" t="s">
        <v>17040</v>
      </c>
    </row>
    <row r="8642" spans="25:35" x14ac:dyDescent="0.4">
      <c r="Y8642" s="182" t="s">
        <v>14077</v>
      </c>
      <c r="Z8642" s="182">
        <v>1989</v>
      </c>
      <c r="AA8642" s="182">
        <v>2828.4</v>
      </c>
      <c r="AB8642" s="182">
        <v>117</v>
      </c>
      <c r="AC8642" s="182">
        <v>9</v>
      </c>
      <c r="AD8642" s="182">
        <v>2539.9</v>
      </c>
      <c r="AF8642" s="182" t="s">
        <v>14065</v>
      </c>
      <c r="AG8642" s="182" t="s">
        <v>17312</v>
      </c>
      <c r="AH8642" s="182" t="s">
        <v>2993</v>
      </c>
      <c r="AI8642" s="182" t="s">
        <v>17042</v>
      </c>
    </row>
    <row r="8643" spans="25:35" x14ac:dyDescent="0.4">
      <c r="Y8643" s="182" t="s">
        <v>14078</v>
      </c>
      <c r="Z8643" s="182">
        <v>1966</v>
      </c>
      <c r="AA8643" s="182">
        <v>3668.19</v>
      </c>
      <c r="AB8643" s="182">
        <v>150</v>
      </c>
      <c r="AC8643" s="182">
        <v>5</v>
      </c>
      <c r="AD8643" s="182">
        <v>3392.19</v>
      </c>
      <c r="AF8643" s="182" t="s">
        <v>2462</v>
      </c>
      <c r="AG8643" s="182" t="s">
        <v>17312</v>
      </c>
      <c r="AH8643" s="182" t="s">
        <v>2993</v>
      </c>
      <c r="AI8643" s="182" t="s">
        <v>17322</v>
      </c>
    </row>
    <row r="8644" spans="25:35" x14ac:dyDescent="0.4">
      <c r="Y8644" s="182" t="s">
        <v>14080</v>
      </c>
      <c r="Z8644" s="182">
        <v>1986</v>
      </c>
      <c r="AA8644" s="182">
        <v>3437.5</v>
      </c>
      <c r="AB8644" s="182">
        <v>185</v>
      </c>
      <c r="AC8644" s="182">
        <v>9</v>
      </c>
      <c r="AD8644" s="182">
        <v>3217.3</v>
      </c>
      <c r="AF8644" s="182" t="s">
        <v>14067</v>
      </c>
      <c r="AG8644" s="182" t="s">
        <v>17323</v>
      </c>
      <c r="AH8644" s="182" t="s">
        <v>2993</v>
      </c>
      <c r="AI8644" s="182" t="s">
        <v>17322</v>
      </c>
    </row>
    <row r="8645" spans="25:35" x14ac:dyDescent="0.4">
      <c r="Y8645" s="182" t="s">
        <v>2463</v>
      </c>
      <c r="Z8645" s="182">
        <v>1977</v>
      </c>
      <c r="AA8645" s="182">
        <v>13104</v>
      </c>
      <c r="AB8645" s="182">
        <v>533</v>
      </c>
      <c r="AC8645" s="182">
        <v>9</v>
      </c>
      <c r="AD8645" s="182">
        <v>11656</v>
      </c>
      <c r="AF8645" s="182" t="s">
        <v>14068</v>
      </c>
      <c r="AG8645" s="182" t="s">
        <v>17312</v>
      </c>
      <c r="AH8645" s="182" t="s">
        <v>2993</v>
      </c>
      <c r="AI8645" s="182" t="s">
        <v>17320</v>
      </c>
    </row>
    <row r="8646" spans="25:35" x14ac:dyDescent="0.4">
      <c r="Y8646" s="182" t="s">
        <v>14083</v>
      </c>
      <c r="Z8646" s="182">
        <v>1990</v>
      </c>
      <c r="AA8646" s="182">
        <v>2997.4</v>
      </c>
      <c r="AB8646" s="182">
        <v>158</v>
      </c>
      <c r="AC8646" s="182">
        <v>5</v>
      </c>
      <c r="AD8646" s="182">
        <v>2488.8000000000002</v>
      </c>
      <c r="AF8646" s="182" t="s">
        <v>14070</v>
      </c>
      <c r="AG8646" s="182" t="s">
        <v>17312</v>
      </c>
      <c r="AH8646" s="182" t="s">
        <v>2993</v>
      </c>
      <c r="AI8646" s="182" t="s">
        <v>17042</v>
      </c>
    </row>
    <row r="8647" spans="25:35" x14ac:dyDescent="0.4">
      <c r="Y8647" s="182" t="s">
        <v>2464</v>
      </c>
      <c r="Z8647" s="182">
        <v>1944</v>
      </c>
      <c r="AA8647" s="182">
        <v>739.1</v>
      </c>
      <c r="AB8647" s="182">
        <v>24</v>
      </c>
      <c r="AC8647" s="182">
        <v>2</v>
      </c>
      <c r="AD8647" s="182">
        <v>646.9</v>
      </c>
      <c r="AF8647" s="182" t="s">
        <v>217</v>
      </c>
      <c r="AG8647" s="182" t="s">
        <v>17312</v>
      </c>
      <c r="AH8647" s="182" t="s">
        <v>2993</v>
      </c>
      <c r="AI8647" s="182" t="s">
        <v>17042</v>
      </c>
    </row>
    <row r="8648" spans="25:35" x14ac:dyDescent="0.4">
      <c r="Y8648" s="182" t="s">
        <v>2465</v>
      </c>
      <c r="Z8648" s="182">
        <v>1951</v>
      </c>
      <c r="AA8648" s="182">
        <v>810.1</v>
      </c>
      <c r="AB8648" s="182">
        <v>44</v>
      </c>
      <c r="AC8648" s="182">
        <v>2</v>
      </c>
      <c r="AD8648" s="182">
        <v>503.4</v>
      </c>
      <c r="AF8648" s="182" t="s">
        <v>14071</v>
      </c>
      <c r="AG8648" s="182" t="s">
        <v>17312</v>
      </c>
      <c r="AH8648" s="182" t="s">
        <v>2993</v>
      </c>
      <c r="AI8648" s="182" t="s">
        <v>17042</v>
      </c>
    </row>
    <row r="8649" spans="25:35" x14ac:dyDescent="0.4">
      <c r="Y8649" s="182" t="s">
        <v>14085</v>
      </c>
      <c r="Z8649" s="182">
        <v>1971</v>
      </c>
      <c r="AA8649" s="182">
        <v>667.77</v>
      </c>
      <c r="AB8649" s="182">
        <v>40</v>
      </c>
      <c r="AC8649" s="182">
        <v>2</v>
      </c>
      <c r="AD8649" s="182">
        <v>620.97</v>
      </c>
      <c r="AF8649" s="182" t="s">
        <v>14072</v>
      </c>
      <c r="AG8649" s="182" t="s">
        <v>2993</v>
      </c>
      <c r="AH8649" s="182" t="s">
        <v>2993</v>
      </c>
      <c r="AI8649" s="182" t="s">
        <v>17315</v>
      </c>
    </row>
    <row r="8650" spans="25:35" x14ac:dyDescent="0.4">
      <c r="Y8650" s="182" t="s">
        <v>14086</v>
      </c>
      <c r="Z8650" s="182">
        <v>1962</v>
      </c>
      <c r="AA8650" s="182">
        <v>848.5</v>
      </c>
      <c r="AB8650" s="182">
        <v>58</v>
      </c>
      <c r="AC8650" s="182">
        <v>2</v>
      </c>
      <c r="AD8650" s="182">
        <v>848.5</v>
      </c>
      <c r="AF8650" s="182" t="s">
        <v>14073</v>
      </c>
      <c r="AG8650" s="182" t="s">
        <v>17312</v>
      </c>
      <c r="AH8650" s="182" t="s">
        <v>2993</v>
      </c>
      <c r="AI8650" s="182" t="s">
        <v>17042</v>
      </c>
    </row>
    <row r="8651" spans="25:35" x14ac:dyDescent="0.4">
      <c r="Y8651" s="182" t="s">
        <v>14087</v>
      </c>
      <c r="Z8651" s="182">
        <v>1917</v>
      </c>
      <c r="AA8651" s="182">
        <v>571.91999999999996</v>
      </c>
      <c r="AB8651" s="182">
        <v>20</v>
      </c>
      <c r="AC8651" s="182">
        <v>2</v>
      </c>
      <c r="AD8651" s="182">
        <v>571.91999999999996</v>
      </c>
      <c r="AF8651" s="182" t="s">
        <v>14075</v>
      </c>
      <c r="AG8651" s="182" t="s">
        <v>17312</v>
      </c>
      <c r="AH8651" s="182" t="s">
        <v>2993</v>
      </c>
      <c r="AI8651" s="182" t="s">
        <v>17040</v>
      </c>
    </row>
    <row r="8652" spans="25:35" x14ac:dyDescent="0.4">
      <c r="Y8652" s="182" t="s">
        <v>14089</v>
      </c>
      <c r="Z8652" s="182">
        <v>1931</v>
      </c>
      <c r="AA8652" s="182">
        <v>593</v>
      </c>
      <c r="AB8652" s="182">
        <v>34</v>
      </c>
      <c r="AC8652" s="182">
        <v>2</v>
      </c>
      <c r="AD8652" s="182">
        <v>593</v>
      </c>
      <c r="AF8652" s="182" t="s">
        <v>14076</v>
      </c>
      <c r="AG8652" s="182" t="s">
        <v>17312</v>
      </c>
      <c r="AH8652" s="182" t="s">
        <v>2993</v>
      </c>
      <c r="AI8652" s="182" t="s">
        <v>17315</v>
      </c>
    </row>
    <row r="8653" spans="25:35" x14ac:dyDescent="0.4">
      <c r="Y8653" s="182" t="s">
        <v>14091</v>
      </c>
      <c r="Z8653" s="182">
        <v>1938</v>
      </c>
      <c r="AA8653" s="182">
        <v>682.15</v>
      </c>
      <c r="AB8653" s="182">
        <v>45</v>
      </c>
      <c r="AC8653" s="182">
        <v>2</v>
      </c>
      <c r="AD8653" s="182">
        <v>674.79</v>
      </c>
      <c r="AF8653" s="182" t="s">
        <v>14077</v>
      </c>
      <c r="AG8653" s="182" t="s">
        <v>17312</v>
      </c>
      <c r="AH8653" s="182" t="s">
        <v>2993</v>
      </c>
      <c r="AI8653" s="182" t="s">
        <v>17040</v>
      </c>
    </row>
    <row r="8654" spans="25:35" x14ac:dyDescent="0.4">
      <c r="Y8654" s="182" t="s">
        <v>14093</v>
      </c>
      <c r="Z8654" s="182">
        <v>1962</v>
      </c>
      <c r="AA8654" s="182">
        <v>2497.1999999999998</v>
      </c>
      <c r="AB8654" s="182">
        <v>116</v>
      </c>
      <c r="AC8654" s="182">
        <v>4</v>
      </c>
      <c r="AD8654" s="182">
        <v>2497.1999999999998</v>
      </c>
      <c r="AF8654" s="182" t="s">
        <v>14078</v>
      </c>
      <c r="AG8654" s="182" t="s">
        <v>17312</v>
      </c>
      <c r="AH8654" s="182" t="s">
        <v>2993</v>
      </c>
      <c r="AI8654" s="182" t="s">
        <v>17315</v>
      </c>
    </row>
    <row r="8655" spans="25:35" x14ac:dyDescent="0.4">
      <c r="Y8655" s="182" t="s">
        <v>14094</v>
      </c>
      <c r="Z8655" s="182">
        <v>1960</v>
      </c>
      <c r="AA8655" s="182">
        <v>2241.9</v>
      </c>
      <c r="AB8655" s="182">
        <v>87</v>
      </c>
      <c r="AC8655" s="182">
        <v>4</v>
      </c>
      <c r="AD8655" s="182">
        <v>2091.3000000000002</v>
      </c>
      <c r="AF8655" s="182" t="s">
        <v>14080</v>
      </c>
      <c r="AG8655" s="182" t="s">
        <v>17312</v>
      </c>
      <c r="AH8655" s="182" t="s">
        <v>2993</v>
      </c>
      <c r="AI8655" s="182" t="s">
        <v>17040</v>
      </c>
    </row>
    <row r="8656" spans="25:35" x14ac:dyDescent="0.4">
      <c r="Y8656" s="182" t="s">
        <v>14095</v>
      </c>
      <c r="Z8656" s="182">
        <v>1992</v>
      </c>
      <c r="AA8656" s="182">
        <v>2755.2</v>
      </c>
      <c r="AB8656" s="182">
        <v>117</v>
      </c>
      <c r="AC8656" s="182">
        <v>9</v>
      </c>
      <c r="AD8656" s="182">
        <v>2755.2</v>
      </c>
      <c r="AF8656" s="182" t="s">
        <v>2463</v>
      </c>
      <c r="AG8656" s="182" t="s">
        <v>17319</v>
      </c>
      <c r="AH8656" s="182" t="s">
        <v>2993</v>
      </c>
      <c r="AI8656" s="182" t="s">
        <v>17320</v>
      </c>
    </row>
    <row r="8657" spans="25:35" x14ac:dyDescent="0.4">
      <c r="Y8657" s="182" t="s">
        <v>14096</v>
      </c>
      <c r="Z8657" s="182">
        <v>1965</v>
      </c>
      <c r="AA8657" s="182">
        <v>679.7</v>
      </c>
      <c r="AB8657" s="182">
        <v>27</v>
      </c>
      <c r="AC8657" s="182">
        <v>2</v>
      </c>
      <c r="AD8657" s="182">
        <v>679.7</v>
      </c>
      <c r="AF8657" s="182" t="s">
        <v>14083</v>
      </c>
      <c r="AG8657" s="182" t="s">
        <v>17312</v>
      </c>
      <c r="AH8657" s="182" t="s">
        <v>2993</v>
      </c>
      <c r="AI8657" s="182" t="s">
        <v>17040</v>
      </c>
    </row>
    <row r="8658" spans="25:35" x14ac:dyDescent="0.4">
      <c r="Y8658" s="182" t="s">
        <v>14097</v>
      </c>
      <c r="Z8658" s="182">
        <v>1964</v>
      </c>
      <c r="AA8658" s="182">
        <v>788.4</v>
      </c>
      <c r="AB8658" s="182">
        <v>30</v>
      </c>
      <c r="AC8658" s="182">
        <v>2</v>
      </c>
      <c r="AD8658" s="182">
        <v>788.4</v>
      </c>
      <c r="AF8658" s="182" t="s">
        <v>2464</v>
      </c>
      <c r="AG8658" s="182" t="s">
        <v>17327</v>
      </c>
      <c r="AH8658" s="182" t="s">
        <v>2993</v>
      </c>
      <c r="AI8658" s="182" t="s">
        <v>17042</v>
      </c>
    </row>
    <row r="8659" spans="25:35" x14ac:dyDescent="0.4">
      <c r="Y8659" s="182" t="s">
        <v>14099</v>
      </c>
      <c r="Z8659" s="182">
        <v>1960</v>
      </c>
      <c r="AA8659" s="182">
        <v>549.9</v>
      </c>
      <c r="AB8659" s="182">
        <v>23</v>
      </c>
      <c r="AC8659" s="182">
        <v>2</v>
      </c>
      <c r="AD8659" s="182">
        <v>549.9</v>
      </c>
      <c r="AF8659" s="182" t="s">
        <v>2465</v>
      </c>
      <c r="AG8659" s="182" t="s">
        <v>17323</v>
      </c>
      <c r="AH8659" s="182" t="s">
        <v>2993</v>
      </c>
      <c r="AI8659" s="182" t="s">
        <v>17040</v>
      </c>
    </row>
    <row r="8660" spans="25:35" x14ac:dyDescent="0.4">
      <c r="Y8660" s="182" t="s">
        <v>14100</v>
      </c>
      <c r="Z8660" s="182">
        <v>1960</v>
      </c>
      <c r="AA8660" s="182">
        <v>600.72</v>
      </c>
      <c r="AB8660" s="182">
        <v>32</v>
      </c>
      <c r="AC8660" s="182">
        <v>2</v>
      </c>
      <c r="AD8660" s="182">
        <v>600.72</v>
      </c>
      <c r="AF8660" s="182" t="s">
        <v>14085</v>
      </c>
      <c r="AG8660" s="182" t="s">
        <v>17312</v>
      </c>
      <c r="AH8660" s="182" t="s">
        <v>2993</v>
      </c>
      <c r="AI8660" s="182" t="s">
        <v>17042</v>
      </c>
    </row>
    <row r="8661" spans="25:35" x14ac:dyDescent="0.4">
      <c r="Y8661" s="182" t="s">
        <v>14102</v>
      </c>
      <c r="Z8661" s="182">
        <v>1960</v>
      </c>
      <c r="AA8661" s="182">
        <v>585.73</v>
      </c>
      <c r="AB8661" s="182">
        <v>34</v>
      </c>
      <c r="AC8661" s="182">
        <v>2</v>
      </c>
      <c r="AD8661" s="182">
        <v>545.53</v>
      </c>
      <c r="AF8661" s="182" t="s">
        <v>14086</v>
      </c>
      <c r="AG8661" s="182" t="s">
        <v>17312</v>
      </c>
      <c r="AH8661" s="182" t="s">
        <v>2993</v>
      </c>
      <c r="AI8661" s="182" t="s">
        <v>17042</v>
      </c>
    </row>
    <row r="8662" spans="25:35" x14ac:dyDescent="0.4">
      <c r="Y8662" s="182" t="s">
        <v>14103</v>
      </c>
      <c r="Z8662" s="182">
        <v>2008</v>
      </c>
      <c r="AA8662" s="182">
        <v>1586.3</v>
      </c>
      <c r="AB8662" s="182">
        <v>77</v>
      </c>
      <c r="AC8662" s="182">
        <v>4</v>
      </c>
      <c r="AD8662" s="182">
        <v>1334.4</v>
      </c>
      <c r="AF8662" s="182" t="s">
        <v>14087</v>
      </c>
      <c r="AG8662" s="182" t="s">
        <v>17327</v>
      </c>
      <c r="AH8662" s="182" t="s">
        <v>2993</v>
      </c>
      <c r="AI8662" s="182" t="s">
        <v>17042</v>
      </c>
    </row>
    <row r="8663" spans="25:35" x14ac:dyDescent="0.4">
      <c r="Y8663" s="182" t="s">
        <v>215</v>
      </c>
      <c r="Z8663" s="182">
        <v>1958</v>
      </c>
      <c r="AA8663" s="182">
        <v>594.46</v>
      </c>
      <c r="AB8663" s="182">
        <v>36</v>
      </c>
      <c r="AC8663" s="182">
        <v>2</v>
      </c>
      <c r="AD8663" s="182">
        <v>594.46</v>
      </c>
      <c r="AF8663" s="182" t="s">
        <v>14089</v>
      </c>
      <c r="AG8663" s="182" t="s">
        <v>17327</v>
      </c>
      <c r="AH8663" s="182" t="s">
        <v>2993</v>
      </c>
      <c r="AI8663" s="182" t="s">
        <v>17040</v>
      </c>
    </row>
    <row r="8664" spans="25:35" x14ac:dyDescent="0.4">
      <c r="Y8664" s="182" t="s">
        <v>14104</v>
      </c>
      <c r="Z8664" s="182">
        <v>1958</v>
      </c>
      <c r="AA8664" s="182">
        <v>592.54999999999995</v>
      </c>
      <c r="AB8664" s="182">
        <v>26</v>
      </c>
      <c r="AC8664" s="182">
        <v>2</v>
      </c>
      <c r="AD8664" s="182">
        <v>548.54999999999995</v>
      </c>
      <c r="AF8664" s="182" t="s">
        <v>14091</v>
      </c>
      <c r="AG8664" s="182" t="s">
        <v>17327</v>
      </c>
      <c r="AH8664" s="182" t="s">
        <v>2993</v>
      </c>
      <c r="AI8664" s="182" t="s">
        <v>17040</v>
      </c>
    </row>
    <row r="8665" spans="25:35" x14ac:dyDescent="0.4">
      <c r="Y8665" s="182" t="s">
        <v>14105</v>
      </c>
      <c r="Z8665" s="182">
        <v>2016</v>
      </c>
      <c r="AA8665" s="182">
        <v>18536.3</v>
      </c>
      <c r="AB8665" s="182">
        <v>602</v>
      </c>
      <c r="AC8665" s="182">
        <v>10</v>
      </c>
      <c r="AD8665" s="182">
        <v>14351.3</v>
      </c>
      <c r="AF8665" s="182" t="s">
        <v>14093</v>
      </c>
      <c r="AG8665" s="182" t="s">
        <v>17312</v>
      </c>
      <c r="AH8665" s="182" t="s">
        <v>2993</v>
      </c>
      <c r="AI8665" s="182" t="s">
        <v>17315</v>
      </c>
    </row>
    <row r="8666" spans="25:35" x14ac:dyDescent="0.4">
      <c r="Y8666" s="182" t="s">
        <v>14106</v>
      </c>
      <c r="Z8666" s="182">
        <v>1967</v>
      </c>
      <c r="AA8666" s="182">
        <v>7932.3</v>
      </c>
      <c r="AB8666" s="182">
        <v>311</v>
      </c>
      <c r="AC8666" s="182">
        <v>5</v>
      </c>
      <c r="AD8666" s="182">
        <v>6123.9</v>
      </c>
      <c r="AF8666" s="182" t="s">
        <v>14094</v>
      </c>
      <c r="AG8666" s="182" t="s">
        <v>17312</v>
      </c>
      <c r="AH8666" s="182" t="s">
        <v>2993</v>
      </c>
      <c r="AI8666" s="182" t="s">
        <v>17322</v>
      </c>
    </row>
    <row r="8667" spans="25:35" x14ac:dyDescent="0.4">
      <c r="Y8667" s="182" t="s">
        <v>14107</v>
      </c>
      <c r="Z8667" s="182">
        <v>1969</v>
      </c>
      <c r="AA8667" s="182">
        <v>6693</v>
      </c>
      <c r="AB8667" s="182">
        <v>288</v>
      </c>
      <c r="AC8667" s="182">
        <v>5</v>
      </c>
      <c r="AD8667" s="182">
        <v>6165.1</v>
      </c>
      <c r="AF8667" s="182" t="s">
        <v>14095</v>
      </c>
      <c r="AG8667" s="182" t="s">
        <v>17312</v>
      </c>
      <c r="AH8667" s="182" t="s">
        <v>2993</v>
      </c>
      <c r="AI8667" s="182" t="s">
        <v>17040</v>
      </c>
    </row>
    <row r="8668" spans="25:35" x14ac:dyDescent="0.4">
      <c r="Y8668" s="182" t="s">
        <v>14108</v>
      </c>
      <c r="Z8668" s="182">
        <v>1971</v>
      </c>
      <c r="AA8668" s="182">
        <v>5698.2</v>
      </c>
      <c r="AB8668" s="182">
        <v>198</v>
      </c>
      <c r="AC8668" s="182">
        <v>5</v>
      </c>
      <c r="AD8668" s="182">
        <v>5283.5</v>
      </c>
      <c r="AF8668" s="182" t="s">
        <v>14096</v>
      </c>
      <c r="AG8668" s="182" t="s">
        <v>17312</v>
      </c>
      <c r="AH8668" s="182" t="s">
        <v>2993</v>
      </c>
      <c r="AI8668" s="182" t="s">
        <v>17042</v>
      </c>
    </row>
    <row r="8669" spans="25:35" x14ac:dyDescent="0.4">
      <c r="Y8669" s="182" t="s">
        <v>14109</v>
      </c>
      <c r="Z8669" s="182">
        <v>1969</v>
      </c>
      <c r="AA8669" s="182">
        <v>5076.3999999999996</v>
      </c>
      <c r="AB8669" s="182">
        <v>156</v>
      </c>
      <c r="AC8669" s="182">
        <v>5</v>
      </c>
      <c r="AD8669" s="182">
        <v>3349.7</v>
      </c>
      <c r="AF8669" s="182" t="s">
        <v>14097</v>
      </c>
      <c r="AG8669" s="182" t="s">
        <v>17312</v>
      </c>
      <c r="AH8669" s="182" t="s">
        <v>2993</v>
      </c>
      <c r="AI8669" s="182" t="s">
        <v>17042</v>
      </c>
    </row>
    <row r="8670" spans="25:35" x14ac:dyDescent="0.4">
      <c r="Y8670" s="182" t="s">
        <v>14111</v>
      </c>
      <c r="Z8670" s="182">
        <v>1969</v>
      </c>
      <c r="AA8670" s="182">
        <v>4887.2</v>
      </c>
      <c r="AB8670" s="182">
        <v>193</v>
      </c>
      <c r="AC8670" s="182">
        <v>5</v>
      </c>
      <c r="AD8670" s="182">
        <v>4489.8999999999996</v>
      </c>
      <c r="AF8670" s="182" t="s">
        <v>14099</v>
      </c>
      <c r="AG8670" s="182" t="s">
        <v>17312</v>
      </c>
      <c r="AH8670" s="182" t="s">
        <v>2993</v>
      </c>
      <c r="AI8670" s="182" t="s">
        <v>17042</v>
      </c>
    </row>
    <row r="8671" spans="25:35" x14ac:dyDescent="0.4">
      <c r="Y8671" s="182" t="s">
        <v>14113</v>
      </c>
      <c r="Z8671" s="182">
        <v>1972</v>
      </c>
      <c r="AA8671" s="182">
        <v>5146.8999999999996</v>
      </c>
      <c r="AB8671" s="182">
        <v>263</v>
      </c>
      <c r="AC8671" s="182">
        <v>5</v>
      </c>
      <c r="AD8671" s="182">
        <v>4750.5</v>
      </c>
      <c r="AF8671" s="182" t="s">
        <v>14100</v>
      </c>
      <c r="AG8671" s="182" t="s">
        <v>17312</v>
      </c>
      <c r="AH8671" s="182" t="s">
        <v>2993</v>
      </c>
      <c r="AI8671" s="182" t="s">
        <v>17042</v>
      </c>
    </row>
    <row r="8672" spans="25:35" x14ac:dyDescent="0.4">
      <c r="Y8672" s="182" t="s">
        <v>14115</v>
      </c>
      <c r="Z8672" s="182">
        <v>1969</v>
      </c>
      <c r="AA8672" s="182">
        <v>5048.3</v>
      </c>
      <c r="AB8672" s="182">
        <v>217</v>
      </c>
      <c r="AC8672" s="182">
        <v>5</v>
      </c>
      <c r="AD8672" s="182">
        <v>4655.2</v>
      </c>
      <c r="AF8672" s="182" t="s">
        <v>14102</v>
      </c>
      <c r="AG8672" s="182" t="s">
        <v>17312</v>
      </c>
      <c r="AH8672" s="182" t="s">
        <v>2993</v>
      </c>
      <c r="AI8672" s="182" t="s">
        <v>17042</v>
      </c>
    </row>
    <row r="8673" spans="25:35" x14ac:dyDescent="0.4">
      <c r="Y8673" s="182" t="s">
        <v>14117</v>
      </c>
      <c r="Z8673" s="182">
        <v>1971</v>
      </c>
      <c r="AA8673" s="182">
        <v>5131.2</v>
      </c>
      <c r="AB8673" s="182">
        <v>224</v>
      </c>
      <c r="AC8673" s="182">
        <v>5</v>
      </c>
      <c r="AD8673" s="182">
        <v>4734.5999999999995</v>
      </c>
      <c r="AF8673" s="182" t="s">
        <v>14103</v>
      </c>
      <c r="AG8673" s="182" t="s">
        <v>17312</v>
      </c>
      <c r="AH8673" s="182" t="s">
        <v>2993</v>
      </c>
      <c r="AI8673" s="182" t="s">
        <v>17042</v>
      </c>
    </row>
    <row r="8674" spans="25:35" x14ac:dyDescent="0.4">
      <c r="Y8674" s="182" t="s">
        <v>14118</v>
      </c>
      <c r="Z8674" s="182">
        <v>1996</v>
      </c>
      <c r="AA8674" s="182">
        <v>3691.2</v>
      </c>
      <c r="AB8674" s="182">
        <v>132</v>
      </c>
      <c r="AC8674" s="182">
        <v>5</v>
      </c>
      <c r="AD8674" s="182">
        <v>3333</v>
      </c>
      <c r="AF8674" s="182" t="s">
        <v>215</v>
      </c>
      <c r="AG8674" s="182" t="s">
        <v>17312</v>
      </c>
      <c r="AH8674" s="182" t="s">
        <v>2993</v>
      </c>
      <c r="AI8674" s="182" t="s">
        <v>17042</v>
      </c>
    </row>
    <row r="8675" spans="25:35" x14ac:dyDescent="0.4">
      <c r="Y8675" s="182" t="s">
        <v>14119</v>
      </c>
      <c r="Z8675" s="182">
        <v>1894</v>
      </c>
      <c r="AA8675" s="182">
        <v>849.4</v>
      </c>
      <c r="AB8675" s="182">
        <v>28</v>
      </c>
      <c r="AC8675" s="182">
        <v>3</v>
      </c>
      <c r="AD8675" s="182">
        <v>758.1</v>
      </c>
      <c r="AF8675" s="182" t="s">
        <v>14104</v>
      </c>
      <c r="AG8675" s="182" t="s">
        <v>17312</v>
      </c>
      <c r="AH8675" s="182" t="s">
        <v>2993</v>
      </c>
      <c r="AI8675" s="182" t="s">
        <v>17042</v>
      </c>
    </row>
    <row r="8676" spans="25:35" x14ac:dyDescent="0.4">
      <c r="Y8676" s="182" t="s">
        <v>14121</v>
      </c>
      <c r="Z8676" s="182">
        <v>1880</v>
      </c>
      <c r="AA8676" s="182">
        <v>518.70000000000005</v>
      </c>
      <c r="AB8676" s="182">
        <v>22</v>
      </c>
      <c r="AC8676" s="182">
        <v>2</v>
      </c>
      <c r="AD8676" s="182">
        <v>451.6</v>
      </c>
      <c r="AF8676" s="182" t="s">
        <v>14105</v>
      </c>
      <c r="AG8676" s="182" t="s">
        <v>2993</v>
      </c>
      <c r="AH8676" s="182" t="s">
        <v>2993</v>
      </c>
      <c r="AI8676" s="182" t="s">
        <v>17320</v>
      </c>
    </row>
    <row r="8677" spans="25:35" x14ac:dyDescent="0.4">
      <c r="Y8677" s="182" t="s">
        <v>14122</v>
      </c>
      <c r="Z8677" s="182">
        <v>1954</v>
      </c>
      <c r="AA8677" s="182">
        <v>3082.9</v>
      </c>
      <c r="AB8677" s="182">
        <v>50</v>
      </c>
      <c r="AC8677" s="182">
        <v>4</v>
      </c>
      <c r="AD8677" s="182">
        <v>2521.89</v>
      </c>
      <c r="AF8677" s="182" t="s">
        <v>14106</v>
      </c>
      <c r="AG8677" s="182" t="s">
        <v>17312</v>
      </c>
      <c r="AH8677" s="182" t="s">
        <v>2993</v>
      </c>
      <c r="AI8677" s="182" t="s">
        <v>17314</v>
      </c>
    </row>
    <row r="8678" spans="25:35" x14ac:dyDescent="0.4">
      <c r="Y8678" s="182" t="s">
        <v>14123</v>
      </c>
      <c r="Z8678" s="182">
        <v>1962</v>
      </c>
      <c r="AA8678" s="182">
        <v>297.60000000000002</v>
      </c>
      <c r="AB8678" s="182">
        <v>17</v>
      </c>
      <c r="AC8678" s="182">
        <v>2</v>
      </c>
      <c r="AD8678" s="182">
        <v>297.60000000000002</v>
      </c>
      <c r="AF8678" s="182" t="s">
        <v>14107</v>
      </c>
      <c r="AG8678" s="182" t="s">
        <v>17312</v>
      </c>
      <c r="AH8678" s="182" t="s">
        <v>2993</v>
      </c>
      <c r="AI8678" s="182" t="s">
        <v>17314</v>
      </c>
    </row>
    <row r="8679" spans="25:35" x14ac:dyDescent="0.4">
      <c r="Y8679" s="182" t="s">
        <v>14125</v>
      </c>
      <c r="Z8679" s="182">
        <v>1917</v>
      </c>
      <c r="AA8679" s="182">
        <v>643.4</v>
      </c>
      <c r="AB8679" s="182">
        <v>21</v>
      </c>
      <c r="AC8679" s="182">
        <v>2</v>
      </c>
      <c r="AD8679" s="182">
        <v>615.9</v>
      </c>
      <c r="AF8679" s="182" t="s">
        <v>14108</v>
      </c>
      <c r="AG8679" s="182" t="s">
        <v>17312</v>
      </c>
      <c r="AH8679" s="182" t="s">
        <v>2993</v>
      </c>
      <c r="AI8679" s="182" t="s">
        <v>17320</v>
      </c>
    </row>
    <row r="8680" spans="25:35" x14ac:dyDescent="0.4">
      <c r="Y8680" s="182" t="s">
        <v>14127</v>
      </c>
      <c r="Z8680" s="182">
        <v>1983</v>
      </c>
      <c r="AA8680" s="182">
        <v>6530.72</v>
      </c>
      <c r="AB8680" s="182">
        <v>447</v>
      </c>
      <c r="AC8680" s="182">
        <v>9</v>
      </c>
      <c r="AD8680" s="182">
        <v>4257.5</v>
      </c>
      <c r="AF8680" s="182" t="s">
        <v>14109</v>
      </c>
      <c r="AG8680" s="182" t="s">
        <v>17312</v>
      </c>
      <c r="AH8680" s="182" t="s">
        <v>2993</v>
      </c>
      <c r="AI8680" s="182" t="s">
        <v>17315</v>
      </c>
    </row>
    <row r="8681" spans="25:35" x14ac:dyDescent="0.4">
      <c r="Y8681" s="182" t="s">
        <v>14128</v>
      </c>
      <c r="Z8681" s="182">
        <v>1895</v>
      </c>
      <c r="AA8681" s="182">
        <v>264.12</v>
      </c>
      <c r="AB8681" s="182">
        <v>13</v>
      </c>
      <c r="AC8681" s="182">
        <v>2</v>
      </c>
      <c r="AD8681" s="182">
        <v>213.8</v>
      </c>
      <c r="AF8681" s="182" t="s">
        <v>14111</v>
      </c>
      <c r="AG8681" s="182" t="s">
        <v>17312</v>
      </c>
      <c r="AH8681" s="182" t="s">
        <v>2993</v>
      </c>
      <c r="AI8681" s="182" t="s">
        <v>17320</v>
      </c>
    </row>
    <row r="8682" spans="25:35" x14ac:dyDescent="0.4">
      <c r="Y8682" s="182" t="s">
        <v>14130</v>
      </c>
      <c r="Z8682" s="182">
        <v>1992</v>
      </c>
      <c r="AA8682" s="182">
        <v>6516.1</v>
      </c>
      <c r="AB8682" s="182">
        <v>197</v>
      </c>
      <c r="AC8682" s="182">
        <v>5</v>
      </c>
      <c r="AD8682" s="182">
        <v>5734.8</v>
      </c>
      <c r="AF8682" s="182" t="s">
        <v>14113</v>
      </c>
      <c r="AG8682" s="182" t="s">
        <v>17312</v>
      </c>
      <c r="AH8682" s="182" t="s">
        <v>2993</v>
      </c>
      <c r="AI8682" s="182" t="s">
        <v>17320</v>
      </c>
    </row>
    <row r="8683" spans="25:35" x14ac:dyDescent="0.4">
      <c r="Y8683" s="182" t="s">
        <v>2469</v>
      </c>
      <c r="Z8683" s="182">
        <v>1931</v>
      </c>
      <c r="AA8683" s="182">
        <v>471.8</v>
      </c>
      <c r="AB8683" s="182">
        <v>27</v>
      </c>
      <c r="AC8683" s="182">
        <v>2</v>
      </c>
      <c r="AD8683" s="182">
        <v>471.8</v>
      </c>
      <c r="AF8683" s="182" t="s">
        <v>14115</v>
      </c>
      <c r="AG8683" s="182" t="s">
        <v>17312</v>
      </c>
      <c r="AH8683" s="182" t="s">
        <v>2993</v>
      </c>
      <c r="AI8683" s="182" t="s">
        <v>17320</v>
      </c>
    </row>
    <row r="8684" spans="25:35" x14ac:dyDescent="0.4">
      <c r="Y8684" s="182" t="s">
        <v>14132</v>
      </c>
      <c r="Z8684" s="182">
        <v>1995</v>
      </c>
      <c r="AA8684" s="182">
        <v>6903.9</v>
      </c>
      <c r="AB8684" s="182">
        <v>236</v>
      </c>
      <c r="AC8684" s="182">
        <v>9</v>
      </c>
      <c r="AD8684" s="182">
        <v>6570</v>
      </c>
      <c r="AF8684" s="182" t="s">
        <v>14117</v>
      </c>
      <c r="AG8684" s="182" t="s">
        <v>17312</v>
      </c>
      <c r="AH8684" s="182" t="s">
        <v>2993</v>
      </c>
      <c r="AI8684" s="182" t="s">
        <v>17320</v>
      </c>
    </row>
    <row r="8685" spans="25:35" x14ac:dyDescent="0.4">
      <c r="Y8685" s="182" t="s">
        <v>2470</v>
      </c>
      <c r="Z8685" s="182">
        <v>1931</v>
      </c>
      <c r="AA8685" s="182">
        <v>548</v>
      </c>
      <c r="AB8685" s="182">
        <v>25</v>
      </c>
      <c r="AC8685" s="182">
        <v>2</v>
      </c>
      <c r="AD8685" s="182">
        <v>548</v>
      </c>
      <c r="AF8685" s="182" t="s">
        <v>14118</v>
      </c>
      <c r="AG8685" s="182" t="s">
        <v>17312</v>
      </c>
      <c r="AH8685" s="182" t="s">
        <v>2993</v>
      </c>
      <c r="AI8685" s="182" t="s">
        <v>17331</v>
      </c>
    </row>
    <row r="8686" spans="25:35" x14ac:dyDescent="0.4">
      <c r="Y8686" s="182" t="s">
        <v>14133</v>
      </c>
      <c r="Z8686" s="182">
        <v>1995</v>
      </c>
      <c r="AA8686" s="182">
        <v>2436</v>
      </c>
      <c r="AB8686" s="182">
        <v>94</v>
      </c>
      <c r="AC8686" s="182">
        <v>9</v>
      </c>
      <c r="AD8686" s="182">
        <v>2058</v>
      </c>
      <c r="AF8686" s="182" t="s">
        <v>14119</v>
      </c>
      <c r="AG8686" s="182" t="s">
        <v>17323</v>
      </c>
      <c r="AH8686" s="182" t="s">
        <v>2993</v>
      </c>
      <c r="AI8686" s="182" t="s">
        <v>17042</v>
      </c>
    </row>
    <row r="8687" spans="25:35" x14ac:dyDescent="0.4">
      <c r="Y8687" s="182" t="s">
        <v>14134</v>
      </c>
      <c r="Z8687" s="182">
        <v>1969</v>
      </c>
      <c r="AA8687" s="182">
        <v>792.14</v>
      </c>
      <c r="AB8687" s="182">
        <v>46</v>
      </c>
      <c r="AC8687" s="182">
        <v>2</v>
      </c>
      <c r="AD8687" s="182">
        <v>792.14</v>
      </c>
      <c r="AF8687" s="182" t="s">
        <v>14121</v>
      </c>
      <c r="AG8687" s="182" t="s">
        <v>17327</v>
      </c>
      <c r="AH8687" s="182" t="s">
        <v>2993</v>
      </c>
      <c r="AI8687" s="182" t="s">
        <v>17042</v>
      </c>
    </row>
    <row r="8688" spans="25:35" x14ac:dyDescent="0.4">
      <c r="Y8688" s="182" t="s">
        <v>14136</v>
      </c>
      <c r="Z8688" s="182">
        <v>1973</v>
      </c>
      <c r="AA8688" s="182">
        <v>4885.2</v>
      </c>
      <c r="AB8688" s="182">
        <v>260</v>
      </c>
      <c r="AC8688" s="182">
        <v>5</v>
      </c>
      <c r="AD8688" s="182">
        <v>4486.7</v>
      </c>
      <c r="AF8688" s="182" t="s">
        <v>14122</v>
      </c>
      <c r="AG8688" s="182" t="s">
        <v>17312</v>
      </c>
      <c r="AH8688" s="182" t="s">
        <v>2993</v>
      </c>
      <c r="AI8688" s="182" t="s">
        <v>17322</v>
      </c>
    </row>
    <row r="8689" spans="25:35" x14ac:dyDescent="0.4">
      <c r="Y8689" s="182" t="s">
        <v>14137</v>
      </c>
      <c r="Z8689" s="182">
        <v>1932</v>
      </c>
      <c r="AA8689" s="182">
        <v>549.5</v>
      </c>
      <c r="AB8689" s="182">
        <v>42</v>
      </c>
      <c r="AC8689" s="182">
        <v>2</v>
      </c>
      <c r="AD8689" s="182">
        <v>549.5</v>
      </c>
      <c r="AF8689" s="182" t="s">
        <v>14123</v>
      </c>
      <c r="AG8689" s="182" t="s">
        <v>17327</v>
      </c>
      <c r="AH8689" s="182" t="s">
        <v>2993</v>
      </c>
      <c r="AI8689" s="182" t="s">
        <v>17040</v>
      </c>
    </row>
    <row r="8690" spans="25:35" x14ac:dyDescent="0.4">
      <c r="Y8690" s="182" t="s">
        <v>14139</v>
      </c>
      <c r="Z8690" s="182">
        <v>1932</v>
      </c>
      <c r="AA8690" s="182">
        <v>549</v>
      </c>
      <c r="AB8690" s="182">
        <v>28</v>
      </c>
      <c r="AC8690" s="182">
        <v>2</v>
      </c>
      <c r="AD8690" s="182">
        <v>549</v>
      </c>
      <c r="AF8690" s="182" t="s">
        <v>14125</v>
      </c>
      <c r="AG8690" s="182" t="s">
        <v>17327</v>
      </c>
      <c r="AH8690" s="182" t="s">
        <v>2993</v>
      </c>
      <c r="AI8690" s="182" t="s">
        <v>17042</v>
      </c>
    </row>
    <row r="8691" spans="25:35" x14ac:dyDescent="0.4">
      <c r="Y8691" s="182" t="s">
        <v>2472</v>
      </c>
      <c r="Z8691" s="182">
        <v>1987</v>
      </c>
      <c r="AA8691" s="182">
        <v>4250.6000000000004</v>
      </c>
      <c r="AB8691" s="182">
        <v>107</v>
      </c>
      <c r="AC8691" s="182">
        <v>5</v>
      </c>
      <c r="AD8691" s="182">
        <v>2613.6</v>
      </c>
      <c r="AF8691" s="182" t="s">
        <v>14127</v>
      </c>
      <c r="AG8691" s="182" t="s">
        <v>17312</v>
      </c>
      <c r="AH8691" s="182" t="s">
        <v>2993</v>
      </c>
      <c r="AI8691" s="182" t="s">
        <v>17040</v>
      </c>
    </row>
    <row r="8692" spans="25:35" x14ac:dyDescent="0.4">
      <c r="Y8692" s="182" t="s">
        <v>14140</v>
      </c>
      <c r="Z8692" s="182">
        <v>1984</v>
      </c>
      <c r="AA8692" s="182">
        <v>11867.5</v>
      </c>
      <c r="AB8692" s="182">
        <v>562</v>
      </c>
      <c r="AC8692" s="182">
        <v>9</v>
      </c>
      <c r="AD8692" s="182">
        <v>10914</v>
      </c>
      <c r="AF8692" s="182" t="s">
        <v>14128</v>
      </c>
      <c r="AG8692" s="182" t="s">
        <v>17327</v>
      </c>
      <c r="AH8692" s="182" t="s">
        <v>2993</v>
      </c>
      <c r="AI8692" s="182" t="s">
        <v>17042</v>
      </c>
    </row>
    <row r="8693" spans="25:35" x14ac:dyDescent="0.4">
      <c r="Y8693" s="182" t="s">
        <v>14142</v>
      </c>
      <c r="Z8693" s="182">
        <v>1931</v>
      </c>
      <c r="AA8693" s="182">
        <v>545.9</v>
      </c>
      <c r="AB8693" s="182">
        <v>14</v>
      </c>
      <c r="AC8693" s="182">
        <v>2</v>
      </c>
      <c r="AD8693" s="182">
        <v>545.9</v>
      </c>
      <c r="AF8693" s="182" t="s">
        <v>14130</v>
      </c>
      <c r="AG8693" s="182" t="s">
        <v>17312</v>
      </c>
      <c r="AH8693" s="182" t="s">
        <v>2993</v>
      </c>
      <c r="AI8693" s="182" t="s">
        <v>17320</v>
      </c>
    </row>
    <row r="8694" spans="25:35" x14ac:dyDescent="0.4">
      <c r="Y8694" s="182" t="s">
        <v>2473</v>
      </c>
      <c r="Z8694" s="182">
        <v>1929</v>
      </c>
      <c r="AA8694" s="182">
        <v>485.6</v>
      </c>
      <c r="AB8694" s="182">
        <v>21</v>
      </c>
      <c r="AC8694" s="182">
        <v>2</v>
      </c>
      <c r="AD8694" s="182">
        <v>485.6</v>
      </c>
      <c r="AF8694" s="182" t="s">
        <v>2469</v>
      </c>
      <c r="AG8694" s="182" t="s">
        <v>17327</v>
      </c>
      <c r="AH8694" s="182" t="s">
        <v>2993</v>
      </c>
      <c r="AI8694" s="182" t="s">
        <v>17042</v>
      </c>
    </row>
    <row r="8695" spans="25:35" x14ac:dyDescent="0.4">
      <c r="Y8695" s="182" t="s">
        <v>14144</v>
      </c>
      <c r="Z8695" s="182">
        <v>1958</v>
      </c>
      <c r="AA8695" s="182">
        <v>311.60000000000002</v>
      </c>
      <c r="AB8695" s="182">
        <v>20</v>
      </c>
      <c r="AC8695" s="182">
        <v>2</v>
      </c>
      <c r="AD8695" s="182">
        <v>311.60000000000002</v>
      </c>
      <c r="AF8695" s="182" t="s">
        <v>14132</v>
      </c>
      <c r="AG8695" s="182" t="s">
        <v>2993</v>
      </c>
      <c r="AH8695" s="182" t="s">
        <v>2993</v>
      </c>
      <c r="AI8695" s="182" t="s">
        <v>17322</v>
      </c>
    </row>
    <row r="8696" spans="25:35" x14ac:dyDescent="0.4">
      <c r="Y8696" s="182" t="s">
        <v>14145</v>
      </c>
      <c r="Z8696" s="182">
        <v>1999</v>
      </c>
      <c r="AA8696" s="182">
        <v>3064.3</v>
      </c>
      <c r="AB8696" s="182">
        <v>134</v>
      </c>
      <c r="AC8696" s="182">
        <v>5</v>
      </c>
      <c r="AD8696" s="182">
        <v>2754.7</v>
      </c>
      <c r="AF8696" s="182" t="s">
        <v>2470</v>
      </c>
      <c r="AG8696" s="182" t="s">
        <v>17327</v>
      </c>
      <c r="AH8696" s="182" t="s">
        <v>2993</v>
      </c>
      <c r="AI8696" s="182" t="s">
        <v>17042</v>
      </c>
    </row>
    <row r="8697" spans="25:35" x14ac:dyDescent="0.4">
      <c r="Y8697" s="182" t="s">
        <v>14146</v>
      </c>
      <c r="Z8697" s="182">
        <v>1990</v>
      </c>
      <c r="AA8697" s="182">
        <v>2872</v>
      </c>
      <c r="AB8697" s="182">
        <v>126</v>
      </c>
      <c r="AC8697" s="182">
        <v>5</v>
      </c>
      <c r="AD8697" s="182">
        <v>2599.4</v>
      </c>
      <c r="AF8697" s="182" t="s">
        <v>14133</v>
      </c>
      <c r="AG8697" s="182" t="s">
        <v>2993</v>
      </c>
      <c r="AH8697" s="182" t="s">
        <v>2993</v>
      </c>
      <c r="AI8697" s="182" t="s">
        <v>17040</v>
      </c>
    </row>
    <row r="8698" spans="25:35" x14ac:dyDescent="0.4">
      <c r="Y8698" s="182" t="s">
        <v>14147</v>
      </c>
      <c r="Z8698" s="182">
        <v>1995</v>
      </c>
      <c r="AA8698" s="182">
        <v>2949.6</v>
      </c>
      <c r="AB8698" s="182">
        <v>134</v>
      </c>
      <c r="AC8698" s="182">
        <v>5</v>
      </c>
      <c r="AD8698" s="182">
        <v>2656.6</v>
      </c>
      <c r="AF8698" s="182" t="s">
        <v>14134</v>
      </c>
      <c r="AG8698" s="182" t="s">
        <v>17327</v>
      </c>
      <c r="AH8698" s="182" t="s">
        <v>2993</v>
      </c>
      <c r="AI8698" s="182" t="s">
        <v>17322</v>
      </c>
    </row>
    <row r="8699" spans="25:35" x14ac:dyDescent="0.4">
      <c r="Y8699" s="182" t="s">
        <v>14148</v>
      </c>
      <c r="Z8699" s="182">
        <v>1988</v>
      </c>
      <c r="AA8699" s="182">
        <v>3468.3</v>
      </c>
      <c r="AB8699" s="182">
        <v>134</v>
      </c>
      <c r="AC8699" s="182">
        <v>5</v>
      </c>
      <c r="AD8699" s="182">
        <v>3133.8</v>
      </c>
      <c r="AF8699" s="182" t="s">
        <v>14136</v>
      </c>
      <c r="AG8699" s="182" t="s">
        <v>2993</v>
      </c>
      <c r="AH8699" s="182" t="s">
        <v>2993</v>
      </c>
      <c r="AI8699" s="182" t="s">
        <v>17320</v>
      </c>
    </row>
    <row r="8700" spans="25:35" x14ac:dyDescent="0.4">
      <c r="Y8700" s="182" t="s">
        <v>14149</v>
      </c>
      <c r="Z8700" s="182">
        <v>1992</v>
      </c>
      <c r="AA8700" s="182">
        <v>2640.6</v>
      </c>
      <c r="AB8700" s="182">
        <v>145</v>
      </c>
      <c r="AC8700" s="182">
        <v>5</v>
      </c>
      <c r="AD8700" s="182">
        <v>2640.6</v>
      </c>
      <c r="AF8700" s="182" t="s">
        <v>14137</v>
      </c>
      <c r="AG8700" s="182" t="s">
        <v>17327</v>
      </c>
      <c r="AH8700" s="182" t="s">
        <v>2993</v>
      </c>
      <c r="AI8700" s="182" t="s">
        <v>17042</v>
      </c>
    </row>
    <row r="8701" spans="25:35" x14ac:dyDescent="0.4">
      <c r="Y8701" s="182" t="s">
        <v>14150</v>
      </c>
      <c r="Z8701" s="182">
        <v>1987</v>
      </c>
      <c r="AA8701" s="182">
        <v>4361.6000000000004</v>
      </c>
      <c r="AB8701" s="182">
        <v>212</v>
      </c>
      <c r="AC8701" s="182">
        <v>5</v>
      </c>
      <c r="AD8701" s="182">
        <v>3933.7</v>
      </c>
      <c r="AF8701" s="182" t="s">
        <v>14139</v>
      </c>
      <c r="AG8701" s="182" t="s">
        <v>17327</v>
      </c>
      <c r="AH8701" s="182" t="s">
        <v>2993</v>
      </c>
      <c r="AI8701" s="182" t="s">
        <v>17042</v>
      </c>
    </row>
    <row r="8702" spans="25:35" x14ac:dyDescent="0.4">
      <c r="Y8702" s="182" t="s">
        <v>14151</v>
      </c>
      <c r="Z8702" s="182">
        <v>1900</v>
      </c>
      <c r="AA8702" s="182">
        <v>673.1</v>
      </c>
      <c r="AB8702" s="182">
        <v>16</v>
      </c>
      <c r="AC8702" s="182">
        <v>2</v>
      </c>
      <c r="AD8702" s="182">
        <v>673.1</v>
      </c>
      <c r="AF8702" s="182" t="s">
        <v>2472</v>
      </c>
      <c r="AG8702" s="182" t="s">
        <v>17312</v>
      </c>
      <c r="AH8702" s="182" t="s">
        <v>2993</v>
      </c>
      <c r="AI8702" s="182" t="s">
        <v>17315</v>
      </c>
    </row>
    <row r="8703" spans="25:35" x14ac:dyDescent="0.4">
      <c r="Y8703" s="182" t="s">
        <v>14152</v>
      </c>
      <c r="Z8703" s="182">
        <v>1850</v>
      </c>
      <c r="AA8703" s="182">
        <v>329.29</v>
      </c>
      <c r="AB8703" s="182">
        <v>19</v>
      </c>
      <c r="AC8703" s="182">
        <v>2</v>
      </c>
      <c r="AD8703" s="182">
        <v>329.29</v>
      </c>
      <c r="AF8703" s="182" t="s">
        <v>14140</v>
      </c>
      <c r="AG8703" s="182" t="s">
        <v>17312</v>
      </c>
      <c r="AH8703" s="182" t="s">
        <v>2993</v>
      </c>
      <c r="AI8703" s="182" t="s">
        <v>17315</v>
      </c>
    </row>
    <row r="8704" spans="25:35" x14ac:dyDescent="0.4">
      <c r="Y8704" s="182" t="s">
        <v>14154</v>
      </c>
      <c r="Z8704" s="182">
        <v>1880</v>
      </c>
      <c r="AA8704" s="182">
        <v>269.7</v>
      </c>
      <c r="AB8704" s="182">
        <v>17</v>
      </c>
      <c r="AC8704" s="182">
        <v>2</v>
      </c>
      <c r="AD8704" s="182">
        <v>249.9</v>
      </c>
      <c r="AF8704" s="182" t="s">
        <v>14142</v>
      </c>
      <c r="AG8704" s="182" t="s">
        <v>17327</v>
      </c>
      <c r="AH8704" s="182" t="s">
        <v>2993</v>
      </c>
      <c r="AI8704" s="182" t="s">
        <v>17040</v>
      </c>
    </row>
    <row r="8705" spans="25:35" x14ac:dyDescent="0.4">
      <c r="Y8705" s="182" t="s">
        <v>14155</v>
      </c>
      <c r="Z8705" s="182">
        <v>1895</v>
      </c>
      <c r="AA8705" s="182">
        <v>226.75</v>
      </c>
      <c r="AB8705" s="182">
        <v>17</v>
      </c>
      <c r="AC8705" s="182">
        <v>2</v>
      </c>
      <c r="AD8705" s="182">
        <v>226.75</v>
      </c>
      <c r="AF8705" s="182" t="s">
        <v>2473</v>
      </c>
      <c r="AG8705" s="182" t="s">
        <v>17327</v>
      </c>
      <c r="AH8705" s="182" t="s">
        <v>2993</v>
      </c>
      <c r="AI8705" s="182" t="s">
        <v>17042</v>
      </c>
    </row>
    <row r="8706" spans="25:35" x14ac:dyDescent="0.4">
      <c r="Y8706" s="182" t="s">
        <v>14156</v>
      </c>
      <c r="Z8706" s="182">
        <v>1964</v>
      </c>
      <c r="AA8706" s="182">
        <v>1688</v>
      </c>
      <c r="AB8706" s="182">
        <v>166</v>
      </c>
      <c r="AC8706" s="182">
        <v>4</v>
      </c>
      <c r="AD8706" s="182">
        <v>1688</v>
      </c>
      <c r="AF8706" s="182" t="s">
        <v>14144</v>
      </c>
      <c r="AG8706" s="182" t="s">
        <v>17327</v>
      </c>
      <c r="AH8706" s="182" t="s">
        <v>2993</v>
      </c>
      <c r="AI8706" s="182" t="s">
        <v>17040</v>
      </c>
    </row>
    <row r="8707" spans="25:35" x14ac:dyDescent="0.4">
      <c r="Y8707" s="182" t="s">
        <v>14157</v>
      </c>
      <c r="Z8707" s="182">
        <v>1997</v>
      </c>
      <c r="AA8707" s="182">
        <v>6820.9</v>
      </c>
      <c r="AB8707" s="182">
        <v>239</v>
      </c>
      <c r="AC8707" s="182">
        <v>5</v>
      </c>
      <c r="AD8707" s="182">
        <v>6344</v>
      </c>
      <c r="AF8707" s="182" t="s">
        <v>14145</v>
      </c>
      <c r="AG8707" s="182" t="s">
        <v>17312</v>
      </c>
      <c r="AH8707" s="182" t="s">
        <v>2993</v>
      </c>
      <c r="AI8707" s="182" t="s">
        <v>17315</v>
      </c>
    </row>
    <row r="8708" spans="25:35" x14ac:dyDescent="0.4">
      <c r="Y8708" s="182" t="s">
        <v>14158</v>
      </c>
      <c r="Z8708" s="182">
        <v>1960</v>
      </c>
      <c r="AA8708" s="182">
        <v>2522.1</v>
      </c>
      <c r="AB8708" s="182">
        <v>108</v>
      </c>
      <c r="AC8708" s="182">
        <v>4</v>
      </c>
      <c r="AD8708" s="182">
        <v>2239</v>
      </c>
      <c r="AF8708" s="182" t="s">
        <v>14146</v>
      </c>
      <c r="AG8708" s="182" t="s">
        <v>17319</v>
      </c>
      <c r="AH8708" s="182" t="s">
        <v>2993</v>
      </c>
      <c r="AI8708" s="182" t="s">
        <v>17315</v>
      </c>
    </row>
    <row r="8709" spans="25:35" x14ac:dyDescent="0.4">
      <c r="Y8709" s="182" t="s">
        <v>14159</v>
      </c>
      <c r="Z8709" s="182">
        <v>1989</v>
      </c>
      <c r="AA8709" s="182">
        <v>5961.2</v>
      </c>
      <c r="AB8709" s="182">
        <v>260</v>
      </c>
      <c r="AC8709" s="182">
        <v>9</v>
      </c>
      <c r="AD8709" s="182">
        <v>5961.2</v>
      </c>
      <c r="AF8709" s="182" t="s">
        <v>14147</v>
      </c>
      <c r="AG8709" s="182" t="s">
        <v>17312</v>
      </c>
      <c r="AH8709" s="182" t="s">
        <v>2993</v>
      </c>
      <c r="AI8709" s="182" t="s">
        <v>17315</v>
      </c>
    </row>
    <row r="8710" spans="25:35" x14ac:dyDescent="0.4">
      <c r="Y8710" s="182" t="s">
        <v>2474</v>
      </c>
      <c r="Z8710" s="182">
        <v>1949</v>
      </c>
      <c r="AA8710" s="182">
        <v>3294.3</v>
      </c>
      <c r="AB8710" s="182">
        <v>106</v>
      </c>
      <c r="AC8710" s="182">
        <v>4</v>
      </c>
      <c r="AD8710" s="182">
        <v>2940.6</v>
      </c>
      <c r="AF8710" s="182" t="s">
        <v>14148</v>
      </c>
      <c r="AG8710" s="182" t="s">
        <v>17319</v>
      </c>
      <c r="AH8710" s="182" t="s">
        <v>2993</v>
      </c>
      <c r="AI8710" s="182" t="s">
        <v>17315</v>
      </c>
    </row>
    <row r="8711" spans="25:35" x14ac:dyDescent="0.4">
      <c r="Y8711" s="182" t="s">
        <v>14161</v>
      </c>
      <c r="Z8711" s="182">
        <v>1990</v>
      </c>
      <c r="AA8711" s="182">
        <v>5872.3</v>
      </c>
      <c r="AB8711" s="182">
        <v>248</v>
      </c>
      <c r="AC8711" s="182">
        <v>9</v>
      </c>
      <c r="AD8711" s="182">
        <v>5872.3</v>
      </c>
      <c r="AF8711" s="182" t="s">
        <v>14149</v>
      </c>
      <c r="AG8711" s="182" t="s">
        <v>17319</v>
      </c>
      <c r="AH8711" s="182" t="s">
        <v>2993</v>
      </c>
      <c r="AI8711" s="182" t="s">
        <v>17315</v>
      </c>
    </row>
    <row r="8712" spans="25:35" x14ac:dyDescent="0.4">
      <c r="Y8712" s="182" t="s">
        <v>2475</v>
      </c>
      <c r="Z8712" s="182">
        <v>1962</v>
      </c>
      <c r="AA8712" s="182">
        <v>2240</v>
      </c>
      <c r="AB8712" s="182">
        <v>106</v>
      </c>
      <c r="AC8712" s="182">
        <v>4</v>
      </c>
      <c r="AD8712" s="182">
        <v>2240</v>
      </c>
      <c r="AF8712" s="182" t="s">
        <v>14150</v>
      </c>
      <c r="AG8712" s="182" t="s">
        <v>17319</v>
      </c>
      <c r="AH8712" s="182" t="s">
        <v>2993</v>
      </c>
      <c r="AI8712" s="182" t="s">
        <v>17320</v>
      </c>
    </row>
    <row r="8713" spans="25:35" x14ac:dyDescent="0.4">
      <c r="Y8713" s="182" t="s">
        <v>14162</v>
      </c>
      <c r="Z8713" s="182">
        <v>1933</v>
      </c>
      <c r="AA8713" s="182">
        <v>1316.72</v>
      </c>
      <c r="AB8713" s="182">
        <v>47</v>
      </c>
      <c r="AC8713" s="182">
        <v>3</v>
      </c>
      <c r="AD8713" s="182">
        <v>1316.72</v>
      </c>
      <c r="AF8713" s="182" t="s">
        <v>14151</v>
      </c>
      <c r="AG8713" s="182" t="s">
        <v>17312</v>
      </c>
      <c r="AH8713" s="182" t="s">
        <v>2993</v>
      </c>
      <c r="AI8713" s="182" t="s">
        <v>17322</v>
      </c>
    </row>
    <row r="8714" spans="25:35" x14ac:dyDescent="0.4">
      <c r="Y8714" s="182" t="s">
        <v>14163</v>
      </c>
      <c r="Z8714" s="182">
        <v>1956</v>
      </c>
      <c r="AA8714" s="182">
        <v>3549.8</v>
      </c>
      <c r="AB8714" s="182">
        <v>109</v>
      </c>
      <c r="AC8714" s="182">
        <v>5</v>
      </c>
      <c r="AD8714" s="182">
        <v>3147.4</v>
      </c>
      <c r="AF8714" s="182" t="s">
        <v>14152</v>
      </c>
      <c r="AG8714" s="182" t="s">
        <v>17327</v>
      </c>
      <c r="AH8714" s="182" t="s">
        <v>2993</v>
      </c>
      <c r="AI8714" s="182" t="s">
        <v>17042</v>
      </c>
    </row>
    <row r="8715" spans="25:35" x14ac:dyDescent="0.4">
      <c r="Y8715" s="182" t="s">
        <v>14164</v>
      </c>
      <c r="Z8715" s="182">
        <v>1991</v>
      </c>
      <c r="AA8715" s="182">
        <v>7852.1</v>
      </c>
      <c r="AB8715" s="182">
        <v>266</v>
      </c>
      <c r="AC8715" s="182">
        <v>9</v>
      </c>
      <c r="AD8715" s="182">
        <v>5730.2</v>
      </c>
      <c r="AF8715" s="182" t="s">
        <v>14154</v>
      </c>
      <c r="AG8715" s="182" t="s">
        <v>17327</v>
      </c>
      <c r="AH8715" s="182" t="s">
        <v>2993</v>
      </c>
      <c r="AI8715" s="182" t="s">
        <v>17040</v>
      </c>
    </row>
    <row r="8716" spans="25:35" x14ac:dyDescent="0.4">
      <c r="Y8716" s="182" t="s">
        <v>14165</v>
      </c>
      <c r="Z8716" s="182">
        <v>1980</v>
      </c>
      <c r="AA8716" s="182">
        <v>2697.9</v>
      </c>
      <c r="AB8716" s="182">
        <v>127</v>
      </c>
      <c r="AC8716" s="182">
        <v>5</v>
      </c>
      <c r="AD8716" s="182">
        <v>2697.9</v>
      </c>
      <c r="AF8716" s="182" t="s">
        <v>14155</v>
      </c>
      <c r="AG8716" s="182" t="s">
        <v>17312</v>
      </c>
      <c r="AH8716" s="182" t="s">
        <v>2993</v>
      </c>
      <c r="AI8716" s="182" t="s">
        <v>17040</v>
      </c>
    </row>
    <row r="8717" spans="25:35" x14ac:dyDescent="0.4">
      <c r="Y8717" s="182" t="s">
        <v>14166</v>
      </c>
      <c r="Z8717" s="182">
        <v>1961</v>
      </c>
      <c r="AA8717" s="182">
        <v>2531.1</v>
      </c>
      <c r="AB8717" s="182">
        <v>92</v>
      </c>
      <c r="AC8717" s="182">
        <v>4</v>
      </c>
      <c r="AD8717" s="182">
        <v>1985</v>
      </c>
      <c r="AF8717" s="182" t="s">
        <v>14156</v>
      </c>
      <c r="AG8717" s="182" t="s">
        <v>17312</v>
      </c>
      <c r="AH8717" s="182" t="s">
        <v>2993</v>
      </c>
      <c r="AI8717" s="182" t="s">
        <v>17315</v>
      </c>
    </row>
    <row r="8718" spans="25:35" x14ac:dyDescent="0.4">
      <c r="Y8718" s="182" t="s">
        <v>2476</v>
      </c>
      <c r="Z8718" s="182">
        <v>1950</v>
      </c>
      <c r="AA8718" s="182">
        <v>462.7</v>
      </c>
      <c r="AB8718" s="182">
        <v>17</v>
      </c>
      <c r="AC8718" s="182">
        <v>2</v>
      </c>
      <c r="AD8718" s="182">
        <v>460.2</v>
      </c>
      <c r="AF8718" s="182" t="s">
        <v>14157</v>
      </c>
      <c r="AG8718" s="182" t="s">
        <v>17312</v>
      </c>
      <c r="AH8718" s="182" t="s">
        <v>2993</v>
      </c>
      <c r="AI8718" s="182" t="s">
        <v>17326</v>
      </c>
    </row>
    <row r="8719" spans="25:35" x14ac:dyDescent="0.4">
      <c r="Y8719" s="182" t="s">
        <v>14167</v>
      </c>
      <c r="Z8719" s="182">
        <v>1959</v>
      </c>
      <c r="AA8719" s="182">
        <v>216.3</v>
      </c>
      <c r="AB8719" s="182">
        <v>6</v>
      </c>
      <c r="AC8719" s="182">
        <v>2</v>
      </c>
      <c r="AD8719" s="182">
        <v>181</v>
      </c>
      <c r="AF8719" s="182" t="s">
        <v>14158</v>
      </c>
      <c r="AG8719" s="182" t="s">
        <v>17312</v>
      </c>
      <c r="AH8719" s="182" t="s">
        <v>2993</v>
      </c>
      <c r="AI8719" s="182" t="s">
        <v>17315</v>
      </c>
    </row>
    <row r="8720" spans="25:35" x14ac:dyDescent="0.4">
      <c r="Y8720" s="182" t="s">
        <v>14168</v>
      </c>
      <c r="Z8720" s="182">
        <v>1961</v>
      </c>
      <c r="AA8720" s="182">
        <v>2175.9</v>
      </c>
      <c r="AB8720" s="182">
        <v>89</v>
      </c>
      <c r="AC8720" s="182">
        <v>4</v>
      </c>
      <c r="AD8720" s="182">
        <v>2029.3</v>
      </c>
      <c r="AF8720" s="182" t="s">
        <v>14159</v>
      </c>
      <c r="AG8720" s="182" t="s">
        <v>17319</v>
      </c>
      <c r="AH8720" s="182" t="s">
        <v>2993</v>
      </c>
      <c r="AI8720" s="182" t="s">
        <v>17322</v>
      </c>
    </row>
    <row r="8721" spans="25:35" x14ac:dyDescent="0.4">
      <c r="Y8721" s="182" t="s">
        <v>14169</v>
      </c>
      <c r="Z8721" s="182">
        <v>1976</v>
      </c>
      <c r="AA8721" s="182">
        <v>4940.3999999999996</v>
      </c>
      <c r="AB8721" s="182">
        <v>233</v>
      </c>
      <c r="AC8721" s="182">
        <v>5</v>
      </c>
      <c r="AD8721" s="182">
        <v>4548.3999999999996</v>
      </c>
      <c r="AF8721" s="182" t="s">
        <v>2474</v>
      </c>
      <c r="AG8721" s="182" t="s">
        <v>17312</v>
      </c>
      <c r="AH8721" s="182" t="s">
        <v>2993</v>
      </c>
      <c r="AI8721" s="182" t="s">
        <v>17331</v>
      </c>
    </row>
    <row r="8722" spans="25:35" x14ac:dyDescent="0.4">
      <c r="Y8722" s="182" t="s">
        <v>14171</v>
      </c>
      <c r="Z8722" s="182">
        <v>1975</v>
      </c>
      <c r="AA8722" s="182">
        <v>4061.79</v>
      </c>
      <c r="AB8722" s="182">
        <v>377</v>
      </c>
      <c r="AC8722" s="182">
        <v>5</v>
      </c>
      <c r="AD8722" s="182">
        <v>2646.79</v>
      </c>
      <c r="AF8722" s="182" t="s">
        <v>14161</v>
      </c>
      <c r="AG8722" s="182" t="s">
        <v>17319</v>
      </c>
      <c r="AH8722" s="182" t="s">
        <v>2993</v>
      </c>
      <c r="AI8722" s="182" t="s">
        <v>17322</v>
      </c>
    </row>
    <row r="8723" spans="25:35" x14ac:dyDescent="0.4">
      <c r="Y8723" s="182" t="s">
        <v>14173</v>
      </c>
      <c r="Z8723" s="182">
        <v>1993</v>
      </c>
      <c r="AA8723" s="182">
        <v>3521.7</v>
      </c>
      <c r="AB8723" s="182">
        <v>140</v>
      </c>
      <c r="AC8723" s="182">
        <v>9</v>
      </c>
      <c r="AD8723" s="182">
        <v>2927.9</v>
      </c>
      <c r="AF8723" s="182" t="s">
        <v>2475</v>
      </c>
      <c r="AG8723" s="182" t="s">
        <v>17312</v>
      </c>
      <c r="AH8723" s="182" t="s">
        <v>2993</v>
      </c>
      <c r="AI8723" s="182" t="s">
        <v>17315</v>
      </c>
    </row>
    <row r="8724" spans="25:35" x14ac:dyDescent="0.4">
      <c r="Y8724" s="182" t="s">
        <v>2477</v>
      </c>
      <c r="Z8724" s="182">
        <v>1967</v>
      </c>
      <c r="AA8724" s="182">
        <v>338.5</v>
      </c>
      <c r="AB8724" s="182">
        <v>27</v>
      </c>
      <c r="AC8724" s="182">
        <v>2</v>
      </c>
      <c r="AD8724" s="182">
        <v>306.39999999999998</v>
      </c>
      <c r="AF8724" s="182" t="s">
        <v>14162</v>
      </c>
      <c r="AG8724" s="182" t="s">
        <v>17312</v>
      </c>
      <c r="AH8724" s="182" t="s">
        <v>2993</v>
      </c>
      <c r="AI8724" s="182" t="s">
        <v>17322</v>
      </c>
    </row>
    <row r="8725" spans="25:35" x14ac:dyDescent="0.4">
      <c r="Y8725" s="182" t="s">
        <v>14175</v>
      </c>
      <c r="Z8725" s="182">
        <v>1993</v>
      </c>
      <c r="AA8725" s="182">
        <v>1835.7</v>
      </c>
      <c r="AB8725" s="182">
        <v>81</v>
      </c>
      <c r="AC8725" s="182">
        <v>3</v>
      </c>
      <c r="AD8725" s="182">
        <v>1500.6</v>
      </c>
      <c r="AF8725" s="182" t="s">
        <v>14163</v>
      </c>
      <c r="AG8725" s="182" t="s">
        <v>17312</v>
      </c>
      <c r="AH8725" s="182" t="s">
        <v>2993</v>
      </c>
      <c r="AI8725" s="182" t="s">
        <v>17315</v>
      </c>
    </row>
    <row r="8726" spans="25:35" x14ac:dyDescent="0.4">
      <c r="Y8726" s="182" t="s">
        <v>14176</v>
      </c>
      <c r="Z8726" s="182">
        <v>1941</v>
      </c>
      <c r="AA8726" s="182">
        <v>733.92</v>
      </c>
      <c r="AB8726" s="182">
        <v>22</v>
      </c>
      <c r="AC8726" s="182">
        <v>2</v>
      </c>
      <c r="AD8726" s="182">
        <v>662.9</v>
      </c>
      <c r="AF8726" s="182" t="s">
        <v>14164</v>
      </c>
      <c r="AG8726" s="182" t="s">
        <v>17319</v>
      </c>
      <c r="AH8726" s="182" t="s">
        <v>2993</v>
      </c>
      <c r="AI8726" s="182" t="s">
        <v>17322</v>
      </c>
    </row>
    <row r="8727" spans="25:35" x14ac:dyDescent="0.4">
      <c r="Y8727" s="182" t="s">
        <v>2478</v>
      </c>
      <c r="Z8727" s="182">
        <v>1941</v>
      </c>
      <c r="AA8727" s="182">
        <v>613.70000000000005</v>
      </c>
      <c r="AB8727" s="182">
        <v>22</v>
      </c>
      <c r="AC8727" s="182">
        <v>2</v>
      </c>
      <c r="AD8727" s="182">
        <v>345.1</v>
      </c>
      <c r="AF8727" s="182" t="s">
        <v>14165</v>
      </c>
      <c r="AG8727" s="182" t="s">
        <v>17319</v>
      </c>
      <c r="AH8727" s="182" t="s">
        <v>2993</v>
      </c>
      <c r="AI8727" s="182" t="s">
        <v>17315</v>
      </c>
    </row>
    <row r="8728" spans="25:35" x14ac:dyDescent="0.4">
      <c r="Y8728" s="182" t="s">
        <v>2479</v>
      </c>
      <c r="Z8728" s="182">
        <v>1954</v>
      </c>
      <c r="AA8728" s="182">
        <v>441</v>
      </c>
      <c r="AB8728" s="182">
        <v>27</v>
      </c>
      <c r="AC8728" s="182">
        <v>2</v>
      </c>
      <c r="AD8728" s="182">
        <v>399.8</v>
      </c>
      <c r="AF8728" s="182" t="s">
        <v>14166</v>
      </c>
      <c r="AG8728" s="182" t="s">
        <v>17312</v>
      </c>
      <c r="AH8728" s="182" t="s">
        <v>2993</v>
      </c>
      <c r="AI8728" s="182" t="s">
        <v>17322</v>
      </c>
    </row>
    <row r="8729" spans="25:35" x14ac:dyDescent="0.4">
      <c r="Y8729" s="182" t="s">
        <v>216</v>
      </c>
      <c r="Z8729" s="182">
        <v>1941</v>
      </c>
      <c r="AA8729" s="182">
        <v>730.5</v>
      </c>
      <c r="AB8729" s="182">
        <v>27</v>
      </c>
      <c r="AC8729" s="182">
        <v>2</v>
      </c>
      <c r="AD8729" s="182">
        <v>661.6</v>
      </c>
      <c r="AF8729" s="182" t="s">
        <v>2476</v>
      </c>
      <c r="AG8729" s="182" t="s">
        <v>17312</v>
      </c>
      <c r="AH8729" s="182" t="s">
        <v>2993</v>
      </c>
      <c r="AI8729" s="182" t="s">
        <v>17040</v>
      </c>
    </row>
    <row r="8730" spans="25:35" x14ac:dyDescent="0.4">
      <c r="Y8730" s="182" t="s">
        <v>14177</v>
      </c>
      <c r="Z8730" s="182">
        <v>1939</v>
      </c>
      <c r="AA8730" s="182">
        <v>633.5</v>
      </c>
      <c r="AB8730" s="182">
        <v>31</v>
      </c>
      <c r="AC8730" s="182">
        <v>2</v>
      </c>
      <c r="AD8730" s="182">
        <v>478.9</v>
      </c>
      <c r="AF8730" s="182" t="s">
        <v>14167</v>
      </c>
      <c r="AG8730" s="182" t="s">
        <v>17327</v>
      </c>
      <c r="AH8730" s="182" t="s">
        <v>2993</v>
      </c>
      <c r="AI8730" s="182" t="s">
        <v>17315</v>
      </c>
    </row>
    <row r="8731" spans="25:35" x14ac:dyDescent="0.4">
      <c r="Y8731" s="182" t="s">
        <v>14178</v>
      </c>
      <c r="Z8731" s="182">
        <v>1983</v>
      </c>
      <c r="AA8731" s="182">
        <v>1414.3</v>
      </c>
      <c r="AB8731" s="182">
        <v>38</v>
      </c>
      <c r="AC8731" s="182">
        <v>3</v>
      </c>
      <c r="AD8731" s="182">
        <v>915.1</v>
      </c>
      <c r="AF8731" s="182" t="s">
        <v>14168</v>
      </c>
      <c r="AG8731" s="182" t="s">
        <v>17312</v>
      </c>
      <c r="AH8731" s="182" t="s">
        <v>2993</v>
      </c>
      <c r="AI8731" s="182" t="s">
        <v>17322</v>
      </c>
    </row>
    <row r="8732" spans="25:35" x14ac:dyDescent="0.4">
      <c r="Y8732" s="182" t="s">
        <v>14179</v>
      </c>
      <c r="Z8732" s="182">
        <v>1942</v>
      </c>
      <c r="AA8732" s="182">
        <v>722.9</v>
      </c>
      <c r="AB8732" s="182">
        <v>34</v>
      </c>
      <c r="AC8732" s="182">
        <v>2</v>
      </c>
      <c r="AD8732" s="182">
        <v>653.9</v>
      </c>
      <c r="AF8732" s="182" t="s">
        <v>14169</v>
      </c>
      <c r="AG8732" s="182" t="s">
        <v>17312</v>
      </c>
      <c r="AH8732" s="182" t="s">
        <v>2993</v>
      </c>
      <c r="AI8732" s="182" t="s">
        <v>17320</v>
      </c>
    </row>
    <row r="8733" spans="25:35" x14ac:dyDescent="0.4">
      <c r="Y8733" s="182" t="s">
        <v>14180</v>
      </c>
      <c r="Z8733" s="182">
        <v>1930</v>
      </c>
      <c r="AA8733" s="182">
        <v>1736.3</v>
      </c>
      <c r="AB8733" s="182">
        <v>74</v>
      </c>
      <c r="AC8733" s="182">
        <v>3</v>
      </c>
      <c r="AD8733" s="182">
        <v>1736.3</v>
      </c>
      <c r="AF8733" s="182" t="s">
        <v>14171</v>
      </c>
      <c r="AG8733" s="182" t="s">
        <v>17312</v>
      </c>
      <c r="AH8733" s="182" t="s">
        <v>2993</v>
      </c>
      <c r="AI8733" s="182" t="s">
        <v>17040</v>
      </c>
    </row>
    <row r="8734" spans="25:35" x14ac:dyDescent="0.4">
      <c r="Y8734" s="182" t="s">
        <v>14181</v>
      </c>
      <c r="Z8734" s="182">
        <v>1930</v>
      </c>
      <c r="AA8734" s="182">
        <v>3134.6</v>
      </c>
      <c r="AB8734" s="182">
        <v>84</v>
      </c>
      <c r="AC8734" s="182">
        <v>3</v>
      </c>
      <c r="AD8734" s="182">
        <v>1432.21</v>
      </c>
      <c r="AF8734" s="182" t="s">
        <v>14173</v>
      </c>
      <c r="AG8734" s="182" t="s">
        <v>2993</v>
      </c>
      <c r="AH8734" s="182" t="s">
        <v>2993</v>
      </c>
      <c r="AI8734" s="182" t="s">
        <v>17040</v>
      </c>
    </row>
    <row r="8735" spans="25:35" x14ac:dyDescent="0.4">
      <c r="Y8735" s="182" t="s">
        <v>2480</v>
      </c>
      <c r="Z8735" s="182">
        <v>1930</v>
      </c>
      <c r="AA8735" s="182">
        <v>1428.5</v>
      </c>
      <c r="AB8735" s="182">
        <v>84</v>
      </c>
      <c r="AC8735" s="182">
        <v>3</v>
      </c>
      <c r="AD8735" s="182">
        <v>1428.5</v>
      </c>
      <c r="AF8735" s="182" t="s">
        <v>2477</v>
      </c>
      <c r="AG8735" s="182" t="s">
        <v>17312</v>
      </c>
      <c r="AH8735" s="182" t="s">
        <v>2993</v>
      </c>
      <c r="AI8735" s="182" t="s">
        <v>17040</v>
      </c>
    </row>
    <row r="8736" spans="25:35" x14ac:dyDescent="0.4">
      <c r="Y8736" s="182" t="s">
        <v>2481</v>
      </c>
      <c r="Z8736" s="182">
        <v>1940</v>
      </c>
      <c r="AA8736" s="182">
        <v>362.3</v>
      </c>
      <c r="AB8736" s="182">
        <v>19</v>
      </c>
      <c r="AC8736" s="182">
        <v>2</v>
      </c>
      <c r="AD8736" s="182">
        <v>362.3</v>
      </c>
      <c r="AF8736" s="182" t="s">
        <v>14175</v>
      </c>
      <c r="AG8736" s="182" t="s">
        <v>17323</v>
      </c>
      <c r="AH8736" s="182" t="s">
        <v>2993</v>
      </c>
      <c r="AI8736" s="182" t="s">
        <v>17040</v>
      </c>
    </row>
    <row r="8737" spans="25:35" x14ac:dyDescent="0.4">
      <c r="Y8737" s="182" t="s">
        <v>14183</v>
      </c>
      <c r="Z8737" s="182">
        <v>1941</v>
      </c>
      <c r="AA8737" s="182">
        <v>686.3</v>
      </c>
      <c r="AB8737" s="182">
        <v>39</v>
      </c>
      <c r="AC8737" s="182">
        <v>2</v>
      </c>
      <c r="AD8737" s="182">
        <v>655.29999999999995</v>
      </c>
      <c r="AF8737" s="182" t="s">
        <v>14176</v>
      </c>
      <c r="AG8737" s="182" t="s">
        <v>17312</v>
      </c>
      <c r="AH8737" s="182" t="s">
        <v>2993</v>
      </c>
      <c r="AI8737" s="182" t="s">
        <v>17042</v>
      </c>
    </row>
    <row r="8738" spans="25:35" x14ac:dyDescent="0.4">
      <c r="Y8738" s="182" t="s">
        <v>14185</v>
      </c>
      <c r="Z8738" s="182">
        <v>1951</v>
      </c>
      <c r="AA8738" s="182">
        <v>419.51</v>
      </c>
      <c r="AB8738" s="182">
        <v>20</v>
      </c>
      <c r="AC8738" s="182">
        <v>2</v>
      </c>
      <c r="AD8738" s="182">
        <v>419.51</v>
      </c>
      <c r="AF8738" s="182" t="s">
        <v>2478</v>
      </c>
      <c r="AG8738" s="182" t="s">
        <v>17323</v>
      </c>
      <c r="AH8738" s="182" t="s">
        <v>2993</v>
      </c>
      <c r="AI8738" s="182" t="s">
        <v>17042</v>
      </c>
    </row>
    <row r="8739" spans="25:35" x14ac:dyDescent="0.4">
      <c r="Y8739" s="182" t="s">
        <v>14187</v>
      </c>
      <c r="Z8739" s="182">
        <v>1951</v>
      </c>
      <c r="AA8739" s="182">
        <v>240.5</v>
      </c>
      <c r="AB8739" s="182">
        <v>10</v>
      </c>
      <c r="AC8739" s="182">
        <v>1</v>
      </c>
      <c r="AD8739" s="182">
        <v>234.5</v>
      </c>
      <c r="AF8739" s="182" t="s">
        <v>2479</v>
      </c>
      <c r="AG8739" s="182" t="s">
        <v>17323</v>
      </c>
      <c r="AH8739" s="182" t="s">
        <v>2993</v>
      </c>
      <c r="AI8739" s="182" t="s">
        <v>17042</v>
      </c>
    </row>
    <row r="8740" spans="25:35" x14ac:dyDescent="0.4">
      <c r="Y8740" s="182" t="s">
        <v>14188</v>
      </c>
      <c r="Z8740" s="182">
        <v>1951</v>
      </c>
      <c r="AA8740" s="182">
        <v>425.3</v>
      </c>
      <c r="AB8740" s="182">
        <v>21</v>
      </c>
      <c r="AC8740" s="182">
        <v>2</v>
      </c>
      <c r="AD8740" s="182">
        <v>425.3</v>
      </c>
      <c r="AF8740" s="182" t="s">
        <v>216</v>
      </c>
      <c r="AG8740" s="182" t="s">
        <v>17323</v>
      </c>
      <c r="AH8740" s="182" t="s">
        <v>2993</v>
      </c>
      <c r="AI8740" s="182" t="s">
        <v>17042</v>
      </c>
    </row>
    <row r="8741" spans="25:35" x14ac:dyDescent="0.4">
      <c r="Y8741" s="182" t="s">
        <v>200</v>
      </c>
      <c r="Z8741" s="182">
        <v>1955</v>
      </c>
      <c r="AA8741" s="182">
        <v>589</v>
      </c>
      <c r="AB8741" s="182">
        <v>27</v>
      </c>
      <c r="AC8741" s="182">
        <v>2</v>
      </c>
      <c r="AD8741" s="182">
        <v>589</v>
      </c>
      <c r="AF8741" s="182" t="s">
        <v>14177</v>
      </c>
      <c r="AG8741" s="182" t="s">
        <v>2993</v>
      </c>
      <c r="AH8741" s="182" t="s">
        <v>2993</v>
      </c>
      <c r="AI8741" s="182" t="s">
        <v>17042</v>
      </c>
    </row>
    <row r="8742" spans="25:35" x14ac:dyDescent="0.4">
      <c r="Y8742" s="182" t="s">
        <v>14190</v>
      </c>
      <c r="Z8742" s="182">
        <v>1956</v>
      </c>
      <c r="AA8742" s="182">
        <v>573.03</v>
      </c>
      <c r="AB8742" s="182">
        <v>25</v>
      </c>
      <c r="AC8742" s="182">
        <v>2</v>
      </c>
      <c r="AD8742" s="182">
        <v>573.03</v>
      </c>
      <c r="AF8742" s="182" t="s">
        <v>14178</v>
      </c>
      <c r="AG8742" s="182" t="s">
        <v>17312</v>
      </c>
      <c r="AH8742" s="182" t="s">
        <v>2993</v>
      </c>
      <c r="AI8742" s="182" t="s">
        <v>17040</v>
      </c>
    </row>
    <row r="8743" spans="25:35" x14ac:dyDescent="0.4">
      <c r="Y8743" s="182" t="s">
        <v>14193</v>
      </c>
      <c r="Z8743" s="182">
        <v>1955</v>
      </c>
      <c r="AA8743" s="182">
        <v>571.51</v>
      </c>
      <c r="AB8743" s="182">
        <v>23</v>
      </c>
      <c r="AC8743" s="182">
        <v>2</v>
      </c>
      <c r="AD8743" s="182">
        <v>571.51</v>
      </c>
      <c r="AF8743" s="182" t="s">
        <v>14179</v>
      </c>
      <c r="AG8743" s="182" t="s">
        <v>17323</v>
      </c>
      <c r="AH8743" s="182" t="s">
        <v>2993</v>
      </c>
      <c r="AI8743" s="182" t="s">
        <v>17040</v>
      </c>
    </row>
    <row r="8744" spans="25:35" x14ac:dyDescent="0.4">
      <c r="Y8744" s="182" t="s">
        <v>14195</v>
      </c>
      <c r="Z8744" s="182">
        <v>1954</v>
      </c>
      <c r="AA8744" s="182">
        <v>586.70000000000005</v>
      </c>
      <c r="AB8744" s="182">
        <v>20</v>
      </c>
      <c r="AC8744" s="182">
        <v>2</v>
      </c>
      <c r="AD8744" s="182">
        <v>586.70000000000005</v>
      </c>
      <c r="AF8744" s="182" t="s">
        <v>14180</v>
      </c>
      <c r="AG8744" s="182" t="s">
        <v>17312</v>
      </c>
      <c r="AH8744" s="182" t="s">
        <v>2993</v>
      </c>
      <c r="AI8744" s="182" t="s">
        <v>17315</v>
      </c>
    </row>
    <row r="8745" spans="25:35" x14ac:dyDescent="0.4">
      <c r="Y8745" s="182" t="s">
        <v>14197</v>
      </c>
      <c r="Z8745" s="182">
        <v>1917</v>
      </c>
      <c r="AA8745" s="182">
        <v>466.5</v>
      </c>
      <c r="AB8745" s="182">
        <v>27</v>
      </c>
      <c r="AC8745" s="182">
        <v>2</v>
      </c>
      <c r="AD8745" s="182">
        <v>466.5</v>
      </c>
      <c r="AF8745" s="182" t="s">
        <v>14181</v>
      </c>
      <c r="AG8745" s="182" t="s">
        <v>17312</v>
      </c>
      <c r="AH8745" s="182" t="s">
        <v>2993</v>
      </c>
      <c r="AI8745" s="182" t="s">
        <v>17315</v>
      </c>
    </row>
    <row r="8746" spans="25:35" x14ac:dyDescent="0.4">
      <c r="Y8746" s="182" t="s">
        <v>14199</v>
      </c>
      <c r="Z8746" s="182">
        <v>1917</v>
      </c>
      <c r="AA8746" s="182">
        <v>624</v>
      </c>
      <c r="AB8746" s="182">
        <v>29</v>
      </c>
      <c r="AC8746" s="182">
        <v>3</v>
      </c>
      <c r="AD8746" s="182">
        <v>624</v>
      </c>
      <c r="AF8746" s="182" t="s">
        <v>2480</v>
      </c>
      <c r="AG8746" s="182" t="s">
        <v>17312</v>
      </c>
      <c r="AH8746" s="182" t="s">
        <v>2993</v>
      </c>
      <c r="AI8746" s="182" t="s">
        <v>17315</v>
      </c>
    </row>
    <row r="8747" spans="25:35" x14ac:dyDescent="0.4">
      <c r="Y8747" s="182" t="s">
        <v>14200</v>
      </c>
      <c r="Z8747" s="182">
        <v>1917</v>
      </c>
      <c r="AA8747" s="182">
        <v>223.7</v>
      </c>
      <c r="AB8747" s="182">
        <v>11</v>
      </c>
      <c r="AC8747" s="182">
        <v>2</v>
      </c>
      <c r="AD8747" s="182">
        <v>223.7</v>
      </c>
      <c r="AF8747" s="182" t="s">
        <v>2481</v>
      </c>
      <c r="AG8747" s="182" t="s">
        <v>17327</v>
      </c>
      <c r="AH8747" s="182" t="s">
        <v>2993</v>
      </c>
      <c r="AI8747" s="182" t="s">
        <v>17040</v>
      </c>
    </row>
    <row r="8748" spans="25:35" x14ac:dyDescent="0.4">
      <c r="Y8748" s="182" t="s">
        <v>14202</v>
      </c>
      <c r="Z8748" s="182">
        <v>1900</v>
      </c>
      <c r="AA8748" s="182">
        <v>372.5</v>
      </c>
      <c r="AB8748" s="182">
        <v>18</v>
      </c>
      <c r="AC8748" s="182">
        <v>2</v>
      </c>
      <c r="AD8748" s="182">
        <v>372.5</v>
      </c>
      <c r="AF8748" s="182" t="s">
        <v>14183</v>
      </c>
      <c r="AG8748" s="182" t="s">
        <v>17312</v>
      </c>
      <c r="AH8748" s="182" t="s">
        <v>2993</v>
      </c>
      <c r="AI8748" s="182" t="s">
        <v>17042</v>
      </c>
    </row>
    <row r="8749" spans="25:35" x14ac:dyDescent="0.4">
      <c r="Y8749" s="182" t="s">
        <v>14204</v>
      </c>
      <c r="Z8749" s="182">
        <v>1983</v>
      </c>
      <c r="AA8749" s="182">
        <v>489.6</v>
      </c>
      <c r="AB8749" s="182">
        <v>18</v>
      </c>
      <c r="AC8749" s="182">
        <v>2</v>
      </c>
      <c r="AD8749" s="182">
        <v>421.5</v>
      </c>
      <c r="AF8749" s="182" t="s">
        <v>14185</v>
      </c>
      <c r="AG8749" s="182" t="s">
        <v>17471</v>
      </c>
      <c r="AH8749" s="182" t="s">
        <v>2993</v>
      </c>
      <c r="AI8749" s="182" t="s">
        <v>17040</v>
      </c>
    </row>
    <row r="8750" spans="25:35" x14ac:dyDescent="0.4">
      <c r="Y8750" s="182" t="s">
        <v>14205</v>
      </c>
      <c r="Z8750" s="182">
        <v>1950</v>
      </c>
      <c r="AA8750" s="182">
        <v>471.89</v>
      </c>
      <c r="AB8750" s="182">
        <v>16</v>
      </c>
      <c r="AC8750" s="182">
        <v>2</v>
      </c>
      <c r="AD8750" s="182">
        <v>471.89</v>
      </c>
      <c r="AF8750" s="182" t="s">
        <v>14187</v>
      </c>
      <c r="AG8750" s="182" t="s">
        <v>17312</v>
      </c>
      <c r="AH8750" s="182" t="s">
        <v>2993</v>
      </c>
      <c r="AI8750" s="182" t="s">
        <v>17040</v>
      </c>
    </row>
    <row r="8751" spans="25:35" x14ac:dyDescent="0.4">
      <c r="Y8751" s="182" t="s">
        <v>2484</v>
      </c>
      <c r="Z8751" s="182">
        <v>1995</v>
      </c>
      <c r="AA8751" s="182">
        <v>8632.2000000000007</v>
      </c>
      <c r="AB8751" s="182">
        <v>321</v>
      </c>
      <c r="AC8751" s="182">
        <v>9</v>
      </c>
      <c r="AD8751" s="182">
        <v>7758.5</v>
      </c>
      <c r="AF8751" s="182" t="s">
        <v>14188</v>
      </c>
      <c r="AG8751" s="182" t="s">
        <v>17327</v>
      </c>
      <c r="AH8751" s="182" t="s">
        <v>2993</v>
      </c>
      <c r="AI8751" s="182" t="s">
        <v>17040</v>
      </c>
    </row>
    <row r="8752" spans="25:35" x14ac:dyDescent="0.4">
      <c r="Y8752" s="182" t="s">
        <v>14208</v>
      </c>
      <c r="Z8752" s="182">
        <v>1992</v>
      </c>
      <c r="AA8752" s="182">
        <v>10852.9</v>
      </c>
      <c r="AB8752" s="182">
        <v>401</v>
      </c>
      <c r="AC8752" s="182">
        <v>9</v>
      </c>
      <c r="AD8752" s="182">
        <v>9677.6</v>
      </c>
      <c r="AF8752" s="182" t="s">
        <v>200</v>
      </c>
      <c r="AG8752" s="182" t="s">
        <v>17651</v>
      </c>
      <c r="AH8752" s="182" t="s">
        <v>2993</v>
      </c>
      <c r="AI8752" s="182" t="s">
        <v>17042</v>
      </c>
    </row>
    <row r="8753" spans="25:35" x14ac:dyDescent="0.4">
      <c r="Y8753" s="182" t="s">
        <v>14210</v>
      </c>
      <c r="Z8753" s="182">
        <v>1990</v>
      </c>
      <c r="AA8753" s="182">
        <v>13796.3</v>
      </c>
      <c r="AB8753" s="182">
        <v>482</v>
      </c>
      <c r="AC8753" s="182">
        <v>9</v>
      </c>
      <c r="AD8753" s="182">
        <v>12864.3</v>
      </c>
      <c r="AF8753" s="182" t="s">
        <v>14190</v>
      </c>
      <c r="AG8753" s="182" t="s">
        <v>17323</v>
      </c>
      <c r="AH8753" s="182" t="s">
        <v>2993</v>
      </c>
      <c r="AI8753" s="182" t="s">
        <v>17042</v>
      </c>
    </row>
    <row r="8754" spans="25:35" x14ac:dyDescent="0.4">
      <c r="Y8754" s="182" t="s">
        <v>14211</v>
      </c>
      <c r="Z8754" s="182">
        <v>1991</v>
      </c>
      <c r="AA8754" s="182">
        <v>4196.7</v>
      </c>
      <c r="AB8754" s="182">
        <v>175</v>
      </c>
      <c r="AC8754" s="182">
        <v>9</v>
      </c>
      <c r="AD8754" s="182">
        <v>3776.7</v>
      </c>
      <c r="AF8754" s="182" t="s">
        <v>14193</v>
      </c>
      <c r="AG8754" s="182" t="s">
        <v>17323</v>
      </c>
      <c r="AH8754" s="182" t="s">
        <v>2993</v>
      </c>
      <c r="AI8754" s="182" t="s">
        <v>17042</v>
      </c>
    </row>
    <row r="8755" spans="25:35" x14ac:dyDescent="0.4">
      <c r="Y8755" s="182" t="s">
        <v>14212</v>
      </c>
      <c r="Z8755" s="182">
        <v>1985</v>
      </c>
      <c r="AA8755" s="182">
        <v>3262.9</v>
      </c>
      <c r="AB8755" s="182">
        <v>139</v>
      </c>
      <c r="AC8755" s="182">
        <v>5</v>
      </c>
      <c r="AD8755" s="182">
        <v>3262.9</v>
      </c>
      <c r="AF8755" s="182" t="s">
        <v>14195</v>
      </c>
      <c r="AG8755" s="182" t="s">
        <v>17323</v>
      </c>
      <c r="AH8755" s="182" t="s">
        <v>2993</v>
      </c>
      <c r="AI8755" s="182" t="s">
        <v>17042</v>
      </c>
    </row>
    <row r="8756" spans="25:35" x14ac:dyDescent="0.4">
      <c r="Y8756" s="182" t="s">
        <v>14213</v>
      </c>
      <c r="Z8756" s="182">
        <v>1917</v>
      </c>
      <c r="AA8756" s="182">
        <v>641.5</v>
      </c>
      <c r="AB8756" s="182">
        <v>39</v>
      </c>
      <c r="AC8756" s="182">
        <v>2</v>
      </c>
      <c r="AD8756" s="182">
        <v>641.5</v>
      </c>
      <c r="AF8756" s="182" t="s">
        <v>14197</v>
      </c>
      <c r="AG8756" s="182" t="s">
        <v>17327</v>
      </c>
      <c r="AH8756" s="182" t="s">
        <v>2993</v>
      </c>
      <c r="AI8756" s="182" t="s">
        <v>17042</v>
      </c>
    </row>
    <row r="8757" spans="25:35" x14ac:dyDescent="0.4">
      <c r="Y8757" s="182" t="s">
        <v>14215</v>
      </c>
      <c r="Z8757" s="182">
        <v>1955</v>
      </c>
      <c r="AA8757" s="182">
        <v>2113.6</v>
      </c>
      <c r="AB8757" s="182">
        <v>56</v>
      </c>
      <c r="AC8757" s="182">
        <v>3</v>
      </c>
      <c r="AD8757" s="182">
        <v>1860.9</v>
      </c>
      <c r="AF8757" s="182" t="s">
        <v>14199</v>
      </c>
      <c r="AG8757" s="182" t="s">
        <v>17312</v>
      </c>
      <c r="AH8757" s="182" t="s">
        <v>2993</v>
      </c>
      <c r="AI8757" s="182" t="s">
        <v>17040</v>
      </c>
    </row>
    <row r="8758" spans="25:35" x14ac:dyDescent="0.4">
      <c r="Y8758" s="182" t="s">
        <v>14216</v>
      </c>
      <c r="Z8758" s="182">
        <v>1958</v>
      </c>
      <c r="AA8758" s="182">
        <v>1830.5</v>
      </c>
      <c r="AB8758" s="182">
        <v>78</v>
      </c>
      <c r="AC8758" s="182">
        <v>3</v>
      </c>
      <c r="AD8758" s="182">
        <v>1671.1</v>
      </c>
      <c r="AF8758" s="182" t="s">
        <v>14200</v>
      </c>
      <c r="AG8758" s="182" t="s">
        <v>17312</v>
      </c>
      <c r="AH8758" s="182" t="s">
        <v>2993</v>
      </c>
      <c r="AI8758" s="182" t="s">
        <v>17040</v>
      </c>
    </row>
    <row r="8759" spans="25:35" x14ac:dyDescent="0.4">
      <c r="Y8759" s="182" t="s">
        <v>14217</v>
      </c>
      <c r="Z8759" s="182">
        <v>1959</v>
      </c>
      <c r="AA8759" s="182">
        <v>1638.8</v>
      </c>
      <c r="AB8759" s="182">
        <v>92</v>
      </c>
      <c r="AC8759" s="182">
        <v>3</v>
      </c>
      <c r="AD8759" s="182">
        <v>1086.7</v>
      </c>
      <c r="AF8759" s="182" t="s">
        <v>14202</v>
      </c>
      <c r="AG8759" s="182" t="s">
        <v>17312</v>
      </c>
      <c r="AH8759" s="182" t="s">
        <v>2993</v>
      </c>
      <c r="AI8759" s="182" t="s">
        <v>17040</v>
      </c>
    </row>
    <row r="8760" spans="25:35" x14ac:dyDescent="0.4">
      <c r="Y8760" s="182" t="s">
        <v>14219</v>
      </c>
      <c r="Z8760" s="182">
        <v>1964</v>
      </c>
      <c r="AA8760" s="182">
        <v>1192.79</v>
      </c>
      <c r="AB8760" s="182">
        <v>56</v>
      </c>
      <c r="AC8760" s="182">
        <v>3</v>
      </c>
      <c r="AD8760" s="182">
        <v>1192.79</v>
      </c>
      <c r="AF8760" s="182" t="s">
        <v>14204</v>
      </c>
      <c r="AG8760" s="182" t="s">
        <v>17312</v>
      </c>
      <c r="AH8760" s="182" t="s">
        <v>2993</v>
      </c>
      <c r="AI8760" s="182" t="s">
        <v>17040</v>
      </c>
    </row>
    <row r="8761" spans="25:35" x14ac:dyDescent="0.4">
      <c r="Y8761" s="182" t="s">
        <v>14220</v>
      </c>
      <c r="Z8761" s="182">
        <v>1979</v>
      </c>
      <c r="AA8761" s="182">
        <v>4472.2</v>
      </c>
      <c r="AB8761" s="182">
        <v>174</v>
      </c>
      <c r="AC8761" s="182">
        <v>9</v>
      </c>
      <c r="AD8761" s="182">
        <v>3822.4</v>
      </c>
      <c r="AF8761" s="182" t="s">
        <v>14205</v>
      </c>
      <c r="AG8761" s="182" t="s">
        <v>17312</v>
      </c>
      <c r="AH8761" s="182" t="s">
        <v>2993</v>
      </c>
      <c r="AI8761" s="182" t="s">
        <v>17040</v>
      </c>
    </row>
    <row r="8762" spans="25:35" x14ac:dyDescent="0.4">
      <c r="Y8762" s="182" t="s">
        <v>14222</v>
      </c>
      <c r="Z8762" s="182">
        <v>1915</v>
      </c>
      <c r="AA8762" s="182">
        <v>539.4</v>
      </c>
      <c r="AB8762" s="182">
        <v>47</v>
      </c>
      <c r="AC8762" s="182">
        <v>2</v>
      </c>
      <c r="AD8762" s="182">
        <v>539.4</v>
      </c>
      <c r="AF8762" s="182" t="s">
        <v>2484</v>
      </c>
      <c r="AG8762" s="182" t="s">
        <v>17319</v>
      </c>
      <c r="AH8762" s="182" t="s">
        <v>2993</v>
      </c>
      <c r="AI8762" s="182" t="s">
        <v>17315</v>
      </c>
    </row>
    <row r="8763" spans="25:35" x14ac:dyDescent="0.4">
      <c r="Y8763" s="182" t="s">
        <v>14223</v>
      </c>
      <c r="Z8763" s="182">
        <v>1964</v>
      </c>
      <c r="AA8763" s="182">
        <v>2046.9</v>
      </c>
      <c r="AB8763" s="182">
        <v>77</v>
      </c>
      <c r="AC8763" s="182">
        <v>4</v>
      </c>
      <c r="AD8763" s="182">
        <v>2046.9</v>
      </c>
      <c r="AF8763" s="182" t="s">
        <v>14208</v>
      </c>
      <c r="AG8763" s="182" t="s">
        <v>17319</v>
      </c>
      <c r="AH8763" s="182" t="s">
        <v>2993</v>
      </c>
      <c r="AI8763" s="182" t="s">
        <v>17331</v>
      </c>
    </row>
    <row r="8764" spans="25:35" x14ac:dyDescent="0.4">
      <c r="Y8764" s="182" t="s">
        <v>14224</v>
      </c>
      <c r="Z8764" s="182">
        <v>2002</v>
      </c>
      <c r="AA8764" s="182">
        <v>7443.3</v>
      </c>
      <c r="AB8764" s="182">
        <v>304</v>
      </c>
      <c r="AC8764" s="182">
        <v>9</v>
      </c>
      <c r="AD8764" s="182">
        <v>6248.5</v>
      </c>
      <c r="AF8764" s="182" t="s">
        <v>14210</v>
      </c>
      <c r="AG8764" s="182" t="s">
        <v>17319</v>
      </c>
      <c r="AH8764" s="182" t="s">
        <v>2993</v>
      </c>
      <c r="AI8764" s="182" t="s">
        <v>17320</v>
      </c>
    </row>
    <row r="8765" spans="25:35" x14ac:dyDescent="0.4">
      <c r="Y8765" s="182" t="s">
        <v>14226</v>
      </c>
      <c r="Z8765" s="182">
        <v>1986</v>
      </c>
      <c r="AA8765" s="182">
        <v>5933.3</v>
      </c>
      <c r="AB8765" s="182">
        <v>181</v>
      </c>
      <c r="AC8765" s="182">
        <v>9</v>
      </c>
      <c r="AD8765" s="182">
        <v>4846.8999999999996</v>
      </c>
      <c r="AF8765" s="182" t="s">
        <v>14211</v>
      </c>
      <c r="AG8765" s="182" t="s">
        <v>17319</v>
      </c>
      <c r="AH8765" s="182" t="s">
        <v>2993</v>
      </c>
      <c r="AI8765" s="182" t="s">
        <v>17042</v>
      </c>
    </row>
    <row r="8766" spans="25:35" x14ac:dyDescent="0.4">
      <c r="Y8766" s="182" t="s">
        <v>14227</v>
      </c>
      <c r="Z8766" s="182">
        <v>1986</v>
      </c>
      <c r="AA8766" s="182">
        <v>3832.5</v>
      </c>
      <c r="AB8766" s="182">
        <v>231</v>
      </c>
      <c r="AC8766" s="182">
        <v>5</v>
      </c>
      <c r="AD8766" s="182">
        <v>2467.3000000000002</v>
      </c>
      <c r="AF8766" s="182" t="s">
        <v>14212</v>
      </c>
      <c r="AG8766" s="182" t="s">
        <v>17319</v>
      </c>
      <c r="AH8766" s="182" t="s">
        <v>2993</v>
      </c>
      <c r="AI8766" s="182" t="s">
        <v>17315</v>
      </c>
    </row>
    <row r="8767" spans="25:35" x14ac:dyDescent="0.4">
      <c r="Y8767" s="182" t="s">
        <v>14229</v>
      </c>
      <c r="Z8767" s="182">
        <v>1998</v>
      </c>
      <c r="AA8767" s="182">
        <v>6369.3</v>
      </c>
      <c r="AB8767" s="182">
        <v>304</v>
      </c>
      <c r="AC8767" s="182">
        <v>9</v>
      </c>
      <c r="AD8767" s="182">
        <v>6369.3</v>
      </c>
      <c r="AF8767" s="182" t="s">
        <v>14213</v>
      </c>
      <c r="AG8767" s="182" t="s">
        <v>17312</v>
      </c>
      <c r="AH8767" s="182" t="s">
        <v>2993</v>
      </c>
      <c r="AI8767" s="182" t="s">
        <v>17040</v>
      </c>
    </row>
    <row r="8768" spans="25:35" x14ac:dyDescent="0.4">
      <c r="Y8768" s="182" t="s">
        <v>14231</v>
      </c>
      <c r="Z8768" s="182">
        <v>1998</v>
      </c>
      <c r="AA8768" s="182">
        <v>3930</v>
      </c>
      <c r="AB8768" s="182">
        <v>185</v>
      </c>
      <c r="AC8768" s="182">
        <v>9</v>
      </c>
      <c r="AD8768" s="182">
        <v>3930</v>
      </c>
      <c r="AF8768" s="182" t="s">
        <v>14215</v>
      </c>
      <c r="AG8768" s="182" t="s">
        <v>17312</v>
      </c>
      <c r="AH8768" s="182" t="s">
        <v>2993</v>
      </c>
      <c r="AI8768" s="182" t="s">
        <v>17322</v>
      </c>
    </row>
    <row r="8769" spans="25:35" x14ac:dyDescent="0.4">
      <c r="Y8769" s="182" t="s">
        <v>2486</v>
      </c>
      <c r="Z8769" s="182">
        <v>1995</v>
      </c>
      <c r="AA8769" s="182">
        <v>5602.4</v>
      </c>
      <c r="AB8769" s="182">
        <v>278</v>
      </c>
      <c r="AC8769" s="182">
        <v>9</v>
      </c>
      <c r="AD8769" s="182">
        <v>5602.4</v>
      </c>
      <c r="AF8769" s="182" t="s">
        <v>14216</v>
      </c>
      <c r="AG8769" s="182" t="s">
        <v>17312</v>
      </c>
      <c r="AH8769" s="182" t="s">
        <v>2993</v>
      </c>
      <c r="AI8769" s="182" t="s">
        <v>17322</v>
      </c>
    </row>
    <row r="8770" spans="25:35" x14ac:dyDescent="0.4">
      <c r="Y8770" s="182" t="s">
        <v>14232</v>
      </c>
      <c r="Z8770" s="182">
        <v>1942</v>
      </c>
      <c r="AA8770" s="182">
        <v>667.1</v>
      </c>
      <c r="AB8770" s="182">
        <v>31</v>
      </c>
      <c r="AC8770" s="182">
        <v>2</v>
      </c>
      <c r="AD8770" s="182">
        <v>400</v>
      </c>
      <c r="AF8770" s="182" t="s">
        <v>14217</v>
      </c>
      <c r="AG8770" s="182" t="s">
        <v>17312</v>
      </c>
      <c r="AH8770" s="182" t="s">
        <v>2993</v>
      </c>
      <c r="AI8770" s="182" t="s">
        <v>17042</v>
      </c>
    </row>
    <row r="8771" spans="25:35" x14ac:dyDescent="0.4">
      <c r="Y8771" s="182" t="s">
        <v>14233</v>
      </c>
      <c r="Z8771" s="182">
        <v>1952</v>
      </c>
      <c r="AA8771" s="182">
        <v>557.4</v>
      </c>
      <c r="AB8771" s="182">
        <v>31</v>
      </c>
      <c r="AC8771" s="182">
        <v>2</v>
      </c>
      <c r="AD8771" s="182">
        <v>517.5</v>
      </c>
      <c r="AF8771" s="182" t="s">
        <v>14219</v>
      </c>
      <c r="AG8771" s="182" t="s">
        <v>17312</v>
      </c>
      <c r="AH8771" s="182" t="s">
        <v>2993</v>
      </c>
      <c r="AI8771" s="182" t="s">
        <v>17042</v>
      </c>
    </row>
    <row r="8772" spans="25:35" x14ac:dyDescent="0.4">
      <c r="Y8772" s="182" t="s">
        <v>2488</v>
      </c>
      <c r="Z8772" s="182">
        <v>1942</v>
      </c>
      <c r="AA8772" s="182">
        <v>661</v>
      </c>
      <c r="AB8772" s="182">
        <v>25</v>
      </c>
      <c r="AC8772" s="182">
        <v>2</v>
      </c>
      <c r="AD8772" s="182">
        <v>659.9</v>
      </c>
      <c r="AF8772" s="182" t="s">
        <v>14220</v>
      </c>
      <c r="AG8772" s="182" t="s">
        <v>17312</v>
      </c>
      <c r="AH8772" s="182" t="s">
        <v>2993</v>
      </c>
      <c r="AI8772" s="182" t="s">
        <v>17042</v>
      </c>
    </row>
    <row r="8773" spans="25:35" x14ac:dyDescent="0.4">
      <c r="Y8773" s="182" t="s">
        <v>2489</v>
      </c>
      <c r="Z8773" s="182">
        <v>1941</v>
      </c>
      <c r="AA8773" s="182">
        <v>858.3</v>
      </c>
      <c r="AB8773" s="182">
        <v>31</v>
      </c>
      <c r="AC8773" s="182">
        <v>2</v>
      </c>
      <c r="AD8773" s="182">
        <v>655.4</v>
      </c>
      <c r="AF8773" s="182" t="s">
        <v>14222</v>
      </c>
      <c r="AG8773" s="182" t="s">
        <v>17323</v>
      </c>
      <c r="AH8773" s="182" t="s">
        <v>2993</v>
      </c>
      <c r="AI8773" s="182" t="s">
        <v>17040</v>
      </c>
    </row>
    <row r="8774" spans="25:35" x14ac:dyDescent="0.4">
      <c r="Y8774" s="182" t="s">
        <v>14234</v>
      </c>
      <c r="Z8774" s="182">
        <v>1960</v>
      </c>
      <c r="AA8774" s="182">
        <v>600.9</v>
      </c>
      <c r="AB8774" s="182">
        <v>35</v>
      </c>
      <c r="AC8774" s="182">
        <v>2</v>
      </c>
      <c r="AD8774" s="182">
        <v>600.9</v>
      </c>
      <c r="AF8774" s="182" t="s">
        <v>14223</v>
      </c>
      <c r="AG8774" s="182" t="s">
        <v>17312</v>
      </c>
      <c r="AH8774" s="182" t="s">
        <v>2993</v>
      </c>
      <c r="AI8774" s="182" t="s">
        <v>17322</v>
      </c>
    </row>
    <row r="8775" spans="25:35" x14ac:dyDescent="0.4">
      <c r="Y8775" s="182" t="s">
        <v>14235</v>
      </c>
      <c r="Z8775" s="182">
        <v>1966</v>
      </c>
      <c r="AA8775" s="182">
        <v>3611.3</v>
      </c>
      <c r="AB8775" s="182">
        <v>208</v>
      </c>
      <c r="AC8775" s="182">
        <v>5</v>
      </c>
      <c r="AD8775" s="182">
        <v>3131</v>
      </c>
      <c r="AF8775" s="182" t="s">
        <v>14224</v>
      </c>
      <c r="AG8775" s="182" t="s">
        <v>17312</v>
      </c>
      <c r="AH8775" s="182" t="s">
        <v>2993</v>
      </c>
      <c r="AI8775" s="182" t="s">
        <v>17322</v>
      </c>
    </row>
    <row r="8776" spans="25:35" x14ac:dyDescent="0.4">
      <c r="Y8776" s="182" t="s">
        <v>14236</v>
      </c>
      <c r="Z8776" s="182">
        <v>1961</v>
      </c>
      <c r="AA8776" s="182">
        <v>301</v>
      </c>
      <c r="AB8776" s="182">
        <v>16</v>
      </c>
      <c r="AC8776" s="182">
        <v>2</v>
      </c>
      <c r="AD8776" s="182">
        <v>280</v>
      </c>
      <c r="AF8776" s="182" t="s">
        <v>14226</v>
      </c>
      <c r="AG8776" s="182" t="s">
        <v>17312</v>
      </c>
      <c r="AH8776" s="182" t="s">
        <v>2993</v>
      </c>
      <c r="AI8776" s="182" t="s">
        <v>17040</v>
      </c>
    </row>
    <row r="8777" spans="25:35" x14ac:dyDescent="0.4">
      <c r="Y8777" s="182" t="s">
        <v>14237</v>
      </c>
      <c r="Z8777" s="182">
        <v>1967</v>
      </c>
      <c r="AA8777" s="182">
        <v>3396.1</v>
      </c>
      <c r="AB8777" s="182">
        <v>208</v>
      </c>
      <c r="AC8777" s="182">
        <v>5</v>
      </c>
      <c r="AD8777" s="182">
        <v>3161.25</v>
      </c>
      <c r="AF8777" s="182" t="s">
        <v>14227</v>
      </c>
      <c r="AG8777" s="182" t="s">
        <v>17312</v>
      </c>
      <c r="AH8777" s="182" t="s">
        <v>2993</v>
      </c>
      <c r="AI8777" s="182" t="s">
        <v>17040</v>
      </c>
    </row>
    <row r="8778" spans="25:35" x14ac:dyDescent="0.4">
      <c r="Y8778" s="182" t="s">
        <v>14238</v>
      </c>
      <c r="Z8778" s="182">
        <v>1961</v>
      </c>
      <c r="AA8778" s="182">
        <v>294</v>
      </c>
      <c r="AB8778" s="182">
        <v>20</v>
      </c>
      <c r="AC8778" s="182">
        <v>2</v>
      </c>
      <c r="AD8778" s="182">
        <v>274</v>
      </c>
      <c r="AF8778" s="182" t="s">
        <v>14229</v>
      </c>
      <c r="AG8778" s="182" t="s">
        <v>17312</v>
      </c>
      <c r="AH8778" s="182" t="s">
        <v>2993</v>
      </c>
      <c r="AI8778" s="182" t="s">
        <v>17322</v>
      </c>
    </row>
    <row r="8779" spans="25:35" x14ac:dyDescent="0.4">
      <c r="Y8779" s="182" t="s">
        <v>186</v>
      </c>
      <c r="Z8779" s="182">
        <v>1995</v>
      </c>
      <c r="AA8779" s="182">
        <v>8578.7000000000007</v>
      </c>
      <c r="AB8779" s="182">
        <v>321</v>
      </c>
      <c r="AC8779" s="182">
        <v>9</v>
      </c>
      <c r="AD8779" s="182">
        <v>7717.7</v>
      </c>
      <c r="AF8779" s="182" t="s">
        <v>14231</v>
      </c>
      <c r="AG8779" s="182" t="s">
        <v>17312</v>
      </c>
      <c r="AH8779" s="182" t="s">
        <v>2993</v>
      </c>
      <c r="AI8779" s="182" t="s">
        <v>17042</v>
      </c>
    </row>
    <row r="8780" spans="25:35" x14ac:dyDescent="0.4">
      <c r="Y8780" s="182" t="s">
        <v>2490</v>
      </c>
      <c r="Z8780" s="182">
        <v>1994</v>
      </c>
      <c r="AA8780" s="182">
        <v>4306.3</v>
      </c>
      <c r="AB8780" s="182">
        <v>182</v>
      </c>
      <c r="AC8780" s="182">
        <v>9</v>
      </c>
      <c r="AD8780" s="182">
        <v>3866</v>
      </c>
      <c r="AF8780" s="182" t="s">
        <v>2486</v>
      </c>
      <c r="AG8780" s="182" t="s">
        <v>17312</v>
      </c>
      <c r="AH8780" s="182" t="s">
        <v>2993</v>
      </c>
      <c r="AI8780" s="182" t="s">
        <v>17042</v>
      </c>
    </row>
    <row r="8781" spans="25:35" x14ac:dyDescent="0.4">
      <c r="Y8781" s="182" t="s">
        <v>14239</v>
      </c>
      <c r="Z8781" s="182">
        <v>2005</v>
      </c>
      <c r="AA8781" s="182">
        <v>2393.6</v>
      </c>
      <c r="AB8781" s="182">
        <v>62</v>
      </c>
      <c r="AC8781" s="182">
        <v>5</v>
      </c>
      <c r="AD8781" s="182">
        <v>2310.8000000000002</v>
      </c>
      <c r="AF8781" s="182" t="s">
        <v>14232</v>
      </c>
      <c r="AG8781" s="182" t="s">
        <v>17312</v>
      </c>
      <c r="AH8781" s="182" t="s">
        <v>2993</v>
      </c>
      <c r="AI8781" s="182" t="s">
        <v>17042</v>
      </c>
    </row>
    <row r="8782" spans="25:35" x14ac:dyDescent="0.4">
      <c r="Y8782" s="182" t="s">
        <v>14240</v>
      </c>
      <c r="Z8782" s="182">
        <v>1965</v>
      </c>
      <c r="AA8782" s="182">
        <v>1628.85</v>
      </c>
      <c r="AB8782" s="182">
        <v>166</v>
      </c>
      <c r="AC8782" s="182">
        <v>4</v>
      </c>
      <c r="AD8782" s="182">
        <v>1628.85</v>
      </c>
      <c r="AF8782" s="182" t="s">
        <v>14233</v>
      </c>
      <c r="AG8782" s="182" t="s">
        <v>2993</v>
      </c>
      <c r="AH8782" s="182" t="s">
        <v>2993</v>
      </c>
      <c r="AI8782" s="182" t="s">
        <v>17042</v>
      </c>
    </row>
    <row r="8783" spans="25:35" x14ac:dyDescent="0.4">
      <c r="Y8783" s="182" t="s">
        <v>14241</v>
      </c>
      <c r="Z8783" s="182">
        <v>1958</v>
      </c>
      <c r="AA8783" s="182">
        <v>298.7</v>
      </c>
      <c r="AB8783" s="182">
        <v>11</v>
      </c>
      <c r="AC8783" s="182">
        <v>2</v>
      </c>
      <c r="AD8783" s="182">
        <v>298.7</v>
      </c>
      <c r="AF8783" s="182" t="s">
        <v>2488</v>
      </c>
      <c r="AG8783" s="182" t="s">
        <v>17323</v>
      </c>
      <c r="AH8783" s="182" t="s">
        <v>2993</v>
      </c>
      <c r="AI8783" s="182" t="s">
        <v>17042</v>
      </c>
    </row>
    <row r="8784" spans="25:35" x14ac:dyDescent="0.4">
      <c r="Y8784" s="182" t="s">
        <v>14243</v>
      </c>
      <c r="Z8784" s="182">
        <v>1964</v>
      </c>
      <c r="AA8784" s="182">
        <v>2577</v>
      </c>
      <c r="AB8784" s="182">
        <v>166</v>
      </c>
      <c r="AC8784" s="182">
        <v>4</v>
      </c>
      <c r="AD8784" s="182">
        <v>2577</v>
      </c>
      <c r="AF8784" s="182" t="s">
        <v>2489</v>
      </c>
      <c r="AG8784" s="182" t="s">
        <v>17312</v>
      </c>
      <c r="AH8784" s="182" t="s">
        <v>2993</v>
      </c>
      <c r="AI8784" s="182" t="s">
        <v>17042</v>
      </c>
    </row>
    <row r="8785" spans="25:35" x14ac:dyDescent="0.4">
      <c r="Y8785" s="182" t="s">
        <v>14245</v>
      </c>
      <c r="Z8785" s="182">
        <v>1959</v>
      </c>
      <c r="AA8785" s="182">
        <v>301.39999999999998</v>
      </c>
      <c r="AB8785" s="182">
        <v>14</v>
      </c>
      <c r="AC8785" s="182">
        <v>2</v>
      </c>
      <c r="AD8785" s="182">
        <v>301.39999999999998</v>
      </c>
      <c r="AF8785" s="182" t="s">
        <v>14234</v>
      </c>
      <c r="AG8785" s="182" t="s">
        <v>17312</v>
      </c>
      <c r="AH8785" s="182" t="s">
        <v>2993</v>
      </c>
      <c r="AI8785" s="182" t="s">
        <v>17042</v>
      </c>
    </row>
    <row r="8786" spans="25:35" x14ac:dyDescent="0.4">
      <c r="Y8786" s="182" t="s">
        <v>14247</v>
      </c>
      <c r="Z8786" s="182">
        <v>1958</v>
      </c>
      <c r="AA8786" s="182">
        <v>298.10000000000002</v>
      </c>
      <c r="AB8786" s="182">
        <v>12</v>
      </c>
      <c r="AC8786" s="182">
        <v>2</v>
      </c>
      <c r="AD8786" s="182">
        <v>276.39999999999998</v>
      </c>
      <c r="AF8786" s="182" t="s">
        <v>14235</v>
      </c>
      <c r="AG8786" s="182" t="s">
        <v>2993</v>
      </c>
      <c r="AH8786" s="182" t="s">
        <v>2993</v>
      </c>
      <c r="AI8786" s="182" t="s">
        <v>17315</v>
      </c>
    </row>
    <row r="8787" spans="25:35" x14ac:dyDescent="0.4">
      <c r="Y8787" s="182" t="s">
        <v>14249</v>
      </c>
      <c r="Z8787" s="182">
        <v>1965</v>
      </c>
      <c r="AA8787" s="182">
        <v>1652.3</v>
      </c>
      <c r="AB8787" s="182">
        <v>166</v>
      </c>
      <c r="AC8787" s="182">
        <v>4</v>
      </c>
      <c r="AD8787" s="182">
        <v>1652.3</v>
      </c>
      <c r="AF8787" s="182" t="s">
        <v>14236</v>
      </c>
      <c r="AG8787" s="182" t="s">
        <v>17312</v>
      </c>
      <c r="AH8787" s="182" t="s">
        <v>2993</v>
      </c>
      <c r="AI8787" s="182" t="s">
        <v>17040</v>
      </c>
    </row>
    <row r="8788" spans="25:35" x14ac:dyDescent="0.4">
      <c r="Y8788" s="182" t="s">
        <v>14250</v>
      </c>
      <c r="Z8788" s="182">
        <v>1959</v>
      </c>
      <c r="AA8788" s="182">
        <v>316.7</v>
      </c>
      <c r="AB8788" s="182">
        <v>19</v>
      </c>
      <c r="AC8788" s="182">
        <v>2</v>
      </c>
      <c r="AD8788" s="182">
        <v>316.7</v>
      </c>
      <c r="AF8788" s="182" t="s">
        <v>14237</v>
      </c>
      <c r="AG8788" s="182" t="s">
        <v>2993</v>
      </c>
      <c r="AH8788" s="182" t="s">
        <v>2993</v>
      </c>
      <c r="AI8788" s="182" t="s">
        <v>17315</v>
      </c>
    </row>
    <row r="8789" spans="25:35" x14ac:dyDescent="0.4">
      <c r="Y8789" s="182" t="s">
        <v>14252</v>
      </c>
      <c r="Z8789" s="182">
        <v>1959</v>
      </c>
      <c r="AA8789" s="182">
        <v>279.89999999999998</v>
      </c>
      <c r="AB8789" s="182">
        <v>9</v>
      </c>
      <c r="AC8789" s="182">
        <v>2</v>
      </c>
      <c r="AD8789" s="182">
        <v>279.89999999999998</v>
      </c>
      <c r="AF8789" s="182" t="s">
        <v>14238</v>
      </c>
      <c r="AG8789" s="182" t="s">
        <v>17312</v>
      </c>
      <c r="AH8789" s="182" t="s">
        <v>2993</v>
      </c>
      <c r="AI8789" s="182" t="s">
        <v>17040</v>
      </c>
    </row>
    <row r="8790" spans="25:35" x14ac:dyDescent="0.4">
      <c r="Y8790" s="182" t="s">
        <v>14253</v>
      </c>
      <c r="Z8790" s="182">
        <v>1965</v>
      </c>
      <c r="AA8790" s="182">
        <v>3367.4</v>
      </c>
      <c r="AB8790" s="182">
        <v>130</v>
      </c>
      <c r="AC8790" s="182">
        <v>5</v>
      </c>
      <c r="AD8790" s="182">
        <v>3124</v>
      </c>
      <c r="AF8790" s="182" t="s">
        <v>186</v>
      </c>
      <c r="AG8790" s="182" t="s">
        <v>17319</v>
      </c>
      <c r="AH8790" s="182" t="s">
        <v>2993</v>
      </c>
      <c r="AI8790" s="182" t="s">
        <v>17315</v>
      </c>
    </row>
    <row r="8791" spans="25:35" x14ac:dyDescent="0.4">
      <c r="Y8791" s="182" t="s">
        <v>14254</v>
      </c>
      <c r="Z8791" s="182">
        <v>1961</v>
      </c>
      <c r="AA8791" s="182">
        <v>298.10000000000002</v>
      </c>
      <c r="AB8791" s="182">
        <v>15</v>
      </c>
      <c r="AC8791" s="182">
        <v>2</v>
      </c>
      <c r="AD8791" s="182">
        <v>298.10000000000002</v>
      </c>
      <c r="AF8791" s="182" t="s">
        <v>2490</v>
      </c>
      <c r="AG8791" s="182" t="s">
        <v>17319</v>
      </c>
      <c r="AH8791" s="182" t="s">
        <v>2993</v>
      </c>
      <c r="AI8791" s="182" t="s">
        <v>17042</v>
      </c>
    </row>
    <row r="8792" spans="25:35" x14ac:dyDescent="0.4">
      <c r="Y8792" s="182" t="s">
        <v>14255</v>
      </c>
      <c r="Z8792" s="182">
        <v>2003</v>
      </c>
      <c r="AA8792" s="182">
        <v>4499.7</v>
      </c>
      <c r="AB8792" s="182">
        <v>166</v>
      </c>
      <c r="AC8792" s="182">
        <v>5</v>
      </c>
      <c r="AD8792" s="182">
        <v>4112.7</v>
      </c>
      <c r="AF8792" s="182" t="s">
        <v>14239</v>
      </c>
      <c r="AG8792" s="182" t="s">
        <v>2993</v>
      </c>
      <c r="AH8792" s="182" t="s">
        <v>2993</v>
      </c>
      <c r="AI8792" s="182" t="s">
        <v>2993</v>
      </c>
    </row>
    <row r="8793" spans="25:35" x14ac:dyDescent="0.4">
      <c r="Y8793" s="182" t="s">
        <v>187</v>
      </c>
      <c r="Z8793" s="182">
        <v>1994</v>
      </c>
      <c r="AA8793" s="182">
        <v>8284.4</v>
      </c>
      <c r="AB8793" s="182">
        <v>398</v>
      </c>
      <c r="AC8793" s="182">
        <v>9</v>
      </c>
      <c r="AD8793" s="182">
        <v>8284.4</v>
      </c>
      <c r="AF8793" s="182" t="s">
        <v>14240</v>
      </c>
      <c r="AG8793" s="182" t="s">
        <v>17312</v>
      </c>
      <c r="AH8793" s="182" t="s">
        <v>2993</v>
      </c>
      <c r="AI8793" s="182" t="s">
        <v>17315</v>
      </c>
    </row>
    <row r="8794" spans="25:35" x14ac:dyDescent="0.4">
      <c r="Y8794" s="182" t="s">
        <v>14256</v>
      </c>
      <c r="Z8794" s="182">
        <v>1953</v>
      </c>
      <c r="AA8794" s="182">
        <v>817</v>
      </c>
      <c r="AB8794" s="182">
        <v>42</v>
      </c>
      <c r="AC8794" s="182">
        <v>2</v>
      </c>
      <c r="AD8794" s="182">
        <v>817</v>
      </c>
      <c r="AF8794" s="182" t="s">
        <v>14241</v>
      </c>
      <c r="AG8794" s="182" t="s">
        <v>17323</v>
      </c>
      <c r="AH8794" s="182" t="s">
        <v>2993</v>
      </c>
      <c r="AI8794" s="182" t="s">
        <v>17040</v>
      </c>
    </row>
    <row r="8795" spans="25:35" x14ac:dyDescent="0.4">
      <c r="Y8795" s="182" t="s">
        <v>14257</v>
      </c>
      <c r="Z8795" s="182">
        <v>1996</v>
      </c>
      <c r="AA8795" s="182">
        <v>6919.4</v>
      </c>
      <c r="AB8795" s="182">
        <v>304</v>
      </c>
      <c r="AC8795" s="182">
        <v>9</v>
      </c>
      <c r="AD8795" s="182">
        <v>6919.4</v>
      </c>
      <c r="AF8795" s="182" t="s">
        <v>14243</v>
      </c>
      <c r="AG8795" s="182" t="s">
        <v>17312</v>
      </c>
      <c r="AH8795" s="182" t="s">
        <v>2993</v>
      </c>
      <c r="AI8795" s="182" t="s">
        <v>17315</v>
      </c>
    </row>
    <row r="8796" spans="25:35" x14ac:dyDescent="0.4">
      <c r="Y8796" s="182" t="s">
        <v>14258</v>
      </c>
      <c r="Z8796" s="182">
        <v>1954</v>
      </c>
      <c r="AA8796" s="182">
        <v>419.5</v>
      </c>
      <c r="AB8796" s="182">
        <v>21</v>
      </c>
      <c r="AC8796" s="182">
        <v>2</v>
      </c>
      <c r="AD8796" s="182">
        <v>419.5</v>
      </c>
      <c r="AF8796" s="182" t="s">
        <v>14245</v>
      </c>
      <c r="AG8796" s="182" t="s">
        <v>17323</v>
      </c>
      <c r="AH8796" s="182" t="s">
        <v>2993</v>
      </c>
      <c r="AI8796" s="182" t="s">
        <v>17040</v>
      </c>
    </row>
    <row r="8797" spans="25:35" x14ac:dyDescent="0.4">
      <c r="Y8797" s="182" t="s">
        <v>14259</v>
      </c>
      <c r="Z8797" s="182">
        <v>1954</v>
      </c>
      <c r="AA8797" s="182">
        <v>510.3</v>
      </c>
      <c r="AB8797" s="182">
        <v>21</v>
      </c>
      <c r="AC8797" s="182">
        <v>2</v>
      </c>
      <c r="AD8797" s="182">
        <v>510.3</v>
      </c>
      <c r="AF8797" s="182" t="s">
        <v>14247</v>
      </c>
      <c r="AG8797" s="182" t="s">
        <v>17323</v>
      </c>
      <c r="AH8797" s="182" t="s">
        <v>2993</v>
      </c>
      <c r="AI8797" s="182" t="s">
        <v>17040</v>
      </c>
    </row>
    <row r="8798" spans="25:35" x14ac:dyDescent="0.4">
      <c r="Y8798" s="182" t="s">
        <v>14260</v>
      </c>
      <c r="Z8798" s="182">
        <v>1953</v>
      </c>
      <c r="AA8798" s="182">
        <v>354.1</v>
      </c>
      <c r="AB8798" s="182">
        <v>21</v>
      </c>
      <c r="AC8798" s="182">
        <v>2</v>
      </c>
      <c r="AD8798" s="182">
        <v>354.1</v>
      </c>
      <c r="AF8798" s="182" t="s">
        <v>14249</v>
      </c>
      <c r="AG8798" s="182" t="s">
        <v>17312</v>
      </c>
      <c r="AH8798" s="182" t="s">
        <v>2993</v>
      </c>
      <c r="AI8798" s="182" t="s">
        <v>17315</v>
      </c>
    </row>
    <row r="8799" spans="25:35" x14ac:dyDescent="0.4">
      <c r="Y8799" s="182" t="s">
        <v>2491</v>
      </c>
      <c r="Z8799" s="182">
        <v>1967</v>
      </c>
      <c r="AA8799" s="182">
        <v>586.70000000000005</v>
      </c>
      <c r="AB8799" s="182">
        <v>17</v>
      </c>
      <c r="AC8799" s="182">
        <v>3</v>
      </c>
      <c r="AD8799" s="182">
        <v>586.70000000000005</v>
      </c>
      <c r="AF8799" s="182" t="s">
        <v>14250</v>
      </c>
      <c r="AG8799" s="182" t="s">
        <v>17323</v>
      </c>
      <c r="AH8799" s="182" t="s">
        <v>2993</v>
      </c>
      <c r="AI8799" s="182" t="s">
        <v>17040</v>
      </c>
    </row>
    <row r="8800" spans="25:35" x14ac:dyDescent="0.4">
      <c r="Y8800" s="182" t="s">
        <v>14262</v>
      </c>
      <c r="Z8800" s="182">
        <v>1988</v>
      </c>
      <c r="AA8800" s="182">
        <v>3813</v>
      </c>
      <c r="AB8800" s="182">
        <v>179</v>
      </c>
      <c r="AC8800" s="182">
        <v>5</v>
      </c>
      <c r="AD8800" s="182">
        <v>3813</v>
      </c>
      <c r="AF8800" s="182" t="s">
        <v>14252</v>
      </c>
      <c r="AG8800" s="182" t="s">
        <v>17312</v>
      </c>
      <c r="AH8800" s="182" t="s">
        <v>2993</v>
      </c>
      <c r="AI8800" s="182" t="s">
        <v>17040</v>
      </c>
    </row>
    <row r="8801" spans="25:35" x14ac:dyDescent="0.4">
      <c r="Y8801" s="182" t="s">
        <v>14263</v>
      </c>
      <c r="Z8801" s="182">
        <v>1931</v>
      </c>
      <c r="AA8801" s="182">
        <v>650.20000000000005</v>
      </c>
      <c r="AB8801" s="182">
        <v>31</v>
      </c>
      <c r="AC8801" s="182">
        <v>2</v>
      </c>
      <c r="AD8801" s="182">
        <v>650.20000000000005</v>
      </c>
      <c r="AF8801" s="182" t="s">
        <v>14253</v>
      </c>
      <c r="AG8801" s="182" t="s">
        <v>2993</v>
      </c>
      <c r="AH8801" s="182" t="s">
        <v>2993</v>
      </c>
      <c r="AI8801" s="182" t="s">
        <v>17315</v>
      </c>
    </row>
    <row r="8802" spans="25:35" x14ac:dyDescent="0.4">
      <c r="Y8802" s="182" t="s">
        <v>14264</v>
      </c>
      <c r="Z8802" s="182">
        <v>1948</v>
      </c>
      <c r="AA8802" s="182">
        <v>380.35</v>
      </c>
      <c r="AB8802" s="182">
        <v>16</v>
      </c>
      <c r="AC8802" s="182">
        <v>2</v>
      </c>
      <c r="AD8802" s="182">
        <v>328.8</v>
      </c>
      <c r="AF8802" s="182" t="s">
        <v>14254</v>
      </c>
      <c r="AG8802" s="182" t="s">
        <v>17312</v>
      </c>
      <c r="AH8802" s="182" t="s">
        <v>2993</v>
      </c>
      <c r="AI8802" s="182" t="s">
        <v>17040</v>
      </c>
    </row>
    <row r="8803" spans="25:35" x14ac:dyDescent="0.4">
      <c r="Y8803" s="182" t="s">
        <v>14265</v>
      </c>
      <c r="Z8803" s="182">
        <v>1988</v>
      </c>
      <c r="AA8803" s="182">
        <v>5786.1</v>
      </c>
      <c r="AB8803" s="182">
        <v>283</v>
      </c>
      <c r="AC8803" s="182">
        <v>9</v>
      </c>
      <c r="AD8803" s="182">
        <v>5786.1</v>
      </c>
      <c r="AF8803" s="182" t="s">
        <v>14255</v>
      </c>
      <c r="AG8803" s="182" t="s">
        <v>2993</v>
      </c>
      <c r="AH8803" s="182" t="s">
        <v>2993</v>
      </c>
      <c r="AI8803" s="182" t="s">
        <v>17320</v>
      </c>
    </row>
    <row r="8804" spans="25:35" x14ac:dyDescent="0.4">
      <c r="Y8804" s="182" t="s">
        <v>14267</v>
      </c>
      <c r="Z8804" s="182">
        <v>1951</v>
      </c>
      <c r="AA8804" s="182">
        <v>824.6</v>
      </c>
      <c r="AB8804" s="182">
        <v>31</v>
      </c>
      <c r="AC8804" s="182">
        <v>2</v>
      </c>
      <c r="AD8804" s="182">
        <v>816.08</v>
      </c>
      <c r="AF8804" s="182" t="s">
        <v>187</v>
      </c>
      <c r="AG8804" s="182" t="s">
        <v>17312</v>
      </c>
      <c r="AH8804" s="182" t="s">
        <v>2993</v>
      </c>
      <c r="AI8804" s="182" t="s">
        <v>17315</v>
      </c>
    </row>
    <row r="8805" spans="25:35" x14ac:dyDescent="0.4">
      <c r="Y8805" s="182" t="s">
        <v>14268</v>
      </c>
      <c r="Z8805" s="182">
        <v>1950</v>
      </c>
      <c r="AA8805" s="182">
        <v>411.15</v>
      </c>
      <c r="AB8805" s="182">
        <v>18</v>
      </c>
      <c r="AC8805" s="182">
        <v>2</v>
      </c>
      <c r="AD8805" s="182">
        <v>411.15</v>
      </c>
      <c r="AF8805" s="182" t="s">
        <v>14256</v>
      </c>
      <c r="AG8805" s="182" t="s">
        <v>17312</v>
      </c>
      <c r="AH8805" s="182" t="s">
        <v>2993</v>
      </c>
      <c r="AI8805" s="182" t="s">
        <v>17042</v>
      </c>
    </row>
    <row r="8806" spans="25:35" x14ac:dyDescent="0.4">
      <c r="Y8806" s="182" t="s">
        <v>2492</v>
      </c>
      <c r="Z8806" s="182">
        <v>1951</v>
      </c>
      <c r="AA8806" s="182">
        <v>843</v>
      </c>
      <c r="AB8806" s="182">
        <v>26</v>
      </c>
      <c r="AC8806" s="182">
        <v>2</v>
      </c>
      <c r="AD8806" s="182">
        <v>787</v>
      </c>
      <c r="AF8806" s="182" t="s">
        <v>14257</v>
      </c>
      <c r="AG8806" s="182" t="s">
        <v>17312</v>
      </c>
      <c r="AH8806" s="182" t="s">
        <v>2993</v>
      </c>
      <c r="AI8806" s="182" t="s">
        <v>17322</v>
      </c>
    </row>
    <row r="8807" spans="25:35" x14ac:dyDescent="0.4">
      <c r="Y8807" s="182" t="s">
        <v>14270</v>
      </c>
      <c r="Z8807" s="182">
        <v>1951</v>
      </c>
      <c r="AA8807" s="182">
        <v>963.26</v>
      </c>
      <c r="AB8807" s="182">
        <v>33</v>
      </c>
      <c r="AC8807" s="182">
        <v>2</v>
      </c>
      <c r="AD8807" s="182">
        <v>963.26</v>
      </c>
      <c r="AF8807" s="182" t="s">
        <v>14258</v>
      </c>
      <c r="AG8807" s="182" t="s">
        <v>17323</v>
      </c>
      <c r="AH8807" s="182" t="s">
        <v>2993</v>
      </c>
      <c r="AI8807" s="182" t="s">
        <v>17040</v>
      </c>
    </row>
    <row r="8808" spans="25:35" x14ac:dyDescent="0.4">
      <c r="Y8808" s="182" t="s">
        <v>14272</v>
      </c>
      <c r="Z8808" s="182">
        <v>1913</v>
      </c>
      <c r="AA8808" s="182">
        <v>530.54</v>
      </c>
      <c r="AB8808" s="182">
        <v>31</v>
      </c>
      <c r="AC8808" s="182">
        <v>2</v>
      </c>
      <c r="AD8808" s="182">
        <v>530.54</v>
      </c>
      <c r="AF8808" s="182" t="s">
        <v>14259</v>
      </c>
      <c r="AG8808" s="182" t="s">
        <v>17323</v>
      </c>
      <c r="AH8808" s="182" t="s">
        <v>2993</v>
      </c>
      <c r="AI8808" s="182" t="s">
        <v>17040</v>
      </c>
    </row>
    <row r="8809" spans="25:35" x14ac:dyDescent="0.4">
      <c r="Y8809" s="182" t="s">
        <v>14273</v>
      </c>
      <c r="Z8809" s="182">
        <v>1961</v>
      </c>
      <c r="AA8809" s="182">
        <v>1305.5</v>
      </c>
      <c r="AB8809" s="182">
        <v>43</v>
      </c>
      <c r="AC8809" s="182">
        <v>4</v>
      </c>
      <c r="AD8809" s="182">
        <v>1305.5</v>
      </c>
      <c r="AF8809" s="182" t="s">
        <v>14260</v>
      </c>
      <c r="AG8809" s="182" t="s">
        <v>17323</v>
      </c>
      <c r="AH8809" s="182" t="s">
        <v>2993</v>
      </c>
      <c r="AI8809" s="182" t="s">
        <v>17040</v>
      </c>
    </row>
    <row r="8810" spans="25:35" x14ac:dyDescent="0.4">
      <c r="Y8810" s="182" t="s">
        <v>14274</v>
      </c>
      <c r="Z8810" s="182">
        <v>1913</v>
      </c>
      <c r="AA8810" s="182">
        <v>310</v>
      </c>
      <c r="AB8810" s="182">
        <v>21</v>
      </c>
      <c r="AC8810" s="182">
        <v>2</v>
      </c>
      <c r="AD8810" s="182">
        <v>307</v>
      </c>
      <c r="AF8810" s="182" t="s">
        <v>2491</v>
      </c>
      <c r="AG8810" s="182" t="s">
        <v>17312</v>
      </c>
      <c r="AH8810" s="182" t="s">
        <v>2993</v>
      </c>
      <c r="AI8810" s="182" t="s">
        <v>17040</v>
      </c>
    </row>
    <row r="8811" spans="25:35" x14ac:dyDescent="0.4">
      <c r="Y8811" s="182" t="s">
        <v>14275</v>
      </c>
      <c r="Z8811" s="182">
        <v>1955</v>
      </c>
      <c r="AA8811" s="182">
        <v>3633.5</v>
      </c>
      <c r="AB8811" s="182">
        <v>50</v>
      </c>
      <c r="AC8811" s="182">
        <v>3</v>
      </c>
      <c r="AD8811" s="182">
        <v>2010.3</v>
      </c>
      <c r="AF8811" s="182" t="s">
        <v>14262</v>
      </c>
      <c r="AG8811" s="182" t="s">
        <v>17312</v>
      </c>
      <c r="AH8811" s="182" t="s">
        <v>2993</v>
      </c>
      <c r="AI8811" s="182" t="s">
        <v>17320</v>
      </c>
    </row>
    <row r="8812" spans="25:35" x14ac:dyDescent="0.4">
      <c r="Y8812" s="182" t="s">
        <v>2493</v>
      </c>
      <c r="Z8812" s="182">
        <v>1954</v>
      </c>
      <c r="AA8812" s="182">
        <v>397.4</v>
      </c>
      <c r="AB8812" s="182">
        <v>18</v>
      </c>
      <c r="AC8812" s="182">
        <v>2</v>
      </c>
      <c r="AD8812" s="182">
        <v>397.4</v>
      </c>
      <c r="AF8812" s="182" t="s">
        <v>14263</v>
      </c>
      <c r="AG8812" s="182" t="s">
        <v>17312</v>
      </c>
      <c r="AH8812" s="182" t="s">
        <v>2993</v>
      </c>
      <c r="AI8812" s="182" t="s">
        <v>17322</v>
      </c>
    </row>
    <row r="8813" spans="25:35" x14ac:dyDescent="0.4">
      <c r="Y8813" s="182" t="s">
        <v>14278</v>
      </c>
      <c r="Z8813" s="182">
        <v>2013</v>
      </c>
      <c r="AA8813" s="182">
        <v>1835.7</v>
      </c>
      <c r="AB8813" s="182">
        <v>41</v>
      </c>
      <c r="AC8813" s="182">
        <v>3</v>
      </c>
      <c r="AD8813" s="182">
        <v>1455.6</v>
      </c>
      <c r="AF8813" s="182" t="s">
        <v>14264</v>
      </c>
      <c r="AG8813" s="182" t="s">
        <v>17312</v>
      </c>
      <c r="AH8813" s="182" t="s">
        <v>2993</v>
      </c>
      <c r="AI8813" s="182" t="s">
        <v>17040</v>
      </c>
    </row>
    <row r="8814" spans="25:35" x14ac:dyDescent="0.4">
      <c r="Y8814" s="182" t="s">
        <v>14277</v>
      </c>
      <c r="Z8814" s="182">
        <v>2013</v>
      </c>
      <c r="AA8814" s="182">
        <v>1738.1</v>
      </c>
      <c r="AB8814" s="182">
        <v>40</v>
      </c>
      <c r="AC8814" s="182">
        <v>3</v>
      </c>
      <c r="AD8814" s="182">
        <v>1596.9</v>
      </c>
      <c r="AF8814" s="182" t="s">
        <v>14265</v>
      </c>
      <c r="AG8814" s="182" t="s">
        <v>17319</v>
      </c>
      <c r="AH8814" s="182" t="s">
        <v>2993</v>
      </c>
      <c r="AI8814" s="182" t="s">
        <v>17322</v>
      </c>
    </row>
    <row r="8815" spans="25:35" x14ac:dyDescent="0.4">
      <c r="Y8815" s="182" t="s">
        <v>2494</v>
      </c>
      <c r="Z8815" s="182">
        <v>1946</v>
      </c>
      <c r="AA8815" s="182">
        <v>1075.8</v>
      </c>
      <c r="AB8815" s="182">
        <v>66</v>
      </c>
      <c r="AC8815" s="182">
        <v>2</v>
      </c>
      <c r="AD8815" s="182">
        <v>1075.8</v>
      </c>
      <c r="AF8815" s="182" t="s">
        <v>14267</v>
      </c>
      <c r="AG8815" s="182" t="s">
        <v>17312</v>
      </c>
      <c r="AH8815" s="182" t="s">
        <v>2993</v>
      </c>
      <c r="AI8815" s="182" t="s">
        <v>17042</v>
      </c>
    </row>
    <row r="8816" spans="25:35" x14ac:dyDescent="0.4">
      <c r="Y8816" s="182" t="s">
        <v>14279</v>
      </c>
      <c r="Z8816" s="182">
        <v>1959</v>
      </c>
      <c r="AA8816" s="182">
        <v>299.5</v>
      </c>
      <c r="AB8816" s="182">
        <v>13</v>
      </c>
      <c r="AC8816" s="182">
        <v>2</v>
      </c>
      <c r="AD8816" s="182">
        <v>299.5</v>
      </c>
      <c r="AF8816" s="182" t="s">
        <v>14268</v>
      </c>
      <c r="AG8816" s="182" t="s">
        <v>17312</v>
      </c>
      <c r="AH8816" s="182" t="s">
        <v>2993</v>
      </c>
      <c r="AI8816" s="182" t="s">
        <v>17040</v>
      </c>
    </row>
    <row r="8817" spans="25:35" x14ac:dyDescent="0.4">
      <c r="Y8817" s="182" t="s">
        <v>14281</v>
      </c>
      <c r="Z8817" s="182">
        <v>1963</v>
      </c>
      <c r="AA8817" s="182">
        <v>565.29999999999995</v>
      </c>
      <c r="AB8817" s="182">
        <v>27</v>
      </c>
      <c r="AC8817" s="182">
        <v>2</v>
      </c>
      <c r="AD8817" s="182">
        <v>516.5</v>
      </c>
      <c r="AF8817" s="182" t="s">
        <v>2492</v>
      </c>
      <c r="AG8817" s="182" t="s">
        <v>17323</v>
      </c>
      <c r="AH8817" s="182" t="s">
        <v>2993</v>
      </c>
      <c r="AI8817" s="182" t="s">
        <v>17042</v>
      </c>
    </row>
    <row r="8818" spans="25:35" x14ac:dyDescent="0.4">
      <c r="Y8818" s="182" t="s">
        <v>14283</v>
      </c>
      <c r="Z8818" s="182">
        <v>1961</v>
      </c>
      <c r="AA8818" s="182">
        <v>192</v>
      </c>
      <c r="AB8818" s="182">
        <v>17</v>
      </c>
      <c r="AC8818" s="182">
        <v>2</v>
      </c>
      <c r="AD8818" s="182">
        <v>192</v>
      </c>
      <c r="AF8818" s="182" t="s">
        <v>14270</v>
      </c>
      <c r="AG8818" s="182" t="s">
        <v>17312</v>
      </c>
      <c r="AH8818" s="182" t="s">
        <v>2993</v>
      </c>
      <c r="AI8818" s="182" t="s">
        <v>17322</v>
      </c>
    </row>
    <row r="8819" spans="25:35" x14ac:dyDescent="0.4">
      <c r="Y8819" s="182" t="s">
        <v>14284</v>
      </c>
      <c r="Z8819" s="182">
        <v>1961</v>
      </c>
      <c r="AA8819" s="182">
        <v>905.7</v>
      </c>
      <c r="AB8819" s="182">
        <v>36</v>
      </c>
      <c r="AC8819" s="182">
        <v>2</v>
      </c>
      <c r="AD8819" s="182">
        <v>905.7</v>
      </c>
      <c r="AF8819" s="182" t="s">
        <v>14272</v>
      </c>
      <c r="AG8819" s="182" t="s">
        <v>17312</v>
      </c>
      <c r="AH8819" s="182" t="s">
        <v>2993</v>
      </c>
      <c r="AI8819" s="182" t="s">
        <v>17040</v>
      </c>
    </row>
    <row r="8820" spans="25:35" x14ac:dyDescent="0.4">
      <c r="Y8820" s="182" t="s">
        <v>14286</v>
      </c>
      <c r="Z8820" s="182">
        <v>1981</v>
      </c>
      <c r="AA8820" s="182">
        <v>6496</v>
      </c>
      <c r="AB8820" s="182">
        <v>241</v>
      </c>
      <c r="AC8820" s="182">
        <v>9</v>
      </c>
      <c r="AD8820" s="182">
        <v>5843.5</v>
      </c>
      <c r="AF8820" s="182" t="s">
        <v>14273</v>
      </c>
      <c r="AG8820" s="182" t="s">
        <v>17312</v>
      </c>
      <c r="AH8820" s="182" t="s">
        <v>2993</v>
      </c>
      <c r="AI8820" s="182" t="s">
        <v>17042</v>
      </c>
    </row>
    <row r="8821" spans="25:35" x14ac:dyDescent="0.4">
      <c r="Y8821" s="182" t="s">
        <v>14287</v>
      </c>
      <c r="Z8821" s="182">
        <v>1985</v>
      </c>
      <c r="AA8821" s="182">
        <v>6507.7</v>
      </c>
      <c r="AB8821" s="182">
        <v>275</v>
      </c>
      <c r="AC8821" s="182">
        <v>9</v>
      </c>
      <c r="AD8821" s="182">
        <v>5822.7</v>
      </c>
      <c r="AF8821" s="182" t="s">
        <v>14274</v>
      </c>
      <c r="AG8821" s="182" t="s">
        <v>17312</v>
      </c>
      <c r="AH8821" s="182" t="s">
        <v>2993</v>
      </c>
      <c r="AI8821" s="182" t="s">
        <v>17042</v>
      </c>
    </row>
    <row r="8822" spans="25:35" x14ac:dyDescent="0.4">
      <c r="Y8822" s="182" t="s">
        <v>14289</v>
      </c>
      <c r="Z8822" s="182">
        <v>1984</v>
      </c>
      <c r="AA8822" s="182">
        <v>6372.6</v>
      </c>
      <c r="AB8822" s="182">
        <v>282</v>
      </c>
      <c r="AC8822" s="182">
        <v>9</v>
      </c>
      <c r="AD8822" s="182">
        <v>6372.6</v>
      </c>
      <c r="AF8822" s="182" t="s">
        <v>14275</v>
      </c>
      <c r="AG8822" s="182" t="s">
        <v>17312</v>
      </c>
      <c r="AH8822" s="182" t="s">
        <v>2993</v>
      </c>
      <c r="AI8822" s="182" t="s">
        <v>17322</v>
      </c>
    </row>
    <row r="8823" spans="25:35" x14ac:dyDescent="0.4">
      <c r="Y8823" s="182" t="s">
        <v>2495</v>
      </c>
      <c r="Z8823" s="182">
        <v>1932</v>
      </c>
      <c r="AA8823" s="182">
        <v>859.8</v>
      </c>
      <c r="AB8823" s="182">
        <v>55</v>
      </c>
      <c r="AC8823" s="182">
        <v>2</v>
      </c>
      <c r="AD8823" s="182">
        <v>859.8</v>
      </c>
      <c r="AF8823" s="182" t="s">
        <v>2493</v>
      </c>
      <c r="AG8823" s="182" t="s">
        <v>17312</v>
      </c>
      <c r="AH8823" s="182" t="s">
        <v>2993</v>
      </c>
      <c r="AI8823" s="182" t="s">
        <v>17042</v>
      </c>
    </row>
    <row r="8824" spans="25:35" x14ac:dyDescent="0.4">
      <c r="Y8824" s="182" t="s">
        <v>14291</v>
      </c>
      <c r="Z8824" s="182">
        <v>1985</v>
      </c>
      <c r="AA8824" s="182">
        <v>4339.8</v>
      </c>
      <c r="AB8824" s="182">
        <v>143</v>
      </c>
      <c r="AC8824" s="182">
        <v>5</v>
      </c>
      <c r="AD8824" s="182">
        <v>3912.28</v>
      </c>
      <c r="AF8824" s="182" t="s">
        <v>14277</v>
      </c>
      <c r="AG8824" s="182" t="s">
        <v>2993</v>
      </c>
      <c r="AH8824" s="182" t="s">
        <v>2993</v>
      </c>
      <c r="AI8824" s="182" t="s">
        <v>17040</v>
      </c>
    </row>
    <row r="8825" spans="25:35" x14ac:dyDescent="0.4">
      <c r="Y8825" s="182" t="s">
        <v>17288</v>
      </c>
      <c r="Z8825" s="182">
        <v>1939</v>
      </c>
      <c r="AA8825" s="182">
        <v>1310.1600000000001</v>
      </c>
      <c r="AB8825" s="182">
        <v>85</v>
      </c>
      <c r="AC8825" s="182">
        <v>2</v>
      </c>
      <c r="AD8825" s="182">
        <v>1310.1600000000001</v>
      </c>
      <c r="AF8825" s="182" t="s">
        <v>14278</v>
      </c>
      <c r="AG8825" s="182" t="s">
        <v>17398</v>
      </c>
      <c r="AH8825" s="182" t="s">
        <v>2993</v>
      </c>
      <c r="AI8825" s="182" t="s">
        <v>17040</v>
      </c>
    </row>
    <row r="8826" spans="25:35" x14ac:dyDescent="0.4">
      <c r="Y8826" s="182" t="s">
        <v>14292</v>
      </c>
      <c r="Z8826" s="182">
        <v>1977</v>
      </c>
      <c r="AA8826" s="182">
        <v>2576</v>
      </c>
      <c r="AB8826" s="182">
        <v>119</v>
      </c>
      <c r="AC8826" s="182">
        <v>9</v>
      </c>
      <c r="AD8826" s="182">
        <v>2271.29</v>
      </c>
      <c r="AF8826" s="182" t="s">
        <v>2494</v>
      </c>
      <c r="AG8826" s="182" t="s">
        <v>17327</v>
      </c>
      <c r="AH8826" s="182" t="s">
        <v>2993</v>
      </c>
      <c r="AI8826" s="182" t="s">
        <v>17322</v>
      </c>
    </row>
    <row r="8827" spans="25:35" x14ac:dyDescent="0.4">
      <c r="Y8827" s="182" t="s">
        <v>14293</v>
      </c>
      <c r="Z8827" s="182">
        <v>1975</v>
      </c>
      <c r="AA8827" s="182">
        <v>2877.88</v>
      </c>
      <c r="AB8827" s="182">
        <v>95</v>
      </c>
      <c r="AC8827" s="182">
        <v>9</v>
      </c>
      <c r="AD8827" s="182">
        <v>1893.2</v>
      </c>
      <c r="AF8827" s="182" t="s">
        <v>14279</v>
      </c>
      <c r="AG8827" s="182" t="s">
        <v>17323</v>
      </c>
      <c r="AH8827" s="182" t="s">
        <v>2993</v>
      </c>
      <c r="AI8827" s="182" t="s">
        <v>17040</v>
      </c>
    </row>
    <row r="8828" spans="25:35" x14ac:dyDescent="0.4">
      <c r="Y8828" s="182" t="s">
        <v>14294</v>
      </c>
      <c r="Z8828" s="182">
        <v>1968</v>
      </c>
      <c r="AA8828" s="182">
        <v>6972.26</v>
      </c>
      <c r="AB8828" s="182">
        <v>190</v>
      </c>
      <c r="AC8828" s="182">
        <v>5</v>
      </c>
      <c r="AD8828" s="182">
        <v>4567.2</v>
      </c>
      <c r="AF8828" s="182" t="s">
        <v>14281</v>
      </c>
      <c r="AG8828" s="182" t="s">
        <v>17312</v>
      </c>
      <c r="AH8828" s="182" t="s">
        <v>2993</v>
      </c>
      <c r="AI8828" s="182" t="s">
        <v>17042</v>
      </c>
    </row>
    <row r="8829" spans="25:35" x14ac:dyDescent="0.4">
      <c r="Y8829" s="182" t="s">
        <v>14298</v>
      </c>
      <c r="Z8829" s="182">
        <v>1973</v>
      </c>
      <c r="AA8829" s="182">
        <v>6596.8</v>
      </c>
      <c r="AB8829" s="182">
        <v>275</v>
      </c>
      <c r="AC8829" s="182">
        <v>5</v>
      </c>
      <c r="AD8829" s="182">
        <v>6075</v>
      </c>
      <c r="AF8829" s="182" t="s">
        <v>14283</v>
      </c>
      <c r="AG8829" s="182" t="s">
        <v>17312</v>
      </c>
      <c r="AH8829" s="182" t="s">
        <v>2993</v>
      </c>
      <c r="AI8829" s="182" t="s">
        <v>17040</v>
      </c>
    </row>
    <row r="8830" spans="25:35" x14ac:dyDescent="0.4">
      <c r="Y8830" s="182" t="s">
        <v>14299</v>
      </c>
      <c r="Z8830" s="182">
        <v>2015</v>
      </c>
      <c r="AA8830" s="182">
        <v>6027.6</v>
      </c>
      <c r="AB8830" s="182">
        <v>80</v>
      </c>
      <c r="AC8830" s="182">
        <v>3</v>
      </c>
      <c r="AD8830" s="182">
        <v>2621</v>
      </c>
      <c r="AF8830" s="182" t="s">
        <v>14284</v>
      </c>
      <c r="AG8830" s="182" t="s">
        <v>17312</v>
      </c>
      <c r="AH8830" s="182" t="s">
        <v>2993</v>
      </c>
      <c r="AI8830" s="182" t="s">
        <v>17040</v>
      </c>
    </row>
    <row r="8831" spans="25:35" x14ac:dyDescent="0.4">
      <c r="Y8831" s="182" t="s">
        <v>14300</v>
      </c>
      <c r="Z8831" s="182">
        <v>2014</v>
      </c>
      <c r="AA8831" s="182">
        <v>3938.9</v>
      </c>
      <c r="AB8831" s="182">
        <v>102</v>
      </c>
      <c r="AC8831" s="182">
        <v>3</v>
      </c>
      <c r="AD8831" s="182">
        <v>3938.9</v>
      </c>
      <c r="AF8831" s="182" t="s">
        <v>14286</v>
      </c>
      <c r="AG8831" s="182" t="s">
        <v>17319</v>
      </c>
      <c r="AH8831" s="182" t="s">
        <v>2993</v>
      </c>
      <c r="AI8831" s="182" t="s">
        <v>17322</v>
      </c>
    </row>
    <row r="8832" spans="25:35" x14ac:dyDescent="0.4">
      <c r="Y8832" s="182" t="s">
        <v>14301</v>
      </c>
      <c r="Z8832" s="182">
        <v>1974</v>
      </c>
      <c r="AA8832" s="182">
        <v>4622.5</v>
      </c>
      <c r="AB8832" s="182">
        <v>187</v>
      </c>
      <c r="AC8832" s="182">
        <v>9</v>
      </c>
      <c r="AD8832" s="182">
        <v>4017.7</v>
      </c>
      <c r="AF8832" s="182" t="s">
        <v>14287</v>
      </c>
      <c r="AG8832" s="182" t="s">
        <v>17319</v>
      </c>
      <c r="AH8832" s="182" t="s">
        <v>2993</v>
      </c>
      <c r="AI8832" s="182" t="s">
        <v>17322</v>
      </c>
    </row>
    <row r="8833" spans="25:35" x14ac:dyDescent="0.4">
      <c r="Y8833" s="182" t="s">
        <v>14302</v>
      </c>
      <c r="Z8833" s="182">
        <v>2014</v>
      </c>
      <c r="AA8833" s="182">
        <v>2380.8000000000002</v>
      </c>
      <c r="AB8833" s="182">
        <v>48</v>
      </c>
      <c r="AC8833" s="182">
        <v>3</v>
      </c>
      <c r="AD8833" s="182">
        <v>2380.8000000000002</v>
      </c>
      <c r="AF8833" s="182" t="s">
        <v>14289</v>
      </c>
      <c r="AG8833" s="182" t="s">
        <v>17319</v>
      </c>
      <c r="AH8833" s="182" t="s">
        <v>2993</v>
      </c>
      <c r="AI8833" s="182" t="s">
        <v>17322</v>
      </c>
    </row>
    <row r="8834" spans="25:35" x14ac:dyDescent="0.4">
      <c r="Y8834" s="182" t="s">
        <v>14303</v>
      </c>
      <c r="Z8834" s="182">
        <v>1976</v>
      </c>
      <c r="AA8834" s="182">
        <v>5951.6</v>
      </c>
      <c r="AB8834" s="182">
        <v>200</v>
      </c>
      <c r="AC8834" s="182">
        <v>5</v>
      </c>
      <c r="AD8834" s="182">
        <v>4545.1000000000004</v>
      </c>
      <c r="AF8834" s="182" t="s">
        <v>2495</v>
      </c>
      <c r="AG8834" s="182" t="s">
        <v>17327</v>
      </c>
      <c r="AH8834" s="182" t="s">
        <v>2993</v>
      </c>
      <c r="AI8834" s="182" t="s">
        <v>17322</v>
      </c>
    </row>
    <row r="8835" spans="25:35" x14ac:dyDescent="0.4">
      <c r="Y8835" s="182" t="s">
        <v>14304</v>
      </c>
      <c r="Z8835" s="182">
        <v>2014</v>
      </c>
      <c r="AA8835" s="182">
        <v>5342.9</v>
      </c>
      <c r="AB8835" s="182">
        <v>102</v>
      </c>
      <c r="AC8835" s="182">
        <v>3</v>
      </c>
      <c r="AD8835" s="182">
        <v>4719.3900000000003</v>
      </c>
      <c r="AF8835" s="182" t="s">
        <v>14291</v>
      </c>
      <c r="AG8835" s="182" t="s">
        <v>17319</v>
      </c>
      <c r="AH8835" s="182" t="s">
        <v>2993</v>
      </c>
      <c r="AI8835" s="182" t="s">
        <v>17331</v>
      </c>
    </row>
    <row r="8836" spans="25:35" x14ac:dyDescent="0.4">
      <c r="Y8836" s="182" t="s">
        <v>2496</v>
      </c>
      <c r="Z8836" s="182">
        <v>1981</v>
      </c>
      <c r="AA8836" s="182">
        <v>3701.4</v>
      </c>
      <c r="AB8836" s="182">
        <v>144</v>
      </c>
      <c r="AC8836" s="182">
        <v>5</v>
      </c>
      <c r="AD8836" s="182">
        <v>3420.6</v>
      </c>
      <c r="AF8836" s="182" t="s">
        <v>14292</v>
      </c>
      <c r="AG8836" s="182" t="s">
        <v>17312</v>
      </c>
      <c r="AH8836" s="182" t="s">
        <v>2993</v>
      </c>
      <c r="AI8836" s="182" t="s">
        <v>17040</v>
      </c>
    </row>
    <row r="8837" spans="25:35" x14ac:dyDescent="0.4">
      <c r="Y8837" s="182" t="s">
        <v>14306</v>
      </c>
      <c r="Z8837" s="182">
        <v>1998</v>
      </c>
      <c r="AA8837" s="182">
        <v>7692</v>
      </c>
      <c r="AB8837" s="182">
        <v>215</v>
      </c>
      <c r="AC8837" s="182">
        <v>9</v>
      </c>
      <c r="AD8837" s="182">
        <v>5810.3</v>
      </c>
      <c r="AF8837" s="182" t="s">
        <v>14293</v>
      </c>
      <c r="AG8837" s="182" t="s">
        <v>17312</v>
      </c>
      <c r="AH8837" s="182" t="s">
        <v>2993</v>
      </c>
      <c r="AI8837" s="182" t="s">
        <v>17040</v>
      </c>
    </row>
    <row r="8838" spans="25:35" x14ac:dyDescent="0.4">
      <c r="Y8838" s="182" t="s">
        <v>14311</v>
      </c>
      <c r="Z8838" s="182">
        <v>1988</v>
      </c>
      <c r="AA8838" s="182">
        <v>6414.81</v>
      </c>
      <c r="AB8838" s="182">
        <v>232</v>
      </c>
      <c r="AC8838" s="182">
        <v>5</v>
      </c>
      <c r="AD8838" s="182">
        <v>5787.51</v>
      </c>
      <c r="AF8838" s="182" t="s">
        <v>14294</v>
      </c>
      <c r="AG8838" s="182" t="s">
        <v>17312</v>
      </c>
      <c r="AH8838" s="182" t="s">
        <v>2993</v>
      </c>
      <c r="AI8838" s="182" t="s">
        <v>17320</v>
      </c>
    </row>
    <row r="8839" spans="25:35" x14ac:dyDescent="0.4">
      <c r="Y8839" s="182" t="s">
        <v>189</v>
      </c>
      <c r="Z8839" s="182">
        <v>1998</v>
      </c>
      <c r="AA8839" s="182">
        <v>10754.2</v>
      </c>
      <c r="AB8839" s="182">
        <v>468</v>
      </c>
      <c r="AC8839" s="182">
        <v>9</v>
      </c>
      <c r="AD8839" s="182">
        <v>9642.2000000000007</v>
      </c>
      <c r="AF8839" s="182" t="s">
        <v>14295</v>
      </c>
      <c r="AG8839" s="182" t="s">
        <v>17312</v>
      </c>
      <c r="AH8839" s="182" t="s">
        <v>2993</v>
      </c>
      <c r="AI8839" s="182" t="s">
        <v>17035</v>
      </c>
    </row>
    <row r="8840" spans="25:35" x14ac:dyDescent="0.4">
      <c r="Y8840" s="182" t="s">
        <v>14312</v>
      </c>
      <c r="Z8840" s="182">
        <v>1971</v>
      </c>
      <c r="AA8840" s="182">
        <v>5269.9</v>
      </c>
      <c r="AB8840" s="182">
        <v>216</v>
      </c>
      <c r="AC8840" s="182">
        <v>5</v>
      </c>
      <c r="AD8840" s="182">
        <v>5269.77</v>
      </c>
      <c r="AF8840" s="182" t="s">
        <v>14297</v>
      </c>
      <c r="AG8840" s="182" t="s">
        <v>17312</v>
      </c>
      <c r="AH8840" s="182" t="s">
        <v>2993</v>
      </c>
      <c r="AI8840" s="182" t="s">
        <v>17035</v>
      </c>
    </row>
    <row r="8841" spans="25:35" x14ac:dyDescent="0.4">
      <c r="Y8841" s="182" t="s">
        <v>14313</v>
      </c>
      <c r="Z8841" s="182">
        <v>1972</v>
      </c>
      <c r="AA8841" s="182">
        <v>6552.34</v>
      </c>
      <c r="AB8841" s="182">
        <v>307</v>
      </c>
      <c r="AC8841" s="182">
        <v>5</v>
      </c>
      <c r="AD8841" s="182">
        <v>6019.6</v>
      </c>
      <c r="AF8841" s="182" t="s">
        <v>14298</v>
      </c>
      <c r="AG8841" s="182" t="s">
        <v>17312</v>
      </c>
      <c r="AH8841" s="182" t="s">
        <v>2993</v>
      </c>
      <c r="AI8841" s="182" t="s">
        <v>17314</v>
      </c>
    </row>
    <row r="8842" spans="25:35" x14ac:dyDescent="0.4">
      <c r="Y8842" s="182" t="s">
        <v>14314</v>
      </c>
      <c r="Z8842" s="182">
        <v>1973</v>
      </c>
      <c r="AA8842" s="182">
        <v>3627.1</v>
      </c>
      <c r="AB8842" s="182">
        <v>181</v>
      </c>
      <c r="AC8842" s="182">
        <v>5</v>
      </c>
      <c r="AD8842" s="182">
        <v>3357</v>
      </c>
      <c r="AF8842" s="182" t="s">
        <v>14299</v>
      </c>
      <c r="AG8842" s="182" t="s">
        <v>2993</v>
      </c>
      <c r="AH8842" s="182" t="s">
        <v>2993</v>
      </c>
      <c r="AI8842" s="182" t="s">
        <v>17322</v>
      </c>
    </row>
    <row r="8843" spans="25:35" x14ac:dyDescent="0.4">
      <c r="Y8843" s="182" t="s">
        <v>14315</v>
      </c>
      <c r="Z8843" s="182">
        <v>1936</v>
      </c>
      <c r="AA8843" s="182">
        <v>288.60000000000002</v>
      </c>
      <c r="AB8843" s="182">
        <v>11</v>
      </c>
      <c r="AC8843" s="182">
        <v>2</v>
      </c>
      <c r="AD8843" s="182">
        <v>288.60000000000002</v>
      </c>
      <c r="AF8843" s="182" t="s">
        <v>14300</v>
      </c>
      <c r="AG8843" s="182" t="s">
        <v>2993</v>
      </c>
      <c r="AH8843" s="182" t="s">
        <v>2993</v>
      </c>
      <c r="AI8843" s="182" t="s">
        <v>17322</v>
      </c>
    </row>
    <row r="8844" spans="25:35" x14ac:dyDescent="0.4">
      <c r="Y8844" s="182" t="s">
        <v>14317</v>
      </c>
      <c r="Z8844" s="182">
        <v>1966</v>
      </c>
      <c r="AA8844" s="182">
        <v>667.6</v>
      </c>
      <c r="AB8844" s="182">
        <v>39</v>
      </c>
      <c r="AC8844" s="182">
        <v>2</v>
      </c>
      <c r="AD8844" s="182">
        <v>667.6</v>
      </c>
      <c r="AF8844" s="182" t="s">
        <v>14301</v>
      </c>
      <c r="AG8844" s="182" t="s">
        <v>17312</v>
      </c>
      <c r="AH8844" s="182" t="s">
        <v>2993</v>
      </c>
      <c r="AI8844" s="182" t="s">
        <v>17042</v>
      </c>
    </row>
    <row r="8845" spans="25:35" x14ac:dyDescent="0.4">
      <c r="Y8845" s="182" t="s">
        <v>14319</v>
      </c>
      <c r="Z8845" s="182">
        <v>1952</v>
      </c>
      <c r="AA8845" s="182">
        <v>296.7</v>
      </c>
      <c r="AB8845" s="182">
        <v>8</v>
      </c>
      <c r="AC8845" s="182">
        <v>2</v>
      </c>
      <c r="AD8845" s="182">
        <v>275.89999999999998</v>
      </c>
      <c r="AF8845" s="182" t="s">
        <v>14302</v>
      </c>
      <c r="AG8845" s="182" t="s">
        <v>2993</v>
      </c>
      <c r="AH8845" s="182" t="s">
        <v>2993</v>
      </c>
      <c r="AI8845" s="182" t="s">
        <v>17042</v>
      </c>
    </row>
    <row r="8846" spans="25:35" x14ac:dyDescent="0.4">
      <c r="Y8846" s="182" t="s">
        <v>14321</v>
      </c>
      <c r="Z8846" s="182">
        <v>1962</v>
      </c>
      <c r="AA8846" s="182">
        <v>614.4</v>
      </c>
      <c r="AB8846" s="182">
        <v>33</v>
      </c>
      <c r="AC8846" s="182">
        <v>2</v>
      </c>
      <c r="AD8846" s="182">
        <v>614.4</v>
      </c>
      <c r="AF8846" s="182" t="s">
        <v>14303</v>
      </c>
      <c r="AG8846" s="182" t="s">
        <v>2993</v>
      </c>
      <c r="AH8846" s="182" t="s">
        <v>2993</v>
      </c>
      <c r="AI8846" s="182" t="s">
        <v>2993</v>
      </c>
    </row>
    <row r="8847" spans="25:35" x14ac:dyDescent="0.4">
      <c r="Y8847" s="182" t="s">
        <v>14323</v>
      </c>
      <c r="Z8847" s="182">
        <v>1985</v>
      </c>
      <c r="AA8847" s="182">
        <v>5048.75</v>
      </c>
      <c r="AB8847" s="182">
        <v>176</v>
      </c>
      <c r="AC8847" s="182">
        <v>5</v>
      </c>
      <c r="AD8847" s="182">
        <v>3769.05</v>
      </c>
      <c r="AF8847" s="182" t="s">
        <v>14304</v>
      </c>
      <c r="AG8847" s="182" t="s">
        <v>2993</v>
      </c>
      <c r="AH8847" s="182" t="s">
        <v>2993</v>
      </c>
      <c r="AI8847" s="182" t="s">
        <v>17322</v>
      </c>
    </row>
    <row r="8848" spans="25:35" x14ac:dyDescent="0.4">
      <c r="Y8848" s="182" t="s">
        <v>2497</v>
      </c>
      <c r="Z8848" s="182">
        <v>1963</v>
      </c>
      <c r="AA8848" s="182">
        <v>569.79999999999995</v>
      </c>
      <c r="AB8848" s="182">
        <v>35</v>
      </c>
      <c r="AC8848" s="182">
        <v>2</v>
      </c>
      <c r="AD8848" s="182">
        <v>569.79999999999995</v>
      </c>
      <c r="AF8848" s="182" t="s">
        <v>2496</v>
      </c>
      <c r="AG8848" s="182" t="s">
        <v>17312</v>
      </c>
      <c r="AH8848" s="182" t="s">
        <v>2993</v>
      </c>
      <c r="AI8848" s="182" t="s">
        <v>17315</v>
      </c>
    </row>
    <row r="8849" spans="25:35" x14ac:dyDescent="0.4">
      <c r="Y8849" s="182" t="s">
        <v>2498</v>
      </c>
      <c r="Z8849" s="182">
        <v>1963</v>
      </c>
      <c r="AA8849" s="182">
        <v>574.20000000000005</v>
      </c>
      <c r="AB8849" s="182">
        <v>42</v>
      </c>
      <c r="AC8849" s="182">
        <v>2</v>
      </c>
      <c r="AD8849" s="182">
        <v>533</v>
      </c>
      <c r="AF8849" s="182" t="s">
        <v>14306</v>
      </c>
      <c r="AG8849" s="182" t="s">
        <v>17319</v>
      </c>
      <c r="AH8849" s="182" t="s">
        <v>2993</v>
      </c>
      <c r="AI8849" s="182" t="s">
        <v>17322</v>
      </c>
    </row>
    <row r="8850" spans="25:35" x14ac:dyDescent="0.4">
      <c r="Y8850" s="182" t="s">
        <v>14327</v>
      </c>
      <c r="Z8850" s="182">
        <v>1974</v>
      </c>
      <c r="AA8850" s="182">
        <v>1024.2</v>
      </c>
      <c r="AB8850" s="182">
        <v>47</v>
      </c>
      <c r="AC8850" s="182">
        <v>3</v>
      </c>
      <c r="AD8850" s="182">
        <v>1024</v>
      </c>
      <c r="AF8850" s="182" t="s">
        <v>14308</v>
      </c>
      <c r="AG8850" s="182" t="s">
        <v>2993</v>
      </c>
      <c r="AH8850" s="182" t="s">
        <v>2993</v>
      </c>
      <c r="AI8850" s="182" t="s">
        <v>17042</v>
      </c>
    </row>
    <row r="8851" spans="25:35" x14ac:dyDescent="0.4">
      <c r="Y8851" s="182" t="s">
        <v>14328</v>
      </c>
      <c r="Z8851" s="182">
        <v>1981</v>
      </c>
      <c r="AA8851" s="182">
        <v>4596</v>
      </c>
      <c r="AB8851" s="182">
        <v>210</v>
      </c>
      <c r="AC8851" s="182">
        <v>9</v>
      </c>
      <c r="AD8851" s="182">
        <v>4596</v>
      </c>
      <c r="AF8851" s="182" t="s">
        <v>14309</v>
      </c>
      <c r="AG8851" s="182" t="s">
        <v>2993</v>
      </c>
      <c r="AH8851" s="182" t="s">
        <v>2993</v>
      </c>
      <c r="AI8851" s="182" t="s">
        <v>17315</v>
      </c>
    </row>
    <row r="8852" spans="25:35" x14ac:dyDescent="0.4">
      <c r="Y8852" s="182" t="s">
        <v>14329</v>
      </c>
      <c r="Z8852" s="182">
        <v>1978</v>
      </c>
      <c r="AA8852" s="182">
        <v>5164</v>
      </c>
      <c r="AB8852" s="182">
        <v>254</v>
      </c>
      <c r="AC8852" s="182">
        <v>9</v>
      </c>
      <c r="AD8852" s="182">
        <v>5164</v>
      </c>
      <c r="AF8852" s="182" t="s">
        <v>14310</v>
      </c>
      <c r="AG8852" s="182" t="s">
        <v>2993</v>
      </c>
      <c r="AH8852" s="182" t="s">
        <v>2993</v>
      </c>
      <c r="AI8852" s="182" t="s">
        <v>17315</v>
      </c>
    </row>
    <row r="8853" spans="25:35" x14ac:dyDescent="0.4">
      <c r="Y8853" s="182" t="s">
        <v>14330</v>
      </c>
      <c r="Z8853" s="182">
        <v>1958</v>
      </c>
      <c r="AA8853" s="182">
        <v>719.3</v>
      </c>
      <c r="AB8853" s="182">
        <v>22</v>
      </c>
      <c r="AC8853" s="182">
        <v>2</v>
      </c>
      <c r="AD8853" s="182">
        <v>659.5</v>
      </c>
      <c r="AF8853" s="182" t="s">
        <v>14311</v>
      </c>
      <c r="AG8853" s="182" t="s">
        <v>17312</v>
      </c>
      <c r="AH8853" s="182" t="s">
        <v>2993</v>
      </c>
      <c r="AI8853" s="182" t="s">
        <v>17314</v>
      </c>
    </row>
    <row r="8854" spans="25:35" x14ac:dyDescent="0.4">
      <c r="Y8854" s="182" t="s">
        <v>14332</v>
      </c>
      <c r="Z8854" s="182">
        <v>1964</v>
      </c>
      <c r="AA8854" s="182">
        <v>1385.8</v>
      </c>
      <c r="AB8854" s="182">
        <v>46</v>
      </c>
      <c r="AC8854" s="182">
        <v>4</v>
      </c>
      <c r="AD8854" s="182">
        <v>1287.3</v>
      </c>
      <c r="AF8854" s="182" t="s">
        <v>189</v>
      </c>
      <c r="AG8854" s="182" t="s">
        <v>17319</v>
      </c>
      <c r="AH8854" s="182" t="s">
        <v>2993</v>
      </c>
      <c r="AI8854" s="182" t="s">
        <v>17331</v>
      </c>
    </row>
    <row r="8855" spans="25:35" x14ac:dyDescent="0.4">
      <c r="Y8855" s="182" t="s">
        <v>14333</v>
      </c>
      <c r="Z8855" s="182">
        <v>1964</v>
      </c>
      <c r="AA8855" s="182">
        <v>2207.8000000000002</v>
      </c>
      <c r="AB8855" s="182">
        <v>86</v>
      </c>
      <c r="AC8855" s="182">
        <v>4</v>
      </c>
      <c r="AD8855" s="182">
        <v>2207.8000000000002</v>
      </c>
      <c r="AF8855" s="182" t="s">
        <v>14312</v>
      </c>
      <c r="AG8855" s="182" t="s">
        <v>17312</v>
      </c>
      <c r="AH8855" s="182" t="s">
        <v>2993</v>
      </c>
      <c r="AI8855" s="182" t="s">
        <v>17320</v>
      </c>
    </row>
    <row r="8856" spans="25:35" x14ac:dyDescent="0.4">
      <c r="Y8856" s="182" t="s">
        <v>14334</v>
      </c>
      <c r="Z8856" s="182">
        <v>1962</v>
      </c>
      <c r="AA8856" s="182">
        <v>1000</v>
      </c>
      <c r="AB8856" s="182">
        <v>40</v>
      </c>
      <c r="AC8856" s="182">
        <v>2</v>
      </c>
      <c r="AD8856" s="182">
        <v>1000</v>
      </c>
      <c r="AF8856" s="182" t="s">
        <v>14313</v>
      </c>
      <c r="AG8856" s="182" t="s">
        <v>17312</v>
      </c>
      <c r="AH8856" s="182" t="s">
        <v>2993</v>
      </c>
      <c r="AI8856" s="182" t="s">
        <v>17314</v>
      </c>
    </row>
    <row r="8857" spans="25:35" x14ac:dyDescent="0.4">
      <c r="Y8857" s="182" t="s">
        <v>14335</v>
      </c>
      <c r="Z8857" s="182">
        <v>1952</v>
      </c>
      <c r="AA8857" s="182">
        <v>1288.5999999999999</v>
      </c>
      <c r="AB8857" s="182">
        <v>43</v>
      </c>
      <c r="AC8857" s="182">
        <v>3</v>
      </c>
      <c r="AD8857" s="182">
        <v>1155.9000000000001</v>
      </c>
      <c r="AF8857" s="182" t="s">
        <v>14314</v>
      </c>
      <c r="AG8857" s="182" t="s">
        <v>17312</v>
      </c>
      <c r="AH8857" s="182" t="s">
        <v>2993</v>
      </c>
      <c r="AI8857" s="182" t="s">
        <v>17315</v>
      </c>
    </row>
    <row r="8858" spans="25:35" x14ac:dyDescent="0.4">
      <c r="Y8858" s="182" t="s">
        <v>14336</v>
      </c>
      <c r="Z8858" s="182">
        <v>1961</v>
      </c>
      <c r="AA8858" s="182">
        <v>590.02</v>
      </c>
      <c r="AB8858" s="182">
        <v>30</v>
      </c>
      <c r="AC8858" s="182">
        <v>2</v>
      </c>
      <c r="AD8858" s="182">
        <v>548.52</v>
      </c>
      <c r="AF8858" s="182" t="s">
        <v>14315</v>
      </c>
      <c r="AG8858" s="182" t="s">
        <v>17312</v>
      </c>
      <c r="AH8858" s="182" t="s">
        <v>2993</v>
      </c>
      <c r="AI8858" s="182" t="s">
        <v>17322</v>
      </c>
    </row>
    <row r="8859" spans="25:35" x14ac:dyDescent="0.4">
      <c r="Y8859" s="182" t="s">
        <v>14337</v>
      </c>
      <c r="Z8859" s="182">
        <v>1961</v>
      </c>
      <c r="AA8859" s="182">
        <v>553.4</v>
      </c>
      <c r="AB8859" s="182">
        <v>35</v>
      </c>
      <c r="AC8859" s="182">
        <v>2</v>
      </c>
      <c r="AD8859" s="182">
        <v>553.4</v>
      </c>
      <c r="AF8859" s="182" t="s">
        <v>14317</v>
      </c>
      <c r="AG8859" s="182" t="s">
        <v>17312</v>
      </c>
      <c r="AH8859" s="182" t="s">
        <v>2993</v>
      </c>
      <c r="AI8859" s="182" t="s">
        <v>17042</v>
      </c>
    </row>
    <row r="8860" spans="25:35" x14ac:dyDescent="0.4">
      <c r="Y8860" s="182" t="s">
        <v>14338</v>
      </c>
      <c r="Z8860" s="182">
        <v>1950</v>
      </c>
      <c r="AA8860" s="182">
        <v>921.1</v>
      </c>
      <c r="AB8860" s="182">
        <v>40</v>
      </c>
      <c r="AC8860" s="182">
        <v>2</v>
      </c>
      <c r="AD8860" s="182">
        <v>607.6</v>
      </c>
      <c r="AF8860" s="182" t="s">
        <v>14319</v>
      </c>
      <c r="AG8860" s="182" t="s">
        <v>17312</v>
      </c>
      <c r="AH8860" s="182" t="s">
        <v>2993</v>
      </c>
      <c r="AI8860" s="182" t="s">
        <v>17315</v>
      </c>
    </row>
    <row r="8861" spans="25:35" x14ac:dyDescent="0.4">
      <c r="Y8861" s="182" t="s">
        <v>14339</v>
      </c>
      <c r="Z8861" s="182">
        <v>1953</v>
      </c>
      <c r="AA8861" s="182">
        <v>1386.2</v>
      </c>
      <c r="AB8861" s="182">
        <v>45</v>
      </c>
      <c r="AC8861" s="182">
        <v>3</v>
      </c>
      <c r="AD8861" s="182">
        <v>1276.4000000000001</v>
      </c>
      <c r="AF8861" s="182" t="s">
        <v>14321</v>
      </c>
      <c r="AG8861" s="182" t="s">
        <v>17327</v>
      </c>
      <c r="AH8861" s="182" t="s">
        <v>2993</v>
      </c>
      <c r="AI8861" s="182" t="s">
        <v>17042</v>
      </c>
    </row>
    <row r="8862" spans="25:35" x14ac:dyDescent="0.4">
      <c r="Y8862" s="182" t="s">
        <v>2499</v>
      </c>
      <c r="Z8862" s="182">
        <v>1962</v>
      </c>
      <c r="AA8862" s="182">
        <v>590.99</v>
      </c>
      <c r="AB8862" s="182">
        <v>18</v>
      </c>
      <c r="AC8862" s="182">
        <v>2</v>
      </c>
      <c r="AD8862" s="182">
        <v>550.29</v>
      </c>
      <c r="AF8862" s="182" t="s">
        <v>14323</v>
      </c>
      <c r="AG8862" s="182" t="s">
        <v>17312</v>
      </c>
      <c r="AH8862" s="182" t="s">
        <v>2993</v>
      </c>
      <c r="AI8862" s="182" t="s">
        <v>17320</v>
      </c>
    </row>
    <row r="8863" spans="25:35" x14ac:dyDescent="0.4">
      <c r="Y8863" s="182" t="s">
        <v>14341</v>
      </c>
      <c r="Z8863" s="182">
        <v>1951</v>
      </c>
      <c r="AA8863" s="182">
        <v>1029.8</v>
      </c>
      <c r="AB8863" s="182">
        <v>47</v>
      </c>
      <c r="AC8863" s="182">
        <v>2</v>
      </c>
      <c r="AD8863" s="182">
        <v>610.79999999999995</v>
      </c>
      <c r="AF8863" s="182" t="s">
        <v>2497</v>
      </c>
      <c r="AG8863" s="182" t="s">
        <v>17312</v>
      </c>
      <c r="AH8863" s="182" t="s">
        <v>2993</v>
      </c>
      <c r="AI8863" s="182" t="s">
        <v>17042</v>
      </c>
    </row>
    <row r="8864" spans="25:35" x14ac:dyDescent="0.4">
      <c r="Y8864" s="182" t="s">
        <v>14342</v>
      </c>
      <c r="Z8864" s="182">
        <v>1974</v>
      </c>
      <c r="AA8864" s="182">
        <v>772.7</v>
      </c>
      <c r="AB8864" s="182">
        <v>17</v>
      </c>
      <c r="AC8864" s="182">
        <v>2</v>
      </c>
      <c r="AD8864" s="182">
        <v>642</v>
      </c>
      <c r="AF8864" s="182" t="s">
        <v>2498</v>
      </c>
      <c r="AG8864" s="182" t="s">
        <v>17312</v>
      </c>
      <c r="AH8864" s="182" t="s">
        <v>2993</v>
      </c>
      <c r="AI8864" s="182" t="s">
        <v>17042</v>
      </c>
    </row>
    <row r="8865" spans="25:35" x14ac:dyDescent="0.4">
      <c r="Y8865" s="182" t="s">
        <v>14343</v>
      </c>
      <c r="Z8865" s="182">
        <v>1974</v>
      </c>
      <c r="AA8865" s="182">
        <v>1018.2</v>
      </c>
      <c r="AB8865" s="182">
        <v>44</v>
      </c>
      <c r="AC8865" s="182">
        <v>2</v>
      </c>
      <c r="AD8865" s="182">
        <v>1018.1</v>
      </c>
      <c r="AF8865" s="182" t="s">
        <v>14327</v>
      </c>
      <c r="AG8865" s="182" t="s">
        <v>17312</v>
      </c>
      <c r="AH8865" s="182" t="s">
        <v>2993</v>
      </c>
      <c r="AI8865" s="182" t="s">
        <v>17042</v>
      </c>
    </row>
    <row r="8866" spans="25:35" x14ac:dyDescent="0.4">
      <c r="Y8866" s="182" t="s">
        <v>14344</v>
      </c>
      <c r="Z8866" s="182">
        <v>1990</v>
      </c>
      <c r="AA8866" s="182">
        <v>610.4</v>
      </c>
      <c r="AB8866" s="182">
        <v>22</v>
      </c>
      <c r="AC8866" s="182">
        <v>2</v>
      </c>
      <c r="AD8866" s="182">
        <v>601.79999999999995</v>
      </c>
      <c r="AF8866" s="182" t="s">
        <v>14328</v>
      </c>
      <c r="AG8866" s="182" t="s">
        <v>17312</v>
      </c>
      <c r="AH8866" s="182" t="s">
        <v>2993</v>
      </c>
      <c r="AI8866" s="182" t="s">
        <v>17040</v>
      </c>
    </row>
    <row r="8867" spans="25:35" x14ac:dyDescent="0.4">
      <c r="Y8867" s="182" t="s">
        <v>14345</v>
      </c>
      <c r="Z8867" s="182">
        <v>1986</v>
      </c>
      <c r="AA8867" s="182">
        <v>1062.4000000000001</v>
      </c>
      <c r="AB8867" s="182">
        <v>45</v>
      </c>
      <c r="AC8867" s="182">
        <v>2</v>
      </c>
      <c r="AD8867" s="182">
        <v>925.4</v>
      </c>
      <c r="AF8867" s="182" t="s">
        <v>14329</v>
      </c>
      <c r="AG8867" s="182" t="s">
        <v>17312</v>
      </c>
      <c r="AH8867" s="182" t="s">
        <v>2993</v>
      </c>
      <c r="AI8867" s="182" t="s">
        <v>17040</v>
      </c>
    </row>
    <row r="8868" spans="25:35" x14ac:dyDescent="0.4">
      <c r="Y8868" s="182" t="s">
        <v>14347</v>
      </c>
      <c r="Z8868" s="182">
        <v>1987</v>
      </c>
      <c r="AA8868" s="182">
        <v>1055</v>
      </c>
      <c r="AB8868" s="182">
        <v>53</v>
      </c>
      <c r="AC8868" s="182">
        <v>2</v>
      </c>
      <c r="AD8868" s="182">
        <v>917.4</v>
      </c>
      <c r="AF8868" s="182" t="s">
        <v>14330</v>
      </c>
      <c r="AG8868" s="182" t="s">
        <v>17312</v>
      </c>
      <c r="AH8868" s="182" t="s">
        <v>2993</v>
      </c>
      <c r="AI8868" s="182" t="s">
        <v>17042</v>
      </c>
    </row>
    <row r="8869" spans="25:35" x14ac:dyDescent="0.4">
      <c r="Y8869" s="182" t="s">
        <v>2500</v>
      </c>
      <c r="Z8869" s="182">
        <v>1988</v>
      </c>
      <c r="AA8869" s="182">
        <v>927.3</v>
      </c>
      <c r="AB8869" s="182">
        <v>53</v>
      </c>
      <c r="AC8869" s="182">
        <v>2</v>
      </c>
      <c r="AD8869" s="182">
        <v>927.3</v>
      </c>
      <c r="AF8869" s="182" t="s">
        <v>14331</v>
      </c>
      <c r="AG8869" s="182" t="s">
        <v>17323</v>
      </c>
      <c r="AH8869" s="182" t="s">
        <v>2993</v>
      </c>
      <c r="AI8869" s="182" t="s">
        <v>2993</v>
      </c>
    </row>
    <row r="8870" spans="25:35" x14ac:dyDescent="0.4">
      <c r="Y8870" s="182" t="s">
        <v>14349</v>
      </c>
      <c r="Z8870" s="182">
        <v>1988</v>
      </c>
      <c r="AA8870" s="182">
        <v>967.9</v>
      </c>
      <c r="AB8870" s="182">
        <v>48</v>
      </c>
      <c r="AC8870" s="182">
        <v>2</v>
      </c>
      <c r="AD8870" s="182">
        <v>911</v>
      </c>
      <c r="AF8870" s="182" t="s">
        <v>14332</v>
      </c>
      <c r="AG8870" s="182" t="s">
        <v>17312</v>
      </c>
      <c r="AH8870" s="182" t="s">
        <v>2993</v>
      </c>
      <c r="AI8870" s="182" t="s">
        <v>17042</v>
      </c>
    </row>
    <row r="8871" spans="25:35" x14ac:dyDescent="0.4">
      <c r="Y8871" s="182" t="s">
        <v>14350</v>
      </c>
      <c r="Z8871" s="182">
        <v>1974</v>
      </c>
      <c r="AA8871" s="182">
        <v>1079</v>
      </c>
      <c r="AB8871" s="182">
        <v>38</v>
      </c>
      <c r="AC8871" s="182">
        <v>2</v>
      </c>
      <c r="AD8871" s="182">
        <v>940.4</v>
      </c>
      <c r="AF8871" s="182" t="s">
        <v>14333</v>
      </c>
      <c r="AG8871" s="182" t="s">
        <v>17312</v>
      </c>
      <c r="AH8871" s="182" t="s">
        <v>2993</v>
      </c>
      <c r="AI8871" s="182" t="s">
        <v>17322</v>
      </c>
    </row>
    <row r="8872" spans="25:35" x14ac:dyDescent="0.4">
      <c r="Y8872" s="182" t="s">
        <v>14352</v>
      </c>
      <c r="Z8872" s="182">
        <v>1976</v>
      </c>
      <c r="AA8872" s="182">
        <v>1023.3</v>
      </c>
      <c r="AB8872" s="182">
        <v>30</v>
      </c>
      <c r="AC8872" s="182">
        <v>2</v>
      </c>
      <c r="AD8872" s="182">
        <v>915.9</v>
      </c>
      <c r="AF8872" s="182" t="s">
        <v>14334</v>
      </c>
      <c r="AG8872" s="182" t="s">
        <v>2993</v>
      </c>
      <c r="AH8872" s="182" t="s">
        <v>2993</v>
      </c>
      <c r="AI8872" s="182" t="s">
        <v>17042</v>
      </c>
    </row>
    <row r="8873" spans="25:35" x14ac:dyDescent="0.4">
      <c r="Y8873" s="182" t="s">
        <v>14353</v>
      </c>
      <c r="Z8873" s="182">
        <v>1980</v>
      </c>
      <c r="AA8873" s="182">
        <v>944.6</v>
      </c>
      <c r="AB8873" s="182">
        <v>33</v>
      </c>
      <c r="AC8873" s="182">
        <v>2</v>
      </c>
      <c r="AD8873" s="182">
        <v>944.6</v>
      </c>
      <c r="AF8873" s="182" t="s">
        <v>14335</v>
      </c>
      <c r="AG8873" s="182" t="s">
        <v>17312</v>
      </c>
      <c r="AH8873" s="182" t="s">
        <v>2993</v>
      </c>
      <c r="AI8873" s="182" t="s">
        <v>17042</v>
      </c>
    </row>
    <row r="8874" spans="25:35" x14ac:dyDescent="0.4">
      <c r="Y8874" s="182" t="s">
        <v>14354</v>
      </c>
      <c r="Z8874" s="182">
        <v>1980</v>
      </c>
      <c r="AA8874" s="182">
        <v>1087.6099999999999</v>
      </c>
      <c r="AB8874" s="182">
        <v>46</v>
      </c>
      <c r="AC8874" s="182">
        <v>2</v>
      </c>
      <c r="AD8874" s="182">
        <v>929.4</v>
      </c>
      <c r="AF8874" s="182" t="s">
        <v>14336</v>
      </c>
      <c r="AG8874" s="182" t="s">
        <v>17312</v>
      </c>
      <c r="AH8874" s="182" t="s">
        <v>2993</v>
      </c>
      <c r="AI8874" s="182" t="s">
        <v>17042</v>
      </c>
    </row>
    <row r="8875" spans="25:35" x14ac:dyDescent="0.4">
      <c r="Y8875" s="182" t="s">
        <v>14355</v>
      </c>
      <c r="Z8875" s="182">
        <v>1984</v>
      </c>
      <c r="AA8875" s="182">
        <v>1024.7</v>
      </c>
      <c r="AB8875" s="182">
        <v>43</v>
      </c>
      <c r="AC8875" s="182">
        <v>2</v>
      </c>
      <c r="AD8875" s="182">
        <v>918.1</v>
      </c>
      <c r="AF8875" s="182" t="s">
        <v>14337</v>
      </c>
      <c r="AG8875" s="182" t="s">
        <v>17312</v>
      </c>
      <c r="AH8875" s="182" t="s">
        <v>2993</v>
      </c>
      <c r="AI8875" s="182" t="s">
        <v>17042</v>
      </c>
    </row>
    <row r="8876" spans="25:35" x14ac:dyDescent="0.4">
      <c r="Y8876" s="182" t="s">
        <v>2501</v>
      </c>
      <c r="Z8876" s="182">
        <v>1984</v>
      </c>
      <c r="AA8876" s="182">
        <v>1051.5</v>
      </c>
      <c r="AB8876" s="182">
        <v>51</v>
      </c>
      <c r="AC8876" s="182">
        <v>2</v>
      </c>
      <c r="AD8876" s="182">
        <v>916.3</v>
      </c>
      <c r="AF8876" s="182" t="s">
        <v>14338</v>
      </c>
      <c r="AG8876" s="182" t="s">
        <v>17312</v>
      </c>
      <c r="AH8876" s="182" t="s">
        <v>2993</v>
      </c>
      <c r="AI8876" s="182" t="s">
        <v>17042</v>
      </c>
    </row>
    <row r="8877" spans="25:35" x14ac:dyDescent="0.4">
      <c r="Y8877" s="182" t="s">
        <v>2502</v>
      </c>
      <c r="Z8877" s="182">
        <v>1989</v>
      </c>
      <c r="AA8877" s="182">
        <v>917.6</v>
      </c>
      <c r="AB8877" s="182">
        <v>64</v>
      </c>
      <c r="AC8877" s="182">
        <v>2</v>
      </c>
      <c r="AD8877" s="182">
        <v>917.6</v>
      </c>
      <c r="AF8877" s="182" t="s">
        <v>14339</v>
      </c>
      <c r="AG8877" s="182" t="s">
        <v>17312</v>
      </c>
      <c r="AH8877" s="182" t="s">
        <v>2993</v>
      </c>
      <c r="AI8877" s="182" t="s">
        <v>17322</v>
      </c>
    </row>
    <row r="8878" spans="25:35" x14ac:dyDescent="0.4">
      <c r="Y8878" s="182" t="s">
        <v>14357</v>
      </c>
      <c r="Z8878" s="182">
        <v>1967</v>
      </c>
      <c r="AA8878" s="182">
        <v>639.9</v>
      </c>
      <c r="AB8878" s="182">
        <v>32</v>
      </c>
      <c r="AC8878" s="182">
        <v>2</v>
      </c>
      <c r="AD8878" s="182">
        <v>639.9</v>
      </c>
      <c r="AF8878" s="182" t="s">
        <v>2499</v>
      </c>
      <c r="AG8878" s="182" t="s">
        <v>17312</v>
      </c>
      <c r="AH8878" s="182" t="s">
        <v>2993</v>
      </c>
      <c r="AI8878" s="182" t="s">
        <v>17042</v>
      </c>
    </row>
    <row r="8879" spans="25:35" x14ac:dyDescent="0.4">
      <c r="Y8879" s="182" t="s">
        <v>14359</v>
      </c>
      <c r="Z8879" s="182">
        <v>1965</v>
      </c>
      <c r="AA8879" s="182">
        <v>690.1</v>
      </c>
      <c r="AB8879" s="182">
        <v>36</v>
      </c>
      <c r="AC8879" s="182">
        <v>2</v>
      </c>
      <c r="AD8879" s="182">
        <v>690.1</v>
      </c>
      <c r="AF8879" s="182" t="s">
        <v>14341</v>
      </c>
      <c r="AG8879" s="182" t="s">
        <v>17312</v>
      </c>
      <c r="AH8879" s="182" t="s">
        <v>2993</v>
      </c>
      <c r="AI8879" s="182" t="s">
        <v>17040</v>
      </c>
    </row>
    <row r="8880" spans="25:35" x14ac:dyDescent="0.4">
      <c r="Y8880" s="182" t="s">
        <v>14361</v>
      </c>
      <c r="Z8880" s="182">
        <v>1963</v>
      </c>
      <c r="AA8880" s="182">
        <v>312.60000000000002</v>
      </c>
      <c r="AB8880" s="182">
        <v>24</v>
      </c>
      <c r="AC8880" s="182">
        <v>2</v>
      </c>
      <c r="AD8880" s="182">
        <v>312.60000000000002</v>
      </c>
      <c r="AF8880" s="182" t="s">
        <v>14342</v>
      </c>
      <c r="AG8880" s="182" t="s">
        <v>17312</v>
      </c>
      <c r="AH8880" s="182" t="s">
        <v>2993</v>
      </c>
      <c r="AI8880" s="182" t="s">
        <v>17042</v>
      </c>
    </row>
    <row r="8881" spans="25:35" x14ac:dyDescent="0.4">
      <c r="Y8881" s="182" t="s">
        <v>14362</v>
      </c>
      <c r="Z8881" s="182">
        <v>1968</v>
      </c>
      <c r="AA8881" s="182">
        <v>781.7</v>
      </c>
      <c r="AB8881" s="182">
        <v>41</v>
      </c>
      <c r="AC8881" s="182">
        <v>2</v>
      </c>
      <c r="AD8881" s="182">
        <v>781.7</v>
      </c>
      <c r="AF8881" s="182" t="s">
        <v>14343</v>
      </c>
      <c r="AG8881" s="182" t="s">
        <v>17312</v>
      </c>
      <c r="AH8881" s="182" t="s">
        <v>2993</v>
      </c>
      <c r="AI8881" s="182" t="s">
        <v>17322</v>
      </c>
    </row>
    <row r="8882" spans="25:35" x14ac:dyDescent="0.4">
      <c r="Y8882" s="182" t="s">
        <v>14363</v>
      </c>
      <c r="Z8882" s="182">
        <v>1968</v>
      </c>
      <c r="AA8882" s="182">
        <v>781.7</v>
      </c>
      <c r="AB8882" s="182">
        <v>40</v>
      </c>
      <c r="AC8882" s="182">
        <v>2</v>
      </c>
      <c r="AD8882" s="182">
        <v>722.6</v>
      </c>
      <c r="AF8882" s="182" t="s">
        <v>14344</v>
      </c>
      <c r="AG8882" s="182" t="s">
        <v>17312</v>
      </c>
      <c r="AH8882" s="182" t="s">
        <v>2993</v>
      </c>
      <c r="AI8882" s="182" t="s">
        <v>17042</v>
      </c>
    </row>
    <row r="8883" spans="25:35" x14ac:dyDescent="0.4">
      <c r="Y8883" s="182" t="s">
        <v>14364</v>
      </c>
      <c r="Z8883" s="182">
        <v>1969</v>
      </c>
      <c r="AA8883" s="182">
        <v>753.2</v>
      </c>
      <c r="AB8883" s="182">
        <v>38</v>
      </c>
      <c r="AC8883" s="182">
        <v>2</v>
      </c>
      <c r="AD8883" s="182">
        <v>753.2</v>
      </c>
      <c r="AF8883" s="182" t="s">
        <v>14345</v>
      </c>
      <c r="AG8883" s="182" t="s">
        <v>17312</v>
      </c>
      <c r="AH8883" s="182" t="s">
        <v>2993</v>
      </c>
      <c r="AI8883" s="182" t="s">
        <v>17322</v>
      </c>
    </row>
    <row r="8884" spans="25:35" x14ac:dyDescent="0.4">
      <c r="Y8884" s="182" t="s">
        <v>14366</v>
      </c>
      <c r="Z8884" s="182">
        <v>1973</v>
      </c>
      <c r="AA8884" s="182">
        <v>772.7</v>
      </c>
      <c r="AB8884" s="182">
        <v>40</v>
      </c>
      <c r="AC8884" s="182">
        <v>2</v>
      </c>
      <c r="AD8884" s="182">
        <v>772.7</v>
      </c>
      <c r="AF8884" s="182" t="s">
        <v>14347</v>
      </c>
      <c r="AG8884" s="182" t="s">
        <v>17312</v>
      </c>
      <c r="AH8884" s="182" t="s">
        <v>2993</v>
      </c>
      <c r="AI8884" s="182" t="s">
        <v>17322</v>
      </c>
    </row>
    <row r="8885" spans="25:35" x14ac:dyDescent="0.4">
      <c r="Y8885" s="182" t="s">
        <v>14367</v>
      </c>
      <c r="Z8885" s="182">
        <v>1975</v>
      </c>
      <c r="AA8885" s="182">
        <v>781.4</v>
      </c>
      <c r="AB8885" s="182">
        <v>31</v>
      </c>
      <c r="AC8885" s="182">
        <v>2</v>
      </c>
      <c r="AD8885" s="182">
        <v>721.15</v>
      </c>
      <c r="AF8885" s="182" t="s">
        <v>2500</v>
      </c>
      <c r="AG8885" s="182" t="s">
        <v>17312</v>
      </c>
      <c r="AH8885" s="182" t="s">
        <v>2993</v>
      </c>
      <c r="AI8885" s="182" t="s">
        <v>17322</v>
      </c>
    </row>
    <row r="8886" spans="25:35" x14ac:dyDescent="0.4">
      <c r="Y8886" s="182" t="s">
        <v>14368</v>
      </c>
      <c r="Z8886" s="182">
        <v>1979</v>
      </c>
      <c r="AA8886" s="182">
        <v>1049.8</v>
      </c>
      <c r="AB8886" s="182">
        <v>93</v>
      </c>
      <c r="AC8886" s="182">
        <v>2</v>
      </c>
      <c r="AD8886" s="182">
        <v>1049.8</v>
      </c>
      <c r="AF8886" s="182" t="s">
        <v>14349</v>
      </c>
      <c r="AG8886" s="182" t="s">
        <v>17312</v>
      </c>
      <c r="AH8886" s="182" t="s">
        <v>2993</v>
      </c>
      <c r="AI8886" s="182" t="s">
        <v>17322</v>
      </c>
    </row>
    <row r="8887" spans="25:35" x14ac:dyDescent="0.4">
      <c r="Y8887" s="182" t="s">
        <v>14369</v>
      </c>
      <c r="Z8887" s="182">
        <v>1973</v>
      </c>
      <c r="AA8887" s="182">
        <v>773.7</v>
      </c>
      <c r="AB8887" s="182">
        <v>43</v>
      </c>
      <c r="AC8887" s="182">
        <v>2</v>
      </c>
      <c r="AD8887" s="182">
        <v>773.7</v>
      </c>
      <c r="AF8887" s="182" t="s">
        <v>14350</v>
      </c>
      <c r="AG8887" s="182" t="s">
        <v>17312</v>
      </c>
      <c r="AH8887" s="182" t="s">
        <v>2993</v>
      </c>
      <c r="AI8887" s="182" t="s">
        <v>17322</v>
      </c>
    </row>
    <row r="8888" spans="25:35" x14ac:dyDescent="0.4">
      <c r="Y8888" s="182" t="s">
        <v>2503</v>
      </c>
      <c r="Z8888" s="182">
        <v>1984</v>
      </c>
      <c r="AA8888" s="182">
        <v>1059.2</v>
      </c>
      <c r="AB8888" s="182">
        <v>39</v>
      </c>
      <c r="AC8888" s="182">
        <v>2</v>
      </c>
      <c r="AD8888" s="182">
        <v>928.9</v>
      </c>
      <c r="AF8888" s="182" t="s">
        <v>14352</v>
      </c>
      <c r="AG8888" s="182" t="s">
        <v>17312</v>
      </c>
      <c r="AH8888" s="182" t="s">
        <v>2993</v>
      </c>
      <c r="AI8888" s="182" t="s">
        <v>17042</v>
      </c>
    </row>
    <row r="8889" spans="25:35" x14ac:dyDescent="0.4">
      <c r="Y8889" s="182" t="s">
        <v>14370</v>
      </c>
      <c r="Z8889" s="182">
        <v>1968</v>
      </c>
      <c r="AA8889" s="182">
        <v>338.8</v>
      </c>
      <c r="AB8889" s="182">
        <v>9</v>
      </c>
      <c r="AC8889" s="182">
        <v>2</v>
      </c>
      <c r="AD8889" s="182">
        <v>338.8</v>
      </c>
      <c r="AF8889" s="182" t="s">
        <v>14353</v>
      </c>
      <c r="AG8889" s="182" t="s">
        <v>17312</v>
      </c>
      <c r="AH8889" s="182" t="s">
        <v>2993</v>
      </c>
      <c r="AI8889" s="182" t="s">
        <v>17322</v>
      </c>
    </row>
    <row r="8890" spans="25:35" x14ac:dyDescent="0.4">
      <c r="Y8890" s="182" t="s">
        <v>14372</v>
      </c>
      <c r="Z8890" s="182">
        <v>1969</v>
      </c>
      <c r="AA8890" s="182">
        <v>328.8</v>
      </c>
      <c r="AB8890" s="182">
        <v>12</v>
      </c>
      <c r="AC8890" s="182">
        <v>2</v>
      </c>
      <c r="AD8890" s="182">
        <v>328.8</v>
      </c>
      <c r="AF8890" s="182" t="s">
        <v>14354</v>
      </c>
      <c r="AG8890" s="182" t="s">
        <v>17312</v>
      </c>
      <c r="AH8890" s="182" t="s">
        <v>2993</v>
      </c>
      <c r="AI8890" s="182" t="s">
        <v>17322</v>
      </c>
    </row>
    <row r="8891" spans="25:35" x14ac:dyDescent="0.4">
      <c r="Y8891" s="182" t="s">
        <v>14374</v>
      </c>
      <c r="Z8891" s="182">
        <v>1965</v>
      </c>
      <c r="AA8891" s="182">
        <v>356.7</v>
      </c>
      <c r="AB8891" s="182">
        <v>21</v>
      </c>
      <c r="AC8891" s="182">
        <v>2</v>
      </c>
      <c r="AD8891" s="182">
        <v>323.3</v>
      </c>
      <c r="AF8891" s="182" t="s">
        <v>14355</v>
      </c>
      <c r="AG8891" s="182" t="s">
        <v>17312</v>
      </c>
      <c r="AH8891" s="182" t="s">
        <v>2993</v>
      </c>
      <c r="AI8891" s="182" t="s">
        <v>17322</v>
      </c>
    </row>
    <row r="8892" spans="25:35" x14ac:dyDescent="0.4">
      <c r="Y8892" s="182" t="s">
        <v>14375</v>
      </c>
      <c r="Z8892" s="182">
        <v>1970</v>
      </c>
      <c r="AA8892" s="182">
        <v>800.1</v>
      </c>
      <c r="AB8892" s="182">
        <v>29</v>
      </c>
      <c r="AC8892" s="182">
        <v>2</v>
      </c>
      <c r="AD8892" s="182">
        <v>800.1</v>
      </c>
      <c r="AF8892" s="182" t="s">
        <v>2501</v>
      </c>
      <c r="AG8892" s="182" t="s">
        <v>17312</v>
      </c>
      <c r="AH8892" s="182" t="s">
        <v>2993</v>
      </c>
      <c r="AI8892" s="182" t="s">
        <v>17322</v>
      </c>
    </row>
    <row r="8893" spans="25:35" x14ac:dyDescent="0.4">
      <c r="Y8893" s="182" t="s">
        <v>14376</v>
      </c>
      <c r="Z8893" s="182">
        <v>1977</v>
      </c>
      <c r="AA8893" s="182">
        <v>764.1</v>
      </c>
      <c r="AB8893" s="182">
        <v>31</v>
      </c>
      <c r="AC8893" s="182">
        <v>2</v>
      </c>
      <c r="AD8893" s="182">
        <v>764.1</v>
      </c>
      <c r="AF8893" s="182" t="s">
        <v>2502</v>
      </c>
      <c r="AG8893" s="182" t="s">
        <v>17312</v>
      </c>
      <c r="AH8893" s="182" t="s">
        <v>2993</v>
      </c>
      <c r="AI8893" s="182" t="s">
        <v>17322</v>
      </c>
    </row>
    <row r="8894" spans="25:35" x14ac:dyDescent="0.4">
      <c r="Y8894" s="182" t="s">
        <v>14378</v>
      </c>
      <c r="Z8894" s="182">
        <v>1909</v>
      </c>
      <c r="AA8894" s="182">
        <v>591.15</v>
      </c>
      <c r="AB8894" s="182">
        <v>9</v>
      </c>
      <c r="AC8894" s="182">
        <v>2</v>
      </c>
      <c r="AD8894" s="182">
        <v>498.75</v>
      </c>
      <c r="AF8894" s="182" t="s">
        <v>14357</v>
      </c>
      <c r="AG8894" s="182" t="s">
        <v>17312</v>
      </c>
      <c r="AH8894" s="182" t="s">
        <v>2993</v>
      </c>
      <c r="AI8894" s="182" t="s">
        <v>17042</v>
      </c>
    </row>
    <row r="8895" spans="25:35" x14ac:dyDescent="0.4">
      <c r="Y8895" s="182" t="s">
        <v>14379</v>
      </c>
      <c r="Z8895" s="182">
        <v>1972</v>
      </c>
      <c r="AA8895" s="182">
        <v>744.9</v>
      </c>
      <c r="AB8895" s="182">
        <v>42</v>
      </c>
      <c r="AC8895" s="182">
        <v>2</v>
      </c>
      <c r="AD8895" s="182">
        <v>744.9</v>
      </c>
      <c r="AF8895" s="182" t="s">
        <v>14359</v>
      </c>
      <c r="AG8895" s="182" t="s">
        <v>17312</v>
      </c>
      <c r="AH8895" s="182" t="s">
        <v>2993</v>
      </c>
      <c r="AI8895" s="182" t="s">
        <v>17042</v>
      </c>
    </row>
    <row r="8896" spans="25:35" x14ac:dyDescent="0.4">
      <c r="Y8896" s="182" t="s">
        <v>14380</v>
      </c>
      <c r="Z8896" s="182">
        <v>1971</v>
      </c>
      <c r="AA8896" s="182">
        <v>728.1</v>
      </c>
      <c r="AB8896" s="182">
        <v>42</v>
      </c>
      <c r="AC8896" s="182">
        <v>2</v>
      </c>
      <c r="AD8896" s="182">
        <v>728.1</v>
      </c>
      <c r="AF8896" s="182" t="s">
        <v>14361</v>
      </c>
      <c r="AG8896" s="182" t="s">
        <v>17312</v>
      </c>
      <c r="AH8896" s="182" t="s">
        <v>2993</v>
      </c>
      <c r="AI8896" s="182" t="s">
        <v>17040</v>
      </c>
    </row>
    <row r="8897" spans="25:35" x14ac:dyDescent="0.4">
      <c r="Y8897" s="182" t="s">
        <v>14381</v>
      </c>
      <c r="Z8897" s="182">
        <v>1969</v>
      </c>
      <c r="AA8897" s="182">
        <v>728.3</v>
      </c>
      <c r="AB8897" s="182">
        <v>42</v>
      </c>
      <c r="AC8897" s="182">
        <v>2</v>
      </c>
      <c r="AD8897" s="182">
        <v>728.1</v>
      </c>
      <c r="AF8897" s="182" t="s">
        <v>14362</v>
      </c>
      <c r="AG8897" s="182" t="s">
        <v>17312</v>
      </c>
      <c r="AH8897" s="182" t="s">
        <v>2993</v>
      </c>
      <c r="AI8897" s="182" t="s">
        <v>17042</v>
      </c>
    </row>
    <row r="8898" spans="25:35" x14ac:dyDescent="0.4">
      <c r="Y8898" s="182" t="s">
        <v>14382</v>
      </c>
      <c r="Z8898" s="182">
        <v>1980</v>
      </c>
      <c r="AA8898" s="182">
        <v>3103</v>
      </c>
      <c r="AB8898" s="182">
        <v>125</v>
      </c>
      <c r="AC8898" s="182">
        <v>5</v>
      </c>
      <c r="AD8898" s="182">
        <v>2821.5</v>
      </c>
      <c r="AF8898" s="182" t="s">
        <v>14363</v>
      </c>
      <c r="AG8898" s="182" t="s">
        <v>17312</v>
      </c>
      <c r="AH8898" s="182" t="s">
        <v>2993</v>
      </c>
      <c r="AI8898" s="182" t="s">
        <v>17042</v>
      </c>
    </row>
    <row r="8899" spans="25:35" x14ac:dyDescent="0.4">
      <c r="Y8899" s="182" t="s">
        <v>2504</v>
      </c>
      <c r="Z8899" s="182">
        <v>1983</v>
      </c>
      <c r="AA8899" s="182">
        <v>3097.1</v>
      </c>
      <c r="AB8899" s="182">
        <v>133</v>
      </c>
      <c r="AC8899" s="182">
        <v>5</v>
      </c>
      <c r="AD8899" s="182">
        <v>2812.2</v>
      </c>
      <c r="AF8899" s="182" t="s">
        <v>14364</v>
      </c>
      <c r="AG8899" s="182" t="s">
        <v>17312</v>
      </c>
      <c r="AH8899" s="182" t="s">
        <v>2993</v>
      </c>
      <c r="AI8899" s="182" t="s">
        <v>17042</v>
      </c>
    </row>
    <row r="8900" spans="25:35" x14ac:dyDescent="0.4">
      <c r="Y8900" s="182" t="s">
        <v>2505</v>
      </c>
      <c r="Z8900" s="182">
        <v>1985</v>
      </c>
      <c r="AA8900" s="182">
        <v>3698.3</v>
      </c>
      <c r="AB8900" s="182">
        <v>149</v>
      </c>
      <c r="AC8900" s="182">
        <v>5</v>
      </c>
      <c r="AD8900" s="182">
        <v>2762.5</v>
      </c>
      <c r="AF8900" s="182" t="s">
        <v>14366</v>
      </c>
      <c r="AG8900" s="182" t="s">
        <v>17312</v>
      </c>
      <c r="AH8900" s="182" t="s">
        <v>2993</v>
      </c>
      <c r="AI8900" s="182" t="s">
        <v>17042</v>
      </c>
    </row>
    <row r="8901" spans="25:35" x14ac:dyDescent="0.4">
      <c r="Y8901" s="182" t="s">
        <v>14385</v>
      </c>
      <c r="Z8901" s="182">
        <v>1989</v>
      </c>
      <c r="AA8901" s="182">
        <v>3396.5</v>
      </c>
      <c r="AB8901" s="182">
        <v>121</v>
      </c>
      <c r="AC8901" s="182">
        <v>5</v>
      </c>
      <c r="AD8901" s="182">
        <v>2587.6999999999998</v>
      </c>
      <c r="AF8901" s="182" t="s">
        <v>14367</v>
      </c>
      <c r="AG8901" s="182" t="s">
        <v>17312</v>
      </c>
      <c r="AH8901" s="182" t="s">
        <v>2993</v>
      </c>
      <c r="AI8901" s="182" t="s">
        <v>17042</v>
      </c>
    </row>
    <row r="8902" spans="25:35" x14ac:dyDescent="0.4">
      <c r="Y8902" s="182" t="s">
        <v>14387</v>
      </c>
      <c r="Z8902" s="182">
        <v>1963</v>
      </c>
      <c r="AA8902" s="182">
        <v>474.8</v>
      </c>
      <c r="AB8902" s="182">
        <v>17</v>
      </c>
      <c r="AC8902" s="182">
        <v>2</v>
      </c>
      <c r="AD8902" s="182">
        <v>474.8</v>
      </c>
      <c r="AF8902" s="182" t="s">
        <v>14368</v>
      </c>
      <c r="AG8902" s="182" t="s">
        <v>17312</v>
      </c>
      <c r="AH8902" s="182" t="s">
        <v>2993</v>
      </c>
      <c r="AI8902" s="182" t="s">
        <v>17322</v>
      </c>
    </row>
    <row r="8903" spans="25:35" x14ac:dyDescent="0.4">
      <c r="Y8903" s="182" t="s">
        <v>14389</v>
      </c>
      <c r="Z8903" s="182">
        <v>1964</v>
      </c>
      <c r="AA8903" s="182">
        <v>384.9</v>
      </c>
      <c r="AB8903" s="182">
        <v>27</v>
      </c>
      <c r="AC8903" s="182">
        <v>2</v>
      </c>
      <c r="AD8903" s="182">
        <v>384.9</v>
      </c>
      <c r="AF8903" s="182" t="s">
        <v>14369</v>
      </c>
      <c r="AG8903" s="182" t="s">
        <v>17312</v>
      </c>
      <c r="AH8903" s="182" t="s">
        <v>2993</v>
      </c>
      <c r="AI8903" s="182" t="s">
        <v>17042</v>
      </c>
    </row>
    <row r="8904" spans="25:35" x14ac:dyDescent="0.4">
      <c r="Y8904" s="182" t="s">
        <v>14390</v>
      </c>
      <c r="Z8904" s="182">
        <v>1963</v>
      </c>
      <c r="AA8904" s="182">
        <v>434.9</v>
      </c>
      <c r="AB8904" s="182">
        <v>20</v>
      </c>
      <c r="AC8904" s="182">
        <v>2</v>
      </c>
      <c r="AD8904" s="182">
        <v>434.9</v>
      </c>
      <c r="AF8904" s="182" t="s">
        <v>2503</v>
      </c>
      <c r="AG8904" s="182" t="s">
        <v>17312</v>
      </c>
      <c r="AH8904" s="182" t="s">
        <v>2993</v>
      </c>
      <c r="AI8904" s="182" t="s">
        <v>17322</v>
      </c>
    </row>
    <row r="8905" spans="25:35" x14ac:dyDescent="0.4">
      <c r="Y8905" s="182" t="s">
        <v>14391</v>
      </c>
      <c r="Z8905" s="182">
        <v>1969</v>
      </c>
      <c r="AA8905" s="182">
        <v>1042.3</v>
      </c>
      <c r="AB8905" s="182">
        <v>31</v>
      </c>
      <c r="AC8905" s="182">
        <v>2</v>
      </c>
      <c r="AD8905" s="182">
        <v>589.1</v>
      </c>
      <c r="AF8905" s="182" t="s">
        <v>14370</v>
      </c>
      <c r="AG8905" s="182" t="s">
        <v>17312</v>
      </c>
      <c r="AH8905" s="182" t="s">
        <v>2993</v>
      </c>
      <c r="AI8905" s="182" t="s">
        <v>17040</v>
      </c>
    </row>
    <row r="8906" spans="25:35" x14ac:dyDescent="0.4">
      <c r="Y8906" s="182" t="s">
        <v>14392</v>
      </c>
      <c r="Z8906" s="182">
        <v>1966</v>
      </c>
      <c r="AA8906" s="182">
        <v>719.9</v>
      </c>
      <c r="AB8906" s="182">
        <v>26</v>
      </c>
      <c r="AC8906" s="182">
        <v>2</v>
      </c>
      <c r="AD8906" s="182">
        <v>717</v>
      </c>
      <c r="AF8906" s="182" t="s">
        <v>14372</v>
      </c>
      <c r="AG8906" s="182" t="s">
        <v>17312</v>
      </c>
      <c r="AH8906" s="182" t="s">
        <v>2993</v>
      </c>
      <c r="AI8906" s="182" t="s">
        <v>17040</v>
      </c>
    </row>
    <row r="8907" spans="25:35" x14ac:dyDescent="0.4">
      <c r="Y8907" s="182" t="s">
        <v>14393</v>
      </c>
      <c r="Z8907" s="182">
        <v>1967</v>
      </c>
      <c r="AA8907" s="182">
        <v>1003.5</v>
      </c>
      <c r="AB8907" s="182">
        <v>28</v>
      </c>
      <c r="AC8907" s="182">
        <v>2</v>
      </c>
      <c r="AD8907" s="182">
        <v>634.5</v>
      </c>
      <c r="AF8907" s="182" t="s">
        <v>14374</v>
      </c>
      <c r="AG8907" s="182" t="s">
        <v>17312</v>
      </c>
      <c r="AH8907" s="182" t="s">
        <v>2993</v>
      </c>
      <c r="AI8907" s="182" t="s">
        <v>17040</v>
      </c>
    </row>
    <row r="8908" spans="25:35" x14ac:dyDescent="0.4">
      <c r="Y8908" s="182" t="s">
        <v>14394</v>
      </c>
      <c r="Z8908" s="182">
        <v>1976</v>
      </c>
      <c r="AA8908" s="182">
        <v>481</v>
      </c>
      <c r="AB8908" s="182">
        <v>46</v>
      </c>
      <c r="AC8908" s="182">
        <v>2</v>
      </c>
      <c r="AD8908" s="182">
        <v>481</v>
      </c>
      <c r="AF8908" s="182" t="s">
        <v>14375</v>
      </c>
      <c r="AG8908" s="182" t="s">
        <v>17312</v>
      </c>
      <c r="AH8908" s="182" t="s">
        <v>2993</v>
      </c>
      <c r="AI8908" s="182" t="s">
        <v>17042</v>
      </c>
    </row>
    <row r="8909" spans="25:35" x14ac:dyDescent="0.4">
      <c r="Y8909" s="182" t="s">
        <v>14395</v>
      </c>
      <c r="Z8909" s="182">
        <v>1969</v>
      </c>
      <c r="AA8909" s="182">
        <v>561.5</v>
      </c>
      <c r="AB8909" s="182">
        <v>13</v>
      </c>
      <c r="AC8909" s="182">
        <v>2</v>
      </c>
      <c r="AD8909" s="182">
        <v>349.7</v>
      </c>
      <c r="AF8909" s="182" t="s">
        <v>14376</v>
      </c>
      <c r="AG8909" s="182" t="s">
        <v>17312</v>
      </c>
      <c r="AH8909" s="182" t="s">
        <v>2993</v>
      </c>
      <c r="AI8909" s="182" t="s">
        <v>17042</v>
      </c>
    </row>
    <row r="8910" spans="25:35" x14ac:dyDescent="0.4">
      <c r="Y8910" s="182" t="s">
        <v>14396</v>
      </c>
      <c r="Z8910" s="182">
        <v>1974</v>
      </c>
      <c r="AA8910" s="182">
        <v>1163.5</v>
      </c>
      <c r="AB8910" s="182">
        <v>46</v>
      </c>
      <c r="AC8910" s="182">
        <v>2</v>
      </c>
      <c r="AD8910" s="182">
        <v>704.1</v>
      </c>
      <c r="AF8910" s="182" t="s">
        <v>14378</v>
      </c>
      <c r="AG8910" s="182" t="s">
        <v>17312</v>
      </c>
      <c r="AH8910" s="182" t="s">
        <v>2993</v>
      </c>
      <c r="AI8910" s="182" t="s">
        <v>17042</v>
      </c>
    </row>
    <row r="8911" spans="25:35" x14ac:dyDescent="0.4">
      <c r="Y8911" s="182" t="s">
        <v>14397</v>
      </c>
      <c r="Z8911" s="182">
        <v>1970</v>
      </c>
      <c r="AA8911" s="182">
        <v>711.1</v>
      </c>
      <c r="AB8911" s="182">
        <v>37</v>
      </c>
      <c r="AC8911" s="182">
        <v>2</v>
      </c>
      <c r="AD8911" s="182">
        <v>711.1</v>
      </c>
      <c r="AF8911" s="182" t="s">
        <v>14379</v>
      </c>
      <c r="AG8911" s="182" t="s">
        <v>2993</v>
      </c>
      <c r="AH8911" s="182" t="s">
        <v>2993</v>
      </c>
      <c r="AI8911" s="182" t="s">
        <v>17042</v>
      </c>
    </row>
    <row r="8912" spans="25:35" x14ac:dyDescent="0.4">
      <c r="Y8912" s="182" t="s">
        <v>14398</v>
      </c>
      <c r="Z8912" s="182">
        <v>1973</v>
      </c>
      <c r="AA8912" s="182">
        <v>774.7</v>
      </c>
      <c r="AB8912" s="182">
        <v>35</v>
      </c>
      <c r="AC8912" s="182">
        <v>2</v>
      </c>
      <c r="AD8912" s="182">
        <v>712.5</v>
      </c>
      <c r="AF8912" s="182" t="s">
        <v>14379</v>
      </c>
      <c r="AG8912" s="182" t="s">
        <v>2993</v>
      </c>
      <c r="AH8912" s="182" t="s">
        <v>2993</v>
      </c>
      <c r="AI8912" s="182" t="s">
        <v>17042</v>
      </c>
    </row>
    <row r="8913" spans="25:35" x14ac:dyDescent="0.4">
      <c r="Y8913" s="182" t="s">
        <v>14399</v>
      </c>
      <c r="Z8913" s="182">
        <v>1973</v>
      </c>
      <c r="AA8913" s="182">
        <v>692.9</v>
      </c>
      <c r="AB8913" s="182">
        <v>47</v>
      </c>
      <c r="AC8913" s="182">
        <v>2</v>
      </c>
      <c r="AD8913" s="182">
        <v>692.9</v>
      </c>
      <c r="AF8913" s="182" t="s">
        <v>14380</v>
      </c>
      <c r="AG8913" s="182" t="s">
        <v>17312</v>
      </c>
      <c r="AH8913" s="182" t="s">
        <v>2993</v>
      </c>
      <c r="AI8913" s="182" t="s">
        <v>17042</v>
      </c>
    </row>
    <row r="8914" spans="25:35" x14ac:dyDescent="0.4">
      <c r="Y8914" s="182" t="s">
        <v>14400</v>
      </c>
      <c r="Z8914" s="182">
        <v>1976</v>
      </c>
      <c r="AA8914" s="182">
        <v>861.2</v>
      </c>
      <c r="AB8914" s="182">
        <v>47</v>
      </c>
      <c r="AC8914" s="182">
        <v>2</v>
      </c>
      <c r="AD8914" s="182">
        <v>861.2</v>
      </c>
      <c r="AF8914" s="182" t="s">
        <v>14380</v>
      </c>
      <c r="AG8914" s="182" t="s">
        <v>17312</v>
      </c>
      <c r="AH8914" s="182" t="s">
        <v>2993</v>
      </c>
      <c r="AI8914" s="182" t="s">
        <v>17042</v>
      </c>
    </row>
    <row r="8915" spans="25:35" x14ac:dyDescent="0.4">
      <c r="Y8915" s="182" t="s">
        <v>2511</v>
      </c>
      <c r="Z8915" s="182">
        <v>1984</v>
      </c>
      <c r="AA8915" s="182">
        <v>1663</v>
      </c>
      <c r="AB8915" s="182">
        <v>81</v>
      </c>
      <c r="AC8915" s="182">
        <v>3</v>
      </c>
      <c r="AD8915" s="182">
        <v>1521.8</v>
      </c>
      <c r="AF8915" s="182" t="s">
        <v>14381</v>
      </c>
      <c r="AG8915" s="182" t="s">
        <v>2993</v>
      </c>
      <c r="AH8915" s="182" t="s">
        <v>2993</v>
      </c>
      <c r="AI8915" s="182" t="s">
        <v>17042</v>
      </c>
    </row>
    <row r="8916" spans="25:35" x14ac:dyDescent="0.4">
      <c r="Y8916" s="182" t="s">
        <v>14401</v>
      </c>
      <c r="Z8916" s="182">
        <v>1994</v>
      </c>
      <c r="AA8916" s="182">
        <v>3471.85</v>
      </c>
      <c r="AB8916" s="182">
        <v>121</v>
      </c>
      <c r="AC8916" s="182">
        <v>5</v>
      </c>
      <c r="AD8916" s="182">
        <v>2612.9499999999998</v>
      </c>
      <c r="AF8916" s="182" t="s">
        <v>14381</v>
      </c>
      <c r="AG8916" s="182" t="s">
        <v>2993</v>
      </c>
      <c r="AH8916" s="182" t="s">
        <v>2993</v>
      </c>
      <c r="AI8916" s="182" t="s">
        <v>17042</v>
      </c>
    </row>
    <row r="8917" spans="25:35" x14ac:dyDescent="0.4">
      <c r="Y8917" s="182" t="s">
        <v>2512</v>
      </c>
      <c r="Z8917" s="182">
        <v>1996</v>
      </c>
      <c r="AA8917" s="182">
        <v>15923.3</v>
      </c>
      <c r="AB8917" s="182">
        <v>422</v>
      </c>
      <c r="AC8917" s="182">
        <v>9</v>
      </c>
      <c r="AD8917" s="182">
        <v>11581.4</v>
      </c>
      <c r="AF8917" s="182" t="s">
        <v>14382</v>
      </c>
      <c r="AG8917" s="182" t="s">
        <v>17312</v>
      </c>
      <c r="AH8917" s="182" t="s">
        <v>2993</v>
      </c>
      <c r="AI8917" s="182" t="s">
        <v>17315</v>
      </c>
    </row>
    <row r="8918" spans="25:35" x14ac:dyDescent="0.4">
      <c r="Y8918" s="182" t="s">
        <v>14404</v>
      </c>
      <c r="Z8918" s="182">
        <v>1996</v>
      </c>
      <c r="AA8918" s="182">
        <v>4114.3100000000004</v>
      </c>
      <c r="AB8918" s="182">
        <v>188</v>
      </c>
      <c r="AC8918" s="182">
        <v>5</v>
      </c>
      <c r="AD8918" s="182">
        <v>4114.3100000000004</v>
      </c>
      <c r="AF8918" s="182" t="s">
        <v>14382</v>
      </c>
      <c r="AG8918" s="182" t="s">
        <v>17312</v>
      </c>
      <c r="AH8918" s="182" t="s">
        <v>2993</v>
      </c>
      <c r="AI8918" s="182" t="s">
        <v>17315</v>
      </c>
    </row>
    <row r="8919" spans="25:35" x14ac:dyDescent="0.4">
      <c r="Y8919" s="182" t="s">
        <v>14406</v>
      </c>
      <c r="Z8919" s="182">
        <v>1870</v>
      </c>
      <c r="AA8919" s="182">
        <v>256.10000000000002</v>
      </c>
      <c r="AB8919" s="182">
        <v>7</v>
      </c>
      <c r="AC8919" s="182">
        <v>3</v>
      </c>
      <c r="AD8919" s="182">
        <v>255.6</v>
      </c>
      <c r="AF8919" s="182" t="s">
        <v>2504</v>
      </c>
      <c r="AG8919" s="182" t="s">
        <v>17312</v>
      </c>
      <c r="AH8919" s="182" t="s">
        <v>2993</v>
      </c>
      <c r="AI8919" s="182" t="s">
        <v>17315</v>
      </c>
    </row>
    <row r="8920" spans="25:35" x14ac:dyDescent="0.4">
      <c r="Y8920" s="182" t="s">
        <v>14407</v>
      </c>
      <c r="Z8920" s="182">
        <v>1975</v>
      </c>
      <c r="AA8920" s="182">
        <v>850</v>
      </c>
      <c r="AB8920" s="182">
        <v>44</v>
      </c>
      <c r="AC8920" s="182">
        <v>2</v>
      </c>
      <c r="AD8920" s="182">
        <v>760.3</v>
      </c>
      <c r="AF8920" s="182" t="s">
        <v>2504</v>
      </c>
      <c r="AG8920" s="182" t="s">
        <v>17312</v>
      </c>
      <c r="AH8920" s="182" t="s">
        <v>2993</v>
      </c>
      <c r="AI8920" s="182" t="s">
        <v>17315</v>
      </c>
    </row>
    <row r="8921" spans="25:35" x14ac:dyDescent="0.4">
      <c r="Y8921" s="182" t="s">
        <v>14408</v>
      </c>
      <c r="Z8921" s="182">
        <v>1965</v>
      </c>
      <c r="AA8921" s="182">
        <v>740</v>
      </c>
      <c r="AB8921" s="182">
        <v>33</v>
      </c>
      <c r="AC8921" s="182">
        <v>2</v>
      </c>
      <c r="AD8921" s="182">
        <v>677.4</v>
      </c>
      <c r="AF8921" s="182" t="s">
        <v>2505</v>
      </c>
      <c r="AG8921" s="182" t="s">
        <v>17312</v>
      </c>
      <c r="AH8921" s="182" t="s">
        <v>2993</v>
      </c>
      <c r="AI8921" s="182" t="s">
        <v>17315</v>
      </c>
    </row>
    <row r="8922" spans="25:35" x14ac:dyDescent="0.4">
      <c r="Y8922" s="182" t="s">
        <v>14409</v>
      </c>
      <c r="Z8922" s="182">
        <v>1960</v>
      </c>
      <c r="AA8922" s="182">
        <v>430</v>
      </c>
      <c r="AB8922" s="182">
        <v>21</v>
      </c>
      <c r="AC8922" s="182">
        <v>2</v>
      </c>
      <c r="AD8922" s="182">
        <v>341</v>
      </c>
      <c r="AF8922" s="182" t="s">
        <v>2505</v>
      </c>
      <c r="AG8922" s="182" t="s">
        <v>17312</v>
      </c>
      <c r="AH8922" s="182" t="s">
        <v>2993</v>
      </c>
      <c r="AI8922" s="182" t="s">
        <v>17315</v>
      </c>
    </row>
    <row r="8923" spans="25:35" x14ac:dyDescent="0.4">
      <c r="Y8923" s="182" t="s">
        <v>14410</v>
      </c>
      <c r="Z8923" s="182">
        <v>1971</v>
      </c>
      <c r="AA8923" s="182">
        <v>840</v>
      </c>
      <c r="AB8923" s="182">
        <v>33</v>
      </c>
      <c r="AC8923" s="182">
        <v>2</v>
      </c>
      <c r="AD8923" s="182">
        <v>756</v>
      </c>
      <c r="AF8923" s="182" t="s">
        <v>14385</v>
      </c>
      <c r="AG8923" s="182" t="s">
        <v>17312</v>
      </c>
      <c r="AH8923" s="182" t="s">
        <v>2993</v>
      </c>
      <c r="AI8923" s="182" t="s">
        <v>17315</v>
      </c>
    </row>
    <row r="8924" spans="25:35" x14ac:dyDescent="0.4">
      <c r="Y8924" s="182" t="s">
        <v>14411</v>
      </c>
      <c r="Z8924" s="182">
        <v>1963</v>
      </c>
      <c r="AA8924" s="182">
        <v>446</v>
      </c>
      <c r="AB8924" s="182">
        <v>17</v>
      </c>
      <c r="AC8924" s="182">
        <v>2</v>
      </c>
      <c r="AD8924" s="182">
        <v>323.89999999999998</v>
      </c>
      <c r="AF8924" s="182" t="s">
        <v>14385</v>
      </c>
      <c r="AG8924" s="182" t="s">
        <v>17312</v>
      </c>
      <c r="AH8924" s="182" t="s">
        <v>2993</v>
      </c>
      <c r="AI8924" s="182" t="s">
        <v>17315</v>
      </c>
    </row>
    <row r="8925" spans="25:35" x14ac:dyDescent="0.4">
      <c r="Y8925" s="182" t="s">
        <v>2513</v>
      </c>
      <c r="Z8925" s="182">
        <v>1963</v>
      </c>
      <c r="AA8925" s="182">
        <v>427.5</v>
      </c>
      <c r="AB8925" s="182">
        <v>27</v>
      </c>
      <c r="AC8925" s="182">
        <v>2</v>
      </c>
      <c r="AD8925" s="182">
        <v>388.8</v>
      </c>
      <c r="AF8925" s="182" t="s">
        <v>14387</v>
      </c>
      <c r="AG8925" s="182" t="s">
        <v>17312</v>
      </c>
      <c r="AH8925" s="182" t="s">
        <v>2993</v>
      </c>
      <c r="AI8925" s="182" t="s">
        <v>17042</v>
      </c>
    </row>
    <row r="8926" spans="25:35" x14ac:dyDescent="0.4">
      <c r="Y8926" s="182" t="s">
        <v>14412</v>
      </c>
      <c r="Z8926" s="182">
        <v>1977</v>
      </c>
      <c r="AA8926" s="182">
        <v>806</v>
      </c>
      <c r="AB8926" s="182">
        <v>37</v>
      </c>
      <c r="AC8926" s="182">
        <v>2</v>
      </c>
      <c r="AD8926" s="182">
        <v>745.6</v>
      </c>
      <c r="AF8926" s="182" t="s">
        <v>14387</v>
      </c>
      <c r="AG8926" s="182" t="s">
        <v>17312</v>
      </c>
      <c r="AH8926" s="182" t="s">
        <v>2993</v>
      </c>
      <c r="AI8926" s="182" t="s">
        <v>17042</v>
      </c>
    </row>
    <row r="8927" spans="25:35" x14ac:dyDescent="0.4">
      <c r="Y8927" s="182" t="s">
        <v>2514</v>
      </c>
      <c r="Z8927" s="182">
        <v>1980</v>
      </c>
      <c r="AA8927" s="182">
        <v>1045.3</v>
      </c>
      <c r="AB8927" s="182">
        <v>39</v>
      </c>
      <c r="AC8927" s="182">
        <v>2</v>
      </c>
      <c r="AD8927" s="182">
        <v>968.5</v>
      </c>
      <c r="AF8927" s="182" t="s">
        <v>14389</v>
      </c>
      <c r="AG8927" s="182" t="s">
        <v>17312</v>
      </c>
      <c r="AH8927" s="182" t="s">
        <v>2993</v>
      </c>
      <c r="AI8927" s="182" t="s">
        <v>17042</v>
      </c>
    </row>
    <row r="8928" spans="25:35" x14ac:dyDescent="0.4">
      <c r="Y8928" s="182" t="s">
        <v>14413</v>
      </c>
      <c r="Z8928" s="182">
        <v>1981</v>
      </c>
      <c r="AA8928" s="182">
        <v>947.9</v>
      </c>
      <c r="AB8928" s="182">
        <v>40</v>
      </c>
      <c r="AC8928" s="182">
        <v>2</v>
      </c>
      <c r="AD8928" s="182">
        <v>863</v>
      </c>
      <c r="AF8928" s="182" t="s">
        <v>14389</v>
      </c>
      <c r="AG8928" s="182" t="s">
        <v>17312</v>
      </c>
      <c r="AH8928" s="182" t="s">
        <v>2993</v>
      </c>
      <c r="AI8928" s="182" t="s">
        <v>17042</v>
      </c>
    </row>
    <row r="8929" spans="25:35" x14ac:dyDescent="0.4">
      <c r="Y8929" s="182" t="s">
        <v>14414</v>
      </c>
      <c r="Z8929" s="182">
        <v>1983</v>
      </c>
      <c r="AA8929" s="182">
        <v>1021.8</v>
      </c>
      <c r="AB8929" s="182">
        <v>55</v>
      </c>
      <c r="AC8929" s="182">
        <v>2</v>
      </c>
      <c r="AD8929" s="182">
        <v>494.5</v>
      </c>
      <c r="AF8929" s="182" t="s">
        <v>14390</v>
      </c>
      <c r="AG8929" s="182" t="s">
        <v>17312</v>
      </c>
      <c r="AH8929" s="182" t="s">
        <v>2993</v>
      </c>
      <c r="AI8929" s="182" t="s">
        <v>17042</v>
      </c>
    </row>
    <row r="8930" spans="25:35" x14ac:dyDescent="0.4">
      <c r="Y8930" s="182" t="s">
        <v>14415</v>
      </c>
      <c r="Z8930" s="182">
        <v>1970</v>
      </c>
      <c r="AA8930" s="182">
        <v>696.8</v>
      </c>
      <c r="AB8930" s="182">
        <v>32</v>
      </c>
      <c r="AC8930" s="182">
        <v>2</v>
      </c>
      <c r="AD8930" s="182">
        <v>648.79999999999995</v>
      </c>
      <c r="AF8930" s="182" t="s">
        <v>14390</v>
      </c>
      <c r="AG8930" s="182" t="s">
        <v>17312</v>
      </c>
      <c r="AH8930" s="182" t="s">
        <v>2993</v>
      </c>
      <c r="AI8930" s="182" t="s">
        <v>17042</v>
      </c>
    </row>
    <row r="8931" spans="25:35" x14ac:dyDescent="0.4">
      <c r="Y8931" s="182" t="s">
        <v>14416</v>
      </c>
      <c r="Z8931" s="182">
        <v>1972</v>
      </c>
      <c r="AA8931" s="182">
        <v>788</v>
      </c>
      <c r="AB8931" s="182">
        <v>33</v>
      </c>
      <c r="AC8931" s="182">
        <v>2</v>
      </c>
      <c r="AD8931" s="182">
        <v>729.5</v>
      </c>
      <c r="AF8931" s="182" t="s">
        <v>14391</v>
      </c>
      <c r="AG8931" s="182" t="s">
        <v>17312</v>
      </c>
      <c r="AH8931" s="182" t="s">
        <v>2993</v>
      </c>
      <c r="AI8931" s="182" t="s">
        <v>17042</v>
      </c>
    </row>
    <row r="8932" spans="25:35" x14ac:dyDescent="0.4">
      <c r="Y8932" s="182" t="s">
        <v>14417</v>
      </c>
      <c r="Z8932" s="182">
        <v>1975</v>
      </c>
      <c r="AA8932" s="182">
        <v>817.4</v>
      </c>
      <c r="AB8932" s="182">
        <v>43</v>
      </c>
      <c r="AC8932" s="182">
        <v>2</v>
      </c>
      <c r="AD8932" s="182">
        <v>755.8</v>
      </c>
      <c r="AF8932" s="182" t="s">
        <v>14391</v>
      </c>
      <c r="AG8932" s="182" t="s">
        <v>17312</v>
      </c>
      <c r="AH8932" s="182" t="s">
        <v>2993</v>
      </c>
      <c r="AI8932" s="182" t="s">
        <v>17042</v>
      </c>
    </row>
    <row r="8933" spans="25:35" x14ac:dyDescent="0.4">
      <c r="Y8933" s="182" t="s">
        <v>198</v>
      </c>
      <c r="Z8933" s="182">
        <v>1980</v>
      </c>
      <c r="AA8933" s="182">
        <v>962.22</v>
      </c>
      <c r="AB8933" s="182">
        <v>30</v>
      </c>
      <c r="AC8933" s="182">
        <v>2</v>
      </c>
      <c r="AD8933" s="182">
        <v>868.7</v>
      </c>
      <c r="AF8933" s="182" t="s">
        <v>14392</v>
      </c>
      <c r="AG8933" s="182" t="s">
        <v>17312</v>
      </c>
      <c r="AH8933" s="182" t="s">
        <v>2993</v>
      </c>
      <c r="AI8933" s="182" t="s">
        <v>17042</v>
      </c>
    </row>
    <row r="8934" spans="25:35" x14ac:dyDescent="0.4">
      <c r="Y8934" s="182" t="s">
        <v>14419</v>
      </c>
      <c r="Z8934" s="182">
        <v>1981</v>
      </c>
      <c r="AA8934" s="182">
        <v>939.9</v>
      </c>
      <c r="AB8934" s="182">
        <v>44</v>
      </c>
      <c r="AC8934" s="182">
        <v>2</v>
      </c>
      <c r="AD8934" s="182">
        <v>854.7</v>
      </c>
      <c r="AF8934" s="182" t="s">
        <v>14392</v>
      </c>
      <c r="AG8934" s="182" t="s">
        <v>17312</v>
      </c>
      <c r="AH8934" s="182" t="s">
        <v>2993</v>
      </c>
      <c r="AI8934" s="182" t="s">
        <v>17042</v>
      </c>
    </row>
    <row r="8935" spans="25:35" x14ac:dyDescent="0.4">
      <c r="Y8935" s="182" t="s">
        <v>14420</v>
      </c>
      <c r="Z8935" s="182">
        <v>1981</v>
      </c>
      <c r="AA8935" s="182">
        <v>955.1</v>
      </c>
      <c r="AB8935" s="182">
        <v>44</v>
      </c>
      <c r="AC8935" s="182">
        <v>2</v>
      </c>
      <c r="AD8935" s="182">
        <v>860.1</v>
      </c>
      <c r="AF8935" s="182" t="s">
        <v>14393</v>
      </c>
      <c r="AG8935" s="182" t="s">
        <v>17312</v>
      </c>
      <c r="AH8935" s="182" t="s">
        <v>2993</v>
      </c>
      <c r="AI8935" s="182" t="s">
        <v>17042</v>
      </c>
    </row>
    <row r="8936" spans="25:35" x14ac:dyDescent="0.4">
      <c r="Y8936" s="182" t="s">
        <v>14423</v>
      </c>
      <c r="Z8936" s="182">
        <v>1961</v>
      </c>
      <c r="AA8936" s="182">
        <v>579.1</v>
      </c>
      <c r="AB8936" s="182">
        <v>38</v>
      </c>
      <c r="AC8936" s="182">
        <v>2</v>
      </c>
      <c r="AD8936" s="182">
        <v>536.9</v>
      </c>
      <c r="AF8936" s="182" t="s">
        <v>14393</v>
      </c>
      <c r="AG8936" s="182" t="s">
        <v>17312</v>
      </c>
      <c r="AH8936" s="182" t="s">
        <v>2993</v>
      </c>
      <c r="AI8936" s="182" t="s">
        <v>17042</v>
      </c>
    </row>
    <row r="8937" spans="25:35" x14ac:dyDescent="0.4">
      <c r="Y8937" s="182" t="s">
        <v>14424</v>
      </c>
      <c r="Z8937" s="182">
        <v>1960</v>
      </c>
      <c r="AA8937" s="182">
        <v>389.9</v>
      </c>
      <c r="AB8937" s="182">
        <v>20</v>
      </c>
      <c r="AC8937" s="182">
        <v>2</v>
      </c>
      <c r="AD8937" s="182">
        <v>365.3</v>
      </c>
      <c r="AF8937" s="182" t="s">
        <v>14394</v>
      </c>
      <c r="AG8937" s="182" t="s">
        <v>2993</v>
      </c>
      <c r="AH8937" s="182" t="s">
        <v>2993</v>
      </c>
      <c r="AI8937" s="182" t="s">
        <v>17042</v>
      </c>
    </row>
    <row r="8938" spans="25:35" x14ac:dyDescent="0.4">
      <c r="Y8938" s="182" t="s">
        <v>14426</v>
      </c>
      <c r="Z8938" s="182">
        <v>1967</v>
      </c>
      <c r="AA8938" s="182">
        <v>695.2</v>
      </c>
      <c r="AB8938" s="182">
        <v>33</v>
      </c>
      <c r="AC8938" s="182">
        <v>2</v>
      </c>
      <c r="AD8938" s="182">
        <v>647.70000000000005</v>
      </c>
      <c r="AF8938" s="182" t="s">
        <v>14394</v>
      </c>
      <c r="AG8938" s="182" t="s">
        <v>2993</v>
      </c>
      <c r="AH8938" s="182" t="s">
        <v>2993</v>
      </c>
      <c r="AI8938" s="182" t="s">
        <v>17042</v>
      </c>
    </row>
    <row r="8939" spans="25:35" x14ac:dyDescent="0.4">
      <c r="Y8939" s="182" t="s">
        <v>14428</v>
      </c>
      <c r="Z8939" s="182">
        <v>1967</v>
      </c>
      <c r="AA8939" s="182">
        <v>678.4</v>
      </c>
      <c r="AB8939" s="182">
        <v>35</v>
      </c>
      <c r="AC8939" s="182">
        <v>2</v>
      </c>
      <c r="AD8939" s="182">
        <v>629.79999999999995</v>
      </c>
      <c r="AF8939" s="182" t="s">
        <v>14395</v>
      </c>
      <c r="AG8939" s="182" t="s">
        <v>17312</v>
      </c>
      <c r="AH8939" s="182" t="s">
        <v>2993</v>
      </c>
      <c r="AI8939" s="182" t="s">
        <v>17042</v>
      </c>
    </row>
    <row r="8940" spans="25:35" x14ac:dyDescent="0.4">
      <c r="Y8940" s="182" t="s">
        <v>14429</v>
      </c>
      <c r="Z8940" s="182">
        <v>1957</v>
      </c>
      <c r="AA8940" s="182">
        <v>398.7</v>
      </c>
      <c r="AB8940" s="182">
        <v>27</v>
      </c>
      <c r="AC8940" s="182">
        <v>2</v>
      </c>
      <c r="AD8940" s="182">
        <v>359.3</v>
      </c>
      <c r="AF8940" s="182" t="s">
        <v>14395</v>
      </c>
      <c r="AG8940" s="182" t="s">
        <v>17312</v>
      </c>
      <c r="AH8940" s="182" t="s">
        <v>2993</v>
      </c>
      <c r="AI8940" s="182" t="s">
        <v>17042</v>
      </c>
    </row>
    <row r="8941" spans="25:35" x14ac:dyDescent="0.4">
      <c r="Y8941" s="182" t="s">
        <v>2515</v>
      </c>
      <c r="Z8941" s="182">
        <v>1962</v>
      </c>
      <c r="AA8941" s="182">
        <v>426.4</v>
      </c>
      <c r="AB8941" s="182">
        <v>25</v>
      </c>
      <c r="AC8941" s="182">
        <v>2</v>
      </c>
      <c r="AD8941" s="182">
        <v>388.3</v>
      </c>
      <c r="AF8941" s="182" t="s">
        <v>14396</v>
      </c>
      <c r="AG8941" s="182" t="s">
        <v>17312</v>
      </c>
      <c r="AH8941" s="182" t="s">
        <v>2993</v>
      </c>
      <c r="AI8941" s="182" t="s">
        <v>17042</v>
      </c>
    </row>
    <row r="8942" spans="25:35" x14ac:dyDescent="0.4">
      <c r="Y8942" s="182" t="s">
        <v>214</v>
      </c>
      <c r="Z8942" s="182">
        <v>1979</v>
      </c>
      <c r="AA8942" s="182">
        <v>850.7</v>
      </c>
      <c r="AB8942" s="182">
        <v>47</v>
      </c>
      <c r="AC8942" s="182">
        <v>2</v>
      </c>
      <c r="AD8942" s="182">
        <v>850.7</v>
      </c>
      <c r="AF8942" s="182" t="s">
        <v>14396</v>
      </c>
      <c r="AG8942" s="182" t="s">
        <v>17312</v>
      </c>
      <c r="AH8942" s="182" t="s">
        <v>2993</v>
      </c>
      <c r="AI8942" s="182" t="s">
        <v>17042</v>
      </c>
    </row>
    <row r="8943" spans="25:35" x14ac:dyDescent="0.4">
      <c r="Y8943" s="182" t="s">
        <v>14430</v>
      </c>
      <c r="Z8943" s="182">
        <v>1983</v>
      </c>
      <c r="AA8943" s="182">
        <v>959.4</v>
      </c>
      <c r="AB8943" s="182">
        <v>34</v>
      </c>
      <c r="AC8943" s="182">
        <v>2</v>
      </c>
      <c r="AD8943" s="182">
        <v>880</v>
      </c>
      <c r="AF8943" s="182" t="s">
        <v>14397</v>
      </c>
      <c r="AG8943" s="182" t="s">
        <v>17312</v>
      </c>
      <c r="AH8943" s="182" t="s">
        <v>2993</v>
      </c>
      <c r="AI8943" s="182" t="s">
        <v>17042</v>
      </c>
    </row>
    <row r="8944" spans="25:35" x14ac:dyDescent="0.4">
      <c r="Y8944" s="182" t="s">
        <v>2520</v>
      </c>
      <c r="Z8944" s="182">
        <v>1983</v>
      </c>
      <c r="AA8944" s="182">
        <v>2104.6999999999998</v>
      </c>
      <c r="AB8944" s="182">
        <v>75</v>
      </c>
      <c r="AC8944" s="182">
        <v>4</v>
      </c>
      <c r="AD8944" s="182">
        <v>1905.5</v>
      </c>
      <c r="AF8944" s="182" t="s">
        <v>14397</v>
      </c>
      <c r="AG8944" s="182" t="s">
        <v>17312</v>
      </c>
      <c r="AH8944" s="182" t="s">
        <v>2993</v>
      </c>
      <c r="AI8944" s="182" t="s">
        <v>17042</v>
      </c>
    </row>
    <row r="8945" spans="25:35" x14ac:dyDescent="0.4">
      <c r="Y8945" s="182" t="s">
        <v>2521</v>
      </c>
      <c r="Z8945" s="182">
        <v>1985</v>
      </c>
      <c r="AA8945" s="182">
        <v>2120.1999999999998</v>
      </c>
      <c r="AB8945" s="182">
        <v>84</v>
      </c>
      <c r="AC8945" s="182">
        <v>4</v>
      </c>
      <c r="AD8945" s="182">
        <v>1921</v>
      </c>
      <c r="AF8945" s="182" t="s">
        <v>14398</v>
      </c>
      <c r="AG8945" s="182" t="s">
        <v>17312</v>
      </c>
      <c r="AH8945" s="182" t="s">
        <v>2993</v>
      </c>
      <c r="AI8945" s="182" t="s">
        <v>17042</v>
      </c>
    </row>
    <row r="8946" spans="25:35" x14ac:dyDescent="0.4">
      <c r="Y8946" s="182" t="s">
        <v>14431</v>
      </c>
      <c r="Z8946" s="182">
        <v>1991</v>
      </c>
      <c r="AA8946" s="182">
        <v>1882</v>
      </c>
      <c r="AB8946" s="182">
        <v>87</v>
      </c>
      <c r="AC8946" s="182">
        <v>4</v>
      </c>
      <c r="AD8946" s="182">
        <v>1701.7</v>
      </c>
      <c r="AF8946" s="182" t="s">
        <v>14398</v>
      </c>
      <c r="AG8946" s="182" t="s">
        <v>17312</v>
      </c>
      <c r="AH8946" s="182" t="s">
        <v>2993</v>
      </c>
      <c r="AI8946" s="182" t="s">
        <v>17042</v>
      </c>
    </row>
    <row r="8947" spans="25:35" x14ac:dyDescent="0.4">
      <c r="Y8947" s="182" t="s">
        <v>14432</v>
      </c>
      <c r="Z8947" s="182">
        <v>1990</v>
      </c>
      <c r="AA8947" s="182">
        <v>645.1</v>
      </c>
      <c r="AB8947" s="182">
        <v>42</v>
      </c>
      <c r="AC8947" s="182">
        <v>1</v>
      </c>
      <c r="AD8947" s="182">
        <v>645.1</v>
      </c>
      <c r="AF8947" s="182" t="s">
        <v>14399</v>
      </c>
      <c r="AG8947" s="182" t="s">
        <v>17312</v>
      </c>
      <c r="AH8947" s="182" t="s">
        <v>2993</v>
      </c>
      <c r="AI8947" s="182" t="s">
        <v>17042</v>
      </c>
    </row>
    <row r="8948" spans="25:35" x14ac:dyDescent="0.4">
      <c r="Y8948" s="182" t="s">
        <v>14433</v>
      </c>
      <c r="Z8948" s="182">
        <v>1969</v>
      </c>
      <c r="AA8948" s="182">
        <v>418.9</v>
      </c>
      <c r="AB8948" s="182">
        <v>19</v>
      </c>
      <c r="AC8948" s="182">
        <v>2</v>
      </c>
      <c r="AD8948" s="182">
        <v>393.3</v>
      </c>
      <c r="AF8948" s="182" t="s">
        <v>14399</v>
      </c>
      <c r="AG8948" s="182" t="s">
        <v>17312</v>
      </c>
      <c r="AH8948" s="182" t="s">
        <v>2993</v>
      </c>
      <c r="AI8948" s="182" t="s">
        <v>17042</v>
      </c>
    </row>
    <row r="8949" spans="25:35" x14ac:dyDescent="0.4">
      <c r="Y8949" s="182" t="s">
        <v>14435</v>
      </c>
      <c r="Z8949" s="182">
        <v>1977</v>
      </c>
      <c r="AA8949" s="182">
        <v>1107.2</v>
      </c>
      <c r="AB8949" s="182">
        <v>58</v>
      </c>
      <c r="AC8949" s="182">
        <v>2</v>
      </c>
      <c r="AD8949" s="182">
        <v>1107.2</v>
      </c>
      <c r="AF8949" s="182" t="s">
        <v>14400</v>
      </c>
      <c r="AG8949" s="182" t="s">
        <v>17312</v>
      </c>
      <c r="AH8949" s="182" t="s">
        <v>2993</v>
      </c>
      <c r="AI8949" s="182" t="s">
        <v>17042</v>
      </c>
    </row>
    <row r="8950" spans="25:35" x14ac:dyDescent="0.4">
      <c r="Y8950" s="182" t="s">
        <v>2522</v>
      </c>
      <c r="Z8950" s="182">
        <v>1984</v>
      </c>
      <c r="AA8950" s="182">
        <v>1089.0999999999999</v>
      </c>
      <c r="AB8950" s="182">
        <v>40</v>
      </c>
      <c r="AC8950" s="182">
        <v>2</v>
      </c>
      <c r="AD8950" s="182">
        <v>988.9</v>
      </c>
      <c r="AF8950" s="182" t="s">
        <v>14400</v>
      </c>
      <c r="AG8950" s="182" t="s">
        <v>17312</v>
      </c>
      <c r="AH8950" s="182" t="s">
        <v>2993</v>
      </c>
      <c r="AI8950" s="182" t="s">
        <v>17042</v>
      </c>
    </row>
    <row r="8951" spans="25:35" x14ac:dyDescent="0.4">
      <c r="Y8951" s="182" t="s">
        <v>14438</v>
      </c>
      <c r="Z8951" s="182">
        <v>1985</v>
      </c>
      <c r="AA8951" s="182">
        <v>750</v>
      </c>
      <c r="AB8951" s="182">
        <v>30</v>
      </c>
      <c r="AC8951" s="182">
        <v>2</v>
      </c>
      <c r="AD8951" s="182">
        <v>565.5</v>
      </c>
      <c r="AF8951" s="182" t="s">
        <v>2511</v>
      </c>
      <c r="AG8951" s="182" t="s">
        <v>17312</v>
      </c>
      <c r="AH8951" s="182" t="s">
        <v>2993</v>
      </c>
      <c r="AI8951" s="182" t="s">
        <v>17322</v>
      </c>
    </row>
    <row r="8952" spans="25:35" x14ac:dyDescent="0.4">
      <c r="Y8952" s="182" t="s">
        <v>2523</v>
      </c>
      <c r="Z8952" s="182">
        <v>1988</v>
      </c>
      <c r="AA8952" s="182">
        <v>1003.2</v>
      </c>
      <c r="AB8952" s="182">
        <v>39</v>
      </c>
      <c r="AC8952" s="182">
        <v>2</v>
      </c>
      <c r="AD8952" s="182">
        <v>915.9</v>
      </c>
      <c r="AF8952" s="182" t="s">
        <v>2511</v>
      </c>
      <c r="AG8952" s="182" t="s">
        <v>17312</v>
      </c>
      <c r="AH8952" s="182" t="s">
        <v>2993</v>
      </c>
      <c r="AI8952" s="182" t="s">
        <v>17322</v>
      </c>
    </row>
    <row r="8953" spans="25:35" x14ac:dyDescent="0.4">
      <c r="Y8953" s="182" t="s">
        <v>2524</v>
      </c>
      <c r="Z8953" s="182">
        <v>1983</v>
      </c>
      <c r="AA8953" s="182">
        <v>1030.5999999999999</v>
      </c>
      <c r="AB8953" s="182">
        <v>59</v>
      </c>
      <c r="AC8953" s="182">
        <v>2</v>
      </c>
      <c r="AD8953" s="182">
        <v>1030.5999999999999</v>
      </c>
      <c r="AF8953" s="182" t="s">
        <v>14401</v>
      </c>
      <c r="AG8953" s="182" t="s">
        <v>17312</v>
      </c>
      <c r="AH8953" s="182" t="s">
        <v>2993</v>
      </c>
      <c r="AI8953" s="182" t="s">
        <v>17315</v>
      </c>
    </row>
    <row r="8954" spans="25:35" x14ac:dyDescent="0.4">
      <c r="Y8954" s="182" t="s">
        <v>14440</v>
      </c>
      <c r="Z8954" s="182">
        <v>1980</v>
      </c>
      <c r="AA8954" s="182">
        <v>787.2</v>
      </c>
      <c r="AB8954" s="182">
        <v>56</v>
      </c>
      <c r="AC8954" s="182">
        <v>2</v>
      </c>
      <c r="AD8954" s="182">
        <v>787.2</v>
      </c>
      <c r="AF8954" s="182" t="s">
        <v>14401</v>
      </c>
      <c r="AG8954" s="182" t="s">
        <v>17312</v>
      </c>
      <c r="AH8954" s="182" t="s">
        <v>2993</v>
      </c>
      <c r="AI8954" s="182" t="s">
        <v>17315</v>
      </c>
    </row>
    <row r="8955" spans="25:35" x14ac:dyDescent="0.4">
      <c r="Y8955" s="182" t="s">
        <v>14441</v>
      </c>
      <c r="Z8955" s="182">
        <v>1955</v>
      </c>
      <c r="AA8955" s="182">
        <v>721.5</v>
      </c>
      <c r="AB8955" s="182">
        <v>47</v>
      </c>
      <c r="AC8955" s="182">
        <v>1</v>
      </c>
      <c r="AD8955" s="182">
        <v>643.6</v>
      </c>
      <c r="AF8955" s="182" t="s">
        <v>2512</v>
      </c>
      <c r="AG8955" s="182" t="s">
        <v>17319</v>
      </c>
      <c r="AH8955" s="182" t="s">
        <v>2993</v>
      </c>
      <c r="AI8955" s="182" t="s">
        <v>17320</v>
      </c>
    </row>
    <row r="8956" spans="25:35" x14ac:dyDescent="0.4">
      <c r="Y8956" s="182" t="s">
        <v>2525</v>
      </c>
      <c r="Z8956" s="182">
        <v>1935</v>
      </c>
      <c r="AA8956" s="182">
        <v>408.01</v>
      </c>
      <c r="AB8956" s="182">
        <v>36</v>
      </c>
      <c r="AC8956" s="182">
        <v>2</v>
      </c>
      <c r="AD8956" s="182">
        <v>408.01</v>
      </c>
      <c r="AF8956" s="182" t="s">
        <v>2512</v>
      </c>
      <c r="AG8956" s="182" t="s">
        <v>17319</v>
      </c>
      <c r="AH8956" s="182" t="s">
        <v>2993</v>
      </c>
      <c r="AI8956" s="182" t="s">
        <v>17320</v>
      </c>
    </row>
    <row r="8957" spans="25:35" x14ac:dyDescent="0.4">
      <c r="Y8957" s="182" t="s">
        <v>2526</v>
      </c>
      <c r="Z8957" s="182">
        <v>1936</v>
      </c>
      <c r="AA8957" s="182">
        <v>382.69</v>
      </c>
      <c r="AB8957" s="182">
        <v>20</v>
      </c>
      <c r="AC8957" s="182">
        <v>2</v>
      </c>
      <c r="AD8957" s="182">
        <v>382.69</v>
      </c>
      <c r="AF8957" s="182" t="s">
        <v>14404</v>
      </c>
      <c r="AG8957" s="182" t="s">
        <v>2993</v>
      </c>
      <c r="AH8957" s="182" t="s">
        <v>2993</v>
      </c>
      <c r="AI8957" s="182" t="s">
        <v>17320</v>
      </c>
    </row>
    <row r="8958" spans="25:35" x14ac:dyDescent="0.4">
      <c r="Y8958" s="182" t="s">
        <v>14444</v>
      </c>
      <c r="Z8958" s="182">
        <v>1958</v>
      </c>
      <c r="AA8958" s="182">
        <v>535.27</v>
      </c>
      <c r="AB8958" s="182">
        <v>26</v>
      </c>
      <c r="AC8958" s="182">
        <v>2</v>
      </c>
      <c r="AD8958" s="182">
        <v>535.27</v>
      </c>
      <c r="AF8958" s="182" t="s">
        <v>14404</v>
      </c>
      <c r="AG8958" s="182" t="s">
        <v>2993</v>
      </c>
      <c r="AH8958" s="182" t="s">
        <v>2993</v>
      </c>
      <c r="AI8958" s="182" t="s">
        <v>17320</v>
      </c>
    </row>
    <row r="8959" spans="25:35" x14ac:dyDescent="0.4">
      <c r="Y8959" s="182" t="s">
        <v>14446</v>
      </c>
      <c r="Z8959" s="182">
        <v>1959</v>
      </c>
      <c r="AA8959" s="182">
        <v>1061.4100000000001</v>
      </c>
      <c r="AB8959" s="182">
        <v>32</v>
      </c>
      <c r="AC8959" s="182">
        <v>2</v>
      </c>
      <c r="AD8959" s="182">
        <v>921.21</v>
      </c>
      <c r="AF8959" s="182" t="s">
        <v>14406</v>
      </c>
      <c r="AG8959" s="182" t="s">
        <v>17312</v>
      </c>
      <c r="AH8959" s="182" t="s">
        <v>2993</v>
      </c>
      <c r="AI8959" s="182" t="s">
        <v>17042</v>
      </c>
    </row>
    <row r="8960" spans="25:35" x14ac:dyDescent="0.4">
      <c r="Y8960" s="182" t="s">
        <v>14447</v>
      </c>
      <c r="Z8960" s="182">
        <v>1963</v>
      </c>
      <c r="AA8960" s="182">
        <v>623.29999999999995</v>
      </c>
      <c r="AB8960" s="182">
        <v>32</v>
      </c>
      <c r="AC8960" s="182">
        <v>2</v>
      </c>
      <c r="AD8960" s="182">
        <v>623.29999999999995</v>
      </c>
      <c r="AF8960" s="182" t="s">
        <v>14407</v>
      </c>
      <c r="AG8960" s="182" t="s">
        <v>17312</v>
      </c>
      <c r="AH8960" s="182" t="s">
        <v>2993</v>
      </c>
      <c r="AI8960" s="182" t="s">
        <v>17042</v>
      </c>
    </row>
    <row r="8961" spans="25:35" x14ac:dyDescent="0.4">
      <c r="Y8961" s="182" t="s">
        <v>14449</v>
      </c>
      <c r="Z8961" s="182">
        <v>1960</v>
      </c>
      <c r="AA8961" s="182">
        <v>1307.5999999999999</v>
      </c>
      <c r="AB8961" s="182">
        <v>84</v>
      </c>
      <c r="AC8961" s="182">
        <v>3</v>
      </c>
      <c r="AD8961" s="182">
        <v>1223.7</v>
      </c>
      <c r="AF8961" s="182" t="s">
        <v>14408</v>
      </c>
      <c r="AG8961" s="182" t="s">
        <v>17312</v>
      </c>
      <c r="AH8961" s="182" t="s">
        <v>2993</v>
      </c>
      <c r="AI8961" s="182" t="s">
        <v>17042</v>
      </c>
    </row>
    <row r="8962" spans="25:35" x14ac:dyDescent="0.4">
      <c r="Y8962" s="182" t="s">
        <v>14450</v>
      </c>
      <c r="Z8962" s="182">
        <v>1968</v>
      </c>
      <c r="AA8962" s="182">
        <v>632.6</v>
      </c>
      <c r="AB8962" s="182">
        <v>23</v>
      </c>
      <c r="AC8962" s="182">
        <v>2</v>
      </c>
      <c r="AD8962" s="182">
        <v>632.6</v>
      </c>
      <c r="AF8962" s="182" t="s">
        <v>14409</v>
      </c>
      <c r="AG8962" s="182" t="s">
        <v>17312</v>
      </c>
      <c r="AH8962" s="182" t="s">
        <v>2993</v>
      </c>
      <c r="AI8962" s="182" t="s">
        <v>17040</v>
      </c>
    </row>
    <row r="8963" spans="25:35" x14ac:dyDescent="0.4">
      <c r="Y8963" s="182" t="s">
        <v>14451</v>
      </c>
      <c r="Z8963" s="182">
        <v>1968</v>
      </c>
      <c r="AA8963" s="182">
        <v>871.2</v>
      </c>
      <c r="AB8963" s="182">
        <v>50</v>
      </c>
      <c r="AC8963" s="182">
        <v>2</v>
      </c>
      <c r="AD8963" s="182">
        <v>871.2</v>
      </c>
      <c r="AF8963" s="182" t="s">
        <v>14410</v>
      </c>
      <c r="AG8963" s="182" t="s">
        <v>17312</v>
      </c>
      <c r="AH8963" s="182" t="s">
        <v>2993</v>
      </c>
      <c r="AI8963" s="182" t="s">
        <v>17042</v>
      </c>
    </row>
    <row r="8964" spans="25:35" x14ac:dyDescent="0.4">
      <c r="Y8964" s="182" t="s">
        <v>14453</v>
      </c>
      <c r="Z8964" s="182">
        <v>1971</v>
      </c>
      <c r="AA8964" s="182">
        <v>883.7</v>
      </c>
      <c r="AB8964" s="182">
        <v>41</v>
      </c>
      <c r="AC8964" s="182">
        <v>2</v>
      </c>
      <c r="AD8964" s="182">
        <v>883.7</v>
      </c>
      <c r="AF8964" s="182" t="s">
        <v>14411</v>
      </c>
      <c r="AG8964" s="182" t="s">
        <v>17312</v>
      </c>
      <c r="AH8964" s="182" t="s">
        <v>2993</v>
      </c>
      <c r="AI8964" s="182" t="s">
        <v>17040</v>
      </c>
    </row>
    <row r="8965" spans="25:35" x14ac:dyDescent="0.4">
      <c r="Y8965" s="182" t="s">
        <v>14455</v>
      </c>
      <c r="Z8965" s="182">
        <v>1953</v>
      </c>
      <c r="AA8965" s="182">
        <v>833.4</v>
      </c>
      <c r="AB8965" s="182">
        <v>44</v>
      </c>
      <c r="AC8965" s="182">
        <v>2</v>
      </c>
      <c r="AD8965" s="182">
        <v>572.70000000000005</v>
      </c>
      <c r="AF8965" s="182" t="s">
        <v>2513</v>
      </c>
      <c r="AG8965" s="182" t="s">
        <v>17312</v>
      </c>
      <c r="AH8965" s="182" t="s">
        <v>2993</v>
      </c>
      <c r="AI8965" s="182" t="s">
        <v>17042</v>
      </c>
    </row>
    <row r="8966" spans="25:35" x14ac:dyDescent="0.4">
      <c r="Y8966" s="182" t="s">
        <v>14456</v>
      </c>
      <c r="Z8966" s="182">
        <v>1975</v>
      </c>
      <c r="AA8966" s="182">
        <v>1111.0999999999999</v>
      </c>
      <c r="AB8966" s="182">
        <v>59</v>
      </c>
      <c r="AC8966" s="182">
        <v>3</v>
      </c>
      <c r="AD8966" s="182">
        <v>1111.0999999999999</v>
      </c>
      <c r="AF8966" s="182" t="s">
        <v>2513</v>
      </c>
      <c r="AG8966" s="182" t="s">
        <v>17312</v>
      </c>
      <c r="AH8966" s="182" t="s">
        <v>2993</v>
      </c>
      <c r="AI8966" s="182" t="s">
        <v>17042</v>
      </c>
    </row>
    <row r="8967" spans="25:35" x14ac:dyDescent="0.4">
      <c r="Y8967" s="182" t="s">
        <v>14457</v>
      </c>
      <c r="Z8967" s="182">
        <v>1977</v>
      </c>
      <c r="AA8967" s="182">
        <v>1060.2</v>
      </c>
      <c r="AB8967" s="182">
        <v>50</v>
      </c>
      <c r="AC8967" s="182">
        <v>3</v>
      </c>
      <c r="AD8967" s="182">
        <v>1060.2</v>
      </c>
      <c r="AF8967" s="182" t="s">
        <v>14412</v>
      </c>
      <c r="AG8967" s="182" t="s">
        <v>17312</v>
      </c>
      <c r="AH8967" s="182" t="s">
        <v>2993</v>
      </c>
      <c r="AI8967" s="182" t="s">
        <v>17042</v>
      </c>
    </row>
    <row r="8968" spans="25:35" x14ac:dyDescent="0.4">
      <c r="Y8968" s="182" t="s">
        <v>14459</v>
      </c>
      <c r="Z8968" s="182">
        <v>1986</v>
      </c>
      <c r="AA8968" s="182">
        <v>6281</v>
      </c>
      <c r="AB8968" s="182">
        <v>195</v>
      </c>
      <c r="AC8968" s="182">
        <v>5</v>
      </c>
      <c r="AD8968" s="182">
        <v>4728.1000000000004</v>
      </c>
      <c r="AF8968" s="182" t="s">
        <v>14412</v>
      </c>
      <c r="AG8968" s="182" t="s">
        <v>17312</v>
      </c>
      <c r="AH8968" s="182" t="s">
        <v>2993</v>
      </c>
      <c r="AI8968" s="182" t="s">
        <v>17042</v>
      </c>
    </row>
    <row r="8969" spans="25:35" x14ac:dyDescent="0.4">
      <c r="Y8969" s="182" t="s">
        <v>14460</v>
      </c>
      <c r="Z8969" s="182">
        <v>1988</v>
      </c>
      <c r="AA8969" s="182">
        <v>4895.7</v>
      </c>
      <c r="AB8969" s="182">
        <v>218</v>
      </c>
      <c r="AC8969" s="182">
        <v>5</v>
      </c>
      <c r="AD8969" s="182">
        <v>4338.8</v>
      </c>
      <c r="AF8969" s="182" t="s">
        <v>2514</v>
      </c>
      <c r="AG8969" s="182" t="s">
        <v>17312</v>
      </c>
      <c r="AH8969" s="182" t="s">
        <v>2993</v>
      </c>
      <c r="AI8969" s="182" t="s">
        <v>17322</v>
      </c>
    </row>
    <row r="8970" spans="25:35" x14ac:dyDescent="0.4">
      <c r="Y8970" s="182" t="s">
        <v>218</v>
      </c>
      <c r="Z8970" s="182">
        <v>1994</v>
      </c>
      <c r="AA8970" s="182">
        <v>4292.1899999999996</v>
      </c>
      <c r="AB8970" s="182">
        <v>181</v>
      </c>
      <c r="AC8970" s="182">
        <v>9</v>
      </c>
      <c r="AD8970" s="182">
        <v>3864.09</v>
      </c>
      <c r="AF8970" s="182" t="s">
        <v>2514</v>
      </c>
      <c r="AG8970" s="182" t="s">
        <v>17312</v>
      </c>
      <c r="AH8970" s="182" t="s">
        <v>2993</v>
      </c>
      <c r="AI8970" s="182" t="s">
        <v>17322</v>
      </c>
    </row>
    <row r="8971" spans="25:35" x14ac:dyDescent="0.4">
      <c r="Y8971" s="182" t="s">
        <v>14461</v>
      </c>
      <c r="Z8971" s="182">
        <v>1952</v>
      </c>
      <c r="AA8971" s="182">
        <v>607.29999999999995</v>
      </c>
      <c r="AB8971" s="182">
        <v>38</v>
      </c>
      <c r="AC8971" s="182">
        <v>2</v>
      </c>
      <c r="AD8971" s="182">
        <v>577</v>
      </c>
      <c r="AF8971" s="182" t="s">
        <v>14413</v>
      </c>
      <c r="AG8971" s="182" t="s">
        <v>17312</v>
      </c>
      <c r="AH8971" s="182" t="s">
        <v>2993</v>
      </c>
      <c r="AI8971" s="182" t="s">
        <v>17322</v>
      </c>
    </row>
    <row r="8972" spans="25:35" x14ac:dyDescent="0.4">
      <c r="Y8972" s="182" t="s">
        <v>14462</v>
      </c>
      <c r="Z8972" s="182">
        <v>1954</v>
      </c>
      <c r="AA8972" s="182">
        <v>523</v>
      </c>
      <c r="AB8972" s="182">
        <v>42</v>
      </c>
      <c r="AC8972" s="182">
        <v>2</v>
      </c>
      <c r="AD8972" s="182">
        <v>523</v>
      </c>
      <c r="AF8972" s="182" t="s">
        <v>14413</v>
      </c>
      <c r="AG8972" s="182" t="s">
        <v>17312</v>
      </c>
      <c r="AH8972" s="182" t="s">
        <v>2993</v>
      </c>
      <c r="AI8972" s="182" t="s">
        <v>17322</v>
      </c>
    </row>
    <row r="8973" spans="25:35" x14ac:dyDescent="0.4">
      <c r="Y8973" s="182" t="s">
        <v>14463</v>
      </c>
      <c r="Z8973" s="182">
        <v>1983</v>
      </c>
      <c r="AA8973" s="182">
        <v>1176.7</v>
      </c>
      <c r="AB8973" s="182">
        <v>38</v>
      </c>
      <c r="AC8973" s="182">
        <v>2</v>
      </c>
      <c r="AD8973" s="182">
        <v>849.6</v>
      </c>
      <c r="AF8973" s="182" t="s">
        <v>14414</v>
      </c>
      <c r="AG8973" s="182" t="s">
        <v>17312</v>
      </c>
      <c r="AH8973" s="182" t="s">
        <v>2993</v>
      </c>
      <c r="AI8973" s="182" t="s">
        <v>17322</v>
      </c>
    </row>
    <row r="8974" spans="25:35" x14ac:dyDescent="0.4">
      <c r="Y8974" s="182" t="s">
        <v>14464</v>
      </c>
      <c r="Z8974" s="182">
        <v>1970</v>
      </c>
      <c r="AA8974" s="182">
        <v>428.9</v>
      </c>
      <c r="AB8974" s="182">
        <v>35</v>
      </c>
      <c r="AC8974" s="182">
        <v>2</v>
      </c>
      <c r="AD8974" s="182">
        <v>403.1</v>
      </c>
      <c r="AF8974" s="182" t="s">
        <v>14414</v>
      </c>
      <c r="AG8974" s="182" t="s">
        <v>17312</v>
      </c>
      <c r="AH8974" s="182" t="s">
        <v>2993</v>
      </c>
      <c r="AI8974" s="182" t="s">
        <v>17322</v>
      </c>
    </row>
    <row r="8975" spans="25:35" x14ac:dyDescent="0.4">
      <c r="Y8975" s="182" t="s">
        <v>14465</v>
      </c>
      <c r="Z8975" s="182">
        <v>2009</v>
      </c>
      <c r="AA8975" s="182">
        <v>559.70000000000005</v>
      </c>
      <c r="AB8975" s="182">
        <v>31</v>
      </c>
      <c r="AC8975" s="182">
        <v>2</v>
      </c>
      <c r="AD8975" s="182">
        <v>559.70000000000005</v>
      </c>
      <c r="AF8975" s="182" t="s">
        <v>14415</v>
      </c>
      <c r="AG8975" s="182" t="s">
        <v>17312</v>
      </c>
      <c r="AH8975" s="182" t="s">
        <v>2993</v>
      </c>
      <c r="AI8975" s="182" t="s">
        <v>17042</v>
      </c>
    </row>
    <row r="8976" spans="25:35" x14ac:dyDescent="0.4">
      <c r="Y8976" s="182" t="s">
        <v>14466</v>
      </c>
      <c r="Z8976" s="182">
        <v>1953</v>
      </c>
      <c r="AA8976" s="182">
        <v>364</v>
      </c>
      <c r="AB8976" s="182">
        <v>18</v>
      </c>
      <c r="AC8976" s="182">
        <v>2</v>
      </c>
      <c r="AD8976" s="182">
        <v>364</v>
      </c>
      <c r="AF8976" s="182" t="s">
        <v>14415</v>
      </c>
      <c r="AG8976" s="182" t="s">
        <v>17312</v>
      </c>
      <c r="AH8976" s="182" t="s">
        <v>2993</v>
      </c>
      <c r="AI8976" s="182" t="s">
        <v>17042</v>
      </c>
    </row>
    <row r="8977" spans="25:35" x14ac:dyDescent="0.4">
      <c r="Y8977" s="182" t="s">
        <v>14467</v>
      </c>
      <c r="Z8977" s="182">
        <v>1962</v>
      </c>
      <c r="AA8977" s="182">
        <v>783.2</v>
      </c>
      <c r="AB8977" s="182">
        <v>21</v>
      </c>
      <c r="AC8977" s="182">
        <v>2</v>
      </c>
      <c r="AD8977" s="182">
        <v>657</v>
      </c>
      <c r="AF8977" s="182" t="s">
        <v>14416</v>
      </c>
      <c r="AG8977" s="182" t="s">
        <v>17312</v>
      </c>
      <c r="AH8977" s="182" t="s">
        <v>2993</v>
      </c>
      <c r="AI8977" s="182" t="s">
        <v>17042</v>
      </c>
    </row>
    <row r="8978" spans="25:35" x14ac:dyDescent="0.4">
      <c r="Y8978" s="182" t="s">
        <v>14468</v>
      </c>
      <c r="Z8978" s="182">
        <v>1972</v>
      </c>
      <c r="AA8978" s="182">
        <v>871.6</v>
      </c>
      <c r="AB8978" s="182">
        <v>37</v>
      </c>
      <c r="AC8978" s="182">
        <v>2</v>
      </c>
      <c r="AD8978" s="182">
        <v>871.6</v>
      </c>
      <c r="AF8978" s="182" t="s">
        <v>14416</v>
      </c>
      <c r="AG8978" s="182" t="s">
        <v>17312</v>
      </c>
      <c r="AH8978" s="182" t="s">
        <v>2993</v>
      </c>
      <c r="AI8978" s="182" t="s">
        <v>17042</v>
      </c>
    </row>
    <row r="8979" spans="25:35" x14ac:dyDescent="0.4">
      <c r="Y8979" s="182" t="s">
        <v>2527</v>
      </c>
      <c r="Z8979" s="182">
        <v>1983</v>
      </c>
      <c r="AA8979" s="182">
        <v>956.7</v>
      </c>
      <c r="AB8979" s="182">
        <v>59</v>
      </c>
      <c r="AC8979" s="182">
        <v>2</v>
      </c>
      <c r="AD8979" s="182">
        <v>956.5</v>
      </c>
      <c r="AF8979" s="182" t="s">
        <v>14417</v>
      </c>
      <c r="AG8979" s="182" t="s">
        <v>17312</v>
      </c>
      <c r="AH8979" s="182" t="s">
        <v>2993</v>
      </c>
      <c r="AI8979" s="182" t="s">
        <v>17042</v>
      </c>
    </row>
    <row r="8980" spans="25:35" x14ac:dyDescent="0.4">
      <c r="Y8980" s="182" t="s">
        <v>14469</v>
      </c>
      <c r="Z8980" s="182">
        <v>1950</v>
      </c>
      <c r="AA8980" s="182">
        <v>392</v>
      </c>
      <c r="AB8980" s="182">
        <v>28</v>
      </c>
      <c r="AC8980" s="182">
        <v>2</v>
      </c>
      <c r="AD8980" s="182">
        <v>392</v>
      </c>
      <c r="AF8980" s="182" t="s">
        <v>14417</v>
      </c>
      <c r="AG8980" s="182" t="s">
        <v>17312</v>
      </c>
      <c r="AH8980" s="182" t="s">
        <v>2993</v>
      </c>
      <c r="AI8980" s="182" t="s">
        <v>17042</v>
      </c>
    </row>
    <row r="8981" spans="25:35" x14ac:dyDescent="0.4">
      <c r="Y8981" s="182" t="s">
        <v>14470</v>
      </c>
      <c r="Z8981" s="182">
        <v>1978</v>
      </c>
      <c r="AA8981" s="182">
        <v>879</v>
      </c>
      <c r="AB8981" s="182">
        <v>49</v>
      </c>
      <c r="AC8981" s="182">
        <v>2</v>
      </c>
      <c r="AD8981" s="182">
        <v>699</v>
      </c>
      <c r="AF8981" s="182" t="s">
        <v>198</v>
      </c>
      <c r="AG8981" s="182" t="s">
        <v>17312</v>
      </c>
      <c r="AH8981" s="182" t="s">
        <v>2993</v>
      </c>
      <c r="AI8981" s="182" t="s">
        <v>17322</v>
      </c>
    </row>
    <row r="8982" spans="25:35" x14ac:dyDescent="0.4">
      <c r="Y8982" s="182" t="s">
        <v>14471</v>
      </c>
      <c r="Z8982" s="182">
        <v>1975</v>
      </c>
      <c r="AA8982" s="182">
        <v>1936.7</v>
      </c>
      <c r="AB8982" s="182">
        <v>82</v>
      </c>
      <c r="AC8982" s="182">
        <v>5</v>
      </c>
      <c r="AD8982" s="182">
        <v>1764.3</v>
      </c>
      <c r="AF8982" s="182" t="s">
        <v>198</v>
      </c>
      <c r="AG8982" s="182" t="s">
        <v>17312</v>
      </c>
      <c r="AH8982" s="182" t="s">
        <v>2993</v>
      </c>
      <c r="AI8982" s="182" t="s">
        <v>17322</v>
      </c>
    </row>
    <row r="8983" spans="25:35" x14ac:dyDescent="0.4">
      <c r="Y8983" s="182" t="s">
        <v>2528</v>
      </c>
      <c r="Z8983" s="182">
        <v>1980</v>
      </c>
      <c r="AA8983" s="182">
        <v>1938.1</v>
      </c>
      <c r="AB8983" s="182">
        <v>108</v>
      </c>
      <c r="AC8983" s="182">
        <v>5</v>
      </c>
      <c r="AD8983" s="182">
        <v>1788.1</v>
      </c>
      <c r="AF8983" s="182" t="s">
        <v>14419</v>
      </c>
      <c r="AG8983" s="182" t="s">
        <v>17312</v>
      </c>
      <c r="AH8983" s="182" t="s">
        <v>2993</v>
      </c>
      <c r="AI8983" s="182" t="s">
        <v>17042</v>
      </c>
    </row>
    <row r="8984" spans="25:35" x14ac:dyDescent="0.4">
      <c r="Y8984" s="182" t="s">
        <v>2529</v>
      </c>
      <c r="Z8984" s="182">
        <v>1985</v>
      </c>
      <c r="AA8984" s="182">
        <v>2563.9</v>
      </c>
      <c r="AB8984" s="182">
        <v>118</v>
      </c>
      <c r="AC8984" s="182">
        <v>5</v>
      </c>
      <c r="AD8984" s="182">
        <v>2273.9</v>
      </c>
      <c r="AF8984" s="182" t="s">
        <v>14419</v>
      </c>
      <c r="AG8984" s="182" t="s">
        <v>17312</v>
      </c>
      <c r="AH8984" s="182" t="s">
        <v>2993</v>
      </c>
      <c r="AI8984" s="182" t="s">
        <v>17042</v>
      </c>
    </row>
    <row r="8985" spans="25:35" x14ac:dyDescent="0.4">
      <c r="Y8985" s="182" t="s">
        <v>14472</v>
      </c>
      <c r="Z8985" s="182">
        <v>1969</v>
      </c>
      <c r="AA8985" s="182">
        <v>1626.1</v>
      </c>
      <c r="AB8985" s="182">
        <v>101</v>
      </c>
      <c r="AC8985" s="182">
        <v>3</v>
      </c>
      <c r="AD8985" s="182">
        <v>1515.8</v>
      </c>
      <c r="AF8985" s="182" t="s">
        <v>14420</v>
      </c>
      <c r="AG8985" s="182" t="s">
        <v>17312</v>
      </c>
      <c r="AH8985" s="182" t="s">
        <v>2993</v>
      </c>
      <c r="AI8985" s="182" t="s">
        <v>17322</v>
      </c>
    </row>
    <row r="8986" spans="25:35" x14ac:dyDescent="0.4">
      <c r="Y8986" s="182" t="s">
        <v>14474</v>
      </c>
      <c r="Z8986" s="182">
        <v>1969</v>
      </c>
      <c r="AA8986" s="182">
        <v>1522</v>
      </c>
      <c r="AB8986" s="182">
        <v>102</v>
      </c>
      <c r="AC8986" s="182">
        <v>3</v>
      </c>
      <c r="AD8986" s="182">
        <v>1522</v>
      </c>
      <c r="AF8986" s="182" t="s">
        <v>14420</v>
      </c>
      <c r="AG8986" s="182" t="s">
        <v>17312</v>
      </c>
      <c r="AH8986" s="182" t="s">
        <v>2993</v>
      </c>
      <c r="AI8986" s="182" t="s">
        <v>17322</v>
      </c>
    </row>
    <row r="8987" spans="25:35" x14ac:dyDescent="0.4">
      <c r="Y8987" s="182" t="s">
        <v>14476</v>
      </c>
      <c r="Z8987" s="182">
        <v>1985</v>
      </c>
      <c r="AA8987" s="182">
        <v>7271</v>
      </c>
      <c r="AB8987" s="182">
        <v>52</v>
      </c>
      <c r="AC8987" s="182">
        <v>3</v>
      </c>
      <c r="AD8987" s="182">
        <v>1755.9</v>
      </c>
      <c r="AF8987" s="182" t="s">
        <v>14423</v>
      </c>
      <c r="AG8987" s="182" t="s">
        <v>17312</v>
      </c>
      <c r="AH8987" s="182" t="s">
        <v>2993</v>
      </c>
      <c r="AI8987" s="182" t="s">
        <v>17042</v>
      </c>
    </row>
    <row r="8988" spans="25:35" x14ac:dyDescent="0.4">
      <c r="Y8988" s="182" t="s">
        <v>14477</v>
      </c>
      <c r="Z8988" s="182">
        <v>1973</v>
      </c>
      <c r="AA8988" s="182">
        <v>4286</v>
      </c>
      <c r="AB8988" s="182">
        <v>149</v>
      </c>
      <c r="AC8988" s="182">
        <v>5</v>
      </c>
      <c r="AD8988" s="182">
        <v>4286</v>
      </c>
      <c r="AF8988" s="182" t="s">
        <v>14423</v>
      </c>
      <c r="AG8988" s="182" t="s">
        <v>17312</v>
      </c>
      <c r="AH8988" s="182" t="s">
        <v>2993</v>
      </c>
      <c r="AI8988" s="182" t="s">
        <v>17042</v>
      </c>
    </row>
    <row r="8989" spans="25:35" x14ac:dyDescent="0.4">
      <c r="Y8989" s="182" t="s">
        <v>14478</v>
      </c>
      <c r="Z8989" s="182">
        <v>1971</v>
      </c>
      <c r="AA8989" s="182">
        <v>2731.74</v>
      </c>
      <c r="AB8989" s="182">
        <v>113</v>
      </c>
      <c r="AC8989" s="182">
        <v>4</v>
      </c>
      <c r="AD8989" s="182">
        <v>2731.7</v>
      </c>
      <c r="AF8989" s="182" t="s">
        <v>14424</v>
      </c>
      <c r="AG8989" s="182" t="s">
        <v>17323</v>
      </c>
      <c r="AH8989" s="182" t="s">
        <v>2993</v>
      </c>
      <c r="AI8989" s="182" t="s">
        <v>17040</v>
      </c>
    </row>
    <row r="8990" spans="25:35" x14ac:dyDescent="0.4">
      <c r="Y8990" s="182" t="s">
        <v>2530</v>
      </c>
      <c r="Z8990" s="182">
        <v>1984</v>
      </c>
      <c r="AA8990" s="182">
        <v>5097.5</v>
      </c>
      <c r="AB8990" s="182">
        <v>189</v>
      </c>
      <c r="AC8990" s="182">
        <v>5</v>
      </c>
      <c r="AD8990" s="182">
        <v>4232.8999999999996</v>
      </c>
      <c r="AF8990" s="182" t="s">
        <v>14424</v>
      </c>
      <c r="AG8990" s="182" t="s">
        <v>17323</v>
      </c>
      <c r="AH8990" s="182" t="s">
        <v>2993</v>
      </c>
      <c r="AI8990" s="182" t="s">
        <v>17040</v>
      </c>
    </row>
    <row r="8991" spans="25:35" x14ac:dyDescent="0.4">
      <c r="Y8991" s="182" t="s">
        <v>14479</v>
      </c>
      <c r="Z8991" s="182">
        <v>1969</v>
      </c>
      <c r="AA8991" s="182">
        <v>3712.73</v>
      </c>
      <c r="AB8991" s="182">
        <v>137</v>
      </c>
      <c r="AC8991" s="182">
        <v>5</v>
      </c>
      <c r="AD8991" s="182">
        <v>3066.62</v>
      </c>
      <c r="AF8991" s="182" t="s">
        <v>14426</v>
      </c>
      <c r="AG8991" s="182" t="s">
        <v>17312</v>
      </c>
      <c r="AH8991" s="182" t="s">
        <v>2993</v>
      </c>
      <c r="AI8991" s="182" t="s">
        <v>17042</v>
      </c>
    </row>
    <row r="8992" spans="25:35" x14ac:dyDescent="0.4">
      <c r="Y8992" s="182" t="s">
        <v>14480</v>
      </c>
      <c r="Z8992" s="182">
        <v>1969</v>
      </c>
      <c r="AA8992" s="182">
        <v>3793.8</v>
      </c>
      <c r="AB8992" s="182">
        <v>158</v>
      </c>
      <c r="AC8992" s="182">
        <v>5</v>
      </c>
      <c r="AD8992" s="182">
        <v>3148.94</v>
      </c>
      <c r="AF8992" s="182" t="s">
        <v>14426</v>
      </c>
      <c r="AG8992" s="182" t="s">
        <v>17312</v>
      </c>
      <c r="AH8992" s="182" t="s">
        <v>2993</v>
      </c>
      <c r="AI8992" s="182" t="s">
        <v>17042</v>
      </c>
    </row>
    <row r="8993" spans="25:35" x14ac:dyDescent="0.4">
      <c r="Y8993" s="182" t="s">
        <v>14481</v>
      </c>
      <c r="Z8993" s="182">
        <v>1992</v>
      </c>
      <c r="AA8993" s="182">
        <v>7680.7</v>
      </c>
      <c r="AB8993" s="182">
        <v>285</v>
      </c>
      <c r="AC8993" s="182">
        <v>5</v>
      </c>
      <c r="AD8993" s="182">
        <v>6439.25</v>
      </c>
      <c r="AF8993" s="182" t="s">
        <v>14428</v>
      </c>
      <c r="AG8993" s="182" t="s">
        <v>17312</v>
      </c>
      <c r="AH8993" s="182" t="s">
        <v>2993</v>
      </c>
      <c r="AI8993" s="182" t="s">
        <v>17042</v>
      </c>
    </row>
    <row r="8994" spans="25:35" x14ac:dyDescent="0.4">
      <c r="Y8994" s="182" t="s">
        <v>14482</v>
      </c>
      <c r="Z8994" s="182">
        <v>1996</v>
      </c>
      <c r="AA8994" s="182">
        <v>5526</v>
      </c>
      <c r="AB8994" s="182">
        <v>177</v>
      </c>
      <c r="AC8994" s="182">
        <v>5</v>
      </c>
      <c r="AD8994" s="182">
        <v>5525.95</v>
      </c>
      <c r="AF8994" s="182" t="s">
        <v>14428</v>
      </c>
      <c r="AG8994" s="182" t="s">
        <v>17312</v>
      </c>
      <c r="AH8994" s="182" t="s">
        <v>2993</v>
      </c>
      <c r="AI8994" s="182" t="s">
        <v>17042</v>
      </c>
    </row>
    <row r="8995" spans="25:35" x14ac:dyDescent="0.4">
      <c r="Y8995" s="182" t="s">
        <v>14483</v>
      </c>
      <c r="Z8995" s="182">
        <v>1989</v>
      </c>
      <c r="AA8995" s="182">
        <v>7182.3</v>
      </c>
      <c r="AB8995" s="182">
        <v>245</v>
      </c>
      <c r="AC8995" s="182">
        <v>5</v>
      </c>
      <c r="AD8995" s="182">
        <v>7182.3</v>
      </c>
      <c r="AF8995" s="182" t="s">
        <v>14429</v>
      </c>
      <c r="AG8995" s="182" t="s">
        <v>17312</v>
      </c>
      <c r="AH8995" s="182" t="s">
        <v>2993</v>
      </c>
      <c r="AI8995" s="182" t="s">
        <v>17040</v>
      </c>
    </row>
    <row r="8996" spans="25:35" x14ac:dyDescent="0.4">
      <c r="Y8996" s="182" t="s">
        <v>14484</v>
      </c>
      <c r="Z8996" s="182">
        <v>1993</v>
      </c>
      <c r="AA8996" s="182">
        <v>3611</v>
      </c>
      <c r="AB8996" s="182">
        <v>123</v>
      </c>
      <c r="AC8996" s="182">
        <v>5</v>
      </c>
      <c r="AD8996" s="182">
        <v>3610.99</v>
      </c>
      <c r="AF8996" s="182" t="s">
        <v>14429</v>
      </c>
      <c r="AG8996" s="182" t="s">
        <v>17312</v>
      </c>
      <c r="AH8996" s="182" t="s">
        <v>2993</v>
      </c>
      <c r="AI8996" s="182" t="s">
        <v>17040</v>
      </c>
    </row>
    <row r="8997" spans="25:35" x14ac:dyDescent="0.4">
      <c r="Y8997" s="182" t="s">
        <v>14485</v>
      </c>
      <c r="Z8997" s="182">
        <v>2004</v>
      </c>
      <c r="AA8997" s="182">
        <v>1946.07</v>
      </c>
      <c r="AB8997" s="182">
        <v>50</v>
      </c>
      <c r="AC8997" s="182">
        <v>5</v>
      </c>
      <c r="AD8997" s="182">
        <v>1946.07</v>
      </c>
      <c r="AF8997" s="182" t="s">
        <v>2515</v>
      </c>
      <c r="AG8997" s="182" t="s">
        <v>17312</v>
      </c>
      <c r="AH8997" s="182" t="s">
        <v>2993</v>
      </c>
      <c r="AI8997" s="182" t="s">
        <v>17042</v>
      </c>
    </row>
    <row r="8998" spans="25:35" x14ac:dyDescent="0.4">
      <c r="Y8998" s="182" t="s">
        <v>236</v>
      </c>
      <c r="Z8998" s="182">
        <v>2007</v>
      </c>
      <c r="AA8998" s="182">
        <v>7146.1</v>
      </c>
      <c r="AB8998" s="182">
        <v>119</v>
      </c>
      <c r="AC8998" s="182">
        <v>5</v>
      </c>
      <c r="AD8998" s="182">
        <v>7146.1</v>
      </c>
      <c r="AF8998" s="182" t="s">
        <v>2515</v>
      </c>
      <c r="AG8998" s="182" t="s">
        <v>17312</v>
      </c>
      <c r="AH8998" s="182" t="s">
        <v>2993</v>
      </c>
      <c r="AI8998" s="182" t="s">
        <v>17042</v>
      </c>
    </row>
    <row r="8999" spans="25:35" x14ac:dyDescent="0.4">
      <c r="Y8999" s="182" t="s">
        <v>2531</v>
      </c>
      <c r="Z8999" s="182">
        <v>1974</v>
      </c>
      <c r="AA8999" s="182">
        <v>5979.1</v>
      </c>
      <c r="AB8999" s="182">
        <v>217</v>
      </c>
      <c r="AC8999" s="182">
        <v>5</v>
      </c>
      <c r="AD8999" s="182">
        <v>4563.9399999999996</v>
      </c>
      <c r="AF8999" s="182" t="s">
        <v>214</v>
      </c>
      <c r="AG8999" s="182" t="s">
        <v>17312</v>
      </c>
      <c r="AH8999" s="182" t="s">
        <v>2993</v>
      </c>
      <c r="AI8999" s="182" t="s">
        <v>17322</v>
      </c>
    </row>
    <row r="9000" spans="25:35" x14ac:dyDescent="0.4">
      <c r="Y9000" s="182" t="s">
        <v>14487</v>
      </c>
      <c r="Z9000" s="182">
        <v>1971</v>
      </c>
      <c r="AA9000" s="182">
        <v>5891.84</v>
      </c>
      <c r="AB9000" s="182">
        <v>212</v>
      </c>
      <c r="AC9000" s="182">
        <v>5</v>
      </c>
      <c r="AD9000" s="182">
        <v>5891.84</v>
      </c>
      <c r="AF9000" s="182" t="s">
        <v>214</v>
      </c>
      <c r="AG9000" s="182" t="s">
        <v>17312</v>
      </c>
      <c r="AH9000" s="182" t="s">
        <v>2993</v>
      </c>
      <c r="AI9000" s="182" t="s">
        <v>17322</v>
      </c>
    </row>
    <row r="9001" spans="25:35" x14ac:dyDescent="0.4">
      <c r="Y9001" s="182" t="s">
        <v>14488</v>
      </c>
      <c r="Z9001" s="182">
        <v>1969</v>
      </c>
      <c r="AA9001" s="182">
        <v>2773.1</v>
      </c>
      <c r="AB9001" s="182">
        <v>115</v>
      </c>
      <c r="AC9001" s="182">
        <v>4</v>
      </c>
      <c r="AD9001" s="182">
        <v>2773.05</v>
      </c>
      <c r="AF9001" s="182" t="s">
        <v>14430</v>
      </c>
      <c r="AG9001" s="182" t="s">
        <v>17312</v>
      </c>
      <c r="AH9001" s="182" t="s">
        <v>2993</v>
      </c>
      <c r="AI9001" s="182" t="s">
        <v>17322</v>
      </c>
    </row>
    <row r="9002" spans="25:35" x14ac:dyDescent="0.4">
      <c r="Y9002" s="182" t="s">
        <v>2532</v>
      </c>
      <c r="Z9002" s="182">
        <v>1983</v>
      </c>
      <c r="AA9002" s="182">
        <v>4936.3999999999996</v>
      </c>
      <c r="AB9002" s="182">
        <v>185</v>
      </c>
      <c r="AC9002" s="182">
        <v>5</v>
      </c>
      <c r="AD9002" s="182">
        <v>4191.8999999999996</v>
      </c>
      <c r="AF9002" s="182" t="s">
        <v>14430</v>
      </c>
      <c r="AG9002" s="182" t="s">
        <v>17312</v>
      </c>
      <c r="AH9002" s="182" t="s">
        <v>2993</v>
      </c>
      <c r="AI9002" s="182" t="s">
        <v>17322</v>
      </c>
    </row>
    <row r="9003" spans="25:35" x14ac:dyDescent="0.4">
      <c r="Y9003" s="182" t="s">
        <v>2533</v>
      </c>
      <c r="Z9003" s="182">
        <v>1978</v>
      </c>
      <c r="AA9003" s="182">
        <v>3742</v>
      </c>
      <c r="AB9003" s="182">
        <v>114</v>
      </c>
      <c r="AC9003" s="182">
        <v>5</v>
      </c>
      <c r="AD9003" s="182">
        <v>3111.1</v>
      </c>
      <c r="AF9003" s="182" t="s">
        <v>2520</v>
      </c>
      <c r="AG9003" s="182" t="s">
        <v>17319</v>
      </c>
      <c r="AH9003" s="182" t="s">
        <v>2993</v>
      </c>
      <c r="AI9003" s="182" t="s">
        <v>17322</v>
      </c>
    </row>
    <row r="9004" spans="25:35" x14ac:dyDescent="0.4">
      <c r="Y9004" s="182" t="s">
        <v>14489</v>
      </c>
      <c r="Z9004" s="182">
        <v>1974</v>
      </c>
      <c r="AA9004" s="182">
        <v>4368.1400000000003</v>
      </c>
      <c r="AB9004" s="182">
        <v>159</v>
      </c>
      <c r="AC9004" s="182">
        <v>5</v>
      </c>
      <c r="AD9004" s="182">
        <v>4328.1400000000003</v>
      </c>
      <c r="AF9004" s="182" t="s">
        <v>2520</v>
      </c>
      <c r="AG9004" s="182" t="s">
        <v>17319</v>
      </c>
      <c r="AH9004" s="182" t="s">
        <v>2993</v>
      </c>
      <c r="AI9004" s="182" t="s">
        <v>17322</v>
      </c>
    </row>
    <row r="9005" spans="25:35" x14ac:dyDescent="0.4">
      <c r="Y9005" s="182" t="s">
        <v>14490</v>
      </c>
      <c r="Z9005" s="182">
        <v>1976</v>
      </c>
      <c r="AA9005" s="182">
        <v>4783.1499999999996</v>
      </c>
      <c r="AB9005" s="182">
        <v>190</v>
      </c>
      <c r="AC9005" s="182">
        <v>5</v>
      </c>
      <c r="AD9005" s="182">
        <v>4417.7</v>
      </c>
      <c r="AF9005" s="182" t="s">
        <v>2521</v>
      </c>
      <c r="AG9005" s="182" t="s">
        <v>17319</v>
      </c>
      <c r="AH9005" s="182" t="s">
        <v>2993</v>
      </c>
      <c r="AI9005" s="182" t="s">
        <v>17322</v>
      </c>
    </row>
    <row r="9006" spans="25:35" x14ac:dyDescent="0.4">
      <c r="Y9006" s="182" t="s">
        <v>14491</v>
      </c>
      <c r="Z9006" s="182">
        <v>1988</v>
      </c>
      <c r="AA9006" s="182">
        <v>5245.7</v>
      </c>
      <c r="AB9006" s="182">
        <v>206</v>
      </c>
      <c r="AC9006" s="182">
        <v>5</v>
      </c>
      <c r="AD9006" s="182">
        <v>5245.68</v>
      </c>
      <c r="AF9006" s="182" t="s">
        <v>2521</v>
      </c>
      <c r="AG9006" s="182" t="s">
        <v>17319</v>
      </c>
      <c r="AH9006" s="182" t="s">
        <v>2993</v>
      </c>
      <c r="AI9006" s="182" t="s">
        <v>17322</v>
      </c>
    </row>
    <row r="9007" spans="25:35" x14ac:dyDescent="0.4">
      <c r="Y9007" s="182" t="s">
        <v>2534</v>
      </c>
      <c r="Z9007" s="182">
        <v>1981</v>
      </c>
      <c r="AA9007" s="182">
        <v>7170.75</v>
      </c>
      <c r="AB9007" s="182">
        <v>218</v>
      </c>
      <c r="AC9007" s="182">
        <v>5</v>
      </c>
      <c r="AD9007" s="182">
        <v>5092.8999999999996</v>
      </c>
      <c r="AF9007" s="182" t="s">
        <v>14431</v>
      </c>
      <c r="AG9007" s="182" t="s">
        <v>17319</v>
      </c>
      <c r="AH9007" s="182" t="s">
        <v>2993</v>
      </c>
      <c r="AI9007" s="182" t="s">
        <v>17042</v>
      </c>
    </row>
    <row r="9008" spans="25:35" x14ac:dyDescent="0.4">
      <c r="Y9008" s="182" t="s">
        <v>14492</v>
      </c>
      <c r="Z9008" s="182">
        <v>1987</v>
      </c>
      <c r="AA9008" s="182">
        <v>4451.1000000000004</v>
      </c>
      <c r="AB9008" s="182">
        <v>155</v>
      </c>
      <c r="AC9008" s="182">
        <v>5</v>
      </c>
      <c r="AD9008" s="182">
        <v>4451.1000000000004</v>
      </c>
      <c r="AF9008" s="182" t="s">
        <v>14431</v>
      </c>
      <c r="AG9008" s="182" t="s">
        <v>17319</v>
      </c>
      <c r="AH9008" s="182" t="s">
        <v>2993</v>
      </c>
      <c r="AI9008" s="182" t="s">
        <v>17042</v>
      </c>
    </row>
    <row r="9009" spans="25:35" x14ac:dyDescent="0.4">
      <c r="Y9009" s="182" t="s">
        <v>14493</v>
      </c>
      <c r="Z9009" s="182">
        <v>1982</v>
      </c>
      <c r="AA9009" s="182">
        <v>5019.5</v>
      </c>
      <c r="AB9009" s="182">
        <v>165</v>
      </c>
      <c r="AC9009" s="182">
        <v>5</v>
      </c>
      <c r="AD9009" s="182">
        <v>5019.5</v>
      </c>
      <c r="AF9009" s="182" t="s">
        <v>14432</v>
      </c>
      <c r="AG9009" s="182" t="s">
        <v>17319</v>
      </c>
      <c r="AH9009" s="182" t="s">
        <v>2993</v>
      </c>
      <c r="AI9009" s="182" t="s">
        <v>17042</v>
      </c>
    </row>
    <row r="9010" spans="25:35" x14ac:dyDescent="0.4">
      <c r="Y9010" s="182" t="s">
        <v>14494</v>
      </c>
      <c r="Z9010" s="182">
        <v>1972</v>
      </c>
      <c r="AA9010" s="182">
        <v>5862</v>
      </c>
      <c r="AB9010" s="182">
        <v>208</v>
      </c>
      <c r="AC9010" s="182">
        <v>5</v>
      </c>
      <c r="AD9010" s="182">
        <v>5861</v>
      </c>
      <c r="AF9010" s="182" t="s">
        <v>14432</v>
      </c>
      <c r="AG9010" s="182" t="s">
        <v>17319</v>
      </c>
      <c r="AH9010" s="182" t="s">
        <v>2993</v>
      </c>
      <c r="AI9010" s="182" t="s">
        <v>17042</v>
      </c>
    </row>
    <row r="9011" spans="25:35" x14ac:dyDescent="0.4">
      <c r="Y9011" s="182" t="s">
        <v>14495</v>
      </c>
      <c r="Z9011" s="182">
        <v>1983</v>
      </c>
      <c r="AA9011" s="182">
        <v>4892.22</v>
      </c>
      <c r="AB9011" s="182">
        <v>173</v>
      </c>
      <c r="AC9011" s="182">
        <v>5</v>
      </c>
      <c r="AD9011" s="182">
        <v>4892.2</v>
      </c>
      <c r="AF9011" s="182" t="s">
        <v>14433</v>
      </c>
      <c r="AG9011" s="182" t="s">
        <v>17312</v>
      </c>
      <c r="AH9011" s="182" t="s">
        <v>2993</v>
      </c>
      <c r="AI9011" s="182" t="s">
        <v>17040</v>
      </c>
    </row>
    <row r="9012" spans="25:35" x14ac:dyDescent="0.4">
      <c r="Y9012" s="182" t="s">
        <v>14496</v>
      </c>
      <c r="Z9012" s="182">
        <v>1986</v>
      </c>
      <c r="AA9012" s="182">
        <v>6952.9</v>
      </c>
      <c r="AB9012" s="182">
        <v>257</v>
      </c>
      <c r="AC9012" s="182">
        <v>5</v>
      </c>
      <c r="AD9012" s="182">
        <v>6952.4</v>
      </c>
      <c r="AF9012" s="182" t="s">
        <v>14435</v>
      </c>
      <c r="AG9012" s="182" t="s">
        <v>17312</v>
      </c>
      <c r="AH9012" s="182" t="s">
        <v>2993</v>
      </c>
      <c r="AI9012" s="182" t="s">
        <v>17322</v>
      </c>
    </row>
    <row r="9013" spans="25:35" x14ac:dyDescent="0.4">
      <c r="Y9013" s="182" t="s">
        <v>14497</v>
      </c>
      <c r="Z9013" s="182">
        <v>1996</v>
      </c>
      <c r="AA9013" s="182">
        <v>7760.3</v>
      </c>
      <c r="AB9013" s="182">
        <v>264</v>
      </c>
      <c r="AC9013" s="182">
        <v>5</v>
      </c>
      <c r="AD9013" s="182">
        <v>7760.25</v>
      </c>
      <c r="AF9013" s="182" t="s">
        <v>2522</v>
      </c>
      <c r="AG9013" s="182" t="s">
        <v>17312</v>
      </c>
      <c r="AH9013" s="182" t="s">
        <v>2993</v>
      </c>
      <c r="AI9013" s="182" t="s">
        <v>17322</v>
      </c>
    </row>
    <row r="9014" spans="25:35" x14ac:dyDescent="0.4">
      <c r="Y9014" s="182" t="s">
        <v>14498</v>
      </c>
      <c r="Z9014" s="182">
        <v>1985</v>
      </c>
      <c r="AA9014" s="182">
        <v>6970.5</v>
      </c>
      <c r="AB9014" s="182">
        <v>209</v>
      </c>
      <c r="AC9014" s="182">
        <v>5</v>
      </c>
      <c r="AD9014" s="182">
        <v>6970</v>
      </c>
      <c r="AF9014" s="182" t="s">
        <v>14438</v>
      </c>
      <c r="AG9014" s="182" t="s">
        <v>17312</v>
      </c>
      <c r="AH9014" s="182" t="s">
        <v>2993</v>
      </c>
      <c r="AI9014" s="182" t="s">
        <v>17042</v>
      </c>
    </row>
    <row r="9015" spans="25:35" x14ac:dyDescent="0.4">
      <c r="Y9015" s="182" t="s">
        <v>14499</v>
      </c>
      <c r="Z9015" s="182">
        <v>2001</v>
      </c>
      <c r="AA9015" s="182">
        <v>6297.6</v>
      </c>
      <c r="AB9015" s="182">
        <v>204</v>
      </c>
      <c r="AC9015" s="182">
        <v>5</v>
      </c>
      <c r="AD9015" s="182">
        <v>6297.58</v>
      </c>
      <c r="AF9015" s="182" t="s">
        <v>2523</v>
      </c>
      <c r="AG9015" s="182" t="s">
        <v>17312</v>
      </c>
      <c r="AH9015" s="182" t="s">
        <v>2993</v>
      </c>
      <c r="AI9015" s="182" t="s">
        <v>17322</v>
      </c>
    </row>
    <row r="9016" spans="25:35" x14ac:dyDescent="0.4">
      <c r="Y9016" s="182" t="s">
        <v>14501</v>
      </c>
      <c r="Z9016" s="182">
        <v>1979</v>
      </c>
      <c r="AA9016" s="182">
        <v>5523</v>
      </c>
      <c r="AB9016" s="182">
        <v>208</v>
      </c>
      <c r="AC9016" s="182">
        <v>5</v>
      </c>
      <c r="AD9016" s="182">
        <v>4105.6000000000004</v>
      </c>
      <c r="AF9016" s="182" t="s">
        <v>2524</v>
      </c>
      <c r="AG9016" s="182" t="s">
        <v>17312</v>
      </c>
      <c r="AH9016" s="182" t="s">
        <v>2993</v>
      </c>
      <c r="AI9016" s="182" t="s">
        <v>17322</v>
      </c>
    </row>
    <row r="9017" spans="25:35" x14ac:dyDescent="0.4">
      <c r="Y9017" s="182" t="s">
        <v>14502</v>
      </c>
      <c r="Z9017" s="182">
        <v>2010</v>
      </c>
      <c r="AA9017" s="182">
        <v>5237.2</v>
      </c>
      <c r="AB9017" s="182">
        <v>156</v>
      </c>
      <c r="AC9017" s="182">
        <v>5</v>
      </c>
      <c r="AD9017" s="182">
        <v>4933.1000000000004</v>
      </c>
      <c r="AF9017" s="182" t="s">
        <v>14440</v>
      </c>
      <c r="AG9017" s="182" t="s">
        <v>17312</v>
      </c>
      <c r="AH9017" s="182" t="s">
        <v>2993</v>
      </c>
      <c r="AI9017" s="182" t="s">
        <v>17042</v>
      </c>
    </row>
    <row r="9018" spans="25:35" x14ac:dyDescent="0.4">
      <c r="Y9018" s="182" t="s">
        <v>14503</v>
      </c>
      <c r="Z9018" s="182">
        <v>1971</v>
      </c>
      <c r="AA9018" s="182">
        <v>5777.35</v>
      </c>
      <c r="AB9018" s="182">
        <v>204</v>
      </c>
      <c r="AC9018" s="182">
        <v>5</v>
      </c>
      <c r="AD9018" s="182">
        <v>5777.3</v>
      </c>
      <c r="AF9018" s="182" t="s">
        <v>14441</v>
      </c>
      <c r="AG9018" s="182" t="s">
        <v>17327</v>
      </c>
      <c r="AH9018" s="182" t="s">
        <v>2993</v>
      </c>
      <c r="AI9018" s="182" t="s">
        <v>17315</v>
      </c>
    </row>
    <row r="9019" spans="25:35" x14ac:dyDescent="0.4">
      <c r="Y9019" s="182" t="s">
        <v>14504</v>
      </c>
      <c r="Z9019" s="182">
        <v>1977</v>
      </c>
      <c r="AA9019" s="182">
        <v>7592.1</v>
      </c>
      <c r="AB9019" s="182">
        <v>228</v>
      </c>
      <c r="AC9019" s="182">
        <v>5</v>
      </c>
      <c r="AD9019" s="182">
        <v>7592.1</v>
      </c>
      <c r="AF9019" s="182" t="s">
        <v>14441</v>
      </c>
      <c r="AG9019" s="182" t="s">
        <v>17327</v>
      </c>
      <c r="AH9019" s="182" t="s">
        <v>2993</v>
      </c>
      <c r="AI9019" s="182" t="s">
        <v>17315</v>
      </c>
    </row>
    <row r="9020" spans="25:35" x14ac:dyDescent="0.4">
      <c r="Y9020" s="182" t="s">
        <v>248</v>
      </c>
      <c r="Z9020" s="182">
        <v>1975</v>
      </c>
      <c r="AA9020" s="182">
        <v>4279.1099999999997</v>
      </c>
      <c r="AB9020" s="182">
        <v>153</v>
      </c>
      <c r="AC9020" s="182">
        <v>5</v>
      </c>
      <c r="AD9020" s="182">
        <v>4279.1099999999997</v>
      </c>
      <c r="AF9020" s="182" t="s">
        <v>2525</v>
      </c>
      <c r="AG9020" s="182" t="s">
        <v>17327</v>
      </c>
      <c r="AH9020" s="182" t="s">
        <v>2993</v>
      </c>
      <c r="AI9020" s="182" t="s">
        <v>17042</v>
      </c>
    </row>
    <row r="9021" spans="25:35" x14ac:dyDescent="0.4">
      <c r="Y9021" s="182" t="s">
        <v>14505</v>
      </c>
      <c r="Z9021" s="182">
        <v>1979</v>
      </c>
      <c r="AA9021" s="182">
        <v>3493.3</v>
      </c>
      <c r="AB9021" s="182">
        <v>105</v>
      </c>
      <c r="AC9021" s="182">
        <v>5</v>
      </c>
      <c r="AD9021" s="182">
        <v>3493.3</v>
      </c>
      <c r="AF9021" s="182" t="s">
        <v>2525</v>
      </c>
      <c r="AG9021" s="182" t="s">
        <v>17327</v>
      </c>
      <c r="AH9021" s="182" t="s">
        <v>2993</v>
      </c>
      <c r="AI9021" s="182" t="s">
        <v>17042</v>
      </c>
    </row>
    <row r="9022" spans="25:35" x14ac:dyDescent="0.4">
      <c r="Y9022" s="182" t="s">
        <v>14506</v>
      </c>
      <c r="Z9022" s="182">
        <v>1975</v>
      </c>
      <c r="AA9022" s="182">
        <v>773.1</v>
      </c>
      <c r="AB9022" s="182">
        <v>35</v>
      </c>
      <c r="AC9022" s="182">
        <v>2</v>
      </c>
      <c r="AD9022" s="182">
        <v>712.9</v>
      </c>
      <c r="AF9022" s="182" t="s">
        <v>2526</v>
      </c>
      <c r="AG9022" s="182" t="s">
        <v>17327</v>
      </c>
      <c r="AH9022" s="182" t="s">
        <v>2993</v>
      </c>
      <c r="AI9022" s="182" t="s">
        <v>17042</v>
      </c>
    </row>
    <row r="9023" spans="25:35" x14ac:dyDescent="0.4">
      <c r="Y9023" s="182" t="s">
        <v>14508</v>
      </c>
      <c r="Z9023" s="182">
        <v>1917</v>
      </c>
      <c r="AA9023" s="182">
        <v>609.5</v>
      </c>
      <c r="AB9023" s="182">
        <v>18</v>
      </c>
      <c r="AC9023" s="182">
        <v>2</v>
      </c>
      <c r="AD9023" s="182">
        <v>564.4</v>
      </c>
      <c r="AF9023" s="182" t="s">
        <v>2526</v>
      </c>
      <c r="AG9023" s="182" t="s">
        <v>17327</v>
      </c>
      <c r="AH9023" s="182" t="s">
        <v>2993</v>
      </c>
      <c r="AI9023" s="182" t="s">
        <v>17042</v>
      </c>
    </row>
    <row r="9024" spans="25:35" x14ac:dyDescent="0.4">
      <c r="Y9024" s="182" t="s">
        <v>250</v>
      </c>
      <c r="Z9024" s="182">
        <v>1976</v>
      </c>
      <c r="AA9024" s="182">
        <v>809.7</v>
      </c>
      <c r="AB9024" s="182">
        <v>27</v>
      </c>
      <c r="AC9024" s="182">
        <v>2</v>
      </c>
      <c r="AD9024" s="182">
        <v>809.7</v>
      </c>
      <c r="AF9024" s="182" t="s">
        <v>14444</v>
      </c>
      <c r="AG9024" s="182" t="s">
        <v>17312</v>
      </c>
      <c r="AH9024" s="182" t="s">
        <v>2993</v>
      </c>
      <c r="AI9024" s="182" t="s">
        <v>17040</v>
      </c>
    </row>
    <row r="9025" spans="25:35" x14ac:dyDescent="0.4">
      <c r="Y9025" s="182" t="s">
        <v>2535</v>
      </c>
      <c r="Z9025" s="182">
        <v>1984</v>
      </c>
      <c r="AA9025" s="182">
        <v>1544.2</v>
      </c>
      <c r="AB9025" s="182">
        <v>35</v>
      </c>
      <c r="AC9025" s="182">
        <v>2</v>
      </c>
      <c r="AD9025" s="182">
        <v>852.3</v>
      </c>
      <c r="AF9025" s="182" t="s">
        <v>14444</v>
      </c>
      <c r="AG9025" s="182" t="s">
        <v>17312</v>
      </c>
      <c r="AH9025" s="182" t="s">
        <v>2993</v>
      </c>
      <c r="AI9025" s="182" t="s">
        <v>17040</v>
      </c>
    </row>
    <row r="9026" spans="25:35" x14ac:dyDescent="0.4">
      <c r="Y9026" s="182" t="s">
        <v>14510</v>
      </c>
      <c r="Z9026" s="182">
        <v>1975</v>
      </c>
      <c r="AA9026" s="182">
        <v>787.7</v>
      </c>
      <c r="AB9026" s="182">
        <v>28</v>
      </c>
      <c r="AC9026" s="182">
        <v>2</v>
      </c>
      <c r="AD9026" s="182">
        <v>512.70000000000005</v>
      </c>
      <c r="AF9026" s="182" t="s">
        <v>14446</v>
      </c>
      <c r="AG9026" s="182" t="s">
        <v>17312</v>
      </c>
      <c r="AH9026" s="182" t="s">
        <v>2993</v>
      </c>
      <c r="AI9026" s="182" t="s">
        <v>17322</v>
      </c>
    </row>
    <row r="9027" spans="25:35" x14ac:dyDescent="0.4">
      <c r="Y9027" s="182" t="s">
        <v>14511</v>
      </c>
      <c r="Z9027" s="182">
        <v>1977</v>
      </c>
      <c r="AA9027" s="182">
        <v>804.3</v>
      </c>
      <c r="AB9027" s="182">
        <v>35</v>
      </c>
      <c r="AC9027" s="182">
        <v>2</v>
      </c>
      <c r="AD9027" s="182">
        <v>523.79999999999995</v>
      </c>
      <c r="AF9027" s="182" t="s">
        <v>14446</v>
      </c>
      <c r="AG9027" s="182" t="s">
        <v>17312</v>
      </c>
      <c r="AH9027" s="182" t="s">
        <v>2993</v>
      </c>
      <c r="AI9027" s="182" t="s">
        <v>17322</v>
      </c>
    </row>
    <row r="9028" spans="25:35" x14ac:dyDescent="0.4">
      <c r="Y9028" s="182" t="s">
        <v>14512</v>
      </c>
      <c r="Z9028" s="182">
        <v>1977</v>
      </c>
      <c r="AA9028" s="182">
        <v>784.4</v>
      </c>
      <c r="AB9028" s="182">
        <v>35</v>
      </c>
      <c r="AC9028" s="182">
        <v>2</v>
      </c>
      <c r="AD9028" s="182">
        <v>438.8</v>
      </c>
      <c r="AF9028" s="182" t="s">
        <v>14447</v>
      </c>
      <c r="AG9028" s="182" t="s">
        <v>17312</v>
      </c>
      <c r="AH9028" s="182" t="s">
        <v>2993</v>
      </c>
      <c r="AI9028" s="182" t="s">
        <v>17042</v>
      </c>
    </row>
    <row r="9029" spans="25:35" x14ac:dyDescent="0.4">
      <c r="Y9029" s="182" t="s">
        <v>14514</v>
      </c>
      <c r="Z9029" s="182">
        <v>1978</v>
      </c>
      <c r="AA9029" s="182">
        <v>789.5</v>
      </c>
      <c r="AB9029" s="182">
        <v>20</v>
      </c>
      <c r="AC9029" s="182">
        <v>2</v>
      </c>
      <c r="AD9029" s="182">
        <v>441.3</v>
      </c>
      <c r="AF9029" s="182" t="s">
        <v>14447</v>
      </c>
      <c r="AG9029" s="182" t="s">
        <v>17312</v>
      </c>
      <c r="AH9029" s="182" t="s">
        <v>2993</v>
      </c>
      <c r="AI9029" s="182" t="s">
        <v>17042</v>
      </c>
    </row>
    <row r="9030" spans="25:35" x14ac:dyDescent="0.4">
      <c r="Y9030" s="182" t="s">
        <v>14515</v>
      </c>
      <c r="Z9030" s="182">
        <v>1979</v>
      </c>
      <c r="AA9030" s="182">
        <v>1061.3</v>
      </c>
      <c r="AB9030" s="182">
        <v>29</v>
      </c>
      <c r="AC9030" s="182">
        <v>2</v>
      </c>
      <c r="AD9030" s="182">
        <v>512.20000000000005</v>
      </c>
      <c r="AF9030" s="182" t="s">
        <v>14449</v>
      </c>
      <c r="AG9030" s="182" t="s">
        <v>17312</v>
      </c>
      <c r="AH9030" s="182" t="s">
        <v>2993</v>
      </c>
      <c r="AI9030" s="182" t="s">
        <v>17322</v>
      </c>
    </row>
    <row r="9031" spans="25:35" x14ac:dyDescent="0.4">
      <c r="Y9031" s="182" t="s">
        <v>14517</v>
      </c>
      <c r="Z9031" s="182">
        <v>1988</v>
      </c>
      <c r="AA9031" s="182">
        <v>996.2</v>
      </c>
      <c r="AB9031" s="182">
        <v>38</v>
      </c>
      <c r="AC9031" s="182">
        <v>2</v>
      </c>
      <c r="AD9031" s="182">
        <v>592.5</v>
      </c>
      <c r="AF9031" s="182" t="s">
        <v>14449</v>
      </c>
      <c r="AG9031" s="182" t="s">
        <v>17312</v>
      </c>
      <c r="AH9031" s="182" t="s">
        <v>2993</v>
      </c>
      <c r="AI9031" s="182" t="s">
        <v>17322</v>
      </c>
    </row>
    <row r="9032" spans="25:35" x14ac:dyDescent="0.4">
      <c r="Y9032" s="182" t="s">
        <v>14519</v>
      </c>
      <c r="Z9032" s="182">
        <v>1994</v>
      </c>
      <c r="AA9032" s="182">
        <v>5940.9</v>
      </c>
      <c r="AB9032" s="182">
        <v>150</v>
      </c>
      <c r="AC9032" s="182">
        <v>5</v>
      </c>
      <c r="AD9032" s="182">
        <v>5116</v>
      </c>
      <c r="AF9032" s="182" t="s">
        <v>14450</v>
      </c>
      <c r="AG9032" s="182" t="s">
        <v>17312</v>
      </c>
      <c r="AH9032" s="182" t="s">
        <v>2993</v>
      </c>
      <c r="AI9032" s="182" t="s">
        <v>17042</v>
      </c>
    </row>
    <row r="9033" spans="25:35" x14ac:dyDescent="0.4">
      <c r="Y9033" s="182" t="s">
        <v>14521</v>
      </c>
      <c r="Z9033" s="182">
        <v>1960</v>
      </c>
      <c r="AA9033" s="182">
        <v>676.5</v>
      </c>
      <c r="AB9033" s="182">
        <v>25</v>
      </c>
      <c r="AC9033" s="182">
        <v>2</v>
      </c>
      <c r="AD9033" s="182">
        <v>628.1</v>
      </c>
      <c r="AF9033" s="182" t="s">
        <v>14450</v>
      </c>
      <c r="AG9033" s="182" t="s">
        <v>17312</v>
      </c>
      <c r="AH9033" s="182" t="s">
        <v>2993</v>
      </c>
      <c r="AI9033" s="182" t="s">
        <v>17042</v>
      </c>
    </row>
    <row r="9034" spans="25:35" x14ac:dyDescent="0.4">
      <c r="Y9034" s="182" t="s">
        <v>2536</v>
      </c>
      <c r="Z9034" s="182">
        <v>1961</v>
      </c>
      <c r="AA9034" s="182">
        <v>618.20000000000005</v>
      </c>
      <c r="AB9034" s="182">
        <v>20</v>
      </c>
      <c r="AC9034" s="182">
        <v>2</v>
      </c>
      <c r="AD9034" s="182">
        <v>618.20000000000005</v>
      </c>
      <c r="AF9034" s="182" t="s">
        <v>14451</v>
      </c>
      <c r="AG9034" s="182" t="s">
        <v>17312</v>
      </c>
      <c r="AH9034" s="182" t="s">
        <v>2993</v>
      </c>
      <c r="AI9034" s="182" t="s">
        <v>17322</v>
      </c>
    </row>
    <row r="9035" spans="25:35" x14ac:dyDescent="0.4">
      <c r="Y9035" s="182" t="s">
        <v>14522</v>
      </c>
      <c r="Z9035" s="182">
        <v>1968</v>
      </c>
      <c r="AA9035" s="182">
        <v>497.86</v>
      </c>
      <c r="AB9035" s="182">
        <v>16</v>
      </c>
      <c r="AC9035" s="182">
        <v>2</v>
      </c>
      <c r="AD9035" s="182">
        <v>474.6</v>
      </c>
      <c r="AF9035" s="182" t="s">
        <v>14451</v>
      </c>
      <c r="AG9035" s="182" t="s">
        <v>17312</v>
      </c>
      <c r="AH9035" s="182" t="s">
        <v>2993</v>
      </c>
      <c r="AI9035" s="182" t="s">
        <v>17322</v>
      </c>
    </row>
    <row r="9036" spans="25:35" x14ac:dyDescent="0.4">
      <c r="Y9036" s="182" t="s">
        <v>14524</v>
      </c>
      <c r="Z9036" s="182">
        <v>1998</v>
      </c>
      <c r="AA9036" s="182">
        <v>4718.3999999999996</v>
      </c>
      <c r="AB9036" s="182">
        <v>127</v>
      </c>
      <c r="AC9036" s="182">
        <v>5</v>
      </c>
      <c r="AD9036" s="182">
        <v>4718.3999999999996</v>
      </c>
      <c r="AF9036" s="182" t="s">
        <v>14453</v>
      </c>
      <c r="AG9036" s="182" t="s">
        <v>17312</v>
      </c>
      <c r="AH9036" s="182" t="s">
        <v>2993</v>
      </c>
      <c r="AI9036" s="182" t="s">
        <v>17322</v>
      </c>
    </row>
    <row r="9037" spans="25:35" x14ac:dyDescent="0.4">
      <c r="Y9037" s="182" t="s">
        <v>2537</v>
      </c>
      <c r="Z9037" s="182">
        <v>1956</v>
      </c>
      <c r="AA9037" s="182">
        <v>1651.96</v>
      </c>
      <c r="AB9037" s="182">
        <v>24</v>
      </c>
      <c r="AC9037" s="182">
        <v>3</v>
      </c>
      <c r="AD9037" s="182">
        <v>1651.96</v>
      </c>
      <c r="AF9037" s="182" t="s">
        <v>14453</v>
      </c>
      <c r="AG9037" s="182" t="s">
        <v>17312</v>
      </c>
      <c r="AH9037" s="182" t="s">
        <v>2993</v>
      </c>
      <c r="AI9037" s="182" t="s">
        <v>17322</v>
      </c>
    </row>
    <row r="9038" spans="25:35" x14ac:dyDescent="0.4">
      <c r="Y9038" s="182" t="s">
        <v>14527</v>
      </c>
      <c r="Z9038" s="182">
        <v>1962</v>
      </c>
      <c r="AA9038" s="182">
        <v>1538.3</v>
      </c>
      <c r="AB9038" s="182">
        <v>40</v>
      </c>
      <c r="AC9038" s="182">
        <v>3</v>
      </c>
      <c r="AD9038" s="182">
        <v>1074.5</v>
      </c>
      <c r="AF9038" s="182" t="s">
        <v>14455</v>
      </c>
      <c r="AG9038" s="182" t="s">
        <v>17312</v>
      </c>
      <c r="AH9038" s="182" t="s">
        <v>2993</v>
      </c>
      <c r="AI9038" s="182" t="s">
        <v>17040</v>
      </c>
    </row>
    <row r="9039" spans="25:35" x14ac:dyDescent="0.4">
      <c r="Y9039" s="182" t="s">
        <v>14529</v>
      </c>
      <c r="Z9039" s="182">
        <v>1957</v>
      </c>
      <c r="AA9039" s="182">
        <v>634.77</v>
      </c>
      <c r="AB9039" s="182">
        <v>35</v>
      </c>
      <c r="AC9039" s="182">
        <v>2</v>
      </c>
      <c r="AD9039" s="182">
        <v>634.77</v>
      </c>
      <c r="AF9039" s="182" t="s">
        <v>14455</v>
      </c>
      <c r="AG9039" s="182" t="s">
        <v>17312</v>
      </c>
      <c r="AH9039" s="182" t="s">
        <v>2993</v>
      </c>
      <c r="AI9039" s="182" t="s">
        <v>17040</v>
      </c>
    </row>
    <row r="9040" spans="25:35" x14ac:dyDescent="0.4">
      <c r="Y9040" s="182" t="s">
        <v>14530</v>
      </c>
      <c r="Z9040" s="182">
        <v>1957</v>
      </c>
      <c r="AA9040" s="182">
        <v>765.33</v>
      </c>
      <c r="AB9040" s="182">
        <v>35</v>
      </c>
      <c r="AC9040" s="182">
        <v>2</v>
      </c>
      <c r="AD9040" s="182">
        <v>765.33</v>
      </c>
      <c r="AF9040" s="182" t="s">
        <v>14456</v>
      </c>
      <c r="AG9040" s="182" t="s">
        <v>17312</v>
      </c>
      <c r="AH9040" s="182" t="s">
        <v>2993</v>
      </c>
      <c r="AI9040" s="182" t="s">
        <v>17042</v>
      </c>
    </row>
    <row r="9041" spans="25:35" x14ac:dyDescent="0.4">
      <c r="Y9041" s="182" t="s">
        <v>14531</v>
      </c>
      <c r="Z9041" s="182">
        <v>1957</v>
      </c>
      <c r="AA9041" s="182">
        <v>779</v>
      </c>
      <c r="AB9041" s="182">
        <v>36</v>
      </c>
      <c r="AC9041" s="182">
        <v>2</v>
      </c>
      <c r="AD9041" s="182">
        <v>779</v>
      </c>
      <c r="AF9041" s="182" t="s">
        <v>14456</v>
      </c>
      <c r="AG9041" s="182" t="s">
        <v>17312</v>
      </c>
      <c r="AH9041" s="182" t="s">
        <v>2993</v>
      </c>
      <c r="AI9041" s="182" t="s">
        <v>17042</v>
      </c>
    </row>
    <row r="9042" spans="25:35" x14ac:dyDescent="0.4">
      <c r="Y9042" s="182" t="s">
        <v>14532</v>
      </c>
      <c r="Z9042" s="182">
        <v>2013</v>
      </c>
      <c r="AA9042" s="182">
        <v>2691</v>
      </c>
      <c r="AB9042" s="182">
        <v>40</v>
      </c>
      <c r="AC9042" s="182">
        <v>4</v>
      </c>
      <c r="AD9042" s="182">
        <v>2691</v>
      </c>
      <c r="AF9042" s="182" t="s">
        <v>14457</v>
      </c>
      <c r="AG9042" s="182" t="s">
        <v>17312</v>
      </c>
      <c r="AH9042" s="182" t="s">
        <v>2993</v>
      </c>
      <c r="AI9042" s="182" t="s">
        <v>17042</v>
      </c>
    </row>
    <row r="9043" spans="25:35" x14ac:dyDescent="0.4">
      <c r="Y9043" s="182" t="s">
        <v>14533</v>
      </c>
      <c r="Z9043" s="182">
        <v>1960</v>
      </c>
      <c r="AA9043" s="182">
        <v>756.8</v>
      </c>
      <c r="AB9043" s="182">
        <v>35</v>
      </c>
      <c r="AC9043" s="182">
        <v>3</v>
      </c>
      <c r="AD9043" s="182">
        <v>756.8</v>
      </c>
      <c r="AF9043" s="182" t="s">
        <v>14457</v>
      </c>
      <c r="AG9043" s="182" t="s">
        <v>17312</v>
      </c>
      <c r="AH9043" s="182" t="s">
        <v>2993</v>
      </c>
      <c r="AI9043" s="182" t="s">
        <v>17042</v>
      </c>
    </row>
    <row r="9044" spans="25:35" x14ac:dyDescent="0.4">
      <c r="Y9044" s="182" t="s">
        <v>2538</v>
      </c>
      <c r="Z9044" s="182">
        <v>1952</v>
      </c>
      <c r="AA9044" s="182">
        <v>485.3</v>
      </c>
      <c r="AB9044" s="182">
        <v>16</v>
      </c>
      <c r="AC9044" s="182">
        <v>2</v>
      </c>
      <c r="AD9044" s="182">
        <v>441.3</v>
      </c>
      <c r="AF9044" s="182" t="s">
        <v>14459</v>
      </c>
      <c r="AG9044" s="182" t="s">
        <v>17319</v>
      </c>
      <c r="AH9044" s="182" t="s">
        <v>2993</v>
      </c>
      <c r="AI9044" s="182" t="s">
        <v>17320</v>
      </c>
    </row>
    <row r="9045" spans="25:35" x14ac:dyDescent="0.4">
      <c r="Y9045" s="182" t="s">
        <v>14534</v>
      </c>
      <c r="Z9045" s="182">
        <v>1939</v>
      </c>
      <c r="AA9045" s="182">
        <v>1122.5999999999999</v>
      </c>
      <c r="AB9045" s="182">
        <v>30</v>
      </c>
      <c r="AC9045" s="182">
        <v>3</v>
      </c>
      <c r="AD9045" s="182">
        <v>1122.5999999999999</v>
      </c>
      <c r="AF9045" s="182" t="s">
        <v>14459</v>
      </c>
      <c r="AG9045" s="182" t="s">
        <v>17319</v>
      </c>
      <c r="AH9045" s="182" t="s">
        <v>2993</v>
      </c>
      <c r="AI9045" s="182" t="s">
        <v>17320</v>
      </c>
    </row>
    <row r="9046" spans="25:35" x14ac:dyDescent="0.4">
      <c r="Y9046" s="182" t="s">
        <v>14535</v>
      </c>
      <c r="Z9046" s="182">
        <v>1953</v>
      </c>
      <c r="AA9046" s="182">
        <v>1674.11</v>
      </c>
      <c r="AB9046" s="182">
        <v>43</v>
      </c>
      <c r="AC9046" s="182">
        <v>3</v>
      </c>
      <c r="AD9046" s="182">
        <v>1674.11</v>
      </c>
      <c r="AF9046" s="182" t="s">
        <v>14460</v>
      </c>
      <c r="AG9046" s="182" t="s">
        <v>17319</v>
      </c>
      <c r="AH9046" s="182" t="s">
        <v>2993</v>
      </c>
      <c r="AI9046" s="182" t="s">
        <v>17315</v>
      </c>
    </row>
    <row r="9047" spans="25:35" x14ac:dyDescent="0.4">
      <c r="Y9047" s="182" t="s">
        <v>14536</v>
      </c>
      <c r="Z9047" s="182">
        <v>1965</v>
      </c>
      <c r="AA9047" s="182">
        <v>2155.3000000000002</v>
      </c>
      <c r="AB9047" s="182">
        <v>80</v>
      </c>
      <c r="AC9047" s="182">
        <v>3</v>
      </c>
      <c r="AD9047" s="182">
        <v>1488.2</v>
      </c>
      <c r="AF9047" s="182" t="s">
        <v>14460</v>
      </c>
      <c r="AG9047" s="182" t="s">
        <v>17319</v>
      </c>
      <c r="AH9047" s="182" t="s">
        <v>2993</v>
      </c>
      <c r="AI9047" s="182" t="s">
        <v>17315</v>
      </c>
    </row>
    <row r="9048" spans="25:35" x14ac:dyDescent="0.4">
      <c r="Y9048" s="182" t="s">
        <v>14538</v>
      </c>
      <c r="Z9048" s="182">
        <v>1966</v>
      </c>
      <c r="AA9048" s="182">
        <v>3133.4</v>
      </c>
      <c r="AB9048" s="182">
        <v>80</v>
      </c>
      <c r="AC9048" s="182">
        <v>5</v>
      </c>
      <c r="AD9048" s="182">
        <v>3133.4</v>
      </c>
      <c r="AF9048" s="182" t="s">
        <v>218</v>
      </c>
      <c r="AG9048" s="182" t="s">
        <v>17319</v>
      </c>
      <c r="AH9048" s="182" t="s">
        <v>2993</v>
      </c>
      <c r="AI9048" s="182" t="s">
        <v>17042</v>
      </c>
    </row>
    <row r="9049" spans="25:35" x14ac:dyDescent="0.4">
      <c r="Y9049" s="182" t="s">
        <v>14539</v>
      </c>
      <c r="Z9049" s="182">
        <v>1959</v>
      </c>
      <c r="AA9049" s="182">
        <v>720.2</v>
      </c>
      <c r="AB9049" s="182">
        <v>30</v>
      </c>
      <c r="AC9049" s="182">
        <v>2</v>
      </c>
      <c r="AD9049" s="182">
        <v>468.7</v>
      </c>
      <c r="AF9049" s="182" t="s">
        <v>218</v>
      </c>
      <c r="AG9049" s="182" t="s">
        <v>17319</v>
      </c>
      <c r="AH9049" s="182" t="s">
        <v>2993</v>
      </c>
      <c r="AI9049" s="182" t="s">
        <v>17042</v>
      </c>
    </row>
    <row r="9050" spans="25:35" x14ac:dyDescent="0.4">
      <c r="Y9050" s="182" t="s">
        <v>14541</v>
      </c>
      <c r="Z9050" s="182">
        <v>1952</v>
      </c>
      <c r="AA9050" s="182">
        <v>812.1</v>
      </c>
      <c r="AB9050" s="182">
        <v>15</v>
      </c>
      <c r="AC9050" s="182">
        <v>2</v>
      </c>
      <c r="AD9050" s="182">
        <v>489.6</v>
      </c>
      <c r="AF9050" s="182" t="s">
        <v>14461</v>
      </c>
      <c r="AG9050" s="182" t="s">
        <v>17312</v>
      </c>
      <c r="AH9050" s="182" t="s">
        <v>2993</v>
      </c>
      <c r="AI9050" s="182" t="s">
        <v>17042</v>
      </c>
    </row>
    <row r="9051" spans="25:35" x14ac:dyDescent="0.4">
      <c r="Y9051" s="182" t="s">
        <v>14543</v>
      </c>
      <c r="Z9051" s="182">
        <v>1957</v>
      </c>
      <c r="AA9051" s="182">
        <v>782.1</v>
      </c>
      <c r="AB9051" s="182">
        <v>35</v>
      </c>
      <c r="AC9051" s="182">
        <v>2</v>
      </c>
      <c r="AD9051" s="182">
        <v>588.29999999999995</v>
      </c>
      <c r="AF9051" s="182" t="s">
        <v>14461</v>
      </c>
      <c r="AG9051" s="182" t="s">
        <v>17312</v>
      </c>
      <c r="AH9051" s="182" t="s">
        <v>2993</v>
      </c>
      <c r="AI9051" s="182" t="s">
        <v>17042</v>
      </c>
    </row>
    <row r="9052" spans="25:35" x14ac:dyDescent="0.4">
      <c r="Y9052" s="182" t="s">
        <v>14545</v>
      </c>
      <c r="Z9052" s="182">
        <v>1968</v>
      </c>
      <c r="AA9052" s="182">
        <v>723.8</v>
      </c>
      <c r="AB9052" s="182">
        <v>23</v>
      </c>
      <c r="AC9052" s="182">
        <v>2</v>
      </c>
      <c r="AD9052" s="182">
        <v>502</v>
      </c>
      <c r="AF9052" s="182" t="s">
        <v>14462</v>
      </c>
      <c r="AG9052" s="182" t="s">
        <v>17323</v>
      </c>
      <c r="AH9052" s="182" t="s">
        <v>2993</v>
      </c>
      <c r="AI9052" s="182" t="s">
        <v>17042</v>
      </c>
    </row>
    <row r="9053" spans="25:35" x14ac:dyDescent="0.4">
      <c r="Y9053" s="182" t="s">
        <v>14546</v>
      </c>
      <c r="Z9053" s="182">
        <v>1973</v>
      </c>
      <c r="AA9053" s="182">
        <v>742.2</v>
      </c>
      <c r="AB9053" s="182">
        <v>2</v>
      </c>
      <c r="AC9053" s="182">
        <v>2</v>
      </c>
      <c r="AD9053" s="182">
        <v>512.29999999999995</v>
      </c>
      <c r="AF9053" s="182" t="s">
        <v>14462</v>
      </c>
      <c r="AG9053" s="182" t="s">
        <v>17323</v>
      </c>
      <c r="AH9053" s="182" t="s">
        <v>2993</v>
      </c>
      <c r="AI9053" s="182" t="s">
        <v>17042</v>
      </c>
    </row>
    <row r="9054" spans="25:35" x14ac:dyDescent="0.4">
      <c r="Y9054" s="182" t="s">
        <v>14547</v>
      </c>
      <c r="Z9054" s="182">
        <v>1986</v>
      </c>
      <c r="AA9054" s="182">
        <v>2229.9499999999998</v>
      </c>
      <c r="AB9054" s="182">
        <v>60</v>
      </c>
      <c r="AC9054" s="182">
        <v>5</v>
      </c>
      <c r="AD9054" s="182">
        <v>2229.9499999999998</v>
      </c>
      <c r="AF9054" s="182" t="s">
        <v>14463</v>
      </c>
      <c r="AG9054" s="182" t="s">
        <v>17312</v>
      </c>
      <c r="AH9054" s="182" t="s">
        <v>2993</v>
      </c>
      <c r="AI9054" s="182" t="s">
        <v>17042</v>
      </c>
    </row>
    <row r="9055" spans="25:35" x14ac:dyDescent="0.4">
      <c r="Y9055" s="182" t="s">
        <v>14548</v>
      </c>
      <c r="Z9055" s="182">
        <v>1989</v>
      </c>
      <c r="AA9055" s="182">
        <v>3950.04</v>
      </c>
      <c r="AB9055" s="182">
        <v>151</v>
      </c>
      <c r="AC9055" s="182">
        <v>5</v>
      </c>
      <c r="AD9055" s="182">
        <v>2937.8</v>
      </c>
      <c r="AF9055" s="182" t="s">
        <v>14463</v>
      </c>
      <c r="AG9055" s="182" t="s">
        <v>17312</v>
      </c>
      <c r="AH9055" s="182" t="s">
        <v>2993</v>
      </c>
      <c r="AI9055" s="182" t="s">
        <v>17042</v>
      </c>
    </row>
    <row r="9056" spans="25:35" x14ac:dyDescent="0.4">
      <c r="Y9056" s="182" t="s">
        <v>14550</v>
      </c>
      <c r="Z9056" s="182">
        <v>1995</v>
      </c>
      <c r="AA9056" s="182">
        <v>4494</v>
      </c>
      <c r="AB9056" s="182">
        <v>119</v>
      </c>
      <c r="AC9056" s="182">
        <v>5</v>
      </c>
      <c r="AD9056" s="182">
        <v>2569.3000000000002</v>
      </c>
      <c r="AF9056" s="182" t="s">
        <v>14464</v>
      </c>
      <c r="AG9056" s="182" t="s">
        <v>17312</v>
      </c>
      <c r="AH9056" s="182" t="s">
        <v>2993</v>
      </c>
      <c r="AI9056" s="182" t="s">
        <v>17040</v>
      </c>
    </row>
    <row r="9057" spans="25:35" x14ac:dyDescent="0.4">
      <c r="Y9057" s="182" t="s">
        <v>14553</v>
      </c>
      <c r="Z9057" s="182">
        <v>1998</v>
      </c>
      <c r="AA9057" s="182">
        <v>657.3</v>
      </c>
      <c r="AB9057" s="182">
        <v>19</v>
      </c>
      <c r="AC9057" s="182">
        <v>2</v>
      </c>
      <c r="AD9057" s="182">
        <v>420.5</v>
      </c>
      <c r="AF9057" s="182" t="s">
        <v>14464</v>
      </c>
      <c r="AG9057" s="182" t="s">
        <v>17312</v>
      </c>
      <c r="AH9057" s="182" t="s">
        <v>2993</v>
      </c>
      <c r="AI9057" s="182" t="s">
        <v>17040</v>
      </c>
    </row>
    <row r="9058" spans="25:35" x14ac:dyDescent="0.4">
      <c r="Y9058" s="182" t="s">
        <v>14554</v>
      </c>
      <c r="Z9058" s="182">
        <v>1997</v>
      </c>
      <c r="AA9058" s="182">
        <v>567.20000000000005</v>
      </c>
      <c r="AB9058" s="182">
        <v>15</v>
      </c>
      <c r="AC9058" s="182">
        <v>2</v>
      </c>
      <c r="AD9058" s="182">
        <v>442.3</v>
      </c>
      <c r="AF9058" s="182" t="s">
        <v>14465</v>
      </c>
      <c r="AG9058" s="182" t="s">
        <v>17312</v>
      </c>
      <c r="AH9058" s="182" t="s">
        <v>2993</v>
      </c>
      <c r="AI9058" s="182" t="s">
        <v>17040</v>
      </c>
    </row>
    <row r="9059" spans="25:35" x14ac:dyDescent="0.4">
      <c r="Y9059" s="182" t="s">
        <v>14555</v>
      </c>
      <c r="Z9059" s="182">
        <v>1998</v>
      </c>
      <c r="AA9059" s="182">
        <v>561.70000000000005</v>
      </c>
      <c r="AB9059" s="182">
        <v>16</v>
      </c>
      <c r="AC9059" s="182">
        <v>2</v>
      </c>
      <c r="AD9059" s="182">
        <v>561.70000000000005</v>
      </c>
      <c r="AF9059" s="182" t="s">
        <v>14465</v>
      </c>
      <c r="AG9059" s="182" t="s">
        <v>17312</v>
      </c>
      <c r="AH9059" s="182" t="s">
        <v>2993</v>
      </c>
      <c r="AI9059" s="182" t="s">
        <v>17040</v>
      </c>
    </row>
    <row r="9060" spans="25:35" x14ac:dyDescent="0.4">
      <c r="Y9060" s="182" t="s">
        <v>14556</v>
      </c>
      <c r="Z9060" s="182">
        <v>1998</v>
      </c>
      <c r="AA9060" s="182">
        <v>552.4</v>
      </c>
      <c r="AB9060" s="182">
        <v>25</v>
      </c>
      <c r="AC9060" s="182">
        <v>2</v>
      </c>
      <c r="AD9060" s="182">
        <v>335.8</v>
      </c>
      <c r="AF9060" s="182" t="s">
        <v>14466</v>
      </c>
      <c r="AG9060" s="182" t="s">
        <v>17312</v>
      </c>
      <c r="AH9060" s="182" t="s">
        <v>2993</v>
      </c>
      <c r="AI9060" s="182" t="s">
        <v>17042</v>
      </c>
    </row>
    <row r="9061" spans="25:35" x14ac:dyDescent="0.4">
      <c r="Y9061" s="182" t="s">
        <v>14557</v>
      </c>
      <c r="Z9061" s="182">
        <v>1999</v>
      </c>
      <c r="AA9061" s="182">
        <v>1129.8800000000001</v>
      </c>
      <c r="AB9061" s="182">
        <v>26</v>
      </c>
      <c r="AC9061" s="182">
        <v>2</v>
      </c>
      <c r="AD9061" s="182">
        <v>1129.8800000000001</v>
      </c>
      <c r="AF9061" s="182" t="s">
        <v>14467</v>
      </c>
      <c r="AG9061" s="182" t="s">
        <v>17471</v>
      </c>
      <c r="AH9061" s="182" t="s">
        <v>2993</v>
      </c>
      <c r="AI9061" s="182" t="s">
        <v>17315</v>
      </c>
    </row>
    <row r="9062" spans="25:35" x14ac:dyDescent="0.4">
      <c r="Y9062" s="182" t="s">
        <v>14558</v>
      </c>
      <c r="Z9062" s="182">
        <v>1999</v>
      </c>
      <c r="AA9062" s="182">
        <v>754.4</v>
      </c>
      <c r="AB9062" s="182">
        <v>15</v>
      </c>
      <c r="AC9062" s="182">
        <v>2</v>
      </c>
      <c r="AD9062" s="182">
        <v>677.3</v>
      </c>
      <c r="AF9062" s="182" t="s">
        <v>14468</v>
      </c>
      <c r="AG9062" s="182" t="s">
        <v>17312</v>
      </c>
      <c r="AH9062" s="182" t="s">
        <v>2993</v>
      </c>
      <c r="AI9062" s="182" t="s">
        <v>17322</v>
      </c>
    </row>
    <row r="9063" spans="25:35" x14ac:dyDescent="0.4">
      <c r="Y9063" s="182" t="s">
        <v>14559</v>
      </c>
      <c r="Z9063" s="182">
        <v>1999</v>
      </c>
      <c r="AA9063" s="182">
        <v>754.4</v>
      </c>
      <c r="AB9063" s="182">
        <v>25</v>
      </c>
      <c r="AC9063" s="182">
        <v>2</v>
      </c>
      <c r="AD9063" s="182">
        <v>754.4</v>
      </c>
      <c r="AF9063" s="182" t="s">
        <v>2527</v>
      </c>
      <c r="AG9063" s="182" t="s">
        <v>17312</v>
      </c>
      <c r="AH9063" s="182" t="s">
        <v>2993</v>
      </c>
      <c r="AI9063" s="182" t="s">
        <v>17322</v>
      </c>
    </row>
    <row r="9064" spans="25:35" x14ac:dyDescent="0.4">
      <c r="Y9064" s="182" t="s">
        <v>14560</v>
      </c>
      <c r="Z9064" s="182">
        <v>1972</v>
      </c>
      <c r="AA9064" s="182">
        <v>735.7</v>
      </c>
      <c r="AB9064" s="182">
        <v>16</v>
      </c>
      <c r="AC9064" s="182">
        <v>2</v>
      </c>
      <c r="AD9064" s="182">
        <v>734.09</v>
      </c>
      <c r="AF9064" s="182" t="s">
        <v>14469</v>
      </c>
      <c r="AG9064" s="182" t="s">
        <v>17471</v>
      </c>
      <c r="AH9064" s="182" t="s">
        <v>2993</v>
      </c>
      <c r="AI9064" s="182" t="s">
        <v>17042</v>
      </c>
    </row>
    <row r="9065" spans="25:35" x14ac:dyDescent="0.4">
      <c r="Y9065" s="182" t="s">
        <v>14561</v>
      </c>
      <c r="Z9065" s="182">
        <v>1902</v>
      </c>
      <c r="AA9065" s="182">
        <v>818.1</v>
      </c>
      <c r="AB9065" s="182">
        <v>13</v>
      </c>
      <c r="AC9065" s="182">
        <v>3</v>
      </c>
      <c r="AD9065" s="182">
        <v>797.39</v>
      </c>
      <c r="AF9065" s="182" t="s">
        <v>14470</v>
      </c>
      <c r="AG9065" s="182" t="s">
        <v>17312</v>
      </c>
      <c r="AH9065" s="182" t="s">
        <v>2993</v>
      </c>
      <c r="AI9065" s="182" t="s">
        <v>17322</v>
      </c>
    </row>
    <row r="9066" spans="25:35" x14ac:dyDescent="0.4">
      <c r="Y9066" s="182" t="s">
        <v>14562</v>
      </c>
      <c r="Z9066" s="182">
        <v>1966</v>
      </c>
      <c r="AA9066" s="182">
        <v>2337.1</v>
      </c>
      <c r="AB9066" s="182">
        <v>74</v>
      </c>
      <c r="AC9066" s="182">
        <v>5</v>
      </c>
      <c r="AD9066" s="182">
        <v>1786.5</v>
      </c>
      <c r="AF9066" s="182" t="s">
        <v>14471</v>
      </c>
      <c r="AG9066" s="182" t="s">
        <v>17312</v>
      </c>
      <c r="AH9066" s="182" t="s">
        <v>2993</v>
      </c>
      <c r="AI9066" s="182" t="s">
        <v>17042</v>
      </c>
    </row>
    <row r="9067" spans="25:35" x14ac:dyDescent="0.4">
      <c r="Y9067" s="182" t="s">
        <v>14563</v>
      </c>
      <c r="Z9067" s="182">
        <v>2016</v>
      </c>
      <c r="AA9067" s="182">
        <v>896.5</v>
      </c>
      <c r="AB9067" s="182">
        <v>13</v>
      </c>
      <c r="AC9067" s="182">
        <v>3</v>
      </c>
      <c r="AD9067" s="182">
        <v>652</v>
      </c>
      <c r="AF9067" s="182" t="s">
        <v>2528</v>
      </c>
      <c r="AG9067" s="182" t="s">
        <v>17312</v>
      </c>
      <c r="AH9067" s="182" t="s">
        <v>2993</v>
      </c>
      <c r="AI9067" s="182" t="s">
        <v>17042</v>
      </c>
    </row>
    <row r="9068" spans="25:35" x14ac:dyDescent="0.4">
      <c r="Y9068" s="182" t="s">
        <v>14564</v>
      </c>
      <c r="Z9068" s="182">
        <v>1970</v>
      </c>
      <c r="AA9068" s="182">
        <v>3572.66</v>
      </c>
      <c r="AB9068" s="182">
        <v>110</v>
      </c>
      <c r="AC9068" s="182">
        <v>5</v>
      </c>
      <c r="AD9068" s="182">
        <v>2764.51</v>
      </c>
      <c r="AF9068" s="182" t="s">
        <v>2529</v>
      </c>
      <c r="AG9068" s="182" t="s">
        <v>17312</v>
      </c>
      <c r="AH9068" s="182" t="s">
        <v>2993</v>
      </c>
      <c r="AI9068" s="182" t="s">
        <v>17315</v>
      </c>
    </row>
    <row r="9069" spans="25:35" x14ac:dyDescent="0.4">
      <c r="Y9069" s="182" t="s">
        <v>14566</v>
      </c>
      <c r="Z9069" s="182">
        <v>1975</v>
      </c>
      <c r="AA9069" s="182">
        <v>1985.6</v>
      </c>
      <c r="AB9069" s="182">
        <v>45</v>
      </c>
      <c r="AC9069" s="182">
        <v>5</v>
      </c>
      <c r="AD9069" s="182">
        <v>1827.62</v>
      </c>
      <c r="AF9069" s="182" t="s">
        <v>14472</v>
      </c>
      <c r="AG9069" s="182" t="s">
        <v>17312</v>
      </c>
      <c r="AH9069" s="182" t="s">
        <v>2993</v>
      </c>
      <c r="AI9069" s="182" t="s">
        <v>17322</v>
      </c>
    </row>
    <row r="9070" spans="25:35" x14ac:dyDescent="0.4">
      <c r="Y9070" s="182" t="s">
        <v>14567</v>
      </c>
      <c r="Z9070" s="182">
        <v>1972</v>
      </c>
      <c r="AA9070" s="182">
        <v>4726.58</v>
      </c>
      <c r="AB9070" s="182">
        <v>64</v>
      </c>
      <c r="AC9070" s="182">
        <v>5</v>
      </c>
      <c r="AD9070" s="182">
        <v>1792.47</v>
      </c>
      <c r="AF9070" s="182" t="s">
        <v>14474</v>
      </c>
      <c r="AG9070" s="182" t="s">
        <v>17312</v>
      </c>
      <c r="AH9070" s="182" t="s">
        <v>2993</v>
      </c>
      <c r="AI9070" s="182" t="s">
        <v>17322</v>
      </c>
    </row>
    <row r="9071" spans="25:35" x14ac:dyDescent="0.4">
      <c r="Y9071" s="182" t="s">
        <v>14569</v>
      </c>
      <c r="Z9071" s="182">
        <v>1974</v>
      </c>
      <c r="AA9071" s="182">
        <v>3498.97</v>
      </c>
      <c r="AB9071" s="182">
        <v>142</v>
      </c>
      <c r="AC9071" s="182">
        <v>5</v>
      </c>
      <c r="AD9071" s="182">
        <v>2672.8</v>
      </c>
      <c r="AF9071" s="182" t="s">
        <v>14476</v>
      </c>
      <c r="AG9071" s="182" t="s">
        <v>17312</v>
      </c>
      <c r="AH9071" s="182" t="s">
        <v>2993</v>
      </c>
      <c r="AI9071" s="182" t="s">
        <v>17322</v>
      </c>
    </row>
    <row r="9072" spans="25:35" x14ac:dyDescent="0.4">
      <c r="Y9072" s="182" t="s">
        <v>14570</v>
      </c>
      <c r="Z9072" s="182">
        <v>1972</v>
      </c>
      <c r="AA9072" s="182">
        <v>3453.68</v>
      </c>
      <c r="AB9072" s="182">
        <v>146</v>
      </c>
      <c r="AC9072" s="182">
        <v>5</v>
      </c>
      <c r="AD9072" s="182">
        <v>2538.88</v>
      </c>
      <c r="AF9072" s="182" t="s">
        <v>14477</v>
      </c>
      <c r="AG9072" s="182" t="s">
        <v>17312</v>
      </c>
      <c r="AH9072" s="182" t="s">
        <v>2993</v>
      </c>
      <c r="AI9072" s="182" t="s">
        <v>17315</v>
      </c>
    </row>
    <row r="9073" spans="25:35" x14ac:dyDescent="0.4">
      <c r="Y9073" s="182" t="s">
        <v>14571</v>
      </c>
      <c r="Z9073" s="182">
        <v>1977</v>
      </c>
      <c r="AA9073" s="182">
        <v>3484.7</v>
      </c>
      <c r="AB9073" s="182">
        <v>112</v>
      </c>
      <c r="AC9073" s="182">
        <v>5</v>
      </c>
      <c r="AD9073" s="182">
        <v>2657.3</v>
      </c>
      <c r="AF9073" s="182" t="s">
        <v>14478</v>
      </c>
      <c r="AG9073" s="182" t="s">
        <v>17312</v>
      </c>
      <c r="AH9073" s="182" t="s">
        <v>2993</v>
      </c>
      <c r="AI9073" s="182" t="s">
        <v>17315</v>
      </c>
    </row>
    <row r="9074" spans="25:35" x14ac:dyDescent="0.4">
      <c r="Y9074" s="182" t="s">
        <v>14572</v>
      </c>
      <c r="Z9074" s="182">
        <v>1975</v>
      </c>
      <c r="AA9074" s="182">
        <v>790.78</v>
      </c>
      <c r="AB9074" s="182">
        <v>31</v>
      </c>
      <c r="AC9074" s="182">
        <v>2</v>
      </c>
      <c r="AD9074" s="182">
        <v>492.64</v>
      </c>
      <c r="AF9074" s="182" t="s">
        <v>2530</v>
      </c>
      <c r="AG9074" s="182" t="s">
        <v>17312</v>
      </c>
      <c r="AH9074" s="182" t="s">
        <v>2993</v>
      </c>
      <c r="AI9074" s="182" t="s">
        <v>17320</v>
      </c>
    </row>
    <row r="9075" spans="25:35" x14ac:dyDescent="0.4">
      <c r="Y9075" s="182" t="s">
        <v>14574</v>
      </c>
      <c r="Z9075" s="182">
        <v>1903</v>
      </c>
      <c r="AA9075" s="182">
        <v>3396.52</v>
      </c>
      <c r="AB9075" s="182">
        <v>231</v>
      </c>
      <c r="AC9075" s="182">
        <v>3</v>
      </c>
      <c r="AD9075" s="182">
        <v>2007.1</v>
      </c>
      <c r="AF9075" s="182" t="s">
        <v>14479</v>
      </c>
      <c r="AG9075" s="182" t="s">
        <v>17312</v>
      </c>
      <c r="AH9075" s="182" t="s">
        <v>2993</v>
      </c>
      <c r="AI9075" s="182" t="s">
        <v>17042</v>
      </c>
    </row>
    <row r="9076" spans="25:35" x14ac:dyDescent="0.4">
      <c r="Y9076" s="182" t="s">
        <v>14576</v>
      </c>
      <c r="Z9076" s="182">
        <v>1969</v>
      </c>
      <c r="AA9076" s="182">
        <v>4409.3</v>
      </c>
      <c r="AB9076" s="182">
        <v>166</v>
      </c>
      <c r="AC9076" s="182">
        <v>5</v>
      </c>
      <c r="AD9076" s="182">
        <v>3432.99</v>
      </c>
      <c r="AF9076" s="182" t="s">
        <v>14480</v>
      </c>
      <c r="AG9076" s="182" t="s">
        <v>17312</v>
      </c>
      <c r="AH9076" s="182" t="s">
        <v>2993</v>
      </c>
      <c r="AI9076" s="182" t="s">
        <v>17042</v>
      </c>
    </row>
    <row r="9077" spans="25:35" x14ac:dyDescent="0.4">
      <c r="Y9077" s="182" t="s">
        <v>14577</v>
      </c>
      <c r="Z9077" s="182">
        <v>1968</v>
      </c>
      <c r="AA9077" s="182">
        <v>4254</v>
      </c>
      <c r="AB9077" s="182">
        <v>180</v>
      </c>
      <c r="AC9077" s="182">
        <v>5</v>
      </c>
      <c r="AD9077" s="182">
        <v>3375.4</v>
      </c>
      <c r="AF9077" s="182" t="s">
        <v>14481</v>
      </c>
      <c r="AG9077" s="182" t="s">
        <v>17312</v>
      </c>
      <c r="AH9077" s="182" t="s">
        <v>2993</v>
      </c>
      <c r="AI9077" s="182" t="s">
        <v>17314</v>
      </c>
    </row>
    <row r="9078" spans="25:35" x14ac:dyDescent="0.4">
      <c r="Y9078" s="182" t="s">
        <v>14578</v>
      </c>
      <c r="Z9078" s="182">
        <v>1979</v>
      </c>
      <c r="AA9078" s="182">
        <v>8689.42</v>
      </c>
      <c r="AB9078" s="182">
        <v>252</v>
      </c>
      <c r="AC9078" s="182">
        <v>5</v>
      </c>
      <c r="AD9078" s="182">
        <v>6423.72</v>
      </c>
      <c r="AF9078" s="182" t="s">
        <v>14482</v>
      </c>
      <c r="AG9078" s="182" t="s">
        <v>17312</v>
      </c>
      <c r="AH9078" s="182" t="s">
        <v>2993</v>
      </c>
      <c r="AI9078" s="182" t="s">
        <v>17320</v>
      </c>
    </row>
    <row r="9079" spans="25:35" x14ac:dyDescent="0.4">
      <c r="Y9079" s="182" t="s">
        <v>14579</v>
      </c>
      <c r="Z9079" s="182">
        <v>1982</v>
      </c>
      <c r="AA9079" s="182">
        <v>3928.2</v>
      </c>
      <c r="AB9079" s="182">
        <v>138</v>
      </c>
      <c r="AC9079" s="182">
        <v>5</v>
      </c>
      <c r="AD9079" s="182">
        <v>3928.2</v>
      </c>
      <c r="AF9079" s="182" t="s">
        <v>14483</v>
      </c>
      <c r="AG9079" s="182" t="s">
        <v>17312</v>
      </c>
      <c r="AH9079" s="182" t="s">
        <v>2993</v>
      </c>
      <c r="AI9079" s="182" t="s">
        <v>17314</v>
      </c>
    </row>
    <row r="9080" spans="25:35" x14ac:dyDescent="0.4">
      <c r="Y9080" s="182" t="s">
        <v>2539</v>
      </c>
      <c r="Z9080" s="182">
        <v>1983</v>
      </c>
      <c r="AA9080" s="182">
        <v>3872.6</v>
      </c>
      <c r="AB9080" s="182">
        <v>116</v>
      </c>
      <c r="AC9080" s="182">
        <v>5</v>
      </c>
      <c r="AD9080" s="182">
        <v>2941.3</v>
      </c>
      <c r="AF9080" s="182" t="s">
        <v>14484</v>
      </c>
      <c r="AG9080" s="182" t="s">
        <v>17312</v>
      </c>
      <c r="AH9080" s="182" t="s">
        <v>2993</v>
      </c>
      <c r="AI9080" s="182" t="s">
        <v>17315</v>
      </c>
    </row>
    <row r="9081" spans="25:35" x14ac:dyDescent="0.4">
      <c r="Y9081" s="182" t="s">
        <v>14581</v>
      </c>
      <c r="Z9081" s="182">
        <v>1986</v>
      </c>
      <c r="AA9081" s="182">
        <v>7348.94</v>
      </c>
      <c r="AB9081" s="182">
        <v>265</v>
      </c>
      <c r="AC9081" s="182">
        <v>5</v>
      </c>
      <c r="AD9081" s="182">
        <v>4993.2</v>
      </c>
      <c r="AF9081" s="182" t="s">
        <v>14485</v>
      </c>
      <c r="AG9081" s="182" t="s">
        <v>17312</v>
      </c>
      <c r="AH9081" s="182" t="s">
        <v>2993</v>
      </c>
      <c r="AI9081" s="182" t="s">
        <v>17042</v>
      </c>
    </row>
    <row r="9082" spans="25:35" x14ac:dyDescent="0.4">
      <c r="Y9082" s="182" t="s">
        <v>14583</v>
      </c>
      <c r="Z9082" s="182">
        <v>1988</v>
      </c>
      <c r="AA9082" s="182">
        <v>5473.97</v>
      </c>
      <c r="AB9082" s="182">
        <v>214</v>
      </c>
      <c r="AC9082" s="182">
        <v>5</v>
      </c>
      <c r="AD9082" s="182">
        <v>4118.67</v>
      </c>
      <c r="AF9082" s="182" t="s">
        <v>236</v>
      </c>
      <c r="AG9082" s="182" t="s">
        <v>17312</v>
      </c>
      <c r="AH9082" s="182" t="s">
        <v>2993</v>
      </c>
      <c r="AI9082" s="182" t="s">
        <v>17315</v>
      </c>
    </row>
    <row r="9083" spans="25:35" x14ac:dyDescent="0.4">
      <c r="Y9083" s="182" t="s">
        <v>14585</v>
      </c>
      <c r="Z9083" s="182">
        <v>1961</v>
      </c>
      <c r="AA9083" s="182">
        <v>780.3</v>
      </c>
      <c r="AB9083" s="182">
        <v>40</v>
      </c>
      <c r="AC9083" s="182">
        <v>2</v>
      </c>
      <c r="AD9083" s="182">
        <v>720.2</v>
      </c>
      <c r="AF9083" s="182" t="s">
        <v>2531</v>
      </c>
      <c r="AG9083" s="182" t="s">
        <v>17312</v>
      </c>
      <c r="AH9083" s="182" t="s">
        <v>2993</v>
      </c>
      <c r="AI9083" s="182" t="s">
        <v>17320</v>
      </c>
    </row>
    <row r="9084" spans="25:35" x14ac:dyDescent="0.4">
      <c r="Y9084" s="182" t="s">
        <v>14586</v>
      </c>
      <c r="Z9084" s="182">
        <v>1963</v>
      </c>
      <c r="AA9084" s="182">
        <v>1633.4</v>
      </c>
      <c r="AB9084" s="182">
        <v>82</v>
      </c>
      <c r="AC9084" s="182">
        <v>3</v>
      </c>
      <c r="AD9084" s="182">
        <v>1488.4</v>
      </c>
      <c r="AF9084" s="182" t="s">
        <v>14487</v>
      </c>
      <c r="AG9084" s="182" t="s">
        <v>17312</v>
      </c>
      <c r="AH9084" s="182" t="s">
        <v>2993</v>
      </c>
      <c r="AI9084" s="182" t="s">
        <v>17320</v>
      </c>
    </row>
    <row r="9085" spans="25:35" x14ac:dyDescent="0.4">
      <c r="Y9085" s="182" t="s">
        <v>14588</v>
      </c>
      <c r="Z9085" s="182">
        <v>1994</v>
      </c>
      <c r="AA9085" s="182">
        <v>3286.8</v>
      </c>
      <c r="AB9085" s="182">
        <v>130</v>
      </c>
      <c r="AC9085" s="182">
        <v>5</v>
      </c>
      <c r="AD9085" s="182">
        <v>3286.8</v>
      </c>
      <c r="AF9085" s="182" t="s">
        <v>14488</v>
      </c>
      <c r="AG9085" s="182" t="s">
        <v>17312</v>
      </c>
      <c r="AH9085" s="182" t="s">
        <v>2993</v>
      </c>
      <c r="AI9085" s="182" t="s">
        <v>17315</v>
      </c>
    </row>
    <row r="9086" spans="25:35" x14ac:dyDescent="0.4">
      <c r="Y9086" s="182" t="s">
        <v>14590</v>
      </c>
      <c r="Z9086" s="182">
        <v>1936</v>
      </c>
      <c r="AA9086" s="182">
        <v>1262.0999999999999</v>
      </c>
      <c r="AB9086" s="182">
        <v>40</v>
      </c>
      <c r="AC9086" s="182">
        <v>3</v>
      </c>
      <c r="AD9086" s="182">
        <v>1262.0999999999999</v>
      </c>
      <c r="AF9086" s="182" t="s">
        <v>2532</v>
      </c>
      <c r="AG9086" s="182" t="s">
        <v>17312</v>
      </c>
      <c r="AH9086" s="182" t="s">
        <v>2993</v>
      </c>
      <c r="AI9086" s="182" t="s">
        <v>17320</v>
      </c>
    </row>
    <row r="9087" spans="25:35" x14ac:dyDescent="0.4">
      <c r="Y9087" s="182" t="s">
        <v>14591</v>
      </c>
      <c r="Z9087" s="182">
        <v>1959</v>
      </c>
      <c r="AA9087" s="182">
        <v>1078.5999999999999</v>
      </c>
      <c r="AB9087" s="182">
        <v>46</v>
      </c>
      <c r="AC9087" s="182">
        <v>3</v>
      </c>
      <c r="AD9087" s="182">
        <v>1078.5999999999999</v>
      </c>
      <c r="AF9087" s="182" t="s">
        <v>2533</v>
      </c>
      <c r="AG9087" s="182" t="s">
        <v>17312</v>
      </c>
      <c r="AH9087" s="182" t="s">
        <v>2993</v>
      </c>
      <c r="AI9087" s="182" t="s">
        <v>17315</v>
      </c>
    </row>
    <row r="9088" spans="25:35" x14ac:dyDescent="0.4">
      <c r="Y9088" s="182" t="s">
        <v>14593</v>
      </c>
      <c r="Z9088" s="182">
        <v>1982</v>
      </c>
      <c r="AA9088" s="182">
        <v>737.1</v>
      </c>
      <c r="AB9088" s="182">
        <v>20</v>
      </c>
      <c r="AC9088" s="182">
        <v>2</v>
      </c>
      <c r="AD9088" s="182">
        <v>699.1</v>
      </c>
      <c r="AF9088" s="182" t="s">
        <v>14489</v>
      </c>
      <c r="AG9088" s="182" t="s">
        <v>17312</v>
      </c>
      <c r="AH9088" s="182" t="s">
        <v>2993</v>
      </c>
      <c r="AI9088" s="182" t="s">
        <v>17315</v>
      </c>
    </row>
    <row r="9089" spans="25:35" x14ac:dyDescent="0.4">
      <c r="Y9089" s="182" t="s">
        <v>14594</v>
      </c>
      <c r="Z9089" s="182">
        <v>1972</v>
      </c>
      <c r="AA9089" s="182">
        <v>786.4</v>
      </c>
      <c r="AB9089" s="182">
        <v>38</v>
      </c>
      <c r="AC9089" s="182">
        <v>2</v>
      </c>
      <c r="AD9089" s="182">
        <v>626.5</v>
      </c>
      <c r="AF9089" s="182" t="s">
        <v>14490</v>
      </c>
      <c r="AG9089" s="182" t="s">
        <v>17312</v>
      </c>
      <c r="AH9089" s="182" t="s">
        <v>2993</v>
      </c>
      <c r="AI9089" s="182" t="s">
        <v>17320</v>
      </c>
    </row>
    <row r="9090" spans="25:35" x14ac:dyDescent="0.4">
      <c r="Y9090" s="182" t="s">
        <v>14595</v>
      </c>
      <c r="Z9090" s="182">
        <v>1959</v>
      </c>
      <c r="AA9090" s="182">
        <v>878.39</v>
      </c>
      <c r="AB9090" s="182">
        <v>32</v>
      </c>
      <c r="AC9090" s="182">
        <v>2</v>
      </c>
      <c r="AD9090" s="182">
        <v>778.79</v>
      </c>
      <c r="AF9090" s="182" t="s">
        <v>14491</v>
      </c>
      <c r="AG9090" s="182" t="s">
        <v>17312</v>
      </c>
      <c r="AH9090" s="182" t="s">
        <v>2993</v>
      </c>
      <c r="AI9090" s="182" t="s">
        <v>17320</v>
      </c>
    </row>
    <row r="9091" spans="25:35" x14ac:dyDescent="0.4">
      <c r="Y9091" s="182" t="s">
        <v>14597</v>
      </c>
      <c r="Z9091" s="182">
        <v>1972</v>
      </c>
      <c r="AA9091" s="182">
        <v>5996.71</v>
      </c>
      <c r="AB9091" s="182">
        <v>163</v>
      </c>
      <c r="AC9091" s="182">
        <v>5</v>
      </c>
      <c r="AD9091" s="182">
        <v>4561.68</v>
      </c>
      <c r="AF9091" s="182" t="s">
        <v>2534</v>
      </c>
      <c r="AG9091" s="182" t="s">
        <v>17312</v>
      </c>
      <c r="AH9091" s="182" t="s">
        <v>2993</v>
      </c>
      <c r="AI9091" s="182" t="s">
        <v>17314</v>
      </c>
    </row>
    <row r="9092" spans="25:35" x14ac:dyDescent="0.4">
      <c r="Y9092" s="182" t="s">
        <v>14598</v>
      </c>
      <c r="Z9092" s="182">
        <v>1974</v>
      </c>
      <c r="AA9092" s="182">
        <v>6207.1</v>
      </c>
      <c r="AB9092" s="182">
        <v>171</v>
      </c>
      <c r="AC9092" s="182">
        <v>5</v>
      </c>
      <c r="AD9092" s="182">
        <v>4528.84</v>
      </c>
      <c r="AF9092" s="182" t="s">
        <v>14492</v>
      </c>
      <c r="AG9092" s="182" t="s">
        <v>17312</v>
      </c>
      <c r="AH9092" s="182" t="s">
        <v>2993</v>
      </c>
      <c r="AI9092" s="182" t="s">
        <v>17331</v>
      </c>
    </row>
    <row r="9093" spans="25:35" x14ac:dyDescent="0.4">
      <c r="Y9093" s="182" t="s">
        <v>2540</v>
      </c>
      <c r="Z9093" s="182">
        <v>1978</v>
      </c>
      <c r="AA9093" s="182">
        <v>6253.7</v>
      </c>
      <c r="AB9093" s="182">
        <v>198</v>
      </c>
      <c r="AC9093" s="182">
        <v>5</v>
      </c>
      <c r="AD9093" s="182">
        <v>4510.2</v>
      </c>
      <c r="AF9093" s="182" t="s">
        <v>14493</v>
      </c>
      <c r="AG9093" s="182" t="s">
        <v>17312</v>
      </c>
      <c r="AH9093" s="182" t="s">
        <v>2993</v>
      </c>
      <c r="AI9093" s="182" t="s">
        <v>17320</v>
      </c>
    </row>
    <row r="9094" spans="25:35" x14ac:dyDescent="0.4">
      <c r="Y9094" s="182" t="s">
        <v>14601</v>
      </c>
      <c r="Z9094" s="182">
        <v>1974</v>
      </c>
      <c r="AA9094" s="182">
        <v>6002.67</v>
      </c>
      <c r="AB9094" s="182">
        <v>220</v>
      </c>
      <c r="AC9094" s="182">
        <v>5</v>
      </c>
      <c r="AD9094" s="182">
        <v>4515.4299999999994</v>
      </c>
      <c r="AF9094" s="182" t="s">
        <v>14494</v>
      </c>
      <c r="AG9094" s="182" t="s">
        <v>17312</v>
      </c>
      <c r="AH9094" s="182" t="s">
        <v>2993</v>
      </c>
      <c r="AI9094" s="182" t="s">
        <v>17320</v>
      </c>
    </row>
    <row r="9095" spans="25:35" x14ac:dyDescent="0.4">
      <c r="Y9095" s="182" t="s">
        <v>237</v>
      </c>
      <c r="Z9095" s="182">
        <v>1977</v>
      </c>
      <c r="AA9095" s="182">
        <v>5897.21</v>
      </c>
      <c r="AB9095" s="182">
        <v>212</v>
      </c>
      <c r="AC9095" s="182">
        <v>5</v>
      </c>
      <c r="AD9095" s="182">
        <v>4536.71</v>
      </c>
      <c r="AF9095" s="182" t="s">
        <v>14495</v>
      </c>
      <c r="AG9095" s="182" t="s">
        <v>17312</v>
      </c>
      <c r="AH9095" s="182" t="s">
        <v>2993</v>
      </c>
      <c r="AI9095" s="182" t="s">
        <v>17320</v>
      </c>
    </row>
    <row r="9096" spans="25:35" x14ac:dyDescent="0.4">
      <c r="Y9096" s="182" t="s">
        <v>14604</v>
      </c>
      <c r="Z9096" s="182">
        <v>1976</v>
      </c>
      <c r="AA9096" s="182">
        <v>5894.85</v>
      </c>
      <c r="AB9096" s="182">
        <v>166</v>
      </c>
      <c r="AC9096" s="182">
        <v>5</v>
      </c>
      <c r="AD9096" s="182">
        <v>4491.5</v>
      </c>
      <c r="AF9096" s="182" t="s">
        <v>14496</v>
      </c>
      <c r="AG9096" s="182" t="s">
        <v>17312</v>
      </c>
      <c r="AH9096" s="182" t="s">
        <v>2993</v>
      </c>
      <c r="AI9096" s="182" t="s">
        <v>17314</v>
      </c>
    </row>
    <row r="9097" spans="25:35" x14ac:dyDescent="0.4">
      <c r="Y9097" s="182" t="s">
        <v>14606</v>
      </c>
      <c r="Z9097" s="182">
        <v>1990</v>
      </c>
      <c r="AA9097" s="182">
        <v>5294.26</v>
      </c>
      <c r="AB9097" s="182">
        <v>185</v>
      </c>
      <c r="AC9097" s="182">
        <v>5</v>
      </c>
      <c r="AD9097" s="182">
        <v>3781.2</v>
      </c>
      <c r="AF9097" s="182" t="s">
        <v>14497</v>
      </c>
      <c r="AG9097" s="182" t="s">
        <v>17312</v>
      </c>
      <c r="AH9097" s="182" t="s">
        <v>2993</v>
      </c>
      <c r="AI9097" s="182" t="s">
        <v>17314</v>
      </c>
    </row>
    <row r="9098" spans="25:35" x14ac:dyDescent="0.4">
      <c r="Y9098" s="182" t="s">
        <v>14608</v>
      </c>
      <c r="Z9098" s="182">
        <v>1958</v>
      </c>
      <c r="AA9098" s="182">
        <v>796.13</v>
      </c>
      <c r="AB9098" s="182">
        <v>11</v>
      </c>
      <c r="AC9098" s="182">
        <v>2</v>
      </c>
      <c r="AD9098" s="182">
        <v>704.01</v>
      </c>
      <c r="AF9098" s="182" t="s">
        <v>14498</v>
      </c>
      <c r="AG9098" s="182" t="s">
        <v>17312</v>
      </c>
      <c r="AH9098" s="182" t="s">
        <v>2993</v>
      </c>
      <c r="AI9098" s="182" t="s">
        <v>17314</v>
      </c>
    </row>
    <row r="9099" spans="25:35" x14ac:dyDescent="0.4">
      <c r="Y9099" s="182" t="s">
        <v>14609</v>
      </c>
      <c r="Z9099" s="182">
        <v>1960</v>
      </c>
      <c r="AA9099" s="182">
        <v>593.1</v>
      </c>
      <c r="AB9099" s="182">
        <v>24</v>
      </c>
      <c r="AC9099" s="182">
        <v>2</v>
      </c>
      <c r="AD9099" s="182">
        <v>543.9</v>
      </c>
      <c r="AF9099" s="182" t="s">
        <v>14499</v>
      </c>
      <c r="AG9099" s="182" t="s">
        <v>17312</v>
      </c>
      <c r="AH9099" s="182" t="s">
        <v>2993</v>
      </c>
      <c r="AI9099" s="182" t="s">
        <v>17314</v>
      </c>
    </row>
    <row r="9100" spans="25:35" x14ac:dyDescent="0.4">
      <c r="Y9100" s="182" t="s">
        <v>14610</v>
      </c>
      <c r="Z9100" s="182">
        <v>1958</v>
      </c>
      <c r="AA9100" s="182">
        <v>818.7</v>
      </c>
      <c r="AB9100" s="182">
        <v>34</v>
      </c>
      <c r="AC9100" s="182">
        <v>2</v>
      </c>
      <c r="AD9100" s="182">
        <v>712.3</v>
      </c>
      <c r="AF9100" s="182" t="s">
        <v>14501</v>
      </c>
      <c r="AG9100" s="182" t="s">
        <v>17312</v>
      </c>
      <c r="AH9100" s="182" t="s">
        <v>2993</v>
      </c>
      <c r="AI9100" s="182" t="s">
        <v>17320</v>
      </c>
    </row>
    <row r="9101" spans="25:35" x14ac:dyDescent="0.4">
      <c r="Y9101" s="182" t="s">
        <v>14611</v>
      </c>
      <c r="Z9101" s="182">
        <v>1960</v>
      </c>
      <c r="AA9101" s="182">
        <v>556.5</v>
      </c>
      <c r="AB9101" s="182">
        <v>29</v>
      </c>
      <c r="AC9101" s="182">
        <v>2</v>
      </c>
      <c r="AD9101" s="182">
        <v>556.5</v>
      </c>
      <c r="AF9101" s="182" t="s">
        <v>14502</v>
      </c>
      <c r="AG9101" s="182" t="s">
        <v>17312</v>
      </c>
      <c r="AH9101" s="182" t="s">
        <v>2993</v>
      </c>
      <c r="AI9101" s="182" t="s">
        <v>17322</v>
      </c>
    </row>
    <row r="9102" spans="25:35" x14ac:dyDescent="0.4">
      <c r="Y9102" s="182" t="s">
        <v>14612</v>
      </c>
      <c r="Z9102" s="182">
        <v>1963</v>
      </c>
      <c r="AA9102" s="182">
        <v>687.5</v>
      </c>
      <c r="AB9102" s="182">
        <v>16</v>
      </c>
      <c r="AC9102" s="182">
        <v>2</v>
      </c>
      <c r="AD9102" s="182">
        <v>639.5</v>
      </c>
      <c r="AF9102" s="182" t="s">
        <v>14503</v>
      </c>
      <c r="AG9102" s="182" t="s">
        <v>17312</v>
      </c>
      <c r="AH9102" s="182" t="s">
        <v>2993</v>
      </c>
      <c r="AI9102" s="182" t="s">
        <v>17320</v>
      </c>
    </row>
    <row r="9103" spans="25:35" x14ac:dyDescent="0.4">
      <c r="Y9103" s="182" t="s">
        <v>14613</v>
      </c>
      <c r="Z9103" s="182">
        <v>1969</v>
      </c>
      <c r="AA9103" s="182">
        <v>4577.7</v>
      </c>
      <c r="AB9103" s="182">
        <v>127</v>
      </c>
      <c r="AC9103" s="182">
        <v>5</v>
      </c>
      <c r="AD9103" s="182">
        <v>3367.6</v>
      </c>
      <c r="AF9103" s="182" t="s">
        <v>14504</v>
      </c>
      <c r="AG9103" s="182" t="s">
        <v>17312</v>
      </c>
      <c r="AH9103" s="182" t="s">
        <v>2993</v>
      </c>
      <c r="AI9103" s="182" t="s">
        <v>17314</v>
      </c>
    </row>
    <row r="9104" spans="25:35" x14ac:dyDescent="0.4">
      <c r="Y9104" s="182" t="s">
        <v>14614</v>
      </c>
      <c r="Z9104" s="182">
        <v>1964</v>
      </c>
      <c r="AA9104" s="182">
        <v>644.1</v>
      </c>
      <c r="AB9104" s="182">
        <v>42</v>
      </c>
      <c r="AC9104" s="182">
        <v>2</v>
      </c>
      <c r="AD9104" s="182">
        <v>644.1</v>
      </c>
      <c r="AF9104" s="182" t="s">
        <v>248</v>
      </c>
      <c r="AG9104" s="182" t="s">
        <v>17312</v>
      </c>
      <c r="AH9104" s="182" t="s">
        <v>2993</v>
      </c>
      <c r="AI9104" s="182" t="s">
        <v>17315</v>
      </c>
    </row>
    <row r="9105" spans="25:35" x14ac:dyDescent="0.4">
      <c r="Y9105" s="182" t="s">
        <v>14616</v>
      </c>
      <c r="Z9105" s="182">
        <v>1973</v>
      </c>
      <c r="AA9105" s="182">
        <v>2639.2</v>
      </c>
      <c r="AB9105" s="182">
        <v>180</v>
      </c>
      <c r="AC9105" s="182">
        <v>5</v>
      </c>
      <c r="AD9105" s="182">
        <v>2600</v>
      </c>
      <c r="AF9105" s="182" t="s">
        <v>14505</v>
      </c>
      <c r="AG9105" s="182" t="s">
        <v>17312</v>
      </c>
      <c r="AH9105" s="182" t="s">
        <v>2993</v>
      </c>
      <c r="AI9105" s="182" t="s">
        <v>17315</v>
      </c>
    </row>
    <row r="9106" spans="25:35" x14ac:dyDescent="0.4">
      <c r="Y9106" s="182" t="s">
        <v>14617</v>
      </c>
      <c r="Z9106" s="182">
        <v>1989</v>
      </c>
      <c r="AA9106" s="182">
        <v>5889.36</v>
      </c>
      <c r="AB9106" s="182">
        <v>193</v>
      </c>
      <c r="AC9106" s="182">
        <v>5</v>
      </c>
      <c r="AD9106" s="182">
        <v>4270.6000000000004</v>
      </c>
      <c r="AF9106" s="182" t="s">
        <v>14506</v>
      </c>
      <c r="AG9106" s="182" t="s">
        <v>17312</v>
      </c>
      <c r="AH9106" s="182" t="s">
        <v>17708</v>
      </c>
      <c r="AI9106" s="182" t="s">
        <v>17042</v>
      </c>
    </row>
    <row r="9107" spans="25:35" x14ac:dyDescent="0.4">
      <c r="Y9107" s="182" t="s">
        <v>14619</v>
      </c>
      <c r="Z9107" s="182">
        <v>1991</v>
      </c>
      <c r="AA9107" s="182">
        <v>2160.3000000000002</v>
      </c>
      <c r="AB9107" s="182">
        <v>82</v>
      </c>
      <c r="AC9107" s="182">
        <v>5</v>
      </c>
      <c r="AD9107" s="182">
        <v>2160.3000000000002</v>
      </c>
      <c r="AF9107" s="182" t="s">
        <v>14508</v>
      </c>
      <c r="AG9107" s="182" t="s">
        <v>17312</v>
      </c>
      <c r="AH9107" s="182" t="s">
        <v>17709</v>
      </c>
      <c r="AI9107" s="182" t="s">
        <v>17040</v>
      </c>
    </row>
    <row r="9108" spans="25:35" x14ac:dyDescent="0.4">
      <c r="Y9108" s="182" t="s">
        <v>14621</v>
      </c>
      <c r="Z9108" s="182">
        <v>1971</v>
      </c>
      <c r="AA9108" s="182">
        <v>2561.92</v>
      </c>
      <c r="AB9108" s="182">
        <v>40</v>
      </c>
      <c r="AC9108" s="182">
        <v>5</v>
      </c>
      <c r="AD9108" s="182">
        <v>2561.92</v>
      </c>
      <c r="AF9108" s="182" t="s">
        <v>250</v>
      </c>
      <c r="AG9108" s="182" t="s">
        <v>17312</v>
      </c>
      <c r="AH9108" s="182" t="s">
        <v>17710</v>
      </c>
      <c r="AI9108" s="182" t="s">
        <v>17042</v>
      </c>
    </row>
    <row r="9109" spans="25:35" x14ac:dyDescent="0.4">
      <c r="Y9109" s="182" t="s">
        <v>14622</v>
      </c>
      <c r="Z9109" s="182" t="s">
        <v>791</v>
      </c>
      <c r="AA9109" s="182">
        <v>808.99</v>
      </c>
      <c r="AB9109" s="182">
        <v>8</v>
      </c>
      <c r="AC9109" s="182">
        <v>2</v>
      </c>
      <c r="AD9109" s="182">
        <v>808.99</v>
      </c>
      <c r="AF9109" s="182" t="s">
        <v>2535</v>
      </c>
      <c r="AG9109" s="182" t="s">
        <v>17312</v>
      </c>
      <c r="AH9109" s="182" t="s">
        <v>17710</v>
      </c>
      <c r="AI9109" s="182" t="s">
        <v>17322</v>
      </c>
    </row>
    <row r="9110" spans="25:35" x14ac:dyDescent="0.4">
      <c r="Y9110" s="182" t="s">
        <v>14623</v>
      </c>
      <c r="Z9110" s="182" t="s">
        <v>626</v>
      </c>
      <c r="AA9110" s="182">
        <v>1092.27</v>
      </c>
      <c r="AB9110" s="182">
        <v>12</v>
      </c>
      <c r="AC9110" s="182">
        <v>2</v>
      </c>
      <c r="AD9110" s="182">
        <v>1092.27</v>
      </c>
      <c r="AF9110" s="182" t="s">
        <v>14510</v>
      </c>
      <c r="AG9110" s="182" t="s">
        <v>17312</v>
      </c>
      <c r="AH9110" s="182" t="s">
        <v>2993</v>
      </c>
      <c r="AI9110" s="182" t="s">
        <v>17042</v>
      </c>
    </row>
    <row r="9111" spans="25:35" x14ac:dyDescent="0.4">
      <c r="Y9111" s="182" t="s">
        <v>14624</v>
      </c>
      <c r="Z9111" s="182" t="s">
        <v>673</v>
      </c>
      <c r="AA9111" s="182">
        <v>2939</v>
      </c>
      <c r="AB9111" s="182">
        <v>45</v>
      </c>
      <c r="AC9111" s="182">
        <v>5</v>
      </c>
      <c r="AD9111" s="182">
        <v>2939</v>
      </c>
      <c r="AF9111" s="182" t="s">
        <v>14511</v>
      </c>
      <c r="AG9111" s="182" t="s">
        <v>17312</v>
      </c>
      <c r="AH9111" s="182" t="s">
        <v>2993</v>
      </c>
      <c r="AI9111" s="182" t="s">
        <v>17042</v>
      </c>
    </row>
    <row r="9112" spans="25:35" x14ac:dyDescent="0.4">
      <c r="Y9112" s="182" t="s">
        <v>14625</v>
      </c>
      <c r="Z9112" s="182">
        <v>1957</v>
      </c>
      <c r="AA9112" s="182">
        <v>458.84</v>
      </c>
      <c r="AB9112" s="182">
        <v>13</v>
      </c>
      <c r="AC9112" s="182">
        <v>2</v>
      </c>
      <c r="AD9112" s="182">
        <v>458.84</v>
      </c>
      <c r="AF9112" s="182" t="s">
        <v>14512</v>
      </c>
      <c r="AG9112" s="182" t="s">
        <v>17312</v>
      </c>
      <c r="AH9112" s="182" t="s">
        <v>2993</v>
      </c>
      <c r="AI9112" s="182" t="s">
        <v>17042</v>
      </c>
    </row>
    <row r="9113" spans="25:35" x14ac:dyDescent="0.4">
      <c r="Y9113" s="182" t="s">
        <v>14626</v>
      </c>
      <c r="Z9113" s="182">
        <v>1964</v>
      </c>
      <c r="AA9113" s="182">
        <v>691.68</v>
      </c>
      <c r="AB9113" s="182">
        <v>10</v>
      </c>
      <c r="AC9113" s="182">
        <v>2</v>
      </c>
      <c r="AD9113" s="182">
        <v>643.4</v>
      </c>
      <c r="AF9113" s="182" t="s">
        <v>14514</v>
      </c>
      <c r="AG9113" s="182" t="s">
        <v>17312</v>
      </c>
      <c r="AH9113" s="182" t="s">
        <v>2993</v>
      </c>
      <c r="AI9113" s="182" t="s">
        <v>17042</v>
      </c>
    </row>
    <row r="9114" spans="25:35" x14ac:dyDescent="0.4">
      <c r="Y9114" s="182" t="s">
        <v>14627</v>
      </c>
      <c r="Z9114" s="182">
        <v>1972</v>
      </c>
      <c r="AA9114" s="182">
        <v>1619.95</v>
      </c>
      <c r="AB9114" s="182">
        <v>50</v>
      </c>
      <c r="AC9114" s="182">
        <v>4</v>
      </c>
      <c r="AD9114" s="182">
        <v>1619.95</v>
      </c>
      <c r="AF9114" s="182" t="s">
        <v>14515</v>
      </c>
      <c r="AG9114" s="182" t="s">
        <v>17312</v>
      </c>
      <c r="AH9114" s="182" t="s">
        <v>2993</v>
      </c>
      <c r="AI9114" s="182" t="s">
        <v>17322</v>
      </c>
    </row>
    <row r="9115" spans="25:35" x14ac:dyDescent="0.4">
      <c r="Y9115" s="182" t="s">
        <v>2541</v>
      </c>
      <c r="Z9115" s="182">
        <v>1974</v>
      </c>
      <c r="AA9115" s="182">
        <v>2146.1799999999998</v>
      </c>
      <c r="AB9115" s="182">
        <v>78</v>
      </c>
      <c r="AC9115" s="182">
        <v>5</v>
      </c>
      <c r="AD9115" s="182">
        <v>2146.1799999999998</v>
      </c>
      <c r="AF9115" s="182" t="s">
        <v>14517</v>
      </c>
      <c r="AG9115" s="182" t="s">
        <v>17312</v>
      </c>
      <c r="AH9115" s="182" t="s">
        <v>2993</v>
      </c>
      <c r="AI9115" s="182" t="s">
        <v>17322</v>
      </c>
    </row>
    <row r="9116" spans="25:35" x14ac:dyDescent="0.4">
      <c r="Y9116" s="182" t="s">
        <v>14630</v>
      </c>
      <c r="Z9116" s="182">
        <v>1951</v>
      </c>
      <c r="AA9116" s="182">
        <v>637.24</v>
      </c>
      <c r="AB9116" s="182">
        <v>26</v>
      </c>
      <c r="AC9116" s="182">
        <v>2</v>
      </c>
      <c r="AD9116" s="182">
        <v>364</v>
      </c>
      <c r="AF9116" s="182" t="s">
        <v>14519</v>
      </c>
      <c r="AG9116" s="182" t="s">
        <v>17312</v>
      </c>
      <c r="AH9116" s="182" t="s">
        <v>2993</v>
      </c>
      <c r="AI9116" s="182" t="s">
        <v>17314</v>
      </c>
    </row>
    <row r="9117" spans="25:35" x14ac:dyDescent="0.4">
      <c r="Y9117" s="182" t="s">
        <v>14631</v>
      </c>
      <c r="Z9117" s="182">
        <v>1971</v>
      </c>
      <c r="AA9117" s="182">
        <v>2779.22</v>
      </c>
      <c r="AB9117" s="182">
        <v>89</v>
      </c>
      <c r="AC9117" s="182">
        <v>4</v>
      </c>
      <c r="AD9117" s="182">
        <v>1919.19</v>
      </c>
      <c r="AF9117" s="182" t="s">
        <v>14521</v>
      </c>
      <c r="AG9117" s="182" t="s">
        <v>17312</v>
      </c>
      <c r="AH9117" s="182" t="s">
        <v>2993</v>
      </c>
      <c r="AI9117" s="182" t="s">
        <v>17042</v>
      </c>
    </row>
    <row r="9118" spans="25:35" x14ac:dyDescent="0.4">
      <c r="Y9118" s="182" t="s">
        <v>14633</v>
      </c>
      <c r="Z9118" s="182">
        <v>1952</v>
      </c>
      <c r="AA9118" s="182">
        <v>595.5</v>
      </c>
      <c r="AB9118" s="182">
        <v>28</v>
      </c>
      <c r="AC9118" s="182">
        <v>2</v>
      </c>
      <c r="AD9118" s="182">
        <v>595.5</v>
      </c>
      <c r="AF9118" s="182" t="s">
        <v>2536</v>
      </c>
      <c r="AG9118" s="182" t="s">
        <v>17312</v>
      </c>
      <c r="AH9118" s="182" t="s">
        <v>2993</v>
      </c>
      <c r="AI9118" s="182" t="s">
        <v>17042</v>
      </c>
    </row>
    <row r="9119" spans="25:35" x14ac:dyDescent="0.4">
      <c r="Y9119" s="182" t="s">
        <v>14634</v>
      </c>
      <c r="Z9119" s="182">
        <v>1956</v>
      </c>
      <c r="AA9119" s="182">
        <v>735.94</v>
      </c>
      <c r="AB9119" s="182">
        <v>32</v>
      </c>
      <c r="AC9119" s="182">
        <v>2</v>
      </c>
      <c r="AD9119" s="182">
        <v>672.45</v>
      </c>
      <c r="AF9119" s="182" t="s">
        <v>14522</v>
      </c>
      <c r="AG9119" s="182" t="s">
        <v>17312</v>
      </c>
      <c r="AH9119" s="182" t="s">
        <v>2993</v>
      </c>
      <c r="AI9119" s="182" t="s">
        <v>17042</v>
      </c>
    </row>
    <row r="9120" spans="25:35" x14ac:dyDescent="0.4">
      <c r="Y9120" s="182" t="s">
        <v>2542</v>
      </c>
      <c r="Z9120" s="182">
        <v>1961</v>
      </c>
      <c r="AA9120" s="182">
        <v>503.1</v>
      </c>
      <c r="AB9120" s="182">
        <v>24</v>
      </c>
      <c r="AC9120" s="182">
        <v>2</v>
      </c>
      <c r="AD9120" s="182">
        <v>503.1</v>
      </c>
      <c r="AF9120" s="182" t="s">
        <v>14524</v>
      </c>
      <c r="AG9120" s="182" t="s">
        <v>17312</v>
      </c>
      <c r="AH9120" s="182" t="s">
        <v>2993</v>
      </c>
      <c r="AI9120" s="182" t="s">
        <v>17332</v>
      </c>
    </row>
    <row r="9121" spans="25:35" x14ac:dyDescent="0.4">
      <c r="Y9121" s="182" t="s">
        <v>251</v>
      </c>
      <c r="Z9121" s="182">
        <v>1984</v>
      </c>
      <c r="AA9121" s="182">
        <v>2658.84</v>
      </c>
      <c r="AB9121" s="182">
        <v>91</v>
      </c>
      <c r="AC9121" s="182">
        <v>5</v>
      </c>
      <c r="AD9121" s="182">
        <v>2658.84</v>
      </c>
      <c r="AF9121" s="182" t="s">
        <v>2537</v>
      </c>
      <c r="AG9121" s="182" t="s">
        <v>17312</v>
      </c>
      <c r="AH9121" s="182" t="s">
        <v>2993</v>
      </c>
      <c r="AI9121" s="182" t="s">
        <v>17322</v>
      </c>
    </row>
    <row r="9122" spans="25:35" x14ac:dyDescent="0.4">
      <c r="Y9122" s="182" t="s">
        <v>228</v>
      </c>
      <c r="Z9122" s="182">
        <v>1989</v>
      </c>
      <c r="AA9122" s="182">
        <v>8045.35</v>
      </c>
      <c r="AB9122" s="182">
        <v>271</v>
      </c>
      <c r="AC9122" s="182">
        <v>5</v>
      </c>
      <c r="AD9122" s="182">
        <v>5975.15</v>
      </c>
      <c r="AF9122" s="182" t="s">
        <v>14527</v>
      </c>
      <c r="AG9122" s="182" t="s">
        <v>17312</v>
      </c>
      <c r="AH9122" s="182" t="s">
        <v>2993</v>
      </c>
      <c r="AI9122" s="182" t="s">
        <v>17322</v>
      </c>
    </row>
    <row r="9123" spans="25:35" x14ac:dyDescent="0.4">
      <c r="Y9123" s="182" t="s">
        <v>14636</v>
      </c>
      <c r="Z9123" s="182">
        <v>1986</v>
      </c>
      <c r="AA9123" s="182">
        <v>8273.59</v>
      </c>
      <c r="AB9123" s="182">
        <v>260</v>
      </c>
      <c r="AC9123" s="182">
        <v>5</v>
      </c>
      <c r="AD9123" s="182">
        <v>5965.3</v>
      </c>
      <c r="AF9123" s="182" t="s">
        <v>14529</v>
      </c>
      <c r="AG9123" s="182" t="s">
        <v>17312</v>
      </c>
      <c r="AH9123" s="182" t="s">
        <v>2993</v>
      </c>
      <c r="AI9123" s="182" t="s">
        <v>17322</v>
      </c>
    </row>
    <row r="9124" spans="25:35" x14ac:dyDescent="0.4">
      <c r="Y9124" s="182" t="s">
        <v>14638</v>
      </c>
      <c r="Z9124" s="182">
        <v>1990</v>
      </c>
      <c r="AA9124" s="182">
        <v>1937.4</v>
      </c>
      <c r="AB9124" s="182">
        <v>49</v>
      </c>
      <c r="AC9124" s="182">
        <v>5</v>
      </c>
      <c r="AD9124" s="182">
        <v>1937.4</v>
      </c>
      <c r="AF9124" s="182" t="s">
        <v>14530</v>
      </c>
      <c r="AG9124" s="182" t="s">
        <v>17312</v>
      </c>
      <c r="AH9124" s="182" t="s">
        <v>2993</v>
      </c>
      <c r="AI9124" s="182" t="s">
        <v>17322</v>
      </c>
    </row>
    <row r="9125" spans="25:35" x14ac:dyDescent="0.4">
      <c r="Y9125" s="182" t="s">
        <v>14639</v>
      </c>
      <c r="Z9125" s="182">
        <v>1966</v>
      </c>
      <c r="AA9125" s="182">
        <v>1252.5</v>
      </c>
      <c r="AB9125" s="182">
        <v>80</v>
      </c>
      <c r="AC9125" s="182">
        <v>4</v>
      </c>
      <c r="AD9125" s="182">
        <v>1252.5</v>
      </c>
      <c r="AF9125" s="182" t="s">
        <v>14531</v>
      </c>
      <c r="AG9125" s="182" t="s">
        <v>17312</v>
      </c>
      <c r="AH9125" s="182" t="s">
        <v>2993</v>
      </c>
      <c r="AI9125" s="182" t="s">
        <v>17322</v>
      </c>
    </row>
    <row r="9126" spans="25:35" x14ac:dyDescent="0.4">
      <c r="Y9126" s="182" t="s">
        <v>14640</v>
      </c>
      <c r="Z9126" s="182">
        <v>1977</v>
      </c>
      <c r="AA9126" s="182">
        <v>2576</v>
      </c>
      <c r="AB9126" s="182">
        <v>151</v>
      </c>
      <c r="AC9126" s="182">
        <v>5</v>
      </c>
      <c r="AD9126" s="182">
        <v>2576</v>
      </c>
      <c r="AF9126" s="182" t="s">
        <v>14532</v>
      </c>
      <c r="AG9126" s="182" t="s">
        <v>2993</v>
      </c>
      <c r="AH9126" s="182" t="s">
        <v>2993</v>
      </c>
      <c r="AI9126" s="182" t="s">
        <v>17042</v>
      </c>
    </row>
    <row r="9127" spans="25:35" x14ac:dyDescent="0.4">
      <c r="Y9127" s="182" t="s">
        <v>14641</v>
      </c>
      <c r="Z9127" s="182">
        <v>1965</v>
      </c>
      <c r="AA9127" s="182">
        <v>3674.5</v>
      </c>
      <c r="AB9127" s="182">
        <v>141</v>
      </c>
      <c r="AC9127" s="182">
        <v>5</v>
      </c>
      <c r="AD9127" s="182">
        <v>3674.5</v>
      </c>
      <c r="AF9127" s="182" t="s">
        <v>14533</v>
      </c>
      <c r="AG9127" s="182" t="s">
        <v>17312</v>
      </c>
      <c r="AH9127" s="182" t="s">
        <v>2993</v>
      </c>
      <c r="AI9127" s="182" t="s">
        <v>17322</v>
      </c>
    </row>
    <row r="9128" spans="25:35" x14ac:dyDescent="0.4">
      <c r="Y9128" s="182" t="s">
        <v>14643</v>
      </c>
      <c r="Z9128" s="182">
        <v>1964</v>
      </c>
      <c r="AA9128" s="182">
        <v>1611.2</v>
      </c>
      <c r="AB9128" s="182">
        <v>50</v>
      </c>
      <c r="AC9128" s="182">
        <v>4</v>
      </c>
      <c r="AD9128" s="182">
        <v>1267.5</v>
      </c>
      <c r="AF9128" s="182" t="s">
        <v>2538</v>
      </c>
      <c r="AG9128" s="182" t="s">
        <v>17312</v>
      </c>
      <c r="AH9128" s="182" t="s">
        <v>2993</v>
      </c>
      <c r="AI9128" s="182" t="s">
        <v>17042</v>
      </c>
    </row>
    <row r="9129" spans="25:35" x14ac:dyDescent="0.4">
      <c r="Y9129" s="182" t="s">
        <v>14644</v>
      </c>
      <c r="Z9129" s="182">
        <v>1962</v>
      </c>
      <c r="AA9129" s="182">
        <v>652.29999999999995</v>
      </c>
      <c r="AB9129" s="182">
        <v>24</v>
      </c>
      <c r="AC9129" s="182">
        <v>2</v>
      </c>
      <c r="AD9129" s="182">
        <v>652.29999999999995</v>
      </c>
      <c r="AF9129" s="182" t="s">
        <v>14534</v>
      </c>
      <c r="AG9129" s="182" t="s">
        <v>17312</v>
      </c>
      <c r="AH9129" s="182" t="s">
        <v>2993</v>
      </c>
      <c r="AI9129" s="182" t="s">
        <v>17315</v>
      </c>
    </row>
    <row r="9130" spans="25:35" x14ac:dyDescent="0.4">
      <c r="Y9130" s="182" t="s">
        <v>14645</v>
      </c>
      <c r="Z9130" s="182">
        <v>1977</v>
      </c>
      <c r="AA9130" s="182">
        <v>2662</v>
      </c>
      <c r="AB9130" s="182">
        <v>182</v>
      </c>
      <c r="AC9130" s="182">
        <v>5</v>
      </c>
      <c r="AD9130" s="182">
        <v>2662</v>
      </c>
      <c r="AF9130" s="182" t="s">
        <v>14535</v>
      </c>
      <c r="AG9130" s="182" t="s">
        <v>17312</v>
      </c>
      <c r="AH9130" s="182" t="s">
        <v>2993</v>
      </c>
      <c r="AI9130" s="182" t="s">
        <v>17322</v>
      </c>
    </row>
    <row r="9131" spans="25:35" x14ac:dyDescent="0.4">
      <c r="Y9131" s="182" t="s">
        <v>14656</v>
      </c>
      <c r="Z9131" s="182">
        <v>1999</v>
      </c>
      <c r="AA9131" s="182">
        <v>2022</v>
      </c>
      <c r="AB9131" s="182">
        <v>85</v>
      </c>
      <c r="AC9131" s="182">
        <v>4</v>
      </c>
      <c r="AD9131" s="182">
        <v>1720.8</v>
      </c>
      <c r="AF9131" s="182" t="s">
        <v>14536</v>
      </c>
      <c r="AG9131" s="182" t="s">
        <v>17312</v>
      </c>
      <c r="AH9131" s="182" t="s">
        <v>2993</v>
      </c>
      <c r="AI9131" s="182" t="s">
        <v>17322</v>
      </c>
    </row>
    <row r="9132" spans="25:35" x14ac:dyDescent="0.4">
      <c r="Y9132" s="182" t="s">
        <v>14657</v>
      </c>
      <c r="Z9132" s="182">
        <v>2000</v>
      </c>
      <c r="AA9132" s="182">
        <v>1919.8</v>
      </c>
      <c r="AB9132" s="182">
        <v>68</v>
      </c>
      <c r="AC9132" s="182">
        <v>5</v>
      </c>
      <c r="AD9132" s="182">
        <v>1919.8</v>
      </c>
      <c r="AF9132" s="182" t="s">
        <v>14538</v>
      </c>
      <c r="AG9132" s="182" t="s">
        <v>17312</v>
      </c>
      <c r="AH9132" s="182" t="s">
        <v>2993</v>
      </c>
      <c r="AI9132" s="182" t="s">
        <v>17315</v>
      </c>
    </row>
    <row r="9133" spans="25:35" x14ac:dyDescent="0.4">
      <c r="Y9133" s="182" t="s">
        <v>247</v>
      </c>
      <c r="Z9133" s="182">
        <v>1979</v>
      </c>
      <c r="AA9133" s="182">
        <v>3657.41</v>
      </c>
      <c r="AB9133" s="182">
        <v>107</v>
      </c>
      <c r="AC9133" s="182">
        <v>5</v>
      </c>
      <c r="AD9133" s="182">
        <v>3651.64</v>
      </c>
      <c r="AF9133" s="182" t="s">
        <v>14539</v>
      </c>
      <c r="AG9133" s="182" t="s">
        <v>17312</v>
      </c>
      <c r="AH9133" s="182" t="s">
        <v>2993</v>
      </c>
      <c r="AI9133" s="182" t="s">
        <v>17042</v>
      </c>
    </row>
    <row r="9134" spans="25:35" x14ac:dyDescent="0.4">
      <c r="Y9134" s="182" t="s">
        <v>14659</v>
      </c>
      <c r="Z9134" s="182">
        <v>1934</v>
      </c>
      <c r="AA9134" s="182">
        <v>374.28</v>
      </c>
      <c r="AB9134" s="182">
        <v>11</v>
      </c>
      <c r="AC9134" s="182">
        <v>2</v>
      </c>
      <c r="AD9134" s="182">
        <v>323</v>
      </c>
      <c r="AF9134" s="182" t="s">
        <v>14541</v>
      </c>
      <c r="AG9134" s="182" t="s">
        <v>17327</v>
      </c>
      <c r="AH9134" s="182" t="s">
        <v>2993</v>
      </c>
      <c r="AI9134" s="182" t="s">
        <v>17042</v>
      </c>
    </row>
    <row r="9135" spans="25:35" x14ac:dyDescent="0.4">
      <c r="Y9135" s="182" t="s">
        <v>14660</v>
      </c>
      <c r="Z9135" s="182">
        <v>1977</v>
      </c>
      <c r="AA9135" s="182">
        <v>1429.15</v>
      </c>
      <c r="AB9135" s="182">
        <v>29</v>
      </c>
      <c r="AC9135" s="182">
        <v>4</v>
      </c>
      <c r="AD9135" s="182">
        <v>1428.62</v>
      </c>
      <c r="AF9135" s="182" t="s">
        <v>14543</v>
      </c>
      <c r="AG9135" s="182" t="s">
        <v>17323</v>
      </c>
      <c r="AH9135" s="182" t="s">
        <v>2993</v>
      </c>
      <c r="AI9135" s="182" t="s">
        <v>17042</v>
      </c>
    </row>
    <row r="9136" spans="25:35" x14ac:dyDescent="0.4">
      <c r="Y9136" s="182" t="s">
        <v>2543</v>
      </c>
      <c r="Z9136" s="182">
        <v>1979</v>
      </c>
      <c r="AA9136" s="182">
        <v>1378.4</v>
      </c>
      <c r="AB9136" s="182">
        <v>36</v>
      </c>
      <c r="AC9136" s="182">
        <v>2</v>
      </c>
      <c r="AD9136" s="182">
        <v>1377.9</v>
      </c>
      <c r="AF9136" s="182" t="s">
        <v>14545</v>
      </c>
      <c r="AG9136" s="182" t="s">
        <v>17312</v>
      </c>
      <c r="AH9136" s="182" t="s">
        <v>2993</v>
      </c>
      <c r="AI9136" s="182" t="s">
        <v>17042</v>
      </c>
    </row>
    <row r="9137" spans="25:35" x14ac:dyDescent="0.4">
      <c r="Y9137" s="182" t="s">
        <v>14663</v>
      </c>
      <c r="Z9137" s="182">
        <v>1973</v>
      </c>
      <c r="AA9137" s="182">
        <v>564</v>
      </c>
      <c r="AB9137" s="182">
        <v>22</v>
      </c>
      <c r="AC9137" s="182">
        <v>2</v>
      </c>
      <c r="AD9137" s="182">
        <v>528.6</v>
      </c>
      <c r="AF9137" s="182" t="s">
        <v>14546</v>
      </c>
      <c r="AG9137" s="182" t="s">
        <v>17312</v>
      </c>
      <c r="AH9137" s="182" t="s">
        <v>2993</v>
      </c>
      <c r="AI9137" s="182" t="s">
        <v>17042</v>
      </c>
    </row>
    <row r="9138" spans="25:35" x14ac:dyDescent="0.4">
      <c r="Y9138" s="182" t="s">
        <v>14665</v>
      </c>
      <c r="Z9138" s="182">
        <v>1936</v>
      </c>
      <c r="AA9138" s="182">
        <v>538</v>
      </c>
      <c r="AB9138" s="182">
        <v>21</v>
      </c>
      <c r="AC9138" s="182">
        <v>2</v>
      </c>
      <c r="AD9138" s="182">
        <v>538</v>
      </c>
      <c r="AF9138" s="182" t="s">
        <v>14547</v>
      </c>
      <c r="AG9138" s="182" t="s">
        <v>17319</v>
      </c>
      <c r="AH9138" s="182" t="s">
        <v>2993</v>
      </c>
      <c r="AI9138" s="182" t="s">
        <v>17322</v>
      </c>
    </row>
    <row r="9139" spans="25:35" x14ac:dyDescent="0.4">
      <c r="Y9139" s="182" t="s">
        <v>14666</v>
      </c>
      <c r="Z9139" s="182">
        <v>1936</v>
      </c>
      <c r="AA9139" s="182">
        <v>545.29999999999995</v>
      </c>
      <c r="AB9139" s="182">
        <v>29</v>
      </c>
      <c r="AC9139" s="182">
        <v>2</v>
      </c>
      <c r="AD9139" s="182">
        <v>545.29999999999995</v>
      </c>
      <c r="AF9139" s="182" t="s">
        <v>14548</v>
      </c>
      <c r="AG9139" s="182" t="s">
        <v>17319</v>
      </c>
      <c r="AH9139" s="182" t="s">
        <v>2993</v>
      </c>
      <c r="AI9139" s="182" t="s">
        <v>17331</v>
      </c>
    </row>
    <row r="9140" spans="25:35" x14ac:dyDescent="0.4">
      <c r="Y9140" s="182" t="s">
        <v>2544</v>
      </c>
      <c r="Z9140" s="182">
        <v>1984</v>
      </c>
      <c r="AA9140" s="182">
        <v>1568.31</v>
      </c>
      <c r="AB9140" s="182">
        <v>26</v>
      </c>
      <c r="AC9140" s="182">
        <v>2</v>
      </c>
      <c r="AD9140" s="182">
        <v>1568.31</v>
      </c>
      <c r="AF9140" s="182" t="s">
        <v>14550</v>
      </c>
      <c r="AG9140" s="182" t="s">
        <v>17319</v>
      </c>
      <c r="AH9140" s="182" t="s">
        <v>2993</v>
      </c>
      <c r="AI9140" s="182" t="s">
        <v>17315</v>
      </c>
    </row>
    <row r="9141" spans="25:35" x14ac:dyDescent="0.4">
      <c r="Y9141" s="182" t="s">
        <v>14669</v>
      </c>
      <c r="Z9141" s="182">
        <v>1937</v>
      </c>
      <c r="AA9141" s="182">
        <v>586.6</v>
      </c>
      <c r="AB9141" s="182">
        <v>32</v>
      </c>
      <c r="AC9141" s="182">
        <v>2</v>
      </c>
      <c r="AD9141" s="182">
        <v>586.6</v>
      </c>
      <c r="AF9141" s="182" t="s">
        <v>14553</v>
      </c>
      <c r="AG9141" s="182" t="s">
        <v>17319</v>
      </c>
      <c r="AH9141" s="182" t="s">
        <v>2993</v>
      </c>
      <c r="AI9141" s="182" t="s">
        <v>17040</v>
      </c>
    </row>
    <row r="9142" spans="25:35" x14ac:dyDescent="0.4">
      <c r="Y9142" s="182" t="s">
        <v>14671</v>
      </c>
      <c r="Z9142" s="182">
        <v>1975</v>
      </c>
      <c r="AA9142" s="182">
        <v>771.31</v>
      </c>
      <c r="AB9142" s="182">
        <v>33</v>
      </c>
      <c r="AC9142" s="182">
        <v>2</v>
      </c>
      <c r="AD9142" s="182">
        <v>771.31</v>
      </c>
      <c r="AF9142" s="182" t="s">
        <v>14554</v>
      </c>
      <c r="AG9142" s="182" t="s">
        <v>17425</v>
      </c>
      <c r="AH9142" s="182" t="s">
        <v>2993</v>
      </c>
      <c r="AI9142" s="182" t="s">
        <v>17040</v>
      </c>
    </row>
    <row r="9143" spans="25:35" x14ac:dyDescent="0.4">
      <c r="Y9143" s="182" t="s">
        <v>14673</v>
      </c>
      <c r="Z9143" s="182">
        <v>1982</v>
      </c>
      <c r="AA9143" s="182">
        <v>1528.52</v>
      </c>
      <c r="AB9143" s="182">
        <v>38</v>
      </c>
      <c r="AC9143" s="182">
        <v>2</v>
      </c>
      <c r="AD9143" s="182">
        <v>1526.52</v>
      </c>
      <c r="AF9143" s="182" t="s">
        <v>14555</v>
      </c>
      <c r="AG9143" s="182" t="s">
        <v>17319</v>
      </c>
      <c r="AH9143" s="182" t="s">
        <v>2993</v>
      </c>
      <c r="AI9143" s="182" t="s">
        <v>17040</v>
      </c>
    </row>
    <row r="9144" spans="25:35" x14ac:dyDescent="0.4">
      <c r="Y9144" s="182" t="s">
        <v>14674</v>
      </c>
      <c r="Z9144" s="182">
        <v>1983</v>
      </c>
      <c r="AA9144" s="182">
        <v>2209.98</v>
      </c>
      <c r="AB9144" s="182">
        <v>62</v>
      </c>
      <c r="AC9144" s="182">
        <v>4</v>
      </c>
      <c r="AD9144" s="182">
        <v>2209.98</v>
      </c>
      <c r="AF9144" s="182" t="s">
        <v>14556</v>
      </c>
      <c r="AG9144" s="182" t="s">
        <v>17425</v>
      </c>
      <c r="AH9144" s="182" t="s">
        <v>2993</v>
      </c>
      <c r="AI9144" s="182" t="s">
        <v>17040</v>
      </c>
    </row>
    <row r="9145" spans="25:35" x14ac:dyDescent="0.4">
      <c r="Y9145" s="182" t="s">
        <v>14676</v>
      </c>
      <c r="Z9145" s="182">
        <v>1974</v>
      </c>
      <c r="AA9145" s="182">
        <v>644</v>
      </c>
      <c r="AB9145" s="182">
        <v>31</v>
      </c>
      <c r="AC9145" s="182">
        <v>2</v>
      </c>
      <c r="AD9145" s="182">
        <v>644</v>
      </c>
      <c r="AF9145" s="182" t="s">
        <v>14557</v>
      </c>
      <c r="AG9145" s="182" t="s">
        <v>17319</v>
      </c>
      <c r="AH9145" s="182" t="s">
        <v>2993</v>
      </c>
      <c r="AI9145" s="182" t="s">
        <v>17040</v>
      </c>
    </row>
    <row r="9146" spans="25:35" x14ac:dyDescent="0.4">
      <c r="Y9146" s="182" t="s">
        <v>14677</v>
      </c>
      <c r="Z9146" s="182">
        <v>1975</v>
      </c>
      <c r="AA9146" s="182">
        <v>695.16</v>
      </c>
      <c r="AB9146" s="182">
        <v>30</v>
      </c>
      <c r="AC9146" s="182">
        <v>2</v>
      </c>
      <c r="AD9146" s="182">
        <v>695.16</v>
      </c>
      <c r="AF9146" s="182" t="s">
        <v>14558</v>
      </c>
      <c r="AG9146" s="182" t="s">
        <v>17319</v>
      </c>
      <c r="AH9146" s="182" t="s">
        <v>2993</v>
      </c>
      <c r="AI9146" s="182" t="s">
        <v>17040</v>
      </c>
    </row>
    <row r="9147" spans="25:35" x14ac:dyDescent="0.4">
      <c r="Y9147" s="182" t="s">
        <v>14678</v>
      </c>
      <c r="Z9147" s="182">
        <v>1954</v>
      </c>
      <c r="AA9147" s="182">
        <v>2168.41</v>
      </c>
      <c r="AB9147" s="182">
        <v>63</v>
      </c>
      <c r="AC9147" s="182">
        <v>3</v>
      </c>
      <c r="AD9147" s="182">
        <v>1286.56</v>
      </c>
      <c r="AF9147" s="182" t="s">
        <v>14559</v>
      </c>
      <c r="AG9147" s="182" t="s">
        <v>17319</v>
      </c>
      <c r="AH9147" s="182" t="s">
        <v>2993</v>
      </c>
      <c r="AI9147" s="182" t="s">
        <v>17040</v>
      </c>
    </row>
    <row r="9148" spans="25:35" x14ac:dyDescent="0.4">
      <c r="Y9148" s="182" t="s">
        <v>14679</v>
      </c>
      <c r="Z9148" s="182">
        <v>1967</v>
      </c>
      <c r="AA9148" s="182">
        <v>763.4</v>
      </c>
      <c r="AB9148" s="182">
        <v>27</v>
      </c>
      <c r="AC9148" s="182">
        <v>2</v>
      </c>
      <c r="AD9148" s="182">
        <v>763.4</v>
      </c>
      <c r="AF9148" s="182" t="s">
        <v>14560</v>
      </c>
      <c r="AG9148" s="182" t="s">
        <v>17312</v>
      </c>
      <c r="AH9148" s="182" t="s">
        <v>2993</v>
      </c>
      <c r="AI9148" s="182" t="s">
        <v>17042</v>
      </c>
    </row>
    <row r="9149" spans="25:35" x14ac:dyDescent="0.4">
      <c r="Y9149" s="182" t="s">
        <v>14681</v>
      </c>
      <c r="Z9149" s="182">
        <v>1948</v>
      </c>
      <c r="AA9149" s="182">
        <v>528</v>
      </c>
      <c r="AB9149" s="182">
        <v>25</v>
      </c>
      <c r="AC9149" s="182">
        <v>2</v>
      </c>
      <c r="AD9149" s="182">
        <v>528</v>
      </c>
      <c r="AF9149" s="182" t="s">
        <v>14561</v>
      </c>
      <c r="AG9149" s="182" t="s">
        <v>17312</v>
      </c>
      <c r="AH9149" s="182" t="s">
        <v>2993</v>
      </c>
      <c r="AI9149" s="182" t="s">
        <v>17042</v>
      </c>
    </row>
    <row r="9150" spans="25:35" x14ac:dyDescent="0.4">
      <c r="Y9150" s="182" t="s">
        <v>14682</v>
      </c>
      <c r="Z9150" s="182">
        <v>1949</v>
      </c>
      <c r="AA9150" s="182">
        <v>605.20000000000005</v>
      </c>
      <c r="AB9150" s="182">
        <v>31</v>
      </c>
      <c r="AC9150" s="182">
        <v>2</v>
      </c>
      <c r="AD9150" s="182">
        <v>605.20000000000005</v>
      </c>
      <c r="AF9150" s="182" t="s">
        <v>14562</v>
      </c>
      <c r="AG9150" s="182" t="s">
        <v>17312</v>
      </c>
      <c r="AH9150" s="182" t="s">
        <v>2993</v>
      </c>
      <c r="AI9150" s="182" t="s">
        <v>17042</v>
      </c>
    </row>
    <row r="9151" spans="25:35" x14ac:dyDescent="0.4">
      <c r="Y9151" s="182" t="s">
        <v>14683</v>
      </c>
      <c r="Z9151" s="182">
        <v>1958</v>
      </c>
      <c r="AA9151" s="182">
        <v>890.3</v>
      </c>
      <c r="AB9151" s="182">
        <v>36</v>
      </c>
      <c r="AC9151" s="182">
        <v>2</v>
      </c>
      <c r="AD9151" s="182">
        <v>890.3</v>
      </c>
      <c r="AF9151" s="182" t="s">
        <v>14563</v>
      </c>
      <c r="AG9151" s="182" t="s">
        <v>2993</v>
      </c>
      <c r="AH9151" s="182" t="s">
        <v>2993</v>
      </c>
      <c r="AI9151" s="182" t="s">
        <v>17042</v>
      </c>
    </row>
    <row r="9152" spans="25:35" x14ac:dyDescent="0.4">
      <c r="Y9152" s="182" t="s">
        <v>14684</v>
      </c>
      <c r="Z9152" s="182">
        <v>1988</v>
      </c>
      <c r="AA9152" s="182">
        <v>623.39</v>
      </c>
      <c r="AB9152" s="182">
        <v>37</v>
      </c>
      <c r="AC9152" s="182">
        <v>2</v>
      </c>
      <c r="AD9152" s="182">
        <v>623.39</v>
      </c>
      <c r="AF9152" s="182" t="s">
        <v>14564</v>
      </c>
      <c r="AG9152" s="182" t="s">
        <v>17312</v>
      </c>
      <c r="AH9152" s="182" t="s">
        <v>2993</v>
      </c>
      <c r="AI9152" s="182" t="s">
        <v>17315</v>
      </c>
    </row>
    <row r="9153" spans="25:35" x14ac:dyDescent="0.4">
      <c r="Y9153" s="182" t="s">
        <v>14685</v>
      </c>
      <c r="Z9153" s="182">
        <v>1964</v>
      </c>
      <c r="AA9153" s="182">
        <v>437.5</v>
      </c>
      <c r="AB9153" s="182">
        <v>15</v>
      </c>
      <c r="AC9153" s="182">
        <v>2</v>
      </c>
      <c r="AD9153" s="182">
        <v>390.3</v>
      </c>
      <c r="AF9153" s="182" t="s">
        <v>14566</v>
      </c>
      <c r="AG9153" s="182" t="s">
        <v>17312</v>
      </c>
      <c r="AH9153" s="182" t="s">
        <v>2993</v>
      </c>
      <c r="AI9153" s="182" t="s">
        <v>17042</v>
      </c>
    </row>
    <row r="9154" spans="25:35" x14ac:dyDescent="0.4">
      <c r="Y9154" s="182" t="s">
        <v>2545</v>
      </c>
      <c r="Z9154" s="182">
        <v>1961</v>
      </c>
      <c r="AA9154" s="182">
        <v>643.1</v>
      </c>
      <c r="AB9154" s="182">
        <v>27</v>
      </c>
      <c r="AC9154" s="182">
        <v>2</v>
      </c>
      <c r="AD9154" s="182">
        <v>643.1</v>
      </c>
      <c r="AF9154" s="182" t="s">
        <v>14567</v>
      </c>
      <c r="AG9154" s="182" t="s">
        <v>17312</v>
      </c>
      <c r="AH9154" s="182" t="s">
        <v>2993</v>
      </c>
      <c r="AI9154" s="182" t="s">
        <v>17042</v>
      </c>
    </row>
    <row r="9155" spans="25:35" x14ac:dyDescent="0.4">
      <c r="Y9155" s="182" t="s">
        <v>14687</v>
      </c>
      <c r="Z9155" s="182">
        <v>1957</v>
      </c>
      <c r="AA9155" s="182">
        <v>683.5</v>
      </c>
      <c r="AB9155" s="182">
        <v>33</v>
      </c>
      <c r="AC9155" s="182">
        <v>2</v>
      </c>
      <c r="AD9155" s="182">
        <v>683.5</v>
      </c>
      <c r="AF9155" s="182" t="s">
        <v>14569</v>
      </c>
      <c r="AG9155" s="182" t="s">
        <v>17312</v>
      </c>
      <c r="AH9155" s="182" t="s">
        <v>2993</v>
      </c>
      <c r="AI9155" s="182" t="s">
        <v>17315</v>
      </c>
    </row>
    <row r="9156" spans="25:35" x14ac:dyDescent="0.4">
      <c r="Y9156" s="182" t="s">
        <v>14688</v>
      </c>
      <c r="Z9156" s="182">
        <v>1967</v>
      </c>
      <c r="AA9156" s="182">
        <v>4411.41</v>
      </c>
      <c r="AB9156" s="182">
        <v>129</v>
      </c>
      <c r="AC9156" s="182">
        <v>5</v>
      </c>
      <c r="AD9156" s="182">
        <v>3352.9</v>
      </c>
      <c r="AF9156" s="182" t="s">
        <v>14570</v>
      </c>
      <c r="AG9156" s="182" t="s">
        <v>17312</v>
      </c>
      <c r="AH9156" s="182" t="s">
        <v>2993</v>
      </c>
      <c r="AI9156" s="182" t="s">
        <v>17315</v>
      </c>
    </row>
    <row r="9157" spans="25:35" x14ac:dyDescent="0.4">
      <c r="Y9157" s="182" t="s">
        <v>2546</v>
      </c>
      <c r="Z9157" s="182">
        <v>1961</v>
      </c>
      <c r="AA9157" s="182">
        <v>554.70000000000005</v>
      </c>
      <c r="AB9157" s="182">
        <v>18</v>
      </c>
      <c r="AC9157" s="182">
        <v>2</v>
      </c>
      <c r="AD9157" s="182">
        <v>554.70000000000005</v>
      </c>
      <c r="AF9157" s="182" t="s">
        <v>14571</v>
      </c>
      <c r="AG9157" s="182" t="s">
        <v>17312</v>
      </c>
      <c r="AH9157" s="182" t="s">
        <v>2993</v>
      </c>
      <c r="AI9157" s="182" t="s">
        <v>17315</v>
      </c>
    </row>
    <row r="9158" spans="25:35" x14ac:dyDescent="0.4">
      <c r="Y9158" s="182" t="s">
        <v>14690</v>
      </c>
      <c r="Z9158" s="182">
        <v>1985</v>
      </c>
      <c r="AA9158" s="182">
        <v>1677.4</v>
      </c>
      <c r="AB9158" s="182">
        <v>53</v>
      </c>
      <c r="AC9158" s="182">
        <v>4</v>
      </c>
      <c r="AD9158" s="182">
        <v>1121.0999999999999</v>
      </c>
      <c r="AF9158" s="182" t="s">
        <v>14572</v>
      </c>
      <c r="AG9158" s="182" t="s">
        <v>17312</v>
      </c>
      <c r="AH9158" s="182" t="s">
        <v>2993</v>
      </c>
      <c r="AI9158" s="182" t="s">
        <v>17042</v>
      </c>
    </row>
    <row r="9159" spans="25:35" x14ac:dyDescent="0.4">
      <c r="Y9159" s="182" t="s">
        <v>14691</v>
      </c>
      <c r="Z9159" s="182">
        <v>1984</v>
      </c>
      <c r="AA9159" s="182">
        <v>1535.8</v>
      </c>
      <c r="AB9159" s="182">
        <v>67</v>
      </c>
      <c r="AC9159" s="182">
        <v>4</v>
      </c>
      <c r="AD9159" s="182">
        <v>1534.6</v>
      </c>
      <c r="AF9159" s="182" t="s">
        <v>14574</v>
      </c>
      <c r="AG9159" s="182" t="s">
        <v>17312</v>
      </c>
      <c r="AH9159" s="182" t="s">
        <v>2993</v>
      </c>
      <c r="AI9159" s="182" t="s">
        <v>17315</v>
      </c>
    </row>
    <row r="9160" spans="25:35" x14ac:dyDescent="0.4">
      <c r="Y9160" s="182" t="s">
        <v>2547</v>
      </c>
      <c r="Z9160" s="182">
        <v>1982</v>
      </c>
      <c r="AA9160" s="182">
        <v>5498</v>
      </c>
      <c r="AB9160" s="182">
        <v>157</v>
      </c>
      <c r="AC9160" s="182">
        <v>5</v>
      </c>
      <c r="AD9160" s="182">
        <v>4096.1000000000004</v>
      </c>
      <c r="AF9160" s="182" t="s">
        <v>14576</v>
      </c>
      <c r="AG9160" s="182" t="s">
        <v>17312</v>
      </c>
      <c r="AH9160" s="182" t="s">
        <v>2993</v>
      </c>
      <c r="AI9160" s="182" t="s">
        <v>17315</v>
      </c>
    </row>
    <row r="9161" spans="25:35" x14ac:dyDescent="0.4">
      <c r="Y9161" s="182" t="s">
        <v>14692</v>
      </c>
      <c r="Z9161" s="182">
        <v>1983</v>
      </c>
      <c r="AA9161" s="182">
        <v>3938.4</v>
      </c>
      <c r="AB9161" s="182">
        <v>195</v>
      </c>
      <c r="AC9161" s="182">
        <v>5</v>
      </c>
      <c r="AD9161" s="182">
        <v>3448.9</v>
      </c>
      <c r="AF9161" s="182" t="s">
        <v>14577</v>
      </c>
      <c r="AG9161" s="182" t="s">
        <v>17312</v>
      </c>
      <c r="AH9161" s="182" t="s">
        <v>2993</v>
      </c>
      <c r="AI9161" s="182" t="s">
        <v>17315</v>
      </c>
    </row>
    <row r="9162" spans="25:35" x14ac:dyDescent="0.4">
      <c r="Y9162" s="182" t="s">
        <v>14693</v>
      </c>
      <c r="Z9162" s="182">
        <v>1984</v>
      </c>
      <c r="AA9162" s="182">
        <v>4864.3</v>
      </c>
      <c r="AB9162" s="182">
        <v>195</v>
      </c>
      <c r="AC9162" s="182">
        <v>5</v>
      </c>
      <c r="AD9162" s="182">
        <v>3359.6</v>
      </c>
      <c r="AF9162" s="182" t="s">
        <v>14578</v>
      </c>
      <c r="AG9162" s="182" t="s">
        <v>17312</v>
      </c>
      <c r="AH9162" s="182" t="s">
        <v>2993</v>
      </c>
      <c r="AI9162" s="182" t="s">
        <v>17326</v>
      </c>
    </row>
    <row r="9163" spans="25:35" x14ac:dyDescent="0.4">
      <c r="Y9163" s="182" t="s">
        <v>14694</v>
      </c>
      <c r="Z9163" s="182">
        <v>1988</v>
      </c>
      <c r="AA9163" s="182">
        <v>4906.2</v>
      </c>
      <c r="AB9163" s="182">
        <v>195</v>
      </c>
      <c r="AC9163" s="182">
        <v>5</v>
      </c>
      <c r="AD9163" s="182">
        <v>3433.2</v>
      </c>
      <c r="AF9163" s="182" t="s">
        <v>14579</v>
      </c>
      <c r="AG9163" s="182" t="s">
        <v>17312</v>
      </c>
      <c r="AH9163" s="182" t="s">
        <v>2993</v>
      </c>
      <c r="AI9163" s="182" t="s">
        <v>17320</v>
      </c>
    </row>
    <row r="9164" spans="25:35" x14ac:dyDescent="0.4">
      <c r="Y9164" s="182" t="s">
        <v>17289</v>
      </c>
      <c r="Z9164" s="182">
        <v>1982</v>
      </c>
      <c r="AA9164" s="182">
        <v>1816</v>
      </c>
      <c r="AB9164" s="182">
        <v>242</v>
      </c>
      <c r="AC9164" s="182">
        <v>4</v>
      </c>
      <c r="AD9164" s="182">
        <v>1313</v>
      </c>
      <c r="AF9164" s="182" t="s">
        <v>2539</v>
      </c>
      <c r="AG9164" s="182" t="s">
        <v>17312</v>
      </c>
      <c r="AH9164" s="182" t="s">
        <v>2993</v>
      </c>
      <c r="AI9164" s="182" t="s">
        <v>17315</v>
      </c>
    </row>
    <row r="9165" spans="25:35" x14ac:dyDescent="0.4">
      <c r="Y9165" s="182" t="s">
        <v>14695</v>
      </c>
      <c r="Z9165" s="182">
        <v>1970</v>
      </c>
      <c r="AA9165" s="182">
        <v>764</v>
      </c>
      <c r="AB9165" s="182">
        <v>51</v>
      </c>
      <c r="AC9165" s="182">
        <v>2</v>
      </c>
      <c r="AD9165" s="182">
        <v>764</v>
      </c>
      <c r="AF9165" s="182" t="s">
        <v>14581</v>
      </c>
      <c r="AG9165" s="182" t="s">
        <v>17312</v>
      </c>
      <c r="AH9165" s="182" t="s">
        <v>2993</v>
      </c>
      <c r="AI9165" s="182" t="s">
        <v>17332</v>
      </c>
    </row>
    <row r="9166" spans="25:35" x14ac:dyDescent="0.4">
      <c r="Y9166" s="182" t="s">
        <v>14697</v>
      </c>
      <c r="Z9166" s="182">
        <v>1986</v>
      </c>
      <c r="AA9166" s="182">
        <v>649</v>
      </c>
      <c r="AB9166" s="182">
        <v>29</v>
      </c>
      <c r="AC9166" s="182">
        <v>2</v>
      </c>
      <c r="AD9166" s="182">
        <v>600.9</v>
      </c>
      <c r="AF9166" s="182" t="s">
        <v>14583</v>
      </c>
      <c r="AG9166" s="182" t="s">
        <v>17312</v>
      </c>
      <c r="AH9166" s="182" t="s">
        <v>2993</v>
      </c>
      <c r="AI9166" s="182" t="s">
        <v>17331</v>
      </c>
    </row>
    <row r="9167" spans="25:35" x14ac:dyDescent="0.4">
      <c r="Y9167" s="182" t="s">
        <v>14698</v>
      </c>
      <c r="Z9167" s="182">
        <v>1976</v>
      </c>
      <c r="AA9167" s="182">
        <v>734.2</v>
      </c>
      <c r="AB9167" s="182">
        <v>39</v>
      </c>
      <c r="AC9167" s="182">
        <v>2</v>
      </c>
      <c r="AD9167" s="182">
        <v>731.2</v>
      </c>
      <c r="AF9167" s="182" t="s">
        <v>14585</v>
      </c>
      <c r="AG9167" s="182" t="s">
        <v>17312</v>
      </c>
      <c r="AH9167" s="182" t="s">
        <v>2993</v>
      </c>
      <c r="AI9167" s="182" t="s">
        <v>17042</v>
      </c>
    </row>
    <row r="9168" spans="25:35" x14ac:dyDescent="0.4">
      <c r="Y9168" s="182" t="s">
        <v>14700</v>
      </c>
      <c r="Z9168" s="182">
        <v>1977</v>
      </c>
      <c r="AA9168" s="182">
        <v>857.8</v>
      </c>
      <c r="AB9168" s="182">
        <v>55</v>
      </c>
      <c r="AC9168" s="182">
        <v>2</v>
      </c>
      <c r="AD9168" s="182">
        <v>717.22</v>
      </c>
      <c r="AF9168" s="182" t="s">
        <v>14586</v>
      </c>
      <c r="AG9168" s="182" t="s">
        <v>17312</v>
      </c>
      <c r="AH9168" s="182" t="s">
        <v>2993</v>
      </c>
      <c r="AI9168" s="182" t="s">
        <v>17322</v>
      </c>
    </row>
    <row r="9169" spans="25:35" x14ac:dyDescent="0.4">
      <c r="Y9169" s="182" t="s">
        <v>2548</v>
      </c>
      <c r="Z9169" s="182">
        <v>1979</v>
      </c>
      <c r="AA9169" s="182">
        <v>856.2</v>
      </c>
      <c r="AB9169" s="182">
        <v>56</v>
      </c>
      <c r="AC9169" s="182">
        <v>2</v>
      </c>
      <c r="AD9169" s="182">
        <v>856.2</v>
      </c>
      <c r="AF9169" s="182" t="s">
        <v>14588</v>
      </c>
      <c r="AG9169" s="182" t="s">
        <v>17319</v>
      </c>
      <c r="AH9169" s="182" t="s">
        <v>2993</v>
      </c>
      <c r="AI9169" s="182" t="s">
        <v>17322</v>
      </c>
    </row>
    <row r="9170" spans="25:35" x14ac:dyDescent="0.4">
      <c r="Y9170" s="182" t="s">
        <v>14702</v>
      </c>
      <c r="Z9170" s="182">
        <v>1981</v>
      </c>
      <c r="AA9170" s="182">
        <v>853.5</v>
      </c>
      <c r="AB9170" s="182">
        <v>55</v>
      </c>
      <c r="AC9170" s="182">
        <v>2</v>
      </c>
      <c r="AD9170" s="182">
        <v>553.5</v>
      </c>
      <c r="AF9170" s="182" t="s">
        <v>14590</v>
      </c>
      <c r="AG9170" s="182" t="s">
        <v>17312</v>
      </c>
      <c r="AH9170" s="182" t="s">
        <v>2993</v>
      </c>
      <c r="AI9170" s="182" t="s">
        <v>17322</v>
      </c>
    </row>
    <row r="9171" spans="25:35" x14ac:dyDescent="0.4">
      <c r="Y9171" s="182" t="s">
        <v>14704</v>
      </c>
      <c r="Z9171" s="182">
        <v>1981</v>
      </c>
      <c r="AA9171" s="182">
        <v>857.61</v>
      </c>
      <c r="AB9171" s="182">
        <v>51</v>
      </c>
      <c r="AC9171" s="182">
        <v>2</v>
      </c>
      <c r="AD9171" s="182">
        <v>857.61</v>
      </c>
      <c r="AF9171" s="182" t="s">
        <v>14591</v>
      </c>
      <c r="AG9171" s="182" t="s">
        <v>17312</v>
      </c>
      <c r="AH9171" s="182" t="s">
        <v>2993</v>
      </c>
      <c r="AI9171" s="182" t="s">
        <v>17322</v>
      </c>
    </row>
    <row r="9172" spans="25:35" x14ac:dyDescent="0.4">
      <c r="Y9172" s="182" t="s">
        <v>14705</v>
      </c>
      <c r="Z9172" s="182">
        <v>1984</v>
      </c>
      <c r="AA9172" s="182">
        <v>1534.1</v>
      </c>
      <c r="AB9172" s="182">
        <v>56</v>
      </c>
      <c r="AC9172" s="182">
        <v>3</v>
      </c>
      <c r="AD9172" s="182">
        <v>857</v>
      </c>
      <c r="AF9172" s="182" t="s">
        <v>14593</v>
      </c>
      <c r="AG9172" s="182" t="s">
        <v>17312</v>
      </c>
      <c r="AH9172" s="182" t="s">
        <v>17343</v>
      </c>
      <c r="AI9172" s="182" t="s">
        <v>17040</v>
      </c>
    </row>
    <row r="9173" spans="25:35" x14ac:dyDescent="0.4">
      <c r="Y9173" s="182" t="s">
        <v>14708</v>
      </c>
      <c r="Z9173" s="182">
        <v>1985</v>
      </c>
      <c r="AA9173" s="182">
        <v>2127</v>
      </c>
      <c r="AB9173" s="182">
        <v>81</v>
      </c>
      <c r="AC9173" s="182">
        <v>3</v>
      </c>
      <c r="AD9173" s="182">
        <v>935.9</v>
      </c>
      <c r="AF9173" s="182" t="s">
        <v>14594</v>
      </c>
      <c r="AG9173" s="182" t="s">
        <v>17312</v>
      </c>
      <c r="AH9173" s="182" t="s">
        <v>2993</v>
      </c>
      <c r="AI9173" s="182" t="s">
        <v>17042</v>
      </c>
    </row>
    <row r="9174" spans="25:35" x14ac:dyDescent="0.4">
      <c r="Y9174" s="182" t="s">
        <v>14709</v>
      </c>
      <c r="Z9174" s="182">
        <v>1986</v>
      </c>
      <c r="AA9174" s="182">
        <v>1512.3</v>
      </c>
      <c r="AB9174" s="182">
        <v>83</v>
      </c>
      <c r="AC9174" s="182">
        <v>3</v>
      </c>
      <c r="AD9174" s="182">
        <v>1504.6</v>
      </c>
      <c r="AF9174" s="182" t="s">
        <v>14595</v>
      </c>
      <c r="AG9174" s="182" t="s">
        <v>17312</v>
      </c>
      <c r="AH9174" s="182" t="s">
        <v>2993</v>
      </c>
      <c r="AI9174" s="182" t="s">
        <v>17042</v>
      </c>
    </row>
    <row r="9175" spans="25:35" x14ac:dyDescent="0.4">
      <c r="Y9175" s="182" t="s">
        <v>14711</v>
      </c>
      <c r="Z9175" s="182">
        <v>1979</v>
      </c>
      <c r="AA9175" s="182">
        <v>968.66</v>
      </c>
      <c r="AB9175" s="182">
        <v>28</v>
      </c>
      <c r="AC9175" s="182">
        <v>2</v>
      </c>
      <c r="AD9175" s="182">
        <v>510.17</v>
      </c>
      <c r="AF9175" s="182" t="s">
        <v>14597</v>
      </c>
      <c r="AG9175" s="182" t="s">
        <v>17312</v>
      </c>
      <c r="AH9175" s="182" t="s">
        <v>2993</v>
      </c>
      <c r="AI9175" s="182" t="s">
        <v>17320</v>
      </c>
    </row>
    <row r="9176" spans="25:35" x14ac:dyDescent="0.4">
      <c r="Y9176" s="182" t="s">
        <v>14713</v>
      </c>
      <c r="Z9176" s="182">
        <v>1966</v>
      </c>
      <c r="AA9176" s="182">
        <v>386.28</v>
      </c>
      <c r="AB9176" s="182">
        <v>22</v>
      </c>
      <c r="AC9176" s="182">
        <v>2</v>
      </c>
      <c r="AD9176" s="182">
        <v>308.07</v>
      </c>
      <c r="AF9176" s="182" t="s">
        <v>14598</v>
      </c>
      <c r="AG9176" s="182" t="s">
        <v>17312</v>
      </c>
      <c r="AH9176" s="182" t="s">
        <v>2993</v>
      </c>
      <c r="AI9176" s="182" t="s">
        <v>17320</v>
      </c>
    </row>
    <row r="9177" spans="25:35" x14ac:dyDescent="0.4">
      <c r="Y9177" s="182" t="s">
        <v>14714</v>
      </c>
      <c r="Z9177" s="182">
        <v>1960</v>
      </c>
      <c r="AA9177" s="182">
        <v>338.9</v>
      </c>
      <c r="AB9177" s="182">
        <v>20</v>
      </c>
      <c r="AC9177" s="182">
        <v>2</v>
      </c>
      <c r="AD9177" s="182">
        <v>211.2</v>
      </c>
      <c r="AF9177" s="182" t="s">
        <v>2540</v>
      </c>
      <c r="AG9177" s="182" t="s">
        <v>17312</v>
      </c>
      <c r="AH9177" s="182" t="s">
        <v>2993</v>
      </c>
      <c r="AI9177" s="182" t="s">
        <v>17320</v>
      </c>
    </row>
    <row r="9178" spans="25:35" x14ac:dyDescent="0.4">
      <c r="Y9178" s="182" t="s">
        <v>2549</v>
      </c>
      <c r="Z9178" s="182">
        <v>1982</v>
      </c>
      <c r="AA9178" s="182">
        <v>964.9</v>
      </c>
      <c r="AB9178" s="182">
        <v>31</v>
      </c>
      <c r="AC9178" s="182">
        <v>2</v>
      </c>
      <c r="AD9178" s="182">
        <v>511.6</v>
      </c>
      <c r="AF9178" s="182" t="s">
        <v>14601</v>
      </c>
      <c r="AG9178" s="182" t="s">
        <v>17312</v>
      </c>
      <c r="AH9178" s="182" t="s">
        <v>2993</v>
      </c>
      <c r="AI9178" s="182" t="s">
        <v>17320</v>
      </c>
    </row>
    <row r="9179" spans="25:35" x14ac:dyDescent="0.4">
      <c r="Y9179" s="182" t="s">
        <v>14717</v>
      </c>
      <c r="Z9179" s="182">
        <v>1987</v>
      </c>
      <c r="AA9179" s="182">
        <v>964.1</v>
      </c>
      <c r="AB9179" s="182">
        <v>46</v>
      </c>
      <c r="AC9179" s="182">
        <v>2</v>
      </c>
      <c r="AD9179" s="182">
        <v>515.5</v>
      </c>
      <c r="AF9179" s="182" t="s">
        <v>237</v>
      </c>
      <c r="AG9179" s="182" t="s">
        <v>17312</v>
      </c>
      <c r="AH9179" s="182" t="s">
        <v>2993</v>
      </c>
      <c r="AI9179" s="182" t="s">
        <v>17320</v>
      </c>
    </row>
    <row r="9180" spans="25:35" x14ac:dyDescent="0.4">
      <c r="Y9180" s="182" t="s">
        <v>14718</v>
      </c>
      <c r="Z9180" s="182">
        <v>1989</v>
      </c>
      <c r="AA9180" s="182">
        <v>948.8</v>
      </c>
      <c r="AB9180" s="182">
        <v>47</v>
      </c>
      <c r="AC9180" s="182">
        <v>2</v>
      </c>
      <c r="AD9180" s="182">
        <v>502.9</v>
      </c>
      <c r="AF9180" s="182" t="s">
        <v>14604</v>
      </c>
      <c r="AG9180" s="182" t="s">
        <v>17312</v>
      </c>
      <c r="AH9180" s="182" t="s">
        <v>2993</v>
      </c>
      <c r="AI9180" s="182" t="s">
        <v>17320</v>
      </c>
    </row>
    <row r="9181" spans="25:35" x14ac:dyDescent="0.4">
      <c r="Y9181" s="182" t="s">
        <v>14719</v>
      </c>
      <c r="Z9181" s="182">
        <v>1964</v>
      </c>
      <c r="AA9181" s="182">
        <v>706.6</v>
      </c>
      <c r="AB9181" s="182">
        <v>31</v>
      </c>
      <c r="AC9181" s="182">
        <v>2</v>
      </c>
      <c r="AD9181" s="182">
        <v>402.6</v>
      </c>
      <c r="AF9181" s="182" t="s">
        <v>14606</v>
      </c>
      <c r="AG9181" s="182" t="s">
        <v>17312</v>
      </c>
      <c r="AH9181" s="182" t="s">
        <v>2993</v>
      </c>
      <c r="AI9181" s="182" t="s">
        <v>17320</v>
      </c>
    </row>
    <row r="9182" spans="25:35" x14ac:dyDescent="0.4">
      <c r="Y9182" s="182" t="s">
        <v>14720</v>
      </c>
      <c r="Z9182" s="182">
        <v>1964</v>
      </c>
      <c r="AA9182" s="182">
        <v>654.5</v>
      </c>
      <c r="AB9182" s="182">
        <v>36</v>
      </c>
      <c r="AC9182" s="182">
        <v>2</v>
      </c>
      <c r="AD9182" s="182">
        <v>388.7</v>
      </c>
      <c r="AF9182" s="182" t="s">
        <v>14608</v>
      </c>
      <c r="AG9182" s="182" t="s">
        <v>17312</v>
      </c>
      <c r="AH9182" s="182" t="s">
        <v>2993</v>
      </c>
      <c r="AI9182" s="182" t="s">
        <v>17042</v>
      </c>
    </row>
    <row r="9183" spans="25:35" x14ac:dyDescent="0.4">
      <c r="Y9183" s="182" t="s">
        <v>227</v>
      </c>
      <c r="Z9183" s="182">
        <v>1967</v>
      </c>
      <c r="AA9183" s="182">
        <v>656.6</v>
      </c>
      <c r="AB9183" s="182">
        <v>38</v>
      </c>
      <c r="AC9183" s="182">
        <v>2</v>
      </c>
      <c r="AD9183" s="182">
        <v>393.2</v>
      </c>
      <c r="AF9183" s="182" t="s">
        <v>14609</v>
      </c>
      <c r="AG9183" s="182" t="s">
        <v>17312</v>
      </c>
      <c r="AH9183" s="182" t="s">
        <v>2993</v>
      </c>
      <c r="AI9183" s="182" t="s">
        <v>17042</v>
      </c>
    </row>
    <row r="9184" spans="25:35" x14ac:dyDescent="0.4">
      <c r="Y9184" s="182" t="s">
        <v>243</v>
      </c>
      <c r="Z9184" s="182">
        <v>1969</v>
      </c>
      <c r="AA9184" s="182">
        <v>678.3</v>
      </c>
      <c r="AB9184" s="182">
        <v>36</v>
      </c>
      <c r="AC9184" s="182">
        <v>2</v>
      </c>
      <c r="AD9184" s="182">
        <v>423.8</v>
      </c>
      <c r="AF9184" s="182" t="s">
        <v>14610</v>
      </c>
      <c r="AG9184" s="182" t="s">
        <v>17312</v>
      </c>
      <c r="AH9184" s="182" t="s">
        <v>2993</v>
      </c>
      <c r="AI9184" s="182" t="s">
        <v>17042</v>
      </c>
    </row>
    <row r="9185" spans="25:35" x14ac:dyDescent="0.4">
      <c r="Y9185" s="182" t="s">
        <v>240</v>
      </c>
      <c r="Z9185" s="182">
        <v>1978</v>
      </c>
      <c r="AA9185" s="182">
        <v>777.3</v>
      </c>
      <c r="AB9185" s="182">
        <v>19</v>
      </c>
      <c r="AC9185" s="182">
        <v>2</v>
      </c>
      <c r="AD9185" s="182">
        <v>469.4</v>
      </c>
      <c r="AF9185" s="182" t="s">
        <v>14611</v>
      </c>
      <c r="AG9185" s="182" t="s">
        <v>17312</v>
      </c>
      <c r="AH9185" s="182" t="s">
        <v>2993</v>
      </c>
      <c r="AI9185" s="182" t="s">
        <v>17042</v>
      </c>
    </row>
    <row r="9186" spans="25:35" x14ac:dyDescent="0.4">
      <c r="Y9186" s="182" t="s">
        <v>2550</v>
      </c>
      <c r="Z9186" s="182">
        <v>1979</v>
      </c>
      <c r="AA9186" s="182">
        <v>780.6</v>
      </c>
      <c r="AB9186" s="182">
        <v>18</v>
      </c>
      <c r="AC9186" s="182">
        <v>2</v>
      </c>
      <c r="AD9186" s="182">
        <v>474.2</v>
      </c>
      <c r="AF9186" s="182" t="s">
        <v>14612</v>
      </c>
      <c r="AG9186" s="182" t="s">
        <v>17312</v>
      </c>
      <c r="AH9186" s="182" t="s">
        <v>2993</v>
      </c>
      <c r="AI9186" s="182" t="s">
        <v>17042</v>
      </c>
    </row>
    <row r="9187" spans="25:35" x14ac:dyDescent="0.4">
      <c r="Y9187" s="182" t="s">
        <v>14721</v>
      </c>
      <c r="Z9187" s="182">
        <v>1978</v>
      </c>
      <c r="AA9187" s="182">
        <v>736.7</v>
      </c>
      <c r="AB9187" s="182">
        <v>41</v>
      </c>
      <c r="AC9187" s="182">
        <v>2</v>
      </c>
      <c r="AD9187" s="182">
        <v>723.6</v>
      </c>
      <c r="AF9187" s="182" t="s">
        <v>14613</v>
      </c>
      <c r="AG9187" s="182" t="s">
        <v>17312</v>
      </c>
      <c r="AH9187" s="182" t="s">
        <v>2993</v>
      </c>
      <c r="AI9187" s="182" t="s">
        <v>17315</v>
      </c>
    </row>
    <row r="9188" spans="25:35" x14ac:dyDescent="0.4">
      <c r="Y9188" s="182" t="s">
        <v>14722</v>
      </c>
      <c r="Z9188" s="182">
        <v>1988</v>
      </c>
      <c r="AA9188" s="182">
        <v>1738.76</v>
      </c>
      <c r="AB9188" s="182">
        <v>94</v>
      </c>
      <c r="AC9188" s="182">
        <v>3</v>
      </c>
      <c r="AD9188" s="182">
        <v>1203.26</v>
      </c>
      <c r="AF9188" s="182" t="s">
        <v>14614</v>
      </c>
      <c r="AG9188" s="182" t="s">
        <v>17312</v>
      </c>
      <c r="AH9188" s="182" t="s">
        <v>2993</v>
      </c>
      <c r="AI9188" s="182" t="s">
        <v>17042</v>
      </c>
    </row>
    <row r="9189" spans="25:35" x14ac:dyDescent="0.4">
      <c r="Y9189" s="182" t="s">
        <v>14723</v>
      </c>
      <c r="Z9189" s="182">
        <v>1990</v>
      </c>
      <c r="AA9189" s="182">
        <v>969.7</v>
      </c>
      <c r="AB9189" s="182">
        <v>34</v>
      </c>
      <c r="AC9189" s="182">
        <v>2</v>
      </c>
      <c r="AD9189" s="182">
        <v>515.6</v>
      </c>
      <c r="AF9189" s="182" t="s">
        <v>14616</v>
      </c>
      <c r="AG9189" s="182" t="s">
        <v>17312</v>
      </c>
      <c r="AH9189" s="182" t="s">
        <v>2993</v>
      </c>
      <c r="AI9189" s="182" t="s">
        <v>17315</v>
      </c>
    </row>
    <row r="9190" spans="25:35" x14ac:dyDescent="0.4">
      <c r="Y9190" s="182" t="s">
        <v>14724</v>
      </c>
      <c r="Z9190" s="182">
        <v>1968</v>
      </c>
      <c r="AA9190" s="182">
        <v>822.2</v>
      </c>
      <c r="AB9190" s="182">
        <v>36</v>
      </c>
      <c r="AC9190" s="182">
        <v>2</v>
      </c>
      <c r="AD9190" s="182">
        <v>760.8</v>
      </c>
      <c r="AF9190" s="182" t="s">
        <v>14617</v>
      </c>
      <c r="AG9190" s="182" t="s">
        <v>17312</v>
      </c>
      <c r="AH9190" s="182" t="s">
        <v>2993</v>
      </c>
      <c r="AI9190" s="182" t="s">
        <v>17320</v>
      </c>
    </row>
    <row r="9191" spans="25:35" x14ac:dyDescent="0.4">
      <c r="Y9191" s="182" t="s">
        <v>14726</v>
      </c>
      <c r="Z9191" s="182">
        <v>1979</v>
      </c>
      <c r="AA9191" s="182">
        <v>944.4</v>
      </c>
      <c r="AB9191" s="182">
        <v>43</v>
      </c>
      <c r="AC9191" s="182">
        <v>2</v>
      </c>
      <c r="AD9191" s="182">
        <v>862.1</v>
      </c>
      <c r="AF9191" s="182" t="s">
        <v>14619</v>
      </c>
      <c r="AG9191" s="182" t="s">
        <v>17312</v>
      </c>
      <c r="AH9191" s="182" t="s">
        <v>2993</v>
      </c>
      <c r="AI9191" s="182" t="s">
        <v>17322</v>
      </c>
    </row>
    <row r="9192" spans="25:35" x14ac:dyDescent="0.4">
      <c r="Y9192" s="182" t="s">
        <v>2564</v>
      </c>
      <c r="Z9192" s="182">
        <v>1981</v>
      </c>
      <c r="AA9192" s="182">
        <v>938.4</v>
      </c>
      <c r="AB9192" s="182">
        <v>39</v>
      </c>
      <c r="AC9192" s="182">
        <v>2</v>
      </c>
      <c r="AD9192" s="182">
        <v>853.5</v>
      </c>
      <c r="AF9192" s="182" t="s">
        <v>14621</v>
      </c>
      <c r="AG9192" s="182" t="s">
        <v>2993</v>
      </c>
      <c r="AH9192" s="182" t="s">
        <v>2993</v>
      </c>
      <c r="AI9192" s="182" t="s">
        <v>2993</v>
      </c>
    </row>
    <row r="9193" spans="25:35" x14ac:dyDescent="0.4">
      <c r="Y9193" s="182" t="s">
        <v>2565</v>
      </c>
      <c r="Z9193" s="182">
        <v>1983</v>
      </c>
      <c r="AA9193" s="182">
        <v>961.4</v>
      </c>
      <c r="AB9193" s="182">
        <v>45</v>
      </c>
      <c r="AC9193" s="182">
        <v>2</v>
      </c>
      <c r="AD9193" s="182">
        <v>876.5</v>
      </c>
      <c r="AF9193" s="182" t="s">
        <v>14622</v>
      </c>
      <c r="AG9193" s="182" t="s">
        <v>2993</v>
      </c>
      <c r="AH9193" s="182" t="s">
        <v>2993</v>
      </c>
      <c r="AI9193" s="182" t="s">
        <v>2993</v>
      </c>
    </row>
    <row r="9194" spans="25:35" x14ac:dyDescent="0.4">
      <c r="Y9194" s="182" t="s">
        <v>14728</v>
      </c>
      <c r="Z9194" s="182">
        <v>1988</v>
      </c>
      <c r="AA9194" s="182">
        <v>950.4</v>
      </c>
      <c r="AB9194" s="182">
        <v>60</v>
      </c>
      <c r="AC9194" s="182">
        <v>2</v>
      </c>
      <c r="AD9194" s="182">
        <v>862.7</v>
      </c>
      <c r="AF9194" s="182" t="s">
        <v>14623</v>
      </c>
      <c r="AG9194" s="182" t="s">
        <v>2993</v>
      </c>
      <c r="AH9194" s="182" t="s">
        <v>2993</v>
      </c>
      <c r="AI9194" s="182" t="s">
        <v>2993</v>
      </c>
    </row>
    <row r="9195" spans="25:35" x14ac:dyDescent="0.4">
      <c r="Y9195" s="182" t="s">
        <v>233</v>
      </c>
      <c r="Z9195" s="182">
        <v>1972</v>
      </c>
      <c r="AA9195" s="182">
        <v>799.1</v>
      </c>
      <c r="AB9195" s="182">
        <v>40</v>
      </c>
      <c r="AC9195" s="182">
        <v>2</v>
      </c>
      <c r="AD9195" s="182">
        <v>736.7</v>
      </c>
      <c r="AF9195" s="182" t="s">
        <v>14624</v>
      </c>
      <c r="AG9195" s="182" t="s">
        <v>2993</v>
      </c>
      <c r="AH9195" s="182" t="s">
        <v>2993</v>
      </c>
      <c r="AI9195" s="182" t="s">
        <v>2993</v>
      </c>
    </row>
    <row r="9196" spans="25:35" x14ac:dyDescent="0.4">
      <c r="Y9196" s="182" t="s">
        <v>14730</v>
      </c>
      <c r="Z9196" s="182">
        <v>1974</v>
      </c>
      <c r="AA9196" s="182">
        <v>760.2</v>
      </c>
      <c r="AB9196" s="182">
        <v>36</v>
      </c>
      <c r="AC9196" s="182">
        <v>2</v>
      </c>
      <c r="AD9196" s="182">
        <v>707.4</v>
      </c>
      <c r="AF9196" s="182" t="s">
        <v>14625</v>
      </c>
      <c r="AG9196" s="182" t="s">
        <v>17312</v>
      </c>
      <c r="AH9196" s="182" t="s">
        <v>2993</v>
      </c>
      <c r="AI9196" s="182" t="s">
        <v>17040</v>
      </c>
    </row>
    <row r="9197" spans="25:35" x14ac:dyDescent="0.4">
      <c r="Y9197" s="182" t="s">
        <v>14732</v>
      </c>
      <c r="Z9197" s="182">
        <v>1974</v>
      </c>
      <c r="AA9197" s="182">
        <v>779.5</v>
      </c>
      <c r="AB9197" s="182">
        <v>36</v>
      </c>
      <c r="AC9197" s="182">
        <v>2</v>
      </c>
      <c r="AD9197" s="182">
        <v>723.2</v>
      </c>
      <c r="AF9197" s="182" t="s">
        <v>14626</v>
      </c>
      <c r="AG9197" s="182" t="s">
        <v>17312</v>
      </c>
      <c r="AH9197" s="182" t="s">
        <v>2993</v>
      </c>
      <c r="AI9197" s="182" t="s">
        <v>17042</v>
      </c>
    </row>
    <row r="9198" spans="25:35" x14ac:dyDescent="0.4">
      <c r="Y9198" s="182" t="s">
        <v>14733</v>
      </c>
      <c r="Z9198" s="182">
        <v>1974</v>
      </c>
      <c r="AA9198" s="182">
        <v>798.2</v>
      </c>
      <c r="AB9198" s="182">
        <v>39</v>
      </c>
      <c r="AC9198" s="182">
        <v>2</v>
      </c>
      <c r="AD9198" s="182">
        <v>748.8</v>
      </c>
      <c r="AF9198" s="182" t="s">
        <v>14627</v>
      </c>
      <c r="AG9198" s="182" t="s">
        <v>17312</v>
      </c>
      <c r="AH9198" s="182" t="s">
        <v>2993</v>
      </c>
      <c r="AI9198" s="182" t="s">
        <v>17042</v>
      </c>
    </row>
    <row r="9199" spans="25:35" x14ac:dyDescent="0.4">
      <c r="Y9199" s="182" t="s">
        <v>14735</v>
      </c>
      <c r="Z9199" s="182">
        <v>1975</v>
      </c>
      <c r="AA9199" s="182">
        <v>809.2</v>
      </c>
      <c r="AB9199" s="182">
        <v>39</v>
      </c>
      <c r="AC9199" s="182">
        <v>2</v>
      </c>
      <c r="AD9199" s="182">
        <v>745.8</v>
      </c>
      <c r="AF9199" s="182" t="s">
        <v>2541</v>
      </c>
      <c r="AG9199" s="182" t="s">
        <v>17312</v>
      </c>
      <c r="AH9199" s="182" t="s">
        <v>2993</v>
      </c>
      <c r="AI9199" s="182" t="s">
        <v>17042</v>
      </c>
    </row>
    <row r="9200" spans="25:35" x14ac:dyDescent="0.4">
      <c r="Y9200" s="182" t="s">
        <v>14736</v>
      </c>
      <c r="Z9200" s="182">
        <v>1977</v>
      </c>
      <c r="AA9200" s="182">
        <v>960.2</v>
      </c>
      <c r="AB9200" s="182">
        <v>39</v>
      </c>
      <c r="AC9200" s="182">
        <v>2</v>
      </c>
      <c r="AD9200" s="182">
        <v>877.9</v>
      </c>
      <c r="AF9200" s="182" t="s">
        <v>14630</v>
      </c>
      <c r="AG9200" s="182" t="s">
        <v>17327</v>
      </c>
      <c r="AH9200" s="182" t="s">
        <v>2993</v>
      </c>
      <c r="AI9200" s="182" t="s">
        <v>17042</v>
      </c>
    </row>
    <row r="9201" spans="25:35" x14ac:dyDescent="0.4">
      <c r="Y9201" s="182" t="s">
        <v>14737</v>
      </c>
      <c r="Z9201" s="182">
        <v>1978</v>
      </c>
      <c r="AA9201" s="182">
        <v>939.7</v>
      </c>
      <c r="AB9201" s="182">
        <v>42</v>
      </c>
      <c r="AC9201" s="182">
        <v>2</v>
      </c>
      <c r="AD9201" s="182">
        <v>860.8</v>
      </c>
      <c r="AF9201" s="182" t="s">
        <v>14631</v>
      </c>
      <c r="AG9201" s="182" t="s">
        <v>17312</v>
      </c>
      <c r="AH9201" s="182" t="s">
        <v>2993</v>
      </c>
      <c r="AI9201" s="182" t="s">
        <v>17040</v>
      </c>
    </row>
    <row r="9202" spans="25:35" x14ac:dyDescent="0.4">
      <c r="Y9202" s="182" t="s">
        <v>14740</v>
      </c>
      <c r="Z9202" s="182">
        <v>1978</v>
      </c>
      <c r="AA9202" s="182">
        <v>937.3</v>
      </c>
      <c r="AB9202" s="182">
        <v>48</v>
      </c>
      <c r="AC9202" s="182">
        <v>2</v>
      </c>
      <c r="AD9202" s="182">
        <v>858.4</v>
      </c>
      <c r="AF9202" s="182" t="s">
        <v>14633</v>
      </c>
      <c r="AG9202" s="182" t="s">
        <v>17327</v>
      </c>
      <c r="AH9202" s="182" t="s">
        <v>2993</v>
      </c>
      <c r="AI9202" s="182" t="s">
        <v>17042</v>
      </c>
    </row>
    <row r="9203" spans="25:35" x14ac:dyDescent="0.4">
      <c r="Y9203" s="182" t="s">
        <v>14742</v>
      </c>
      <c r="Z9203" s="182">
        <v>1965</v>
      </c>
      <c r="AA9203" s="182">
        <v>670.5</v>
      </c>
      <c r="AB9203" s="182">
        <v>24</v>
      </c>
      <c r="AC9203" s="182">
        <v>2</v>
      </c>
      <c r="AD9203" s="182">
        <v>413.1</v>
      </c>
      <c r="AF9203" s="182" t="s">
        <v>14634</v>
      </c>
      <c r="AG9203" s="182" t="s">
        <v>17312</v>
      </c>
      <c r="AH9203" s="182" t="s">
        <v>2993</v>
      </c>
      <c r="AI9203" s="182" t="s">
        <v>17042</v>
      </c>
    </row>
    <row r="9204" spans="25:35" x14ac:dyDescent="0.4">
      <c r="Y9204" s="182" t="s">
        <v>14743</v>
      </c>
      <c r="Z9204" s="182">
        <v>1976</v>
      </c>
      <c r="AA9204" s="182">
        <v>920.6</v>
      </c>
      <c r="AB9204" s="182">
        <v>18</v>
      </c>
      <c r="AC9204" s="182">
        <v>2</v>
      </c>
      <c r="AD9204" s="182">
        <v>485.6</v>
      </c>
      <c r="AF9204" s="182" t="s">
        <v>2542</v>
      </c>
      <c r="AG9204" s="182" t="s">
        <v>17312</v>
      </c>
      <c r="AH9204" s="182" t="s">
        <v>2993</v>
      </c>
      <c r="AI9204" s="182" t="s">
        <v>17322</v>
      </c>
    </row>
    <row r="9205" spans="25:35" x14ac:dyDescent="0.4">
      <c r="Y9205" s="182" t="s">
        <v>14745</v>
      </c>
      <c r="Z9205" s="182">
        <v>1983</v>
      </c>
      <c r="AA9205" s="182">
        <v>971.88</v>
      </c>
      <c r="AB9205" s="182">
        <v>32</v>
      </c>
      <c r="AC9205" s="182">
        <v>2</v>
      </c>
      <c r="AD9205" s="182">
        <v>504.36</v>
      </c>
      <c r="AF9205" s="182" t="s">
        <v>251</v>
      </c>
      <c r="AG9205" s="182" t="s">
        <v>17312</v>
      </c>
      <c r="AH9205" s="182" t="s">
        <v>2993</v>
      </c>
      <c r="AI9205" s="182" t="s">
        <v>17322</v>
      </c>
    </row>
    <row r="9206" spans="25:35" x14ac:dyDescent="0.4">
      <c r="Y9206" s="182" t="s">
        <v>2566</v>
      </c>
      <c r="Z9206" s="182">
        <v>1979</v>
      </c>
      <c r="AA9206" s="182">
        <v>878.6</v>
      </c>
      <c r="AB9206" s="182">
        <v>55</v>
      </c>
      <c r="AC9206" s="182">
        <v>2</v>
      </c>
      <c r="AD9206" s="182">
        <v>878.6</v>
      </c>
      <c r="AF9206" s="182" t="s">
        <v>228</v>
      </c>
      <c r="AG9206" s="182" t="s">
        <v>17312</v>
      </c>
      <c r="AH9206" s="182" t="s">
        <v>2993</v>
      </c>
      <c r="AI9206" s="182" t="s">
        <v>17326</v>
      </c>
    </row>
    <row r="9207" spans="25:35" x14ac:dyDescent="0.4">
      <c r="Y9207" s="182" t="s">
        <v>14746</v>
      </c>
      <c r="Z9207" s="182">
        <v>1994</v>
      </c>
      <c r="AA9207" s="182">
        <v>853.6</v>
      </c>
      <c r="AB9207" s="182">
        <v>65</v>
      </c>
      <c r="AC9207" s="182">
        <v>2</v>
      </c>
      <c r="AD9207" s="182">
        <v>853.6</v>
      </c>
      <c r="AF9207" s="182" t="s">
        <v>14636</v>
      </c>
      <c r="AG9207" s="182" t="s">
        <v>17312</v>
      </c>
      <c r="AH9207" s="182" t="s">
        <v>2993</v>
      </c>
      <c r="AI9207" s="182" t="s">
        <v>17326</v>
      </c>
    </row>
    <row r="9208" spans="25:35" x14ac:dyDescent="0.4">
      <c r="Y9208" s="182" t="s">
        <v>14747</v>
      </c>
      <c r="Z9208" s="182">
        <v>1987</v>
      </c>
      <c r="AA9208" s="182">
        <v>877.4</v>
      </c>
      <c r="AB9208" s="182">
        <v>58</v>
      </c>
      <c r="AC9208" s="182">
        <v>2</v>
      </c>
      <c r="AD9208" s="182">
        <v>877.4</v>
      </c>
      <c r="AF9208" s="182" t="s">
        <v>14638</v>
      </c>
      <c r="AG9208" s="182" t="s">
        <v>17312</v>
      </c>
      <c r="AH9208" s="182" t="s">
        <v>2993</v>
      </c>
      <c r="AI9208" s="182" t="s">
        <v>17042</v>
      </c>
    </row>
    <row r="9209" spans="25:35" x14ac:dyDescent="0.4">
      <c r="Y9209" s="182" t="s">
        <v>14749</v>
      </c>
      <c r="Z9209" s="182">
        <v>1987</v>
      </c>
      <c r="AA9209" s="182">
        <v>879.1</v>
      </c>
      <c r="AB9209" s="182">
        <v>59</v>
      </c>
      <c r="AC9209" s="182">
        <v>2</v>
      </c>
      <c r="AD9209" s="182">
        <v>879.1</v>
      </c>
      <c r="AF9209" s="182" t="s">
        <v>14639</v>
      </c>
      <c r="AG9209" s="182" t="s">
        <v>17312</v>
      </c>
      <c r="AH9209" s="182" t="s">
        <v>2993</v>
      </c>
      <c r="AI9209" s="182" t="s">
        <v>17042</v>
      </c>
    </row>
    <row r="9210" spans="25:35" x14ac:dyDescent="0.4">
      <c r="Y9210" s="182" t="s">
        <v>2567</v>
      </c>
      <c r="Z9210" s="182">
        <v>1985</v>
      </c>
      <c r="AA9210" s="182">
        <v>860.5</v>
      </c>
      <c r="AB9210" s="182">
        <v>49</v>
      </c>
      <c r="AC9210" s="182">
        <v>2</v>
      </c>
      <c r="AD9210" s="182">
        <v>860.5</v>
      </c>
      <c r="AF9210" s="182" t="s">
        <v>14640</v>
      </c>
      <c r="AG9210" s="182" t="s">
        <v>17312</v>
      </c>
      <c r="AH9210" s="182" t="s">
        <v>2993</v>
      </c>
      <c r="AI9210" s="182" t="s">
        <v>17315</v>
      </c>
    </row>
    <row r="9211" spans="25:35" x14ac:dyDescent="0.4">
      <c r="Y9211" s="182" t="s">
        <v>2568</v>
      </c>
      <c r="Z9211" s="182">
        <v>1981</v>
      </c>
      <c r="AA9211" s="182">
        <v>793.1</v>
      </c>
      <c r="AB9211" s="182">
        <v>40</v>
      </c>
      <c r="AC9211" s="182">
        <v>2</v>
      </c>
      <c r="AD9211" s="182">
        <v>722.6</v>
      </c>
      <c r="AF9211" s="182" t="s">
        <v>14641</v>
      </c>
      <c r="AG9211" s="182" t="s">
        <v>17312</v>
      </c>
      <c r="AH9211" s="182" t="s">
        <v>2993</v>
      </c>
      <c r="AI9211" s="182" t="s">
        <v>17315</v>
      </c>
    </row>
    <row r="9212" spans="25:35" x14ac:dyDescent="0.4">
      <c r="Y9212" s="182" t="s">
        <v>14751</v>
      </c>
      <c r="Z9212" s="182">
        <v>1965</v>
      </c>
      <c r="AA9212" s="182">
        <v>612</v>
      </c>
      <c r="AB9212" s="182">
        <v>26</v>
      </c>
      <c r="AC9212" s="182">
        <v>2</v>
      </c>
      <c r="AD9212" s="182">
        <v>605</v>
      </c>
      <c r="AF9212" s="182" t="s">
        <v>14643</v>
      </c>
      <c r="AG9212" s="182" t="s">
        <v>17312</v>
      </c>
      <c r="AH9212" s="182" t="s">
        <v>2993</v>
      </c>
      <c r="AI9212" s="182" t="s">
        <v>17042</v>
      </c>
    </row>
    <row r="9213" spans="25:35" x14ac:dyDescent="0.4">
      <c r="Y9213" s="182" t="s">
        <v>14753</v>
      </c>
      <c r="Z9213" s="182">
        <v>1970</v>
      </c>
      <c r="AA9213" s="182">
        <v>711.2</v>
      </c>
      <c r="AB9213" s="182">
        <v>40</v>
      </c>
      <c r="AC9213" s="182">
        <v>2</v>
      </c>
      <c r="AD9213" s="182">
        <v>700.1</v>
      </c>
      <c r="AF9213" s="182" t="s">
        <v>14644</v>
      </c>
      <c r="AG9213" s="182" t="s">
        <v>17312</v>
      </c>
      <c r="AH9213" s="182" t="s">
        <v>2993</v>
      </c>
      <c r="AI9213" s="182" t="s">
        <v>17042</v>
      </c>
    </row>
    <row r="9214" spans="25:35" x14ac:dyDescent="0.4">
      <c r="Y9214" s="182" t="s">
        <v>14754</v>
      </c>
      <c r="Z9214" s="182">
        <v>1978</v>
      </c>
      <c r="AA9214" s="182">
        <v>707.3</v>
      </c>
      <c r="AB9214" s="182">
        <v>60</v>
      </c>
      <c r="AC9214" s="182">
        <v>2</v>
      </c>
      <c r="AD9214" s="182">
        <v>707.1</v>
      </c>
      <c r="AF9214" s="182" t="s">
        <v>14645</v>
      </c>
      <c r="AG9214" s="182" t="s">
        <v>17312</v>
      </c>
      <c r="AH9214" s="182" t="s">
        <v>2993</v>
      </c>
      <c r="AI9214" s="182" t="s">
        <v>17315</v>
      </c>
    </row>
    <row r="9215" spans="25:35" x14ac:dyDescent="0.4">
      <c r="Y9215" s="182" t="s">
        <v>14755</v>
      </c>
      <c r="Z9215" s="182">
        <v>1970</v>
      </c>
      <c r="AA9215" s="182">
        <v>605.28</v>
      </c>
      <c r="AB9215" s="182">
        <v>32</v>
      </c>
      <c r="AC9215" s="182">
        <v>2</v>
      </c>
      <c r="AD9215" s="182">
        <v>603.28</v>
      </c>
      <c r="AF9215" s="182" t="s">
        <v>14646</v>
      </c>
      <c r="AG9215" s="182" t="s">
        <v>2993</v>
      </c>
      <c r="AH9215" s="182" t="s">
        <v>2993</v>
      </c>
      <c r="AI9215" s="182" t="s">
        <v>2993</v>
      </c>
    </row>
    <row r="9216" spans="25:35" x14ac:dyDescent="0.4">
      <c r="Y9216" s="182" t="s">
        <v>14757</v>
      </c>
      <c r="Z9216" s="182">
        <v>1970</v>
      </c>
      <c r="AA9216" s="182">
        <v>604.19000000000005</v>
      </c>
      <c r="AB9216" s="182">
        <v>25</v>
      </c>
      <c r="AC9216" s="182">
        <v>2</v>
      </c>
      <c r="AD9216" s="182">
        <v>597.19000000000005</v>
      </c>
      <c r="AF9216" s="182" t="s">
        <v>14647</v>
      </c>
      <c r="AG9216" s="182" t="s">
        <v>2993</v>
      </c>
      <c r="AH9216" s="182" t="s">
        <v>2993</v>
      </c>
      <c r="AI9216" s="182" t="s">
        <v>2993</v>
      </c>
    </row>
    <row r="9217" spans="25:35" x14ac:dyDescent="0.4">
      <c r="Y9217" s="182" t="s">
        <v>14758</v>
      </c>
      <c r="Z9217" s="182">
        <v>1970</v>
      </c>
      <c r="AA9217" s="182">
        <v>606.29</v>
      </c>
      <c r="AB9217" s="182">
        <v>17</v>
      </c>
      <c r="AC9217" s="182">
        <v>2</v>
      </c>
      <c r="AD9217" s="182">
        <v>605.6</v>
      </c>
      <c r="AF9217" s="182" t="s">
        <v>14648</v>
      </c>
      <c r="AG9217" s="182" t="s">
        <v>2993</v>
      </c>
      <c r="AH9217" s="182" t="s">
        <v>2993</v>
      </c>
      <c r="AI9217" s="182" t="s">
        <v>2993</v>
      </c>
    </row>
    <row r="9218" spans="25:35" x14ac:dyDescent="0.4">
      <c r="Y9218" s="182" t="s">
        <v>2569</v>
      </c>
      <c r="Z9218" s="182">
        <v>1970</v>
      </c>
      <c r="AA9218" s="182">
        <v>550</v>
      </c>
      <c r="AB9218" s="182">
        <v>27</v>
      </c>
      <c r="AC9218" s="182">
        <v>2</v>
      </c>
      <c r="AD9218" s="182">
        <v>440.3</v>
      </c>
      <c r="AF9218" s="182" t="s">
        <v>14649</v>
      </c>
      <c r="AG9218" s="182" t="s">
        <v>2993</v>
      </c>
      <c r="AH9218" s="182" t="s">
        <v>2993</v>
      </c>
      <c r="AI9218" s="182" t="s">
        <v>2993</v>
      </c>
    </row>
    <row r="9219" spans="25:35" x14ac:dyDescent="0.4">
      <c r="Y9219" s="182" t="s">
        <v>14761</v>
      </c>
      <c r="Z9219" s="182">
        <v>1985</v>
      </c>
      <c r="AA9219" s="182">
        <v>838.2</v>
      </c>
      <c r="AB9219" s="182">
        <v>56</v>
      </c>
      <c r="AC9219" s="182">
        <v>2</v>
      </c>
      <c r="AD9219" s="182">
        <v>837.2</v>
      </c>
      <c r="AF9219" s="182" t="s">
        <v>14650</v>
      </c>
      <c r="AG9219" s="182" t="s">
        <v>2993</v>
      </c>
      <c r="AH9219" s="182" t="s">
        <v>2993</v>
      </c>
      <c r="AI9219" s="182" t="s">
        <v>2993</v>
      </c>
    </row>
    <row r="9220" spans="25:35" x14ac:dyDescent="0.4">
      <c r="Y9220" s="182" t="s">
        <v>14763</v>
      </c>
      <c r="Z9220" s="182">
        <v>1985</v>
      </c>
      <c r="AA9220" s="182">
        <v>857.5</v>
      </c>
      <c r="AB9220" s="182">
        <v>39</v>
      </c>
      <c r="AC9220" s="182">
        <v>2</v>
      </c>
      <c r="AD9220" s="182">
        <v>852.5</v>
      </c>
      <c r="AF9220" s="182" t="s">
        <v>14651</v>
      </c>
      <c r="AG9220" s="182" t="s">
        <v>2993</v>
      </c>
      <c r="AH9220" s="182" t="s">
        <v>2993</v>
      </c>
      <c r="AI9220" s="182" t="s">
        <v>2993</v>
      </c>
    </row>
    <row r="9221" spans="25:35" x14ac:dyDescent="0.4">
      <c r="Y9221" s="182" t="s">
        <v>14765</v>
      </c>
      <c r="Z9221" s="182">
        <v>1970</v>
      </c>
      <c r="AA9221" s="182">
        <v>615.70000000000005</v>
      </c>
      <c r="AB9221" s="182">
        <v>33</v>
      </c>
      <c r="AC9221" s="182">
        <v>2</v>
      </c>
      <c r="AD9221" s="182">
        <v>614.70000000000005</v>
      </c>
      <c r="AF9221" s="182" t="s">
        <v>14652</v>
      </c>
      <c r="AG9221" s="182" t="s">
        <v>2993</v>
      </c>
      <c r="AH9221" s="182" t="s">
        <v>2993</v>
      </c>
      <c r="AI9221" s="182" t="s">
        <v>2993</v>
      </c>
    </row>
    <row r="9222" spans="25:35" x14ac:dyDescent="0.4">
      <c r="Y9222" s="182" t="s">
        <v>14766</v>
      </c>
      <c r="Z9222" s="182">
        <v>1964</v>
      </c>
      <c r="AA9222" s="182">
        <v>739.5</v>
      </c>
      <c r="AB9222" s="182">
        <v>30</v>
      </c>
      <c r="AC9222" s="182">
        <v>2</v>
      </c>
      <c r="AD9222" s="182">
        <v>733.5</v>
      </c>
      <c r="AF9222" s="182" t="s">
        <v>14653</v>
      </c>
      <c r="AG9222" s="182" t="s">
        <v>2993</v>
      </c>
      <c r="AH9222" s="182" t="s">
        <v>2993</v>
      </c>
      <c r="AI9222" s="182" t="s">
        <v>2993</v>
      </c>
    </row>
    <row r="9223" spans="25:35" x14ac:dyDescent="0.4">
      <c r="Y9223" s="182" t="s">
        <v>14768</v>
      </c>
      <c r="Z9223" s="182">
        <v>1966</v>
      </c>
      <c r="AA9223" s="182">
        <v>743</v>
      </c>
      <c r="AB9223" s="182">
        <v>30</v>
      </c>
      <c r="AC9223" s="182">
        <v>2</v>
      </c>
      <c r="AD9223" s="182">
        <v>703</v>
      </c>
      <c r="AF9223" s="182" t="s">
        <v>14654</v>
      </c>
      <c r="AG9223" s="182" t="s">
        <v>2993</v>
      </c>
      <c r="AH9223" s="182" t="s">
        <v>2993</v>
      </c>
      <c r="AI9223" s="182" t="s">
        <v>2993</v>
      </c>
    </row>
    <row r="9224" spans="25:35" x14ac:dyDescent="0.4">
      <c r="Y9224" s="182" t="s">
        <v>14769</v>
      </c>
      <c r="Z9224" s="182">
        <v>1977</v>
      </c>
      <c r="AA9224" s="182">
        <v>747.5</v>
      </c>
      <c r="AB9224" s="182">
        <v>30</v>
      </c>
      <c r="AC9224" s="182">
        <v>2</v>
      </c>
      <c r="AD9224" s="182">
        <v>737.5</v>
      </c>
      <c r="AF9224" s="182" t="s">
        <v>14655</v>
      </c>
      <c r="AG9224" s="182" t="s">
        <v>2993</v>
      </c>
      <c r="AH9224" s="182" t="s">
        <v>2993</v>
      </c>
      <c r="AI9224" s="182" t="s">
        <v>2993</v>
      </c>
    </row>
    <row r="9225" spans="25:35" x14ac:dyDescent="0.4">
      <c r="Y9225" s="182" t="s">
        <v>14770</v>
      </c>
      <c r="Z9225" s="182">
        <v>1979</v>
      </c>
      <c r="AA9225" s="182">
        <v>764.5</v>
      </c>
      <c r="AB9225" s="182">
        <v>42</v>
      </c>
      <c r="AC9225" s="182">
        <v>2</v>
      </c>
      <c r="AD9225" s="182">
        <v>764.5</v>
      </c>
      <c r="AF9225" s="182" t="s">
        <v>14656</v>
      </c>
      <c r="AG9225" s="182" t="s">
        <v>17312</v>
      </c>
      <c r="AH9225" s="182" t="s">
        <v>2993</v>
      </c>
      <c r="AI9225" s="182" t="s">
        <v>17322</v>
      </c>
    </row>
    <row r="9226" spans="25:35" x14ac:dyDescent="0.4">
      <c r="Y9226" s="182" t="s">
        <v>14772</v>
      </c>
      <c r="Z9226" s="182">
        <v>1973</v>
      </c>
      <c r="AA9226" s="182">
        <v>715.4</v>
      </c>
      <c r="AB9226" s="182">
        <v>42</v>
      </c>
      <c r="AC9226" s="182">
        <v>2</v>
      </c>
      <c r="AD9226" s="182">
        <v>715.4</v>
      </c>
      <c r="AF9226" s="182" t="s">
        <v>14657</v>
      </c>
      <c r="AG9226" s="182" t="s">
        <v>17312</v>
      </c>
      <c r="AH9226" s="182" t="s">
        <v>2993</v>
      </c>
      <c r="AI9226" s="182" t="s">
        <v>17042</v>
      </c>
    </row>
    <row r="9227" spans="25:35" x14ac:dyDescent="0.4">
      <c r="Y9227" s="182" t="s">
        <v>14773</v>
      </c>
      <c r="Z9227" s="182">
        <v>1995</v>
      </c>
      <c r="AA9227" s="182">
        <v>1372.5</v>
      </c>
      <c r="AB9227" s="182">
        <v>52</v>
      </c>
      <c r="AC9227" s="182">
        <v>5</v>
      </c>
      <c r="AD9227" s="182">
        <v>1372.5</v>
      </c>
      <c r="AF9227" s="182" t="s">
        <v>247</v>
      </c>
      <c r="AG9227" s="182" t="s">
        <v>17312</v>
      </c>
      <c r="AH9227" s="182" t="s">
        <v>2993</v>
      </c>
      <c r="AI9227" s="182" t="s">
        <v>17315</v>
      </c>
    </row>
    <row r="9228" spans="25:35" x14ac:dyDescent="0.4">
      <c r="Y9228" s="182" t="s">
        <v>14775</v>
      </c>
      <c r="Z9228" s="182">
        <v>2015</v>
      </c>
      <c r="AA9228" s="182">
        <v>1107.0999999999999</v>
      </c>
      <c r="AB9228" s="182">
        <v>5</v>
      </c>
      <c r="AC9228" s="182">
        <v>3</v>
      </c>
      <c r="AD9228" s="182">
        <v>1107.0999999999999</v>
      </c>
      <c r="AF9228" s="182" t="s">
        <v>14659</v>
      </c>
      <c r="AG9228" s="182" t="s">
        <v>17327</v>
      </c>
      <c r="AH9228" s="182" t="s">
        <v>2993</v>
      </c>
      <c r="AI9228" s="182" t="s">
        <v>17042</v>
      </c>
    </row>
    <row r="9229" spans="25:35" x14ac:dyDescent="0.4">
      <c r="Y9229" s="182" t="s">
        <v>14776</v>
      </c>
      <c r="Z9229" s="182">
        <v>1967</v>
      </c>
      <c r="AA9229" s="182">
        <v>2500.9</v>
      </c>
      <c r="AB9229" s="182">
        <v>117</v>
      </c>
      <c r="AC9229" s="182">
        <v>4</v>
      </c>
      <c r="AD9229" s="182">
        <v>2307.9</v>
      </c>
      <c r="AF9229" s="182" t="s">
        <v>14660</v>
      </c>
      <c r="AG9229" s="182" t="s">
        <v>17312</v>
      </c>
      <c r="AH9229" s="182" t="s">
        <v>2993</v>
      </c>
      <c r="AI9229" s="182" t="s">
        <v>17040</v>
      </c>
    </row>
    <row r="9230" spans="25:35" x14ac:dyDescent="0.4">
      <c r="Y9230" s="182" t="s">
        <v>14777</v>
      </c>
      <c r="Z9230" s="182">
        <v>1965</v>
      </c>
      <c r="AA9230" s="182">
        <v>2906.44</v>
      </c>
      <c r="AB9230" s="182">
        <v>104</v>
      </c>
      <c r="AC9230" s="182">
        <v>4</v>
      </c>
      <c r="AD9230" s="182">
        <v>2906.44</v>
      </c>
      <c r="AF9230" s="182" t="s">
        <v>2543</v>
      </c>
      <c r="AG9230" s="182" t="s">
        <v>17312</v>
      </c>
      <c r="AH9230" s="182" t="s">
        <v>2993</v>
      </c>
      <c r="AI9230" s="182" t="s">
        <v>17322</v>
      </c>
    </row>
    <row r="9231" spans="25:35" x14ac:dyDescent="0.4">
      <c r="Y9231" s="182" t="s">
        <v>14778</v>
      </c>
      <c r="Z9231" s="182">
        <v>1977</v>
      </c>
      <c r="AA9231" s="182">
        <v>3134.05</v>
      </c>
      <c r="AB9231" s="182">
        <v>182</v>
      </c>
      <c r="AC9231" s="182">
        <v>5</v>
      </c>
      <c r="AD9231" s="182">
        <v>3134.05</v>
      </c>
      <c r="AF9231" s="182" t="s">
        <v>14663</v>
      </c>
      <c r="AG9231" s="182" t="s">
        <v>17312</v>
      </c>
      <c r="AH9231" s="182" t="s">
        <v>2993</v>
      </c>
      <c r="AI9231" s="182" t="s">
        <v>17042</v>
      </c>
    </row>
    <row r="9232" spans="25:35" x14ac:dyDescent="0.4">
      <c r="Y9232" s="182" t="s">
        <v>225</v>
      </c>
      <c r="Z9232" s="182">
        <v>1966</v>
      </c>
      <c r="AA9232" s="182">
        <v>3399.7</v>
      </c>
      <c r="AB9232" s="182">
        <v>91</v>
      </c>
      <c r="AC9232" s="182">
        <v>4</v>
      </c>
      <c r="AD9232" s="182">
        <v>2469.1</v>
      </c>
      <c r="AF9232" s="182" t="s">
        <v>14665</v>
      </c>
      <c r="AG9232" s="182" t="s">
        <v>17327</v>
      </c>
      <c r="AH9232" s="182" t="s">
        <v>2993</v>
      </c>
      <c r="AI9232" s="182" t="s">
        <v>17042</v>
      </c>
    </row>
    <row r="9233" spans="25:35" x14ac:dyDescent="0.4">
      <c r="Y9233" s="182" t="s">
        <v>14780</v>
      </c>
      <c r="Z9233" s="182">
        <v>1959</v>
      </c>
      <c r="AA9233" s="182">
        <v>1173</v>
      </c>
      <c r="AB9233" s="182">
        <v>47</v>
      </c>
      <c r="AC9233" s="182">
        <v>3</v>
      </c>
      <c r="AD9233" s="182">
        <v>1173</v>
      </c>
      <c r="AF9233" s="182" t="s">
        <v>14666</v>
      </c>
      <c r="AG9233" s="182" t="s">
        <v>17327</v>
      </c>
      <c r="AH9233" s="182" t="s">
        <v>2993</v>
      </c>
      <c r="AI9233" s="182" t="s">
        <v>17042</v>
      </c>
    </row>
    <row r="9234" spans="25:35" x14ac:dyDescent="0.4">
      <c r="Y9234" s="182" t="s">
        <v>14781</v>
      </c>
      <c r="Z9234" s="182">
        <v>1965</v>
      </c>
      <c r="AA9234" s="182">
        <v>2512.9</v>
      </c>
      <c r="AB9234" s="182">
        <v>90</v>
      </c>
      <c r="AC9234" s="182">
        <v>4</v>
      </c>
      <c r="AD9234" s="182">
        <v>2131.1999999999998</v>
      </c>
      <c r="AF9234" s="182" t="s">
        <v>2544</v>
      </c>
      <c r="AG9234" s="182" t="s">
        <v>17312</v>
      </c>
      <c r="AH9234" s="182" t="s">
        <v>2993</v>
      </c>
      <c r="AI9234" s="182" t="s">
        <v>17042</v>
      </c>
    </row>
    <row r="9235" spans="25:35" x14ac:dyDescent="0.4">
      <c r="Y9235" s="182" t="s">
        <v>14782</v>
      </c>
      <c r="Z9235" s="182">
        <v>1958</v>
      </c>
      <c r="AA9235" s="182">
        <v>2839.7</v>
      </c>
      <c r="AB9235" s="182">
        <v>116</v>
      </c>
      <c r="AC9235" s="182">
        <v>5</v>
      </c>
      <c r="AD9235" s="182">
        <v>2839.7</v>
      </c>
      <c r="AF9235" s="182" t="s">
        <v>14669</v>
      </c>
      <c r="AG9235" s="182" t="s">
        <v>17327</v>
      </c>
      <c r="AH9235" s="182" t="s">
        <v>2993</v>
      </c>
      <c r="AI9235" s="182" t="s">
        <v>17042</v>
      </c>
    </row>
    <row r="9236" spans="25:35" x14ac:dyDescent="0.4">
      <c r="Y9236" s="182" t="s">
        <v>14783</v>
      </c>
      <c r="Z9236" s="182">
        <v>1974</v>
      </c>
      <c r="AA9236" s="182">
        <v>3340.19</v>
      </c>
      <c r="AB9236" s="182">
        <v>137</v>
      </c>
      <c r="AC9236" s="182">
        <v>5</v>
      </c>
      <c r="AD9236" s="182">
        <v>3340.19</v>
      </c>
      <c r="AF9236" s="182" t="s">
        <v>14670</v>
      </c>
      <c r="AG9236" s="182" t="s">
        <v>2993</v>
      </c>
      <c r="AH9236" s="182" t="s">
        <v>2993</v>
      </c>
      <c r="AI9236" s="182" t="s">
        <v>17042</v>
      </c>
    </row>
    <row r="9237" spans="25:35" x14ac:dyDescent="0.4">
      <c r="Y9237" s="182" t="s">
        <v>2570</v>
      </c>
      <c r="Z9237" s="182">
        <v>1972</v>
      </c>
      <c r="AA9237" s="182">
        <v>716.4</v>
      </c>
      <c r="AB9237" s="182">
        <v>28</v>
      </c>
      <c r="AC9237" s="182">
        <v>2</v>
      </c>
      <c r="AD9237" s="182">
        <v>656.7</v>
      </c>
      <c r="AF9237" s="182" t="s">
        <v>14671</v>
      </c>
      <c r="AG9237" s="182" t="s">
        <v>17312</v>
      </c>
      <c r="AH9237" s="182" t="s">
        <v>2993</v>
      </c>
      <c r="AI9237" s="182" t="s">
        <v>17042</v>
      </c>
    </row>
    <row r="9238" spans="25:35" x14ac:dyDescent="0.4">
      <c r="Y9238" s="182" t="s">
        <v>2571</v>
      </c>
      <c r="Z9238" s="182">
        <v>1981</v>
      </c>
      <c r="AA9238" s="182">
        <v>5077</v>
      </c>
      <c r="AB9238" s="182">
        <v>157</v>
      </c>
      <c r="AC9238" s="182">
        <v>5</v>
      </c>
      <c r="AD9238" s="182">
        <v>3166.1</v>
      </c>
      <c r="AF9238" s="182" t="s">
        <v>14673</v>
      </c>
      <c r="AG9238" s="182" t="s">
        <v>17312</v>
      </c>
      <c r="AH9238" s="182" t="s">
        <v>2993</v>
      </c>
      <c r="AI9238" s="182" t="s">
        <v>17322</v>
      </c>
    </row>
    <row r="9239" spans="25:35" x14ac:dyDescent="0.4">
      <c r="Y9239" s="182" t="s">
        <v>14784</v>
      </c>
      <c r="Z9239" s="182">
        <v>1970</v>
      </c>
      <c r="AA9239" s="182">
        <v>712.41</v>
      </c>
      <c r="AB9239" s="182">
        <v>26</v>
      </c>
      <c r="AC9239" s="182">
        <v>2</v>
      </c>
      <c r="AD9239" s="182">
        <v>712.41</v>
      </c>
      <c r="AF9239" s="182" t="s">
        <v>14674</v>
      </c>
      <c r="AG9239" s="182" t="s">
        <v>17312</v>
      </c>
      <c r="AH9239" s="182" t="s">
        <v>2993</v>
      </c>
      <c r="AI9239" s="182" t="s">
        <v>17322</v>
      </c>
    </row>
    <row r="9240" spans="25:35" x14ac:dyDescent="0.4">
      <c r="Y9240" s="182" t="s">
        <v>2572</v>
      </c>
      <c r="Z9240" s="182">
        <v>1963</v>
      </c>
      <c r="AA9240" s="182">
        <v>636.79999999999995</v>
      </c>
      <c r="AB9240" s="182">
        <v>27</v>
      </c>
      <c r="AC9240" s="182">
        <v>2</v>
      </c>
      <c r="AD9240" s="182">
        <v>636.79999999999995</v>
      </c>
      <c r="AF9240" s="182" t="s">
        <v>14676</v>
      </c>
      <c r="AG9240" s="182" t="s">
        <v>17312</v>
      </c>
      <c r="AH9240" s="182" t="s">
        <v>2993</v>
      </c>
      <c r="AI9240" s="182" t="s">
        <v>17042</v>
      </c>
    </row>
    <row r="9241" spans="25:35" x14ac:dyDescent="0.4">
      <c r="Y9241" s="182" t="s">
        <v>14785</v>
      </c>
      <c r="Z9241" s="182">
        <v>1963</v>
      </c>
      <c r="AA9241" s="182">
        <v>642</v>
      </c>
      <c r="AB9241" s="182">
        <v>26</v>
      </c>
      <c r="AC9241" s="182">
        <v>2</v>
      </c>
      <c r="AD9241" s="182">
        <v>642</v>
      </c>
      <c r="AF9241" s="182" t="s">
        <v>14677</v>
      </c>
      <c r="AG9241" s="182" t="s">
        <v>17312</v>
      </c>
      <c r="AH9241" s="182" t="s">
        <v>2993</v>
      </c>
      <c r="AI9241" s="182" t="s">
        <v>17042</v>
      </c>
    </row>
    <row r="9242" spans="25:35" x14ac:dyDescent="0.4">
      <c r="Y9242" s="182" t="s">
        <v>14786</v>
      </c>
      <c r="Z9242" s="182">
        <v>1974</v>
      </c>
      <c r="AA9242" s="182">
        <v>733.9</v>
      </c>
      <c r="AB9242" s="182">
        <v>34</v>
      </c>
      <c r="AC9242" s="182">
        <v>2</v>
      </c>
      <c r="AD9242" s="182">
        <v>733.9</v>
      </c>
      <c r="AF9242" s="182" t="s">
        <v>14678</v>
      </c>
      <c r="AG9242" s="182" t="s">
        <v>17312</v>
      </c>
      <c r="AH9242" s="182" t="s">
        <v>2993</v>
      </c>
      <c r="AI9242" s="182" t="s">
        <v>17322</v>
      </c>
    </row>
    <row r="9243" spans="25:35" x14ac:dyDescent="0.4">
      <c r="Y9243" s="182" t="s">
        <v>14788</v>
      </c>
      <c r="Z9243" s="182">
        <v>1992</v>
      </c>
      <c r="AA9243" s="182">
        <v>3322.7</v>
      </c>
      <c r="AB9243" s="182">
        <v>157</v>
      </c>
      <c r="AC9243" s="182">
        <v>5</v>
      </c>
      <c r="AD9243" s="182">
        <v>3322.7</v>
      </c>
      <c r="AF9243" s="182" t="s">
        <v>14679</v>
      </c>
      <c r="AG9243" s="182" t="s">
        <v>17312</v>
      </c>
      <c r="AH9243" s="182" t="s">
        <v>2993</v>
      </c>
      <c r="AI9243" s="182" t="s">
        <v>17040</v>
      </c>
    </row>
    <row r="9244" spans="25:35" x14ac:dyDescent="0.4">
      <c r="Y9244" s="182" t="s">
        <v>14790</v>
      </c>
      <c r="Z9244" s="182">
        <v>1989</v>
      </c>
      <c r="AA9244" s="182">
        <v>1871.3</v>
      </c>
      <c r="AB9244" s="182">
        <v>88</v>
      </c>
      <c r="AC9244" s="182">
        <v>4</v>
      </c>
      <c r="AD9244" s="182">
        <v>779.1</v>
      </c>
      <c r="AF9244" s="182" t="s">
        <v>14681</v>
      </c>
      <c r="AG9244" s="182" t="s">
        <v>17327</v>
      </c>
      <c r="AH9244" s="182" t="s">
        <v>2993</v>
      </c>
      <c r="AI9244" s="182" t="s">
        <v>17042</v>
      </c>
    </row>
    <row r="9245" spans="25:35" x14ac:dyDescent="0.4">
      <c r="Y9245" s="182" t="s">
        <v>14791</v>
      </c>
      <c r="Z9245" s="182">
        <v>1984</v>
      </c>
      <c r="AA9245" s="182">
        <v>3815</v>
      </c>
      <c r="AB9245" s="182">
        <v>382</v>
      </c>
      <c r="AC9245" s="182">
        <v>5</v>
      </c>
      <c r="AD9245" s="182">
        <v>3111.09</v>
      </c>
      <c r="AF9245" s="182" t="s">
        <v>14682</v>
      </c>
      <c r="AG9245" s="182" t="s">
        <v>17344</v>
      </c>
      <c r="AH9245" s="182" t="s">
        <v>2993</v>
      </c>
      <c r="AI9245" s="182" t="s">
        <v>17042</v>
      </c>
    </row>
    <row r="9246" spans="25:35" x14ac:dyDescent="0.4">
      <c r="Y9246" s="182" t="s">
        <v>14792</v>
      </c>
      <c r="Z9246" s="182">
        <v>1986</v>
      </c>
      <c r="AA9246" s="182">
        <v>2898.3</v>
      </c>
      <c r="AB9246" s="182">
        <v>179</v>
      </c>
      <c r="AC9246" s="182">
        <v>5</v>
      </c>
      <c r="AD9246" s="182">
        <v>1311.7</v>
      </c>
      <c r="AF9246" s="182" t="s">
        <v>14683</v>
      </c>
      <c r="AG9246" s="182" t="s">
        <v>17312</v>
      </c>
      <c r="AH9246" s="182" t="s">
        <v>2993</v>
      </c>
      <c r="AI9246" s="182" t="s">
        <v>17042</v>
      </c>
    </row>
    <row r="9247" spans="25:35" x14ac:dyDescent="0.4">
      <c r="Y9247" s="182" t="s">
        <v>14793</v>
      </c>
      <c r="Z9247" s="182">
        <v>1989</v>
      </c>
      <c r="AA9247" s="182">
        <v>1604.1</v>
      </c>
      <c r="AB9247" s="182">
        <v>70</v>
      </c>
      <c r="AC9247" s="182">
        <v>3</v>
      </c>
      <c r="AD9247" s="182">
        <v>933.2</v>
      </c>
      <c r="AF9247" s="182" t="s">
        <v>14684</v>
      </c>
      <c r="AG9247" s="182" t="s">
        <v>17312</v>
      </c>
      <c r="AH9247" s="182" t="s">
        <v>2993</v>
      </c>
      <c r="AI9247" s="182" t="s">
        <v>17040</v>
      </c>
    </row>
    <row r="9248" spans="25:35" x14ac:dyDescent="0.4">
      <c r="Y9248" s="182" t="s">
        <v>2573</v>
      </c>
      <c r="Z9248" s="182">
        <v>1972</v>
      </c>
      <c r="AA9248" s="182">
        <v>4571.29</v>
      </c>
      <c r="AB9248" s="182">
        <v>227</v>
      </c>
      <c r="AC9248" s="182">
        <v>5</v>
      </c>
      <c r="AD9248" s="182">
        <v>4234.29</v>
      </c>
      <c r="AF9248" s="182" t="s">
        <v>14685</v>
      </c>
      <c r="AG9248" s="182" t="s">
        <v>17312</v>
      </c>
      <c r="AH9248" s="182" t="s">
        <v>2993</v>
      </c>
      <c r="AI9248" s="182" t="s">
        <v>17042</v>
      </c>
    </row>
    <row r="9249" spans="25:35" x14ac:dyDescent="0.4">
      <c r="Y9249" s="182" t="s">
        <v>14795</v>
      </c>
      <c r="Z9249" s="182">
        <v>1964</v>
      </c>
      <c r="AA9249" s="182">
        <v>952.4</v>
      </c>
      <c r="AB9249" s="182">
        <v>39</v>
      </c>
      <c r="AC9249" s="182">
        <v>3</v>
      </c>
      <c r="AD9249" s="182">
        <v>952.4</v>
      </c>
      <c r="AF9249" s="182" t="s">
        <v>2545</v>
      </c>
      <c r="AG9249" s="182" t="s">
        <v>17312</v>
      </c>
      <c r="AH9249" s="182" t="s">
        <v>2993</v>
      </c>
      <c r="AI9249" s="182" t="s">
        <v>17042</v>
      </c>
    </row>
    <row r="9250" spans="25:35" x14ac:dyDescent="0.4">
      <c r="Y9250" s="182" t="s">
        <v>2574</v>
      </c>
      <c r="Z9250" s="182">
        <v>1985</v>
      </c>
      <c r="AA9250" s="182">
        <v>8882.2000000000007</v>
      </c>
      <c r="AB9250" s="182">
        <v>421</v>
      </c>
      <c r="AC9250" s="182">
        <v>5</v>
      </c>
      <c r="AD9250" s="182">
        <v>5947.71</v>
      </c>
      <c r="AF9250" s="182" t="s">
        <v>14687</v>
      </c>
      <c r="AG9250" s="182" t="s">
        <v>17312</v>
      </c>
      <c r="AH9250" s="182" t="s">
        <v>2993</v>
      </c>
      <c r="AI9250" s="182" t="s">
        <v>17042</v>
      </c>
    </row>
    <row r="9251" spans="25:35" x14ac:dyDescent="0.4">
      <c r="Y9251" s="182" t="s">
        <v>14796</v>
      </c>
      <c r="Z9251" s="182">
        <v>2011</v>
      </c>
      <c r="AA9251" s="182">
        <v>3157.7</v>
      </c>
      <c r="AB9251" s="182">
        <v>62</v>
      </c>
      <c r="AC9251" s="182">
        <v>5</v>
      </c>
      <c r="AD9251" s="182">
        <v>3095</v>
      </c>
      <c r="AF9251" s="182" t="s">
        <v>14688</v>
      </c>
      <c r="AG9251" s="182" t="s">
        <v>17312</v>
      </c>
      <c r="AH9251" s="182" t="s">
        <v>2993</v>
      </c>
      <c r="AI9251" s="182" t="s">
        <v>17315</v>
      </c>
    </row>
    <row r="9252" spans="25:35" x14ac:dyDescent="0.4">
      <c r="Y9252" s="182" t="s">
        <v>2575</v>
      </c>
      <c r="Z9252" s="182">
        <v>1964</v>
      </c>
      <c r="AA9252" s="182">
        <v>961.6</v>
      </c>
      <c r="AB9252" s="182">
        <v>25</v>
      </c>
      <c r="AC9252" s="182">
        <v>3</v>
      </c>
      <c r="AD9252" s="182">
        <v>723.4</v>
      </c>
      <c r="AF9252" s="182" t="s">
        <v>2546</v>
      </c>
      <c r="AG9252" s="182" t="s">
        <v>17312</v>
      </c>
      <c r="AH9252" s="182" t="s">
        <v>2993</v>
      </c>
      <c r="AI9252" s="182" t="s">
        <v>17042</v>
      </c>
    </row>
    <row r="9253" spans="25:35" x14ac:dyDescent="0.4">
      <c r="Y9253" s="182" t="s">
        <v>14798</v>
      </c>
      <c r="Z9253" s="182">
        <v>1964</v>
      </c>
      <c r="AA9253" s="182">
        <v>1468.5</v>
      </c>
      <c r="AB9253" s="182">
        <v>41</v>
      </c>
      <c r="AC9253" s="182">
        <v>3</v>
      </c>
      <c r="AD9253" s="182">
        <v>949.9</v>
      </c>
      <c r="AF9253" s="182" t="s">
        <v>14690</v>
      </c>
      <c r="AG9253" s="182" t="s">
        <v>17319</v>
      </c>
      <c r="AH9253" s="182" t="s">
        <v>2993</v>
      </c>
      <c r="AI9253" s="182" t="s">
        <v>17042</v>
      </c>
    </row>
    <row r="9254" spans="25:35" x14ac:dyDescent="0.4">
      <c r="Y9254" s="182" t="s">
        <v>14799</v>
      </c>
      <c r="Z9254" s="182">
        <v>1990</v>
      </c>
      <c r="AA9254" s="182">
        <v>6241.7</v>
      </c>
      <c r="AB9254" s="182">
        <v>312</v>
      </c>
      <c r="AC9254" s="182">
        <v>5</v>
      </c>
      <c r="AD9254" s="182">
        <v>5602.1</v>
      </c>
      <c r="AF9254" s="182" t="s">
        <v>14691</v>
      </c>
      <c r="AG9254" s="182" t="s">
        <v>17319</v>
      </c>
      <c r="AH9254" s="182" t="s">
        <v>2993</v>
      </c>
      <c r="AI9254" s="182" t="s">
        <v>17042</v>
      </c>
    </row>
    <row r="9255" spans="25:35" x14ac:dyDescent="0.4">
      <c r="Y9255" s="182" t="s">
        <v>14802</v>
      </c>
      <c r="Z9255" s="182">
        <v>1988</v>
      </c>
      <c r="AA9255" s="182">
        <v>8211.7000000000007</v>
      </c>
      <c r="AB9255" s="182">
        <v>418</v>
      </c>
      <c r="AC9255" s="182">
        <v>5</v>
      </c>
      <c r="AD9255" s="182">
        <v>5661.1</v>
      </c>
      <c r="AF9255" s="182" t="s">
        <v>2547</v>
      </c>
      <c r="AG9255" s="182" t="s">
        <v>17312</v>
      </c>
      <c r="AH9255" s="182" t="s">
        <v>2993</v>
      </c>
      <c r="AI9255" s="182" t="s">
        <v>17320</v>
      </c>
    </row>
    <row r="9256" spans="25:35" x14ac:dyDescent="0.4">
      <c r="Y9256" s="182" t="s">
        <v>14801</v>
      </c>
      <c r="Z9256" s="182">
        <v>2000</v>
      </c>
      <c r="AA9256" s="182">
        <v>6305.6</v>
      </c>
      <c r="AB9256" s="182">
        <v>190</v>
      </c>
      <c r="AC9256" s="182">
        <v>9</v>
      </c>
      <c r="AD9256" s="182">
        <v>6305.6</v>
      </c>
      <c r="AF9256" s="182" t="s">
        <v>14692</v>
      </c>
      <c r="AG9256" s="182" t="s">
        <v>2993</v>
      </c>
      <c r="AH9256" s="182" t="s">
        <v>2993</v>
      </c>
      <c r="AI9256" s="182" t="s">
        <v>17315</v>
      </c>
    </row>
    <row r="9257" spans="25:35" x14ac:dyDescent="0.4">
      <c r="Y9257" s="182" t="s">
        <v>14803</v>
      </c>
      <c r="Z9257" s="182">
        <v>1990</v>
      </c>
      <c r="AA9257" s="182">
        <v>2401.3000000000002</v>
      </c>
      <c r="AB9257" s="182">
        <v>135</v>
      </c>
      <c r="AC9257" s="182">
        <v>5</v>
      </c>
      <c r="AD9257" s="182">
        <v>2401.3000000000002</v>
      </c>
      <c r="AF9257" s="182" t="s">
        <v>14693</v>
      </c>
      <c r="AG9257" s="182" t="s">
        <v>2993</v>
      </c>
      <c r="AH9257" s="182" t="s">
        <v>2993</v>
      </c>
      <c r="AI9257" s="182" t="s">
        <v>2993</v>
      </c>
    </row>
    <row r="9258" spans="25:35" x14ac:dyDescent="0.4">
      <c r="Y9258" s="182" t="s">
        <v>14804</v>
      </c>
      <c r="Z9258" s="182">
        <v>1989</v>
      </c>
      <c r="AA9258" s="182">
        <v>10086.92</v>
      </c>
      <c r="AB9258" s="182">
        <v>393</v>
      </c>
      <c r="AC9258" s="182">
        <v>5</v>
      </c>
      <c r="AD9258" s="182">
        <v>8329.2199999999993</v>
      </c>
      <c r="AF9258" s="182" t="s">
        <v>14694</v>
      </c>
      <c r="AG9258" s="182" t="s">
        <v>2993</v>
      </c>
      <c r="AH9258" s="182" t="s">
        <v>2993</v>
      </c>
      <c r="AI9258" s="182" t="s">
        <v>2993</v>
      </c>
    </row>
    <row r="9259" spans="25:35" x14ac:dyDescent="0.4">
      <c r="Y9259" s="182" t="s">
        <v>14805</v>
      </c>
      <c r="Z9259" s="182">
        <v>2000</v>
      </c>
      <c r="AA9259" s="182">
        <v>2659.2</v>
      </c>
      <c r="AB9259" s="182">
        <v>125</v>
      </c>
      <c r="AC9259" s="182">
        <v>5</v>
      </c>
      <c r="AD9259" s="182">
        <v>2659.2</v>
      </c>
      <c r="AF9259" s="182" t="s">
        <v>14695</v>
      </c>
      <c r="AG9259" s="182" t="s">
        <v>17312</v>
      </c>
      <c r="AH9259" s="182" t="s">
        <v>2993</v>
      </c>
      <c r="AI9259" s="182" t="s">
        <v>17042</v>
      </c>
    </row>
    <row r="9260" spans="25:35" x14ac:dyDescent="0.4">
      <c r="Y9260" s="182" t="s">
        <v>14807</v>
      </c>
      <c r="Z9260" s="182">
        <v>1973</v>
      </c>
      <c r="AA9260" s="182">
        <v>3303.58</v>
      </c>
      <c r="AB9260" s="182">
        <v>93</v>
      </c>
      <c r="AC9260" s="182">
        <v>5</v>
      </c>
      <c r="AD9260" s="182">
        <v>3299.11</v>
      </c>
      <c r="AF9260" s="182" t="s">
        <v>14697</v>
      </c>
      <c r="AG9260" s="182" t="s">
        <v>17312</v>
      </c>
      <c r="AH9260" s="182" t="s">
        <v>2993</v>
      </c>
      <c r="AI9260" s="182" t="s">
        <v>17332</v>
      </c>
    </row>
    <row r="9261" spans="25:35" x14ac:dyDescent="0.4">
      <c r="Y9261" s="182" t="s">
        <v>14808</v>
      </c>
      <c r="Z9261" s="182">
        <v>1978</v>
      </c>
      <c r="AA9261" s="182">
        <v>2681.2</v>
      </c>
      <c r="AB9261" s="182">
        <v>111</v>
      </c>
      <c r="AC9261" s="182">
        <v>5</v>
      </c>
      <c r="AD9261" s="182">
        <v>2681.2</v>
      </c>
      <c r="AF9261" s="182" t="s">
        <v>14698</v>
      </c>
      <c r="AG9261" s="182" t="s">
        <v>17312</v>
      </c>
      <c r="AH9261" s="182" t="s">
        <v>2993</v>
      </c>
      <c r="AI9261" s="182" t="s">
        <v>17042</v>
      </c>
    </row>
    <row r="9262" spans="25:35" x14ac:dyDescent="0.4">
      <c r="Y9262" s="182" t="s">
        <v>14809</v>
      </c>
      <c r="Z9262" s="182">
        <v>1970</v>
      </c>
      <c r="AA9262" s="182">
        <v>863.9</v>
      </c>
      <c r="AB9262" s="182">
        <v>47</v>
      </c>
      <c r="AC9262" s="182">
        <v>2</v>
      </c>
      <c r="AD9262" s="182">
        <v>863.9</v>
      </c>
      <c r="AF9262" s="182" t="s">
        <v>14700</v>
      </c>
      <c r="AG9262" s="182" t="s">
        <v>17312</v>
      </c>
      <c r="AH9262" s="182" t="s">
        <v>2993</v>
      </c>
      <c r="AI9262" s="182" t="s">
        <v>17322</v>
      </c>
    </row>
    <row r="9263" spans="25:35" x14ac:dyDescent="0.4">
      <c r="Y9263" s="182" t="s">
        <v>14810</v>
      </c>
      <c r="Z9263" s="182">
        <v>1988</v>
      </c>
      <c r="AA9263" s="182">
        <v>1951.76</v>
      </c>
      <c r="AB9263" s="182">
        <v>95</v>
      </c>
      <c r="AC9263" s="182">
        <v>3</v>
      </c>
      <c r="AD9263" s="182">
        <v>1836.9</v>
      </c>
      <c r="AF9263" s="182" t="s">
        <v>2548</v>
      </c>
      <c r="AG9263" s="182" t="s">
        <v>17312</v>
      </c>
      <c r="AH9263" s="182" t="s">
        <v>2993</v>
      </c>
      <c r="AI9263" s="182" t="s">
        <v>17322</v>
      </c>
    </row>
    <row r="9264" spans="25:35" x14ac:dyDescent="0.4">
      <c r="Y9264" s="182" t="s">
        <v>14812</v>
      </c>
      <c r="Z9264" s="182">
        <v>1963</v>
      </c>
      <c r="AA9264" s="182">
        <v>660</v>
      </c>
      <c r="AB9264" s="182">
        <v>30</v>
      </c>
      <c r="AC9264" s="182">
        <v>2</v>
      </c>
      <c r="AD9264" s="182">
        <v>612.16999999999996</v>
      </c>
      <c r="AF9264" s="182" t="s">
        <v>14702</v>
      </c>
      <c r="AG9264" s="182" t="s">
        <v>17312</v>
      </c>
      <c r="AH9264" s="182" t="s">
        <v>2993</v>
      </c>
      <c r="AI9264" s="182" t="s">
        <v>17322</v>
      </c>
    </row>
    <row r="9265" spans="25:35" x14ac:dyDescent="0.4">
      <c r="Y9265" s="182" t="s">
        <v>14813</v>
      </c>
      <c r="Z9265" s="182">
        <v>1968</v>
      </c>
      <c r="AA9265" s="182">
        <v>665.72</v>
      </c>
      <c r="AB9265" s="182">
        <v>23</v>
      </c>
      <c r="AC9265" s="182">
        <v>2</v>
      </c>
      <c r="AD9265" s="182">
        <v>665.72</v>
      </c>
      <c r="AF9265" s="182" t="s">
        <v>14704</v>
      </c>
      <c r="AG9265" s="182" t="s">
        <v>17312</v>
      </c>
      <c r="AH9265" s="182" t="s">
        <v>2993</v>
      </c>
      <c r="AI9265" s="182" t="s">
        <v>17322</v>
      </c>
    </row>
    <row r="9266" spans="25:35" x14ac:dyDescent="0.4">
      <c r="Y9266" s="182" t="s">
        <v>14814</v>
      </c>
      <c r="Z9266" s="182">
        <v>1968</v>
      </c>
      <c r="AA9266" s="182">
        <v>687.06</v>
      </c>
      <c r="AB9266" s="182">
        <v>29</v>
      </c>
      <c r="AC9266" s="182">
        <v>2</v>
      </c>
      <c r="AD9266" s="182">
        <v>620.70000000000005</v>
      </c>
      <c r="AF9266" s="182" t="s">
        <v>14705</v>
      </c>
      <c r="AG9266" s="182" t="s">
        <v>17312</v>
      </c>
      <c r="AH9266" s="182" t="s">
        <v>2993</v>
      </c>
      <c r="AI9266" s="182" t="s">
        <v>17322</v>
      </c>
    </row>
    <row r="9267" spans="25:35" x14ac:dyDescent="0.4">
      <c r="Y9267" s="182" t="s">
        <v>14817</v>
      </c>
      <c r="Z9267" s="182">
        <v>1972</v>
      </c>
      <c r="AA9267" s="182">
        <v>765.7</v>
      </c>
      <c r="AB9267" s="182">
        <v>27</v>
      </c>
      <c r="AC9267" s="182">
        <v>2</v>
      </c>
      <c r="AD9267" s="182">
        <v>706.4</v>
      </c>
      <c r="AF9267" s="182" t="s">
        <v>14708</v>
      </c>
      <c r="AG9267" s="182" t="s">
        <v>17312</v>
      </c>
      <c r="AH9267" s="182" t="s">
        <v>2993</v>
      </c>
      <c r="AI9267" s="182" t="s">
        <v>17322</v>
      </c>
    </row>
    <row r="9268" spans="25:35" x14ac:dyDescent="0.4">
      <c r="Y9268" s="182" t="s">
        <v>14818</v>
      </c>
      <c r="Z9268" s="182">
        <v>1973</v>
      </c>
      <c r="AA9268" s="182">
        <v>786.71</v>
      </c>
      <c r="AB9268" s="182">
        <v>36</v>
      </c>
      <c r="AC9268" s="182">
        <v>2</v>
      </c>
      <c r="AD9268" s="182">
        <v>727.35</v>
      </c>
      <c r="AF9268" s="182" t="s">
        <v>14709</v>
      </c>
      <c r="AG9268" s="182" t="s">
        <v>17312</v>
      </c>
      <c r="AH9268" s="182" t="s">
        <v>2993</v>
      </c>
      <c r="AI9268" s="182" t="s">
        <v>17322</v>
      </c>
    </row>
    <row r="9269" spans="25:35" x14ac:dyDescent="0.4">
      <c r="Y9269" s="182" t="s">
        <v>242</v>
      </c>
      <c r="Z9269" s="182">
        <v>1982</v>
      </c>
      <c r="AA9269" s="182">
        <v>790</v>
      </c>
      <c r="AB9269" s="182">
        <v>35</v>
      </c>
      <c r="AC9269" s="182">
        <v>2</v>
      </c>
      <c r="AD9269" s="182">
        <v>729.9</v>
      </c>
      <c r="AF9269" s="182" t="s">
        <v>14711</v>
      </c>
      <c r="AG9269" s="182" t="s">
        <v>17312</v>
      </c>
      <c r="AH9269" s="182" t="s">
        <v>2993</v>
      </c>
      <c r="AI9269" s="182" t="s">
        <v>17322</v>
      </c>
    </row>
    <row r="9270" spans="25:35" x14ac:dyDescent="0.4">
      <c r="Y9270" s="182" t="s">
        <v>14821</v>
      </c>
      <c r="Z9270" s="182">
        <v>1970</v>
      </c>
      <c r="AA9270" s="182">
        <v>741.8</v>
      </c>
      <c r="AB9270" s="182">
        <v>42</v>
      </c>
      <c r="AC9270" s="182">
        <v>2</v>
      </c>
      <c r="AD9270" s="182">
        <v>741.8</v>
      </c>
      <c r="AF9270" s="182" t="s">
        <v>14713</v>
      </c>
      <c r="AG9270" s="182" t="s">
        <v>17312</v>
      </c>
      <c r="AH9270" s="182" t="s">
        <v>2993</v>
      </c>
      <c r="AI9270" s="182" t="s">
        <v>17322</v>
      </c>
    </row>
    <row r="9271" spans="25:35" x14ac:dyDescent="0.4">
      <c r="Y9271" s="182" t="s">
        <v>14823</v>
      </c>
      <c r="Z9271" s="182">
        <v>1982</v>
      </c>
      <c r="AA9271" s="182">
        <v>853.9</v>
      </c>
      <c r="AB9271" s="182">
        <v>39</v>
      </c>
      <c r="AC9271" s="182">
        <v>2</v>
      </c>
      <c r="AD9271" s="182">
        <v>853.9</v>
      </c>
      <c r="AF9271" s="182" t="s">
        <v>14714</v>
      </c>
      <c r="AG9271" s="182" t="s">
        <v>17312</v>
      </c>
      <c r="AH9271" s="182" t="s">
        <v>2993</v>
      </c>
      <c r="AI9271" s="182" t="s">
        <v>17040</v>
      </c>
    </row>
    <row r="9272" spans="25:35" x14ac:dyDescent="0.4">
      <c r="Y9272" s="182" t="s">
        <v>14824</v>
      </c>
      <c r="Z9272" s="182">
        <v>1982</v>
      </c>
      <c r="AA9272" s="182">
        <v>868.5</v>
      </c>
      <c r="AB9272" s="182">
        <v>28</v>
      </c>
      <c r="AC9272" s="182">
        <v>2</v>
      </c>
      <c r="AD9272" s="182">
        <v>868.5</v>
      </c>
      <c r="AF9272" s="182" t="s">
        <v>2549</v>
      </c>
      <c r="AG9272" s="182" t="s">
        <v>17312</v>
      </c>
      <c r="AH9272" s="182" t="s">
        <v>2993</v>
      </c>
      <c r="AI9272" s="182" t="s">
        <v>17322</v>
      </c>
    </row>
    <row r="9273" spans="25:35" x14ac:dyDescent="0.4">
      <c r="Y9273" s="182" t="s">
        <v>2578</v>
      </c>
      <c r="Z9273" s="182">
        <v>1982</v>
      </c>
      <c r="AA9273" s="182">
        <v>6331.45</v>
      </c>
      <c r="AB9273" s="182">
        <v>198</v>
      </c>
      <c r="AC9273" s="182">
        <v>5</v>
      </c>
      <c r="AD9273" s="182">
        <v>5114.5</v>
      </c>
      <c r="AF9273" s="182" t="s">
        <v>14717</v>
      </c>
      <c r="AG9273" s="182" t="s">
        <v>17312</v>
      </c>
      <c r="AH9273" s="182" t="s">
        <v>2993</v>
      </c>
      <c r="AI9273" s="182" t="s">
        <v>17322</v>
      </c>
    </row>
    <row r="9274" spans="25:35" x14ac:dyDescent="0.4">
      <c r="Y9274" s="182" t="s">
        <v>14826</v>
      </c>
      <c r="Z9274" s="182">
        <v>1975</v>
      </c>
      <c r="AA9274" s="182">
        <v>4679.2</v>
      </c>
      <c r="AB9274" s="182">
        <v>175</v>
      </c>
      <c r="AC9274" s="182">
        <v>5</v>
      </c>
      <c r="AD9274" s="182">
        <v>4679.2</v>
      </c>
      <c r="AF9274" s="182" t="s">
        <v>14718</v>
      </c>
      <c r="AG9274" s="182" t="s">
        <v>17312</v>
      </c>
      <c r="AH9274" s="182" t="s">
        <v>2993</v>
      </c>
      <c r="AI9274" s="182" t="s">
        <v>17322</v>
      </c>
    </row>
    <row r="9275" spans="25:35" x14ac:dyDescent="0.4">
      <c r="Y9275" s="182" t="s">
        <v>14827</v>
      </c>
      <c r="Z9275" s="182">
        <v>2011</v>
      </c>
      <c r="AA9275" s="182">
        <v>5263.2</v>
      </c>
      <c r="AB9275" s="182">
        <v>45</v>
      </c>
      <c r="AC9275" s="182">
        <v>5</v>
      </c>
      <c r="AD9275" s="182">
        <v>4047.15</v>
      </c>
      <c r="AF9275" s="182" t="s">
        <v>14719</v>
      </c>
      <c r="AG9275" s="182" t="s">
        <v>17312</v>
      </c>
      <c r="AH9275" s="182" t="s">
        <v>2993</v>
      </c>
      <c r="AI9275" s="182" t="s">
        <v>17042</v>
      </c>
    </row>
    <row r="9276" spans="25:35" x14ac:dyDescent="0.4">
      <c r="Y9276" s="182" t="s">
        <v>14828</v>
      </c>
      <c r="Z9276" s="182">
        <v>2013</v>
      </c>
      <c r="AA9276" s="182">
        <v>2412.6999999999998</v>
      </c>
      <c r="AB9276" s="182">
        <v>18</v>
      </c>
      <c r="AC9276" s="182">
        <v>4</v>
      </c>
      <c r="AD9276" s="182">
        <v>1697.7</v>
      </c>
      <c r="AF9276" s="182" t="s">
        <v>14720</v>
      </c>
      <c r="AG9276" s="182" t="s">
        <v>17312</v>
      </c>
      <c r="AH9276" s="182" t="s">
        <v>2993</v>
      </c>
      <c r="AI9276" s="182" t="s">
        <v>17042</v>
      </c>
    </row>
    <row r="9277" spans="25:35" x14ac:dyDescent="0.4">
      <c r="Y9277" s="182" t="s">
        <v>14829</v>
      </c>
      <c r="Z9277" s="182">
        <v>1990</v>
      </c>
      <c r="AA9277" s="182">
        <v>4622.7</v>
      </c>
      <c r="AB9277" s="182">
        <v>224</v>
      </c>
      <c r="AC9277" s="182">
        <v>5</v>
      </c>
      <c r="AD9277" s="182">
        <v>3085.1</v>
      </c>
      <c r="AF9277" s="182" t="s">
        <v>227</v>
      </c>
      <c r="AG9277" s="182" t="s">
        <v>17312</v>
      </c>
      <c r="AH9277" s="182" t="s">
        <v>2993</v>
      </c>
      <c r="AI9277" s="182" t="s">
        <v>17042</v>
      </c>
    </row>
    <row r="9278" spans="25:35" x14ac:dyDescent="0.4">
      <c r="Y9278" s="182" t="s">
        <v>14830</v>
      </c>
      <c r="Z9278" s="182">
        <v>1972</v>
      </c>
      <c r="AA9278" s="182">
        <v>6176.4</v>
      </c>
      <c r="AB9278" s="182">
        <v>167</v>
      </c>
      <c r="AC9278" s="182">
        <v>5</v>
      </c>
      <c r="AD9278" s="182">
        <v>3332.67</v>
      </c>
      <c r="AF9278" s="182" t="s">
        <v>243</v>
      </c>
      <c r="AG9278" s="182" t="s">
        <v>17312</v>
      </c>
      <c r="AH9278" s="182" t="s">
        <v>2993</v>
      </c>
      <c r="AI9278" s="182" t="s">
        <v>17042</v>
      </c>
    </row>
    <row r="9279" spans="25:35" x14ac:dyDescent="0.4">
      <c r="Y9279" s="182" t="s">
        <v>14832</v>
      </c>
      <c r="Z9279" s="182">
        <v>1972</v>
      </c>
      <c r="AA9279" s="182">
        <v>1911.1</v>
      </c>
      <c r="AB9279" s="182">
        <v>74</v>
      </c>
      <c r="AC9279" s="182">
        <v>5</v>
      </c>
      <c r="AD9279" s="182">
        <v>1773.6</v>
      </c>
      <c r="AF9279" s="182" t="s">
        <v>240</v>
      </c>
      <c r="AG9279" s="182" t="s">
        <v>17312</v>
      </c>
      <c r="AH9279" s="182" t="s">
        <v>2993</v>
      </c>
      <c r="AI9279" s="182" t="s">
        <v>17042</v>
      </c>
    </row>
    <row r="9280" spans="25:35" x14ac:dyDescent="0.4">
      <c r="Y9280" s="182" t="s">
        <v>14833</v>
      </c>
      <c r="Z9280" s="182">
        <v>1976</v>
      </c>
      <c r="AA9280" s="182">
        <v>5101.2</v>
      </c>
      <c r="AB9280" s="182">
        <v>205</v>
      </c>
      <c r="AC9280" s="182">
        <v>5</v>
      </c>
      <c r="AD9280" s="182">
        <v>5101.2</v>
      </c>
      <c r="AF9280" s="182" t="s">
        <v>2550</v>
      </c>
      <c r="AG9280" s="182" t="s">
        <v>17312</v>
      </c>
      <c r="AH9280" s="182" t="s">
        <v>2993</v>
      </c>
      <c r="AI9280" s="182" t="s">
        <v>17042</v>
      </c>
    </row>
    <row r="9281" spans="25:35" x14ac:dyDescent="0.4">
      <c r="Y9281" s="182" t="s">
        <v>14835</v>
      </c>
      <c r="Z9281" s="182">
        <v>1979</v>
      </c>
      <c r="AA9281" s="182">
        <v>5740.48</v>
      </c>
      <c r="AB9281" s="182">
        <v>238</v>
      </c>
      <c r="AC9281" s="182">
        <v>5</v>
      </c>
      <c r="AD9281" s="182">
        <v>5740.48</v>
      </c>
      <c r="AF9281" s="182" t="s">
        <v>14721</v>
      </c>
      <c r="AG9281" s="182" t="s">
        <v>17312</v>
      </c>
      <c r="AH9281" s="182" t="s">
        <v>17035</v>
      </c>
      <c r="AI9281" s="182" t="s">
        <v>17042</v>
      </c>
    </row>
    <row r="9282" spans="25:35" x14ac:dyDescent="0.4">
      <c r="Y9282" s="182" t="s">
        <v>14836</v>
      </c>
      <c r="Z9282" s="182">
        <v>1987</v>
      </c>
      <c r="AA9282" s="182">
        <v>6216.8</v>
      </c>
      <c r="AB9282" s="182">
        <v>300</v>
      </c>
      <c r="AC9282" s="182">
        <v>5</v>
      </c>
      <c r="AD9282" s="182">
        <v>6216.8</v>
      </c>
      <c r="AF9282" s="182" t="s">
        <v>14722</v>
      </c>
      <c r="AG9282" s="182" t="s">
        <v>17312</v>
      </c>
      <c r="AH9282" s="182" t="s">
        <v>2993</v>
      </c>
      <c r="AI9282" s="182" t="s">
        <v>17040</v>
      </c>
    </row>
    <row r="9283" spans="25:35" x14ac:dyDescent="0.4">
      <c r="Y9283" s="182" t="s">
        <v>2579</v>
      </c>
      <c r="Z9283" s="182">
        <v>1982</v>
      </c>
      <c r="AA9283" s="182">
        <v>2741.3</v>
      </c>
      <c r="AB9283" s="182">
        <v>139</v>
      </c>
      <c r="AC9283" s="182">
        <v>5</v>
      </c>
      <c r="AD9283" s="182">
        <v>2741.3</v>
      </c>
      <c r="AF9283" s="182" t="s">
        <v>14723</v>
      </c>
      <c r="AG9283" s="182" t="s">
        <v>17312</v>
      </c>
      <c r="AH9283" s="182" t="s">
        <v>2993</v>
      </c>
      <c r="AI9283" s="182" t="s">
        <v>17322</v>
      </c>
    </row>
    <row r="9284" spans="25:35" x14ac:dyDescent="0.4">
      <c r="Y9284" s="182" t="s">
        <v>14838</v>
      </c>
      <c r="Z9284" s="182">
        <v>2002</v>
      </c>
      <c r="AA9284" s="182">
        <v>5255.1</v>
      </c>
      <c r="AB9284" s="182">
        <v>144</v>
      </c>
      <c r="AC9284" s="182">
        <v>5</v>
      </c>
      <c r="AD9284" s="182">
        <v>5255.1</v>
      </c>
      <c r="AF9284" s="182" t="s">
        <v>14724</v>
      </c>
      <c r="AG9284" s="182" t="s">
        <v>17312</v>
      </c>
      <c r="AH9284" s="182" t="s">
        <v>17711</v>
      </c>
      <c r="AI9284" s="182" t="s">
        <v>17042</v>
      </c>
    </row>
    <row r="9285" spans="25:35" x14ac:dyDescent="0.4">
      <c r="Y9285" s="182" t="s">
        <v>14840</v>
      </c>
      <c r="Z9285" s="182">
        <v>1978</v>
      </c>
      <c r="AA9285" s="182">
        <v>2849.8</v>
      </c>
      <c r="AB9285" s="182">
        <v>145</v>
      </c>
      <c r="AC9285" s="182">
        <v>5</v>
      </c>
      <c r="AD9285" s="182">
        <v>2849.8</v>
      </c>
      <c r="AF9285" s="182" t="s">
        <v>14726</v>
      </c>
      <c r="AG9285" s="182" t="s">
        <v>17312</v>
      </c>
      <c r="AH9285" s="182" t="s">
        <v>2993</v>
      </c>
      <c r="AI9285" s="182" t="s">
        <v>17322</v>
      </c>
    </row>
    <row r="9286" spans="25:35" x14ac:dyDescent="0.4">
      <c r="Y9286" s="182" t="s">
        <v>14841</v>
      </c>
      <c r="Z9286" s="182">
        <v>1976</v>
      </c>
      <c r="AA9286" s="182">
        <v>4572.5600000000004</v>
      </c>
      <c r="AB9286" s="182">
        <v>174</v>
      </c>
      <c r="AC9286" s="182">
        <v>5</v>
      </c>
      <c r="AD9286" s="182">
        <v>4572.5599999999995</v>
      </c>
      <c r="AF9286" s="182" t="s">
        <v>2564</v>
      </c>
      <c r="AG9286" s="182" t="s">
        <v>17312</v>
      </c>
      <c r="AH9286" s="182" t="s">
        <v>2993</v>
      </c>
      <c r="AI9286" s="182" t="s">
        <v>17322</v>
      </c>
    </row>
    <row r="9287" spans="25:35" x14ac:dyDescent="0.4">
      <c r="Y9287" s="182" t="s">
        <v>14842</v>
      </c>
      <c r="Z9287" s="182">
        <v>2005</v>
      </c>
      <c r="AA9287" s="182">
        <v>7050.6</v>
      </c>
      <c r="AB9287" s="182">
        <v>102</v>
      </c>
      <c r="AC9287" s="182">
        <v>5</v>
      </c>
      <c r="AD9287" s="182">
        <v>6196.2</v>
      </c>
      <c r="AF9287" s="182" t="s">
        <v>2565</v>
      </c>
      <c r="AG9287" s="182" t="s">
        <v>17312</v>
      </c>
      <c r="AH9287" s="182" t="s">
        <v>2993</v>
      </c>
      <c r="AI9287" s="182" t="s">
        <v>17322</v>
      </c>
    </row>
    <row r="9288" spans="25:35" x14ac:dyDescent="0.4">
      <c r="Y9288" s="182" t="s">
        <v>14843</v>
      </c>
      <c r="Z9288" s="182">
        <v>1984</v>
      </c>
      <c r="AA9288" s="182">
        <v>4845.8</v>
      </c>
      <c r="AB9288" s="182">
        <v>190</v>
      </c>
      <c r="AC9288" s="182">
        <v>5</v>
      </c>
      <c r="AD9288" s="182">
        <v>3981.8</v>
      </c>
      <c r="AF9288" s="182" t="s">
        <v>14728</v>
      </c>
      <c r="AG9288" s="182" t="s">
        <v>17312</v>
      </c>
      <c r="AH9288" s="182" t="s">
        <v>2993</v>
      </c>
      <c r="AI9288" s="182" t="s">
        <v>17322</v>
      </c>
    </row>
    <row r="9289" spans="25:35" x14ac:dyDescent="0.4">
      <c r="Y9289" s="182" t="s">
        <v>14844</v>
      </c>
      <c r="Z9289" s="182">
        <v>1978</v>
      </c>
      <c r="AA9289" s="182">
        <v>6815.24</v>
      </c>
      <c r="AB9289" s="182">
        <v>292</v>
      </c>
      <c r="AC9289" s="182">
        <v>5</v>
      </c>
      <c r="AD9289" s="182">
        <v>6815.24</v>
      </c>
      <c r="AF9289" s="182" t="s">
        <v>233</v>
      </c>
      <c r="AG9289" s="182" t="s">
        <v>17312</v>
      </c>
      <c r="AH9289" s="182" t="s">
        <v>2993</v>
      </c>
      <c r="AI9289" s="182" t="s">
        <v>17042</v>
      </c>
    </row>
    <row r="9290" spans="25:35" x14ac:dyDescent="0.4">
      <c r="Y9290" s="182" t="s">
        <v>241</v>
      </c>
      <c r="Z9290" s="182">
        <v>1976</v>
      </c>
      <c r="AA9290" s="182">
        <v>4510.3</v>
      </c>
      <c r="AB9290" s="182">
        <v>207</v>
      </c>
      <c r="AC9290" s="182">
        <v>5</v>
      </c>
      <c r="AD9290" s="182">
        <v>4510.3</v>
      </c>
      <c r="AF9290" s="182" t="s">
        <v>14730</v>
      </c>
      <c r="AG9290" s="182" t="s">
        <v>17312</v>
      </c>
      <c r="AH9290" s="182" t="s">
        <v>2993</v>
      </c>
      <c r="AI9290" s="182" t="s">
        <v>17042</v>
      </c>
    </row>
    <row r="9291" spans="25:35" x14ac:dyDescent="0.4">
      <c r="Y9291" s="182" t="s">
        <v>14845</v>
      </c>
      <c r="Z9291" s="182">
        <v>1976</v>
      </c>
      <c r="AA9291" s="182">
        <v>2718</v>
      </c>
      <c r="AB9291" s="182">
        <v>131</v>
      </c>
      <c r="AC9291" s="182">
        <v>5</v>
      </c>
      <c r="AD9291" s="182">
        <v>2717.8</v>
      </c>
      <c r="AF9291" s="182" t="s">
        <v>14732</v>
      </c>
      <c r="AG9291" s="182" t="s">
        <v>17312</v>
      </c>
      <c r="AH9291" s="182" t="s">
        <v>2993</v>
      </c>
      <c r="AI9291" s="182" t="s">
        <v>17042</v>
      </c>
    </row>
    <row r="9292" spans="25:35" x14ac:dyDescent="0.4">
      <c r="Y9292" s="182" t="s">
        <v>14846</v>
      </c>
      <c r="Z9292" s="182">
        <v>2002</v>
      </c>
      <c r="AA9292" s="182">
        <v>2488.6999999999998</v>
      </c>
      <c r="AB9292" s="182">
        <v>36</v>
      </c>
      <c r="AC9292" s="182">
        <v>4</v>
      </c>
      <c r="AD9292" s="182">
        <v>2409.5</v>
      </c>
      <c r="AF9292" s="182" t="s">
        <v>14733</v>
      </c>
      <c r="AG9292" s="182" t="s">
        <v>17312</v>
      </c>
      <c r="AH9292" s="182" t="s">
        <v>2993</v>
      </c>
      <c r="AI9292" s="182" t="s">
        <v>17042</v>
      </c>
    </row>
    <row r="9293" spans="25:35" x14ac:dyDescent="0.4">
      <c r="Y9293" s="182" t="s">
        <v>14847</v>
      </c>
      <c r="Z9293" s="182">
        <v>2005</v>
      </c>
      <c r="AA9293" s="182">
        <v>2114.4</v>
      </c>
      <c r="AB9293" s="182">
        <v>66</v>
      </c>
      <c r="AC9293" s="182">
        <v>5</v>
      </c>
      <c r="AD9293" s="182">
        <v>2114.4</v>
      </c>
      <c r="AF9293" s="182" t="s">
        <v>14735</v>
      </c>
      <c r="AG9293" s="182" t="s">
        <v>17312</v>
      </c>
      <c r="AH9293" s="182" t="s">
        <v>2993</v>
      </c>
      <c r="AI9293" s="182" t="s">
        <v>17042</v>
      </c>
    </row>
    <row r="9294" spans="25:35" x14ac:dyDescent="0.4">
      <c r="Y9294" s="182" t="s">
        <v>14849</v>
      </c>
      <c r="Z9294" s="182">
        <v>1917</v>
      </c>
      <c r="AA9294" s="182">
        <v>876.5</v>
      </c>
      <c r="AB9294" s="182">
        <v>10</v>
      </c>
      <c r="AC9294" s="182">
        <v>2</v>
      </c>
      <c r="AD9294" s="182">
        <v>717.59</v>
      </c>
      <c r="AF9294" s="182" t="s">
        <v>14736</v>
      </c>
      <c r="AG9294" s="182" t="s">
        <v>17312</v>
      </c>
      <c r="AH9294" s="182" t="s">
        <v>2993</v>
      </c>
      <c r="AI9294" s="182" t="s">
        <v>17322</v>
      </c>
    </row>
    <row r="9295" spans="25:35" x14ac:dyDescent="0.4">
      <c r="Y9295" s="182" t="s">
        <v>14850</v>
      </c>
      <c r="Z9295" s="182">
        <v>1977</v>
      </c>
      <c r="AA9295" s="182">
        <v>6460</v>
      </c>
      <c r="AB9295" s="182">
        <v>210</v>
      </c>
      <c r="AC9295" s="182">
        <v>5</v>
      </c>
      <c r="AD9295" s="182">
        <v>5885.7</v>
      </c>
      <c r="AF9295" s="182" t="s">
        <v>14737</v>
      </c>
      <c r="AG9295" s="182" t="s">
        <v>17312</v>
      </c>
      <c r="AH9295" s="182" t="s">
        <v>2993</v>
      </c>
      <c r="AI9295" s="182" t="s">
        <v>17322</v>
      </c>
    </row>
    <row r="9296" spans="25:35" x14ac:dyDescent="0.4">
      <c r="Y9296" s="182" t="s">
        <v>14852</v>
      </c>
      <c r="Z9296" s="182">
        <v>1917</v>
      </c>
      <c r="AA9296" s="182">
        <v>280.2</v>
      </c>
      <c r="AB9296" s="182">
        <v>13</v>
      </c>
      <c r="AC9296" s="182">
        <v>2</v>
      </c>
      <c r="AD9296" s="182">
        <v>213.1</v>
      </c>
      <c r="AF9296" s="182" t="s">
        <v>14740</v>
      </c>
      <c r="AG9296" s="182" t="s">
        <v>17312</v>
      </c>
      <c r="AH9296" s="182" t="s">
        <v>2993</v>
      </c>
      <c r="AI9296" s="182" t="s">
        <v>17322</v>
      </c>
    </row>
    <row r="9297" spans="25:35" x14ac:dyDescent="0.4">
      <c r="Y9297" s="182" t="s">
        <v>14853</v>
      </c>
      <c r="Z9297" s="182">
        <v>1991</v>
      </c>
      <c r="AA9297" s="182">
        <v>964.1</v>
      </c>
      <c r="AB9297" s="182">
        <v>52</v>
      </c>
      <c r="AC9297" s="182">
        <v>2</v>
      </c>
      <c r="AD9297" s="182">
        <v>545.5</v>
      </c>
      <c r="AF9297" s="182" t="s">
        <v>14742</v>
      </c>
      <c r="AG9297" s="182" t="s">
        <v>17312</v>
      </c>
      <c r="AH9297" s="182" t="s">
        <v>2993</v>
      </c>
      <c r="AI9297" s="182" t="s">
        <v>17042</v>
      </c>
    </row>
    <row r="9298" spans="25:35" x14ac:dyDescent="0.4">
      <c r="Y9298" s="182" t="s">
        <v>2580</v>
      </c>
      <c r="Z9298" s="182">
        <v>1979</v>
      </c>
      <c r="AA9298" s="182">
        <v>2753.45</v>
      </c>
      <c r="AB9298" s="182">
        <v>117</v>
      </c>
      <c r="AC9298" s="182">
        <v>5</v>
      </c>
      <c r="AD9298" s="182">
        <v>2753.45</v>
      </c>
      <c r="AF9298" s="182" t="s">
        <v>14743</v>
      </c>
      <c r="AG9298" s="182" t="s">
        <v>17312</v>
      </c>
      <c r="AH9298" s="182" t="s">
        <v>2993</v>
      </c>
      <c r="AI9298" s="182" t="s">
        <v>17322</v>
      </c>
    </row>
    <row r="9299" spans="25:35" x14ac:dyDescent="0.4">
      <c r="Y9299" s="182" t="s">
        <v>2581</v>
      </c>
      <c r="Z9299" s="182">
        <v>1973</v>
      </c>
      <c r="AA9299" s="182">
        <v>780</v>
      </c>
      <c r="AB9299" s="182">
        <v>41</v>
      </c>
      <c r="AC9299" s="182">
        <v>2</v>
      </c>
      <c r="AD9299" s="182">
        <v>709.81</v>
      </c>
      <c r="AF9299" s="182" t="s">
        <v>14745</v>
      </c>
      <c r="AG9299" s="182" t="s">
        <v>17312</v>
      </c>
      <c r="AH9299" s="182" t="s">
        <v>2993</v>
      </c>
      <c r="AI9299" s="182" t="s">
        <v>17322</v>
      </c>
    </row>
    <row r="9300" spans="25:35" x14ac:dyDescent="0.4">
      <c r="Y9300" s="182" t="s">
        <v>14857</v>
      </c>
      <c r="Z9300" s="182">
        <v>1973</v>
      </c>
      <c r="AA9300" s="182">
        <v>780</v>
      </c>
      <c r="AB9300" s="182">
        <v>41</v>
      </c>
      <c r="AC9300" s="182">
        <v>2</v>
      </c>
      <c r="AD9300" s="182">
        <v>726.6</v>
      </c>
      <c r="AF9300" s="182" t="s">
        <v>2566</v>
      </c>
      <c r="AG9300" s="182" t="s">
        <v>17312</v>
      </c>
      <c r="AH9300" s="182" t="s">
        <v>2993</v>
      </c>
      <c r="AI9300" s="182" t="s">
        <v>17322</v>
      </c>
    </row>
    <row r="9301" spans="25:35" x14ac:dyDescent="0.4">
      <c r="Y9301" s="182" t="s">
        <v>245</v>
      </c>
      <c r="Z9301" s="182">
        <v>1984</v>
      </c>
      <c r="AA9301" s="182">
        <v>1080</v>
      </c>
      <c r="AB9301" s="182">
        <v>61</v>
      </c>
      <c r="AC9301" s="182">
        <v>2</v>
      </c>
      <c r="AD9301" s="182">
        <v>965.3</v>
      </c>
      <c r="AF9301" s="182" t="s">
        <v>14746</v>
      </c>
      <c r="AG9301" s="182" t="s">
        <v>17312</v>
      </c>
      <c r="AH9301" s="182" t="s">
        <v>2993</v>
      </c>
      <c r="AI9301" s="182" t="s">
        <v>17322</v>
      </c>
    </row>
    <row r="9302" spans="25:35" x14ac:dyDescent="0.4">
      <c r="Y9302" s="182" t="s">
        <v>2582</v>
      </c>
      <c r="Z9302" s="182">
        <v>1983</v>
      </c>
      <c r="AA9302" s="182">
        <v>5714.6</v>
      </c>
      <c r="AB9302" s="182">
        <v>232</v>
      </c>
      <c r="AC9302" s="182">
        <v>5</v>
      </c>
      <c r="AD9302" s="182">
        <v>5564.2</v>
      </c>
      <c r="AF9302" s="182" t="s">
        <v>14747</v>
      </c>
      <c r="AG9302" s="182" t="s">
        <v>17312</v>
      </c>
      <c r="AH9302" s="182" t="s">
        <v>2993</v>
      </c>
      <c r="AI9302" s="182" t="s">
        <v>17322</v>
      </c>
    </row>
    <row r="9303" spans="25:35" x14ac:dyDescent="0.4">
      <c r="Y9303" s="182" t="s">
        <v>14859</v>
      </c>
      <c r="Z9303" s="182">
        <v>1966</v>
      </c>
      <c r="AA9303" s="182">
        <v>690.2</v>
      </c>
      <c r="AB9303" s="182">
        <v>42</v>
      </c>
      <c r="AC9303" s="182">
        <v>2</v>
      </c>
      <c r="AD9303" s="182">
        <v>428.4</v>
      </c>
      <c r="AF9303" s="182" t="s">
        <v>14749</v>
      </c>
      <c r="AG9303" s="182" t="s">
        <v>17312</v>
      </c>
      <c r="AH9303" s="182" t="s">
        <v>2993</v>
      </c>
      <c r="AI9303" s="182" t="s">
        <v>17322</v>
      </c>
    </row>
    <row r="9304" spans="25:35" x14ac:dyDescent="0.4">
      <c r="Y9304" s="182" t="s">
        <v>14860</v>
      </c>
      <c r="Z9304" s="182">
        <v>1989</v>
      </c>
      <c r="AA9304" s="182">
        <v>836.9</v>
      </c>
      <c r="AB9304" s="182">
        <v>47</v>
      </c>
      <c r="AC9304" s="182">
        <v>2</v>
      </c>
      <c r="AD9304" s="182">
        <v>494.2</v>
      </c>
      <c r="AF9304" s="182" t="s">
        <v>2567</v>
      </c>
      <c r="AG9304" s="182" t="s">
        <v>17312</v>
      </c>
      <c r="AH9304" s="182" t="s">
        <v>2993</v>
      </c>
      <c r="AI9304" s="182" t="s">
        <v>17322</v>
      </c>
    </row>
    <row r="9305" spans="25:35" x14ac:dyDescent="0.4">
      <c r="Y9305" s="182" t="s">
        <v>14861</v>
      </c>
      <c r="Z9305" s="182">
        <v>1958</v>
      </c>
      <c r="AA9305" s="182">
        <v>382.1</v>
      </c>
      <c r="AB9305" s="182">
        <v>21</v>
      </c>
      <c r="AC9305" s="182">
        <v>2</v>
      </c>
      <c r="AD9305" s="182">
        <v>268.61</v>
      </c>
      <c r="AF9305" s="182" t="s">
        <v>2568</v>
      </c>
      <c r="AG9305" s="182" t="s">
        <v>17312</v>
      </c>
      <c r="AH9305" s="182" t="s">
        <v>2993</v>
      </c>
      <c r="AI9305" s="182" t="s">
        <v>17042</v>
      </c>
    </row>
    <row r="9306" spans="25:35" x14ac:dyDescent="0.4">
      <c r="Y9306" s="182" t="s">
        <v>14862</v>
      </c>
      <c r="Z9306" s="182">
        <v>1970</v>
      </c>
      <c r="AA9306" s="182">
        <v>3891.1</v>
      </c>
      <c r="AB9306" s="182">
        <v>253</v>
      </c>
      <c r="AC9306" s="182">
        <v>5</v>
      </c>
      <c r="AD9306" s="182">
        <v>2891.4</v>
      </c>
      <c r="AF9306" s="182" t="s">
        <v>14751</v>
      </c>
      <c r="AG9306" s="182" t="s">
        <v>17312</v>
      </c>
      <c r="AH9306" s="182" t="s">
        <v>2993</v>
      </c>
      <c r="AI9306" s="182" t="s">
        <v>17042</v>
      </c>
    </row>
    <row r="9307" spans="25:35" x14ac:dyDescent="0.4">
      <c r="Y9307" s="182" t="s">
        <v>2583</v>
      </c>
      <c r="Z9307" s="182">
        <v>1977</v>
      </c>
      <c r="AA9307" s="182">
        <v>5443.7</v>
      </c>
      <c r="AB9307" s="182">
        <v>238</v>
      </c>
      <c r="AC9307" s="182">
        <v>5</v>
      </c>
      <c r="AD9307" s="182">
        <v>3282.3</v>
      </c>
      <c r="AF9307" s="182" t="s">
        <v>14753</v>
      </c>
      <c r="AG9307" s="182" t="s">
        <v>17312</v>
      </c>
      <c r="AH9307" s="182" t="s">
        <v>2993</v>
      </c>
      <c r="AI9307" s="182" t="s">
        <v>17042</v>
      </c>
    </row>
    <row r="9308" spans="25:35" x14ac:dyDescent="0.4">
      <c r="Y9308" s="182" t="s">
        <v>17290</v>
      </c>
      <c r="Z9308" s="182">
        <v>1987</v>
      </c>
      <c r="AA9308" s="182">
        <v>551.20000000000005</v>
      </c>
      <c r="AB9308" s="182">
        <v>31</v>
      </c>
      <c r="AC9308" s="182">
        <v>2</v>
      </c>
      <c r="AD9308" s="182">
        <v>551.20000000000005</v>
      </c>
      <c r="AF9308" s="182" t="s">
        <v>14754</v>
      </c>
      <c r="AG9308" s="182" t="s">
        <v>17312</v>
      </c>
      <c r="AH9308" s="182" t="s">
        <v>2993</v>
      </c>
      <c r="AI9308" s="182" t="s">
        <v>17042</v>
      </c>
    </row>
    <row r="9309" spans="25:35" x14ac:dyDescent="0.4">
      <c r="Y9309" s="182" t="s">
        <v>14865</v>
      </c>
      <c r="Z9309" s="182">
        <v>1995</v>
      </c>
      <c r="AA9309" s="182">
        <v>4261.3</v>
      </c>
      <c r="AB9309" s="182">
        <v>174</v>
      </c>
      <c r="AC9309" s="182">
        <v>5</v>
      </c>
      <c r="AD9309" s="182">
        <v>2447.5</v>
      </c>
      <c r="AF9309" s="182" t="s">
        <v>14755</v>
      </c>
      <c r="AG9309" s="182" t="s">
        <v>17312</v>
      </c>
      <c r="AH9309" s="182" t="s">
        <v>2993</v>
      </c>
      <c r="AI9309" s="182" t="s">
        <v>17042</v>
      </c>
    </row>
    <row r="9310" spans="25:35" x14ac:dyDescent="0.4">
      <c r="Y9310" s="182" t="s">
        <v>14866</v>
      </c>
      <c r="Z9310" s="182">
        <v>1974</v>
      </c>
      <c r="AA9310" s="182">
        <v>4244</v>
      </c>
      <c r="AB9310" s="182">
        <v>191</v>
      </c>
      <c r="AC9310" s="182">
        <v>5</v>
      </c>
      <c r="AD9310" s="182">
        <v>3206.87</v>
      </c>
      <c r="AF9310" s="182" t="s">
        <v>14757</v>
      </c>
      <c r="AG9310" s="182" t="s">
        <v>17312</v>
      </c>
      <c r="AH9310" s="182" t="s">
        <v>2993</v>
      </c>
      <c r="AI9310" s="182" t="s">
        <v>17042</v>
      </c>
    </row>
    <row r="9311" spans="25:35" x14ac:dyDescent="0.4">
      <c r="Y9311" s="182" t="s">
        <v>14867</v>
      </c>
      <c r="Z9311" s="182">
        <v>1975</v>
      </c>
      <c r="AA9311" s="182">
        <v>5984.07</v>
      </c>
      <c r="AB9311" s="182">
        <v>177</v>
      </c>
      <c r="AC9311" s="182">
        <v>5</v>
      </c>
      <c r="AD9311" s="182">
        <v>4604.82</v>
      </c>
      <c r="AF9311" s="182" t="s">
        <v>14758</v>
      </c>
      <c r="AG9311" s="182" t="s">
        <v>17312</v>
      </c>
      <c r="AH9311" s="182" t="s">
        <v>2993</v>
      </c>
      <c r="AI9311" s="182" t="s">
        <v>17322</v>
      </c>
    </row>
    <row r="9312" spans="25:35" x14ac:dyDescent="0.4">
      <c r="Y9312" s="182" t="s">
        <v>14868</v>
      </c>
      <c r="Z9312" s="182">
        <v>1977</v>
      </c>
      <c r="AA9312" s="182">
        <v>4338.6000000000004</v>
      </c>
      <c r="AB9312" s="182">
        <v>177</v>
      </c>
      <c r="AC9312" s="182">
        <v>5</v>
      </c>
      <c r="AD9312" s="182">
        <v>3916.52</v>
      </c>
      <c r="AF9312" s="182" t="s">
        <v>2569</v>
      </c>
      <c r="AG9312" s="182" t="s">
        <v>17312</v>
      </c>
      <c r="AH9312" s="182" t="s">
        <v>2993</v>
      </c>
      <c r="AI9312" s="182" t="s">
        <v>17042</v>
      </c>
    </row>
    <row r="9313" spans="25:35" x14ac:dyDescent="0.4">
      <c r="Y9313" s="182" t="s">
        <v>14869</v>
      </c>
      <c r="Z9313" s="182">
        <v>1988</v>
      </c>
      <c r="AA9313" s="182">
        <v>6190</v>
      </c>
      <c r="AB9313" s="182">
        <v>234</v>
      </c>
      <c r="AC9313" s="182">
        <v>9</v>
      </c>
      <c r="AD9313" s="182">
        <v>4966.7</v>
      </c>
      <c r="AF9313" s="182" t="s">
        <v>14761</v>
      </c>
      <c r="AG9313" s="182" t="s">
        <v>17312</v>
      </c>
      <c r="AH9313" s="182" t="s">
        <v>2993</v>
      </c>
      <c r="AI9313" s="182" t="s">
        <v>17322</v>
      </c>
    </row>
    <row r="9314" spans="25:35" x14ac:dyDescent="0.4">
      <c r="Y9314" s="182" t="s">
        <v>14871</v>
      </c>
      <c r="Z9314" s="182">
        <v>1995</v>
      </c>
      <c r="AA9314" s="182">
        <v>784.6</v>
      </c>
      <c r="AB9314" s="182">
        <v>42</v>
      </c>
      <c r="AC9314" s="182">
        <v>4</v>
      </c>
      <c r="AD9314" s="182">
        <v>784.6</v>
      </c>
      <c r="AF9314" s="182" t="s">
        <v>14763</v>
      </c>
      <c r="AG9314" s="182" t="s">
        <v>17312</v>
      </c>
      <c r="AH9314" s="182" t="s">
        <v>2993</v>
      </c>
      <c r="AI9314" s="182" t="s">
        <v>17322</v>
      </c>
    </row>
    <row r="9315" spans="25:35" x14ac:dyDescent="0.4">
      <c r="Y9315" s="182" t="s">
        <v>14873</v>
      </c>
      <c r="Z9315" s="182">
        <v>1981</v>
      </c>
      <c r="AA9315" s="182">
        <v>4063.2</v>
      </c>
      <c r="AB9315" s="182">
        <v>136</v>
      </c>
      <c r="AC9315" s="182">
        <v>5</v>
      </c>
      <c r="AD9315" s="182">
        <v>4063.2</v>
      </c>
      <c r="AF9315" s="182" t="s">
        <v>14765</v>
      </c>
      <c r="AG9315" s="182" t="s">
        <v>17312</v>
      </c>
      <c r="AH9315" s="182" t="s">
        <v>2993</v>
      </c>
      <c r="AI9315" s="182" t="s">
        <v>17042</v>
      </c>
    </row>
    <row r="9316" spans="25:35" x14ac:dyDescent="0.4">
      <c r="Y9316" s="182" t="s">
        <v>14874</v>
      </c>
      <c r="Z9316" s="182">
        <v>1974</v>
      </c>
      <c r="AA9316" s="182">
        <v>6587.11</v>
      </c>
      <c r="AB9316" s="182">
        <v>295</v>
      </c>
      <c r="AC9316" s="182">
        <v>5</v>
      </c>
      <c r="AD9316" s="182">
        <v>6033.11</v>
      </c>
      <c r="AF9316" s="182" t="s">
        <v>14766</v>
      </c>
      <c r="AG9316" s="182" t="s">
        <v>17312</v>
      </c>
      <c r="AH9316" s="182" t="s">
        <v>2993</v>
      </c>
      <c r="AI9316" s="182" t="s">
        <v>17042</v>
      </c>
    </row>
    <row r="9317" spans="25:35" x14ac:dyDescent="0.4">
      <c r="Y9317" s="182" t="s">
        <v>14876</v>
      </c>
      <c r="Z9317" s="182">
        <v>1970</v>
      </c>
      <c r="AA9317" s="182">
        <v>5040</v>
      </c>
      <c r="AB9317" s="182">
        <v>225</v>
      </c>
      <c r="AC9317" s="182">
        <v>5</v>
      </c>
      <c r="AD9317" s="182">
        <v>4439.1099999999997</v>
      </c>
      <c r="AF9317" s="182" t="s">
        <v>14768</v>
      </c>
      <c r="AG9317" s="182" t="s">
        <v>17312</v>
      </c>
      <c r="AH9317" s="182" t="s">
        <v>2993</v>
      </c>
      <c r="AI9317" s="182" t="s">
        <v>17042</v>
      </c>
    </row>
    <row r="9318" spans="25:35" x14ac:dyDescent="0.4">
      <c r="Y9318" s="182" t="s">
        <v>14878</v>
      </c>
      <c r="Z9318" s="182">
        <v>1976</v>
      </c>
      <c r="AA9318" s="182">
        <v>1727.18</v>
      </c>
      <c r="AB9318" s="182">
        <v>74</v>
      </c>
      <c r="AC9318" s="182">
        <v>5</v>
      </c>
      <c r="AD9318" s="182">
        <v>1727.18</v>
      </c>
      <c r="AF9318" s="182" t="s">
        <v>14769</v>
      </c>
      <c r="AG9318" s="182" t="s">
        <v>17312</v>
      </c>
      <c r="AH9318" s="182" t="s">
        <v>2993</v>
      </c>
      <c r="AI9318" s="182" t="s">
        <v>17042</v>
      </c>
    </row>
    <row r="9319" spans="25:35" x14ac:dyDescent="0.4">
      <c r="Y9319" s="182" t="s">
        <v>14879</v>
      </c>
      <c r="Z9319" s="182">
        <v>1972</v>
      </c>
      <c r="AA9319" s="182">
        <v>1271.54</v>
      </c>
      <c r="AB9319" s="182">
        <v>43</v>
      </c>
      <c r="AC9319" s="182">
        <v>2</v>
      </c>
      <c r="AD9319" s="182">
        <v>717.34</v>
      </c>
      <c r="AF9319" s="182" t="s">
        <v>14770</v>
      </c>
      <c r="AG9319" s="182" t="s">
        <v>17312</v>
      </c>
      <c r="AH9319" s="182" t="s">
        <v>2993</v>
      </c>
      <c r="AI9319" s="182" t="s">
        <v>17042</v>
      </c>
    </row>
    <row r="9320" spans="25:35" x14ac:dyDescent="0.4">
      <c r="Y9320" s="182" t="s">
        <v>246</v>
      </c>
      <c r="Z9320" s="182">
        <v>1977</v>
      </c>
      <c r="AA9320" s="182">
        <v>3122.4</v>
      </c>
      <c r="AB9320" s="182">
        <v>143</v>
      </c>
      <c r="AC9320" s="182">
        <v>5</v>
      </c>
      <c r="AD9320" s="182">
        <v>3122.4</v>
      </c>
      <c r="AF9320" s="182" t="s">
        <v>14772</v>
      </c>
      <c r="AG9320" s="182" t="s">
        <v>17312</v>
      </c>
      <c r="AH9320" s="182" t="s">
        <v>2993</v>
      </c>
      <c r="AI9320" s="182" t="s">
        <v>17042</v>
      </c>
    </row>
    <row r="9321" spans="25:35" x14ac:dyDescent="0.4">
      <c r="Y9321" s="182" t="s">
        <v>14881</v>
      </c>
      <c r="Z9321" s="182">
        <v>1980</v>
      </c>
      <c r="AA9321" s="182">
        <v>3700</v>
      </c>
      <c r="AB9321" s="182">
        <v>300</v>
      </c>
      <c r="AC9321" s="182">
        <v>5</v>
      </c>
      <c r="AD9321" s="182">
        <v>3197.93</v>
      </c>
      <c r="AF9321" s="182" t="s">
        <v>14773</v>
      </c>
      <c r="AG9321" s="182" t="s">
        <v>17312</v>
      </c>
      <c r="AH9321" s="182" t="s">
        <v>2993</v>
      </c>
      <c r="AI9321" s="182" t="s">
        <v>17042</v>
      </c>
    </row>
    <row r="9322" spans="25:35" x14ac:dyDescent="0.4">
      <c r="Y9322" s="182" t="s">
        <v>14883</v>
      </c>
      <c r="Z9322" s="182">
        <v>1980</v>
      </c>
      <c r="AA9322" s="182">
        <v>4035.8</v>
      </c>
      <c r="AB9322" s="182">
        <v>266</v>
      </c>
      <c r="AC9322" s="182">
        <v>5</v>
      </c>
      <c r="AD9322" s="182">
        <v>3641.1</v>
      </c>
      <c r="AF9322" s="182" t="s">
        <v>14775</v>
      </c>
      <c r="AG9322" s="182" t="s">
        <v>17312</v>
      </c>
      <c r="AH9322" s="182" t="s">
        <v>2993</v>
      </c>
      <c r="AI9322" s="182" t="s">
        <v>17042</v>
      </c>
    </row>
    <row r="9323" spans="25:35" x14ac:dyDescent="0.4">
      <c r="Y9323" s="182" t="s">
        <v>17291</v>
      </c>
      <c r="Z9323" s="182">
        <v>1963</v>
      </c>
      <c r="AA9323" s="182">
        <v>711.55</v>
      </c>
      <c r="AB9323" s="182">
        <v>42</v>
      </c>
      <c r="AC9323" s="182">
        <v>2</v>
      </c>
      <c r="AD9323" s="182">
        <v>664.1</v>
      </c>
      <c r="AF9323" s="182" t="s">
        <v>14776</v>
      </c>
      <c r="AG9323" s="182" t="s">
        <v>17312</v>
      </c>
      <c r="AH9323" s="182" t="s">
        <v>2993</v>
      </c>
      <c r="AI9323" s="182" t="s">
        <v>17315</v>
      </c>
    </row>
    <row r="9324" spans="25:35" x14ac:dyDescent="0.4">
      <c r="Y9324" s="182" t="s">
        <v>226</v>
      </c>
      <c r="Z9324" s="182">
        <v>1962</v>
      </c>
      <c r="AA9324" s="182">
        <v>887.1</v>
      </c>
      <c r="AB9324" s="182">
        <v>38</v>
      </c>
      <c r="AC9324" s="182">
        <v>3</v>
      </c>
      <c r="AD9324" s="182">
        <v>887.1</v>
      </c>
      <c r="AF9324" s="182" t="s">
        <v>14777</v>
      </c>
      <c r="AG9324" s="182" t="s">
        <v>17312</v>
      </c>
      <c r="AH9324" s="182" t="s">
        <v>2993</v>
      </c>
      <c r="AI9324" s="182" t="s">
        <v>17315</v>
      </c>
    </row>
    <row r="9325" spans="25:35" x14ac:dyDescent="0.4">
      <c r="Y9325" s="182" t="s">
        <v>17292</v>
      </c>
      <c r="Z9325" s="182">
        <v>1964</v>
      </c>
      <c r="AA9325" s="182">
        <v>1043.5999999999999</v>
      </c>
      <c r="AB9325" s="182">
        <v>37</v>
      </c>
      <c r="AC9325" s="182">
        <v>3</v>
      </c>
      <c r="AD9325" s="182">
        <v>1043.5999999999999</v>
      </c>
      <c r="AF9325" s="182" t="s">
        <v>14778</v>
      </c>
      <c r="AG9325" s="182" t="s">
        <v>17312</v>
      </c>
      <c r="AH9325" s="182" t="s">
        <v>2993</v>
      </c>
      <c r="AI9325" s="182" t="s">
        <v>17315</v>
      </c>
    </row>
    <row r="9326" spans="25:35" x14ac:dyDescent="0.4">
      <c r="Y9326" s="182" t="s">
        <v>14886</v>
      </c>
      <c r="Z9326" s="182">
        <v>1962</v>
      </c>
      <c r="AA9326" s="182">
        <v>967.5</v>
      </c>
      <c r="AB9326" s="182">
        <v>45</v>
      </c>
      <c r="AC9326" s="182">
        <v>3</v>
      </c>
      <c r="AD9326" s="182">
        <v>967.5</v>
      </c>
      <c r="AF9326" s="182" t="s">
        <v>225</v>
      </c>
      <c r="AG9326" s="182" t="s">
        <v>17312</v>
      </c>
      <c r="AH9326" s="182" t="s">
        <v>2993</v>
      </c>
      <c r="AI9326" s="182" t="s">
        <v>17315</v>
      </c>
    </row>
    <row r="9327" spans="25:35" x14ac:dyDescent="0.4">
      <c r="Y9327" s="182" t="s">
        <v>14887</v>
      </c>
      <c r="Z9327" s="182">
        <v>1964</v>
      </c>
      <c r="AA9327" s="182">
        <v>309.69</v>
      </c>
      <c r="AB9327" s="182">
        <v>18</v>
      </c>
      <c r="AC9327" s="182">
        <v>2</v>
      </c>
      <c r="AD9327" s="182">
        <v>197.21</v>
      </c>
      <c r="AF9327" s="182" t="s">
        <v>14780</v>
      </c>
      <c r="AG9327" s="182" t="s">
        <v>17312</v>
      </c>
      <c r="AH9327" s="182" t="s">
        <v>2993</v>
      </c>
      <c r="AI9327" s="182" t="s">
        <v>17322</v>
      </c>
    </row>
    <row r="9328" spans="25:35" x14ac:dyDescent="0.4">
      <c r="Y9328" s="182" t="s">
        <v>14888</v>
      </c>
      <c r="Z9328" s="182">
        <v>1966</v>
      </c>
      <c r="AA9328" s="182">
        <v>309.42</v>
      </c>
      <c r="AB9328" s="182">
        <v>16</v>
      </c>
      <c r="AC9328" s="182">
        <v>2</v>
      </c>
      <c r="AD9328" s="182">
        <v>205.43</v>
      </c>
      <c r="AF9328" s="182" t="s">
        <v>14781</v>
      </c>
      <c r="AG9328" s="182" t="s">
        <v>17312</v>
      </c>
      <c r="AH9328" s="182" t="s">
        <v>2993</v>
      </c>
      <c r="AI9328" s="182" t="s">
        <v>17315</v>
      </c>
    </row>
    <row r="9329" spans="25:35" x14ac:dyDescent="0.4">
      <c r="Y9329" s="182" t="s">
        <v>14889</v>
      </c>
      <c r="Z9329" s="182">
        <v>1967</v>
      </c>
      <c r="AA9329" s="182">
        <v>308.68</v>
      </c>
      <c r="AB9329" s="182">
        <v>13</v>
      </c>
      <c r="AC9329" s="182">
        <v>2</v>
      </c>
      <c r="AD9329" s="182">
        <v>200.46</v>
      </c>
      <c r="AF9329" s="182" t="s">
        <v>14782</v>
      </c>
      <c r="AG9329" s="182" t="s">
        <v>17312</v>
      </c>
      <c r="AH9329" s="182" t="s">
        <v>2993</v>
      </c>
      <c r="AI9329" s="182" t="s">
        <v>17315</v>
      </c>
    </row>
    <row r="9330" spans="25:35" x14ac:dyDescent="0.4">
      <c r="Y9330" s="182" t="s">
        <v>14890</v>
      </c>
      <c r="Z9330" s="182">
        <v>1967</v>
      </c>
      <c r="AA9330" s="182">
        <v>300.32</v>
      </c>
      <c r="AB9330" s="182">
        <v>9</v>
      </c>
      <c r="AC9330" s="182">
        <v>2</v>
      </c>
      <c r="AD9330" s="182">
        <v>206.39</v>
      </c>
      <c r="AF9330" s="182" t="s">
        <v>14783</v>
      </c>
      <c r="AG9330" s="182" t="s">
        <v>17312</v>
      </c>
      <c r="AH9330" s="182" t="s">
        <v>2993</v>
      </c>
      <c r="AI9330" s="182" t="s">
        <v>17315</v>
      </c>
    </row>
    <row r="9331" spans="25:35" x14ac:dyDescent="0.4">
      <c r="Y9331" s="182" t="s">
        <v>2587</v>
      </c>
      <c r="Z9331" s="182">
        <v>1972</v>
      </c>
      <c r="AA9331" s="182">
        <v>1015.6</v>
      </c>
      <c r="AB9331" s="182">
        <v>45</v>
      </c>
      <c r="AC9331" s="182">
        <v>2</v>
      </c>
      <c r="AD9331" s="182">
        <v>876.2</v>
      </c>
      <c r="AF9331" s="182" t="s">
        <v>2570</v>
      </c>
      <c r="AG9331" s="182" t="s">
        <v>17312</v>
      </c>
      <c r="AH9331" s="182" t="s">
        <v>2993</v>
      </c>
      <c r="AI9331" s="182" t="s">
        <v>17042</v>
      </c>
    </row>
    <row r="9332" spans="25:35" x14ac:dyDescent="0.4">
      <c r="Y9332" s="182" t="s">
        <v>14891</v>
      </c>
      <c r="Z9332" s="182">
        <v>1966</v>
      </c>
      <c r="AA9332" s="182">
        <v>2732.66</v>
      </c>
      <c r="AB9332" s="182">
        <v>40</v>
      </c>
      <c r="AC9332" s="182">
        <v>4</v>
      </c>
      <c r="AD9332" s="182">
        <v>2732.66</v>
      </c>
      <c r="AF9332" s="182" t="s">
        <v>2571</v>
      </c>
      <c r="AG9332" s="182" t="s">
        <v>17312</v>
      </c>
      <c r="AH9332" s="182" t="s">
        <v>2993</v>
      </c>
      <c r="AI9332" s="182" t="s">
        <v>17315</v>
      </c>
    </row>
    <row r="9333" spans="25:35" x14ac:dyDescent="0.4">
      <c r="Y9333" s="182" t="s">
        <v>14892</v>
      </c>
      <c r="Z9333" s="182">
        <v>1973</v>
      </c>
      <c r="AA9333" s="182">
        <v>2936.5</v>
      </c>
      <c r="AB9333" s="182">
        <v>86</v>
      </c>
      <c r="AC9333" s="182">
        <v>5</v>
      </c>
      <c r="AD9333" s="182">
        <v>1816.1</v>
      </c>
      <c r="AF9333" s="182" t="s">
        <v>14784</v>
      </c>
      <c r="AG9333" s="182" t="s">
        <v>17312</v>
      </c>
      <c r="AH9333" s="182" t="s">
        <v>2993</v>
      </c>
      <c r="AI9333" s="182" t="s">
        <v>17042</v>
      </c>
    </row>
    <row r="9334" spans="25:35" x14ac:dyDescent="0.4">
      <c r="Y9334" s="182" t="s">
        <v>2588</v>
      </c>
      <c r="Z9334" s="182">
        <v>1984</v>
      </c>
      <c r="AA9334" s="182">
        <v>859.8</v>
      </c>
      <c r="AB9334" s="182">
        <v>45</v>
      </c>
      <c r="AC9334" s="182">
        <v>2</v>
      </c>
      <c r="AD9334" s="182">
        <v>540.51</v>
      </c>
      <c r="AF9334" s="182" t="s">
        <v>2572</v>
      </c>
      <c r="AG9334" s="182" t="s">
        <v>17312</v>
      </c>
      <c r="AH9334" s="182" t="s">
        <v>2993</v>
      </c>
      <c r="AI9334" s="182" t="s">
        <v>17042</v>
      </c>
    </row>
    <row r="9335" spans="25:35" x14ac:dyDescent="0.4">
      <c r="Y9335" s="182" t="s">
        <v>2589</v>
      </c>
      <c r="Z9335" s="182">
        <v>1984</v>
      </c>
      <c r="AA9335" s="182">
        <v>861.4</v>
      </c>
      <c r="AB9335" s="182">
        <v>45</v>
      </c>
      <c r="AC9335" s="182">
        <v>2</v>
      </c>
      <c r="AD9335" s="182">
        <v>527.79999999999995</v>
      </c>
      <c r="AF9335" s="182" t="s">
        <v>14785</v>
      </c>
      <c r="AG9335" s="182" t="s">
        <v>17312</v>
      </c>
      <c r="AH9335" s="182" t="s">
        <v>2993</v>
      </c>
      <c r="AI9335" s="182" t="s">
        <v>17042</v>
      </c>
    </row>
    <row r="9336" spans="25:35" x14ac:dyDescent="0.4">
      <c r="Y9336" s="182" t="s">
        <v>244</v>
      </c>
      <c r="Z9336" s="182">
        <v>1974</v>
      </c>
      <c r="AA9336" s="182">
        <v>328.7</v>
      </c>
      <c r="AB9336" s="182">
        <v>21</v>
      </c>
      <c r="AC9336" s="182">
        <v>2</v>
      </c>
      <c r="AD9336" s="182">
        <v>207.7</v>
      </c>
      <c r="AF9336" s="182" t="s">
        <v>14786</v>
      </c>
      <c r="AG9336" s="182" t="s">
        <v>17312</v>
      </c>
      <c r="AH9336" s="182" t="s">
        <v>2993</v>
      </c>
      <c r="AI9336" s="182" t="s">
        <v>17042</v>
      </c>
    </row>
    <row r="9337" spans="25:35" x14ac:dyDescent="0.4">
      <c r="Y9337" s="182" t="s">
        <v>14894</v>
      </c>
      <c r="Z9337" s="182">
        <v>1962</v>
      </c>
      <c r="AA9337" s="182">
        <v>778.2</v>
      </c>
      <c r="AB9337" s="182">
        <v>40</v>
      </c>
      <c r="AC9337" s="182">
        <v>2</v>
      </c>
      <c r="AD9337" s="182">
        <v>474.21</v>
      </c>
      <c r="AF9337" s="182" t="s">
        <v>14788</v>
      </c>
      <c r="AG9337" s="182" t="s">
        <v>17312</v>
      </c>
      <c r="AH9337" s="182" t="s">
        <v>2993</v>
      </c>
      <c r="AI9337" s="182" t="s">
        <v>17331</v>
      </c>
    </row>
    <row r="9338" spans="25:35" x14ac:dyDescent="0.4">
      <c r="Y9338" s="182" t="s">
        <v>14895</v>
      </c>
      <c r="Z9338" s="182">
        <v>1961</v>
      </c>
      <c r="AA9338" s="182">
        <v>334.8</v>
      </c>
      <c r="AB9338" s="182">
        <v>20</v>
      </c>
      <c r="AC9338" s="182">
        <v>2</v>
      </c>
      <c r="AD9338" s="182">
        <v>190.8</v>
      </c>
      <c r="AF9338" s="182" t="s">
        <v>14790</v>
      </c>
      <c r="AG9338" s="182" t="s">
        <v>17312</v>
      </c>
      <c r="AH9338" s="182" t="s">
        <v>2993</v>
      </c>
      <c r="AI9338" s="182" t="s">
        <v>17040</v>
      </c>
    </row>
    <row r="9339" spans="25:35" x14ac:dyDescent="0.4">
      <c r="Y9339" s="182" t="s">
        <v>2590</v>
      </c>
      <c r="Z9339" s="182">
        <v>1964</v>
      </c>
      <c r="AA9339" s="182">
        <v>598.70000000000005</v>
      </c>
      <c r="AB9339" s="182">
        <v>19</v>
      </c>
      <c r="AC9339" s="182">
        <v>2</v>
      </c>
      <c r="AD9339" s="182">
        <v>322.39999999999998</v>
      </c>
      <c r="AF9339" s="182" t="s">
        <v>14791</v>
      </c>
      <c r="AG9339" s="182" t="s">
        <v>17312</v>
      </c>
      <c r="AH9339" s="182" t="s">
        <v>2993</v>
      </c>
      <c r="AI9339" s="182" t="s">
        <v>17040</v>
      </c>
    </row>
    <row r="9340" spans="25:35" x14ac:dyDescent="0.4">
      <c r="Y9340" s="182" t="s">
        <v>14897</v>
      </c>
      <c r="Z9340" s="182">
        <v>1979</v>
      </c>
      <c r="AA9340" s="182">
        <v>2767.4</v>
      </c>
      <c r="AB9340" s="182">
        <v>31</v>
      </c>
      <c r="AC9340" s="182">
        <v>5</v>
      </c>
      <c r="AD9340" s="182">
        <v>2688.9</v>
      </c>
      <c r="AF9340" s="182" t="s">
        <v>14792</v>
      </c>
      <c r="AG9340" s="182" t="s">
        <v>17312</v>
      </c>
      <c r="AH9340" s="182" t="s">
        <v>2993</v>
      </c>
      <c r="AI9340" s="182" t="s">
        <v>17040</v>
      </c>
    </row>
    <row r="9341" spans="25:35" x14ac:dyDescent="0.4">
      <c r="Y9341" s="182" t="s">
        <v>14898</v>
      </c>
      <c r="Z9341" s="182">
        <v>1978</v>
      </c>
      <c r="AA9341" s="182">
        <v>737.1</v>
      </c>
      <c r="AB9341" s="182">
        <v>28</v>
      </c>
      <c r="AC9341" s="182">
        <v>2</v>
      </c>
      <c r="AD9341" s="182">
        <v>737.1</v>
      </c>
      <c r="AF9341" s="182" t="s">
        <v>14793</v>
      </c>
      <c r="AG9341" s="182" t="s">
        <v>17312</v>
      </c>
      <c r="AH9341" s="182" t="s">
        <v>2993</v>
      </c>
      <c r="AI9341" s="182" t="s">
        <v>17042</v>
      </c>
    </row>
    <row r="9342" spans="25:35" x14ac:dyDescent="0.4">
      <c r="Y9342" s="182" t="s">
        <v>2591</v>
      </c>
      <c r="Z9342" s="182">
        <v>1947</v>
      </c>
      <c r="AA9342" s="182">
        <v>519.1</v>
      </c>
      <c r="AB9342" s="182">
        <v>17</v>
      </c>
      <c r="AC9342" s="182">
        <v>2</v>
      </c>
      <c r="AD9342" s="182">
        <v>416.6</v>
      </c>
      <c r="AF9342" s="182" t="s">
        <v>2573</v>
      </c>
      <c r="AG9342" s="182" t="s">
        <v>17312</v>
      </c>
      <c r="AH9342" s="182" t="s">
        <v>2993</v>
      </c>
      <c r="AI9342" s="182" t="s">
        <v>17314</v>
      </c>
    </row>
    <row r="9343" spans="25:35" x14ac:dyDescent="0.4">
      <c r="Y9343" s="182" t="s">
        <v>14899</v>
      </c>
      <c r="Z9343" s="182">
        <v>1964</v>
      </c>
      <c r="AA9343" s="182">
        <v>680</v>
      </c>
      <c r="AB9343" s="182">
        <v>18</v>
      </c>
      <c r="AC9343" s="182">
        <v>2</v>
      </c>
      <c r="AD9343" s="182">
        <v>358.7</v>
      </c>
      <c r="AF9343" s="182" t="s">
        <v>14795</v>
      </c>
      <c r="AG9343" s="182" t="s">
        <v>17312</v>
      </c>
      <c r="AH9343" s="182" t="s">
        <v>2993</v>
      </c>
      <c r="AI9343" s="182" t="s">
        <v>17042</v>
      </c>
    </row>
    <row r="9344" spans="25:35" x14ac:dyDescent="0.4">
      <c r="Y9344" s="182" t="s">
        <v>14900</v>
      </c>
      <c r="Z9344" s="182">
        <v>1972</v>
      </c>
      <c r="AA9344" s="182">
        <v>714.9</v>
      </c>
      <c r="AB9344" s="182">
        <v>28</v>
      </c>
      <c r="AC9344" s="182">
        <v>2</v>
      </c>
      <c r="AD9344" s="182">
        <v>714.9</v>
      </c>
      <c r="AF9344" s="182" t="s">
        <v>14796</v>
      </c>
      <c r="AG9344" s="182" t="s">
        <v>17312</v>
      </c>
      <c r="AH9344" s="182" t="s">
        <v>2993</v>
      </c>
      <c r="AI9344" s="182" t="s">
        <v>17322</v>
      </c>
    </row>
    <row r="9345" spans="25:35" x14ac:dyDescent="0.4">
      <c r="Y9345" s="182" t="s">
        <v>14902</v>
      </c>
      <c r="Z9345" s="182">
        <v>1965</v>
      </c>
      <c r="AA9345" s="182">
        <v>618.47</v>
      </c>
      <c r="AB9345" s="182">
        <v>26</v>
      </c>
      <c r="AC9345" s="182">
        <v>2</v>
      </c>
      <c r="AD9345" s="182">
        <v>618.47</v>
      </c>
      <c r="AF9345" s="182" t="s">
        <v>2574</v>
      </c>
      <c r="AG9345" s="182" t="s">
        <v>17312</v>
      </c>
      <c r="AH9345" s="182" t="s">
        <v>2993</v>
      </c>
      <c r="AI9345" s="182" t="s">
        <v>17341</v>
      </c>
    </row>
    <row r="9346" spans="25:35" x14ac:dyDescent="0.4">
      <c r="Y9346" s="182" t="s">
        <v>14904</v>
      </c>
      <c r="Z9346" s="182">
        <v>1962</v>
      </c>
      <c r="AA9346" s="182">
        <v>622.96</v>
      </c>
      <c r="AB9346" s="182">
        <v>37</v>
      </c>
      <c r="AC9346" s="182">
        <v>2</v>
      </c>
      <c r="AD9346" s="182">
        <v>622.83000000000004</v>
      </c>
      <c r="AF9346" s="182" t="s">
        <v>2575</v>
      </c>
      <c r="AG9346" s="182" t="s">
        <v>17312</v>
      </c>
      <c r="AH9346" s="182" t="s">
        <v>2993</v>
      </c>
      <c r="AI9346" s="182" t="s">
        <v>17042</v>
      </c>
    </row>
    <row r="9347" spans="25:35" x14ac:dyDescent="0.4">
      <c r="Y9347" s="182" t="s">
        <v>14906</v>
      </c>
      <c r="Z9347" s="182">
        <v>1963</v>
      </c>
      <c r="AA9347" s="182">
        <v>644.72</v>
      </c>
      <c r="AB9347" s="182">
        <v>31</v>
      </c>
      <c r="AC9347" s="182">
        <v>2</v>
      </c>
      <c r="AD9347" s="182">
        <v>644.72</v>
      </c>
      <c r="AF9347" s="182" t="s">
        <v>14798</v>
      </c>
      <c r="AG9347" s="182" t="s">
        <v>17312</v>
      </c>
      <c r="AH9347" s="182" t="s">
        <v>2993</v>
      </c>
      <c r="AI9347" s="182" t="s">
        <v>17042</v>
      </c>
    </row>
    <row r="9348" spans="25:35" x14ac:dyDescent="0.4">
      <c r="Y9348" s="182" t="s">
        <v>14908</v>
      </c>
      <c r="Z9348" s="182">
        <v>1988</v>
      </c>
      <c r="AA9348" s="182">
        <v>901.3</v>
      </c>
      <c r="AB9348" s="182">
        <v>39</v>
      </c>
      <c r="AC9348" s="182">
        <v>3</v>
      </c>
      <c r="AD9348" s="182">
        <v>501.3</v>
      </c>
      <c r="AF9348" s="182" t="s">
        <v>14799</v>
      </c>
      <c r="AG9348" s="182" t="s">
        <v>17312</v>
      </c>
      <c r="AH9348" s="182" t="s">
        <v>2993</v>
      </c>
      <c r="AI9348" s="182" t="s">
        <v>17332</v>
      </c>
    </row>
    <row r="9349" spans="25:35" x14ac:dyDescent="0.4">
      <c r="Y9349" s="182" t="s">
        <v>234</v>
      </c>
      <c r="Z9349" s="182">
        <v>1966</v>
      </c>
      <c r="AA9349" s="182">
        <v>723</v>
      </c>
      <c r="AB9349" s="182">
        <v>33</v>
      </c>
      <c r="AC9349" s="182">
        <v>2</v>
      </c>
      <c r="AD9349" s="182">
        <v>723</v>
      </c>
      <c r="AF9349" s="182" t="s">
        <v>14801</v>
      </c>
      <c r="AG9349" s="182" t="s">
        <v>17312</v>
      </c>
      <c r="AH9349" s="182" t="s">
        <v>17712</v>
      </c>
      <c r="AI9349" s="182" t="s">
        <v>17042</v>
      </c>
    </row>
    <row r="9350" spans="25:35" x14ac:dyDescent="0.4">
      <c r="Y9350" s="182" t="s">
        <v>14910</v>
      </c>
      <c r="Z9350" s="182">
        <v>1961</v>
      </c>
      <c r="AA9350" s="182">
        <v>825.73</v>
      </c>
      <c r="AB9350" s="182">
        <v>47</v>
      </c>
      <c r="AC9350" s="182">
        <v>2</v>
      </c>
      <c r="AD9350" s="182">
        <v>824.94</v>
      </c>
      <c r="AF9350" s="182" t="s">
        <v>14802</v>
      </c>
      <c r="AG9350" s="182" t="s">
        <v>17312</v>
      </c>
      <c r="AH9350" s="182" t="s">
        <v>2993</v>
      </c>
      <c r="AI9350" s="182" t="s">
        <v>17341</v>
      </c>
    </row>
    <row r="9351" spans="25:35" x14ac:dyDescent="0.4">
      <c r="Y9351" s="182" t="s">
        <v>14912</v>
      </c>
      <c r="Z9351" s="182">
        <v>1974</v>
      </c>
      <c r="AA9351" s="182">
        <v>740.1</v>
      </c>
      <c r="AB9351" s="182">
        <v>36</v>
      </c>
      <c r="AC9351" s="182">
        <v>2</v>
      </c>
      <c r="AD9351" s="182">
        <v>640.1</v>
      </c>
      <c r="AF9351" s="182" t="s">
        <v>14803</v>
      </c>
      <c r="AG9351" s="182" t="s">
        <v>17312</v>
      </c>
      <c r="AH9351" s="182" t="s">
        <v>2993</v>
      </c>
      <c r="AI9351" s="182" t="s">
        <v>17040</v>
      </c>
    </row>
    <row r="9352" spans="25:35" x14ac:dyDescent="0.4">
      <c r="Y9352" s="182" t="s">
        <v>14914</v>
      </c>
      <c r="Z9352" s="182">
        <v>1978</v>
      </c>
      <c r="AA9352" s="182">
        <v>854.2</v>
      </c>
      <c r="AB9352" s="182">
        <v>33</v>
      </c>
      <c r="AC9352" s="182">
        <v>2</v>
      </c>
      <c r="AD9352" s="182">
        <v>654.20000000000005</v>
      </c>
      <c r="AF9352" s="182" t="s">
        <v>14804</v>
      </c>
      <c r="AG9352" s="182" t="s">
        <v>17312</v>
      </c>
      <c r="AH9352" s="182" t="s">
        <v>2993</v>
      </c>
      <c r="AI9352" s="182" t="s">
        <v>17341</v>
      </c>
    </row>
    <row r="9353" spans="25:35" x14ac:dyDescent="0.4">
      <c r="Y9353" s="182" t="s">
        <v>14916</v>
      </c>
      <c r="Z9353" s="182">
        <v>1976</v>
      </c>
      <c r="AA9353" s="182">
        <v>846.6</v>
      </c>
      <c r="AB9353" s="182">
        <v>39</v>
      </c>
      <c r="AC9353" s="182">
        <v>2</v>
      </c>
      <c r="AD9353" s="182">
        <v>746.6</v>
      </c>
      <c r="AF9353" s="182" t="s">
        <v>14805</v>
      </c>
      <c r="AG9353" s="182" t="s">
        <v>17312</v>
      </c>
      <c r="AH9353" s="182" t="s">
        <v>2993</v>
      </c>
      <c r="AI9353" s="182" t="s">
        <v>17315</v>
      </c>
    </row>
    <row r="9354" spans="25:35" x14ac:dyDescent="0.4">
      <c r="Y9354" s="182" t="s">
        <v>14917</v>
      </c>
      <c r="Z9354" s="182">
        <v>1985</v>
      </c>
      <c r="AA9354" s="182">
        <v>1789.9</v>
      </c>
      <c r="AB9354" s="182">
        <v>75</v>
      </c>
      <c r="AC9354" s="182">
        <v>4</v>
      </c>
      <c r="AD9354" s="182">
        <v>1591.4</v>
      </c>
      <c r="AF9354" s="182" t="s">
        <v>14807</v>
      </c>
      <c r="AG9354" s="182" t="s">
        <v>17312</v>
      </c>
      <c r="AH9354" s="182" t="s">
        <v>2993</v>
      </c>
      <c r="AI9354" s="182" t="s">
        <v>17315</v>
      </c>
    </row>
    <row r="9355" spans="25:35" x14ac:dyDescent="0.4">
      <c r="Y9355" s="182" t="s">
        <v>14919</v>
      </c>
      <c r="Z9355" s="182">
        <v>1958</v>
      </c>
      <c r="AA9355" s="182">
        <v>540.79999999999995</v>
      </c>
      <c r="AB9355" s="182">
        <v>26</v>
      </c>
      <c r="AC9355" s="182">
        <v>2</v>
      </c>
      <c r="AD9355" s="182">
        <v>388.59</v>
      </c>
      <c r="AF9355" s="182" t="s">
        <v>14808</v>
      </c>
      <c r="AG9355" s="182" t="s">
        <v>17312</v>
      </c>
      <c r="AH9355" s="182" t="s">
        <v>2993</v>
      </c>
      <c r="AI9355" s="182" t="s">
        <v>17315</v>
      </c>
    </row>
    <row r="9356" spans="25:35" x14ac:dyDescent="0.4">
      <c r="Y9356" s="182" t="s">
        <v>2592</v>
      </c>
      <c r="Z9356" s="182">
        <v>1983</v>
      </c>
      <c r="AA9356" s="182">
        <v>1796.4</v>
      </c>
      <c r="AB9356" s="182">
        <v>87</v>
      </c>
      <c r="AC9356" s="182">
        <v>3</v>
      </c>
      <c r="AD9356" s="182">
        <v>1796.4</v>
      </c>
      <c r="AF9356" s="182" t="s">
        <v>14809</v>
      </c>
      <c r="AG9356" s="182" t="s">
        <v>17312</v>
      </c>
      <c r="AH9356" s="182" t="s">
        <v>2993</v>
      </c>
      <c r="AI9356" s="182" t="s">
        <v>17322</v>
      </c>
    </row>
    <row r="9357" spans="25:35" x14ac:dyDescent="0.4">
      <c r="Y9357" s="182" t="s">
        <v>14922</v>
      </c>
      <c r="Z9357" s="182">
        <v>2009</v>
      </c>
      <c r="AA9357" s="182">
        <v>1005</v>
      </c>
      <c r="AB9357" s="182">
        <v>38</v>
      </c>
      <c r="AC9357" s="182">
        <v>2</v>
      </c>
      <c r="AD9357" s="182">
        <v>572.1</v>
      </c>
      <c r="AF9357" s="182" t="s">
        <v>14810</v>
      </c>
      <c r="AG9357" s="182" t="s">
        <v>17312</v>
      </c>
      <c r="AH9357" s="182" t="s">
        <v>2993</v>
      </c>
      <c r="AI9357" s="182" t="s">
        <v>17322</v>
      </c>
    </row>
    <row r="9358" spans="25:35" x14ac:dyDescent="0.4">
      <c r="Y9358" s="182" t="s">
        <v>2593</v>
      </c>
      <c r="Z9358" s="182">
        <v>1958</v>
      </c>
      <c r="AA9358" s="182">
        <v>828.54</v>
      </c>
      <c r="AB9358" s="182">
        <v>28</v>
      </c>
      <c r="AC9358" s="182">
        <v>2</v>
      </c>
      <c r="AD9358" s="182">
        <v>828.54</v>
      </c>
      <c r="AF9358" s="182" t="s">
        <v>14812</v>
      </c>
      <c r="AG9358" s="182" t="s">
        <v>17312</v>
      </c>
      <c r="AH9358" s="182" t="s">
        <v>2993</v>
      </c>
      <c r="AI9358" s="182" t="s">
        <v>17042</v>
      </c>
    </row>
    <row r="9359" spans="25:35" x14ac:dyDescent="0.4">
      <c r="Y9359" s="182" t="s">
        <v>14923</v>
      </c>
      <c r="Z9359" s="182">
        <v>1969</v>
      </c>
      <c r="AA9359" s="182">
        <v>871.53</v>
      </c>
      <c r="AB9359" s="182">
        <v>38</v>
      </c>
      <c r="AC9359" s="182">
        <v>2</v>
      </c>
      <c r="AD9359" s="182">
        <v>771.53</v>
      </c>
      <c r="AF9359" s="182" t="s">
        <v>14813</v>
      </c>
      <c r="AG9359" s="182" t="s">
        <v>17312</v>
      </c>
      <c r="AH9359" s="182" t="s">
        <v>2993</v>
      </c>
      <c r="AI9359" s="182" t="s">
        <v>17042</v>
      </c>
    </row>
    <row r="9360" spans="25:35" x14ac:dyDescent="0.4">
      <c r="Y9360" s="182" t="s">
        <v>14925</v>
      </c>
      <c r="Z9360" s="182">
        <v>1959</v>
      </c>
      <c r="AA9360" s="182">
        <v>264.3</v>
      </c>
      <c r="AB9360" s="182">
        <v>15</v>
      </c>
      <c r="AC9360" s="182">
        <v>2</v>
      </c>
      <c r="AD9360" s="182">
        <v>264.3</v>
      </c>
      <c r="AF9360" s="182" t="s">
        <v>14814</v>
      </c>
      <c r="AG9360" s="182" t="s">
        <v>17312</v>
      </c>
      <c r="AH9360" s="182" t="s">
        <v>2993</v>
      </c>
      <c r="AI9360" s="182" t="s">
        <v>17042</v>
      </c>
    </row>
    <row r="9361" spans="25:35" x14ac:dyDescent="0.4">
      <c r="Y9361" s="182" t="s">
        <v>14926</v>
      </c>
      <c r="Z9361" s="182">
        <v>1959</v>
      </c>
      <c r="AA9361" s="182">
        <v>567.29999999999995</v>
      </c>
      <c r="AB9361" s="182">
        <v>31</v>
      </c>
      <c r="AC9361" s="182">
        <v>2</v>
      </c>
      <c r="AD9361" s="182">
        <v>567.29999999999995</v>
      </c>
      <c r="AF9361" s="182" t="s">
        <v>14817</v>
      </c>
      <c r="AG9361" s="182" t="s">
        <v>17312</v>
      </c>
      <c r="AH9361" s="182" t="s">
        <v>2993</v>
      </c>
      <c r="AI9361" s="182" t="s">
        <v>17042</v>
      </c>
    </row>
    <row r="9362" spans="25:35" x14ac:dyDescent="0.4">
      <c r="Y9362" s="182" t="s">
        <v>14928</v>
      </c>
      <c r="Z9362" s="182">
        <v>1990</v>
      </c>
      <c r="AA9362" s="182">
        <v>677.5</v>
      </c>
      <c r="AB9362" s="182">
        <v>24</v>
      </c>
      <c r="AC9362" s="182">
        <v>2</v>
      </c>
      <c r="AD9362" s="182">
        <v>677.5</v>
      </c>
      <c r="AF9362" s="182" t="s">
        <v>14818</v>
      </c>
      <c r="AG9362" s="182" t="s">
        <v>17312</v>
      </c>
      <c r="AH9362" s="182" t="s">
        <v>2993</v>
      </c>
      <c r="AI9362" s="182" t="s">
        <v>17042</v>
      </c>
    </row>
    <row r="9363" spans="25:35" x14ac:dyDescent="0.4">
      <c r="Y9363" s="182" t="s">
        <v>14930</v>
      </c>
      <c r="Z9363" s="182">
        <v>1978</v>
      </c>
      <c r="AA9363" s="182">
        <v>419.9</v>
      </c>
      <c r="AB9363" s="182">
        <v>30</v>
      </c>
      <c r="AC9363" s="182">
        <v>4</v>
      </c>
      <c r="AD9363" s="182">
        <v>419.9</v>
      </c>
      <c r="AF9363" s="182" t="s">
        <v>242</v>
      </c>
      <c r="AG9363" s="182" t="s">
        <v>17312</v>
      </c>
      <c r="AH9363" s="182" t="s">
        <v>2993</v>
      </c>
      <c r="AI9363" s="182" t="s">
        <v>17042</v>
      </c>
    </row>
    <row r="9364" spans="25:35" x14ac:dyDescent="0.4">
      <c r="Y9364" s="182" t="s">
        <v>14931</v>
      </c>
      <c r="Z9364" s="182">
        <v>1987</v>
      </c>
      <c r="AA9364" s="182">
        <v>912.39</v>
      </c>
      <c r="AB9364" s="182">
        <v>48</v>
      </c>
      <c r="AC9364" s="182">
        <v>4</v>
      </c>
      <c r="AD9364" s="182">
        <v>777.9</v>
      </c>
      <c r="AF9364" s="182" t="s">
        <v>14821</v>
      </c>
      <c r="AG9364" s="182" t="s">
        <v>17312</v>
      </c>
      <c r="AH9364" s="182" t="s">
        <v>2993</v>
      </c>
      <c r="AI9364" s="182" t="s">
        <v>17042</v>
      </c>
    </row>
    <row r="9365" spans="25:35" x14ac:dyDescent="0.4">
      <c r="Y9365" s="182" t="s">
        <v>14933</v>
      </c>
      <c r="Z9365" s="182">
        <v>1987</v>
      </c>
      <c r="AA9365" s="182">
        <v>1057</v>
      </c>
      <c r="AB9365" s="182">
        <v>33</v>
      </c>
      <c r="AC9365" s="182">
        <v>5</v>
      </c>
      <c r="AD9365" s="182">
        <v>989</v>
      </c>
      <c r="AF9365" s="182" t="s">
        <v>14823</v>
      </c>
      <c r="AG9365" s="182" t="s">
        <v>17312</v>
      </c>
      <c r="AH9365" s="182" t="s">
        <v>2993</v>
      </c>
      <c r="AI9365" s="182" t="s">
        <v>17322</v>
      </c>
    </row>
    <row r="9366" spans="25:35" x14ac:dyDescent="0.4">
      <c r="Y9366" s="182" t="s">
        <v>14934</v>
      </c>
      <c r="Z9366" s="182">
        <v>1989</v>
      </c>
      <c r="AA9366" s="182">
        <v>1028.3</v>
      </c>
      <c r="AB9366" s="182">
        <v>32</v>
      </c>
      <c r="AC9366" s="182">
        <v>5</v>
      </c>
      <c r="AD9366" s="182">
        <v>1028.3</v>
      </c>
      <c r="AF9366" s="182" t="s">
        <v>14824</v>
      </c>
      <c r="AG9366" s="182" t="s">
        <v>17312</v>
      </c>
      <c r="AH9366" s="182" t="s">
        <v>2993</v>
      </c>
      <c r="AI9366" s="182" t="s">
        <v>17322</v>
      </c>
    </row>
    <row r="9367" spans="25:35" x14ac:dyDescent="0.4">
      <c r="Y9367" s="182" t="s">
        <v>14936</v>
      </c>
      <c r="Z9367" s="182">
        <v>1978</v>
      </c>
      <c r="AA9367" s="182">
        <v>472.9</v>
      </c>
      <c r="AB9367" s="182">
        <v>17</v>
      </c>
      <c r="AC9367" s="182">
        <v>4</v>
      </c>
      <c r="AD9367" s="182">
        <v>472.9</v>
      </c>
      <c r="AF9367" s="182" t="s">
        <v>2578</v>
      </c>
      <c r="AG9367" s="182" t="s">
        <v>17312</v>
      </c>
      <c r="AH9367" s="182" t="s">
        <v>2993</v>
      </c>
      <c r="AI9367" s="182" t="s">
        <v>17332</v>
      </c>
    </row>
    <row r="9368" spans="25:35" x14ac:dyDescent="0.4">
      <c r="Y9368" s="182" t="s">
        <v>14938</v>
      </c>
      <c r="Z9368" s="182">
        <v>1977</v>
      </c>
      <c r="AA9368" s="182">
        <v>850.1</v>
      </c>
      <c r="AB9368" s="182">
        <v>38</v>
      </c>
      <c r="AC9368" s="182">
        <v>3</v>
      </c>
      <c r="AD9368" s="182">
        <v>850.1</v>
      </c>
      <c r="AF9368" s="182" t="s">
        <v>14826</v>
      </c>
      <c r="AG9368" s="182" t="s">
        <v>17312</v>
      </c>
      <c r="AH9368" s="182" t="s">
        <v>2993</v>
      </c>
      <c r="AI9368" s="182" t="s">
        <v>17332</v>
      </c>
    </row>
    <row r="9369" spans="25:35" x14ac:dyDescent="0.4">
      <c r="Y9369" s="182" t="s">
        <v>2594</v>
      </c>
      <c r="Z9369" s="182">
        <v>1981</v>
      </c>
      <c r="AA9369" s="182">
        <v>449.1</v>
      </c>
      <c r="AB9369" s="182">
        <v>17</v>
      </c>
      <c r="AC9369" s="182">
        <v>2</v>
      </c>
      <c r="AD9369" s="182">
        <v>449.1</v>
      </c>
      <c r="AF9369" s="182" t="s">
        <v>14827</v>
      </c>
      <c r="AG9369" s="182" t="s">
        <v>17312</v>
      </c>
      <c r="AH9369" s="182" t="s">
        <v>2993</v>
      </c>
      <c r="AI9369" s="182" t="s">
        <v>17322</v>
      </c>
    </row>
    <row r="9370" spans="25:35" x14ac:dyDescent="0.4">
      <c r="Y9370" s="182" t="s">
        <v>14940</v>
      </c>
      <c r="Z9370" s="182">
        <v>1977</v>
      </c>
      <c r="AA9370" s="182">
        <v>838.9</v>
      </c>
      <c r="AB9370" s="182">
        <v>37</v>
      </c>
      <c r="AC9370" s="182">
        <v>2</v>
      </c>
      <c r="AD9370" s="182">
        <v>826.23</v>
      </c>
      <c r="AF9370" s="182" t="s">
        <v>14828</v>
      </c>
      <c r="AG9370" s="182" t="s">
        <v>17312</v>
      </c>
      <c r="AH9370" s="182" t="s">
        <v>2993</v>
      </c>
      <c r="AI9370" s="182" t="s">
        <v>17042</v>
      </c>
    </row>
    <row r="9371" spans="25:35" x14ac:dyDescent="0.4">
      <c r="Y9371" s="182" t="s">
        <v>2595</v>
      </c>
      <c r="Z9371" s="182">
        <v>1957</v>
      </c>
      <c r="AA9371" s="182">
        <v>276.5</v>
      </c>
      <c r="AB9371" s="182">
        <v>12</v>
      </c>
      <c r="AC9371" s="182">
        <v>2</v>
      </c>
      <c r="AD9371" s="182">
        <v>234.3</v>
      </c>
      <c r="AF9371" s="182" t="s">
        <v>14829</v>
      </c>
      <c r="AG9371" s="182" t="s">
        <v>17312</v>
      </c>
      <c r="AH9371" s="182" t="s">
        <v>2993</v>
      </c>
      <c r="AI9371" s="182" t="s">
        <v>17320</v>
      </c>
    </row>
    <row r="9372" spans="25:35" x14ac:dyDescent="0.4">
      <c r="Y9372" s="182" t="s">
        <v>14942</v>
      </c>
      <c r="Z9372" s="182">
        <v>1939</v>
      </c>
      <c r="AA9372" s="182">
        <v>470.39</v>
      </c>
      <c r="AB9372" s="182">
        <v>17</v>
      </c>
      <c r="AC9372" s="182">
        <v>2</v>
      </c>
      <c r="AD9372" s="182">
        <v>470.39</v>
      </c>
      <c r="AF9372" s="182" t="s">
        <v>14830</v>
      </c>
      <c r="AG9372" s="182" t="s">
        <v>17312</v>
      </c>
      <c r="AH9372" s="182" t="s">
        <v>2993</v>
      </c>
      <c r="AI9372" s="182" t="s">
        <v>17315</v>
      </c>
    </row>
    <row r="9373" spans="25:35" x14ac:dyDescent="0.4">
      <c r="Y9373" s="182" t="s">
        <v>14944</v>
      </c>
      <c r="Z9373" s="182">
        <v>1939</v>
      </c>
      <c r="AA9373" s="182">
        <v>302</v>
      </c>
      <c r="AB9373" s="182">
        <v>40</v>
      </c>
      <c r="AC9373" s="182">
        <v>2</v>
      </c>
      <c r="AD9373" s="182">
        <v>302</v>
      </c>
      <c r="AF9373" s="182" t="s">
        <v>14832</v>
      </c>
      <c r="AG9373" s="182" t="s">
        <v>17312</v>
      </c>
      <c r="AH9373" s="182" t="s">
        <v>2993</v>
      </c>
      <c r="AI9373" s="182" t="s">
        <v>17042</v>
      </c>
    </row>
    <row r="9374" spans="25:35" x14ac:dyDescent="0.4">
      <c r="Y9374" s="182" t="s">
        <v>14946</v>
      </c>
      <c r="Z9374" s="182">
        <v>1977</v>
      </c>
      <c r="AA9374" s="182">
        <v>512.77</v>
      </c>
      <c r="AB9374" s="182">
        <v>30</v>
      </c>
      <c r="AC9374" s="182">
        <v>2</v>
      </c>
      <c r="AD9374" s="182">
        <v>459.6</v>
      </c>
      <c r="AF9374" s="182" t="s">
        <v>14833</v>
      </c>
      <c r="AG9374" s="182" t="s">
        <v>17319</v>
      </c>
      <c r="AH9374" s="182" t="s">
        <v>2993</v>
      </c>
      <c r="AI9374" s="182" t="s">
        <v>17320</v>
      </c>
    </row>
    <row r="9375" spans="25:35" x14ac:dyDescent="0.4">
      <c r="Y9375" s="182" t="s">
        <v>14948</v>
      </c>
      <c r="Z9375" s="182">
        <v>1990</v>
      </c>
      <c r="AA9375" s="182">
        <v>244.8</v>
      </c>
      <c r="AB9375" s="182">
        <v>28</v>
      </c>
      <c r="AC9375" s="182">
        <v>2</v>
      </c>
      <c r="AD9375" s="182">
        <v>244.8</v>
      </c>
      <c r="AF9375" s="182" t="s">
        <v>14835</v>
      </c>
      <c r="AG9375" s="182" t="s">
        <v>17312</v>
      </c>
      <c r="AH9375" s="182" t="s">
        <v>2993</v>
      </c>
      <c r="AI9375" s="182" t="s">
        <v>17314</v>
      </c>
    </row>
    <row r="9376" spans="25:35" x14ac:dyDescent="0.4">
      <c r="Y9376" s="182" t="s">
        <v>14950</v>
      </c>
      <c r="Z9376" s="182">
        <v>1958</v>
      </c>
      <c r="AA9376" s="182">
        <v>715.9</v>
      </c>
      <c r="AB9376" s="182">
        <v>29</v>
      </c>
      <c r="AC9376" s="182">
        <v>2</v>
      </c>
      <c r="AD9376" s="182">
        <v>715.9</v>
      </c>
      <c r="AF9376" s="182" t="s">
        <v>14836</v>
      </c>
      <c r="AG9376" s="182" t="s">
        <v>17312</v>
      </c>
      <c r="AH9376" s="182" t="s">
        <v>2993</v>
      </c>
      <c r="AI9376" s="182" t="s">
        <v>17326</v>
      </c>
    </row>
    <row r="9377" spans="25:35" x14ac:dyDescent="0.4">
      <c r="Y9377" s="182" t="s">
        <v>14951</v>
      </c>
      <c r="Z9377" s="182">
        <v>1966</v>
      </c>
      <c r="AA9377" s="182">
        <v>306</v>
      </c>
      <c r="AB9377" s="182">
        <v>14</v>
      </c>
      <c r="AC9377" s="182">
        <v>2</v>
      </c>
      <c r="AD9377" s="182">
        <v>192.52</v>
      </c>
      <c r="AF9377" s="182" t="s">
        <v>2579</v>
      </c>
      <c r="AG9377" s="182" t="s">
        <v>17312</v>
      </c>
      <c r="AH9377" s="182" t="s">
        <v>2993</v>
      </c>
      <c r="AI9377" s="182" t="s">
        <v>17315</v>
      </c>
    </row>
    <row r="9378" spans="25:35" x14ac:dyDescent="0.4">
      <c r="Y9378" s="182" t="s">
        <v>14953</v>
      </c>
      <c r="Z9378" s="182">
        <v>1968</v>
      </c>
      <c r="AA9378" s="182">
        <v>346.9</v>
      </c>
      <c r="AB9378" s="182">
        <v>14</v>
      </c>
      <c r="AC9378" s="182">
        <v>2</v>
      </c>
      <c r="AD9378" s="182">
        <v>247.19</v>
      </c>
      <c r="AF9378" s="182" t="s">
        <v>14838</v>
      </c>
      <c r="AG9378" s="182" t="s">
        <v>17312</v>
      </c>
      <c r="AH9378" s="182" t="s">
        <v>2993</v>
      </c>
      <c r="AI9378" s="182" t="s">
        <v>17320</v>
      </c>
    </row>
    <row r="9379" spans="25:35" x14ac:dyDescent="0.4">
      <c r="Y9379" s="182" t="s">
        <v>14954</v>
      </c>
      <c r="Z9379" s="182">
        <v>1969</v>
      </c>
      <c r="AA9379" s="182">
        <v>730.6</v>
      </c>
      <c r="AB9379" s="182">
        <v>34</v>
      </c>
      <c r="AC9379" s="182">
        <v>2</v>
      </c>
      <c r="AD9379" s="182">
        <v>496.82</v>
      </c>
      <c r="AF9379" s="182" t="s">
        <v>14840</v>
      </c>
      <c r="AG9379" s="182" t="s">
        <v>17319</v>
      </c>
      <c r="AH9379" s="182" t="s">
        <v>2993</v>
      </c>
      <c r="AI9379" s="182" t="s">
        <v>17315</v>
      </c>
    </row>
    <row r="9380" spans="25:35" x14ac:dyDescent="0.4">
      <c r="Y9380" s="182" t="s">
        <v>2596</v>
      </c>
      <c r="Z9380" s="182">
        <v>1970</v>
      </c>
      <c r="AA9380" s="182">
        <v>726.6</v>
      </c>
      <c r="AB9380" s="182">
        <v>33</v>
      </c>
      <c r="AC9380" s="182">
        <v>2</v>
      </c>
      <c r="AD9380" s="182">
        <v>482.19</v>
      </c>
      <c r="AF9380" s="182" t="s">
        <v>14841</v>
      </c>
      <c r="AG9380" s="182" t="s">
        <v>17319</v>
      </c>
      <c r="AH9380" s="182" t="s">
        <v>2993</v>
      </c>
      <c r="AI9380" s="182" t="s">
        <v>17320</v>
      </c>
    </row>
    <row r="9381" spans="25:35" x14ac:dyDescent="0.4">
      <c r="Y9381" s="182" t="s">
        <v>14957</v>
      </c>
      <c r="Z9381" s="182">
        <v>1972</v>
      </c>
      <c r="AA9381" s="182">
        <v>729.8</v>
      </c>
      <c r="AB9381" s="182">
        <v>30</v>
      </c>
      <c r="AC9381" s="182">
        <v>2</v>
      </c>
      <c r="AD9381" s="182">
        <v>482.52</v>
      </c>
      <c r="AF9381" s="182" t="s">
        <v>14842</v>
      </c>
      <c r="AG9381" s="182" t="s">
        <v>17312</v>
      </c>
      <c r="AH9381" s="182" t="s">
        <v>2993</v>
      </c>
      <c r="AI9381" s="182" t="s">
        <v>17326</v>
      </c>
    </row>
    <row r="9382" spans="25:35" x14ac:dyDescent="0.4">
      <c r="Y9382" s="182" t="s">
        <v>2597</v>
      </c>
      <c r="Z9382" s="182">
        <v>1973</v>
      </c>
      <c r="AA9382" s="182">
        <v>701.7</v>
      </c>
      <c r="AB9382" s="182">
        <v>31</v>
      </c>
      <c r="AC9382" s="182">
        <v>2</v>
      </c>
      <c r="AD9382" s="182">
        <v>482.5</v>
      </c>
      <c r="AF9382" s="182" t="s">
        <v>14843</v>
      </c>
      <c r="AG9382" s="182" t="s">
        <v>17312</v>
      </c>
      <c r="AH9382" s="182" t="s">
        <v>2993</v>
      </c>
      <c r="AI9382" s="182" t="s">
        <v>17320</v>
      </c>
    </row>
    <row r="9383" spans="25:35" x14ac:dyDescent="0.4">
      <c r="Y9383" s="182" t="s">
        <v>14960</v>
      </c>
      <c r="Z9383" s="182">
        <v>1987</v>
      </c>
      <c r="AA9383" s="182">
        <v>607.55999999999995</v>
      </c>
      <c r="AB9383" s="182">
        <v>42</v>
      </c>
      <c r="AC9383" s="182">
        <v>2</v>
      </c>
      <c r="AD9383" s="182">
        <v>561.79999999999995</v>
      </c>
      <c r="AF9383" s="182" t="s">
        <v>14844</v>
      </c>
      <c r="AG9383" s="182" t="s">
        <v>17312</v>
      </c>
      <c r="AH9383" s="182" t="s">
        <v>2993</v>
      </c>
      <c r="AI9383" s="182" t="s">
        <v>17356</v>
      </c>
    </row>
    <row r="9384" spans="25:35" x14ac:dyDescent="0.4">
      <c r="Y9384" s="182" t="s">
        <v>14961</v>
      </c>
      <c r="Z9384" s="182">
        <v>1975</v>
      </c>
      <c r="AA9384" s="182">
        <v>710</v>
      </c>
      <c r="AB9384" s="182">
        <v>32</v>
      </c>
      <c r="AC9384" s="182">
        <v>2</v>
      </c>
      <c r="AD9384" s="182">
        <v>710</v>
      </c>
      <c r="AF9384" s="182" t="s">
        <v>241</v>
      </c>
      <c r="AG9384" s="182" t="s">
        <v>17319</v>
      </c>
      <c r="AH9384" s="182" t="s">
        <v>2993</v>
      </c>
      <c r="AI9384" s="182" t="s">
        <v>17320</v>
      </c>
    </row>
    <row r="9385" spans="25:35" x14ac:dyDescent="0.4">
      <c r="Y9385" s="182" t="s">
        <v>14963</v>
      </c>
      <c r="Z9385" s="182">
        <v>1976</v>
      </c>
      <c r="AA9385" s="182">
        <v>527.92999999999995</v>
      </c>
      <c r="AB9385" s="182">
        <v>32</v>
      </c>
      <c r="AC9385" s="182">
        <v>2</v>
      </c>
      <c r="AD9385" s="182">
        <v>493.9</v>
      </c>
      <c r="AF9385" s="182" t="s">
        <v>14845</v>
      </c>
      <c r="AG9385" s="182" t="s">
        <v>17312</v>
      </c>
      <c r="AH9385" s="182" t="s">
        <v>2993</v>
      </c>
      <c r="AI9385" s="182" t="s">
        <v>17315</v>
      </c>
    </row>
    <row r="9386" spans="25:35" x14ac:dyDescent="0.4">
      <c r="Y9386" s="182" t="s">
        <v>2598</v>
      </c>
      <c r="Z9386" s="182">
        <v>1980</v>
      </c>
      <c r="AA9386" s="182">
        <v>970</v>
      </c>
      <c r="AB9386" s="182">
        <v>68</v>
      </c>
      <c r="AC9386" s="182">
        <v>2</v>
      </c>
      <c r="AD9386" s="182">
        <v>970</v>
      </c>
      <c r="AF9386" s="182" t="s">
        <v>14846</v>
      </c>
      <c r="AG9386" s="182" t="s">
        <v>17312</v>
      </c>
      <c r="AH9386" s="182" t="s">
        <v>2993</v>
      </c>
      <c r="AI9386" s="182" t="s">
        <v>17322</v>
      </c>
    </row>
    <row r="9387" spans="25:35" x14ac:dyDescent="0.4">
      <c r="Y9387" s="182" t="s">
        <v>14965</v>
      </c>
      <c r="Z9387" s="182">
        <v>1978</v>
      </c>
      <c r="AA9387" s="182">
        <v>841.5</v>
      </c>
      <c r="AB9387" s="182">
        <v>31</v>
      </c>
      <c r="AC9387" s="182">
        <v>2</v>
      </c>
      <c r="AD9387" s="182">
        <v>841.5</v>
      </c>
      <c r="AF9387" s="182" t="s">
        <v>14847</v>
      </c>
      <c r="AG9387" s="182" t="s">
        <v>17312</v>
      </c>
      <c r="AH9387" s="182" t="s">
        <v>2993</v>
      </c>
      <c r="AI9387" s="182" t="s">
        <v>17042</v>
      </c>
    </row>
    <row r="9388" spans="25:35" x14ac:dyDescent="0.4">
      <c r="Y9388" s="182" t="s">
        <v>14967</v>
      </c>
      <c r="Z9388" s="182">
        <v>1983</v>
      </c>
      <c r="AA9388" s="182">
        <v>962</v>
      </c>
      <c r="AB9388" s="182">
        <v>50</v>
      </c>
      <c r="AC9388" s="182">
        <v>2</v>
      </c>
      <c r="AD9388" s="182">
        <v>962</v>
      </c>
      <c r="AF9388" s="182" t="s">
        <v>14849</v>
      </c>
      <c r="AG9388" s="182" t="s">
        <v>17312</v>
      </c>
      <c r="AH9388" s="182" t="s">
        <v>2993</v>
      </c>
      <c r="AI9388" s="182" t="s">
        <v>17040</v>
      </c>
    </row>
    <row r="9389" spans="25:35" x14ac:dyDescent="0.4">
      <c r="Y9389" s="182" t="s">
        <v>14969</v>
      </c>
      <c r="Z9389" s="182">
        <v>1990</v>
      </c>
      <c r="AA9389" s="182">
        <v>860.4</v>
      </c>
      <c r="AB9389" s="182">
        <v>62</v>
      </c>
      <c r="AC9389" s="182">
        <v>2</v>
      </c>
      <c r="AD9389" s="182">
        <v>860.4</v>
      </c>
      <c r="AF9389" s="182" t="s">
        <v>14850</v>
      </c>
      <c r="AG9389" s="182" t="s">
        <v>17312</v>
      </c>
      <c r="AH9389" s="182" t="s">
        <v>2993</v>
      </c>
      <c r="AI9389" s="182" t="s">
        <v>17314</v>
      </c>
    </row>
    <row r="9390" spans="25:35" x14ac:dyDescent="0.4">
      <c r="Y9390" s="182" t="s">
        <v>14971</v>
      </c>
      <c r="Z9390" s="182">
        <v>1958</v>
      </c>
      <c r="AA9390" s="182">
        <v>673.9</v>
      </c>
      <c r="AB9390" s="182">
        <v>32</v>
      </c>
      <c r="AC9390" s="182">
        <v>2</v>
      </c>
      <c r="AD9390" s="182">
        <v>613.9</v>
      </c>
      <c r="AF9390" s="182" t="s">
        <v>14851</v>
      </c>
      <c r="AG9390" s="182" t="s">
        <v>2993</v>
      </c>
      <c r="AH9390" s="182" t="s">
        <v>2993</v>
      </c>
      <c r="AI9390" s="182" t="s">
        <v>17040</v>
      </c>
    </row>
    <row r="9391" spans="25:35" x14ac:dyDescent="0.4">
      <c r="Y9391" s="182" t="s">
        <v>14972</v>
      </c>
      <c r="Z9391" s="182">
        <v>1959</v>
      </c>
      <c r="AA9391" s="182">
        <v>677.8</v>
      </c>
      <c r="AB9391" s="182">
        <v>38</v>
      </c>
      <c r="AC9391" s="182">
        <v>2</v>
      </c>
      <c r="AD9391" s="182">
        <v>619.79999999999995</v>
      </c>
      <c r="AF9391" s="182" t="s">
        <v>14852</v>
      </c>
      <c r="AG9391" s="182" t="s">
        <v>17312</v>
      </c>
      <c r="AH9391" s="182" t="s">
        <v>2993</v>
      </c>
      <c r="AI9391" s="182" t="s">
        <v>17040</v>
      </c>
    </row>
    <row r="9392" spans="25:35" x14ac:dyDescent="0.4">
      <c r="Y9392" s="182" t="s">
        <v>14973</v>
      </c>
      <c r="Z9392" s="182">
        <v>1960</v>
      </c>
      <c r="AA9392" s="182">
        <v>691.3</v>
      </c>
      <c r="AB9392" s="182">
        <v>32</v>
      </c>
      <c r="AC9392" s="182">
        <v>2</v>
      </c>
      <c r="AD9392" s="182">
        <v>633.29999999999995</v>
      </c>
      <c r="AF9392" s="182" t="s">
        <v>14853</v>
      </c>
      <c r="AG9392" s="182" t="s">
        <v>17312</v>
      </c>
      <c r="AH9392" s="182" t="s">
        <v>2993</v>
      </c>
      <c r="AI9392" s="182" t="s">
        <v>17322</v>
      </c>
    </row>
    <row r="9393" spans="25:35" x14ac:dyDescent="0.4">
      <c r="Y9393" s="182" t="s">
        <v>14974</v>
      </c>
      <c r="Z9393" s="182">
        <v>1963</v>
      </c>
      <c r="AA9393" s="182">
        <v>1977.74</v>
      </c>
      <c r="AB9393" s="182">
        <v>67</v>
      </c>
      <c r="AC9393" s="182">
        <v>4</v>
      </c>
      <c r="AD9393" s="182">
        <v>1977.74</v>
      </c>
      <c r="AF9393" s="182" t="s">
        <v>14854</v>
      </c>
      <c r="AG9393" s="182" t="s">
        <v>2993</v>
      </c>
      <c r="AH9393" s="182" t="s">
        <v>2993</v>
      </c>
      <c r="AI9393" s="182" t="s">
        <v>17322</v>
      </c>
    </row>
    <row r="9394" spans="25:35" x14ac:dyDescent="0.4">
      <c r="Y9394" s="182" t="s">
        <v>14975</v>
      </c>
      <c r="Z9394" s="182">
        <v>1966</v>
      </c>
      <c r="AA9394" s="182">
        <v>844.8</v>
      </c>
      <c r="AB9394" s="182">
        <v>26</v>
      </c>
      <c r="AC9394" s="182">
        <v>2</v>
      </c>
      <c r="AD9394" s="182">
        <v>807.3</v>
      </c>
      <c r="AF9394" s="182" t="s">
        <v>14855</v>
      </c>
      <c r="AG9394" s="182" t="s">
        <v>2993</v>
      </c>
      <c r="AH9394" s="182" t="s">
        <v>2993</v>
      </c>
      <c r="AI9394" s="182" t="s">
        <v>17322</v>
      </c>
    </row>
    <row r="9395" spans="25:35" x14ac:dyDescent="0.4">
      <c r="Y9395" s="182" t="s">
        <v>14976</v>
      </c>
      <c r="Z9395" s="182">
        <v>1967</v>
      </c>
      <c r="AA9395" s="182">
        <v>2009.34</v>
      </c>
      <c r="AB9395" s="182">
        <v>90</v>
      </c>
      <c r="AC9395" s="182">
        <v>4</v>
      </c>
      <c r="AD9395" s="182">
        <v>2009.34</v>
      </c>
      <c r="AF9395" s="182" t="s">
        <v>2580</v>
      </c>
      <c r="AG9395" s="182" t="s">
        <v>17312</v>
      </c>
      <c r="AH9395" s="182" t="s">
        <v>2993</v>
      </c>
      <c r="AI9395" s="182" t="s">
        <v>17315</v>
      </c>
    </row>
    <row r="9396" spans="25:35" x14ac:dyDescent="0.4">
      <c r="Y9396" s="182" t="s">
        <v>14978</v>
      </c>
      <c r="Z9396" s="182">
        <v>1994</v>
      </c>
      <c r="AA9396" s="182">
        <v>3014.32</v>
      </c>
      <c r="AB9396" s="182">
        <v>116</v>
      </c>
      <c r="AC9396" s="182">
        <v>5</v>
      </c>
      <c r="AD9396" s="182">
        <v>3014.32</v>
      </c>
      <c r="AF9396" s="182" t="s">
        <v>2581</v>
      </c>
      <c r="AG9396" s="182" t="s">
        <v>17312</v>
      </c>
      <c r="AH9396" s="182" t="s">
        <v>2993</v>
      </c>
      <c r="AI9396" s="182" t="s">
        <v>17042</v>
      </c>
    </row>
    <row r="9397" spans="25:35" x14ac:dyDescent="0.4">
      <c r="Y9397" s="182" t="s">
        <v>14980</v>
      </c>
      <c r="Z9397" s="182">
        <v>1992</v>
      </c>
      <c r="AA9397" s="182">
        <v>3085.2</v>
      </c>
      <c r="AB9397" s="182">
        <v>127</v>
      </c>
      <c r="AC9397" s="182">
        <v>5</v>
      </c>
      <c r="AD9397" s="182">
        <v>3085.2</v>
      </c>
      <c r="AF9397" s="182" t="s">
        <v>14857</v>
      </c>
      <c r="AG9397" s="182" t="s">
        <v>17312</v>
      </c>
      <c r="AH9397" s="182" t="s">
        <v>2993</v>
      </c>
      <c r="AI9397" s="182" t="s">
        <v>17042</v>
      </c>
    </row>
    <row r="9398" spans="25:35" x14ac:dyDescent="0.4">
      <c r="Y9398" s="182" t="s">
        <v>14982</v>
      </c>
      <c r="Z9398" s="182">
        <v>1976</v>
      </c>
      <c r="AA9398" s="182">
        <v>712</v>
      </c>
      <c r="AB9398" s="182">
        <v>38</v>
      </c>
      <c r="AC9398" s="182">
        <v>2</v>
      </c>
      <c r="AD9398" s="182">
        <v>712</v>
      </c>
      <c r="AF9398" s="182" t="s">
        <v>245</v>
      </c>
      <c r="AG9398" s="182" t="s">
        <v>17312</v>
      </c>
      <c r="AH9398" s="182" t="s">
        <v>2993</v>
      </c>
      <c r="AI9398" s="182" t="s">
        <v>17322</v>
      </c>
    </row>
    <row r="9399" spans="25:35" x14ac:dyDescent="0.4">
      <c r="Y9399" s="182" t="s">
        <v>2599</v>
      </c>
      <c r="Z9399" s="182">
        <v>1970</v>
      </c>
      <c r="AA9399" s="182">
        <v>2323.8000000000002</v>
      </c>
      <c r="AB9399" s="182">
        <v>79</v>
      </c>
      <c r="AC9399" s="182">
        <v>5</v>
      </c>
      <c r="AD9399" s="182">
        <v>1789.25</v>
      </c>
      <c r="AF9399" s="182" t="s">
        <v>2582</v>
      </c>
      <c r="AG9399" s="182" t="s">
        <v>17312</v>
      </c>
      <c r="AH9399" s="182" t="s">
        <v>2993</v>
      </c>
      <c r="AI9399" s="182" t="s">
        <v>17314</v>
      </c>
    </row>
    <row r="9400" spans="25:35" x14ac:dyDescent="0.4">
      <c r="Y9400" s="182" t="s">
        <v>238</v>
      </c>
      <c r="Z9400" s="182">
        <v>1974</v>
      </c>
      <c r="AA9400" s="182">
        <v>6209.57</v>
      </c>
      <c r="AB9400" s="182">
        <v>217</v>
      </c>
      <c r="AC9400" s="182">
        <v>5</v>
      </c>
      <c r="AD9400" s="182">
        <v>6209.57</v>
      </c>
      <c r="AF9400" s="182" t="s">
        <v>14859</v>
      </c>
      <c r="AG9400" s="182" t="s">
        <v>17312</v>
      </c>
      <c r="AH9400" s="182" t="s">
        <v>2993</v>
      </c>
      <c r="AI9400" s="182" t="s">
        <v>17042</v>
      </c>
    </row>
    <row r="9401" spans="25:35" x14ac:dyDescent="0.4">
      <c r="Y9401" s="182" t="s">
        <v>14984</v>
      </c>
      <c r="Z9401" s="182">
        <v>1978</v>
      </c>
      <c r="AA9401" s="182">
        <v>3379</v>
      </c>
      <c r="AB9401" s="182">
        <v>133</v>
      </c>
      <c r="AC9401" s="182">
        <v>5</v>
      </c>
      <c r="AD9401" s="182">
        <v>3379</v>
      </c>
      <c r="AF9401" s="182" t="s">
        <v>14860</v>
      </c>
      <c r="AG9401" s="182" t="s">
        <v>17312</v>
      </c>
      <c r="AH9401" s="182" t="s">
        <v>2993</v>
      </c>
      <c r="AI9401" s="182" t="s">
        <v>17322</v>
      </c>
    </row>
    <row r="9402" spans="25:35" x14ac:dyDescent="0.4">
      <c r="Y9402" s="182" t="s">
        <v>2600</v>
      </c>
      <c r="Z9402" s="182">
        <v>1979</v>
      </c>
      <c r="AA9402" s="182">
        <v>3051.9</v>
      </c>
      <c r="AB9402" s="182">
        <v>164</v>
      </c>
      <c r="AC9402" s="182">
        <v>5</v>
      </c>
      <c r="AD9402" s="182">
        <v>3051.9</v>
      </c>
      <c r="AF9402" s="182" t="s">
        <v>14861</v>
      </c>
      <c r="AG9402" s="182" t="s">
        <v>17312</v>
      </c>
      <c r="AH9402" s="182" t="s">
        <v>2993</v>
      </c>
      <c r="AI9402" s="182" t="s">
        <v>17040</v>
      </c>
    </row>
    <row r="9403" spans="25:35" x14ac:dyDescent="0.4">
      <c r="Y9403" s="182" t="s">
        <v>14986</v>
      </c>
      <c r="Z9403" s="182">
        <v>1977</v>
      </c>
      <c r="AA9403" s="182">
        <v>4551.6000000000004</v>
      </c>
      <c r="AB9403" s="182">
        <v>209</v>
      </c>
      <c r="AC9403" s="182">
        <v>5</v>
      </c>
      <c r="AD9403" s="182">
        <v>4551.6000000000004</v>
      </c>
      <c r="AF9403" s="182" t="s">
        <v>14862</v>
      </c>
      <c r="AG9403" s="182" t="s">
        <v>17312</v>
      </c>
      <c r="AH9403" s="182" t="s">
        <v>2993</v>
      </c>
      <c r="AI9403" s="182" t="s">
        <v>17322</v>
      </c>
    </row>
    <row r="9404" spans="25:35" x14ac:dyDescent="0.4">
      <c r="Y9404" s="182" t="s">
        <v>14987</v>
      </c>
      <c r="Z9404" s="182">
        <v>1959</v>
      </c>
      <c r="AA9404" s="182">
        <v>640</v>
      </c>
      <c r="AB9404" s="182">
        <v>36</v>
      </c>
      <c r="AC9404" s="182">
        <v>2</v>
      </c>
      <c r="AD9404" s="182">
        <v>637.5</v>
      </c>
      <c r="AF9404" s="182" t="s">
        <v>2583</v>
      </c>
      <c r="AG9404" s="182" t="s">
        <v>17312</v>
      </c>
      <c r="AH9404" s="182" t="s">
        <v>2993</v>
      </c>
      <c r="AI9404" s="182" t="s">
        <v>17314</v>
      </c>
    </row>
    <row r="9405" spans="25:35" x14ac:dyDescent="0.4">
      <c r="Y9405" s="182" t="s">
        <v>14989</v>
      </c>
      <c r="Z9405" s="182">
        <v>1960</v>
      </c>
      <c r="AA9405" s="182">
        <v>637.86</v>
      </c>
      <c r="AB9405" s="182">
        <v>30</v>
      </c>
      <c r="AC9405" s="182">
        <v>2</v>
      </c>
      <c r="AD9405" s="182">
        <v>637.86</v>
      </c>
      <c r="AF9405" s="182" t="s">
        <v>14865</v>
      </c>
      <c r="AG9405" s="182" t="s">
        <v>17312</v>
      </c>
      <c r="AH9405" s="182" t="s">
        <v>2993</v>
      </c>
      <c r="AI9405" s="182" t="s">
        <v>17320</v>
      </c>
    </row>
    <row r="9406" spans="25:35" x14ac:dyDescent="0.4">
      <c r="Y9406" s="182" t="s">
        <v>14990</v>
      </c>
      <c r="Z9406" s="182">
        <v>1986</v>
      </c>
      <c r="AA9406" s="182">
        <v>2790</v>
      </c>
      <c r="AB9406" s="182">
        <v>142</v>
      </c>
      <c r="AC9406" s="182">
        <v>5</v>
      </c>
      <c r="AD9406" s="182">
        <v>2790</v>
      </c>
      <c r="AF9406" s="182" t="s">
        <v>14866</v>
      </c>
      <c r="AG9406" s="182" t="s">
        <v>17312</v>
      </c>
      <c r="AH9406" s="182" t="s">
        <v>2993</v>
      </c>
      <c r="AI9406" s="182" t="s">
        <v>17320</v>
      </c>
    </row>
    <row r="9407" spans="25:35" x14ac:dyDescent="0.4">
      <c r="Y9407" s="182" t="s">
        <v>14992</v>
      </c>
      <c r="Z9407" s="182">
        <v>1969</v>
      </c>
      <c r="AA9407" s="182">
        <v>3509.63</v>
      </c>
      <c r="AB9407" s="182">
        <v>129</v>
      </c>
      <c r="AC9407" s="182">
        <v>5</v>
      </c>
      <c r="AD9407" s="182">
        <v>3509.63</v>
      </c>
      <c r="AF9407" s="182" t="s">
        <v>14867</v>
      </c>
      <c r="AG9407" s="182" t="s">
        <v>17319</v>
      </c>
      <c r="AH9407" s="182" t="s">
        <v>2993</v>
      </c>
      <c r="AI9407" s="182" t="s">
        <v>17320</v>
      </c>
    </row>
    <row r="9408" spans="25:35" x14ac:dyDescent="0.4">
      <c r="Y9408" s="182" t="s">
        <v>14994</v>
      </c>
      <c r="Z9408" s="182">
        <v>1973</v>
      </c>
      <c r="AA9408" s="182">
        <v>4556.2</v>
      </c>
      <c r="AB9408" s="182">
        <v>120</v>
      </c>
      <c r="AC9408" s="182">
        <v>5</v>
      </c>
      <c r="AD9408" s="182">
        <v>3172.53</v>
      </c>
      <c r="AF9408" s="182" t="s">
        <v>14868</v>
      </c>
      <c r="AG9408" s="182" t="s">
        <v>17319</v>
      </c>
      <c r="AH9408" s="182" t="s">
        <v>2993</v>
      </c>
      <c r="AI9408" s="182" t="s">
        <v>17320</v>
      </c>
    </row>
    <row r="9409" spans="25:35" x14ac:dyDescent="0.4">
      <c r="Y9409" s="182" t="s">
        <v>232</v>
      </c>
      <c r="Z9409" s="182">
        <v>1978</v>
      </c>
      <c r="AA9409" s="182">
        <v>2823</v>
      </c>
      <c r="AB9409" s="182">
        <v>137</v>
      </c>
      <c r="AC9409" s="182">
        <v>5</v>
      </c>
      <c r="AD9409" s="182">
        <v>2823</v>
      </c>
      <c r="AF9409" s="182" t="s">
        <v>14869</v>
      </c>
      <c r="AG9409" s="182" t="s">
        <v>17312</v>
      </c>
      <c r="AH9409" s="182" t="s">
        <v>2993</v>
      </c>
      <c r="AI9409" s="182" t="s">
        <v>17042</v>
      </c>
    </row>
    <row r="9410" spans="25:35" x14ac:dyDescent="0.4">
      <c r="Y9410" s="182" t="s">
        <v>2601</v>
      </c>
      <c r="Z9410" s="182">
        <v>1981</v>
      </c>
      <c r="AA9410" s="182">
        <v>2708.3</v>
      </c>
      <c r="AB9410" s="182">
        <v>131</v>
      </c>
      <c r="AC9410" s="182">
        <v>5</v>
      </c>
      <c r="AD9410" s="182">
        <v>2708.3</v>
      </c>
      <c r="AF9410" s="182" t="s">
        <v>14870</v>
      </c>
      <c r="AG9410" s="182" t="s">
        <v>2993</v>
      </c>
      <c r="AH9410" s="182" t="s">
        <v>2993</v>
      </c>
      <c r="AI9410" s="182" t="s">
        <v>17322</v>
      </c>
    </row>
    <row r="9411" spans="25:35" x14ac:dyDescent="0.4">
      <c r="Y9411" s="182" t="s">
        <v>2602</v>
      </c>
      <c r="Z9411" s="182">
        <v>1982</v>
      </c>
      <c r="AA9411" s="182">
        <v>4247.8</v>
      </c>
      <c r="AB9411" s="182">
        <v>164</v>
      </c>
      <c r="AC9411" s="182">
        <v>5</v>
      </c>
      <c r="AD9411" s="182">
        <v>4247.7999999999993</v>
      </c>
      <c r="AF9411" s="182" t="s">
        <v>14871</v>
      </c>
      <c r="AG9411" s="182" t="s">
        <v>17312</v>
      </c>
      <c r="AH9411" s="182" t="s">
        <v>2993</v>
      </c>
      <c r="AI9411" s="182" t="s">
        <v>17040</v>
      </c>
    </row>
    <row r="9412" spans="25:35" x14ac:dyDescent="0.4">
      <c r="Y9412" s="182" t="s">
        <v>14998</v>
      </c>
      <c r="Z9412" s="182">
        <v>1973</v>
      </c>
      <c r="AA9412" s="182">
        <v>3407.43</v>
      </c>
      <c r="AB9412" s="182">
        <v>127</v>
      </c>
      <c r="AC9412" s="182">
        <v>5</v>
      </c>
      <c r="AD9412" s="182">
        <v>3407.43</v>
      </c>
      <c r="AF9412" s="182" t="s">
        <v>14873</v>
      </c>
      <c r="AG9412" s="182" t="s">
        <v>17312</v>
      </c>
      <c r="AH9412" s="182" t="s">
        <v>2993</v>
      </c>
      <c r="AI9412" s="182" t="s">
        <v>17320</v>
      </c>
    </row>
    <row r="9413" spans="25:35" x14ac:dyDescent="0.4">
      <c r="Y9413" s="182" t="s">
        <v>252</v>
      </c>
      <c r="Z9413" s="182">
        <v>1971</v>
      </c>
      <c r="AA9413" s="182">
        <v>3464.4</v>
      </c>
      <c r="AB9413" s="182">
        <v>88</v>
      </c>
      <c r="AC9413" s="182">
        <v>5</v>
      </c>
      <c r="AD9413" s="182">
        <v>2857.4</v>
      </c>
      <c r="AF9413" s="182" t="s">
        <v>14874</v>
      </c>
      <c r="AG9413" s="182" t="s">
        <v>17312</v>
      </c>
      <c r="AH9413" s="182" t="s">
        <v>2993</v>
      </c>
      <c r="AI9413" s="182" t="s">
        <v>17314</v>
      </c>
    </row>
    <row r="9414" spans="25:35" x14ac:dyDescent="0.4">
      <c r="Y9414" s="182" t="s">
        <v>15001</v>
      </c>
      <c r="Z9414" s="182">
        <v>1980</v>
      </c>
      <c r="AA9414" s="182">
        <v>4620.3999999999996</v>
      </c>
      <c r="AB9414" s="182">
        <v>150</v>
      </c>
      <c r="AC9414" s="182">
        <v>5</v>
      </c>
      <c r="AD9414" s="182">
        <v>3416.74</v>
      </c>
      <c r="AF9414" s="182" t="s">
        <v>14876</v>
      </c>
      <c r="AG9414" s="182" t="s">
        <v>17312</v>
      </c>
      <c r="AH9414" s="182" t="s">
        <v>2993</v>
      </c>
      <c r="AI9414" s="182" t="s">
        <v>17320</v>
      </c>
    </row>
    <row r="9415" spans="25:35" x14ac:dyDescent="0.4">
      <c r="Y9415" s="182" t="s">
        <v>2603</v>
      </c>
      <c r="Z9415" s="182">
        <v>1985</v>
      </c>
      <c r="AA9415" s="182">
        <v>2360.59</v>
      </c>
      <c r="AB9415" s="182">
        <v>114</v>
      </c>
      <c r="AC9415" s="182">
        <v>5</v>
      </c>
      <c r="AD9415" s="182">
        <v>2360.59</v>
      </c>
      <c r="AF9415" s="182" t="s">
        <v>14878</v>
      </c>
      <c r="AG9415" s="182" t="s">
        <v>17312</v>
      </c>
      <c r="AH9415" s="182" t="s">
        <v>2993</v>
      </c>
      <c r="AI9415" s="182" t="s">
        <v>17042</v>
      </c>
    </row>
    <row r="9416" spans="25:35" x14ac:dyDescent="0.4">
      <c r="Y9416" s="182" t="s">
        <v>15002</v>
      </c>
      <c r="Z9416" s="182">
        <v>1979</v>
      </c>
      <c r="AA9416" s="182">
        <v>2961.9</v>
      </c>
      <c r="AB9416" s="182">
        <v>133</v>
      </c>
      <c r="AC9416" s="182">
        <v>5</v>
      </c>
      <c r="AD9416" s="182">
        <v>2961.9</v>
      </c>
      <c r="AF9416" s="182" t="s">
        <v>14879</v>
      </c>
      <c r="AG9416" s="182" t="s">
        <v>17312</v>
      </c>
      <c r="AH9416" s="182" t="s">
        <v>2993</v>
      </c>
      <c r="AI9416" s="182" t="s">
        <v>17042</v>
      </c>
    </row>
    <row r="9417" spans="25:35" x14ac:dyDescent="0.4">
      <c r="Y9417" s="182" t="s">
        <v>15004</v>
      </c>
      <c r="Z9417" s="182">
        <v>1974</v>
      </c>
      <c r="AA9417" s="182">
        <v>3399.85</v>
      </c>
      <c r="AB9417" s="182">
        <v>166</v>
      </c>
      <c r="AC9417" s="182">
        <v>5</v>
      </c>
      <c r="AD9417" s="182">
        <v>3399.85</v>
      </c>
      <c r="AF9417" s="182" t="s">
        <v>246</v>
      </c>
      <c r="AG9417" s="182" t="s">
        <v>17312</v>
      </c>
      <c r="AH9417" s="182" t="s">
        <v>2993</v>
      </c>
      <c r="AI9417" s="182" t="s">
        <v>17315</v>
      </c>
    </row>
    <row r="9418" spans="25:35" x14ac:dyDescent="0.4">
      <c r="Y9418" s="182" t="s">
        <v>15005</v>
      </c>
      <c r="Z9418" s="182">
        <v>1972</v>
      </c>
      <c r="AA9418" s="182">
        <v>3182.4</v>
      </c>
      <c r="AB9418" s="182">
        <v>147</v>
      </c>
      <c r="AC9418" s="182">
        <v>5</v>
      </c>
      <c r="AD9418" s="182">
        <v>3182.4</v>
      </c>
      <c r="AF9418" s="182" t="s">
        <v>14881</v>
      </c>
      <c r="AG9418" s="182" t="s">
        <v>17312</v>
      </c>
      <c r="AH9418" s="182" t="s">
        <v>2993</v>
      </c>
      <c r="AI9418" s="182" t="s">
        <v>17042</v>
      </c>
    </row>
    <row r="9419" spans="25:35" x14ac:dyDescent="0.4">
      <c r="Y9419" s="182" t="s">
        <v>15007</v>
      </c>
      <c r="Z9419" s="182">
        <v>1976</v>
      </c>
      <c r="AA9419" s="182">
        <v>3435.49</v>
      </c>
      <c r="AB9419" s="182">
        <v>156</v>
      </c>
      <c r="AC9419" s="182">
        <v>5</v>
      </c>
      <c r="AD9419" s="182">
        <v>3435.49</v>
      </c>
      <c r="AF9419" s="182" t="s">
        <v>14883</v>
      </c>
      <c r="AG9419" s="182" t="s">
        <v>17312</v>
      </c>
      <c r="AH9419" s="182" t="s">
        <v>2993</v>
      </c>
      <c r="AI9419" s="182" t="s">
        <v>17042</v>
      </c>
    </row>
    <row r="9420" spans="25:35" x14ac:dyDescent="0.4">
      <c r="Y9420" s="182" t="s">
        <v>15008</v>
      </c>
      <c r="Z9420" s="182">
        <v>1976</v>
      </c>
      <c r="AA9420" s="182">
        <v>859.78</v>
      </c>
      <c r="AB9420" s="182">
        <v>24</v>
      </c>
      <c r="AC9420" s="182">
        <v>2</v>
      </c>
      <c r="AD9420" s="182">
        <v>859.78</v>
      </c>
      <c r="AF9420" s="182" t="s">
        <v>226</v>
      </c>
      <c r="AG9420" s="182" t="s">
        <v>17312</v>
      </c>
      <c r="AH9420" s="182" t="s">
        <v>2993</v>
      </c>
      <c r="AI9420" s="182" t="s">
        <v>17042</v>
      </c>
    </row>
    <row r="9421" spans="25:35" x14ac:dyDescent="0.4">
      <c r="Y9421" s="182" t="s">
        <v>2607</v>
      </c>
      <c r="Z9421" s="182">
        <v>1980</v>
      </c>
      <c r="AA9421" s="182">
        <v>1274.8</v>
      </c>
      <c r="AB9421" s="182">
        <v>52</v>
      </c>
      <c r="AC9421" s="182">
        <v>3</v>
      </c>
      <c r="AD9421" s="182">
        <v>1274.8</v>
      </c>
      <c r="AF9421" s="182" t="s">
        <v>14885</v>
      </c>
      <c r="AG9421" s="182" t="s">
        <v>17312</v>
      </c>
      <c r="AH9421" s="182" t="s">
        <v>2993</v>
      </c>
      <c r="AI9421" s="182" t="s">
        <v>17042</v>
      </c>
    </row>
    <row r="9422" spans="25:35" x14ac:dyDescent="0.4">
      <c r="Y9422" s="182" t="s">
        <v>15011</v>
      </c>
      <c r="Z9422" s="182">
        <v>1982</v>
      </c>
      <c r="AA9422" s="182">
        <v>1256.9000000000001</v>
      </c>
      <c r="AB9422" s="182">
        <v>67</v>
      </c>
      <c r="AC9422" s="182">
        <v>3</v>
      </c>
      <c r="AD9422" s="182">
        <v>1256.9000000000001</v>
      </c>
      <c r="AF9422" s="182" t="s">
        <v>14886</v>
      </c>
      <c r="AG9422" s="182" t="s">
        <v>17312</v>
      </c>
      <c r="AH9422" s="182" t="s">
        <v>2993</v>
      </c>
      <c r="AI9422" s="182" t="s">
        <v>17042</v>
      </c>
    </row>
    <row r="9423" spans="25:35" x14ac:dyDescent="0.4">
      <c r="Y9423" s="182" t="s">
        <v>15013</v>
      </c>
      <c r="Z9423" s="182">
        <v>1983</v>
      </c>
      <c r="AA9423" s="182">
        <v>1404.4</v>
      </c>
      <c r="AB9423" s="182">
        <v>74</v>
      </c>
      <c r="AC9423" s="182">
        <v>3</v>
      </c>
      <c r="AD9423" s="182">
        <v>1279.3</v>
      </c>
      <c r="AF9423" s="182" t="s">
        <v>14887</v>
      </c>
      <c r="AG9423" s="182" t="s">
        <v>17312</v>
      </c>
      <c r="AH9423" s="182" t="s">
        <v>2993</v>
      </c>
      <c r="AI9423" s="182" t="s">
        <v>17040</v>
      </c>
    </row>
    <row r="9424" spans="25:35" x14ac:dyDescent="0.4">
      <c r="Y9424" s="182" t="s">
        <v>15015</v>
      </c>
      <c r="Z9424" s="182">
        <v>1983</v>
      </c>
      <c r="AA9424" s="182">
        <v>1290.0999999999999</v>
      </c>
      <c r="AB9424" s="182">
        <v>65</v>
      </c>
      <c r="AC9424" s="182">
        <v>3</v>
      </c>
      <c r="AD9424" s="182">
        <v>1290.0999999999999</v>
      </c>
      <c r="AF9424" s="182" t="s">
        <v>14888</v>
      </c>
      <c r="AG9424" s="182" t="s">
        <v>17312</v>
      </c>
      <c r="AH9424" s="182" t="s">
        <v>2993</v>
      </c>
      <c r="AI9424" s="182" t="s">
        <v>17040</v>
      </c>
    </row>
    <row r="9425" spans="25:35" x14ac:dyDescent="0.4">
      <c r="Y9425" s="182" t="s">
        <v>15017</v>
      </c>
      <c r="Z9425" s="182">
        <v>1988</v>
      </c>
      <c r="AA9425" s="182">
        <v>1417.2</v>
      </c>
      <c r="AB9425" s="182">
        <v>60</v>
      </c>
      <c r="AC9425" s="182">
        <v>3</v>
      </c>
      <c r="AD9425" s="182">
        <v>1417.2</v>
      </c>
      <c r="AF9425" s="182" t="s">
        <v>14889</v>
      </c>
      <c r="AG9425" s="182" t="s">
        <v>17312</v>
      </c>
      <c r="AH9425" s="182" t="s">
        <v>2993</v>
      </c>
      <c r="AI9425" s="182" t="s">
        <v>17040</v>
      </c>
    </row>
    <row r="9426" spans="25:35" x14ac:dyDescent="0.4">
      <c r="Y9426" s="182" t="s">
        <v>15018</v>
      </c>
      <c r="Z9426" s="182">
        <v>1989</v>
      </c>
      <c r="AA9426" s="182">
        <v>1719.8</v>
      </c>
      <c r="AB9426" s="182">
        <v>73</v>
      </c>
      <c r="AC9426" s="182">
        <v>4</v>
      </c>
      <c r="AD9426" s="182">
        <v>1719.8</v>
      </c>
      <c r="AF9426" s="182" t="s">
        <v>14890</v>
      </c>
      <c r="AG9426" s="182" t="s">
        <v>17312</v>
      </c>
      <c r="AH9426" s="182" t="s">
        <v>2993</v>
      </c>
      <c r="AI9426" s="182" t="s">
        <v>17040</v>
      </c>
    </row>
    <row r="9427" spans="25:35" x14ac:dyDescent="0.4">
      <c r="Y9427" s="182" t="s">
        <v>15020</v>
      </c>
      <c r="Z9427" s="182">
        <v>1990</v>
      </c>
      <c r="AA9427" s="182">
        <v>2316.1</v>
      </c>
      <c r="AB9427" s="182">
        <v>111</v>
      </c>
      <c r="AC9427" s="182">
        <v>4</v>
      </c>
      <c r="AD9427" s="182">
        <v>2316.1</v>
      </c>
      <c r="AF9427" s="182" t="s">
        <v>2587</v>
      </c>
      <c r="AG9427" s="182" t="s">
        <v>17312</v>
      </c>
      <c r="AH9427" s="182" t="s">
        <v>2993</v>
      </c>
      <c r="AI9427" s="182" t="s">
        <v>17322</v>
      </c>
    </row>
    <row r="9428" spans="25:35" x14ac:dyDescent="0.4">
      <c r="Y9428" s="182" t="s">
        <v>15022</v>
      </c>
      <c r="Z9428" s="182">
        <v>1973</v>
      </c>
      <c r="AA9428" s="182">
        <v>3329.69</v>
      </c>
      <c r="AB9428" s="182">
        <v>110</v>
      </c>
      <c r="AC9428" s="182">
        <v>5</v>
      </c>
      <c r="AD9428" s="182">
        <v>3329.69</v>
      </c>
      <c r="AF9428" s="182" t="s">
        <v>14891</v>
      </c>
      <c r="AG9428" s="182" t="s">
        <v>17319</v>
      </c>
      <c r="AH9428" s="182" t="s">
        <v>2993</v>
      </c>
      <c r="AI9428" s="182" t="s">
        <v>17322</v>
      </c>
    </row>
    <row r="9429" spans="25:35" x14ac:dyDescent="0.4">
      <c r="Y9429" s="182" t="s">
        <v>15023</v>
      </c>
      <c r="Z9429" s="182">
        <v>2007</v>
      </c>
      <c r="AA9429" s="182">
        <v>4476.8</v>
      </c>
      <c r="AB9429" s="182">
        <v>213</v>
      </c>
      <c r="AC9429" s="182">
        <v>6</v>
      </c>
      <c r="AD9429" s="182">
        <v>4476.8</v>
      </c>
      <c r="AF9429" s="182" t="s">
        <v>14892</v>
      </c>
      <c r="AG9429" s="182" t="s">
        <v>17312</v>
      </c>
      <c r="AH9429" s="182" t="s">
        <v>2993</v>
      </c>
      <c r="AI9429" s="182" t="s">
        <v>17315</v>
      </c>
    </row>
    <row r="9430" spans="25:35" x14ac:dyDescent="0.4">
      <c r="Y9430" s="182" t="s">
        <v>15024</v>
      </c>
      <c r="Z9430" s="182">
        <v>1978</v>
      </c>
      <c r="AA9430" s="182">
        <v>2878.4</v>
      </c>
      <c r="AB9430" s="182">
        <v>105</v>
      </c>
      <c r="AC9430" s="182">
        <v>5</v>
      </c>
      <c r="AD9430" s="182">
        <v>1862.3</v>
      </c>
      <c r="AF9430" s="182" t="s">
        <v>2588</v>
      </c>
      <c r="AG9430" s="182" t="s">
        <v>17312</v>
      </c>
      <c r="AH9430" s="182" t="s">
        <v>2993</v>
      </c>
      <c r="AI9430" s="182" t="s">
        <v>17322</v>
      </c>
    </row>
    <row r="9431" spans="25:35" x14ac:dyDescent="0.4">
      <c r="Y9431" s="182" t="s">
        <v>15025</v>
      </c>
      <c r="Z9431" s="182">
        <v>1975</v>
      </c>
      <c r="AA9431" s="182">
        <v>4956</v>
      </c>
      <c r="AB9431" s="182">
        <v>123</v>
      </c>
      <c r="AC9431" s="182">
        <v>5</v>
      </c>
      <c r="AD9431" s="182">
        <v>2796.13</v>
      </c>
      <c r="AF9431" s="182" t="s">
        <v>2589</v>
      </c>
      <c r="AG9431" s="182" t="s">
        <v>17312</v>
      </c>
      <c r="AH9431" s="182" t="s">
        <v>2993</v>
      </c>
      <c r="AI9431" s="182" t="s">
        <v>17322</v>
      </c>
    </row>
    <row r="9432" spans="25:35" x14ac:dyDescent="0.4">
      <c r="Y9432" s="182" t="s">
        <v>2608</v>
      </c>
      <c r="Z9432" s="182">
        <v>1980</v>
      </c>
      <c r="AA9432" s="182">
        <v>8343.86</v>
      </c>
      <c r="AB9432" s="182">
        <v>258</v>
      </c>
      <c r="AC9432" s="182">
        <v>5</v>
      </c>
      <c r="AD9432" s="182">
        <v>6508.36</v>
      </c>
      <c r="AF9432" s="182" t="s">
        <v>244</v>
      </c>
      <c r="AG9432" s="182" t="s">
        <v>17312</v>
      </c>
      <c r="AH9432" s="182" t="s">
        <v>2993</v>
      </c>
      <c r="AI9432" s="182" t="s">
        <v>17040</v>
      </c>
    </row>
    <row r="9433" spans="25:35" x14ac:dyDescent="0.4">
      <c r="Y9433" s="182" t="s">
        <v>15028</v>
      </c>
      <c r="Z9433" s="182">
        <v>1969</v>
      </c>
      <c r="AA9433" s="182">
        <v>2941.5</v>
      </c>
      <c r="AB9433" s="182">
        <v>120</v>
      </c>
      <c r="AC9433" s="182">
        <v>5</v>
      </c>
      <c r="AD9433" s="182">
        <v>2941.5</v>
      </c>
      <c r="AF9433" s="182" t="s">
        <v>14894</v>
      </c>
      <c r="AG9433" s="182" t="s">
        <v>17312</v>
      </c>
      <c r="AH9433" s="182" t="s">
        <v>2993</v>
      </c>
      <c r="AI9433" s="182" t="s">
        <v>17042</v>
      </c>
    </row>
    <row r="9434" spans="25:35" x14ac:dyDescent="0.4">
      <c r="Y9434" s="182" t="s">
        <v>15030</v>
      </c>
      <c r="Z9434" s="182">
        <v>1976</v>
      </c>
      <c r="AA9434" s="182">
        <v>3855.4</v>
      </c>
      <c r="AB9434" s="182">
        <v>120</v>
      </c>
      <c r="AC9434" s="182">
        <v>5</v>
      </c>
      <c r="AD9434" s="182">
        <v>3195.34</v>
      </c>
      <c r="AF9434" s="182" t="s">
        <v>14895</v>
      </c>
      <c r="AG9434" s="182" t="s">
        <v>17312</v>
      </c>
      <c r="AH9434" s="182" t="s">
        <v>2993</v>
      </c>
      <c r="AI9434" s="182" t="s">
        <v>17040</v>
      </c>
    </row>
    <row r="9435" spans="25:35" x14ac:dyDescent="0.4">
      <c r="Y9435" s="182" t="s">
        <v>15031</v>
      </c>
      <c r="Z9435" s="182">
        <v>1935</v>
      </c>
      <c r="AA9435" s="182">
        <v>467.96</v>
      </c>
      <c r="AB9435" s="182">
        <v>26</v>
      </c>
      <c r="AC9435" s="182">
        <v>2</v>
      </c>
      <c r="AD9435" s="182">
        <v>467.96</v>
      </c>
      <c r="AF9435" s="182" t="s">
        <v>2590</v>
      </c>
      <c r="AG9435" s="182" t="s">
        <v>17312</v>
      </c>
      <c r="AH9435" s="182" t="s">
        <v>2993</v>
      </c>
      <c r="AI9435" s="182" t="s">
        <v>17042</v>
      </c>
    </row>
    <row r="9436" spans="25:35" x14ac:dyDescent="0.4">
      <c r="Y9436" s="182" t="s">
        <v>15032</v>
      </c>
      <c r="Z9436" s="182">
        <v>1935</v>
      </c>
      <c r="AA9436" s="182">
        <v>691.6</v>
      </c>
      <c r="AB9436" s="182">
        <v>39</v>
      </c>
      <c r="AC9436" s="182">
        <v>2</v>
      </c>
      <c r="AD9436" s="182">
        <v>691.6</v>
      </c>
      <c r="AF9436" s="182" t="s">
        <v>14897</v>
      </c>
      <c r="AG9436" s="182" t="s">
        <v>17312</v>
      </c>
      <c r="AH9436" s="182" t="s">
        <v>2993</v>
      </c>
      <c r="AI9436" s="182" t="s">
        <v>17315</v>
      </c>
    </row>
    <row r="9437" spans="25:35" x14ac:dyDescent="0.4">
      <c r="Y9437" s="182" t="s">
        <v>17293</v>
      </c>
      <c r="Z9437" s="182">
        <v>1935</v>
      </c>
      <c r="AA9437" s="182">
        <v>1165.3</v>
      </c>
      <c r="AB9437" s="182">
        <v>56</v>
      </c>
      <c r="AC9437" s="182">
        <v>2</v>
      </c>
      <c r="AD9437" s="182">
        <v>1165.3</v>
      </c>
      <c r="AF9437" s="182" t="s">
        <v>14898</v>
      </c>
      <c r="AG9437" s="182" t="s">
        <v>17312</v>
      </c>
      <c r="AH9437" s="182" t="s">
        <v>2993</v>
      </c>
      <c r="AI9437" s="182" t="s">
        <v>17042</v>
      </c>
    </row>
    <row r="9438" spans="25:35" x14ac:dyDescent="0.4">
      <c r="Y9438" s="182" t="s">
        <v>15033</v>
      </c>
      <c r="Z9438" s="182">
        <v>1961</v>
      </c>
      <c r="AA9438" s="182">
        <v>736.9</v>
      </c>
      <c r="AB9438" s="182">
        <v>42</v>
      </c>
      <c r="AC9438" s="182">
        <v>2</v>
      </c>
      <c r="AD9438" s="182">
        <v>636.9</v>
      </c>
      <c r="AF9438" s="182" t="s">
        <v>2591</v>
      </c>
      <c r="AG9438" s="182" t="s">
        <v>17312</v>
      </c>
      <c r="AH9438" s="182" t="s">
        <v>2993</v>
      </c>
      <c r="AI9438" s="182" t="s">
        <v>17042</v>
      </c>
    </row>
    <row r="9439" spans="25:35" x14ac:dyDescent="0.4">
      <c r="Y9439" s="182" t="s">
        <v>15035</v>
      </c>
      <c r="Z9439" s="182">
        <v>1966</v>
      </c>
      <c r="AA9439" s="182">
        <v>734.2</v>
      </c>
      <c r="AB9439" s="182">
        <v>42</v>
      </c>
      <c r="AC9439" s="182">
        <v>2</v>
      </c>
      <c r="AD9439" s="182">
        <v>734.2</v>
      </c>
      <c r="AF9439" s="182" t="s">
        <v>14899</v>
      </c>
      <c r="AG9439" s="182" t="s">
        <v>17312</v>
      </c>
      <c r="AH9439" s="182" t="s">
        <v>2993</v>
      </c>
      <c r="AI9439" s="182" t="s">
        <v>17322</v>
      </c>
    </row>
    <row r="9440" spans="25:35" x14ac:dyDescent="0.4">
      <c r="Y9440" s="182" t="s">
        <v>2609</v>
      </c>
      <c r="Z9440" s="182">
        <v>1952</v>
      </c>
      <c r="AA9440" s="182">
        <v>452.8</v>
      </c>
      <c r="AB9440" s="182">
        <v>24</v>
      </c>
      <c r="AC9440" s="182">
        <v>2</v>
      </c>
      <c r="AD9440" s="182">
        <v>452.8</v>
      </c>
      <c r="AF9440" s="182" t="s">
        <v>14900</v>
      </c>
      <c r="AG9440" s="182" t="s">
        <v>17312</v>
      </c>
      <c r="AH9440" s="182" t="s">
        <v>2993</v>
      </c>
      <c r="AI9440" s="182" t="s">
        <v>17042</v>
      </c>
    </row>
    <row r="9441" spans="25:35" x14ac:dyDescent="0.4">
      <c r="Y9441" s="182" t="s">
        <v>15036</v>
      </c>
      <c r="Z9441" s="182">
        <v>1982</v>
      </c>
      <c r="AA9441" s="182">
        <v>1285.4000000000001</v>
      </c>
      <c r="AB9441" s="182">
        <v>64</v>
      </c>
      <c r="AC9441" s="182">
        <v>3</v>
      </c>
      <c r="AD9441" s="182">
        <v>1285.4000000000001</v>
      </c>
      <c r="AF9441" s="182" t="s">
        <v>14902</v>
      </c>
      <c r="AG9441" s="182" t="s">
        <v>17312</v>
      </c>
      <c r="AH9441" s="182" t="s">
        <v>2993</v>
      </c>
      <c r="AI9441" s="182" t="s">
        <v>17042</v>
      </c>
    </row>
    <row r="9442" spans="25:35" x14ac:dyDescent="0.4">
      <c r="Y9442" s="182" t="s">
        <v>15038</v>
      </c>
      <c r="Z9442" s="182">
        <v>1977</v>
      </c>
      <c r="AA9442" s="182">
        <v>3464.6</v>
      </c>
      <c r="AB9442" s="182">
        <v>69</v>
      </c>
      <c r="AC9442" s="182">
        <v>4</v>
      </c>
      <c r="AD9442" s="182">
        <v>1519.12</v>
      </c>
      <c r="AF9442" s="182" t="s">
        <v>14904</v>
      </c>
      <c r="AG9442" s="182" t="s">
        <v>17312</v>
      </c>
      <c r="AH9442" s="182" t="s">
        <v>2993</v>
      </c>
      <c r="AI9442" s="182" t="s">
        <v>17042</v>
      </c>
    </row>
    <row r="9443" spans="25:35" x14ac:dyDescent="0.4">
      <c r="Y9443" s="182" t="s">
        <v>15040</v>
      </c>
      <c r="Z9443" s="182">
        <v>2006</v>
      </c>
      <c r="AA9443" s="182">
        <v>4579.3</v>
      </c>
      <c r="AB9443" s="182">
        <v>200</v>
      </c>
      <c r="AC9443" s="182">
        <v>5</v>
      </c>
      <c r="AD9443" s="182">
        <v>3838</v>
      </c>
      <c r="AF9443" s="182" t="s">
        <v>14906</v>
      </c>
      <c r="AG9443" s="182" t="s">
        <v>17312</v>
      </c>
      <c r="AH9443" s="182" t="s">
        <v>2993</v>
      </c>
      <c r="AI9443" s="182" t="s">
        <v>17042</v>
      </c>
    </row>
    <row r="9444" spans="25:35" x14ac:dyDescent="0.4">
      <c r="Y9444" s="182" t="s">
        <v>15042</v>
      </c>
      <c r="Z9444" s="182">
        <v>1986</v>
      </c>
      <c r="AA9444" s="182">
        <v>3018.16</v>
      </c>
      <c r="AB9444" s="182">
        <v>138</v>
      </c>
      <c r="AC9444" s="182">
        <v>5</v>
      </c>
      <c r="AD9444" s="182">
        <v>2682.86</v>
      </c>
      <c r="AF9444" s="182" t="s">
        <v>14908</v>
      </c>
      <c r="AG9444" s="182" t="s">
        <v>17312</v>
      </c>
      <c r="AH9444" s="182" t="s">
        <v>2993</v>
      </c>
      <c r="AI9444" s="182" t="s">
        <v>17040</v>
      </c>
    </row>
    <row r="9445" spans="25:35" x14ac:dyDescent="0.4">
      <c r="Y9445" s="182" t="s">
        <v>2610</v>
      </c>
      <c r="Z9445" s="182">
        <v>1982</v>
      </c>
      <c r="AA9445" s="182">
        <v>836.4</v>
      </c>
      <c r="AB9445" s="182">
        <v>33</v>
      </c>
      <c r="AC9445" s="182">
        <v>3</v>
      </c>
      <c r="AD9445" s="182">
        <v>836.4</v>
      </c>
      <c r="AF9445" s="182" t="s">
        <v>234</v>
      </c>
      <c r="AG9445" s="182" t="s">
        <v>17312</v>
      </c>
      <c r="AH9445" s="182" t="s">
        <v>2993</v>
      </c>
      <c r="AI9445" s="182" t="s">
        <v>17042</v>
      </c>
    </row>
    <row r="9446" spans="25:35" x14ac:dyDescent="0.4">
      <c r="Y9446" s="182" t="s">
        <v>15043</v>
      </c>
      <c r="Z9446" s="182">
        <v>1982</v>
      </c>
      <c r="AA9446" s="182">
        <v>561</v>
      </c>
      <c r="AB9446" s="182">
        <v>18</v>
      </c>
      <c r="AC9446" s="182">
        <v>2</v>
      </c>
      <c r="AD9446" s="182">
        <v>561</v>
      </c>
      <c r="AF9446" s="182" t="s">
        <v>14910</v>
      </c>
      <c r="AG9446" s="182" t="s">
        <v>17312</v>
      </c>
      <c r="AH9446" s="182" t="s">
        <v>2993</v>
      </c>
      <c r="AI9446" s="182" t="s">
        <v>17322</v>
      </c>
    </row>
    <row r="9447" spans="25:35" x14ac:dyDescent="0.4">
      <c r="Y9447" s="182" t="s">
        <v>15045</v>
      </c>
      <c r="Z9447" s="182">
        <v>1972</v>
      </c>
      <c r="AA9447" s="182">
        <v>738.33</v>
      </c>
      <c r="AB9447" s="182">
        <v>29</v>
      </c>
      <c r="AC9447" s="182">
        <v>2</v>
      </c>
      <c r="AD9447" s="182">
        <v>738.33</v>
      </c>
      <c r="AF9447" s="182" t="s">
        <v>14911</v>
      </c>
      <c r="AG9447" s="182" t="s">
        <v>17312</v>
      </c>
      <c r="AH9447" s="182" t="s">
        <v>2993</v>
      </c>
      <c r="AI9447" s="182" t="s">
        <v>17040</v>
      </c>
    </row>
    <row r="9448" spans="25:35" x14ac:dyDescent="0.4">
      <c r="Y9448" s="182" t="s">
        <v>2611</v>
      </c>
      <c r="Z9448" s="182">
        <v>1972</v>
      </c>
      <c r="AA9448" s="182">
        <v>590.20000000000005</v>
      </c>
      <c r="AB9448" s="182">
        <v>36</v>
      </c>
      <c r="AC9448" s="182">
        <v>2</v>
      </c>
      <c r="AD9448" s="182">
        <v>590.20000000000005</v>
      </c>
      <c r="AF9448" s="182" t="s">
        <v>14912</v>
      </c>
      <c r="AG9448" s="182" t="s">
        <v>17312</v>
      </c>
      <c r="AH9448" s="182" t="s">
        <v>2993</v>
      </c>
      <c r="AI9448" s="182" t="s">
        <v>17042</v>
      </c>
    </row>
    <row r="9449" spans="25:35" x14ac:dyDescent="0.4">
      <c r="Y9449" s="182" t="s">
        <v>2612</v>
      </c>
      <c r="Z9449" s="182">
        <v>1982</v>
      </c>
      <c r="AA9449" s="182">
        <v>549.6</v>
      </c>
      <c r="AB9449" s="182">
        <v>28</v>
      </c>
      <c r="AC9449" s="182">
        <v>2</v>
      </c>
      <c r="AD9449" s="182">
        <v>318.10000000000002</v>
      </c>
      <c r="AF9449" s="182" t="s">
        <v>14913</v>
      </c>
      <c r="AG9449" s="182" t="s">
        <v>17312</v>
      </c>
      <c r="AH9449" s="182" t="s">
        <v>2993</v>
      </c>
      <c r="AI9449" s="182" t="s">
        <v>17042</v>
      </c>
    </row>
    <row r="9450" spans="25:35" x14ac:dyDescent="0.4">
      <c r="Y9450" s="182" t="s">
        <v>15048</v>
      </c>
      <c r="Z9450" s="182">
        <v>1969</v>
      </c>
      <c r="AA9450" s="182">
        <v>399.2</v>
      </c>
      <c r="AB9450" s="182">
        <v>13</v>
      </c>
      <c r="AC9450" s="182">
        <v>2</v>
      </c>
      <c r="AD9450" s="182">
        <v>368.4</v>
      </c>
      <c r="AF9450" s="182" t="s">
        <v>14914</v>
      </c>
      <c r="AG9450" s="182" t="s">
        <v>17312</v>
      </c>
      <c r="AH9450" s="182" t="s">
        <v>2993</v>
      </c>
      <c r="AI9450" s="182" t="s">
        <v>17322</v>
      </c>
    </row>
    <row r="9451" spans="25:35" x14ac:dyDescent="0.4">
      <c r="Y9451" s="182" t="s">
        <v>15049</v>
      </c>
      <c r="Z9451" s="182">
        <v>1966</v>
      </c>
      <c r="AA9451" s="182">
        <v>316</v>
      </c>
      <c r="AB9451" s="182">
        <v>14</v>
      </c>
      <c r="AC9451" s="182">
        <v>2</v>
      </c>
      <c r="AD9451" s="182">
        <v>316</v>
      </c>
      <c r="AF9451" s="182" t="s">
        <v>14916</v>
      </c>
      <c r="AG9451" s="182" t="s">
        <v>17312</v>
      </c>
      <c r="AH9451" s="182" t="s">
        <v>2993</v>
      </c>
      <c r="AI9451" s="182" t="s">
        <v>17322</v>
      </c>
    </row>
    <row r="9452" spans="25:35" x14ac:dyDescent="0.4">
      <c r="Y9452" s="182" t="s">
        <v>15051</v>
      </c>
      <c r="Z9452" s="182">
        <v>1994</v>
      </c>
      <c r="AA9452" s="182">
        <v>594.70000000000005</v>
      </c>
      <c r="AB9452" s="182">
        <v>43</v>
      </c>
      <c r="AC9452" s="182">
        <v>3</v>
      </c>
      <c r="AD9452" s="182">
        <v>594.70000000000005</v>
      </c>
      <c r="AF9452" s="182" t="s">
        <v>14917</v>
      </c>
      <c r="AG9452" s="182" t="s">
        <v>17312</v>
      </c>
      <c r="AH9452" s="182" t="s">
        <v>2993</v>
      </c>
      <c r="AI9452" s="182" t="s">
        <v>17042</v>
      </c>
    </row>
    <row r="9453" spans="25:35" x14ac:dyDescent="0.4">
      <c r="Y9453" s="182" t="s">
        <v>15053</v>
      </c>
      <c r="Z9453" s="182">
        <v>1982</v>
      </c>
      <c r="AA9453" s="182">
        <v>384.1</v>
      </c>
      <c r="AB9453" s="182">
        <v>16</v>
      </c>
      <c r="AC9453" s="182">
        <v>2</v>
      </c>
      <c r="AD9453" s="182">
        <v>384.1</v>
      </c>
      <c r="AF9453" s="182" t="s">
        <v>14919</v>
      </c>
      <c r="AG9453" s="182" t="s">
        <v>17312</v>
      </c>
      <c r="AH9453" s="182" t="s">
        <v>2993</v>
      </c>
      <c r="AI9453" s="182" t="s">
        <v>17042</v>
      </c>
    </row>
    <row r="9454" spans="25:35" x14ac:dyDescent="0.4">
      <c r="Y9454" s="182" t="s">
        <v>15055</v>
      </c>
      <c r="Z9454" s="182">
        <v>1983</v>
      </c>
      <c r="AA9454" s="182">
        <v>554.79999999999995</v>
      </c>
      <c r="AB9454" s="182">
        <v>9</v>
      </c>
      <c r="AC9454" s="182">
        <v>2</v>
      </c>
      <c r="AD9454" s="182">
        <v>440.7</v>
      </c>
      <c r="AF9454" s="182" t="s">
        <v>2592</v>
      </c>
      <c r="AG9454" s="182" t="s">
        <v>17312</v>
      </c>
      <c r="AH9454" s="182" t="s">
        <v>2993</v>
      </c>
      <c r="AI9454" s="182" t="s">
        <v>17322</v>
      </c>
    </row>
    <row r="9455" spans="25:35" x14ac:dyDescent="0.4">
      <c r="Y9455" s="182" t="s">
        <v>15057</v>
      </c>
      <c r="Z9455" s="182">
        <v>1983</v>
      </c>
      <c r="AA9455" s="182">
        <v>371</v>
      </c>
      <c r="AB9455" s="182">
        <v>18</v>
      </c>
      <c r="AC9455" s="182">
        <v>2</v>
      </c>
      <c r="AD9455" s="182">
        <v>371</v>
      </c>
      <c r="AF9455" s="182" t="s">
        <v>14922</v>
      </c>
      <c r="AG9455" s="182" t="s">
        <v>17312</v>
      </c>
      <c r="AH9455" s="182" t="s">
        <v>2993</v>
      </c>
      <c r="AI9455" s="182" t="s">
        <v>17042</v>
      </c>
    </row>
    <row r="9456" spans="25:35" x14ac:dyDescent="0.4">
      <c r="Y9456" s="182" t="s">
        <v>15059</v>
      </c>
      <c r="Z9456" s="182">
        <v>1978</v>
      </c>
      <c r="AA9456" s="182">
        <v>1326.37</v>
      </c>
      <c r="AB9456" s="182">
        <v>61</v>
      </c>
      <c r="AC9456" s="182">
        <v>3</v>
      </c>
      <c r="AD9456" s="182">
        <v>1326.37</v>
      </c>
      <c r="AF9456" s="182" t="s">
        <v>2593</v>
      </c>
      <c r="AG9456" s="182" t="s">
        <v>17312</v>
      </c>
      <c r="AH9456" s="182" t="s">
        <v>2993</v>
      </c>
      <c r="AI9456" s="182" t="s">
        <v>17042</v>
      </c>
    </row>
    <row r="9457" spans="25:35" x14ac:dyDescent="0.4">
      <c r="Y9457" s="182" t="s">
        <v>15061</v>
      </c>
      <c r="Z9457" s="182">
        <v>1975</v>
      </c>
      <c r="AA9457" s="182">
        <v>859.1</v>
      </c>
      <c r="AB9457" s="182">
        <v>35</v>
      </c>
      <c r="AC9457" s="182">
        <v>2</v>
      </c>
      <c r="AD9457" s="182">
        <v>859.1</v>
      </c>
      <c r="AF9457" s="182" t="s">
        <v>14923</v>
      </c>
      <c r="AG9457" s="182" t="s">
        <v>17312</v>
      </c>
      <c r="AH9457" s="182" t="s">
        <v>2993</v>
      </c>
      <c r="AI9457" s="182" t="s">
        <v>17322</v>
      </c>
    </row>
    <row r="9458" spans="25:35" x14ac:dyDescent="0.4">
      <c r="Y9458" s="182" t="s">
        <v>15063</v>
      </c>
      <c r="Z9458" s="182">
        <v>1982</v>
      </c>
      <c r="AA9458" s="182">
        <v>681.4</v>
      </c>
      <c r="AB9458" s="182">
        <v>37</v>
      </c>
      <c r="AC9458" s="182">
        <v>2</v>
      </c>
      <c r="AD9458" s="182">
        <v>681.4</v>
      </c>
      <c r="AF9458" s="182" t="s">
        <v>14925</v>
      </c>
      <c r="AG9458" s="182" t="s">
        <v>17312</v>
      </c>
      <c r="AH9458" s="182" t="s">
        <v>2993</v>
      </c>
      <c r="AI9458" s="182" t="s">
        <v>17040</v>
      </c>
    </row>
    <row r="9459" spans="25:35" x14ac:dyDescent="0.4">
      <c r="Y9459" s="182" t="s">
        <v>2613</v>
      </c>
      <c r="Z9459" s="182">
        <v>1962</v>
      </c>
      <c r="AA9459" s="182">
        <v>1905.34</v>
      </c>
      <c r="AB9459" s="182">
        <v>101</v>
      </c>
      <c r="AC9459" s="182">
        <v>4</v>
      </c>
      <c r="AD9459" s="182">
        <v>1905.34</v>
      </c>
      <c r="AF9459" s="182" t="s">
        <v>14926</v>
      </c>
      <c r="AG9459" s="182" t="s">
        <v>17312</v>
      </c>
      <c r="AH9459" s="182" t="s">
        <v>2993</v>
      </c>
      <c r="AI9459" s="182" t="s">
        <v>17042</v>
      </c>
    </row>
    <row r="9460" spans="25:35" x14ac:dyDescent="0.4">
      <c r="Y9460" s="182" t="s">
        <v>229</v>
      </c>
      <c r="Z9460" s="182">
        <v>1966</v>
      </c>
      <c r="AA9460" s="182">
        <v>730.5</v>
      </c>
      <c r="AB9460" s="182">
        <v>29</v>
      </c>
      <c r="AC9460" s="182">
        <v>2</v>
      </c>
      <c r="AD9460" s="182">
        <v>730.5</v>
      </c>
      <c r="AF9460" s="182" t="s">
        <v>14928</v>
      </c>
      <c r="AG9460" s="182" t="s">
        <v>17312</v>
      </c>
      <c r="AH9460" s="182" t="s">
        <v>2993</v>
      </c>
      <c r="AI9460" s="182" t="s">
        <v>17042</v>
      </c>
    </row>
    <row r="9461" spans="25:35" x14ac:dyDescent="0.4">
      <c r="Y9461" s="182" t="s">
        <v>15065</v>
      </c>
      <c r="Z9461" s="182">
        <v>1967</v>
      </c>
      <c r="AA9461" s="182">
        <v>698.8</v>
      </c>
      <c r="AB9461" s="182">
        <v>28</v>
      </c>
      <c r="AC9461" s="182">
        <v>2</v>
      </c>
      <c r="AD9461" s="182">
        <v>696.8</v>
      </c>
      <c r="AF9461" s="182" t="s">
        <v>14930</v>
      </c>
      <c r="AG9461" s="182" t="s">
        <v>17319</v>
      </c>
      <c r="AH9461" s="182" t="s">
        <v>2993</v>
      </c>
      <c r="AI9461" s="182" t="s">
        <v>17040</v>
      </c>
    </row>
    <row r="9462" spans="25:35" x14ac:dyDescent="0.4">
      <c r="Y9462" s="182" t="s">
        <v>15066</v>
      </c>
      <c r="Z9462" s="182">
        <v>1968</v>
      </c>
      <c r="AA9462" s="182">
        <v>484</v>
      </c>
      <c r="AB9462" s="182">
        <v>14</v>
      </c>
      <c r="AC9462" s="182">
        <v>2</v>
      </c>
      <c r="AD9462" s="182">
        <v>369.2</v>
      </c>
      <c r="AF9462" s="182" t="s">
        <v>14931</v>
      </c>
      <c r="AG9462" s="182" t="s">
        <v>17312</v>
      </c>
      <c r="AH9462" s="182" t="s">
        <v>2993</v>
      </c>
      <c r="AI9462" s="182" t="s">
        <v>17040</v>
      </c>
    </row>
    <row r="9463" spans="25:35" x14ac:dyDescent="0.4">
      <c r="Y9463" s="182" t="s">
        <v>15067</v>
      </c>
      <c r="Z9463" s="182">
        <v>1968</v>
      </c>
      <c r="AA9463" s="182">
        <v>385</v>
      </c>
      <c r="AB9463" s="182">
        <v>12</v>
      </c>
      <c r="AC9463" s="182">
        <v>2</v>
      </c>
      <c r="AD9463" s="182">
        <v>384.66</v>
      </c>
      <c r="AF9463" s="182" t="s">
        <v>14933</v>
      </c>
      <c r="AG9463" s="182" t="s">
        <v>17312</v>
      </c>
      <c r="AH9463" s="182" t="s">
        <v>2993</v>
      </c>
      <c r="AI9463" s="182" t="s">
        <v>17040</v>
      </c>
    </row>
    <row r="9464" spans="25:35" x14ac:dyDescent="0.4">
      <c r="Y9464" s="182" t="s">
        <v>2614</v>
      </c>
      <c r="Z9464" s="182">
        <v>1961</v>
      </c>
      <c r="AA9464" s="182">
        <v>658</v>
      </c>
      <c r="AB9464" s="182">
        <v>25</v>
      </c>
      <c r="AC9464" s="182">
        <v>2</v>
      </c>
      <c r="AD9464" s="182">
        <v>656.4</v>
      </c>
      <c r="AF9464" s="182" t="s">
        <v>14934</v>
      </c>
      <c r="AG9464" s="182" t="s">
        <v>17312</v>
      </c>
      <c r="AH9464" s="182" t="s">
        <v>2993</v>
      </c>
      <c r="AI9464" s="182" t="s">
        <v>17040</v>
      </c>
    </row>
    <row r="9465" spans="25:35" x14ac:dyDescent="0.4">
      <c r="Y9465" s="182" t="s">
        <v>253</v>
      </c>
      <c r="Z9465" s="182">
        <v>1963</v>
      </c>
      <c r="AA9465" s="182">
        <v>615.58000000000004</v>
      </c>
      <c r="AB9465" s="182">
        <v>38</v>
      </c>
      <c r="AC9465" s="182">
        <v>2</v>
      </c>
      <c r="AD9465" s="182">
        <v>514.9</v>
      </c>
      <c r="AF9465" s="182" t="s">
        <v>14936</v>
      </c>
      <c r="AG9465" s="182" t="s">
        <v>17319</v>
      </c>
      <c r="AH9465" s="182" t="s">
        <v>2993</v>
      </c>
      <c r="AI9465" s="182" t="s">
        <v>17040</v>
      </c>
    </row>
    <row r="9466" spans="25:35" x14ac:dyDescent="0.4">
      <c r="Y9466" s="182" t="s">
        <v>15071</v>
      </c>
      <c r="Z9466" s="182">
        <v>1965</v>
      </c>
      <c r="AA9466" s="182">
        <v>370.9</v>
      </c>
      <c r="AB9466" s="182">
        <v>25</v>
      </c>
      <c r="AC9466" s="182">
        <v>2</v>
      </c>
      <c r="AD9466" s="182">
        <v>370.9</v>
      </c>
      <c r="AF9466" s="182" t="s">
        <v>14938</v>
      </c>
      <c r="AG9466" s="182" t="s">
        <v>17312</v>
      </c>
      <c r="AH9466" s="182" t="s">
        <v>2993</v>
      </c>
      <c r="AI9466" s="182" t="s">
        <v>17042</v>
      </c>
    </row>
    <row r="9467" spans="25:35" x14ac:dyDescent="0.4">
      <c r="Y9467" s="182" t="s">
        <v>255</v>
      </c>
      <c r="Z9467" s="182">
        <v>1967</v>
      </c>
      <c r="AA9467" s="182">
        <v>363.6</v>
      </c>
      <c r="AB9467" s="182">
        <v>28</v>
      </c>
      <c r="AC9467" s="182">
        <v>2</v>
      </c>
      <c r="AD9467" s="182">
        <v>352.4</v>
      </c>
      <c r="AF9467" s="182" t="s">
        <v>2594</v>
      </c>
      <c r="AG9467" s="182" t="s">
        <v>17312</v>
      </c>
      <c r="AH9467" s="182" t="s">
        <v>2993</v>
      </c>
      <c r="AI9467" s="182" t="s">
        <v>17040</v>
      </c>
    </row>
    <row r="9468" spans="25:35" x14ac:dyDescent="0.4">
      <c r="Y9468" s="182" t="s">
        <v>15072</v>
      </c>
      <c r="Z9468" s="182">
        <v>1961</v>
      </c>
      <c r="AA9468" s="182">
        <v>632.5</v>
      </c>
      <c r="AB9468" s="182">
        <v>38</v>
      </c>
      <c r="AC9468" s="182">
        <v>2</v>
      </c>
      <c r="AD9468" s="182">
        <v>632.5</v>
      </c>
      <c r="AF9468" s="182" t="s">
        <v>14940</v>
      </c>
      <c r="AG9468" s="182" t="s">
        <v>17312</v>
      </c>
      <c r="AH9468" s="182" t="s">
        <v>2993</v>
      </c>
      <c r="AI9468" s="182" t="s">
        <v>17042</v>
      </c>
    </row>
    <row r="9469" spans="25:35" x14ac:dyDescent="0.4">
      <c r="Y9469" s="182" t="s">
        <v>254</v>
      </c>
      <c r="Z9469" s="182">
        <v>1962</v>
      </c>
      <c r="AA9469" s="182">
        <v>638.79999999999995</v>
      </c>
      <c r="AB9469" s="182">
        <v>32</v>
      </c>
      <c r="AC9469" s="182">
        <v>2</v>
      </c>
      <c r="AD9469" s="182">
        <v>638.79999999999995</v>
      </c>
      <c r="AF9469" s="182" t="s">
        <v>2595</v>
      </c>
      <c r="AG9469" s="182" t="s">
        <v>17327</v>
      </c>
      <c r="AH9469" s="182" t="s">
        <v>2993</v>
      </c>
      <c r="AI9469" s="182" t="s">
        <v>17042</v>
      </c>
    </row>
    <row r="9470" spans="25:35" x14ac:dyDescent="0.4">
      <c r="Y9470" s="182" t="s">
        <v>15074</v>
      </c>
      <c r="Z9470" s="182">
        <v>1965</v>
      </c>
      <c r="AA9470" s="182">
        <v>636.6</v>
      </c>
      <c r="AB9470" s="182">
        <v>30</v>
      </c>
      <c r="AC9470" s="182">
        <v>2</v>
      </c>
      <c r="AD9470" s="182">
        <v>636.6</v>
      </c>
      <c r="AF9470" s="182" t="s">
        <v>14942</v>
      </c>
      <c r="AG9470" s="182" t="s">
        <v>17327</v>
      </c>
      <c r="AH9470" s="182" t="s">
        <v>2993</v>
      </c>
      <c r="AI9470" s="182" t="s">
        <v>17322</v>
      </c>
    </row>
    <row r="9471" spans="25:35" x14ac:dyDescent="0.4">
      <c r="Y9471" s="182" t="s">
        <v>15075</v>
      </c>
      <c r="Z9471" s="182">
        <v>1967</v>
      </c>
      <c r="AA9471" s="182">
        <v>1084.9000000000001</v>
      </c>
      <c r="AB9471" s="182">
        <v>28</v>
      </c>
      <c r="AC9471" s="182">
        <v>3</v>
      </c>
      <c r="AD9471" s="182">
        <v>1084.8</v>
      </c>
      <c r="AF9471" s="182" t="s">
        <v>14944</v>
      </c>
      <c r="AG9471" s="182" t="s">
        <v>17312</v>
      </c>
      <c r="AH9471" s="182" t="s">
        <v>2993</v>
      </c>
      <c r="AI9471" s="182" t="s">
        <v>17322</v>
      </c>
    </row>
    <row r="9472" spans="25:35" x14ac:dyDescent="0.4">
      <c r="Y9472" s="182" t="s">
        <v>15076</v>
      </c>
      <c r="Z9472" s="182">
        <v>1960</v>
      </c>
      <c r="AA9472" s="182">
        <v>392.7</v>
      </c>
      <c r="AB9472" s="182">
        <v>23</v>
      </c>
      <c r="AC9472" s="182">
        <v>2</v>
      </c>
      <c r="AD9472" s="182">
        <v>381.1</v>
      </c>
      <c r="AF9472" s="182" t="s">
        <v>14946</v>
      </c>
      <c r="AG9472" s="182" t="s">
        <v>17312</v>
      </c>
      <c r="AH9472" s="182" t="s">
        <v>2993</v>
      </c>
      <c r="AI9472" s="182" t="s">
        <v>17042</v>
      </c>
    </row>
    <row r="9473" spans="25:35" x14ac:dyDescent="0.4">
      <c r="Y9473" s="182" t="s">
        <v>230</v>
      </c>
      <c r="Z9473" s="182">
        <v>1959</v>
      </c>
      <c r="AA9473" s="182">
        <v>398.9</v>
      </c>
      <c r="AB9473" s="182">
        <v>22</v>
      </c>
      <c r="AC9473" s="182">
        <v>2</v>
      </c>
      <c r="AD9473" s="182">
        <v>391</v>
      </c>
      <c r="AF9473" s="182" t="s">
        <v>14948</v>
      </c>
      <c r="AG9473" s="182" t="s">
        <v>17312</v>
      </c>
      <c r="AH9473" s="182" t="s">
        <v>2993</v>
      </c>
      <c r="AI9473" s="182" t="s">
        <v>17042</v>
      </c>
    </row>
    <row r="9474" spans="25:35" x14ac:dyDescent="0.4">
      <c r="Y9474" s="182" t="s">
        <v>15077</v>
      </c>
      <c r="Z9474" s="182">
        <v>2000</v>
      </c>
      <c r="AA9474" s="182">
        <v>408.62</v>
      </c>
      <c r="AB9474" s="182">
        <v>15</v>
      </c>
      <c r="AC9474" s="182">
        <v>2</v>
      </c>
      <c r="AD9474" s="182">
        <v>408.62</v>
      </c>
      <c r="AF9474" s="182" t="s">
        <v>14950</v>
      </c>
      <c r="AG9474" s="182" t="s">
        <v>17312</v>
      </c>
      <c r="AH9474" s="182" t="s">
        <v>2993</v>
      </c>
      <c r="AI9474" s="182" t="s">
        <v>17042</v>
      </c>
    </row>
    <row r="9475" spans="25:35" x14ac:dyDescent="0.4">
      <c r="Y9475" s="182" t="s">
        <v>2615</v>
      </c>
      <c r="Z9475" s="182">
        <v>1957</v>
      </c>
      <c r="AA9475" s="182">
        <v>282.3</v>
      </c>
      <c r="AB9475" s="182">
        <v>10</v>
      </c>
      <c r="AC9475" s="182">
        <v>2</v>
      </c>
      <c r="AD9475" s="182">
        <v>188.79</v>
      </c>
      <c r="AF9475" s="182" t="s">
        <v>14951</v>
      </c>
      <c r="AG9475" s="182" t="s">
        <v>17312</v>
      </c>
      <c r="AH9475" s="182" t="s">
        <v>2993</v>
      </c>
      <c r="AI9475" s="182" t="s">
        <v>17040</v>
      </c>
    </row>
    <row r="9476" spans="25:35" x14ac:dyDescent="0.4">
      <c r="Y9476" s="182" t="s">
        <v>15078</v>
      </c>
      <c r="Z9476" s="182">
        <v>1985</v>
      </c>
      <c r="AA9476" s="182">
        <v>1119.5</v>
      </c>
      <c r="AB9476" s="182">
        <v>57</v>
      </c>
      <c r="AC9476" s="182">
        <v>4</v>
      </c>
      <c r="AD9476" s="182">
        <v>1119.5</v>
      </c>
      <c r="AF9476" s="182" t="s">
        <v>14953</v>
      </c>
      <c r="AG9476" s="182" t="s">
        <v>17312</v>
      </c>
      <c r="AH9476" s="182" t="s">
        <v>2993</v>
      </c>
      <c r="AI9476" s="182" t="s">
        <v>17040</v>
      </c>
    </row>
    <row r="9477" spans="25:35" x14ac:dyDescent="0.4">
      <c r="Y9477" s="182" t="s">
        <v>15080</v>
      </c>
      <c r="Z9477" s="182">
        <v>1941</v>
      </c>
      <c r="AA9477" s="182">
        <v>1207.5</v>
      </c>
      <c r="AB9477" s="182">
        <v>51</v>
      </c>
      <c r="AC9477" s="182">
        <v>3</v>
      </c>
      <c r="AD9477" s="182">
        <v>1191.18</v>
      </c>
      <c r="AF9477" s="182" t="s">
        <v>14954</v>
      </c>
      <c r="AG9477" s="182" t="s">
        <v>17312</v>
      </c>
      <c r="AH9477" s="182" t="s">
        <v>2993</v>
      </c>
      <c r="AI9477" s="182" t="s">
        <v>17042</v>
      </c>
    </row>
    <row r="9478" spans="25:35" x14ac:dyDescent="0.4">
      <c r="Y9478" s="182" t="s">
        <v>15082</v>
      </c>
      <c r="Z9478" s="182">
        <v>1984</v>
      </c>
      <c r="AA9478" s="182">
        <v>1127</v>
      </c>
      <c r="AB9478" s="182">
        <v>43</v>
      </c>
      <c r="AC9478" s="182">
        <v>4</v>
      </c>
      <c r="AD9478" s="182">
        <v>1127</v>
      </c>
      <c r="AF9478" s="182" t="s">
        <v>2596</v>
      </c>
      <c r="AG9478" s="182" t="s">
        <v>17312</v>
      </c>
      <c r="AH9478" s="182" t="s">
        <v>2993</v>
      </c>
      <c r="AI9478" s="182" t="s">
        <v>17042</v>
      </c>
    </row>
    <row r="9479" spans="25:35" x14ac:dyDescent="0.4">
      <c r="Y9479" s="182" t="s">
        <v>2616</v>
      </c>
      <c r="Z9479" s="182">
        <v>1954</v>
      </c>
      <c r="AA9479" s="182">
        <v>1278.32</v>
      </c>
      <c r="AB9479" s="182">
        <v>50</v>
      </c>
      <c r="AC9479" s="182">
        <v>3</v>
      </c>
      <c r="AD9479" s="182">
        <v>1278.32</v>
      </c>
      <c r="AF9479" s="182" t="s">
        <v>14957</v>
      </c>
      <c r="AG9479" s="182" t="s">
        <v>17312</v>
      </c>
      <c r="AH9479" s="182" t="s">
        <v>2993</v>
      </c>
      <c r="AI9479" s="182" t="s">
        <v>17042</v>
      </c>
    </row>
    <row r="9480" spans="25:35" x14ac:dyDescent="0.4">
      <c r="Y9480" s="182" t="s">
        <v>15085</v>
      </c>
      <c r="Z9480" s="182">
        <v>1961</v>
      </c>
      <c r="AA9480" s="182">
        <v>434.3</v>
      </c>
      <c r="AB9480" s="182">
        <v>25</v>
      </c>
      <c r="AC9480" s="182">
        <v>2</v>
      </c>
      <c r="AD9480" s="182">
        <v>431.2</v>
      </c>
      <c r="AF9480" s="182" t="s">
        <v>2597</v>
      </c>
      <c r="AG9480" s="182" t="s">
        <v>17312</v>
      </c>
      <c r="AH9480" s="182" t="s">
        <v>2993</v>
      </c>
      <c r="AI9480" s="182" t="s">
        <v>17042</v>
      </c>
    </row>
    <row r="9481" spans="25:35" x14ac:dyDescent="0.4">
      <c r="Y9481" s="182" t="s">
        <v>15086</v>
      </c>
      <c r="Z9481" s="182">
        <v>1961</v>
      </c>
      <c r="AA9481" s="182">
        <v>641</v>
      </c>
      <c r="AB9481" s="182">
        <v>26</v>
      </c>
      <c r="AC9481" s="182">
        <v>2</v>
      </c>
      <c r="AD9481" s="182">
        <v>583</v>
      </c>
      <c r="AF9481" s="182" t="s">
        <v>14960</v>
      </c>
      <c r="AG9481" s="182" t="s">
        <v>17312</v>
      </c>
      <c r="AH9481" s="182" t="s">
        <v>2993</v>
      </c>
      <c r="AI9481" s="182" t="s">
        <v>17042</v>
      </c>
    </row>
    <row r="9482" spans="25:35" x14ac:dyDescent="0.4">
      <c r="Y9482" s="182" t="s">
        <v>15087</v>
      </c>
      <c r="Z9482" s="182">
        <v>1963</v>
      </c>
      <c r="AA9482" s="182">
        <v>637.5</v>
      </c>
      <c r="AB9482" s="182">
        <v>21</v>
      </c>
      <c r="AC9482" s="182">
        <v>2</v>
      </c>
      <c r="AD9482" s="182">
        <v>386.5</v>
      </c>
      <c r="AF9482" s="182" t="s">
        <v>14961</v>
      </c>
      <c r="AG9482" s="182" t="s">
        <v>17312</v>
      </c>
      <c r="AH9482" s="182" t="s">
        <v>2993</v>
      </c>
      <c r="AI9482" s="182" t="s">
        <v>17042</v>
      </c>
    </row>
    <row r="9483" spans="25:35" x14ac:dyDescent="0.4">
      <c r="Y9483" s="182" t="s">
        <v>15088</v>
      </c>
      <c r="Z9483" s="182">
        <v>1975</v>
      </c>
      <c r="AA9483" s="182">
        <v>4719.03</v>
      </c>
      <c r="AB9483" s="182">
        <v>242</v>
      </c>
      <c r="AC9483" s="182">
        <v>5</v>
      </c>
      <c r="AD9483" s="182">
        <v>4719.03</v>
      </c>
      <c r="AF9483" s="182" t="s">
        <v>14963</v>
      </c>
      <c r="AG9483" s="182" t="s">
        <v>17312</v>
      </c>
      <c r="AH9483" s="182" t="s">
        <v>2993</v>
      </c>
      <c r="AI9483" s="182" t="s">
        <v>17042</v>
      </c>
    </row>
    <row r="9484" spans="25:35" x14ac:dyDescent="0.4">
      <c r="Y9484" s="182" t="s">
        <v>15089</v>
      </c>
      <c r="Z9484" s="182">
        <v>1973</v>
      </c>
      <c r="AA9484" s="182">
        <v>2876.4</v>
      </c>
      <c r="AB9484" s="182">
        <v>122</v>
      </c>
      <c r="AC9484" s="182">
        <v>5</v>
      </c>
      <c r="AD9484" s="182">
        <v>2876.4</v>
      </c>
      <c r="AF9484" s="182" t="s">
        <v>2598</v>
      </c>
      <c r="AG9484" s="182" t="s">
        <v>17312</v>
      </c>
      <c r="AH9484" s="182" t="s">
        <v>2993</v>
      </c>
      <c r="AI9484" s="182" t="s">
        <v>17322</v>
      </c>
    </row>
    <row r="9485" spans="25:35" x14ac:dyDescent="0.4">
      <c r="Y9485" s="182" t="s">
        <v>15090</v>
      </c>
      <c r="Z9485" s="182">
        <v>1986</v>
      </c>
      <c r="AA9485" s="182">
        <v>5109.8999999999996</v>
      </c>
      <c r="AB9485" s="182">
        <v>216</v>
      </c>
      <c r="AC9485" s="182">
        <v>5</v>
      </c>
      <c r="AD9485" s="182">
        <v>5109.8999999999996</v>
      </c>
      <c r="AF9485" s="182" t="s">
        <v>14965</v>
      </c>
      <c r="AG9485" s="182" t="s">
        <v>17312</v>
      </c>
      <c r="AH9485" s="182" t="s">
        <v>2993</v>
      </c>
      <c r="AI9485" s="182" t="s">
        <v>17322</v>
      </c>
    </row>
    <row r="9486" spans="25:35" x14ac:dyDescent="0.4">
      <c r="Y9486" s="182" t="s">
        <v>2617</v>
      </c>
      <c r="Z9486" s="182">
        <v>1981</v>
      </c>
      <c r="AA9486" s="182">
        <v>5911.1</v>
      </c>
      <c r="AB9486" s="182">
        <v>294</v>
      </c>
      <c r="AC9486" s="182">
        <v>5</v>
      </c>
      <c r="AD9486" s="182">
        <v>5911.1</v>
      </c>
      <c r="AF9486" s="182" t="s">
        <v>14967</v>
      </c>
      <c r="AG9486" s="182" t="s">
        <v>17312</v>
      </c>
      <c r="AH9486" s="182" t="s">
        <v>2993</v>
      </c>
      <c r="AI9486" s="182" t="s">
        <v>17322</v>
      </c>
    </row>
    <row r="9487" spans="25:35" x14ac:dyDescent="0.4">
      <c r="Y9487" s="182" t="s">
        <v>2618</v>
      </c>
      <c r="Z9487" s="182">
        <v>1982</v>
      </c>
      <c r="AA9487" s="182">
        <v>4107.5</v>
      </c>
      <c r="AB9487" s="182">
        <v>234</v>
      </c>
      <c r="AC9487" s="182">
        <v>5</v>
      </c>
      <c r="AD9487" s="182">
        <v>4107.5</v>
      </c>
      <c r="AF9487" s="182" t="s">
        <v>14969</v>
      </c>
      <c r="AG9487" s="182" t="s">
        <v>17312</v>
      </c>
      <c r="AH9487" s="182" t="s">
        <v>2993</v>
      </c>
      <c r="AI9487" s="182" t="s">
        <v>17322</v>
      </c>
    </row>
    <row r="9488" spans="25:35" x14ac:dyDescent="0.4">
      <c r="Y9488" s="182" t="s">
        <v>15094</v>
      </c>
      <c r="Z9488" s="182">
        <v>1984</v>
      </c>
      <c r="AA9488" s="182">
        <v>3733.6</v>
      </c>
      <c r="AB9488" s="182">
        <v>159</v>
      </c>
      <c r="AC9488" s="182">
        <v>5</v>
      </c>
      <c r="AD9488" s="182">
        <v>3733.6</v>
      </c>
      <c r="AF9488" s="182" t="s">
        <v>14971</v>
      </c>
      <c r="AG9488" s="182" t="s">
        <v>17312</v>
      </c>
      <c r="AH9488" s="182" t="s">
        <v>2993</v>
      </c>
      <c r="AI9488" s="182" t="s">
        <v>17042</v>
      </c>
    </row>
    <row r="9489" spans="25:35" x14ac:dyDescent="0.4">
      <c r="Y9489" s="182" t="s">
        <v>2619</v>
      </c>
      <c r="Z9489" s="182">
        <v>1981</v>
      </c>
      <c r="AA9489" s="182">
        <v>5898.6</v>
      </c>
      <c r="AB9489" s="182">
        <v>283</v>
      </c>
      <c r="AC9489" s="182">
        <v>5</v>
      </c>
      <c r="AD9489" s="182">
        <v>5898.6</v>
      </c>
      <c r="AF9489" s="182" t="s">
        <v>14972</v>
      </c>
      <c r="AG9489" s="182" t="s">
        <v>17312</v>
      </c>
      <c r="AH9489" s="182" t="s">
        <v>2993</v>
      </c>
      <c r="AI9489" s="182" t="s">
        <v>17042</v>
      </c>
    </row>
    <row r="9490" spans="25:35" x14ac:dyDescent="0.4">
      <c r="Y9490" s="182" t="s">
        <v>15095</v>
      </c>
      <c r="Z9490" s="182">
        <v>1987</v>
      </c>
      <c r="AA9490" s="182">
        <v>3484.02</v>
      </c>
      <c r="AB9490" s="182">
        <v>151</v>
      </c>
      <c r="AC9490" s="182">
        <v>9</v>
      </c>
      <c r="AD9490" s="182">
        <v>3484.02</v>
      </c>
      <c r="AF9490" s="182" t="s">
        <v>14973</v>
      </c>
      <c r="AG9490" s="182" t="s">
        <v>17312</v>
      </c>
      <c r="AH9490" s="182" t="s">
        <v>2993</v>
      </c>
      <c r="AI9490" s="182" t="s">
        <v>17042</v>
      </c>
    </row>
    <row r="9491" spans="25:35" x14ac:dyDescent="0.4">
      <c r="Y9491" s="182" t="s">
        <v>15097</v>
      </c>
      <c r="Z9491" s="182">
        <v>1986</v>
      </c>
      <c r="AA9491" s="182">
        <v>3573.49</v>
      </c>
      <c r="AB9491" s="182">
        <v>111</v>
      </c>
      <c r="AC9491" s="182">
        <v>9</v>
      </c>
      <c r="AD9491" s="182">
        <v>3116.89</v>
      </c>
      <c r="AF9491" s="182" t="s">
        <v>14974</v>
      </c>
      <c r="AG9491" s="182" t="s">
        <v>17312</v>
      </c>
      <c r="AH9491" s="182" t="s">
        <v>2993</v>
      </c>
      <c r="AI9491" s="182" t="s">
        <v>17322</v>
      </c>
    </row>
    <row r="9492" spans="25:35" x14ac:dyDescent="0.4">
      <c r="Y9492" s="182" t="s">
        <v>15098</v>
      </c>
      <c r="Z9492" s="182">
        <v>1989</v>
      </c>
      <c r="AA9492" s="182">
        <v>4051.2</v>
      </c>
      <c r="AB9492" s="182">
        <v>198</v>
      </c>
      <c r="AC9492" s="182">
        <v>5</v>
      </c>
      <c r="AD9492" s="182">
        <v>4051.2</v>
      </c>
      <c r="AF9492" s="182" t="s">
        <v>14975</v>
      </c>
      <c r="AG9492" s="182" t="s">
        <v>17312</v>
      </c>
      <c r="AH9492" s="182" t="s">
        <v>2993</v>
      </c>
      <c r="AI9492" s="182" t="s">
        <v>17315</v>
      </c>
    </row>
    <row r="9493" spans="25:35" x14ac:dyDescent="0.4">
      <c r="Y9493" s="182" t="s">
        <v>15099</v>
      </c>
      <c r="Z9493" s="182">
        <v>1974</v>
      </c>
      <c r="AA9493" s="182">
        <v>6096.4</v>
      </c>
      <c r="AB9493" s="182">
        <v>255</v>
      </c>
      <c r="AC9493" s="182">
        <v>5</v>
      </c>
      <c r="AD9493" s="182">
        <v>4453.1000000000004</v>
      </c>
      <c r="AF9493" s="182" t="s">
        <v>14976</v>
      </c>
      <c r="AG9493" s="182" t="s">
        <v>17312</v>
      </c>
      <c r="AH9493" s="182" t="s">
        <v>2993</v>
      </c>
      <c r="AI9493" s="182" t="s">
        <v>17322</v>
      </c>
    </row>
    <row r="9494" spans="25:35" x14ac:dyDescent="0.4">
      <c r="Y9494" s="182" t="s">
        <v>15101</v>
      </c>
      <c r="Z9494" s="182">
        <v>1983</v>
      </c>
      <c r="AA9494" s="182">
        <v>5165.2</v>
      </c>
      <c r="AB9494" s="182">
        <v>153</v>
      </c>
      <c r="AC9494" s="182">
        <v>5</v>
      </c>
      <c r="AD9494" s="182">
        <v>4087.35</v>
      </c>
      <c r="AF9494" s="182" t="s">
        <v>14978</v>
      </c>
      <c r="AG9494" s="182" t="s">
        <v>17312</v>
      </c>
      <c r="AH9494" s="182" t="s">
        <v>2993</v>
      </c>
      <c r="AI9494" s="182" t="s">
        <v>17315</v>
      </c>
    </row>
    <row r="9495" spans="25:35" x14ac:dyDescent="0.4">
      <c r="Y9495" s="182" t="s">
        <v>2620</v>
      </c>
      <c r="Z9495" s="182">
        <v>1982</v>
      </c>
      <c r="AA9495" s="182">
        <v>5448.7</v>
      </c>
      <c r="AB9495" s="182">
        <v>215</v>
      </c>
      <c r="AC9495" s="182">
        <v>5</v>
      </c>
      <c r="AD9495" s="182">
        <v>4414.5</v>
      </c>
      <c r="AF9495" s="182" t="s">
        <v>14980</v>
      </c>
      <c r="AG9495" s="182" t="s">
        <v>17312</v>
      </c>
      <c r="AH9495" s="182" t="s">
        <v>2993</v>
      </c>
      <c r="AI9495" s="182" t="s">
        <v>17315</v>
      </c>
    </row>
    <row r="9496" spans="25:35" x14ac:dyDescent="0.4">
      <c r="Y9496" s="182" t="s">
        <v>15104</v>
      </c>
      <c r="Z9496" s="182">
        <v>1979</v>
      </c>
      <c r="AA9496" s="182">
        <v>3395.5</v>
      </c>
      <c r="AB9496" s="182">
        <v>169</v>
      </c>
      <c r="AC9496" s="182">
        <v>5</v>
      </c>
      <c r="AD9496" s="182">
        <v>3395.5</v>
      </c>
      <c r="AF9496" s="182" t="s">
        <v>14982</v>
      </c>
      <c r="AG9496" s="182" t="s">
        <v>17312</v>
      </c>
      <c r="AH9496" s="182" t="s">
        <v>2993</v>
      </c>
      <c r="AI9496" s="182" t="s">
        <v>17042</v>
      </c>
    </row>
    <row r="9497" spans="25:35" x14ac:dyDescent="0.4">
      <c r="Y9497" s="182" t="s">
        <v>239</v>
      </c>
      <c r="Z9497" s="182">
        <v>1969</v>
      </c>
      <c r="AA9497" s="182">
        <v>711.7</v>
      </c>
      <c r="AB9497" s="182">
        <v>39</v>
      </c>
      <c r="AC9497" s="182">
        <v>2</v>
      </c>
      <c r="AD9497" s="182">
        <v>659.6</v>
      </c>
      <c r="AF9497" s="182" t="s">
        <v>2599</v>
      </c>
      <c r="AG9497" s="182" t="s">
        <v>17312</v>
      </c>
      <c r="AH9497" s="182" t="s">
        <v>2993</v>
      </c>
      <c r="AI9497" s="182" t="s">
        <v>17042</v>
      </c>
    </row>
    <row r="9498" spans="25:35" x14ac:dyDescent="0.4">
      <c r="Y9498" s="182" t="s">
        <v>231</v>
      </c>
      <c r="Z9498" s="182">
        <v>1963</v>
      </c>
      <c r="AA9498" s="182">
        <v>634.70000000000005</v>
      </c>
      <c r="AB9498" s="182">
        <v>24</v>
      </c>
      <c r="AC9498" s="182">
        <v>2</v>
      </c>
      <c r="AD9498" s="182">
        <v>634.70000000000005</v>
      </c>
      <c r="AF9498" s="182" t="s">
        <v>238</v>
      </c>
      <c r="AG9498" s="182" t="s">
        <v>17312</v>
      </c>
      <c r="AH9498" s="182" t="s">
        <v>2993</v>
      </c>
      <c r="AI9498" s="182" t="s">
        <v>17314</v>
      </c>
    </row>
    <row r="9499" spans="25:35" x14ac:dyDescent="0.4">
      <c r="Y9499" s="182" t="s">
        <v>15106</v>
      </c>
      <c r="Z9499" s="182">
        <v>1979</v>
      </c>
      <c r="AA9499" s="182">
        <v>1043.2</v>
      </c>
      <c r="AB9499" s="182">
        <v>73</v>
      </c>
      <c r="AC9499" s="182">
        <v>2</v>
      </c>
      <c r="AD9499" s="182">
        <v>1043.2</v>
      </c>
      <c r="AF9499" s="182" t="s">
        <v>14984</v>
      </c>
      <c r="AG9499" s="182" t="s">
        <v>17312</v>
      </c>
      <c r="AH9499" s="182" t="s">
        <v>2993</v>
      </c>
      <c r="AI9499" s="182" t="s">
        <v>17315</v>
      </c>
    </row>
    <row r="9500" spans="25:35" x14ac:dyDescent="0.4">
      <c r="Y9500" s="182" t="s">
        <v>15107</v>
      </c>
      <c r="Z9500" s="182">
        <v>1995</v>
      </c>
      <c r="AA9500" s="182">
        <v>1259.3</v>
      </c>
      <c r="AB9500" s="182">
        <v>61</v>
      </c>
      <c r="AC9500" s="182">
        <v>3</v>
      </c>
      <c r="AD9500" s="182">
        <v>1259.3</v>
      </c>
      <c r="AF9500" s="182" t="s">
        <v>2600</v>
      </c>
      <c r="AG9500" s="182" t="s">
        <v>17312</v>
      </c>
      <c r="AH9500" s="182" t="s">
        <v>2993</v>
      </c>
      <c r="AI9500" s="182" t="s">
        <v>17331</v>
      </c>
    </row>
    <row r="9501" spans="25:35" x14ac:dyDescent="0.4">
      <c r="Y9501" s="182" t="s">
        <v>2621</v>
      </c>
      <c r="Z9501" s="182">
        <v>1985</v>
      </c>
      <c r="AA9501" s="182">
        <v>1261.9000000000001</v>
      </c>
      <c r="AB9501" s="182">
        <v>62</v>
      </c>
      <c r="AC9501" s="182">
        <v>3</v>
      </c>
      <c r="AD9501" s="182">
        <v>1261.9000000000001</v>
      </c>
      <c r="AF9501" s="182" t="s">
        <v>14986</v>
      </c>
      <c r="AG9501" s="182" t="s">
        <v>17312</v>
      </c>
      <c r="AH9501" s="182" t="s">
        <v>2993</v>
      </c>
      <c r="AI9501" s="182" t="s">
        <v>17320</v>
      </c>
    </row>
    <row r="9502" spans="25:35" x14ac:dyDescent="0.4">
      <c r="Y9502" s="182" t="s">
        <v>15109</v>
      </c>
      <c r="Z9502" s="182">
        <v>1971</v>
      </c>
      <c r="AA9502" s="182">
        <v>754.85</v>
      </c>
      <c r="AB9502" s="182">
        <v>42</v>
      </c>
      <c r="AC9502" s="182">
        <v>2</v>
      </c>
      <c r="AD9502" s="182">
        <v>754.85</v>
      </c>
      <c r="AF9502" s="182" t="s">
        <v>14987</v>
      </c>
      <c r="AG9502" s="182" t="s">
        <v>17312</v>
      </c>
      <c r="AH9502" s="182" t="s">
        <v>2993</v>
      </c>
      <c r="AI9502" s="182" t="s">
        <v>17042</v>
      </c>
    </row>
    <row r="9503" spans="25:35" x14ac:dyDescent="0.4">
      <c r="Y9503" s="182" t="s">
        <v>15111</v>
      </c>
      <c r="Z9503" s="182">
        <v>1976</v>
      </c>
      <c r="AA9503" s="182">
        <v>725.1</v>
      </c>
      <c r="AB9503" s="182">
        <v>42</v>
      </c>
      <c r="AC9503" s="182">
        <v>2</v>
      </c>
      <c r="AD9503" s="182">
        <v>725.1</v>
      </c>
      <c r="AF9503" s="182" t="s">
        <v>14989</v>
      </c>
      <c r="AG9503" s="182" t="s">
        <v>17312</v>
      </c>
      <c r="AH9503" s="182" t="s">
        <v>2993</v>
      </c>
      <c r="AI9503" s="182" t="s">
        <v>17042</v>
      </c>
    </row>
    <row r="9504" spans="25:35" x14ac:dyDescent="0.4">
      <c r="Y9504" s="182" t="s">
        <v>256</v>
      </c>
      <c r="Z9504" s="182">
        <v>1991</v>
      </c>
      <c r="AA9504" s="182">
        <v>789.1</v>
      </c>
      <c r="AB9504" s="182">
        <v>45</v>
      </c>
      <c r="AC9504" s="182">
        <v>4</v>
      </c>
      <c r="AD9504" s="182">
        <v>485.4</v>
      </c>
      <c r="AF9504" s="182" t="s">
        <v>14990</v>
      </c>
      <c r="AG9504" s="182" t="s">
        <v>17312</v>
      </c>
      <c r="AH9504" s="182" t="s">
        <v>2993</v>
      </c>
      <c r="AI9504" s="182" t="s">
        <v>17315</v>
      </c>
    </row>
    <row r="9505" spans="25:35" x14ac:dyDescent="0.4">
      <c r="Y9505" s="182" t="s">
        <v>15113</v>
      </c>
      <c r="Z9505" s="182">
        <v>1958</v>
      </c>
      <c r="AA9505" s="182">
        <v>544</v>
      </c>
      <c r="AB9505" s="182">
        <v>31</v>
      </c>
      <c r="AC9505" s="182">
        <v>2</v>
      </c>
      <c r="AD9505" s="182">
        <v>494.9</v>
      </c>
      <c r="AF9505" s="182" t="s">
        <v>14992</v>
      </c>
      <c r="AG9505" s="182" t="s">
        <v>17312</v>
      </c>
      <c r="AH9505" s="182" t="s">
        <v>2993</v>
      </c>
      <c r="AI9505" s="182" t="s">
        <v>17315</v>
      </c>
    </row>
    <row r="9506" spans="25:35" x14ac:dyDescent="0.4">
      <c r="Y9506" s="182" t="s">
        <v>15114</v>
      </c>
      <c r="Z9506" s="182">
        <v>1992</v>
      </c>
      <c r="AA9506" s="182">
        <v>4340.7</v>
      </c>
      <c r="AB9506" s="182">
        <v>234</v>
      </c>
      <c r="AC9506" s="182">
        <v>5</v>
      </c>
      <c r="AD9506" s="182">
        <v>4340.7</v>
      </c>
      <c r="AF9506" s="182" t="s">
        <v>14994</v>
      </c>
      <c r="AG9506" s="182" t="s">
        <v>17312</v>
      </c>
      <c r="AH9506" s="182" t="s">
        <v>2993</v>
      </c>
      <c r="AI9506" s="182" t="s">
        <v>17315</v>
      </c>
    </row>
    <row r="9507" spans="25:35" x14ac:dyDescent="0.4">
      <c r="Y9507" s="182" t="s">
        <v>15116</v>
      </c>
      <c r="Z9507" s="182">
        <v>1998</v>
      </c>
      <c r="AA9507" s="182">
        <v>3272.22</v>
      </c>
      <c r="AB9507" s="182">
        <v>143</v>
      </c>
      <c r="AC9507" s="182">
        <v>5</v>
      </c>
      <c r="AD9507" s="182">
        <v>3272.22</v>
      </c>
      <c r="AF9507" s="182" t="s">
        <v>232</v>
      </c>
      <c r="AG9507" s="182" t="s">
        <v>17319</v>
      </c>
      <c r="AH9507" s="182" t="s">
        <v>2993</v>
      </c>
      <c r="AI9507" s="182" t="s">
        <v>17331</v>
      </c>
    </row>
    <row r="9508" spans="25:35" x14ac:dyDescent="0.4">
      <c r="Y9508" s="182" t="s">
        <v>15119</v>
      </c>
      <c r="Z9508" s="182">
        <v>2006</v>
      </c>
      <c r="AA9508" s="182">
        <v>4632.3999999999996</v>
      </c>
      <c r="AB9508" s="182">
        <v>85</v>
      </c>
      <c r="AC9508" s="182">
        <v>5</v>
      </c>
      <c r="AD9508" s="182">
        <v>2927.7</v>
      </c>
      <c r="AF9508" s="182" t="s">
        <v>2601</v>
      </c>
      <c r="AG9508" s="182" t="s">
        <v>17312</v>
      </c>
      <c r="AH9508" s="182" t="s">
        <v>2993</v>
      </c>
      <c r="AI9508" s="182" t="s">
        <v>17315</v>
      </c>
    </row>
    <row r="9509" spans="25:35" x14ac:dyDescent="0.4">
      <c r="Y9509" s="182" t="s">
        <v>15121</v>
      </c>
      <c r="Z9509" s="182">
        <v>1961</v>
      </c>
      <c r="AA9509" s="182">
        <v>619.4</v>
      </c>
      <c r="AB9509" s="182">
        <v>28</v>
      </c>
      <c r="AC9509" s="182">
        <v>2</v>
      </c>
      <c r="AD9509" s="182">
        <v>405.1</v>
      </c>
      <c r="AF9509" s="182" t="s">
        <v>2602</v>
      </c>
      <c r="AG9509" s="182" t="s">
        <v>17312</v>
      </c>
      <c r="AH9509" s="182" t="s">
        <v>2993</v>
      </c>
      <c r="AI9509" s="182" t="s">
        <v>17320</v>
      </c>
    </row>
    <row r="9510" spans="25:35" x14ac:dyDescent="0.4">
      <c r="Y9510" s="182" t="s">
        <v>15122</v>
      </c>
      <c r="Z9510" s="182">
        <v>1961</v>
      </c>
      <c r="AA9510" s="182">
        <v>276.60000000000002</v>
      </c>
      <c r="AB9510" s="182">
        <v>19</v>
      </c>
      <c r="AC9510" s="182">
        <v>2</v>
      </c>
      <c r="AD9510" s="182">
        <v>276.60000000000002</v>
      </c>
      <c r="AF9510" s="182" t="s">
        <v>14998</v>
      </c>
      <c r="AG9510" s="182" t="s">
        <v>17319</v>
      </c>
      <c r="AH9510" s="182" t="s">
        <v>2993</v>
      </c>
      <c r="AI9510" s="182" t="s">
        <v>17331</v>
      </c>
    </row>
    <row r="9511" spans="25:35" x14ac:dyDescent="0.4">
      <c r="Y9511" s="182" t="s">
        <v>15123</v>
      </c>
      <c r="Z9511" s="182">
        <v>1960</v>
      </c>
      <c r="AA9511" s="182">
        <v>625.29999999999995</v>
      </c>
      <c r="AB9511" s="182">
        <v>22</v>
      </c>
      <c r="AC9511" s="182">
        <v>2</v>
      </c>
      <c r="AD9511" s="182">
        <v>373.3</v>
      </c>
      <c r="AF9511" s="182" t="s">
        <v>252</v>
      </c>
      <c r="AG9511" s="182" t="s">
        <v>17312</v>
      </c>
      <c r="AH9511" s="182" t="s">
        <v>2993</v>
      </c>
      <c r="AI9511" s="182" t="s">
        <v>17315</v>
      </c>
    </row>
    <row r="9512" spans="25:35" x14ac:dyDescent="0.4">
      <c r="Y9512" s="182" t="s">
        <v>15124</v>
      </c>
      <c r="Z9512" s="182">
        <v>1955</v>
      </c>
      <c r="AA9512" s="182">
        <v>491.69</v>
      </c>
      <c r="AB9512" s="182">
        <v>21</v>
      </c>
      <c r="AC9512" s="182">
        <v>2</v>
      </c>
      <c r="AD9512" s="182">
        <v>491.69</v>
      </c>
      <c r="AF9512" s="182" t="s">
        <v>15001</v>
      </c>
      <c r="AG9512" s="182" t="s">
        <v>17319</v>
      </c>
      <c r="AH9512" s="182" t="s">
        <v>2993</v>
      </c>
      <c r="AI9512" s="182" t="s">
        <v>17331</v>
      </c>
    </row>
    <row r="9513" spans="25:35" x14ac:dyDescent="0.4">
      <c r="Y9513" s="182" t="s">
        <v>15126</v>
      </c>
      <c r="Z9513" s="182">
        <v>1994</v>
      </c>
      <c r="AA9513" s="182">
        <v>2725.4</v>
      </c>
      <c r="AB9513" s="182">
        <v>158</v>
      </c>
      <c r="AC9513" s="182">
        <v>5</v>
      </c>
      <c r="AD9513" s="182">
        <v>2725.4</v>
      </c>
      <c r="AF9513" s="182" t="s">
        <v>2603</v>
      </c>
      <c r="AG9513" s="182" t="s">
        <v>17312</v>
      </c>
      <c r="AH9513" s="182" t="s">
        <v>2993</v>
      </c>
      <c r="AI9513" s="182" t="s">
        <v>17040</v>
      </c>
    </row>
    <row r="9514" spans="25:35" x14ac:dyDescent="0.4">
      <c r="Y9514" s="182" t="s">
        <v>15128</v>
      </c>
      <c r="Z9514" s="182">
        <v>1961</v>
      </c>
      <c r="AA9514" s="182">
        <v>814.8</v>
      </c>
      <c r="AB9514" s="182">
        <v>31</v>
      </c>
      <c r="AC9514" s="182">
        <v>2</v>
      </c>
      <c r="AD9514" s="182">
        <v>814.8</v>
      </c>
      <c r="AF9514" s="182" t="s">
        <v>15002</v>
      </c>
      <c r="AG9514" s="182" t="s">
        <v>17312</v>
      </c>
      <c r="AH9514" s="182" t="s">
        <v>2993</v>
      </c>
      <c r="AI9514" s="182" t="s">
        <v>17315</v>
      </c>
    </row>
    <row r="9515" spans="25:35" x14ac:dyDescent="0.4">
      <c r="Y9515" s="182" t="s">
        <v>15129</v>
      </c>
      <c r="Z9515" s="182">
        <v>1958</v>
      </c>
      <c r="AA9515" s="182">
        <v>456.5</v>
      </c>
      <c r="AB9515" s="182">
        <v>23</v>
      </c>
      <c r="AC9515" s="182">
        <v>2</v>
      </c>
      <c r="AD9515" s="182">
        <v>456.5</v>
      </c>
      <c r="AF9515" s="182" t="s">
        <v>15004</v>
      </c>
      <c r="AG9515" s="182" t="s">
        <v>17319</v>
      </c>
      <c r="AH9515" s="182" t="s">
        <v>2993</v>
      </c>
      <c r="AI9515" s="182" t="s">
        <v>17331</v>
      </c>
    </row>
    <row r="9516" spans="25:35" x14ac:dyDescent="0.4">
      <c r="Y9516" s="182" t="s">
        <v>15130</v>
      </c>
      <c r="Z9516" s="182">
        <v>1958</v>
      </c>
      <c r="AA9516" s="182">
        <v>453.2</v>
      </c>
      <c r="AB9516" s="182">
        <v>21</v>
      </c>
      <c r="AC9516" s="182">
        <v>2</v>
      </c>
      <c r="AD9516" s="182">
        <v>452.8</v>
      </c>
      <c r="AF9516" s="182" t="s">
        <v>15005</v>
      </c>
      <c r="AG9516" s="182" t="s">
        <v>17312</v>
      </c>
      <c r="AH9516" s="182" t="s">
        <v>2993</v>
      </c>
      <c r="AI9516" s="182" t="s">
        <v>17315</v>
      </c>
    </row>
    <row r="9517" spans="25:35" x14ac:dyDescent="0.4">
      <c r="Y9517" s="182" t="s">
        <v>15131</v>
      </c>
      <c r="Z9517" s="182">
        <v>1975</v>
      </c>
      <c r="AA9517" s="182">
        <v>5290.42</v>
      </c>
      <c r="AB9517" s="182">
        <v>151</v>
      </c>
      <c r="AC9517" s="182">
        <v>9</v>
      </c>
      <c r="AD9517" s="182">
        <v>2984.9</v>
      </c>
      <c r="AF9517" s="182" t="s">
        <v>15007</v>
      </c>
      <c r="AG9517" s="182" t="s">
        <v>17319</v>
      </c>
      <c r="AH9517" s="182" t="s">
        <v>2993</v>
      </c>
      <c r="AI9517" s="182" t="s">
        <v>17331</v>
      </c>
    </row>
    <row r="9518" spans="25:35" x14ac:dyDescent="0.4">
      <c r="Y9518" s="182" t="s">
        <v>15132</v>
      </c>
      <c r="Z9518" s="182">
        <v>1976</v>
      </c>
      <c r="AA9518" s="182">
        <v>5815.8</v>
      </c>
      <c r="AB9518" s="182">
        <v>174</v>
      </c>
      <c r="AC9518" s="182">
        <v>5</v>
      </c>
      <c r="AD9518" s="182">
        <v>3448.9</v>
      </c>
      <c r="AF9518" s="182" t="s">
        <v>15008</v>
      </c>
      <c r="AG9518" s="182" t="s">
        <v>17312</v>
      </c>
      <c r="AH9518" s="182" t="s">
        <v>2993</v>
      </c>
      <c r="AI9518" s="182" t="s">
        <v>17322</v>
      </c>
    </row>
    <row r="9519" spans="25:35" x14ac:dyDescent="0.4">
      <c r="Y9519" s="182" t="s">
        <v>15133</v>
      </c>
      <c r="Z9519" s="182">
        <v>1976</v>
      </c>
      <c r="AA9519" s="182">
        <v>6039.8</v>
      </c>
      <c r="AB9519" s="182">
        <v>177</v>
      </c>
      <c r="AC9519" s="182">
        <v>5</v>
      </c>
      <c r="AD9519" s="182">
        <v>3441.7</v>
      </c>
      <c r="AF9519" s="182" t="s">
        <v>2607</v>
      </c>
      <c r="AG9519" s="182" t="s">
        <v>17312</v>
      </c>
      <c r="AH9519" s="182" t="s">
        <v>2993</v>
      </c>
      <c r="AI9519" s="182" t="s">
        <v>17322</v>
      </c>
    </row>
    <row r="9520" spans="25:35" x14ac:dyDescent="0.4">
      <c r="Y9520" s="182" t="s">
        <v>15134</v>
      </c>
      <c r="Z9520" s="182">
        <v>1976</v>
      </c>
      <c r="AA9520" s="182">
        <v>5957</v>
      </c>
      <c r="AB9520" s="182">
        <v>161</v>
      </c>
      <c r="AC9520" s="182">
        <v>5</v>
      </c>
      <c r="AD9520" s="182">
        <v>3424.1</v>
      </c>
      <c r="AF9520" s="182" t="s">
        <v>15011</v>
      </c>
      <c r="AG9520" s="182" t="s">
        <v>17312</v>
      </c>
      <c r="AH9520" s="182" t="s">
        <v>2993</v>
      </c>
      <c r="AI9520" s="182" t="s">
        <v>17322</v>
      </c>
    </row>
    <row r="9521" spans="25:35" x14ac:dyDescent="0.4">
      <c r="Y9521" s="182" t="s">
        <v>2622</v>
      </c>
      <c r="Z9521" s="182">
        <v>1981</v>
      </c>
      <c r="AA9521" s="182">
        <v>3982.4</v>
      </c>
      <c r="AB9521" s="182">
        <v>165</v>
      </c>
      <c r="AC9521" s="182">
        <v>5</v>
      </c>
      <c r="AD9521" s="182">
        <v>3501.5</v>
      </c>
      <c r="AF9521" s="182" t="s">
        <v>15013</v>
      </c>
      <c r="AG9521" s="182" t="s">
        <v>17312</v>
      </c>
      <c r="AH9521" s="182" t="s">
        <v>2993</v>
      </c>
      <c r="AI9521" s="182" t="s">
        <v>17322</v>
      </c>
    </row>
    <row r="9522" spans="25:35" x14ac:dyDescent="0.4">
      <c r="Y9522" s="182" t="s">
        <v>15136</v>
      </c>
      <c r="Z9522" s="182">
        <v>1977</v>
      </c>
      <c r="AA9522" s="182">
        <v>4634.7</v>
      </c>
      <c r="AB9522" s="182">
        <v>190</v>
      </c>
      <c r="AC9522" s="182">
        <v>14</v>
      </c>
      <c r="AD9522" s="182">
        <v>4158.8</v>
      </c>
      <c r="AF9522" s="182" t="s">
        <v>15015</v>
      </c>
      <c r="AG9522" s="182" t="s">
        <v>17312</v>
      </c>
      <c r="AH9522" s="182" t="s">
        <v>2993</v>
      </c>
      <c r="AI9522" s="182" t="s">
        <v>17322</v>
      </c>
    </row>
    <row r="9523" spans="25:35" x14ac:dyDescent="0.4">
      <c r="Y9523" s="182" t="s">
        <v>15137</v>
      </c>
      <c r="Z9523" s="182">
        <v>1979</v>
      </c>
      <c r="AA9523" s="182">
        <v>6603.45</v>
      </c>
      <c r="AB9523" s="182">
        <v>218</v>
      </c>
      <c r="AC9523" s="182">
        <v>14</v>
      </c>
      <c r="AD9523" s="182">
        <v>4112.3999999999996</v>
      </c>
      <c r="AF9523" s="182" t="s">
        <v>15017</v>
      </c>
      <c r="AG9523" s="182" t="s">
        <v>17312</v>
      </c>
      <c r="AH9523" s="182" t="s">
        <v>2993</v>
      </c>
      <c r="AI9523" s="182" t="s">
        <v>17322</v>
      </c>
    </row>
    <row r="9524" spans="25:35" x14ac:dyDescent="0.4">
      <c r="Y9524" s="182" t="s">
        <v>15138</v>
      </c>
      <c r="Z9524" s="182">
        <v>1979</v>
      </c>
      <c r="AA9524" s="182">
        <v>6604.11</v>
      </c>
      <c r="AB9524" s="182">
        <v>178</v>
      </c>
      <c r="AC9524" s="182">
        <v>14</v>
      </c>
      <c r="AD9524" s="182">
        <v>4139.6000000000004</v>
      </c>
      <c r="AF9524" s="182" t="s">
        <v>15018</v>
      </c>
      <c r="AG9524" s="182" t="s">
        <v>17312</v>
      </c>
      <c r="AH9524" s="182" t="s">
        <v>2993</v>
      </c>
      <c r="AI9524" s="182" t="s">
        <v>17042</v>
      </c>
    </row>
    <row r="9525" spans="25:35" x14ac:dyDescent="0.4">
      <c r="Y9525" s="182" t="s">
        <v>2623</v>
      </c>
      <c r="Z9525" s="182">
        <v>1977</v>
      </c>
      <c r="AA9525" s="182">
        <v>7702</v>
      </c>
      <c r="AB9525" s="182">
        <v>358</v>
      </c>
      <c r="AC9525" s="182">
        <v>9</v>
      </c>
      <c r="AD9525" s="182">
        <v>7113.8</v>
      </c>
      <c r="AF9525" s="182" t="s">
        <v>15020</v>
      </c>
      <c r="AG9525" s="182" t="s">
        <v>17312</v>
      </c>
      <c r="AH9525" s="182" t="s">
        <v>2993</v>
      </c>
      <c r="AI9525" s="182" t="s">
        <v>17322</v>
      </c>
    </row>
    <row r="9526" spans="25:35" x14ac:dyDescent="0.4">
      <c r="Y9526" s="182" t="s">
        <v>2624</v>
      </c>
      <c r="Z9526" s="182">
        <v>1979</v>
      </c>
      <c r="AA9526" s="182">
        <v>7590.3</v>
      </c>
      <c r="AB9526" s="182">
        <v>363</v>
      </c>
      <c r="AC9526" s="182">
        <v>9</v>
      </c>
      <c r="AD9526" s="182">
        <v>7004.9</v>
      </c>
      <c r="AF9526" s="182" t="s">
        <v>15022</v>
      </c>
      <c r="AG9526" s="182" t="s">
        <v>17312</v>
      </c>
      <c r="AH9526" s="182" t="s">
        <v>2993</v>
      </c>
      <c r="AI9526" s="182" t="s">
        <v>17315</v>
      </c>
    </row>
    <row r="9527" spans="25:35" x14ac:dyDescent="0.4">
      <c r="Y9527" s="182" t="s">
        <v>15141</v>
      </c>
      <c r="Z9527" s="182">
        <v>1978</v>
      </c>
      <c r="AA9527" s="182">
        <v>8704.6</v>
      </c>
      <c r="AB9527" s="182">
        <v>343</v>
      </c>
      <c r="AC9527" s="182">
        <v>9</v>
      </c>
      <c r="AD9527" s="182">
        <v>7675.4</v>
      </c>
      <c r="AF9527" s="182" t="s">
        <v>15023</v>
      </c>
      <c r="AG9527" s="182" t="s">
        <v>17398</v>
      </c>
      <c r="AH9527" s="182" t="s">
        <v>2993</v>
      </c>
      <c r="AI9527" s="182" t="s">
        <v>17315</v>
      </c>
    </row>
    <row r="9528" spans="25:35" x14ac:dyDescent="0.4">
      <c r="Y9528" s="182" t="s">
        <v>15143</v>
      </c>
      <c r="Z9528" s="182">
        <v>1981</v>
      </c>
      <c r="AA9528" s="182">
        <v>7401.6</v>
      </c>
      <c r="AB9528" s="182">
        <v>350</v>
      </c>
      <c r="AC9528" s="182">
        <v>9</v>
      </c>
      <c r="AD9528" s="182">
        <v>7002.4</v>
      </c>
      <c r="AF9528" s="182" t="s">
        <v>15024</v>
      </c>
      <c r="AG9528" s="182" t="s">
        <v>17312</v>
      </c>
      <c r="AH9528" s="182" t="s">
        <v>2993</v>
      </c>
      <c r="AI9528" s="182" t="s">
        <v>17315</v>
      </c>
    </row>
    <row r="9529" spans="25:35" x14ac:dyDescent="0.4">
      <c r="Y9529" s="182" t="s">
        <v>15144</v>
      </c>
      <c r="Z9529" s="182">
        <v>1973</v>
      </c>
      <c r="AA9529" s="182">
        <v>5240.3999999999996</v>
      </c>
      <c r="AB9529" s="182">
        <v>193</v>
      </c>
      <c r="AC9529" s="182">
        <v>5</v>
      </c>
      <c r="AD9529" s="182">
        <v>3094.4</v>
      </c>
      <c r="AF9529" s="182" t="s">
        <v>15025</v>
      </c>
      <c r="AG9529" s="182" t="s">
        <v>17312</v>
      </c>
      <c r="AH9529" s="182" t="s">
        <v>2993</v>
      </c>
      <c r="AI9529" s="182" t="s">
        <v>17315</v>
      </c>
    </row>
    <row r="9530" spans="25:35" x14ac:dyDescent="0.4">
      <c r="Y9530" s="182" t="s">
        <v>15145</v>
      </c>
      <c r="Z9530" s="182">
        <v>1981</v>
      </c>
      <c r="AA9530" s="182">
        <v>8863.2999999999993</v>
      </c>
      <c r="AB9530" s="182">
        <v>357</v>
      </c>
      <c r="AC9530" s="182">
        <v>9</v>
      </c>
      <c r="AD9530" s="182">
        <v>7831.5</v>
      </c>
      <c r="AF9530" s="182" t="s">
        <v>2608</v>
      </c>
      <c r="AG9530" s="182" t="s">
        <v>17312</v>
      </c>
      <c r="AH9530" s="182" t="s">
        <v>2993</v>
      </c>
      <c r="AI9530" s="182" t="s">
        <v>17314</v>
      </c>
    </row>
    <row r="9531" spans="25:35" x14ac:dyDescent="0.4">
      <c r="Y9531" s="182" t="s">
        <v>15147</v>
      </c>
      <c r="Z9531" s="182">
        <v>1980</v>
      </c>
      <c r="AA9531" s="182">
        <v>4247.3999999999996</v>
      </c>
      <c r="AB9531" s="182">
        <v>178</v>
      </c>
      <c r="AC9531" s="182">
        <v>9</v>
      </c>
      <c r="AD9531" s="182">
        <v>3822</v>
      </c>
      <c r="AF9531" s="182" t="s">
        <v>15028</v>
      </c>
      <c r="AG9531" s="182" t="s">
        <v>17312</v>
      </c>
      <c r="AH9531" s="182" t="s">
        <v>2993</v>
      </c>
      <c r="AI9531" s="182" t="s">
        <v>17315</v>
      </c>
    </row>
    <row r="9532" spans="25:35" x14ac:dyDescent="0.4">
      <c r="Y9532" s="182" t="s">
        <v>2625</v>
      </c>
      <c r="Z9532" s="182">
        <v>1981</v>
      </c>
      <c r="AA9532" s="182">
        <v>8719.1</v>
      </c>
      <c r="AB9532" s="182">
        <v>380</v>
      </c>
      <c r="AC9532" s="182">
        <v>9</v>
      </c>
      <c r="AD9532" s="182">
        <v>7825</v>
      </c>
      <c r="AF9532" s="182" t="s">
        <v>15030</v>
      </c>
      <c r="AG9532" s="182" t="s">
        <v>2993</v>
      </c>
      <c r="AH9532" s="182" t="s">
        <v>2993</v>
      </c>
      <c r="AI9532" s="182" t="s">
        <v>17315</v>
      </c>
    </row>
    <row r="9533" spans="25:35" x14ac:dyDescent="0.4">
      <c r="Y9533" s="182" t="s">
        <v>2626</v>
      </c>
      <c r="Z9533" s="182">
        <v>1981</v>
      </c>
      <c r="AA9533" s="182">
        <v>3965.2</v>
      </c>
      <c r="AB9533" s="182">
        <v>178</v>
      </c>
      <c r="AC9533" s="182">
        <v>5</v>
      </c>
      <c r="AD9533" s="182">
        <v>3485.8</v>
      </c>
      <c r="AF9533" s="182" t="s">
        <v>15031</v>
      </c>
      <c r="AG9533" s="182" t="s">
        <v>17323</v>
      </c>
      <c r="AH9533" s="182" t="s">
        <v>2993</v>
      </c>
      <c r="AI9533" s="182" t="s">
        <v>17042</v>
      </c>
    </row>
    <row r="9534" spans="25:35" x14ac:dyDescent="0.4">
      <c r="Y9534" s="182" t="s">
        <v>2627</v>
      </c>
      <c r="Z9534" s="182">
        <v>1981</v>
      </c>
      <c r="AA9534" s="182">
        <v>6030.6</v>
      </c>
      <c r="AB9534" s="182">
        <v>181</v>
      </c>
      <c r="AC9534" s="182">
        <v>5</v>
      </c>
      <c r="AD9534" s="182">
        <v>3488.5</v>
      </c>
      <c r="AF9534" s="182" t="s">
        <v>15032</v>
      </c>
      <c r="AG9534" s="182" t="s">
        <v>17323</v>
      </c>
      <c r="AH9534" s="182" t="s">
        <v>2993</v>
      </c>
      <c r="AI9534" s="182" t="s">
        <v>17322</v>
      </c>
    </row>
    <row r="9535" spans="25:35" x14ac:dyDescent="0.4">
      <c r="Y9535" s="182" t="s">
        <v>2628</v>
      </c>
      <c r="Z9535" s="182">
        <v>1982</v>
      </c>
      <c r="AA9535" s="182">
        <v>8597.2000000000007</v>
      </c>
      <c r="AB9535" s="182">
        <v>370</v>
      </c>
      <c r="AC9535" s="182">
        <v>9</v>
      </c>
      <c r="AD9535" s="182">
        <v>7716.3</v>
      </c>
      <c r="AF9535" s="182" t="s">
        <v>15033</v>
      </c>
      <c r="AG9535" s="182" t="s">
        <v>17312</v>
      </c>
      <c r="AH9535" s="182" t="s">
        <v>2993</v>
      </c>
      <c r="AI9535" s="182" t="s">
        <v>17042</v>
      </c>
    </row>
    <row r="9536" spans="25:35" x14ac:dyDescent="0.4">
      <c r="Y9536" s="182" t="s">
        <v>2629</v>
      </c>
      <c r="Z9536" s="182">
        <v>1983</v>
      </c>
      <c r="AA9536" s="182">
        <v>8604</v>
      </c>
      <c r="AB9536" s="182">
        <v>380</v>
      </c>
      <c r="AC9536" s="182">
        <v>9</v>
      </c>
      <c r="AD9536" s="182">
        <v>7732.2</v>
      </c>
      <c r="AF9536" s="182" t="s">
        <v>15035</v>
      </c>
      <c r="AG9536" s="182" t="s">
        <v>17312</v>
      </c>
      <c r="AH9536" s="182" t="s">
        <v>2993</v>
      </c>
      <c r="AI9536" s="182" t="s">
        <v>17040</v>
      </c>
    </row>
    <row r="9537" spans="25:35" x14ac:dyDescent="0.4">
      <c r="Y9537" s="182" t="s">
        <v>2630</v>
      </c>
      <c r="Z9537" s="182">
        <v>1984</v>
      </c>
      <c r="AA9537" s="182">
        <v>6515.1</v>
      </c>
      <c r="AB9537" s="182">
        <v>262</v>
      </c>
      <c r="AC9537" s="182">
        <v>9</v>
      </c>
      <c r="AD9537" s="182">
        <v>5819.6</v>
      </c>
      <c r="AF9537" s="182" t="s">
        <v>2609</v>
      </c>
      <c r="AG9537" s="182" t="s">
        <v>17312</v>
      </c>
      <c r="AH9537" s="182" t="s">
        <v>2993</v>
      </c>
      <c r="AI9537" s="182" t="s">
        <v>17040</v>
      </c>
    </row>
    <row r="9538" spans="25:35" x14ac:dyDescent="0.4">
      <c r="Y9538" s="182" t="s">
        <v>15151</v>
      </c>
      <c r="Z9538" s="182">
        <v>1987</v>
      </c>
      <c r="AA9538" s="182">
        <v>6443.5</v>
      </c>
      <c r="AB9538" s="182">
        <v>166</v>
      </c>
      <c r="AC9538" s="182">
        <v>12</v>
      </c>
      <c r="AD9538" s="182">
        <v>3907.5</v>
      </c>
      <c r="AF9538" s="182" t="s">
        <v>15036</v>
      </c>
      <c r="AG9538" s="182" t="s">
        <v>17312</v>
      </c>
      <c r="AH9538" s="182" t="s">
        <v>2993</v>
      </c>
      <c r="AI9538" s="182" t="s">
        <v>17322</v>
      </c>
    </row>
    <row r="9539" spans="25:35" x14ac:dyDescent="0.4">
      <c r="Y9539" s="182" t="s">
        <v>15153</v>
      </c>
      <c r="Z9539" s="182">
        <v>1973</v>
      </c>
      <c r="AA9539" s="182">
        <v>5879.9</v>
      </c>
      <c r="AB9539" s="182">
        <v>161</v>
      </c>
      <c r="AC9539" s="182">
        <v>5</v>
      </c>
      <c r="AD9539" s="182">
        <v>3379.7</v>
      </c>
      <c r="AF9539" s="182" t="s">
        <v>15038</v>
      </c>
      <c r="AG9539" s="182" t="s">
        <v>17319</v>
      </c>
      <c r="AH9539" s="182" t="s">
        <v>2993</v>
      </c>
      <c r="AI9539" s="182" t="s">
        <v>17042</v>
      </c>
    </row>
    <row r="9540" spans="25:35" x14ac:dyDescent="0.4">
      <c r="Y9540" s="182" t="s">
        <v>321</v>
      </c>
      <c r="Z9540" s="182">
        <v>1985</v>
      </c>
      <c r="AA9540" s="182">
        <v>8951.7999999999993</v>
      </c>
      <c r="AB9540" s="182">
        <v>286</v>
      </c>
      <c r="AC9540" s="182">
        <v>9</v>
      </c>
      <c r="AD9540" s="182">
        <v>5809.7</v>
      </c>
      <c r="AF9540" s="182" t="s">
        <v>15040</v>
      </c>
      <c r="AG9540" s="182" t="s">
        <v>17312</v>
      </c>
      <c r="AH9540" s="182" t="s">
        <v>2993</v>
      </c>
      <c r="AI9540" s="182" t="s">
        <v>17320</v>
      </c>
    </row>
    <row r="9541" spans="25:35" x14ac:dyDescent="0.4">
      <c r="Y9541" s="182" t="s">
        <v>15155</v>
      </c>
      <c r="Z9541" s="182">
        <v>1985</v>
      </c>
      <c r="AA9541" s="182">
        <v>9261.5</v>
      </c>
      <c r="AB9541" s="182">
        <v>445</v>
      </c>
      <c r="AC9541" s="182">
        <v>12</v>
      </c>
      <c r="AD9541" s="182">
        <v>8219</v>
      </c>
      <c r="AF9541" s="182" t="s">
        <v>15042</v>
      </c>
      <c r="AG9541" s="182" t="s">
        <v>17312</v>
      </c>
      <c r="AH9541" s="182" t="s">
        <v>2993</v>
      </c>
      <c r="AI9541" s="182" t="s">
        <v>17315</v>
      </c>
    </row>
    <row r="9542" spans="25:35" x14ac:dyDescent="0.4">
      <c r="Y9542" s="182" t="s">
        <v>15157</v>
      </c>
      <c r="Z9542" s="182">
        <v>1988</v>
      </c>
      <c r="AA9542" s="182">
        <v>6443.5</v>
      </c>
      <c r="AB9542" s="182">
        <v>155</v>
      </c>
      <c r="AC9542" s="182">
        <v>12</v>
      </c>
      <c r="AD9542" s="182">
        <v>4057.5</v>
      </c>
      <c r="AF9542" s="182" t="s">
        <v>2610</v>
      </c>
      <c r="AG9542" s="182" t="s">
        <v>17312</v>
      </c>
      <c r="AH9542" s="182" t="s">
        <v>2993</v>
      </c>
      <c r="AI9542" s="182" t="s">
        <v>17042</v>
      </c>
    </row>
    <row r="9543" spans="25:35" x14ac:dyDescent="0.4">
      <c r="Y9543" s="182" t="s">
        <v>323</v>
      </c>
      <c r="Z9543" s="182">
        <v>1984</v>
      </c>
      <c r="AA9543" s="182">
        <v>9172.5</v>
      </c>
      <c r="AB9543" s="182">
        <v>400</v>
      </c>
      <c r="AC9543" s="182">
        <v>12</v>
      </c>
      <c r="AD9543" s="182">
        <v>8120</v>
      </c>
      <c r="AF9543" s="182" t="s">
        <v>15043</v>
      </c>
      <c r="AG9543" s="182" t="s">
        <v>17312</v>
      </c>
      <c r="AH9543" s="182" t="s">
        <v>2993</v>
      </c>
      <c r="AI9543" s="182" t="s">
        <v>17042</v>
      </c>
    </row>
    <row r="9544" spans="25:35" x14ac:dyDescent="0.4">
      <c r="Y9544" s="182" t="s">
        <v>317</v>
      </c>
      <c r="Z9544" s="182">
        <v>1998</v>
      </c>
      <c r="AA9544" s="182">
        <v>6443.5</v>
      </c>
      <c r="AB9544" s="182">
        <v>173</v>
      </c>
      <c r="AC9544" s="182">
        <v>12</v>
      </c>
      <c r="AD9544" s="182">
        <v>4019.2</v>
      </c>
      <c r="AF9544" s="182" t="s">
        <v>15045</v>
      </c>
      <c r="AG9544" s="182" t="s">
        <v>17312</v>
      </c>
      <c r="AH9544" s="182" t="s">
        <v>2993</v>
      </c>
      <c r="AI9544" s="182" t="s">
        <v>17331</v>
      </c>
    </row>
    <row r="9545" spans="25:35" x14ac:dyDescent="0.4">
      <c r="Y9545" s="182" t="s">
        <v>15158</v>
      </c>
      <c r="Z9545" s="182">
        <v>1983</v>
      </c>
      <c r="AA9545" s="182">
        <v>9221.6</v>
      </c>
      <c r="AB9545" s="182">
        <v>400</v>
      </c>
      <c r="AC9545" s="182">
        <v>12</v>
      </c>
      <c r="AD9545" s="182">
        <v>8176.8</v>
      </c>
      <c r="AF9545" s="182" t="s">
        <v>2611</v>
      </c>
      <c r="AG9545" s="182" t="s">
        <v>17312</v>
      </c>
      <c r="AH9545" s="182" t="s">
        <v>2993</v>
      </c>
      <c r="AI9545" s="182" t="s">
        <v>17042</v>
      </c>
    </row>
    <row r="9546" spans="25:35" x14ac:dyDescent="0.4">
      <c r="Y9546" s="182" t="s">
        <v>322</v>
      </c>
      <c r="Z9546" s="182">
        <v>1982</v>
      </c>
      <c r="AA9546" s="182">
        <v>12760</v>
      </c>
      <c r="AB9546" s="182">
        <v>412</v>
      </c>
      <c r="AC9546" s="182">
        <v>12</v>
      </c>
      <c r="AD9546" s="182">
        <v>8148.8</v>
      </c>
      <c r="AF9546" s="182" t="s">
        <v>2612</v>
      </c>
      <c r="AG9546" s="182" t="s">
        <v>17312</v>
      </c>
      <c r="AH9546" s="182" t="s">
        <v>2993</v>
      </c>
      <c r="AI9546" s="182" t="s">
        <v>17042</v>
      </c>
    </row>
    <row r="9547" spans="25:35" x14ac:dyDescent="0.4">
      <c r="Y9547" s="182" t="s">
        <v>15160</v>
      </c>
      <c r="Z9547" s="182">
        <v>1982</v>
      </c>
      <c r="AA9547" s="182">
        <v>3913.2</v>
      </c>
      <c r="AB9547" s="182">
        <v>152</v>
      </c>
      <c r="AC9547" s="182">
        <v>5</v>
      </c>
      <c r="AD9547" s="182">
        <v>3443.4</v>
      </c>
      <c r="AF9547" s="182" t="s">
        <v>15048</v>
      </c>
      <c r="AG9547" s="182" t="s">
        <v>17312</v>
      </c>
      <c r="AH9547" s="182" t="s">
        <v>2993</v>
      </c>
      <c r="AI9547" s="182" t="s">
        <v>17040</v>
      </c>
    </row>
    <row r="9548" spans="25:35" x14ac:dyDescent="0.4">
      <c r="Y9548" s="182" t="s">
        <v>2631</v>
      </c>
      <c r="Z9548" s="182">
        <v>1974</v>
      </c>
      <c r="AA9548" s="182">
        <v>5925.7</v>
      </c>
      <c r="AB9548" s="182">
        <v>148</v>
      </c>
      <c r="AC9548" s="182">
        <v>5</v>
      </c>
      <c r="AD9548" s="182">
        <v>3415.6</v>
      </c>
      <c r="AF9548" s="182" t="s">
        <v>15049</v>
      </c>
      <c r="AG9548" s="182" t="s">
        <v>17312</v>
      </c>
      <c r="AH9548" s="182" t="s">
        <v>2993</v>
      </c>
      <c r="AI9548" s="182" t="s">
        <v>17040</v>
      </c>
    </row>
    <row r="9549" spans="25:35" x14ac:dyDescent="0.4">
      <c r="Y9549" s="182" t="s">
        <v>2632</v>
      </c>
      <c r="Z9549" s="182">
        <v>1974</v>
      </c>
      <c r="AA9549" s="182">
        <v>5979.1</v>
      </c>
      <c r="AB9549" s="182">
        <v>168</v>
      </c>
      <c r="AC9549" s="182">
        <v>5</v>
      </c>
      <c r="AD9549" s="182">
        <v>3467.5</v>
      </c>
      <c r="AF9549" s="182" t="s">
        <v>15051</v>
      </c>
      <c r="AG9549" s="182" t="s">
        <v>17312</v>
      </c>
      <c r="AH9549" s="182" t="s">
        <v>2993</v>
      </c>
      <c r="AI9549" s="182" t="s">
        <v>17040</v>
      </c>
    </row>
    <row r="9550" spans="25:35" x14ac:dyDescent="0.4">
      <c r="Y9550" s="182" t="s">
        <v>15162</v>
      </c>
      <c r="Z9550" s="182">
        <v>1975</v>
      </c>
      <c r="AA9550" s="182">
        <v>5911.9</v>
      </c>
      <c r="AB9550" s="182">
        <v>170</v>
      </c>
      <c r="AC9550" s="182">
        <v>5</v>
      </c>
      <c r="AD9550" s="182">
        <v>3394.8</v>
      </c>
      <c r="AF9550" s="182" t="s">
        <v>15053</v>
      </c>
      <c r="AG9550" s="182" t="s">
        <v>17312</v>
      </c>
      <c r="AH9550" s="182" t="s">
        <v>2993</v>
      </c>
      <c r="AI9550" s="182" t="s">
        <v>17040</v>
      </c>
    </row>
    <row r="9551" spans="25:35" x14ac:dyDescent="0.4">
      <c r="Y9551" s="182" t="s">
        <v>2633</v>
      </c>
      <c r="Z9551" s="182">
        <v>1973</v>
      </c>
      <c r="AA9551" s="182">
        <v>3822.6</v>
      </c>
      <c r="AB9551" s="182">
        <v>155</v>
      </c>
      <c r="AC9551" s="182">
        <v>5</v>
      </c>
      <c r="AD9551" s="182">
        <v>3360.4</v>
      </c>
      <c r="AF9551" s="182" t="s">
        <v>15055</v>
      </c>
      <c r="AG9551" s="182" t="s">
        <v>17312</v>
      </c>
      <c r="AH9551" s="182" t="s">
        <v>2993</v>
      </c>
      <c r="AI9551" s="182" t="s">
        <v>17322</v>
      </c>
    </row>
    <row r="9552" spans="25:35" x14ac:dyDescent="0.4">
      <c r="Y9552" s="182" t="s">
        <v>15163</v>
      </c>
      <c r="Z9552" s="182">
        <v>1979</v>
      </c>
      <c r="AA9552" s="182">
        <v>5304.42</v>
      </c>
      <c r="AB9552" s="182">
        <v>129</v>
      </c>
      <c r="AC9552" s="182">
        <v>9</v>
      </c>
      <c r="AD9552" s="182">
        <v>2963.9</v>
      </c>
      <c r="AF9552" s="182" t="s">
        <v>15057</v>
      </c>
      <c r="AG9552" s="182" t="s">
        <v>17312</v>
      </c>
      <c r="AH9552" s="182" t="s">
        <v>2993</v>
      </c>
      <c r="AI9552" s="182" t="s">
        <v>17040</v>
      </c>
    </row>
    <row r="9553" spans="25:35" x14ac:dyDescent="0.4">
      <c r="Y9553" s="182" t="s">
        <v>15164</v>
      </c>
      <c r="Z9553" s="182">
        <v>1975</v>
      </c>
      <c r="AA9553" s="182">
        <v>5931.8</v>
      </c>
      <c r="AB9553" s="182">
        <v>169</v>
      </c>
      <c r="AC9553" s="182">
        <v>5</v>
      </c>
      <c r="AD9553" s="182">
        <v>3424.7</v>
      </c>
      <c r="AF9553" s="182" t="s">
        <v>15059</v>
      </c>
      <c r="AG9553" s="182" t="s">
        <v>17312</v>
      </c>
      <c r="AH9553" s="182" t="s">
        <v>2993</v>
      </c>
      <c r="AI9553" s="182" t="s">
        <v>17322</v>
      </c>
    </row>
    <row r="9554" spans="25:35" x14ac:dyDescent="0.4">
      <c r="Y9554" s="182" t="s">
        <v>15165</v>
      </c>
      <c r="Z9554" s="182">
        <v>2014</v>
      </c>
      <c r="AA9554" s="182">
        <v>8026.6</v>
      </c>
      <c r="AB9554" s="182">
        <v>222</v>
      </c>
      <c r="AC9554" s="182">
        <v>9</v>
      </c>
      <c r="AD9554" s="182">
        <v>4420.8</v>
      </c>
      <c r="AF9554" s="182" t="s">
        <v>15061</v>
      </c>
      <c r="AG9554" s="182" t="s">
        <v>17312</v>
      </c>
      <c r="AH9554" s="182" t="s">
        <v>2993</v>
      </c>
      <c r="AI9554" s="182" t="s">
        <v>17322</v>
      </c>
    </row>
    <row r="9555" spans="25:35" x14ac:dyDescent="0.4">
      <c r="Y9555" s="182" t="s">
        <v>15166</v>
      </c>
      <c r="Z9555" s="182">
        <v>2008</v>
      </c>
      <c r="AA9555" s="182">
        <v>5010.8999999999996</v>
      </c>
      <c r="AB9555" s="182">
        <v>149</v>
      </c>
      <c r="AC9555" s="182">
        <v>9</v>
      </c>
      <c r="AD9555" s="182">
        <v>4010.1</v>
      </c>
      <c r="AF9555" s="182" t="s">
        <v>15063</v>
      </c>
      <c r="AG9555" s="182" t="s">
        <v>17312</v>
      </c>
      <c r="AH9555" s="182" t="s">
        <v>2993</v>
      </c>
      <c r="AI9555" s="182" t="s">
        <v>17042</v>
      </c>
    </row>
    <row r="9556" spans="25:35" x14ac:dyDescent="0.4">
      <c r="Y9556" s="182" t="s">
        <v>15167</v>
      </c>
      <c r="Z9556" s="182">
        <v>1989</v>
      </c>
      <c r="AA9556" s="182">
        <v>6038</v>
      </c>
      <c r="AB9556" s="182">
        <v>182</v>
      </c>
      <c r="AC9556" s="182">
        <v>5</v>
      </c>
      <c r="AD9556" s="182">
        <v>3424.8</v>
      </c>
      <c r="AF9556" s="182" t="s">
        <v>2613</v>
      </c>
      <c r="AG9556" s="182" t="s">
        <v>17312</v>
      </c>
      <c r="AH9556" s="182" t="s">
        <v>2993</v>
      </c>
      <c r="AI9556" s="182" t="s">
        <v>17322</v>
      </c>
    </row>
    <row r="9557" spans="25:35" x14ac:dyDescent="0.4">
      <c r="Y9557" s="182" t="s">
        <v>15168</v>
      </c>
      <c r="Z9557" s="182">
        <v>1990</v>
      </c>
      <c r="AA9557" s="182">
        <v>6102.4</v>
      </c>
      <c r="AB9557" s="182">
        <v>177</v>
      </c>
      <c r="AC9557" s="182">
        <v>5</v>
      </c>
      <c r="AD9557" s="182">
        <v>3487.5</v>
      </c>
      <c r="AF9557" s="182" t="s">
        <v>229</v>
      </c>
      <c r="AG9557" s="182" t="s">
        <v>17312</v>
      </c>
      <c r="AH9557" s="182" t="s">
        <v>2993</v>
      </c>
      <c r="AI9557" s="182" t="s">
        <v>17042</v>
      </c>
    </row>
    <row r="9558" spans="25:35" x14ac:dyDescent="0.4">
      <c r="Y9558" s="182" t="s">
        <v>15169</v>
      </c>
      <c r="Z9558" s="182">
        <v>1990</v>
      </c>
      <c r="AA9558" s="182">
        <v>6101.1</v>
      </c>
      <c r="AB9558" s="182">
        <v>169</v>
      </c>
      <c r="AC9558" s="182">
        <v>5</v>
      </c>
      <c r="AD9558" s="182">
        <v>3488.7</v>
      </c>
      <c r="AF9558" s="182" t="s">
        <v>15065</v>
      </c>
      <c r="AG9558" s="182" t="s">
        <v>17312</v>
      </c>
      <c r="AH9558" s="182" t="s">
        <v>2993</v>
      </c>
      <c r="AI9558" s="182" t="s">
        <v>17042</v>
      </c>
    </row>
    <row r="9559" spans="25:35" x14ac:dyDescent="0.4">
      <c r="Y9559" s="182" t="s">
        <v>15170</v>
      </c>
      <c r="Z9559" s="182">
        <v>1991</v>
      </c>
      <c r="AA9559" s="182">
        <v>6726.7</v>
      </c>
      <c r="AB9559" s="182">
        <v>181</v>
      </c>
      <c r="AC9559" s="182">
        <v>5</v>
      </c>
      <c r="AD9559" s="182">
        <v>3903</v>
      </c>
      <c r="AF9559" s="182" t="s">
        <v>15066</v>
      </c>
      <c r="AG9559" s="182" t="s">
        <v>17312</v>
      </c>
      <c r="AH9559" s="182" t="s">
        <v>2993</v>
      </c>
      <c r="AI9559" s="182" t="s">
        <v>17040</v>
      </c>
    </row>
    <row r="9560" spans="25:35" x14ac:dyDescent="0.4">
      <c r="Y9560" s="182" t="s">
        <v>15171</v>
      </c>
      <c r="Z9560" s="182">
        <v>2008</v>
      </c>
      <c r="AA9560" s="182">
        <v>6044.44</v>
      </c>
      <c r="AB9560" s="182">
        <v>169</v>
      </c>
      <c r="AC9560" s="182">
        <v>9</v>
      </c>
      <c r="AD9560" s="182">
        <v>3464.8</v>
      </c>
      <c r="AF9560" s="182" t="s">
        <v>15067</v>
      </c>
      <c r="AG9560" s="182" t="s">
        <v>17312</v>
      </c>
      <c r="AH9560" s="182" t="s">
        <v>2993</v>
      </c>
      <c r="AI9560" s="182" t="s">
        <v>17042</v>
      </c>
    </row>
    <row r="9561" spans="25:35" x14ac:dyDescent="0.4">
      <c r="Y9561" s="182" t="s">
        <v>15172</v>
      </c>
      <c r="Z9561" s="182">
        <v>1990</v>
      </c>
      <c r="AA9561" s="182">
        <v>6584.2</v>
      </c>
      <c r="AB9561" s="182">
        <v>190</v>
      </c>
      <c r="AC9561" s="182">
        <v>5</v>
      </c>
      <c r="AD9561" s="182">
        <v>3956.9</v>
      </c>
      <c r="AF9561" s="182" t="s">
        <v>15069</v>
      </c>
      <c r="AG9561" s="182" t="s">
        <v>2993</v>
      </c>
      <c r="AH9561" s="182" t="s">
        <v>2993</v>
      </c>
      <c r="AI9561" s="182" t="s">
        <v>2993</v>
      </c>
    </row>
    <row r="9562" spans="25:35" x14ac:dyDescent="0.4">
      <c r="Y9562" s="182" t="s">
        <v>15173</v>
      </c>
      <c r="Z9562" s="182">
        <v>1990</v>
      </c>
      <c r="AA9562" s="182">
        <v>6676.5</v>
      </c>
      <c r="AB9562" s="182">
        <v>176</v>
      </c>
      <c r="AC9562" s="182">
        <v>5</v>
      </c>
      <c r="AD9562" s="182">
        <v>3929.5</v>
      </c>
      <c r="AF9562" s="182" t="s">
        <v>2614</v>
      </c>
      <c r="AG9562" s="182" t="s">
        <v>17312</v>
      </c>
      <c r="AH9562" s="182" t="s">
        <v>2993</v>
      </c>
      <c r="AI9562" s="182" t="s">
        <v>17042</v>
      </c>
    </row>
    <row r="9563" spans="25:35" x14ac:dyDescent="0.4">
      <c r="Y9563" s="182" t="s">
        <v>325</v>
      </c>
      <c r="Z9563" s="182">
        <v>1995</v>
      </c>
      <c r="AA9563" s="182">
        <v>10830</v>
      </c>
      <c r="AB9563" s="182">
        <v>266</v>
      </c>
      <c r="AC9563" s="182">
        <v>9</v>
      </c>
      <c r="AD9563" s="182">
        <v>6528.6</v>
      </c>
      <c r="AF9563" s="182" t="s">
        <v>253</v>
      </c>
      <c r="AG9563" s="182" t="s">
        <v>17312</v>
      </c>
      <c r="AH9563" s="182" t="s">
        <v>2993</v>
      </c>
      <c r="AI9563" s="182" t="s">
        <v>17042</v>
      </c>
    </row>
    <row r="9564" spans="25:35" x14ac:dyDescent="0.4">
      <c r="Y9564" s="182" t="s">
        <v>15176</v>
      </c>
      <c r="Z9564" s="182">
        <v>2016</v>
      </c>
      <c r="AA9564" s="182">
        <v>10442.9</v>
      </c>
      <c r="AB9564" s="182">
        <v>122</v>
      </c>
      <c r="AC9564" s="182">
        <v>9</v>
      </c>
      <c r="AD9564" s="182">
        <v>10442.9</v>
      </c>
      <c r="AF9564" s="182" t="s">
        <v>15071</v>
      </c>
      <c r="AG9564" s="182" t="s">
        <v>17312</v>
      </c>
      <c r="AH9564" s="182" t="s">
        <v>2993</v>
      </c>
      <c r="AI9564" s="182" t="s">
        <v>17040</v>
      </c>
    </row>
    <row r="9565" spans="25:35" x14ac:dyDescent="0.4">
      <c r="Y9565" s="182" t="s">
        <v>319</v>
      </c>
      <c r="Z9565" s="182">
        <v>1995</v>
      </c>
      <c r="AA9565" s="182">
        <v>12180.7</v>
      </c>
      <c r="AB9565" s="182">
        <v>500</v>
      </c>
      <c r="AC9565" s="182">
        <v>9</v>
      </c>
      <c r="AD9565" s="182">
        <v>10849.3</v>
      </c>
      <c r="AF9565" s="182" t="s">
        <v>255</v>
      </c>
      <c r="AG9565" s="182" t="s">
        <v>17312</v>
      </c>
      <c r="AH9565" s="182" t="s">
        <v>2993</v>
      </c>
      <c r="AI9565" s="182" t="s">
        <v>17040</v>
      </c>
    </row>
    <row r="9566" spans="25:35" x14ac:dyDescent="0.4">
      <c r="Y9566" s="182" t="s">
        <v>15179</v>
      </c>
      <c r="Z9566" s="182">
        <v>1982</v>
      </c>
      <c r="AA9566" s="182">
        <v>6014</v>
      </c>
      <c r="AB9566" s="182">
        <v>186</v>
      </c>
      <c r="AC9566" s="182">
        <v>5</v>
      </c>
      <c r="AD9566" s="182">
        <v>3472.6</v>
      </c>
      <c r="AF9566" s="182" t="s">
        <v>15072</v>
      </c>
      <c r="AG9566" s="182" t="s">
        <v>17312</v>
      </c>
      <c r="AH9566" s="182" t="s">
        <v>2993</v>
      </c>
      <c r="AI9566" s="182" t="s">
        <v>17042</v>
      </c>
    </row>
    <row r="9567" spans="25:35" x14ac:dyDescent="0.4">
      <c r="Y9567" s="182" t="s">
        <v>15181</v>
      </c>
      <c r="Z9567" s="182">
        <v>1988</v>
      </c>
      <c r="AA9567" s="182">
        <v>6703.6</v>
      </c>
      <c r="AB9567" s="182">
        <v>201</v>
      </c>
      <c r="AC9567" s="182">
        <v>5</v>
      </c>
      <c r="AD9567" s="182">
        <v>3951.7</v>
      </c>
      <c r="AF9567" s="182" t="s">
        <v>254</v>
      </c>
      <c r="AG9567" s="182" t="s">
        <v>17312</v>
      </c>
      <c r="AH9567" s="182" t="s">
        <v>2993</v>
      </c>
      <c r="AI9567" s="182" t="s">
        <v>17042</v>
      </c>
    </row>
    <row r="9568" spans="25:35" x14ac:dyDescent="0.4">
      <c r="Y9568" s="182" t="s">
        <v>15182</v>
      </c>
      <c r="Z9568" s="182">
        <v>1994</v>
      </c>
      <c r="AA9568" s="182">
        <v>12058.8</v>
      </c>
      <c r="AB9568" s="182">
        <v>472</v>
      </c>
      <c r="AC9568" s="182">
        <v>9</v>
      </c>
      <c r="AD9568" s="182">
        <v>10882.3</v>
      </c>
      <c r="AF9568" s="182" t="s">
        <v>15074</v>
      </c>
      <c r="AG9568" s="182" t="s">
        <v>17312</v>
      </c>
      <c r="AH9568" s="182" t="s">
        <v>2993</v>
      </c>
      <c r="AI9568" s="182" t="s">
        <v>17042</v>
      </c>
    </row>
    <row r="9569" spans="25:35" x14ac:dyDescent="0.4">
      <c r="Y9569" s="182" t="s">
        <v>15183</v>
      </c>
      <c r="Z9569" s="182">
        <v>2012</v>
      </c>
      <c r="AA9569" s="182">
        <v>8026.6</v>
      </c>
      <c r="AB9569" s="182">
        <v>206</v>
      </c>
      <c r="AC9569" s="182">
        <v>9</v>
      </c>
      <c r="AD9569" s="182">
        <v>4420.8</v>
      </c>
      <c r="AF9569" s="182" t="s">
        <v>15075</v>
      </c>
      <c r="AG9569" s="182" t="s">
        <v>17312</v>
      </c>
      <c r="AH9569" s="182" t="s">
        <v>2993</v>
      </c>
      <c r="AI9569" s="182" t="s">
        <v>17322</v>
      </c>
    </row>
    <row r="9570" spans="25:35" x14ac:dyDescent="0.4">
      <c r="Y9570" s="182" t="s">
        <v>15184</v>
      </c>
      <c r="Z9570" s="182">
        <v>1987</v>
      </c>
      <c r="AA9570" s="182">
        <v>8661.6</v>
      </c>
      <c r="AB9570" s="182">
        <v>367</v>
      </c>
      <c r="AC9570" s="182">
        <v>9</v>
      </c>
      <c r="AD9570" s="182">
        <v>7774.8</v>
      </c>
      <c r="AF9570" s="182" t="s">
        <v>15076</v>
      </c>
      <c r="AG9570" s="182" t="s">
        <v>17312</v>
      </c>
      <c r="AH9570" s="182" t="s">
        <v>2993</v>
      </c>
      <c r="AI9570" s="182" t="s">
        <v>17042</v>
      </c>
    </row>
    <row r="9571" spans="25:35" x14ac:dyDescent="0.4">
      <c r="Y9571" s="182" t="s">
        <v>15185</v>
      </c>
      <c r="Z9571" s="182">
        <v>1986</v>
      </c>
      <c r="AA9571" s="182">
        <v>8634</v>
      </c>
      <c r="AB9571" s="182">
        <v>349</v>
      </c>
      <c r="AC9571" s="182">
        <v>9</v>
      </c>
      <c r="AD9571" s="182">
        <v>7746.5</v>
      </c>
      <c r="AF9571" s="182" t="s">
        <v>230</v>
      </c>
      <c r="AG9571" s="182" t="s">
        <v>17312</v>
      </c>
      <c r="AH9571" s="182" t="s">
        <v>2993</v>
      </c>
      <c r="AI9571" s="182" t="s">
        <v>17042</v>
      </c>
    </row>
    <row r="9572" spans="25:35" x14ac:dyDescent="0.4">
      <c r="Y9572" s="182" t="s">
        <v>324</v>
      </c>
      <c r="Z9572" s="182">
        <v>1997</v>
      </c>
      <c r="AA9572" s="182">
        <v>9705.6</v>
      </c>
      <c r="AB9572" s="182">
        <v>379</v>
      </c>
      <c r="AC9572" s="182">
        <v>9</v>
      </c>
      <c r="AD9572" s="182">
        <v>8639.6</v>
      </c>
      <c r="AF9572" s="182" t="s">
        <v>15077</v>
      </c>
      <c r="AG9572" s="182" t="s">
        <v>17312</v>
      </c>
      <c r="AH9572" s="182" t="s">
        <v>2993</v>
      </c>
      <c r="AI9572" s="182" t="s">
        <v>17040</v>
      </c>
    </row>
    <row r="9573" spans="25:35" x14ac:dyDescent="0.4">
      <c r="Y9573" s="182" t="s">
        <v>15187</v>
      </c>
      <c r="Z9573" s="182">
        <v>1998</v>
      </c>
      <c r="AA9573" s="182">
        <v>7285.8</v>
      </c>
      <c r="AB9573" s="182">
        <v>298</v>
      </c>
      <c r="AC9573" s="182">
        <v>9</v>
      </c>
      <c r="AD9573" s="182">
        <v>6487.6</v>
      </c>
      <c r="AF9573" s="182" t="s">
        <v>2615</v>
      </c>
      <c r="AG9573" s="182" t="s">
        <v>17312</v>
      </c>
      <c r="AH9573" s="182" t="s">
        <v>2993</v>
      </c>
      <c r="AI9573" s="182" t="s">
        <v>17040</v>
      </c>
    </row>
    <row r="9574" spans="25:35" x14ac:dyDescent="0.4">
      <c r="Y9574" s="182" t="s">
        <v>15189</v>
      </c>
      <c r="Z9574" s="182">
        <v>2003</v>
      </c>
      <c r="AA9574" s="182">
        <v>12572.9</v>
      </c>
      <c r="AB9574" s="182">
        <v>486</v>
      </c>
      <c r="AC9574" s="182">
        <v>10</v>
      </c>
      <c r="AD9574" s="182">
        <v>11241.5</v>
      </c>
      <c r="AF9574" s="182" t="s">
        <v>15078</v>
      </c>
      <c r="AG9574" s="182" t="s">
        <v>17319</v>
      </c>
      <c r="AH9574" s="182" t="s">
        <v>2993</v>
      </c>
      <c r="AI9574" s="182" t="s">
        <v>17042</v>
      </c>
    </row>
    <row r="9575" spans="25:35" x14ac:dyDescent="0.4">
      <c r="Y9575" s="182" t="s">
        <v>320</v>
      </c>
      <c r="Z9575" s="182">
        <v>1999</v>
      </c>
      <c r="AA9575" s="182">
        <v>9730.2999999999993</v>
      </c>
      <c r="AB9575" s="182">
        <v>382</v>
      </c>
      <c r="AC9575" s="182">
        <v>9</v>
      </c>
      <c r="AD9575" s="182">
        <v>8665.1</v>
      </c>
      <c r="AF9575" s="182" t="s">
        <v>15080</v>
      </c>
      <c r="AG9575" s="182" t="s">
        <v>17312</v>
      </c>
      <c r="AH9575" s="182" t="s">
        <v>2993</v>
      </c>
      <c r="AI9575" s="182" t="s">
        <v>17322</v>
      </c>
    </row>
    <row r="9576" spans="25:35" x14ac:dyDescent="0.4">
      <c r="Y9576" s="182" t="s">
        <v>15191</v>
      </c>
      <c r="Z9576" s="182">
        <v>1983</v>
      </c>
      <c r="AA9576" s="182">
        <v>6003.9</v>
      </c>
      <c r="AB9576" s="182">
        <v>185</v>
      </c>
      <c r="AC9576" s="182">
        <v>5</v>
      </c>
      <c r="AD9576" s="182">
        <v>3472.6</v>
      </c>
      <c r="AF9576" s="182" t="s">
        <v>15082</v>
      </c>
      <c r="AG9576" s="182" t="s">
        <v>17319</v>
      </c>
      <c r="AH9576" s="182" t="s">
        <v>2993</v>
      </c>
      <c r="AI9576" s="182" t="s">
        <v>17042</v>
      </c>
    </row>
    <row r="9577" spans="25:35" x14ac:dyDescent="0.4">
      <c r="Y9577" s="182" t="s">
        <v>15192</v>
      </c>
      <c r="Z9577" s="182">
        <v>2003</v>
      </c>
      <c r="AA9577" s="182">
        <v>7305.3</v>
      </c>
      <c r="AB9577" s="182">
        <v>211</v>
      </c>
      <c r="AC9577" s="182">
        <v>5</v>
      </c>
      <c r="AD9577" s="182">
        <v>6665.2</v>
      </c>
      <c r="AF9577" s="182" t="s">
        <v>2616</v>
      </c>
      <c r="AG9577" s="182" t="s">
        <v>17312</v>
      </c>
      <c r="AH9577" s="182" t="s">
        <v>2993</v>
      </c>
      <c r="AI9577" s="182" t="s">
        <v>17322</v>
      </c>
    </row>
    <row r="9578" spans="25:35" x14ac:dyDescent="0.4">
      <c r="Y9578" s="182" t="s">
        <v>15194</v>
      </c>
      <c r="Z9578" s="182">
        <v>2004</v>
      </c>
      <c r="AA9578" s="182">
        <v>6988.9</v>
      </c>
      <c r="AB9578" s="182">
        <v>305</v>
      </c>
      <c r="AC9578" s="182">
        <v>5</v>
      </c>
      <c r="AD9578" s="182">
        <v>6308.3</v>
      </c>
      <c r="AF9578" s="182" t="s">
        <v>15085</v>
      </c>
      <c r="AG9578" s="182" t="s">
        <v>17312</v>
      </c>
      <c r="AH9578" s="182" t="s">
        <v>2993</v>
      </c>
      <c r="AI9578" s="182" t="s">
        <v>17042</v>
      </c>
    </row>
    <row r="9579" spans="25:35" x14ac:dyDescent="0.4">
      <c r="Y9579" s="182" t="s">
        <v>15196</v>
      </c>
      <c r="Z9579" s="182">
        <v>2004</v>
      </c>
      <c r="AA9579" s="182">
        <v>8126.9</v>
      </c>
      <c r="AB9579" s="182">
        <v>336</v>
      </c>
      <c r="AC9579" s="182">
        <v>5</v>
      </c>
      <c r="AD9579" s="182">
        <v>7277.4</v>
      </c>
      <c r="AF9579" s="182" t="s">
        <v>15086</v>
      </c>
      <c r="AG9579" s="182" t="s">
        <v>17312</v>
      </c>
      <c r="AH9579" s="182" t="s">
        <v>2993</v>
      </c>
      <c r="AI9579" s="182" t="s">
        <v>17042</v>
      </c>
    </row>
    <row r="9580" spans="25:35" x14ac:dyDescent="0.4">
      <c r="Y9580" s="182" t="s">
        <v>15198</v>
      </c>
      <c r="Z9580" s="182">
        <v>2006</v>
      </c>
      <c r="AA9580" s="182">
        <v>3824.8</v>
      </c>
      <c r="AB9580" s="182">
        <v>127</v>
      </c>
      <c r="AC9580" s="182">
        <v>4</v>
      </c>
      <c r="AD9580" s="182">
        <v>3382.4</v>
      </c>
      <c r="AF9580" s="182" t="s">
        <v>15087</v>
      </c>
      <c r="AG9580" s="182" t="s">
        <v>17312</v>
      </c>
      <c r="AH9580" s="182" t="s">
        <v>2993</v>
      </c>
      <c r="AI9580" s="182" t="s">
        <v>17042</v>
      </c>
    </row>
    <row r="9581" spans="25:35" x14ac:dyDescent="0.4">
      <c r="Y9581" s="182" t="s">
        <v>318</v>
      </c>
      <c r="Z9581" s="182">
        <v>1993</v>
      </c>
      <c r="AA9581" s="182">
        <v>7267.2</v>
      </c>
      <c r="AB9581" s="182">
        <v>300</v>
      </c>
      <c r="AC9581" s="182">
        <v>9</v>
      </c>
      <c r="AD9581" s="182">
        <v>6474.2</v>
      </c>
      <c r="AF9581" s="182" t="s">
        <v>15088</v>
      </c>
      <c r="AG9581" s="182" t="s">
        <v>17312</v>
      </c>
      <c r="AH9581" s="182" t="s">
        <v>2993</v>
      </c>
      <c r="AI9581" s="182" t="s">
        <v>17320</v>
      </c>
    </row>
    <row r="9582" spans="25:35" x14ac:dyDescent="0.4">
      <c r="Y9582" s="182" t="s">
        <v>15200</v>
      </c>
      <c r="Z9582" s="182">
        <v>1987</v>
      </c>
      <c r="AA9582" s="182">
        <v>6003</v>
      </c>
      <c r="AB9582" s="182">
        <v>171</v>
      </c>
      <c r="AC9582" s="182">
        <v>5</v>
      </c>
      <c r="AD9582" s="182">
        <v>3498.6</v>
      </c>
      <c r="AF9582" s="182" t="s">
        <v>15089</v>
      </c>
      <c r="AG9582" s="182" t="s">
        <v>17312</v>
      </c>
      <c r="AH9582" s="182" t="s">
        <v>2993</v>
      </c>
      <c r="AI9582" s="182" t="s">
        <v>17315</v>
      </c>
    </row>
    <row r="9583" spans="25:35" x14ac:dyDescent="0.4">
      <c r="Y9583" s="182" t="s">
        <v>15201</v>
      </c>
      <c r="Z9583" s="182">
        <v>1983</v>
      </c>
      <c r="AA9583" s="182">
        <v>5905.9</v>
      </c>
      <c r="AB9583" s="182">
        <v>180</v>
      </c>
      <c r="AC9583" s="182">
        <v>5</v>
      </c>
      <c r="AD9583" s="182">
        <v>3374.2</v>
      </c>
      <c r="AF9583" s="182" t="s">
        <v>15090</v>
      </c>
      <c r="AG9583" s="182" t="s">
        <v>17312</v>
      </c>
      <c r="AH9583" s="182" t="s">
        <v>2993</v>
      </c>
      <c r="AI9583" s="182" t="s">
        <v>17314</v>
      </c>
    </row>
    <row r="9584" spans="25:35" x14ac:dyDescent="0.4">
      <c r="Y9584" s="182" t="s">
        <v>15202</v>
      </c>
      <c r="Z9584" s="182">
        <v>1986</v>
      </c>
      <c r="AA9584" s="182">
        <v>6008</v>
      </c>
      <c r="AB9584" s="182">
        <v>180</v>
      </c>
      <c r="AC9584" s="182">
        <v>5</v>
      </c>
      <c r="AD9584" s="182">
        <v>3458.5</v>
      </c>
      <c r="AF9584" s="182" t="s">
        <v>2617</v>
      </c>
      <c r="AG9584" s="182" t="s">
        <v>17312</v>
      </c>
      <c r="AH9584" s="182" t="s">
        <v>2993</v>
      </c>
      <c r="AI9584" s="182" t="s">
        <v>17356</v>
      </c>
    </row>
    <row r="9585" spans="25:35" x14ac:dyDescent="0.4">
      <c r="Y9585" s="182" t="s">
        <v>15203</v>
      </c>
      <c r="Z9585" s="182">
        <v>1988</v>
      </c>
      <c r="AA9585" s="182">
        <v>5994.3</v>
      </c>
      <c r="AB9585" s="182">
        <v>170</v>
      </c>
      <c r="AC9585" s="182">
        <v>5</v>
      </c>
      <c r="AD9585" s="182">
        <v>3464.6</v>
      </c>
      <c r="AF9585" s="182" t="s">
        <v>2618</v>
      </c>
      <c r="AG9585" s="182" t="s">
        <v>17312</v>
      </c>
      <c r="AH9585" s="182" t="s">
        <v>2993</v>
      </c>
      <c r="AI9585" s="182" t="s">
        <v>17320</v>
      </c>
    </row>
    <row r="9586" spans="25:35" x14ac:dyDescent="0.4">
      <c r="Y9586" s="182" t="s">
        <v>15204</v>
      </c>
      <c r="Z9586" s="182">
        <v>1992</v>
      </c>
      <c r="AA9586" s="182">
        <v>6754.5</v>
      </c>
      <c r="AB9586" s="182">
        <v>289</v>
      </c>
      <c r="AC9586" s="182">
        <v>9</v>
      </c>
      <c r="AD9586" s="182">
        <v>5830.7</v>
      </c>
      <c r="AF9586" s="182" t="s">
        <v>15094</v>
      </c>
      <c r="AG9586" s="182" t="s">
        <v>17312</v>
      </c>
      <c r="AH9586" s="182" t="s">
        <v>2993</v>
      </c>
      <c r="AI9586" s="182" t="s">
        <v>17320</v>
      </c>
    </row>
    <row r="9587" spans="25:35" x14ac:dyDescent="0.4">
      <c r="Y9587" s="182" t="s">
        <v>15207</v>
      </c>
      <c r="Z9587" s="182">
        <v>1980</v>
      </c>
      <c r="AA9587" s="182">
        <v>7975.2</v>
      </c>
      <c r="AB9587" s="182">
        <v>220</v>
      </c>
      <c r="AC9587" s="182">
        <v>5</v>
      </c>
      <c r="AD9587" s="182">
        <v>4634.7</v>
      </c>
      <c r="AF9587" s="182" t="s">
        <v>2619</v>
      </c>
      <c r="AG9587" s="182" t="s">
        <v>17312</v>
      </c>
      <c r="AH9587" s="182" t="s">
        <v>2993</v>
      </c>
      <c r="AI9587" s="182" t="s">
        <v>17356</v>
      </c>
    </row>
    <row r="9588" spans="25:35" x14ac:dyDescent="0.4">
      <c r="Y9588" s="182" t="s">
        <v>15208</v>
      </c>
      <c r="Z9588" s="182">
        <v>1983</v>
      </c>
      <c r="AA9588" s="182">
        <v>4892.3500000000004</v>
      </c>
      <c r="AB9588" s="182">
        <v>136</v>
      </c>
      <c r="AC9588" s="182">
        <v>5</v>
      </c>
      <c r="AD9588" s="182">
        <v>1383.06</v>
      </c>
      <c r="AF9588" s="182" t="s">
        <v>15095</v>
      </c>
      <c r="AG9588" s="182" t="s">
        <v>17312</v>
      </c>
      <c r="AH9588" s="182" t="s">
        <v>2993</v>
      </c>
      <c r="AI9588" s="182" t="s">
        <v>17040</v>
      </c>
    </row>
    <row r="9589" spans="25:35" x14ac:dyDescent="0.4">
      <c r="Y9589" s="182" t="s">
        <v>15209</v>
      </c>
      <c r="Z9589" s="182">
        <v>1984</v>
      </c>
      <c r="AA9589" s="182">
        <v>4892.3500000000004</v>
      </c>
      <c r="AB9589" s="182">
        <v>143</v>
      </c>
      <c r="AC9589" s="182">
        <v>5</v>
      </c>
      <c r="AD9589" s="182">
        <v>1351.24</v>
      </c>
      <c r="AF9589" s="182" t="s">
        <v>15097</v>
      </c>
      <c r="AG9589" s="182" t="s">
        <v>17312</v>
      </c>
      <c r="AH9589" s="182" t="s">
        <v>2993</v>
      </c>
      <c r="AI9589" s="182" t="s">
        <v>17040</v>
      </c>
    </row>
    <row r="9590" spans="25:35" x14ac:dyDescent="0.4">
      <c r="Y9590" s="182" t="s">
        <v>2634</v>
      </c>
      <c r="Z9590" s="182">
        <v>1985</v>
      </c>
      <c r="AA9590" s="182">
        <v>5367.9</v>
      </c>
      <c r="AB9590" s="182">
        <v>300</v>
      </c>
      <c r="AC9590" s="182">
        <v>9</v>
      </c>
      <c r="AD9590" s="182">
        <v>4145.6000000000004</v>
      </c>
      <c r="AF9590" s="182" t="s">
        <v>15098</v>
      </c>
      <c r="AG9590" s="182" t="s">
        <v>17312</v>
      </c>
      <c r="AH9590" s="182" t="s">
        <v>2993</v>
      </c>
      <c r="AI9590" s="182" t="s">
        <v>17320</v>
      </c>
    </row>
    <row r="9591" spans="25:35" x14ac:dyDescent="0.4">
      <c r="Y9591" s="182" t="s">
        <v>15210</v>
      </c>
      <c r="Z9591" s="182">
        <v>1983</v>
      </c>
      <c r="AA9591" s="182">
        <v>615.79999999999995</v>
      </c>
      <c r="AB9591" s="182">
        <v>21</v>
      </c>
      <c r="AC9591" s="182">
        <v>2</v>
      </c>
      <c r="AD9591" s="182">
        <v>558.6</v>
      </c>
      <c r="AF9591" s="182" t="s">
        <v>15099</v>
      </c>
      <c r="AG9591" s="182" t="s">
        <v>17312</v>
      </c>
      <c r="AH9591" s="182" t="s">
        <v>2993</v>
      </c>
      <c r="AI9591" s="182" t="s">
        <v>17320</v>
      </c>
    </row>
    <row r="9592" spans="25:35" x14ac:dyDescent="0.4">
      <c r="Y9592" s="182" t="s">
        <v>15211</v>
      </c>
      <c r="Z9592" s="182">
        <v>1983</v>
      </c>
      <c r="AA9592" s="182">
        <v>614.1</v>
      </c>
      <c r="AB9592" s="182">
        <v>26</v>
      </c>
      <c r="AC9592" s="182">
        <v>2</v>
      </c>
      <c r="AD9592" s="182">
        <v>556.79999999999995</v>
      </c>
      <c r="AF9592" s="182" t="s">
        <v>15101</v>
      </c>
      <c r="AG9592" s="182" t="s">
        <v>17312</v>
      </c>
      <c r="AH9592" s="182" t="s">
        <v>2993</v>
      </c>
      <c r="AI9592" s="182" t="s">
        <v>17320</v>
      </c>
    </row>
    <row r="9593" spans="25:35" x14ac:dyDescent="0.4">
      <c r="Y9593" s="182" t="s">
        <v>15212</v>
      </c>
      <c r="Z9593" s="182">
        <v>1979</v>
      </c>
      <c r="AA9593" s="182">
        <v>867</v>
      </c>
      <c r="AB9593" s="182">
        <v>45</v>
      </c>
      <c r="AC9593" s="182">
        <v>2</v>
      </c>
      <c r="AD9593" s="182">
        <v>778.3</v>
      </c>
      <c r="AF9593" s="182" t="s">
        <v>2620</v>
      </c>
      <c r="AG9593" s="182" t="s">
        <v>17312</v>
      </c>
      <c r="AH9593" s="182" t="s">
        <v>2993</v>
      </c>
      <c r="AI9593" s="182" t="s">
        <v>17320</v>
      </c>
    </row>
    <row r="9594" spans="25:35" x14ac:dyDescent="0.4">
      <c r="Y9594" s="182" t="s">
        <v>15213</v>
      </c>
      <c r="Z9594" s="182">
        <v>1976</v>
      </c>
      <c r="AA9594" s="182">
        <v>781.6</v>
      </c>
      <c r="AB9594" s="182">
        <v>29</v>
      </c>
      <c r="AC9594" s="182">
        <v>2</v>
      </c>
      <c r="AD9594" s="182">
        <v>722.4</v>
      </c>
      <c r="AF9594" s="182" t="s">
        <v>15104</v>
      </c>
      <c r="AG9594" s="182" t="s">
        <v>17312</v>
      </c>
      <c r="AH9594" s="182" t="s">
        <v>2993</v>
      </c>
      <c r="AI9594" s="182" t="s">
        <v>17315</v>
      </c>
    </row>
    <row r="9595" spans="25:35" x14ac:dyDescent="0.4">
      <c r="Y9595" s="182" t="s">
        <v>15214</v>
      </c>
      <c r="Z9595" s="182">
        <v>1970</v>
      </c>
      <c r="AA9595" s="182">
        <v>783.2</v>
      </c>
      <c r="AB9595" s="182">
        <v>48</v>
      </c>
      <c r="AC9595" s="182">
        <v>2</v>
      </c>
      <c r="AD9595" s="182">
        <v>720.4</v>
      </c>
      <c r="AF9595" s="182" t="s">
        <v>239</v>
      </c>
      <c r="AG9595" s="182" t="s">
        <v>17312</v>
      </c>
      <c r="AH9595" s="182" t="s">
        <v>2993</v>
      </c>
      <c r="AI9595" s="182" t="s">
        <v>17042</v>
      </c>
    </row>
    <row r="9596" spans="25:35" x14ac:dyDescent="0.4">
      <c r="Y9596" s="182" t="s">
        <v>2635</v>
      </c>
      <c r="Z9596" s="182">
        <v>1973</v>
      </c>
      <c r="AA9596" s="182">
        <v>734.7</v>
      </c>
      <c r="AB9596" s="182">
        <v>35</v>
      </c>
      <c r="AC9596" s="182">
        <v>2</v>
      </c>
      <c r="AD9596" s="182">
        <v>734.7</v>
      </c>
      <c r="AF9596" s="182" t="s">
        <v>231</v>
      </c>
      <c r="AG9596" s="182" t="s">
        <v>17312</v>
      </c>
      <c r="AH9596" s="182" t="s">
        <v>2993</v>
      </c>
      <c r="AI9596" s="182" t="s">
        <v>17042</v>
      </c>
    </row>
    <row r="9597" spans="25:35" x14ac:dyDescent="0.4">
      <c r="Y9597" s="182" t="s">
        <v>15215</v>
      </c>
      <c r="Z9597" s="182">
        <v>1973</v>
      </c>
      <c r="AA9597" s="182">
        <v>788.1</v>
      </c>
      <c r="AB9597" s="182">
        <v>31</v>
      </c>
      <c r="AC9597" s="182">
        <v>2</v>
      </c>
      <c r="AD9597" s="182">
        <v>728.2</v>
      </c>
      <c r="AF9597" s="182" t="s">
        <v>15106</v>
      </c>
      <c r="AG9597" s="182" t="s">
        <v>17312</v>
      </c>
      <c r="AH9597" s="182" t="s">
        <v>2993</v>
      </c>
      <c r="AI9597" s="182" t="s">
        <v>17042</v>
      </c>
    </row>
    <row r="9598" spans="25:35" x14ac:dyDescent="0.4">
      <c r="Y9598" s="182" t="s">
        <v>15216</v>
      </c>
      <c r="Z9598" s="182">
        <v>1985</v>
      </c>
      <c r="AA9598" s="182">
        <v>565.20000000000005</v>
      </c>
      <c r="AB9598" s="182">
        <v>23</v>
      </c>
      <c r="AC9598" s="182">
        <v>2</v>
      </c>
      <c r="AD9598" s="182">
        <v>565.20000000000005</v>
      </c>
      <c r="AF9598" s="182" t="s">
        <v>15107</v>
      </c>
      <c r="AG9598" s="182" t="s">
        <v>17312</v>
      </c>
      <c r="AH9598" s="182" t="s">
        <v>2993</v>
      </c>
      <c r="AI9598" s="182" t="s">
        <v>17042</v>
      </c>
    </row>
    <row r="9599" spans="25:35" x14ac:dyDescent="0.4">
      <c r="Y9599" s="182" t="s">
        <v>15218</v>
      </c>
      <c r="Z9599" s="182">
        <v>1985</v>
      </c>
      <c r="AA9599" s="182">
        <v>617</v>
      </c>
      <c r="AB9599" s="182">
        <v>35</v>
      </c>
      <c r="AC9599" s="182">
        <v>2</v>
      </c>
      <c r="AD9599" s="182">
        <v>319.5</v>
      </c>
      <c r="AF9599" s="182" t="s">
        <v>2621</v>
      </c>
      <c r="AG9599" s="182" t="s">
        <v>17312</v>
      </c>
      <c r="AH9599" s="182" t="s">
        <v>2993</v>
      </c>
      <c r="AI9599" s="182" t="s">
        <v>17042</v>
      </c>
    </row>
    <row r="9600" spans="25:35" x14ac:dyDescent="0.4">
      <c r="Y9600" s="182" t="s">
        <v>15219</v>
      </c>
      <c r="Z9600" s="182">
        <v>1993</v>
      </c>
      <c r="AA9600" s="182">
        <v>678.5</v>
      </c>
      <c r="AB9600" s="182">
        <v>19</v>
      </c>
      <c r="AC9600" s="182">
        <v>2</v>
      </c>
      <c r="AD9600" s="182">
        <v>678.5</v>
      </c>
      <c r="AF9600" s="182" t="s">
        <v>15109</v>
      </c>
      <c r="AG9600" s="182" t="s">
        <v>17312</v>
      </c>
      <c r="AH9600" s="182" t="s">
        <v>2993</v>
      </c>
      <c r="AI9600" s="182" t="s">
        <v>17042</v>
      </c>
    </row>
    <row r="9601" spans="25:35" x14ac:dyDescent="0.4">
      <c r="Y9601" s="182" t="s">
        <v>2636</v>
      </c>
      <c r="Z9601" s="182">
        <v>1990</v>
      </c>
      <c r="AA9601" s="182">
        <v>615.70000000000005</v>
      </c>
      <c r="AB9601" s="182">
        <v>24</v>
      </c>
      <c r="AC9601" s="182">
        <v>2</v>
      </c>
      <c r="AD9601" s="182">
        <v>615.70000000000005</v>
      </c>
      <c r="AF9601" s="182" t="s">
        <v>15111</v>
      </c>
      <c r="AG9601" s="182" t="s">
        <v>17312</v>
      </c>
      <c r="AH9601" s="182" t="s">
        <v>2993</v>
      </c>
      <c r="AI9601" s="182" t="s">
        <v>17042</v>
      </c>
    </row>
    <row r="9602" spans="25:35" x14ac:dyDescent="0.4">
      <c r="Y9602" s="182" t="s">
        <v>15220</v>
      </c>
      <c r="Z9602" s="182">
        <v>1990</v>
      </c>
      <c r="AA9602" s="182">
        <v>560.20000000000005</v>
      </c>
      <c r="AB9602" s="182">
        <v>31</v>
      </c>
      <c r="AC9602" s="182">
        <v>2</v>
      </c>
      <c r="AD9602" s="182">
        <v>560.20000000000005</v>
      </c>
      <c r="AF9602" s="182" t="s">
        <v>256</v>
      </c>
      <c r="AG9602" s="182" t="s">
        <v>17312</v>
      </c>
      <c r="AH9602" s="182" t="s">
        <v>2993</v>
      </c>
      <c r="AI9602" s="182" t="s">
        <v>17040</v>
      </c>
    </row>
    <row r="9603" spans="25:35" x14ac:dyDescent="0.4">
      <c r="Y9603" s="182" t="s">
        <v>15221</v>
      </c>
      <c r="Z9603" s="182">
        <v>1980</v>
      </c>
      <c r="AA9603" s="182">
        <v>928.1</v>
      </c>
      <c r="AB9603" s="182">
        <v>44</v>
      </c>
      <c r="AC9603" s="182">
        <v>2</v>
      </c>
      <c r="AD9603" s="182">
        <v>844.9</v>
      </c>
      <c r="AF9603" s="182" t="s">
        <v>15113</v>
      </c>
      <c r="AG9603" s="182" t="s">
        <v>17312</v>
      </c>
      <c r="AH9603" s="182" t="s">
        <v>2993</v>
      </c>
      <c r="AI9603" s="182" t="s">
        <v>17042</v>
      </c>
    </row>
    <row r="9604" spans="25:35" x14ac:dyDescent="0.4">
      <c r="Y9604" s="182" t="s">
        <v>15222</v>
      </c>
      <c r="Z9604" s="182">
        <v>1980</v>
      </c>
      <c r="AA9604" s="182">
        <v>383.9</v>
      </c>
      <c r="AB9604" s="182">
        <v>15</v>
      </c>
      <c r="AC9604" s="182">
        <v>2</v>
      </c>
      <c r="AD9604" s="182">
        <v>354.3</v>
      </c>
      <c r="AF9604" s="182" t="s">
        <v>15114</v>
      </c>
      <c r="AG9604" s="182" t="s">
        <v>17312</v>
      </c>
      <c r="AH9604" s="182" t="s">
        <v>2993</v>
      </c>
      <c r="AI9604" s="182" t="s">
        <v>17320</v>
      </c>
    </row>
    <row r="9605" spans="25:35" x14ac:dyDescent="0.4">
      <c r="Y9605" s="182" t="s">
        <v>367</v>
      </c>
      <c r="Z9605" s="182">
        <v>1975</v>
      </c>
      <c r="AA9605" s="182">
        <v>402.7</v>
      </c>
      <c r="AB9605" s="182">
        <v>31</v>
      </c>
      <c r="AC9605" s="182">
        <v>2</v>
      </c>
      <c r="AD9605" s="182">
        <v>369.5</v>
      </c>
      <c r="AF9605" s="182" t="s">
        <v>15116</v>
      </c>
      <c r="AG9605" s="182" t="s">
        <v>17319</v>
      </c>
      <c r="AH9605" s="182" t="s">
        <v>2993</v>
      </c>
      <c r="AI9605" s="182" t="s">
        <v>17322</v>
      </c>
    </row>
    <row r="9606" spans="25:35" x14ac:dyDescent="0.4">
      <c r="Y9606" s="182" t="s">
        <v>2637</v>
      </c>
      <c r="Z9606" s="182">
        <v>1975</v>
      </c>
      <c r="AA9606" s="182">
        <v>391.2</v>
      </c>
      <c r="AB9606" s="182">
        <v>17</v>
      </c>
      <c r="AC9606" s="182">
        <v>2</v>
      </c>
      <c r="AD9606" s="182">
        <v>356.2</v>
      </c>
      <c r="AF9606" s="182" t="s">
        <v>15118</v>
      </c>
      <c r="AG9606" s="182" t="s">
        <v>2993</v>
      </c>
      <c r="AH9606" s="182" t="s">
        <v>2993</v>
      </c>
      <c r="AI9606" s="182" t="s">
        <v>2993</v>
      </c>
    </row>
    <row r="9607" spans="25:35" x14ac:dyDescent="0.4">
      <c r="Y9607" s="182" t="s">
        <v>15223</v>
      </c>
      <c r="Z9607" s="182">
        <v>1970</v>
      </c>
      <c r="AA9607" s="182">
        <v>525.20000000000005</v>
      </c>
      <c r="AB9607" s="182">
        <v>13</v>
      </c>
      <c r="AC9607" s="182">
        <v>2</v>
      </c>
      <c r="AD9607" s="182">
        <v>525.20000000000005</v>
      </c>
      <c r="AF9607" s="182" t="s">
        <v>15119</v>
      </c>
      <c r="AG9607" s="182" t="s">
        <v>17312</v>
      </c>
      <c r="AH9607" s="182" t="s">
        <v>2993</v>
      </c>
      <c r="AI9607" s="182" t="s">
        <v>17315</v>
      </c>
    </row>
    <row r="9608" spans="25:35" x14ac:dyDescent="0.4">
      <c r="Y9608" s="182" t="s">
        <v>15224</v>
      </c>
      <c r="Z9608" s="182">
        <v>1969</v>
      </c>
      <c r="AA9608" s="182">
        <v>577.9</v>
      </c>
      <c r="AB9608" s="182">
        <v>16</v>
      </c>
      <c r="AC9608" s="182">
        <v>2</v>
      </c>
      <c r="AD9608" s="182">
        <v>528.9</v>
      </c>
      <c r="AF9608" s="182" t="s">
        <v>15121</v>
      </c>
      <c r="AG9608" s="182" t="s">
        <v>17312</v>
      </c>
      <c r="AH9608" s="182" t="s">
        <v>2993</v>
      </c>
      <c r="AI9608" s="182" t="s">
        <v>17042</v>
      </c>
    </row>
    <row r="9609" spans="25:35" x14ac:dyDescent="0.4">
      <c r="Y9609" s="182" t="s">
        <v>2638</v>
      </c>
      <c r="Z9609" s="182">
        <v>1981</v>
      </c>
      <c r="AA9609" s="182">
        <v>821.2</v>
      </c>
      <c r="AB9609" s="182">
        <v>36</v>
      </c>
      <c r="AC9609" s="182">
        <v>2</v>
      </c>
      <c r="AD9609" s="182">
        <v>755.1</v>
      </c>
      <c r="AF9609" s="182" t="s">
        <v>15122</v>
      </c>
      <c r="AG9609" s="182" t="s">
        <v>17312</v>
      </c>
      <c r="AH9609" s="182" t="s">
        <v>2993</v>
      </c>
      <c r="AI9609" s="182" t="s">
        <v>17040</v>
      </c>
    </row>
    <row r="9610" spans="25:35" x14ac:dyDescent="0.4">
      <c r="Y9610" s="182" t="s">
        <v>2639</v>
      </c>
      <c r="Z9610" s="182">
        <v>1985</v>
      </c>
      <c r="AA9610" s="182">
        <v>955.4</v>
      </c>
      <c r="AB9610" s="182">
        <v>45</v>
      </c>
      <c r="AC9610" s="182">
        <v>2</v>
      </c>
      <c r="AD9610" s="182">
        <v>955.4</v>
      </c>
      <c r="AF9610" s="182" t="s">
        <v>15123</v>
      </c>
      <c r="AG9610" s="182" t="s">
        <v>17312</v>
      </c>
      <c r="AH9610" s="182" t="s">
        <v>2993</v>
      </c>
      <c r="AI9610" s="182" t="s">
        <v>17042</v>
      </c>
    </row>
    <row r="9611" spans="25:35" x14ac:dyDescent="0.4">
      <c r="Y9611" s="182" t="s">
        <v>15225</v>
      </c>
      <c r="Z9611" s="182">
        <v>1960</v>
      </c>
      <c r="AA9611" s="182">
        <v>311.60000000000002</v>
      </c>
      <c r="AB9611" s="182">
        <v>7</v>
      </c>
      <c r="AC9611" s="182">
        <v>2</v>
      </c>
      <c r="AD9611" s="182">
        <v>311.60000000000002</v>
      </c>
      <c r="AF9611" s="182" t="s">
        <v>15124</v>
      </c>
      <c r="AG9611" s="182" t="s">
        <v>17312</v>
      </c>
      <c r="AH9611" s="182" t="s">
        <v>2993</v>
      </c>
      <c r="AI9611" s="182" t="s">
        <v>17040</v>
      </c>
    </row>
    <row r="9612" spans="25:35" x14ac:dyDescent="0.4">
      <c r="Y9612" s="182" t="s">
        <v>15226</v>
      </c>
      <c r="Z9612" s="182">
        <v>1992</v>
      </c>
      <c r="AA9612" s="182">
        <v>2097.6999999999998</v>
      </c>
      <c r="AB9612" s="182">
        <v>100</v>
      </c>
      <c r="AC9612" s="182">
        <v>3</v>
      </c>
      <c r="AD9612" s="182">
        <v>1888.5</v>
      </c>
      <c r="AF9612" s="182" t="s">
        <v>15126</v>
      </c>
      <c r="AG9612" s="182" t="s">
        <v>17312</v>
      </c>
      <c r="AH9612" s="182" t="s">
        <v>2993</v>
      </c>
      <c r="AI9612" s="182" t="s">
        <v>17315</v>
      </c>
    </row>
    <row r="9613" spans="25:35" x14ac:dyDescent="0.4">
      <c r="Y9613" s="182" t="s">
        <v>15227</v>
      </c>
      <c r="Z9613" s="182">
        <v>1962</v>
      </c>
      <c r="AA9613" s="182">
        <v>323</v>
      </c>
      <c r="AB9613" s="182">
        <v>13</v>
      </c>
      <c r="AC9613" s="182">
        <v>2</v>
      </c>
      <c r="AD9613" s="182">
        <v>209.2</v>
      </c>
      <c r="AF9613" s="182" t="s">
        <v>15128</v>
      </c>
      <c r="AG9613" s="182" t="s">
        <v>17312</v>
      </c>
      <c r="AH9613" s="182" t="s">
        <v>2993</v>
      </c>
      <c r="AI9613" s="182" t="s">
        <v>17042</v>
      </c>
    </row>
    <row r="9614" spans="25:35" x14ac:dyDescent="0.4">
      <c r="Y9614" s="182" t="s">
        <v>15228</v>
      </c>
      <c r="Z9614" s="182">
        <v>1960</v>
      </c>
      <c r="AA9614" s="182">
        <v>311.8</v>
      </c>
      <c r="AB9614" s="182">
        <v>13</v>
      </c>
      <c r="AC9614" s="182">
        <v>2</v>
      </c>
      <c r="AD9614" s="182">
        <v>308.39999999999998</v>
      </c>
      <c r="AF9614" s="182" t="s">
        <v>15129</v>
      </c>
      <c r="AG9614" s="182" t="s">
        <v>17312</v>
      </c>
      <c r="AH9614" s="182" t="s">
        <v>2993</v>
      </c>
      <c r="AI9614" s="182" t="s">
        <v>17040</v>
      </c>
    </row>
    <row r="9615" spans="25:35" x14ac:dyDescent="0.4">
      <c r="Y9615" s="182" t="s">
        <v>15229</v>
      </c>
      <c r="Z9615" s="182">
        <v>1960</v>
      </c>
      <c r="AA9615" s="182">
        <v>326.2</v>
      </c>
      <c r="AB9615" s="182">
        <v>10</v>
      </c>
      <c r="AC9615" s="182">
        <v>2</v>
      </c>
      <c r="AD9615" s="182">
        <v>325.60000000000002</v>
      </c>
      <c r="AF9615" s="182" t="s">
        <v>15130</v>
      </c>
      <c r="AG9615" s="182" t="s">
        <v>17312</v>
      </c>
      <c r="AH9615" s="182" t="s">
        <v>2993</v>
      </c>
      <c r="AI9615" s="182" t="s">
        <v>17040</v>
      </c>
    </row>
    <row r="9616" spans="25:35" x14ac:dyDescent="0.4">
      <c r="Y9616" s="182" t="s">
        <v>15230</v>
      </c>
      <c r="Z9616" s="182">
        <v>1965</v>
      </c>
      <c r="AA9616" s="182">
        <v>394</v>
      </c>
      <c r="AB9616" s="182">
        <v>9</v>
      </c>
      <c r="AC9616" s="182">
        <v>2</v>
      </c>
      <c r="AD9616" s="182">
        <v>349</v>
      </c>
      <c r="AF9616" s="182" t="s">
        <v>15131</v>
      </c>
      <c r="AG9616" s="182" t="s">
        <v>17312</v>
      </c>
      <c r="AH9616" s="182" t="s">
        <v>2993</v>
      </c>
      <c r="AI9616" s="182" t="s">
        <v>17040</v>
      </c>
    </row>
    <row r="9617" spans="25:35" x14ac:dyDescent="0.4">
      <c r="Y9617" s="182" t="s">
        <v>15231</v>
      </c>
      <c r="Z9617" s="182">
        <v>1963</v>
      </c>
      <c r="AA9617" s="182">
        <v>410.2</v>
      </c>
      <c r="AB9617" s="182">
        <v>11</v>
      </c>
      <c r="AC9617" s="182">
        <v>2</v>
      </c>
      <c r="AD9617" s="182">
        <v>410.2</v>
      </c>
      <c r="AF9617" s="182" t="s">
        <v>15132</v>
      </c>
      <c r="AG9617" s="182" t="s">
        <v>17319</v>
      </c>
      <c r="AH9617" s="182" t="s">
        <v>2993</v>
      </c>
      <c r="AI9617" s="182" t="s">
        <v>17331</v>
      </c>
    </row>
    <row r="9618" spans="25:35" x14ac:dyDescent="0.4">
      <c r="Y9618" s="182" t="s">
        <v>15232</v>
      </c>
      <c r="Z9618" s="182">
        <v>1966</v>
      </c>
      <c r="AA9618" s="182">
        <v>514.9</v>
      </c>
      <c r="AB9618" s="182">
        <v>14</v>
      </c>
      <c r="AC9618" s="182">
        <v>2</v>
      </c>
      <c r="AD9618" s="182">
        <v>454.5</v>
      </c>
      <c r="AF9618" s="182" t="s">
        <v>15133</v>
      </c>
      <c r="AG9618" s="182" t="s">
        <v>17319</v>
      </c>
      <c r="AH9618" s="182" t="s">
        <v>2993</v>
      </c>
      <c r="AI9618" s="182" t="s">
        <v>17331</v>
      </c>
    </row>
    <row r="9619" spans="25:35" x14ac:dyDescent="0.4">
      <c r="Y9619" s="182" t="s">
        <v>15233</v>
      </c>
      <c r="Z9619" s="182">
        <v>1977</v>
      </c>
      <c r="AA9619" s="182">
        <v>3852.6</v>
      </c>
      <c r="AB9619" s="182">
        <v>120</v>
      </c>
      <c r="AC9619" s="182">
        <v>5</v>
      </c>
      <c r="AD9619" s="182">
        <v>3852.6</v>
      </c>
      <c r="AF9619" s="182" t="s">
        <v>15134</v>
      </c>
      <c r="AG9619" s="182" t="s">
        <v>17319</v>
      </c>
      <c r="AH9619" s="182" t="s">
        <v>2993</v>
      </c>
      <c r="AI9619" s="182" t="s">
        <v>17331</v>
      </c>
    </row>
    <row r="9620" spans="25:35" x14ac:dyDescent="0.4">
      <c r="Y9620" s="182" t="s">
        <v>15235</v>
      </c>
      <c r="Z9620" s="182">
        <v>1974</v>
      </c>
      <c r="AA9620" s="182">
        <v>2684</v>
      </c>
      <c r="AB9620" s="182">
        <v>96</v>
      </c>
      <c r="AC9620" s="182">
        <v>4</v>
      </c>
      <c r="AD9620" s="182">
        <v>2506.9</v>
      </c>
      <c r="AF9620" s="182" t="s">
        <v>2622</v>
      </c>
      <c r="AG9620" s="182" t="s">
        <v>17319</v>
      </c>
      <c r="AH9620" s="182" t="s">
        <v>2993</v>
      </c>
      <c r="AI9620" s="182" t="s">
        <v>17331</v>
      </c>
    </row>
    <row r="9621" spans="25:35" x14ac:dyDescent="0.4">
      <c r="Y9621" s="182" t="s">
        <v>15237</v>
      </c>
      <c r="Z9621" s="182">
        <v>1984</v>
      </c>
      <c r="AA9621" s="182">
        <v>2938.6</v>
      </c>
      <c r="AB9621" s="182">
        <v>98</v>
      </c>
      <c r="AC9621" s="182">
        <v>5</v>
      </c>
      <c r="AD9621" s="182">
        <v>1558.4</v>
      </c>
      <c r="AF9621" s="182" t="s">
        <v>15136</v>
      </c>
      <c r="AG9621" s="182" t="s">
        <v>17325</v>
      </c>
      <c r="AH9621" s="182" t="s">
        <v>2993</v>
      </c>
      <c r="AI9621" s="182" t="s">
        <v>17040</v>
      </c>
    </row>
    <row r="9622" spans="25:35" x14ac:dyDescent="0.4">
      <c r="Y9622" s="182" t="s">
        <v>15238</v>
      </c>
      <c r="Z9622" s="182">
        <v>2013</v>
      </c>
      <c r="AA9622" s="182">
        <v>1294.0999999999999</v>
      </c>
      <c r="AB9622" s="182">
        <v>55</v>
      </c>
      <c r="AC9622" s="182">
        <v>3</v>
      </c>
      <c r="AD9622" s="182">
        <v>1030.7</v>
      </c>
      <c r="AF9622" s="182" t="s">
        <v>15137</v>
      </c>
      <c r="AG9622" s="182" t="s">
        <v>17325</v>
      </c>
      <c r="AH9622" s="182" t="s">
        <v>2993</v>
      </c>
      <c r="AI9622" s="182" t="s">
        <v>17040</v>
      </c>
    </row>
    <row r="9623" spans="25:35" x14ac:dyDescent="0.4">
      <c r="Y9623" s="182" t="s">
        <v>2640</v>
      </c>
      <c r="Z9623" s="182">
        <v>1986</v>
      </c>
      <c r="AA9623" s="182">
        <v>3460.5</v>
      </c>
      <c r="AB9623" s="182">
        <v>117</v>
      </c>
      <c r="AC9623" s="182">
        <v>5</v>
      </c>
      <c r="AD9623" s="182">
        <v>1780</v>
      </c>
      <c r="AF9623" s="182" t="s">
        <v>15138</v>
      </c>
      <c r="AG9623" s="182" t="s">
        <v>17325</v>
      </c>
      <c r="AH9623" s="182" t="s">
        <v>2993</v>
      </c>
      <c r="AI9623" s="182" t="s">
        <v>17040</v>
      </c>
    </row>
    <row r="9624" spans="25:35" x14ac:dyDescent="0.4">
      <c r="Y9624" s="182" t="s">
        <v>2641</v>
      </c>
      <c r="Z9624" s="182">
        <v>1978</v>
      </c>
      <c r="AA9624" s="182">
        <v>6952.5</v>
      </c>
      <c r="AB9624" s="182">
        <v>254</v>
      </c>
      <c r="AC9624" s="182">
        <v>5</v>
      </c>
      <c r="AD9624" s="182">
        <v>6952.5</v>
      </c>
      <c r="AF9624" s="182" t="s">
        <v>2623</v>
      </c>
      <c r="AG9624" s="182" t="s">
        <v>17319</v>
      </c>
      <c r="AH9624" s="182" t="s">
        <v>2993</v>
      </c>
      <c r="AI9624" s="182" t="s">
        <v>17315</v>
      </c>
    </row>
    <row r="9625" spans="25:35" x14ac:dyDescent="0.4">
      <c r="Y9625" s="182" t="s">
        <v>15241</v>
      </c>
      <c r="Z9625" s="182">
        <v>1959</v>
      </c>
      <c r="AA9625" s="182">
        <v>586.4</v>
      </c>
      <c r="AB9625" s="182">
        <v>35</v>
      </c>
      <c r="AC9625" s="182">
        <v>2</v>
      </c>
      <c r="AD9625" s="182">
        <v>376.8</v>
      </c>
      <c r="AF9625" s="182" t="s">
        <v>2624</v>
      </c>
      <c r="AG9625" s="182" t="s">
        <v>17319</v>
      </c>
      <c r="AH9625" s="182" t="s">
        <v>2993</v>
      </c>
      <c r="AI9625" s="182" t="s">
        <v>17315</v>
      </c>
    </row>
    <row r="9626" spans="25:35" x14ac:dyDescent="0.4">
      <c r="Y9626" s="182" t="s">
        <v>15242</v>
      </c>
      <c r="Z9626" s="182">
        <v>1962</v>
      </c>
      <c r="AA9626" s="182">
        <v>677.5</v>
      </c>
      <c r="AB9626" s="182">
        <v>28</v>
      </c>
      <c r="AC9626" s="182">
        <v>2</v>
      </c>
      <c r="AD9626" s="182">
        <v>412.2</v>
      </c>
      <c r="AF9626" s="182" t="s">
        <v>15141</v>
      </c>
      <c r="AG9626" s="182" t="s">
        <v>17319</v>
      </c>
      <c r="AH9626" s="182" t="s">
        <v>2993</v>
      </c>
      <c r="AI9626" s="182" t="s">
        <v>17315</v>
      </c>
    </row>
    <row r="9627" spans="25:35" x14ac:dyDescent="0.4">
      <c r="Y9627" s="182" t="s">
        <v>15243</v>
      </c>
      <c r="Z9627" s="182">
        <v>1983</v>
      </c>
      <c r="AA9627" s="182">
        <v>981.6</v>
      </c>
      <c r="AB9627" s="182">
        <v>31</v>
      </c>
      <c r="AC9627" s="182">
        <v>2</v>
      </c>
      <c r="AD9627" s="182">
        <v>300.89999999999998</v>
      </c>
      <c r="AF9627" s="182" t="s">
        <v>15143</v>
      </c>
      <c r="AG9627" s="182" t="s">
        <v>17319</v>
      </c>
      <c r="AH9627" s="182" t="s">
        <v>2993</v>
      </c>
      <c r="AI9627" s="182" t="s">
        <v>17315</v>
      </c>
    </row>
    <row r="9628" spans="25:35" x14ac:dyDescent="0.4">
      <c r="Y9628" s="182" t="s">
        <v>2642</v>
      </c>
      <c r="Z9628" s="182">
        <v>1983</v>
      </c>
      <c r="AA9628" s="182">
        <v>944.3</v>
      </c>
      <c r="AB9628" s="182">
        <v>39</v>
      </c>
      <c r="AC9628" s="182">
        <v>2</v>
      </c>
      <c r="AD9628" s="182">
        <v>862.6</v>
      </c>
      <c r="AF9628" s="182" t="s">
        <v>15144</v>
      </c>
      <c r="AG9628" s="182" t="s">
        <v>17319</v>
      </c>
      <c r="AH9628" s="182" t="s">
        <v>2993</v>
      </c>
      <c r="AI9628" s="182" t="s">
        <v>17331</v>
      </c>
    </row>
    <row r="9629" spans="25:35" x14ac:dyDescent="0.4">
      <c r="Y9629" s="182" t="s">
        <v>15245</v>
      </c>
      <c r="Z9629" s="182">
        <v>1980</v>
      </c>
      <c r="AA9629" s="182">
        <v>400.8</v>
      </c>
      <c r="AB9629" s="182">
        <v>22</v>
      </c>
      <c r="AC9629" s="182">
        <v>2</v>
      </c>
      <c r="AD9629" s="182">
        <v>225.2</v>
      </c>
      <c r="AF9629" s="182" t="s">
        <v>15145</v>
      </c>
      <c r="AG9629" s="182" t="s">
        <v>17319</v>
      </c>
      <c r="AH9629" s="182" t="s">
        <v>2993</v>
      </c>
      <c r="AI9629" s="182" t="s">
        <v>17315</v>
      </c>
    </row>
    <row r="9630" spans="25:35" x14ac:dyDescent="0.4">
      <c r="Y9630" s="182" t="s">
        <v>15247</v>
      </c>
      <c r="Z9630" s="182">
        <v>1973</v>
      </c>
      <c r="AA9630" s="182">
        <v>375.5</v>
      </c>
      <c r="AB9630" s="182">
        <v>9</v>
      </c>
      <c r="AC9630" s="182">
        <v>2</v>
      </c>
      <c r="AD9630" s="182">
        <v>223.2</v>
      </c>
      <c r="AF9630" s="182" t="s">
        <v>15147</v>
      </c>
      <c r="AG9630" s="182" t="s">
        <v>17319</v>
      </c>
      <c r="AH9630" s="182" t="s">
        <v>2993</v>
      </c>
      <c r="AI9630" s="182" t="s">
        <v>17042</v>
      </c>
    </row>
    <row r="9631" spans="25:35" x14ac:dyDescent="0.4">
      <c r="Y9631" s="182" t="s">
        <v>15248</v>
      </c>
      <c r="Z9631" s="182">
        <v>1973</v>
      </c>
      <c r="AA9631" s="182">
        <v>749.6</v>
      </c>
      <c r="AB9631" s="182">
        <v>22</v>
      </c>
      <c r="AC9631" s="182">
        <v>2</v>
      </c>
      <c r="AD9631" s="182">
        <v>475.9</v>
      </c>
      <c r="AF9631" s="182" t="s">
        <v>2625</v>
      </c>
      <c r="AG9631" s="182" t="s">
        <v>17319</v>
      </c>
      <c r="AH9631" s="182" t="s">
        <v>2993</v>
      </c>
      <c r="AI9631" s="182" t="s">
        <v>17315</v>
      </c>
    </row>
    <row r="9632" spans="25:35" x14ac:dyDescent="0.4">
      <c r="Y9632" s="182" t="s">
        <v>15249</v>
      </c>
      <c r="Z9632" s="182">
        <v>1971</v>
      </c>
      <c r="AA9632" s="182">
        <v>384.6</v>
      </c>
      <c r="AB9632" s="182">
        <v>14</v>
      </c>
      <c r="AC9632" s="182">
        <v>2</v>
      </c>
      <c r="AD9632" s="182">
        <v>227.1</v>
      </c>
      <c r="AF9632" s="182" t="s">
        <v>2626</v>
      </c>
      <c r="AG9632" s="182" t="s">
        <v>17319</v>
      </c>
      <c r="AH9632" s="182" t="s">
        <v>2993</v>
      </c>
      <c r="AI9632" s="182" t="s">
        <v>17331</v>
      </c>
    </row>
    <row r="9633" spans="25:35" x14ac:dyDescent="0.4">
      <c r="Y9633" s="182" t="s">
        <v>15250</v>
      </c>
      <c r="Z9633" s="182">
        <v>1969</v>
      </c>
      <c r="AA9633" s="182">
        <v>2693</v>
      </c>
      <c r="AB9633" s="182">
        <v>94</v>
      </c>
      <c r="AC9633" s="182">
        <v>4</v>
      </c>
      <c r="AD9633" s="182">
        <v>1607.2</v>
      </c>
      <c r="AF9633" s="182" t="s">
        <v>2627</v>
      </c>
      <c r="AG9633" s="182" t="s">
        <v>17319</v>
      </c>
      <c r="AH9633" s="182" t="s">
        <v>2993</v>
      </c>
      <c r="AI9633" s="182" t="s">
        <v>17331</v>
      </c>
    </row>
    <row r="9634" spans="25:35" x14ac:dyDescent="0.4">
      <c r="Y9634" s="182" t="s">
        <v>15251</v>
      </c>
      <c r="Z9634" s="182">
        <v>1973</v>
      </c>
      <c r="AA9634" s="182">
        <v>378.4</v>
      </c>
      <c r="AB9634" s="182">
        <v>17</v>
      </c>
      <c r="AC9634" s="182">
        <v>2</v>
      </c>
      <c r="AD9634" s="182">
        <v>231.4</v>
      </c>
      <c r="AF9634" s="182" t="s">
        <v>2628</v>
      </c>
      <c r="AG9634" s="182" t="s">
        <v>17319</v>
      </c>
      <c r="AH9634" s="182" t="s">
        <v>2993</v>
      </c>
      <c r="AI9634" s="182" t="s">
        <v>17315</v>
      </c>
    </row>
    <row r="9635" spans="25:35" x14ac:dyDescent="0.4">
      <c r="Y9635" s="182" t="s">
        <v>15253</v>
      </c>
      <c r="Z9635" s="182">
        <v>1972</v>
      </c>
      <c r="AA9635" s="182">
        <v>2692.6</v>
      </c>
      <c r="AB9635" s="182">
        <v>101</v>
      </c>
      <c r="AC9635" s="182">
        <v>4</v>
      </c>
      <c r="AD9635" s="182">
        <v>1633.9</v>
      </c>
      <c r="AF9635" s="182" t="s">
        <v>2629</v>
      </c>
      <c r="AG9635" s="182" t="s">
        <v>17319</v>
      </c>
      <c r="AH9635" s="182" t="s">
        <v>2993</v>
      </c>
      <c r="AI9635" s="182" t="s">
        <v>17315</v>
      </c>
    </row>
    <row r="9636" spans="25:35" x14ac:dyDescent="0.4">
      <c r="Y9636" s="182" t="s">
        <v>15255</v>
      </c>
      <c r="Z9636" s="182">
        <v>1976</v>
      </c>
      <c r="AA9636" s="182">
        <v>671.4</v>
      </c>
      <c r="AB9636" s="182">
        <v>22</v>
      </c>
      <c r="AC9636" s="182">
        <v>2</v>
      </c>
      <c r="AD9636" s="182">
        <v>373.2</v>
      </c>
      <c r="AF9636" s="182" t="s">
        <v>2630</v>
      </c>
      <c r="AG9636" s="182" t="s">
        <v>17319</v>
      </c>
      <c r="AH9636" s="182" t="s">
        <v>2993</v>
      </c>
      <c r="AI9636" s="182" t="s">
        <v>17322</v>
      </c>
    </row>
    <row r="9637" spans="25:35" x14ac:dyDescent="0.4">
      <c r="Y9637" s="182" t="s">
        <v>15257</v>
      </c>
      <c r="Z9637" s="182">
        <v>1992</v>
      </c>
      <c r="AA9637" s="182">
        <v>3153.3</v>
      </c>
      <c r="AB9637" s="182">
        <v>110</v>
      </c>
      <c r="AC9637" s="182">
        <v>5</v>
      </c>
      <c r="AD9637" s="182">
        <v>2864.8</v>
      </c>
      <c r="AF9637" s="182" t="s">
        <v>15151</v>
      </c>
      <c r="AG9637" s="182" t="s">
        <v>17312</v>
      </c>
      <c r="AH9637" s="182" t="s">
        <v>2993</v>
      </c>
      <c r="AI9637" s="182" t="s">
        <v>17040</v>
      </c>
    </row>
    <row r="9638" spans="25:35" x14ac:dyDescent="0.4">
      <c r="Y9638" s="182" t="s">
        <v>15258</v>
      </c>
      <c r="Z9638" s="182">
        <v>1982</v>
      </c>
      <c r="AA9638" s="182">
        <v>4219</v>
      </c>
      <c r="AB9638" s="182">
        <v>152</v>
      </c>
      <c r="AC9638" s="182">
        <v>5</v>
      </c>
      <c r="AD9638" s="182">
        <v>2228.1999999999998</v>
      </c>
      <c r="AF9638" s="182" t="s">
        <v>15153</v>
      </c>
      <c r="AG9638" s="182" t="s">
        <v>17319</v>
      </c>
      <c r="AH9638" s="182" t="s">
        <v>2993</v>
      </c>
      <c r="AI9638" s="182" t="s">
        <v>17331</v>
      </c>
    </row>
    <row r="9639" spans="25:35" x14ac:dyDescent="0.4">
      <c r="Y9639" s="182" t="s">
        <v>2643</v>
      </c>
      <c r="Z9639" s="182">
        <v>1961</v>
      </c>
      <c r="AA9639" s="182">
        <v>676.2</v>
      </c>
      <c r="AB9639" s="182">
        <v>26</v>
      </c>
      <c r="AC9639" s="182">
        <v>2</v>
      </c>
      <c r="AD9639" s="182">
        <v>412.2</v>
      </c>
      <c r="AF9639" s="182" t="s">
        <v>321</v>
      </c>
      <c r="AG9639" s="182" t="s">
        <v>17319</v>
      </c>
      <c r="AH9639" s="182" t="s">
        <v>2993</v>
      </c>
      <c r="AI9639" s="182" t="s">
        <v>17322</v>
      </c>
    </row>
    <row r="9640" spans="25:35" x14ac:dyDescent="0.4">
      <c r="Y9640" s="182" t="s">
        <v>15259</v>
      </c>
      <c r="Z9640" s="182">
        <v>1981</v>
      </c>
      <c r="AA9640" s="182">
        <v>5273.4</v>
      </c>
      <c r="AB9640" s="182">
        <v>166</v>
      </c>
      <c r="AC9640" s="182">
        <v>5</v>
      </c>
      <c r="AD9640" s="182">
        <v>4835.1000000000004</v>
      </c>
      <c r="AF9640" s="182" t="s">
        <v>15155</v>
      </c>
      <c r="AG9640" s="182" t="s">
        <v>17319</v>
      </c>
      <c r="AH9640" s="182" t="s">
        <v>2993</v>
      </c>
      <c r="AI9640" s="182" t="s">
        <v>17322</v>
      </c>
    </row>
    <row r="9641" spans="25:35" x14ac:dyDescent="0.4">
      <c r="Y9641" s="182" t="s">
        <v>15261</v>
      </c>
      <c r="Z9641" s="182">
        <v>1963</v>
      </c>
      <c r="AA9641" s="182">
        <v>679</v>
      </c>
      <c r="AB9641" s="182">
        <v>36</v>
      </c>
      <c r="AC9641" s="182">
        <v>2</v>
      </c>
      <c r="AD9641" s="182">
        <v>415</v>
      </c>
      <c r="AF9641" s="182" t="s">
        <v>15157</v>
      </c>
      <c r="AG9641" s="182" t="s">
        <v>17312</v>
      </c>
      <c r="AH9641" s="182" t="s">
        <v>2993</v>
      </c>
      <c r="AI9641" s="182" t="s">
        <v>17040</v>
      </c>
    </row>
    <row r="9642" spans="25:35" x14ac:dyDescent="0.4">
      <c r="Y9642" s="182" t="s">
        <v>15263</v>
      </c>
      <c r="Z9642" s="182">
        <v>1975</v>
      </c>
      <c r="AA9642" s="182">
        <v>1164.7</v>
      </c>
      <c r="AB9642" s="182">
        <v>59</v>
      </c>
      <c r="AC9642" s="182">
        <v>3</v>
      </c>
      <c r="AD9642" s="182">
        <v>716.6</v>
      </c>
      <c r="AF9642" s="182" t="s">
        <v>323</v>
      </c>
      <c r="AG9642" s="182" t="s">
        <v>17319</v>
      </c>
      <c r="AH9642" s="182" t="s">
        <v>2993</v>
      </c>
      <c r="AI9642" s="182" t="s">
        <v>17322</v>
      </c>
    </row>
    <row r="9643" spans="25:35" x14ac:dyDescent="0.4">
      <c r="Y9643" s="182" t="s">
        <v>15264</v>
      </c>
      <c r="Z9643" s="182">
        <v>1965</v>
      </c>
      <c r="AA9643" s="182">
        <v>673</v>
      </c>
      <c r="AB9643" s="182">
        <v>29</v>
      </c>
      <c r="AC9643" s="182">
        <v>2</v>
      </c>
      <c r="AD9643" s="182">
        <v>400.7</v>
      </c>
      <c r="AF9643" s="182" t="s">
        <v>317</v>
      </c>
      <c r="AG9643" s="182" t="s">
        <v>17312</v>
      </c>
      <c r="AH9643" s="182" t="s">
        <v>2993</v>
      </c>
      <c r="AI9643" s="182" t="s">
        <v>17040</v>
      </c>
    </row>
    <row r="9644" spans="25:35" x14ac:dyDescent="0.4">
      <c r="Y9644" s="182" t="s">
        <v>15265</v>
      </c>
      <c r="Z9644" s="182">
        <v>1957</v>
      </c>
      <c r="AA9644" s="182">
        <v>652.4</v>
      </c>
      <c r="AB9644" s="182">
        <v>24</v>
      </c>
      <c r="AC9644" s="182">
        <v>2</v>
      </c>
      <c r="AD9644" s="182">
        <v>602</v>
      </c>
      <c r="AF9644" s="182" t="s">
        <v>15158</v>
      </c>
      <c r="AG9644" s="182" t="s">
        <v>17319</v>
      </c>
      <c r="AH9644" s="182" t="s">
        <v>2993</v>
      </c>
      <c r="AI9644" s="182" t="s">
        <v>17322</v>
      </c>
    </row>
    <row r="9645" spans="25:35" x14ac:dyDescent="0.4">
      <c r="Y9645" s="182" t="s">
        <v>15266</v>
      </c>
      <c r="Z9645" s="182">
        <v>1976</v>
      </c>
      <c r="AA9645" s="182">
        <v>1190.2</v>
      </c>
      <c r="AB9645" s="182">
        <v>45</v>
      </c>
      <c r="AC9645" s="182">
        <v>3</v>
      </c>
      <c r="AD9645" s="182">
        <v>1096.9000000000001</v>
      </c>
      <c r="AF9645" s="182" t="s">
        <v>322</v>
      </c>
      <c r="AG9645" s="182" t="s">
        <v>17319</v>
      </c>
      <c r="AH9645" s="182" t="s">
        <v>2993</v>
      </c>
      <c r="AI9645" s="182" t="s">
        <v>17322</v>
      </c>
    </row>
    <row r="9646" spans="25:35" x14ac:dyDescent="0.4">
      <c r="Y9646" s="182" t="s">
        <v>15267</v>
      </c>
      <c r="Z9646" s="182">
        <v>1977</v>
      </c>
      <c r="AA9646" s="182">
        <v>1020.9</v>
      </c>
      <c r="AB9646" s="182">
        <v>39</v>
      </c>
      <c r="AC9646" s="182">
        <v>3</v>
      </c>
      <c r="AD9646" s="182">
        <v>487.6</v>
      </c>
      <c r="AF9646" s="182" t="s">
        <v>15160</v>
      </c>
      <c r="AG9646" s="182" t="s">
        <v>17319</v>
      </c>
      <c r="AH9646" s="182" t="s">
        <v>2993</v>
      </c>
      <c r="AI9646" s="182" t="s">
        <v>17331</v>
      </c>
    </row>
    <row r="9647" spans="25:35" x14ac:dyDescent="0.4">
      <c r="Y9647" s="182" t="s">
        <v>15269</v>
      </c>
      <c r="Z9647" s="182">
        <v>1967</v>
      </c>
      <c r="AA9647" s="182">
        <v>785.8</v>
      </c>
      <c r="AB9647" s="182">
        <v>34</v>
      </c>
      <c r="AC9647" s="182">
        <v>2</v>
      </c>
      <c r="AD9647" s="182">
        <v>445.8</v>
      </c>
      <c r="AF9647" s="182" t="s">
        <v>2631</v>
      </c>
      <c r="AG9647" s="182" t="s">
        <v>17319</v>
      </c>
      <c r="AH9647" s="182" t="s">
        <v>2993</v>
      </c>
      <c r="AI9647" s="182" t="s">
        <v>17331</v>
      </c>
    </row>
    <row r="9648" spans="25:35" x14ac:dyDescent="0.4">
      <c r="Y9648" s="182" t="s">
        <v>15270</v>
      </c>
      <c r="Z9648" s="182">
        <v>1974</v>
      </c>
      <c r="AA9648" s="182">
        <v>777.5</v>
      </c>
      <c r="AB9648" s="182">
        <v>35</v>
      </c>
      <c r="AC9648" s="182">
        <v>2</v>
      </c>
      <c r="AD9648" s="182">
        <v>466.5</v>
      </c>
      <c r="AF9648" s="182" t="s">
        <v>2632</v>
      </c>
      <c r="AG9648" s="182" t="s">
        <v>17319</v>
      </c>
      <c r="AH9648" s="182" t="s">
        <v>2993</v>
      </c>
      <c r="AI9648" s="182" t="s">
        <v>17331</v>
      </c>
    </row>
    <row r="9649" spans="25:35" x14ac:dyDescent="0.4">
      <c r="Y9649" s="182" t="s">
        <v>2644</v>
      </c>
      <c r="Z9649" s="182">
        <v>1981</v>
      </c>
      <c r="AA9649" s="182">
        <v>499.6</v>
      </c>
      <c r="AB9649" s="182">
        <v>21</v>
      </c>
      <c r="AC9649" s="182">
        <v>2</v>
      </c>
      <c r="AD9649" s="182">
        <v>296.8</v>
      </c>
      <c r="AF9649" s="182" t="s">
        <v>15162</v>
      </c>
      <c r="AG9649" s="182" t="s">
        <v>17319</v>
      </c>
      <c r="AH9649" s="182" t="s">
        <v>2993</v>
      </c>
      <c r="AI9649" s="182" t="s">
        <v>17331</v>
      </c>
    </row>
    <row r="9650" spans="25:35" x14ac:dyDescent="0.4">
      <c r="Y9650" s="182" t="s">
        <v>15271</v>
      </c>
      <c r="Z9650" s="182">
        <v>1993</v>
      </c>
      <c r="AA9650" s="182">
        <v>3282.5</v>
      </c>
      <c r="AB9650" s="182">
        <v>132</v>
      </c>
      <c r="AC9650" s="182">
        <v>5</v>
      </c>
      <c r="AD9650" s="182">
        <v>3068.9</v>
      </c>
      <c r="AF9650" s="182" t="s">
        <v>2633</v>
      </c>
      <c r="AG9650" s="182" t="s">
        <v>17319</v>
      </c>
      <c r="AH9650" s="182" t="s">
        <v>2993</v>
      </c>
      <c r="AI9650" s="182" t="s">
        <v>17331</v>
      </c>
    </row>
    <row r="9651" spans="25:35" x14ac:dyDescent="0.4">
      <c r="Y9651" s="182" t="s">
        <v>15272</v>
      </c>
      <c r="Z9651" s="182">
        <v>1989</v>
      </c>
      <c r="AA9651" s="182">
        <v>948.5</v>
      </c>
      <c r="AB9651" s="182">
        <v>43</v>
      </c>
      <c r="AC9651" s="182">
        <v>2</v>
      </c>
      <c r="AD9651" s="182">
        <v>496.3</v>
      </c>
      <c r="AF9651" s="182" t="s">
        <v>15163</v>
      </c>
      <c r="AG9651" s="182" t="s">
        <v>17312</v>
      </c>
      <c r="AH9651" s="182" t="s">
        <v>2993</v>
      </c>
      <c r="AI9651" s="182" t="s">
        <v>17040</v>
      </c>
    </row>
    <row r="9652" spans="25:35" x14ac:dyDescent="0.4">
      <c r="Y9652" s="182" t="s">
        <v>15273</v>
      </c>
      <c r="Z9652" s="182">
        <v>1967</v>
      </c>
      <c r="AA9652" s="182">
        <v>499.6</v>
      </c>
      <c r="AB9652" s="182">
        <v>36</v>
      </c>
      <c r="AC9652" s="182">
        <v>2</v>
      </c>
      <c r="AD9652" s="182">
        <v>296.8</v>
      </c>
      <c r="AF9652" s="182" t="s">
        <v>15164</v>
      </c>
      <c r="AG9652" s="182" t="s">
        <v>17319</v>
      </c>
      <c r="AH9652" s="182" t="s">
        <v>2993</v>
      </c>
      <c r="AI9652" s="182" t="s">
        <v>17331</v>
      </c>
    </row>
    <row r="9653" spans="25:35" x14ac:dyDescent="0.4">
      <c r="Y9653" s="182" t="s">
        <v>15274</v>
      </c>
      <c r="Z9653" s="182">
        <v>1988</v>
      </c>
      <c r="AA9653" s="182">
        <v>7771.6</v>
      </c>
      <c r="AB9653" s="182">
        <v>301</v>
      </c>
      <c r="AC9653" s="182">
        <v>5</v>
      </c>
      <c r="AD9653" s="182">
        <v>4069.8</v>
      </c>
      <c r="AF9653" s="182" t="s">
        <v>15165</v>
      </c>
      <c r="AG9653" s="182" t="s">
        <v>17312</v>
      </c>
      <c r="AH9653" s="182" t="s">
        <v>2993</v>
      </c>
      <c r="AI9653" s="182" t="s">
        <v>17042</v>
      </c>
    </row>
    <row r="9654" spans="25:35" x14ac:dyDescent="0.4">
      <c r="Y9654" s="182" t="s">
        <v>2645</v>
      </c>
      <c r="Z9654" s="182">
        <v>1994</v>
      </c>
      <c r="AA9654" s="182">
        <v>1046.8</v>
      </c>
      <c r="AB9654" s="182">
        <v>44</v>
      </c>
      <c r="AC9654" s="182">
        <v>2</v>
      </c>
      <c r="AD9654" s="182">
        <v>929.3</v>
      </c>
      <c r="AF9654" s="182" t="s">
        <v>15166</v>
      </c>
      <c r="AG9654" s="182" t="s">
        <v>17319</v>
      </c>
      <c r="AH9654" s="182" t="s">
        <v>17313</v>
      </c>
      <c r="AI9654" s="182" t="s">
        <v>17040</v>
      </c>
    </row>
    <row r="9655" spans="25:35" x14ac:dyDescent="0.4">
      <c r="Y9655" s="182" t="s">
        <v>2646</v>
      </c>
      <c r="Z9655" s="182">
        <v>1995</v>
      </c>
      <c r="AA9655" s="182">
        <v>1177.3</v>
      </c>
      <c r="AB9655" s="182">
        <v>29</v>
      </c>
      <c r="AC9655" s="182">
        <v>3</v>
      </c>
      <c r="AD9655" s="182">
        <v>663</v>
      </c>
      <c r="AF9655" s="182" t="s">
        <v>15167</v>
      </c>
      <c r="AG9655" s="182" t="s">
        <v>17319</v>
      </c>
      <c r="AH9655" s="182" t="s">
        <v>2993</v>
      </c>
      <c r="AI9655" s="182" t="s">
        <v>17331</v>
      </c>
    </row>
    <row r="9656" spans="25:35" x14ac:dyDescent="0.4">
      <c r="Y9656" s="182" t="s">
        <v>15276</v>
      </c>
      <c r="Z9656" s="182">
        <v>1995</v>
      </c>
      <c r="AA9656" s="182">
        <v>940.6</v>
      </c>
      <c r="AB9656" s="182">
        <v>33</v>
      </c>
      <c r="AC9656" s="182">
        <v>2</v>
      </c>
      <c r="AD9656" s="182">
        <v>853.9</v>
      </c>
      <c r="AF9656" s="182" t="s">
        <v>15168</v>
      </c>
      <c r="AG9656" s="182" t="s">
        <v>17319</v>
      </c>
      <c r="AH9656" s="182" t="s">
        <v>2993</v>
      </c>
      <c r="AI9656" s="182" t="s">
        <v>17331</v>
      </c>
    </row>
    <row r="9657" spans="25:35" x14ac:dyDescent="0.4">
      <c r="Y9657" s="182" t="s">
        <v>15277</v>
      </c>
      <c r="Z9657" s="182">
        <v>1975</v>
      </c>
      <c r="AA9657" s="182">
        <v>411.2</v>
      </c>
      <c r="AB9657" s="182">
        <v>10</v>
      </c>
      <c r="AC9657" s="182">
        <v>2</v>
      </c>
      <c r="AD9657" s="182">
        <v>214</v>
      </c>
      <c r="AF9657" s="182" t="s">
        <v>15169</v>
      </c>
      <c r="AG9657" s="182" t="s">
        <v>17319</v>
      </c>
      <c r="AH9657" s="182" t="s">
        <v>2993</v>
      </c>
      <c r="AI9657" s="182" t="s">
        <v>17331</v>
      </c>
    </row>
    <row r="9658" spans="25:35" x14ac:dyDescent="0.4">
      <c r="Y9658" s="182" t="s">
        <v>15278</v>
      </c>
      <c r="Z9658" s="182">
        <v>1990</v>
      </c>
      <c r="AA9658" s="182">
        <v>643.5</v>
      </c>
      <c r="AB9658" s="182">
        <v>20</v>
      </c>
      <c r="AC9658" s="182">
        <v>2</v>
      </c>
      <c r="AD9658" s="182">
        <v>326.3</v>
      </c>
      <c r="AF9658" s="182" t="s">
        <v>15170</v>
      </c>
      <c r="AG9658" s="182" t="s">
        <v>17319</v>
      </c>
      <c r="AH9658" s="182" t="s">
        <v>2993</v>
      </c>
      <c r="AI9658" s="182" t="s">
        <v>17331</v>
      </c>
    </row>
    <row r="9659" spans="25:35" x14ac:dyDescent="0.4">
      <c r="Y9659" s="182" t="s">
        <v>2666</v>
      </c>
      <c r="Z9659" s="182">
        <v>1980</v>
      </c>
      <c r="AA9659" s="182">
        <v>401.2</v>
      </c>
      <c r="AB9659" s="182">
        <v>20</v>
      </c>
      <c r="AC9659" s="182">
        <v>2</v>
      </c>
      <c r="AD9659" s="182">
        <v>220.6</v>
      </c>
      <c r="AF9659" s="182" t="s">
        <v>15171</v>
      </c>
      <c r="AG9659" s="182" t="s">
        <v>17312</v>
      </c>
      <c r="AH9659" s="182" t="s">
        <v>2993</v>
      </c>
      <c r="AI9659" s="182" t="s">
        <v>17042</v>
      </c>
    </row>
    <row r="9660" spans="25:35" x14ac:dyDescent="0.4">
      <c r="Y9660" s="182" t="s">
        <v>15279</v>
      </c>
      <c r="Z9660" s="182">
        <v>1981</v>
      </c>
      <c r="AA9660" s="182">
        <v>408.5</v>
      </c>
      <c r="AB9660" s="182">
        <v>12</v>
      </c>
      <c r="AC9660" s="182">
        <v>2</v>
      </c>
      <c r="AD9660" s="182">
        <v>222.6</v>
      </c>
      <c r="AF9660" s="182" t="s">
        <v>15172</v>
      </c>
      <c r="AG9660" s="182" t="s">
        <v>17319</v>
      </c>
      <c r="AH9660" s="182" t="s">
        <v>2993</v>
      </c>
      <c r="AI9660" s="182" t="s">
        <v>17331</v>
      </c>
    </row>
    <row r="9661" spans="25:35" x14ac:dyDescent="0.4">
      <c r="Y9661" s="182" t="s">
        <v>2667</v>
      </c>
      <c r="Z9661" s="182">
        <v>1963</v>
      </c>
      <c r="AA9661" s="182">
        <v>312</v>
      </c>
      <c r="AB9661" s="182">
        <v>11</v>
      </c>
      <c r="AC9661" s="182">
        <v>2</v>
      </c>
      <c r="AD9661" s="182">
        <v>190.4</v>
      </c>
      <c r="AF9661" s="182" t="s">
        <v>15173</v>
      </c>
      <c r="AG9661" s="182" t="s">
        <v>17319</v>
      </c>
      <c r="AH9661" s="182" t="s">
        <v>2993</v>
      </c>
      <c r="AI9661" s="182" t="s">
        <v>17331</v>
      </c>
    </row>
    <row r="9662" spans="25:35" x14ac:dyDescent="0.4">
      <c r="Y9662" s="182" t="s">
        <v>15280</v>
      </c>
      <c r="Z9662" s="182">
        <v>1988</v>
      </c>
      <c r="AA9662" s="182">
        <v>941.8</v>
      </c>
      <c r="AB9662" s="182">
        <v>36</v>
      </c>
      <c r="AC9662" s="182">
        <v>2</v>
      </c>
      <c r="AD9662" s="182">
        <v>491.9</v>
      </c>
      <c r="AF9662" s="182" t="s">
        <v>325</v>
      </c>
      <c r="AG9662" s="182" t="s">
        <v>17319</v>
      </c>
      <c r="AH9662" s="182" t="s">
        <v>2993</v>
      </c>
      <c r="AI9662" s="182" t="s">
        <v>17322</v>
      </c>
    </row>
    <row r="9663" spans="25:35" x14ac:dyDescent="0.4">
      <c r="Y9663" s="182" t="s">
        <v>15281</v>
      </c>
      <c r="Z9663" s="182">
        <v>1988</v>
      </c>
      <c r="AA9663" s="182">
        <v>607.1</v>
      </c>
      <c r="AB9663" s="182">
        <v>16</v>
      </c>
      <c r="AC9663" s="182">
        <v>2</v>
      </c>
      <c r="AD9663" s="182">
        <v>325.10000000000002</v>
      </c>
      <c r="AF9663" s="182" t="s">
        <v>15176</v>
      </c>
      <c r="AG9663" s="182" t="s">
        <v>17312</v>
      </c>
      <c r="AH9663" s="182" t="s">
        <v>17316</v>
      </c>
      <c r="AI9663" s="182" t="s">
        <v>17322</v>
      </c>
    </row>
    <row r="9664" spans="25:35" x14ac:dyDescent="0.4">
      <c r="Y9664" s="182" t="s">
        <v>15282</v>
      </c>
      <c r="Z9664" s="182">
        <v>1961</v>
      </c>
      <c r="AA9664" s="182">
        <v>611</v>
      </c>
      <c r="AB9664" s="182">
        <v>30</v>
      </c>
      <c r="AC9664" s="182">
        <v>2</v>
      </c>
      <c r="AD9664" s="182">
        <v>373.9</v>
      </c>
      <c r="AF9664" s="182" t="s">
        <v>319</v>
      </c>
      <c r="AG9664" s="182" t="s">
        <v>17319</v>
      </c>
      <c r="AH9664" s="182" t="s">
        <v>2993</v>
      </c>
      <c r="AI9664" s="182" t="s">
        <v>17331</v>
      </c>
    </row>
    <row r="9665" spans="25:35" x14ac:dyDescent="0.4">
      <c r="Y9665" s="182" t="s">
        <v>15283</v>
      </c>
      <c r="Z9665" s="182">
        <v>1962</v>
      </c>
      <c r="AA9665" s="182">
        <v>605.6</v>
      </c>
      <c r="AB9665" s="182">
        <v>30</v>
      </c>
      <c r="AC9665" s="182">
        <v>2</v>
      </c>
      <c r="AD9665" s="182">
        <v>376.9</v>
      </c>
      <c r="AF9665" s="182" t="s">
        <v>15179</v>
      </c>
      <c r="AG9665" s="182" t="s">
        <v>17319</v>
      </c>
      <c r="AH9665" s="182" t="s">
        <v>2993</v>
      </c>
      <c r="AI9665" s="182" t="s">
        <v>17331</v>
      </c>
    </row>
    <row r="9666" spans="25:35" x14ac:dyDescent="0.4">
      <c r="Y9666" s="182" t="s">
        <v>2668</v>
      </c>
      <c r="Z9666" s="182">
        <v>1966</v>
      </c>
      <c r="AA9666" s="182">
        <v>391.5</v>
      </c>
      <c r="AB9666" s="182">
        <v>8</v>
      </c>
      <c r="AC9666" s="182">
        <v>2</v>
      </c>
      <c r="AD9666" s="182">
        <v>367.2</v>
      </c>
      <c r="AF9666" s="182" t="s">
        <v>15181</v>
      </c>
      <c r="AG9666" s="182" t="s">
        <v>17319</v>
      </c>
      <c r="AH9666" s="182" t="s">
        <v>2993</v>
      </c>
      <c r="AI9666" s="182" t="s">
        <v>17331</v>
      </c>
    </row>
    <row r="9667" spans="25:35" x14ac:dyDescent="0.4">
      <c r="Y9667" s="182" t="s">
        <v>15285</v>
      </c>
      <c r="Z9667" s="182">
        <v>1986</v>
      </c>
      <c r="AA9667" s="182">
        <v>1647</v>
      </c>
      <c r="AB9667" s="182">
        <v>66</v>
      </c>
      <c r="AC9667" s="182">
        <v>3</v>
      </c>
      <c r="AD9667" s="182">
        <v>956</v>
      </c>
      <c r="AF9667" s="182" t="s">
        <v>15182</v>
      </c>
      <c r="AG9667" s="182" t="s">
        <v>17319</v>
      </c>
      <c r="AH9667" s="182" t="s">
        <v>2993</v>
      </c>
      <c r="AI9667" s="182" t="s">
        <v>17331</v>
      </c>
    </row>
    <row r="9668" spans="25:35" x14ac:dyDescent="0.4">
      <c r="Y9668" s="182" t="s">
        <v>15286</v>
      </c>
      <c r="Z9668" s="182">
        <v>1983</v>
      </c>
      <c r="AA9668" s="182">
        <v>4882.3999999999996</v>
      </c>
      <c r="AB9668" s="182">
        <v>180</v>
      </c>
      <c r="AC9668" s="182">
        <v>5</v>
      </c>
      <c r="AD9668" s="182">
        <v>2555.1999999999998</v>
      </c>
      <c r="AF9668" s="182" t="s">
        <v>15183</v>
      </c>
      <c r="AG9668" s="182" t="s">
        <v>17312</v>
      </c>
      <c r="AH9668" s="182" t="s">
        <v>2993</v>
      </c>
      <c r="AI9668" s="182" t="s">
        <v>17042</v>
      </c>
    </row>
    <row r="9669" spans="25:35" x14ac:dyDescent="0.4">
      <c r="Y9669" s="182" t="s">
        <v>15287</v>
      </c>
      <c r="Z9669" s="182">
        <v>1988</v>
      </c>
      <c r="AA9669" s="182">
        <v>931.9</v>
      </c>
      <c r="AB9669" s="182">
        <v>32</v>
      </c>
      <c r="AC9669" s="182">
        <v>2</v>
      </c>
      <c r="AD9669" s="182">
        <v>471.6</v>
      </c>
      <c r="AF9669" s="182" t="s">
        <v>15184</v>
      </c>
      <c r="AG9669" s="182" t="s">
        <v>17319</v>
      </c>
      <c r="AH9669" s="182" t="s">
        <v>2993</v>
      </c>
      <c r="AI9669" s="182" t="s">
        <v>17315</v>
      </c>
    </row>
    <row r="9670" spans="25:35" x14ac:dyDescent="0.4">
      <c r="Y9670" s="182" t="s">
        <v>15288</v>
      </c>
      <c r="Z9670" s="182">
        <v>1986</v>
      </c>
      <c r="AA9670" s="182">
        <v>614</v>
      </c>
      <c r="AB9670" s="182">
        <v>24</v>
      </c>
      <c r="AC9670" s="182">
        <v>2</v>
      </c>
      <c r="AD9670" s="182">
        <v>322.89999999999998</v>
      </c>
      <c r="AF9670" s="182" t="s">
        <v>15185</v>
      </c>
      <c r="AG9670" s="182" t="s">
        <v>17319</v>
      </c>
      <c r="AH9670" s="182" t="s">
        <v>2993</v>
      </c>
      <c r="AI9670" s="182" t="s">
        <v>17315</v>
      </c>
    </row>
    <row r="9671" spans="25:35" x14ac:dyDescent="0.4">
      <c r="Y9671" s="182" t="s">
        <v>15289</v>
      </c>
      <c r="Z9671" s="182">
        <v>1987</v>
      </c>
      <c r="AA9671" s="182">
        <v>633.70000000000005</v>
      </c>
      <c r="AB9671" s="182">
        <v>29</v>
      </c>
      <c r="AC9671" s="182">
        <v>2</v>
      </c>
      <c r="AD9671" s="182">
        <v>321.8</v>
      </c>
      <c r="AF9671" s="182" t="s">
        <v>324</v>
      </c>
      <c r="AG9671" s="182" t="s">
        <v>17319</v>
      </c>
      <c r="AH9671" s="182" t="s">
        <v>2993</v>
      </c>
      <c r="AI9671" s="182" t="s">
        <v>17315</v>
      </c>
    </row>
    <row r="9672" spans="25:35" x14ac:dyDescent="0.4">
      <c r="Y9672" s="182" t="s">
        <v>15290</v>
      </c>
      <c r="Z9672" s="182">
        <v>1987</v>
      </c>
      <c r="AA9672" s="182">
        <v>621.6</v>
      </c>
      <c r="AB9672" s="182">
        <v>25</v>
      </c>
      <c r="AC9672" s="182">
        <v>2</v>
      </c>
      <c r="AD9672" s="182">
        <v>572.6</v>
      </c>
      <c r="AF9672" s="182" t="s">
        <v>15187</v>
      </c>
      <c r="AG9672" s="182" t="s">
        <v>17319</v>
      </c>
      <c r="AH9672" s="182" t="s">
        <v>2993</v>
      </c>
      <c r="AI9672" s="182" t="s">
        <v>17322</v>
      </c>
    </row>
    <row r="9673" spans="25:35" x14ac:dyDescent="0.4">
      <c r="Y9673" s="182" t="s">
        <v>15291</v>
      </c>
      <c r="Z9673" s="182">
        <v>1989</v>
      </c>
      <c r="AA9673" s="182">
        <v>624.5</v>
      </c>
      <c r="AB9673" s="182">
        <v>19</v>
      </c>
      <c r="AC9673" s="182">
        <v>2</v>
      </c>
      <c r="AD9673" s="182">
        <v>315.39999999999998</v>
      </c>
      <c r="AF9673" s="182" t="s">
        <v>15189</v>
      </c>
      <c r="AG9673" s="182" t="s">
        <v>17319</v>
      </c>
      <c r="AH9673" s="182" t="s">
        <v>2993</v>
      </c>
      <c r="AI9673" s="182" t="s">
        <v>17315</v>
      </c>
    </row>
    <row r="9674" spans="25:35" x14ac:dyDescent="0.4">
      <c r="Y9674" s="182" t="s">
        <v>15292</v>
      </c>
      <c r="Z9674" s="182">
        <v>1989</v>
      </c>
      <c r="AA9674" s="182">
        <v>626.4</v>
      </c>
      <c r="AB9674" s="182">
        <v>28</v>
      </c>
      <c r="AC9674" s="182">
        <v>2</v>
      </c>
      <c r="AD9674" s="182">
        <v>345.8</v>
      </c>
      <c r="AF9674" s="182" t="s">
        <v>320</v>
      </c>
      <c r="AG9674" s="182" t="s">
        <v>17319</v>
      </c>
      <c r="AH9674" s="182" t="s">
        <v>2993</v>
      </c>
      <c r="AI9674" s="182" t="s">
        <v>17315</v>
      </c>
    </row>
    <row r="9675" spans="25:35" x14ac:dyDescent="0.4">
      <c r="Y9675" s="182" t="s">
        <v>15294</v>
      </c>
      <c r="Z9675" s="182">
        <v>1979</v>
      </c>
      <c r="AA9675" s="182">
        <v>3410</v>
      </c>
      <c r="AB9675" s="182">
        <v>149</v>
      </c>
      <c r="AC9675" s="182">
        <v>5</v>
      </c>
      <c r="AD9675" s="182">
        <v>3206.9</v>
      </c>
      <c r="AF9675" s="182" t="s">
        <v>15191</v>
      </c>
      <c r="AG9675" s="182" t="s">
        <v>17319</v>
      </c>
      <c r="AH9675" s="182" t="s">
        <v>2993</v>
      </c>
      <c r="AI9675" s="182" t="s">
        <v>17331</v>
      </c>
    </row>
    <row r="9676" spans="25:35" x14ac:dyDescent="0.4">
      <c r="Y9676" s="182" t="s">
        <v>15295</v>
      </c>
      <c r="Z9676" s="182">
        <v>1977</v>
      </c>
      <c r="AA9676" s="182">
        <v>2538.1999999999998</v>
      </c>
      <c r="AB9676" s="182">
        <v>101</v>
      </c>
      <c r="AC9676" s="182">
        <v>4</v>
      </c>
      <c r="AD9676" s="182">
        <v>1602.7</v>
      </c>
      <c r="AF9676" s="182" t="s">
        <v>15192</v>
      </c>
      <c r="AG9676" s="182" t="s">
        <v>17312</v>
      </c>
      <c r="AH9676" s="182" t="s">
        <v>2993</v>
      </c>
      <c r="AI9676" s="182" t="s">
        <v>17314</v>
      </c>
    </row>
    <row r="9677" spans="25:35" x14ac:dyDescent="0.4">
      <c r="Y9677" s="182" t="s">
        <v>2669</v>
      </c>
      <c r="Z9677" s="182">
        <v>1988</v>
      </c>
      <c r="AA9677" s="182">
        <v>3662.2</v>
      </c>
      <c r="AB9677" s="182">
        <v>110</v>
      </c>
      <c r="AC9677" s="182">
        <v>5</v>
      </c>
      <c r="AD9677" s="182">
        <v>2765.2</v>
      </c>
      <c r="AF9677" s="182" t="s">
        <v>15194</v>
      </c>
      <c r="AG9677" s="182" t="s">
        <v>17319</v>
      </c>
      <c r="AH9677" s="182" t="s">
        <v>2993</v>
      </c>
      <c r="AI9677" s="182" t="s">
        <v>17331</v>
      </c>
    </row>
    <row r="9678" spans="25:35" x14ac:dyDescent="0.4">
      <c r="Y9678" s="182" t="s">
        <v>15296</v>
      </c>
      <c r="Z9678" s="182">
        <v>2010</v>
      </c>
      <c r="AA9678" s="182">
        <v>732.6</v>
      </c>
      <c r="AB9678" s="182">
        <v>47</v>
      </c>
      <c r="AC9678" s="182">
        <v>2</v>
      </c>
      <c r="AD9678" s="182">
        <v>655.9</v>
      </c>
      <c r="AF9678" s="182" t="s">
        <v>15196</v>
      </c>
      <c r="AG9678" s="182" t="s">
        <v>17312</v>
      </c>
      <c r="AH9678" s="182" t="s">
        <v>2993</v>
      </c>
      <c r="AI9678" s="182" t="s">
        <v>17331</v>
      </c>
    </row>
    <row r="9679" spans="25:35" x14ac:dyDescent="0.4">
      <c r="Y9679" s="182" t="s">
        <v>2670</v>
      </c>
      <c r="Z9679" s="182">
        <v>1976</v>
      </c>
      <c r="AA9679" s="182">
        <v>553.29999999999995</v>
      </c>
      <c r="AB9679" s="182">
        <v>16</v>
      </c>
      <c r="AC9679" s="182">
        <v>2</v>
      </c>
      <c r="AD9679" s="182">
        <v>330.5</v>
      </c>
      <c r="AF9679" s="182" t="s">
        <v>15198</v>
      </c>
      <c r="AG9679" s="182" t="s">
        <v>17319</v>
      </c>
      <c r="AH9679" s="182" t="s">
        <v>2993</v>
      </c>
      <c r="AI9679" s="182" t="s">
        <v>17322</v>
      </c>
    </row>
    <row r="9680" spans="25:35" x14ac:dyDescent="0.4">
      <c r="Y9680" s="182" t="s">
        <v>15297</v>
      </c>
      <c r="Z9680" s="182">
        <v>1972</v>
      </c>
      <c r="AA9680" s="182">
        <v>747.1</v>
      </c>
      <c r="AB9680" s="182">
        <v>33</v>
      </c>
      <c r="AC9680" s="182">
        <v>2</v>
      </c>
      <c r="AD9680" s="182">
        <v>449.8</v>
      </c>
      <c r="AF9680" s="182" t="s">
        <v>318</v>
      </c>
      <c r="AG9680" s="182" t="s">
        <v>17319</v>
      </c>
      <c r="AH9680" s="182" t="s">
        <v>2993</v>
      </c>
      <c r="AI9680" s="182" t="s">
        <v>17322</v>
      </c>
    </row>
    <row r="9681" spans="25:35" x14ac:dyDescent="0.4">
      <c r="Y9681" s="182" t="s">
        <v>2671</v>
      </c>
      <c r="Z9681" s="182">
        <v>1961</v>
      </c>
      <c r="AA9681" s="182">
        <v>577</v>
      </c>
      <c r="AB9681" s="182">
        <v>19</v>
      </c>
      <c r="AC9681" s="182">
        <v>1</v>
      </c>
      <c r="AD9681" s="182">
        <v>445.3</v>
      </c>
      <c r="AF9681" s="182" t="s">
        <v>15200</v>
      </c>
      <c r="AG9681" s="182" t="s">
        <v>17319</v>
      </c>
      <c r="AH9681" s="182" t="s">
        <v>2993</v>
      </c>
      <c r="AI9681" s="182" t="s">
        <v>17331</v>
      </c>
    </row>
    <row r="9682" spans="25:35" x14ac:dyDescent="0.4">
      <c r="Y9682" s="182" t="s">
        <v>15299</v>
      </c>
      <c r="Z9682" s="182">
        <v>1994</v>
      </c>
      <c r="AA9682" s="182">
        <v>907.9</v>
      </c>
      <c r="AB9682" s="182">
        <v>32</v>
      </c>
      <c r="AC9682" s="182">
        <v>3</v>
      </c>
      <c r="AD9682" s="182">
        <v>464</v>
      </c>
      <c r="AF9682" s="182" t="s">
        <v>15201</v>
      </c>
      <c r="AG9682" s="182" t="s">
        <v>17319</v>
      </c>
      <c r="AH9682" s="182" t="s">
        <v>2993</v>
      </c>
      <c r="AI9682" s="182" t="s">
        <v>17331</v>
      </c>
    </row>
    <row r="9683" spans="25:35" x14ac:dyDescent="0.4">
      <c r="Y9683" s="182" t="s">
        <v>15300</v>
      </c>
      <c r="Z9683" s="182">
        <v>2011</v>
      </c>
      <c r="AA9683" s="182">
        <v>1250.9000000000001</v>
      </c>
      <c r="AB9683" s="182">
        <v>54</v>
      </c>
      <c r="AC9683" s="182">
        <v>3</v>
      </c>
      <c r="AD9683" s="182">
        <v>721</v>
      </c>
      <c r="AF9683" s="182" t="s">
        <v>15202</v>
      </c>
      <c r="AG9683" s="182" t="s">
        <v>17319</v>
      </c>
      <c r="AH9683" s="182" t="s">
        <v>2993</v>
      </c>
      <c r="AI9683" s="182" t="s">
        <v>17331</v>
      </c>
    </row>
    <row r="9684" spans="25:35" x14ac:dyDescent="0.4">
      <c r="Y9684" s="182" t="s">
        <v>15301</v>
      </c>
      <c r="Z9684" s="182">
        <v>2012</v>
      </c>
      <c r="AA9684" s="182">
        <v>1150.7</v>
      </c>
      <c r="AB9684" s="182">
        <v>52</v>
      </c>
      <c r="AC9684" s="182">
        <v>3</v>
      </c>
      <c r="AD9684" s="182">
        <v>1012.6</v>
      </c>
      <c r="AF9684" s="182" t="s">
        <v>15203</v>
      </c>
      <c r="AG9684" s="182" t="s">
        <v>17319</v>
      </c>
      <c r="AH9684" s="182" t="s">
        <v>2993</v>
      </c>
      <c r="AI9684" s="182" t="s">
        <v>17331</v>
      </c>
    </row>
    <row r="9685" spans="25:35" x14ac:dyDescent="0.4">
      <c r="Y9685" s="182" t="s">
        <v>15302</v>
      </c>
      <c r="Z9685" s="182">
        <v>2010</v>
      </c>
      <c r="AA9685" s="182">
        <v>1532.3</v>
      </c>
      <c r="AB9685" s="182">
        <v>58</v>
      </c>
      <c r="AC9685" s="182">
        <v>3</v>
      </c>
      <c r="AD9685" s="182">
        <v>681.3</v>
      </c>
      <c r="AF9685" s="182" t="s">
        <v>15204</v>
      </c>
      <c r="AG9685" s="182" t="s">
        <v>17319</v>
      </c>
      <c r="AH9685" s="182" t="s">
        <v>2993</v>
      </c>
      <c r="AI9685" s="182" t="s">
        <v>17322</v>
      </c>
    </row>
    <row r="9686" spans="25:35" x14ac:dyDescent="0.4">
      <c r="Y9686" s="182" t="s">
        <v>15304</v>
      </c>
      <c r="Z9686" s="182">
        <v>2016</v>
      </c>
      <c r="AA9686" s="182">
        <v>493.5</v>
      </c>
      <c r="AB9686" s="182">
        <v>30</v>
      </c>
      <c r="AC9686" s="182">
        <v>3</v>
      </c>
      <c r="AD9686" s="182">
        <v>493.49</v>
      </c>
      <c r="AF9686" s="182" t="s">
        <v>15205</v>
      </c>
      <c r="AG9686" s="182" t="s">
        <v>2993</v>
      </c>
      <c r="AH9686" s="182" t="s">
        <v>2993</v>
      </c>
      <c r="AI9686" s="182" t="s">
        <v>17356</v>
      </c>
    </row>
    <row r="9687" spans="25:35" x14ac:dyDescent="0.4">
      <c r="Y9687" s="182" t="s">
        <v>15305</v>
      </c>
      <c r="Z9687" s="182">
        <v>1977</v>
      </c>
      <c r="AA9687" s="182">
        <v>921.6</v>
      </c>
      <c r="AB9687" s="182">
        <v>24</v>
      </c>
      <c r="AC9687" s="182">
        <v>2</v>
      </c>
      <c r="AD9687" s="182">
        <v>486.7</v>
      </c>
      <c r="AF9687" s="182" t="s">
        <v>15206</v>
      </c>
      <c r="AG9687" s="182" t="s">
        <v>2993</v>
      </c>
      <c r="AH9687" s="182" t="s">
        <v>2993</v>
      </c>
      <c r="AI9687" s="182" t="s">
        <v>17314</v>
      </c>
    </row>
    <row r="9688" spans="25:35" x14ac:dyDescent="0.4">
      <c r="Y9688" s="182" t="s">
        <v>15306</v>
      </c>
      <c r="Z9688" s="182">
        <v>1978</v>
      </c>
      <c r="AA9688" s="182">
        <v>1532.3</v>
      </c>
      <c r="AB9688" s="182">
        <v>38</v>
      </c>
      <c r="AC9688" s="182">
        <v>2</v>
      </c>
      <c r="AD9688" s="182">
        <v>511.8</v>
      </c>
      <c r="AF9688" s="182" t="s">
        <v>15207</v>
      </c>
      <c r="AG9688" s="182" t="s">
        <v>17312</v>
      </c>
      <c r="AH9688" s="182" t="s">
        <v>2993</v>
      </c>
      <c r="AI9688" s="182" t="s">
        <v>17042</v>
      </c>
    </row>
    <row r="9689" spans="25:35" x14ac:dyDescent="0.4">
      <c r="Y9689" s="182" t="s">
        <v>15307</v>
      </c>
      <c r="Z9689" s="182">
        <v>1982</v>
      </c>
      <c r="AA9689" s="182">
        <v>1383.1</v>
      </c>
      <c r="AB9689" s="182">
        <v>35</v>
      </c>
      <c r="AC9689" s="182">
        <v>2</v>
      </c>
      <c r="AD9689" s="182">
        <v>495.3</v>
      </c>
      <c r="AF9689" s="182" t="s">
        <v>15208</v>
      </c>
      <c r="AG9689" s="182" t="s">
        <v>17312</v>
      </c>
      <c r="AH9689" s="182" t="s">
        <v>2993</v>
      </c>
      <c r="AI9689" s="182" t="s">
        <v>17040</v>
      </c>
    </row>
    <row r="9690" spans="25:35" x14ac:dyDescent="0.4">
      <c r="Y9690" s="182" t="s">
        <v>15309</v>
      </c>
      <c r="Z9690" s="182">
        <v>1973</v>
      </c>
      <c r="AA9690" s="182">
        <v>596.1</v>
      </c>
      <c r="AB9690" s="182">
        <v>13</v>
      </c>
      <c r="AC9690" s="182">
        <v>2</v>
      </c>
      <c r="AD9690" s="182">
        <v>234</v>
      </c>
      <c r="AF9690" s="182" t="s">
        <v>15209</v>
      </c>
      <c r="AG9690" s="182" t="s">
        <v>17312</v>
      </c>
      <c r="AH9690" s="182" t="s">
        <v>2993</v>
      </c>
      <c r="AI9690" s="182" t="s">
        <v>17040</v>
      </c>
    </row>
    <row r="9691" spans="25:35" x14ac:dyDescent="0.4">
      <c r="Y9691" s="182" t="s">
        <v>15310</v>
      </c>
      <c r="Z9691" s="182">
        <v>1986</v>
      </c>
      <c r="AA9691" s="182">
        <v>926.7</v>
      </c>
      <c r="AB9691" s="182">
        <v>47</v>
      </c>
      <c r="AC9691" s="182">
        <v>2</v>
      </c>
      <c r="AD9691" s="182">
        <v>493.7</v>
      </c>
      <c r="AF9691" s="182" t="s">
        <v>2634</v>
      </c>
      <c r="AG9691" s="182" t="s">
        <v>17312</v>
      </c>
      <c r="AH9691" s="182" t="s">
        <v>2993</v>
      </c>
      <c r="AI9691" s="182" t="s">
        <v>17040</v>
      </c>
    </row>
    <row r="9692" spans="25:35" x14ac:dyDescent="0.4">
      <c r="Y9692" s="182" t="s">
        <v>2672</v>
      </c>
      <c r="Z9692" s="182">
        <v>1981</v>
      </c>
      <c r="AA9692" s="182">
        <v>871.8</v>
      </c>
      <c r="AB9692" s="182">
        <v>26</v>
      </c>
      <c r="AC9692" s="182">
        <v>2</v>
      </c>
      <c r="AD9692" s="182">
        <v>554.20000000000005</v>
      </c>
      <c r="AF9692" s="182" t="s">
        <v>15210</v>
      </c>
      <c r="AG9692" s="182" t="s">
        <v>17319</v>
      </c>
      <c r="AH9692" s="182" t="s">
        <v>2993</v>
      </c>
      <c r="AI9692" s="182" t="s">
        <v>17042</v>
      </c>
    </row>
    <row r="9693" spans="25:35" x14ac:dyDescent="0.4">
      <c r="Y9693" s="182" t="s">
        <v>2673</v>
      </c>
      <c r="Z9693" s="182">
        <v>1983</v>
      </c>
      <c r="AA9693" s="182">
        <v>867.7</v>
      </c>
      <c r="AB9693" s="182">
        <v>43</v>
      </c>
      <c r="AC9693" s="182">
        <v>2</v>
      </c>
      <c r="AD9693" s="182">
        <v>544.79999999999995</v>
      </c>
      <c r="AF9693" s="182" t="s">
        <v>15211</v>
      </c>
      <c r="AG9693" s="182" t="s">
        <v>17319</v>
      </c>
      <c r="AH9693" s="182" t="s">
        <v>2993</v>
      </c>
      <c r="AI9693" s="182" t="s">
        <v>17042</v>
      </c>
    </row>
    <row r="9694" spans="25:35" x14ac:dyDescent="0.4">
      <c r="Y9694" s="182" t="s">
        <v>15312</v>
      </c>
      <c r="Z9694" s="182">
        <v>1986</v>
      </c>
      <c r="AA9694" s="182">
        <v>906.3</v>
      </c>
      <c r="AB9694" s="182">
        <v>39</v>
      </c>
      <c r="AC9694" s="182">
        <v>3</v>
      </c>
      <c r="AD9694" s="182">
        <v>482.6</v>
      </c>
      <c r="AF9694" s="182" t="s">
        <v>15212</v>
      </c>
      <c r="AG9694" s="182" t="s">
        <v>17312</v>
      </c>
      <c r="AH9694" s="182" t="s">
        <v>2993</v>
      </c>
      <c r="AI9694" s="182" t="s">
        <v>17322</v>
      </c>
    </row>
    <row r="9695" spans="25:35" x14ac:dyDescent="0.4">
      <c r="Y9695" s="182" t="s">
        <v>15313</v>
      </c>
      <c r="Z9695" s="182">
        <v>1969</v>
      </c>
      <c r="AA9695" s="182">
        <v>350.6</v>
      </c>
      <c r="AB9695" s="182">
        <v>14</v>
      </c>
      <c r="AC9695" s="182">
        <v>2</v>
      </c>
      <c r="AD9695" s="182">
        <v>318</v>
      </c>
      <c r="AF9695" s="182" t="s">
        <v>15213</v>
      </c>
      <c r="AG9695" s="182" t="s">
        <v>17312</v>
      </c>
      <c r="AH9695" s="182" t="s">
        <v>2993</v>
      </c>
      <c r="AI9695" s="182" t="s">
        <v>17042</v>
      </c>
    </row>
    <row r="9696" spans="25:35" x14ac:dyDescent="0.4">
      <c r="Y9696" s="182" t="s">
        <v>15314</v>
      </c>
      <c r="Z9696" s="182">
        <v>1972</v>
      </c>
      <c r="AA9696" s="182">
        <v>337.5</v>
      </c>
      <c r="AB9696" s="182">
        <v>14</v>
      </c>
      <c r="AC9696" s="182">
        <v>2</v>
      </c>
      <c r="AD9696" s="182">
        <v>337.5</v>
      </c>
      <c r="AF9696" s="182" t="s">
        <v>15214</v>
      </c>
      <c r="AG9696" s="182" t="s">
        <v>17312</v>
      </c>
      <c r="AH9696" s="182" t="s">
        <v>2993</v>
      </c>
      <c r="AI9696" s="182" t="s">
        <v>17042</v>
      </c>
    </row>
    <row r="9697" spans="25:35" x14ac:dyDescent="0.4">
      <c r="Y9697" s="182" t="s">
        <v>15315</v>
      </c>
      <c r="Z9697" s="182">
        <v>1981</v>
      </c>
      <c r="AA9697" s="182">
        <v>340.3</v>
      </c>
      <c r="AB9697" s="182">
        <v>19</v>
      </c>
      <c r="AC9697" s="182">
        <v>2</v>
      </c>
      <c r="AD9697" s="182">
        <v>309.10000000000002</v>
      </c>
      <c r="AF9697" s="182" t="s">
        <v>2635</v>
      </c>
      <c r="AG9697" s="182" t="s">
        <v>17312</v>
      </c>
      <c r="AH9697" s="182" t="s">
        <v>2993</v>
      </c>
      <c r="AI9697" s="182" t="s">
        <v>17042</v>
      </c>
    </row>
    <row r="9698" spans="25:35" x14ac:dyDescent="0.4">
      <c r="Y9698" s="182" t="s">
        <v>2674</v>
      </c>
      <c r="Z9698" s="182">
        <v>1976</v>
      </c>
      <c r="AA9698" s="182">
        <v>376.7</v>
      </c>
      <c r="AB9698" s="182">
        <v>12</v>
      </c>
      <c r="AC9698" s="182">
        <v>2</v>
      </c>
      <c r="AD9698" s="182">
        <v>342.5</v>
      </c>
      <c r="AF9698" s="182" t="s">
        <v>15215</v>
      </c>
      <c r="AG9698" s="182" t="s">
        <v>17312</v>
      </c>
      <c r="AH9698" s="182" t="s">
        <v>2993</v>
      </c>
      <c r="AI9698" s="182" t="s">
        <v>17042</v>
      </c>
    </row>
    <row r="9699" spans="25:35" x14ac:dyDescent="0.4">
      <c r="Y9699" s="182" t="s">
        <v>15316</v>
      </c>
      <c r="Z9699" s="182">
        <v>1978</v>
      </c>
      <c r="AA9699" s="182">
        <v>356.76</v>
      </c>
      <c r="AB9699" s="182">
        <v>17</v>
      </c>
      <c r="AC9699" s="182">
        <v>2</v>
      </c>
      <c r="AD9699" s="182">
        <v>353.7</v>
      </c>
      <c r="AF9699" s="182" t="s">
        <v>15216</v>
      </c>
      <c r="AG9699" s="182" t="s">
        <v>17319</v>
      </c>
      <c r="AH9699" s="182" t="s">
        <v>2993</v>
      </c>
      <c r="AI9699" s="182" t="s">
        <v>17042</v>
      </c>
    </row>
    <row r="9700" spans="25:35" x14ac:dyDescent="0.4">
      <c r="Y9700" s="182" t="s">
        <v>371</v>
      </c>
      <c r="Z9700" s="182">
        <v>1981</v>
      </c>
      <c r="AA9700" s="182">
        <v>383.3</v>
      </c>
      <c r="AB9700" s="182">
        <v>12</v>
      </c>
      <c r="AC9700" s="182">
        <v>2</v>
      </c>
      <c r="AD9700" s="182">
        <v>349</v>
      </c>
      <c r="AF9700" s="182" t="s">
        <v>15218</v>
      </c>
      <c r="AG9700" s="182" t="s">
        <v>17319</v>
      </c>
      <c r="AH9700" s="182" t="s">
        <v>2993</v>
      </c>
      <c r="AI9700" s="182" t="s">
        <v>17042</v>
      </c>
    </row>
    <row r="9701" spans="25:35" x14ac:dyDescent="0.4">
      <c r="Y9701" s="182" t="s">
        <v>15317</v>
      </c>
      <c r="Z9701" s="182">
        <v>1982</v>
      </c>
      <c r="AA9701" s="182">
        <v>393.7</v>
      </c>
      <c r="AB9701" s="182">
        <v>28</v>
      </c>
      <c r="AC9701" s="182">
        <v>2</v>
      </c>
      <c r="AD9701" s="182">
        <v>393.7</v>
      </c>
      <c r="AF9701" s="182" t="s">
        <v>15219</v>
      </c>
      <c r="AG9701" s="182" t="s">
        <v>17319</v>
      </c>
      <c r="AH9701" s="182" t="s">
        <v>2993</v>
      </c>
      <c r="AI9701" s="182" t="s">
        <v>17042</v>
      </c>
    </row>
    <row r="9702" spans="25:35" x14ac:dyDescent="0.4">
      <c r="Y9702" s="182" t="s">
        <v>15319</v>
      </c>
      <c r="Z9702" s="182">
        <v>1986</v>
      </c>
      <c r="AA9702" s="182">
        <v>365.7</v>
      </c>
      <c r="AB9702" s="182">
        <v>19</v>
      </c>
      <c r="AC9702" s="182">
        <v>2</v>
      </c>
      <c r="AD9702" s="182">
        <v>365.7</v>
      </c>
      <c r="AF9702" s="182" t="s">
        <v>2636</v>
      </c>
      <c r="AG9702" s="182" t="s">
        <v>17319</v>
      </c>
      <c r="AH9702" s="182" t="s">
        <v>2993</v>
      </c>
      <c r="AI9702" s="182" t="s">
        <v>17042</v>
      </c>
    </row>
    <row r="9703" spans="25:35" x14ac:dyDescent="0.4">
      <c r="Y9703" s="182" t="s">
        <v>15320</v>
      </c>
      <c r="Z9703" s="182">
        <v>1980</v>
      </c>
      <c r="AA9703" s="182">
        <v>375.2</v>
      </c>
      <c r="AB9703" s="182">
        <v>16</v>
      </c>
      <c r="AC9703" s="182">
        <v>2</v>
      </c>
      <c r="AD9703" s="182">
        <v>366.9</v>
      </c>
      <c r="AF9703" s="182" t="s">
        <v>15220</v>
      </c>
      <c r="AG9703" s="182" t="s">
        <v>17319</v>
      </c>
      <c r="AH9703" s="182" t="s">
        <v>2993</v>
      </c>
      <c r="AI9703" s="182" t="s">
        <v>17042</v>
      </c>
    </row>
    <row r="9704" spans="25:35" x14ac:dyDescent="0.4">
      <c r="Y9704" s="182" t="s">
        <v>15321</v>
      </c>
      <c r="Z9704" s="182">
        <v>1986</v>
      </c>
      <c r="AA9704" s="182">
        <v>394.8</v>
      </c>
      <c r="AB9704" s="182">
        <v>16</v>
      </c>
      <c r="AC9704" s="182">
        <v>2</v>
      </c>
      <c r="AD9704" s="182">
        <v>394.8</v>
      </c>
      <c r="AF9704" s="182" t="s">
        <v>15221</v>
      </c>
      <c r="AG9704" s="182" t="s">
        <v>17312</v>
      </c>
      <c r="AH9704" s="182" t="s">
        <v>2993</v>
      </c>
      <c r="AI9704" s="182" t="s">
        <v>17322</v>
      </c>
    </row>
    <row r="9705" spans="25:35" x14ac:dyDescent="0.4">
      <c r="Y9705" s="182" t="s">
        <v>15322</v>
      </c>
      <c r="Z9705" s="182">
        <v>1988</v>
      </c>
      <c r="AA9705" s="182">
        <v>395.6</v>
      </c>
      <c r="AB9705" s="182">
        <v>11</v>
      </c>
      <c r="AC9705" s="182">
        <v>2</v>
      </c>
      <c r="AD9705" s="182">
        <v>363.5</v>
      </c>
      <c r="AF9705" s="182" t="s">
        <v>15222</v>
      </c>
      <c r="AG9705" s="182" t="s">
        <v>17312</v>
      </c>
      <c r="AH9705" s="182" t="s">
        <v>2993</v>
      </c>
      <c r="AI9705" s="182" t="s">
        <v>17040</v>
      </c>
    </row>
    <row r="9706" spans="25:35" x14ac:dyDescent="0.4">
      <c r="Y9706" s="182" t="s">
        <v>15323</v>
      </c>
      <c r="Z9706" s="182">
        <v>1968</v>
      </c>
      <c r="AA9706" s="182">
        <v>358.4</v>
      </c>
      <c r="AB9706" s="182">
        <v>12</v>
      </c>
      <c r="AC9706" s="182">
        <v>2</v>
      </c>
      <c r="AD9706" s="182">
        <v>358.4</v>
      </c>
      <c r="AF9706" s="182" t="s">
        <v>367</v>
      </c>
      <c r="AG9706" s="182" t="s">
        <v>17312</v>
      </c>
      <c r="AH9706" s="182" t="s">
        <v>2993</v>
      </c>
      <c r="AI9706" s="182" t="s">
        <v>17040</v>
      </c>
    </row>
    <row r="9707" spans="25:35" x14ac:dyDescent="0.4">
      <c r="Y9707" s="182" t="s">
        <v>15324</v>
      </c>
      <c r="Z9707" s="182">
        <v>1970</v>
      </c>
      <c r="AA9707" s="182">
        <v>950.3</v>
      </c>
      <c r="AB9707" s="182">
        <v>41</v>
      </c>
      <c r="AC9707" s="182">
        <v>2</v>
      </c>
      <c r="AD9707" s="182">
        <v>941.8</v>
      </c>
      <c r="AF9707" s="182" t="s">
        <v>2637</v>
      </c>
      <c r="AG9707" s="182" t="s">
        <v>17312</v>
      </c>
      <c r="AH9707" s="182" t="s">
        <v>2993</v>
      </c>
      <c r="AI9707" s="182" t="s">
        <v>17040</v>
      </c>
    </row>
    <row r="9708" spans="25:35" x14ac:dyDescent="0.4">
      <c r="Y9708" s="182" t="s">
        <v>15325</v>
      </c>
      <c r="Z9708" s="182">
        <v>1993</v>
      </c>
      <c r="AA9708" s="182">
        <v>674.6</v>
      </c>
      <c r="AB9708" s="182">
        <v>31</v>
      </c>
      <c r="AC9708" s="182">
        <v>2</v>
      </c>
      <c r="AD9708" s="182">
        <v>674.6</v>
      </c>
      <c r="AF9708" s="182" t="s">
        <v>15223</v>
      </c>
      <c r="AG9708" s="182" t="s">
        <v>17312</v>
      </c>
      <c r="AH9708" s="182" t="s">
        <v>2993</v>
      </c>
      <c r="AI9708" s="182" t="s">
        <v>17042</v>
      </c>
    </row>
    <row r="9709" spans="25:35" x14ac:dyDescent="0.4">
      <c r="Y9709" s="182" t="s">
        <v>15327</v>
      </c>
      <c r="Z9709" s="182">
        <v>1984</v>
      </c>
      <c r="AA9709" s="182">
        <v>1042.4000000000001</v>
      </c>
      <c r="AB9709" s="182">
        <v>62</v>
      </c>
      <c r="AC9709" s="182">
        <v>2</v>
      </c>
      <c r="AD9709" s="182">
        <v>1042.4000000000001</v>
      </c>
      <c r="AF9709" s="182" t="s">
        <v>15224</v>
      </c>
      <c r="AG9709" s="182" t="s">
        <v>17312</v>
      </c>
      <c r="AH9709" s="182" t="s">
        <v>2993</v>
      </c>
      <c r="AI9709" s="182" t="s">
        <v>17042</v>
      </c>
    </row>
    <row r="9710" spans="25:35" x14ac:dyDescent="0.4">
      <c r="Y9710" s="182" t="s">
        <v>15328</v>
      </c>
      <c r="Z9710" s="182">
        <v>1976</v>
      </c>
      <c r="AA9710" s="182">
        <v>739.8</v>
      </c>
      <c r="AB9710" s="182">
        <v>26</v>
      </c>
      <c r="AC9710" s="182">
        <v>2</v>
      </c>
      <c r="AD9710" s="182">
        <v>680.3</v>
      </c>
      <c r="AF9710" s="182" t="s">
        <v>2638</v>
      </c>
      <c r="AG9710" s="182" t="s">
        <v>17312</v>
      </c>
      <c r="AH9710" s="182" t="s">
        <v>2993</v>
      </c>
      <c r="AI9710" s="182" t="s">
        <v>17042</v>
      </c>
    </row>
    <row r="9711" spans="25:35" x14ac:dyDescent="0.4">
      <c r="Y9711" s="182" t="s">
        <v>15329</v>
      </c>
      <c r="Z9711" s="182">
        <v>1975</v>
      </c>
      <c r="AA9711" s="182">
        <v>344.6</v>
      </c>
      <c r="AB9711" s="182">
        <v>19</v>
      </c>
      <c r="AC9711" s="182">
        <v>2</v>
      </c>
      <c r="AD9711" s="182">
        <v>312.2</v>
      </c>
      <c r="AF9711" s="182" t="s">
        <v>2639</v>
      </c>
      <c r="AG9711" s="182" t="s">
        <v>17312</v>
      </c>
      <c r="AH9711" s="182" t="s">
        <v>2993</v>
      </c>
      <c r="AI9711" s="182" t="s">
        <v>17322</v>
      </c>
    </row>
    <row r="9712" spans="25:35" x14ac:dyDescent="0.4">
      <c r="Y9712" s="182" t="s">
        <v>15331</v>
      </c>
      <c r="Z9712" s="182">
        <v>1980</v>
      </c>
      <c r="AA9712" s="182">
        <v>970.2</v>
      </c>
      <c r="AB9712" s="182">
        <v>23</v>
      </c>
      <c r="AC9712" s="182">
        <v>2</v>
      </c>
      <c r="AD9712" s="182">
        <v>880.4</v>
      </c>
      <c r="AF9712" s="182" t="s">
        <v>15225</v>
      </c>
      <c r="AG9712" s="182" t="s">
        <v>17312</v>
      </c>
      <c r="AH9712" s="182" t="s">
        <v>2993</v>
      </c>
      <c r="AI9712" s="182" t="s">
        <v>17040</v>
      </c>
    </row>
    <row r="9713" spans="25:35" x14ac:dyDescent="0.4">
      <c r="Y9713" s="182" t="s">
        <v>2675</v>
      </c>
      <c r="Z9713" s="182">
        <v>1982</v>
      </c>
      <c r="AA9713" s="182">
        <v>955.5</v>
      </c>
      <c r="AB9713" s="182">
        <v>26</v>
      </c>
      <c r="AC9713" s="182">
        <v>2</v>
      </c>
      <c r="AD9713" s="182">
        <v>931.6</v>
      </c>
      <c r="AF9713" s="182" t="s">
        <v>15226</v>
      </c>
      <c r="AG9713" s="182" t="s">
        <v>17319</v>
      </c>
      <c r="AH9713" s="182" t="s">
        <v>2993</v>
      </c>
      <c r="AI9713" s="182" t="s">
        <v>17315</v>
      </c>
    </row>
    <row r="9714" spans="25:35" x14ac:dyDescent="0.4">
      <c r="Y9714" s="182" t="s">
        <v>15332</v>
      </c>
      <c r="Z9714" s="182">
        <v>1980</v>
      </c>
      <c r="AA9714" s="182">
        <v>894.8</v>
      </c>
      <c r="AB9714" s="182">
        <v>37</v>
      </c>
      <c r="AC9714" s="182">
        <v>2</v>
      </c>
      <c r="AD9714" s="182">
        <v>810.7</v>
      </c>
      <c r="AF9714" s="182" t="s">
        <v>15227</v>
      </c>
      <c r="AG9714" s="182" t="s">
        <v>17312</v>
      </c>
      <c r="AH9714" s="182" t="s">
        <v>2993</v>
      </c>
      <c r="AI9714" s="182" t="s">
        <v>17040</v>
      </c>
    </row>
    <row r="9715" spans="25:35" x14ac:dyDescent="0.4">
      <c r="Y9715" s="182" t="s">
        <v>15333</v>
      </c>
      <c r="Z9715" s="182">
        <v>1980</v>
      </c>
      <c r="AA9715" s="182">
        <v>916</v>
      </c>
      <c r="AB9715" s="182">
        <v>37</v>
      </c>
      <c r="AC9715" s="182">
        <v>2</v>
      </c>
      <c r="AD9715" s="182">
        <v>829.5</v>
      </c>
      <c r="AF9715" s="182" t="s">
        <v>15228</v>
      </c>
      <c r="AG9715" s="182" t="s">
        <v>17312</v>
      </c>
      <c r="AH9715" s="182" t="s">
        <v>2993</v>
      </c>
      <c r="AI9715" s="182" t="s">
        <v>17040</v>
      </c>
    </row>
    <row r="9716" spans="25:35" x14ac:dyDescent="0.4">
      <c r="Y9716" s="182" t="s">
        <v>2676</v>
      </c>
      <c r="Z9716" s="182">
        <v>1980</v>
      </c>
      <c r="AA9716" s="182">
        <v>938.7</v>
      </c>
      <c r="AB9716" s="182">
        <v>31</v>
      </c>
      <c r="AC9716" s="182">
        <v>2</v>
      </c>
      <c r="AD9716" s="182">
        <v>853.9</v>
      </c>
      <c r="AF9716" s="182" t="s">
        <v>15229</v>
      </c>
      <c r="AG9716" s="182" t="s">
        <v>17312</v>
      </c>
      <c r="AH9716" s="182" t="s">
        <v>17035</v>
      </c>
      <c r="AI9716" s="182" t="s">
        <v>17040</v>
      </c>
    </row>
    <row r="9717" spans="25:35" x14ac:dyDescent="0.4">
      <c r="Y9717" s="182" t="s">
        <v>15334</v>
      </c>
      <c r="Z9717" s="182">
        <v>1982</v>
      </c>
      <c r="AA9717" s="182">
        <v>623.70000000000005</v>
      </c>
      <c r="AB9717" s="182">
        <v>26</v>
      </c>
      <c r="AC9717" s="182">
        <v>2</v>
      </c>
      <c r="AD9717" s="182">
        <v>565.6</v>
      </c>
      <c r="AF9717" s="182" t="s">
        <v>15230</v>
      </c>
      <c r="AG9717" s="182" t="s">
        <v>17312</v>
      </c>
      <c r="AH9717" s="182" t="s">
        <v>2993</v>
      </c>
      <c r="AI9717" s="182" t="s">
        <v>17040</v>
      </c>
    </row>
    <row r="9718" spans="25:35" x14ac:dyDescent="0.4">
      <c r="Y9718" s="182" t="s">
        <v>366</v>
      </c>
      <c r="Z9718" s="182">
        <v>1976</v>
      </c>
      <c r="AA9718" s="182">
        <v>908.9</v>
      </c>
      <c r="AB9718" s="182">
        <v>34</v>
      </c>
      <c r="AC9718" s="182">
        <v>2</v>
      </c>
      <c r="AD9718" s="182">
        <v>824.7</v>
      </c>
      <c r="AF9718" s="182" t="s">
        <v>15231</v>
      </c>
      <c r="AG9718" s="182" t="s">
        <v>17312</v>
      </c>
      <c r="AH9718" s="182" t="s">
        <v>2993</v>
      </c>
      <c r="AI9718" s="182" t="s">
        <v>17042</v>
      </c>
    </row>
    <row r="9719" spans="25:35" x14ac:dyDescent="0.4">
      <c r="Y9719" s="182" t="s">
        <v>15335</v>
      </c>
      <c r="Z9719" s="182">
        <v>1987</v>
      </c>
      <c r="AA9719" s="182">
        <v>418.1</v>
      </c>
      <c r="AB9719" s="182">
        <v>18</v>
      </c>
      <c r="AC9719" s="182">
        <v>2</v>
      </c>
      <c r="AD9719" s="182">
        <v>377.6</v>
      </c>
      <c r="AF9719" s="182" t="s">
        <v>15232</v>
      </c>
      <c r="AG9719" s="182" t="s">
        <v>17312</v>
      </c>
      <c r="AH9719" s="182" t="s">
        <v>2993</v>
      </c>
      <c r="AI9719" s="182" t="s">
        <v>17042</v>
      </c>
    </row>
    <row r="9720" spans="25:35" x14ac:dyDescent="0.4">
      <c r="Y9720" s="182" t="s">
        <v>15336</v>
      </c>
      <c r="Z9720" s="182">
        <v>1964</v>
      </c>
      <c r="AA9720" s="182">
        <v>379</v>
      </c>
      <c r="AB9720" s="182">
        <v>8</v>
      </c>
      <c r="AC9720" s="182">
        <v>2</v>
      </c>
      <c r="AD9720" s="182">
        <v>379</v>
      </c>
      <c r="AF9720" s="182" t="s">
        <v>15233</v>
      </c>
      <c r="AG9720" s="182" t="s">
        <v>17312</v>
      </c>
      <c r="AH9720" s="182" t="s">
        <v>2993</v>
      </c>
      <c r="AI9720" s="182" t="s">
        <v>17042</v>
      </c>
    </row>
    <row r="9721" spans="25:35" x14ac:dyDescent="0.4">
      <c r="Y9721" s="182" t="s">
        <v>15337</v>
      </c>
      <c r="Z9721" s="182">
        <v>1990</v>
      </c>
      <c r="AA9721" s="182">
        <v>1676.4</v>
      </c>
      <c r="AB9721" s="182">
        <v>72</v>
      </c>
      <c r="AC9721" s="182">
        <v>3</v>
      </c>
      <c r="AD9721" s="182">
        <v>1540.5</v>
      </c>
      <c r="AF9721" s="182" t="s">
        <v>15235</v>
      </c>
      <c r="AG9721" s="182" t="s">
        <v>17312</v>
      </c>
      <c r="AH9721" s="182" t="s">
        <v>2993</v>
      </c>
      <c r="AI9721" s="182" t="s">
        <v>17315</v>
      </c>
    </row>
    <row r="9722" spans="25:35" x14ac:dyDescent="0.4">
      <c r="Y9722" s="182" t="s">
        <v>15338</v>
      </c>
      <c r="Z9722" s="182">
        <v>1974</v>
      </c>
      <c r="AA9722" s="182">
        <v>725.2</v>
      </c>
      <c r="AB9722" s="182">
        <v>25</v>
      </c>
      <c r="AC9722" s="182">
        <v>2</v>
      </c>
      <c r="AD9722" s="182">
        <v>725</v>
      </c>
      <c r="AF9722" s="182" t="s">
        <v>15237</v>
      </c>
      <c r="AG9722" s="182" t="s">
        <v>17312</v>
      </c>
      <c r="AH9722" s="182" t="s">
        <v>2993</v>
      </c>
      <c r="AI9722" s="182" t="s">
        <v>17315</v>
      </c>
    </row>
    <row r="9723" spans="25:35" x14ac:dyDescent="0.4">
      <c r="Y9723" s="182" t="s">
        <v>15339</v>
      </c>
      <c r="Z9723" s="182">
        <v>1972</v>
      </c>
      <c r="AA9723" s="182">
        <v>778.6</v>
      </c>
      <c r="AB9723" s="182">
        <v>25</v>
      </c>
      <c r="AC9723" s="182">
        <v>2</v>
      </c>
      <c r="AD9723" s="182">
        <v>719.4</v>
      </c>
      <c r="AF9723" s="182" t="s">
        <v>15238</v>
      </c>
      <c r="AG9723" s="182" t="s">
        <v>17325</v>
      </c>
      <c r="AH9723" s="182" t="s">
        <v>17035</v>
      </c>
      <c r="AI9723" s="182" t="s">
        <v>17042</v>
      </c>
    </row>
    <row r="9724" spans="25:35" x14ac:dyDescent="0.4">
      <c r="Y9724" s="182" t="s">
        <v>15340</v>
      </c>
      <c r="Z9724" s="182">
        <v>1967</v>
      </c>
      <c r="AA9724" s="182">
        <v>675.5</v>
      </c>
      <c r="AB9724" s="182">
        <v>32</v>
      </c>
      <c r="AC9724" s="182">
        <v>2</v>
      </c>
      <c r="AD9724" s="182">
        <v>675.5</v>
      </c>
      <c r="AF9724" s="182" t="s">
        <v>2640</v>
      </c>
      <c r="AG9724" s="182" t="s">
        <v>17319</v>
      </c>
      <c r="AH9724" s="182" t="s">
        <v>2993</v>
      </c>
      <c r="AI9724" s="182" t="s">
        <v>17315</v>
      </c>
    </row>
    <row r="9725" spans="25:35" x14ac:dyDescent="0.4">
      <c r="Y9725" s="182" t="s">
        <v>15341</v>
      </c>
      <c r="Z9725" s="182">
        <v>1967</v>
      </c>
      <c r="AA9725" s="182">
        <v>681.8</v>
      </c>
      <c r="AB9725" s="182">
        <v>40</v>
      </c>
      <c r="AC9725" s="182">
        <v>2</v>
      </c>
      <c r="AD9725" s="182">
        <v>632.6</v>
      </c>
      <c r="AF9725" s="182" t="s">
        <v>2641</v>
      </c>
      <c r="AG9725" s="182" t="s">
        <v>17312</v>
      </c>
      <c r="AH9725" s="182" t="s">
        <v>2993</v>
      </c>
      <c r="AI9725" s="182" t="s">
        <v>17326</v>
      </c>
    </row>
    <row r="9726" spans="25:35" x14ac:dyDescent="0.4">
      <c r="Y9726" s="182" t="s">
        <v>15342</v>
      </c>
      <c r="Z9726" s="182">
        <v>1980</v>
      </c>
      <c r="AA9726" s="182">
        <v>670.1</v>
      </c>
      <c r="AB9726" s="182">
        <v>38</v>
      </c>
      <c r="AC9726" s="182">
        <v>2</v>
      </c>
      <c r="AD9726" s="182">
        <v>670.1</v>
      </c>
      <c r="AF9726" s="182" t="s">
        <v>15241</v>
      </c>
      <c r="AG9726" s="182" t="s">
        <v>17312</v>
      </c>
      <c r="AH9726" s="182" t="s">
        <v>2993</v>
      </c>
      <c r="AI9726" s="182" t="s">
        <v>17042</v>
      </c>
    </row>
    <row r="9727" spans="25:35" x14ac:dyDescent="0.4">
      <c r="Y9727" s="182" t="s">
        <v>15343</v>
      </c>
      <c r="Z9727" s="182">
        <v>1981</v>
      </c>
      <c r="AA9727" s="182">
        <v>935.7</v>
      </c>
      <c r="AB9727" s="182">
        <v>38</v>
      </c>
      <c r="AC9727" s="182">
        <v>2</v>
      </c>
      <c r="AD9727" s="182">
        <v>847.5</v>
      </c>
      <c r="AF9727" s="182" t="s">
        <v>15242</v>
      </c>
      <c r="AG9727" s="182" t="s">
        <v>17312</v>
      </c>
      <c r="AH9727" s="182" t="s">
        <v>2993</v>
      </c>
      <c r="AI9727" s="182" t="s">
        <v>17042</v>
      </c>
    </row>
    <row r="9728" spans="25:35" x14ac:dyDescent="0.4">
      <c r="Y9728" s="182" t="s">
        <v>15344</v>
      </c>
      <c r="Z9728" s="182">
        <v>1935</v>
      </c>
      <c r="AA9728" s="182">
        <v>743.7</v>
      </c>
      <c r="AB9728" s="182">
        <v>25</v>
      </c>
      <c r="AC9728" s="182">
        <v>2</v>
      </c>
      <c r="AD9728" s="182">
        <v>688.4</v>
      </c>
      <c r="AF9728" s="182" t="s">
        <v>15243</v>
      </c>
      <c r="AG9728" s="182" t="s">
        <v>17312</v>
      </c>
      <c r="AH9728" s="182" t="s">
        <v>2993</v>
      </c>
      <c r="AI9728" s="182" t="s">
        <v>17042</v>
      </c>
    </row>
    <row r="9729" spans="25:35" x14ac:dyDescent="0.4">
      <c r="Y9729" s="182" t="s">
        <v>15346</v>
      </c>
      <c r="Z9729" s="182">
        <v>1980</v>
      </c>
      <c r="AA9729" s="182">
        <v>940.4</v>
      </c>
      <c r="AB9729" s="182">
        <v>32</v>
      </c>
      <c r="AC9729" s="182">
        <v>2</v>
      </c>
      <c r="AD9729" s="182">
        <v>854</v>
      </c>
      <c r="AF9729" s="182" t="s">
        <v>2642</v>
      </c>
      <c r="AG9729" s="182" t="s">
        <v>17312</v>
      </c>
      <c r="AH9729" s="182" t="s">
        <v>2993</v>
      </c>
      <c r="AI9729" s="182" t="s">
        <v>17322</v>
      </c>
    </row>
    <row r="9730" spans="25:35" x14ac:dyDescent="0.4">
      <c r="Y9730" s="182" t="s">
        <v>15348</v>
      </c>
      <c r="Z9730" s="182">
        <v>1984</v>
      </c>
      <c r="AA9730" s="182">
        <v>945.5</v>
      </c>
      <c r="AB9730" s="182">
        <v>46</v>
      </c>
      <c r="AC9730" s="182">
        <v>2</v>
      </c>
      <c r="AD9730" s="182">
        <v>945.5</v>
      </c>
      <c r="AF9730" s="182" t="s">
        <v>15245</v>
      </c>
      <c r="AG9730" s="182" t="s">
        <v>17312</v>
      </c>
      <c r="AH9730" s="182" t="s">
        <v>2993</v>
      </c>
      <c r="AI9730" s="182" t="s">
        <v>17040</v>
      </c>
    </row>
    <row r="9731" spans="25:35" x14ac:dyDescent="0.4">
      <c r="Y9731" s="182" t="s">
        <v>15349</v>
      </c>
      <c r="Z9731" s="182">
        <v>1981</v>
      </c>
      <c r="AA9731" s="182">
        <v>942.5</v>
      </c>
      <c r="AB9731" s="182">
        <v>38</v>
      </c>
      <c r="AC9731" s="182">
        <v>2</v>
      </c>
      <c r="AD9731" s="182">
        <v>855.8</v>
      </c>
      <c r="AF9731" s="182" t="s">
        <v>15247</v>
      </c>
      <c r="AG9731" s="182" t="s">
        <v>17312</v>
      </c>
      <c r="AH9731" s="182" t="s">
        <v>2993</v>
      </c>
      <c r="AI9731" s="182" t="s">
        <v>17040</v>
      </c>
    </row>
    <row r="9732" spans="25:35" x14ac:dyDescent="0.4">
      <c r="Y9732" s="182" t="s">
        <v>2677</v>
      </c>
      <c r="Z9732" s="182">
        <v>1981</v>
      </c>
      <c r="AA9732" s="182">
        <v>942.9</v>
      </c>
      <c r="AB9732" s="182">
        <v>37</v>
      </c>
      <c r="AC9732" s="182">
        <v>2</v>
      </c>
      <c r="AD9732" s="182">
        <v>942.9</v>
      </c>
      <c r="AF9732" s="182" t="s">
        <v>15248</v>
      </c>
      <c r="AG9732" s="182" t="s">
        <v>17312</v>
      </c>
      <c r="AH9732" s="182" t="s">
        <v>2993</v>
      </c>
      <c r="AI9732" s="182" t="s">
        <v>17042</v>
      </c>
    </row>
    <row r="9733" spans="25:35" x14ac:dyDescent="0.4">
      <c r="Y9733" s="182" t="s">
        <v>2678</v>
      </c>
      <c r="Z9733" s="182">
        <v>1984</v>
      </c>
      <c r="AA9733" s="182">
        <v>953.9</v>
      </c>
      <c r="AB9733" s="182">
        <v>28</v>
      </c>
      <c r="AC9733" s="182">
        <v>2</v>
      </c>
      <c r="AD9733" s="182">
        <v>865.7</v>
      </c>
      <c r="AF9733" s="182" t="s">
        <v>15249</v>
      </c>
      <c r="AG9733" s="182" t="s">
        <v>17312</v>
      </c>
      <c r="AH9733" s="182" t="s">
        <v>2993</v>
      </c>
      <c r="AI9733" s="182" t="s">
        <v>17040</v>
      </c>
    </row>
    <row r="9734" spans="25:35" x14ac:dyDescent="0.4">
      <c r="Y9734" s="182" t="s">
        <v>15350</v>
      </c>
      <c r="Z9734" s="182">
        <v>1977</v>
      </c>
      <c r="AA9734" s="182">
        <v>411.8</v>
      </c>
      <c r="AB9734" s="182">
        <v>13</v>
      </c>
      <c r="AC9734" s="182">
        <v>2</v>
      </c>
      <c r="AD9734" s="182">
        <v>411.8</v>
      </c>
      <c r="AF9734" s="182" t="s">
        <v>15250</v>
      </c>
      <c r="AG9734" s="182" t="s">
        <v>17312</v>
      </c>
      <c r="AH9734" s="182" t="s">
        <v>2993</v>
      </c>
      <c r="AI9734" s="182" t="s">
        <v>17315</v>
      </c>
    </row>
    <row r="9735" spans="25:35" x14ac:dyDescent="0.4">
      <c r="Y9735" s="182" t="s">
        <v>15352</v>
      </c>
      <c r="Z9735" s="182">
        <v>1975</v>
      </c>
      <c r="AA9735" s="182">
        <v>420.3</v>
      </c>
      <c r="AB9735" s="182">
        <v>13</v>
      </c>
      <c r="AC9735" s="182">
        <v>2</v>
      </c>
      <c r="AD9735" s="182">
        <v>374.6</v>
      </c>
      <c r="AF9735" s="182" t="s">
        <v>15251</v>
      </c>
      <c r="AG9735" s="182" t="s">
        <v>17312</v>
      </c>
      <c r="AH9735" s="182" t="s">
        <v>2993</v>
      </c>
      <c r="AI9735" s="182" t="s">
        <v>17040</v>
      </c>
    </row>
    <row r="9736" spans="25:35" x14ac:dyDescent="0.4">
      <c r="Y9736" s="182" t="s">
        <v>15353</v>
      </c>
      <c r="Z9736" s="182">
        <v>1967</v>
      </c>
      <c r="AA9736" s="182">
        <v>429.7</v>
      </c>
      <c r="AB9736" s="182">
        <v>13</v>
      </c>
      <c r="AC9736" s="182">
        <v>2</v>
      </c>
      <c r="AD9736" s="182">
        <v>429.7</v>
      </c>
      <c r="AF9736" s="182" t="s">
        <v>15253</v>
      </c>
      <c r="AG9736" s="182" t="s">
        <v>17312</v>
      </c>
      <c r="AH9736" s="182" t="s">
        <v>2993</v>
      </c>
      <c r="AI9736" s="182" t="s">
        <v>17315</v>
      </c>
    </row>
    <row r="9737" spans="25:35" x14ac:dyDescent="0.4">
      <c r="Y9737" s="182" t="s">
        <v>15354</v>
      </c>
      <c r="Z9737" s="182">
        <v>1966</v>
      </c>
      <c r="AA9737" s="182">
        <v>352.1</v>
      </c>
      <c r="AB9737" s="182">
        <v>14</v>
      </c>
      <c r="AC9737" s="182">
        <v>2</v>
      </c>
      <c r="AD9737" s="182">
        <v>352.1</v>
      </c>
      <c r="AF9737" s="182" t="s">
        <v>15255</v>
      </c>
      <c r="AG9737" s="182" t="s">
        <v>17312</v>
      </c>
      <c r="AH9737" s="182" t="s">
        <v>2993</v>
      </c>
      <c r="AI9737" s="182" t="s">
        <v>17042</v>
      </c>
    </row>
    <row r="9738" spans="25:35" x14ac:dyDescent="0.4">
      <c r="Y9738" s="182" t="s">
        <v>15355</v>
      </c>
      <c r="Z9738" s="182">
        <v>1963</v>
      </c>
      <c r="AA9738" s="182">
        <v>432.3</v>
      </c>
      <c r="AB9738" s="182">
        <v>11</v>
      </c>
      <c r="AC9738" s="182">
        <v>2</v>
      </c>
      <c r="AD9738" s="182">
        <v>391.9</v>
      </c>
      <c r="AF9738" s="182" t="s">
        <v>15257</v>
      </c>
      <c r="AG9738" s="182" t="s">
        <v>17312</v>
      </c>
      <c r="AH9738" s="182" t="s">
        <v>2993</v>
      </c>
      <c r="AI9738" s="182" t="s">
        <v>17315</v>
      </c>
    </row>
    <row r="9739" spans="25:35" x14ac:dyDescent="0.4">
      <c r="Y9739" s="182" t="s">
        <v>15356</v>
      </c>
      <c r="Z9739" s="182">
        <v>1986</v>
      </c>
      <c r="AA9739" s="182">
        <v>961.7</v>
      </c>
      <c r="AB9739" s="182">
        <v>39</v>
      </c>
      <c r="AC9739" s="182">
        <v>2</v>
      </c>
      <c r="AD9739" s="182">
        <v>875.3</v>
      </c>
      <c r="AF9739" s="182" t="s">
        <v>15258</v>
      </c>
      <c r="AG9739" s="182" t="s">
        <v>17319</v>
      </c>
      <c r="AH9739" s="182" t="s">
        <v>2993</v>
      </c>
      <c r="AI9739" s="182" t="s">
        <v>17331</v>
      </c>
    </row>
    <row r="9740" spans="25:35" x14ac:dyDescent="0.4">
      <c r="Y9740" s="182" t="s">
        <v>370</v>
      </c>
      <c r="Z9740" s="182">
        <v>1991</v>
      </c>
      <c r="AA9740" s="182">
        <v>974.7</v>
      </c>
      <c r="AB9740" s="182">
        <v>38</v>
      </c>
      <c r="AC9740" s="182">
        <v>2</v>
      </c>
      <c r="AD9740" s="182">
        <v>885.6</v>
      </c>
      <c r="AF9740" s="182" t="s">
        <v>2643</v>
      </c>
      <c r="AG9740" s="182" t="s">
        <v>17312</v>
      </c>
      <c r="AH9740" s="182" t="s">
        <v>2993</v>
      </c>
      <c r="AI9740" s="182" t="s">
        <v>17040</v>
      </c>
    </row>
    <row r="9741" spans="25:35" x14ac:dyDescent="0.4">
      <c r="Y9741" s="182" t="s">
        <v>2679</v>
      </c>
      <c r="Z9741" s="182">
        <v>1995</v>
      </c>
      <c r="AA9741" s="182">
        <v>960.1</v>
      </c>
      <c r="AB9741" s="182">
        <v>45</v>
      </c>
      <c r="AC9741" s="182">
        <v>2</v>
      </c>
      <c r="AD9741" s="182">
        <v>872.2</v>
      </c>
      <c r="AF9741" s="182" t="s">
        <v>15259</v>
      </c>
      <c r="AG9741" s="182" t="s">
        <v>17312</v>
      </c>
      <c r="AH9741" s="182" t="s">
        <v>2993</v>
      </c>
      <c r="AI9741" s="182" t="s">
        <v>17332</v>
      </c>
    </row>
    <row r="9742" spans="25:35" x14ac:dyDescent="0.4">
      <c r="Y9742" s="182" t="s">
        <v>15357</v>
      </c>
      <c r="Z9742" s="182">
        <v>1981</v>
      </c>
      <c r="AA9742" s="182">
        <v>1305.5</v>
      </c>
      <c r="AB9742" s="182">
        <v>43</v>
      </c>
      <c r="AC9742" s="182">
        <v>2</v>
      </c>
      <c r="AD9742" s="182">
        <v>1166.9000000000001</v>
      </c>
      <c r="AF9742" s="182" t="s">
        <v>15261</v>
      </c>
      <c r="AG9742" s="182" t="s">
        <v>17312</v>
      </c>
      <c r="AH9742" s="182" t="s">
        <v>2993</v>
      </c>
      <c r="AI9742" s="182" t="s">
        <v>17042</v>
      </c>
    </row>
    <row r="9743" spans="25:35" x14ac:dyDescent="0.4">
      <c r="Y9743" s="182" t="s">
        <v>15359</v>
      </c>
      <c r="Z9743" s="182">
        <v>1983</v>
      </c>
      <c r="AA9743" s="182">
        <v>1300.7</v>
      </c>
      <c r="AB9743" s="182">
        <v>54</v>
      </c>
      <c r="AC9743" s="182">
        <v>2</v>
      </c>
      <c r="AD9743" s="182">
        <v>1162.4000000000001</v>
      </c>
      <c r="AF9743" s="182" t="s">
        <v>15263</v>
      </c>
      <c r="AG9743" s="182" t="s">
        <v>17312</v>
      </c>
      <c r="AH9743" s="182" t="s">
        <v>2993</v>
      </c>
      <c r="AI9743" s="182" t="s">
        <v>17042</v>
      </c>
    </row>
    <row r="9744" spans="25:35" x14ac:dyDescent="0.4">
      <c r="Y9744" s="182" t="s">
        <v>15360</v>
      </c>
      <c r="Z9744" s="182">
        <v>1973</v>
      </c>
      <c r="AA9744" s="182">
        <v>793.6</v>
      </c>
      <c r="AB9744" s="182">
        <v>20</v>
      </c>
      <c r="AC9744" s="182">
        <v>2</v>
      </c>
      <c r="AD9744" s="182">
        <v>734.7</v>
      </c>
      <c r="AF9744" s="182" t="s">
        <v>15264</v>
      </c>
      <c r="AG9744" s="182" t="s">
        <v>17312</v>
      </c>
      <c r="AH9744" s="182" t="s">
        <v>2993</v>
      </c>
      <c r="AI9744" s="182" t="s">
        <v>17042</v>
      </c>
    </row>
    <row r="9745" spans="25:35" x14ac:dyDescent="0.4">
      <c r="Y9745" s="182" t="s">
        <v>15361</v>
      </c>
      <c r="Z9745" s="182">
        <v>1975</v>
      </c>
      <c r="AA9745" s="182">
        <v>1200.5999999999999</v>
      </c>
      <c r="AB9745" s="182">
        <v>42</v>
      </c>
      <c r="AC9745" s="182">
        <v>3</v>
      </c>
      <c r="AD9745" s="182">
        <v>1109.5</v>
      </c>
      <c r="AF9745" s="182" t="s">
        <v>15265</v>
      </c>
      <c r="AG9745" s="182" t="s">
        <v>17312</v>
      </c>
      <c r="AH9745" s="182" t="s">
        <v>2993</v>
      </c>
      <c r="AI9745" s="182" t="s">
        <v>17042</v>
      </c>
    </row>
    <row r="9746" spans="25:35" x14ac:dyDescent="0.4">
      <c r="Y9746" s="182" t="s">
        <v>15363</v>
      </c>
      <c r="Z9746" s="182">
        <v>1970</v>
      </c>
      <c r="AA9746" s="182">
        <v>528.70000000000005</v>
      </c>
      <c r="AB9746" s="182">
        <v>14</v>
      </c>
      <c r="AC9746" s="182">
        <v>2</v>
      </c>
      <c r="AD9746" s="182">
        <v>467.7</v>
      </c>
      <c r="AF9746" s="182" t="s">
        <v>15266</v>
      </c>
      <c r="AG9746" s="182" t="s">
        <v>17312</v>
      </c>
      <c r="AH9746" s="182" t="s">
        <v>2993</v>
      </c>
      <c r="AI9746" s="182" t="s">
        <v>17042</v>
      </c>
    </row>
    <row r="9747" spans="25:35" x14ac:dyDescent="0.4">
      <c r="Y9747" s="182" t="s">
        <v>15364</v>
      </c>
      <c r="Z9747" s="182">
        <v>1974</v>
      </c>
      <c r="AA9747" s="182">
        <v>785.8</v>
      </c>
      <c r="AB9747" s="182">
        <v>31</v>
      </c>
      <c r="AC9747" s="182">
        <v>2</v>
      </c>
      <c r="AD9747" s="182">
        <v>778.4</v>
      </c>
      <c r="AF9747" s="182" t="s">
        <v>15267</v>
      </c>
      <c r="AG9747" s="182" t="s">
        <v>17312</v>
      </c>
      <c r="AH9747" s="182" t="s">
        <v>2993</v>
      </c>
      <c r="AI9747" s="182" t="s">
        <v>17042</v>
      </c>
    </row>
    <row r="9748" spans="25:35" x14ac:dyDescent="0.4">
      <c r="Y9748" s="182" t="s">
        <v>2680</v>
      </c>
      <c r="Z9748" s="182">
        <v>1971</v>
      </c>
      <c r="AA9748" s="182">
        <v>805.4</v>
      </c>
      <c r="AB9748" s="182">
        <v>24</v>
      </c>
      <c r="AC9748" s="182">
        <v>2</v>
      </c>
      <c r="AD9748" s="182">
        <v>742.2</v>
      </c>
      <c r="AF9748" s="182" t="s">
        <v>15269</v>
      </c>
      <c r="AG9748" s="182" t="s">
        <v>17312</v>
      </c>
      <c r="AH9748" s="182" t="s">
        <v>2993</v>
      </c>
      <c r="AI9748" s="182" t="s">
        <v>17042</v>
      </c>
    </row>
    <row r="9749" spans="25:35" x14ac:dyDescent="0.4">
      <c r="Y9749" s="182" t="s">
        <v>2681</v>
      </c>
      <c r="Z9749" s="182">
        <v>1965</v>
      </c>
      <c r="AA9749" s="182">
        <v>557.1</v>
      </c>
      <c r="AB9749" s="182">
        <v>20</v>
      </c>
      <c r="AC9749" s="182">
        <v>2</v>
      </c>
      <c r="AD9749" s="182">
        <v>491.1</v>
      </c>
      <c r="AF9749" s="182" t="s">
        <v>15270</v>
      </c>
      <c r="AG9749" s="182" t="s">
        <v>17312</v>
      </c>
      <c r="AH9749" s="182" t="s">
        <v>2993</v>
      </c>
      <c r="AI9749" s="182" t="s">
        <v>17042</v>
      </c>
    </row>
    <row r="9750" spans="25:35" x14ac:dyDescent="0.4">
      <c r="Y9750" s="182" t="s">
        <v>15365</v>
      </c>
      <c r="Z9750" s="182">
        <v>1960</v>
      </c>
      <c r="AA9750" s="182">
        <v>338</v>
      </c>
      <c r="AB9750" s="182">
        <v>15</v>
      </c>
      <c r="AC9750" s="182">
        <v>2</v>
      </c>
      <c r="AD9750" s="182">
        <v>307</v>
      </c>
      <c r="AF9750" s="182" t="s">
        <v>2644</v>
      </c>
      <c r="AG9750" s="182" t="s">
        <v>17312</v>
      </c>
      <c r="AH9750" s="182" t="s">
        <v>2993</v>
      </c>
      <c r="AI9750" s="182" t="s">
        <v>17040</v>
      </c>
    </row>
    <row r="9751" spans="25:35" x14ac:dyDescent="0.4">
      <c r="Y9751" s="182" t="s">
        <v>15366</v>
      </c>
      <c r="Z9751" s="182">
        <v>1980</v>
      </c>
      <c r="AA9751" s="182">
        <v>423.1</v>
      </c>
      <c r="AB9751" s="182">
        <v>15</v>
      </c>
      <c r="AC9751" s="182">
        <v>2</v>
      </c>
      <c r="AD9751" s="182">
        <v>389.9</v>
      </c>
      <c r="AF9751" s="182" t="s">
        <v>15271</v>
      </c>
      <c r="AG9751" s="182" t="s">
        <v>17319</v>
      </c>
      <c r="AH9751" s="182" t="s">
        <v>2993</v>
      </c>
      <c r="AI9751" s="182" t="s">
        <v>17315</v>
      </c>
    </row>
    <row r="9752" spans="25:35" x14ac:dyDescent="0.4">
      <c r="Y9752" s="182" t="s">
        <v>15367</v>
      </c>
      <c r="Z9752" s="182">
        <v>1980</v>
      </c>
      <c r="AA9752" s="182">
        <v>797.4</v>
      </c>
      <c r="AB9752" s="182">
        <v>24</v>
      </c>
      <c r="AC9752" s="182">
        <v>2</v>
      </c>
      <c r="AD9752" s="182">
        <v>738.3</v>
      </c>
      <c r="AF9752" s="182" t="s">
        <v>15272</v>
      </c>
      <c r="AG9752" s="182" t="s">
        <v>17312</v>
      </c>
      <c r="AH9752" s="182" t="s">
        <v>2993</v>
      </c>
      <c r="AI9752" s="182" t="s">
        <v>17322</v>
      </c>
    </row>
    <row r="9753" spans="25:35" x14ac:dyDescent="0.4">
      <c r="Y9753" s="182" t="s">
        <v>15368</v>
      </c>
      <c r="Z9753" s="182">
        <v>1967</v>
      </c>
      <c r="AA9753" s="182">
        <v>2900.94</v>
      </c>
      <c r="AB9753" s="182">
        <v>77</v>
      </c>
      <c r="AC9753" s="182">
        <v>4</v>
      </c>
      <c r="AD9753" s="182">
        <v>2069.86</v>
      </c>
      <c r="AF9753" s="182" t="s">
        <v>15273</v>
      </c>
      <c r="AG9753" s="182" t="s">
        <v>17312</v>
      </c>
      <c r="AH9753" s="182" t="s">
        <v>2993</v>
      </c>
      <c r="AI9753" s="182" t="s">
        <v>17042</v>
      </c>
    </row>
    <row r="9754" spans="25:35" x14ac:dyDescent="0.4">
      <c r="Y9754" s="182" t="s">
        <v>15369</v>
      </c>
      <c r="Z9754" s="182">
        <v>1980</v>
      </c>
      <c r="AA9754" s="182">
        <v>4539.97</v>
      </c>
      <c r="AB9754" s="182">
        <v>112</v>
      </c>
      <c r="AC9754" s="182">
        <v>5</v>
      </c>
      <c r="AD9754" s="182">
        <v>3091.6</v>
      </c>
      <c r="AF9754" s="182" t="s">
        <v>15274</v>
      </c>
      <c r="AG9754" s="182" t="s">
        <v>17312</v>
      </c>
      <c r="AH9754" s="182" t="s">
        <v>2993</v>
      </c>
      <c r="AI9754" s="182" t="s">
        <v>17356</v>
      </c>
    </row>
    <row r="9755" spans="25:35" x14ac:dyDescent="0.4">
      <c r="Y9755" s="182" t="s">
        <v>2682</v>
      </c>
      <c r="Z9755" s="182">
        <v>1989</v>
      </c>
      <c r="AA9755" s="182">
        <v>3901.1</v>
      </c>
      <c r="AB9755" s="182">
        <v>188</v>
      </c>
      <c r="AC9755" s="182">
        <v>5</v>
      </c>
      <c r="AD9755" s="182">
        <v>3901.1</v>
      </c>
      <c r="AF9755" s="182" t="s">
        <v>2645</v>
      </c>
      <c r="AG9755" s="182" t="s">
        <v>17312</v>
      </c>
      <c r="AH9755" s="182" t="s">
        <v>2993</v>
      </c>
      <c r="AI9755" s="182" t="s">
        <v>17322</v>
      </c>
    </row>
    <row r="9756" spans="25:35" x14ac:dyDescent="0.4">
      <c r="Y9756" s="182" t="s">
        <v>287</v>
      </c>
      <c r="Z9756" s="182">
        <v>1994</v>
      </c>
      <c r="AA9756" s="182">
        <v>9570.9699999999993</v>
      </c>
      <c r="AB9756" s="182">
        <v>201</v>
      </c>
      <c r="AC9756" s="182">
        <v>5</v>
      </c>
      <c r="AD9756" s="182">
        <v>5515.1</v>
      </c>
      <c r="AF9756" s="182" t="s">
        <v>2646</v>
      </c>
      <c r="AG9756" s="182" t="s">
        <v>17312</v>
      </c>
      <c r="AH9756" s="182" t="s">
        <v>2993</v>
      </c>
      <c r="AI9756" s="182" t="s">
        <v>17042</v>
      </c>
    </row>
    <row r="9757" spans="25:35" x14ac:dyDescent="0.4">
      <c r="Y9757" s="182" t="s">
        <v>2683</v>
      </c>
      <c r="Z9757" s="182">
        <v>1989</v>
      </c>
      <c r="AA9757" s="182">
        <v>5301.9</v>
      </c>
      <c r="AB9757" s="182">
        <v>189</v>
      </c>
      <c r="AC9757" s="182">
        <v>5</v>
      </c>
      <c r="AD9757" s="182">
        <v>3688.7</v>
      </c>
      <c r="AF9757" s="182" t="s">
        <v>15276</v>
      </c>
      <c r="AG9757" s="182" t="s">
        <v>17312</v>
      </c>
      <c r="AH9757" s="182" t="s">
        <v>2993</v>
      </c>
      <c r="AI9757" s="182" t="s">
        <v>17322</v>
      </c>
    </row>
    <row r="9758" spans="25:35" x14ac:dyDescent="0.4">
      <c r="Y9758" s="182" t="s">
        <v>2684</v>
      </c>
      <c r="Z9758" s="182">
        <v>1994</v>
      </c>
      <c r="AA9758" s="182">
        <v>8214.7000000000007</v>
      </c>
      <c r="AB9758" s="182">
        <v>185</v>
      </c>
      <c r="AC9758" s="182">
        <v>5</v>
      </c>
      <c r="AD9758" s="182">
        <v>4944.5</v>
      </c>
      <c r="AF9758" s="182" t="s">
        <v>15277</v>
      </c>
      <c r="AG9758" s="182" t="s">
        <v>17312</v>
      </c>
      <c r="AH9758" s="182" t="s">
        <v>2993</v>
      </c>
      <c r="AI9758" s="182" t="s">
        <v>17042</v>
      </c>
    </row>
    <row r="9759" spans="25:35" x14ac:dyDescent="0.4">
      <c r="Y9759" s="182" t="s">
        <v>2685</v>
      </c>
      <c r="Z9759" s="182">
        <v>1991</v>
      </c>
      <c r="AA9759" s="182">
        <v>6396.71</v>
      </c>
      <c r="AB9759" s="182">
        <v>185</v>
      </c>
      <c r="AC9759" s="182">
        <v>5</v>
      </c>
      <c r="AD9759" s="182">
        <v>4687.3900000000003</v>
      </c>
      <c r="AF9759" s="182" t="s">
        <v>15278</v>
      </c>
      <c r="AG9759" s="182" t="s">
        <v>17319</v>
      </c>
      <c r="AH9759" s="182" t="s">
        <v>2993</v>
      </c>
      <c r="AI9759" s="182" t="s">
        <v>17042</v>
      </c>
    </row>
    <row r="9760" spans="25:35" x14ac:dyDescent="0.4">
      <c r="Y9760" s="182" t="s">
        <v>15375</v>
      </c>
      <c r="Z9760" s="182">
        <v>2013</v>
      </c>
      <c r="AA9760" s="182">
        <v>1825.8</v>
      </c>
      <c r="AB9760" s="182">
        <v>54</v>
      </c>
      <c r="AC9760" s="182">
        <v>3</v>
      </c>
      <c r="AD9760" s="182">
        <v>904.4</v>
      </c>
      <c r="AF9760" s="182" t="s">
        <v>2666</v>
      </c>
      <c r="AG9760" s="182" t="s">
        <v>17312</v>
      </c>
      <c r="AH9760" s="182" t="s">
        <v>2993</v>
      </c>
      <c r="AI9760" s="182" t="s">
        <v>17040</v>
      </c>
    </row>
    <row r="9761" spans="25:35" x14ac:dyDescent="0.4">
      <c r="Y9761" s="182" t="s">
        <v>15377</v>
      </c>
      <c r="Z9761" s="182">
        <v>2012</v>
      </c>
      <c r="AA9761" s="182">
        <v>3166.8</v>
      </c>
      <c r="AB9761" s="182">
        <v>146</v>
      </c>
      <c r="AC9761" s="182">
        <v>3</v>
      </c>
      <c r="AD9761" s="182">
        <v>2914.7</v>
      </c>
      <c r="AF9761" s="182" t="s">
        <v>15279</v>
      </c>
      <c r="AG9761" s="182" t="s">
        <v>17312</v>
      </c>
      <c r="AH9761" s="182" t="s">
        <v>2993</v>
      </c>
      <c r="AI9761" s="182" t="s">
        <v>17040</v>
      </c>
    </row>
    <row r="9762" spans="25:35" x14ac:dyDescent="0.4">
      <c r="Y9762" s="182" t="s">
        <v>15378</v>
      </c>
      <c r="Z9762" s="182">
        <v>1989</v>
      </c>
      <c r="AA9762" s="182">
        <v>6081.3</v>
      </c>
      <c r="AB9762" s="182">
        <v>206</v>
      </c>
      <c r="AC9762" s="182">
        <v>5</v>
      </c>
      <c r="AD9762" s="182">
        <v>4692.8999999999996</v>
      </c>
      <c r="AF9762" s="182" t="s">
        <v>2667</v>
      </c>
      <c r="AG9762" s="182" t="s">
        <v>17312</v>
      </c>
      <c r="AH9762" s="182" t="s">
        <v>2993</v>
      </c>
      <c r="AI9762" s="182" t="s">
        <v>17040</v>
      </c>
    </row>
    <row r="9763" spans="25:35" x14ac:dyDescent="0.4">
      <c r="Y9763" s="182" t="s">
        <v>15380</v>
      </c>
      <c r="Z9763" s="182">
        <v>1963</v>
      </c>
      <c r="AA9763" s="182">
        <v>2149.98</v>
      </c>
      <c r="AB9763" s="182">
        <v>92</v>
      </c>
      <c r="AC9763" s="182">
        <v>4</v>
      </c>
      <c r="AD9763" s="182">
        <v>2149.98</v>
      </c>
      <c r="AF9763" s="182" t="s">
        <v>15280</v>
      </c>
      <c r="AG9763" s="182" t="s">
        <v>17312</v>
      </c>
      <c r="AH9763" s="182" t="s">
        <v>2993</v>
      </c>
      <c r="AI9763" s="182" t="s">
        <v>17322</v>
      </c>
    </row>
    <row r="9764" spans="25:35" x14ac:dyDescent="0.4">
      <c r="Y9764" s="182" t="s">
        <v>279</v>
      </c>
      <c r="Z9764" s="182">
        <v>1992</v>
      </c>
      <c r="AA9764" s="182">
        <v>9683.75</v>
      </c>
      <c r="AB9764" s="182">
        <v>237</v>
      </c>
      <c r="AC9764" s="182">
        <v>5</v>
      </c>
      <c r="AD9764" s="182">
        <v>5532.2</v>
      </c>
      <c r="AF9764" s="182" t="s">
        <v>15281</v>
      </c>
      <c r="AG9764" s="182" t="s">
        <v>17312</v>
      </c>
      <c r="AH9764" s="182" t="s">
        <v>2993</v>
      </c>
      <c r="AI9764" s="182" t="s">
        <v>17042</v>
      </c>
    </row>
    <row r="9765" spans="25:35" x14ac:dyDescent="0.4">
      <c r="Y9765" s="182" t="s">
        <v>15382</v>
      </c>
      <c r="Z9765" s="182">
        <v>1992</v>
      </c>
      <c r="AA9765" s="182">
        <v>7998.26</v>
      </c>
      <c r="AB9765" s="182">
        <v>194</v>
      </c>
      <c r="AC9765" s="182">
        <v>5</v>
      </c>
      <c r="AD9765" s="182">
        <v>4654.8</v>
      </c>
      <c r="AF9765" s="182" t="s">
        <v>15282</v>
      </c>
      <c r="AG9765" s="182" t="s">
        <v>17312</v>
      </c>
      <c r="AH9765" s="182" t="s">
        <v>2993</v>
      </c>
      <c r="AI9765" s="182" t="s">
        <v>17042</v>
      </c>
    </row>
    <row r="9766" spans="25:35" x14ac:dyDescent="0.4">
      <c r="Y9766" s="182" t="s">
        <v>2686</v>
      </c>
      <c r="Z9766" s="182">
        <v>1961</v>
      </c>
      <c r="AA9766" s="182">
        <v>2339.17</v>
      </c>
      <c r="AB9766" s="182">
        <v>67</v>
      </c>
      <c r="AC9766" s="182">
        <v>3</v>
      </c>
      <c r="AD9766" s="182">
        <v>1530.17</v>
      </c>
      <c r="AF9766" s="182" t="s">
        <v>15283</v>
      </c>
      <c r="AG9766" s="182" t="s">
        <v>17312</v>
      </c>
      <c r="AH9766" s="182" t="s">
        <v>2993</v>
      </c>
      <c r="AI9766" s="182" t="s">
        <v>17042</v>
      </c>
    </row>
    <row r="9767" spans="25:35" x14ac:dyDescent="0.4">
      <c r="Y9767" s="182" t="s">
        <v>2687</v>
      </c>
      <c r="Z9767" s="182">
        <v>1993</v>
      </c>
      <c r="AA9767" s="182">
        <v>6658.48</v>
      </c>
      <c r="AB9767" s="182">
        <v>170</v>
      </c>
      <c r="AC9767" s="182">
        <v>5</v>
      </c>
      <c r="AD9767" s="182">
        <v>4119.3</v>
      </c>
      <c r="AF9767" s="182" t="s">
        <v>2668</v>
      </c>
      <c r="AG9767" s="182" t="s">
        <v>17312</v>
      </c>
      <c r="AH9767" s="182" t="s">
        <v>2993</v>
      </c>
      <c r="AI9767" s="182" t="s">
        <v>17040</v>
      </c>
    </row>
    <row r="9768" spans="25:35" x14ac:dyDescent="0.4">
      <c r="Y9768" s="182" t="s">
        <v>15385</v>
      </c>
      <c r="Z9768" s="182">
        <v>1962</v>
      </c>
      <c r="AA9768" s="182">
        <v>1016.78</v>
      </c>
      <c r="AB9768" s="182">
        <v>48</v>
      </c>
      <c r="AC9768" s="182">
        <v>3</v>
      </c>
      <c r="AD9768" s="182">
        <v>1016.78</v>
      </c>
      <c r="AF9768" s="182" t="s">
        <v>15285</v>
      </c>
      <c r="AG9768" s="182" t="s">
        <v>17312</v>
      </c>
      <c r="AH9768" s="182" t="s">
        <v>2993</v>
      </c>
      <c r="AI9768" s="182" t="s">
        <v>17322</v>
      </c>
    </row>
    <row r="9769" spans="25:35" x14ac:dyDescent="0.4">
      <c r="Y9769" s="182" t="s">
        <v>2688</v>
      </c>
      <c r="Z9769" s="182">
        <v>1993</v>
      </c>
      <c r="AA9769" s="182">
        <v>6944.1</v>
      </c>
      <c r="AB9769" s="182">
        <v>153</v>
      </c>
      <c r="AC9769" s="182">
        <v>5</v>
      </c>
      <c r="AD9769" s="182">
        <v>4130.7</v>
      </c>
      <c r="AF9769" s="182" t="s">
        <v>15286</v>
      </c>
      <c r="AG9769" s="182" t="s">
        <v>17312</v>
      </c>
      <c r="AH9769" s="182" t="s">
        <v>2993</v>
      </c>
      <c r="AI9769" s="182" t="s">
        <v>17332</v>
      </c>
    </row>
    <row r="9770" spans="25:35" x14ac:dyDescent="0.4">
      <c r="Y9770" s="182" t="s">
        <v>15386</v>
      </c>
      <c r="Z9770" s="182">
        <v>1962</v>
      </c>
      <c r="AA9770" s="182">
        <v>1520.4</v>
      </c>
      <c r="AB9770" s="182">
        <v>135</v>
      </c>
      <c r="AC9770" s="182">
        <v>3</v>
      </c>
      <c r="AD9770" s="182">
        <v>1093.04</v>
      </c>
      <c r="AF9770" s="182" t="s">
        <v>15287</v>
      </c>
      <c r="AG9770" s="182" t="s">
        <v>17312</v>
      </c>
      <c r="AH9770" s="182" t="s">
        <v>2993</v>
      </c>
      <c r="AI9770" s="182" t="s">
        <v>17042</v>
      </c>
    </row>
    <row r="9771" spans="25:35" x14ac:dyDescent="0.4">
      <c r="Y9771" s="182" t="s">
        <v>15388</v>
      </c>
      <c r="Z9771" s="182">
        <v>1966</v>
      </c>
      <c r="AA9771" s="182">
        <v>3238.36</v>
      </c>
      <c r="AB9771" s="182">
        <v>89</v>
      </c>
      <c r="AC9771" s="182">
        <v>4</v>
      </c>
      <c r="AD9771" s="182">
        <v>2037.3</v>
      </c>
      <c r="AF9771" s="182" t="s">
        <v>15288</v>
      </c>
      <c r="AG9771" s="182" t="s">
        <v>17312</v>
      </c>
      <c r="AH9771" s="182" t="s">
        <v>2993</v>
      </c>
      <c r="AI9771" s="182" t="s">
        <v>17042</v>
      </c>
    </row>
    <row r="9772" spans="25:35" x14ac:dyDescent="0.4">
      <c r="Y9772" s="182" t="s">
        <v>15389</v>
      </c>
      <c r="Z9772" s="182">
        <v>1967</v>
      </c>
      <c r="AA9772" s="182">
        <v>5302.1</v>
      </c>
      <c r="AB9772" s="182">
        <v>173</v>
      </c>
      <c r="AC9772" s="182">
        <v>5</v>
      </c>
      <c r="AD9772" s="182">
        <v>3343.6</v>
      </c>
      <c r="AF9772" s="182" t="s">
        <v>15289</v>
      </c>
      <c r="AG9772" s="182" t="s">
        <v>17312</v>
      </c>
      <c r="AH9772" s="182" t="s">
        <v>2993</v>
      </c>
      <c r="AI9772" s="182" t="s">
        <v>17042</v>
      </c>
    </row>
    <row r="9773" spans="25:35" x14ac:dyDescent="0.4">
      <c r="Y9773" s="182" t="s">
        <v>15390</v>
      </c>
      <c r="Z9773" s="182">
        <v>1966</v>
      </c>
      <c r="AA9773" s="182">
        <v>1285.3</v>
      </c>
      <c r="AB9773" s="182">
        <v>76</v>
      </c>
      <c r="AC9773" s="182">
        <v>4</v>
      </c>
      <c r="AD9773" s="182">
        <v>836.8</v>
      </c>
      <c r="AF9773" s="182" t="s">
        <v>15290</v>
      </c>
      <c r="AG9773" s="182" t="s">
        <v>17312</v>
      </c>
      <c r="AH9773" s="182" t="s">
        <v>2993</v>
      </c>
      <c r="AI9773" s="182" t="s">
        <v>17042</v>
      </c>
    </row>
    <row r="9774" spans="25:35" x14ac:dyDescent="0.4">
      <c r="Y9774" s="182" t="s">
        <v>15391</v>
      </c>
      <c r="Z9774" s="182">
        <v>2012</v>
      </c>
      <c r="AA9774" s="182">
        <v>3442.1</v>
      </c>
      <c r="AB9774" s="182">
        <v>116</v>
      </c>
      <c r="AC9774" s="182">
        <v>3</v>
      </c>
      <c r="AD9774" s="182">
        <v>1932.9</v>
      </c>
      <c r="AF9774" s="182" t="s">
        <v>15291</v>
      </c>
      <c r="AG9774" s="182" t="s">
        <v>17319</v>
      </c>
      <c r="AH9774" s="182" t="s">
        <v>2993</v>
      </c>
      <c r="AI9774" s="182" t="s">
        <v>17042</v>
      </c>
    </row>
    <row r="9775" spans="25:35" x14ac:dyDescent="0.4">
      <c r="Y9775" s="182" t="s">
        <v>15392</v>
      </c>
      <c r="Z9775" s="182">
        <v>1982</v>
      </c>
      <c r="AA9775" s="182">
        <v>3868.3</v>
      </c>
      <c r="AB9775" s="182">
        <v>192</v>
      </c>
      <c r="AC9775" s="182">
        <v>5</v>
      </c>
      <c r="AD9775" s="182">
        <v>2289.6</v>
      </c>
      <c r="AF9775" s="182" t="s">
        <v>15292</v>
      </c>
      <c r="AG9775" s="182" t="s">
        <v>17312</v>
      </c>
      <c r="AH9775" s="182" t="s">
        <v>2993</v>
      </c>
      <c r="AI9775" s="182" t="s">
        <v>17042</v>
      </c>
    </row>
    <row r="9776" spans="25:35" x14ac:dyDescent="0.4">
      <c r="Y9776" s="182" t="s">
        <v>15393</v>
      </c>
      <c r="Z9776" s="182">
        <v>1983</v>
      </c>
      <c r="AA9776" s="182">
        <v>7437</v>
      </c>
      <c r="AB9776" s="182">
        <v>250</v>
      </c>
      <c r="AC9776" s="182">
        <v>5</v>
      </c>
      <c r="AD9776" s="182">
        <v>5622.9</v>
      </c>
      <c r="AF9776" s="182" t="s">
        <v>15294</v>
      </c>
      <c r="AG9776" s="182" t="s">
        <v>17312</v>
      </c>
      <c r="AH9776" s="182" t="s">
        <v>2993</v>
      </c>
      <c r="AI9776" s="182" t="s">
        <v>17315</v>
      </c>
    </row>
    <row r="9777" spans="25:35" x14ac:dyDescent="0.4">
      <c r="Y9777" s="182" t="s">
        <v>15394</v>
      </c>
      <c r="Z9777" s="182">
        <v>1971</v>
      </c>
      <c r="AA9777" s="182">
        <v>3186.9</v>
      </c>
      <c r="AB9777" s="182">
        <v>169</v>
      </c>
      <c r="AC9777" s="182">
        <v>5</v>
      </c>
      <c r="AD9777" s="182">
        <v>1676</v>
      </c>
      <c r="AF9777" s="182" t="s">
        <v>15295</v>
      </c>
      <c r="AG9777" s="182" t="s">
        <v>17312</v>
      </c>
      <c r="AH9777" s="182" t="s">
        <v>2993</v>
      </c>
      <c r="AI9777" s="182" t="s">
        <v>17315</v>
      </c>
    </row>
    <row r="9778" spans="25:35" x14ac:dyDescent="0.4">
      <c r="Y9778" s="182" t="s">
        <v>15396</v>
      </c>
      <c r="Z9778" s="182">
        <v>1971</v>
      </c>
      <c r="AA9778" s="182">
        <v>3186.9</v>
      </c>
      <c r="AB9778" s="182">
        <v>174</v>
      </c>
      <c r="AC9778" s="182">
        <v>5</v>
      </c>
      <c r="AD9778" s="182">
        <v>2653.53</v>
      </c>
      <c r="AF9778" s="182" t="s">
        <v>2669</v>
      </c>
      <c r="AG9778" s="182" t="s">
        <v>17312</v>
      </c>
      <c r="AH9778" s="182" t="s">
        <v>2993</v>
      </c>
      <c r="AI9778" s="182" t="s">
        <v>17315</v>
      </c>
    </row>
    <row r="9779" spans="25:35" x14ac:dyDescent="0.4">
      <c r="Y9779" s="182" t="s">
        <v>15397</v>
      </c>
      <c r="Z9779" s="182">
        <v>1968</v>
      </c>
      <c r="AA9779" s="182">
        <v>9153.89</v>
      </c>
      <c r="AB9779" s="182">
        <v>286</v>
      </c>
      <c r="AC9779" s="182">
        <v>5</v>
      </c>
      <c r="AD9779" s="182">
        <v>6133.49</v>
      </c>
      <c r="AF9779" s="182" t="s">
        <v>15296</v>
      </c>
      <c r="AG9779" s="182" t="s">
        <v>17312</v>
      </c>
      <c r="AH9779" s="182" t="s">
        <v>2993</v>
      </c>
      <c r="AI9779" s="182" t="s">
        <v>17042</v>
      </c>
    </row>
    <row r="9780" spans="25:35" x14ac:dyDescent="0.4">
      <c r="Y9780" s="182" t="s">
        <v>15398</v>
      </c>
      <c r="Z9780" s="182">
        <v>1969</v>
      </c>
      <c r="AA9780" s="182">
        <v>5661.4</v>
      </c>
      <c r="AB9780" s="182">
        <v>144</v>
      </c>
      <c r="AC9780" s="182">
        <v>5</v>
      </c>
      <c r="AD9780" s="182">
        <v>3354.2</v>
      </c>
      <c r="AF9780" s="182" t="s">
        <v>2670</v>
      </c>
      <c r="AG9780" s="182" t="s">
        <v>17312</v>
      </c>
      <c r="AH9780" s="182" t="s">
        <v>2993</v>
      </c>
      <c r="AI9780" s="182" t="s">
        <v>17040</v>
      </c>
    </row>
    <row r="9781" spans="25:35" x14ac:dyDescent="0.4">
      <c r="Y9781" s="182" t="s">
        <v>15400</v>
      </c>
      <c r="Z9781" s="182">
        <v>1970</v>
      </c>
      <c r="AA9781" s="182">
        <v>5193.0600000000004</v>
      </c>
      <c r="AB9781" s="182">
        <v>143</v>
      </c>
      <c r="AC9781" s="182">
        <v>5</v>
      </c>
      <c r="AD9781" s="182">
        <v>3362.06</v>
      </c>
      <c r="AF9781" s="182" t="s">
        <v>15297</v>
      </c>
      <c r="AG9781" s="182" t="s">
        <v>17312</v>
      </c>
      <c r="AH9781" s="182" t="s">
        <v>2993</v>
      </c>
      <c r="AI9781" s="182" t="s">
        <v>17042</v>
      </c>
    </row>
    <row r="9782" spans="25:35" x14ac:dyDescent="0.4">
      <c r="Y9782" s="182" t="s">
        <v>15401</v>
      </c>
      <c r="Z9782" s="182">
        <v>1981</v>
      </c>
      <c r="AA9782" s="182">
        <v>3104.4</v>
      </c>
      <c r="AB9782" s="182">
        <v>125</v>
      </c>
      <c r="AC9782" s="182">
        <v>5</v>
      </c>
      <c r="AD9782" s="182">
        <v>3104.4</v>
      </c>
      <c r="AF9782" s="182" t="s">
        <v>2671</v>
      </c>
      <c r="AG9782" s="182" t="s">
        <v>17312</v>
      </c>
      <c r="AH9782" s="182" t="s">
        <v>2993</v>
      </c>
      <c r="AI9782" s="182" t="s">
        <v>17040</v>
      </c>
    </row>
    <row r="9783" spans="25:35" x14ac:dyDescent="0.4">
      <c r="Y9783" s="182" t="s">
        <v>15402</v>
      </c>
      <c r="Z9783" s="182">
        <v>2014</v>
      </c>
      <c r="AA9783" s="182">
        <v>2182</v>
      </c>
      <c r="AB9783" s="182">
        <v>57</v>
      </c>
      <c r="AC9783" s="182">
        <v>3</v>
      </c>
      <c r="AD9783" s="182">
        <v>2180.1</v>
      </c>
      <c r="AF9783" s="182" t="s">
        <v>15299</v>
      </c>
      <c r="AG9783" s="182" t="s">
        <v>17312</v>
      </c>
      <c r="AH9783" s="182" t="s">
        <v>2993</v>
      </c>
      <c r="AI9783" s="182" t="s">
        <v>17042</v>
      </c>
    </row>
    <row r="9784" spans="25:35" x14ac:dyDescent="0.4">
      <c r="Y9784" s="182" t="s">
        <v>15403</v>
      </c>
      <c r="Z9784" s="182">
        <v>1940</v>
      </c>
      <c r="AA9784" s="182">
        <v>1779.45</v>
      </c>
      <c r="AB9784" s="182">
        <v>45</v>
      </c>
      <c r="AC9784" s="182">
        <v>3</v>
      </c>
      <c r="AD9784" s="182">
        <v>1119.9100000000001</v>
      </c>
      <c r="AF9784" s="182" t="s">
        <v>15300</v>
      </c>
      <c r="AG9784" s="182" t="s">
        <v>17325</v>
      </c>
      <c r="AH9784" s="182" t="s">
        <v>2993</v>
      </c>
      <c r="AI9784" s="182" t="s">
        <v>17042</v>
      </c>
    </row>
    <row r="9785" spans="25:35" x14ac:dyDescent="0.4">
      <c r="Y9785" s="182" t="s">
        <v>2689</v>
      </c>
      <c r="Z9785" s="182">
        <v>1961</v>
      </c>
      <c r="AA9785" s="182">
        <v>3791.38</v>
      </c>
      <c r="AB9785" s="182">
        <v>51</v>
      </c>
      <c r="AC9785" s="182">
        <v>3</v>
      </c>
      <c r="AD9785" s="182">
        <v>2480.02</v>
      </c>
      <c r="AF9785" s="182" t="s">
        <v>15301</v>
      </c>
      <c r="AG9785" s="182" t="s">
        <v>17325</v>
      </c>
      <c r="AH9785" s="182" t="s">
        <v>2993</v>
      </c>
      <c r="AI9785" s="182" t="s">
        <v>17042</v>
      </c>
    </row>
    <row r="9786" spans="25:35" x14ac:dyDescent="0.4">
      <c r="Y9786" s="182" t="s">
        <v>2690</v>
      </c>
      <c r="Z9786" s="182">
        <v>1988</v>
      </c>
      <c r="AA9786" s="182">
        <v>4224.7</v>
      </c>
      <c r="AB9786" s="182">
        <v>182</v>
      </c>
      <c r="AC9786" s="182">
        <v>5</v>
      </c>
      <c r="AD9786" s="182">
        <v>4224.7</v>
      </c>
      <c r="AF9786" s="182" t="s">
        <v>15302</v>
      </c>
      <c r="AG9786" s="182" t="s">
        <v>17312</v>
      </c>
      <c r="AH9786" s="182" t="s">
        <v>2993</v>
      </c>
      <c r="AI9786" s="182" t="s">
        <v>17322</v>
      </c>
    </row>
    <row r="9787" spans="25:35" x14ac:dyDescent="0.4">
      <c r="Y9787" s="182" t="s">
        <v>15406</v>
      </c>
      <c r="Z9787" s="182">
        <v>1913</v>
      </c>
      <c r="AA9787" s="182">
        <v>363.23</v>
      </c>
      <c r="AB9787" s="182">
        <v>14</v>
      </c>
      <c r="AC9787" s="182">
        <v>2</v>
      </c>
      <c r="AD9787" s="182">
        <v>363.23</v>
      </c>
      <c r="AF9787" s="182" t="s">
        <v>15303</v>
      </c>
      <c r="AG9787" s="182" t="s">
        <v>17325</v>
      </c>
      <c r="AH9787" s="182" t="s">
        <v>2993</v>
      </c>
      <c r="AI9787" s="182" t="s">
        <v>17322</v>
      </c>
    </row>
    <row r="9788" spans="25:35" x14ac:dyDescent="0.4">
      <c r="Y9788" s="182" t="s">
        <v>15408</v>
      </c>
      <c r="Z9788" s="182">
        <v>1968</v>
      </c>
      <c r="AA9788" s="182">
        <v>5836.45</v>
      </c>
      <c r="AB9788" s="182">
        <v>212</v>
      </c>
      <c r="AC9788" s="182">
        <v>5</v>
      </c>
      <c r="AD9788" s="182">
        <v>4551.6499999999996</v>
      </c>
      <c r="AF9788" s="182" t="s">
        <v>15304</v>
      </c>
      <c r="AG9788" s="182" t="s">
        <v>17325</v>
      </c>
      <c r="AH9788" s="182" t="s">
        <v>2993</v>
      </c>
      <c r="AI9788" s="182" t="s">
        <v>17040</v>
      </c>
    </row>
    <row r="9789" spans="25:35" x14ac:dyDescent="0.4">
      <c r="Y9789" s="182" t="s">
        <v>15409</v>
      </c>
      <c r="Z9789" s="182">
        <v>1985</v>
      </c>
      <c r="AA9789" s="182">
        <v>1799.5</v>
      </c>
      <c r="AB9789" s="182">
        <v>53</v>
      </c>
      <c r="AC9789" s="182">
        <v>2</v>
      </c>
      <c r="AD9789" s="182">
        <v>946.5</v>
      </c>
      <c r="AF9789" s="182" t="s">
        <v>15305</v>
      </c>
      <c r="AG9789" s="182" t="s">
        <v>17312</v>
      </c>
      <c r="AH9789" s="182" t="s">
        <v>2993</v>
      </c>
      <c r="AI9789" s="182" t="s">
        <v>17322</v>
      </c>
    </row>
    <row r="9790" spans="25:35" x14ac:dyDescent="0.4">
      <c r="Y9790" s="182" t="s">
        <v>15412</v>
      </c>
      <c r="Z9790" s="182">
        <v>1989</v>
      </c>
      <c r="AA9790" s="182">
        <v>890.2</v>
      </c>
      <c r="AB9790" s="182">
        <v>42</v>
      </c>
      <c r="AC9790" s="182">
        <v>2</v>
      </c>
      <c r="AD9790" s="182">
        <v>890.2</v>
      </c>
      <c r="AF9790" s="182" t="s">
        <v>15306</v>
      </c>
      <c r="AG9790" s="182" t="s">
        <v>17312</v>
      </c>
      <c r="AH9790" s="182" t="s">
        <v>2993</v>
      </c>
      <c r="AI9790" s="182" t="s">
        <v>17322</v>
      </c>
    </row>
    <row r="9791" spans="25:35" x14ac:dyDescent="0.4">
      <c r="Y9791" s="182" t="s">
        <v>15413</v>
      </c>
      <c r="Z9791" s="182">
        <v>1927</v>
      </c>
      <c r="AA9791" s="182">
        <v>427.15</v>
      </c>
      <c r="AB9791" s="182">
        <v>37</v>
      </c>
      <c r="AC9791" s="182">
        <v>2</v>
      </c>
      <c r="AD9791" s="182">
        <v>389.9</v>
      </c>
      <c r="AF9791" s="182" t="s">
        <v>15307</v>
      </c>
      <c r="AG9791" s="182" t="s">
        <v>17312</v>
      </c>
      <c r="AH9791" s="182" t="s">
        <v>2993</v>
      </c>
      <c r="AI9791" s="182" t="s">
        <v>17322</v>
      </c>
    </row>
    <row r="9792" spans="25:35" x14ac:dyDescent="0.4">
      <c r="Y9792" s="182" t="s">
        <v>15415</v>
      </c>
      <c r="Z9792" s="182">
        <v>1927</v>
      </c>
      <c r="AA9792" s="182">
        <v>477.3</v>
      </c>
      <c r="AB9792" s="182">
        <v>25</v>
      </c>
      <c r="AC9792" s="182">
        <v>2</v>
      </c>
      <c r="AD9792" s="182">
        <v>477.3</v>
      </c>
      <c r="AF9792" s="182" t="s">
        <v>15309</v>
      </c>
      <c r="AG9792" s="182" t="s">
        <v>17312</v>
      </c>
      <c r="AH9792" s="182" t="s">
        <v>2993</v>
      </c>
      <c r="AI9792" s="182" t="s">
        <v>17040</v>
      </c>
    </row>
    <row r="9793" spans="25:35" x14ac:dyDescent="0.4">
      <c r="Y9793" s="182" t="s">
        <v>17294</v>
      </c>
      <c r="Z9793" s="182">
        <v>1926</v>
      </c>
      <c r="AA9793" s="182">
        <v>388.2</v>
      </c>
      <c r="AB9793" s="182">
        <v>26</v>
      </c>
      <c r="AC9793" s="182">
        <v>2</v>
      </c>
      <c r="AD9793" s="182">
        <v>388.2</v>
      </c>
      <c r="AF9793" s="182" t="s">
        <v>15310</v>
      </c>
      <c r="AG9793" s="182" t="s">
        <v>17312</v>
      </c>
      <c r="AH9793" s="182" t="s">
        <v>2993</v>
      </c>
      <c r="AI9793" s="182" t="s">
        <v>17322</v>
      </c>
    </row>
    <row r="9794" spans="25:35" x14ac:dyDescent="0.4">
      <c r="Y9794" s="182" t="s">
        <v>15417</v>
      </c>
      <c r="Z9794" s="182">
        <v>1929</v>
      </c>
      <c r="AA9794" s="182">
        <v>488.15</v>
      </c>
      <c r="AB9794" s="182">
        <v>21</v>
      </c>
      <c r="AC9794" s="182">
        <v>2</v>
      </c>
      <c r="AD9794" s="182">
        <v>488.15</v>
      </c>
      <c r="AF9794" s="182" t="s">
        <v>2672</v>
      </c>
      <c r="AG9794" s="182" t="s">
        <v>17312</v>
      </c>
      <c r="AH9794" s="182" t="s">
        <v>2993</v>
      </c>
      <c r="AI9794" s="182" t="s">
        <v>17322</v>
      </c>
    </row>
    <row r="9795" spans="25:35" x14ac:dyDescent="0.4">
      <c r="Y9795" s="182" t="s">
        <v>2691</v>
      </c>
      <c r="Z9795" s="182">
        <v>1991</v>
      </c>
      <c r="AA9795" s="182">
        <v>1590.71</v>
      </c>
      <c r="AB9795" s="182">
        <v>58</v>
      </c>
      <c r="AC9795" s="182">
        <v>2</v>
      </c>
      <c r="AD9795" s="182">
        <v>867.5</v>
      </c>
      <c r="AF9795" s="182" t="s">
        <v>2673</v>
      </c>
      <c r="AG9795" s="182" t="s">
        <v>17312</v>
      </c>
      <c r="AH9795" s="182" t="s">
        <v>2993</v>
      </c>
      <c r="AI9795" s="182" t="s">
        <v>17322</v>
      </c>
    </row>
    <row r="9796" spans="25:35" x14ac:dyDescent="0.4">
      <c r="Y9796" s="182" t="s">
        <v>15419</v>
      </c>
      <c r="Z9796" s="182">
        <v>1928</v>
      </c>
      <c r="AA9796" s="182">
        <v>1739</v>
      </c>
      <c r="AB9796" s="182">
        <v>235</v>
      </c>
      <c r="AC9796" s="182">
        <v>3</v>
      </c>
      <c r="AD9796" s="182">
        <v>1665.2</v>
      </c>
      <c r="AF9796" s="182" t="s">
        <v>15312</v>
      </c>
      <c r="AG9796" s="182" t="s">
        <v>17312</v>
      </c>
      <c r="AH9796" s="182" t="s">
        <v>2993</v>
      </c>
      <c r="AI9796" s="182" t="s">
        <v>17322</v>
      </c>
    </row>
    <row r="9797" spans="25:35" x14ac:dyDescent="0.4">
      <c r="Y9797" s="182" t="s">
        <v>15421</v>
      </c>
      <c r="Z9797" s="182">
        <v>2005</v>
      </c>
      <c r="AA9797" s="182">
        <v>2929.9</v>
      </c>
      <c r="AB9797" s="182">
        <v>51</v>
      </c>
      <c r="AC9797" s="182">
        <v>4</v>
      </c>
      <c r="AD9797" s="182">
        <v>2929.9</v>
      </c>
      <c r="AF9797" s="182" t="s">
        <v>15313</v>
      </c>
      <c r="AG9797" s="182" t="s">
        <v>17312</v>
      </c>
      <c r="AH9797" s="182" t="s">
        <v>2993</v>
      </c>
      <c r="AI9797" s="182" t="s">
        <v>17040</v>
      </c>
    </row>
    <row r="9798" spans="25:35" x14ac:dyDescent="0.4">
      <c r="Y9798" s="182" t="s">
        <v>15422</v>
      </c>
      <c r="Z9798" s="182">
        <v>1972</v>
      </c>
      <c r="AA9798" s="182">
        <v>5734.3</v>
      </c>
      <c r="AB9798" s="182">
        <v>212</v>
      </c>
      <c r="AC9798" s="182">
        <v>5</v>
      </c>
      <c r="AD9798" s="182">
        <v>4426.7</v>
      </c>
      <c r="AF9798" s="182" t="s">
        <v>15314</v>
      </c>
      <c r="AG9798" s="182" t="s">
        <v>17312</v>
      </c>
      <c r="AH9798" s="182" t="s">
        <v>2993</v>
      </c>
      <c r="AI9798" s="182" t="s">
        <v>17040</v>
      </c>
    </row>
    <row r="9799" spans="25:35" x14ac:dyDescent="0.4">
      <c r="Y9799" s="182" t="s">
        <v>15423</v>
      </c>
      <c r="Z9799" s="182">
        <v>1972</v>
      </c>
      <c r="AA9799" s="182">
        <v>9538.2999999999993</v>
      </c>
      <c r="AB9799" s="182">
        <v>311</v>
      </c>
      <c r="AC9799" s="182">
        <v>5</v>
      </c>
      <c r="AD9799" s="182">
        <v>6106.5</v>
      </c>
      <c r="AF9799" s="182" t="s">
        <v>15315</v>
      </c>
      <c r="AG9799" s="182" t="s">
        <v>17312</v>
      </c>
      <c r="AH9799" s="182" t="s">
        <v>2993</v>
      </c>
      <c r="AI9799" s="182" t="s">
        <v>17040</v>
      </c>
    </row>
    <row r="9800" spans="25:35" x14ac:dyDescent="0.4">
      <c r="Y9800" s="182" t="s">
        <v>15424</v>
      </c>
      <c r="Z9800" s="182">
        <v>1975</v>
      </c>
      <c r="AA9800" s="182">
        <v>6117.99</v>
      </c>
      <c r="AB9800" s="182">
        <v>209</v>
      </c>
      <c r="AC9800" s="182">
        <v>5</v>
      </c>
      <c r="AD9800" s="182">
        <v>4561.97</v>
      </c>
      <c r="AF9800" s="182" t="s">
        <v>2674</v>
      </c>
      <c r="AG9800" s="182" t="s">
        <v>17312</v>
      </c>
      <c r="AH9800" s="182" t="s">
        <v>2993</v>
      </c>
      <c r="AI9800" s="182" t="s">
        <v>17040</v>
      </c>
    </row>
    <row r="9801" spans="25:35" x14ac:dyDescent="0.4">
      <c r="Y9801" s="182" t="s">
        <v>15426</v>
      </c>
      <c r="Z9801" s="182">
        <v>1975</v>
      </c>
      <c r="AA9801" s="182">
        <v>6086.17</v>
      </c>
      <c r="AB9801" s="182">
        <v>184</v>
      </c>
      <c r="AC9801" s="182">
        <v>5</v>
      </c>
      <c r="AD9801" s="182">
        <v>4628.9399999999996</v>
      </c>
      <c r="AF9801" s="182" t="s">
        <v>15316</v>
      </c>
      <c r="AG9801" s="182" t="s">
        <v>17312</v>
      </c>
      <c r="AH9801" s="182" t="s">
        <v>2993</v>
      </c>
      <c r="AI9801" s="182" t="s">
        <v>17040</v>
      </c>
    </row>
    <row r="9802" spans="25:35" x14ac:dyDescent="0.4">
      <c r="Y9802" s="182" t="s">
        <v>268</v>
      </c>
      <c r="Z9802" s="182">
        <v>1985</v>
      </c>
      <c r="AA9802" s="182">
        <v>5424.3</v>
      </c>
      <c r="AB9802" s="182">
        <v>176</v>
      </c>
      <c r="AC9802" s="182">
        <v>5</v>
      </c>
      <c r="AD9802" s="182">
        <v>3937.3</v>
      </c>
      <c r="AF9802" s="182" t="s">
        <v>371</v>
      </c>
      <c r="AG9802" s="182" t="s">
        <v>17312</v>
      </c>
      <c r="AH9802" s="182" t="s">
        <v>2993</v>
      </c>
      <c r="AI9802" s="182" t="s">
        <v>17040</v>
      </c>
    </row>
    <row r="9803" spans="25:35" x14ac:dyDescent="0.4">
      <c r="Y9803" s="182" t="s">
        <v>15428</v>
      </c>
      <c r="Z9803" s="182">
        <v>1976</v>
      </c>
      <c r="AA9803" s="182">
        <v>7370</v>
      </c>
      <c r="AB9803" s="182">
        <v>171</v>
      </c>
      <c r="AC9803" s="182">
        <v>5</v>
      </c>
      <c r="AD9803" s="182">
        <v>4471.6000000000004</v>
      </c>
      <c r="AF9803" s="182" t="s">
        <v>15317</v>
      </c>
      <c r="AG9803" s="182" t="s">
        <v>17312</v>
      </c>
      <c r="AH9803" s="182" t="s">
        <v>2993</v>
      </c>
      <c r="AI9803" s="182" t="s">
        <v>17040</v>
      </c>
    </row>
    <row r="9804" spans="25:35" x14ac:dyDescent="0.4">
      <c r="Y9804" s="182" t="s">
        <v>15429</v>
      </c>
      <c r="Z9804" s="182">
        <v>1983</v>
      </c>
      <c r="AA9804" s="182">
        <v>5087.2700000000004</v>
      </c>
      <c r="AB9804" s="182">
        <v>184</v>
      </c>
      <c r="AC9804" s="182">
        <v>5</v>
      </c>
      <c r="AD9804" s="182">
        <v>3906.9</v>
      </c>
      <c r="AF9804" s="182" t="s">
        <v>15319</v>
      </c>
      <c r="AG9804" s="182" t="s">
        <v>17312</v>
      </c>
      <c r="AH9804" s="182" t="s">
        <v>2993</v>
      </c>
      <c r="AI9804" s="182" t="s">
        <v>17040</v>
      </c>
    </row>
    <row r="9805" spans="25:35" x14ac:dyDescent="0.4">
      <c r="Y9805" s="182" t="s">
        <v>15431</v>
      </c>
      <c r="Z9805" s="182">
        <v>1980</v>
      </c>
      <c r="AA9805" s="182">
        <v>3865.4</v>
      </c>
      <c r="AB9805" s="182">
        <v>303</v>
      </c>
      <c r="AC9805" s="182">
        <v>5</v>
      </c>
      <c r="AD9805" s="182">
        <v>3865.4</v>
      </c>
      <c r="AF9805" s="182" t="s">
        <v>15320</v>
      </c>
      <c r="AG9805" s="182" t="s">
        <v>17312</v>
      </c>
      <c r="AH9805" s="182" t="s">
        <v>2993</v>
      </c>
      <c r="AI9805" s="182" t="s">
        <v>17040</v>
      </c>
    </row>
    <row r="9806" spans="25:35" x14ac:dyDescent="0.4">
      <c r="Y9806" s="182" t="s">
        <v>15432</v>
      </c>
      <c r="Z9806" s="182">
        <v>1966</v>
      </c>
      <c r="AA9806" s="182">
        <v>4348.9799999999996</v>
      </c>
      <c r="AB9806" s="182">
        <v>125</v>
      </c>
      <c r="AC9806" s="182">
        <v>4</v>
      </c>
      <c r="AD9806" s="182">
        <v>2536.9</v>
      </c>
      <c r="AF9806" s="182" t="s">
        <v>15321</v>
      </c>
      <c r="AG9806" s="182" t="s">
        <v>17312</v>
      </c>
      <c r="AH9806" s="182" t="s">
        <v>2993</v>
      </c>
      <c r="AI9806" s="182" t="s">
        <v>17042</v>
      </c>
    </row>
    <row r="9807" spans="25:35" x14ac:dyDescent="0.4">
      <c r="Y9807" s="182" t="s">
        <v>15433</v>
      </c>
      <c r="Z9807" s="182">
        <v>1965</v>
      </c>
      <c r="AA9807" s="182">
        <v>4522.6400000000003</v>
      </c>
      <c r="AB9807" s="182">
        <v>115</v>
      </c>
      <c r="AC9807" s="182">
        <v>4</v>
      </c>
      <c r="AD9807" s="182">
        <v>2566.6</v>
      </c>
      <c r="AF9807" s="182" t="s">
        <v>15322</v>
      </c>
      <c r="AG9807" s="182" t="s">
        <v>17312</v>
      </c>
      <c r="AH9807" s="182" t="s">
        <v>2993</v>
      </c>
      <c r="AI9807" s="182" t="s">
        <v>17040</v>
      </c>
    </row>
    <row r="9808" spans="25:35" x14ac:dyDescent="0.4">
      <c r="Y9808" s="182" t="s">
        <v>15435</v>
      </c>
      <c r="Z9808" s="182">
        <v>1994</v>
      </c>
      <c r="AA9808" s="182">
        <v>9377.8799999999992</v>
      </c>
      <c r="AB9808" s="182">
        <v>279</v>
      </c>
      <c r="AC9808" s="182">
        <v>5</v>
      </c>
      <c r="AD9808" s="182">
        <v>5913.3</v>
      </c>
      <c r="AF9808" s="182" t="s">
        <v>15323</v>
      </c>
      <c r="AG9808" s="182" t="s">
        <v>17312</v>
      </c>
      <c r="AH9808" s="182" t="s">
        <v>2993</v>
      </c>
      <c r="AI9808" s="182" t="s">
        <v>17042</v>
      </c>
    </row>
    <row r="9809" spans="25:35" x14ac:dyDescent="0.4">
      <c r="Y9809" s="182" t="s">
        <v>15437</v>
      </c>
      <c r="Z9809" s="182">
        <v>1983</v>
      </c>
      <c r="AA9809" s="182">
        <v>7249.68</v>
      </c>
      <c r="AB9809" s="182">
        <v>200</v>
      </c>
      <c r="AC9809" s="182">
        <v>5</v>
      </c>
      <c r="AD9809" s="182">
        <v>4525.2</v>
      </c>
      <c r="AF9809" s="182" t="s">
        <v>15324</v>
      </c>
      <c r="AG9809" s="182" t="s">
        <v>17312</v>
      </c>
      <c r="AH9809" s="182" t="s">
        <v>2993</v>
      </c>
      <c r="AI9809" s="182" t="s">
        <v>17322</v>
      </c>
    </row>
    <row r="9810" spans="25:35" x14ac:dyDescent="0.4">
      <c r="Y9810" s="182" t="s">
        <v>15438</v>
      </c>
      <c r="Z9810" s="182">
        <v>2013</v>
      </c>
      <c r="AA9810" s="182">
        <v>2950.2</v>
      </c>
      <c r="AB9810" s="182">
        <v>66</v>
      </c>
      <c r="AC9810" s="182">
        <v>3</v>
      </c>
      <c r="AD9810" s="182">
        <v>1488.5</v>
      </c>
      <c r="AF9810" s="182" t="s">
        <v>15325</v>
      </c>
      <c r="AG9810" s="182" t="s">
        <v>17319</v>
      </c>
      <c r="AH9810" s="182" t="s">
        <v>2993</v>
      </c>
      <c r="AI9810" s="182" t="s">
        <v>17042</v>
      </c>
    </row>
    <row r="9811" spans="25:35" x14ac:dyDescent="0.4">
      <c r="Y9811" s="182" t="s">
        <v>15439</v>
      </c>
      <c r="Z9811" s="182">
        <v>2013</v>
      </c>
      <c r="AA9811" s="182">
        <v>1528.2</v>
      </c>
      <c r="AB9811" s="182">
        <v>54</v>
      </c>
      <c r="AC9811" s="182">
        <v>3</v>
      </c>
      <c r="AD9811" s="182">
        <v>961.8</v>
      </c>
      <c r="AF9811" s="182" t="s">
        <v>15327</v>
      </c>
      <c r="AG9811" s="182" t="s">
        <v>17312</v>
      </c>
      <c r="AH9811" s="182" t="s">
        <v>2993</v>
      </c>
      <c r="AI9811" s="182" t="s">
        <v>17322</v>
      </c>
    </row>
    <row r="9812" spans="25:35" x14ac:dyDescent="0.4">
      <c r="Y9812" s="182" t="s">
        <v>15440</v>
      </c>
      <c r="Z9812" s="182">
        <v>2013</v>
      </c>
      <c r="AA9812" s="182">
        <v>2936.2</v>
      </c>
      <c r="AB9812" s="182">
        <v>90</v>
      </c>
      <c r="AC9812" s="182">
        <v>3</v>
      </c>
      <c r="AD9812" s="182">
        <v>1467.3</v>
      </c>
      <c r="AF9812" s="182" t="s">
        <v>15328</v>
      </c>
      <c r="AG9812" s="182" t="s">
        <v>17312</v>
      </c>
      <c r="AH9812" s="182" t="s">
        <v>2993</v>
      </c>
      <c r="AI9812" s="182" t="s">
        <v>17042</v>
      </c>
    </row>
    <row r="9813" spans="25:35" x14ac:dyDescent="0.4">
      <c r="Y9813" s="182" t="s">
        <v>15442</v>
      </c>
      <c r="Z9813" s="182">
        <v>2014</v>
      </c>
      <c r="AA9813" s="182">
        <v>2573.9</v>
      </c>
      <c r="AB9813" s="182">
        <v>97</v>
      </c>
      <c r="AC9813" s="182">
        <v>3</v>
      </c>
      <c r="AD9813" s="182">
        <v>1875.7</v>
      </c>
      <c r="AF9813" s="182" t="s">
        <v>15329</v>
      </c>
      <c r="AG9813" s="182" t="s">
        <v>17312</v>
      </c>
      <c r="AH9813" s="182" t="s">
        <v>2993</v>
      </c>
      <c r="AI9813" s="182" t="s">
        <v>17040</v>
      </c>
    </row>
    <row r="9814" spans="25:35" x14ac:dyDescent="0.4">
      <c r="Y9814" s="182" t="s">
        <v>15444</v>
      </c>
      <c r="Z9814" s="182">
        <v>2014</v>
      </c>
      <c r="AA9814" s="182">
        <v>2042.2</v>
      </c>
      <c r="AB9814" s="182">
        <v>96</v>
      </c>
      <c r="AC9814" s="182">
        <v>3</v>
      </c>
      <c r="AD9814" s="182">
        <v>1967.3</v>
      </c>
      <c r="AF9814" s="182" t="s">
        <v>15331</v>
      </c>
      <c r="AG9814" s="182" t="s">
        <v>17312</v>
      </c>
      <c r="AH9814" s="182" t="s">
        <v>2993</v>
      </c>
      <c r="AI9814" s="182" t="s">
        <v>17322</v>
      </c>
    </row>
    <row r="9815" spans="25:35" x14ac:dyDescent="0.4">
      <c r="Y9815" s="182" t="s">
        <v>15445</v>
      </c>
      <c r="Z9815" s="182">
        <v>1956</v>
      </c>
      <c r="AA9815" s="182">
        <v>766.85</v>
      </c>
      <c r="AB9815" s="182">
        <v>35</v>
      </c>
      <c r="AC9815" s="182">
        <v>2</v>
      </c>
      <c r="AD9815" s="182">
        <v>766.85</v>
      </c>
      <c r="AF9815" s="182" t="s">
        <v>2675</v>
      </c>
      <c r="AG9815" s="182" t="s">
        <v>17312</v>
      </c>
      <c r="AH9815" s="182" t="s">
        <v>2993</v>
      </c>
      <c r="AI9815" s="182" t="s">
        <v>17322</v>
      </c>
    </row>
    <row r="9816" spans="25:35" x14ac:dyDescent="0.4">
      <c r="Y9816" s="182" t="s">
        <v>15446</v>
      </c>
      <c r="Z9816" s="182">
        <v>1956</v>
      </c>
      <c r="AA9816" s="182">
        <v>636.63</v>
      </c>
      <c r="AB9816" s="182">
        <v>34</v>
      </c>
      <c r="AC9816" s="182">
        <v>2</v>
      </c>
      <c r="AD9816" s="182">
        <v>587.6</v>
      </c>
      <c r="AF9816" s="182" t="s">
        <v>15332</v>
      </c>
      <c r="AG9816" s="182" t="s">
        <v>17312</v>
      </c>
      <c r="AH9816" s="182" t="s">
        <v>2993</v>
      </c>
      <c r="AI9816" s="182" t="s">
        <v>17322</v>
      </c>
    </row>
    <row r="9817" spans="25:35" x14ac:dyDescent="0.4">
      <c r="Y9817" s="182" t="s">
        <v>15447</v>
      </c>
      <c r="Z9817" s="182">
        <v>1960</v>
      </c>
      <c r="AA9817" s="182">
        <v>1121.9100000000001</v>
      </c>
      <c r="AB9817" s="182">
        <v>31</v>
      </c>
      <c r="AC9817" s="182">
        <v>2</v>
      </c>
      <c r="AD9817" s="182">
        <v>623.83000000000004</v>
      </c>
      <c r="AF9817" s="182" t="s">
        <v>15333</v>
      </c>
      <c r="AG9817" s="182" t="s">
        <v>17312</v>
      </c>
      <c r="AH9817" s="182" t="s">
        <v>2993</v>
      </c>
      <c r="AI9817" s="182" t="s">
        <v>17322</v>
      </c>
    </row>
    <row r="9818" spans="25:35" x14ac:dyDescent="0.4">
      <c r="Y9818" s="182" t="s">
        <v>15448</v>
      </c>
      <c r="Z9818" s="182">
        <v>1987</v>
      </c>
      <c r="AA9818" s="182">
        <v>4296.3999999999996</v>
      </c>
      <c r="AB9818" s="182">
        <v>131</v>
      </c>
      <c r="AC9818" s="182">
        <v>5</v>
      </c>
      <c r="AD9818" s="182">
        <v>3119.1</v>
      </c>
      <c r="AF9818" s="182" t="s">
        <v>2676</v>
      </c>
      <c r="AG9818" s="182" t="s">
        <v>17312</v>
      </c>
      <c r="AH9818" s="182" t="s">
        <v>2993</v>
      </c>
      <c r="AI9818" s="182" t="s">
        <v>17322</v>
      </c>
    </row>
    <row r="9819" spans="25:35" x14ac:dyDescent="0.4">
      <c r="Y9819" s="182" t="s">
        <v>15449</v>
      </c>
      <c r="Z9819" s="182">
        <v>1970</v>
      </c>
      <c r="AA9819" s="182">
        <v>1719.04</v>
      </c>
      <c r="AB9819" s="182">
        <v>36</v>
      </c>
      <c r="AC9819" s="182">
        <v>3</v>
      </c>
      <c r="AD9819" s="182">
        <v>958.06</v>
      </c>
      <c r="AF9819" s="182" t="s">
        <v>15334</v>
      </c>
      <c r="AG9819" s="182" t="s">
        <v>17319</v>
      </c>
      <c r="AH9819" s="182" t="s">
        <v>2993</v>
      </c>
      <c r="AI9819" s="182" t="s">
        <v>17042</v>
      </c>
    </row>
    <row r="9820" spans="25:35" x14ac:dyDescent="0.4">
      <c r="Y9820" s="182" t="s">
        <v>15451</v>
      </c>
      <c r="Z9820" s="182">
        <v>1964</v>
      </c>
      <c r="AA9820" s="182">
        <v>1334.3</v>
      </c>
      <c r="AB9820" s="182">
        <v>58</v>
      </c>
      <c r="AC9820" s="182">
        <v>4</v>
      </c>
      <c r="AD9820" s="182">
        <v>1334.3</v>
      </c>
      <c r="AF9820" s="182" t="s">
        <v>366</v>
      </c>
      <c r="AG9820" s="182" t="s">
        <v>17312</v>
      </c>
      <c r="AH9820" s="182" t="s">
        <v>2993</v>
      </c>
      <c r="AI9820" s="182" t="s">
        <v>17322</v>
      </c>
    </row>
    <row r="9821" spans="25:35" x14ac:dyDescent="0.4">
      <c r="Y9821" s="182" t="s">
        <v>15452</v>
      </c>
      <c r="Z9821" s="182">
        <v>1973</v>
      </c>
      <c r="AA9821" s="182">
        <v>3419.34</v>
      </c>
      <c r="AB9821" s="182">
        <v>147</v>
      </c>
      <c r="AC9821" s="182">
        <v>5</v>
      </c>
      <c r="AD9821" s="182">
        <v>3419.34</v>
      </c>
      <c r="AF9821" s="182" t="s">
        <v>15335</v>
      </c>
      <c r="AG9821" s="182" t="s">
        <v>17312</v>
      </c>
      <c r="AH9821" s="182" t="s">
        <v>2993</v>
      </c>
      <c r="AI9821" s="182" t="s">
        <v>17042</v>
      </c>
    </row>
    <row r="9822" spans="25:35" x14ac:dyDescent="0.4">
      <c r="Y9822" s="182" t="s">
        <v>2692</v>
      </c>
      <c r="Z9822" s="182">
        <v>1975</v>
      </c>
      <c r="AA9822" s="182">
        <v>8270.9699999999993</v>
      </c>
      <c r="AB9822" s="182">
        <v>231</v>
      </c>
      <c r="AC9822" s="182">
        <v>5</v>
      </c>
      <c r="AD9822" s="182">
        <v>6155.11</v>
      </c>
      <c r="AF9822" s="182" t="s">
        <v>15336</v>
      </c>
      <c r="AG9822" s="182" t="s">
        <v>17312</v>
      </c>
      <c r="AH9822" s="182" t="s">
        <v>2993</v>
      </c>
      <c r="AI9822" s="182" t="s">
        <v>17042</v>
      </c>
    </row>
    <row r="9823" spans="25:35" x14ac:dyDescent="0.4">
      <c r="Y9823" s="182" t="s">
        <v>15454</v>
      </c>
      <c r="Z9823" s="182">
        <v>1983</v>
      </c>
      <c r="AA9823" s="182">
        <v>3033.4</v>
      </c>
      <c r="AB9823" s="182">
        <v>134</v>
      </c>
      <c r="AC9823" s="182">
        <v>5</v>
      </c>
      <c r="AD9823" s="182">
        <v>3033.4</v>
      </c>
      <c r="AF9823" s="182" t="s">
        <v>15337</v>
      </c>
      <c r="AG9823" s="182" t="s">
        <v>17312</v>
      </c>
      <c r="AH9823" s="182" t="s">
        <v>2993</v>
      </c>
      <c r="AI9823" s="182" t="s">
        <v>17322</v>
      </c>
    </row>
    <row r="9824" spans="25:35" x14ac:dyDescent="0.4">
      <c r="Y9824" s="182" t="s">
        <v>15455</v>
      </c>
      <c r="Z9824" s="182">
        <v>1973</v>
      </c>
      <c r="AA9824" s="182">
        <v>7389.52</v>
      </c>
      <c r="AB9824" s="182">
        <v>181</v>
      </c>
      <c r="AC9824" s="182">
        <v>5</v>
      </c>
      <c r="AD9824" s="182">
        <v>4656.7</v>
      </c>
      <c r="AF9824" s="182" t="s">
        <v>15338</v>
      </c>
      <c r="AG9824" s="182" t="s">
        <v>17312</v>
      </c>
      <c r="AH9824" s="182" t="s">
        <v>2993</v>
      </c>
      <c r="AI9824" s="182" t="s">
        <v>17042</v>
      </c>
    </row>
    <row r="9825" spans="25:35" x14ac:dyDescent="0.4">
      <c r="Y9825" s="182" t="s">
        <v>15456</v>
      </c>
      <c r="Z9825" s="182">
        <v>1982</v>
      </c>
      <c r="AA9825" s="182">
        <v>7228.85</v>
      </c>
      <c r="AB9825" s="182">
        <v>236</v>
      </c>
      <c r="AC9825" s="182">
        <v>5</v>
      </c>
      <c r="AD9825" s="182">
        <v>4576.3500000000004</v>
      </c>
      <c r="AF9825" s="182" t="s">
        <v>15339</v>
      </c>
      <c r="AG9825" s="182" t="s">
        <v>17312</v>
      </c>
      <c r="AH9825" s="182" t="s">
        <v>2993</v>
      </c>
      <c r="AI9825" s="182" t="s">
        <v>17042</v>
      </c>
    </row>
    <row r="9826" spans="25:35" x14ac:dyDescent="0.4">
      <c r="Y9826" s="182" t="s">
        <v>15457</v>
      </c>
      <c r="Z9826" s="182">
        <v>1964</v>
      </c>
      <c r="AA9826" s="182">
        <v>839.7</v>
      </c>
      <c r="AB9826" s="182">
        <v>75</v>
      </c>
      <c r="AC9826" s="182">
        <v>4</v>
      </c>
      <c r="AD9826" s="182">
        <v>839.7</v>
      </c>
      <c r="AF9826" s="182" t="s">
        <v>15340</v>
      </c>
      <c r="AG9826" s="182" t="s">
        <v>17312</v>
      </c>
      <c r="AH9826" s="182" t="s">
        <v>2993</v>
      </c>
      <c r="AI9826" s="182" t="s">
        <v>17042</v>
      </c>
    </row>
    <row r="9827" spans="25:35" x14ac:dyDescent="0.4">
      <c r="Y9827" s="182" t="s">
        <v>15459</v>
      </c>
      <c r="Z9827" s="182">
        <v>1976</v>
      </c>
      <c r="AA9827" s="182">
        <v>2866.2</v>
      </c>
      <c r="AB9827" s="182">
        <v>120</v>
      </c>
      <c r="AC9827" s="182">
        <v>5</v>
      </c>
      <c r="AD9827" s="182">
        <v>1734.9</v>
      </c>
      <c r="AF9827" s="182" t="s">
        <v>15341</v>
      </c>
      <c r="AG9827" s="182" t="s">
        <v>17312</v>
      </c>
      <c r="AH9827" s="182" t="s">
        <v>2993</v>
      </c>
      <c r="AI9827" s="182" t="s">
        <v>17042</v>
      </c>
    </row>
    <row r="9828" spans="25:35" x14ac:dyDescent="0.4">
      <c r="Y9828" s="182" t="s">
        <v>15461</v>
      </c>
      <c r="Z9828" s="182">
        <v>1965</v>
      </c>
      <c r="AA9828" s="182">
        <v>4543.5</v>
      </c>
      <c r="AB9828" s="182">
        <v>103</v>
      </c>
      <c r="AC9828" s="182">
        <v>4</v>
      </c>
      <c r="AD9828" s="182">
        <v>2578.6</v>
      </c>
      <c r="AF9828" s="182" t="s">
        <v>15342</v>
      </c>
      <c r="AG9828" s="182" t="s">
        <v>17312</v>
      </c>
      <c r="AH9828" s="182" t="s">
        <v>2993</v>
      </c>
      <c r="AI9828" s="182" t="s">
        <v>17042</v>
      </c>
    </row>
    <row r="9829" spans="25:35" x14ac:dyDescent="0.4">
      <c r="Y9829" s="182" t="s">
        <v>15462</v>
      </c>
      <c r="Z9829" s="182">
        <v>1976</v>
      </c>
      <c r="AA9829" s="182">
        <v>7523.7</v>
      </c>
      <c r="AB9829" s="182">
        <v>206</v>
      </c>
      <c r="AC9829" s="182">
        <v>5</v>
      </c>
      <c r="AD9829" s="182">
        <v>4596.3</v>
      </c>
      <c r="AF9829" s="182" t="s">
        <v>15343</v>
      </c>
      <c r="AG9829" s="182" t="s">
        <v>17312</v>
      </c>
      <c r="AH9829" s="182" t="s">
        <v>2993</v>
      </c>
      <c r="AI9829" s="182" t="s">
        <v>17322</v>
      </c>
    </row>
    <row r="9830" spans="25:35" x14ac:dyDescent="0.4">
      <c r="Y9830" s="182" t="s">
        <v>15464</v>
      </c>
      <c r="Z9830" s="182">
        <v>1965</v>
      </c>
      <c r="AA9830" s="182">
        <v>3238.98</v>
      </c>
      <c r="AB9830" s="182">
        <v>88</v>
      </c>
      <c r="AC9830" s="182">
        <v>4</v>
      </c>
      <c r="AD9830" s="182">
        <v>2030.7</v>
      </c>
      <c r="AF9830" s="182" t="s">
        <v>15344</v>
      </c>
      <c r="AG9830" s="182" t="s">
        <v>17312</v>
      </c>
      <c r="AH9830" s="182" t="s">
        <v>2993</v>
      </c>
      <c r="AI9830" s="182" t="s">
        <v>17322</v>
      </c>
    </row>
    <row r="9831" spans="25:35" x14ac:dyDescent="0.4">
      <c r="Y9831" s="182" t="s">
        <v>15465</v>
      </c>
      <c r="Z9831" s="182">
        <v>1976</v>
      </c>
      <c r="AA9831" s="182">
        <v>3405.82</v>
      </c>
      <c r="AB9831" s="182">
        <v>135</v>
      </c>
      <c r="AC9831" s="182">
        <v>5</v>
      </c>
      <c r="AD9831" s="182">
        <v>3405.82</v>
      </c>
      <c r="AF9831" s="182" t="s">
        <v>15346</v>
      </c>
      <c r="AG9831" s="182" t="s">
        <v>17312</v>
      </c>
      <c r="AH9831" s="182" t="s">
        <v>2993</v>
      </c>
      <c r="AI9831" s="182" t="s">
        <v>17322</v>
      </c>
    </row>
    <row r="9832" spans="25:35" x14ac:dyDescent="0.4">
      <c r="Y9832" s="182" t="s">
        <v>15466</v>
      </c>
      <c r="Z9832" s="182">
        <v>1978</v>
      </c>
      <c r="AA9832" s="182">
        <v>7601.12</v>
      </c>
      <c r="AB9832" s="182">
        <v>206</v>
      </c>
      <c r="AC9832" s="182">
        <v>5</v>
      </c>
      <c r="AD9832" s="182">
        <v>4589.62</v>
      </c>
      <c r="AF9832" s="182" t="s">
        <v>15348</v>
      </c>
      <c r="AG9832" s="182" t="s">
        <v>17312</v>
      </c>
      <c r="AH9832" s="182" t="s">
        <v>2993</v>
      </c>
      <c r="AI9832" s="182" t="s">
        <v>17322</v>
      </c>
    </row>
    <row r="9833" spans="25:35" x14ac:dyDescent="0.4">
      <c r="Y9833" s="182" t="s">
        <v>15467</v>
      </c>
      <c r="Z9833" s="182">
        <v>1964</v>
      </c>
      <c r="AA9833" s="182">
        <v>2188.9</v>
      </c>
      <c r="AB9833" s="182">
        <v>79</v>
      </c>
      <c r="AC9833" s="182">
        <v>4</v>
      </c>
      <c r="AD9833" s="182">
        <v>2188.9</v>
      </c>
      <c r="AF9833" s="182" t="s">
        <v>15349</v>
      </c>
      <c r="AG9833" s="182" t="s">
        <v>17312</v>
      </c>
      <c r="AH9833" s="182" t="s">
        <v>2993</v>
      </c>
      <c r="AI9833" s="182" t="s">
        <v>17322</v>
      </c>
    </row>
    <row r="9834" spans="25:35" x14ac:dyDescent="0.4">
      <c r="Y9834" s="182" t="s">
        <v>15468</v>
      </c>
      <c r="Z9834" s="182">
        <v>1962</v>
      </c>
      <c r="AA9834" s="182">
        <v>1374.15</v>
      </c>
      <c r="AB9834" s="182">
        <v>59</v>
      </c>
      <c r="AC9834" s="182">
        <v>4</v>
      </c>
      <c r="AD9834" s="182">
        <v>1374.15</v>
      </c>
      <c r="AF9834" s="182" t="s">
        <v>2677</v>
      </c>
      <c r="AG9834" s="182" t="s">
        <v>17312</v>
      </c>
      <c r="AH9834" s="182" t="s">
        <v>2993</v>
      </c>
      <c r="AI9834" s="182" t="s">
        <v>17322</v>
      </c>
    </row>
    <row r="9835" spans="25:35" x14ac:dyDescent="0.4">
      <c r="Y9835" s="182" t="s">
        <v>2693</v>
      </c>
      <c r="Z9835" s="182">
        <v>1989</v>
      </c>
      <c r="AA9835" s="182">
        <v>2197</v>
      </c>
      <c r="AB9835" s="182">
        <v>49</v>
      </c>
      <c r="AC9835" s="182">
        <v>2</v>
      </c>
      <c r="AD9835" s="182">
        <v>862</v>
      </c>
      <c r="AF9835" s="182" t="s">
        <v>2678</v>
      </c>
      <c r="AG9835" s="182" t="s">
        <v>17312</v>
      </c>
      <c r="AH9835" s="182" t="s">
        <v>2993</v>
      </c>
      <c r="AI9835" s="182" t="s">
        <v>17322</v>
      </c>
    </row>
    <row r="9836" spans="25:35" x14ac:dyDescent="0.4">
      <c r="Y9836" s="182" t="s">
        <v>2694</v>
      </c>
      <c r="Z9836" s="182">
        <v>1989</v>
      </c>
      <c r="AA9836" s="182">
        <v>413.48</v>
      </c>
      <c r="AB9836" s="182">
        <v>19</v>
      </c>
      <c r="AC9836" s="182">
        <v>2</v>
      </c>
      <c r="AD9836" s="182">
        <v>380.7</v>
      </c>
      <c r="AF9836" s="182" t="s">
        <v>15350</v>
      </c>
      <c r="AG9836" s="182" t="s">
        <v>17312</v>
      </c>
      <c r="AH9836" s="182" t="s">
        <v>2993</v>
      </c>
      <c r="AI9836" s="182" t="s">
        <v>17042</v>
      </c>
    </row>
    <row r="9837" spans="25:35" x14ac:dyDescent="0.4">
      <c r="Y9837" s="182" t="s">
        <v>15470</v>
      </c>
      <c r="Z9837" s="182">
        <v>1964</v>
      </c>
      <c r="AA9837" s="182">
        <v>2397.14</v>
      </c>
      <c r="AB9837" s="182">
        <v>81</v>
      </c>
      <c r="AC9837" s="182">
        <v>4</v>
      </c>
      <c r="AD9837" s="182">
        <v>2025.4</v>
      </c>
      <c r="AF9837" s="182" t="s">
        <v>15352</v>
      </c>
      <c r="AG9837" s="182" t="s">
        <v>17312</v>
      </c>
      <c r="AH9837" s="182" t="s">
        <v>2993</v>
      </c>
      <c r="AI9837" s="182" t="s">
        <v>17042</v>
      </c>
    </row>
    <row r="9838" spans="25:35" x14ac:dyDescent="0.4">
      <c r="Y9838" s="182" t="s">
        <v>15472</v>
      </c>
      <c r="Z9838" s="182">
        <v>1977</v>
      </c>
      <c r="AA9838" s="182">
        <v>7239.5</v>
      </c>
      <c r="AB9838" s="182">
        <v>209</v>
      </c>
      <c r="AC9838" s="182">
        <v>5</v>
      </c>
      <c r="AD9838" s="182">
        <v>4585.8</v>
      </c>
      <c r="AF9838" s="182" t="s">
        <v>15353</v>
      </c>
      <c r="AG9838" s="182" t="s">
        <v>17312</v>
      </c>
      <c r="AH9838" s="182" t="s">
        <v>2993</v>
      </c>
      <c r="AI9838" s="182" t="s">
        <v>17042</v>
      </c>
    </row>
    <row r="9839" spans="25:35" x14ac:dyDescent="0.4">
      <c r="Y9839" s="182" t="s">
        <v>15473</v>
      </c>
      <c r="Z9839" s="182">
        <v>1979</v>
      </c>
      <c r="AA9839" s="182">
        <v>14103.76</v>
      </c>
      <c r="AB9839" s="182">
        <v>437</v>
      </c>
      <c r="AC9839" s="182">
        <v>5</v>
      </c>
      <c r="AD9839" s="182">
        <v>10376.119999999999</v>
      </c>
      <c r="AF9839" s="182" t="s">
        <v>15354</v>
      </c>
      <c r="AG9839" s="182" t="s">
        <v>17312</v>
      </c>
      <c r="AH9839" s="182" t="s">
        <v>2993</v>
      </c>
      <c r="AI9839" s="182" t="s">
        <v>17040</v>
      </c>
    </row>
    <row r="9840" spans="25:35" x14ac:dyDescent="0.4">
      <c r="Y9840" s="182" t="s">
        <v>15475</v>
      </c>
      <c r="Z9840" s="182">
        <v>1983</v>
      </c>
      <c r="AA9840" s="182">
        <v>2830.08</v>
      </c>
      <c r="AB9840" s="182">
        <v>73</v>
      </c>
      <c r="AC9840" s="182">
        <v>3</v>
      </c>
      <c r="AD9840" s="182">
        <v>1385.8</v>
      </c>
      <c r="AF9840" s="182" t="s">
        <v>15355</v>
      </c>
      <c r="AG9840" s="182" t="s">
        <v>17312</v>
      </c>
      <c r="AH9840" s="182" t="s">
        <v>2993</v>
      </c>
      <c r="AI9840" s="182" t="s">
        <v>17042</v>
      </c>
    </row>
    <row r="9841" spans="25:35" x14ac:dyDescent="0.4">
      <c r="Y9841" s="182" t="s">
        <v>15476</v>
      </c>
      <c r="Z9841" s="182">
        <v>1966</v>
      </c>
      <c r="AA9841" s="182">
        <v>968.8</v>
      </c>
      <c r="AB9841" s="182">
        <v>60</v>
      </c>
      <c r="AC9841" s="182">
        <v>3</v>
      </c>
      <c r="AD9841" s="182">
        <v>637.5</v>
      </c>
      <c r="AF9841" s="182" t="s">
        <v>15356</v>
      </c>
      <c r="AG9841" s="182" t="s">
        <v>17312</v>
      </c>
      <c r="AH9841" s="182" t="s">
        <v>2993</v>
      </c>
      <c r="AI9841" s="182" t="s">
        <v>17322</v>
      </c>
    </row>
    <row r="9842" spans="25:35" x14ac:dyDescent="0.4">
      <c r="Y9842" s="182" t="s">
        <v>15478</v>
      </c>
      <c r="Z9842" s="182">
        <v>1962</v>
      </c>
      <c r="AA9842" s="182">
        <v>663.1</v>
      </c>
      <c r="AB9842" s="182">
        <v>32</v>
      </c>
      <c r="AC9842" s="182">
        <v>2</v>
      </c>
      <c r="AD9842" s="182">
        <v>663.1</v>
      </c>
      <c r="AF9842" s="182" t="s">
        <v>370</v>
      </c>
      <c r="AG9842" s="182" t="s">
        <v>17312</v>
      </c>
      <c r="AH9842" s="182" t="s">
        <v>2993</v>
      </c>
      <c r="AI9842" s="182" t="s">
        <v>17322</v>
      </c>
    </row>
    <row r="9843" spans="25:35" x14ac:dyDescent="0.4">
      <c r="Y9843" s="182" t="s">
        <v>15479</v>
      </c>
      <c r="Z9843" s="182">
        <v>1963</v>
      </c>
      <c r="AA9843" s="182">
        <v>687.51</v>
      </c>
      <c r="AB9843" s="182">
        <v>34</v>
      </c>
      <c r="AC9843" s="182">
        <v>2</v>
      </c>
      <c r="AD9843" s="182">
        <v>687.51</v>
      </c>
      <c r="AF9843" s="182" t="s">
        <v>2679</v>
      </c>
      <c r="AG9843" s="182" t="s">
        <v>17312</v>
      </c>
      <c r="AH9843" s="182" t="s">
        <v>2993</v>
      </c>
      <c r="AI9843" s="182" t="s">
        <v>17322</v>
      </c>
    </row>
    <row r="9844" spans="25:35" x14ac:dyDescent="0.4">
      <c r="Y9844" s="182" t="s">
        <v>15480</v>
      </c>
      <c r="Z9844" s="182">
        <v>1967</v>
      </c>
      <c r="AA9844" s="182">
        <v>783.88</v>
      </c>
      <c r="AB9844" s="182">
        <v>47</v>
      </c>
      <c r="AC9844" s="182">
        <v>2</v>
      </c>
      <c r="AD9844" s="182">
        <v>783.88</v>
      </c>
      <c r="AF9844" s="182" t="s">
        <v>15357</v>
      </c>
      <c r="AG9844" s="182" t="s">
        <v>17319</v>
      </c>
      <c r="AH9844" s="182" t="s">
        <v>2993</v>
      </c>
      <c r="AI9844" s="182" t="s">
        <v>17315</v>
      </c>
    </row>
    <row r="9845" spans="25:35" x14ac:dyDescent="0.4">
      <c r="Y9845" s="182" t="s">
        <v>15481</v>
      </c>
      <c r="Z9845" s="182">
        <v>1966</v>
      </c>
      <c r="AA9845" s="182">
        <v>434</v>
      </c>
      <c r="AB9845" s="182">
        <v>14</v>
      </c>
      <c r="AC9845" s="182">
        <v>2</v>
      </c>
      <c r="AD9845" s="182">
        <v>399.1</v>
      </c>
      <c r="AF9845" s="182" t="s">
        <v>15359</v>
      </c>
      <c r="AG9845" s="182" t="s">
        <v>17319</v>
      </c>
      <c r="AH9845" s="182" t="s">
        <v>2993</v>
      </c>
      <c r="AI9845" s="182" t="s">
        <v>17315</v>
      </c>
    </row>
    <row r="9846" spans="25:35" x14ac:dyDescent="0.4">
      <c r="Y9846" s="182" t="s">
        <v>15482</v>
      </c>
      <c r="Z9846" s="182">
        <v>1978</v>
      </c>
      <c r="AA9846" s="182">
        <v>8770.7000000000007</v>
      </c>
      <c r="AB9846" s="182">
        <v>257</v>
      </c>
      <c r="AC9846" s="182">
        <v>5</v>
      </c>
      <c r="AD9846" s="182">
        <v>6222.5</v>
      </c>
      <c r="AF9846" s="182" t="s">
        <v>15360</v>
      </c>
      <c r="AG9846" s="182" t="s">
        <v>17312</v>
      </c>
      <c r="AH9846" s="182" t="s">
        <v>2993</v>
      </c>
      <c r="AI9846" s="182" t="s">
        <v>17042</v>
      </c>
    </row>
    <row r="9847" spans="25:35" x14ac:dyDescent="0.4">
      <c r="Y9847" s="182" t="s">
        <v>15483</v>
      </c>
      <c r="Z9847" s="182">
        <v>2017</v>
      </c>
      <c r="AA9847" s="182">
        <v>1020.3</v>
      </c>
      <c r="AB9847" s="182">
        <v>14</v>
      </c>
      <c r="AC9847" s="182">
        <v>2</v>
      </c>
      <c r="AD9847" s="182">
        <v>875.6</v>
      </c>
      <c r="AF9847" s="182" t="s">
        <v>15361</v>
      </c>
      <c r="AG9847" s="182" t="s">
        <v>17312</v>
      </c>
      <c r="AH9847" s="182" t="s">
        <v>2993</v>
      </c>
      <c r="AI9847" s="182" t="s">
        <v>17042</v>
      </c>
    </row>
    <row r="9848" spans="25:35" x14ac:dyDescent="0.4">
      <c r="Y9848" s="182" t="s">
        <v>15484</v>
      </c>
      <c r="Z9848" s="182">
        <v>1959</v>
      </c>
      <c r="AA9848" s="182">
        <v>567.11</v>
      </c>
      <c r="AB9848" s="182">
        <v>10</v>
      </c>
      <c r="AC9848" s="182">
        <v>2</v>
      </c>
      <c r="AD9848" s="182">
        <v>314.76</v>
      </c>
      <c r="AF9848" s="182" t="s">
        <v>15363</v>
      </c>
      <c r="AG9848" s="182" t="s">
        <v>17312</v>
      </c>
      <c r="AH9848" s="182" t="s">
        <v>2993</v>
      </c>
      <c r="AI9848" s="182" t="s">
        <v>17042</v>
      </c>
    </row>
    <row r="9849" spans="25:35" x14ac:dyDescent="0.4">
      <c r="Y9849" s="182" t="s">
        <v>267</v>
      </c>
      <c r="Z9849" s="182">
        <v>1959</v>
      </c>
      <c r="AA9849" s="182">
        <v>485.66</v>
      </c>
      <c r="AB9849" s="182">
        <v>18</v>
      </c>
      <c r="AC9849" s="182">
        <v>2</v>
      </c>
      <c r="AD9849" s="182">
        <v>263.67</v>
      </c>
      <c r="AF9849" s="182" t="s">
        <v>15364</v>
      </c>
      <c r="AG9849" s="182" t="s">
        <v>17312</v>
      </c>
      <c r="AH9849" s="182" t="s">
        <v>2993</v>
      </c>
      <c r="AI9849" s="182" t="s">
        <v>17042</v>
      </c>
    </row>
    <row r="9850" spans="25:35" x14ac:dyDescent="0.4">
      <c r="Y9850" s="182" t="s">
        <v>15485</v>
      </c>
      <c r="Z9850" s="182">
        <v>1969</v>
      </c>
      <c r="AA9850" s="182">
        <v>7490.14</v>
      </c>
      <c r="AB9850" s="182">
        <v>191</v>
      </c>
      <c r="AC9850" s="182">
        <v>5</v>
      </c>
      <c r="AD9850" s="182">
        <v>4585.8</v>
      </c>
      <c r="AF9850" s="182" t="s">
        <v>2680</v>
      </c>
      <c r="AG9850" s="182" t="s">
        <v>17312</v>
      </c>
      <c r="AH9850" s="182" t="s">
        <v>2993</v>
      </c>
      <c r="AI9850" s="182" t="s">
        <v>17322</v>
      </c>
    </row>
    <row r="9851" spans="25:35" x14ac:dyDescent="0.4">
      <c r="Y9851" s="182" t="s">
        <v>15486</v>
      </c>
      <c r="Z9851" s="182">
        <v>1970</v>
      </c>
      <c r="AA9851" s="182">
        <v>7885.15</v>
      </c>
      <c r="AB9851" s="182">
        <v>224</v>
      </c>
      <c r="AC9851" s="182">
        <v>5</v>
      </c>
      <c r="AD9851" s="182">
        <v>4459.3599999999997</v>
      </c>
      <c r="AF9851" s="182" t="s">
        <v>2681</v>
      </c>
      <c r="AG9851" s="182" t="s">
        <v>17312</v>
      </c>
      <c r="AH9851" s="182" t="s">
        <v>2993</v>
      </c>
      <c r="AI9851" s="182" t="s">
        <v>17042</v>
      </c>
    </row>
    <row r="9852" spans="25:35" x14ac:dyDescent="0.4">
      <c r="Y9852" s="182" t="s">
        <v>15488</v>
      </c>
      <c r="Z9852" s="182">
        <v>1898</v>
      </c>
      <c r="AA9852" s="182">
        <v>4994.28</v>
      </c>
      <c r="AB9852" s="182">
        <v>167</v>
      </c>
      <c r="AC9852" s="182">
        <v>3</v>
      </c>
      <c r="AD9852" s="182">
        <v>4994.28</v>
      </c>
      <c r="AF9852" s="182" t="s">
        <v>15365</v>
      </c>
      <c r="AG9852" s="182" t="s">
        <v>17312</v>
      </c>
      <c r="AH9852" s="182" t="s">
        <v>2993</v>
      </c>
      <c r="AI9852" s="182" t="s">
        <v>17040</v>
      </c>
    </row>
    <row r="9853" spans="25:35" x14ac:dyDescent="0.4">
      <c r="Y9853" s="182" t="s">
        <v>15490</v>
      </c>
      <c r="Z9853" s="182">
        <v>1977</v>
      </c>
      <c r="AA9853" s="182">
        <v>6303.6</v>
      </c>
      <c r="AB9853" s="182">
        <v>211</v>
      </c>
      <c r="AC9853" s="182">
        <v>5</v>
      </c>
      <c r="AD9853" s="182">
        <v>4648.3999999999996</v>
      </c>
      <c r="AF9853" s="182" t="s">
        <v>15366</v>
      </c>
      <c r="AG9853" s="182" t="s">
        <v>17312</v>
      </c>
      <c r="AH9853" s="182" t="s">
        <v>2993</v>
      </c>
      <c r="AI9853" s="182" t="s">
        <v>17042</v>
      </c>
    </row>
    <row r="9854" spans="25:35" x14ac:dyDescent="0.4">
      <c r="Y9854" s="182" t="s">
        <v>15492</v>
      </c>
      <c r="Z9854" s="182">
        <v>1972</v>
      </c>
      <c r="AA9854" s="182">
        <v>8090.9</v>
      </c>
      <c r="AB9854" s="182">
        <v>307</v>
      </c>
      <c r="AC9854" s="182">
        <v>5</v>
      </c>
      <c r="AD9854" s="182">
        <v>6096.3</v>
      </c>
      <c r="AF9854" s="182" t="s">
        <v>15367</v>
      </c>
      <c r="AG9854" s="182" t="s">
        <v>17312</v>
      </c>
      <c r="AH9854" s="182" t="s">
        <v>2993</v>
      </c>
      <c r="AI9854" s="182" t="s">
        <v>17042</v>
      </c>
    </row>
    <row r="9855" spans="25:35" x14ac:dyDescent="0.4">
      <c r="Y9855" s="182" t="s">
        <v>15493</v>
      </c>
      <c r="Z9855" s="182">
        <v>1985</v>
      </c>
      <c r="AA9855" s="182">
        <v>5363.62</v>
      </c>
      <c r="AB9855" s="182">
        <v>179</v>
      </c>
      <c r="AC9855" s="182">
        <v>5</v>
      </c>
      <c r="AD9855" s="182">
        <v>3901.8</v>
      </c>
      <c r="AF9855" s="182" t="s">
        <v>15368</v>
      </c>
      <c r="AG9855" s="182" t="s">
        <v>17312</v>
      </c>
      <c r="AH9855" s="182" t="s">
        <v>2993</v>
      </c>
      <c r="AI9855" s="182" t="s">
        <v>17322</v>
      </c>
    </row>
    <row r="9856" spans="25:35" x14ac:dyDescent="0.4">
      <c r="Y9856" s="182" t="s">
        <v>15495</v>
      </c>
      <c r="Z9856" s="182">
        <v>1984</v>
      </c>
      <c r="AA9856" s="182">
        <v>5341.6</v>
      </c>
      <c r="AB9856" s="182">
        <v>193</v>
      </c>
      <c r="AC9856" s="182">
        <v>5</v>
      </c>
      <c r="AD9856" s="182">
        <v>3891.3</v>
      </c>
      <c r="AF9856" s="182" t="s">
        <v>15369</v>
      </c>
      <c r="AG9856" s="182" t="s">
        <v>17319</v>
      </c>
      <c r="AH9856" s="182" t="s">
        <v>2993</v>
      </c>
      <c r="AI9856" s="182" t="s">
        <v>17315</v>
      </c>
    </row>
    <row r="9857" spans="25:35" x14ac:dyDescent="0.4">
      <c r="Y9857" s="182" t="s">
        <v>17295</v>
      </c>
      <c r="Z9857" s="182">
        <v>1970</v>
      </c>
      <c r="AA9857" s="182">
        <v>6812.32</v>
      </c>
      <c r="AB9857" s="182">
        <v>209</v>
      </c>
      <c r="AC9857" s="182">
        <v>5</v>
      </c>
      <c r="AD9857" s="182">
        <v>4498.41</v>
      </c>
      <c r="AF9857" s="182" t="s">
        <v>2682</v>
      </c>
      <c r="AG9857" s="182" t="s">
        <v>17319</v>
      </c>
      <c r="AH9857" s="182" t="s">
        <v>2993</v>
      </c>
      <c r="AI9857" s="182" t="s">
        <v>17331</v>
      </c>
    </row>
    <row r="9858" spans="25:35" x14ac:dyDescent="0.4">
      <c r="Y9858" s="182" t="s">
        <v>2695</v>
      </c>
      <c r="Z9858" s="182">
        <v>1978</v>
      </c>
      <c r="AA9858" s="182">
        <v>4108.6000000000004</v>
      </c>
      <c r="AB9858" s="182">
        <v>147</v>
      </c>
      <c r="AC9858" s="182">
        <v>5</v>
      </c>
      <c r="AD9858" s="182">
        <v>3013.8</v>
      </c>
      <c r="AF9858" s="182" t="s">
        <v>287</v>
      </c>
      <c r="AG9858" s="182" t="s">
        <v>17319</v>
      </c>
      <c r="AH9858" s="182" t="s">
        <v>2993</v>
      </c>
      <c r="AI9858" s="182" t="s">
        <v>17331</v>
      </c>
    </row>
    <row r="9859" spans="25:35" x14ac:dyDescent="0.4">
      <c r="Y9859" s="182" t="s">
        <v>15498</v>
      </c>
      <c r="Z9859" s="182">
        <v>1979</v>
      </c>
      <c r="AA9859" s="182">
        <v>8242.1</v>
      </c>
      <c r="AB9859" s="182">
        <v>279</v>
      </c>
      <c r="AC9859" s="182">
        <v>5</v>
      </c>
      <c r="AD9859" s="182">
        <v>6117.1</v>
      </c>
      <c r="AF9859" s="182" t="s">
        <v>2683</v>
      </c>
      <c r="AG9859" s="182" t="s">
        <v>17312</v>
      </c>
      <c r="AH9859" s="182" t="s">
        <v>2993</v>
      </c>
      <c r="AI9859" s="182" t="s">
        <v>17331</v>
      </c>
    </row>
    <row r="9860" spans="25:35" x14ac:dyDescent="0.4">
      <c r="Y9860" s="182" t="s">
        <v>2696</v>
      </c>
      <c r="Z9860" s="182">
        <v>1980</v>
      </c>
      <c r="AA9860" s="182">
        <v>4142.1000000000004</v>
      </c>
      <c r="AB9860" s="182">
        <v>140</v>
      </c>
      <c r="AC9860" s="182">
        <v>5</v>
      </c>
      <c r="AD9860" s="182">
        <v>3057.9</v>
      </c>
      <c r="AF9860" s="182" t="s">
        <v>2684</v>
      </c>
      <c r="AG9860" s="182" t="s">
        <v>17319</v>
      </c>
      <c r="AH9860" s="182" t="s">
        <v>2993</v>
      </c>
      <c r="AI9860" s="182" t="s">
        <v>17315</v>
      </c>
    </row>
    <row r="9861" spans="25:35" x14ac:dyDescent="0.4">
      <c r="Y9861" s="182" t="s">
        <v>2697</v>
      </c>
      <c r="Z9861" s="182">
        <v>1981</v>
      </c>
      <c r="AA9861" s="182">
        <v>4114.8500000000004</v>
      </c>
      <c r="AB9861" s="182">
        <v>150</v>
      </c>
      <c r="AC9861" s="182">
        <v>5</v>
      </c>
      <c r="AD9861" s="182">
        <v>3034.8</v>
      </c>
      <c r="AF9861" s="182" t="s">
        <v>2685</v>
      </c>
      <c r="AG9861" s="182" t="s">
        <v>17319</v>
      </c>
      <c r="AH9861" s="182" t="s">
        <v>2993</v>
      </c>
      <c r="AI9861" s="182" t="s">
        <v>17320</v>
      </c>
    </row>
    <row r="9862" spans="25:35" x14ac:dyDescent="0.4">
      <c r="Y9862" s="182" t="s">
        <v>15500</v>
      </c>
      <c r="Z9862" s="182">
        <v>1979</v>
      </c>
      <c r="AA9862" s="182">
        <v>3074.4</v>
      </c>
      <c r="AB9862" s="182">
        <v>129</v>
      </c>
      <c r="AC9862" s="182">
        <v>5</v>
      </c>
      <c r="AD9862" s="182">
        <v>3074.4</v>
      </c>
      <c r="AF9862" s="182" t="s">
        <v>15375</v>
      </c>
      <c r="AG9862" s="182" t="s">
        <v>17312</v>
      </c>
      <c r="AH9862" s="182" t="s">
        <v>2993</v>
      </c>
      <c r="AI9862" s="182" t="s">
        <v>17040</v>
      </c>
    </row>
    <row r="9863" spans="25:35" x14ac:dyDescent="0.4">
      <c r="Y9863" s="182" t="s">
        <v>15501</v>
      </c>
      <c r="Z9863" s="182">
        <v>1980</v>
      </c>
      <c r="AA9863" s="182">
        <v>10566.92</v>
      </c>
      <c r="AB9863" s="182">
        <v>291</v>
      </c>
      <c r="AC9863" s="182">
        <v>5</v>
      </c>
      <c r="AD9863" s="182">
        <v>6101.68</v>
      </c>
      <c r="AF9863" s="182" t="s">
        <v>15377</v>
      </c>
      <c r="AG9863" s="182" t="s">
        <v>17312</v>
      </c>
      <c r="AH9863" s="182" t="s">
        <v>2993</v>
      </c>
      <c r="AI9863" s="182" t="s">
        <v>17315</v>
      </c>
    </row>
    <row r="9864" spans="25:35" x14ac:dyDescent="0.4">
      <c r="Y9864" s="182" t="s">
        <v>15502</v>
      </c>
      <c r="Z9864" s="182">
        <v>1986</v>
      </c>
      <c r="AA9864" s="182">
        <v>3486</v>
      </c>
      <c r="AB9864" s="182">
        <v>153</v>
      </c>
      <c r="AC9864" s="182">
        <v>5</v>
      </c>
      <c r="AD9864" s="182">
        <v>3486</v>
      </c>
      <c r="AF9864" s="182" t="s">
        <v>15378</v>
      </c>
      <c r="AG9864" s="182" t="s">
        <v>17319</v>
      </c>
      <c r="AH9864" s="182" t="s">
        <v>2993</v>
      </c>
      <c r="AI9864" s="182" t="s">
        <v>17320</v>
      </c>
    </row>
    <row r="9865" spans="25:35" x14ac:dyDescent="0.4">
      <c r="Y9865" s="182" t="s">
        <v>15503</v>
      </c>
      <c r="Z9865" s="182">
        <v>1964</v>
      </c>
      <c r="AA9865" s="182">
        <v>847.09</v>
      </c>
      <c r="AB9865" s="182">
        <v>26</v>
      </c>
      <c r="AC9865" s="182">
        <v>3</v>
      </c>
      <c r="AD9865" s="182">
        <v>569.5</v>
      </c>
      <c r="AF9865" s="182" t="s">
        <v>15380</v>
      </c>
      <c r="AG9865" s="182" t="s">
        <v>17312</v>
      </c>
      <c r="AH9865" s="182" t="s">
        <v>2993</v>
      </c>
      <c r="AI9865" s="182" t="s">
        <v>17322</v>
      </c>
    </row>
    <row r="9866" spans="25:35" x14ac:dyDescent="0.4">
      <c r="Y9866" s="182" t="s">
        <v>15505</v>
      </c>
      <c r="Z9866" s="182">
        <v>1969</v>
      </c>
      <c r="AA9866" s="182">
        <v>5176.32</v>
      </c>
      <c r="AB9866" s="182">
        <v>138</v>
      </c>
      <c r="AC9866" s="182">
        <v>5</v>
      </c>
      <c r="AD9866" s="182">
        <v>3274.35</v>
      </c>
      <c r="AF9866" s="182" t="s">
        <v>279</v>
      </c>
      <c r="AG9866" s="182" t="s">
        <v>17319</v>
      </c>
      <c r="AH9866" s="182" t="s">
        <v>2993</v>
      </c>
      <c r="AI9866" s="182" t="s">
        <v>17331</v>
      </c>
    </row>
    <row r="9867" spans="25:35" x14ac:dyDescent="0.4">
      <c r="Y9867" s="182" t="s">
        <v>15506</v>
      </c>
      <c r="Z9867" s="182">
        <v>1973</v>
      </c>
      <c r="AA9867" s="182">
        <v>5570.45</v>
      </c>
      <c r="AB9867" s="182">
        <v>138</v>
      </c>
      <c r="AC9867" s="182">
        <v>5</v>
      </c>
      <c r="AD9867" s="182">
        <v>3407.89</v>
      </c>
      <c r="AF9867" s="182" t="s">
        <v>15381</v>
      </c>
      <c r="AG9867" s="182" t="s">
        <v>2993</v>
      </c>
      <c r="AH9867" s="182" t="s">
        <v>2993</v>
      </c>
      <c r="AI9867" s="182" t="s">
        <v>17322</v>
      </c>
    </row>
    <row r="9868" spans="25:35" x14ac:dyDescent="0.4">
      <c r="Y9868" s="182" t="s">
        <v>15508</v>
      </c>
      <c r="Z9868" s="182">
        <v>1974</v>
      </c>
      <c r="AA9868" s="182">
        <v>5930.37</v>
      </c>
      <c r="AB9868" s="182">
        <v>113</v>
      </c>
      <c r="AC9868" s="182">
        <v>5</v>
      </c>
      <c r="AD9868" s="182">
        <v>3525.72</v>
      </c>
      <c r="AF9868" s="182" t="s">
        <v>15382</v>
      </c>
      <c r="AG9868" s="182" t="s">
        <v>17319</v>
      </c>
      <c r="AH9868" s="182" t="s">
        <v>2993</v>
      </c>
      <c r="AI9868" s="182" t="s">
        <v>17315</v>
      </c>
    </row>
    <row r="9869" spans="25:35" x14ac:dyDescent="0.4">
      <c r="Y9869" s="182" t="s">
        <v>15510</v>
      </c>
      <c r="Z9869" s="182">
        <v>1968</v>
      </c>
      <c r="AA9869" s="182">
        <v>5513.21</v>
      </c>
      <c r="AB9869" s="182">
        <v>162</v>
      </c>
      <c r="AC9869" s="182">
        <v>5</v>
      </c>
      <c r="AD9869" s="182">
        <v>3377.29</v>
      </c>
      <c r="AF9869" s="182" t="s">
        <v>2686</v>
      </c>
      <c r="AG9869" s="182" t="s">
        <v>17312</v>
      </c>
      <c r="AH9869" s="182" t="s">
        <v>2993</v>
      </c>
      <c r="AI9869" s="182" t="s">
        <v>17322</v>
      </c>
    </row>
    <row r="9870" spans="25:35" x14ac:dyDescent="0.4">
      <c r="Y9870" s="182" t="s">
        <v>15512</v>
      </c>
      <c r="Z9870" s="182">
        <v>1967</v>
      </c>
      <c r="AA9870" s="182">
        <v>5483.2</v>
      </c>
      <c r="AB9870" s="182">
        <v>170</v>
      </c>
      <c r="AC9870" s="182">
        <v>5</v>
      </c>
      <c r="AD9870" s="182">
        <v>3366.7</v>
      </c>
      <c r="AF9870" s="182" t="s">
        <v>2687</v>
      </c>
      <c r="AG9870" s="182" t="s">
        <v>17319</v>
      </c>
      <c r="AH9870" s="182" t="s">
        <v>2993</v>
      </c>
      <c r="AI9870" s="182" t="s">
        <v>17315</v>
      </c>
    </row>
    <row r="9871" spans="25:35" x14ac:dyDescent="0.4">
      <c r="Y9871" s="182" t="s">
        <v>15513</v>
      </c>
      <c r="Z9871" s="182">
        <v>1967</v>
      </c>
      <c r="AA9871" s="182">
        <v>4532.3500000000004</v>
      </c>
      <c r="AB9871" s="182">
        <v>166</v>
      </c>
      <c r="AC9871" s="182">
        <v>5</v>
      </c>
      <c r="AD9871" s="182">
        <v>3336.13</v>
      </c>
      <c r="AF9871" s="182" t="s">
        <v>15385</v>
      </c>
      <c r="AG9871" s="182" t="s">
        <v>17312</v>
      </c>
      <c r="AH9871" s="182" t="s">
        <v>2993</v>
      </c>
      <c r="AI9871" s="182" t="s">
        <v>17042</v>
      </c>
    </row>
    <row r="9872" spans="25:35" x14ac:dyDescent="0.4">
      <c r="Y9872" s="182" t="s">
        <v>2698</v>
      </c>
      <c r="Z9872" s="182">
        <v>1962</v>
      </c>
      <c r="AA9872" s="182">
        <v>675.7</v>
      </c>
      <c r="AB9872" s="182">
        <v>18</v>
      </c>
      <c r="AC9872" s="182">
        <v>2</v>
      </c>
      <c r="AD9872" s="182">
        <v>378.68</v>
      </c>
      <c r="AF9872" s="182" t="s">
        <v>2688</v>
      </c>
      <c r="AG9872" s="182" t="s">
        <v>17319</v>
      </c>
      <c r="AH9872" s="182" t="s">
        <v>2993</v>
      </c>
      <c r="AI9872" s="182" t="s">
        <v>17315</v>
      </c>
    </row>
    <row r="9873" spans="25:35" x14ac:dyDescent="0.4">
      <c r="Y9873" s="182" t="s">
        <v>2699</v>
      </c>
      <c r="Z9873" s="182">
        <v>1979</v>
      </c>
      <c r="AA9873" s="182">
        <v>1556.1</v>
      </c>
      <c r="AB9873" s="182">
        <v>32</v>
      </c>
      <c r="AC9873" s="182">
        <v>2</v>
      </c>
      <c r="AD9873" s="182">
        <v>863</v>
      </c>
      <c r="AF9873" s="182" t="s">
        <v>15386</v>
      </c>
      <c r="AG9873" s="182" t="s">
        <v>17312</v>
      </c>
      <c r="AH9873" s="182" t="s">
        <v>2993</v>
      </c>
      <c r="AI9873" s="182" t="s">
        <v>17322</v>
      </c>
    </row>
    <row r="9874" spans="25:35" x14ac:dyDescent="0.4">
      <c r="Y9874" s="182" t="s">
        <v>15516</v>
      </c>
      <c r="Z9874" s="182">
        <v>1970</v>
      </c>
      <c r="AA9874" s="182">
        <v>615.34</v>
      </c>
      <c r="AB9874" s="182">
        <v>18</v>
      </c>
      <c r="AC9874" s="182">
        <v>2</v>
      </c>
      <c r="AD9874" s="182">
        <v>337.52</v>
      </c>
      <c r="AF9874" s="182" t="s">
        <v>15388</v>
      </c>
      <c r="AG9874" s="182" t="s">
        <v>17312</v>
      </c>
      <c r="AH9874" s="182" t="s">
        <v>2993</v>
      </c>
      <c r="AI9874" s="182" t="s">
        <v>17322</v>
      </c>
    </row>
    <row r="9875" spans="25:35" x14ac:dyDescent="0.4">
      <c r="Y9875" s="182" t="s">
        <v>15518</v>
      </c>
      <c r="Z9875" s="182">
        <v>1928</v>
      </c>
      <c r="AA9875" s="182">
        <v>1718.33</v>
      </c>
      <c r="AB9875" s="182">
        <v>85</v>
      </c>
      <c r="AC9875" s="182">
        <v>3</v>
      </c>
      <c r="AD9875" s="182">
        <v>1631.7</v>
      </c>
      <c r="AF9875" s="182" t="s">
        <v>15389</v>
      </c>
      <c r="AG9875" s="182" t="s">
        <v>17312</v>
      </c>
      <c r="AH9875" s="182" t="s">
        <v>2993</v>
      </c>
      <c r="AI9875" s="182" t="s">
        <v>17315</v>
      </c>
    </row>
    <row r="9876" spans="25:35" x14ac:dyDescent="0.4">
      <c r="Y9876" s="182" t="s">
        <v>15519</v>
      </c>
      <c r="Z9876" s="182">
        <v>1966</v>
      </c>
      <c r="AA9876" s="182">
        <v>753.5</v>
      </c>
      <c r="AB9876" s="182">
        <v>25</v>
      </c>
      <c r="AC9876" s="182">
        <v>2</v>
      </c>
      <c r="AD9876" s="182">
        <v>693.7</v>
      </c>
      <c r="AF9876" s="182" t="s">
        <v>15390</v>
      </c>
      <c r="AG9876" s="182" t="s">
        <v>17312</v>
      </c>
      <c r="AH9876" s="182" t="s">
        <v>2993</v>
      </c>
      <c r="AI9876" s="182" t="s">
        <v>17042</v>
      </c>
    </row>
    <row r="9877" spans="25:35" x14ac:dyDescent="0.4">
      <c r="Y9877" s="182" t="s">
        <v>15520</v>
      </c>
      <c r="Z9877" s="182">
        <v>1950</v>
      </c>
      <c r="AA9877" s="182">
        <v>845</v>
      </c>
      <c r="AB9877" s="182">
        <v>25</v>
      </c>
      <c r="AC9877" s="182">
        <v>2</v>
      </c>
      <c r="AD9877" s="182">
        <v>483.7</v>
      </c>
      <c r="AF9877" s="182" t="s">
        <v>15391</v>
      </c>
      <c r="AG9877" s="182" t="s">
        <v>17325</v>
      </c>
      <c r="AH9877" s="182" t="s">
        <v>2993</v>
      </c>
      <c r="AI9877" s="182" t="s">
        <v>17322</v>
      </c>
    </row>
    <row r="9878" spans="25:35" x14ac:dyDescent="0.4">
      <c r="Y9878" s="182" t="s">
        <v>15521</v>
      </c>
      <c r="Z9878" s="182">
        <v>2010</v>
      </c>
      <c r="AA9878" s="182">
        <v>1238.2</v>
      </c>
      <c r="AB9878" s="182">
        <v>25</v>
      </c>
      <c r="AC9878" s="182">
        <v>2</v>
      </c>
      <c r="AD9878" s="182">
        <v>491.7</v>
      </c>
      <c r="AF9878" s="182" t="s">
        <v>15392</v>
      </c>
      <c r="AG9878" s="182" t="s">
        <v>17312</v>
      </c>
      <c r="AH9878" s="182" t="s">
        <v>2993</v>
      </c>
      <c r="AI9878" s="182" t="s">
        <v>17320</v>
      </c>
    </row>
    <row r="9879" spans="25:35" x14ac:dyDescent="0.4">
      <c r="Y9879" s="182" t="s">
        <v>15522</v>
      </c>
      <c r="Z9879" s="182">
        <v>1974</v>
      </c>
      <c r="AA9879" s="182">
        <v>1598.9</v>
      </c>
      <c r="AB9879" s="182">
        <v>38</v>
      </c>
      <c r="AC9879" s="182">
        <v>2</v>
      </c>
      <c r="AD9879" s="182">
        <v>874</v>
      </c>
      <c r="AF9879" s="182" t="s">
        <v>15393</v>
      </c>
      <c r="AG9879" s="182" t="s">
        <v>17312</v>
      </c>
      <c r="AH9879" s="182" t="s">
        <v>2993</v>
      </c>
      <c r="AI9879" s="182" t="s">
        <v>17314</v>
      </c>
    </row>
    <row r="9880" spans="25:35" x14ac:dyDescent="0.4">
      <c r="Y9880" s="182" t="s">
        <v>15523</v>
      </c>
      <c r="Z9880" s="182">
        <v>1968</v>
      </c>
      <c r="AA9880" s="182">
        <v>1271.44</v>
      </c>
      <c r="AB9880" s="182">
        <v>25</v>
      </c>
      <c r="AC9880" s="182">
        <v>2</v>
      </c>
      <c r="AD9880" s="182">
        <v>706.6</v>
      </c>
      <c r="AF9880" s="182" t="s">
        <v>15394</v>
      </c>
      <c r="AG9880" s="182" t="s">
        <v>17312</v>
      </c>
      <c r="AH9880" s="182" t="s">
        <v>2993</v>
      </c>
      <c r="AI9880" s="182" t="s">
        <v>17315</v>
      </c>
    </row>
    <row r="9881" spans="25:35" x14ac:dyDescent="0.4">
      <c r="Y9881" s="182" t="s">
        <v>15525</v>
      </c>
      <c r="Z9881" s="182">
        <v>1977</v>
      </c>
      <c r="AA9881" s="182">
        <v>1556.3</v>
      </c>
      <c r="AB9881" s="182">
        <v>37</v>
      </c>
      <c r="AC9881" s="182">
        <v>2</v>
      </c>
      <c r="AD9881" s="182">
        <v>871.6</v>
      </c>
      <c r="AF9881" s="182" t="s">
        <v>15396</v>
      </c>
      <c r="AG9881" s="182" t="s">
        <v>17312</v>
      </c>
      <c r="AH9881" s="182" t="s">
        <v>2993</v>
      </c>
      <c r="AI9881" s="182" t="s">
        <v>17322</v>
      </c>
    </row>
    <row r="9882" spans="25:35" x14ac:dyDescent="0.4">
      <c r="Y9882" s="182" t="s">
        <v>15526</v>
      </c>
      <c r="Z9882" s="182">
        <v>1988</v>
      </c>
      <c r="AA9882" s="182">
        <v>2764.74</v>
      </c>
      <c r="AB9882" s="182">
        <v>56</v>
      </c>
      <c r="AC9882" s="182">
        <v>2</v>
      </c>
      <c r="AD9882" s="182">
        <v>1132.24</v>
      </c>
      <c r="AF9882" s="182" t="s">
        <v>15397</v>
      </c>
      <c r="AG9882" s="182" t="s">
        <v>17312</v>
      </c>
      <c r="AH9882" s="182" t="s">
        <v>2993</v>
      </c>
      <c r="AI9882" s="182" t="s">
        <v>17314</v>
      </c>
    </row>
    <row r="9883" spans="25:35" x14ac:dyDescent="0.4">
      <c r="Y9883" s="182" t="s">
        <v>15528</v>
      </c>
      <c r="Z9883" s="182">
        <v>1966</v>
      </c>
      <c r="AA9883" s="182">
        <v>1229.58</v>
      </c>
      <c r="AB9883" s="182">
        <v>23</v>
      </c>
      <c r="AC9883" s="182">
        <v>2</v>
      </c>
      <c r="AD9883" s="182">
        <v>684.4</v>
      </c>
      <c r="AF9883" s="182" t="s">
        <v>15398</v>
      </c>
      <c r="AG9883" s="182" t="s">
        <v>17312</v>
      </c>
      <c r="AH9883" s="182" t="s">
        <v>2993</v>
      </c>
      <c r="AI9883" s="182" t="s">
        <v>17315</v>
      </c>
    </row>
    <row r="9884" spans="25:35" x14ac:dyDescent="0.4">
      <c r="Y9884" s="182" t="s">
        <v>2711</v>
      </c>
      <c r="Z9884" s="182">
        <v>1961</v>
      </c>
      <c r="AA9884" s="182">
        <v>496.4</v>
      </c>
      <c r="AB9884" s="182">
        <v>21</v>
      </c>
      <c r="AC9884" s="182">
        <v>2</v>
      </c>
      <c r="AD9884" s="182">
        <v>275.8</v>
      </c>
      <c r="AF9884" s="182" t="s">
        <v>15400</v>
      </c>
      <c r="AG9884" s="182" t="s">
        <v>17312</v>
      </c>
      <c r="AH9884" s="182" t="s">
        <v>2993</v>
      </c>
      <c r="AI9884" s="182" t="s">
        <v>17315</v>
      </c>
    </row>
    <row r="9885" spans="25:35" x14ac:dyDescent="0.4">
      <c r="Y9885" s="182" t="s">
        <v>15529</v>
      </c>
      <c r="Z9885" s="182">
        <v>2015</v>
      </c>
      <c r="AA9885" s="182">
        <v>724.6</v>
      </c>
      <c r="AB9885" s="182">
        <v>24</v>
      </c>
      <c r="AC9885" s="182">
        <v>2</v>
      </c>
      <c r="AD9885" s="182">
        <v>724.6</v>
      </c>
      <c r="AF9885" s="182" t="s">
        <v>15401</v>
      </c>
      <c r="AG9885" s="182" t="s">
        <v>17312</v>
      </c>
      <c r="AH9885" s="182" t="s">
        <v>2993</v>
      </c>
      <c r="AI9885" s="182" t="s">
        <v>17315</v>
      </c>
    </row>
    <row r="9886" spans="25:35" x14ac:dyDescent="0.4">
      <c r="Y9886" s="182" t="s">
        <v>15530</v>
      </c>
      <c r="Z9886" s="182">
        <v>1956</v>
      </c>
      <c r="AA9886" s="182">
        <v>922.81</v>
      </c>
      <c r="AB9886" s="182">
        <v>16</v>
      </c>
      <c r="AC9886" s="182">
        <v>2</v>
      </c>
      <c r="AD9886" s="182">
        <v>509.99</v>
      </c>
      <c r="AF9886" s="182" t="s">
        <v>15402</v>
      </c>
      <c r="AG9886" s="182" t="s">
        <v>17312</v>
      </c>
      <c r="AH9886" s="182" t="s">
        <v>17348</v>
      </c>
      <c r="AI9886" s="182" t="s">
        <v>17322</v>
      </c>
    </row>
    <row r="9887" spans="25:35" x14ac:dyDescent="0.4">
      <c r="Y9887" s="182" t="s">
        <v>15532</v>
      </c>
      <c r="Z9887" s="182">
        <v>1962</v>
      </c>
      <c r="AA9887" s="182">
        <v>986.94</v>
      </c>
      <c r="AB9887" s="182">
        <v>27</v>
      </c>
      <c r="AC9887" s="182">
        <v>2</v>
      </c>
      <c r="AD9887" s="182">
        <v>551.70000000000005</v>
      </c>
      <c r="AF9887" s="182" t="s">
        <v>15403</v>
      </c>
      <c r="AG9887" s="182" t="s">
        <v>17312</v>
      </c>
      <c r="AH9887" s="182" t="s">
        <v>2993</v>
      </c>
      <c r="AI9887" s="182" t="s">
        <v>17322</v>
      </c>
    </row>
    <row r="9888" spans="25:35" x14ac:dyDescent="0.4">
      <c r="Y9888" s="182" t="s">
        <v>15533</v>
      </c>
      <c r="Z9888" s="182">
        <v>1964</v>
      </c>
      <c r="AA9888" s="182">
        <v>1122.7</v>
      </c>
      <c r="AB9888" s="182">
        <v>17</v>
      </c>
      <c r="AC9888" s="182">
        <v>2</v>
      </c>
      <c r="AD9888" s="182">
        <v>621.59999999999991</v>
      </c>
      <c r="AF9888" s="182" t="s">
        <v>2689</v>
      </c>
      <c r="AG9888" s="182" t="s">
        <v>17312</v>
      </c>
      <c r="AH9888" s="182" t="s">
        <v>2993</v>
      </c>
      <c r="AI9888" s="182" t="s">
        <v>17315</v>
      </c>
    </row>
    <row r="9889" spans="25:35" x14ac:dyDescent="0.4">
      <c r="Y9889" s="182" t="s">
        <v>15534</v>
      </c>
      <c r="Z9889" s="182">
        <v>1962</v>
      </c>
      <c r="AA9889" s="182">
        <v>496.2</v>
      </c>
      <c r="AB9889" s="182">
        <v>3</v>
      </c>
      <c r="AC9889" s="182">
        <v>2</v>
      </c>
      <c r="AD9889" s="182">
        <v>275.10000000000002</v>
      </c>
      <c r="AF9889" s="182" t="s">
        <v>2690</v>
      </c>
      <c r="AG9889" s="182" t="s">
        <v>17319</v>
      </c>
      <c r="AH9889" s="182" t="s">
        <v>2993</v>
      </c>
      <c r="AI9889" s="182" t="s">
        <v>17315</v>
      </c>
    </row>
    <row r="9890" spans="25:35" x14ac:dyDescent="0.4">
      <c r="Y9890" s="182" t="s">
        <v>15536</v>
      </c>
      <c r="Z9890" s="182">
        <v>1960</v>
      </c>
      <c r="AA9890" s="182">
        <v>300.89999999999998</v>
      </c>
      <c r="AB9890" s="182">
        <v>16</v>
      </c>
      <c r="AC9890" s="182">
        <v>2</v>
      </c>
      <c r="AD9890" s="182">
        <v>278.3</v>
      </c>
      <c r="AF9890" s="182" t="s">
        <v>15406</v>
      </c>
      <c r="AG9890" s="182" t="s">
        <v>17312</v>
      </c>
      <c r="AH9890" s="182" t="s">
        <v>2993</v>
      </c>
      <c r="AI9890" s="182" t="s">
        <v>17040</v>
      </c>
    </row>
    <row r="9891" spans="25:35" x14ac:dyDescent="0.4">
      <c r="Y9891" s="182" t="s">
        <v>15538</v>
      </c>
      <c r="Z9891" s="182">
        <v>1956</v>
      </c>
      <c r="AA9891" s="182">
        <v>529.70000000000005</v>
      </c>
      <c r="AB9891" s="182">
        <v>22</v>
      </c>
      <c r="AC9891" s="182">
        <v>2</v>
      </c>
      <c r="AD9891" s="182">
        <v>484.1</v>
      </c>
      <c r="AF9891" s="182" t="s">
        <v>15408</v>
      </c>
      <c r="AG9891" s="182" t="s">
        <v>17319</v>
      </c>
      <c r="AH9891" s="182" t="s">
        <v>2993</v>
      </c>
      <c r="AI9891" s="182" t="s">
        <v>17331</v>
      </c>
    </row>
    <row r="9892" spans="25:35" x14ac:dyDescent="0.4">
      <c r="Y9892" s="182" t="s">
        <v>15539</v>
      </c>
      <c r="Z9892" s="182">
        <v>1960</v>
      </c>
      <c r="AA9892" s="182">
        <v>494.01</v>
      </c>
      <c r="AB9892" s="182">
        <v>12</v>
      </c>
      <c r="AC9892" s="182">
        <v>2</v>
      </c>
      <c r="AD9892" s="182">
        <v>271.8</v>
      </c>
      <c r="AF9892" s="182" t="s">
        <v>15409</v>
      </c>
      <c r="AG9892" s="182" t="s">
        <v>17312</v>
      </c>
      <c r="AH9892" s="182" t="s">
        <v>2993</v>
      </c>
      <c r="AI9892" s="182" t="s">
        <v>17322</v>
      </c>
    </row>
    <row r="9893" spans="25:35" x14ac:dyDescent="0.4">
      <c r="Y9893" s="182" t="s">
        <v>17296</v>
      </c>
      <c r="Z9893" s="182">
        <v>1959</v>
      </c>
      <c r="AA9893" s="182">
        <v>837.68</v>
      </c>
      <c r="AB9893" s="182">
        <v>27</v>
      </c>
      <c r="AC9893" s="182">
        <v>2</v>
      </c>
      <c r="AD9893" s="182">
        <v>479.6</v>
      </c>
      <c r="AF9893" s="182" t="s">
        <v>15410</v>
      </c>
      <c r="AG9893" s="182" t="s">
        <v>2993</v>
      </c>
      <c r="AH9893" s="182" t="s">
        <v>2993</v>
      </c>
      <c r="AI9893" s="182" t="s">
        <v>17042</v>
      </c>
    </row>
    <row r="9894" spans="25:35" x14ac:dyDescent="0.4">
      <c r="Y9894" s="182" t="s">
        <v>15541</v>
      </c>
      <c r="Z9894" s="182">
        <v>2008</v>
      </c>
      <c r="AA9894" s="182">
        <v>1338.2</v>
      </c>
      <c r="AB9894" s="182">
        <v>42</v>
      </c>
      <c r="AC9894" s="182">
        <v>2</v>
      </c>
      <c r="AD9894" s="182">
        <v>597.9</v>
      </c>
      <c r="AF9894" s="182" t="s">
        <v>15411</v>
      </c>
      <c r="AG9894" s="182" t="s">
        <v>2993</v>
      </c>
      <c r="AH9894" s="182" t="s">
        <v>2993</v>
      </c>
      <c r="AI9894" s="182" t="s">
        <v>17042</v>
      </c>
    </row>
    <row r="9895" spans="25:35" x14ac:dyDescent="0.4">
      <c r="Y9895" s="182" t="s">
        <v>15542</v>
      </c>
      <c r="Z9895" s="182">
        <v>1952</v>
      </c>
      <c r="AA9895" s="182">
        <v>851.1</v>
      </c>
      <c r="AB9895" s="182">
        <v>20</v>
      </c>
      <c r="AC9895" s="182">
        <v>2</v>
      </c>
      <c r="AD9895" s="182">
        <v>492.7</v>
      </c>
      <c r="AF9895" s="182" t="s">
        <v>15412</v>
      </c>
      <c r="AG9895" s="182" t="s">
        <v>17312</v>
      </c>
      <c r="AH9895" s="182" t="s">
        <v>2993</v>
      </c>
      <c r="AI9895" s="182" t="s">
        <v>17322</v>
      </c>
    </row>
    <row r="9896" spans="25:35" x14ac:dyDescent="0.4">
      <c r="Y9896" s="182" t="s">
        <v>15543</v>
      </c>
      <c r="Z9896" s="182">
        <v>1968</v>
      </c>
      <c r="AA9896" s="182">
        <v>544.84</v>
      </c>
      <c r="AB9896" s="182">
        <v>21</v>
      </c>
      <c r="AC9896" s="182">
        <v>2</v>
      </c>
      <c r="AD9896" s="182">
        <v>316.04000000000002</v>
      </c>
      <c r="AF9896" s="182" t="s">
        <v>15413</v>
      </c>
      <c r="AG9896" s="182" t="s">
        <v>17327</v>
      </c>
      <c r="AH9896" s="182" t="s">
        <v>2993</v>
      </c>
      <c r="AI9896" s="182" t="s">
        <v>17040</v>
      </c>
    </row>
    <row r="9897" spans="25:35" x14ac:dyDescent="0.4">
      <c r="Y9897" s="182" t="s">
        <v>15544</v>
      </c>
      <c r="Z9897" s="182">
        <v>1968</v>
      </c>
      <c r="AA9897" s="182">
        <v>768.29</v>
      </c>
      <c r="AB9897" s="182">
        <v>42</v>
      </c>
      <c r="AC9897" s="182">
        <v>2</v>
      </c>
      <c r="AD9897" s="182">
        <v>768.29</v>
      </c>
      <c r="AF9897" s="182" t="s">
        <v>15415</v>
      </c>
      <c r="AG9897" s="182" t="s">
        <v>17327</v>
      </c>
      <c r="AH9897" s="182" t="s">
        <v>2993</v>
      </c>
      <c r="AI9897" s="182" t="s">
        <v>17040</v>
      </c>
    </row>
    <row r="9898" spans="25:35" x14ac:dyDescent="0.4">
      <c r="Y9898" s="182" t="s">
        <v>15545</v>
      </c>
      <c r="Z9898" s="182">
        <v>1979</v>
      </c>
      <c r="AA9898" s="182">
        <v>785.78</v>
      </c>
      <c r="AB9898" s="182">
        <v>42</v>
      </c>
      <c r="AC9898" s="182">
        <v>2</v>
      </c>
      <c r="AD9898" s="182">
        <v>785.78</v>
      </c>
      <c r="AF9898" s="182" t="s">
        <v>15417</v>
      </c>
      <c r="AG9898" s="182" t="s">
        <v>17327</v>
      </c>
      <c r="AH9898" s="182" t="s">
        <v>2993</v>
      </c>
      <c r="AI9898" s="182" t="s">
        <v>17040</v>
      </c>
    </row>
    <row r="9899" spans="25:35" x14ac:dyDescent="0.4">
      <c r="Y9899" s="182" t="s">
        <v>15546</v>
      </c>
      <c r="Z9899" s="182">
        <v>1982</v>
      </c>
      <c r="AA9899" s="182">
        <v>1115.5999999999999</v>
      </c>
      <c r="AB9899" s="182">
        <v>62</v>
      </c>
      <c r="AC9899" s="182">
        <v>2</v>
      </c>
      <c r="AD9899" s="182">
        <v>1115.5999999999999</v>
      </c>
      <c r="AF9899" s="182" t="s">
        <v>2691</v>
      </c>
      <c r="AG9899" s="182" t="s">
        <v>17312</v>
      </c>
      <c r="AH9899" s="182" t="s">
        <v>2993</v>
      </c>
      <c r="AI9899" s="182" t="s">
        <v>17042</v>
      </c>
    </row>
    <row r="9900" spans="25:35" x14ac:dyDescent="0.4">
      <c r="Y9900" s="182" t="s">
        <v>15547</v>
      </c>
      <c r="Z9900" s="182">
        <v>1986</v>
      </c>
      <c r="AA9900" s="182">
        <v>1242.5</v>
      </c>
      <c r="AB9900" s="182">
        <v>62</v>
      </c>
      <c r="AC9900" s="182">
        <v>2</v>
      </c>
      <c r="AD9900" s="182">
        <v>1242.5</v>
      </c>
      <c r="AF9900" s="182" t="s">
        <v>15419</v>
      </c>
      <c r="AG9900" s="182" t="s">
        <v>17312</v>
      </c>
      <c r="AH9900" s="182" t="s">
        <v>2993</v>
      </c>
      <c r="AI9900" s="182" t="s">
        <v>17322</v>
      </c>
    </row>
    <row r="9901" spans="25:35" x14ac:dyDescent="0.4">
      <c r="Y9901" s="182" t="s">
        <v>15548</v>
      </c>
      <c r="Z9901" s="182">
        <v>2010</v>
      </c>
      <c r="AA9901" s="182">
        <v>250.1</v>
      </c>
      <c r="AB9901" s="182">
        <v>9</v>
      </c>
      <c r="AC9901" s="182">
        <v>1</v>
      </c>
      <c r="AD9901" s="182">
        <v>250.1</v>
      </c>
      <c r="AF9901" s="182" t="s">
        <v>15421</v>
      </c>
      <c r="AG9901" s="182" t="s">
        <v>17312</v>
      </c>
      <c r="AH9901" s="182" t="s">
        <v>2993</v>
      </c>
      <c r="AI9901" s="182" t="s">
        <v>17322</v>
      </c>
    </row>
    <row r="9902" spans="25:35" x14ac:dyDescent="0.4">
      <c r="Y9902" s="182" t="s">
        <v>15549</v>
      </c>
      <c r="Z9902" s="182">
        <v>1990</v>
      </c>
      <c r="AA9902" s="182">
        <v>1811.7</v>
      </c>
      <c r="AB9902" s="182">
        <v>75</v>
      </c>
      <c r="AC9902" s="182">
        <v>5</v>
      </c>
      <c r="AD9902" s="182">
        <v>1331.7</v>
      </c>
      <c r="AF9902" s="182" t="s">
        <v>15422</v>
      </c>
      <c r="AG9902" s="182" t="s">
        <v>17312</v>
      </c>
      <c r="AH9902" s="182" t="s">
        <v>2993</v>
      </c>
      <c r="AI9902" s="182" t="s">
        <v>17331</v>
      </c>
    </row>
    <row r="9903" spans="25:35" x14ac:dyDescent="0.4">
      <c r="Y9903" s="182" t="s">
        <v>15550</v>
      </c>
      <c r="Z9903" s="182">
        <v>1986</v>
      </c>
      <c r="AA9903" s="182">
        <v>940</v>
      </c>
      <c r="AB9903" s="182">
        <v>45</v>
      </c>
      <c r="AC9903" s="182">
        <v>2</v>
      </c>
      <c r="AD9903" s="182">
        <v>940</v>
      </c>
      <c r="AF9903" s="182" t="s">
        <v>15423</v>
      </c>
      <c r="AG9903" s="182" t="s">
        <v>17319</v>
      </c>
      <c r="AH9903" s="182" t="s">
        <v>2993</v>
      </c>
      <c r="AI9903" s="182" t="s">
        <v>17314</v>
      </c>
    </row>
    <row r="9904" spans="25:35" x14ac:dyDescent="0.4">
      <c r="Y9904" s="182" t="s">
        <v>15551</v>
      </c>
      <c r="Z9904" s="182">
        <v>1967</v>
      </c>
      <c r="AA9904" s="182">
        <v>336.92</v>
      </c>
      <c r="AB9904" s="182">
        <v>21</v>
      </c>
      <c r="AC9904" s="182">
        <v>2</v>
      </c>
      <c r="AD9904" s="182">
        <v>328.83</v>
      </c>
      <c r="AF9904" s="182" t="s">
        <v>15424</v>
      </c>
      <c r="AG9904" s="182" t="s">
        <v>17319</v>
      </c>
      <c r="AH9904" s="182" t="s">
        <v>2993</v>
      </c>
      <c r="AI9904" s="182" t="s">
        <v>17320</v>
      </c>
    </row>
    <row r="9905" spans="25:35" x14ac:dyDescent="0.4">
      <c r="Y9905" s="182" t="s">
        <v>15552</v>
      </c>
      <c r="Z9905" s="182">
        <v>1969</v>
      </c>
      <c r="AA9905" s="182">
        <v>792</v>
      </c>
      <c r="AB9905" s="182">
        <v>42</v>
      </c>
      <c r="AC9905" s="182">
        <v>2</v>
      </c>
      <c r="AD9905" s="182">
        <v>790.48</v>
      </c>
      <c r="AF9905" s="182" t="s">
        <v>15426</v>
      </c>
      <c r="AG9905" s="182" t="s">
        <v>17319</v>
      </c>
      <c r="AH9905" s="182" t="s">
        <v>2993</v>
      </c>
      <c r="AI9905" s="182" t="s">
        <v>17320</v>
      </c>
    </row>
    <row r="9906" spans="25:35" x14ac:dyDescent="0.4">
      <c r="Y9906" s="182" t="s">
        <v>15553</v>
      </c>
      <c r="Z9906" s="182">
        <v>1971</v>
      </c>
      <c r="AA9906" s="182">
        <v>792</v>
      </c>
      <c r="AB9906" s="182">
        <v>51</v>
      </c>
      <c r="AC9906" s="182">
        <v>2</v>
      </c>
      <c r="AD9906" s="182">
        <v>792</v>
      </c>
      <c r="AF9906" s="182" t="s">
        <v>268</v>
      </c>
      <c r="AG9906" s="182" t="s">
        <v>17319</v>
      </c>
      <c r="AH9906" s="182" t="s">
        <v>2993</v>
      </c>
      <c r="AI9906" s="182" t="s">
        <v>17331</v>
      </c>
    </row>
    <row r="9907" spans="25:35" x14ac:dyDescent="0.4">
      <c r="Y9907" s="182" t="s">
        <v>15554</v>
      </c>
      <c r="Z9907" s="182">
        <v>1978</v>
      </c>
      <c r="AA9907" s="182">
        <v>792</v>
      </c>
      <c r="AB9907" s="182">
        <v>42</v>
      </c>
      <c r="AC9907" s="182">
        <v>2</v>
      </c>
      <c r="AD9907" s="182">
        <v>792</v>
      </c>
      <c r="AF9907" s="182" t="s">
        <v>15428</v>
      </c>
      <c r="AG9907" s="182" t="s">
        <v>17312</v>
      </c>
      <c r="AH9907" s="182" t="s">
        <v>2993</v>
      </c>
      <c r="AI9907" s="182" t="s">
        <v>17320</v>
      </c>
    </row>
    <row r="9908" spans="25:35" x14ac:dyDescent="0.4">
      <c r="Y9908" s="182" t="s">
        <v>15555</v>
      </c>
      <c r="Z9908" s="182">
        <v>1967</v>
      </c>
      <c r="AA9908" s="182">
        <v>716.98</v>
      </c>
      <c r="AB9908" s="182">
        <v>42</v>
      </c>
      <c r="AC9908" s="182">
        <v>2</v>
      </c>
      <c r="AD9908" s="182">
        <v>716.98</v>
      </c>
      <c r="AF9908" s="182" t="s">
        <v>15429</v>
      </c>
      <c r="AG9908" s="182" t="s">
        <v>17319</v>
      </c>
      <c r="AH9908" s="182" t="s">
        <v>2993</v>
      </c>
      <c r="AI9908" s="182" t="s">
        <v>17331</v>
      </c>
    </row>
    <row r="9909" spans="25:35" x14ac:dyDescent="0.4">
      <c r="Y9909" s="182" t="s">
        <v>272</v>
      </c>
      <c r="Z9909" s="182">
        <v>1986</v>
      </c>
      <c r="AA9909" s="182">
        <v>914.39</v>
      </c>
      <c r="AB9909" s="182">
        <v>42</v>
      </c>
      <c r="AC9909" s="182">
        <v>4</v>
      </c>
      <c r="AD9909" s="182">
        <v>914.39</v>
      </c>
      <c r="AF9909" s="182" t="s">
        <v>15431</v>
      </c>
      <c r="AG9909" s="182" t="s">
        <v>17312</v>
      </c>
      <c r="AH9909" s="182" t="s">
        <v>2993</v>
      </c>
      <c r="AI9909" s="182" t="s">
        <v>17040</v>
      </c>
    </row>
    <row r="9910" spans="25:35" x14ac:dyDescent="0.4">
      <c r="Y9910" s="182" t="s">
        <v>273</v>
      </c>
      <c r="Z9910" s="182">
        <v>1986</v>
      </c>
      <c r="AA9910" s="182">
        <v>912.79</v>
      </c>
      <c r="AB9910" s="182">
        <v>42</v>
      </c>
      <c r="AC9910" s="182">
        <v>4</v>
      </c>
      <c r="AD9910" s="182">
        <v>912.79</v>
      </c>
      <c r="AF9910" s="182" t="s">
        <v>15432</v>
      </c>
      <c r="AG9910" s="182" t="s">
        <v>17312</v>
      </c>
      <c r="AH9910" s="182" t="s">
        <v>2993</v>
      </c>
      <c r="AI9910" s="182" t="s">
        <v>17315</v>
      </c>
    </row>
    <row r="9911" spans="25:35" x14ac:dyDescent="0.4">
      <c r="Y9911" s="182" t="s">
        <v>281</v>
      </c>
      <c r="Z9911" s="182">
        <v>1989</v>
      </c>
      <c r="AA9911" s="182">
        <v>932.49</v>
      </c>
      <c r="AB9911" s="182">
        <v>42</v>
      </c>
      <c r="AC9911" s="182">
        <v>4</v>
      </c>
      <c r="AD9911" s="182">
        <v>932.49</v>
      </c>
      <c r="AF9911" s="182" t="s">
        <v>15433</v>
      </c>
      <c r="AG9911" s="182" t="s">
        <v>17312</v>
      </c>
      <c r="AH9911" s="182" t="s">
        <v>2993</v>
      </c>
      <c r="AI9911" s="182" t="s">
        <v>17315</v>
      </c>
    </row>
    <row r="9912" spans="25:35" x14ac:dyDescent="0.4">
      <c r="Y9912" s="182" t="s">
        <v>15556</v>
      </c>
      <c r="Z9912" s="182">
        <v>1989</v>
      </c>
      <c r="AA9912" s="182">
        <v>914.19</v>
      </c>
      <c r="AB9912" s="182">
        <v>42</v>
      </c>
      <c r="AC9912" s="182">
        <v>4</v>
      </c>
      <c r="AD9912" s="182">
        <v>914.19</v>
      </c>
      <c r="AF9912" s="182" t="s">
        <v>15435</v>
      </c>
      <c r="AG9912" s="182" t="s">
        <v>17312</v>
      </c>
      <c r="AH9912" s="182" t="s">
        <v>2993</v>
      </c>
      <c r="AI9912" s="182" t="s">
        <v>17356</v>
      </c>
    </row>
    <row r="9913" spans="25:35" x14ac:dyDescent="0.4">
      <c r="Y9913" s="182" t="s">
        <v>2712</v>
      </c>
      <c r="Z9913" s="182">
        <v>1969</v>
      </c>
      <c r="AA9913" s="182">
        <v>1446.38</v>
      </c>
      <c r="AB9913" s="182">
        <v>78</v>
      </c>
      <c r="AC9913" s="182">
        <v>2</v>
      </c>
      <c r="AD9913" s="182">
        <v>996.18</v>
      </c>
      <c r="AF9913" s="182" t="s">
        <v>15437</v>
      </c>
      <c r="AG9913" s="182" t="s">
        <v>17312</v>
      </c>
      <c r="AH9913" s="182" t="s">
        <v>2993</v>
      </c>
      <c r="AI9913" s="182" t="s">
        <v>17320</v>
      </c>
    </row>
    <row r="9914" spans="25:35" x14ac:dyDescent="0.4">
      <c r="Y9914" s="182" t="s">
        <v>15557</v>
      </c>
      <c r="Z9914" s="182">
        <v>1968</v>
      </c>
      <c r="AA9914" s="182">
        <v>711.07</v>
      </c>
      <c r="AB9914" s="182">
        <v>44</v>
      </c>
      <c r="AC9914" s="182">
        <v>2</v>
      </c>
      <c r="AD9914" s="182">
        <v>711.07</v>
      </c>
      <c r="AF9914" s="182" t="s">
        <v>15438</v>
      </c>
      <c r="AG9914" s="182" t="s">
        <v>17312</v>
      </c>
      <c r="AH9914" s="182" t="s">
        <v>2993</v>
      </c>
      <c r="AI9914" s="182" t="s">
        <v>17322</v>
      </c>
    </row>
    <row r="9915" spans="25:35" x14ac:dyDescent="0.4">
      <c r="Y9915" s="182" t="s">
        <v>15558</v>
      </c>
      <c r="Z9915" s="182">
        <v>1971</v>
      </c>
      <c r="AA9915" s="182">
        <v>714.4</v>
      </c>
      <c r="AB9915" s="182">
        <v>51</v>
      </c>
      <c r="AC9915" s="182">
        <v>2</v>
      </c>
      <c r="AD9915" s="182">
        <v>714.4</v>
      </c>
      <c r="AF9915" s="182" t="s">
        <v>15439</v>
      </c>
      <c r="AG9915" s="182" t="s">
        <v>17312</v>
      </c>
      <c r="AH9915" s="182" t="s">
        <v>2993</v>
      </c>
      <c r="AI9915" s="182" t="s">
        <v>17042</v>
      </c>
    </row>
    <row r="9916" spans="25:35" x14ac:dyDescent="0.4">
      <c r="Y9916" s="182" t="s">
        <v>15559</v>
      </c>
      <c r="Z9916" s="182">
        <v>1971</v>
      </c>
      <c r="AA9916" s="182">
        <v>710.96</v>
      </c>
      <c r="AB9916" s="182">
        <v>42</v>
      </c>
      <c r="AC9916" s="182">
        <v>2</v>
      </c>
      <c r="AD9916" s="182">
        <v>710.96</v>
      </c>
      <c r="AF9916" s="182" t="s">
        <v>15440</v>
      </c>
      <c r="AG9916" s="182" t="s">
        <v>17312</v>
      </c>
      <c r="AH9916" s="182" t="s">
        <v>2993</v>
      </c>
      <c r="AI9916" s="182" t="s">
        <v>17322</v>
      </c>
    </row>
    <row r="9917" spans="25:35" x14ac:dyDescent="0.4">
      <c r="Y9917" s="182" t="s">
        <v>15560</v>
      </c>
      <c r="Z9917" s="182">
        <v>1974</v>
      </c>
      <c r="AA9917" s="182">
        <v>725.15</v>
      </c>
      <c r="AB9917" s="182">
        <v>42</v>
      </c>
      <c r="AC9917" s="182">
        <v>2</v>
      </c>
      <c r="AD9917" s="182">
        <v>725.15</v>
      </c>
      <c r="AF9917" s="182" t="s">
        <v>15442</v>
      </c>
      <c r="AG9917" s="182" t="s">
        <v>17398</v>
      </c>
      <c r="AH9917" s="182" t="s">
        <v>2993</v>
      </c>
      <c r="AI9917" s="182" t="s">
        <v>17322</v>
      </c>
    </row>
    <row r="9918" spans="25:35" x14ac:dyDescent="0.4">
      <c r="Y9918" s="182" t="s">
        <v>15561</v>
      </c>
      <c r="Z9918" s="182">
        <v>1976</v>
      </c>
      <c r="AA9918" s="182">
        <v>745</v>
      </c>
      <c r="AB9918" s="182">
        <v>42</v>
      </c>
      <c r="AC9918" s="182">
        <v>2</v>
      </c>
      <c r="AD9918" s="182">
        <v>745</v>
      </c>
      <c r="AF9918" s="182" t="s">
        <v>15443</v>
      </c>
      <c r="AG9918" s="182" t="s">
        <v>2993</v>
      </c>
      <c r="AH9918" s="182" t="s">
        <v>2993</v>
      </c>
      <c r="AI9918" s="182" t="s">
        <v>17315</v>
      </c>
    </row>
    <row r="9919" spans="25:35" x14ac:dyDescent="0.4">
      <c r="Y9919" s="182" t="s">
        <v>15562</v>
      </c>
      <c r="Z9919" s="182">
        <v>1982</v>
      </c>
      <c r="AA9919" s="182">
        <v>851.7</v>
      </c>
      <c r="AB9919" s="182">
        <v>47</v>
      </c>
      <c r="AC9919" s="182">
        <v>2</v>
      </c>
      <c r="AD9919" s="182">
        <v>851.7</v>
      </c>
      <c r="AF9919" s="182" t="s">
        <v>15444</v>
      </c>
      <c r="AG9919" s="182" t="s">
        <v>2993</v>
      </c>
      <c r="AH9919" s="182" t="s">
        <v>2993</v>
      </c>
      <c r="AI9919" s="182" t="s">
        <v>17322</v>
      </c>
    </row>
    <row r="9920" spans="25:35" x14ac:dyDescent="0.4">
      <c r="Y9920" s="182" t="s">
        <v>15563</v>
      </c>
      <c r="Z9920" s="182">
        <v>1983</v>
      </c>
      <c r="AA9920" s="182">
        <v>867.3</v>
      </c>
      <c r="AB9920" s="182">
        <v>47</v>
      </c>
      <c r="AC9920" s="182">
        <v>2</v>
      </c>
      <c r="AD9920" s="182">
        <v>867.3</v>
      </c>
      <c r="AF9920" s="182" t="s">
        <v>15445</v>
      </c>
      <c r="AG9920" s="182" t="s">
        <v>17327</v>
      </c>
      <c r="AH9920" s="182" t="s">
        <v>2993</v>
      </c>
      <c r="AI9920" s="182" t="s">
        <v>17042</v>
      </c>
    </row>
    <row r="9921" spans="25:35" x14ac:dyDescent="0.4">
      <c r="Y9921" s="182" t="s">
        <v>15564</v>
      </c>
      <c r="Z9921" s="182">
        <v>2003</v>
      </c>
      <c r="AA9921" s="182">
        <v>1152</v>
      </c>
      <c r="AB9921" s="182">
        <v>47</v>
      </c>
      <c r="AC9921" s="182">
        <v>2</v>
      </c>
      <c r="AD9921" s="182">
        <v>1152</v>
      </c>
      <c r="AF9921" s="182" t="s">
        <v>15446</v>
      </c>
      <c r="AG9921" s="182" t="s">
        <v>17312</v>
      </c>
      <c r="AH9921" s="182" t="s">
        <v>2993</v>
      </c>
      <c r="AI9921" s="182" t="s">
        <v>17042</v>
      </c>
    </row>
    <row r="9922" spans="25:35" x14ac:dyDescent="0.4">
      <c r="Y9922" s="182" t="s">
        <v>15565</v>
      </c>
      <c r="Z9922" s="182">
        <v>2016</v>
      </c>
      <c r="AA9922" s="182">
        <v>1338.3</v>
      </c>
      <c r="AB9922" s="182">
        <v>19</v>
      </c>
      <c r="AC9922" s="182">
        <v>3</v>
      </c>
      <c r="AD9922" s="182">
        <v>1045.2</v>
      </c>
      <c r="AF9922" s="182" t="s">
        <v>15447</v>
      </c>
      <c r="AG9922" s="182" t="s">
        <v>17312</v>
      </c>
      <c r="AH9922" s="182" t="s">
        <v>2993</v>
      </c>
      <c r="AI9922" s="182" t="s">
        <v>17042</v>
      </c>
    </row>
    <row r="9923" spans="25:35" x14ac:dyDescent="0.4">
      <c r="Y9923" s="182" t="s">
        <v>15566</v>
      </c>
      <c r="Z9923" s="182">
        <v>1982</v>
      </c>
      <c r="AA9923" s="182">
        <v>862.9</v>
      </c>
      <c r="AB9923" s="182">
        <v>47</v>
      </c>
      <c r="AC9923" s="182">
        <v>2</v>
      </c>
      <c r="AD9923" s="182">
        <v>862.9</v>
      </c>
      <c r="AF9923" s="182" t="s">
        <v>15448</v>
      </c>
      <c r="AG9923" s="182" t="s">
        <v>17319</v>
      </c>
      <c r="AH9923" s="182" t="s">
        <v>2993</v>
      </c>
      <c r="AI9923" s="182" t="s">
        <v>17315</v>
      </c>
    </row>
    <row r="9924" spans="25:35" x14ac:dyDescent="0.4">
      <c r="Y9924" s="182" t="s">
        <v>15567</v>
      </c>
      <c r="Z9924" s="182">
        <v>1983</v>
      </c>
      <c r="AA9924" s="182">
        <v>396.2</v>
      </c>
      <c r="AB9924" s="182">
        <v>17</v>
      </c>
      <c r="AC9924" s="182">
        <v>2</v>
      </c>
      <c r="AD9924" s="182">
        <v>396.2</v>
      </c>
      <c r="AF9924" s="182" t="s">
        <v>15449</v>
      </c>
      <c r="AG9924" s="182" t="s">
        <v>17312</v>
      </c>
      <c r="AH9924" s="182" t="s">
        <v>2993</v>
      </c>
      <c r="AI9924" s="182" t="s">
        <v>17042</v>
      </c>
    </row>
    <row r="9925" spans="25:35" x14ac:dyDescent="0.4">
      <c r="Y9925" s="182" t="s">
        <v>15568</v>
      </c>
      <c r="Z9925" s="182">
        <v>1983</v>
      </c>
      <c r="AA9925" s="182">
        <v>383.8</v>
      </c>
      <c r="AB9925" s="182">
        <v>21</v>
      </c>
      <c r="AC9925" s="182">
        <v>2</v>
      </c>
      <c r="AD9925" s="182">
        <v>383.8</v>
      </c>
      <c r="AF9925" s="182" t="s">
        <v>15451</v>
      </c>
      <c r="AG9925" s="182" t="s">
        <v>17312</v>
      </c>
      <c r="AH9925" s="182" t="s">
        <v>2993</v>
      </c>
      <c r="AI9925" s="182" t="s">
        <v>17042</v>
      </c>
    </row>
    <row r="9926" spans="25:35" x14ac:dyDescent="0.4">
      <c r="Y9926" s="182" t="s">
        <v>15569</v>
      </c>
      <c r="Z9926" s="182">
        <v>1984</v>
      </c>
      <c r="AA9926" s="182">
        <v>438.8</v>
      </c>
      <c r="AB9926" s="182">
        <v>21</v>
      </c>
      <c r="AC9926" s="182">
        <v>2</v>
      </c>
      <c r="AD9926" s="182">
        <v>438.8</v>
      </c>
      <c r="AF9926" s="182" t="s">
        <v>15452</v>
      </c>
      <c r="AG9926" s="182" t="s">
        <v>17319</v>
      </c>
      <c r="AH9926" s="182" t="s">
        <v>2993</v>
      </c>
      <c r="AI9926" s="182" t="s">
        <v>17315</v>
      </c>
    </row>
    <row r="9927" spans="25:35" x14ac:dyDescent="0.4">
      <c r="Y9927" s="182" t="s">
        <v>15570</v>
      </c>
      <c r="Z9927" s="182">
        <v>1983</v>
      </c>
      <c r="AA9927" s="182">
        <v>439.4</v>
      </c>
      <c r="AB9927" s="182">
        <v>21</v>
      </c>
      <c r="AC9927" s="182">
        <v>2</v>
      </c>
      <c r="AD9927" s="182">
        <v>439.4</v>
      </c>
      <c r="AF9927" s="182" t="s">
        <v>2692</v>
      </c>
      <c r="AG9927" s="182" t="s">
        <v>17319</v>
      </c>
      <c r="AH9927" s="182" t="s">
        <v>2993</v>
      </c>
      <c r="AI9927" s="182" t="s">
        <v>17314</v>
      </c>
    </row>
    <row r="9928" spans="25:35" x14ac:dyDescent="0.4">
      <c r="Y9928" s="182" t="s">
        <v>15571</v>
      </c>
      <c r="Z9928" s="182">
        <v>1984</v>
      </c>
      <c r="AA9928" s="182">
        <v>413.8</v>
      </c>
      <c r="AB9928" s="182">
        <v>21</v>
      </c>
      <c r="AC9928" s="182">
        <v>2</v>
      </c>
      <c r="AD9928" s="182">
        <v>412.6</v>
      </c>
      <c r="AF9928" s="182" t="s">
        <v>15454</v>
      </c>
      <c r="AG9928" s="182" t="s">
        <v>17312</v>
      </c>
      <c r="AH9928" s="182" t="s">
        <v>2993</v>
      </c>
      <c r="AI9928" s="182" t="s">
        <v>17315</v>
      </c>
    </row>
    <row r="9929" spans="25:35" x14ac:dyDescent="0.4">
      <c r="Y9929" s="182" t="s">
        <v>15573</v>
      </c>
      <c r="Z9929" s="182">
        <v>1983</v>
      </c>
      <c r="AA9929" s="182">
        <v>1672.33</v>
      </c>
      <c r="AB9929" s="182">
        <v>48</v>
      </c>
      <c r="AC9929" s="182">
        <v>3</v>
      </c>
      <c r="AD9929" s="182">
        <v>1281.1300000000001</v>
      </c>
      <c r="AF9929" s="182" t="s">
        <v>15455</v>
      </c>
      <c r="AG9929" s="182" t="s">
        <v>17319</v>
      </c>
      <c r="AH9929" s="182" t="s">
        <v>2993</v>
      </c>
      <c r="AI9929" s="182" t="s">
        <v>17320</v>
      </c>
    </row>
    <row r="9930" spans="25:35" x14ac:dyDescent="0.4">
      <c r="Y9930" s="182" t="s">
        <v>15576</v>
      </c>
      <c r="Z9930" s="182">
        <v>1972</v>
      </c>
      <c r="AA9930" s="182">
        <v>680</v>
      </c>
      <c r="AB9930" s="182">
        <v>39</v>
      </c>
      <c r="AC9930" s="182">
        <v>2</v>
      </c>
      <c r="AD9930" s="182">
        <v>680</v>
      </c>
      <c r="AF9930" s="182" t="s">
        <v>15456</v>
      </c>
      <c r="AG9930" s="182" t="s">
        <v>17319</v>
      </c>
      <c r="AH9930" s="182" t="s">
        <v>2993</v>
      </c>
      <c r="AI9930" s="182" t="s">
        <v>17320</v>
      </c>
    </row>
    <row r="9931" spans="25:35" x14ac:dyDescent="0.4">
      <c r="Y9931" s="182" t="s">
        <v>2715</v>
      </c>
      <c r="Z9931" s="182">
        <v>1992</v>
      </c>
      <c r="AA9931" s="182">
        <v>860.5</v>
      </c>
      <c r="AB9931" s="182">
        <v>48</v>
      </c>
      <c r="AC9931" s="182">
        <v>2</v>
      </c>
      <c r="AD9931" s="182">
        <v>860.5</v>
      </c>
      <c r="AF9931" s="182" t="s">
        <v>15457</v>
      </c>
      <c r="AG9931" s="182" t="s">
        <v>17312</v>
      </c>
      <c r="AH9931" s="182" t="s">
        <v>2993</v>
      </c>
      <c r="AI9931" s="182" t="s">
        <v>17042</v>
      </c>
    </row>
    <row r="9932" spans="25:35" x14ac:dyDescent="0.4">
      <c r="Y9932" s="182" t="s">
        <v>275</v>
      </c>
      <c r="Z9932" s="182">
        <v>1984</v>
      </c>
      <c r="AA9932" s="182">
        <v>492.1</v>
      </c>
      <c r="AB9932" s="182">
        <v>31</v>
      </c>
      <c r="AC9932" s="182">
        <v>2</v>
      </c>
      <c r="AD9932" s="182">
        <v>492.1</v>
      </c>
      <c r="AF9932" s="182" t="s">
        <v>15459</v>
      </c>
      <c r="AG9932" s="182" t="s">
        <v>17312</v>
      </c>
      <c r="AH9932" s="182" t="s">
        <v>2993</v>
      </c>
      <c r="AI9932" s="182" t="s">
        <v>17315</v>
      </c>
    </row>
    <row r="9933" spans="25:35" x14ac:dyDescent="0.4">
      <c r="Y9933" s="182" t="s">
        <v>15577</v>
      </c>
      <c r="Z9933" s="182">
        <v>1967</v>
      </c>
      <c r="AA9933" s="182">
        <v>762.28</v>
      </c>
      <c r="AB9933" s="182">
        <v>24</v>
      </c>
      <c r="AC9933" s="182">
        <v>2</v>
      </c>
      <c r="AD9933" s="182">
        <v>704.28</v>
      </c>
      <c r="AF9933" s="182" t="s">
        <v>15461</v>
      </c>
      <c r="AG9933" s="182" t="s">
        <v>17312</v>
      </c>
      <c r="AH9933" s="182" t="s">
        <v>2993</v>
      </c>
      <c r="AI9933" s="182" t="s">
        <v>17315</v>
      </c>
    </row>
    <row r="9934" spans="25:35" x14ac:dyDescent="0.4">
      <c r="Y9934" s="182" t="s">
        <v>15578</v>
      </c>
      <c r="Z9934" s="182">
        <v>1978</v>
      </c>
      <c r="AA9934" s="182">
        <v>3490.1</v>
      </c>
      <c r="AB9934" s="182">
        <v>186</v>
      </c>
      <c r="AC9934" s="182">
        <v>3</v>
      </c>
      <c r="AD9934" s="182">
        <v>3490.1</v>
      </c>
      <c r="AF9934" s="182" t="s">
        <v>15462</v>
      </c>
      <c r="AG9934" s="182" t="s">
        <v>17312</v>
      </c>
      <c r="AH9934" s="182" t="s">
        <v>2993</v>
      </c>
      <c r="AI9934" s="182" t="s">
        <v>17320</v>
      </c>
    </row>
    <row r="9935" spans="25:35" x14ac:dyDescent="0.4">
      <c r="Y9935" s="182" t="s">
        <v>15579</v>
      </c>
      <c r="Z9935" s="182">
        <v>1992</v>
      </c>
      <c r="AA9935" s="182">
        <v>1294.2</v>
      </c>
      <c r="AB9935" s="182">
        <v>157</v>
      </c>
      <c r="AC9935" s="182">
        <v>5</v>
      </c>
      <c r="AD9935" s="182">
        <v>1294.2</v>
      </c>
      <c r="AF9935" s="182" t="s">
        <v>15464</v>
      </c>
      <c r="AG9935" s="182" t="s">
        <v>17312</v>
      </c>
      <c r="AH9935" s="182" t="s">
        <v>2993</v>
      </c>
      <c r="AI9935" s="182" t="s">
        <v>17322</v>
      </c>
    </row>
    <row r="9936" spans="25:35" x14ac:dyDescent="0.4">
      <c r="Y9936" s="182" t="s">
        <v>15580</v>
      </c>
      <c r="Z9936" s="182">
        <v>1991</v>
      </c>
      <c r="AA9936" s="182">
        <v>1293.9000000000001</v>
      </c>
      <c r="AB9936" s="182">
        <v>62</v>
      </c>
      <c r="AC9936" s="182">
        <v>5</v>
      </c>
      <c r="AD9936" s="182">
        <v>1293.9000000000001</v>
      </c>
      <c r="AF9936" s="182" t="s">
        <v>15465</v>
      </c>
      <c r="AG9936" s="182" t="s">
        <v>17319</v>
      </c>
      <c r="AH9936" s="182" t="s">
        <v>2993</v>
      </c>
      <c r="AI9936" s="182" t="s">
        <v>17315</v>
      </c>
    </row>
    <row r="9937" spans="25:35" x14ac:dyDescent="0.4">
      <c r="Y9937" s="182" t="s">
        <v>15581</v>
      </c>
      <c r="Z9937" s="182">
        <v>1991</v>
      </c>
      <c r="AA9937" s="182">
        <v>1284.7</v>
      </c>
      <c r="AB9937" s="182">
        <v>59</v>
      </c>
      <c r="AC9937" s="182">
        <v>5</v>
      </c>
      <c r="AD9937" s="182">
        <v>1284.7</v>
      </c>
      <c r="AF9937" s="182" t="s">
        <v>15466</v>
      </c>
      <c r="AG9937" s="182" t="s">
        <v>17312</v>
      </c>
      <c r="AH9937" s="182" t="s">
        <v>2993</v>
      </c>
      <c r="AI9937" s="182" t="s">
        <v>17320</v>
      </c>
    </row>
    <row r="9938" spans="25:35" x14ac:dyDescent="0.4">
      <c r="Y9938" s="182" t="s">
        <v>15582</v>
      </c>
      <c r="Z9938" s="182">
        <v>1978</v>
      </c>
      <c r="AA9938" s="182">
        <v>3214.48</v>
      </c>
      <c r="AB9938" s="182">
        <v>124</v>
      </c>
      <c r="AC9938" s="182">
        <v>3</v>
      </c>
      <c r="AD9938" s="182">
        <v>1869.9199999999998</v>
      </c>
      <c r="AF9938" s="182" t="s">
        <v>15467</v>
      </c>
      <c r="AG9938" s="182" t="s">
        <v>17312</v>
      </c>
      <c r="AH9938" s="182" t="s">
        <v>2993</v>
      </c>
      <c r="AI9938" s="182" t="s">
        <v>17322</v>
      </c>
    </row>
    <row r="9939" spans="25:35" x14ac:dyDescent="0.4">
      <c r="Y9939" s="182" t="s">
        <v>15584</v>
      </c>
      <c r="Z9939" s="182">
        <v>1980</v>
      </c>
      <c r="AA9939" s="182">
        <v>2143.8000000000002</v>
      </c>
      <c r="AB9939" s="182">
        <v>95</v>
      </c>
      <c r="AC9939" s="182">
        <v>5</v>
      </c>
      <c r="AD9939" s="182">
        <v>2143.8000000000002</v>
      </c>
      <c r="AF9939" s="182" t="s">
        <v>15468</v>
      </c>
      <c r="AG9939" s="182" t="s">
        <v>17312</v>
      </c>
      <c r="AH9939" s="182" t="s">
        <v>2993</v>
      </c>
      <c r="AI9939" s="182" t="s">
        <v>17042</v>
      </c>
    </row>
    <row r="9940" spans="25:35" x14ac:dyDescent="0.4">
      <c r="Y9940" s="182" t="s">
        <v>15586</v>
      </c>
      <c r="Z9940" s="182">
        <v>1982</v>
      </c>
      <c r="AA9940" s="182">
        <v>2319</v>
      </c>
      <c r="AB9940" s="182">
        <v>93</v>
      </c>
      <c r="AC9940" s="182">
        <v>5</v>
      </c>
      <c r="AD9940" s="182">
        <v>1158.2</v>
      </c>
      <c r="AF9940" s="182" t="s">
        <v>2693</v>
      </c>
      <c r="AG9940" s="182" t="s">
        <v>17312</v>
      </c>
      <c r="AH9940" s="182" t="s">
        <v>2993</v>
      </c>
      <c r="AI9940" s="182" t="s">
        <v>17322</v>
      </c>
    </row>
    <row r="9941" spans="25:35" x14ac:dyDescent="0.4">
      <c r="Y9941" s="182" t="s">
        <v>15588</v>
      </c>
      <c r="Z9941" s="182">
        <v>1983</v>
      </c>
      <c r="AA9941" s="182">
        <v>1426</v>
      </c>
      <c r="AB9941" s="182">
        <v>53</v>
      </c>
      <c r="AC9941" s="182">
        <v>5</v>
      </c>
      <c r="AD9941" s="182">
        <v>1426</v>
      </c>
      <c r="AF9941" s="182" t="s">
        <v>2694</v>
      </c>
      <c r="AG9941" s="182" t="s">
        <v>17312</v>
      </c>
      <c r="AH9941" s="182" t="s">
        <v>2993</v>
      </c>
      <c r="AI9941" s="182" t="s">
        <v>17040</v>
      </c>
    </row>
    <row r="9942" spans="25:35" x14ac:dyDescent="0.4">
      <c r="Y9942" s="182" t="s">
        <v>15590</v>
      </c>
      <c r="Z9942" s="182">
        <v>1986</v>
      </c>
      <c r="AA9942" s="182">
        <v>2373.6999999999998</v>
      </c>
      <c r="AB9942" s="182">
        <v>111</v>
      </c>
      <c r="AC9942" s="182">
        <v>5</v>
      </c>
      <c r="AD9942" s="182">
        <v>1333.6</v>
      </c>
      <c r="AF9942" s="182" t="s">
        <v>15470</v>
      </c>
      <c r="AG9942" s="182" t="s">
        <v>17312</v>
      </c>
      <c r="AH9942" s="182" t="s">
        <v>2993</v>
      </c>
      <c r="AI9942" s="182" t="s">
        <v>17322</v>
      </c>
    </row>
    <row r="9943" spans="25:35" x14ac:dyDescent="0.4">
      <c r="Y9943" s="182" t="s">
        <v>2716</v>
      </c>
      <c r="Z9943" s="182">
        <v>1987</v>
      </c>
      <c r="AA9943" s="182">
        <v>3554.5</v>
      </c>
      <c r="AB9943" s="182">
        <v>158</v>
      </c>
      <c r="AC9943" s="182">
        <v>3</v>
      </c>
      <c r="AD9943" s="182">
        <v>3554.5</v>
      </c>
      <c r="AF9943" s="182" t="s">
        <v>15472</v>
      </c>
      <c r="AG9943" s="182" t="s">
        <v>17312</v>
      </c>
      <c r="AH9943" s="182" t="s">
        <v>2993</v>
      </c>
      <c r="AI9943" s="182" t="s">
        <v>17320</v>
      </c>
    </row>
    <row r="9944" spans="25:35" x14ac:dyDescent="0.4">
      <c r="Y9944" s="182" t="s">
        <v>15592</v>
      </c>
      <c r="Z9944" s="182">
        <v>1989</v>
      </c>
      <c r="AA9944" s="182">
        <v>2373.6999999999998</v>
      </c>
      <c r="AB9944" s="182">
        <v>108</v>
      </c>
      <c r="AC9944" s="182">
        <v>5</v>
      </c>
      <c r="AD9944" s="182">
        <v>1377</v>
      </c>
      <c r="AF9944" s="182" t="s">
        <v>15473</v>
      </c>
      <c r="AG9944" s="182" t="s">
        <v>17319</v>
      </c>
      <c r="AH9944" s="182" t="s">
        <v>2993</v>
      </c>
      <c r="AI9944" s="182" t="s">
        <v>17341</v>
      </c>
    </row>
    <row r="9945" spans="25:35" x14ac:dyDescent="0.4">
      <c r="Y9945" s="182" t="s">
        <v>15594</v>
      </c>
      <c r="Z9945" s="182">
        <v>1967</v>
      </c>
      <c r="AA9945" s="182">
        <v>781.84</v>
      </c>
      <c r="AB9945" s="182">
        <v>48</v>
      </c>
      <c r="AC9945" s="182">
        <v>2</v>
      </c>
      <c r="AD9945" s="182">
        <v>781.84</v>
      </c>
      <c r="AF9945" s="182" t="s">
        <v>15475</v>
      </c>
      <c r="AG9945" s="182" t="s">
        <v>17312</v>
      </c>
      <c r="AH9945" s="182" t="s">
        <v>2993</v>
      </c>
      <c r="AI9945" s="182" t="s">
        <v>17322</v>
      </c>
    </row>
    <row r="9946" spans="25:35" x14ac:dyDescent="0.4">
      <c r="Y9946" s="182" t="s">
        <v>15595</v>
      </c>
      <c r="Z9946" s="182">
        <v>1984</v>
      </c>
      <c r="AA9946" s="182">
        <v>980.1</v>
      </c>
      <c r="AB9946" s="182">
        <v>51</v>
      </c>
      <c r="AC9946" s="182">
        <v>2</v>
      </c>
      <c r="AD9946" s="182">
        <v>980.1</v>
      </c>
      <c r="AF9946" s="182" t="s">
        <v>15476</v>
      </c>
      <c r="AG9946" s="182" t="s">
        <v>17312</v>
      </c>
      <c r="AH9946" s="182" t="s">
        <v>2993</v>
      </c>
      <c r="AI9946" s="182" t="s">
        <v>17042</v>
      </c>
    </row>
    <row r="9947" spans="25:35" x14ac:dyDescent="0.4">
      <c r="Y9947" s="182" t="s">
        <v>274</v>
      </c>
      <c r="Z9947" s="182">
        <v>1994</v>
      </c>
      <c r="AA9947" s="182">
        <v>1642.3</v>
      </c>
      <c r="AB9947" s="182">
        <v>80</v>
      </c>
      <c r="AC9947" s="182">
        <v>3</v>
      </c>
      <c r="AD9947" s="182">
        <v>1528.6</v>
      </c>
      <c r="AF9947" s="182" t="s">
        <v>15478</v>
      </c>
      <c r="AG9947" s="182" t="s">
        <v>17312</v>
      </c>
      <c r="AH9947" s="182" t="s">
        <v>2993</v>
      </c>
      <c r="AI9947" s="182" t="s">
        <v>17042</v>
      </c>
    </row>
    <row r="9948" spans="25:35" x14ac:dyDescent="0.4">
      <c r="Y9948" s="182" t="s">
        <v>15596</v>
      </c>
      <c r="Z9948" s="182">
        <v>2002</v>
      </c>
      <c r="AA9948" s="182">
        <v>2179.4</v>
      </c>
      <c r="AB9948" s="182">
        <v>65</v>
      </c>
      <c r="AC9948" s="182">
        <v>3</v>
      </c>
      <c r="AD9948" s="182">
        <v>2096.1</v>
      </c>
      <c r="AF9948" s="182" t="s">
        <v>15479</v>
      </c>
      <c r="AG9948" s="182" t="s">
        <v>17312</v>
      </c>
      <c r="AH9948" s="182" t="s">
        <v>2993</v>
      </c>
      <c r="AI9948" s="182" t="s">
        <v>17042</v>
      </c>
    </row>
    <row r="9949" spans="25:35" x14ac:dyDescent="0.4">
      <c r="Y9949" s="182" t="s">
        <v>15597</v>
      </c>
      <c r="Z9949" s="182">
        <v>1974</v>
      </c>
      <c r="AA9949" s="182">
        <v>557.9</v>
      </c>
      <c r="AB9949" s="182">
        <v>19</v>
      </c>
      <c r="AC9949" s="182">
        <v>2</v>
      </c>
      <c r="AD9949" s="182">
        <v>557.9</v>
      </c>
      <c r="AF9949" s="182" t="s">
        <v>15480</v>
      </c>
      <c r="AG9949" s="182" t="s">
        <v>17312</v>
      </c>
      <c r="AH9949" s="182" t="s">
        <v>2993</v>
      </c>
      <c r="AI9949" s="182" t="s">
        <v>17042</v>
      </c>
    </row>
    <row r="9950" spans="25:35" x14ac:dyDescent="0.4">
      <c r="Y9950" s="182" t="s">
        <v>15598</v>
      </c>
      <c r="Z9950" s="182">
        <v>1974</v>
      </c>
      <c r="AA9950" s="182">
        <v>559.70000000000005</v>
      </c>
      <c r="AB9950" s="182">
        <v>19</v>
      </c>
      <c r="AC9950" s="182">
        <v>2</v>
      </c>
      <c r="AD9950" s="182">
        <v>374.2</v>
      </c>
      <c r="AF9950" s="182" t="s">
        <v>15481</v>
      </c>
      <c r="AG9950" s="182" t="s">
        <v>17312</v>
      </c>
      <c r="AH9950" s="182" t="s">
        <v>2993</v>
      </c>
      <c r="AI9950" s="182" t="s">
        <v>17040</v>
      </c>
    </row>
    <row r="9951" spans="25:35" x14ac:dyDescent="0.4">
      <c r="Y9951" s="182" t="s">
        <v>15599</v>
      </c>
      <c r="Z9951" s="182">
        <v>1981</v>
      </c>
      <c r="AA9951" s="182">
        <v>913.4</v>
      </c>
      <c r="AB9951" s="182">
        <v>29</v>
      </c>
      <c r="AC9951" s="182">
        <v>3</v>
      </c>
      <c r="AD9951" s="182">
        <v>913</v>
      </c>
      <c r="AF9951" s="182" t="s">
        <v>15482</v>
      </c>
      <c r="AG9951" s="182" t="s">
        <v>17319</v>
      </c>
      <c r="AH9951" s="182" t="s">
        <v>2993</v>
      </c>
      <c r="AI9951" s="182" t="s">
        <v>17314</v>
      </c>
    </row>
    <row r="9952" spans="25:35" x14ac:dyDescent="0.4">
      <c r="Y9952" s="182" t="s">
        <v>2717</v>
      </c>
      <c r="Z9952" s="182">
        <v>1988</v>
      </c>
      <c r="AA9952" s="182">
        <v>1573.6</v>
      </c>
      <c r="AB9952" s="182">
        <v>57</v>
      </c>
      <c r="AC9952" s="182">
        <v>5</v>
      </c>
      <c r="AD9952" s="182">
        <v>1533.4</v>
      </c>
      <c r="AF9952" s="182" t="s">
        <v>15483</v>
      </c>
      <c r="AG9952" s="182" t="s">
        <v>17312</v>
      </c>
      <c r="AH9952" s="182" t="s">
        <v>17348</v>
      </c>
      <c r="AI9952" s="182" t="s">
        <v>17040</v>
      </c>
    </row>
    <row r="9953" spans="25:35" x14ac:dyDescent="0.4">
      <c r="Y9953" s="182" t="s">
        <v>15601</v>
      </c>
      <c r="Z9953" s="182">
        <v>1988</v>
      </c>
      <c r="AA9953" s="182">
        <v>1573.6</v>
      </c>
      <c r="AB9953" s="182">
        <v>62</v>
      </c>
      <c r="AC9953" s="182">
        <v>5</v>
      </c>
      <c r="AD9953" s="182">
        <v>907</v>
      </c>
      <c r="AF9953" s="182" t="s">
        <v>15484</v>
      </c>
      <c r="AG9953" s="182" t="s">
        <v>17312</v>
      </c>
      <c r="AH9953" s="182" t="s">
        <v>2993</v>
      </c>
      <c r="AI9953" s="182" t="s">
        <v>17040</v>
      </c>
    </row>
    <row r="9954" spans="25:35" x14ac:dyDescent="0.4">
      <c r="Y9954" s="182" t="s">
        <v>15602</v>
      </c>
      <c r="Z9954" s="182">
        <v>1976</v>
      </c>
      <c r="AA9954" s="182">
        <v>546.02</v>
      </c>
      <c r="AB9954" s="182">
        <v>20</v>
      </c>
      <c r="AC9954" s="182">
        <v>2</v>
      </c>
      <c r="AD9954" s="182">
        <v>546.02</v>
      </c>
      <c r="AF9954" s="182" t="s">
        <v>267</v>
      </c>
      <c r="AG9954" s="182" t="s">
        <v>17312</v>
      </c>
      <c r="AH9954" s="182" t="s">
        <v>2993</v>
      </c>
      <c r="AI9954" s="182" t="s">
        <v>17040</v>
      </c>
    </row>
    <row r="9955" spans="25:35" x14ac:dyDescent="0.4">
      <c r="Y9955" s="182" t="s">
        <v>15604</v>
      </c>
      <c r="Z9955" s="182">
        <v>1980</v>
      </c>
      <c r="AA9955" s="182">
        <v>378.6</v>
      </c>
      <c r="AB9955" s="182">
        <v>16</v>
      </c>
      <c r="AC9955" s="182">
        <v>2</v>
      </c>
      <c r="AD9955" s="182">
        <v>228.7</v>
      </c>
      <c r="AF9955" s="182" t="s">
        <v>15485</v>
      </c>
      <c r="AG9955" s="182" t="s">
        <v>17312</v>
      </c>
      <c r="AH9955" s="182" t="s">
        <v>2993</v>
      </c>
      <c r="AI9955" s="182" t="s">
        <v>17320</v>
      </c>
    </row>
    <row r="9956" spans="25:35" x14ac:dyDescent="0.4">
      <c r="Y9956" s="182" t="s">
        <v>15606</v>
      </c>
      <c r="Z9956" s="182">
        <v>1986</v>
      </c>
      <c r="AA9956" s="182">
        <v>1785.9</v>
      </c>
      <c r="AB9956" s="182">
        <v>89</v>
      </c>
      <c r="AC9956" s="182">
        <v>3</v>
      </c>
      <c r="AD9956" s="182">
        <v>1785.9</v>
      </c>
      <c r="AF9956" s="182" t="s">
        <v>15486</v>
      </c>
      <c r="AG9956" s="182" t="s">
        <v>17312</v>
      </c>
      <c r="AH9956" s="182" t="s">
        <v>2993</v>
      </c>
      <c r="AI9956" s="182" t="s">
        <v>17320</v>
      </c>
    </row>
    <row r="9957" spans="25:35" x14ac:dyDescent="0.4">
      <c r="Y9957" s="182" t="s">
        <v>15608</v>
      </c>
      <c r="Z9957" s="182">
        <v>1978</v>
      </c>
      <c r="AA9957" s="182">
        <v>724.65</v>
      </c>
      <c r="AB9957" s="182">
        <v>35</v>
      </c>
      <c r="AC9957" s="182">
        <v>2</v>
      </c>
      <c r="AD9957" s="182">
        <v>724.65</v>
      </c>
      <c r="AF9957" s="182" t="s">
        <v>15488</v>
      </c>
      <c r="AG9957" s="182" t="s">
        <v>17312</v>
      </c>
      <c r="AH9957" s="182" t="s">
        <v>2993</v>
      </c>
      <c r="AI9957" s="182" t="s">
        <v>17040</v>
      </c>
    </row>
    <row r="9958" spans="25:35" x14ac:dyDescent="0.4">
      <c r="Y9958" s="182" t="s">
        <v>15609</v>
      </c>
      <c r="Z9958" s="182">
        <v>1970</v>
      </c>
      <c r="AA9958" s="182">
        <v>741.17</v>
      </c>
      <c r="AB9958" s="182">
        <v>53</v>
      </c>
      <c r="AC9958" s="182">
        <v>2</v>
      </c>
      <c r="AD9958" s="182">
        <v>741.17</v>
      </c>
      <c r="AF9958" s="182" t="s">
        <v>15490</v>
      </c>
      <c r="AG9958" s="182" t="s">
        <v>17319</v>
      </c>
      <c r="AH9958" s="182" t="s">
        <v>2993</v>
      </c>
      <c r="AI9958" s="182" t="s">
        <v>17320</v>
      </c>
    </row>
    <row r="9959" spans="25:35" x14ac:dyDescent="0.4">
      <c r="Y9959" s="182" t="s">
        <v>15611</v>
      </c>
      <c r="Z9959" s="182">
        <v>1972</v>
      </c>
      <c r="AA9959" s="182">
        <v>793</v>
      </c>
      <c r="AB9959" s="182">
        <v>43</v>
      </c>
      <c r="AC9959" s="182">
        <v>2</v>
      </c>
      <c r="AD9959" s="182">
        <v>793</v>
      </c>
      <c r="AF9959" s="182" t="s">
        <v>15492</v>
      </c>
      <c r="AG9959" s="182" t="s">
        <v>17312</v>
      </c>
      <c r="AH9959" s="182" t="s">
        <v>2993</v>
      </c>
      <c r="AI9959" s="182" t="s">
        <v>17314</v>
      </c>
    </row>
    <row r="9960" spans="25:35" x14ac:dyDescent="0.4">
      <c r="Y9960" s="182" t="s">
        <v>15612</v>
      </c>
      <c r="Z9960" s="182">
        <v>1974</v>
      </c>
      <c r="AA9960" s="182">
        <v>780.01</v>
      </c>
      <c r="AB9960" s="182">
        <v>41</v>
      </c>
      <c r="AC9960" s="182">
        <v>2</v>
      </c>
      <c r="AD9960" s="182">
        <v>780.01</v>
      </c>
      <c r="AF9960" s="182" t="s">
        <v>15493</v>
      </c>
      <c r="AG9960" s="182" t="s">
        <v>17319</v>
      </c>
      <c r="AH9960" s="182" t="s">
        <v>2993</v>
      </c>
      <c r="AI9960" s="182" t="s">
        <v>17331</v>
      </c>
    </row>
    <row r="9961" spans="25:35" x14ac:dyDescent="0.4">
      <c r="Y9961" s="182" t="s">
        <v>2718</v>
      </c>
      <c r="Z9961" s="182">
        <v>1979</v>
      </c>
      <c r="AA9961" s="182">
        <v>938.37</v>
      </c>
      <c r="AB9961" s="182">
        <v>47</v>
      </c>
      <c r="AC9961" s="182">
        <v>2</v>
      </c>
      <c r="AD9961" s="182">
        <v>938.37</v>
      </c>
      <c r="AF9961" s="182" t="s">
        <v>15495</v>
      </c>
      <c r="AG9961" s="182" t="s">
        <v>17319</v>
      </c>
      <c r="AH9961" s="182" t="s">
        <v>2993</v>
      </c>
      <c r="AI9961" s="182" t="s">
        <v>17331</v>
      </c>
    </row>
    <row r="9962" spans="25:35" x14ac:dyDescent="0.4">
      <c r="Y9962" s="182" t="s">
        <v>258</v>
      </c>
      <c r="Z9962" s="182">
        <v>1980</v>
      </c>
      <c r="AA9962" s="182">
        <v>971.34</v>
      </c>
      <c r="AB9962" s="182">
        <v>45</v>
      </c>
      <c r="AC9962" s="182">
        <v>2</v>
      </c>
      <c r="AD9962" s="182">
        <v>879.22</v>
      </c>
      <c r="AF9962" s="182" t="s">
        <v>15497</v>
      </c>
      <c r="AG9962" s="182" t="s">
        <v>17312</v>
      </c>
      <c r="AH9962" s="182" t="s">
        <v>2993</v>
      </c>
      <c r="AI9962" s="182" t="s">
        <v>17320</v>
      </c>
    </row>
    <row r="9963" spans="25:35" x14ac:dyDescent="0.4">
      <c r="Y9963" s="182" t="s">
        <v>15614</v>
      </c>
      <c r="Z9963" s="182">
        <v>1982</v>
      </c>
      <c r="AA9963" s="182">
        <v>1003.26</v>
      </c>
      <c r="AB9963" s="182">
        <v>43</v>
      </c>
      <c r="AC9963" s="182">
        <v>2</v>
      </c>
      <c r="AD9963" s="182">
        <v>990.74</v>
      </c>
      <c r="AF9963" s="182" t="s">
        <v>2695</v>
      </c>
      <c r="AG9963" s="182" t="s">
        <v>17319</v>
      </c>
      <c r="AH9963" s="182" t="s">
        <v>2993</v>
      </c>
      <c r="AI9963" s="182" t="s">
        <v>17315</v>
      </c>
    </row>
    <row r="9964" spans="25:35" x14ac:dyDescent="0.4">
      <c r="Y9964" s="182" t="s">
        <v>15615</v>
      </c>
      <c r="Z9964" s="182">
        <v>1986</v>
      </c>
      <c r="AA9964" s="182">
        <v>1016.89</v>
      </c>
      <c r="AB9964" s="182">
        <v>43</v>
      </c>
      <c r="AC9964" s="182">
        <v>2</v>
      </c>
      <c r="AD9964" s="182">
        <v>927.17</v>
      </c>
      <c r="AF9964" s="182" t="s">
        <v>15498</v>
      </c>
      <c r="AG9964" s="182" t="s">
        <v>17319</v>
      </c>
      <c r="AH9964" s="182" t="s">
        <v>2993</v>
      </c>
      <c r="AI9964" s="182" t="s">
        <v>17314</v>
      </c>
    </row>
    <row r="9965" spans="25:35" x14ac:dyDescent="0.4">
      <c r="Y9965" s="182" t="s">
        <v>15616</v>
      </c>
      <c r="Z9965" s="182">
        <v>1997</v>
      </c>
      <c r="AA9965" s="182">
        <v>420</v>
      </c>
      <c r="AB9965" s="182">
        <v>18</v>
      </c>
      <c r="AC9965" s="182">
        <v>2</v>
      </c>
      <c r="AD9965" s="182">
        <v>398.6</v>
      </c>
      <c r="AF9965" s="182" t="s">
        <v>2696</v>
      </c>
      <c r="AG9965" s="182" t="s">
        <v>17319</v>
      </c>
      <c r="AH9965" s="182" t="s">
        <v>17713</v>
      </c>
      <c r="AI9965" s="182" t="s">
        <v>17315</v>
      </c>
    </row>
    <row r="9966" spans="25:35" x14ac:dyDescent="0.4">
      <c r="Y9966" s="182" t="s">
        <v>15617</v>
      </c>
      <c r="Z9966" s="182">
        <v>1952</v>
      </c>
      <c r="AA9966" s="182">
        <v>932.07</v>
      </c>
      <c r="AB9966" s="182">
        <v>30</v>
      </c>
      <c r="AC9966" s="182">
        <v>2</v>
      </c>
      <c r="AD9966" s="182">
        <v>520.4</v>
      </c>
      <c r="AF9966" s="182" t="s">
        <v>2697</v>
      </c>
      <c r="AG9966" s="182" t="s">
        <v>17319</v>
      </c>
      <c r="AH9966" s="182" t="s">
        <v>2993</v>
      </c>
      <c r="AI9966" s="182" t="s">
        <v>17315</v>
      </c>
    </row>
    <row r="9967" spans="25:35" x14ac:dyDescent="0.4">
      <c r="Y9967" s="182" t="s">
        <v>15619</v>
      </c>
      <c r="Z9967" s="182">
        <v>1976</v>
      </c>
      <c r="AA9967" s="182">
        <v>6622.77</v>
      </c>
      <c r="AB9967" s="182">
        <v>252</v>
      </c>
      <c r="AC9967" s="182">
        <v>5</v>
      </c>
      <c r="AD9967" s="182">
        <v>6062.77</v>
      </c>
      <c r="AF9967" s="182" t="s">
        <v>15500</v>
      </c>
      <c r="AG9967" s="182" t="s">
        <v>17319</v>
      </c>
      <c r="AH9967" s="182" t="s">
        <v>17714</v>
      </c>
      <c r="AI9967" s="182" t="s">
        <v>17315</v>
      </c>
    </row>
    <row r="9968" spans="25:35" x14ac:dyDescent="0.4">
      <c r="Y9968" s="182" t="s">
        <v>15621</v>
      </c>
      <c r="Z9968" s="182">
        <v>1952</v>
      </c>
      <c r="AA9968" s="182">
        <v>520.6</v>
      </c>
      <c r="AB9968" s="182">
        <v>31</v>
      </c>
      <c r="AC9968" s="182">
        <v>2</v>
      </c>
      <c r="AD9968" s="182">
        <v>320</v>
      </c>
      <c r="AF9968" s="182" t="s">
        <v>15501</v>
      </c>
      <c r="AG9968" s="182" t="s">
        <v>17319</v>
      </c>
      <c r="AH9968" s="182" t="s">
        <v>2993</v>
      </c>
      <c r="AI9968" s="182" t="s">
        <v>17314</v>
      </c>
    </row>
    <row r="9969" spans="25:35" x14ac:dyDescent="0.4">
      <c r="Y9969" s="182" t="s">
        <v>15622</v>
      </c>
      <c r="Z9969" s="182">
        <v>1980</v>
      </c>
      <c r="AA9969" s="182">
        <v>7115.7</v>
      </c>
      <c r="AB9969" s="182">
        <v>162</v>
      </c>
      <c r="AC9969" s="182">
        <v>5</v>
      </c>
      <c r="AD9969" s="182">
        <v>7115.7</v>
      </c>
      <c r="AF9969" s="182" t="s">
        <v>15502</v>
      </c>
      <c r="AG9969" s="182" t="s">
        <v>17319</v>
      </c>
      <c r="AH9969" s="182" t="s">
        <v>2993</v>
      </c>
      <c r="AI9969" s="182" t="s">
        <v>17315</v>
      </c>
    </row>
    <row r="9970" spans="25:35" x14ac:dyDescent="0.4">
      <c r="Y9970" s="182" t="s">
        <v>15624</v>
      </c>
      <c r="Z9970" s="182">
        <v>1952</v>
      </c>
      <c r="AA9970" s="182">
        <v>522.4</v>
      </c>
      <c r="AB9970" s="182">
        <v>29</v>
      </c>
      <c r="AC9970" s="182">
        <v>2</v>
      </c>
      <c r="AD9970" s="182">
        <v>522.4</v>
      </c>
      <c r="AF9970" s="182" t="s">
        <v>15503</v>
      </c>
      <c r="AG9970" s="182" t="s">
        <v>17312</v>
      </c>
      <c r="AH9970" s="182" t="s">
        <v>2993</v>
      </c>
      <c r="AI9970" s="182" t="s">
        <v>17040</v>
      </c>
    </row>
    <row r="9971" spans="25:35" x14ac:dyDescent="0.4">
      <c r="Y9971" s="182" t="s">
        <v>278</v>
      </c>
      <c r="Z9971" s="182">
        <v>1967</v>
      </c>
      <c r="AA9971" s="182">
        <v>3259.36</v>
      </c>
      <c r="AB9971" s="182">
        <v>104</v>
      </c>
      <c r="AC9971" s="182">
        <v>5</v>
      </c>
      <c r="AD9971" s="182">
        <v>3259.36</v>
      </c>
      <c r="AF9971" s="182" t="s">
        <v>15505</v>
      </c>
      <c r="AG9971" s="182" t="s">
        <v>17312</v>
      </c>
      <c r="AH9971" s="182" t="s">
        <v>2993</v>
      </c>
      <c r="AI9971" s="182" t="s">
        <v>17315</v>
      </c>
    </row>
    <row r="9972" spans="25:35" x14ac:dyDescent="0.4">
      <c r="Y9972" s="182" t="s">
        <v>286</v>
      </c>
      <c r="Z9972" s="182">
        <v>1966</v>
      </c>
      <c r="AA9972" s="182">
        <v>3493.88</v>
      </c>
      <c r="AB9972" s="182">
        <v>94</v>
      </c>
      <c r="AC9972" s="182">
        <v>5</v>
      </c>
      <c r="AD9972" s="182">
        <v>3493.88</v>
      </c>
      <c r="AF9972" s="182" t="s">
        <v>15506</v>
      </c>
      <c r="AG9972" s="182" t="s">
        <v>17312</v>
      </c>
      <c r="AH9972" s="182" t="s">
        <v>2993</v>
      </c>
      <c r="AI9972" s="182" t="s">
        <v>17315</v>
      </c>
    </row>
    <row r="9973" spans="25:35" x14ac:dyDescent="0.4">
      <c r="Y9973" s="182" t="s">
        <v>15625</v>
      </c>
      <c r="Z9973" s="182">
        <v>1992</v>
      </c>
      <c r="AA9973" s="182">
        <v>3590.2</v>
      </c>
      <c r="AB9973" s="182">
        <v>168</v>
      </c>
      <c r="AC9973" s="182">
        <v>5</v>
      </c>
      <c r="AD9973" s="182">
        <v>3590.2</v>
      </c>
      <c r="AF9973" s="182" t="s">
        <v>15508</v>
      </c>
      <c r="AG9973" s="182" t="s">
        <v>17312</v>
      </c>
      <c r="AH9973" s="182" t="s">
        <v>2993</v>
      </c>
      <c r="AI9973" s="182" t="s">
        <v>17315</v>
      </c>
    </row>
    <row r="9974" spans="25:35" x14ac:dyDescent="0.4">
      <c r="Y9974" s="182" t="s">
        <v>2719</v>
      </c>
      <c r="Z9974" s="182">
        <v>1993</v>
      </c>
      <c r="AA9974" s="182">
        <v>5857.95</v>
      </c>
      <c r="AB9974" s="182">
        <v>160</v>
      </c>
      <c r="AC9974" s="182">
        <v>5</v>
      </c>
      <c r="AD9974" s="182">
        <v>3602.69</v>
      </c>
      <c r="AF9974" s="182" t="s">
        <v>15510</v>
      </c>
      <c r="AG9974" s="182" t="s">
        <v>17312</v>
      </c>
      <c r="AH9974" s="182" t="s">
        <v>2993</v>
      </c>
      <c r="AI9974" s="182" t="s">
        <v>17315</v>
      </c>
    </row>
    <row r="9975" spans="25:35" x14ac:dyDescent="0.4">
      <c r="Y9975" s="182" t="s">
        <v>15626</v>
      </c>
      <c r="Z9975" s="182">
        <v>1958</v>
      </c>
      <c r="AA9975" s="182">
        <v>1298</v>
      </c>
      <c r="AB9975" s="182">
        <v>35</v>
      </c>
      <c r="AC9975" s="182">
        <v>2</v>
      </c>
      <c r="AD9975" s="182">
        <v>553.30999999999995</v>
      </c>
      <c r="AF9975" s="182" t="s">
        <v>15512</v>
      </c>
      <c r="AG9975" s="182" t="s">
        <v>17312</v>
      </c>
      <c r="AH9975" s="182" t="s">
        <v>2993</v>
      </c>
      <c r="AI9975" s="182" t="s">
        <v>17315</v>
      </c>
    </row>
    <row r="9976" spans="25:35" x14ac:dyDescent="0.4">
      <c r="Y9976" s="182" t="s">
        <v>15627</v>
      </c>
      <c r="Z9976" s="182">
        <v>1984</v>
      </c>
      <c r="AA9976" s="182">
        <v>3113</v>
      </c>
      <c r="AB9976" s="182">
        <v>156</v>
      </c>
      <c r="AC9976" s="182">
        <v>5</v>
      </c>
      <c r="AD9976" s="182">
        <v>3113</v>
      </c>
      <c r="AF9976" s="182" t="s">
        <v>15513</v>
      </c>
      <c r="AG9976" s="182" t="s">
        <v>17312</v>
      </c>
      <c r="AH9976" s="182" t="s">
        <v>2993</v>
      </c>
      <c r="AI9976" s="182" t="s">
        <v>17315</v>
      </c>
    </row>
    <row r="9977" spans="25:35" x14ac:dyDescent="0.4">
      <c r="Y9977" s="182" t="s">
        <v>15628</v>
      </c>
      <c r="Z9977" s="182">
        <v>1961</v>
      </c>
      <c r="AA9977" s="182">
        <v>970.74</v>
      </c>
      <c r="AB9977" s="182">
        <v>42</v>
      </c>
      <c r="AC9977" s="182">
        <v>2</v>
      </c>
      <c r="AD9977" s="182">
        <v>543.79999999999995</v>
      </c>
      <c r="AF9977" s="182" t="s">
        <v>2698</v>
      </c>
      <c r="AG9977" s="182" t="s">
        <v>17312</v>
      </c>
      <c r="AH9977" s="182" t="s">
        <v>2993</v>
      </c>
      <c r="AI9977" s="182" t="s">
        <v>17040</v>
      </c>
    </row>
    <row r="9978" spans="25:35" x14ac:dyDescent="0.4">
      <c r="Y9978" s="182" t="s">
        <v>15629</v>
      </c>
      <c r="Z9978" s="182">
        <v>1988</v>
      </c>
      <c r="AA9978" s="182">
        <v>3176</v>
      </c>
      <c r="AB9978" s="182">
        <v>95</v>
      </c>
      <c r="AC9978" s="182">
        <v>5</v>
      </c>
      <c r="AD9978" s="182">
        <v>1793.3</v>
      </c>
      <c r="AF9978" s="182" t="s">
        <v>2699</v>
      </c>
      <c r="AG9978" s="182" t="s">
        <v>17312</v>
      </c>
      <c r="AH9978" s="182" t="s">
        <v>2993</v>
      </c>
      <c r="AI9978" s="182" t="s">
        <v>17322</v>
      </c>
    </row>
    <row r="9979" spans="25:35" x14ac:dyDescent="0.4">
      <c r="Y9979" s="182" t="s">
        <v>2720</v>
      </c>
      <c r="Z9979" s="182">
        <v>1961</v>
      </c>
      <c r="AA9979" s="182">
        <v>922.54</v>
      </c>
      <c r="AB9979" s="182">
        <v>27</v>
      </c>
      <c r="AC9979" s="182">
        <v>2</v>
      </c>
      <c r="AD9979" s="182">
        <v>550.70000000000005</v>
      </c>
      <c r="AF9979" s="182" t="s">
        <v>15516</v>
      </c>
      <c r="AG9979" s="182" t="s">
        <v>17312</v>
      </c>
      <c r="AH9979" s="182" t="s">
        <v>17715</v>
      </c>
      <c r="AI9979" s="182" t="s">
        <v>17040</v>
      </c>
    </row>
    <row r="9980" spans="25:35" x14ac:dyDescent="0.4">
      <c r="Y9980" s="182" t="s">
        <v>15630</v>
      </c>
      <c r="Z9980" s="182">
        <v>1992</v>
      </c>
      <c r="AA9980" s="182">
        <v>6201.23</v>
      </c>
      <c r="AB9980" s="182">
        <v>298</v>
      </c>
      <c r="AC9980" s="182">
        <v>5</v>
      </c>
      <c r="AD9980" s="182">
        <v>5651.9</v>
      </c>
      <c r="AF9980" s="182" t="s">
        <v>15518</v>
      </c>
      <c r="AG9980" s="182" t="s">
        <v>17312</v>
      </c>
      <c r="AH9980" s="182" t="s">
        <v>2993</v>
      </c>
      <c r="AI9980" s="182" t="s">
        <v>17315</v>
      </c>
    </row>
    <row r="9981" spans="25:35" x14ac:dyDescent="0.4">
      <c r="Y9981" s="182" t="s">
        <v>15631</v>
      </c>
      <c r="Z9981" s="182">
        <v>1969</v>
      </c>
      <c r="AA9981" s="182">
        <v>4894</v>
      </c>
      <c r="AB9981" s="182">
        <v>218</v>
      </c>
      <c r="AC9981" s="182">
        <v>5</v>
      </c>
      <c r="AD9981" s="182">
        <v>4495.3</v>
      </c>
      <c r="AF9981" s="182" t="s">
        <v>15519</v>
      </c>
      <c r="AG9981" s="182" t="s">
        <v>17312</v>
      </c>
      <c r="AH9981" s="182" t="s">
        <v>2993</v>
      </c>
      <c r="AI9981" s="182" t="s">
        <v>17042</v>
      </c>
    </row>
    <row r="9982" spans="25:35" x14ac:dyDescent="0.4">
      <c r="Y9982" s="182" t="s">
        <v>15633</v>
      </c>
      <c r="Z9982" s="182">
        <v>1972</v>
      </c>
      <c r="AA9982" s="182">
        <v>7212.31</v>
      </c>
      <c r="AB9982" s="182">
        <v>217</v>
      </c>
      <c r="AC9982" s="182">
        <v>5</v>
      </c>
      <c r="AD9982" s="182">
        <v>7212.31</v>
      </c>
      <c r="AF9982" s="182" t="s">
        <v>15520</v>
      </c>
      <c r="AG9982" s="182" t="s">
        <v>17327</v>
      </c>
      <c r="AH9982" s="182" t="s">
        <v>2993</v>
      </c>
      <c r="AI9982" s="182" t="s">
        <v>17042</v>
      </c>
    </row>
    <row r="9983" spans="25:35" x14ac:dyDescent="0.4">
      <c r="Y9983" s="182" t="s">
        <v>15634</v>
      </c>
      <c r="Z9983" s="182">
        <v>1994</v>
      </c>
      <c r="AA9983" s="182">
        <v>5170.76</v>
      </c>
      <c r="AB9983" s="182">
        <v>128</v>
      </c>
      <c r="AC9983" s="182">
        <v>5</v>
      </c>
      <c r="AD9983" s="182">
        <v>5170.76</v>
      </c>
      <c r="AF9983" s="182" t="s">
        <v>15521</v>
      </c>
      <c r="AG9983" s="182" t="s">
        <v>17398</v>
      </c>
      <c r="AH9983" s="182" t="s">
        <v>2993</v>
      </c>
      <c r="AI9983" s="182" t="s">
        <v>17040</v>
      </c>
    </row>
    <row r="9984" spans="25:35" x14ac:dyDescent="0.4">
      <c r="Y9984" s="182" t="s">
        <v>15635</v>
      </c>
      <c r="Z9984" s="182">
        <v>1973</v>
      </c>
      <c r="AA9984" s="182">
        <v>6233.8</v>
      </c>
      <c r="AB9984" s="182">
        <v>207</v>
      </c>
      <c r="AC9984" s="182">
        <v>5</v>
      </c>
      <c r="AD9984" s="182">
        <v>6233.8</v>
      </c>
      <c r="AF9984" s="182" t="s">
        <v>15522</v>
      </c>
      <c r="AG9984" s="182" t="s">
        <v>17312</v>
      </c>
      <c r="AH9984" s="182" t="s">
        <v>2993</v>
      </c>
      <c r="AI9984" s="182" t="s">
        <v>17322</v>
      </c>
    </row>
    <row r="9985" spans="25:35" x14ac:dyDescent="0.4">
      <c r="Y9985" s="182" t="s">
        <v>15636</v>
      </c>
      <c r="Z9985" s="182">
        <v>2009</v>
      </c>
      <c r="AA9985" s="182">
        <v>5901.3</v>
      </c>
      <c r="AB9985" s="182">
        <v>183</v>
      </c>
      <c r="AC9985" s="182">
        <v>5</v>
      </c>
      <c r="AD9985" s="182">
        <v>3213.2</v>
      </c>
      <c r="AF9985" s="182" t="s">
        <v>15523</v>
      </c>
      <c r="AG9985" s="182" t="s">
        <v>17312</v>
      </c>
      <c r="AH9985" s="182" t="s">
        <v>2993</v>
      </c>
      <c r="AI9985" s="182" t="s">
        <v>17042</v>
      </c>
    </row>
    <row r="9986" spans="25:35" x14ac:dyDescent="0.4">
      <c r="Y9986" s="182" t="s">
        <v>15638</v>
      </c>
      <c r="Z9986" s="182">
        <v>1982</v>
      </c>
      <c r="AA9986" s="182">
        <v>8384.6200000000008</v>
      </c>
      <c r="AB9986" s="182">
        <v>277</v>
      </c>
      <c r="AC9986" s="182">
        <v>5</v>
      </c>
      <c r="AD9986" s="182">
        <v>8384.6200000000008</v>
      </c>
      <c r="AF9986" s="182" t="s">
        <v>15525</v>
      </c>
      <c r="AG9986" s="182" t="s">
        <v>17312</v>
      </c>
      <c r="AH9986" s="182" t="s">
        <v>2993</v>
      </c>
      <c r="AI9986" s="182" t="s">
        <v>17322</v>
      </c>
    </row>
    <row r="9987" spans="25:35" x14ac:dyDescent="0.4">
      <c r="Y9987" s="182" t="s">
        <v>15639</v>
      </c>
      <c r="Z9987" s="182">
        <v>1987</v>
      </c>
      <c r="AA9987" s="182">
        <v>7649.2</v>
      </c>
      <c r="AB9987" s="182">
        <v>315</v>
      </c>
      <c r="AC9987" s="182">
        <v>5</v>
      </c>
      <c r="AD9987" s="182">
        <v>5430.3</v>
      </c>
      <c r="AF9987" s="182" t="s">
        <v>15526</v>
      </c>
      <c r="AG9987" s="182" t="s">
        <v>17319</v>
      </c>
      <c r="AH9987" s="182" t="s">
        <v>2993</v>
      </c>
      <c r="AI9987" s="182" t="s">
        <v>17315</v>
      </c>
    </row>
    <row r="9988" spans="25:35" x14ac:dyDescent="0.4">
      <c r="Y9988" s="182" t="s">
        <v>15641</v>
      </c>
      <c r="Z9988" s="182">
        <v>1985</v>
      </c>
      <c r="AA9988" s="182">
        <v>4844.24</v>
      </c>
      <c r="AB9988" s="182">
        <v>152</v>
      </c>
      <c r="AC9988" s="182">
        <v>5</v>
      </c>
      <c r="AD9988" s="182">
        <v>2814.6</v>
      </c>
      <c r="AF9988" s="182" t="s">
        <v>15528</v>
      </c>
      <c r="AG9988" s="182" t="s">
        <v>17312</v>
      </c>
      <c r="AH9988" s="182" t="s">
        <v>2993</v>
      </c>
      <c r="AI9988" s="182" t="s">
        <v>17042</v>
      </c>
    </row>
    <row r="9989" spans="25:35" x14ac:dyDescent="0.4">
      <c r="Y9989" s="182" t="s">
        <v>15642</v>
      </c>
      <c r="Z9989" s="182">
        <v>2011</v>
      </c>
      <c r="AA9989" s="182">
        <v>821.1</v>
      </c>
      <c r="AB9989" s="182">
        <v>31</v>
      </c>
      <c r="AC9989" s="182">
        <v>2</v>
      </c>
      <c r="AD9989" s="182">
        <v>821.1</v>
      </c>
      <c r="AF9989" s="182" t="s">
        <v>2711</v>
      </c>
      <c r="AG9989" s="182" t="s">
        <v>17312</v>
      </c>
      <c r="AH9989" s="182" t="s">
        <v>2993</v>
      </c>
      <c r="AI9989" s="182" t="s">
        <v>17040</v>
      </c>
    </row>
    <row r="9990" spans="25:35" x14ac:dyDescent="0.4">
      <c r="Y9990" s="182" t="s">
        <v>15643</v>
      </c>
      <c r="Z9990" s="182">
        <v>1988</v>
      </c>
      <c r="AA9990" s="182">
        <v>5417.94</v>
      </c>
      <c r="AB9990" s="182">
        <v>188</v>
      </c>
      <c r="AC9990" s="182">
        <v>5</v>
      </c>
      <c r="AD9990" s="182">
        <v>5417.94</v>
      </c>
      <c r="AF9990" s="182" t="s">
        <v>15529</v>
      </c>
      <c r="AG9990" s="182" t="s">
        <v>17328</v>
      </c>
      <c r="AH9990" s="182" t="s">
        <v>17313</v>
      </c>
      <c r="AI9990" s="182" t="s">
        <v>17042</v>
      </c>
    </row>
    <row r="9991" spans="25:35" x14ac:dyDescent="0.4">
      <c r="Y9991" s="182" t="s">
        <v>15644</v>
      </c>
      <c r="Z9991" s="182">
        <v>1988</v>
      </c>
      <c r="AA9991" s="182">
        <v>5534</v>
      </c>
      <c r="AB9991" s="182">
        <v>200</v>
      </c>
      <c r="AC9991" s="182">
        <v>5</v>
      </c>
      <c r="AD9991" s="182">
        <v>5534</v>
      </c>
      <c r="AF9991" s="182" t="s">
        <v>15530</v>
      </c>
      <c r="AG9991" s="182" t="s">
        <v>17327</v>
      </c>
      <c r="AH9991" s="182" t="s">
        <v>2993</v>
      </c>
      <c r="AI9991" s="182" t="s">
        <v>17040</v>
      </c>
    </row>
    <row r="9992" spans="25:35" x14ac:dyDescent="0.4">
      <c r="Y9992" s="182" t="s">
        <v>15645</v>
      </c>
      <c r="Z9992" s="182">
        <v>1965</v>
      </c>
      <c r="AA9992" s="182">
        <v>724.14</v>
      </c>
      <c r="AB9992" s="182">
        <v>33</v>
      </c>
      <c r="AC9992" s="182">
        <v>2</v>
      </c>
      <c r="AD9992" s="182">
        <v>724.14</v>
      </c>
      <c r="AF9992" s="182" t="s">
        <v>15532</v>
      </c>
      <c r="AG9992" s="182" t="s">
        <v>17312</v>
      </c>
      <c r="AH9992" s="182" t="s">
        <v>2993</v>
      </c>
      <c r="AI9992" s="182" t="s">
        <v>17042</v>
      </c>
    </row>
    <row r="9993" spans="25:35" x14ac:dyDescent="0.4">
      <c r="Y9993" s="182" t="s">
        <v>2721</v>
      </c>
      <c r="Z9993" s="182">
        <v>1988</v>
      </c>
      <c r="AA9993" s="182">
        <v>6118.54</v>
      </c>
      <c r="AB9993" s="182">
        <v>234</v>
      </c>
      <c r="AC9993" s="182">
        <v>5</v>
      </c>
      <c r="AD9993" s="182">
        <v>4395.5</v>
      </c>
      <c r="AF9993" s="182" t="s">
        <v>15533</v>
      </c>
      <c r="AG9993" s="182" t="s">
        <v>17312</v>
      </c>
      <c r="AH9993" s="182" t="s">
        <v>2993</v>
      </c>
      <c r="AI9993" s="182" t="s">
        <v>17042</v>
      </c>
    </row>
    <row r="9994" spans="25:35" x14ac:dyDescent="0.4">
      <c r="Y9994" s="182" t="s">
        <v>15646</v>
      </c>
      <c r="Z9994" s="182">
        <v>1963</v>
      </c>
      <c r="AA9994" s="182">
        <v>683.63</v>
      </c>
      <c r="AB9994" s="182">
        <v>42</v>
      </c>
      <c r="AC9994" s="182">
        <v>2</v>
      </c>
      <c r="AD9994" s="182">
        <v>683.63</v>
      </c>
      <c r="AF9994" s="182" t="s">
        <v>15534</v>
      </c>
      <c r="AG9994" s="182" t="s">
        <v>17312</v>
      </c>
      <c r="AH9994" s="182" t="s">
        <v>2993</v>
      </c>
      <c r="AI9994" s="182" t="s">
        <v>17040</v>
      </c>
    </row>
    <row r="9995" spans="25:35" x14ac:dyDescent="0.4">
      <c r="Y9995" s="182" t="s">
        <v>15647</v>
      </c>
      <c r="Z9995" s="182">
        <v>1962</v>
      </c>
      <c r="AA9995" s="182">
        <v>1117.92</v>
      </c>
      <c r="AB9995" s="182">
        <v>29</v>
      </c>
      <c r="AC9995" s="182">
        <v>2</v>
      </c>
      <c r="AD9995" s="182">
        <v>1117.92</v>
      </c>
      <c r="AF9995" s="182" t="s">
        <v>15536</v>
      </c>
      <c r="AG9995" s="182" t="s">
        <v>17312</v>
      </c>
      <c r="AH9995" s="182" t="s">
        <v>2993</v>
      </c>
      <c r="AI9995" s="182" t="s">
        <v>17040</v>
      </c>
    </row>
    <row r="9996" spans="25:35" x14ac:dyDescent="0.4">
      <c r="Y9996" s="182" t="s">
        <v>15648</v>
      </c>
      <c r="Z9996" s="182">
        <v>1961</v>
      </c>
      <c r="AA9996" s="182">
        <v>1132.77</v>
      </c>
      <c r="AB9996" s="182">
        <v>25</v>
      </c>
      <c r="AC9996" s="182">
        <v>2</v>
      </c>
      <c r="AD9996" s="182">
        <v>1132.77</v>
      </c>
      <c r="AF9996" s="182" t="s">
        <v>15538</v>
      </c>
      <c r="AG9996" s="182" t="s">
        <v>17327</v>
      </c>
      <c r="AH9996" s="182" t="s">
        <v>2993</v>
      </c>
      <c r="AI9996" s="182" t="s">
        <v>17042</v>
      </c>
    </row>
    <row r="9997" spans="25:35" x14ac:dyDescent="0.4">
      <c r="Y9997" s="182" t="s">
        <v>15649</v>
      </c>
      <c r="Z9997" s="182">
        <v>1960</v>
      </c>
      <c r="AA9997" s="182">
        <v>696</v>
      </c>
      <c r="AB9997" s="182">
        <v>35</v>
      </c>
      <c r="AC9997" s="182">
        <v>2</v>
      </c>
      <c r="AD9997" s="182">
        <v>461.4</v>
      </c>
      <c r="AF9997" s="182" t="s">
        <v>15539</v>
      </c>
      <c r="AG9997" s="182" t="s">
        <v>17312</v>
      </c>
      <c r="AH9997" s="182" t="s">
        <v>2993</v>
      </c>
      <c r="AI9997" s="182" t="s">
        <v>17040</v>
      </c>
    </row>
    <row r="9998" spans="25:35" x14ac:dyDescent="0.4">
      <c r="Y9998" s="182" t="s">
        <v>15650</v>
      </c>
      <c r="Z9998" s="182">
        <v>1958</v>
      </c>
      <c r="AA9998" s="182">
        <v>467.6</v>
      </c>
      <c r="AB9998" s="182">
        <v>21</v>
      </c>
      <c r="AC9998" s="182">
        <v>2</v>
      </c>
      <c r="AD9998" s="182">
        <v>467.6</v>
      </c>
      <c r="AF9998" s="182" t="s">
        <v>15541</v>
      </c>
      <c r="AG9998" s="182" t="s">
        <v>17319</v>
      </c>
      <c r="AH9998" s="182" t="s">
        <v>2993</v>
      </c>
      <c r="AI9998" s="182" t="s">
        <v>17042</v>
      </c>
    </row>
    <row r="9999" spans="25:35" x14ac:dyDescent="0.4">
      <c r="Y9999" s="182" t="s">
        <v>15651</v>
      </c>
      <c r="Z9999" s="182">
        <v>1968</v>
      </c>
      <c r="AA9999" s="182">
        <v>474.9</v>
      </c>
      <c r="AB9999" s="182">
        <v>30</v>
      </c>
      <c r="AC9999" s="182">
        <v>2</v>
      </c>
      <c r="AD9999" s="182">
        <v>432.4</v>
      </c>
      <c r="AF9999" s="182" t="s">
        <v>15542</v>
      </c>
      <c r="AG9999" s="182" t="s">
        <v>17344</v>
      </c>
      <c r="AH9999" s="182" t="s">
        <v>2993</v>
      </c>
      <c r="AI9999" s="182" t="s">
        <v>17042</v>
      </c>
    </row>
    <row r="10000" spans="25:35" x14ac:dyDescent="0.4">
      <c r="Y10000" s="182" t="s">
        <v>15652</v>
      </c>
      <c r="Z10000" s="182">
        <v>1970</v>
      </c>
      <c r="AA10000" s="182">
        <v>7694.8</v>
      </c>
      <c r="AB10000" s="182">
        <v>214</v>
      </c>
      <c r="AC10000" s="182">
        <v>5</v>
      </c>
      <c r="AD10000" s="182">
        <v>7694.8</v>
      </c>
      <c r="AF10000" s="182" t="s">
        <v>15543</v>
      </c>
      <c r="AG10000" s="182" t="s">
        <v>17312</v>
      </c>
      <c r="AH10000" s="182" t="s">
        <v>2993</v>
      </c>
      <c r="AI10000" s="182" t="s">
        <v>17040</v>
      </c>
    </row>
    <row r="10001" spans="25:35" x14ac:dyDescent="0.4">
      <c r="Y10001" s="182" t="s">
        <v>15653</v>
      </c>
      <c r="Z10001" s="182">
        <v>1965</v>
      </c>
      <c r="AA10001" s="182">
        <v>3804</v>
      </c>
      <c r="AB10001" s="182">
        <v>88</v>
      </c>
      <c r="AC10001" s="182">
        <v>5</v>
      </c>
      <c r="AD10001" s="182">
        <v>3804</v>
      </c>
      <c r="AF10001" s="182" t="s">
        <v>15544</v>
      </c>
      <c r="AG10001" s="182" t="s">
        <v>17312</v>
      </c>
      <c r="AH10001" s="182" t="s">
        <v>2993</v>
      </c>
      <c r="AI10001" s="182" t="s">
        <v>17042</v>
      </c>
    </row>
    <row r="10002" spans="25:35" x14ac:dyDescent="0.4">
      <c r="Y10002" s="182" t="s">
        <v>15654</v>
      </c>
      <c r="Z10002" s="182">
        <v>1966</v>
      </c>
      <c r="AA10002" s="182">
        <v>6228.64</v>
      </c>
      <c r="AB10002" s="182">
        <v>160</v>
      </c>
      <c r="AC10002" s="182">
        <v>5</v>
      </c>
      <c r="AD10002" s="182">
        <v>6228.64</v>
      </c>
      <c r="AF10002" s="182" t="s">
        <v>15545</v>
      </c>
      <c r="AG10002" s="182" t="s">
        <v>17312</v>
      </c>
      <c r="AH10002" s="182" t="s">
        <v>2993</v>
      </c>
      <c r="AI10002" s="182" t="s">
        <v>17042</v>
      </c>
    </row>
    <row r="10003" spans="25:35" x14ac:dyDescent="0.4">
      <c r="Y10003" s="182" t="s">
        <v>15655</v>
      </c>
      <c r="Z10003" s="182">
        <v>1977</v>
      </c>
      <c r="AA10003" s="182">
        <v>2714.3</v>
      </c>
      <c r="AB10003" s="182">
        <v>40</v>
      </c>
      <c r="AC10003" s="182">
        <v>3</v>
      </c>
      <c r="AD10003" s="182">
        <v>1317.2</v>
      </c>
      <c r="AF10003" s="182" t="s">
        <v>15546</v>
      </c>
      <c r="AG10003" s="182" t="s">
        <v>17312</v>
      </c>
      <c r="AH10003" s="182" t="s">
        <v>2993</v>
      </c>
      <c r="AI10003" s="182" t="s">
        <v>17315</v>
      </c>
    </row>
    <row r="10004" spans="25:35" x14ac:dyDescent="0.4">
      <c r="Y10004" s="182" t="s">
        <v>15656</v>
      </c>
      <c r="Z10004" s="182">
        <v>1971</v>
      </c>
      <c r="AA10004" s="182">
        <v>2167.6</v>
      </c>
      <c r="AB10004" s="182">
        <v>80</v>
      </c>
      <c r="AC10004" s="182">
        <v>3</v>
      </c>
      <c r="AD10004" s="182">
        <v>2110.13</v>
      </c>
      <c r="AF10004" s="182" t="s">
        <v>15547</v>
      </c>
      <c r="AG10004" s="182" t="s">
        <v>17312</v>
      </c>
      <c r="AH10004" s="182" t="s">
        <v>2993</v>
      </c>
      <c r="AI10004" s="182" t="s">
        <v>17315</v>
      </c>
    </row>
    <row r="10005" spans="25:35" x14ac:dyDescent="0.4">
      <c r="Y10005" s="182" t="s">
        <v>15657</v>
      </c>
      <c r="Z10005" s="182">
        <v>1977</v>
      </c>
      <c r="AA10005" s="182">
        <v>1830.2</v>
      </c>
      <c r="AB10005" s="182">
        <v>70</v>
      </c>
      <c r="AC10005" s="182">
        <v>3</v>
      </c>
      <c r="AD10005" s="182">
        <v>1830.2</v>
      </c>
      <c r="AF10005" s="182" t="s">
        <v>15548</v>
      </c>
      <c r="AG10005" s="182" t="s">
        <v>17325</v>
      </c>
      <c r="AH10005" s="182" t="s">
        <v>2993</v>
      </c>
      <c r="AI10005" s="182" t="s">
        <v>17040</v>
      </c>
    </row>
    <row r="10006" spans="25:35" x14ac:dyDescent="0.4">
      <c r="Y10006" s="182" t="s">
        <v>15659</v>
      </c>
      <c r="Z10006" s="182">
        <v>1984</v>
      </c>
      <c r="AA10006" s="182">
        <v>2064</v>
      </c>
      <c r="AB10006" s="182">
        <v>80</v>
      </c>
      <c r="AC10006" s="182">
        <v>3</v>
      </c>
      <c r="AD10006" s="182">
        <v>2063.8000000000002</v>
      </c>
      <c r="AF10006" s="182" t="s">
        <v>15549</v>
      </c>
      <c r="AG10006" s="182" t="s">
        <v>17312</v>
      </c>
      <c r="AH10006" s="182" t="s">
        <v>2993</v>
      </c>
      <c r="AI10006" s="182" t="s">
        <v>17042</v>
      </c>
    </row>
    <row r="10007" spans="25:35" x14ac:dyDescent="0.4">
      <c r="Y10007" s="182" t="s">
        <v>15660</v>
      </c>
      <c r="Z10007" s="182">
        <v>1954</v>
      </c>
      <c r="AA10007" s="182">
        <v>1868.35</v>
      </c>
      <c r="AB10007" s="182">
        <v>68</v>
      </c>
      <c r="AC10007" s="182">
        <v>3</v>
      </c>
      <c r="AD10007" s="182">
        <v>1868.35</v>
      </c>
      <c r="AF10007" s="182" t="s">
        <v>15550</v>
      </c>
      <c r="AG10007" s="182" t="s">
        <v>17312</v>
      </c>
      <c r="AH10007" s="182" t="s">
        <v>17716</v>
      </c>
      <c r="AI10007" s="182" t="s">
        <v>17322</v>
      </c>
    </row>
    <row r="10008" spans="25:35" x14ac:dyDescent="0.4">
      <c r="Y10008" s="182" t="s">
        <v>15661</v>
      </c>
      <c r="Z10008" s="182">
        <v>1939</v>
      </c>
      <c r="AA10008" s="182">
        <v>458.7</v>
      </c>
      <c r="AB10008" s="182">
        <v>65</v>
      </c>
      <c r="AC10008" s="182">
        <v>3</v>
      </c>
      <c r="AD10008" s="182">
        <v>458.7</v>
      </c>
      <c r="AF10008" s="182" t="s">
        <v>15551</v>
      </c>
      <c r="AG10008" s="182" t="s">
        <v>17312</v>
      </c>
      <c r="AH10008" s="182" t="s">
        <v>2993</v>
      </c>
      <c r="AI10008" s="182" t="s">
        <v>17040</v>
      </c>
    </row>
    <row r="10009" spans="25:35" x14ac:dyDescent="0.4">
      <c r="Y10009" s="182" t="s">
        <v>15663</v>
      </c>
      <c r="Z10009" s="182">
        <v>1952</v>
      </c>
      <c r="AA10009" s="182">
        <v>1076.0999999999999</v>
      </c>
      <c r="AB10009" s="182">
        <v>40</v>
      </c>
      <c r="AC10009" s="182">
        <v>3</v>
      </c>
      <c r="AD10009" s="182">
        <v>641.23</v>
      </c>
      <c r="AF10009" s="182" t="s">
        <v>15552</v>
      </c>
      <c r="AG10009" s="182" t="s">
        <v>17312</v>
      </c>
      <c r="AH10009" s="182" t="s">
        <v>17717</v>
      </c>
      <c r="AI10009" s="182" t="s">
        <v>17042</v>
      </c>
    </row>
    <row r="10010" spans="25:35" x14ac:dyDescent="0.4">
      <c r="Y10010" s="182" t="s">
        <v>15664</v>
      </c>
      <c r="Z10010" s="182">
        <v>1960</v>
      </c>
      <c r="AA10010" s="182">
        <v>691</v>
      </c>
      <c r="AB10010" s="182">
        <v>30</v>
      </c>
      <c r="AC10010" s="182">
        <v>2</v>
      </c>
      <c r="AD10010" s="182">
        <v>369.17</v>
      </c>
      <c r="AF10010" s="182" t="s">
        <v>15553</v>
      </c>
      <c r="AG10010" s="182" t="s">
        <v>17312</v>
      </c>
      <c r="AH10010" s="182" t="s">
        <v>17718</v>
      </c>
      <c r="AI10010" s="182" t="s">
        <v>17042</v>
      </c>
    </row>
    <row r="10011" spans="25:35" x14ac:dyDescent="0.4">
      <c r="Y10011" s="182" t="s">
        <v>15665</v>
      </c>
      <c r="Z10011" s="182">
        <v>1988</v>
      </c>
      <c r="AA10011" s="182">
        <v>5595.22</v>
      </c>
      <c r="AB10011" s="182">
        <v>207</v>
      </c>
      <c r="AC10011" s="182">
        <v>5</v>
      </c>
      <c r="AD10011" s="182">
        <v>5595.2</v>
      </c>
      <c r="AF10011" s="182" t="s">
        <v>15554</v>
      </c>
      <c r="AG10011" s="182" t="s">
        <v>17312</v>
      </c>
      <c r="AH10011" s="182" t="s">
        <v>17719</v>
      </c>
      <c r="AI10011" s="182" t="s">
        <v>17042</v>
      </c>
    </row>
    <row r="10012" spans="25:35" x14ac:dyDescent="0.4">
      <c r="Y10012" s="182" t="s">
        <v>15666</v>
      </c>
      <c r="Z10012" s="182">
        <v>1960</v>
      </c>
      <c r="AA10012" s="182">
        <v>559.1</v>
      </c>
      <c r="AB10012" s="182">
        <v>42</v>
      </c>
      <c r="AC10012" s="182">
        <v>2</v>
      </c>
      <c r="AD10012" s="182">
        <v>372.28</v>
      </c>
      <c r="AF10012" s="182" t="s">
        <v>15555</v>
      </c>
      <c r="AG10012" s="182" t="s">
        <v>17312</v>
      </c>
      <c r="AH10012" s="182" t="s">
        <v>2993</v>
      </c>
      <c r="AI10012" s="182" t="s">
        <v>17042</v>
      </c>
    </row>
    <row r="10013" spans="25:35" x14ac:dyDescent="0.4">
      <c r="Y10013" s="182" t="s">
        <v>15667</v>
      </c>
      <c r="Z10013" s="182">
        <v>1960</v>
      </c>
      <c r="AA10013" s="182">
        <v>640.79999999999995</v>
      </c>
      <c r="AB10013" s="182">
        <v>42</v>
      </c>
      <c r="AC10013" s="182">
        <v>2</v>
      </c>
      <c r="AD10013" s="182">
        <v>377.31</v>
      </c>
      <c r="AF10013" s="182" t="s">
        <v>272</v>
      </c>
      <c r="AG10013" s="182" t="s">
        <v>17312</v>
      </c>
      <c r="AH10013" s="182" t="s">
        <v>2993</v>
      </c>
      <c r="AI10013" s="182" t="s">
        <v>17040</v>
      </c>
    </row>
    <row r="10014" spans="25:35" x14ac:dyDescent="0.4">
      <c r="Y10014" s="182" t="s">
        <v>15668</v>
      </c>
      <c r="Z10014" s="182">
        <v>1963</v>
      </c>
      <c r="AA10014" s="182">
        <v>1893.51</v>
      </c>
      <c r="AB10014" s="182">
        <v>72</v>
      </c>
      <c r="AC10014" s="182">
        <v>4</v>
      </c>
      <c r="AD10014" s="182">
        <v>1893.51</v>
      </c>
      <c r="AF10014" s="182" t="s">
        <v>273</v>
      </c>
      <c r="AG10014" s="182" t="s">
        <v>17312</v>
      </c>
      <c r="AH10014" s="182" t="s">
        <v>2993</v>
      </c>
      <c r="AI10014" s="182" t="s">
        <v>17040</v>
      </c>
    </row>
    <row r="10015" spans="25:35" x14ac:dyDescent="0.4">
      <c r="Y10015" s="182" t="s">
        <v>15669</v>
      </c>
      <c r="Z10015" s="182">
        <v>1969</v>
      </c>
      <c r="AA10015" s="182">
        <v>3475.4</v>
      </c>
      <c r="AB10015" s="182">
        <v>112</v>
      </c>
      <c r="AC10015" s="182">
        <v>5</v>
      </c>
      <c r="AD10015" s="182">
        <v>3178.2</v>
      </c>
      <c r="AF10015" s="182" t="s">
        <v>281</v>
      </c>
      <c r="AG10015" s="182" t="s">
        <v>17312</v>
      </c>
      <c r="AH10015" s="182" t="s">
        <v>2993</v>
      </c>
      <c r="AI10015" s="182" t="s">
        <v>17040</v>
      </c>
    </row>
    <row r="10016" spans="25:35" x14ac:dyDescent="0.4">
      <c r="Y10016" s="182" t="s">
        <v>15671</v>
      </c>
      <c r="Z10016" s="182">
        <v>1958</v>
      </c>
      <c r="AA10016" s="182">
        <v>554</v>
      </c>
      <c r="AB10016" s="182">
        <v>30</v>
      </c>
      <c r="AC10016" s="182">
        <v>2</v>
      </c>
      <c r="AD10016" s="182">
        <v>554</v>
      </c>
      <c r="AF10016" s="182" t="s">
        <v>15556</v>
      </c>
      <c r="AG10016" s="182" t="s">
        <v>17312</v>
      </c>
      <c r="AH10016" s="182" t="s">
        <v>2993</v>
      </c>
      <c r="AI10016" s="182" t="s">
        <v>17040</v>
      </c>
    </row>
    <row r="10017" spans="25:35" x14ac:dyDescent="0.4">
      <c r="Y10017" s="182" t="s">
        <v>2722</v>
      </c>
      <c r="Z10017" s="182">
        <v>1976</v>
      </c>
      <c r="AA10017" s="182">
        <v>962.47</v>
      </c>
      <c r="AB10017" s="182">
        <v>37</v>
      </c>
      <c r="AC10017" s="182">
        <v>2</v>
      </c>
      <c r="AD10017" s="182">
        <v>962.47</v>
      </c>
      <c r="AF10017" s="182" t="s">
        <v>2712</v>
      </c>
      <c r="AG10017" s="182" t="s">
        <v>17312</v>
      </c>
      <c r="AH10017" s="182" t="s">
        <v>2993</v>
      </c>
      <c r="AI10017" s="182" t="s">
        <v>17040</v>
      </c>
    </row>
    <row r="10018" spans="25:35" x14ac:dyDescent="0.4">
      <c r="Y10018" s="182" t="s">
        <v>15672</v>
      </c>
      <c r="Z10018" s="182">
        <v>1968</v>
      </c>
      <c r="AA10018" s="182">
        <v>729.4</v>
      </c>
      <c r="AB10018" s="182">
        <v>26</v>
      </c>
      <c r="AC10018" s="182">
        <v>2</v>
      </c>
      <c r="AD10018" s="182">
        <v>729.4</v>
      </c>
      <c r="AF10018" s="182" t="s">
        <v>15557</v>
      </c>
      <c r="AG10018" s="182" t="s">
        <v>17312</v>
      </c>
      <c r="AH10018" s="182" t="s">
        <v>2993</v>
      </c>
      <c r="AI10018" s="182" t="s">
        <v>17042</v>
      </c>
    </row>
    <row r="10019" spans="25:35" x14ac:dyDescent="0.4">
      <c r="Y10019" s="182" t="s">
        <v>2723</v>
      </c>
      <c r="Z10019" s="182">
        <v>1981</v>
      </c>
      <c r="AA10019" s="182">
        <v>915.8</v>
      </c>
      <c r="AB10019" s="182">
        <v>34</v>
      </c>
      <c r="AC10019" s="182">
        <v>2</v>
      </c>
      <c r="AD10019" s="182">
        <v>831.2</v>
      </c>
      <c r="AF10019" s="182" t="s">
        <v>15558</v>
      </c>
      <c r="AG10019" s="182" t="s">
        <v>17312</v>
      </c>
      <c r="AH10019" s="182" t="s">
        <v>2993</v>
      </c>
      <c r="AI10019" s="182" t="s">
        <v>17042</v>
      </c>
    </row>
    <row r="10020" spans="25:35" x14ac:dyDescent="0.4">
      <c r="Y10020" s="182" t="s">
        <v>15673</v>
      </c>
      <c r="Z10020" s="182">
        <v>1977</v>
      </c>
      <c r="AA10020" s="182">
        <v>3831.8</v>
      </c>
      <c r="AB10020" s="182">
        <v>448</v>
      </c>
      <c r="AC10020" s="182">
        <v>5</v>
      </c>
      <c r="AD10020" s="182">
        <v>2241</v>
      </c>
      <c r="AF10020" s="182" t="s">
        <v>15559</v>
      </c>
      <c r="AG10020" s="182" t="s">
        <v>17312</v>
      </c>
      <c r="AH10020" s="182" t="s">
        <v>2993</v>
      </c>
      <c r="AI10020" s="182" t="s">
        <v>17042</v>
      </c>
    </row>
    <row r="10021" spans="25:35" x14ac:dyDescent="0.4">
      <c r="Y10021" s="182" t="s">
        <v>15674</v>
      </c>
      <c r="Z10021" s="182">
        <v>1975</v>
      </c>
      <c r="AA10021" s="182">
        <v>5473.7</v>
      </c>
      <c r="AB10021" s="182">
        <v>341</v>
      </c>
      <c r="AC10021" s="182">
        <v>5</v>
      </c>
      <c r="AD10021" s="182">
        <v>4970.1499999999996</v>
      </c>
      <c r="AF10021" s="182" t="s">
        <v>15560</v>
      </c>
      <c r="AG10021" s="182" t="s">
        <v>17312</v>
      </c>
      <c r="AH10021" s="182" t="s">
        <v>2993</v>
      </c>
      <c r="AI10021" s="182" t="s">
        <v>17042</v>
      </c>
    </row>
    <row r="10022" spans="25:35" x14ac:dyDescent="0.4">
      <c r="Y10022" s="182" t="s">
        <v>285</v>
      </c>
      <c r="Z10022" s="182">
        <v>1974</v>
      </c>
      <c r="AA10022" s="182">
        <v>3507</v>
      </c>
      <c r="AB10022" s="182">
        <v>179</v>
      </c>
      <c r="AC10022" s="182">
        <v>5</v>
      </c>
      <c r="AD10022" s="182">
        <v>3492.7</v>
      </c>
      <c r="AF10022" s="182" t="s">
        <v>15561</v>
      </c>
      <c r="AG10022" s="182" t="s">
        <v>17312</v>
      </c>
      <c r="AH10022" s="182" t="s">
        <v>2993</v>
      </c>
      <c r="AI10022" s="182" t="s">
        <v>17042</v>
      </c>
    </row>
    <row r="10023" spans="25:35" x14ac:dyDescent="0.4">
      <c r="Y10023" s="182" t="s">
        <v>15675</v>
      </c>
      <c r="Z10023" s="182">
        <v>1974</v>
      </c>
      <c r="AA10023" s="182">
        <v>6557.66</v>
      </c>
      <c r="AB10023" s="182">
        <v>309</v>
      </c>
      <c r="AC10023" s="182">
        <v>5</v>
      </c>
      <c r="AD10023" s="182">
        <v>6557.66</v>
      </c>
      <c r="AF10023" s="182" t="s">
        <v>15562</v>
      </c>
      <c r="AG10023" s="182" t="s">
        <v>17312</v>
      </c>
      <c r="AH10023" s="182" t="s">
        <v>2993</v>
      </c>
      <c r="AI10023" s="182" t="s">
        <v>17322</v>
      </c>
    </row>
    <row r="10024" spans="25:35" x14ac:dyDescent="0.4">
      <c r="Y10024" s="182" t="s">
        <v>15676</v>
      </c>
      <c r="Z10024" s="182">
        <v>1976</v>
      </c>
      <c r="AA10024" s="182">
        <v>3481.7</v>
      </c>
      <c r="AB10024" s="182">
        <v>168</v>
      </c>
      <c r="AC10024" s="182">
        <v>5</v>
      </c>
      <c r="AD10024" s="182">
        <v>3481.7</v>
      </c>
      <c r="AF10024" s="182" t="s">
        <v>15563</v>
      </c>
      <c r="AG10024" s="182" t="s">
        <v>17312</v>
      </c>
      <c r="AH10024" s="182" t="s">
        <v>2993</v>
      </c>
      <c r="AI10024" s="182" t="s">
        <v>17322</v>
      </c>
    </row>
    <row r="10025" spans="25:35" x14ac:dyDescent="0.4">
      <c r="Y10025" s="182" t="s">
        <v>15677</v>
      </c>
      <c r="Z10025" s="182">
        <v>1977</v>
      </c>
      <c r="AA10025" s="182">
        <v>4584.3</v>
      </c>
      <c r="AB10025" s="182">
        <v>201</v>
      </c>
      <c r="AC10025" s="182">
        <v>5</v>
      </c>
      <c r="AD10025" s="182">
        <v>4584.2999999999993</v>
      </c>
      <c r="AF10025" s="182" t="s">
        <v>15564</v>
      </c>
      <c r="AG10025" s="182" t="s">
        <v>17312</v>
      </c>
      <c r="AH10025" s="182" t="s">
        <v>2993</v>
      </c>
      <c r="AI10025" s="182" t="s">
        <v>17322</v>
      </c>
    </row>
    <row r="10026" spans="25:35" x14ac:dyDescent="0.4">
      <c r="Y10026" s="182" t="s">
        <v>15678</v>
      </c>
      <c r="Z10026" s="182">
        <v>1977</v>
      </c>
      <c r="AA10026" s="182">
        <v>4781.1000000000004</v>
      </c>
      <c r="AB10026" s="182">
        <v>216</v>
      </c>
      <c r="AC10026" s="182">
        <v>5</v>
      </c>
      <c r="AD10026" s="182">
        <v>4625</v>
      </c>
      <c r="AF10026" s="182" t="s">
        <v>15565</v>
      </c>
      <c r="AG10026" s="182" t="s">
        <v>17312</v>
      </c>
      <c r="AH10026" s="182" t="s">
        <v>2993</v>
      </c>
      <c r="AI10026" s="182" t="s">
        <v>17042</v>
      </c>
    </row>
    <row r="10027" spans="25:35" x14ac:dyDescent="0.4">
      <c r="Y10027" s="182" t="s">
        <v>15679</v>
      </c>
      <c r="Z10027" s="182">
        <v>1979</v>
      </c>
      <c r="AA10027" s="182">
        <v>8315.52</v>
      </c>
      <c r="AB10027" s="182">
        <v>276</v>
      </c>
      <c r="AC10027" s="182">
        <v>5</v>
      </c>
      <c r="AD10027" s="182">
        <v>6175.32</v>
      </c>
      <c r="AF10027" s="182" t="s">
        <v>15566</v>
      </c>
      <c r="AG10027" s="182" t="s">
        <v>17312</v>
      </c>
      <c r="AH10027" s="182" t="s">
        <v>2993</v>
      </c>
      <c r="AI10027" s="182" t="s">
        <v>17322</v>
      </c>
    </row>
    <row r="10028" spans="25:35" x14ac:dyDescent="0.4">
      <c r="Y10028" s="182" t="s">
        <v>15680</v>
      </c>
      <c r="Z10028" s="182">
        <v>1978</v>
      </c>
      <c r="AA10028" s="182">
        <v>4587.5</v>
      </c>
      <c r="AB10028" s="182">
        <v>231</v>
      </c>
      <c r="AC10028" s="182">
        <v>5</v>
      </c>
      <c r="AD10028" s="182">
        <v>4587.12</v>
      </c>
      <c r="AF10028" s="182" t="s">
        <v>15567</v>
      </c>
      <c r="AG10028" s="182" t="s">
        <v>17319</v>
      </c>
      <c r="AH10028" s="182" t="s">
        <v>17720</v>
      </c>
      <c r="AI10028" s="182" t="s">
        <v>17040</v>
      </c>
    </row>
    <row r="10029" spans="25:35" x14ac:dyDescent="0.4">
      <c r="Y10029" s="182" t="s">
        <v>2724</v>
      </c>
      <c r="Z10029" s="182">
        <v>1981</v>
      </c>
      <c r="AA10029" s="182">
        <v>4578.5</v>
      </c>
      <c r="AB10029" s="182">
        <v>231</v>
      </c>
      <c r="AC10029" s="182">
        <v>5</v>
      </c>
      <c r="AD10029" s="182">
        <v>4578.5</v>
      </c>
      <c r="AF10029" s="182" t="s">
        <v>15568</v>
      </c>
      <c r="AG10029" s="182" t="s">
        <v>17319</v>
      </c>
      <c r="AH10029" s="182" t="s">
        <v>17721</v>
      </c>
      <c r="AI10029" s="182" t="s">
        <v>17040</v>
      </c>
    </row>
    <row r="10030" spans="25:35" x14ac:dyDescent="0.4">
      <c r="Y10030" s="182" t="s">
        <v>15681</v>
      </c>
      <c r="Z10030" s="182">
        <v>1988</v>
      </c>
      <c r="AA10030" s="182">
        <v>5175.2</v>
      </c>
      <c r="AB10030" s="182">
        <v>234</v>
      </c>
      <c r="AC10030" s="182">
        <v>5</v>
      </c>
      <c r="AD10030" s="182">
        <v>5175.2</v>
      </c>
      <c r="AF10030" s="182" t="s">
        <v>15569</v>
      </c>
      <c r="AG10030" s="182" t="s">
        <v>17319</v>
      </c>
      <c r="AH10030" s="182" t="s">
        <v>17722</v>
      </c>
      <c r="AI10030" s="182" t="s">
        <v>17040</v>
      </c>
    </row>
    <row r="10031" spans="25:35" x14ac:dyDescent="0.4">
      <c r="Y10031" s="182" t="s">
        <v>15682</v>
      </c>
      <c r="Z10031" s="182">
        <v>1980</v>
      </c>
      <c r="AA10031" s="182">
        <v>6305.98</v>
      </c>
      <c r="AB10031" s="182">
        <v>310</v>
      </c>
      <c r="AC10031" s="182">
        <v>5</v>
      </c>
      <c r="AD10031" s="182">
        <v>6087.3</v>
      </c>
      <c r="AF10031" s="182" t="s">
        <v>15570</v>
      </c>
      <c r="AG10031" s="182" t="s">
        <v>17319</v>
      </c>
      <c r="AH10031" s="182" t="s">
        <v>17723</v>
      </c>
      <c r="AI10031" s="182" t="s">
        <v>17040</v>
      </c>
    </row>
    <row r="10032" spans="25:35" x14ac:dyDescent="0.4">
      <c r="Y10032" s="182" t="s">
        <v>15684</v>
      </c>
      <c r="Z10032" s="182">
        <v>1980</v>
      </c>
      <c r="AA10032" s="182">
        <v>3482.1</v>
      </c>
      <c r="AB10032" s="182">
        <v>156</v>
      </c>
      <c r="AC10032" s="182">
        <v>5</v>
      </c>
      <c r="AD10032" s="182">
        <v>3482.1</v>
      </c>
      <c r="AF10032" s="182" t="s">
        <v>15571</v>
      </c>
      <c r="AG10032" s="182" t="s">
        <v>17319</v>
      </c>
      <c r="AH10032" s="182" t="s">
        <v>17724</v>
      </c>
      <c r="AI10032" s="182" t="s">
        <v>17040</v>
      </c>
    </row>
    <row r="10033" spans="25:35" x14ac:dyDescent="0.4">
      <c r="Y10033" s="182" t="s">
        <v>15685</v>
      </c>
      <c r="Z10033" s="182">
        <v>1983</v>
      </c>
      <c r="AA10033" s="182">
        <v>4333.8</v>
      </c>
      <c r="AB10033" s="182">
        <v>151</v>
      </c>
      <c r="AC10033" s="182">
        <v>5</v>
      </c>
      <c r="AD10033" s="182">
        <v>3128.2</v>
      </c>
      <c r="AF10033" s="182" t="s">
        <v>15573</v>
      </c>
      <c r="AG10033" s="182" t="s">
        <v>17312</v>
      </c>
      <c r="AH10033" s="182" t="s">
        <v>2993</v>
      </c>
      <c r="AI10033" s="182" t="s">
        <v>17042</v>
      </c>
    </row>
    <row r="10034" spans="25:35" x14ac:dyDescent="0.4">
      <c r="Y10034" s="182" t="s">
        <v>15686</v>
      </c>
      <c r="Z10034" s="182">
        <v>1985</v>
      </c>
      <c r="AA10034" s="182">
        <v>5376.4</v>
      </c>
      <c r="AB10034" s="182">
        <v>206</v>
      </c>
      <c r="AC10034" s="182">
        <v>5</v>
      </c>
      <c r="AD10034" s="182">
        <v>3863.1</v>
      </c>
      <c r="AF10034" s="182" t="s">
        <v>15576</v>
      </c>
      <c r="AG10034" s="182" t="s">
        <v>17312</v>
      </c>
      <c r="AH10034" s="182" t="s">
        <v>2993</v>
      </c>
      <c r="AI10034" s="182" t="s">
        <v>17042</v>
      </c>
    </row>
    <row r="10035" spans="25:35" x14ac:dyDescent="0.4">
      <c r="Y10035" s="182" t="s">
        <v>15687</v>
      </c>
      <c r="Z10035" s="182">
        <v>2014</v>
      </c>
      <c r="AA10035" s="182">
        <v>3108.9</v>
      </c>
      <c r="AB10035" s="182">
        <v>100</v>
      </c>
      <c r="AC10035" s="182">
        <v>3</v>
      </c>
      <c r="AD10035" s="182">
        <v>3108.9</v>
      </c>
      <c r="AF10035" s="182" t="s">
        <v>2715</v>
      </c>
      <c r="AG10035" s="182" t="s">
        <v>17312</v>
      </c>
      <c r="AH10035" s="182" t="s">
        <v>2993</v>
      </c>
      <c r="AI10035" s="182" t="s">
        <v>17322</v>
      </c>
    </row>
    <row r="10036" spans="25:35" x14ac:dyDescent="0.4">
      <c r="Y10036" s="182" t="s">
        <v>15688</v>
      </c>
      <c r="Z10036" s="182">
        <v>2014</v>
      </c>
      <c r="AA10036" s="182">
        <v>3108.9</v>
      </c>
      <c r="AB10036" s="182">
        <v>133</v>
      </c>
      <c r="AC10036" s="182">
        <v>3</v>
      </c>
      <c r="AD10036" s="182">
        <v>3108.9</v>
      </c>
      <c r="AF10036" s="182" t="s">
        <v>275</v>
      </c>
      <c r="AG10036" s="182" t="s">
        <v>17312</v>
      </c>
      <c r="AH10036" s="182" t="s">
        <v>2993</v>
      </c>
      <c r="AI10036" s="182" t="s">
        <v>17042</v>
      </c>
    </row>
    <row r="10037" spans="25:35" x14ac:dyDescent="0.4">
      <c r="Y10037" s="182" t="s">
        <v>15689</v>
      </c>
      <c r="Z10037" s="182">
        <v>2015</v>
      </c>
      <c r="AA10037" s="182">
        <v>2855</v>
      </c>
      <c r="AB10037" s="182">
        <v>143</v>
      </c>
      <c r="AC10037" s="182">
        <v>3</v>
      </c>
      <c r="AD10037" s="182">
        <v>2855</v>
      </c>
      <c r="AF10037" s="182" t="s">
        <v>15577</v>
      </c>
      <c r="AG10037" s="182" t="s">
        <v>17312</v>
      </c>
      <c r="AH10037" s="182" t="s">
        <v>2993</v>
      </c>
      <c r="AI10037" s="182" t="s">
        <v>17042</v>
      </c>
    </row>
    <row r="10038" spans="25:35" x14ac:dyDescent="0.4">
      <c r="Y10038" s="182" t="s">
        <v>15690</v>
      </c>
      <c r="Z10038" s="182">
        <v>2015</v>
      </c>
      <c r="AA10038" s="182">
        <v>2984.3</v>
      </c>
      <c r="AB10038" s="182">
        <v>146</v>
      </c>
      <c r="AC10038" s="182">
        <v>3</v>
      </c>
      <c r="AD10038" s="182">
        <v>2984.3</v>
      </c>
      <c r="AF10038" s="182" t="s">
        <v>15578</v>
      </c>
      <c r="AG10038" s="182" t="s">
        <v>17319</v>
      </c>
      <c r="AH10038" s="182" t="s">
        <v>2993</v>
      </c>
      <c r="AI10038" s="182" t="s">
        <v>17332</v>
      </c>
    </row>
    <row r="10039" spans="25:35" x14ac:dyDescent="0.4">
      <c r="Y10039" s="182" t="s">
        <v>15691</v>
      </c>
      <c r="Z10039" s="182">
        <v>1930</v>
      </c>
      <c r="AA10039" s="182">
        <v>367.7</v>
      </c>
      <c r="AB10039" s="182">
        <v>21</v>
      </c>
      <c r="AC10039" s="182">
        <v>2</v>
      </c>
      <c r="AD10039" s="182">
        <v>367.7</v>
      </c>
      <c r="AF10039" s="182" t="s">
        <v>15579</v>
      </c>
      <c r="AG10039" s="182" t="s">
        <v>17319</v>
      </c>
      <c r="AH10039" s="182" t="s">
        <v>2993</v>
      </c>
      <c r="AI10039" s="182" t="s">
        <v>17040</v>
      </c>
    </row>
    <row r="10040" spans="25:35" x14ac:dyDescent="0.4">
      <c r="Y10040" s="182" t="s">
        <v>15692</v>
      </c>
      <c r="Z10040" s="182">
        <v>1994</v>
      </c>
      <c r="AA10040" s="182">
        <v>1614.7</v>
      </c>
      <c r="AB10040" s="182">
        <v>91</v>
      </c>
      <c r="AC10040" s="182">
        <v>3</v>
      </c>
      <c r="AD10040" s="182">
        <v>1443.8</v>
      </c>
      <c r="AF10040" s="182" t="s">
        <v>15580</v>
      </c>
      <c r="AG10040" s="182" t="s">
        <v>17319</v>
      </c>
      <c r="AH10040" s="182" t="s">
        <v>2993</v>
      </c>
      <c r="AI10040" s="182" t="s">
        <v>17040</v>
      </c>
    </row>
    <row r="10041" spans="25:35" x14ac:dyDescent="0.4">
      <c r="Y10041" s="182" t="s">
        <v>15693</v>
      </c>
      <c r="Z10041" s="182">
        <v>1930</v>
      </c>
      <c r="AA10041" s="182">
        <v>454.8</v>
      </c>
      <c r="AB10041" s="182">
        <v>20</v>
      </c>
      <c r="AC10041" s="182">
        <v>2</v>
      </c>
      <c r="AD10041" s="182">
        <v>305.39999999999998</v>
      </c>
      <c r="AF10041" s="182" t="s">
        <v>15581</v>
      </c>
      <c r="AG10041" s="182" t="s">
        <v>17319</v>
      </c>
      <c r="AH10041" s="182" t="s">
        <v>2993</v>
      </c>
      <c r="AI10041" s="182" t="s">
        <v>17040</v>
      </c>
    </row>
    <row r="10042" spans="25:35" x14ac:dyDescent="0.4">
      <c r="Y10042" s="182" t="s">
        <v>15695</v>
      </c>
      <c r="Z10042" s="182">
        <v>1924</v>
      </c>
      <c r="AA10042" s="182">
        <v>364.1</v>
      </c>
      <c r="AB10042" s="182">
        <v>20</v>
      </c>
      <c r="AC10042" s="182">
        <v>2</v>
      </c>
      <c r="AD10042" s="182">
        <v>244.7</v>
      </c>
      <c r="AF10042" s="182" t="s">
        <v>15582</v>
      </c>
      <c r="AG10042" s="182" t="s">
        <v>17319</v>
      </c>
      <c r="AH10042" s="182" t="s">
        <v>2993</v>
      </c>
      <c r="AI10042" s="182" t="s">
        <v>17332</v>
      </c>
    </row>
    <row r="10043" spans="25:35" x14ac:dyDescent="0.4">
      <c r="Y10043" s="182" t="s">
        <v>15696</v>
      </c>
      <c r="Z10043" s="182">
        <v>1961</v>
      </c>
      <c r="AA10043" s="182">
        <v>204.5</v>
      </c>
      <c r="AB10043" s="182">
        <v>14</v>
      </c>
      <c r="AC10043" s="182">
        <v>2</v>
      </c>
      <c r="AD10043" s="182">
        <v>190.91</v>
      </c>
      <c r="AF10043" s="182" t="s">
        <v>15584</v>
      </c>
      <c r="AG10043" s="182" t="s">
        <v>17319</v>
      </c>
      <c r="AH10043" s="182" t="s">
        <v>2993</v>
      </c>
      <c r="AI10043" s="182" t="s">
        <v>17042</v>
      </c>
    </row>
    <row r="10044" spans="25:35" x14ac:dyDescent="0.4">
      <c r="Y10044" s="182" t="s">
        <v>15697</v>
      </c>
      <c r="Z10044" s="182">
        <v>1963</v>
      </c>
      <c r="AA10044" s="182">
        <v>210.5</v>
      </c>
      <c r="AB10044" s="182">
        <v>21</v>
      </c>
      <c r="AC10044" s="182">
        <v>2</v>
      </c>
      <c r="AD10044" s="182">
        <v>188.8</v>
      </c>
      <c r="AF10044" s="182" t="s">
        <v>15586</v>
      </c>
      <c r="AG10044" s="182" t="s">
        <v>17319</v>
      </c>
      <c r="AH10044" s="182" t="s">
        <v>2993</v>
      </c>
      <c r="AI10044" s="182" t="s">
        <v>17322</v>
      </c>
    </row>
    <row r="10045" spans="25:35" x14ac:dyDescent="0.4">
      <c r="Y10045" s="182" t="s">
        <v>2730</v>
      </c>
      <c r="Z10045" s="182">
        <v>1989</v>
      </c>
      <c r="AA10045" s="182">
        <v>3128.3</v>
      </c>
      <c r="AB10045" s="182">
        <v>73</v>
      </c>
      <c r="AC10045" s="182">
        <v>2</v>
      </c>
      <c r="AD10045" s="182">
        <v>1545.12</v>
      </c>
      <c r="AF10045" s="182" t="s">
        <v>15588</v>
      </c>
      <c r="AG10045" s="182" t="s">
        <v>17319</v>
      </c>
      <c r="AH10045" s="182" t="s">
        <v>2993</v>
      </c>
      <c r="AI10045" s="182" t="s">
        <v>17042</v>
      </c>
    </row>
    <row r="10046" spans="25:35" x14ac:dyDescent="0.4">
      <c r="Y10046" s="182" t="s">
        <v>264</v>
      </c>
      <c r="Z10046" s="182">
        <v>1979</v>
      </c>
      <c r="AA10046" s="182">
        <v>2679.4</v>
      </c>
      <c r="AB10046" s="182">
        <v>76</v>
      </c>
      <c r="AC10046" s="182">
        <v>3</v>
      </c>
      <c r="AD10046" s="182">
        <v>1304.8</v>
      </c>
      <c r="AF10046" s="182" t="s">
        <v>15590</v>
      </c>
      <c r="AG10046" s="182" t="s">
        <v>17319</v>
      </c>
      <c r="AH10046" s="182" t="s">
        <v>2993</v>
      </c>
      <c r="AI10046" s="182" t="s">
        <v>17322</v>
      </c>
    </row>
    <row r="10047" spans="25:35" x14ac:dyDescent="0.4">
      <c r="Y10047" s="182" t="s">
        <v>2731</v>
      </c>
      <c r="Z10047" s="182">
        <v>1987</v>
      </c>
      <c r="AA10047" s="182">
        <v>1647.7</v>
      </c>
      <c r="AB10047" s="182">
        <v>85</v>
      </c>
      <c r="AC10047" s="182">
        <v>3</v>
      </c>
      <c r="AD10047" s="182">
        <v>1647.7</v>
      </c>
      <c r="AF10047" s="182" t="s">
        <v>2716</v>
      </c>
      <c r="AG10047" s="182" t="s">
        <v>17319</v>
      </c>
      <c r="AH10047" s="182" t="s">
        <v>2993</v>
      </c>
      <c r="AI10047" s="182" t="s">
        <v>17332</v>
      </c>
    </row>
    <row r="10048" spans="25:35" x14ac:dyDescent="0.4">
      <c r="Y10048" s="182" t="s">
        <v>15702</v>
      </c>
      <c r="Z10048" s="182">
        <v>1969</v>
      </c>
      <c r="AA10048" s="182">
        <v>2932.2</v>
      </c>
      <c r="AB10048" s="182">
        <v>50</v>
      </c>
      <c r="AC10048" s="182">
        <v>3</v>
      </c>
      <c r="AD10048" s="182">
        <v>1377.2</v>
      </c>
      <c r="AF10048" s="182" t="s">
        <v>15592</v>
      </c>
      <c r="AG10048" s="182" t="s">
        <v>17319</v>
      </c>
      <c r="AH10048" s="182" t="s">
        <v>2993</v>
      </c>
      <c r="AI10048" s="182" t="s">
        <v>17322</v>
      </c>
    </row>
    <row r="10049" spans="25:35" x14ac:dyDescent="0.4">
      <c r="Y10049" s="182" t="s">
        <v>15703</v>
      </c>
      <c r="Z10049" s="182">
        <v>1968</v>
      </c>
      <c r="AA10049" s="182">
        <v>418.09</v>
      </c>
      <c r="AB10049" s="182">
        <v>20</v>
      </c>
      <c r="AC10049" s="182">
        <v>2</v>
      </c>
      <c r="AD10049" s="182">
        <v>373.59</v>
      </c>
      <c r="AF10049" s="182" t="s">
        <v>15594</v>
      </c>
      <c r="AG10049" s="182" t="s">
        <v>17312</v>
      </c>
      <c r="AH10049" s="182" t="s">
        <v>2993</v>
      </c>
      <c r="AI10049" s="182" t="s">
        <v>17042</v>
      </c>
    </row>
    <row r="10050" spans="25:35" x14ac:dyDescent="0.4">
      <c r="Y10050" s="182" t="s">
        <v>15705</v>
      </c>
      <c r="Z10050" s="182">
        <v>1975</v>
      </c>
      <c r="AA10050" s="182">
        <v>1408.23</v>
      </c>
      <c r="AB10050" s="182">
        <v>34</v>
      </c>
      <c r="AC10050" s="182">
        <v>2</v>
      </c>
      <c r="AD10050" s="182">
        <v>553.61</v>
      </c>
      <c r="AF10050" s="182" t="s">
        <v>15595</v>
      </c>
      <c r="AG10050" s="182" t="s">
        <v>17312</v>
      </c>
      <c r="AH10050" s="182" t="s">
        <v>17348</v>
      </c>
      <c r="AI10050" s="182" t="s">
        <v>17322</v>
      </c>
    </row>
    <row r="10051" spans="25:35" x14ac:dyDescent="0.4">
      <c r="Y10051" s="182" t="s">
        <v>15706</v>
      </c>
      <c r="Z10051" s="182">
        <v>1973</v>
      </c>
      <c r="AA10051" s="182">
        <v>738.3</v>
      </c>
      <c r="AB10051" s="182">
        <v>42</v>
      </c>
      <c r="AC10051" s="182">
        <v>2</v>
      </c>
      <c r="AD10051" s="182">
        <v>738.3</v>
      </c>
      <c r="AF10051" s="182" t="s">
        <v>274</v>
      </c>
      <c r="AG10051" s="182" t="s">
        <v>17312</v>
      </c>
      <c r="AH10051" s="182" t="s">
        <v>17348</v>
      </c>
      <c r="AI10051" s="182" t="s">
        <v>17322</v>
      </c>
    </row>
    <row r="10052" spans="25:35" x14ac:dyDescent="0.4">
      <c r="Y10052" s="182" t="s">
        <v>15708</v>
      </c>
      <c r="Z10052" s="182">
        <v>1997</v>
      </c>
      <c r="AA10052" s="182">
        <v>533.20000000000005</v>
      </c>
      <c r="AB10052" s="182">
        <v>42</v>
      </c>
      <c r="AC10052" s="182">
        <v>2</v>
      </c>
      <c r="AD10052" s="182">
        <v>400.9</v>
      </c>
      <c r="AF10052" s="182" t="s">
        <v>15596</v>
      </c>
      <c r="AG10052" s="182" t="s">
        <v>17312</v>
      </c>
      <c r="AH10052" s="182" t="s">
        <v>2993</v>
      </c>
      <c r="AI10052" s="182" t="s">
        <v>17322</v>
      </c>
    </row>
    <row r="10053" spans="25:35" x14ac:dyDescent="0.4">
      <c r="Y10053" s="182" t="s">
        <v>15709</v>
      </c>
      <c r="Z10053" s="182">
        <v>1969</v>
      </c>
      <c r="AA10053" s="182">
        <v>361.8</v>
      </c>
      <c r="AB10053" s="182">
        <v>23</v>
      </c>
      <c r="AC10053" s="182">
        <v>2</v>
      </c>
      <c r="AD10053" s="182">
        <v>361.8</v>
      </c>
      <c r="AF10053" s="182" t="s">
        <v>15597</v>
      </c>
      <c r="AG10053" s="182" t="s">
        <v>17312</v>
      </c>
      <c r="AH10053" s="182" t="s">
        <v>2993</v>
      </c>
      <c r="AI10053" s="182" t="s">
        <v>17040</v>
      </c>
    </row>
    <row r="10054" spans="25:35" x14ac:dyDescent="0.4">
      <c r="Y10054" s="182" t="s">
        <v>2732</v>
      </c>
      <c r="Z10054" s="182">
        <v>1958</v>
      </c>
      <c r="AA10054" s="182">
        <v>576.07000000000005</v>
      </c>
      <c r="AB10054" s="182">
        <v>30</v>
      </c>
      <c r="AC10054" s="182">
        <v>2</v>
      </c>
      <c r="AD10054" s="182">
        <v>501.3</v>
      </c>
      <c r="AF10054" s="182" t="s">
        <v>15598</v>
      </c>
      <c r="AG10054" s="182" t="s">
        <v>17312</v>
      </c>
      <c r="AH10054" s="182" t="s">
        <v>2993</v>
      </c>
      <c r="AI10054" s="182" t="s">
        <v>17040</v>
      </c>
    </row>
    <row r="10055" spans="25:35" x14ac:dyDescent="0.4">
      <c r="Y10055" s="182" t="s">
        <v>15710</v>
      </c>
      <c r="Z10055" s="182">
        <v>1974</v>
      </c>
      <c r="AA10055" s="182">
        <v>1319.67</v>
      </c>
      <c r="AB10055" s="182">
        <v>50</v>
      </c>
      <c r="AC10055" s="182">
        <v>2</v>
      </c>
      <c r="AD10055" s="182">
        <v>745.07</v>
      </c>
      <c r="AF10055" s="182" t="s">
        <v>15599</v>
      </c>
      <c r="AG10055" s="182" t="s">
        <v>17319</v>
      </c>
      <c r="AH10055" s="182" t="s">
        <v>2993</v>
      </c>
      <c r="AI10055" s="182" t="s">
        <v>17040</v>
      </c>
    </row>
    <row r="10056" spans="25:35" x14ac:dyDescent="0.4">
      <c r="Y10056" s="182" t="s">
        <v>15711</v>
      </c>
      <c r="Z10056" s="182">
        <v>1985</v>
      </c>
      <c r="AA10056" s="182">
        <v>2992.9</v>
      </c>
      <c r="AB10056" s="182">
        <v>83</v>
      </c>
      <c r="AC10056" s="182">
        <v>5</v>
      </c>
      <c r="AD10056" s="182">
        <v>2048.9</v>
      </c>
      <c r="AF10056" s="182" t="s">
        <v>2717</v>
      </c>
      <c r="AG10056" s="182" t="s">
        <v>17319</v>
      </c>
      <c r="AH10056" s="182" t="s">
        <v>2993</v>
      </c>
      <c r="AI10056" s="182" t="s">
        <v>17042</v>
      </c>
    </row>
    <row r="10057" spans="25:35" x14ac:dyDescent="0.4">
      <c r="Y10057" s="182" t="s">
        <v>15712</v>
      </c>
      <c r="Z10057" s="182">
        <v>1978</v>
      </c>
      <c r="AA10057" s="182">
        <v>1501</v>
      </c>
      <c r="AB10057" s="182">
        <v>42</v>
      </c>
      <c r="AC10057" s="182">
        <v>2</v>
      </c>
      <c r="AD10057" s="182">
        <v>739.5</v>
      </c>
      <c r="AF10057" s="182" t="s">
        <v>15601</v>
      </c>
      <c r="AG10057" s="182" t="s">
        <v>17319</v>
      </c>
      <c r="AH10057" s="182" t="s">
        <v>2993</v>
      </c>
      <c r="AI10057" s="182" t="s">
        <v>17042</v>
      </c>
    </row>
    <row r="10058" spans="25:35" x14ac:dyDescent="0.4">
      <c r="Y10058" s="182" t="s">
        <v>265</v>
      </c>
      <c r="Z10058" s="182">
        <v>1966</v>
      </c>
      <c r="AA10058" s="182">
        <v>2156.8000000000002</v>
      </c>
      <c r="AB10058" s="182">
        <v>61</v>
      </c>
      <c r="AC10058" s="182">
        <v>3</v>
      </c>
      <c r="AD10058" s="182">
        <v>1513.3</v>
      </c>
      <c r="AF10058" s="182" t="s">
        <v>15602</v>
      </c>
      <c r="AG10058" s="182" t="s">
        <v>17312</v>
      </c>
      <c r="AH10058" s="182" t="s">
        <v>2993</v>
      </c>
      <c r="AI10058" s="182" t="s">
        <v>17042</v>
      </c>
    </row>
    <row r="10059" spans="25:35" x14ac:dyDescent="0.4">
      <c r="Y10059" s="182" t="s">
        <v>15714</v>
      </c>
      <c r="Z10059" s="182">
        <v>1971</v>
      </c>
      <c r="AA10059" s="182">
        <v>3426.8</v>
      </c>
      <c r="AB10059" s="182">
        <v>108</v>
      </c>
      <c r="AC10059" s="182">
        <v>5</v>
      </c>
      <c r="AD10059" s="182">
        <v>2513.27</v>
      </c>
      <c r="AF10059" s="182" t="s">
        <v>15604</v>
      </c>
      <c r="AG10059" s="182" t="s">
        <v>17312</v>
      </c>
      <c r="AH10059" s="182" t="s">
        <v>2993</v>
      </c>
      <c r="AI10059" s="182" t="s">
        <v>17040</v>
      </c>
    </row>
    <row r="10060" spans="25:35" x14ac:dyDescent="0.4">
      <c r="Y10060" s="182" t="s">
        <v>15715</v>
      </c>
      <c r="Z10060" s="182">
        <v>1981</v>
      </c>
      <c r="AA10060" s="182">
        <v>1420.4</v>
      </c>
      <c r="AB10060" s="182">
        <v>27</v>
      </c>
      <c r="AC10060" s="182">
        <v>2</v>
      </c>
      <c r="AD10060" s="182">
        <v>560.1</v>
      </c>
      <c r="AF10060" s="182" t="s">
        <v>15606</v>
      </c>
      <c r="AG10060" s="182" t="s">
        <v>17312</v>
      </c>
      <c r="AH10060" s="182" t="s">
        <v>2993</v>
      </c>
      <c r="AI10060" s="182" t="s">
        <v>17322</v>
      </c>
    </row>
    <row r="10061" spans="25:35" x14ac:dyDescent="0.4">
      <c r="Y10061" s="182" t="s">
        <v>15716</v>
      </c>
      <c r="Z10061" s="182">
        <v>1981</v>
      </c>
      <c r="AA10061" s="182">
        <v>1661.9</v>
      </c>
      <c r="AB10061" s="182">
        <v>77</v>
      </c>
      <c r="AC10061" s="182">
        <v>3</v>
      </c>
      <c r="AD10061" s="182">
        <v>1062.2</v>
      </c>
      <c r="AF10061" s="182" t="s">
        <v>15608</v>
      </c>
      <c r="AG10061" s="182" t="s">
        <v>17312</v>
      </c>
      <c r="AH10061" s="182" t="s">
        <v>2993</v>
      </c>
      <c r="AI10061" s="182" t="s">
        <v>17042</v>
      </c>
    </row>
    <row r="10062" spans="25:35" x14ac:dyDescent="0.4">
      <c r="Y10062" s="182" t="s">
        <v>15717</v>
      </c>
      <c r="Z10062" s="182">
        <v>1964</v>
      </c>
      <c r="AA10062" s="182">
        <v>768.3</v>
      </c>
      <c r="AB10062" s="182">
        <v>80</v>
      </c>
      <c r="AC10062" s="182">
        <v>2</v>
      </c>
      <c r="AD10062" s="182">
        <v>297</v>
      </c>
      <c r="AF10062" s="182" t="s">
        <v>15609</v>
      </c>
      <c r="AG10062" s="182" t="s">
        <v>17312</v>
      </c>
      <c r="AH10062" s="182" t="s">
        <v>17725</v>
      </c>
      <c r="AI10062" s="182" t="s">
        <v>17042</v>
      </c>
    </row>
    <row r="10063" spans="25:35" x14ac:dyDescent="0.4">
      <c r="Y10063" s="182" t="s">
        <v>15718</v>
      </c>
      <c r="Z10063" s="182">
        <v>1962</v>
      </c>
      <c r="AA10063" s="182">
        <v>580.5</v>
      </c>
      <c r="AB10063" s="182">
        <v>27</v>
      </c>
      <c r="AC10063" s="182">
        <v>2</v>
      </c>
      <c r="AD10063" s="182">
        <v>551.20000000000005</v>
      </c>
      <c r="AF10063" s="182" t="s">
        <v>15611</v>
      </c>
      <c r="AG10063" s="182" t="s">
        <v>17312</v>
      </c>
      <c r="AH10063" s="182" t="s">
        <v>17725</v>
      </c>
      <c r="AI10063" s="182" t="s">
        <v>17042</v>
      </c>
    </row>
    <row r="10064" spans="25:35" x14ac:dyDescent="0.4">
      <c r="Y10064" s="182" t="s">
        <v>15720</v>
      </c>
      <c r="Z10064" s="182">
        <v>1978</v>
      </c>
      <c r="AA10064" s="182">
        <v>3603.62</v>
      </c>
      <c r="AB10064" s="182">
        <v>117</v>
      </c>
      <c r="AC10064" s="182">
        <v>5</v>
      </c>
      <c r="AD10064" s="182">
        <v>3603.62</v>
      </c>
      <c r="AF10064" s="182" t="s">
        <v>15612</v>
      </c>
      <c r="AG10064" s="182" t="s">
        <v>17312</v>
      </c>
      <c r="AH10064" s="182" t="s">
        <v>2993</v>
      </c>
      <c r="AI10064" s="182" t="s">
        <v>17042</v>
      </c>
    </row>
    <row r="10065" spans="25:35" x14ac:dyDescent="0.4">
      <c r="Y10065" s="182" t="s">
        <v>15721</v>
      </c>
      <c r="Z10065" s="182">
        <v>1982</v>
      </c>
      <c r="AA10065" s="182">
        <v>3938.9</v>
      </c>
      <c r="AB10065" s="182">
        <v>114</v>
      </c>
      <c r="AC10065" s="182">
        <v>5</v>
      </c>
      <c r="AD10065" s="182">
        <v>3938.9</v>
      </c>
      <c r="AF10065" s="182" t="s">
        <v>2718</v>
      </c>
      <c r="AG10065" s="182" t="s">
        <v>17312</v>
      </c>
      <c r="AH10065" s="182" t="s">
        <v>2993</v>
      </c>
      <c r="AI10065" s="182" t="s">
        <v>17322</v>
      </c>
    </row>
    <row r="10066" spans="25:35" x14ac:dyDescent="0.4">
      <c r="Y10066" s="182" t="s">
        <v>15722</v>
      </c>
      <c r="Z10066" s="182">
        <v>1968</v>
      </c>
      <c r="AA10066" s="182">
        <v>2954.86</v>
      </c>
      <c r="AB10066" s="182">
        <v>79</v>
      </c>
      <c r="AC10066" s="182">
        <v>5</v>
      </c>
      <c r="AD10066" s="182">
        <v>1790.8</v>
      </c>
      <c r="AF10066" s="182" t="s">
        <v>258</v>
      </c>
      <c r="AG10066" s="182" t="s">
        <v>17312</v>
      </c>
      <c r="AH10066" s="182" t="s">
        <v>2993</v>
      </c>
      <c r="AI10066" s="182" t="s">
        <v>17322</v>
      </c>
    </row>
    <row r="10067" spans="25:35" x14ac:dyDescent="0.4">
      <c r="Y10067" s="182" t="s">
        <v>15724</v>
      </c>
      <c r="Z10067" s="182">
        <v>1968</v>
      </c>
      <c r="AA10067" s="182">
        <v>3092.7</v>
      </c>
      <c r="AB10067" s="182">
        <v>182</v>
      </c>
      <c r="AC10067" s="182">
        <v>5</v>
      </c>
      <c r="AD10067" s="182">
        <v>3092.7</v>
      </c>
      <c r="AF10067" s="182" t="s">
        <v>15614</v>
      </c>
      <c r="AG10067" s="182" t="s">
        <v>17312</v>
      </c>
      <c r="AH10067" s="182" t="s">
        <v>2993</v>
      </c>
      <c r="AI10067" s="182" t="s">
        <v>17322</v>
      </c>
    </row>
    <row r="10068" spans="25:35" x14ac:dyDescent="0.4">
      <c r="Y10068" s="182" t="s">
        <v>15725</v>
      </c>
      <c r="Z10068" s="182">
        <v>1959</v>
      </c>
      <c r="AA10068" s="182">
        <v>557.35</v>
      </c>
      <c r="AB10068" s="182">
        <v>29</v>
      </c>
      <c r="AC10068" s="182">
        <v>2</v>
      </c>
      <c r="AD10068" s="182">
        <v>557.34</v>
      </c>
      <c r="AF10068" s="182" t="s">
        <v>15615</v>
      </c>
      <c r="AG10068" s="182" t="s">
        <v>17312</v>
      </c>
      <c r="AH10068" s="182" t="s">
        <v>2993</v>
      </c>
      <c r="AI10068" s="182" t="s">
        <v>17322</v>
      </c>
    </row>
    <row r="10069" spans="25:35" x14ac:dyDescent="0.4">
      <c r="Y10069" s="182" t="s">
        <v>15726</v>
      </c>
      <c r="Z10069" s="182">
        <v>1984</v>
      </c>
      <c r="AA10069" s="182">
        <v>6737.77</v>
      </c>
      <c r="AB10069" s="182">
        <v>246</v>
      </c>
      <c r="AC10069" s="182">
        <v>5</v>
      </c>
      <c r="AD10069" s="182">
        <v>6737.77</v>
      </c>
      <c r="AF10069" s="182" t="s">
        <v>15616</v>
      </c>
      <c r="AG10069" s="182" t="s">
        <v>17312</v>
      </c>
      <c r="AH10069" s="182" t="s">
        <v>2993</v>
      </c>
      <c r="AI10069" s="182" t="s">
        <v>17042</v>
      </c>
    </row>
    <row r="10070" spans="25:35" x14ac:dyDescent="0.4">
      <c r="Y10070" s="182" t="s">
        <v>15727</v>
      </c>
      <c r="Z10070" s="182">
        <v>1959</v>
      </c>
      <c r="AA10070" s="182">
        <v>565.29999999999995</v>
      </c>
      <c r="AB10070" s="182">
        <v>36</v>
      </c>
      <c r="AC10070" s="182">
        <v>2</v>
      </c>
      <c r="AD10070" s="182">
        <v>564.86</v>
      </c>
      <c r="AF10070" s="182" t="s">
        <v>15617</v>
      </c>
      <c r="AG10070" s="182" t="s">
        <v>17312</v>
      </c>
      <c r="AH10070" s="182" t="s">
        <v>17348</v>
      </c>
      <c r="AI10070" s="182" t="s">
        <v>17042</v>
      </c>
    </row>
    <row r="10071" spans="25:35" x14ac:dyDescent="0.4">
      <c r="Y10071" s="182" t="s">
        <v>15728</v>
      </c>
      <c r="Z10071" s="182">
        <v>1967</v>
      </c>
      <c r="AA10071" s="182">
        <v>2972.85</v>
      </c>
      <c r="AB10071" s="182">
        <v>94</v>
      </c>
      <c r="AC10071" s="182">
        <v>5</v>
      </c>
      <c r="AD10071" s="182">
        <v>2972.85</v>
      </c>
      <c r="AF10071" s="182" t="s">
        <v>15619</v>
      </c>
      <c r="AG10071" s="182" t="s">
        <v>17319</v>
      </c>
      <c r="AH10071" s="182" t="s">
        <v>2993</v>
      </c>
      <c r="AI10071" s="182" t="s">
        <v>17314</v>
      </c>
    </row>
    <row r="10072" spans="25:35" x14ac:dyDescent="0.4">
      <c r="Y10072" s="182" t="s">
        <v>15729</v>
      </c>
      <c r="Z10072" s="182">
        <v>1985</v>
      </c>
      <c r="AA10072" s="182">
        <v>8964.2999999999993</v>
      </c>
      <c r="AB10072" s="182">
        <v>258</v>
      </c>
      <c r="AC10072" s="182">
        <v>5</v>
      </c>
      <c r="AD10072" s="182">
        <v>8964.2999999999993</v>
      </c>
      <c r="AF10072" s="182" t="s">
        <v>15621</v>
      </c>
      <c r="AG10072" s="182" t="s">
        <v>17312</v>
      </c>
      <c r="AH10072" s="182" t="s">
        <v>17348</v>
      </c>
      <c r="AI10072" s="182" t="s">
        <v>17042</v>
      </c>
    </row>
    <row r="10073" spans="25:35" x14ac:dyDescent="0.4">
      <c r="Y10073" s="182" t="s">
        <v>15730</v>
      </c>
      <c r="Z10073" s="182">
        <v>1973</v>
      </c>
      <c r="AA10073" s="182">
        <v>3131.46</v>
      </c>
      <c r="AB10073" s="182">
        <v>208</v>
      </c>
      <c r="AC10073" s="182">
        <v>5</v>
      </c>
      <c r="AD10073" s="182">
        <v>3131.28</v>
      </c>
      <c r="AF10073" s="182" t="s">
        <v>15622</v>
      </c>
      <c r="AG10073" s="182" t="s">
        <v>17312</v>
      </c>
      <c r="AH10073" s="182" t="s">
        <v>2993</v>
      </c>
      <c r="AI10073" s="182" t="s">
        <v>17320</v>
      </c>
    </row>
    <row r="10074" spans="25:35" x14ac:dyDescent="0.4">
      <c r="Y10074" s="182" t="s">
        <v>15732</v>
      </c>
      <c r="Z10074" s="182">
        <v>1973</v>
      </c>
      <c r="AA10074" s="182">
        <v>3689.86</v>
      </c>
      <c r="AB10074" s="182">
        <v>151</v>
      </c>
      <c r="AC10074" s="182">
        <v>5</v>
      </c>
      <c r="AD10074" s="182">
        <v>3390.3</v>
      </c>
      <c r="AF10074" s="182" t="s">
        <v>15624</v>
      </c>
      <c r="AG10074" s="182" t="s">
        <v>17312</v>
      </c>
      <c r="AH10074" s="182" t="s">
        <v>17348</v>
      </c>
      <c r="AI10074" s="182" t="s">
        <v>17042</v>
      </c>
    </row>
    <row r="10075" spans="25:35" x14ac:dyDescent="0.4">
      <c r="Y10075" s="182" t="s">
        <v>15733</v>
      </c>
      <c r="Z10075" s="182">
        <v>1959</v>
      </c>
      <c r="AA10075" s="182">
        <v>562.5</v>
      </c>
      <c r="AB10075" s="182">
        <v>24</v>
      </c>
      <c r="AC10075" s="182">
        <v>2</v>
      </c>
      <c r="AD10075" s="182">
        <v>562.5</v>
      </c>
      <c r="AF10075" s="182" t="s">
        <v>278</v>
      </c>
      <c r="AG10075" s="182" t="s">
        <v>17312</v>
      </c>
      <c r="AH10075" s="182" t="s">
        <v>2993</v>
      </c>
      <c r="AI10075" s="182" t="s">
        <v>17042</v>
      </c>
    </row>
    <row r="10076" spans="25:35" x14ac:dyDescent="0.4">
      <c r="Y10076" s="182" t="s">
        <v>17297</v>
      </c>
      <c r="Z10076" s="182">
        <v>1930</v>
      </c>
      <c r="AA10076" s="182">
        <v>382.7</v>
      </c>
      <c r="AB10076" s="182">
        <v>42</v>
      </c>
      <c r="AC10076" s="182">
        <v>2</v>
      </c>
      <c r="AD10076" s="182">
        <v>257.58999999999997</v>
      </c>
      <c r="AF10076" s="182" t="s">
        <v>286</v>
      </c>
      <c r="AG10076" s="182" t="s">
        <v>17312</v>
      </c>
      <c r="AH10076" s="182" t="s">
        <v>2993</v>
      </c>
      <c r="AI10076" s="182" t="s">
        <v>17042</v>
      </c>
    </row>
    <row r="10077" spans="25:35" x14ac:dyDescent="0.4">
      <c r="Y10077" s="182" t="s">
        <v>17298</v>
      </c>
      <c r="Z10077" s="182">
        <v>1924</v>
      </c>
      <c r="AA10077" s="182">
        <v>398.8</v>
      </c>
      <c r="AB10077" s="182">
        <v>34</v>
      </c>
      <c r="AC10077" s="182">
        <v>2</v>
      </c>
      <c r="AD10077" s="182">
        <v>266.77999999999997</v>
      </c>
      <c r="AF10077" s="182" t="s">
        <v>15625</v>
      </c>
      <c r="AG10077" s="182" t="s">
        <v>17319</v>
      </c>
      <c r="AH10077" s="182" t="s">
        <v>2993</v>
      </c>
      <c r="AI10077" s="182" t="s">
        <v>17322</v>
      </c>
    </row>
    <row r="10078" spans="25:35" x14ac:dyDescent="0.4">
      <c r="Y10078" s="182" t="s">
        <v>15734</v>
      </c>
      <c r="Z10078" s="182">
        <v>1967</v>
      </c>
      <c r="AA10078" s="182">
        <v>694.5</v>
      </c>
      <c r="AB10078" s="182">
        <v>40</v>
      </c>
      <c r="AC10078" s="182">
        <v>2</v>
      </c>
      <c r="AD10078" s="182">
        <v>420.9</v>
      </c>
      <c r="AF10078" s="182" t="s">
        <v>2719</v>
      </c>
      <c r="AG10078" s="182" t="s">
        <v>17312</v>
      </c>
      <c r="AH10078" s="182" t="s">
        <v>2993</v>
      </c>
      <c r="AI10078" s="182" t="s">
        <v>17322</v>
      </c>
    </row>
    <row r="10079" spans="25:35" x14ac:dyDescent="0.4">
      <c r="Y10079" s="182" t="s">
        <v>15735</v>
      </c>
      <c r="Z10079" s="182">
        <v>1958</v>
      </c>
      <c r="AA10079" s="182">
        <v>381.1</v>
      </c>
      <c r="AB10079" s="182">
        <v>24</v>
      </c>
      <c r="AC10079" s="182">
        <v>2</v>
      </c>
      <c r="AD10079" s="182">
        <v>381.1</v>
      </c>
      <c r="AF10079" s="182" t="s">
        <v>15626</v>
      </c>
      <c r="AG10079" s="182" t="s">
        <v>17312</v>
      </c>
      <c r="AH10079" s="182" t="s">
        <v>17348</v>
      </c>
      <c r="AI10079" s="182" t="s">
        <v>17042</v>
      </c>
    </row>
    <row r="10080" spans="25:35" x14ac:dyDescent="0.4">
      <c r="Y10080" s="182" t="s">
        <v>2733</v>
      </c>
      <c r="Z10080" s="182">
        <v>1928</v>
      </c>
      <c r="AA10080" s="182">
        <v>872.4</v>
      </c>
      <c r="AB10080" s="182">
        <v>50</v>
      </c>
      <c r="AC10080" s="182">
        <v>3</v>
      </c>
      <c r="AD10080" s="182">
        <v>519.5</v>
      </c>
      <c r="AF10080" s="182" t="s">
        <v>15627</v>
      </c>
      <c r="AG10080" s="182" t="s">
        <v>17319</v>
      </c>
      <c r="AH10080" s="182" t="s">
        <v>2993</v>
      </c>
      <c r="AI10080" s="182" t="s">
        <v>17315</v>
      </c>
    </row>
    <row r="10081" spans="25:35" x14ac:dyDescent="0.4">
      <c r="Y10081" s="182" t="s">
        <v>15736</v>
      </c>
      <c r="Z10081" s="182">
        <v>1959</v>
      </c>
      <c r="AA10081" s="182">
        <v>559.14</v>
      </c>
      <c r="AB10081" s="182">
        <v>30</v>
      </c>
      <c r="AC10081" s="182">
        <v>2</v>
      </c>
      <c r="AD10081" s="182">
        <v>559.14</v>
      </c>
      <c r="AF10081" s="182" t="s">
        <v>15628</v>
      </c>
      <c r="AG10081" s="182" t="s">
        <v>17312</v>
      </c>
      <c r="AH10081" s="182" t="s">
        <v>2993</v>
      </c>
      <c r="AI10081" s="182" t="s">
        <v>17042</v>
      </c>
    </row>
    <row r="10082" spans="25:35" x14ac:dyDescent="0.4">
      <c r="Y10082" s="182" t="s">
        <v>2734</v>
      </c>
      <c r="Z10082" s="182">
        <v>1930</v>
      </c>
      <c r="AA10082" s="182">
        <v>1080.4000000000001</v>
      </c>
      <c r="AB10082" s="182">
        <v>50</v>
      </c>
      <c r="AC10082" s="182">
        <v>3</v>
      </c>
      <c r="AD10082" s="182">
        <v>1079.4000000000001</v>
      </c>
      <c r="AF10082" s="182" t="s">
        <v>15629</v>
      </c>
      <c r="AG10082" s="182" t="s">
        <v>17319</v>
      </c>
      <c r="AH10082" s="182" t="s">
        <v>17348</v>
      </c>
      <c r="AI10082" s="182" t="s">
        <v>17315</v>
      </c>
    </row>
    <row r="10083" spans="25:35" x14ac:dyDescent="0.4">
      <c r="Y10083" s="182" t="s">
        <v>15738</v>
      </c>
      <c r="Z10083" s="182">
        <v>1959</v>
      </c>
      <c r="AA10083" s="182">
        <v>558.03</v>
      </c>
      <c r="AB10083" s="182">
        <v>31</v>
      </c>
      <c r="AC10083" s="182">
        <v>2</v>
      </c>
      <c r="AD10083" s="182">
        <v>558.03</v>
      </c>
      <c r="AF10083" s="182" t="s">
        <v>2720</v>
      </c>
      <c r="AG10083" s="182" t="s">
        <v>17312</v>
      </c>
      <c r="AH10083" s="182" t="s">
        <v>2993</v>
      </c>
      <c r="AI10083" s="182" t="s">
        <v>17042</v>
      </c>
    </row>
    <row r="10084" spans="25:35" x14ac:dyDescent="0.4">
      <c r="Y10084" s="182" t="s">
        <v>277</v>
      </c>
      <c r="Z10084" s="182">
        <v>1965</v>
      </c>
      <c r="AA10084" s="182">
        <v>3312.18</v>
      </c>
      <c r="AB10084" s="182">
        <v>84</v>
      </c>
      <c r="AC10084" s="182">
        <v>5</v>
      </c>
      <c r="AD10084" s="182">
        <v>3312.18</v>
      </c>
      <c r="AF10084" s="182" t="s">
        <v>15630</v>
      </c>
      <c r="AG10084" s="182" t="s">
        <v>17312</v>
      </c>
      <c r="AH10084" s="182" t="s">
        <v>17726</v>
      </c>
      <c r="AI10084" s="182" t="s">
        <v>17356</v>
      </c>
    </row>
    <row r="10085" spans="25:35" x14ac:dyDescent="0.4">
      <c r="Y10085" s="182" t="s">
        <v>15740</v>
      </c>
      <c r="Z10085" s="182">
        <v>1956</v>
      </c>
      <c r="AA10085" s="182">
        <v>1458.13</v>
      </c>
      <c r="AB10085" s="182">
        <v>43</v>
      </c>
      <c r="AC10085" s="182">
        <v>3</v>
      </c>
      <c r="AD10085" s="182">
        <v>874.54</v>
      </c>
      <c r="AF10085" s="182" t="s">
        <v>15631</v>
      </c>
      <c r="AG10085" s="182" t="s">
        <v>17319</v>
      </c>
      <c r="AH10085" s="182" t="s">
        <v>2993</v>
      </c>
      <c r="AI10085" s="182" t="s">
        <v>17331</v>
      </c>
    </row>
    <row r="10086" spans="25:35" x14ac:dyDescent="0.4">
      <c r="Y10086" s="182" t="s">
        <v>15741</v>
      </c>
      <c r="Z10086" s="182">
        <v>1983</v>
      </c>
      <c r="AA10086" s="182">
        <v>5466.2</v>
      </c>
      <c r="AB10086" s="182">
        <v>258</v>
      </c>
      <c r="AC10086" s="182">
        <v>5</v>
      </c>
      <c r="AD10086" s="182">
        <v>5466.2</v>
      </c>
      <c r="AF10086" s="182" t="s">
        <v>15633</v>
      </c>
      <c r="AG10086" s="182" t="s">
        <v>17312</v>
      </c>
      <c r="AH10086" s="182" t="s">
        <v>2993</v>
      </c>
      <c r="AI10086" s="182" t="s">
        <v>17320</v>
      </c>
    </row>
    <row r="10087" spans="25:35" x14ac:dyDescent="0.4">
      <c r="Y10087" s="182" t="s">
        <v>15742</v>
      </c>
      <c r="Z10087" s="182">
        <v>1934</v>
      </c>
      <c r="AA10087" s="182">
        <v>431.9</v>
      </c>
      <c r="AB10087" s="182">
        <v>21</v>
      </c>
      <c r="AC10087" s="182">
        <v>2</v>
      </c>
      <c r="AD10087" s="182">
        <v>431.9</v>
      </c>
      <c r="AF10087" s="182" t="s">
        <v>15634</v>
      </c>
      <c r="AG10087" s="182" t="s">
        <v>17319</v>
      </c>
      <c r="AH10087" s="182" t="s">
        <v>2993</v>
      </c>
      <c r="AI10087" s="182" t="s">
        <v>17315</v>
      </c>
    </row>
    <row r="10088" spans="25:35" x14ac:dyDescent="0.4">
      <c r="Y10088" s="182" t="s">
        <v>15743</v>
      </c>
      <c r="Z10088" s="182">
        <v>1987</v>
      </c>
      <c r="AA10088" s="182">
        <v>6783.7</v>
      </c>
      <c r="AB10088" s="182">
        <v>204</v>
      </c>
      <c r="AC10088" s="182">
        <v>5</v>
      </c>
      <c r="AD10088" s="182">
        <v>6783.7</v>
      </c>
      <c r="AF10088" s="182" t="s">
        <v>15635</v>
      </c>
      <c r="AG10088" s="182" t="s">
        <v>17319</v>
      </c>
      <c r="AH10088" s="182" t="s">
        <v>2993</v>
      </c>
      <c r="AI10088" s="182" t="s">
        <v>17315</v>
      </c>
    </row>
    <row r="10089" spans="25:35" x14ac:dyDescent="0.4">
      <c r="Y10089" s="182" t="s">
        <v>15744</v>
      </c>
      <c r="Z10089" s="182">
        <v>1974</v>
      </c>
      <c r="AA10089" s="182">
        <v>9708.94</v>
      </c>
      <c r="AB10089" s="182">
        <v>250</v>
      </c>
      <c r="AC10089" s="182">
        <v>5</v>
      </c>
      <c r="AD10089" s="182">
        <v>9708.94</v>
      </c>
      <c r="AF10089" s="182" t="s">
        <v>15636</v>
      </c>
      <c r="AG10089" s="182" t="s">
        <v>17312</v>
      </c>
      <c r="AH10089" s="182" t="s">
        <v>2993</v>
      </c>
      <c r="AI10089" s="182" t="s">
        <v>17331</v>
      </c>
    </row>
    <row r="10090" spans="25:35" x14ac:dyDescent="0.4">
      <c r="Y10090" s="182" t="s">
        <v>15745</v>
      </c>
      <c r="Z10090" s="182">
        <v>1963</v>
      </c>
      <c r="AA10090" s="182">
        <v>2114.1</v>
      </c>
      <c r="AB10090" s="182">
        <v>125</v>
      </c>
      <c r="AC10090" s="182">
        <v>4</v>
      </c>
      <c r="AD10090" s="182">
        <v>2114.1</v>
      </c>
      <c r="AF10090" s="182" t="s">
        <v>15638</v>
      </c>
      <c r="AG10090" s="182" t="s">
        <v>17312</v>
      </c>
      <c r="AH10090" s="182" t="s">
        <v>2993</v>
      </c>
      <c r="AI10090" s="182" t="s">
        <v>17314</v>
      </c>
    </row>
    <row r="10091" spans="25:35" x14ac:dyDescent="0.4">
      <c r="Y10091" s="182" t="s">
        <v>15746</v>
      </c>
      <c r="Z10091" s="182">
        <v>1987</v>
      </c>
      <c r="AA10091" s="182">
        <v>625.65</v>
      </c>
      <c r="AB10091" s="182">
        <v>29</v>
      </c>
      <c r="AC10091" s="182">
        <v>2</v>
      </c>
      <c r="AD10091" s="182">
        <v>318.7</v>
      </c>
      <c r="AF10091" s="182" t="s">
        <v>15639</v>
      </c>
      <c r="AG10091" s="182" t="s">
        <v>17319</v>
      </c>
      <c r="AH10091" s="182" t="s">
        <v>2993</v>
      </c>
      <c r="AI10091" s="182" t="s">
        <v>17332</v>
      </c>
    </row>
    <row r="10092" spans="25:35" x14ac:dyDescent="0.4">
      <c r="Y10092" s="182" t="s">
        <v>15747</v>
      </c>
      <c r="Z10092" s="182">
        <v>1987</v>
      </c>
      <c r="AA10092" s="182">
        <v>624.6</v>
      </c>
      <c r="AB10092" s="182">
        <v>32</v>
      </c>
      <c r="AC10092" s="182">
        <v>2</v>
      </c>
      <c r="AD10092" s="182">
        <v>318.7</v>
      </c>
      <c r="AF10092" s="182" t="s">
        <v>15641</v>
      </c>
      <c r="AG10092" s="182" t="s">
        <v>17312</v>
      </c>
      <c r="AH10092" s="182" t="s">
        <v>2993</v>
      </c>
      <c r="AI10092" s="182" t="s">
        <v>17331</v>
      </c>
    </row>
    <row r="10093" spans="25:35" x14ac:dyDescent="0.4">
      <c r="Y10093" s="182" t="s">
        <v>15749</v>
      </c>
      <c r="Z10093" s="182">
        <v>1983</v>
      </c>
      <c r="AA10093" s="182">
        <v>2700</v>
      </c>
      <c r="AB10093" s="182">
        <v>12</v>
      </c>
      <c r="AC10093" s="182">
        <v>2</v>
      </c>
      <c r="AD10093" s="182">
        <v>795</v>
      </c>
      <c r="AF10093" s="182" t="s">
        <v>15642</v>
      </c>
      <c r="AG10093" s="182" t="s">
        <v>17312</v>
      </c>
      <c r="AH10093" s="182" t="s">
        <v>2993</v>
      </c>
      <c r="AI10093" s="182" t="s">
        <v>17322</v>
      </c>
    </row>
    <row r="10094" spans="25:35" x14ac:dyDescent="0.4">
      <c r="Y10094" s="182" t="s">
        <v>15750</v>
      </c>
      <c r="Z10094" s="182">
        <v>1978</v>
      </c>
      <c r="AA10094" s="182">
        <v>718.8</v>
      </c>
      <c r="AB10094" s="182">
        <v>22</v>
      </c>
      <c r="AC10094" s="182">
        <v>2</v>
      </c>
      <c r="AD10094" s="182">
        <v>422.4</v>
      </c>
      <c r="AF10094" s="182" t="s">
        <v>15643</v>
      </c>
      <c r="AG10094" s="182" t="s">
        <v>17319</v>
      </c>
      <c r="AH10094" s="182" t="s">
        <v>2993</v>
      </c>
      <c r="AI10094" s="182" t="s">
        <v>17331</v>
      </c>
    </row>
    <row r="10095" spans="25:35" x14ac:dyDescent="0.4">
      <c r="Y10095" s="182" t="s">
        <v>15751</v>
      </c>
      <c r="Z10095" s="182">
        <v>1983</v>
      </c>
      <c r="AA10095" s="182">
        <v>560.79999999999995</v>
      </c>
      <c r="AB10095" s="182">
        <v>21</v>
      </c>
      <c r="AC10095" s="182">
        <v>2</v>
      </c>
      <c r="AD10095" s="182">
        <v>316.60000000000002</v>
      </c>
      <c r="AF10095" s="182" t="s">
        <v>15644</v>
      </c>
      <c r="AG10095" s="182" t="s">
        <v>17319</v>
      </c>
      <c r="AH10095" s="182" t="s">
        <v>2993</v>
      </c>
      <c r="AI10095" s="182" t="s">
        <v>17331</v>
      </c>
    </row>
    <row r="10096" spans="25:35" x14ac:dyDescent="0.4">
      <c r="Y10096" s="182" t="s">
        <v>15752</v>
      </c>
      <c r="Z10096" s="182">
        <v>1984</v>
      </c>
      <c r="AA10096" s="182">
        <v>622.79999999999995</v>
      </c>
      <c r="AB10096" s="182">
        <v>37</v>
      </c>
      <c r="AC10096" s="182">
        <v>2</v>
      </c>
      <c r="AD10096" s="182">
        <v>375.3</v>
      </c>
      <c r="AF10096" s="182" t="s">
        <v>15645</v>
      </c>
      <c r="AG10096" s="182" t="s">
        <v>17312</v>
      </c>
      <c r="AH10096" s="182" t="s">
        <v>2993</v>
      </c>
      <c r="AI10096" s="182" t="s">
        <v>17042</v>
      </c>
    </row>
    <row r="10097" spans="25:35" x14ac:dyDescent="0.4">
      <c r="Y10097" s="182" t="s">
        <v>15754</v>
      </c>
      <c r="Z10097" s="182">
        <v>1984</v>
      </c>
      <c r="AA10097" s="182">
        <v>734.8</v>
      </c>
      <c r="AB10097" s="182">
        <v>38</v>
      </c>
      <c r="AC10097" s="182">
        <v>2</v>
      </c>
      <c r="AD10097" s="182">
        <v>555.6</v>
      </c>
      <c r="AF10097" s="182" t="s">
        <v>2721</v>
      </c>
      <c r="AG10097" s="182" t="s">
        <v>17312</v>
      </c>
      <c r="AH10097" s="182" t="s">
        <v>2993</v>
      </c>
      <c r="AI10097" s="182" t="s">
        <v>17320</v>
      </c>
    </row>
    <row r="10098" spans="25:35" x14ac:dyDescent="0.4">
      <c r="Y10098" s="182" t="s">
        <v>15755</v>
      </c>
      <c r="Z10098" s="182">
        <v>1978</v>
      </c>
      <c r="AA10098" s="182">
        <v>288.7</v>
      </c>
      <c r="AB10098" s="182">
        <v>19</v>
      </c>
      <c r="AC10098" s="182">
        <v>2</v>
      </c>
      <c r="AD10098" s="182">
        <v>288.7</v>
      </c>
      <c r="AF10098" s="182" t="s">
        <v>15646</v>
      </c>
      <c r="AG10098" s="182" t="s">
        <v>17312</v>
      </c>
      <c r="AH10098" s="182" t="s">
        <v>2993</v>
      </c>
      <c r="AI10098" s="182" t="s">
        <v>17042</v>
      </c>
    </row>
    <row r="10099" spans="25:35" x14ac:dyDescent="0.4">
      <c r="Y10099" s="182" t="s">
        <v>15756</v>
      </c>
      <c r="Z10099" s="182">
        <v>1978</v>
      </c>
      <c r="AA10099" s="182">
        <v>3750.1</v>
      </c>
      <c r="AB10099" s="182">
        <v>203</v>
      </c>
      <c r="AC10099" s="182">
        <v>5</v>
      </c>
      <c r="AD10099" s="182">
        <v>3750.1</v>
      </c>
      <c r="AF10099" s="182" t="s">
        <v>15647</v>
      </c>
      <c r="AG10099" s="182" t="s">
        <v>17312</v>
      </c>
      <c r="AH10099" s="182" t="s">
        <v>2993</v>
      </c>
      <c r="AI10099" s="182" t="s">
        <v>17042</v>
      </c>
    </row>
    <row r="10100" spans="25:35" x14ac:dyDescent="0.4">
      <c r="Y10100" s="182" t="s">
        <v>15757</v>
      </c>
      <c r="Z10100" s="182">
        <v>1992</v>
      </c>
      <c r="AA10100" s="182">
        <v>3626.7</v>
      </c>
      <c r="AB10100" s="182">
        <v>169</v>
      </c>
      <c r="AC10100" s="182">
        <v>5</v>
      </c>
      <c r="AD10100" s="182">
        <v>3626.7</v>
      </c>
      <c r="AF10100" s="182" t="s">
        <v>15648</v>
      </c>
      <c r="AG10100" s="182" t="s">
        <v>17312</v>
      </c>
      <c r="AH10100" s="182" t="s">
        <v>2993</v>
      </c>
      <c r="AI10100" s="182" t="s">
        <v>17042</v>
      </c>
    </row>
    <row r="10101" spans="25:35" x14ac:dyDescent="0.4">
      <c r="Y10101" s="182" t="s">
        <v>15758</v>
      </c>
      <c r="Z10101" s="182">
        <v>1981</v>
      </c>
      <c r="AA10101" s="182">
        <v>3009.2</v>
      </c>
      <c r="AB10101" s="182">
        <v>127</v>
      </c>
      <c r="AC10101" s="182">
        <v>5</v>
      </c>
      <c r="AD10101" s="182">
        <v>3009.2</v>
      </c>
      <c r="AF10101" s="182" t="s">
        <v>15649</v>
      </c>
      <c r="AG10101" s="182" t="s">
        <v>17312</v>
      </c>
      <c r="AH10101" s="182" t="s">
        <v>2993</v>
      </c>
      <c r="AI10101" s="182" t="s">
        <v>17042</v>
      </c>
    </row>
    <row r="10102" spans="25:35" x14ac:dyDescent="0.4">
      <c r="Y10102" s="182" t="s">
        <v>15759</v>
      </c>
      <c r="Z10102" s="182">
        <v>2007</v>
      </c>
      <c r="AA10102" s="182">
        <v>3832.8</v>
      </c>
      <c r="AB10102" s="182">
        <v>155</v>
      </c>
      <c r="AC10102" s="182">
        <v>5</v>
      </c>
      <c r="AD10102" s="182">
        <v>2870.1</v>
      </c>
      <c r="AF10102" s="182" t="s">
        <v>15650</v>
      </c>
      <c r="AG10102" s="182" t="s">
        <v>17312</v>
      </c>
      <c r="AH10102" s="182" t="s">
        <v>17348</v>
      </c>
      <c r="AI10102" s="182" t="s">
        <v>17042</v>
      </c>
    </row>
    <row r="10103" spans="25:35" x14ac:dyDescent="0.4">
      <c r="Y10103" s="182" t="s">
        <v>2735</v>
      </c>
      <c r="Z10103" s="182">
        <v>1987</v>
      </c>
      <c r="AA10103" s="182">
        <v>3755.4</v>
      </c>
      <c r="AB10103" s="182">
        <v>180</v>
      </c>
      <c r="AC10103" s="182">
        <v>5</v>
      </c>
      <c r="AD10103" s="182">
        <v>3755.4</v>
      </c>
      <c r="AF10103" s="182" t="s">
        <v>15651</v>
      </c>
      <c r="AG10103" s="182" t="s">
        <v>17312</v>
      </c>
      <c r="AH10103" s="182" t="s">
        <v>17348</v>
      </c>
      <c r="AI10103" s="182" t="s">
        <v>17042</v>
      </c>
    </row>
    <row r="10104" spans="25:35" x14ac:dyDescent="0.4">
      <c r="Y10104" s="182" t="s">
        <v>15760</v>
      </c>
      <c r="Z10104" s="182">
        <v>1983</v>
      </c>
      <c r="AA10104" s="182">
        <v>10240</v>
      </c>
      <c r="AB10104" s="182">
        <v>413</v>
      </c>
      <c r="AC10104" s="182">
        <v>5</v>
      </c>
      <c r="AD10104" s="182">
        <v>9392.52</v>
      </c>
      <c r="AF10104" s="182" t="s">
        <v>15652</v>
      </c>
      <c r="AG10104" s="182" t="s">
        <v>17312</v>
      </c>
      <c r="AH10104" s="182" t="s">
        <v>2993</v>
      </c>
      <c r="AI10104" s="182" t="s">
        <v>17320</v>
      </c>
    </row>
    <row r="10105" spans="25:35" x14ac:dyDescent="0.4">
      <c r="Y10105" s="182" t="s">
        <v>15761</v>
      </c>
      <c r="Z10105" s="182">
        <v>1967</v>
      </c>
      <c r="AA10105" s="182">
        <v>1377.9</v>
      </c>
      <c r="AB10105" s="182">
        <v>51</v>
      </c>
      <c r="AC10105" s="182">
        <v>4</v>
      </c>
      <c r="AD10105" s="182">
        <v>1377.9</v>
      </c>
      <c r="AF10105" s="182" t="s">
        <v>15653</v>
      </c>
      <c r="AG10105" s="182" t="s">
        <v>17312</v>
      </c>
      <c r="AH10105" s="182" t="s">
        <v>2993</v>
      </c>
      <c r="AI10105" s="182" t="s">
        <v>17322</v>
      </c>
    </row>
    <row r="10106" spans="25:35" x14ac:dyDescent="0.4">
      <c r="Y10106" s="182" t="s">
        <v>15762</v>
      </c>
      <c r="Z10106" s="182">
        <v>1970</v>
      </c>
      <c r="AA10106" s="182">
        <v>607.6</v>
      </c>
      <c r="AB10106" s="182">
        <v>25</v>
      </c>
      <c r="AC10106" s="182">
        <v>4</v>
      </c>
      <c r="AD10106" s="182">
        <v>607.6</v>
      </c>
      <c r="AF10106" s="182" t="s">
        <v>15654</v>
      </c>
      <c r="AG10106" s="182" t="s">
        <v>17312</v>
      </c>
      <c r="AH10106" s="182" t="s">
        <v>2993</v>
      </c>
      <c r="AI10106" s="182" t="s">
        <v>17315</v>
      </c>
    </row>
    <row r="10107" spans="25:35" x14ac:dyDescent="0.4">
      <c r="Y10107" s="182" t="s">
        <v>15763</v>
      </c>
      <c r="Z10107" s="182">
        <v>1962</v>
      </c>
      <c r="AA10107" s="182">
        <v>1310.8</v>
      </c>
      <c r="AB10107" s="182">
        <v>56</v>
      </c>
      <c r="AC10107" s="182">
        <v>3</v>
      </c>
      <c r="AD10107" s="182">
        <v>1310.8</v>
      </c>
      <c r="AF10107" s="182" t="s">
        <v>15655</v>
      </c>
      <c r="AG10107" s="182" t="s">
        <v>17312</v>
      </c>
      <c r="AH10107" s="182" t="s">
        <v>17348</v>
      </c>
      <c r="AI10107" s="182" t="s">
        <v>17322</v>
      </c>
    </row>
    <row r="10108" spans="25:35" x14ac:dyDescent="0.4">
      <c r="Y10108" s="182" t="s">
        <v>15764</v>
      </c>
      <c r="Z10108" s="182">
        <v>1959</v>
      </c>
      <c r="AA10108" s="182">
        <v>300.60000000000002</v>
      </c>
      <c r="AB10108" s="182">
        <v>20</v>
      </c>
      <c r="AC10108" s="182">
        <v>2</v>
      </c>
      <c r="AD10108" s="182">
        <v>300.60000000000002</v>
      </c>
      <c r="AF10108" s="182" t="s">
        <v>15656</v>
      </c>
      <c r="AG10108" s="182" t="s">
        <v>17312</v>
      </c>
      <c r="AH10108" s="182" t="s">
        <v>17348</v>
      </c>
      <c r="AI10108" s="182" t="s">
        <v>17315</v>
      </c>
    </row>
    <row r="10109" spans="25:35" x14ac:dyDescent="0.4">
      <c r="Y10109" s="182" t="s">
        <v>15765</v>
      </c>
      <c r="Z10109" s="182">
        <v>1967</v>
      </c>
      <c r="AA10109" s="182">
        <v>1384</v>
      </c>
      <c r="AB10109" s="182">
        <v>54</v>
      </c>
      <c r="AC10109" s="182">
        <v>4</v>
      </c>
      <c r="AD10109" s="182">
        <v>1384</v>
      </c>
      <c r="AF10109" s="182" t="s">
        <v>15657</v>
      </c>
      <c r="AG10109" s="182" t="s">
        <v>17312</v>
      </c>
      <c r="AH10109" s="182" t="s">
        <v>17348</v>
      </c>
      <c r="AI10109" s="182" t="s">
        <v>17322</v>
      </c>
    </row>
    <row r="10110" spans="25:35" x14ac:dyDescent="0.4">
      <c r="Y10110" s="182" t="s">
        <v>15766</v>
      </c>
      <c r="Z10110" s="182">
        <v>1963</v>
      </c>
      <c r="AA10110" s="182">
        <v>680.6</v>
      </c>
      <c r="AB10110" s="182">
        <v>30</v>
      </c>
      <c r="AC10110" s="182">
        <v>2</v>
      </c>
      <c r="AD10110" s="182">
        <v>680.6</v>
      </c>
      <c r="AF10110" s="182" t="s">
        <v>15659</v>
      </c>
      <c r="AG10110" s="182" t="s">
        <v>17312</v>
      </c>
      <c r="AH10110" s="182" t="s">
        <v>17348</v>
      </c>
      <c r="AI10110" s="182" t="s">
        <v>17322</v>
      </c>
    </row>
    <row r="10111" spans="25:35" x14ac:dyDescent="0.4">
      <c r="Y10111" s="182" t="s">
        <v>2736</v>
      </c>
      <c r="Z10111" s="182">
        <v>1968</v>
      </c>
      <c r="AA10111" s="182">
        <v>2764.9</v>
      </c>
      <c r="AB10111" s="182">
        <v>112</v>
      </c>
      <c r="AC10111" s="182">
        <v>4</v>
      </c>
      <c r="AD10111" s="182">
        <v>2764.9</v>
      </c>
      <c r="AF10111" s="182" t="s">
        <v>15660</v>
      </c>
      <c r="AG10111" s="182" t="s">
        <v>17312</v>
      </c>
      <c r="AH10111" s="182" t="s">
        <v>2993</v>
      </c>
      <c r="AI10111" s="182" t="s">
        <v>17322</v>
      </c>
    </row>
    <row r="10112" spans="25:35" x14ac:dyDescent="0.4">
      <c r="Y10112" s="182" t="s">
        <v>15767</v>
      </c>
      <c r="Z10112" s="182">
        <v>1969</v>
      </c>
      <c r="AA10112" s="182">
        <v>2011.88</v>
      </c>
      <c r="AB10112" s="182">
        <v>247</v>
      </c>
      <c r="AC10112" s="182">
        <v>5</v>
      </c>
      <c r="AD10112" s="182">
        <v>2011.88</v>
      </c>
      <c r="AF10112" s="182" t="s">
        <v>15661</v>
      </c>
      <c r="AG10112" s="182" t="s">
        <v>17312</v>
      </c>
      <c r="AH10112" s="182" t="s">
        <v>2993</v>
      </c>
      <c r="AI10112" s="182" t="s">
        <v>17040</v>
      </c>
    </row>
    <row r="10113" spans="25:35" x14ac:dyDescent="0.4">
      <c r="Y10113" s="182" t="s">
        <v>2737</v>
      </c>
      <c r="Z10113" s="182">
        <v>1962</v>
      </c>
      <c r="AA10113" s="182">
        <v>659.4</v>
      </c>
      <c r="AB10113" s="182">
        <v>42</v>
      </c>
      <c r="AC10113" s="182">
        <v>2</v>
      </c>
      <c r="AD10113" s="182">
        <v>659.4</v>
      </c>
      <c r="AF10113" s="182" t="s">
        <v>15663</v>
      </c>
      <c r="AG10113" s="182" t="s">
        <v>17312</v>
      </c>
      <c r="AH10113" s="182" t="s">
        <v>17348</v>
      </c>
      <c r="AI10113" s="182" t="s">
        <v>17322</v>
      </c>
    </row>
    <row r="10114" spans="25:35" x14ac:dyDescent="0.4">
      <c r="Y10114" s="182" t="s">
        <v>2738</v>
      </c>
      <c r="Z10114" s="182">
        <v>1961</v>
      </c>
      <c r="AA10114" s="182">
        <v>230.2</v>
      </c>
      <c r="AB10114" s="182">
        <v>7</v>
      </c>
      <c r="AC10114" s="182">
        <v>2</v>
      </c>
      <c r="AD10114" s="182">
        <v>230.2</v>
      </c>
      <c r="AF10114" s="182" t="s">
        <v>15664</v>
      </c>
      <c r="AG10114" s="182" t="s">
        <v>17312</v>
      </c>
      <c r="AH10114" s="182" t="s">
        <v>17348</v>
      </c>
      <c r="AI10114" s="182" t="s">
        <v>17042</v>
      </c>
    </row>
    <row r="10115" spans="25:35" x14ac:dyDescent="0.4">
      <c r="Y10115" s="182" t="s">
        <v>2739</v>
      </c>
      <c r="Z10115" s="182">
        <v>1988</v>
      </c>
      <c r="AA10115" s="182">
        <v>236.1</v>
      </c>
      <c r="AB10115" s="182">
        <v>12</v>
      </c>
      <c r="AC10115" s="182">
        <v>2</v>
      </c>
      <c r="AD10115" s="182">
        <v>236.1</v>
      </c>
      <c r="AF10115" s="182" t="s">
        <v>15665</v>
      </c>
      <c r="AG10115" s="182" t="s">
        <v>17319</v>
      </c>
      <c r="AH10115" s="182" t="s">
        <v>2993</v>
      </c>
      <c r="AI10115" s="182" t="s">
        <v>17331</v>
      </c>
    </row>
    <row r="10116" spans="25:35" x14ac:dyDescent="0.4">
      <c r="Y10116" s="182" t="s">
        <v>15768</v>
      </c>
      <c r="Z10116" s="182">
        <v>1987</v>
      </c>
      <c r="AA10116" s="182">
        <v>1248.9000000000001</v>
      </c>
      <c r="AB10116" s="182">
        <v>62</v>
      </c>
      <c r="AC10116" s="182">
        <v>4</v>
      </c>
      <c r="AD10116" s="182">
        <v>1248.9000000000001</v>
      </c>
      <c r="AF10116" s="182" t="s">
        <v>15666</v>
      </c>
      <c r="AG10116" s="182" t="s">
        <v>17312</v>
      </c>
      <c r="AH10116" s="182" t="s">
        <v>17348</v>
      </c>
      <c r="AI10116" s="182" t="s">
        <v>17042</v>
      </c>
    </row>
    <row r="10117" spans="25:35" x14ac:dyDescent="0.4">
      <c r="Y10117" s="182" t="s">
        <v>284</v>
      </c>
      <c r="Z10117" s="182">
        <v>1990</v>
      </c>
      <c r="AA10117" s="182">
        <v>1138.3</v>
      </c>
      <c r="AB10117" s="182">
        <v>50</v>
      </c>
      <c r="AC10117" s="182">
        <v>5</v>
      </c>
      <c r="AD10117" s="182">
        <v>1138.3</v>
      </c>
      <c r="AF10117" s="182" t="s">
        <v>15667</v>
      </c>
      <c r="AG10117" s="182" t="s">
        <v>17312</v>
      </c>
      <c r="AH10117" s="182" t="s">
        <v>17348</v>
      </c>
      <c r="AI10117" s="182" t="s">
        <v>17042</v>
      </c>
    </row>
    <row r="10118" spans="25:35" x14ac:dyDescent="0.4">
      <c r="Y10118" s="182" t="s">
        <v>15769</v>
      </c>
      <c r="Z10118" s="182">
        <v>1983</v>
      </c>
      <c r="AA10118" s="182">
        <v>209.3</v>
      </c>
      <c r="AB10118" s="182">
        <v>16</v>
      </c>
      <c r="AC10118" s="182">
        <v>1</v>
      </c>
      <c r="AD10118" s="182">
        <v>209.3</v>
      </c>
      <c r="AF10118" s="182" t="s">
        <v>15668</v>
      </c>
      <c r="AG10118" s="182" t="s">
        <v>17312</v>
      </c>
      <c r="AH10118" s="182" t="s">
        <v>2993</v>
      </c>
      <c r="AI10118" s="182" t="s">
        <v>17322</v>
      </c>
    </row>
    <row r="10119" spans="25:35" x14ac:dyDescent="0.4">
      <c r="Y10119" s="182" t="s">
        <v>15770</v>
      </c>
      <c r="Z10119" s="182">
        <v>1983</v>
      </c>
      <c r="AA10119" s="182">
        <v>1387.1</v>
      </c>
      <c r="AB10119" s="182">
        <v>58</v>
      </c>
      <c r="AC10119" s="182">
        <v>3</v>
      </c>
      <c r="AD10119" s="182">
        <v>1285.0999999999999</v>
      </c>
      <c r="AF10119" s="182" t="s">
        <v>15669</v>
      </c>
      <c r="AG10119" s="182" t="s">
        <v>17312</v>
      </c>
      <c r="AH10119" s="182" t="s">
        <v>2993</v>
      </c>
      <c r="AI10119" s="182" t="s">
        <v>17315</v>
      </c>
    </row>
    <row r="10120" spans="25:35" x14ac:dyDescent="0.4">
      <c r="Y10120" s="182" t="s">
        <v>15771</v>
      </c>
      <c r="Z10120" s="182">
        <v>1973</v>
      </c>
      <c r="AA10120" s="182">
        <v>1174.5</v>
      </c>
      <c r="AB10120" s="182">
        <v>47</v>
      </c>
      <c r="AC10120" s="182">
        <v>3</v>
      </c>
      <c r="AD10120" s="182">
        <v>1174.5</v>
      </c>
      <c r="AF10120" s="182" t="s">
        <v>15671</v>
      </c>
      <c r="AG10120" s="182" t="s">
        <v>17327</v>
      </c>
      <c r="AH10120" s="182" t="s">
        <v>17348</v>
      </c>
      <c r="AI10120" s="182" t="s">
        <v>17042</v>
      </c>
    </row>
    <row r="10121" spans="25:35" x14ac:dyDescent="0.4">
      <c r="Y10121" s="182" t="s">
        <v>15772</v>
      </c>
      <c r="Z10121" s="182">
        <v>1975</v>
      </c>
      <c r="AA10121" s="182">
        <v>301.60000000000002</v>
      </c>
      <c r="AB10121" s="182">
        <v>9</v>
      </c>
      <c r="AC10121" s="182">
        <v>2</v>
      </c>
      <c r="AD10121" s="182">
        <v>301.60000000000002</v>
      </c>
      <c r="AF10121" s="182" t="s">
        <v>2722</v>
      </c>
      <c r="AG10121" s="182" t="s">
        <v>17312</v>
      </c>
      <c r="AH10121" s="182" t="s">
        <v>17727</v>
      </c>
      <c r="AI10121" s="182" t="s">
        <v>17322</v>
      </c>
    </row>
    <row r="10122" spans="25:35" x14ac:dyDescent="0.4">
      <c r="Y10122" s="182" t="s">
        <v>15773</v>
      </c>
      <c r="Z10122" s="182">
        <v>2010</v>
      </c>
      <c r="AA10122" s="182">
        <v>870.5</v>
      </c>
      <c r="AB10122" s="182">
        <v>42</v>
      </c>
      <c r="AC10122" s="182">
        <v>2</v>
      </c>
      <c r="AD10122" s="182">
        <v>716.5</v>
      </c>
      <c r="AF10122" s="182" t="s">
        <v>15672</v>
      </c>
      <c r="AG10122" s="182" t="s">
        <v>17312</v>
      </c>
      <c r="AH10122" s="182" t="s">
        <v>17728</v>
      </c>
      <c r="AI10122" s="182" t="s">
        <v>17042</v>
      </c>
    </row>
    <row r="10123" spans="25:35" x14ac:dyDescent="0.4">
      <c r="Y10123" s="182" t="s">
        <v>15774</v>
      </c>
      <c r="Z10123" s="182">
        <v>1953</v>
      </c>
      <c r="AA10123" s="182">
        <v>465</v>
      </c>
      <c r="AB10123" s="182">
        <v>26</v>
      </c>
      <c r="AC10123" s="182">
        <v>2</v>
      </c>
      <c r="AD10123" s="182">
        <v>424.6</v>
      </c>
      <c r="AF10123" s="182" t="s">
        <v>2723</v>
      </c>
      <c r="AG10123" s="182" t="s">
        <v>17312</v>
      </c>
      <c r="AH10123" s="182" t="s">
        <v>17728</v>
      </c>
      <c r="AI10123" s="182" t="s">
        <v>17322</v>
      </c>
    </row>
    <row r="10124" spans="25:35" x14ac:dyDescent="0.4">
      <c r="Y10124" s="182" t="s">
        <v>15775</v>
      </c>
      <c r="Z10124" s="182">
        <v>1953</v>
      </c>
      <c r="AA10124" s="182">
        <v>410.7</v>
      </c>
      <c r="AB10124" s="182">
        <v>23</v>
      </c>
      <c r="AC10124" s="182">
        <v>2</v>
      </c>
      <c r="AD10124" s="182">
        <v>410.7</v>
      </c>
      <c r="AF10124" s="182" t="s">
        <v>15673</v>
      </c>
      <c r="AG10124" s="182" t="s">
        <v>17312</v>
      </c>
      <c r="AH10124" s="182" t="s">
        <v>17348</v>
      </c>
      <c r="AI10124" s="182" t="s">
        <v>17322</v>
      </c>
    </row>
    <row r="10125" spans="25:35" x14ac:dyDescent="0.4">
      <c r="Y10125" s="182" t="s">
        <v>15776</v>
      </c>
      <c r="Z10125" s="182">
        <v>1982</v>
      </c>
      <c r="AA10125" s="182">
        <v>995.2</v>
      </c>
      <c r="AB10125" s="182">
        <v>48</v>
      </c>
      <c r="AC10125" s="182">
        <v>2</v>
      </c>
      <c r="AD10125" s="182">
        <v>995.2</v>
      </c>
      <c r="AF10125" s="182" t="s">
        <v>15674</v>
      </c>
      <c r="AG10125" s="182" t="s">
        <v>17312</v>
      </c>
      <c r="AH10125" s="182" t="s">
        <v>17348</v>
      </c>
      <c r="AI10125" s="182" t="s">
        <v>17322</v>
      </c>
    </row>
    <row r="10126" spans="25:35" x14ac:dyDescent="0.4">
      <c r="Y10126" s="182" t="s">
        <v>15777</v>
      </c>
      <c r="Z10126" s="182">
        <v>1970</v>
      </c>
      <c r="AA10126" s="182">
        <v>2208.39</v>
      </c>
      <c r="AB10126" s="182">
        <v>73</v>
      </c>
      <c r="AC10126" s="182">
        <v>4</v>
      </c>
      <c r="AD10126" s="182">
        <v>2171</v>
      </c>
      <c r="AF10126" s="182" t="s">
        <v>285</v>
      </c>
      <c r="AG10126" s="182" t="s">
        <v>17312</v>
      </c>
      <c r="AH10126" s="182" t="s">
        <v>2993</v>
      </c>
      <c r="AI10126" s="182" t="s">
        <v>17315</v>
      </c>
    </row>
    <row r="10127" spans="25:35" x14ac:dyDescent="0.4">
      <c r="Y10127" s="182" t="s">
        <v>15778</v>
      </c>
      <c r="Z10127" s="182">
        <v>1953</v>
      </c>
      <c r="AA10127" s="182">
        <v>463.3</v>
      </c>
      <c r="AB10127" s="182">
        <v>145</v>
      </c>
      <c r="AC10127" s="182">
        <v>2</v>
      </c>
      <c r="AD10127" s="182">
        <v>440.6</v>
      </c>
      <c r="AF10127" s="182" t="s">
        <v>15675</v>
      </c>
      <c r="AG10127" s="182" t="s">
        <v>17319</v>
      </c>
      <c r="AH10127" s="182" t="s">
        <v>2993</v>
      </c>
      <c r="AI10127" s="182" t="s">
        <v>17314</v>
      </c>
    </row>
    <row r="10128" spans="25:35" x14ac:dyDescent="0.4">
      <c r="Y10128" s="182" t="s">
        <v>15779</v>
      </c>
      <c r="Z10128" s="182">
        <v>1953</v>
      </c>
      <c r="AA10128" s="182">
        <v>353.8</v>
      </c>
      <c r="AB10128" s="182">
        <v>19</v>
      </c>
      <c r="AC10128" s="182">
        <v>2</v>
      </c>
      <c r="AD10128" s="182">
        <v>353.8</v>
      </c>
      <c r="AF10128" s="182" t="s">
        <v>15676</v>
      </c>
      <c r="AG10128" s="182" t="s">
        <v>17312</v>
      </c>
      <c r="AH10128" s="182" t="s">
        <v>2993</v>
      </c>
      <c r="AI10128" s="182" t="s">
        <v>17315</v>
      </c>
    </row>
    <row r="10129" spans="25:35" x14ac:dyDescent="0.4">
      <c r="Y10129" s="182" t="s">
        <v>15780</v>
      </c>
      <c r="Z10129" s="182">
        <v>1958</v>
      </c>
      <c r="AA10129" s="182">
        <v>921.9</v>
      </c>
      <c r="AB10129" s="182">
        <v>46</v>
      </c>
      <c r="AC10129" s="182">
        <v>2</v>
      </c>
      <c r="AD10129" s="182">
        <v>921.9</v>
      </c>
      <c r="AF10129" s="182" t="s">
        <v>15677</v>
      </c>
      <c r="AG10129" s="182" t="s">
        <v>17319</v>
      </c>
      <c r="AH10129" s="182" t="s">
        <v>2993</v>
      </c>
      <c r="AI10129" s="182" t="s">
        <v>17320</v>
      </c>
    </row>
    <row r="10130" spans="25:35" x14ac:dyDescent="0.4">
      <c r="Y10130" s="182" t="s">
        <v>15781</v>
      </c>
      <c r="Z10130" s="182">
        <v>1988</v>
      </c>
      <c r="AA10130" s="182">
        <v>3114.4</v>
      </c>
      <c r="AB10130" s="182">
        <v>156</v>
      </c>
      <c r="AC10130" s="182">
        <v>5</v>
      </c>
      <c r="AD10130" s="182">
        <v>3114.4</v>
      </c>
      <c r="AF10130" s="182" t="s">
        <v>15678</v>
      </c>
      <c r="AG10130" s="182" t="s">
        <v>17319</v>
      </c>
      <c r="AH10130" s="182" t="s">
        <v>17728</v>
      </c>
      <c r="AI10130" s="182" t="s">
        <v>17320</v>
      </c>
    </row>
    <row r="10131" spans="25:35" x14ac:dyDescent="0.4">
      <c r="Y10131" s="182" t="s">
        <v>15782</v>
      </c>
      <c r="Z10131" s="182">
        <v>1986</v>
      </c>
      <c r="AA10131" s="182">
        <v>3114.5</v>
      </c>
      <c r="AB10131" s="182">
        <v>142</v>
      </c>
      <c r="AC10131" s="182">
        <v>5</v>
      </c>
      <c r="AD10131" s="182">
        <v>3114.5</v>
      </c>
      <c r="AF10131" s="182" t="s">
        <v>15679</v>
      </c>
      <c r="AG10131" s="182" t="s">
        <v>17312</v>
      </c>
      <c r="AH10131" s="182" t="s">
        <v>2993</v>
      </c>
      <c r="AI10131" s="182" t="s">
        <v>17314</v>
      </c>
    </row>
    <row r="10132" spans="25:35" x14ac:dyDescent="0.4">
      <c r="Y10132" s="182" t="s">
        <v>2740</v>
      </c>
      <c r="Z10132" s="182">
        <v>1987</v>
      </c>
      <c r="AA10132" s="182">
        <v>3478.4</v>
      </c>
      <c r="AB10132" s="182">
        <v>166</v>
      </c>
      <c r="AC10132" s="182">
        <v>5</v>
      </c>
      <c r="AD10132" s="182">
        <v>3478.4</v>
      </c>
      <c r="AF10132" s="182" t="s">
        <v>15680</v>
      </c>
      <c r="AG10132" s="182" t="s">
        <v>17319</v>
      </c>
      <c r="AH10132" s="182" t="s">
        <v>17729</v>
      </c>
      <c r="AI10132" s="182" t="s">
        <v>17320</v>
      </c>
    </row>
    <row r="10133" spans="25:35" x14ac:dyDescent="0.4">
      <c r="Y10133" s="182" t="s">
        <v>2741</v>
      </c>
      <c r="Z10133" s="182">
        <v>1987</v>
      </c>
      <c r="AA10133" s="182">
        <v>401.9</v>
      </c>
      <c r="AB10133" s="182">
        <v>21</v>
      </c>
      <c r="AC10133" s="182">
        <v>2</v>
      </c>
      <c r="AD10133" s="182">
        <v>371.3</v>
      </c>
      <c r="AF10133" s="182" t="s">
        <v>2724</v>
      </c>
      <c r="AG10133" s="182" t="s">
        <v>17319</v>
      </c>
      <c r="AH10133" s="182" t="s">
        <v>2993</v>
      </c>
      <c r="AI10133" s="182" t="s">
        <v>17320</v>
      </c>
    </row>
    <row r="10134" spans="25:35" x14ac:dyDescent="0.4">
      <c r="Y10134" s="182" t="s">
        <v>15783</v>
      </c>
      <c r="Z10134" s="182">
        <v>1978</v>
      </c>
      <c r="AA10134" s="182">
        <v>365.5</v>
      </c>
      <c r="AB10134" s="182">
        <v>17</v>
      </c>
      <c r="AC10134" s="182">
        <v>2</v>
      </c>
      <c r="AD10134" s="182">
        <v>365.5</v>
      </c>
      <c r="AF10134" s="182" t="s">
        <v>15681</v>
      </c>
      <c r="AG10134" s="182" t="s">
        <v>17319</v>
      </c>
      <c r="AH10134" s="182" t="s">
        <v>2993</v>
      </c>
      <c r="AI10134" s="182" t="s">
        <v>17320</v>
      </c>
    </row>
    <row r="10135" spans="25:35" x14ac:dyDescent="0.4">
      <c r="Y10135" s="182" t="s">
        <v>15784</v>
      </c>
      <c r="Z10135" s="182">
        <v>1993</v>
      </c>
      <c r="AA10135" s="182">
        <v>740.5</v>
      </c>
      <c r="AB10135" s="182">
        <v>36</v>
      </c>
      <c r="AC10135" s="182">
        <v>2</v>
      </c>
      <c r="AD10135" s="182">
        <v>683.3</v>
      </c>
      <c r="AF10135" s="182" t="s">
        <v>15682</v>
      </c>
      <c r="AG10135" s="182" t="s">
        <v>17319</v>
      </c>
      <c r="AH10135" s="182" t="s">
        <v>17730</v>
      </c>
      <c r="AI10135" s="182" t="s">
        <v>17314</v>
      </c>
    </row>
    <row r="10136" spans="25:35" x14ac:dyDescent="0.4">
      <c r="Y10136" s="182" t="s">
        <v>262</v>
      </c>
      <c r="Z10136" s="182">
        <v>1978</v>
      </c>
      <c r="AA10136" s="182">
        <v>926.5</v>
      </c>
      <c r="AB10136" s="182">
        <v>40</v>
      </c>
      <c r="AC10136" s="182">
        <v>2</v>
      </c>
      <c r="AD10136" s="182">
        <v>926.5</v>
      </c>
      <c r="AF10136" s="182" t="s">
        <v>15684</v>
      </c>
      <c r="AG10136" s="182" t="s">
        <v>17319</v>
      </c>
      <c r="AH10136" s="182" t="s">
        <v>2993</v>
      </c>
      <c r="AI10136" s="182" t="s">
        <v>17315</v>
      </c>
    </row>
    <row r="10137" spans="25:35" x14ac:dyDescent="0.4">
      <c r="Y10137" s="182" t="s">
        <v>15786</v>
      </c>
      <c r="Z10137" s="182">
        <v>1982</v>
      </c>
      <c r="AA10137" s="182">
        <v>928.9</v>
      </c>
      <c r="AB10137" s="182">
        <v>45</v>
      </c>
      <c r="AC10137" s="182">
        <v>2</v>
      </c>
      <c r="AD10137" s="182">
        <v>928.9</v>
      </c>
      <c r="AF10137" s="182" t="s">
        <v>15685</v>
      </c>
      <c r="AG10137" s="182" t="s">
        <v>17319</v>
      </c>
      <c r="AH10137" s="182" t="s">
        <v>2993</v>
      </c>
      <c r="AI10137" s="182" t="s">
        <v>17315</v>
      </c>
    </row>
    <row r="10138" spans="25:35" x14ac:dyDescent="0.4">
      <c r="Y10138" s="182" t="s">
        <v>15787</v>
      </c>
      <c r="Z10138" s="182">
        <v>1961</v>
      </c>
      <c r="AA10138" s="182">
        <v>163.80000000000001</v>
      </c>
      <c r="AB10138" s="182">
        <v>12</v>
      </c>
      <c r="AC10138" s="182">
        <v>2</v>
      </c>
      <c r="AD10138" s="182">
        <v>133.80000000000001</v>
      </c>
      <c r="AF10138" s="182" t="s">
        <v>15686</v>
      </c>
      <c r="AG10138" s="182" t="s">
        <v>17319</v>
      </c>
      <c r="AH10138" s="182" t="s">
        <v>2993</v>
      </c>
      <c r="AI10138" s="182" t="s">
        <v>17331</v>
      </c>
    </row>
    <row r="10139" spans="25:35" x14ac:dyDescent="0.4">
      <c r="Y10139" s="182" t="s">
        <v>15788</v>
      </c>
      <c r="Z10139" s="182">
        <v>1968</v>
      </c>
      <c r="AA10139" s="182">
        <v>685</v>
      </c>
      <c r="AB10139" s="182">
        <v>33</v>
      </c>
      <c r="AC10139" s="182">
        <v>2</v>
      </c>
      <c r="AD10139" s="182">
        <v>685</v>
      </c>
      <c r="AF10139" s="182" t="s">
        <v>15687</v>
      </c>
      <c r="AG10139" s="182" t="s">
        <v>17312</v>
      </c>
      <c r="AH10139" s="182" t="s">
        <v>17348</v>
      </c>
      <c r="AI10139" s="182" t="s">
        <v>17315</v>
      </c>
    </row>
    <row r="10140" spans="25:35" x14ac:dyDescent="0.4">
      <c r="Y10140" s="182" t="s">
        <v>15789</v>
      </c>
      <c r="Z10140" s="182">
        <v>1962</v>
      </c>
      <c r="AA10140" s="182">
        <v>373.3</v>
      </c>
      <c r="AB10140" s="182">
        <v>21</v>
      </c>
      <c r="AC10140" s="182">
        <v>2</v>
      </c>
      <c r="AD10140" s="182">
        <v>373.3</v>
      </c>
      <c r="AF10140" s="182" t="s">
        <v>15688</v>
      </c>
      <c r="AG10140" s="182" t="s">
        <v>17325</v>
      </c>
      <c r="AH10140" s="182" t="s">
        <v>2993</v>
      </c>
      <c r="AI10140" s="182" t="s">
        <v>17315</v>
      </c>
    </row>
    <row r="10141" spans="25:35" x14ac:dyDescent="0.4">
      <c r="Y10141" s="182" t="s">
        <v>15790</v>
      </c>
      <c r="Z10141" s="182">
        <v>1965</v>
      </c>
      <c r="AA10141" s="182">
        <v>612</v>
      </c>
      <c r="AB10141" s="182">
        <v>37</v>
      </c>
      <c r="AC10141" s="182">
        <v>2</v>
      </c>
      <c r="AD10141" s="182">
        <v>612</v>
      </c>
      <c r="AF10141" s="182" t="s">
        <v>15689</v>
      </c>
      <c r="AG10141" s="182" t="s">
        <v>17325</v>
      </c>
      <c r="AH10141" s="182" t="s">
        <v>2993</v>
      </c>
      <c r="AI10141" s="182" t="s">
        <v>17315</v>
      </c>
    </row>
    <row r="10142" spans="25:35" x14ac:dyDescent="0.4">
      <c r="Y10142" s="182" t="s">
        <v>15791</v>
      </c>
      <c r="Z10142" s="182">
        <v>1970</v>
      </c>
      <c r="AA10142" s="182">
        <v>392</v>
      </c>
      <c r="AB10142" s="182">
        <v>23</v>
      </c>
      <c r="AC10142" s="182">
        <v>2</v>
      </c>
      <c r="AD10142" s="182">
        <v>392</v>
      </c>
      <c r="AF10142" s="182" t="s">
        <v>15690</v>
      </c>
      <c r="AG10142" s="182" t="s">
        <v>17325</v>
      </c>
      <c r="AH10142" s="182" t="s">
        <v>2993</v>
      </c>
      <c r="AI10142" s="182" t="s">
        <v>17315</v>
      </c>
    </row>
    <row r="10143" spans="25:35" x14ac:dyDescent="0.4">
      <c r="Y10143" s="182" t="s">
        <v>15792</v>
      </c>
      <c r="Z10143" s="182">
        <v>1972</v>
      </c>
      <c r="AA10143" s="182">
        <v>773.54</v>
      </c>
      <c r="AB10143" s="182">
        <v>38</v>
      </c>
      <c r="AC10143" s="182">
        <v>2</v>
      </c>
      <c r="AD10143" s="182">
        <v>773.54</v>
      </c>
      <c r="AF10143" s="182" t="s">
        <v>15691</v>
      </c>
      <c r="AG10143" s="182" t="s">
        <v>17327</v>
      </c>
      <c r="AH10143" s="182" t="s">
        <v>17348</v>
      </c>
      <c r="AI10143" s="182" t="s">
        <v>17042</v>
      </c>
    </row>
    <row r="10144" spans="25:35" x14ac:dyDescent="0.4">
      <c r="Y10144" s="182" t="s">
        <v>15793</v>
      </c>
      <c r="Z10144" s="182">
        <v>1973</v>
      </c>
      <c r="AA10144" s="182">
        <v>304.7</v>
      </c>
      <c r="AB10144" s="182">
        <v>11</v>
      </c>
      <c r="AC10144" s="182">
        <v>2</v>
      </c>
      <c r="AD10144" s="182">
        <v>280.7</v>
      </c>
      <c r="AF10144" s="182" t="s">
        <v>15692</v>
      </c>
      <c r="AG10144" s="182" t="s">
        <v>17312</v>
      </c>
      <c r="AH10144" s="182" t="s">
        <v>2993</v>
      </c>
      <c r="AI10144" s="182" t="s">
        <v>17322</v>
      </c>
    </row>
    <row r="10145" spans="25:35" x14ac:dyDescent="0.4">
      <c r="Y10145" s="182" t="s">
        <v>15794</v>
      </c>
      <c r="Z10145" s="182">
        <v>1962</v>
      </c>
      <c r="AA10145" s="182">
        <v>284.8</v>
      </c>
      <c r="AB10145" s="182">
        <v>17</v>
      </c>
      <c r="AC10145" s="182">
        <v>2</v>
      </c>
      <c r="AD10145" s="182">
        <v>284.8</v>
      </c>
      <c r="AF10145" s="182" t="s">
        <v>15693</v>
      </c>
      <c r="AG10145" s="182" t="s">
        <v>17327</v>
      </c>
      <c r="AH10145" s="182" t="s">
        <v>17348</v>
      </c>
      <c r="AI10145" s="182" t="s">
        <v>17042</v>
      </c>
    </row>
    <row r="10146" spans="25:35" x14ac:dyDescent="0.4">
      <c r="Y10146" s="182" t="s">
        <v>15795</v>
      </c>
      <c r="Z10146" s="182">
        <v>1964</v>
      </c>
      <c r="AA10146" s="182">
        <v>337.2</v>
      </c>
      <c r="AB10146" s="182">
        <v>18</v>
      </c>
      <c r="AC10146" s="182">
        <v>2</v>
      </c>
      <c r="AD10146" s="182">
        <v>337.2</v>
      </c>
      <c r="AF10146" s="182" t="s">
        <v>15695</v>
      </c>
      <c r="AG10146" s="182" t="s">
        <v>17327</v>
      </c>
      <c r="AH10146" s="182" t="s">
        <v>17348</v>
      </c>
      <c r="AI10146" s="182" t="s">
        <v>17042</v>
      </c>
    </row>
    <row r="10147" spans="25:35" x14ac:dyDescent="0.4">
      <c r="Y10147" s="182" t="s">
        <v>276</v>
      </c>
      <c r="Z10147" s="182">
        <v>1963</v>
      </c>
      <c r="AA10147" s="182">
        <v>338.12</v>
      </c>
      <c r="AB10147" s="182">
        <v>18</v>
      </c>
      <c r="AC10147" s="182">
        <v>2</v>
      </c>
      <c r="AD10147" s="182">
        <v>338.12</v>
      </c>
      <c r="AF10147" s="182" t="s">
        <v>15696</v>
      </c>
      <c r="AG10147" s="182" t="s">
        <v>17312</v>
      </c>
      <c r="AH10147" s="182" t="s">
        <v>2993</v>
      </c>
      <c r="AI10147" s="182" t="s">
        <v>17040</v>
      </c>
    </row>
    <row r="10148" spans="25:35" x14ac:dyDescent="0.4">
      <c r="Y10148" s="182" t="s">
        <v>15796</v>
      </c>
      <c r="Z10148" s="182">
        <v>1966</v>
      </c>
      <c r="AA10148" s="182">
        <v>660.5</v>
      </c>
      <c r="AB10148" s="182">
        <v>36</v>
      </c>
      <c r="AC10148" s="182">
        <v>2</v>
      </c>
      <c r="AD10148" s="182">
        <v>660.5</v>
      </c>
      <c r="AF10148" s="182" t="s">
        <v>15697</v>
      </c>
      <c r="AG10148" s="182" t="s">
        <v>17312</v>
      </c>
      <c r="AH10148" s="182" t="s">
        <v>2993</v>
      </c>
      <c r="AI10148" s="182" t="s">
        <v>17040</v>
      </c>
    </row>
    <row r="10149" spans="25:35" x14ac:dyDescent="0.4">
      <c r="Y10149" s="182" t="s">
        <v>2742</v>
      </c>
      <c r="Z10149" s="182">
        <v>1974</v>
      </c>
      <c r="AA10149" s="182">
        <v>802.2</v>
      </c>
      <c r="AB10149" s="182">
        <v>36</v>
      </c>
      <c r="AC10149" s="182">
        <v>2</v>
      </c>
      <c r="AD10149" s="182">
        <v>734.2</v>
      </c>
      <c r="AF10149" s="182" t="s">
        <v>2730</v>
      </c>
      <c r="AG10149" s="182" t="s">
        <v>17312</v>
      </c>
      <c r="AH10149" s="182" t="s">
        <v>2993</v>
      </c>
      <c r="AI10149" s="182" t="s">
        <v>17322</v>
      </c>
    </row>
    <row r="10150" spans="25:35" x14ac:dyDescent="0.4">
      <c r="Y10150" s="182" t="s">
        <v>15797</v>
      </c>
      <c r="Z10150" s="182">
        <v>1967</v>
      </c>
      <c r="AA10150" s="182">
        <v>673.5</v>
      </c>
      <c r="AB10150" s="182">
        <v>30</v>
      </c>
      <c r="AC10150" s="182">
        <v>2</v>
      </c>
      <c r="AD10150" s="182">
        <v>673.5</v>
      </c>
      <c r="AF10150" s="182" t="s">
        <v>264</v>
      </c>
      <c r="AG10150" s="182" t="s">
        <v>17312</v>
      </c>
      <c r="AH10150" s="182" t="s">
        <v>2993</v>
      </c>
      <c r="AI10150" s="182" t="s">
        <v>17322</v>
      </c>
    </row>
    <row r="10151" spans="25:35" x14ac:dyDescent="0.4">
      <c r="Y10151" s="182" t="s">
        <v>2743</v>
      </c>
      <c r="Z10151" s="182">
        <v>1967</v>
      </c>
      <c r="AA10151" s="182">
        <v>839.9</v>
      </c>
      <c r="AB10151" s="182">
        <v>31</v>
      </c>
      <c r="AC10151" s="182">
        <v>2</v>
      </c>
      <c r="AD10151" s="182">
        <v>839.9</v>
      </c>
      <c r="AF10151" s="182" t="s">
        <v>2731</v>
      </c>
      <c r="AG10151" s="182" t="s">
        <v>17312</v>
      </c>
      <c r="AH10151" s="182" t="s">
        <v>2993</v>
      </c>
      <c r="AI10151" s="182" t="s">
        <v>17322</v>
      </c>
    </row>
    <row r="10152" spans="25:35" x14ac:dyDescent="0.4">
      <c r="Y10152" s="182" t="s">
        <v>15798</v>
      </c>
      <c r="Z10152" s="182">
        <v>1975</v>
      </c>
      <c r="AA10152" s="182">
        <v>1018.8</v>
      </c>
      <c r="AB10152" s="182">
        <v>37</v>
      </c>
      <c r="AC10152" s="182">
        <v>2</v>
      </c>
      <c r="AD10152" s="182">
        <v>1018.8</v>
      </c>
      <c r="AF10152" s="182" t="s">
        <v>15702</v>
      </c>
      <c r="AG10152" s="182" t="s">
        <v>17312</v>
      </c>
      <c r="AH10152" s="182" t="s">
        <v>17348</v>
      </c>
      <c r="AI10152" s="182" t="s">
        <v>17322</v>
      </c>
    </row>
    <row r="10153" spans="25:35" x14ac:dyDescent="0.4">
      <c r="Y10153" s="182" t="s">
        <v>15799</v>
      </c>
      <c r="Z10153" s="182">
        <v>1978</v>
      </c>
      <c r="AA10153" s="182">
        <v>476.4</v>
      </c>
      <c r="AB10153" s="182">
        <v>32</v>
      </c>
      <c r="AC10153" s="182">
        <v>2</v>
      </c>
      <c r="AD10153" s="182">
        <v>476.4</v>
      </c>
      <c r="AF10153" s="182" t="s">
        <v>15703</v>
      </c>
      <c r="AG10153" s="182" t="s">
        <v>17312</v>
      </c>
      <c r="AH10153" s="182" t="s">
        <v>2993</v>
      </c>
      <c r="AI10153" s="182" t="s">
        <v>17042</v>
      </c>
    </row>
    <row r="10154" spans="25:35" x14ac:dyDescent="0.4">
      <c r="Y10154" s="182" t="s">
        <v>15800</v>
      </c>
      <c r="Z10154" s="182">
        <v>1982</v>
      </c>
      <c r="AA10154" s="182">
        <v>389.1</v>
      </c>
      <c r="AB10154" s="182">
        <v>19</v>
      </c>
      <c r="AC10154" s="182">
        <v>2</v>
      </c>
      <c r="AD10154" s="182">
        <v>389.1</v>
      </c>
      <c r="AF10154" s="182" t="s">
        <v>15705</v>
      </c>
      <c r="AG10154" s="182" t="s">
        <v>17312</v>
      </c>
      <c r="AH10154" s="182" t="s">
        <v>2993</v>
      </c>
      <c r="AI10154" s="182" t="s">
        <v>17042</v>
      </c>
    </row>
    <row r="10155" spans="25:35" x14ac:dyDescent="0.4">
      <c r="Y10155" s="182" t="s">
        <v>15801</v>
      </c>
      <c r="Z10155" s="182">
        <v>1970</v>
      </c>
      <c r="AA10155" s="182">
        <v>383.9</v>
      </c>
      <c r="AB10155" s="182">
        <v>14</v>
      </c>
      <c r="AC10155" s="182">
        <v>2</v>
      </c>
      <c r="AD10155" s="182">
        <v>383.9</v>
      </c>
      <c r="AF10155" s="182" t="s">
        <v>15706</v>
      </c>
      <c r="AG10155" s="182" t="s">
        <v>17312</v>
      </c>
      <c r="AH10155" s="182" t="s">
        <v>2993</v>
      </c>
      <c r="AI10155" s="182" t="s">
        <v>17042</v>
      </c>
    </row>
    <row r="10156" spans="25:35" x14ac:dyDescent="0.4">
      <c r="Y10156" s="182" t="s">
        <v>15802</v>
      </c>
      <c r="Z10156" s="182">
        <v>1982</v>
      </c>
      <c r="AA10156" s="182">
        <v>3055.8</v>
      </c>
      <c r="AB10156" s="182">
        <v>160</v>
      </c>
      <c r="AC10156" s="182">
        <v>5</v>
      </c>
      <c r="AD10156" s="182">
        <v>3055.8</v>
      </c>
      <c r="AF10156" s="182" t="s">
        <v>15708</v>
      </c>
      <c r="AG10156" s="182" t="s">
        <v>2993</v>
      </c>
      <c r="AH10156" s="182" t="s">
        <v>2993</v>
      </c>
      <c r="AI10156" s="182" t="s">
        <v>2993</v>
      </c>
    </row>
    <row r="10157" spans="25:35" x14ac:dyDescent="0.4">
      <c r="Y10157" s="182" t="s">
        <v>15803</v>
      </c>
      <c r="Z10157" s="182">
        <v>1980</v>
      </c>
      <c r="AA10157" s="182">
        <v>3344.5</v>
      </c>
      <c r="AB10157" s="182">
        <v>126</v>
      </c>
      <c r="AC10157" s="182">
        <v>5</v>
      </c>
      <c r="AD10157" s="182">
        <v>3344.5</v>
      </c>
      <c r="AF10157" s="182" t="s">
        <v>15709</v>
      </c>
      <c r="AG10157" s="182" t="s">
        <v>17312</v>
      </c>
      <c r="AH10157" s="182" t="s">
        <v>2993</v>
      </c>
      <c r="AI10157" s="182" t="s">
        <v>17040</v>
      </c>
    </row>
    <row r="10158" spans="25:35" x14ac:dyDescent="0.4">
      <c r="Y10158" s="182" t="s">
        <v>15804</v>
      </c>
      <c r="Z10158" s="182">
        <v>1985</v>
      </c>
      <c r="AA10158" s="182">
        <v>3374.8</v>
      </c>
      <c r="AB10158" s="182">
        <v>156</v>
      </c>
      <c r="AC10158" s="182">
        <v>5</v>
      </c>
      <c r="AD10158" s="182">
        <v>3374.8</v>
      </c>
      <c r="AF10158" s="182" t="s">
        <v>2732</v>
      </c>
      <c r="AG10158" s="182" t="s">
        <v>17312</v>
      </c>
      <c r="AH10158" s="182" t="s">
        <v>2993</v>
      </c>
      <c r="AI10158" s="182" t="s">
        <v>17040</v>
      </c>
    </row>
    <row r="10159" spans="25:35" x14ac:dyDescent="0.4">
      <c r="Y10159" s="182" t="s">
        <v>15805</v>
      </c>
      <c r="Z10159" s="182">
        <v>1974</v>
      </c>
      <c r="AA10159" s="182">
        <v>3356.1</v>
      </c>
      <c r="AB10159" s="182">
        <v>145</v>
      </c>
      <c r="AC10159" s="182">
        <v>5</v>
      </c>
      <c r="AD10159" s="182">
        <v>3356.1</v>
      </c>
      <c r="AF10159" s="182" t="s">
        <v>15710</v>
      </c>
      <c r="AG10159" s="182" t="s">
        <v>17312</v>
      </c>
      <c r="AH10159" s="182" t="s">
        <v>2993</v>
      </c>
      <c r="AI10159" s="182" t="s">
        <v>17042</v>
      </c>
    </row>
    <row r="10160" spans="25:35" x14ac:dyDescent="0.4">
      <c r="Y10160" s="182" t="s">
        <v>15806</v>
      </c>
      <c r="Z10160" s="182">
        <v>1975</v>
      </c>
      <c r="AA10160" s="182">
        <v>3174.2</v>
      </c>
      <c r="AB10160" s="182">
        <v>245</v>
      </c>
      <c r="AC10160" s="182">
        <v>5</v>
      </c>
      <c r="AD10160" s="182">
        <v>3174.2</v>
      </c>
      <c r="AF10160" s="182" t="s">
        <v>15711</v>
      </c>
      <c r="AG10160" s="182" t="s">
        <v>2993</v>
      </c>
      <c r="AH10160" s="182" t="s">
        <v>2993</v>
      </c>
      <c r="AI10160" s="182" t="s">
        <v>2993</v>
      </c>
    </row>
    <row r="10161" spans="25:35" x14ac:dyDescent="0.4">
      <c r="Y10161" s="182" t="s">
        <v>2744</v>
      </c>
      <c r="Z10161" s="182">
        <v>1989</v>
      </c>
      <c r="AA10161" s="182">
        <v>6425.5</v>
      </c>
      <c r="AB10161" s="182">
        <v>291</v>
      </c>
      <c r="AC10161" s="182">
        <v>5</v>
      </c>
      <c r="AD10161" s="182">
        <v>5663.6</v>
      </c>
      <c r="AF10161" s="182" t="s">
        <v>15712</v>
      </c>
      <c r="AG10161" s="182" t="s">
        <v>17312</v>
      </c>
      <c r="AH10161" s="182" t="s">
        <v>2993</v>
      </c>
      <c r="AI10161" s="182" t="s">
        <v>17042</v>
      </c>
    </row>
    <row r="10162" spans="25:35" x14ac:dyDescent="0.4">
      <c r="Y10162" s="182" t="s">
        <v>15807</v>
      </c>
      <c r="Z10162" s="182">
        <v>1989</v>
      </c>
      <c r="AA10162" s="182">
        <v>3534.6</v>
      </c>
      <c r="AB10162" s="182">
        <v>158</v>
      </c>
      <c r="AC10162" s="182">
        <v>5</v>
      </c>
      <c r="AD10162" s="182">
        <v>3534.6</v>
      </c>
      <c r="AF10162" s="182" t="s">
        <v>265</v>
      </c>
      <c r="AG10162" s="182" t="s">
        <v>2993</v>
      </c>
      <c r="AH10162" s="182" t="s">
        <v>2993</v>
      </c>
      <c r="AI10162" s="182" t="s">
        <v>2993</v>
      </c>
    </row>
    <row r="10163" spans="25:35" x14ac:dyDescent="0.4">
      <c r="Y10163" s="182" t="s">
        <v>15808</v>
      </c>
      <c r="Z10163" s="182">
        <v>1993</v>
      </c>
      <c r="AA10163" s="182">
        <v>4062.6</v>
      </c>
      <c r="AB10163" s="182">
        <v>207</v>
      </c>
      <c r="AC10163" s="182">
        <v>5</v>
      </c>
      <c r="AD10163" s="182">
        <v>4062.6</v>
      </c>
      <c r="AF10163" s="182" t="s">
        <v>15714</v>
      </c>
      <c r="AG10163" s="182" t="s">
        <v>2993</v>
      </c>
      <c r="AH10163" s="182" t="s">
        <v>2993</v>
      </c>
      <c r="AI10163" s="182" t="s">
        <v>2993</v>
      </c>
    </row>
    <row r="10164" spans="25:35" x14ac:dyDescent="0.4">
      <c r="Y10164" s="182" t="s">
        <v>2745</v>
      </c>
      <c r="Z10164" s="182">
        <v>1989</v>
      </c>
      <c r="AA10164" s="182">
        <v>5424</v>
      </c>
      <c r="AB10164" s="182">
        <v>281</v>
      </c>
      <c r="AC10164" s="182">
        <v>5</v>
      </c>
      <c r="AD10164" s="182">
        <v>5424</v>
      </c>
      <c r="AF10164" s="182" t="s">
        <v>15715</v>
      </c>
      <c r="AG10164" s="182" t="s">
        <v>17312</v>
      </c>
      <c r="AH10164" s="182" t="s">
        <v>2993</v>
      </c>
      <c r="AI10164" s="182" t="s">
        <v>17042</v>
      </c>
    </row>
    <row r="10165" spans="25:35" x14ac:dyDescent="0.4">
      <c r="Y10165" s="182" t="s">
        <v>15809</v>
      </c>
      <c r="Z10165" s="182">
        <v>1972</v>
      </c>
      <c r="AA10165" s="182">
        <v>3771.7</v>
      </c>
      <c r="AB10165" s="182">
        <v>149</v>
      </c>
      <c r="AC10165" s="182">
        <v>5</v>
      </c>
      <c r="AD10165" s="182">
        <v>3771.7</v>
      </c>
      <c r="AF10165" s="182" t="s">
        <v>15716</v>
      </c>
      <c r="AG10165" s="182" t="s">
        <v>17312</v>
      </c>
      <c r="AH10165" s="182" t="s">
        <v>2993</v>
      </c>
      <c r="AI10165" s="182" t="s">
        <v>17042</v>
      </c>
    </row>
    <row r="10166" spans="25:35" x14ac:dyDescent="0.4">
      <c r="Y10166" s="182" t="s">
        <v>15810</v>
      </c>
      <c r="Z10166" s="182">
        <v>1959</v>
      </c>
      <c r="AA10166" s="182">
        <v>596.9</v>
      </c>
      <c r="AB10166" s="182">
        <v>31</v>
      </c>
      <c r="AC10166" s="182">
        <v>2</v>
      </c>
      <c r="AD10166" s="182">
        <v>576.4</v>
      </c>
      <c r="AF10166" s="182" t="s">
        <v>15717</v>
      </c>
      <c r="AG10166" s="182" t="s">
        <v>17312</v>
      </c>
      <c r="AH10166" s="182" t="s">
        <v>17348</v>
      </c>
      <c r="AI10166" s="182" t="s">
        <v>17315</v>
      </c>
    </row>
    <row r="10167" spans="25:35" x14ac:dyDescent="0.4">
      <c r="Y10167" s="182" t="s">
        <v>15811</v>
      </c>
      <c r="Z10167" s="182">
        <v>2014</v>
      </c>
      <c r="AA10167" s="182">
        <v>439.3</v>
      </c>
      <c r="AB10167" s="182">
        <v>21</v>
      </c>
      <c r="AC10167" s="182">
        <v>2</v>
      </c>
      <c r="AD10167" s="182">
        <v>439.3</v>
      </c>
      <c r="AF10167" s="182" t="s">
        <v>15718</v>
      </c>
      <c r="AG10167" s="182" t="s">
        <v>17312</v>
      </c>
      <c r="AH10167" s="182" t="s">
        <v>2993</v>
      </c>
      <c r="AI10167" s="182" t="s">
        <v>17042</v>
      </c>
    </row>
    <row r="10168" spans="25:35" x14ac:dyDescent="0.4">
      <c r="Y10168" s="182" t="s">
        <v>15812</v>
      </c>
      <c r="Z10168" s="182">
        <v>1971</v>
      </c>
      <c r="AA10168" s="182">
        <v>3590.2</v>
      </c>
      <c r="AB10168" s="182">
        <v>208</v>
      </c>
      <c r="AC10168" s="182">
        <v>5</v>
      </c>
      <c r="AD10168" s="182">
        <v>3590.2</v>
      </c>
      <c r="AF10168" s="182" t="s">
        <v>15720</v>
      </c>
      <c r="AG10168" s="182" t="s">
        <v>17312</v>
      </c>
      <c r="AH10168" s="182" t="s">
        <v>2993</v>
      </c>
      <c r="AI10168" s="182" t="s">
        <v>17315</v>
      </c>
    </row>
    <row r="10169" spans="25:35" x14ac:dyDescent="0.4">
      <c r="Y10169" s="182" t="s">
        <v>15813</v>
      </c>
      <c r="Z10169" s="182">
        <v>1973</v>
      </c>
      <c r="AA10169" s="182">
        <v>3352.8</v>
      </c>
      <c r="AB10169" s="182">
        <v>156</v>
      </c>
      <c r="AC10169" s="182">
        <v>5</v>
      </c>
      <c r="AD10169" s="182">
        <v>3352.8</v>
      </c>
      <c r="AF10169" s="182" t="s">
        <v>15721</v>
      </c>
      <c r="AG10169" s="182" t="s">
        <v>17312</v>
      </c>
      <c r="AH10169" s="182" t="s">
        <v>2993</v>
      </c>
      <c r="AI10169" s="182" t="s">
        <v>17315</v>
      </c>
    </row>
    <row r="10170" spans="25:35" x14ac:dyDescent="0.4">
      <c r="Y10170" s="182" t="s">
        <v>15814</v>
      </c>
      <c r="Z10170" s="182">
        <v>1962</v>
      </c>
      <c r="AA10170" s="182">
        <v>678</v>
      </c>
      <c r="AB10170" s="182">
        <v>24</v>
      </c>
      <c r="AC10170" s="182">
        <v>2</v>
      </c>
      <c r="AD10170" s="182">
        <v>678</v>
      </c>
      <c r="AF10170" s="182" t="s">
        <v>15722</v>
      </c>
      <c r="AG10170" s="182" t="s">
        <v>17312</v>
      </c>
      <c r="AH10170" s="182" t="s">
        <v>2993</v>
      </c>
      <c r="AI10170" s="182" t="s">
        <v>17042</v>
      </c>
    </row>
    <row r="10171" spans="25:35" x14ac:dyDescent="0.4">
      <c r="Y10171" s="182" t="s">
        <v>15815</v>
      </c>
      <c r="Z10171" s="182">
        <v>1971</v>
      </c>
      <c r="AA10171" s="182">
        <v>3868.7</v>
      </c>
      <c r="AB10171" s="182">
        <v>208</v>
      </c>
      <c r="AC10171" s="182">
        <v>5</v>
      </c>
      <c r="AD10171" s="182">
        <v>3868.7</v>
      </c>
      <c r="AF10171" s="182" t="s">
        <v>15724</v>
      </c>
      <c r="AG10171" s="182" t="s">
        <v>17312</v>
      </c>
      <c r="AH10171" s="182" t="s">
        <v>2993</v>
      </c>
      <c r="AI10171" s="182" t="s">
        <v>17315</v>
      </c>
    </row>
    <row r="10172" spans="25:35" x14ac:dyDescent="0.4">
      <c r="Y10172" s="182" t="s">
        <v>15816</v>
      </c>
      <c r="Z10172" s="182">
        <v>1982</v>
      </c>
      <c r="AA10172" s="182">
        <v>2034.7</v>
      </c>
      <c r="AB10172" s="182">
        <v>104</v>
      </c>
      <c r="AC10172" s="182">
        <v>3</v>
      </c>
      <c r="AD10172" s="182">
        <v>2034.7</v>
      </c>
      <c r="AF10172" s="182" t="s">
        <v>15725</v>
      </c>
      <c r="AG10172" s="182" t="s">
        <v>17312</v>
      </c>
      <c r="AH10172" s="182" t="s">
        <v>17449</v>
      </c>
      <c r="AI10172" s="182" t="s">
        <v>17042</v>
      </c>
    </row>
    <row r="10173" spans="25:35" x14ac:dyDescent="0.4">
      <c r="Y10173" s="182" t="s">
        <v>15817</v>
      </c>
      <c r="Z10173" s="182">
        <v>1976</v>
      </c>
      <c r="AA10173" s="182">
        <v>5109.5</v>
      </c>
      <c r="AB10173" s="182">
        <v>227</v>
      </c>
      <c r="AC10173" s="182">
        <v>5</v>
      </c>
      <c r="AD10173" s="182">
        <v>5109.5</v>
      </c>
      <c r="AF10173" s="182" t="s">
        <v>15726</v>
      </c>
      <c r="AG10173" s="182" t="s">
        <v>17319</v>
      </c>
      <c r="AH10173" s="182" t="s">
        <v>2993</v>
      </c>
      <c r="AI10173" s="182" t="s">
        <v>17320</v>
      </c>
    </row>
    <row r="10174" spans="25:35" x14ac:dyDescent="0.4">
      <c r="Y10174" s="182" t="s">
        <v>15818</v>
      </c>
      <c r="Z10174" s="182">
        <v>1988</v>
      </c>
      <c r="AA10174" s="182">
        <v>2998.2</v>
      </c>
      <c r="AB10174" s="182">
        <v>126</v>
      </c>
      <c r="AC10174" s="182">
        <v>5</v>
      </c>
      <c r="AD10174" s="182">
        <v>2998.2</v>
      </c>
      <c r="AF10174" s="182" t="s">
        <v>15727</v>
      </c>
      <c r="AG10174" s="182" t="s">
        <v>17312</v>
      </c>
      <c r="AH10174" s="182" t="s">
        <v>17348</v>
      </c>
      <c r="AI10174" s="182" t="s">
        <v>17042</v>
      </c>
    </row>
    <row r="10175" spans="25:35" x14ac:dyDescent="0.4">
      <c r="Y10175" s="182" t="s">
        <v>15819</v>
      </c>
      <c r="Z10175" s="182">
        <v>1986</v>
      </c>
      <c r="AA10175" s="182">
        <v>2959.8</v>
      </c>
      <c r="AB10175" s="182">
        <v>127</v>
      </c>
      <c r="AC10175" s="182">
        <v>5</v>
      </c>
      <c r="AD10175" s="182">
        <v>2959.8</v>
      </c>
      <c r="AF10175" s="182" t="s">
        <v>15728</v>
      </c>
      <c r="AG10175" s="182" t="s">
        <v>17312</v>
      </c>
      <c r="AH10175" s="182" t="s">
        <v>2993</v>
      </c>
      <c r="AI10175" s="182" t="s">
        <v>17042</v>
      </c>
    </row>
    <row r="10176" spans="25:35" x14ac:dyDescent="0.4">
      <c r="Y10176" s="182" t="s">
        <v>15820</v>
      </c>
      <c r="Z10176" s="182">
        <v>1971</v>
      </c>
      <c r="AA10176" s="182">
        <v>743.1</v>
      </c>
      <c r="AB10176" s="182">
        <v>50</v>
      </c>
      <c r="AC10176" s="182">
        <v>2</v>
      </c>
      <c r="AD10176" s="182">
        <v>714</v>
      </c>
      <c r="AF10176" s="182" t="s">
        <v>15729</v>
      </c>
      <c r="AG10176" s="182" t="s">
        <v>17319</v>
      </c>
      <c r="AH10176" s="182" t="s">
        <v>2993</v>
      </c>
      <c r="AI10176" s="182" t="s">
        <v>17332</v>
      </c>
    </row>
    <row r="10177" spans="25:35" x14ac:dyDescent="0.4">
      <c r="Y10177" s="182" t="s">
        <v>2746</v>
      </c>
      <c r="Z10177" s="182">
        <v>1987</v>
      </c>
      <c r="AA10177" s="182">
        <v>861.8</v>
      </c>
      <c r="AB10177" s="182">
        <v>47</v>
      </c>
      <c r="AC10177" s="182">
        <v>2</v>
      </c>
      <c r="AD10177" s="182">
        <v>861.8</v>
      </c>
      <c r="AF10177" s="182" t="s">
        <v>15730</v>
      </c>
      <c r="AG10177" s="182" t="s">
        <v>17312</v>
      </c>
      <c r="AH10177" s="182" t="s">
        <v>2993</v>
      </c>
      <c r="AI10177" s="182" t="s">
        <v>17322</v>
      </c>
    </row>
    <row r="10178" spans="25:35" x14ac:dyDescent="0.4">
      <c r="Y10178" s="182" t="s">
        <v>2747</v>
      </c>
      <c r="Z10178" s="182">
        <v>1989</v>
      </c>
      <c r="AA10178" s="182">
        <v>565.4</v>
      </c>
      <c r="AB10178" s="182">
        <v>31</v>
      </c>
      <c r="AC10178" s="182">
        <v>2</v>
      </c>
      <c r="AD10178" s="182">
        <v>565.4</v>
      </c>
      <c r="AF10178" s="182" t="s">
        <v>15732</v>
      </c>
      <c r="AG10178" s="182" t="s">
        <v>17312</v>
      </c>
      <c r="AH10178" s="182" t="s">
        <v>17731</v>
      </c>
      <c r="AI10178" s="182" t="s">
        <v>17315</v>
      </c>
    </row>
    <row r="10179" spans="25:35" x14ac:dyDescent="0.4">
      <c r="Y10179" s="182" t="s">
        <v>2748</v>
      </c>
      <c r="Z10179" s="182">
        <v>1989</v>
      </c>
      <c r="AA10179" s="182">
        <v>1421.2</v>
      </c>
      <c r="AB10179" s="182">
        <v>47</v>
      </c>
      <c r="AC10179" s="182">
        <v>2</v>
      </c>
      <c r="AD10179" s="182">
        <v>871.8</v>
      </c>
      <c r="AF10179" s="182" t="s">
        <v>15733</v>
      </c>
      <c r="AG10179" s="182" t="s">
        <v>17312</v>
      </c>
      <c r="AH10179" s="182" t="s">
        <v>17732</v>
      </c>
      <c r="AI10179" s="182" t="s">
        <v>17042</v>
      </c>
    </row>
    <row r="10180" spans="25:35" x14ac:dyDescent="0.4">
      <c r="Y10180" s="182" t="s">
        <v>2749</v>
      </c>
      <c r="Z10180" s="182">
        <v>1990</v>
      </c>
      <c r="AA10180" s="182">
        <v>572.29999999999995</v>
      </c>
      <c r="AB10180" s="182">
        <v>32</v>
      </c>
      <c r="AC10180" s="182">
        <v>2</v>
      </c>
      <c r="AD10180" s="182">
        <v>572.29999999999995</v>
      </c>
      <c r="AF10180" s="182" t="s">
        <v>15734</v>
      </c>
      <c r="AG10180" s="182" t="s">
        <v>17312</v>
      </c>
      <c r="AH10180" s="182" t="s">
        <v>17348</v>
      </c>
      <c r="AI10180" s="182" t="s">
        <v>17042</v>
      </c>
    </row>
    <row r="10181" spans="25:35" x14ac:dyDescent="0.4">
      <c r="Y10181" s="182" t="s">
        <v>15821</v>
      </c>
      <c r="Z10181" s="182">
        <v>1972</v>
      </c>
      <c r="AA10181" s="182">
        <v>665.6</v>
      </c>
      <c r="AB10181" s="182">
        <v>57</v>
      </c>
      <c r="AC10181" s="182">
        <v>2</v>
      </c>
      <c r="AD10181" s="182">
        <v>665.6</v>
      </c>
      <c r="AF10181" s="182" t="s">
        <v>15735</v>
      </c>
      <c r="AG10181" s="182" t="s">
        <v>17312</v>
      </c>
      <c r="AH10181" s="182" t="s">
        <v>17348</v>
      </c>
      <c r="AI10181" s="182" t="s">
        <v>17042</v>
      </c>
    </row>
    <row r="10182" spans="25:35" x14ac:dyDescent="0.4">
      <c r="Y10182" s="182" t="s">
        <v>15822</v>
      </c>
      <c r="Z10182" s="182">
        <v>2013</v>
      </c>
      <c r="AA10182" s="182">
        <v>1329.2</v>
      </c>
      <c r="AB10182" s="182">
        <v>44</v>
      </c>
      <c r="AC10182" s="182">
        <v>3</v>
      </c>
      <c r="AD10182" s="182">
        <v>895.4</v>
      </c>
      <c r="AF10182" s="182" t="s">
        <v>2733</v>
      </c>
      <c r="AG10182" s="182" t="s">
        <v>17312</v>
      </c>
      <c r="AH10182" s="182" t="s">
        <v>17348</v>
      </c>
      <c r="AI10182" s="182" t="s">
        <v>17042</v>
      </c>
    </row>
    <row r="10183" spans="25:35" x14ac:dyDescent="0.4">
      <c r="Y10183" s="182" t="s">
        <v>15823</v>
      </c>
      <c r="Z10183" s="182">
        <v>1972</v>
      </c>
      <c r="AA10183" s="182">
        <v>1276</v>
      </c>
      <c r="AB10183" s="182">
        <v>45</v>
      </c>
      <c r="AC10183" s="182">
        <v>2</v>
      </c>
      <c r="AD10183" s="182">
        <v>714.02</v>
      </c>
      <c r="AF10183" s="182" t="s">
        <v>15736</v>
      </c>
      <c r="AG10183" s="182" t="s">
        <v>17312</v>
      </c>
      <c r="AH10183" s="182" t="s">
        <v>17732</v>
      </c>
      <c r="AI10183" s="182" t="s">
        <v>17042</v>
      </c>
    </row>
    <row r="10184" spans="25:35" x14ac:dyDescent="0.4">
      <c r="Y10184" s="182" t="s">
        <v>15824</v>
      </c>
      <c r="Z10184" s="182">
        <v>1978</v>
      </c>
      <c r="AA10184" s="182">
        <v>1219.74</v>
      </c>
      <c r="AB10184" s="182">
        <v>45</v>
      </c>
      <c r="AC10184" s="182">
        <v>2</v>
      </c>
      <c r="AD10184" s="182">
        <v>712.8</v>
      </c>
      <c r="AF10184" s="182" t="s">
        <v>2734</v>
      </c>
      <c r="AG10184" s="182" t="s">
        <v>17312</v>
      </c>
      <c r="AH10184" s="182" t="s">
        <v>17348</v>
      </c>
      <c r="AI10184" s="182" t="s">
        <v>17322</v>
      </c>
    </row>
    <row r="10185" spans="25:35" x14ac:dyDescent="0.4">
      <c r="Y10185" s="182" t="s">
        <v>15825</v>
      </c>
      <c r="Z10185" s="182">
        <v>1974</v>
      </c>
      <c r="AA10185" s="182">
        <v>1367.9</v>
      </c>
      <c r="AB10185" s="182">
        <v>78</v>
      </c>
      <c r="AC10185" s="182">
        <v>2</v>
      </c>
      <c r="AD10185" s="182">
        <v>491.8</v>
      </c>
      <c r="AF10185" s="182" t="s">
        <v>15738</v>
      </c>
      <c r="AG10185" s="182" t="s">
        <v>17312</v>
      </c>
      <c r="AH10185" s="182" t="s">
        <v>2993</v>
      </c>
      <c r="AI10185" s="182" t="s">
        <v>17042</v>
      </c>
    </row>
    <row r="10186" spans="25:35" x14ac:dyDescent="0.4">
      <c r="Y10186" s="182" t="s">
        <v>15826</v>
      </c>
      <c r="Z10186" s="182">
        <v>1981</v>
      </c>
      <c r="AA10186" s="182">
        <v>858.9</v>
      </c>
      <c r="AB10186" s="182">
        <v>47</v>
      </c>
      <c r="AC10186" s="182">
        <v>2</v>
      </c>
      <c r="AD10186" s="182">
        <v>858.9</v>
      </c>
      <c r="AF10186" s="182" t="s">
        <v>277</v>
      </c>
      <c r="AG10186" s="182" t="s">
        <v>17312</v>
      </c>
      <c r="AH10186" s="182" t="s">
        <v>2993</v>
      </c>
      <c r="AI10186" s="182" t="s">
        <v>17042</v>
      </c>
    </row>
    <row r="10187" spans="25:35" x14ac:dyDescent="0.4">
      <c r="Y10187" s="182" t="s">
        <v>15827</v>
      </c>
      <c r="Z10187" s="182">
        <v>1981</v>
      </c>
      <c r="AA10187" s="182">
        <v>882.8</v>
      </c>
      <c r="AB10187" s="182">
        <v>47</v>
      </c>
      <c r="AC10187" s="182">
        <v>2</v>
      </c>
      <c r="AD10187" s="182">
        <v>882.8</v>
      </c>
      <c r="AF10187" s="182" t="s">
        <v>15740</v>
      </c>
      <c r="AG10187" s="182" t="s">
        <v>17312</v>
      </c>
      <c r="AH10187" s="182" t="s">
        <v>2993</v>
      </c>
      <c r="AI10187" s="182" t="s">
        <v>17322</v>
      </c>
    </row>
    <row r="10188" spans="25:35" x14ac:dyDescent="0.4">
      <c r="Y10188" s="182" t="s">
        <v>15828</v>
      </c>
      <c r="Z10188" s="182">
        <v>1982</v>
      </c>
      <c r="AA10188" s="182">
        <v>853.6</v>
      </c>
      <c r="AB10188" s="182">
        <v>49</v>
      </c>
      <c r="AC10188" s="182">
        <v>2</v>
      </c>
      <c r="AD10188" s="182">
        <v>853.6</v>
      </c>
      <c r="AF10188" s="182" t="s">
        <v>15741</v>
      </c>
      <c r="AG10188" s="182" t="s">
        <v>17319</v>
      </c>
      <c r="AH10188" s="182" t="s">
        <v>2993</v>
      </c>
      <c r="AI10188" s="182" t="s">
        <v>17332</v>
      </c>
    </row>
    <row r="10189" spans="25:35" x14ac:dyDescent="0.4">
      <c r="Y10189" s="182" t="s">
        <v>15829</v>
      </c>
      <c r="Z10189" s="182">
        <v>1982</v>
      </c>
      <c r="AA10189" s="182">
        <v>861.8</v>
      </c>
      <c r="AB10189" s="182">
        <v>54</v>
      </c>
      <c r="AC10189" s="182">
        <v>2</v>
      </c>
      <c r="AD10189" s="182">
        <v>861.8</v>
      </c>
      <c r="AF10189" s="182" t="s">
        <v>15742</v>
      </c>
      <c r="AG10189" s="182" t="s">
        <v>17327</v>
      </c>
      <c r="AH10189" s="182" t="s">
        <v>17348</v>
      </c>
      <c r="AI10189" s="182" t="s">
        <v>17042</v>
      </c>
    </row>
    <row r="10190" spans="25:35" x14ac:dyDescent="0.4">
      <c r="Y10190" s="182" t="s">
        <v>15830</v>
      </c>
      <c r="Z10190" s="182">
        <v>1964</v>
      </c>
      <c r="AA10190" s="182">
        <v>344.9</v>
      </c>
      <c r="AB10190" s="182">
        <v>23</v>
      </c>
      <c r="AC10190" s="182">
        <v>2</v>
      </c>
      <c r="AD10190" s="182">
        <v>344.9</v>
      </c>
      <c r="AF10190" s="182" t="s">
        <v>15743</v>
      </c>
      <c r="AG10190" s="182" t="s">
        <v>17319</v>
      </c>
      <c r="AH10190" s="182" t="s">
        <v>2993</v>
      </c>
      <c r="AI10190" s="182" t="s">
        <v>17320</v>
      </c>
    </row>
    <row r="10191" spans="25:35" x14ac:dyDescent="0.4">
      <c r="Y10191" s="182" t="s">
        <v>15831</v>
      </c>
      <c r="Z10191" s="182">
        <v>1964</v>
      </c>
      <c r="AA10191" s="182">
        <v>347.1</v>
      </c>
      <c r="AB10191" s="182">
        <v>17</v>
      </c>
      <c r="AC10191" s="182">
        <v>2</v>
      </c>
      <c r="AD10191" s="182">
        <v>347.1</v>
      </c>
      <c r="AF10191" s="182" t="s">
        <v>15744</v>
      </c>
      <c r="AG10191" s="182" t="s">
        <v>17312</v>
      </c>
      <c r="AH10191" s="182" t="s">
        <v>2993</v>
      </c>
      <c r="AI10191" s="182" t="s">
        <v>17314</v>
      </c>
    </row>
    <row r="10192" spans="25:35" x14ac:dyDescent="0.4">
      <c r="Y10192" s="182" t="s">
        <v>15832</v>
      </c>
      <c r="Z10192" s="182">
        <v>1964</v>
      </c>
      <c r="AA10192" s="182">
        <v>348.4</v>
      </c>
      <c r="AB10192" s="182">
        <v>14</v>
      </c>
      <c r="AC10192" s="182">
        <v>2</v>
      </c>
      <c r="AD10192" s="182">
        <v>348.4</v>
      </c>
      <c r="AF10192" s="182" t="s">
        <v>15745</v>
      </c>
      <c r="AG10192" s="182" t="s">
        <v>17312</v>
      </c>
      <c r="AH10192" s="182" t="s">
        <v>2993</v>
      </c>
      <c r="AI10192" s="182" t="s">
        <v>17322</v>
      </c>
    </row>
    <row r="10193" spans="25:35" x14ac:dyDescent="0.4">
      <c r="Y10193" s="182" t="s">
        <v>15833</v>
      </c>
      <c r="Z10193" s="182">
        <v>1964</v>
      </c>
      <c r="AA10193" s="182">
        <v>446.1</v>
      </c>
      <c r="AB10193" s="182">
        <v>33</v>
      </c>
      <c r="AC10193" s="182">
        <v>2</v>
      </c>
      <c r="AD10193" s="182">
        <v>446.1</v>
      </c>
      <c r="AF10193" s="182" t="s">
        <v>15746</v>
      </c>
      <c r="AG10193" s="182" t="s">
        <v>17319</v>
      </c>
      <c r="AH10193" s="182" t="s">
        <v>2993</v>
      </c>
      <c r="AI10193" s="182" t="s">
        <v>17042</v>
      </c>
    </row>
    <row r="10194" spans="25:35" x14ac:dyDescent="0.4">
      <c r="Y10194" s="182" t="s">
        <v>15834</v>
      </c>
      <c r="Z10194" s="182">
        <v>1966</v>
      </c>
      <c r="AA10194" s="182">
        <v>665</v>
      </c>
      <c r="AB10194" s="182">
        <v>21</v>
      </c>
      <c r="AC10194" s="182">
        <v>2</v>
      </c>
      <c r="AD10194" s="182">
        <v>665</v>
      </c>
      <c r="AF10194" s="182" t="s">
        <v>15747</v>
      </c>
      <c r="AG10194" s="182" t="s">
        <v>17319</v>
      </c>
      <c r="AH10194" s="182" t="s">
        <v>2993</v>
      </c>
      <c r="AI10194" s="182" t="s">
        <v>17042</v>
      </c>
    </row>
    <row r="10195" spans="25:35" x14ac:dyDescent="0.4">
      <c r="Y10195" s="182" t="s">
        <v>15835</v>
      </c>
      <c r="Z10195" s="182">
        <v>1974</v>
      </c>
      <c r="AA10195" s="182">
        <v>363.6</v>
      </c>
      <c r="AB10195" s="182">
        <v>13</v>
      </c>
      <c r="AC10195" s="182">
        <v>2</v>
      </c>
      <c r="AD10195" s="182">
        <v>363.6</v>
      </c>
      <c r="AF10195" s="182" t="s">
        <v>15749</v>
      </c>
      <c r="AG10195" s="182" t="s">
        <v>17312</v>
      </c>
      <c r="AH10195" s="182" t="s">
        <v>2993</v>
      </c>
      <c r="AI10195" s="182" t="s">
        <v>17040</v>
      </c>
    </row>
    <row r="10196" spans="25:35" x14ac:dyDescent="0.4">
      <c r="Y10196" s="182" t="s">
        <v>15836</v>
      </c>
      <c r="Z10196" s="182">
        <v>1972</v>
      </c>
      <c r="AA10196" s="182">
        <v>783.2</v>
      </c>
      <c r="AB10196" s="182">
        <v>25</v>
      </c>
      <c r="AC10196" s="182">
        <v>2</v>
      </c>
      <c r="AD10196" s="182">
        <v>783.2</v>
      </c>
      <c r="AF10196" s="182" t="s">
        <v>15750</v>
      </c>
      <c r="AG10196" s="182" t="s">
        <v>17312</v>
      </c>
      <c r="AH10196" s="182" t="s">
        <v>2993</v>
      </c>
      <c r="AI10196" s="182" t="s">
        <v>17042</v>
      </c>
    </row>
    <row r="10197" spans="25:35" x14ac:dyDescent="0.4">
      <c r="Y10197" s="182" t="s">
        <v>15837</v>
      </c>
      <c r="Z10197" s="182">
        <v>1976</v>
      </c>
      <c r="AA10197" s="182">
        <v>951.5</v>
      </c>
      <c r="AB10197" s="182">
        <v>38</v>
      </c>
      <c r="AC10197" s="182">
        <v>2</v>
      </c>
      <c r="AD10197" s="182">
        <v>951.5</v>
      </c>
      <c r="AF10197" s="182" t="s">
        <v>15751</v>
      </c>
      <c r="AG10197" s="182" t="s">
        <v>17319</v>
      </c>
      <c r="AH10197" s="182" t="s">
        <v>2993</v>
      </c>
      <c r="AI10197" s="182" t="s">
        <v>17042</v>
      </c>
    </row>
    <row r="10198" spans="25:35" x14ac:dyDescent="0.4">
      <c r="Y10198" s="182" t="s">
        <v>15838</v>
      </c>
      <c r="Z10198" s="182">
        <v>1988</v>
      </c>
      <c r="AA10198" s="182">
        <v>927.2</v>
      </c>
      <c r="AB10198" s="182">
        <v>38</v>
      </c>
      <c r="AC10198" s="182">
        <v>2</v>
      </c>
      <c r="AD10198" s="182">
        <v>927.2</v>
      </c>
      <c r="AF10198" s="182" t="s">
        <v>15752</v>
      </c>
      <c r="AG10198" s="182" t="s">
        <v>17319</v>
      </c>
      <c r="AH10198" s="182" t="s">
        <v>2993</v>
      </c>
      <c r="AI10198" s="182" t="s">
        <v>17042</v>
      </c>
    </row>
    <row r="10199" spans="25:35" x14ac:dyDescent="0.4">
      <c r="Y10199" s="182" t="s">
        <v>2750</v>
      </c>
      <c r="Z10199" s="182">
        <v>1989</v>
      </c>
      <c r="AA10199" s="182">
        <v>1442</v>
      </c>
      <c r="AB10199" s="182">
        <v>54</v>
      </c>
      <c r="AC10199" s="182">
        <v>3</v>
      </c>
      <c r="AD10199" s="182">
        <v>1442</v>
      </c>
      <c r="AF10199" s="182" t="s">
        <v>15754</v>
      </c>
      <c r="AG10199" s="182" t="s">
        <v>17312</v>
      </c>
      <c r="AH10199" s="182" t="s">
        <v>2993</v>
      </c>
      <c r="AI10199" s="182" t="s">
        <v>17042</v>
      </c>
    </row>
    <row r="10200" spans="25:35" x14ac:dyDescent="0.4">
      <c r="Y10200" s="182" t="s">
        <v>15839</v>
      </c>
      <c r="Z10200" s="182">
        <v>1971</v>
      </c>
      <c r="AA10200" s="182">
        <v>745.7</v>
      </c>
      <c r="AB10200" s="182">
        <v>44</v>
      </c>
      <c r="AC10200" s="182">
        <v>2</v>
      </c>
      <c r="AD10200" s="182">
        <v>457.8</v>
      </c>
      <c r="AF10200" s="182" t="s">
        <v>15755</v>
      </c>
      <c r="AG10200" s="182" t="s">
        <v>17312</v>
      </c>
      <c r="AH10200" s="182" t="s">
        <v>2993</v>
      </c>
      <c r="AI10200" s="182" t="s">
        <v>17040</v>
      </c>
    </row>
    <row r="10201" spans="25:35" x14ac:dyDescent="0.4">
      <c r="Y10201" s="182" t="s">
        <v>282</v>
      </c>
      <c r="Z10201" s="182">
        <v>1975</v>
      </c>
      <c r="AA10201" s="182">
        <v>773.3</v>
      </c>
      <c r="AB10201" s="182">
        <v>35</v>
      </c>
      <c r="AC10201" s="182">
        <v>2</v>
      </c>
      <c r="AD10201" s="182">
        <v>468.7</v>
      </c>
      <c r="AF10201" s="182" t="s">
        <v>15756</v>
      </c>
      <c r="AG10201" s="182" t="s">
        <v>17312</v>
      </c>
      <c r="AH10201" s="182" t="s">
        <v>2993</v>
      </c>
      <c r="AI10201" s="182" t="s">
        <v>17320</v>
      </c>
    </row>
    <row r="10202" spans="25:35" x14ac:dyDescent="0.4">
      <c r="Y10202" s="182" t="s">
        <v>15841</v>
      </c>
      <c r="Z10202" s="182">
        <v>1979</v>
      </c>
      <c r="AA10202" s="182">
        <v>608.6</v>
      </c>
      <c r="AB10202" s="182">
        <v>35</v>
      </c>
      <c r="AC10202" s="182">
        <v>2</v>
      </c>
      <c r="AD10202" s="182">
        <v>336.7</v>
      </c>
      <c r="AF10202" s="182" t="s">
        <v>15757</v>
      </c>
      <c r="AG10202" s="182" t="s">
        <v>17319</v>
      </c>
      <c r="AH10202" s="182" t="s">
        <v>2993</v>
      </c>
      <c r="AI10202" s="182" t="s">
        <v>17322</v>
      </c>
    </row>
    <row r="10203" spans="25:35" x14ac:dyDescent="0.4">
      <c r="Y10203" s="182" t="s">
        <v>15842</v>
      </c>
      <c r="Z10203" s="182">
        <v>1982</v>
      </c>
      <c r="AA10203" s="182">
        <v>612.5</v>
      </c>
      <c r="AB10203" s="182">
        <v>29</v>
      </c>
      <c r="AC10203" s="182">
        <v>2</v>
      </c>
      <c r="AD10203" s="182">
        <v>336.7</v>
      </c>
      <c r="AF10203" s="182" t="s">
        <v>15758</v>
      </c>
      <c r="AG10203" s="182" t="s">
        <v>17312</v>
      </c>
      <c r="AH10203" s="182" t="s">
        <v>2993</v>
      </c>
      <c r="AI10203" s="182" t="s">
        <v>17315</v>
      </c>
    </row>
    <row r="10204" spans="25:35" x14ac:dyDescent="0.4">
      <c r="Y10204" s="182" t="s">
        <v>15843</v>
      </c>
      <c r="Z10204" s="182">
        <v>1987</v>
      </c>
      <c r="AA10204" s="182">
        <v>940.8</v>
      </c>
      <c r="AB10204" s="182">
        <v>47</v>
      </c>
      <c r="AC10204" s="182">
        <v>2</v>
      </c>
      <c r="AD10204" s="182">
        <v>860.6</v>
      </c>
      <c r="AF10204" s="182" t="s">
        <v>15759</v>
      </c>
      <c r="AG10204" s="182" t="s">
        <v>17312</v>
      </c>
      <c r="AH10204" s="182" t="s">
        <v>2993</v>
      </c>
      <c r="AI10204" s="182" t="s">
        <v>17315</v>
      </c>
    </row>
    <row r="10205" spans="25:35" x14ac:dyDescent="0.4">
      <c r="Y10205" s="182" t="s">
        <v>260</v>
      </c>
      <c r="Z10205" s="182">
        <v>1965</v>
      </c>
      <c r="AA10205" s="182">
        <v>687</v>
      </c>
      <c r="AB10205" s="182">
        <v>21</v>
      </c>
      <c r="AC10205" s="182">
        <v>2</v>
      </c>
      <c r="AD10205" s="182">
        <v>687</v>
      </c>
      <c r="AF10205" s="182" t="s">
        <v>2735</v>
      </c>
      <c r="AG10205" s="182" t="s">
        <v>17312</v>
      </c>
      <c r="AH10205" s="182" t="s">
        <v>2993</v>
      </c>
      <c r="AI10205" s="182" t="s">
        <v>17320</v>
      </c>
    </row>
    <row r="10206" spans="25:35" x14ac:dyDescent="0.4">
      <c r="Y10206" s="182" t="s">
        <v>2751</v>
      </c>
      <c r="Z10206" s="182">
        <v>1965</v>
      </c>
      <c r="AA10206" s="182">
        <v>676.3</v>
      </c>
      <c r="AB10206" s="182">
        <v>32</v>
      </c>
      <c r="AC10206" s="182">
        <v>2</v>
      </c>
      <c r="AD10206" s="182">
        <v>676</v>
      </c>
      <c r="AF10206" s="182" t="s">
        <v>15760</v>
      </c>
      <c r="AG10206" s="182" t="s">
        <v>17312</v>
      </c>
      <c r="AH10206" s="182" t="s">
        <v>2993</v>
      </c>
      <c r="AI10206" s="182" t="s">
        <v>17470</v>
      </c>
    </row>
    <row r="10207" spans="25:35" x14ac:dyDescent="0.4">
      <c r="Y10207" s="182" t="s">
        <v>283</v>
      </c>
      <c r="Z10207" s="182">
        <v>1966</v>
      </c>
      <c r="AA10207" s="182">
        <v>660</v>
      </c>
      <c r="AB10207" s="182">
        <v>26</v>
      </c>
      <c r="AC10207" s="182">
        <v>2</v>
      </c>
      <c r="AD10207" s="182">
        <v>660</v>
      </c>
      <c r="AF10207" s="182" t="s">
        <v>15761</v>
      </c>
      <c r="AG10207" s="182" t="s">
        <v>17312</v>
      </c>
      <c r="AH10207" s="182" t="s">
        <v>2993</v>
      </c>
      <c r="AI10207" s="182" t="s">
        <v>17042</v>
      </c>
    </row>
    <row r="10208" spans="25:35" x14ac:dyDescent="0.4">
      <c r="Y10208" s="182" t="s">
        <v>15847</v>
      </c>
      <c r="Z10208" s="182">
        <v>1983</v>
      </c>
      <c r="AA10208" s="182">
        <v>633.1</v>
      </c>
      <c r="AB10208" s="182">
        <v>30</v>
      </c>
      <c r="AC10208" s="182">
        <v>2</v>
      </c>
      <c r="AD10208" s="182">
        <v>633.1</v>
      </c>
      <c r="AF10208" s="182" t="s">
        <v>15762</v>
      </c>
      <c r="AG10208" s="182" t="s">
        <v>17312</v>
      </c>
      <c r="AH10208" s="182" t="s">
        <v>2993</v>
      </c>
      <c r="AI10208" s="182" t="s">
        <v>17040</v>
      </c>
    </row>
    <row r="10209" spans="25:35" x14ac:dyDescent="0.4">
      <c r="Y10209" s="182" t="s">
        <v>15848</v>
      </c>
      <c r="Z10209" s="182">
        <v>1983</v>
      </c>
      <c r="AA10209" s="182">
        <v>626.69000000000005</v>
      </c>
      <c r="AB10209" s="182">
        <v>31</v>
      </c>
      <c r="AC10209" s="182">
        <v>2</v>
      </c>
      <c r="AD10209" s="182">
        <v>626.68999999999994</v>
      </c>
      <c r="AF10209" s="182" t="s">
        <v>15763</v>
      </c>
      <c r="AG10209" s="182" t="s">
        <v>17312</v>
      </c>
      <c r="AH10209" s="182" t="s">
        <v>2993</v>
      </c>
      <c r="AI10209" s="182" t="s">
        <v>17322</v>
      </c>
    </row>
    <row r="10210" spans="25:35" x14ac:dyDescent="0.4">
      <c r="Y10210" s="182" t="s">
        <v>15850</v>
      </c>
      <c r="Z10210" s="182">
        <v>1985</v>
      </c>
      <c r="AA10210" s="182">
        <v>622.29999999999995</v>
      </c>
      <c r="AB10210" s="182">
        <v>24</v>
      </c>
      <c r="AC10210" s="182">
        <v>2</v>
      </c>
      <c r="AD10210" s="182">
        <v>622.29999999999995</v>
      </c>
      <c r="AF10210" s="182" t="s">
        <v>15764</v>
      </c>
      <c r="AG10210" s="182" t="s">
        <v>17312</v>
      </c>
      <c r="AH10210" s="182" t="s">
        <v>2993</v>
      </c>
      <c r="AI10210" s="182" t="s">
        <v>17040</v>
      </c>
    </row>
    <row r="10211" spans="25:35" x14ac:dyDescent="0.4">
      <c r="Y10211" s="182" t="s">
        <v>15852</v>
      </c>
      <c r="Z10211" s="182">
        <v>1985</v>
      </c>
      <c r="AA10211" s="182">
        <v>633.89</v>
      </c>
      <c r="AB10211" s="182">
        <v>26</v>
      </c>
      <c r="AC10211" s="182">
        <v>2</v>
      </c>
      <c r="AD10211" s="182">
        <v>633.89</v>
      </c>
      <c r="AF10211" s="182" t="s">
        <v>15765</v>
      </c>
      <c r="AG10211" s="182" t="s">
        <v>17312</v>
      </c>
      <c r="AH10211" s="182" t="s">
        <v>2993</v>
      </c>
      <c r="AI10211" s="182" t="s">
        <v>17042</v>
      </c>
    </row>
    <row r="10212" spans="25:35" x14ac:dyDescent="0.4">
      <c r="Y10212" s="182" t="s">
        <v>15853</v>
      </c>
      <c r="Z10212" s="182">
        <v>1988</v>
      </c>
      <c r="AA10212" s="182">
        <v>611.49</v>
      </c>
      <c r="AB10212" s="182">
        <v>33</v>
      </c>
      <c r="AC10212" s="182">
        <v>2</v>
      </c>
      <c r="AD10212" s="182">
        <v>611.49</v>
      </c>
      <c r="AF10212" s="182" t="s">
        <v>15766</v>
      </c>
      <c r="AG10212" s="182" t="s">
        <v>17312</v>
      </c>
      <c r="AH10212" s="182" t="s">
        <v>2993</v>
      </c>
      <c r="AI10212" s="182" t="s">
        <v>17042</v>
      </c>
    </row>
    <row r="10213" spans="25:35" x14ac:dyDescent="0.4">
      <c r="Y10213" s="182" t="s">
        <v>15854</v>
      </c>
      <c r="Z10213" s="182">
        <v>1991</v>
      </c>
      <c r="AA10213" s="182">
        <v>612.69000000000005</v>
      </c>
      <c r="AB10213" s="182">
        <v>21</v>
      </c>
      <c r="AC10213" s="182">
        <v>2</v>
      </c>
      <c r="AD10213" s="182">
        <v>612.68999999999994</v>
      </c>
      <c r="AF10213" s="182" t="s">
        <v>2736</v>
      </c>
      <c r="AG10213" s="182" t="s">
        <v>17312</v>
      </c>
      <c r="AH10213" s="182" t="s">
        <v>2993</v>
      </c>
      <c r="AI10213" s="182" t="s">
        <v>17315</v>
      </c>
    </row>
    <row r="10214" spans="25:35" x14ac:dyDescent="0.4">
      <c r="Y10214" s="182" t="s">
        <v>15855</v>
      </c>
      <c r="Z10214" s="182">
        <v>1994</v>
      </c>
      <c r="AA10214" s="182">
        <v>632.39</v>
      </c>
      <c r="AB10214" s="182">
        <v>27</v>
      </c>
      <c r="AC10214" s="182">
        <v>2</v>
      </c>
      <c r="AD10214" s="182">
        <v>632.39</v>
      </c>
      <c r="AF10214" s="182" t="s">
        <v>15767</v>
      </c>
      <c r="AG10214" s="182" t="s">
        <v>17312</v>
      </c>
      <c r="AH10214" s="182" t="s">
        <v>2993</v>
      </c>
      <c r="AI10214" s="182" t="s">
        <v>17040</v>
      </c>
    </row>
    <row r="10215" spans="25:35" x14ac:dyDescent="0.4">
      <c r="Y10215" s="182" t="s">
        <v>15856</v>
      </c>
      <c r="Z10215" s="182">
        <v>1968</v>
      </c>
      <c r="AA10215" s="182">
        <v>658</v>
      </c>
      <c r="AB10215" s="182">
        <v>26</v>
      </c>
      <c r="AC10215" s="182">
        <v>2</v>
      </c>
      <c r="AD10215" s="182">
        <v>658</v>
      </c>
      <c r="AF10215" s="182" t="s">
        <v>2737</v>
      </c>
      <c r="AG10215" s="182" t="s">
        <v>17312</v>
      </c>
      <c r="AH10215" s="182" t="s">
        <v>2993</v>
      </c>
      <c r="AI10215" s="182" t="s">
        <v>17042</v>
      </c>
    </row>
    <row r="10216" spans="25:35" x14ac:dyDescent="0.4">
      <c r="Y10216" s="182" t="s">
        <v>15857</v>
      </c>
      <c r="Z10216" s="182">
        <v>1969</v>
      </c>
      <c r="AA10216" s="182">
        <v>659.4</v>
      </c>
      <c r="AB10216" s="182">
        <v>23</v>
      </c>
      <c r="AC10216" s="182">
        <v>2</v>
      </c>
      <c r="AD10216" s="182">
        <v>659.2</v>
      </c>
      <c r="AF10216" s="182" t="s">
        <v>2738</v>
      </c>
      <c r="AG10216" s="182" t="s">
        <v>17312</v>
      </c>
      <c r="AH10216" s="182" t="s">
        <v>2993</v>
      </c>
      <c r="AI10216" s="182" t="s">
        <v>17040</v>
      </c>
    </row>
    <row r="10217" spans="25:35" x14ac:dyDescent="0.4">
      <c r="Y10217" s="182" t="s">
        <v>15858</v>
      </c>
      <c r="Z10217" s="182">
        <v>1972</v>
      </c>
      <c r="AA10217" s="182">
        <v>799.7</v>
      </c>
      <c r="AB10217" s="182">
        <v>30</v>
      </c>
      <c r="AC10217" s="182">
        <v>2</v>
      </c>
      <c r="AD10217" s="182">
        <v>784.4</v>
      </c>
      <c r="AF10217" s="182" t="s">
        <v>2739</v>
      </c>
      <c r="AG10217" s="182" t="s">
        <v>17312</v>
      </c>
      <c r="AH10217" s="182" t="s">
        <v>2993</v>
      </c>
      <c r="AI10217" s="182" t="s">
        <v>17040</v>
      </c>
    </row>
    <row r="10218" spans="25:35" x14ac:dyDescent="0.4">
      <c r="Y10218" s="182" t="s">
        <v>15859</v>
      </c>
      <c r="Z10218" s="182">
        <v>1975</v>
      </c>
      <c r="AA10218" s="182">
        <v>606.9</v>
      </c>
      <c r="AB10218" s="182">
        <v>41</v>
      </c>
      <c r="AC10218" s="182">
        <v>2</v>
      </c>
      <c r="AD10218" s="182">
        <v>606.9</v>
      </c>
      <c r="AF10218" s="182" t="s">
        <v>15768</v>
      </c>
      <c r="AG10218" s="182" t="s">
        <v>17319</v>
      </c>
      <c r="AH10218" s="182" t="s">
        <v>2993</v>
      </c>
      <c r="AI10218" s="182" t="s">
        <v>17322</v>
      </c>
    </row>
    <row r="10219" spans="25:35" x14ac:dyDescent="0.4">
      <c r="Y10219" s="182" t="s">
        <v>15861</v>
      </c>
      <c r="Z10219" s="182">
        <v>1978</v>
      </c>
      <c r="AA10219" s="182">
        <v>1225.7</v>
      </c>
      <c r="AB10219" s="182">
        <v>58</v>
      </c>
      <c r="AC10219" s="182">
        <v>2</v>
      </c>
      <c r="AD10219" s="182">
        <v>1225.7</v>
      </c>
      <c r="AF10219" s="182" t="s">
        <v>284</v>
      </c>
      <c r="AG10219" s="182" t="s">
        <v>17312</v>
      </c>
      <c r="AH10219" s="182" t="s">
        <v>2993</v>
      </c>
      <c r="AI10219" s="182" t="s">
        <v>17040</v>
      </c>
    </row>
    <row r="10220" spans="25:35" x14ac:dyDescent="0.4">
      <c r="Y10220" s="182" t="s">
        <v>15862</v>
      </c>
      <c r="Z10220" s="182">
        <v>1982</v>
      </c>
      <c r="AA10220" s="182">
        <v>629.89</v>
      </c>
      <c r="AB10220" s="182">
        <v>28</v>
      </c>
      <c r="AC10220" s="182">
        <v>2</v>
      </c>
      <c r="AD10220" s="182">
        <v>629.89</v>
      </c>
      <c r="AF10220" s="182" t="s">
        <v>15769</v>
      </c>
      <c r="AG10220" s="182" t="s">
        <v>17327</v>
      </c>
      <c r="AH10220" s="182" t="s">
        <v>2993</v>
      </c>
      <c r="AI10220" s="182" t="s">
        <v>17042</v>
      </c>
    </row>
    <row r="10221" spans="25:35" x14ac:dyDescent="0.4">
      <c r="Y10221" s="182" t="s">
        <v>15863</v>
      </c>
      <c r="Z10221" s="182">
        <v>1987</v>
      </c>
      <c r="AA10221" s="182">
        <v>828.02</v>
      </c>
      <c r="AB10221" s="182">
        <v>43</v>
      </c>
      <c r="AC10221" s="182">
        <v>2</v>
      </c>
      <c r="AD10221" s="182">
        <v>828.02</v>
      </c>
      <c r="AF10221" s="182" t="s">
        <v>15770</v>
      </c>
      <c r="AG10221" s="182" t="s">
        <v>17312</v>
      </c>
      <c r="AH10221" s="182" t="s">
        <v>2993</v>
      </c>
      <c r="AI10221" s="182" t="s">
        <v>17042</v>
      </c>
    </row>
    <row r="10222" spans="25:35" x14ac:dyDescent="0.4">
      <c r="Y10222" s="182" t="s">
        <v>15864</v>
      </c>
      <c r="Z10222" s="182">
        <v>2012</v>
      </c>
      <c r="AA10222" s="182">
        <v>1188.3</v>
      </c>
      <c r="AB10222" s="182">
        <v>51</v>
      </c>
      <c r="AC10222" s="182">
        <v>3</v>
      </c>
      <c r="AD10222" s="182">
        <v>1188.3</v>
      </c>
      <c r="AF10222" s="182" t="s">
        <v>15771</v>
      </c>
      <c r="AG10222" s="182" t="s">
        <v>17312</v>
      </c>
      <c r="AH10222" s="182" t="s">
        <v>2993</v>
      </c>
      <c r="AI10222" s="182" t="s">
        <v>17042</v>
      </c>
    </row>
    <row r="10223" spans="25:35" x14ac:dyDescent="0.4">
      <c r="Y10223" s="182" t="s">
        <v>57</v>
      </c>
      <c r="Z10223" s="182">
        <v>1962</v>
      </c>
      <c r="AA10223" s="182">
        <v>632</v>
      </c>
      <c r="AB10223" s="182">
        <v>3</v>
      </c>
      <c r="AC10223" s="182">
        <v>2</v>
      </c>
      <c r="AD10223" s="182">
        <v>632</v>
      </c>
      <c r="AF10223" s="182" t="s">
        <v>15772</v>
      </c>
      <c r="AG10223" s="182" t="s">
        <v>17312</v>
      </c>
      <c r="AH10223" s="182" t="s">
        <v>2993</v>
      </c>
      <c r="AI10223" s="182" t="s">
        <v>17040</v>
      </c>
    </row>
    <row r="10224" spans="25:35" x14ac:dyDescent="0.4">
      <c r="Y10224" s="182" t="s">
        <v>15866</v>
      </c>
      <c r="Z10224" s="182">
        <v>1975</v>
      </c>
      <c r="AA10224" s="182">
        <v>769.4</v>
      </c>
      <c r="AB10224" s="182">
        <v>42</v>
      </c>
      <c r="AC10224" s="182">
        <v>2</v>
      </c>
      <c r="AD10224" s="182">
        <v>769.4</v>
      </c>
      <c r="AF10224" s="182" t="s">
        <v>15773</v>
      </c>
      <c r="AG10224" s="182" t="s">
        <v>17312</v>
      </c>
      <c r="AH10224" s="182" t="s">
        <v>2993</v>
      </c>
      <c r="AI10224" s="182" t="s">
        <v>17040</v>
      </c>
    </row>
    <row r="10225" spans="25:35" x14ac:dyDescent="0.4">
      <c r="Y10225" s="182" t="s">
        <v>15867</v>
      </c>
      <c r="Z10225" s="182">
        <v>1976</v>
      </c>
      <c r="AA10225" s="182">
        <v>1037.0999999999999</v>
      </c>
      <c r="AB10225" s="182">
        <v>34</v>
      </c>
      <c r="AC10225" s="182">
        <v>2</v>
      </c>
      <c r="AD10225" s="182">
        <v>1037.0999999999999</v>
      </c>
      <c r="AF10225" s="182" t="s">
        <v>15774</v>
      </c>
      <c r="AG10225" s="182" t="s">
        <v>17312</v>
      </c>
      <c r="AH10225" s="182" t="s">
        <v>2993</v>
      </c>
      <c r="AI10225" s="182" t="s">
        <v>17040</v>
      </c>
    </row>
    <row r="10226" spans="25:35" x14ac:dyDescent="0.4">
      <c r="Y10226" s="182" t="s">
        <v>15868</v>
      </c>
      <c r="Z10226" s="182">
        <v>1994</v>
      </c>
      <c r="AA10226" s="182">
        <v>313</v>
      </c>
      <c r="AB10226" s="182">
        <v>15</v>
      </c>
      <c r="AC10226" s="182">
        <v>2</v>
      </c>
      <c r="AD10226" s="182">
        <v>313</v>
      </c>
      <c r="AF10226" s="182" t="s">
        <v>15775</v>
      </c>
      <c r="AG10226" s="182" t="s">
        <v>17312</v>
      </c>
      <c r="AH10226" s="182" t="s">
        <v>2993</v>
      </c>
      <c r="AI10226" s="182" t="s">
        <v>17042</v>
      </c>
    </row>
    <row r="10227" spans="25:35" x14ac:dyDescent="0.4">
      <c r="Y10227" s="182" t="s">
        <v>15869</v>
      </c>
      <c r="Z10227" s="182">
        <v>1975</v>
      </c>
      <c r="AA10227" s="182">
        <v>7364.9</v>
      </c>
      <c r="AB10227" s="182">
        <v>207</v>
      </c>
      <c r="AC10227" s="182">
        <v>5</v>
      </c>
      <c r="AD10227" s="182">
        <v>4668.7</v>
      </c>
      <c r="AF10227" s="182" t="s">
        <v>15776</v>
      </c>
      <c r="AG10227" s="182" t="s">
        <v>17312</v>
      </c>
      <c r="AH10227" s="182" t="s">
        <v>2993</v>
      </c>
      <c r="AI10227" s="182" t="s">
        <v>17322</v>
      </c>
    </row>
    <row r="10228" spans="25:35" x14ac:dyDescent="0.4">
      <c r="Y10228" s="182" t="s">
        <v>15871</v>
      </c>
      <c r="Z10228" s="182">
        <v>1967</v>
      </c>
      <c r="AA10228" s="182">
        <v>598.9</v>
      </c>
      <c r="AB10228" s="182">
        <v>18</v>
      </c>
      <c r="AC10228" s="182">
        <v>2</v>
      </c>
      <c r="AD10228" s="182">
        <v>556.79999999999995</v>
      </c>
      <c r="AF10228" s="182" t="s">
        <v>15777</v>
      </c>
      <c r="AG10228" s="182" t="s">
        <v>17312</v>
      </c>
      <c r="AH10228" s="182" t="s">
        <v>2993</v>
      </c>
      <c r="AI10228" s="182" t="s">
        <v>17322</v>
      </c>
    </row>
    <row r="10229" spans="25:35" x14ac:dyDescent="0.4">
      <c r="Y10229" s="182" t="s">
        <v>15873</v>
      </c>
      <c r="Z10229" s="182">
        <v>1963</v>
      </c>
      <c r="AA10229" s="182">
        <v>319</v>
      </c>
      <c r="AB10229" s="182">
        <v>21</v>
      </c>
      <c r="AC10229" s="182">
        <v>2</v>
      </c>
      <c r="AD10229" s="182">
        <v>202</v>
      </c>
      <c r="AF10229" s="182" t="s">
        <v>15778</v>
      </c>
      <c r="AG10229" s="182" t="s">
        <v>17312</v>
      </c>
      <c r="AH10229" s="182" t="s">
        <v>2993</v>
      </c>
      <c r="AI10229" s="182" t="s">
        <v>17040</v>
      </c>
    </row>
    <row r="10230" spans="25:35" x14ac:dyDescent="0.4">
      <c r="Y10230" s="182" t="s">
        <v>15874</v>
      </c>
      <c r="Z10230" s="182">
        <v>1960</v>
      </c>
      <c r="AA10230" s="182">
        <v>279.8</v>
      </c>
      <c r="AB10230" s="182">
        <v>20</v>
      </c>
      <c r="AC10230" s="182">
        <v>2</v>
      </c>
      <c r="AD10230" s="182">
        <v>279.8</v>
      </c>
      <c r="AF10230" s="182" t="s">
        <v>15779</v>
      </c>
      <c r="AG10230" s="182" t="s">
        <v>17312</v>
      </c>
      <c r="AH10230" s="182" t="s">
        <v>2993</v>
      </c>
      <c r="AI10230" s="182" t="s">
        <v>17042</v>
      </c>
    </row>
    <row r="10231" spans="25:35" x14ac:dyDescent="0.4">
      <c r="Y10231" s="182" t="s">
        <v>15875</v>
      </c>
      <c r="Z10231" s="182">
        <v>1960</v>
      </c>
      <c r="AA10231" s="182">
        <v>274</v>
      </c>
      <c r="AB10231" s="182">
        <v>20</v>
      </c>
      <c r="AC10231" s="182">
        <v>2</v>
      </c>
      <c r="AD10231" s="182">
        <v>274</v>
      </c>
      <c r="AF10231" s="182" t="s">
        <v>15780</v>
      </c>
      <c r="AG10231" s="182" t="s">
        <v>17312</v>
      </c>
      <c r="AH10231" s="182" t="s">
        <v>2993</v>
      </c>
      <c r="AI10231" s="182" t="s">
        <v>17322</v>
      </c>
    </row>
    <row r="10232" spans="25:35" x14ac:dyDescent="0.4">
      <c r="Y10232" s="182" t="s">
        <v>15876</v>
      </c>
      <c r="Z10232" s="182">
        <v>1960</v>
      </c>
      <c r="AA10232" s="182">
        <v>299.8</v>
      </c>
      <c r="AB10232" s="182">
        <v>15</v>
      </c>
      <c r="AC10232" s="182">
        <v>2</v>
      </c>
      <c r="AD10232" s="182">
        <v>277.60000000000002</v>
      </c>
      <c r="AF10232" s="182" t="s">
        <v>15781</v>
      </c>
      <c r="AG10232" s="182" t="s">
        <v>17319</v>
      </c>
      <c r="AH10232" s="182" t="s">
        <v>2993</v>
      </c>
      <c r="AI10232" s="182" t="s">
        <v>17315</v>
      </c>
    </row>
    <row r="10233" spans="25:35" x14ac:dyDescent="0.4">
      <c r="Y10233" s="182" t="s">
        <v>15878</v>
      </c>
      <c r="Z10233" s="182">
        <v>1962</v>
      </c>
      <c r="AA10233" s="182">
        <v>278.5</v>
      </c>
      <c r="AB10233" s="182">
        <v>20</v>
      </c>
      <c r="AC10233" s="182">
        <v>2</v>
      </c>
      <c r="AD10233" s="182">
        <v>278.5</v>
      </c>
      <c r="AF10233" s="182" t="s">
        <v>15782</v>
      </c>
      <c r="AG10233" s="182" t="s">
        <v>17319</v>
      </c>
      <c r="AH10233" s="182" t="s">
        <v>2993</v>
      </c>
      <c r="AI10233" s="182" t="s">
        <v>17315</v>
      </c>
    </row>
    <row r="10234" spans="25:35" x14ac:dyDescent="0.4">
      <c r="Y10234" s="182" t="s">
        <v>15879</v>
      </c>
      <c r="Z10234" s="182">
        <v>1961</v>
      </c>
      <c r="AA10234" s="182">
        <v>538</v>
      </c>
      <c r="AB10234" s="182">
        <v>42</v>
      </c>
      <c r="AC10234" s="182">
        <v>2</v>
      </c>
      <c r="AD10234" s="182">
        <v>538</v>
      </c>
      <c r="AF10234" s="182" t="s">
        <v>2740</v>
      </c>
      <c r="AG10234" s="182" t="s">
        <v>17319</v>
      </c>
      <c r="AH10234" s="182" t="s">
        <v>2993</v>
      </c>
      <c r="AI10234" s="182" t="s">
        <v>17315</v>
      </c>
    </row>
    <row r="10235" spans="25:35" x14ac:dyDescent="0.4">
      <c r="Y10235" s="182" t="s">
        <v>15880</v>
      </c>
      <c r="Z10235" s="182">
        <v>1963</v>
      </c>
      <c r="AA10235" s="182">
        <v>551.29999999999995</v>
      </c>
      <c r="AB10235" s="182">
        <v>42</v>
      </c>
      <c r="AC10235" s="182">
        <v>2</v>
      </c>
      <c r="AD10235" s="182">
        <v>551.29999999999995</v>
      </c>
      <c r="AF10235" s="182" t="s">
        <v>2741</v>
      </c>
      <c r="AG10235" s="182" t="s">
        <v>17312</v>
      </c>
      <c r="AH10235" s="182" t="s">
        <v>2993</v>
      </c>
      <c r="AI10235" s="182" t="s">
        <v>17040</v>
      </c>
    </row>
    <row r="10236" spans="25:35" x14ac:dyDescent="0.4">
      <c r="Y10236" s="182" t="s">
        <v>15881</v>
      </c>
      <c r="Z10236" s="182">
        <v>1969</v>
      </c>
      <c r="AA10236" s="182">
        <v>773.4</v>
      </c>
      <c r="AB10236" s="182">
        <v>41</v>
      </c>
      <c r="AC10236" s="182">
        <v>2</v>
      </c>
      <c r="AD10236" s="182">
        <v>714.5</v>
      </c>
      <c r="AF10236" s="182" t="s">
        <v>15783</v>
      </c>
      <c r="AG10236" s="182" t="s">
        <v>17312</v>
      </c>
      <c r="AH10236" s="182" t="s">
        <v>2993</v>
      </c>
      <c r="AI10236" s="182" t="s">
        <v>17040</v>
      </c>
    </row>
    <row r="10237" spans="25:35" x14ac:dyDescent="0.4">
      <c r="Y10237" s="182" t="s">
        <v>15882</v>
      </c>
      <c r="Z10237" s="182">
        <v>1974</v>
      </c>
      <c r="AA10237" s="182">
        <v>989.3</v>
      </c>
      <c r="AB10237" s="182">
        <v>57</v>
      </c>
      <c r="AC10237" s="182">
        <v>2</v>
      </c>
      <c r="AD10237" s="182">
        <v>989.3</v>
      </c>
      <c r="AF10237" s="182" t="s">
        <v>15784</v>
      </c>
      <c r="AG10237" s="182" t="s">
        <v>17312</v>
      </c>
      <c r="AH10237" s="182" t="s">
        <v>2993</v>
      </c>
      <c r="AI10237" s="182" t="s">
        <v>17042</v>
      </c>
    </row>
    <row r="10238" spans="25:35" x14ac:dyDescent="0.4">
      <c r="Y10238" s="182" t="s">
        <v>15883</v>
      </c>
      <c r="Z10238" s="182">
        <v>1971</v>
      </c>
      <c r="AA10238" s="182">
        <v>1115.9000000000001</v>
      </c>
      <c r="AB10238" s="182">
        <v>20</v>
      </c>
      <c r="AC10238" s="182">
        <v>2</v>
      </c>
      <c r="AD10238" s="182">
        <v>1035</v>
      </c>
      <c r="AF10238" s="182" t="s">
        <v>262</v>
      </c>
      <c r="AG10238" s="182" t="s">
        <v>17312</v>
      </c>
      <c r="AH10238" s="182" t="s">
        <v>2993</v>
      </c>
      <c r="AI10238" s="182" t="s">
        <v>17322</v>
      </c>
    </row>
    <row r="10239" spans="25:35" x14ac:dyDescent="0.4">
      <c r="Y10239" s="182" t="s">
        <v>15885</v>
      </c>
      <c r="Z10239" s="182">
        <v>1972</v>
      </c>
      <c r="AA10239" s="182">
        <v>643.79999999999995</v>
      </c>
      <c r="AB10239" s="182">
        <v>49</v>
      </c>
      <c r="AC10239" s="182">
        <v>2</v>
      </c>
      <c r="AD10239" s="182">
        <v>562.9</v>
      </c>
      <c r="AF10239" s="182" t="s">
        <v>15786</v>
      </c>
      <c r="AG10239" s="182" t="s">
        <v>17312</v>
      </c>
      <c r="AH10239" s="182" t="s">
        <v>2993</v>
      </c>
      <c r="AI10239" s="182" t="s">
        <v>17322</v>
      </c>
    </row>
    <row r="10240" spans="25:35" x14ac:dyDescent="0.4">
      <c r="Y10240" s="182" t="s">
        <v>15887</v>
      </c>
      <c r="Z10240" s="182">
        <v>1977</v>
      </c>
      <c r="AA10240" s="182">
        <v>1801.2</v>
      </c>
      <c r="AB10240" s="182">
        <v>104</v>
      </c>
      <c r="AC10240" s="182">
        <v>3</v>
      </c>
      <c r="AD10240" s="182">
        <v>1801.2</v>
      </c>
      <c r="AF10240" s="182" t="s">
        <v>15787</v>
      </c>
      <c r="AG10240" s="182" t="s">
        <v>17312</v>
      </c>
      <c r="AH10240" s="182" t="s">
        <v>2993</v>
      </c>
      <c r="AI10240" s="182" t="s">
        <v>17040</v>
      </c>
    </row>
    <row r="10241" spans="25:35" x14ac:dyDescent="0.4">
      <c r="Y10241" s="182" t="s">
        <v>15888</v>
      </c>
      <c r="Z10241" s="182">
        <v>1972</v>
      </c>
      <c r="AA10241" s="182">
        <v>1027.4000000000001</v>
      </c>
      <c r="AB10241" s="182">
        <v>28</v>
      </c>
      <c r="AC10241" s="182">
        <v>2</v>
      </c>
      <c r="AD10241" s="182">
        <v>992.5</v>
      </c>
      <c r="AF10241" s="182" t="s">
        <v>15788</v>
      </c>
      <c r="AG10241" s="182" t="s">
        <v>17312</v>
      </c>
      <c r="AH10241" s="182" t="s">
        <v>2993</v>
      </c>
      <c r="AI10241" s="182" t="s">
        <v>17042</v>
      </c>
    </row>
    <row r="10242" spans="25:35" x14ac:dyDescent="0.4">
      <c r="Y10242" s="182" t="s">
        <v>15889</v>
      </c>
      <c r="Z10242" s="182">
        <v>1988</v>
      </c>
      <c r="AA10242" s="182">
        <v>2474.5</v>
      </c>
      <c r="AB10242" s="182">
        <v>48</v>
      </c>
      <c r="AC10242" s="182">
        <v>4</v>
      </c>
      <c r="AD10242" s="182">
        <v>1266.5999999999999</v>
      </c>
      <c r="AF10242" s="182" t="s">
        <v>15789</v>
      </c>
      <c r="AG10242" s="182" t="s">
        <v>17312</v>
      </c>
      <c r="AH10242" s="182" t="s">
        <v>2993</v>
      </c>
      <c r="AI10242" s="182" t="s">
        <v>17040</v>
      </c>
    </row>
    <row r="10243" spans="25:35" x14ac:dyDescent="0.4">
      <c r="Y10243" s="182" t="s">
        <v>65</v>
      </c>
      <c r="Z10243" s="182">
        <v>1975</v>
      </c>
      <c r="AA10243" s="182">
        <v>879.7</v>
      </c>
      <c r="AB10243" s="182">
        <v>22</v>
      </c>
      <c r="AC10243" s="182">
        <v>2</v>
      </c>
      <c r="AD10243" s="182">
        <v>879.7</v>
      </c>
      <c r="AF10243" s="182" t="s">
        <v>15790</v>
      </c>
      <c r="AG10243" s="182" t="s">
        <v>17312</v>
      </c>
      <c r="AH10243" s="182" t="s">
        <v>2993</v>
      </c>
      <c r="AI10243" s="182" t="s">
        <v>17042</v>
      </c>
    </row>
    <row r="10244" spans="25:35" x14ac:dyDescent="0.4">
      <c r="Y10244" s="182" t="s">
        <v>15892</v>
      </c>
      <c r="Z10244" s="182">
        <v>1978</v>
      </c>
      <c r="AA10244" s="182">
        <v>1125.2</v>
      </c>
      <c r="AB10244" s="182">
        <v>26</v>
      </c>
      <c r="AC10244" s="182">
        <v>2</v>
      </c>
      <c r="AD10244" s="182">
        <v>1125.2</v>
      </c>
      <c r="AF10244" s="182" t="s">
        <v>15791</v>
      </c>
      <c r="AG10244" s="182" t="s">
        <v>17312</v>
      </c>
      <c r="AH10244" s="182" t="s">
        <v>2993</v>
      </c>
      <c r="AI10244" s="182" t="s">
        <v>17040</v>
      </c>
    </row>
    <row r="10245" spans="25:35" x14ac:dyDescent="0.4">
      <c r="Y10245" s="182" t="s">
        <v>15894</v>
      </c>
      <c r="Z10245" s="182">
        <v>1976</v>
      </c>
      <c r="AA10245" s="182">
        <v>932.9</v>
      </c>
      <c r="AB10245" s="182">
        <v>18</v>
      </c>
      <c r="AC10245" s="182">
        <v>2</v>
      </c>
      <c r="AD10245" s="182">
        <v>932.9</v>
      </c>
      <c r="AF10245" s="182" t="s">
        <v>15792</v>
      </c>
      <c r="AG10245" s="182" t="s">
        <v>17312</v>
      </c>
      <c r="AH10245" s="182" t="s">
        <v>2993</v>
      </c>
      <c r="AI10245" s="182" t="s">
        <v>17042</v>
      </c>
    </row>
    <row r="10246" spans="25:35" x14ac:dyDescent="0.4">
      <c r="Y10246" s="182" t="s">
        <v>15895</v>
      </c>
      <c r="Z10246" s="182">
        <v>1966</v>
      </c>
      <c r="AA10246" s="182">
        <v>607.20000000000005</v>
      </c>
      <c r="AB10246" s="182">
        <v>17</v>
      </c>
      <c r="AC10246" s="182">
        <v>2</v>
      </c>
      <c r="AD10246" s="182">
        <v>607.20000000000005</v>
      </c>
      <c r="AF10246" s="182" t="s">
        <v>15793</v>
      </c>
      <c r="AG10246" s="182" t="s">
        <v>17312</v>
      </c>
      <c r="AH10246" s="182" t="s">
        <v>2993</v>
      </c>
      <c r="AI10246" s="182" t="s">
        <v>17040</v>
      </c>
    </row>
    <row r="10247" spans="25:35" x14ac:dyDescent="0.4">
      <c r="Y10247" s="182" t="s">
        <v>15897</v>
      </c>
      <c r="Z10247" s="182">
        <v>1977</v>
      </c>
      <c r="AA10247" s="182">
        <v>931.8</v>
      </c>
      <c r="AB10247" s="182">
        <v>18</v>
      </c>
      <c r="AC10247" s="182">
        <v>2</v>
      </c>
      <c r="AD10247" s="182">
        <v>931.8</v>
      </c>
      <c r="AF10247" s="182" t="s">
        <v>15794</v>
      </c>
      <c r="AG10247" s="182" t="s">
        <v>17312</v>
      </c>
      <c r="AH10247" s="182" t="s">
        <v>2993</v>
      </c>
      <c r="AI10247" s="182" t="s">
        <v>17040</v>
      </c>
    </row>
    <row r="10248" spans="25:35" x14ac:dyDescent="0.4">
      <c r="Y10248" s="182" t="s">
        <v>15899</v>
      </c>
      <c r="Z10248" s="182">
        <v>1968</v>
      </c>
      <c r="AA10248" s="182">
        <v>611</v>
      </c>
      <c r="AB10248" s="182">
        <v>16</v>
      </c>
      <c r="AC10248" s="182">
        <v>2</v>
      </c>
      <c r="AD10248" s="182">
        <v>611</v>
      </c>
      <c r="AF10248" s="182" t="s">
        <v>15795</v>
      </c>
      <c r="AG10248" s="182" t="s">
        <v>17312</v>
      </c>
      <c r="AH10248" s="182" t="s">
        <v>2993</v>
      </c>
      <c r="AI10248" s="182" t="s">
        <v>17040</v>
      </c>
    </row>
    <row r="10249" spans="25:35" x14ac:dyDescent="0.4">
      <c r="Y10249" s="182" t="s">
        <v>15901</v>
      </c>
      <c r="Z10249" s="182">
        <v>1980</v>
      </c>
      <c r="AA10249" s="182">
        <v>1692.1</v>
      </c>
      <c r="AB10249" s="182">
        <v>32</v>
      </c>
      <c r="AC10249" s="182">
        <v>4</v>
      </c>
      <c r="AD10249" s="182">
        <v>1692.1</v>
      </c>
      <c r="AF10249" s="182" t="s">
        <v>276</v>
      </c>
      <c r="AG10249" s="182" t="s">
        <v>17312</v>
      </c>
      <c r="AH10249" s="182" t="s">
        <v>2993</v>
      </c>
      <c r="AI10249" s="182" t="s">
        <v>17040</v>
      </c>
    </row>
    <row r="10250" spans="25:35" x14ac:dyDescent="0.4">
      <c r="Y10250" s="182" t="s">
        <v>2752</v>
      </c>
      <c r="Z10250" s="182">
        <v>1984</v>
      </c>
      <c r="AA10250" s="182">
        <v>1657.4</v>
      </c>
      <c r="AB10250" s="182">
        <v>32</v>
      </c>
      <c r="AC10250" s="182">
        <v>4</v>
      </c>
      <c r="AD10250" s="182">
        <v>1657.4</v>
      </c>
      <c r="AF10250" s="182" t="s">
        <v>15796</v>
      </c>
      <c r="AG10250" s="182" t="s">
        <v>17312</v>
      </c>
      <c r="AH10250" s="182" t="s">
        <v>2993</v>
      </c>
      <c r="AI10250" s="182" t="s">
        <v>17042</v>
      </c>
    </row>
    <row r="10251" spans="25:35" x14ac:dyDescent="0.4">
      <c r="Y10251" s="182" t="s">
        <v>2753</v>
      </c>
      <c r="Z10251" s="182">
        <v>1970</v>
      </c>
      <c r="AA10251" s="182">
        <v>719.5</v>
      </c>
      <c r="AB10251" s="182">
        <v>16</v>
      </c>
      <c r="AC10251" s="182">
        <v>2</v>
      </c>
      <c r="AD10251" s="182">
        <v>719.5</v>
      </c>
      <c r="AF10251" s="182" t="s">
        <v>2742</v>
      </c>
      <c r="AG10251" s="182" t="s">
        <v>17312</v>
      </c>
      <c r="AH10251" s="182" t="s">
        <v>2993</v>
      </c>
      <c r="AI10251" s="182" t="s">
        <v>17042</v>
      </c>
    </row>
    <row r="10252" spans="25:35" x14ac:dyDescent="0.4">
      <c r="Y10252" s="182" t="s">
        <v>2754</v>
      </c>
      <c r="Z10252" s="182">
        <v>1985</v>
      </c>
      <c r="AA10252" s="182">
        <v>1652.3</v>
      </c>
      <c r="AB10252" s="182">
        <v>25</v>
      </c>
      <c r="AC10252" s="182">
        <v>3</v>
      </c>
      <c r="AD10252" s="182">
        <v>1505</v>
      </c>
      <c r="AF10252" s="182" t="s">
        <v>15797</v>
      </c>
      <c r="AG10252" s="182" t="s">
        <v>17312</v>
      </c>
      <c r="AH10252" s="182" t="s">
        <v>2993</v>
      </c>
      <c r="AI10252" s="182" t="s">
        <v>17042</v>
      </c>
    </row>
    <row r="10253" spans="25:35" x14ac:dyDescent="0.4">
      <c r="Y10253" s="182" t="s">
        <v>15905</v>
      </c>
      <c r="Z10253" s="182">
        <v>1971</v>
      </c>
      <c r="AA10253" s="182">
        <v>883.5</v>
      </c>
      <c r="AB10253" s="182">
        <v>23</v>
      </c>
      <c r="AC10253" s="182">
        <v>2</v>
      </c>
      <c r="AD10253" s="182">
        <v>883.5</v>
      </c>
      <c r="AF10253" s="182" t="s">
        <v>2743</v>
      </c>
      <c r="AG10253" s="182" t="s">
        <v>17312</v>
      </c>
      <c r="AH10253" s="182" t="s">
        <v>2993</v>
      </c>
      <c r="AI10253" s="182" t="s">
        <v>17042</v>
      </c>
    </row>
    <row r="10254" spans="25:35" x14ac:dyDescent="0.4">
      <c r="Y10254" s="182" t="s">
        <v>15907</v>
      </c>
      <c r="Z10254" s="182">
        <v>1917</v>
      </c>
      <c r="AA10254" s="182">
        <v>312.60000000000002</v>
      </c>
      <c r="AB10254" s="182">
        <v>17</v>
      </c>
      <c r="AC10254" s="182">
        <v>1</v>
      </c>
      <c r="AD10254" s="182">
        <v>312.60000000000002</v>
      </c>
      <c r="AF10254" s="182" t="s">
        <v>15798</v>
      </c>
      <c r="AG10254" s="182" t="s">
        <v>17312</v>
      </c>
      <c r="AH10254" s="182" t="s">
        <v>2993</v>
      </c>
      <c r="AI10254" s="182" t="s">
        <v>17322</v>
      </c>
    </row>
    <row r="10255" spans="25:35" x14ac:dyDescent="0.4">
      <c r="Y10255" s="182" t="s">
        <v>15908</v>
      </c>
      <c r="Z10255" s="182">
        <v>1934</v>
      </c>
      <c r="AA10255" s="182">
        <v>182</v>
      </c>
      <c r="AB10255" s="182">
        <v>13</v>
      </c>
      <c r="AC10255" s="182">
        <v>2</v>
      </c>
      <c r="AD10255" s="182">
        <v>182</v>
      </c>
      <c r="AF10255" s="182" t="s">
        <v>15799</v>
      </c>
      <c r="AG10255" s="182" t="s">
        <v>17312</v>
      </c>
      <c r="AH10255" s="182" t="s">
        <v>2993</v>
      </c>
      <c r="AI10255" s="182" t="s">
        <v>17040</v>
      </c>
    </row>
    <row r="10256" spans="25:35" x14ac:dyDescent="0.4">
      <c r="Y10256" s="182" t="s">
        <v>15909</v>
      </c>
      <c r="Z10256" s="182">
        <v>1917</v>
      </c>
      <c r="AA10256" s="182">
        <v>600</v>
      </c>
      <c r="AB10256" s="182">
        <v>36</v>
      </c>
      <c r="AC10256" s="182">
        <v>2</v>
      </c>
      <c r="AD10256" s="182">
        <v>600</v>
      </c>
      <c r="AF10256" s="182" t="s">
        <v>15800</v>
      </c>
      <c r="AG10256" s="182" t="s">
        <v>17312</v>
      </c>
      <c r="AH10256" s="182" t="s">
        <v>2993</v>
      </c>
      <c r="AI10256" s="182" t="s">
        <v>17040</v>
      </c>
    </row>
    <row r="10257" spans="25:35" x14ac:dyDescent="0.4">
      <c r="Y10257" s="182" t="s">
        <v>15910</v>
      </c>
      <c r="Z10257" s="182">
        <v>1917</v>
      </c>
      <c r="AA10257" s="182">
        <v>178.9</v>
      </c>
      <c r="AB10257" s="182">
        <v>19</v>
      </c>
      <c r="AC10257" s="182">
        <v>2</v>
      </c>
      <c r="AD10257" s="182">
        <v>172.2</v>
      </c>
      <c r="AF10257" s="182" t="s">
        <v>15801</v>
      </c>
      <c r="AG10257" s="182" t="s">
        <v>17312</v>
      </c>
      <c r="AH10257" s="182" t="s">
        <v>2993</v>
      </c>
      <c r="AI10257" s="182" t="s">
        <v>17040</v>
      </c>
    </row>
    <row r="10258" spans="25:35" x14ac:dyDescent="0.4">
      <c r="Y10258" s="182" t="s">
        <v>15911</v>
      </c>
      <c r="Z10258" s="182">
        <v>1917</v>
      </c>
      <c r="AA10258" s="182">
        <v>569.9</v>
      </c>
      <c r="AB10258" s="182">
        <v>20</v>
      </c>
      <c r="AC10258" s="182">
        <v>2</v>
      </c>
      <c r="AD10258" s="182">
        <v>569.9</v>
      </c>
      <c r="AF10258" s="182" t="s">
        <v>15802</v>
      </c>
      <c r="AG10258" s="182" t="s">
        <v>17319</v>
      </c>
      <c r="AH10258" s="182" t="s">
        <v>2993</v>
      </c>
      <c r="AI10258" s="182" t="s">
        <v>17315</v>
      </c>
    </row>
    <row r="10259" spans="25:35" x14ac:dyDescent="0.4">
      <c r="Y10259" s="182" t="s">
        <v>2766</v>
      </c>
      <c r="Z10259" s="182">
        <v>1984</v>
      </c>
      <c r="AA10259" s="182">
        <v>356.8</v>
      </c>
      <c r="AB10259" s="182">
        <v>23</v>
      </c>
      <c r="AC10259" s="182">
        <v>2</v>
      </c>
      <c r="AD10259" s="182">
        <v>356.8</v>
      </c>
      <c r="AF10259" s="182" t="s">
        <v>15803</v>
      </c>
      <c r="AG10259" s="182" t="s">
        <v>17319</v>
      </c>
      <c r="AH10259" s="182" t="s">
        <v>2993</v>
      </c>
      <c r="AI10259" s="182" t="s">
        <v>17315</v>
      </c>
    </row>
    <row r="10260" spans="25:35" x14ac:dyDescent="0.4">
      <c r="Y10260" s="182" t="s">
        <v>15913</v>
      </c>
      <c r="Z10260" s="182">
        <v>1917</v>
      </c>
      <c r="AA10260" s="182">
        <v>301.8</v>
      </c>
      <c r="AB10260" s="182">
        <v>21</v>
      </c>
      <c r="AC10260" s="182">
        <v>2</v>
      </c>
      <c r="AD10260" s="182">
        <v>109.4</v>
      </c>
      <c r="AF10260" s="182" t="s">
        <v>15804</v>
      </c>
      <c r="AG10260" s="182" t="s">
        <v>17319</v>
      </c>
      <c r="AH10260" s="182" t="s">
        <v>2993</v>
      </c>
      <c r="AI10260" s="182" t="s">
        <v>17315</v>
      </c>
    </row>
    <row r="10261" spans="25:35" x14ac:dyDescent="0.4">
      <c r="Y10261" s="182" t="s">
        <v>15915</v>
      </c>
      <c r="Z10261" s="182">
        <v>1966</v>
      </c>
      <c r="AA10261" s="182">
        <v>625</v>
      </c>
      <c r="AB10261" s="182">
        <v>25</v>
      </c>
      <c r="AC10261" s="182">
        <v>2</v>
      </c>
      <c r="AD10261" s="182">
        <v>625</v>
      </c>
      <c r="AF10261" s="182" t="s">
        <v>15805</v>
      </c>
      <c r="AG10261" s="182" t="s">
        <v>17319</v>
      </c>
      <c r="AH10261" s="182" t="s">
        <v>2993</v>
      </c>
      <c r="AI10261" s="182" t="s">
        <v>17315</v>
      </c>
    </row>
    <row r="10262" spans="25:35" x14ac:dyDescent="0.4">
      <c r="Y10262" s="182" t="s">
        <v>15916</v>
      </c>
      <c r="Z10262" s="182">
        <v>2014</v>
      </c>
      <c r="AA10262" s="182">
        <v>1321.6</v>
      </c>
      <c r="AB10262" s="182">
        <v>68</v>
      </c>
      <c r="AC10262" s="182">
        <v>3</v>
      </c>
      <c r="AD10262" s="182">
        <v>1321.6</v>
      </c>
      <c r="AF10262" s="182" t="s">
        <v>15806</v>
      </c>
      <c r="AG10262" s="182" t="s">
        <v>17312</v>
      </c>
      <c r="AH10262" s="182" t="s">
        <v>2993</v>
      </c>
      <c r="AI10262" s="182" t="s">
        <v>17040</v>
      </c>
    </row>
    <row r="10263" spans="25:35" x14ac:dyDescent="0.4">
      <c r="Y10263" s="182" t="s">
        <v>15917</v>
      </c>
      <c r="Z10263" s="182">
        <v>1917</v>
      </c>
      <c r="AA10263" s="182">
        <v>287</v>
      </c>
      <c r="AB10263" s="182">
        <v>17</v>
      </c>
      <c r="AC10263" s="182">
        <v>2</v>
      </c>
      <c r="AD10263" s="182">
        <v>287</v>
      </c>
      <c r="AF10263" s="182" t="s">
        <v>2744</v>
      </c>
      <c r="AG10263" s="182" t="s">
        <v>17312</v>
      </c>
      <c r="AH10263" s="182" t="s">
        <v>2993</v>
      </c>
      <c r="AI10263" s="182" t="s">
        <v>17314</v>
      </c>
    </row>
    <row r="10264" spans="25:35" x14ac:dyDescent="0.4">
      <c r="Y10264" s="182" t="s">
        <v>15918</v>
      </c>
      <c r="Z10264" s="182">
        <v>1975</v>
      </c>
      <c r="AA10264" s="182">
        <v>4976</v>
      </c>
      <c r="AB10264" s="182">
        <v>176</v>
      </c>
      <c r="AC10264" s="182">
        <v>5</v>
      </c>
      <c r="AD10264" s="182">
        <v>4976</v>
      </c>
      <c r="AF10264" s="182" t="s">
        <v>15807</v>
      </c>
      <c r="AG10264" s="182" t="s">
        <v>17319</v>
      </c>
      <c r="AH10264" s="182" t="s">
        <v>2993</v>
      </c>
      <c r="AI10264" s="182" t="s">
        <v>17315</v>
      </c>
    </row>
    <row r="10265" spans="25:35" x14ac:dyDescent="0.4">
      <c r="Y10265" s="182" t="s">
        <v>15920</v>
      </c>
      <c r="Z10265" s="182">
        <v>1979</v>
      </c>
      <c r="AA10265" s="182">
        <v>4377</v>
      </c>
      <c r="AB10265" s="182">
        <v>60</v>
      </c>
      <c r="AC10265" s="182">
        <v>5</v>
      </c>
      <c r="AD10265" s="182">
        <v>4377</v>
      </c>
      <c r="AF10265" s="182" t="s">
        <v>15808</v>
      </c>
      <c r="AG10265" s="182" t="s">
        <v>17319</v>
      </c>
      <c r="AH10265" s="182" t="s">
        <v>2993</v>
      </c>
      <c r="AI10265" s="182" t="s">
        <v>17331</v>
      </c>
    </row>
    <row r="10266" spans="25:35" x14ac:dyDescent="0.4">
      <c r="Y10266" s="182" t="s">
        <v>15921</v>
      </c>
      <c r="Z10266" s="182">
        <v>1965</v>
      </c>
      <c r="AA10266" s="182">
        <v>3462.5</v>
      </c>
      <c r="AB10266" s="182">
        <v>10</v>
      </c>
      <c r="AC10266" s="182">
        <v>5</v>
      </c>
      <c r="AD10266" s="182">
        <v>3462.5</v>
      </c>
      <c r="AF10266" s="182" t="s">
        <v>2745</v>
      </c>
      <c r="AG10266" s="182" t="s">
        <v>17312</v>
      </c>
      <c r="AH10266" s="182" t="s">
        <v>2993</v>
      </c>
      <c r="AI10266" s="182" t="s">
        <v>17314</v>
      </c>
    </row>
    <row r="10267" spans="25:35" x14ac:dyDescent="0.4">
      <c r="Y10267" s="182" t="s">
        <v>15922</v>
      </c>
      <c r="Z10267" s="182">
        <v>1971</v>
      </c>
      <c r="AA10267" s="182">
        <v>3414.98</v>
      </c>
      <c r="AB10267" s="182">
        <v>118</v>
      </c>
      <c r="AC10267" s="182">
        <v>5</v>
      </c>
      <c r="AD10267" s="182">
        <v>2564.1999999999998</v>
      </c>
      <c r="AF10267" s="182" t="s">
        <v>15809</v>
      </c>
      <c r="AG10267" s="182" t="s">
        <v>17319</v>
      </c>
      <c r="AH10267" s="182" t="s">
        <v>2993</v>
      </c>
      <c r="AI10267" s="182" t="s">
        <v>17315</v>
      </c>
    </row>
    <row r="10268" spans="25:35" x14ac:dyDescent="0.4">
      <c r="Y10268" s="182" t="s">
        <v>15924</v>
      </c>
      <c r="Z10268" s="182">
        <v>1969</v>
      </c>
      <c r="AA10268" s="182">
        <v>3554.7</v>
      </c>
      <c r="AB10268" s="182">
        <v>289</v>
      </c>
      <c r="AC10268" s="182">
        <v>5</v>
      </c>
      <c r="AD10268" s="182">
        <v>3554.7</v>
      </c>
      <c r="AF10268" s="182" t="s">
        <v>15810</v>
      </c>
      <c r="AG10268" s="182" t="s">
        <v>17312</v>
      </c>
      <c r="AH10268" s="182" t="s">
        <v>2993</v>
      </c>
      <c r="AI10268" s="182" t="s">
        <v>17042</v>
      </c>
    </row>
    <row r="10269" spans="25:35" x14ac:dyDescent="0.4">
      <c r="Y10269" s="182" t="s">
        <v>15925</v>
      </c>
      <c r="Z10269" s="182">
        <v>1969</v>
      </c>
      <c r="AA10269" s="182">
        <v>3581.9</v>
      </c>
      <c r="AB10269" s="182">
        <v>315</v>
      </c>
      <c r="AC10269" s="182">
        <v>5</v>
      </c>
      <c r="AD10269" s="182">
        <v>3581.6</v>
      </c>
      <c r="AF10269" s="182" t="s">
        <v>15811</v>
      </c>
      <c r="AG10269" s="182" t="s">
        <v>17323</v>
      </c>
      <c r="AH10269" s="182" t="s">
        <v>2993</v>
      </c>
      <c r="AI10269" s="182" t="s">
        <v>17040</v>
      </c>
    </row>
    <row r="10270" spans="25:35" x14ac:dyDescent="0.4">
      <c r="Y10270" s="182" t="s">
        <v>15926</v>
      </c>
      <c r="Z10270" s="182">
        <v>1974</v>
      </c>
      <c r="AA10270" s="182">
        <v>3872.7</v>
      </c>
      <c r="AB10270" s="182">
        <v>113</v>
      </c>
      <c r="AC10270" s="182">
        <v>5</v>
      </c>
      <c r="AD10270" s="182">
        <v>3862.9</v>
      </c>
      <c r="AF10270" s="182" t="s">
        <v>15812</v>
      </c>
      <c r="AG10270" s="182" t="s">
        <v>17319</v>
      </c>
      <c r="AH10270" s="182" t="s">
        <v>2993</v>
      </c>
      <c r="AI10270" s="182" t="s">
        <v>17315</v>
      </c>
    </row>
    <row r="10271" spans="25:35" x14ac:dyDescent="0.4">
      <c r="Y10271" s="182" t="s">
        <v>15927</v>
      </c>
      <c r="Z10271" s="182">
        <v>1972</v>
      </c>
      <c r="AA10271" s="182">
        <v>3448.9</v>
      </c>
      <c r="AB10271" s="182">
        <v>105</v>
      </c>
      <c r="AC10271" s="182">
        <v>5</v>
      </c>
      <c r="AD10271" s="182">
        <v>2523.1999999999998</v>
      </c>
      <c r="AF10271" s="182" t="s">
        <v>15813</v>
      </c>
      <c r="AG10271" s="182" t="s">
        <v>17319</v>
      </c>
      <c r="AH10271" s="182" t="s">
        <v>2993</v>
      </c>
      <c r="AI10271" s="182" t="s">
        <v>17315</v>
      </c>
    </row>
    <row r="10272" spans="25:35" x14ac:dyDescent="0.4">
      <c r="Y10272" s="182" t="s">
        <v>15929</v>
      </c>
      <c r="Z10272" s="182">
        <v>1975</v>
      </c>
      <c r="AA10272" s="182">
        <v>4580</v>
      </c>
      <c r="AB10272" s="182">
        <v>153</v>
      </c>
      <c r="AC10272" s="182">
        <v>5</v>
      </c>
      <c r="AD10272" s="182">
        <v>3434.3</v>
      </c>
      <c r="AF10272" s="182" t="s">
        <v>15814</v>
      </c>
      <c r="AG10272" s="182" t="s">
        <v>17312</v>
      </c>
      <c r="AH10272" s="182" t="s">
        <v>2993</v>
      </c>
      <c r="AI10272" s="182" t="s">
        <v>17042</v>
      </c>
    </row>
    <row r="10273" spans="25:35" x14ac:dyDescent="0.4">
      <c r="Y10273" s="182" t="s">
        <v>15930</v>
      </c>
      <c r="Z10273" s="182">
        <v>1976</v>
      </c>
      <c r="AA10273" s="182">
        <v>4509.7</v>
      </c>
      <c r="AB10273" s="182">
        <v>116</v>
      </c>
      <c r="AC10273" s="182">
        <v>5</v>
      </c>
      <c r="AD10273" s="182">
        <v>4509.7</v>
      </c>
      <c r="AF10273" s="182" t="s">
        <v>15815</v>
      </c>
      <c r="AG10273" s="182" t="s">
        <v>17319</v>
      </c>
      <c r="AH10273" s="182" t="s">
        <v>2993</v>
      </c>
      <c r="AI10273" s="182" t="s">
        <v>17315</v>
      </c>
    </row>
    <row r="10274" spans="25:35" x14ac:dyDescent="0.4">
      <c r="Y10274" s="182" t="s">
        <v>15931</v>
      </c>
      <c r="Z10274" s="182">
        <v>1976</v>
      </c>
      <c r="AA10274" s="182">
        <v>3236.3</v>
      </c>
      <c r="AB10274" s="182">
        <v>156</v>
      </c>
      <c r="AC10274" s="182">
        <v>5</v>
      </c>
      <c r="AD10274" s="182">
        <v>3027.3</v>
      </c>
      <c r="AF10274" s="182" t="s">
        <v>15816</v>
      </c>
      <c r="AG10274" s="182" t="s">
        <v>17312</v>
      </c>
      <c r="AH10274" s="182" t="s">
        <v>2993</v>
      </c>
      <c r="AI10274" s="182" t="s">
        <v>17315</v>
      </c>
    </row>
    <row r="10275" spans="25:35" x14ac:dyDescent="0.4">
      <c r="Y10275" s="182" t="s">
        <v>15932</v>
      </c>
      <c r="Z10275" s="182">
        <v>1965</v>
      </c>
      <c r="AA10275" s="182">
        <v>377</v>
      </c>
      <c r="AB10275" s="182">
        <v>23</v>
      </c>
      <c r="AC10275" s="182">
        <v>2</v>
      </c>
      <c r="AD10275" s="182">
        <v>377</v>
      </c>
      <c r="AF10275" s="182" t="s">
        <v>15817</v>
      </c>
      <c r="AG10275" s="182" t="s">
        <v>17319</v>
      </c>
      <c r="AH10275" s="182" t="s">
        <v>2993</v>
      </c>
      <c r="AI10275" s="182" t="s">
        <v>17320</v>
      </c>
    </row>
    <row r="10276" spans="25:35" x14ac:dyDescent="0.4">
      <c r="Y10276" s="182" t="s">
        <v>15933</v>
      </c>
      <c r="Z10276" s="182">
        <v>1917</v>
      </c>
      <c r="AA10276" s="182">
        <v>189.1</v>
      </c>
      <c r="AB10276" s="182">
        <v>22</v>
      </c>
      <c r="AC10276" s="182">
        <v>2</v>
      </c>
      <c r="AD10276" s="182">
        <v>189.1</v>
      </c>
      <c r="AF10276" s="182" t="s">
        <v>15818</v>
      </c>
      <c r="AG10276" s="182" t="s">
        <v>17312</v>
      </c>
      <c r="AH10276" s="182" t="s">
        <v>2993</v>
      </c>
      <c r="AI10276" s="182" t="s">
        <v>17315</v>
      </c>
    </row>
    <row r="10277" spans="25:35" x14ac:dyDescent="0.4">
      <c r="Y10277" s="182" t="s">
        <v>15934</v>
      </c>
      <c r="Z10277" s="182">
        <v>1957</v>
      </c>
      <c r="AA10277" s="182">
        <v>161</v>
      </c>
      <c r="AB10277" s="182">
        <v>7</v>
      </c>
      <c r="AC10277" s="182">
        <v>1</v>
      </c>
      <c r="AD10277" s="182">
        <v>161</v>
      </c>
      <c r="AF10277" s="182" t="s">
        <v>15819</v>
      </c>
      <c r="AG10277" s="182" t="s">
        <v>17312</v>
      </c>
      <c r="AH10277" s="182" t="s">
        <v>2993</v>
      </c>
      <c r="AI10277" s="182" t="s">
        <v>17315</v>
      </c>
    </row>
    <row r="10278" spans="25:35" x14ac:dyDescent="0.4">
      <c r="Y10278" s="182" t="s">
        <v>15935</v>
      </c>
      <c r="Z10278" s="182">
        <v>1917</v>
      </c>
      <c r="AA10278" s="182">
        <v>400.9</v>
      </c>
      <c r="AB10278" s="182">
        <v>10</v>
      </c>
      <c r="AC10278" s="182">
        <v>2</v>
      </c>
      <c r="AD10278" s="182">
        <v>400.9</v>
      </c>
      <c r="AF10278" s="182" t="s">
        <v>15820</v>
      </c>
      <c r="AG10278" s="182" t="s">
        <v>17312</v>
      </c>
      <c r="AH10278" s="182" t="s">
        <v>2993</v>
      </c>
      <c r="AI10278" s="182" t="s">
        <v>17042</v>
      </c>
    </row>
    <row r="10279" spans="25:35" x14ac:dyDescent="0.4">
      <c r="Y10279" s="182" t="s">
        <v>15937</v>
      </c>
      <c r="Z10279" s="182">
        <v>1917</v>
      </c>
      <c r="AA10279" s="182">
        <v>324</v>
      </c>
      <c r="AB10279" s="182">
        <v>8</v>
      </c>
      <c r="AC10279" s="182">
        <v>2</v>
      </c>
      <c r="AD10279" s="182">
        <v>324</v>
      </c>
      <c r="AF10279" s="182" t="s">
        <v>2746</v>
      </c>
      <c r="AG10279" s="182" t="s">
        <v>17312</v>
      </c>
      <c r="AH10279" s="182" t="s">
        <v>2993</v>
      </c>
      <c r="AI10279" s="182" t="s">
        <v>17322</v>
      </c>
    </row>
    <row r="10280" spans="25:35" x14ac:dyDescent="0.4">
      <c r="Y10280" s="182" t="s">
        <v>15938</v>
      </c>
      <c r="Z10280" s="182">
        <v>1917</v>
      </c>
      <c r="AA10280" s="182">
        <v>357.3</v>
      </c>
      <c r="AB10280" s="182">
        <v>9</v>
      </c>
      <c r="AC10280" s="182">
        <v>2</v>
      </c>
      <c r="AD10280" s="182">
        <v>328</v>
      </c>
      <c r="AF10280" s="182" t="s">
        <v>2747</v>
      </c>
      <c r="AG10280" s="182" t="s">
        <v>17312</v>
      </c>
      <c r="AH10280" s="182" t="s">
        <v>2993</v>
      </c>
      <c r="AI10280" s="182" t="s">
        <v>17042</v>
      </c>
    </row>
    <row r="10281" spans="25:35" x14ac:dyDescent="0.4">
      <c r="Y10281" s="182" t="s">
        <v>15939</v>
      </c>
      <c r="Z10281" s="182">
        <v>1917</v>
      </c>
      <c r="AA10281" s="182">
        <v>504.1</v>
      </c>
      <c r="AB10281" s="182">
        <v>19</v>
      </c>
      <c r="AC10281" s="182">
        <v>2</v>
      </c>
      <c r="AD10281" s="182">
        <v>358.9</v>
      </c>
      <c r="AF10281" s="182" t="s">
        <v>2748</v>
      </c>
      <c r="AG10281" s="182" t="s">
        <v>17312</v>
      </c>
      <c r="AH10281" s="182" t="s">
        <v>2993</v>
      </c>
      <c r="AI10281" s="182" t="s">
        <v>17322</v>
      </c>
    </row>
    <row r="10282" spans="25:35" x14ac:dyDescent="0.4">
      <c r="Y10282" s="182" t="s">
        <v>15940</v>
      </c>
      <c r="Z10282" s="182">
        <v>1994</v>
      </c>
      <c r="AA10282" s="182">
        <v>1038.5999999999999</v>
      </c>
      <c r="AB10282" s="182">
        <v>32</v>
      </c>
      <c r="AC10282" s="182">
        <v>3</v>
      </c>
      <c r="AD10282" s="182">
        <v>1038.4000000000001</v>
      </c>
      <c r="AF10282" s="182" t="s">
        <v>2749</v>
      </c>
      <c r="AG10282" s="182" t="s">
        <v>17312</v>
      </c>
      <c r="AH10282" s="182" t="s">
        <v>2993</v>
      </c>
      <c r="AI10282" s="182" t="s">
        <v>17042</v>
      </c>
    </row>
    <row r="10283" spans="25:35" x14ac:dyDescent="0.4">
      <c r="Y10283" s="182" t="s">
        <v>15941</v>
      </c>
      <c r="Z10283" s="182">
        <v>1917</v>
      </c>
      <c r="AA10283" s="182">
        <v>319.3</v>
      </c>
      <c r="AB10283" s="182">
        <v>14</v>
      </c>
      <c r="AC10283" s="182">
        <v>2</v>
      </c>
      <c r="AD10283" s="182">
        <v>205.2</v>
      </c>
      <c r="AF10283" s="182" t="s">
        <v>15821</v>
      </c>
      <c r="AG10283" s="182" t="s">
        <v>17312</v>
      </c>
      <c r="AH10283" s="182" t="s">
        <v>2993</v>
      </c>
      <c r="AI10283" s="182" t="s">
        <v>17042</v>
      </c>
    </row>
    <row r="10284" spans="25:35" x14ac:dyDescent="0.4">
      <c r="Y10284" s="182" t="s">
        <v>2767</v>
      </c>
      <c r="Z10284" s="182">
        <v>1985</v>
      </c>
      <c r="AA10284" s="182">
        <v>2729.5</v>
      </c>
      <c r="AB10284" s="182">
        <v>127</v>
      </c>
      <c r="AC10284" s="182">
        <v>3</v>
      </c>
      <c r="AD10284" s="182">
        <v>2729.5</v>
      </c>
      <c r="AF10284" s="182" t="s">
        <v>15822</v>
      </c>
      <c r="AG10284" s="182" t="s">
        <v>17325</v>
      </c>
      <c r="AH10284" s="182" t="s">
        <v>17035</v>
      </c>
      <c r="AI10284" s="182" t="s">
        <v>17040</v>
      </c>
    </row>
    <row r="10285" spans="25:35" x14ac:dyDescent="0.4">
      <c r="Y10285" s="182" t="s">
        <v>15944</v>
      </c>
      <c r="Z10285" s="182">
        <v>1962</v>
      </c>
      <c r="AA10285" s="182">
        <v>673</v>
      </c>
      <c r="AB10285" s="182">
        <v>31</v>
      </c>
      <c r="AC10285" s="182">
        <v>2</v>
      </c>
      <c r="AD10285" s="182">
        <v>673</v>
      </c>
      <c r="AF10285" s="182" t="s">
        <v>15823</v>
      </c>
      <c r="AG10285" s="182" t="s">
        <v>17312</v>
      </c>
      <c r="AH10285" s="182" t="s">
        <v>2993</v>
      </c>
      <c r="AI10285" s="182" t="s">
        <v>17042</v>
      </c>
    </row>
    <row r="10286" spans="25:35" x14ac:dyDescent="0.4">
      <c r="Y10286" s="182" t="s">
        <v>15945</v>
      </c>
      <c r="Z10286" s="182">
        <v>1917</v>
      </c>
      <c r="AA10286" s="182">
        <v>238</v>
      </c>
      <c r="AB10286" s="182">
        <v>3</v>
      </c>
      <c r="AC10286" s="182">
        <v>2</v>
      </c>
      <c r="AD10286" s="182">
        <v>238</v>
      </c>
      <c r="AF10286" s="182" t="s">
        <v>15824</v>
      </c>
      <c r="AG10286" s="182" t="s">
        <v>17312</v>
      </c>
      <c r="AH10286" s="182" t="s">
        <v>2993</v>
      </c>
      <c r="AI10286" s="182" t="s">
        <v>17042</v>
      </c>
    </row>
    <row r="10287" spans="25:35" x14ac:dyDescent="0.4">
      <c r="Y10287" s="182" t="s">
        <v>15946</v>
      </c>
      <c r="Z10287" s="182">
        <v>1967</v>
      </c>
      <c r="AA10287" s="182">
        <v>987</v>
      </c>
      <c r="AB10287" s="182">
        <v>20</v>
      </c>
      <c r="AC10287" s="182">
        <v>2</v>
      </c>
      <c r="AD10287" s="182">
        <v>915.8</v>
      </c>
      <c r="AF10287" s="182" t="s">
        <v>15825</v>
      </c>
      <c r="AG10287" s="182" t="s">
        <v>17312</v>
      </c>
      <c r="AH10287" s="182" t="s">
        <v>2993</v>
      </c>
      <c r="AI10287" s="182" t="s">
        <v>17040</v>
      </c>
    </row>
    <row r="10288" spans="25:35" x14ac:dyDescent="0.4">
      <c r="Y10288" s="182" t="s">
        <v>15948</v>
      </c>
      <c r="Z10288" s="182">
        <v>1960</v>
      </c>
      <c r="AA10288" s="182">
        <v>382.2</v>
      </c>
      <c r="AB10288" s="182">
        <v>21</v>
      </c>
      <c r="AC10288" s="182">
        <v>2</v>
      </c>
      <c r="AD10288" s="182">
        <v>358.4</v>
      </c>
      <c r="AF10288" s="182" t="s">
        <v>15826</v>
      </c>
      <c r="AG10288" s="182" t="s">
        <v>17312</v>
      </c>
      <c r="AH10288" s="182" t="s">
        <v>2993</v>
      </c>
      <c r="AI10288" s="182" t="s">
        <v>17322</v>
      </c>
    </row>
    <row r="10289" spans="25:35" x14ac:dyDescent="0.4">
      <c r="Y10289" s="182" t="s">
        <v>15949</v>
      </c>
      <c r="Z10289" s="182">
        <v>1960</v>
      </c>
      <c r="AA10289" s="182">
        <v>292</v>
      </c>
      <c r="AB10289" s="182">
        <v>11</v>
      </c>
      <c r="AC10289" s="182">
        <v>2</v>
      </c>
      <c r="AD10289" s="182">
        <v>180.1</v>
      </c>
      <c r="AF10289" s="182" t="s">
        <v>15827</v>
      </c>
      <c r="AG10289" s="182" t="s">
        <v>17312</v>
      </c>
      <c r="AH10289" s="182" t="s">
        <v>2993</v>
      </c>
      <c r="AI10289" s="182" t="s">
        <v>17322</v>
      </c>
    </row>
    <row r="10290" spans="25:35" x14ac:dyDescent="0.4">
      <c r="Y10290" s="182" t="s">
        <v>61</v>
      </c>
      <c r="Z10290" s="182">
        <v>1917</v>
      </c>
      <c r="AA10290" s="182">
        <v>396.4</v>
      </c>
      <c r="AB10290" s="182">
        <v>13</v>
      </c>
      <c r="AC10290" s="182">
        <v>2</v>
      </c>
      <c r="AD10290" s="182">
        <v>396.4</v>
      </c>
      <c r="AF10290" s="182" t="s">
        <v>15828</v>
      </c>
      <c r="AG10290" s="182" t="s">
        <v>17312</v>
      </c>
      <c r="AH10290" s="182" t="s">
        <v>2993</v>
      </c>
      <c r="AI10290" s="182" t="s">
        <v>17322</v>
      </c>
    </row>
    <row r="10291" spans="25:35" x14ac:dyDescent="0.4">
      <c r="Y10291" s="182" t="s">
        <v>15950</v>
      </c>
      <c r="Z10291" s="182">
        <v>1969</v>
      </c>
      <c r="AA10291" s="182">
        <v>691.6</v>
      </c>
      <c r="AB10291" s="182">
        <v>17</v>
      </c>
      <c r="AC10291" s="182">
        <v>2</v>
      </c>
      <c r="AD10291" s="182">
        <v>691.6</v>
      </c>
      <c r="AF10291" s="182" t="s">
        <v>15829</v>
      </c>
      <c r="AG10291" s="182" t="s">
        <v>17312</v>
      </c>
      <c r="AH10291" s="182" t="s">
        <v>2993</v>
      </c>
      <c r="AI10291" s="182" t="s">
        <v>17322</v>
      </c>
    </row>
    <row r="10292" spans="25:35" x14ac:dyDescent="0.4">
      <c r="Y10292" s="182" t="s">
        <v>15951</v>
      </c>
      <c r="Z10292" s="182">
        <v>1976</v>
      </c>
      <c r="AA10292" s="182">
        <v>1221.2</v>
      </c>
      <c r="AB10292" s="182">
        <v>70</v>
      </c>
      <c r="AC10292" s="182">
        <v>2</v>
      </c>
      <c r="AD10292" s="182">
        <v>1221.2</v>
      </c>
      <c r="AF10292" s="182" t="s">
        <v>15830</v>
      </c>
      <c r="AG10292" s="182" t="s">
        <v>17312</v>
      </c>
      <c r="AH10292" s="182" t="s">
        <v>2993</v>
      </c>
      <c r="AI10292" s="182" t="s">
        <v>17040</v>
      </c>
    </row>
    <row r="10293" spans="25:35" x14ac:dyDescent="0.4">
      <c r="Y10293" s="182" t="s">
        <v>15953</v>
      </c>
      <c r="Z10293" s="182">
        <v>2001</v>
      </c>
      <c r="AA10293" s="182">
        <v>3297.7</v>
      </c>
      <c r="AB10293" s="182">
        <v>52</v>
      </c>
      <c r="AC10293" s="182">
        <v>4</v>
      </c>
      <c r="AD10293" s="182">
        <v>3297.7</v>
      </c>
      <c r="AF10293" s="182" t="s">
        <v>15831</v>
      </c>
      <c r="AG10293" s="182" t="s">
        <v>17312</v>
      </c>
      <c r="AH10293" s="182" t="s">
        <v>2993</v>
      </c>
      <c r="AI10293" s="182" t="s">
        <v>17040</v>
      </c>
    </row>
    <row r="10294" spans="25:35" x14ac:dyDescent="0.4">
      <c r="Y10294" s="182" t="s">
        <v>15955</v>
      </c>
      <c r="Z10294" s="182">
        <v>1917</v>
      </c>
      <c r="AA10294" s="182">
        <v>394</v>
      </c>
      <c r="AB10294" s="182">
        <v>21</v>
      </c>
      <c r="AC10294" s="182">
        <v>2</v>
      </c>
      <c r="AD10294" s="182">
        <v>131.9</v>
      </c>
      <c r="AF10294" s="182" t="s">
        <v>15832</v>
      </c>
      <c r="AG10294" s="182" t="s">
        <v>17312</v>
      </c>
      <c r="AH10294" s="182" t="s">
        <v>2993</v>
      </c>
      <c r="AI10294" s="182" t="s">
        <v>17040</v>
      </c>
    </row>
    <row r="10295" spans="25:35" x14ac:dyDescent="0.4">
      <c r="Y10295" s="182" t="s">
        <v>15956</v>
      </c>
      <c r="Z10295" s="182">
        <v>1962</v>
      </c>
      <c r="AA10295" s="182">
        <v>193.6</v>
      </c>
      <c r="AB10295" s="182">
        <v>12</v>
      </c>
      <c r="AC10295" s="182">
        <v>1</v>
      </c>
      <c r="AD10295" s="182">
        <v>193.6</v>
      </c>
      <c r="AF10295" s="182" t="s">
        <v>15833</v>
      </c>
      <c r="AG10295" s="182" t="s">
        <v>17312</v>
      </c>
      <c r="AH10295" s="182" t="s">
        <v>2993</v>
      </c>
      <c r="AI10295" s="182" t="s">
        <v>17040</v>
      </c>
    </row>
    <row r="10296" spans="25:35" x14ac:dyDescent="0.4">
      <c r="Y10296" s="182" t="s">
        <v>15957</v>
      </c>
      <c r="Z10296" s="182">
        <v>1917</v>
      </c>
      <c r="AA10296" s="182">
        <v>310.10000000000002</v>
      </c>
      <c r="AB10296" s="182">
        <v>14</v>
      </c>
      <c r="AC10296" s="182">
        <v>2</v>
      </c>
      <c r="AD10296" s="182">
        <v>310.10000000000002</v>
      </c>
      <c r="AF10296" s="182" t="s">
        <v>15834</v>
      </c>
      <c r="AG10296" s="182" t="s">
        <v>17312</v>
      </c>
      <c r="AH10296" s="182" t="s">
        <v>2993</v>
      </c>
      <c r="AI10296" s="182" t="s">
        <v>17042</v>
      </c>
    </row>
    <row r="10297" spans="25:35" x14ac:dyDescent="0.4">
      <c r="Y10297" s="182" t="s">
        <v>15959</v>
      </c>
      <c r="Z10297" s="182">
        <v>1917</v>
      </c>
      <c r="AA10297" s="182">
        <v>212.5</v>
      </c>
      <c r="AB10297" s="182">
        <v>14</v>
      </c>
      <c r="AC10297" s="182">
        <v>2</v>
      </c>
      <c r="AD10297" s="182">
        <v>212.5</v>
      </c>
      <c r="AF10297" s="182" t="s">
        <v>15835</v>
      </c>
      <c r="AG10297" s="182" t="s">
        <v>17312</v>
      </c>
      <c r="AH10297" s="182" t="s">
        <v>2993</v>
      </c>
      <c r="AI10297" s="182" t="s">
        <v>17040</v>
      </c>
    </row>
    <row r="10298" spans="25:35" x14ac:dyDescent="0.4">
      <c r="Y10298" s="182" t="s">
        <v>15960</v>
      </c>
      <c r="Z10298" s="182">
        <v>1936</v>
      </c>
      <c r="AA10298" s="182">
        <v>415</v>
      </c>
      <c r="AB10298" s="182">
        <v>24</v>
      </c>
      <c r="AC10298" s="182">
        <v>2</v>
      </c>
      <c r="AD10298" s="182">
        <v>415</v>
      </c>
      <c r="AF10298" s="182" t="s">
        <v>15836</v>
      </c>
      <c r="AG10298" s="182" t="s">
        <v>17312</v>
      </c>
      <c r="AH10298" s="182" t="s">
        <v>2993</v>
      </c>
      <c r="AI10298" s="182" t="s">
        <v>17042</v>
      </c>
    </row>
    <row r="10299" spans="25:35" x14ac:dyDescent="0.4">
      <c r="Y10299" s="182" t="s">
        <v>15961</v>
      </c>
      <c r="Z10299" s="182">
        <v>1980</v>
      </c>
      <c r="AA10299" s="182">
        <v>943.8</v>
      </c>
      <c r="AB10299" s="182">
        <v>22</v>
      </c>
      <c r="AC10299" s="182">
        <v>2</v>
      </c>
      <c r="AD10299" s="182">
        <v>943.8</v>
      </c>
      <c r="AF10299" s="182" t="s">
        <v>15837</v>
      </c>
      <c r="AG10299" s="182" t="s">
        <v>17312</v>
      </c>
      <c r="AH10299" s="182" t="s">
        <v>2993</v>
      </c>
      <c r="AI10299" s="182" t="s">
        <v>17322</v>
      </c>
    </row>
    <row r="10300" spans="25:35" x14ac:dyDescent="0.4">
      <c r="Y10300" s="182" t="s">
        <v>15963</v>
      </c>
      <c r="Z10300" s="182">
        <v>1976</v>
      </c>
      <c r="AA10300" s="182">
        <v>888.6</v>
      </c>
      <c r="AB10300" s="182">
        <v>40</v>
      </c>
      <c r="AC10300" s="182">
        <v>2</v>
      </c>
      <c r="AD10300" s="182">
        <v>888.6</v>
      </c>
      <c r="AF10300" s="182" t="s">
        <v>15838</v>
      </c>
      <c r="AG10300" s="182" t="s">
        <v>17312</v>
      </c>
      <c r="AH10300" s="182" t="s">
        <v>2993</v>
      </c>
      <c r="AI10300" s="182" t="s">
        <v>17322</v>
      </c>
    </row>
    <row r="10301" spans="25:35" x14ac:dyDescent="0.4">
      <c r="Y10301" s="182" t="s">
        <v>15964</v>
      </c>
      <c r="Z10301" s="182">
        <v>1989</v>
      </c>
      <c r="AA10301" s="182">
        <v>2377.6999999999998</v>
      </c>
      <c r="AB10301" s="182">
        <v>45</v>
      </c>
      <c r="AC10301" s="182">
        <v>3</v>
      </c>
      <c r="AD10301" s="182">
        <v>2377.6999999999998</v>
      </c>
      <c r="AF10301" s="182" t="s">
        <v>2750</v>
      </c>
      <c r="AG10301" s="182" t="s">
        <v>17312</v>
      </c>
      <c r="AH10301" s="182" t="s">
        <v>2993</v>
      </c>
      <c r="AI10301" s="182" t="s">
        <v>17322</v>
      </c>
    </row>
    <row r="10302" spans="25:35" x14ac:dyDescent="0.4">
      <c r="Y10302" s="182" t="s">
        <v>15966</v>
      </c>
      <c r="Z10302" s="182">
        <v>1968</v>
      </c>
      <c r="AA10302" s="182">
        <v>613</v>
      </c>
      <c r="AB10302" s="182">
        <v>25</v>
      </c>
      <c r="AC10302" s="182">
        <v>2</v>
      </c>
      <c r="AD10302" s="182">
        <v>613</v>
      </c>
      <c r="AF10302" s="182" t="s">
        <v>15839</v>
      </c>
      <c r="AG10302" s="182" t="s">
        <v>17312</v>
      </c>
      <c r="AH10302" s="182" t="s">
        <v>2993</v>
      </c>
      <c r="AI10302" s="182" t="s">
        <v>17042</v>
      </c>
    </row>
    <row r="10303" spans="25:35" x14ac:dyDescent="0.4">
      <c r="Y10303" s="182" t="s">
        <v>15967</v>
      </c>
      <c r="Z10303" s="182">
        <v>1993</v>
      </c>
      <c r="AA10303" s="182">
        <v>2084.4</v>
      </c>
      <c r="AB10303" s="182">
        <v>80</v>
      </c>
      <c r="AC10303" s="182">
        <v>3</v>
      </c>
      <c r="AD10303" s="182">
        <v>2084.4</v>
      </c>
      <c r="AF10303" s="182" t="s">
        <v>282</v>
      </c>
      <c r="AG10303" s="182" t="s">
        <v>17312</v>
      </c>
      <c r="AH10303" s="182" t="s">
        <v>2993</v>
      </c>
      <c r="AI10303" s="182" t="s">
        <v>17042</v>
      </c>
    </row>
    <row r="10304" spans="25:35" x14ac:dyDescent="0.4">
      <c r="Y10304" s="182" t="s">
        <v>60</v>
      </c>
      <c r="Z10304" s="182">
        <v>1959</v>
      </c>
      <c r="AA10304" s="182">
        <v>616.1</v>
      </c>
      <c r="AB10304" s="182">
        <v>14</v>
      </c>
      <c r="AC10304" s="182">
        <v>2</v>
      </c>
      <c r="AD10304" s="182">
        <v>616.1</v>
      </c>
      <c r="AF10304" s="182" t="s">
        <v>15841</v>
      </c>
      <c r="AG10304" s="182" t="s">
        <v>17312</v>
      </c>
      <c r="AH10304" s="182" t="s">
        <v>2993</v>
      </c>
      <c r="AI10304" s="182" t="s">
        <v>17042</v>
      </c>
    </row>
    <row r="10305" spans="25:35" x14ac:dyDescent="0.4">
      <c r="Y10305" s="182" t="s">
        <v>15970</v>
      </c>
      <c r="Z10305" s="182">
        <v>1967</v>
      </c>
      <c r="AA10305" s="182">
        <v>600.20000000000005</v>
      </c>
      <c r="AB10305" s="182">
        <v>42</v>
      </c>
      <c r="AC10305" s="182">
        <v>2</v>
      </c>
      <c r="AD10305" s="182">
        <v>599.6</v>
      </c>
      <c r="AF10305" s="182" t="s">
        <v>15842</v>
      </c>
      <c r="AG10305" s="182" t="s">
        <v>17312</v>
      </c>
      <c r="AH10305" s="182" t="s">
        <v>2993</v>
      </c>
      <c r="AI10305" s="182" t="s">
        <v>17042</v>
      </c>
    </row>
    <row r="10306" spans="25:35" x14ac:dyDescent="0.4">
      <c r="Y10306" s="182" t="s">
        <v>15971</v>
      </c>
      <c r="Z10306" s="182">
        <v>1963</v>
      </c>
      <c r="AA10306" s="182">
        <v>603.9</v>
      </c>
      <c r="AB10306" s="182">
        <v>25</v>
      </c>
      <c r="AC10306" s="182">
        <v>2</v>
      </c>
      <c r="AD10306" s="182">
        <v>562.79999999999995</v>
      </c>
      <c r="AF10306" s="182" t="s">
        <v>15843</v>
      </c>
      <c r="AG10306" s="182" t="s">
        <v>17312</v>
      </c>
      <c r="AH10306" s="182" t="s">
        <v>2993</v>
      </c>
      <c r="AI10306" s="182" t="s">
        <v>17322</v>
      </c>
    </row>
    <row r="10307" spans="25:35" x14ac:dyDescent="0.4">
      <c r="Y10307" s="182" t="s">
        <v>15972</v>
      </c>
      <c r="Z10307" s="182">
        <v>1962</v>
      </c>
      <c r="AA10307" s="182">
        <v>551.29999999999995</v>
      </c>
      <c r="AB10307" s="182">
        <v>42</v>
      </c>
      <c r="AC10307" s="182">
        <v>2</v>
      </c>
      <c r="AD10307" s="182">
        <v>551.29999999999995</v>
      </c>
      <c r="AF10307" s="182" t="s">
        <v>260</v>
      </c>
      <c r="AG10307" s="182" t="s">
        <v>17312</v>
      </c>
      <c r="AH10307" s="182" t="s">
        <v>17733</v>
      </c>
      <c r="AI10307" s="182" t="s">
        <v>17042</v>
      </c>
    </row>
    <row r="10308" spans="25:35" x14ac:dyDescent="0.4">
      <c r="Y10308" s="182" t="s">
        <v>15973</v>
      </c>
      <c r="Z10308" s="182">
        <v>1972</v>
      </c>
      <c r="AA10308" s="182">
        <v>898</v>
      </c>
      <c r="AB10308" s="182">
        <v>22</v>
      </c>
      <c r="AC10308" s="182">
        <v>2</v>
      </c>
      <c r="AD10308" s="182">
        <v>898</v>
      </c>
      <c r="AF10308" s="182" t="s">
        <v>2751</v>
      </c>
      <c r="AG10308" s="182" t="s">
        <v>17312</v>
      </c>
      <c r="AH10308" s="182" t="s">
        <v>2993</v>
      </c>
      <c r="AI10308" s="182" t="s">
        <v>17042</v>
      </c>
    </row>
    <row r="10309" spans="25:35" x14ac:dyDescent="0.4">
      <c r="Y10309" s="182" t="s">
        <v>15974</v>
      </c>
      <c r="Z10309" s="182">
        <v>1974</v>
      </c>
      <c r="AA10309" s="182">
        <v>894.6</v>
      </c>
      <c r="AB10309" s="182">
        <v>23</v>
      </c>
      <c r="AC10309" s="182">
        <v>2</v>
      </c>
      <c r="AD10309" s="182">
        <v>894.6</v>
      </c>
      <c r="AF10309" s="182" t="s">
        <v>283</v>
      </c>
      <c r="AG10309" s="182" t="s">
        <v>17312</v>
      </c>
      <c r="AH10309" s="182" t="s">
        <v>17734</v>
      </c>
      <c r="AI10309" s="182" t="s">
        <v>17042</v>
      </c>
    </row>
    <row r="10310" spans="25:35" x14ac:dyDescent="0.4">
      <c r="Y10310" s="182" t="s">
        <v>15975</v>
      </c>
      <c r="Z10310" s="182">
        <v>1979</v>
      </c>
      <c r="AA10310" s="182">
        <v>288</v>
      </c>
      <c r="AB10310" s="182">
        <v>21</v>
      </c>
      <c r="AC10310" s="182">
        <v>1</v>
      </c>
      <c r="AD10310" s="182">
        <v>190.3</v>
      </c>
      <c r="AF10310" s="182" t="s">
        <v>15847</v>
      </c>
      <c r="AG10310" s="182" t="s">
        <v>17319</v>
      </c>
      <c r="AH10310" s="182" t="s">
        <v>2993</v>
      </c>
      <c r="AI10310" s="182" t="s">
        <v>17042</v>
      </c>
    </row>
    <row r="10311" spans="25:35" x14ac:dyDescent="0.4">
      <c r="Y10311" s="182" t="s">
        <v>15976</v>
      </c>
      <c r="Z10311" s="182">
        <v>1987</v>
      </c>
      <c r="AA10311" s="182">
        <v>325.7</v>
      </c>
      <c r="AB10311" s="182">
        <v>20</v>
      </c>
      <c r="AC10311" s="182">
        <v>1</v>
      </c>
      <c r="AD10311" s="182">
        <v>325.7</v>
      </c>
      <c r="AF10311" s="182" t="s">
        <v>15848</v>
      </c>
      <c r="AG10311" s="182" t="s">
        <v>17325</v>
      </c>
      <c r="AH10311" s="182" t="s">
        <v>2993</v>
      </c>
      <c r="AI10311" s="182" t="s">
        <v>17042</v>
      </c>
    </row>
    <row r="10312" spans="25:35" x14ac:dyDescent="0.4">
      <c r="Y10312" s="182" t="s">
        <v>15977</v>
      </c>
      <c r="Z10312" s="182">
        <v>1976</v>
      </c>
      <c r="AA10312" s="182">
        <v>1195.0999999999999</v>
      </c>
      <c r="AB10312" s="182">
        <v>91</v>
      </c>
      <c r="AC10312" s="182">
        <v>2</v>
      </c>
      <c r="AD10312" s="182">
        <v>961.7</v>
      </c>
      <c r="AF10312" s="182" t="s">
        <v>15850</v>
      </c>
      <c r="AG10312" s="182" t="s">
        <v>17319</v>
      </c>
      <c r="AH10312" s="182" t="s">
        <v>2993</v>
      </c>
      <c r="AI10312" s="182" t="s">
        <v>17042</v>
      </c>
    </row>
    <row r="10313" spans="25:35" x14ac:dyDescent="0.4">
      <c r="Y10313" s="182" t="s">
        <v>15979</v>
      </c>
      <c r="Z10313" s="182">
        <v>1991</v>
      </c>
      <c r="AA10313" s="182">
        <v>2235.1</v>
      </c>
      <c r="AB10313" s="182">
        <v>104</v>
      </c>
      <c r="AC10313" s="182">
        <v>5</v>
      </c>
      <c r="AD10313" s="182">
        <v>1577.7</v>
      </c>
      <c r="AF10313" s="182" t="s">
        <v>15852</v>
      </c>
      <c r="AG10313" s="182" t="s">
        <v>17319</v>
      </c>
      <c r="AH10313" s="182" t="s">
        <v>2993</v>
      </c>
      <c r="AI10313" s="182" t="s">
        <v>17042</v>
      </c>
    </row>
    <row r="10314" spans="25:35" x14ac:dyDescent="0.4">
      <c r="Y10314" s="182" t="s">
        <v>15980</v>
      </c>
      <c r="Z10314" s="182">
        <v>1993</v>
      </c>
      <c r="AA10314" s="182">
        <v>6408.9</v>
      </c>
      <c r="AB10314" s="182">
        <v>138</v>
      </c>
      <c r="AC10314" s="182">
        <v>5</v>
      </c>
      <c r="AD10314" s="182">
        <v>4054.9</v>
      </c>
      <c r="AF10314" s="182" t="s">
        <v>15853</v>
      </c>
      <c r="AG10314" s="182" t="s">
        <v>17319</v>
      </c>
      <c r="AH10314" s="182" t="s">
        <v>2993</v>
      </c>
      <c r="AI10314" s="182" t="s">
        <v>17042</v>
      </c>
    </row>
    <row r="10315" spans="25:35" x14ac:dyDescent="0.4">
      <c r="Y10315" s="182" t="s">
        <v>15981</v>
      </c>
      <c r="Z10315" s="182">
        <v>1993</v>
      </c>
      <c r="AA10315" s="182">
        <v>3711.6</v>
      </c>
      <c r="AB10315" s="182">
        <v>85</v>
      </c>
      <c r="AC10315" s="182">
        <v>5</v>
      </c>
      <c r="AD10315" s="182">
        <v>2465.3000000000002</v>
      </c>
      <c r="AF10315" s="182" t="s">
        <v>15854</v>
      </c>
      <c r="AG10315" s="182" t="s">
        <v>17319</v>
      </c>
      <c r="AH10315" s="182" t="s">
        <v>2993</v>
      </c>
      <c r="AI10315" s="182" t="s">
        <v>17042</v>
      </c>
    </row>
    <row r="10316" spans="25:35" x14ac:dyDescent="0.4">
      <c r="Y10316" s="182" t="s">
        <v>15983</v>
      </c>
      <c r="Z10316" s="182">
        <v>1990</v>
      </c>
      <c r="AA10316" s="182">
        <v>6581.86</v>
      </c>
      <c r="AB10316" s="182">
        <v>201</v>
      </c>
      <c r="AC10316" s="182">
        <v>5</v>
      </c>
      <c r="AD10316" s="182">
        <v>5293.1</v>
      </c>
      <c r="AF10316" s="182" t="s">
        <v>15855</v>
      </c>
      <c r="AG10316" s="182" t="s">
        <v>17319</v>
      </c>
      <c r="AH10316" s="182" t="s">
        <v>2993</v>
      </c>
      <c r="AI10316" s="182" t="s">
        <v>17042</v>
      </c>
    </row>
    <row r="10317" spans="25:35" x14ac:dyDescent="0.4">
      <c r="Y10317" s="182" t="s">
        <v>15984</v>
      </c>
      <c r="Z10317" s="182">
        <v>1980</v>
      </c>
      <c r="AA10317" s="182">
        <v>5720.9</v>
      </c>
      <c r="AB10317" s="182">
        <v>167</v>
      </c>
      <c r="AC10317" s="182">
        <v>5</v>
      </c>
      <c r="AD10317" s="182">
        <v>4651.2</v>
      </c>
      <c r="AF10317" s="182" t="s">
        <v>15856</v>
      </c>
      <c r="AG10317" s="182" t="s">
        <v>17312</v>
      </c>
      <c r="AH10317" s="182" t="s">
        <v>2993</v>
      </c>
      <c r="AI10317" s="182" t="s">
        <v>17042</v>
      </c>
    </row>
    <row r="10318" spans="25:35" x14ac:dyDescent="0.4">
      <c r="Y10318" s="182" t="s">
        <v>15986</v>
      </c>
      <c r="Z10318" s="182">
        <v>1988</v>
      </c>
      <c r="AA10318" s="182">
        <v>4124.12</v>
      </c>
      <c r="AB10318" s="182">
        <v>12</v>
      </c>
      <c r="AC10318" s="182">
        <v>5</v>
      </c>
      <c r="AD10318" s="182">
        <v>3432.6</v>
      </c>
      <c r="AF10318" s="182" t="s">
        <v>15857</v>
      </c>
      <c r="AG10318" s="182" t="s">
        <v>17312</v>
      </c>
      <c r="AH10318" s="182" t="s">
        <v>2993</v>
      </c>
      <c r="AI10318" s="182" t="s">
        <v>17042</v>
      </c>
    </row>
    <row r="10319" spans="25:35" x14ac:dyDescent="0.4">
      <c r="Y10319" s="182" t="s">
        <v>2768</v>
      </c>
      <c r="Z10319" s="182">
        <v>1984</v>
      </c>
      <c r="AA10319" s="182">
        <v>10765.1</v>
      </c>
      <c r="AB10319" s="182">
        <v>339</v>
      </c>
      <c r="AC10319" s="182">
        <v>5</v>
      </c>
      <c r="AD10319" s="182">
        <v>8635.1</v>
      </c>
      <c r="AF10319" s="182" t="s">
        <v>15858</v>
      </c>
      <c r="AG10319" s="182" t="s">
        <v>17312</v>
      </c>
      <c r="AH10319" s="182" t="s">
        <v>2993</v>
      </c>
      <c r="AI10319" s="182" t="s">
        <v>17042</v>
      </c>
    </row>
    <row r="10320" spans="25:35" x14ac:dyDescent="0.4">
      <c r="Y10320" s="182" t="s">
        <v>15988</v>
      </c>
      <c r="Z10320" s="182">
        <v>1984</v>
      </c>
      <c r="AA10320" s="182">
        <v>4306.0200000000004</v>
      </c>
      <c r="AB10320" s="182">
        <v>132</v>
      </c>
      <c r="AC10320" s="182">
        <v>5</v>
      </c>
      <c r="AD10320" s="182">
        <v>3472.3</v>
      </c>
      <c r="AF10320" s="182" t="s">
        <v>15859</v>
      </c>
      <c r="AG10320" s="182" t="s">
        <v>17312</v>
      </c>
      <c r="AH10320" s="182" t="s">
        <v>17735</v>
      </c>
      <c r="AI10320" s="182" t="s">
        <v>17042</v>
      </c>
    </row>
    <row r="10321" spans="25:35" x14ac:dyDescent="0.4">
      <c r="Y10321" s="182" t="s">
        <v>15989</v>
      </c>
      <c r="Z10321" s="182">
        <v>1993</v>
      </c>
      <c r="AA10321" s="182">
        <v>7449</v>
      </c>
      <c r="AB10321" s="182">
        <v>320</v>
      </c>
      <c r="AC10321" s="182">
        <v>5</v>
      </c>
      <c r="AD10321" s="182">
        <v>7449</v>
      </c>
      <c r="AF10321" s="182" t="s">
        <v>15861</v>
      </c>
      <c r="AG10321" s="182" t="s">
        <v>17312</v>
      </c>
      <c r="AH10321" s="182" t="s">
        <v>2993</v>
      </c>
      <c r="AI10321" s="182" t="s">
        <v>17315</v>
      </c>
    </row>
    <row r="10322" spans="25:35" x14ac:dyDescent="0.4">
      <c r="Y10322" s="182" t="s">
        <v>15990</v>
      </c>
      <c r="Z10322" s="182">
        <v>1991</v>
      </c>
      <c r="AA10322" s="182">
        <v>9133.4</v>
      </c>
      <c r="AB10322" s="182">
        <v>228</v>
      </c>
      <c r="AC10322" s="182">
        <v>5</v>
      </c>
      <c r="AD10322" s="182">
        <v>7355.4</v>
      </c>
      <c r="AF10322" s="182" t="s">
        <v>15862</v>
      </c>
      <c r="AG10322" s="182" t="s">
        <v>17319</v>
      </c>
      <c r="AH10322" s="182" t="s">
        <v>2993</v>
      </c>
      <c r="AI10322" s="182" t="s">
        <v>17042</v>
      </c>
    </row>
    <row r="10323" spans="25:35" x14ac:dyDescent="0.4">
      <c r="Y10323" s="182" t="s">
        <v>15991</v>
      </c>
      <c r="Z10323" s="182">
        <v>1986</v>
      </c>
      <c r="AA10323" s="182">
        <v>6855.2</v>
      </c>
      <c r="AB10323" s="182">
        <v>277</v>
      </c>
      <c r="AC10323" s="182">
        <v>5</v>
      </c>
      <c r="AD10323" s="182">
        <v>6855.2</v>
      </c>
      <c r="AF10323" s="182" t="s">
        <v>15863</v>
      </c>
      <c r="AG10323" s="182" t="s">
        <v>17312</v>
      </c>
      <c r="AH10323" s="182" t="s">
        <v>2993</v>
      </c>
      <c r="AI10323" s="182" t="s">
        <v>17042</v>
      </c>
    </row>
    <row r="10324" spans="25:35" x14ac:dyDescent="0.4">
      <c r="Y10324" s="182" t="s">
        <v>15993</v>
      </c>
      <c r="Z10324" s="182">
        <v>1982</v>
      </c>
      <c r="AA10324" s="182">
        <v>6835.4</v>
      </c>
      <c r="AB10324" s="182">
        <v>268</v>
      </c>
      <c r="AC10324" s="182">
        <v>5</v>
      </c>
      <c r="AD10324" s="182">
        <v>6835.4</v>
      </c>
      <c r="AF10324" s="182" t="s">
        <v>15864</v>
      </c>
      <c r="AG10324" s="182" t="s">
        <v>17312</v>
      </c>
      <c r="AH10324" s="182" t="s">
        <v>2993</v>
      </c>
      <c r="AI10324" s="182" t="s">
        <v>17042</v>
      </c>
    </row>
    <row r="10325" spans="25:35" x14ac:dyDescent="0.4">
      <c r="Y10325" s="182" t="s">
        <v>15994</v>
      </c>
      <c r="Z10325" s="182">
        <v>1983</v>
      </c>
      <c r="AA10325" s="182">
        <v>3417.7</v>
      </c>
      <c r="AB10325" s="182">
        <v>126</v>
      </c>
      <c r="AC10325" s="182">
        <v>5</v>
      </c>
      <c r="AD10325" s="182">
        <v>3380.8</v>
      </c>
      <c r="AF10325" s="182" t="s">
        <v>57</v>
      </c>
      <c r="AG10325" s="182" t="s">
        <v>17312</v>
      </c>
      <c r="AH10325" s="182" t="s">
        <v>2993</v>
      </c>
      <c r="AI10325" s="182" t="s">
        <v>17042</v>
      </c>
    </row>
    <row r="10326" spans="25:35" x14ac:dyDescent="0.4">
      <c r="Y10326" s="182" t="s">
        <v>15995</v>
      </c>
      <c r="Z10326" s="182">
        <v>1983</v>
      </c>
      <c r="AA10326" s="182">
        <v>4190</v>
      </c>
      <c r="AB10326" s="182">
        <v>127</v>
      </c>
      <c r="AC10326" s="182">
        <v>5</v>
      </c>
      <c r="AD10326" s="182">
        <v>4190</v>
      </c>
      <c r="AF10326" s="182" t="s">
        <v>15866</v>
      </c>
      <c r="AG10326" s="182" t="s">
        <v>17312</v>
      </c>
      <c r="AH10326" s="182" t="s">
        <v>2993</v>
      </c>
      <c r="AI10326" s="182" t="s">
        <v>17042</v>
      </c>
    </row>
    <row r="10327" spans="25:35" x14ac:dyDescent="0.4">
      <c r="Y10327" s="182" t="s">
        <v>15997</v>
      </c>
      <c r="Z10327" s="182">
        <v>1986</v>
      </c>
      <c r="AA10327" s="182">
        <v>5289</v>
      </c>
      <c r="AB10327" s="182">
        <v>187</v>
      </c>
      <c r="AC10327" s="182">
        <v>5</v>
      </c>
      <c r="AD10327" s="182">
        <v>5289</v>
      </c>
      <c r="AF10327" s="182" t="s">
        <v>15867</v>
      </c>
      <c r="AG10327" s="182" t="s">
        <v>17312</v>
      </c>
      <c r="AH10327" s="182" t="s">
        <v>17736</v>
      </c>
      <c r="AI10327" s="182" t="s">
        <v>17322</v>
      </c>
    </row>
    <row r="10328" spans="25:35" x14ac:dyDescent="0.4">
      <c r="Y10328" s="182" t="s">
        <v>15998</v>
      </c>
      <c r="Z10328" s="182">
        <v>1980</v>
      </c>
      <c r="AA10328" s="182">
        <v>1123.2</v>
      </c>
      <c r="AB10328" s="182">
        <v>24</v>
      </c>
      <c r="AC10328" s="182">
        <v>2</v>
      </c>
      <c r="AD10328" s="182">
        <v>1123.2</v>
      </c>
      <c r="AF10328" s="182" t="s">
        <v>15868</v>
      </c>
      <c r="AG10328" s="182" t="s">
        <v>17312</v>
      </c>
      <c r="AH10328" s="182" t="s">
        <v>17736</v>
      </c>
      <c r="AI10328" s="182" t="s">
        <v>17040</v>
      </c>
    </row>
    <row r="10329" spans="25:35" x14ac:dyDescent="0.4">
      <c r="Y10329" s="182" t="s">
        <v>15999</v>
      </c>
      <c r="Z10329" s="182">
        <v>1973</v>
      </c>
      <c r="AA10329" s="182">
        <v>233.8</v>
      </c>
      <c r="AB10329" s="182">
        <v>20</v>
      </c>
      <c r="AC10329" s="182">
        <v>2</v>
      </c>
      <c r="AD10329" s="182">
        <v>223.1</v>
      </c>
      <c r="AF10329" s="182" t="s">
        <v>15869</v>
      </c>
      <c r="AG10329" s="182" t="s">
        <v>17312</v>
      </c>
      <c r="AH10329" s="182" t="s">
        <v>2993</v>
      </c>
      <c r="AI10329" s="182" t="s">
        <v>17320</v>
      </c>
    </row>
    <row r="10330" spans="25:35" x14ac:dyDescent="0.4">
      <c r="Y10330" s="182" t="s">
        <v>16000</v>
      </c>
      <c r="Z10330" s="182">
        <v>1980</v>
      </c>
      <c r="AA10330" s="182">
        <v>490.7</v>
      </c>
      <c r="AB10330" s="182">
        <v>47</v>
      </c>
      <c r="AC10330" s="182">
        <v>2</v>
      </c>
      <c r="AD10330" s="182">
        <v>490.7</v>
      </c>
      <c r="AF10330" s="182" t="s">
        <v>15871</v>
      </c>
      <c r="AG10330" s="182" t="s">
        <v>17312</v>
      </c>
      <c r="AH10330" s="182" t="s">
        <v>2993</v>
      </c>
      <c r="AI10330" s="182" t="s">
        <v>17042</v>
      </c>
    </row>
    <row r="10331" spans="25:35" x14ac:dyDescent="0.4">
      <c r="Y10331" s="182" t="s">
        <v>16001</v>
      </c>
      <c r="Z10331" s="182">
        <v>1988</v>
      </c>
      <c r="AA10331" s="182">
        <v>917.1</v>
      </c>
      <c r="AB10331" s="182">
        <v>35</v>
      </c>
      <c r="AC10331" s="182">
        <v>2</v>
      </c>
      <c r="AD10331" s="182">
        <v>676.8</v>
      </c>
      <c r="AF10331" s="182" t="s">
        <v>15873</v>
      </c>
      <c r="AG10331" s="182" t="s">
        <v>17325</v>
      </c>
      <c r="AH10331" s="182" t="s">
        <v>2993</v>
      </c>
      <c r="AI10331" s="182" t="s">
        <v>17040</v>
      </c>
    </row>
    <row r="10332" spans="25:35" x14ac:dyDescent="0.4">
      <c r="Y10332" s="182" t="s">
        <v>16002</v>
      </c>
      <c r="Z10332" s="182">
        <v>1977</v>
      </c>
      <c r="AA10332" s="182">
        <v>992.1</v>
      </c>
      <c r="AB10332" s="182">
        <v>47</v>
      </c>
      <c r="AC10332" s="182">
        <v>2</v>
      </c>
      <c r="AD10332" s="182">
        <v>486.1</v>
      </c>
      <c r="AF10332" s="182" t="s">
        <v>15874</v>
      </c>
      <c r="AG10332" s="182" t="s">
        <v>17325</v>
      </c>
      <c r="AH10332" s="182" t="s">
        <v>2993</v>
      </c>
      <c r="AI10332" s="182" t="s">
        <v>17040</v>
      </c>
    </row>
    <row r="10333" spans="25:35" x14ac:dyDescent="0.4">
      <c r="Y10333" s="182" t="s">
        <v>2769</v>
      </c>
      <c r="Z10333" s="182">
        <v>1983</v>
      </c>
      <c r="AA10333" s="182">
        <v>2017.5</v>
      </c>
      <c r="AB10333" s="182">
        <v>35</v>
      </c>
      <c r="AC10333" s="182">
        <v>3</v>
      </c>
      <c r="AD10333" s="182">
        <v>2017.5</v>
      </c>
      <c r="AF10333" s="182" t="s">
        <v>15875</v>
      </c>
      <c r="AG10333" s="182" t="s">
        <v>17312</v>
      </c>
      <c r="AH10333" s="182" t="s">
        <v>2993</v>
      </c>
      <c r="AI10333" s="182" t="s">
        <v>17040</v>
      </c>
    </row>
    <row r="10334" spans="25:35" x14ac:dyDescent="0.4">
      <c r="Y10334" s="182" t="s">
        <v>2770</v>
      </c>
      <c r="Z10334" s="182">
        <v>1961</v>
      </c>
      <c r="AA10334" s="182">
        <v>356.6</v>
      </c>
      <c r="AB10334" s="182">
        <v>18</v>
      </c>
      <c r="AC10334" s="182">
        <v>2</v>
      </c>
      <c r="AD10334" s="182">
        <v>356.6</v>
      </c>
      <c r="AF10334" s="182" t="s">
        <v>15876</v>
      </c>
      <c r="AG10334" s="182" t="s">
        <v>17312</v>
      </c>
      <c r="AH10334" s="182" t="s">
        <v>17737</v>
      </c>
      <c r="AI10334" s="182" t="s">
        <v>17040</v>
      </c>
    </row>
    <row r="10335" spans="25:35" x14ac:dyDescent="0.4">
      <c r="Y10335" s="182" t="s">
        <v>16004</v>
      </c>
      <c r="Z10335" s="182">
        <v>1965</v>
      </c>
      <c r="AA10335" s="182">
        <v>619</v>
      </c>
      <c r="AB10335" s="182">
        <v>11</v>
      </c>
      <c r="AC10335" s="182">
        <v>2</v>
      </c>
      <c r="AD10335" s="182">
        <v>355.5</v>
      </c>
      <c r="AF10335" s="182" t="s">
        <v>15878</v>
      </c>
      <c r="AG10335" s="182" t="s">
        <v>17312</v>
      </c>
      <c r="AH10335" s="182" t="s">
        <v>2993</v>
      </c>
      <c r="AI10335" s="182" t="s">
        <v>17040</v>
      </c>
    </row>
    <row r="10336" spans="25:35" x14ac:dyDescent="0.4">
      <c r="Y10336" s="182" t="s">
        <v>16005</v>
      </c>
      <c r="Z10336" s="182">
        <v>1965</v>
      </c>
      <c r="AA10336" s="182">
        <v>370.6</v>
      </c>
      <c r="AB10336" s="182">
        <v>28</v>
      </c>
      <c r="AC10336" s="182">
        <v>2</v>
      </c>
      <c r="AD10336" s="182">
        <v>370.6</v>
      </c>
      <c r="AF10336" s="182" t="s">
        <v>15879</v>
      </c>
      <c r="AG10336" s="182" t="s">
        <v>17312</v>
      </c>
      <c r="AH10336" s="182" t="s">
        <v>2993</v>
      </c>
      <c r="AI10336" s="182" t="s">
        <v>17042</v>
      </c>
    </row>
    <row r="10337" spans="25:35" x14ac:dyDescent="0.4">
      <c r="Y10337" s="182" t="s">
        <v>66</v>
      </c>
      <c r="Z10337" s="182">
        <v>1965</v>
      </c>
      <c r="AA10337" s="182">
        <v>362.9</v>
      </c>
      <c r="AB10337" s="182">
        <v>23</v>
      </c>
      <c r="AC10337" s="182">
        <v>2</v>
      </c>
      <c r="AD10337" s="182">
        <v>362.9</v>
      </c>
      <c r="AF10337" s="182" t="s">
        <v>15880</v>
      </c>
      <c r="AG10337" s="182" t="s">
        <v>17312</v>
      </c>
      <c r="AH10337" s="182" t="s">
        <v>2993</v>
      </c>
      <c r="AI10337" s="182" t="s">
        <v>17042</v>
      </c>
    </row>
    <row r="10338" spans="25:35" x14ac:dyDescent="0.4">
      <c r="Y10338" s="182" t="s">
        <v>16006</v>
      </c>
      <c r="Z10338" s="182">
        <v>1974</v>
      </c>
      <c r="AA10338" s="182">
        <v>490.1</v>
      </c>
      <c r="AB10338" s="182">
        <v>18</v>
      </c>
      <c r="AC10338" s="182">
        <v>2</v>
      </c>
      <c r="AD10338" s="182">
        <v>490.1</v>
      </c>
      <c r="AF10338" s="182" t="s">
        <v>15881</v>
      </c>
      <c r="AG10338" s="182" t="s">
        <v>17312</v>
      </c>
      <c r="AH10338" s="182" t="s">
        <v>2993</v>
      </c>
      <c r="AI10338" s="182" t="s">
        <v>17042</v>
      </c>
    </row>
    <row r="10339" spans="25:35" x14ac:dyDescent="0.4">
      <c r="Y10339" s="182" t="s">
        <v>58</v>
      </c>
      <c r="Z10339" s="182">
        <v>1972</v>
      </c>
      <c r="AA10339" s="182">
        <v>4666.6000000000004</v>
      </c>
      <c r="AB10339" s="182">
        <v>131</v>
      </c>
      <c r="AC10339" s="182">
        <v>5</v>
      </c>
      <c r="AD10339" s="182">
        <v>3535</v>
      </c>
      <c r="AF10339" s="182" t="s">
        <v>15882</v>
      </c>
      <c r="AG10339" s="182" t="s">
        <v>17312</v>
      </c>
      <c r="AH10339" s="182" t="s">
        <v>2993</v>
      </c>
      <c r="AI10339" s="182" t="s">
        <v>17322</v>
      </c>
    </row>
    <row r="10340" spans="25:35" x14ac:dyDescent="0.4">
      <c r="Y10340" s="182" t="s">
        <v>16007</v>
      </c>
      <c r="Z10340" s="182">
        <v>1963</v>
      </c>
      <c r="AA10340" s="182">
        <v>613.6</v>
      </c>
      <c r="AB10340" s="182">
        <v>14</v>
      </c>
      <c r="AC10340" s="182">
        <v>2</v>
      </c>
      <c r="AD10340" s="182">
        <v>410.2</v>
      </c>
      <c r="AF10340" s="182" t="s">
        <v>15883</v>
      </c>
      <c r="AG10340" s="182" t="s">
        <v>17312</v>
      </c>
      <c r="AH10340" s="182" t="s">
        <v>2993</v>
      </c>
      <c r="AI10340" s="182" t="s">
        <v>17322</v>
      </c>
    </row>
    <row r="10341" spans="25:35" x14ac:dyDescent="0.4">
      <c r="Y10341" s="182" t="s">
        <v>16009</v>
      </c>
      <c r="Z10341" s="182">
        <v>1969</v>
      </c>
      <c r="AA10341" s="182">
        <v>7214.5</v>
      </c>
      <c r="AB10341" s="182">
        <v>172</v>
      </c>
      <c r="AC10341" s="182">
        <v>5</v>
      </c>
      <c r="AD10341" s="182">
        <v>4163.1099999999997</v>
      </c>
      <c r="AF10341" s="182" t="s">
        <v>15885</v>
      </c>
      <c r="AG10341" s="182" t="s">
        <v>17312</v>
      </c>
      <c r="AH10341" s="182" t="s">
        <v>2993</v>
      </c>
      <c r="AI10341" s="182" t="s">
        <v>17322</v>
      </c>
    </row>
    <row r="10342" spans="25:35" x14ac:dyDescent="0.4">
      <c r="Y10342" s="182" t="s">
        <v>16010</v>
      </c>
      <c r="Z10342" s="182">
        <v>1976</v>
      </c>
      <c r="AA10342" s="182">
        <v>6127.9</v>
      </c>
      <c r="AB10342" s="182">
        <v>174</v>
      </c>
      <c r="AC10342" s="182">
        <v>5</v>
      </c>
      <c r="AD10342" s="182">
        <v>4536.6099999999997</v>
      </c>
      <c r="AF10342" s="182" t="s">
        <v>15887</v>
      </c>
      <c r="AG10342" s="182" t="s">
        <v>17312</v>
      </c>
      <c r="AH10342" s="182" t="s">
        <v>2993</v>
      </c>
      <c r="AI10342" s="182" t="s">
        <v>17042</v>
      </c>
    </row>
    <row r="10343" spans="25:35" x14ac:dyDescent="0.4">
      <c r="Y10343" s="182" t="s">
        <v>16011</v>
      </c>
      <c r="Z10343" s="182">
        <v>1978</v>
      </c>
      <c r="AA10343" s="182">
        <v>6076</v>
      </c>
      <c r="AB10343" s="182">
        <v>181</v>
      </c>
      <c r="AC10343" s="182">
        <v>5</v>
      </c>
      <c r="AD10343" s="182">
        <v>4556.6000000000004</v>
      </c>
      <c r="AF10343" s="182" t="s">
        <v>15888</v>
      </c>
      <c r="AG10343" s="182" t="s">
        <v>17312</v>
      </c>
      <c r="AH10343" s="182" t="s">
        <v>2993</v>
      </c>
      <c r="AI10343" s="182" t="s">
        <v>17322</v>
      </c>
    </row>
    <row r="10344" spans="25:35" x14ac:dyDescent="0.4">
      <c r="Y10344" s="182" t="s">
        <v>16012</v>
      </c>
      <c r="Z10344" s="182">
        <v>1972</v>
      </c>
      <c r="AA10344" s="182">
        <v>4483.6000000000004</v>
      </c>
      <c r="AB10344" s="182">
        <v>156</v>
      </c>
      <c r="AC10344" s="182">
        <v>5</v>
      </c>
      <c r="AD10344" s="182">
        <v>3463.4</v>
      </c>
      <c r="AF10344" s="182" t="s">
        <v>15889</v>
      </c>
      <c r="AG10344" s="182" t="s">
        <v>17319</v>
      </c>
      <c r="AH10344" s="182" t="s">
        <v>2993</v>
      </c>
      <c r="AI10344" s="182" t="s">
        <v>17315</v>
      </c>
    </row>
    <row r="10345" spans="25:35" x14ac:dyDescent="0.4">
      <c r="Y10345" s="182" t="s">
        <v>16013</v>
      </c>
      <c r="Z10345" s="182">
        <v>1989</v>
      </c>
      <c r="AA10345" s="182">
        <v>6247.8</v>
      </c>
      <c r="AB10345" s="182">
        <v>214</v>
      </c>
      <c r="AC10345" s="182">
        <v>5</v>
      </c>
      <c r="AD10345" s="182">
        <v>4762.6099999999997</v>
      </c>
      <c r="AF10345" s="182" t="s">
        <v>65</v>
      </c>
      <c r="AG10345" s="182" t="s">
        <v>17312</v>
      </c>
      <c r="AH10345" s="182" t="s">
        <v>2993</v>
      </c>
      <c r="AI10345" s="182" t="s">
        <v>17322</v>
      </c>
    </row>
    <row r="10346" spans="25:35" x14ac:dyDescent="0.4">
      <c r="Y10346" s="182" t="s">
        <v>16015</v>
      </c>
      <c r="Z10346" s="182">
        <v>1964</v>
      </c>
      <c r="AA10346" s="182">
        <v>1954.8</v>
      </c>
      <c r="AB10346" s="182">
        <v>46</v>
      </c>
      <c r="AC10346" s="182">
        <v>4</v>
      </c>
      <c r="AD10346" s="182">
        <v>1954.8</v>
      </c>
      <c r="AF10346" s="182" t="s">
        <v>15892</v>
      </c>
      <c r="AG10346" s="182" t="s">
        <v>17312</v>
      </c>
      <c r="AH10346" s="182" t="s">
        <v>2993</v>
      </c>
      <c r="AI10346" s="182" t="s">
        <v>17315</v>
      </c>
    </row>
    <row r="10347" spans="25:35" x14ac:dyDescent="0.4">
      <c r="Y10347" s="182" t="s">
        <v>16016</v>
      </c>
      <c r="Z10347" s="182">
        <v>1987</v>
      </c>
      <c r="AA10347" s="182">
        <v>6356.4</v>
      </c>
      <c r="AB10347" s="182">
        <v>223</v>
      </c>
      <c r="AC10347" s="182">
        <v>5</v>
      </c>
      <c r="AD10347" s="182">
        <v>4700.54</v>
      </c>
      <c r="AF10347" s="182" t="s">
        <v>15894</v>
      </c>
      <c r="AG10347" s="182" t="s">
        <v>17312</v>
      </c>
      <c r="AH10347" s="182" t="s">
        <v>2993</v>
      </c>
      <c r="AI10347" s="182" t="s">
        <v>17322</v>
      </c>
    </row>
    <row r="10348" spans="25:35" x14ac:dyDescent="0.4">
      <c r="Y10348" s="182" t="s">
        <v>16017</v>
      </c>
      <c r="Z10348" s="182">
        <v>1967</v>
      </c>
      <c r="AA10348" s="182">
        <v>1191.0999999999999</v>
      </c>
      <c r="AB10348" s="182">
        <v>26</v>
      </c>
      <c r="AC10348" s="182">
        <v>2</v>
      </c>
      <c r="AD10348" s="182">
        <v>714.7</v>
      </c>
      <c r="AF10348" s="182" t="s">
        <v>15895</v>
      </c>
      <c r="AG10348" s="182" t="s">
        <v>17312</v>
      </c>
      <c r="AH10348" s="182" t="s">
        <v>2993</v>
      </c>
      <c r="AI10348" s="182" t="s">
        <v>17042</v>
      </c>
    </row>
    <row r="10349" spans="25:35" x14ac:dyDescent="0.4">
      <c r="Y10349" s="182" t="s">
        <v>16018</v>
      </c>
      <c r="Z10349" s="182">
        <v>1961</v>
      </c>
      <c r="AA10349" s="182">
        <v>435.1</v>
      </c>
      <c r="AB10349" s="182">
        <v>9</v>
      </c>
      <c r="AC10349" s="182">
        <v>2</v>
      </c>
      <c r="AD10349" s="182">
        <v>270.10000000000002</v>
      </c>
      <c r="AF10349" s="182" t="s">
        <v>15897</v>
      </c>
      <c r="AG10349" s="182" t="s">
        <v>17312</v>
      </c>
      <c r="AH10349" s="182" t="s">
        <v>2993</v>
      </c>
      <c r="AI10349" s="182" t="s">
        <v>17322</v>
      </c>
    </row>
    <row r="10350" spans="25:35" x14ac:dyDescent="0.4">
      <c r="Y10350" s="182" t="s">
        <v>16020</v>
      </c>
      <c r="Z10350" s="182">
        <v>1966</v>
      </c>
      <c r="AA10350" s="182">
        <v>449</v>
      </c>
      <c r="AB10350" s="182">
        <v>31</v>
      </c>
      <c r="AC10350" s="182">
        <v>2</v>
      </c>
      <c r="AD10350" s="182">
        <v>449</v>
      </c>
      <c r="AF10350" s="182" t="s">
        <v>15899</v>
      </c>
      <c r="AG10350" s="182" t="s">
        <v>17312</v>
      </c>
      <c r="AH10350" s="182" t="s">
        <v>2993</v>
      </c>
      <c r="AI10350" s="182" t="s">
        <v>17042</v>
      </c>
    </row>
    <row r="10351" spans="25:35" x14ac:dyDescent="0.4">
      <c r="Y10351" s="182" t="s">
        <v>16021</v>
      </c>
      <c r="Z10351" s="182">
        <v>1962</v>
      </c>
      <c r="AA10351" s="182">
        <v>296.3</v>
      </c>
      <c r="AB10351" s="182">
        <v>21</v>
      </c>
      <c r="AC10351" s="182">
        <v>2</v>
      </c>
      <c r="AD10351" s="182">
        <v>296.3</v>
      </c>
      <c r="AF10351" s="182" t="s">
        <v>15901</v>
      </c>
      <c r="AG10351" s="182" t="s">
        <v>17312</v>
      </c>
      <c r="AH10351" s="182" t="s">
        <v>2993</v>
      </c>
      <c r="AI10351" s="182" t="s">
        <v>17042</v>
      </c>
    </row>
    <row r="10352" spans="25:35" x14ac:dyDescent="0.4">
      <c r="Y10352" s="182" t="s">
        <v>16022</v>
      </c>
      <c r="Z10352" s="182">
        <v>1970</v>
      </c>
      <c r="AA10352" s="182">
        <v>442.2</v>
      </c>
      <c r="AB10352" s="182">
        <v>31</v>
      </c>
      <c r="AC10352" s="182">
        <v>2</v>
      </c>
      <c r="AD10352" s="182">
        <v>442.2</v>
      </c>
      <c r="AF10352" s="182" t="s">
        <v>2752</v>
      </c>
      <c r="AG10352" s="182" t="s">
        <v>17312</v>
      </c>
      <c r="AH10352" s="182" t="s">
        <v>2993</v>
      </c>
      <c r="AI10352" s="182" t="s">
        <v>17042</v>
      </c>
    </row>
    <row r="10353" spans="25:35" x14ac:dyDescent="0.4">
      <c r="Y10353" s="182" t="s">
        <v>16023</v>
      </c>
      <c r="Z10353" s="182">
        <v>1972</v>
      </c>
      <c r="AA10353" s="182">
        <v>515.79999999999995</v>
      </c>
      <c r="AB10353" s="182">
        <v>31</v>
      </c>
      <c r="AC10353" s="182">
        <v>2</v>
      </c>
      <c r="AD10353" s="182">
        <v>515.79999999999995</v>
      </c>
      <c r="AF10353" s="182" t="s">
        <v>2753</v>
      </c>
      <c r="AG10353" s="182" t="s">
        <v>17312</v>
      </c>
      <c r="AH10353" s="182" t="s">
        <v>2993</v>
      </c>
      <c r="AI10353" s="182" t="s">
        <v>17042</v>
      </c>
    </row>
    <row r="10354" spans="25:35" x14ac:dyDescent="0.4">
      <c r="Y10354" s="182" t="s">
        <v>16024</v>
      </c>
      <c r="Z10354" s="182">
        <v>1982</v>
      </c>
      <c r="AA10354" s="182">
        <v>225.7</v>
      </c>
      <c r="AB10354" s="182">
        <v>21</v>
      </c>
      <c r="AC10354" s="182">
        <v>2</v>
      </c>
      <c r="AD10354" s="182">
        <v>225.7</v>
      </c>
      <c r="AF10354" s="182" t="s">
        <v>2754</v>
      </c>
      <c r="AG10354" s="182" t="s">
        <v>17312</v>
      </c>
      <c r="AH10354" s="182" t="s">
        <v>2993</v>
      </c>
      <c r="AI10354" s="182" t="s">
        <v>17322</v>
      </c>
    </row>
    <row r="10355" spans="25:35" x14ac:dyDescent="0.4">
      <c r="Y10355" s="182" t="s">
        <v>16025</v>
      </c>
      <c r="Z10355" s="182">
        <v>1984</v>
      </c>
      <c r="AA10355" s="182">
        <v>249.9</v>
      </c>
      <c r="AB10355" s="182">
        <v>21</v>
      </c>
      <c r="AC10355" s="182">
        <v>2</v>
      </c>
      <c r="AD10355" s="182">
        <v>249.9</v>
      </c>
      <c r="AF10355" s="182" t="s">
        <v>15905</v>
      </c>
      <c r="AG10355" s="182" t="s">
        <v>17312</v>
      </c>
      <c r="AH10355" s="182" t="s">
        <v>2993</v>
      </c>
      <c r="AI10355" s="182" t="s">
        <v>17322</v>
      </c>
    </row>
    <row r="10356" spans="25:35" x14ac:dyDescent="0.4">
      <c r="Y10356" s="182" t="s">
        <v>16026</v>
      </c>
      <c r="Z10356" s="182">
        <v>1968</v>
      </c>
      <c r="AA10356" s="182">
        <v>505.9</v>
      </c>
      <c r="AB10356" s="182">
        <v>20</v>
      </c>
      <c r="AC10356" s="182">
        <v>2</v>
      </c>
      <c r="AD10356" s="182">
        <v>451.9</v>
      </c>
      <c r="AF10356" s="182" t="s">
        <v>15907</v>
      </c>
      <c r="AG10356" s="182" t="s">
        <v>17312</v>
      </c>
      <c r="AH10356" s="182" t="s">
        <v>2993</v>
      </c>
      <c r="AI10356" s="182" t="s">
        <v>17331</v>
      </c>
    </row>
    <row r="10357" spans="25:35" x14ac:dyDescent="0.4">
      <c r="Y10357" s="182" t="s">
        <v>16028</v>
      </c>
      <c r="Z10357" s="182">
        <v>1973</v>
      </c>
      <c r="AA10357" s="182">
        <v>726.4</v>
      </c>
      <c r="AB10357" s="182">
        <v>4</v>
      </c>
      <c r="AC10357" s="182">
        <v>2</v>
      </c>
      <c r="AD10357" s="182">
        <v>726.4</v>
      </c>
      <c r="AF10357" s="182" t="s">
        <v>15908</v>
      </c>
      <c r="AG10357" s="182" t="s">
        <v>17327</v>
      </c>
      <c r="AH10357" s="182" t="s">
        <v>2993</v>
      </c>
      <c r="AI10357" s="182" t="s">
        <v>17040</v>
      </c>
    </row>
    <row r="10358" spans="25:35" x14ac:dyDescent="0.4">
      <c r="Y10358" s="182" t="s">
        <v>16030</v>
      </c>
      <c r="Z10358" s="182">
        <v>1992</v>
      </c>
      <c r="AA10358" s="182">
        <v>618.1</v>
      </c>
      <c r="AB10358" s="182">
        <v>13</v>
      </c>
      <c r="AC10358" s="182">
        <v>2</v>
      </c>
      <c r="AD10358" s="182">
        <v>618.1</v>
      </c>
      <c r="AF10358" s="182" t="s">
        <v>15909</v>
      </c>
      <c r="AG10358" s="182" t="s">
        <v>17312</v>
      </c>
      <c r="AH10358" s="182" t="s">
        <v>2993</v>
      </c>
      <c r="AI10358" s="182" t="s">
        <v>17042</v>
      </c>
    </row>
    <row r="10359" spans="25:35" x14ac:dyDescent="0.4">
      <c r="Y10359" s="182" t="s">
        <v>16031</v>
      </c>
      <c r="Z10359" s="182">
        <v>1970</v>
      </c>
      <c r="AA10359" s="182">
        <v>718.4</v>
      </c>
      <c r="AB10359" s="182">
        <v>16</v>
      </c>
      <c r="AC10359" s="182">
        <v>2</v>
      </c>
      <c r="AD10359" s="182">
        <v>718.4</v>
      </c>
      <c r="AF10359" s="182" t="s">
        <v>15910</v>
      </c>
      <c r="AG10359" s="182" t="s">
        <v>17312</v>
      </c>
      <c r="AH10359" s="182" t="s">
        <v>17738</v>
      </c>
      <c r="AI10359" s="182" t="s">
        <v>17322</v>
      </c>
    </row>
    <row r="10360" spans="25:35" x14ac:dyDescent="0.4">
      <c r="Y10360" s="182" t="s">
        <v>16033</v>
      </c>
      <c r="Z10360" s="182">
        <v>1979</v>
      </c>
      <c r="AA10360" s="182">
        <v>561</v>
      </c>
      <c r="AB10360" s="182">
        <v>36</v>
      </c>
      <c r="AC10360" s="182">
        <v>2</v>
      </c>
      <c r="AD10360" s="182">
        <v>561</v>
      </c>
      <c r="AF10360" s="182" t="s">
        <v>15911</v>
      </c>
      <c r="AG10360" s="182" t="s">
        <v>17312</v>
      </c>
      <c r="AH10360" s="182" t="s">
        <v>17739</v>
      </c>
      <c r="AI10360" s="182" t="s">
        <v>17040</v>
      </c>
    </row>
    <row r="10361" spans="25:35" x14ac:dyDescent="0.4">
      <c r="Y10361" s="182" t="s">
        <v>16034</v>
      </c>
      <c r="Z10361" s="182">
        <v>1983</v>
      </c>
      <c r="AA10361" s="182">
        <v>548</v>
      </c>
      <c r="AB10361" s="182">
        <v>24</v>
      </c>
      <c r="AC10361" s="182">
        <v>2</v>
      </c>
      <c r="AD10361" s="182">
        <v>548</v>
      </c>
      <c r="AF10361" s="182" t="s">
        <v>2766</v>
      </c>
      <c r="AG10361" s="182" t="s">
        <v>17312</v>
      </c>
      <c r="AH10361" s="182" t="s">
        <v>2993</v>
      </c>
      <c r="AI10361" s="182" t="s">
        <v>17040</v>
      </c>
    </row>
    <row r="10362" spans="25:35" x14ac:dyDescent="0.4">
      <c r="Y10362" s="182" t="s">
        <v>16035</v>
      </c>
      <c r="Z10362" s="182">
        <v>1988</v>
      </c>
      <c r="AA10362" s="182">
        <v>552.5</v>
      </c>
      <c r="AB10362" s="182">
        <v>29</v>
      </c>
      <c r="AC10362" s="182">
        <v>2</v>
      </c>
      <c r="AD10362" s="182">
        <v>552.5</v>
      </c>
      <c r="AF10362" s="182" t="s">
        <v>15913</v>
      </c>
      <c r="AG10362" s="182" t="s">
        <v>17312</v>
      </c>
      <c r="AH10362" s="182" t="s">
        <v>2993</v>
      </c>
      <c r="AI10362" s="182" t="s">
        <v>17040</v>
      </c>
    </row>
    <row r="10363" spans="25:35" x14ac:dyDescent="0.4">
      <c r="Y10363" s="182" t="s">
        <v>2771</v>
      </c>
      <c r="Z10363" s="182">
        <v>1980</v>
      </c>
      <c r="AA10363" s="182">
        <v>560</v>
      </c>
      <c r="AB10363" s="182">
        <v>35</v>
      </c>
      <c r="AC10363" s="182">
        <v>2</v>
      </c>
      <c r="AD10363" s="182">
        <v>559.79999999999995</v>
      </c>
      <c r="AF10363" s="182" t="s">
        <v>15915</v>
      </c>
      <c r="AG10363" s="182" t="s">
        <v>17312</v>
      </c>
      <c r="AH10363" s="182" t="s">
        <v>2993</v>
      </c>
      <c r="AI10363" s="182" t="s">
        <v>17042</v>
      </c>
    </row>
    <row r="10364" spans="25:35" x14ac:dyDescent="0.4">
      <c r="Y10364" s="182" t="s">
        <v>16036</v>
      </c>
      <c r="Z10364" s="182">
        <v>1994</v>
      </c>
      <c r="AA10364" s="182">
        <v>610.9</v>
      </c>
      <c r="AB10364" s="182">
        <v>12</v>
      </c>
      <c r="AC10364" s="182">
        <v>2</v>
      </c>
      <c r="AD10364" s="182">
        <v>610.9</v>
      </c>
      <c r="AF10364" s="182" t="s">
        <v>15916</v>
      </c>
      <c r="AG10364" s="182" t="s">
        <v>17355</v>
      </c>
      <c r="AH10364" s="182" t="s">
        <v>2993</v>
      </c>
      <c r="AI10364" s="182" t="s">
        <v>17042</v>
      </c>
    </row>
    <row r="10365" spans="25:35" x14ac:dyDescent="0.4">
      <c r="Y10365" s="182" t="s">
        <v>2772</v>
      </c>
      <c r="Z10365" s="182">
        <v>1983</v>
      </c>
      <c r="AA10365" s="182">
        <v>546</v>
      </c>
      <c r="AB10365" s="182">
        <v>12</v>
      </c>
      <c r="AC10365" s="182">
        <v>2</v>
      </c>
      <c r="AD10365" s="182">
        <v>546</v>
      </c>
      <c r="AF10365" s="182" t="s">
        <v>15917</v>
      </c>
      <c r="AG10365" s="182" t="s">
        <v>17327</v>
      </c>
      <c r="AH10365" s="182" t="s">
        <v>2993</v>
      </c>
      <c r="AI10365" s="182" t="s">
        <v>17042</v>
      </c>
    </row>
    <row r="10366" spans="25:35" x14ac:dyDescent="0.4">
      <c r="Y10366" s="182" t="s">
        <v>16037</v>
      </c>
      <c r="Z10366" s="182">
        <v>1986</v>
      </c>
      <c r="AA10366" s="182">
        <v>555.9</v>
      </c>
      <c r="AB10366" s="182">
        <v>12</v>
      </c>
      <c r="AC10366" s="182">
        <v>2</v>
      </c>
      <c r="AD10366" s="182">
        <v>555.9</v>
      </c>
      <c r="AF10366" s="182" t="s">
        <v>15918</v>
      </c>
      <c r="AG10366" s="182" t="s">
        <v>17319</v>
      </c>
      <c r="AH10366" s="182" t="s">
        <v>17736</v>
      </c>
      <c r="AI10366" s="182" t="s">
        <v>17320</v>
      </c>
    </row>
    <row r="10367" spans="25:35" x14ac:dyDescent="0.4">
      <c r="Y10367" s="182" t="s">
        <v>16038</v>
      </c>
      <c r="Z10367" s="182">
        <v>1987</v>
      </c>
      <c r="AA10367" s="182">
        <v>555.20000000000005</v>
      </c>
      <c r="AB10367" s="182">
        <v>12</v>
      </c>
      <c r="AC10367" s="182">
        <v>2</v>
      </c>
      <c r="AD10367" s="182">
        <v>555.20000000000005</v>
      </c>
      <c r="AF10367" s="182" t="s">
        <v>15920</v>
      </c>
      <c r="AG10367" s="182" t="s">
        <v>17319</v>
      </c>
      <c r="AH10367" s="182" t="s">
        <v>17736</v>
      </c>
      <c r="AI10367" s="182" t="s">
        <v>17315</v>
      </c>
    </row>
    <row r="10368" spans="25:35" x14ac:dyDescent="0.4">
      <c r="Y10368" s="182" t="s">
        <v>16040</v>
      </c>
      <c r="Z10368" s="182">
        <v>1990</v>
      </c>
      <c r="AA10368" s="182">
        <v>920</v>
      </c>
      <c r="AB10368" s="182">
        <v>18</v>
      </c>
      <c r="AC10368" s="182">
        <v>2</v>
      </c>
      <c r="AD10368" s="182">
        <v>920</v>
      </c>
      <c r="AF10368" s="182" t="s">
        <v>15921</v>
      </c>
      <c r="AG10368" s="182" t="s">
        <v>17312</v>
      </c>
      <c r="AH10368" s="182" t="s">
        <v>17736</v>
      </c>
      <c r="AI10368" s="182" t="s">
        <v>17315</v>
      </c>
    </row>
    <row r="10369" spans="25:35" x14ac:dyDescent="0.4">
      <c r="Y10369" s="182" t="s">
        <v>16042</v>
      </c>
      <c r="Z10369" s="182">
        <v>1973</v>
      </c>
      <c r="AA10369" s="182">
        <v>721.9</v>
      </c>
      <c r="AB10369" s="182">
        <v>16</v>
      </c>
      <c r="AC10369" s="182">
        <v>2</v>
      </c>
      <c r="AD10369" s="182">
        <v>721.9</v>
      </c>
      <c r="AF10369" s="182" t="s">
        <v>15922</v>
      </c>
      <c r="AG10369" s="182" t="s">
        <v>17312</v>
      </c>
      <c r="AH10369" s="182" t="s">
        <v>17736</v>
      </c>
      <c r="AI10369" s="182" t="s">
        <v>17315</v>
      </c>
    </row>
    <row r="10370" spans="25:35" x14ac:dyDescent="0.4">
      <c r="Y10370" s="182" t="s">
        <v>16044</v>
      </c>
      <c r="Z10370" s="182">
        <v>1979</v>
      </c>
      <c r="AA10370" s="182">
        <v>836.4</v>
      </c>
      <c r="AB10370" s="182">
        <v>18</v>
      </c>
      <c r="AC10370" s="182">
        <v>2</v>
      </c>
      <c r="AD10370" s="182">
        <v>836.4</v>
      </c>
      <c r="AF10370" s="182" t="s">
        <v>15924</v>
      </c>
      <c r="AG10370" s="182" t="s">
        <v>17312</v>
      </c>
      <c r="AH10370" s="182" t="s">
        <v>2993</v>
      </c>
      <c r="AI10370" s="182" t="s">
        <v>17322</v>
      </c>
    </row>
    <row r="10371" spans="25:35" x14ac:dyDescent="0.4">
      <c r="Y10371" s="182" t="s">
        <v>16045</v>
      </c>
      <c r="Z10371" s="182">
        <v>1979</v>
      </c>
      <c r="AA10371" s="182">
        <v>835.6</v>
      </c>
      <c r="AB10371" s="182">
        <v>18</v>
      </c>
      <c r="AC10371" s="182">
        <v>2</v>
      </c>
      <c r="AD10371" s="182">
        <v>835.6</v>
      </c>
      <c r="AF10371" s="182" t="s">
        <v>15925</v>
      </c>
      <c r="AG10371" s="182" t="s">
        <v>17312</v>
      </c>
      <c r="AH10371" s="182" t="s">
        <v>2993</v>
      </c>
      <c r="AI10371" s="182" t="s">
        <v>17322</v>
      </c>
    </row>
    <row r="10372" spans="25:35" x14ac:dyDescent="0.4">
      <c r="Y10372" s="182" t="s">
        <v>16047</v>
      </c>
      <c r="Z10372" s="182">
        <v>1977</v>
      </c>
      <c r="AA10372" s="182">
        <v>852.3</v>
      </c>
      <c r="AB10372" s="182">
        <v>18</v>
      </c>
      <c r="AC10372" s="182">
        <v>2</v>
      </c>
      <c r="AD10372" s="182">
        <v>852.3</v>
      </c>
      <c r="AF10372" s="182" t="s">
        <v>15926</v>
      </c>
      <c r="AG10372" s="182" t="s">
        <v>17319</v>
      </c>
      <c r="AH10372" s="182" t="s">
        <v>17736</v>
      </c>
      <c r="AI10372" s="182" t="s">
        <v>17315</v>
      </c>
    </row>
    <row r="10373" spans="25:35" x14ac:dyDescent="0.4">
      <c r="Y10373" s="182" t="s">
        <v>16048</v>
      </c>
      <c r="Z10373" s="182">
        <v>1991</v>
      </c>
      <c r="AA10373" s="182">
        <v>555</v>
      </c>
      <c r="AB10373" s="182">
        <v>15</v>
      </c>
      <c r="AC10373" s="182">
        <v>2</v>
      </c>
      <c r="AD10373" s="182">
        <v>514.70000000000005</v>
      </c>
      <c r="AF10373" s="182" t="s">
        <v>15927</v>
      </c>
      <c r="AG10373" s="182" t="s">
        <v>17312</v>
      </c>
      <c r="AH10373" s="182" t="s">
        <v>17736</v>
      </c>
      <c r="AI10373" s="182" t="s">
        <v>17315</v>
      </c>
    </row>
    <row r="10374" spans="25:35" x14ac:dyDescent="0.4">
      <c r="Y10374" s="182" t="s">
        <v>16049</v>
      </c>
      <c r="Z10374" s="182">
        <v>1991</v>
      </c>
      <c r="AA10374" s="182">
        <v>568</v>
      </c>
      <c r="AB10374" s="182">
        <v>26</v>
      </c>
      <c r="AC10374" s="182">
        <v>2</v>
      </c>
      <c r="AD10374" s="182">
        <v>531.20000000000005</v>
      </c>
      <c r="AF10374" s="182" t="s">
        <v>15929</v>
      </c>
      <c r="AG10374" s="182" t="s">
        <v>17312</v>
      </c>
      <c r="AH10374" s="182" t="s">
        <v>2993</v>
      </c>
      <c r="AI10374" s="182" t="s">
        <v>17315</v>
      </c>
    </row>
    <row r="10375" spans="25:35" x14ac:dyDescent="0.4">
      <c r="Y10375" s="182" t="s">
        <v>16050</v>
      </c>
      <c r="Z10375" s="182">
        <v>1978</v>
      </c>
      <c r="AA10375" s="182">
        <v>679.1</v>
      </c>
      <c r="AB10375" s="182">
        <v>16</v>
      </c>
      <c r="AC10375" s="182">
        <v>2</v>
      </c>
      <c r="AD10375" s="182">
        <v>679.1</v>
      </c>
      <c r="AF10375" s="182" t="s">
        <v>15930</v>
      </c>
      <c r="AG10375" s="182" t="s">
        <v>17319</v>
      </c>
      <c r="AH10375" s="182" t="s">
        <v>17736</v>
      </c>
      <c r="AI10375" s="182" t="s">
        <v>17315</v>
      </c>
    </row>
    <row r="10376" spans="25:35" x14ac:dyDescent="0.4">
      <c r="Y10376" s="182" t="s">
        <v>16051</v>
      </c>
      <c r="Z10376" s="182">
        <v>1976</v>
      </c>
      <c r="AA10376" s="182">
        <v>679.1</v>
      </c>
      <c r="AB10376" s="182">
        <v>42</v>
      </c>
      <c r="AC10376" s="182">
        <v>2</v>
      </c>
      <c r="AD10376" s="182">
        <v>415</v>
      </c>
      <c r="AF10376" s="182" t="s">
        <v>15931</v>
      </c>
      <c r="AG10376" s="182" t="s">
        <v>17312</v>
      </c>
      <c r="AH10376" s="182" t="s">
        <v>2993</v>
      </c>
      <c r="AI10376" s="182" t="s">
        <v>17315</v>
      </c>
    </row>
    <row r="10377" spans="25:35" x14ac:dyDescent="0.4">
      <c r="Y10377" s="182" t="s">
        <v>16052</v>
      </c>
      <c r="Z10377" s="182">
        <v>1984</v>
      </c>
      <c r="AA10377" s="182">
        <v>4693.2</v>
      </c>
      <c r="AB10377" s="182">
        <v>242</v>
      </c>
      <c r="AC10377" s="182">
        <v>5</v>
      </c>
      <c r="AD10377" s="182">
        <v>2755.3</v>
      </c>
      <c r="AF10377" s="182" t="s">
        <v>15932</v>
      </c>
      <c r="AG10377" s="182" t="s">
        <v>17312</v>
      </c>
      <c r="AH10377" s="182" t="s">
        <v>2993</v>
      </c>
      <c r="AI10377" s="182" t="s">
        <v>17040</v>
      </c>
    </row>
    <row r="10378" spans="25:35" x14ac:dyDescent="0.4">
      <c r="Y10378" s="182" t="s">
        <v>16053</v>
      </c>
      <c r="Z10378" s="182">
        <v>1980</v>
      </c>
      <c r="AA10378" s="182">
        <v>681.5</v>
      </c>
      <c r="AB10378" s="182">
        <v>42</v>
      </c>
      <c r="AC10378" s="182">
        <v>2</v>
      </c>
      <c r="AD10378" s="182">
        <v>681.5</v>
      </c>
      <c r="AF10378" s="182" t="s">
        <v>15933</v>
      </c>
      <c r="AG10378" s="182" t="s">
        <v>17327</v>
      </c>
      <c r="AH10378" s="182" t="s">
        <v>2993</v>
      </c>
      <c r="AI10378" s="182" t="s">
        <v>17042</v>
      </c>
    </row>
    <row r="10379" spans="25:35" x14ac:dyDescent="0.4">
      <c r="Y10379" s="182" t="s">
        <v>16054</v>
      </c>
      <c r="Z10379" s="182">
        <v>1973</v>
      </c>
      <c r="AA10379" s="182">
        <v>681.6</v>
      </c>
      <c r="AB10379" s="182">
        <v>16</v>
      </c>
      <c r="AC10379" s="182">
        <v>2</v>
      </c>
      <c r="AD10379" s="182">
        <v>681.6</v>
      </c>
      <c r="AF10379" s="182" t="s">
        <v>15934</v>
      </c>
      <c r="AG10379" s="182" t="s">
        <v>17327</v>
      </c>
      <c r="AH10379" s="182" t="s">
        <v>2993</v>
      </c>
      <c r="AI10379" s="182" t="s">
        <v>17035</v>
      </c>
    </row>
    <row r="10380" spans="25:35" x14ac:dyDescent="0.4">
      <c r="Y10380" s="182" t="s">
        <v>16056</v>
      </c>
      <c r="Z10380" s="182">
        <v>1986</v>
      </c>
      <c r="AA10380" s="182">
        <v>3062.6</v>
      </c>
      <c r="AB10380" s="182">
        <v>156</v>
      </c>
      <c r="AC10380" s="182">
        <v>5</v>
      </c>
      <c r="AD10380" s="182">
        <v>3062.6</v>
      </c>
      <c r="AF10380" s="182" t="s">
        <v>15935</v>
      </c>
      <c r="AG10380" s="182" t="s">
        <v>17312</v>
      </c>
      <c r="AH10380" s="182" t="s">
        <v>2993</v>
      </c>
      <c r="AI10380" s="182" t="s">
        <v>17040</v>
      </c>
    </row>
    <row r="10381" spans="25:35" x14ac:dyDescent="0.4">
      <c r="Y10381" s="182" t="s">
        <v>16057</v>
      </c>
      <c r="Z10381" s="182">
        <v>2011</v>
      </c>
      <c r="AA10381" s="182">
        <v>12240.4</v>
      </c>
      <c r="AB10381" s="182">
        <v>187</v>
      </c>
      <c r="AC10381" s="182">
        <v>8</v>
      </c>
      <c r="AD10381" s="182">
        <v>7814.8</v>
      </c>
      <c r="AF10381" s="182" t="s">
        <v>15937</v>
      </c>
      <c r="AG10381" s="182" t="s">
        <v>17312</v>
      </c>
      <c r="AH10381" s="182" t="s">
        <v>2993</v>
      </c>
      <c r="AI10381" s="182" t="s">
        <v>17040</v>
      </c>
    </row>
    <row r="10382" spans="25:35" x14ac:dyDescent="0.4">
      <c r="Y10382" s="182" t="s">
        <v>16059</v>
      </c>
      <c r="Z10382" s="182">
        <v>1988</v>
      </c>
      <c r="AA10382" s="182">
        <v>3120.4</v>
      </c>
      <c r="AB10382" s="182">
        <v>156</v>
      </c>
      <c r="AC10382" s="182">
        <v>5</v>
      </c>
      <c r="AD10382" s="182">
        <v>3120.4</v>
      </c>
      <c r="AF10382" s="182" t="s">
        <v>15938</v>
      </c>
      <c r="AG10382" s="182" t="s">
        <v>17312</v>
      </c>
      <c r="AH10382" s="182" t="s">
        <v>2993</v>
      </c>
      <c r="AI10382" s="182" t="s">
        <v>17040</v>
      </c>
    </row>
    <row r="10383" spans="25:35" x14ac:dyDescent="0.4">
      <c r="Y10383" s="182" t="s">
        <v>16060</v>
      </c>
      <c r="Z10383" s="182">
        <v>1968</v>
      </c>
      <c r="AA10383" s="182">
        <v>708.6</v>
      </c>
      <c r="AB10383" s="182">
        <v>42</v>
      </c>
      <c r="AC10383" s="182">
        <v>2</v>
      </c>
      <c r="AD10383" s="182">
        <v>708.6</v>
      </c>
      <c r="AF10383" s="182" t="s">
        <v>15939</v>
      </c>
      <c r="AG10383" s="182" t="s">
        <v>17312</v>
      </c>
      <c r="AH10383" s="182" t="s">
        <v>17740</v>
      </c>
      <c r="AI10383" s="182" t="s">
        <v>17040</v>
      </c>
    </row>
    <row r="10384" spans="25:35" x14ac:dyDescent="0.4">
      <c r="Y10384" s="182" t="s">
        <v>16061</v>
      </c>
      <c r="Z10384" s="182">
        <v>1967</v>
      </c>
      <c r="AA10384" s="182">
        <v>732.4</v>
      </c>
      <c r="AB10384" s="182">
        <v>42</v>
      </c>
      <c r="AC10384" s="182">
        <v>2</v>
      </c>
      <c r="AD10384" s="182">
        <v>732.4</v>
      </c>
      <c r="AF10384" s="182" t="s">
        <v>15940</v>
      </c>
      <c r="AG10384" s="182" t="s">
        <v>17312</v>
      </c>
      <c r="AH10384" s="182" t="s">
        <v>17741</v>
      </c>
      <c r="AI10384" s="182" t="s">
        <v>17040</v>
      </c>
    </row>
    <row r="10385" spans="25:35" x14ac:dyDescent="0.4">
      <c r="Y10385" s="182" t="s">
        <v>16062</v>
      </c>
      <c r="Z10385" s="182">
        <v>1973</v>
      </c>
      <c r="AA10385" s="182">
        <v>726.5</v>
      </c>
      <c r="AB10385" s="182">
        <v>36</v>
      </c>
      <c r="AC10385" s="182">
        <v>2</v>
      </c>
      <c r="AD10385" s="182">
        <v>726.5</v>
      </c>
      <c r="AF10385" s="182" t="s">
        <v>15941</v>
      </c>
      <c r="AG10385" s="182" t="s">
        <v>17312</v>
      </c>
      <c r="AH10385" s="182" t="s">
        <v>2993</v>
      </c>
      <c r="AI10385" s="182" t="s">
        <v>17040</v>
      </c>
    </row>
    <row r="10386" spans="25:35" x14ac:dyDescent="0.4">
      <c r="Y10386" s="182" t="s">
        <v>16063</v>
      </c>
      <c r="Z10386" s="182">
        <v>1976</v>
      </c>
      <c r="AA10386" s="182">
        <v>852.6</v>
      </c>
      <c r="AB10386" s="182">
        <v>35</v>
      </c>
      <c r="AC10386" s="182">
        <v>2</v>
      </c>
      <c r="AD10386" s="182">
        <v>852.6</v>
      </c>
      <c r="AF10386" s="182" t="s">
        <v>2767</v>
      </c>
      <c r="AG10386" s="182" t="s">
        <v>17312</v>
      </c>
      <c r="AH10386" s="182" t="s">
        <v>2993</v>
      </c>
      <c r="AI10386" s="182" t="s">
        <v>17315</v>
      </c>
    </row>
    <row r="10387" spans="25:35" x14ac:dyDescent="0.4">
      <c r="Y10387" s="182" t="s">
        <v>16064</v>
      </c>
      <c r="Z10387" s="182">
        <v>1969</v>
      </c>
      <c r="AA10387" s="182">
        <v>365.5</v>
      </c>
      <c r="AB10387" s="182">
        <v>12</v>
      </c>
      <c r="AC10387" s="182">
        <v>2</v>
      </c>
      <c r="AD10387" s="182">
        <v>365.5</v>
      </c>
      <c r="AF10387" s="182" t="s">
        <v>15944</v>
      </c>
      <c r="AG10387" s="182" t="s">
        <v>17312</v>
      </c>
      <c r="AH10387" s="182" t="s">
        <v>2993</v>
      </c>
      <c r="AI10387" s="182" t="s">
        <v>17042</v>
      </c>
    </row>
    <row r="10388" spans="25:35" x14ac:dyDescent="0.4">
      <c r="Y10388" s="182" t="s">
        <v>16065</v>
      </c>
      <c r="Z10388" s="182">
        <v>1979</v>
      </c>
      <c r="AA10388" s="182">
        <v>706</v>
      </c>
      <c r="AB10388" s="182">
        <v>42</v>
      </c>
      <c r="AC10388" s="182">
        <v>2</v>
      </c>
      <c r="AD10388" s="182">
        <v>706</v>
      </c>
      <c r="AF10388" s="182" t="s">
        <v>15945</v>
      </c>
      <c r="AG10388" s="182" t="s">
        <v>17327</v>
      </c>
      <c r="AH10388" s="182" t="s">
        <v>2993</v>
      </c>
      <c r="AI10388" s="182" t="s">
        <v>17040</v>
      </c>
    </row>
    <row r="10389" spans="25:35" x14ac:dyDescent="0.4">
      <c r="Y10389" s="182" t="s">
        <v>67</v>
      </c>
      <c r="Z10389" s="182">
        <v>1967</v>
      </c>
      <c r="AA10389" s="182">
        <v>375.2</v>
      </c>
      <c r="AB10389" s="182">
        <v>17</v>
      </c>
      <c r="AC10389" s="182">
        <v>2</v>
      </c>
      <c r="AD10389" s="182">
        <v>375.2</v>
      </c>
      <c r="AF10389" s="182" t="s">
        <v>15946</v>
      </c>
      <c r="AG10389" s="182" t="s">
        <v>17312</v>
      </c>
      <c r="AH10389" s="182" t="s">
        <v>2993</v>
      </c>
      <c r="AI10389" s="182" t="s">
        <v>17322</v>
      </c>
    </row>
    <row r="10390" spans="25:35" x14ac:dyDescent="0.4">
      <c r="Y10390" s="182" t="s">
        <v>16066</v>
      </c>
      <c r="Z10390" s="182">
        <v>1969</v>
      </c>
      <c r="AA10390" s="182">
        <v>680.2</v>
      </c>
      <c r="AB10390" s="182">
        <v>33</v>
      </c>
      <c r="AC10390" s="182">
        <v>2</v>
      </c>
      <c r="AD10390" s="182">
        <v>680.2</v>
      </c>
      <c r="AF10390" s="182" t="s">
        <v>15948</v>
      </c>
      <c r="AG10390" s="182" t="s">
        <v>17312</v>
      </c>
      <c r="AH10390" s="182" t="s">
        <v>2993</v>
      </c>
      <c r="AI10390" s="182" t="s">
        <v>17040</v>
      </c>
    </row>
    <row r="10391" spans="25:35" x14ac:dyDescent="0.4">
      <c r="Y10391" s="182" t="s">
        <v>16068</v>
      </c>
      <c r="Z10391" s="182">
        <v>1970</v>
      </c>
      <c r="AA10391" s="182">
        <v>715.5</v>
      </c>
      <c r="AB10391" s="182">
        <v>36</v>
      </c>
      <c r="AC10391" s="182">
        <v>2</v>
      </c>
      <c r="AD10391" s="182">
        <v>715.5</v>
      </c>
      <c r="AF10391" s="182" t="s">
        <v>15949</v>
      </c>
      <c r="AG10391" s="182" t="s">
        <v>17312</v>
      </c>
      <c r="AH10391" s="182" t="s">
        <v>2993</v>
      </c>
      <c r="AI10391" s="182" t="s">
        <v>17040</v>
      </c>
    </row>
    <row r="10392" spans="25:35" x14ac:dyDescent="0.4">
      <c r="Y10392" s="182" t="s">
        <v>2773</v>
      </c>
      <c r="Z10392" s="182">
        <v>1980</v>
      </c>
      <c r="AA10392" s="182">
        <v>608.1</v>
      </c>
      <c r="AB10392" s="182">
        <v>24</v>
      </c>
      <c r="AC10392" s="182">
        <v>2</v>
      </c>
      <c r="AD10392" s="182">
        <v>608.1</v>
      </c>
      <c r="AF10392" s="182" t="s">
        <v>61</v>
      </c>
      <c r="AG10392" s="182" t="s">
        <v>17312</v>
      </c>
      <c r="AH10392" s="182" t="s">
        <v>2993</v>
      </c>
      <c r="AI10392" s="182" t="s">
        <v>17315</v>
      </c>
    </row>
    <row r="10393" spans="25:35" x14ac:dyDescent="0.4">
      <c r="Y10393" s="182" t="s">
        <v>16069</v>
      </c>
      <c r="Z10393" s="182">
        <v>1978</v>
      </c>
      <c r="AA10393" s="182">
        <v>624.9</v>
      </c>
      <c r="AB10393" s="182">
        <v>18</v>
      </c>
      <c r="AC10393" s="182">
        <v>2</v>
      </c>
      <c r="AD10393" s="182">
        <v>624.9</v>
      </c>
      <c r="AF10393" s="182" t="s">
        <v>15950</v>
      </c>
      <c r="AG10393" s="182" t="s">
        <v>17312</v>
      </c>
      <c r="AH10393" s="182" t="s">
        <v>2993</v>
      </c>
      <c r="AI10393" s="182" t="s">
        <v>17040</v>
      </c>
    </row>
    <row r="10394" spans="25:35" x14ac:dyDescent="0.4">
      <c r="Y10394" s="182" t="s">
        <v>16070</v>
      </c>
      <c r="Z10394" s="182">
        <v>1982</v>
      </c>
      <c r="AA10394" s="182">
        <v>562.9</v>
      </c>
      <c r="AB10394" s="182">
        <v>36</v>
      </c>
      <c r="AC10394" s="182">
        <v>2</v>
      </c>
      <c r="AD10394" s="182">
        <v>562.9</v>
      </c>
      <c r="AF10394" s="182" t="s">
        <v>15951</v>
      </c>
      <c r="AG10394" s="182" t="s">
        <v>17312</v>
      </c>
      <c r="AH10394" s="182" t="s">
        <v>17742</v>
      </c>
      <c r="AI10394" s="182" t="s">
        <v>17040</v>
      </c>
    </row>
    <row r="10395" spans="25:35" x14ac:dyDescent="0.4">
      <c r="Y10395" s="182" t="s">
        <v>16071</v>
      </c>
      <c r="Z10395" s="182">
        <v>1984</v>
      </c>
      <c r="AA10395" s="182">
        <v>560.5</v>
      </c>
      <c r="AB10395" s="182">
        <v>36</v>
      </c>
      <c r="AC10395" s="182">
        <v>2</v>
      </c>
      <c r="AD10395" s="182">
        <v>560.5</v>
      </c>
      <c r="AF10395" s="182" t="s">
        <v>15953</v>
      </c>
      <c r="AG10395" s="182" t="s">
        <v>17319</v>
      </c>
      <c r="AH10395" s="182" t="s">
        <v>2993</v>
      </c>
      <c r="AI10395" s="182" t="s">
        <v>17315</v>
      </c>
    </row>
    <row r="10396" spans="25:35" x14ac:dyDescent="0.4">
      <c r="Y10396" s="182" t="s">
        <v>2775</v>
      </c>
      <c r="Z10396" s="182">
        <v>1969</v>
      </c>
      <c r="AA10396" s="182">
        <v>708.1</v>
      </c>
      <c r="AB10396" s="182">
        <v>42</v>
      </c>
      <c r="AC10396" s="182">
        <v>2</v>
      </c>
      <c r="AD10396" s="182">
        <v>708.1</v>
      </c>
      <c r="AF10396" s="182" t="s">
        <v>15955</v>
      </c>
      <c r="AG10396" s="182" t="s">
        <v>17327</v>
      </c>
      <c r="AH10396" s="182" t="s">
        <v>2993</v>
      </c>
      <c r="AI10396" s="182" t="s">
        <v>17042</v>
      </c>
    </row>
    <row r="10397" spans="25:35" x14ac:dyDescent="0.4">
      <c r="Y10397" s="182" t="s">
        <v>16072</v>
      </c>
      <c r="Z10397" s="182">
        <v>1984</v>
      </c>
      <c r="AA10397" s="182">
        <v>548.70000000000005</v>
      </c>
      <c r="AB10397" s="182">
        <v>36</v>
      </c>
      <c r="AC10397" s="182">
        <v>2</v>
      </c>
      <c r="AD10397" s="182">
        <v>548.70000000000005</v>
      </c>
      <c r="AF10397" s="182" t="s">
        <v>15956</v>
      </c>
      <c r="AG10397" s="182" t="s">
        <v>17327</v>
      </c>
      <c r="AH10397" s="182" t="s">
        <v>2993</v>
      </c>
      <c r="AI10397" s="182" t="s">
        <v>17040</v>
      </c>
    </row>
    <row r="10398" spans="25:35" x14ac:dyDescent="0.4">
      <c r="Y10398" s="182" t="s">
        <v>16074</v>
      </c>
      <c r="Z10398" s="182">
        <v>1986</v>
      </c>
      <c r="AA10398" s="182">
        <v>555.6</v>
      </c>
      <c r="AB10398" s="182">
        <v>34</v>
      </c>
      <c r="AC10398" s="182">
        <v>2</v>
      </c>
      <c r="AD10398" s="182">
        <v>555.6</v>
      </c>
      <c r="AF10398" s="182" t="s">
        <v>15957</v>
      </c>
      <c r="AG10398" s="182" t="s">
        <v>17327</v>
      </c>
      <c r="AH10398" s="182" t="s">
        <v>2993</v>
      </c>
      <c r="AI10398" s="182" t="s">
        <v>17040</v>
      </c>
    </row>
    <row r="10399" spans="25:35" x14ac:dyDescent="0.4">
      <c r="Y10399" s="182" t="s">
        <v>16075</v>
      </c>
      <c r="Z10399" s="182">
        <v>1965</v>
      </c>
      <c r="AA10399" s="182">
        <v>700.4</v>
      </c>
      <c r="AB10399" s="182">
        <v>33</v>
      </c>
      <c r="AC10399" s="182">
        <v>2</v>
      </c>
      <c r="AD10399" s="182">
        <v>700.4</v>
      </c>
      <c r="AF10399" s="182" t="s">
        <v>15959</v>
      </c>
      <c r="AG10399" s="182" t="s">
        <v>17327</v>
      </c>
      <c r="AH10399" s="182" t="s">
        <v>2993</v>
      </c>
      <c r="AI10399" s="182" t="s">
        <v>17040</v>
      </c>
    </row>
    <row r="10400" spans="25:35" x14ac:dyDescent="0.4">
      <c r="Y10400" s="182" t="s">
        <v>16076</v>
      </c>
      <c r="Z10400" s="182">
        <v>1975</v>
      </c>
      <c r="AA10400" s="182">
        <v>721.8</v>
      </c>
      <c r="AB10400" s="182">
        <v>38</v>
      </c>
      <c r="AC10400" s="182">
        <v>2</v>
      </c>
      <c r="AD10400" s="182">
        <v>721.8</v>
      </c>
      <c r="AF10400" s="182" t="s">
        <v>15960</v>
      </c>
      <c r="AG10400" s="182" t="s">
        <v>17327</v>
      </c>
      <c r="AH10400" s="182" t="s">
        <v>2993</v>
      </c>
      <c r="AI10400" s="182" t="s">
        <v>17042</v>
      </c>
    </row>
    <row r="10401" spans="25:35" x14ac:dyDescent="0.4">
      <c r="Y10401" s="182" t="s">
        <v>16077</v>
      </c>
      <c r="Z10401" s="182">
        <v>1979</v>
      </c>
      <c r="AA10401" s="182">
        <v>875.8</v>
      </c>
      <c r="AB10401" s="182">
        <v>26</v>
      </c>
      <c r="AC10401" s="182">
        <v>2</v>
      </c>
      <c r="AD10401" s="182">
        <v>875.8</v>
      </c>
      <c r="AF10401" s="182" t="s">
        <v>15961</v>
      </c>
      <c r="AG10401" s="182" t="s">
        <v>17312</v>
      </c>
      <c r="AH10401" s="182" t="s">
        <v>2993</v>
      </c>
      <c r="AI10401" s="182" t="s">
        <v>17322</v>
      </c>
    </row>
    <row r="10402" spans="25:35" x14ac:dyDescent="0.4">
      <c r="Y10402" s="182" t="s">
        <v>16078</v>
      </c>
      <c r="Z10402" s="182">
        <v>1979</v>
      </c>
      <c r="AA10402" s="182">
        <v>850.3</v>
      </c>
      <c r="AB10402" s="182">
        <v>43</v>
      </c>
      <c r="AC10402" s="182">
        <v>2</v>
      </c>
      <c r="AD10402" s="182">
        <v>850.3</v>
      </c>
      <c r="AF10402" s="182" t="s">
        <v>15963</v>
      </c>
      <c r="AG10402" s="182" t="s">
        <v>17312</v>
      </c>
      <c r="AH10402" s="182" t="s">
        <v>2993</v>
      </c>
      <c r="AI10402" s="182" t="s">
        <v>17322</v>
      </c>
    </row>
    <row r="10403" spans="25:35" x14ac:dyDescent="0.4">
      <c r="Y10403" s="182" t="s">
        <v>2776</v>
      </c>
      <c r="Z10403" s="182">
        <v>1981</v>
      </c>
      <c r="AA10403" s="182">
        <v>140.80000000000001</v>
      </c>
      <c r="AB10403" s="182">
        <v>7</v>
      </c>
      <c r="AC10403" s="182">
        <v>2</v>
      </c>
      <c r="AD10403" s="182">
        <v>126.2</v>
      </c>
      <c r="AF10403" s="182" t="s">
        <v>15964</v>
      </c>
      <c r="AG10403" s="182" t="s">
        <v>17312</v>
      </c>
      <c r="AH10403" s="182" t="s">
        <v>2993</v>
      </c>
      <c r="AI10403" s="182" t="s">
        <v>17315</v>
      </c>
    </row>
    <row r="10404" spans="25:35" x14ac:dyDescent="0.4">
      <c r="Y10404" s="182" t="s">
        <v>16079</v>
      </c>
      <c r="Z10404" s="182">
        <v>1966</v>
      </c>
      <c r="AA10404" s="182">
        <v>624.20000000000005</v>
      </c>
      <c r="AB10404" s="182">
        <v>21</v>
      </c>
      <c r="AC10404" s="182">
        <v>2</v>
      </c>
      <c r="AD10404" s="182">
        <v>624.20000000000005</v>
      </c>
      <c r="AF10404" s="182" t="s">
        <v>15966</v>
      </c>
      <c r="AG10404" s="182" t="s">
        <v>17312</v>
      </c>
      <c r="AH10404" s="182" t="s">
        <v>2993</v>
      </c>
      <c r="AI10404" s="182" t="s">
        <v>17042</v>
      </c>
    </row>
    <row r="10405" spans="25:35" x14ac:dyDescent="0.4">
      <c r="Y10405" s="182" t="s">
        <v>2777</v>
      </c>
      <c r="Z10405" s="182">
        <v>1981</v>
      </c>
      <c r="AA10405" s="182">
        <v>943.7</v>
      </c>
      <c r="AB10405" s="182">
        <v>47</v>
      </c>
      <c r="AC10405" s="182">
        <v>2</v>
      </c>
      <c r="AD10405" s="182">
        <v>852.2</v>
      </c>
      <c r="AF10405" s="182" t="s">
        <v>15967</v>
      </c>
      <c r="AG10405" s="182" t="s">
        <v>17312</v>
      </c>
      <c r="AH10405" s="182" t="s">
        <v>2993</v>
      </c>
      <c r="AI10405" s="182" t="s">
        <v>17315</v>
      </c>
    </row>
    <row r="10406" spans="25:35" x14ac:dyDescent="0.4">
      <c r="Y10406" s="182" t="s">
        <v>16082</v>
      </c>
      <c r="Z10406" s="182">
        <v>1998</v>
      </c>
      <c r="AA10406" s="182">
        <v>929.4</v>
      </c>
      <c r="AB10406" s="182">
        <v>47</v>
      </c>
      <c r="AC10406" s="182">
        <v>3</v>
      </c>
      <c r="AD10406" s="182">
        <v>929.4</v>
      </c>
      <c r="AF10406" s="182" t="s">
        <v>60</v>
      </c>
      <c r="AG10406" s="182" t="s">
        <v>17312</v>
      </c>
      <c r="AH10406" s="182" t="s">
        <v>2993</v>
      </c>
      <c r="AI10406" s="182" t="s">
        <v>17042</v>
      </c>
    </row>
    <row r="10407" spans="25:35" x14ac:dyDescent="0.4">
      <c r="Y10407" s="182" t="s">
        <v>2778</v>
      </c>
      <c r="Z10407" s="182">
        <v>1986</v>
      </c>
      <c r="AA10407" s="182">
        <v>1614.1</v>
      </c>
      <c r="AB10407" s="182">
        <v>65</v>
      </c>
      <c r="AC10407" s="182">
        <v>3</v>
      </c>
      <c r="AD10407" s="182">
        <v>1614.1</v>
      </c>
      <c r="AF10407" s="182" t="s">
        <v>15970</v>
      </c>
      <c r="AG10407" s="182" t="s">
        <v>17312</v>
      </c>
      <c r="AH10407" s="182" t="s">
        <v>2993</v>
      </c>
      <c r="AI10407" s="182" t="s">
        <v>17042</v>
      </c>
    </row>
    <row r="10408" spans="25:35" x14ac:dyDescent="0.4">
      <c r="Y10408" s="182" t="s">
        <v>16084</v>
      </c>
      <c r="Z10408" s="182">
        <v>1988</v>
      </c>
      <c r="AA10408" s="182">
        <v>836.1</v>
      </c>
      <c r="AB10408" s="182">
        <v>40</v>
      </c>
      <c r="AC10408" s="182">
        <v>2</v>
      </c>
      <c r="AD10408" s="182">
        <v>836.1</v>
      </c>
      <c r="AF10408" s="182" t="s">
        <v>15971</v>
      </c>
      <c r="AG10408" s="182" t="s">
        <v>17312</v>
      </c>
      <c r="AH10408" s="182" t="s">
        <v>2993</v>
      </c>
      <c r="AI10408" s="182" t="s">
        <v>17042</v>
      </c>
    </row>
    <row r="10409" spans="25:35" x14ac:dyDescent="0.4">
      <c r="Y10409" s="182" t="s">
        <v>16085</v>
      </c>
      <c r="Z10409" s="182">
        <v>1988</v>
      </c>
      <c r="AA10409" s="182">
        <v>844.6</v>
      </c>
      <c r="AB10409" s="182">
        <v>25</v>
      </c>
      <c r="AC10409" s="182">
        <v>2</v>
      </c>
      <c r="AD10409" s="182">
        <v>844.6</v>
      </c>
      <c r="AF10409" s="182" t="s">
        <v>15972</v>
      </c>
      <c r="AG10409" s="182" t="s">
        <v>17312</v>
      </c>
      <c r="AH10409" s="182" t="s">
        <v>2993</v>
      </c>
      <c r="AI10409" s="182" t="s">
        <v>17042</v>
      </c>
    </row>
    <row r="10410" spans="25:35" x14ac:dyDescent="0.4">
      <c r="Y10410" s="182" t="s">
        <v>16086</v>
      </c>
      <c r="Z10410" s="182">
        <v>1992</v>
      </c>
      <c r="AA10410" s="182">
        <v>1257.0999999999999</v>
      </c>
      <c r="AB10410" s="182">
        <v>27</v>
      </c>
      <c r="AC10410" s="182">
        <v>3</v>
      </c>
      <c r="AD10410" s="182">
        <v>1253.9000000000001</v>
      </c>
      <c r="AF10410" s="182" t="s">
        <v>15973</v>
      </c>
      <c r="AG10410" s="182" t="s">
        <v>17312</v>
      </c>
      <c r="AH10410" s="182" t="s">
        <v>2993</v>
      </c>
      <c r="AI10410" s="182" t="s">
        <v>17322</v>
      </c>
    </row>
    <row r="10411" spans="25:35" x14ac:dyDescent="0.4">
      <c r="Y10411" s="182" t="s">
        <v>16087</v>
      </c>
      <c r="Z10411" s="182">
        <v>1974</v>
      </c>
      <c r="AA10411" s="182">
        <v>758.5</v>
      </c>
      <c r="AB10411" s="182">
        <v>31</v>
      </c>
      <c r="AC10411" s="182">
        <v>2</v>
      </c>
      <c r="AD10411" s="182">
        <v>758.5</v>
      </c>
      <c r="AF10411" s="182" t="s">
        <v>15974</v>
      </c>
      <c r="AG10411" s="182" t="s">
        <v>17312</v>
      </c>
      <c r="AH10411" s="182" t="s">
        <v>2993</v>
      </c>
      <c r="AI10411" s="182" t="s">
        <v>17322</v>
      </c>
    </row>
    <row r="10412" spans="25:35" x14ac:dyDescent="0.4">
      <c r="Y10412" s="182" t="s">
        <v>16088</v>
      </c>
      <c r="Z10412" s="182">
        <v>1975</v>
      </c>
      <c r="AA10412" s="182">
        <v>316.39999999999998</v>
      </c>
      <c r="AB10412" s="182">
        <v>21</v>
      </c>
      <c r="AC10412" s="182">
        <v>2</v>
      </c>
      <c r="AD10412" s="182">
        <v>316.39999999999998</v>
      </c>
      <c r="AF10412" s="182" t="s">
        <v>15975</v>
      </c>
      <c r="AG10412" s="182" t="s">
        <v>17327</v>
      </c>
      <c r="AH10412" s="182" t="s">
        <v>2993</v>
      </c>
      <c r="AI10412" s="182" t="s">
        <v>17042</v>
      </c>
    </row>
    <row r="10413" spans="25:35" x14ac:dyDescent="0.4">
      <c r="Y10413" s="182" t="s">
        <v>16089</v>
      </c>
      <c r="Z10413" s="182">
        <v>1981</v>
      </c>
      <c r="AA10413" s="182">
        <v>837.6</v>
      </c>
      <c r="AB10413" s="182">
        <v>47</v>
      </c>
      <c r="AC10413" s="182">
        <v>2</v>
      </c>
      <c r="AD10413" s="182">
        <v>837.6</v>
      </c>
      <c r="AF10413" s="182" t="s">
        <v>15976</v>
      </c>
      <c r="AG10413" s="182" t="s">
        <v>17312</v>
      </c>
      <c r="AH10413" s="182" t="s">
        <v>2993</v>
      </c>
      <c r="AI10413" s="182" t="s">
        <v>17331</v>
      </c>
    </row>
    <row r="10414" spans="25:35" x14ac:dyDescent="0.4">
      <c r="Y10414" s="182" t="s">
        <v>16090</v>
      </c>
      <c r="Z10414" s="182">
        <v>1982</v>
      </c>
      <c r="AA10414" s="182">
        <v>819.3</v>
      </c>
      <c r="AB10414" s="182">
        <v>47</v>
      </c>
      <c r="AC10414" s="182">
        <v>2</v>
      </c>
      <c r="AD10414" s="182">
        <v>819.3</v>
      </c>
      <c r="AF10414" s="182" t="s">
        <v>15977</v>
      </c>
      <c r="AG10414" s="182" t="s">
        <v>17312</v>
      </c>
      <c r="AH10414" s="182" t="s">
        <v>17743</v>
      </c>
      <c r="AI10414" s="182" t="s">
        <v>17040</v>
      </c>
    </row>
    <row r="10415" spans="25:35" x14ac:dyDescent="0.4">
      <c r="Y10415" s="182" t="s">
        <v>16091</v>
      </c>
      <c r="Z10415" s="182">
        <v>1967</v>
      </c>
      <c r="AA10415" s="182">
        <v>682.9</v>
      </c>
      <c r="AB10415" s="182">
        <v>31</v>
      </c>
      <c r="AC10415" s="182">
        <v>2</v>
      </c>
      <c r="AD10415" s="182">
        <v>682.9</v>
      </c>
      <c r="AF10415" s="182" t="s">
        <v>15979</v>
      </c>
      <c r="AG10415" s="182" t="s">
        <v>17319</v>
      </c>
      <c r="AH10415" s="182" t="s">
        <v>2993</v>
      </c>
      <c r="AI10415" s="182" t="s">
        <v>17042</v>
      </c>
    </row>
    <row r="10416" spans="25:35" x14ac:dyDescent="0.4">
      <c r="Y10416" s="182" t="s">
        <v>16092</v>
      </c>
      <c r="Z10416" s="182">
        <v>1968</v>
      </c>
      <c r="AA10416" s="182">
        <v>678.5</v>
      </c>
      <c r="AB10416" s="182">
        <v>42</v>
      </c>
      <c r="AC10416" s="182">
        <v>2</v>
      </c>
      <c r="AD10416" s="182">
        <v>678.5</v>
      </c>
      <c r="AF10416" s="182" t="s">
        <v>15980</v>
      </c>
      <c r="AG10416" s="182" t="s">
        <v>17319</v>
      </c>
      <c r="AH10416" s="182" t="s">
        <v>2993</v>
      </c>
      <c r="AI10416" s="182" t="s">
        <v>17322</v>
      </c>
    </row>
    <row r="10417" spans="25:35" x14ac:dyDescent="0.4">
      <c r="Y10417" s="182" t="s">
        <v>16093</v>
      </c>
      <c r="Z10417" s="182">
        <v>1974</v>
      </c>
      <c r="AA10417" s="182">
        <v>793.1</v>
      </c>
      <c r="AB10417" s="182">
        <v>35</v>
      </c>
      <c r="AC10417" s="182">
        <v>2</v>
      </c>
      <c r="AD10417" s="182">
        <v>793.1</v>
      </c>
      <c r="AF10417" s="182" t="s">
        <v>15981</v>
      </c>
      <c r="AG10417" s="182" t="s">
        <v>17319</v>
      </c>
      <c r="AH10417" s="182" t="s">
        <v>2993</v>
      </c>
      <c r="AI10417" s="182" t="s">
        <v>17042</v>
      </c>
    </row>
    <row r="10418" spans="25:35" x14ac:dyDescent="0.4">
      <c r="Y10418" s="182" t="s">
        <v>2780</v>
      </c>
      <c r="Z10418" s="182">
        <v>1972</v>
      </c>
      <c r="AA10418" s="182">
        <v>827.6</v>
      </c>
      <c r="AB10418" s="182">
        <v>37</v>
      </c>
      <c r="AC10418" s="182">
        <v>2</v>
      </c>
      <c r="AD10418" s="182">
        <v>827.6</v>
      </c>
      <c r="AF10418" s="182" t="s">
        <v>15983</v>
      </c>
      <c r="AG10418" s="182" t="s">
        <v>17319</v>
      </c>
      <c r="AH10418" s="182" t="s">
        <v>2993</v>
      </c>
      <c r="AI10418" s="182" t="s">
        <v>17320</v>
      </c>
    </row>
    <row r="10419" spans="25:35" x14ac:dyDescent="0.4">
      <c r="Y10419" s="182" t="s">
        <v>16094</v>
      </c>
      <c r="Z10419" s="182">
        <v>1979</v>
      </c>
      <c r="AA10419" s="182">
        <v>946</v>
      </c>
      <c r="AB10419" s="182">
        <v>42</v>
      </c>
      <c r="AC10419" s="182">
        <v>2</v>
      </c>
      <c r="AD10419" s="182">
        <v>946</v>
      </c>
      <c r="AF10419" s="182" t="s">
        <v>15984</v>
      </c>
      <c r="AG10419" s="182" t="s">
        <v>17312</v>
      </c>
      <c r="AH10419" s="182" t="s">
        <v>2993</v>
      </c>
      <c r="AI10419" s="182" t="s">
        <v>17320</v>
      </c>
    </row>
    <row r="10420" spans="25:35" x14ac:dyDescent="0.4">
      <c r="Y10420" s="182" t="s">
        <v>16095</v>
      </c>
      <c r="Z10420" s="182">
        <v>1979</v>
      </c>
      <c r="AA10420" s="182">
        <v>940.3</v>
      </c>
      <c r="AB10420" s="182">
        <v>35</v>
      </c>
      <c r="AC10420" s="182">
        <v>2</v>
      </c>
      <c r="AD10420" s="182">
        <v>940.3</v>
      </c>
      <c r="AF10420" s="182" t="s">
        <v>15986</v>
      </c>
      <c r="AG10420" s="182" t="s">
        <v>17319</v>
      </c>
      <c r="AH10420" s="182" t="s">
        <v>2993</v>
      </c>
      <c r="AI10420" s="182" t="s">
        <v>17315</v>
      </c>
    </row>
    <row r="10421" spans="25:35" x14ac:dyDescent="0.4">
      <c r="Y10421" s="182" t="s">
        <v>2781</v>
      </c>
      <c r="Z10421" s="182">
        <v>1980</v>
      </c>
      <c r="AA10421" s="182">
        <v>857</v>
      </c>
      <c r="AB10421" s="182">
        <v>29</v>
      </c>
      <c r="AC10421" s="182">
        <v>2</v>
      </c>
      <c r="AD10421" s="182">
        <v>468</v>
      </c>
      <c r="AF10421" s="182" t="s">
        <v>2768</v>
      </c>
      <c r="AG10421" s="182" t="s">
        <v>17319</v>
      </c>
      <c r="AH10421" s="182" t="s">
        <v>2993</v>
      </c>
      <c r="AI10421" s="182" t="s">
        <v>17356</v>
      </c>
    </row>
    <row r="10422" spans="25:35" x14ac:dyDescent="0.4">
      <c r="Y10422" s="182" t="s">
        <v>16096</v>
      </c>
      <c r="Z10422" s="182">
        <v>1992</v>
      </c>
      <c r="AA10422" s="182">
        <v>272.5</v>
      </c>
      <c r="AB10422" s="182">
        <v>8</v>
      </c>
      <c r="AC10422" s="182">
        <v>2</v>
      </c>
      <c r="AD10422" s="182">
        <v>272.5</v>
      </c>
      <c r="AF10422" s="182" t="s">
        <v>15988</v>
      </c>
      <c r="AG10422" s="182" t="s">
        <v>17319</v>
      </c>
      <c r="AH10422" s="182" t="s">
        <v>2993</v>
      </c>
      <c r="AI10422" s="182" t="s">
        <v>17315</v>
      </c>
    </row>
    <row r="10423" spans="25:35" x14ac:dyDescent="0.4">
      <c r="Y10423" s="182" t="s">
        <v>16098</v>
      </c>
      <c r="Z10423" s="182">
        <v>1970</v>
      </c>
      <c r="AA10423" s="182">
        <v>303.89999999999998</v>
      </c>
      <c r="AB10423" s="182">
        <v>8</v>
      </c>
      <c r="AC10423" s="182">
        <v>2</v>
      </c>
      <c r="AD10423" s="182">
        <v>303.8</v>
      </c>
      <c r="AF10423" s="182" t="s">
        <v>15989</v>
      </c>
      <c r="AG10423" s="182" t="s">
        <v>17319</v>
      </c>
      <c r="AH10423" s="182" t="s">
        <v>2993</v>
      </c>
      <c r="AI10423" s="182" t="s">
        <v>17320</v>
      </c>
    </row>
    <row r="10424" spans="25:35" x14ac:dyDescent="0.4">
      <c r="Y10424" s="182" t="s">
        <v>16100</v>
      </c>
      <c r="Z10424" s="182">
        <v>1975</v>
      </c>
      <c r="AA10424" s="182">
        <v>782</v>
      </c>
      <c r="AB10424" s="182">
        <v>42</v>
      </c>
      <c r="AC10424" s="182">
        <v>2</v>
      </c>
      <c r="AD10424" s="182">
        <v>719.9</v>
      </c>
      <c r="AF10424" s="182" t="s">
        <v>15990</v>
      </c>
      <c r="AG10424" s="182" t="s">
        <v>17312</v>
      </c>
      <c r="AH10424" s="182" t="s">
        <v>2993</v>
      </c>
      <c r="AI10424" s="182" t="s">
        <v>17341</v>
      </c>
    </row>
    <row r="10425" spans="25:35" x14ac:dyDescent="0.4">
      <c r="Y10425" s="182" t="s">
        <v>16101</v>
      </c>
      <c r="Z10425" s="182">
        <v>1983</v>
      </c>
      <c r="AA10425" s="182">
        <v>952.2</v>
      </c>
      <c r="AB10425" s="182">
        <v>22</v>
      </c>
      <c r="AC10425" s="182">
        <v>2</v>
      </c>
      <c r="AD10425" s="182">
        <v>952.2</v>
      </c>
      <c r="AF10425" s="182" t="s">
        <v>15991</v>
      </c>
      <c r="AG10425" s="182" t="s">
        <v>17319</v>
      </c>
      <c r="AH10425" s="182" t="s">
        <v>2993</v>
      </c>
      <c r="AI10425" s="182" t="s">
        <v>17332</v>
      </c>
    </row>
    <row r="10426" spans="25:35" x14ac:dyDescent="0.4">
      <c r="Y10426" s="182" t="s">
        <v>16103</v>
      </c>
      <c r="Z10426" s="182">
        <v>1989</v>
      </c>
      <c r="AA10426" s="182">
        <v>1512.7</v>
      </c>
      <c r="AB10426" s="182">
        <v>27</v>
      </c>
      <c r="AC10426" s="182">
        <v>3</v>
      </c>
      <c r="AD10426" s="182">
        <v>1512.7</v>
      </c>
      <c r="AF10426" s="182" t="s">
        <v>15993</v>
      </c>
      <c r="AG10426" s="182" t="s">
        <v>17319</v>
      </c>
      <c r="AH10426" s="182" t="s">
        <v>2993</v>
      </c>
      <c r="AI10426" s="182" t="s">
        <v>17314</v>
      </c>
    </row>
    <row r="10427" spans="25:35" x14ac:dyDescent="0.4">
      <c r="Y10427" s="182" t="s">
        <v>16105</v>
      </c>
      <c r="Z10427" s="182">
        <v>2009</v>
      </c>
      <c r="AA10427" s="182">
        <v>279.60000000000002</v>
      </c>
      <c r="AB10427" s="182">
        <v>5</v>
      </c>
      <c r="AC10427" s="182">
        <v>2</v>
      </c>
      <c r="AD10427" s="182">
        <v>279.60000000000002</v>
      </c>
      <c r="AF10427" s="182" t="s">
        <v>15994</v>
      </c>
      <c r="AG10427" s="182" t="s">
        <v>17319</v>
      </c>
      <c r="AH10427" s="182" t="s">
        <v>2993</v>
      </c>
      <c r="AI10427" s="182" t="s">
        <v>17315</v>
      </c>
    </row>
    <row r="10428" spans="25:35" x14ac:dyDescent="0.4">
      <c r="Y10428" s="182" t="s">
        <v>16107</v>
      </c>
      <c r="Z10428" s="182">
        <v>1965</v>
      </c>
      <c r="AA10428" s="182">
        <v>300.8</v>
      </c>
      <c r="AB10428" s="182">
        <v>8</v>
      </c>
      <c r="AC10428" s="182">
        <v>2</v>
      </c>
      <c r="AD10428" s="182">
        <v>300.8</v>
      </c>
      <c r="AF10428" s="182" t="s">
        <v>15995</v>
      </c>
      <c r="AG10428" s="182" t="s">
        <v>17319</v>
      </c>
      <c r="AH10428" s="182" t="s">
        <v>2993</v>
      </c>
      <c r="AI10428" s="182" t="s">
        <v>17315</v>
      </c>
    </row>
    <row r="10429" spans="25:35" x14ac:dyDescent="0.4">
      <c r="Y10429" s="182" t="s">
        <v>16108</v>
      </c>
      <c r="Z10429" s="182">
        <v>1966</v>
      </c>
      <c r="AA10429" s="182">
        <v>342.5</v>
      </c>
      <c r="AB10429" s="182">
        <v>7</v>
      </c>
      <c r="AC10429" s="182">
        <v>2</v>
      </c>
      <c r="AD10429" s="182">
        <v>308.7</v>
      </c>
      <c r="AF10429" s="182" t="s">
        <v>15997</v>
      </c>
      <c r="AG10429" s="182" t="s">
        <v>17312</v>
      </c>
      <c r="AH10429" s="182" t="s">
        <v>2993</v>
      </c>
      <c r="AI10429" s="182" t="s">
        <v>17320</v>
      </c>
    </row>
    <row r="10430" spans="25:35" x14ac:dyDescent="0.4">
      <c r="Y10430" s="182" t="s">
        <v>2782</v>
      </c>
      <c r="Z10430" s="182">
        <v>1968</v>
      </c>
      <c r="AA10430" s="182">
        <v>712.8</v>
      </c>
      <c r="AB10430" s="182">
        <v>14</v>
      </c>
      <c r="AC10430" s="182">
        <v>2</v>
      </c>
      <c r="AD10430" s="182">
        <v>712.8</v>
      </c>
      <c r="AF10430" s="182" t="s">
        <v>15998</v>
      </c>
      <c r="AG10430" s="182" t="s">
        <v>17312</v>
      </c>
      <c r="AH10430" s="182" t="s">
        <v>2993</v>
      </c>
      <c r="AI10430" s="182" t="s">
        <v>17315</v>
      </c>
    </row>
    <row r="10431" spans="25:35" x14ac:dyDescent="0.4">
      <c r="Y10431" s="182" t="s">
        <v>16111</v>
      </c>
      <c r="Z10431" s="182">
        <v>1974</v>
      </c>
      <c r="AA10431" s="182">
        <v>946</v>
      </c>
      <c r="AB10431" s="182">
        <v>57</v>
      </c>
      <c r="AC10431" s="182">
        <v>2</v>
      </c>
      <c r="AD10431" s="182">
        <v>946</v>
      </c>
      <c r="AF10431" s="182" t="s">
        <v>15999</v>
      </c>
      <c r="AG10431" s="182" t="s">
        <v>17312</v>
      </c>
      <c r="AH10431" s="182" t="s">
        <v>17744</v>
      </c>
      <c r="AI10431" s="182" t="s">
        <v>17040</v>
      </c>
    </row>
    <row r="10432" spans="25:35" x14ac:dyDescent="0.4">
      <c r="Y10432" s="182" t="s">
        <v>16112</v>
      </c>
      <c r="Z10432" s="182">
        <v>1969</v>
      </c>
      <c r="AA10432" s="182">
        <v>408</v>
      </c>
      <c r="AB10432" s="182">
        <v>21</v>
      </c>
      <c r="AC10432" s="182">
        <v>2</v>
      </c>
      <c r="AD10432" s="182">
        <v>366</v>
      </c>
      <c r="AF10432" s="182" t="s">
        <v>16000</v>
      </c>
      <c r="AG10432" s="182" t="s">
        <v>17312</v>
      </c>
      <c r="AH10432" s="182" t="s">
        <v>2993</v>
      </c>
      <c r="AI10432" s="182" t="s">
        <v>17322</v>
      </c>
    </row>
    <row r="10433" spans="25:35" x14ac:dyDescent="0.4">
      <c r="Y10433" s="182" t="s">
        <v>16113</v>
      </c>
      <c r="Z10433" s="182">
        <v>1969</v>
      </c>
      <c r="AA10433" s="182">
        <v>404</v>
      </c>
      <c r="AB10433" s="182">
        <v>52</v>
      </c>
      <c r="AC10433" s="182">
        <v>2</v>
      </c>
      <c r="AD10433" s="182">
        <v>360</v>
      </c>
      <c r="AF10433" s="182" t="s">
        <v>16001</v>
      </c>
      <c r="AG10433" s="182" t="s">
        <v>17312</v>
      </c>
      <c r="AH10433" s="182" t="s">
        <v>2993</v>
      </c>
      <c r="AI10433" s="182" t="s">
        <v>17040</v>
      </c>
    </row>
    <row r="10434" spans="25:35" x14ac:dyDescent="0.4">
      <c r="Y10434" s="182" t="s">
        <v>16114</v>
      </c>
      <c r="Z10434" s="182">
        <v>1911</v>
      </c>
      <c r="AA10434" s="182">
        <v>828.7</v>
      </c>
      <c r="AB10434" s="182">
        <v>34</v>
      </c>
      <c r="AC10434" s="182">
        <v>2</v>
      </c>
      <c r="AD10434" s="182">
        <v>400</v>
      </c>
      <c r="AF10434" s="182" t="s">
        <v>16002</v>
      </c>
      <c r="AG10434" s="182" t="s">
        <v>17312</v>
      </c>
      <c r="AH10434" s="182" t="s">
        <v>2993</v>
      </c>
      <c r="AI10434" s="182" t="s">
        <v>17322</v>
      </c>
    </row>
    <row r="10435" spans="25:35" x14ac:dyDescent="0.4">
      <c r="Y10435" s="182" t="s">
        <v>2784</v>
      </c>
      <c r="Z10435" s="182">
        <v>1972</v>
      </c>
      <c r="AA10435" s="182">
        <v>788.3</v>
      </c>
      <c r="AB10435" s="182">
        <v>16</v>
      </c>
      <c r="AC10435" s="182">
        <v>2</v>
      </c>
      <c r="AD10435" s="182">
        <v>726.9</v>
      </c>
      <c r="AF10435" s="182" t="s">
        <v>2769</v>
      </c>
      <c r="AG10435" s="182" t="s">
        <v>17312</v>
      </c>
      <c r="AH10435" s="182" t="s">
        <v>2993</v>
      </c>
      <c r="AI10435" s="182" t="s">
        <v>17315</v>
      </c>
    </row>
    <row r="10436" spans="25:35" x14ac:dyDescent="0.4">
      <c r="Y10436" s="182" t="s">
        <v>16115</v>
      </c>
      <c r="Z10436" s="182">
        <v>1986</v>
      </c>
      <c r="AA10436" s="182">
        <v>912.3</v>
      </c>
      <c r="AB10436" s="182">
        <v>22</v>
      </c>
      <c r="AC10436" s="182">
        <v>2</v>
      </c>
      <c r="AD10436" s="182">
        <v>912.3</v>
      </c>
      <c r="AF10436" s="182" t="s">
        <v>2770</v>
      </c>
      <c r="AG10436" s="182" t="s">
        <v>17312</v>
      </c>
      <c r="AH10436" s="182" t="s">
        <v>2993</v>
      </c>
      <c r="AI10436" s="182" t="s">
        <v>17042</v>
      </c>
    </row>
    <row r="10437" spans="25:35" x14ac:dyDescent="0.4">
      <c r="Y10437" s="182" t="s">
        <v>16117</v>
      </c>
      <c r="Z10437" s="182">
        <v>1969</v>
      </c>
      <c r="AA10437" s="182">
        <v>300</v>
      </c>
      <c r="AB10437" s="182">
        <v>21</v>
      </c>
      <c r="AC10437" s="182">
        <v>2</v>
      </c>
      <c r="AD10437" s="182">
        <v>300</v>
      </c>
      <c r="AF10437" s="182" t="s">
        <v>16004</v>
      </c>
      <c r="AG10437" s="182" t="s">
        <v>17312</v>
      </c>
      <c r="AH10437" s="182" t="s">
        <v>2993</v>
      </c>
      <c r="AI10437" s="182" t="s">
        <v>17042</v>
      </c>
    </row>
    <row r="10438" spans="25:35" x14ac:dyDescent="0.4">
      <c r="Y10438" s="182" t="s">
        <v>16118</v>
      </c>
      <c r="Z10438" s="182">
        <v>1963</v>
      </c>
      <c r="AA10438" s="182">
        <v>292.39999999999998</v>
      </c>
      <c r="AB10438" s="182">
        <v>8</v>
      </c>
      <c r="AC10438" s="182">
        <v>2</v>
      </c>
      <c r="AD10438" s="182">
        <v>292.39999999999998</v>
      </c>
      <c r="AF10438" s="182" t="s">
        <v>66</v>
      </c>
      <c r="AG10438" s="182" t="s">
        <v>17312</v>
      </c>
      <c r="AH10438" s="182" t="s">
        <v>2993</v>
      </c>
      <c r="AI10438" s="182" t="s">
        <v>17042</v>
      </c>
    </row>
    <row r="10439" spans="25:35" x14ac:dyDescent="0.4">
      <c r="Y10439" s="182" t="s">
        <v>16119</v>
      </c>
      <c r="Z10439" s="182">
        <v>1980</v>
      </c>
      <c r="AA10439" s="182">
        <v>298</v>
      </c>
      <c r="AB10439" s="182">
        <v>21</v>
      </c>
      <c r="AC10439" s="182">
        <v>2</v>
      </c>
      <c r="AD10439" s="182">
        <v>298</v>
      </c>
      <c r="AF10439" s="182" t="s">
        <v>16005</v>
      </c>
      <c r="AG10439" s="182" t="s">
        <v>17312</v>
      </c>
      <c r="AH10439" s="182" t="s">
        <v>2993</v>
      </c>
      <c r="AI10439" s="182" t="s">
        <v>17042</v>
      </c>
    </row>
    <row r="10440" spans="25:35" x14ac:dyDescent="0.4">
      <c r="Y10440" s="182" t="s">
        <v>16120</v>
      </c>
      <c r="Z10440" s="182">
        <v>1969</v>
      </c>
      <c r="AA10440" s="182">
        <v>365</v>
      </c>
      <c r="AB10440" s="182">
        <v>18</v>
      </c>
      <c r="AC10440" s="182">
        <v>2</v>
      </c>
      <c r="AD10440" s="182">
        <v>365</v>
      </c>
      <c r="AF10440" s="182" t="s">
        <v>16006</v>
      </c>
      <c r="AG10440" s="182" t="s">
        <v>17312</v>
      </c>
      <c r="AH10440" s="182" t="s">
        <v>2993</v>
      </c>
      <c r="AI10440" s="182" t="s">
        <v>17042</v>
      </c>
    </row>
    <row r="10441" spans="25:35" x14ac:dyDescent="0.4">
      <c r="Y10441" s="182" t="s">
        <v>16121</v>
      </c>
      <c r="Z10441" s="182">
        <v>1969</v>
      </c>
      <c r="AA10441" s="182">
        <v>365</v>
      </c>
      <c r="AB10441" s="182">
        <v>21</v>
      </c>
      <c r="AC10441" s="182">
        <v>2</v>
      </c>
      <c r="AD10441" s="182">
        <v>365</v>
      </c>
      <c r="AF10441" s="182" t="s">
        <v>58</v>
      </c>
      <c r="AG10441" s="182" t="s">
        <v>17319</v>
      </c>
      <c r="AH10441" s="182" t="s">
        <v>2993</v>
      </c>
      <c r="AI10441" s="182" t="s">
        <v>17315</v>
      </c>
    </row>
    <row r="10442" spans="25:35" x14ac:dyDescent="0.4">
      <c r="Y10442" s="182" t="s">
        <v>16122</v>
      </c>
      <c r="Z10442" s="182">
        <v>1977</v>
      </c>
      <c r="AA10442" s="182">
        <v>719.4</v>
      </c>
      <c r="AB10442" s="182">
        <v>16</v>
      </c>
      <c r="AC10442" s="182">
        <v>2</v>
      </c>
      <c r="AD10442" s="182">
        <v>719.4</v>
      </c>
      <c r="AF10442" s="182" t="s">
        <v>16007</v>
      </c>
      <c r="AG10442" s="182" t="s">
        <v>17312</v>
      </c>
      <c r="AH10442" s="182" t="s">
        <v>2993</v>
      </c>
      <c r="AI10442" s="182" t="s">
        <v>17042</v>
      </c>
    </row>
    <row r="10443" spans="25:35" x14ac:dyDescent="0.4">
      <c r="Y10443" s="182" t="s">
        <v>16123</v>
      </c>
      <c r="Z10443" s="182">
        <v>1984</v>
      </c>
      <c r="AA10443" s="182">
        <v>554.70000000000005</v>
      </c>
      <c r="AB10443" s="182">
        <v>16</v>
      </c>
      <c r="AC10443" s="182">
        <v>2</v>
      </c>
      <c r="AD10443" s="182">
        <v>554.70000000000005</v>
      </c>
      <c r="AF10443" s="182" t="s">
        <v>16009</v>
      </c>
      <c r="AG10443" s="182" t="s">
        <v>17312</v>
      </c>
      <c r="AH10443" s="182" t="s">
        <v>2993</v>
      </c>
      <c r="AI10443" s="182" t="s">
        <v>17320</v>
      </c>
    </row>
    <row r="10444" spans="25:35" x14ac:dyDescent="0.4">
      <c r="Y10444" s="182" t="s">
        <v>16124</v>
      </c>
      <c r="Z10444" s="182">
        <v>1980</v>
      </c>
      <c r="AA10444" s="182">
        <v>1315.5</v>
      </c>
      <c r="AB10444" s="182">
        <v>21</v>
      </c>
      <c r="AC10444" s="182">
        <v>2</v>
      </c>
      <c r="AD10444" s="182">
        <v>1179.7</v>
      </c>
      <c r="AF10444" s="182" t="s">
        <v>16010</v>
      </c>
      <c r="AG10444" s="182" t="s">
        <v>17319</v>
      </c>
      <c r="AH10444" s="182" t="s">
        <v>2993</v>
      </c>
      <c r="AI10444" s="182" t="s">
        <v>17320</v>
      </c>
    </row>
    <row r="10445" spans="25:35" x14ac:dyDescent="0.4">
      <c r="Y10445" s="182" t="s">
        <v>16126</v>
      </c>
      <c r="Z10445" s="182">
        <v>1984</v>
      </c>
      <c r="AA10445" s="182">
        <v>563.79999999999995</v>
      </c>
      <c r="AB10445" s="182">
        <v>12</v>
      </c>
      <c r="AC10445" s="182">
        <v>2</v>
      </c>
      <c r="AD10445" s="182">
        <v>563.79999999999995</v>
      </c>
      <c r="AF10445" s="182" t="s">
        <v>16011</v>
      </c>
      <c r="AG10445" s="182" t="s">
        <v>17319</v>
      </c>
      <c r="AH10445" s="182" t="s">
        <v>2993</v>
      </c>
      <c r="AI10445" s="182" t="s">
        <v>17320</v>
      </c>
    </row>
    <row r="10446" spans="25:35" x14ac:dyDescent="0.4">
      <c r="Y10446" s="182" t="s">
        <v>16128</v>
      </c>
      <c r="Z10446" s="182">
        <v>1964</v>
      </c>
      <c r="AA10446" s="182">
        <v>309.60000000000002</v>
      </c>
      <c r="AB10446" s="182">
        <v>7</v>
      </c>
      <c r="AC10446" s="182">
        <v>2</v>
      </c>
      <c r="AD10446" s="182">
        <v>309.60000000000002</v>
      </c>
      <c r="AF10446" s="182" t="s">
        <v>16012</v>
      </c>
      <c r="AG10446" s="182" t="s">
        <v>17319</v>
      </c>
      <c r="AH10446" s="182" t="s">
        <v>2993</v>
      </c>
      <c r="AI10446" s="182" t="s">
        <v>17315</v>
      </c>
    </row>
    <row r="10447" spans="25:35" x14ac:dyDescent="0.4">
      <c r="Y10447" s="182" t="s">
        <v>16130</v>
      </c>
      <c r="Z10447" s="182">
        <v>1960</v>
      </c>
      <c r="AA10447" s="182">
        <v>615.70000000000005</v>
      </c>
      <c r="AB10447" s="182">
        <v>15</v>
      </c>
      <c r="AC10447" s="182">
        <v>2</v>
      </c>
      <c r="AD10447" s="182">
        <v>615.70000000000005</v>
      </c>
      <c r="AF10447" s="182" t="s">
        <v>16013</v>
      </c>
      <c r="AG10447" s="182" t="s">
        <v>17319</v>
      </c>
      <c r="AH10447" s="182" t="s">
        <v>2993</v>
      </c>
      <c r="AI10447" s="182" t="s">
        <v>17320</v>
      </c>
    </row>
    <row r="10448" spans="25:35" x14ac:dyDescent="0.4">
      <c r="Y10448" s="182" t="s">
        <v>16131</v>
      </c>
      <c r="Z10448" s="182">
        <v>1973</v>
      </c>
      <c r="AA10448" s="182">
        <v>704.5</v>
      </c>
      <c r="AB10448" s="182">
        <v>16</v>
      </c>
      <c r="AC10448" s="182">
        <v>2</v>
      </c>
      <c r="AD10448" s="182">
        <v>704.5</v>
      </c>
      <c r="AF10448" s="182" t="s">
        <v>16015</v>
      </c>
      <c r="AG10448" s="182" t="s">
        <v>17312</v>
      </c>
      <c r="AH10448" s="182" t="s">
        <v>2993</v>
      </c>
      <c r="AI10448" s="182" t="s">
        <v>17042</v>
      </c>
    </row>
    <row r="10449" spans="25:35" x14ac:dyDescent="0.4">
      <c r="Y10449" s="182" t="s">
        <v>16132</v>
      </c>
      <c r="Z10449" s="182">
        <v>1976</v>
      </c>
      <c r="AA10449" s="182">
        <v>738.1</v>
      </c>
      <c r="AB10449" s="182">
        <v>17</v>
      </c>
      <c r="AC10449" s="182">
        <v>2</v>
      </c>
      <c r="AD10449" s="182">
        <v>738.1</v>
      </c>
      <c r="AF10449" s="182" t="s">
        <v>16016</v>
      </c>
      <c r="AG10449" s="182" t="s">
        <v>17319</v>
      </c>
      <c r="AH10449" s="182" t="s">
        <v>2993</v>
      </c>
      <c r="AI10449" s="182" t="s">
        <v>17320</v>
      </c>
    </row>
    <row r="10450" spans="25:35" x14ac:dyDescent="0.4">
      <c r="Y10450" s="182" t="s">
        <v>16133</v>
      </c>
      <c r="Z10450" s="182">
        <v>1977</v>
      </c>
      <c r="AA10450" s="182">
        <v>723.7</v>
      </c>
      <c r="AB10450" s="182">
        <v>16</v>
      </c>
      <c r="AC10450" s="182">
        <v>2</v>
      </c>
      <c r="AD10450" s="182">
        <v>723.7</v>
      </c>
      <c r="AF10450" s="182" t="s">
        <v>16017</v>
      </c>
      <c r="AG10450" s="182" t="s">
        <v>17312</v>
      </c>
      <c r="AH10450" s="182" t="s">
        <v>2993</v>
      </c>
      <c r="AI10450" s="182" t="s">
        <v>17042</v>
      </c>
    </row>
    <row r="10451" spans="25:35" x14ac:dyDescent="0.4">
      <c r="Y10451" s="182" t="s">
        <v>16134</v>
      </c>
      <c r="Z10451" s="182">
        <v>1979</v>
      </c>
      <c r="AA10451" s="182">
        <v>749.8</v>
      </c>
      <c r="AB10451" s="182">
        <v>13</v>
      </c>
      <c r="AC10451" s="182">
        <v>2</v>
      </c>
      <c r="AD10451" s="182">
        <v>749.8</v>
      </c>
      <c r="AF10451" s="182" t="s">
        <v>16018</v>
      </c>
      <c r="AG10451" s="182" t="s">
        <v>17312</v>
      </c>
      <c r="AH10451" s="182" t="s">
        <v>2993</v>
      </c>
      <c r="AI10451" s="182" t="s">
        <v>17040</v>
      </c>
    </row>
    <row r="10452" spans="25:35" x14ac:dyDescent="0.4">
      <c r="Y10452" s="182" t="s">
        <v>2785</v>
      </c>
      <c r="Z10452" s="182">
        <v>1984</v>
      </c>
      <c r="AA10452" s="182">
        <v>854.5</v>
      </c>
      <c r="AB10452" s="182">
        <v>18</v>
      </c>
      <c r="AC10452" s="182">
        <v>2</v>
      </c>
      <c r="AD10452" s="182">
        <v>854.5</v>
      </c>
      <c r="AF10452" s="182" t="s">
        <v>16020</v>
      </c>
      <c r="AG10452" s="182" t="s">
        <v>17312</v>
      </c>
      <c r="AH10452" s="182" t="s">
        <v>2993</v>
      </c>
      <c r="AI10452" s="182" t="s">
        <v>17042</v>
      </c>
    </row>
    <row r="10453" spans="25:35" x14ac:dyDescent="0.4">
      <c r="Y10453" s="182" t="s">
        <v>16135</v>
      </c>
      <c r="Z10453" s="182">
        <v>1985</v>
      </c>
      <c r="AA10453" s="182">
        <v>833.6</v>
      </c>
      <c r="AB10453" s="182">
        <v>18</v>
      </c>
      <c r="AC10453" s="182">
        <v>2</v>
      </c>
      <c r="AD10453" s="182">
        <v>833.6</v>
      </c>
      <c r="AF10453" s="182" t="s">
        <v>16021</v>
      </c>
      <c r="AG10453" s="182" t="s">
        <v>17312</v>
      </c>
      <c r="AH10453" s="182" t="s">
        <v>2993</v>
      </c>
      <c r="AI10453" s="182" t="s">
        <v>17040</v>
      </c>
    </row>
    <row r="10454" spans="25:35" x14ac:dyDescent="0.4">
      <c r="Y10454" s="182" t="s">
        <v>16136</v>
      </c>
      <c r="Z10454" s="182">
        <v>1990</v>
      </c>
      <c r="AA10454" s="182">
        <v>869.1</v>
      </c>
      <c r="AB10454" s="182">
        <v>20</v>
      </c>
      <c r="AC10454" s="182">
        <v>2</v>
      </c>
      <c r="AD10454" s="182">
        <v>869.1</v>
      </c>
      <c r="AF10454" s="182" t="s">
        <v>16022</v>
      </c>
      <c r="AG10454" s="182" t="s">
        <v>17312</v>
      </c>
      <c r="AH10454" s="182" t="s">
        <v>2993</v>
      </c>
      <c r="AI10454" s="182" t="s">
        <v>17042</v>
      </c>
    </row>
    <row r="10455" spans="25:35" x14ac:dyDescent="0.4">
      <c r="Y10455" s="182" t="s">
        <v>62</v>
      </c>
      <c r="Z10455" s="182">
        <v>1962</v>
      </c>
      <c r="AA10455" s="182">
        <v>629.1</v>
      </c>
      <c r="AB10455" s="182">
        <v>14</v>
      </c>
      <c r="AC10455" s="182">
        <v>2</v>
      </c>
      <c r="AD10455" s="182">
        <v>629.1</v>
      </c>
      <c r="AF10455" s="182" t="s">
        <v>16023</v>
      </c>
      <c r="AG10455" s="182" t="s">
        <v>17312</v>
      </c>
      <c r="AH10455" s="182" t="s">
        <v>2993</v>
      </c>
      <c r="AI10455" s="182" t="s">
        <v>17042</v>
      </c>
    </row>
    <row r="10456" spans="25:35" x14ac:dyDescent="0.4">
      <c r="Y10456" s="182" t="s">
        <v>16137</v>
      </c>
      <c r="Z10456" s="182">
        <v>1962</v>
      </c>
      <c r="AA10456" s="182">
        <v>629.6</v>
      </c>
      <c r="AB10456" s="182">
        <v>15</v>
      </c>
      <c r="AC10456" s="182">
        <v>2</v>
      </c>
      <c r="AD10456" s="182">
        <v>629.6</v>
      </c>
      <c r="AF10456" s="182" t="s">
        <v>16024</v>
      </c>
      <c r="AG10456" s="182" t="s">
        <v>17312</v>
      </c>
      <c r="AH10456" s="182" t="s">
        <v>2993</v>
      </c>
      <c r="AI10456" s="182" t="s">
        <v>17040</v>
      </c>
    </row>
    <row r="10457" spans="25:35" x14ac:dyDescent="0.4">
      <c r="Y10457" s="182" t="s">
        <v>16138</v>
      </c>
      <c r="Z10457" s="182">
        <v>1968</v>
      </c>
      <c r="AA10457" s="182">
        <v>783.81</v>
      </c>
      <c r="AB10457" s="182">
        <v>16</v>
      </c>
      <c r="AC10457" s="182">
        <v>2</v>
      </c>
      <c r="AD10457" s="182">
        <v>726</v>
      </c>
      <c r="AF10457" s="182" t="s">
        <v>16025</v>
      </c>
      <c r="AG10457" s="182" t="s">
        <v>17312</v>
      </c>
      <c r="AH10457" s="182" t="s">
        <v>2993</v>
      </c>
      <c r="AI10457" s="182" t="s">
        <v>17040</v>
      </c>
    </row>
    <row r="10458" spans="25:35" x14ac:dyDescent="0.4">
      <c r="Y10458" s="182" t="s">
        <v>16139</v>
      </c>
      <c r="Z10458" s="182">
        <v>1970</v>
      </c>
      <c r="AA10458" s="182">
        <v>768.1</v>
      </c>
      <c r="AB10458" s="182">
        <v>16</v>
      </c>
      <c r="AC10458" s="182">
        <v>2</v>
      </c>
      <c r="AD10458" s="182">
        <v>709.7</v>
      </c>
      <c r="AF10458" s="182" t="s">
        <v>16026</v>
      </c>
      <c r="AG10458" s="182" t="s">
        <v>17312</v>
      </c>
      <c r="AH10458" s="182" t="s">
        <v>2993</v>
      </c>
      <c r="AI10458" s="182" t="s">
        <v>17042</v>
      </c>
    </row>
    <row r="10459" spans="25:35" x14ac:dyDescent="0.4">
      <c r="Y10459" s="182" t="s">
        <v>16140</v>
      </c>
      <c r="Z10459" s="182">
        <v>1976</v>
      </c>
      <c r="AA10459" s="182">
        <v>712.8</v>
      </c>
      <c r="AB10459" s="182">
        <v>16</v>
      </c>
      <c r="AC10459" s="182">
        <v>2</v>
      </c>
      <c r="AD10459" s="182">
        <v>712.8</v>
      </c>
      <c r="AF10459" s="182" t="s">
        <v>16028</v>
      </c>
      <c r="AG10459" s="182" t="s">
        <v>17312</v>
      </c>
      <c r="AH10459" s="182" t="s">
        <v>2993</v>
      </c>
      <c r="AI10459" s="182" t="s">
        <v>17042</v>
      </c>
    </row>
    <row r="10460" spans="25:35" x14ac:dyDescent="0.4">
      <c r="Y10460" s="182" t="s">
        <v>16141</v>
      </c>
      <c r="Z10460" s="182">
        <v>1989</v>
      </c>
      <c r="AA10460" s="182">
        <v>624</v>
      </c>
      <c r="AB10460" s="182">
        <v>31</v>
      </c>
      <c r="AC10460" s="182">
        <v>2</v>
      </c>
      <c r="AD10460" s="182">
        <v>624</v>
      </c>
      <c r="AF10460" s="182" t="s">
        <v>16030</v>
      </c>
      <c r="AG10460" s="182" t="s">
        <v>17319</v>
      </c>
      <c r="AH10460" s="182" t="s">
        <v>2993</v>
      </c>
      <c r="AI10460" s="182" t="s">
        <v>17042</v>
      </c>
    </row>
    <row r="10461" spans="25:35" x14ac:dyDescent="0.4">
      <c r="Y10461" s="182" t="s">
        <v>16142</v>
      </c>
      <c r="Z10461" s="182">
        <v>1989</v>
      </c>
      <c r="AA10461" s="182">
        <v>616.4</v>
      </c>
      <c r="AB10461" s="182">
        <v>31</v>
      </c>
      <c r="AC10461" s="182">
        <v>2</v>
      </c>
      <c r="AD10461" s="182">
        <v>616.1</v>
      </c>
      <c r="AF10461" s="182" t="s">
        <v>16031</v>
      </c>
      <c r="AG10461" s="182" t="s">
        <v>17312</v>
      </c>
      <c r="AH10461" s="182" t="s">
        <v>2993</v>
      </c>
      <c r="AI10461" s="182" t="s">
        <v>17042</v>
      </c>
    </row>
    <row r="10462" spans="25:35" x14ac:dyDescent="0.4">
      <c r="Y10462" s="182" t="s">
        <v>16143</v>
      </c>
      <c r="Z10462" s="182">
        <v>1970</v>
      </c>
      <c r="AA10462" s="182">
        <v>934.2</v>
      </c>
      <c r="AB10462" s="182">
        <v>51</v>
      </c>
      <c r="AC10462" s="182">
        <v>2</v>
      </c>
      <c r="AD10462" s="182">
        <v>934</v>
      </c>
      <c r="AF10462" s="182" t="s">
        <v>16033</v>
      </c>
      <c r="AG10462" s="182" t="s">
        <v>17312</v>
      </c>
      <c r="AH10462" s="182" t="s">
        <v>2993</v>
      </c>
      <c r="AI10462" s="182" t="s">
        <v>17042</v>
      </c>
    </row>
    <row r="10463" spans="25:35" x14ac:dyDescent="0.4">
      <c r="Y10463" s="182" t="s">
        <v>68</v>
      </c>
      <c r="Z10463" s="182">
        <v>1971</v>
      </c>
      <c r="AA10463" s="182">
        <v>936.3</v>
      </c>
      <c r="AB10463" s="182">
        <v>52</v>
      </c>
      <c r="AC10463" s="182">
        <v>2</v>
      </c>
      <c r="AD10463" s="182">
        <v>936.1</v>
      </c>
      <c r="AF10463" s="182" t="s">
        <v>16034</v>
      </c>
      <c r="AG10463" s="182" t="s">
        <v>17312</v>
      </c>
      <c r="AH10463" s="182" t="s">
        <v>2993</v>
      </c>
      <c r="AI10463" s="182" t="s">
        <v>17042</v>
      </c>
    </row>
    <row r="10464" spans="25:35" x14ac:dyDescent="0.4">
      <c r="Y10464" s="182" t="s">
        <v>16144</v>
      </c>
      <c r="Z10464" s="182">
        <v>1973</v>
      </c>
      <c r="AA10464" s="182">
        <v>939.3</v>
      </c>
      <c r="AB10464" s="182">
        <v>45</v>
      </c>
      <c r="AC10464" s="182">
        <v>2</v>
      </c>
      <c r="AD10464" s="182">
        <v>939.3</v>
      </c>
      <c r="AF10464" s="182" t="s">
        <v>16035</v>
      </c>
      <c r="AG10464" s="182" t="s">
        <v>17312</v>
      </c>
      <c r="AH10464" s="182" t="s">
        <v>2993</v>
      </c>
      <c r="AI10464" s="182" t="s">
        <v>17042</v>
      </c>
    </row>
    <row r="10465" spans="25:35" x14ac:dyDescent="0.4">
      <c r="Y10465" s="182" t="s">
        <v>16146</v>
      </c>
      <c r="Z10465" s="182">
        <v>1974</v>
      </c>
      <c r="AA10465" s="182">
        <v>946.1</v>
      </c>
      <c r="AB10465" s="182">
        <v>37</v>
      </c>
      <c r="AC10465" s="182">
        <v>2</v>
      </c>
      <c r="AD10465" s="182">
        <v>946</v>
      </c>
      <c r="AF10465" s="182" t="s">
        <v>2771</v>
      </c>
      <c r="AG10465" s="182" t="s">
        <v>17312</v>
      </c>
      <c r="AH10465" s="182" t="s">
        <v>2993</v>
      </c>
      <c r="AI10465" s="182" t="s">
        <v>17042</v>
      </c>
    </row>
    <row r="10466" spans="25:35" x14ac:dyDescent="0.4">
      <c r="Y10466" s="182" t="s">
        <v>16147</v>
      </c>
      <c r="Z10466" s="182">
        <v>1986</v>
      </c>
      <c r="AA10466" s="182">
        <v>2497</v>
      </c>
      <c r="AB10466" s="182">
        <v>91</v>
      </c>
      <c r="AC10466" s="182">
        <v>3</v>
      </c>
      <c r="AD10466" s="182">
        <v>2497</v>
      </c>
      <c r="AF10466" s="182" t="s">
        <v>16036</v>
      </c>
      <c r="AG10466" s="182" t="s">
        <v>17319</v>
      </c>
      <c r="AH10466" s="182" t="s">
        <v>2993</v>
      </c>
      <c r="AI10466" s="182" t="s">
        <v>17042</v>
      </c>
    </row>
    <row r="10467" spans="25:35" x14ac:dyDescent="0.4">
      <c r="Y10467" s="182" t="s">
        <v>16148</v>
      </c>
      <c r="Z10467" s="182">
        <v>1980</v>
      </c>
      <c r="AA10467" s="182">
        <v>2004.4</v>
      </c>
      <c r="AB10467" s="182">
        <v>94</v>
      </c>
      <c r="AC10467" s="182">
        <v>3</v>
      </c>
      <c r="AD10467" s="182">
        <v>1886.5</v>
      </c>
      <c r="AF10467" s="182" t="s">
        <v>2772</v>
      </c>
      <c r="AG10467" s="182" t="s">
        <v>17312</v>
      </c>
      <c r="AH10467" s="182" t="s">
        <v>2993</v>
      </c>
      <c r="AI10467" s="182" t="s">
        <v>17042</v>
      </c>
    </row>
    <row r="10468" spans="25:35" x14ac:dyDescent="0.4">
      <c r="Y10468" s="182" t="s">
        <v>16149</v>
      </c>
      <c r="Z10468" s="182">
        <v>1966</v>
      </c>
      <c r="AA10468" s="182">
        <v>369</v>
      </c>
      <c r="AB10468" s="182">
        <v>8</v>
      </c>
      <c r="AC10468" s="182">
        <v>2</v>
      </c>
      <c r="AD10468" s="182">
        <v>369</v>
      </c>
      <c r="AF10468" s="182" t="s">
        <v>16037</v>
      </c>
      <c r="AG10468" s="182" t="s">
        <v>17312</v>
      </c>
      <c r="AH10468" s="182" t="s">
        <v>2993</v>
      </c>
      <c r="AI10468" s="182" t="s">
        <v>17042</v>
      </c>
    </row>
    <row r="10469" spans="25:35" x14ac:dyDescent="0.4">
      <c r="Y10469" s="182" t="s">
        <v>16150</v>
      </c>
      <c r="Z10469" s="182">
        <v>1955</v>
      </c>
      <c r="AA10469" s="182">
        <v>584.79999999999995</v>
      </c>
      <c r="AB10469" s="182">
        <v>19</v>
      </c>
      <c r="AC10469" s="182">
        <v>2</v>
      </c>
      <c r="AD10469" s="182">
        <v>523</v>
      </c>
      <c r="AF10469" s="182" t="s">
        <v>16038</v>
      </c>
      <c r="AG10469" s="182" t="s">
        <v>17312</v>
      </c>
      <c r="AH10469" s="182" t="s">
        <v>2993</v>
      </c>
      <c r="AI10469" s="182" t="s">
        <v>17042</v>
      </c>
    </row>
    <row r="10470" spans="25:35" x14ac:dyDescent="0.4">
      <c r="Y10470" s="182" t="s">
        <v>16151</v>
      </c>
      <c r="Z10470" s="182">
        <v>1962</v>
      </c>
      <c r="AA10470" s="182">
        <v>377.7</v>
      </c>
      <c r="AB10470" s="182">
        <v>11</v>
      </c>
      <c r="AC10470" s="182">
        <v>2</v>
      </c>
      <c r="AD10470" s="182">
        <v>377.7</v>
      </c>
      <c r="AF10470" s="182" t="s">
        <v>16040</v>
      </c>
      <c r="AG10470" s="182" t="s">
        <v>17312</v>
      </c>
      <c r="AH10470" s="182" t="s">
        <v>2993</v>
      </c>
      <c r="AI10470" s="182" t="s">
        <v>17322</v>
      </c>
    </row>
    <row r="10471" spans="25:35" x14ac:dyDescent="0.4">
      <c r="Y10471" s="182" t="s">
        <v>2786</v>
      </c>
      <c r="Z10471" s="182">
        <v>1971</v>
      </c>
      <c r="AA10471" s="182">
        <v>535.9</v>
      </c>
      <c r="AB10471" s="182">
        <v>14</v>
      </c>
      <c r="AC10471" s="182">
        <v>2</v>
      </c>
      <c r="AD10471" s="182">
        <v>234.9</v>
      </c>
      <c r="AF10471" s="182" t="s">
        <v>16042</v>
      </c>
      <c r="AG10471" s="182" t="s">
        <v>17312</v>
      </c>
      <c r="AH10471" s="182" t="s">
        <v>2993</v>
      </c>
      <c r="AI10471" s="182" t="s">
        <v>17042</v>
      </c>
    </row>
    <row r="10472" spans="25:35" x14ac:dyDescent="0.4">
      <c r="Y10472" s="182" t="s">
        <v>2787</v>
      </c>
      <c r="Z10472" s="182">
        <v>1971</v>
      </c>
      <c r="AA10472" s="182">
        <v>707.1</v>
      </c>
      <c r="AB10472" s="182">
        <v>16</v>
      </c>
      <c r="AC10472" s="182">
        <v>2</v>
      </c>
      <c r="AD10472" s="182">
        <v>464</v>
      </c>
      <c r="AF10472" s="182" t="s">
        <v>16044</v>
      </c>
      <c r="AG10472" s="182" t="s">
        <v>17312</v>
      </c>
      <c r="AH10472" s="182" t="s">
        <v>2993</v>
      </c>
      <c r="AI10472" s="182" t="s">
        <v>17322</v>
      </c>
    </row>
    <row r="10473" spans="25:35" x14ac:dyDescent="0.4">
      <c r="Y10473" s="182" t="s">
        <v>16153</v>
      </c>
      <c r="Z10473" s="182">
        <v>1973</v>
      </c>
      <c r="AA10473" s="182">
        <v>735.7</v>
      </c>
      <c r="AB10473" s="182">
        <v>17</v>
      </c>
      <c r="AC10473" s="182">
        <v>2</v>
      </c>
      <c r="AD10473" s="182">
        <v>735.2</v>
      </c>
      <c r="AF10473" s="182" t="s">
        <v>16045</v>
      </c>
      <c r="AG10473" s="182" t="s">
        <v>17312</v>
      </c>
      <c r="AH10473" s="182" t="s">
        <v>2993</v>
      </c>
      <c r="AI10473" s="182" t="s">
        <v>17322</v>
      </c>
    </row>
    <row r="10474" spans="25:35" x14ac:dyDescent="0.4">
      <c r="Y10474" s="182" t="s">
        <v>64</v>
      </c>
      <c r="Z10474" s="182">
        <v>2004</v>
      </c>
      <c r="AA10474" s="182">
        <v>879.5</v>
      </c>
      <c r="AB10474" s="182">
        <v>30</v>
      </c>
      <c r="AC10474" s="182">
        <v>2</v>
      </c>
      <c r="AD10474" s="182">
        <v>662.2</v>
      </c>
      <c r="AF10474" s="182" t="s">
        <v>16047</v>
      </c>
      <c r="AG10474" s="182" t="s">
        <v>17312</v>
      </c>
      <c r="AH10474" s="182" t="s">
        <v>2993</v>
      </c>
      <c r="AI10474" s="182" t="s">
        <v>17322</v>
      </c>
    </row>
    <row r="10475" spans="25:35" x14ac:dyDescent="0.4">
      <c r="Y10475" s="182" t="s">
        <v>16155</v>
      </c>
      <c r="Z10475" s="182">
        <v>1996</v>
      </c>
      <c r="AA10475" s="182">
        <v>360.2</v>
      </c>
      <c r="AB10475" s="182">
        <v>12</v>
      </c>
      <c r="AC10475" s="182">
        <v>2</v>
      </c>
      <c r="AD10475" s="182">
        <v>360.2</v>
      </c>
      <c r="AF10475" s="182" t="s">
        <v>16048</v>
      </c>
      <c r="AG10475" s="182" t="s">
        <v>17312</v>
      </c>
      <c r="AH10475" s="182" t="s">
        <v>2993</v>
      </c>
      <c r="AI10475" s="182" t="s">
        <v>17042</v>
      </c>
    </row>
    <row r="10476" spans="25:35" x14ac:dyDescent="0.4">
      <c r="Y10476" s="182" t="s">
        <v>2788</v>
      </c>
      <c r="Z10476" s="182">
        <v>1964</v>
      </c>
      <c r="AA10476" s="182">
        <v>384.9</v>
      </c>
      <c r="AB10476" s="182">
        <v>12</v>
      </c>
      <c r="AC10476" s="182">
        <v>2</v>
      </c>
      <c r="AD10476" s="182">
        <v>384.9</v>
      </c>
      <c r="AF10476" s="182" t="s">
        <v>16049</v>
      </c>
      <c r="AG10476" s="182" t="s">
        <v>17312</v>
      </c>
      <c r="AH10476" s="182" t="s">
        <v>2993</v>
      </c>
      <c r="AI10476" s="182" t="s">
        <v>17042</v>
      </c>
    </row>
    <row r="10477" spans="25:35" x14ac:dyDescent="0.4">
      <c r="Y10477" s="182" t="s">
        <v>2789</v>
      </c>
      <c r="Z10477" s="182">
        <v>1964</v>
      </c>
      <c r="AA10477" s="182">
        <v>354.3</v>
      </c>
      <c r="AB10477" s="182">
        <v>13</v>
      </c>
      <c r="AC10477" s="182">
        <v>2</v>
      </c>
      <c r="AD10477" s="182">
        <v>354.3</v>
      </c>
      <c r="AF10477" s="182" t="s">
        <v>16050</v>
      </c>
      <c r="AG10477" s="182" t="s">
        <v>17312</v>
      </c>
      <c r="AH10477" s="182" t="s">
        <v>17316</v>
      </c>
      <c r="AI10477" s="182" t="s">
        <v>17322</v>
      </c>
    </row>
    <row r="10478" spans="25:35" x14ac:dyDescent="0.4">
      <c r="Y10478" s="182" t="s">
        <v>69</v>
      </c>
      <c r="Z10478" s="182">
        <v>1965</v>
      </c>
      <c r="AA10478" s="182">
        <v>418.9</v>
      </c>
      <c r="AB10478" s="182">
        <v>8</v>
      </c>
      <c r="AC10478" s="182">
        <v>2</v>
      </c>
      <c r="AD10478" s="182">
        <v>372.4</v>
      </c>
      <c r="AF10478" s="182" t="s">
        <v>16051</v>
      </c>
      <c r="AG10478" s="182" t="s">
        <v>17312</v>
      </c>
      <c r="AH10478" s="182" t="s">
        <v>2993</v>
      </c>
      <c r="AI10478" s="182" t="s">
        <v>17322</v>
      </c>
    </row>
    <row r="10479" spans="25:35" x14ac:dyDescent="0.4">
      <c r="Y10479" s="182" t="s">
        <v>2790</v>
      </c>
      <c r="Z10479" s="182">
        <v>1965</v>
      </c>
      <c r="AA10479" s="182">
        <v>372.2</v>
      </c>
      <c r="AB10479" s="182">
        <v>16</v>
      </c>
      <c r="AC10479" s="182">
        <v>2</v>
      </c>
      <c r="AD10479" s="182">
        <v>372.2</v>
      </c>
      <c r="AF10479" s="182" t="s">
        <v>16052</v>
      </c>
      <c r="AG10479" s="182" t="s">
        <v>17319</v>
      </c>
      <c r="AH10479" s="182" t="s">
        <v>2993</v>
      </c>
      <c r="AI10479" s="182" t="s">
        <v>17320</v>
      </c>
    </row>
    <row r="10480" spans="25:35" x14ac:dyDescent="0.4">
      <c r="Y10480" s="182" t="s">
        <v>16156</v>
      </c>
      <c r="Z10480" s="182">
        <v>1965</v>
      </c>
      <c r="AA10480" s="182">
        <v>635.1</v>
      </c>
      <c r="AB10480" s="182">
        <v>16</v>
      </c>
      <c r="AC10480" s="182">
        <v>2</v>
      </c>
      <c r="AD10480" s="182">
        <v>635.1</v>
      </c>
      <c r="AF10480" s="182" t="s">
        <v>16053</v>
      </c>
      <c r="AG10480" s="182" t="s">
        <v>17312</v>
      </c>
      <c r="AH10480" s="182" t="s">
        <v>2993</v>
      </c>
      <c r="AI10480" s="182" t="s">
        <v>17322</v>
      </c>
    </row>
    <row r="10481" spans="25:35" x14ac:dyDescent="0.4">
      <c r="Y10481" s="182" t="s">
        <v>16157</v>
      </c>
      <c r="Z10481" s="182">
        <v>1969</v>
      </c>
      <c r="AA10481" s="182">
        <v>702.7</v>
      </c>
      <c r="AB10481" s="182">
        <v>16</v>
      </c>
      <c r="AC10481" s="182">
        <v>2</v>
      </c>
      <c r="AD10481" s="182">
        <v>702.7</v>
      </c>
      <c r="AF10481" s="182" t="s">
        <v>16054</v>
      </c>
      <c r="AG10481" s="182" t="s">
        <v>17312</v>
      </c>
      <c r="AH10481" s="182" t="s">
        <v>17316</v>
      </c>
      <c r="AI10481" s="182" t="s">
        <v>17322</v>
      </c>
    </row>
    <row r="10482" spans="25:35" x14ac:dyDescent="0.4">
      <c r="Y10482" s="182" t="s">
        <v>2791</v>
      </c>
      <c r="Z10482" s="182">
        <v>1980</v>
      </c>
      <c r="AA10482" s="182">
        <v>892.8</v>
      </c>
      <c r="AB10482" s="182">
        <v>16</v>
      </c>
      <c r="AC10482" s="182">
        <v>2</v>
      </c>
      <c r="AD10482" s="182">
        <v>892.8</v>
      </c>
      <c r="AF10482" s="182" t="s">
        <v>16056</v>
      </c>
      <c r="AG10482" s="182" t="s">
        <v>17319</v>
      </c>
      <c r="AH10482" s="182" t="s">
        <v>2993</v>
      </c>
      <c r="AI10482" s="182" t="s">
        <v>17315</v>
      </c>
    </row>
    <row r="10483" spans="25:35" x14ac:dyDescent="0.4">
      <c r="Y10483" s="182" t="s">
        <v>16158</v>
      </c>
      <c r="Z10483" s="182">
        <v>1980</v>
      </c>
      <c r="AA10483" s="182">
        <v>861.5</v>
      </c>
      <c r="AB10483" s="182">
        <v>17</v>
      </c>
      <c r="AC10483" s="182">
        <v>2</v>
      </c>
      <c r="AD10483" s="182">
        <v>861.5</v>
      </c>
      <c r="AF10483" s="182" t="s">
        <v>16057</v>
      </c>
      <c r="AG10483" s="182" t="s">
        <v>17319</v>
      </c>
      <c r="AH10483" s="182" t="s">
        <v>2993</v>
      </c>
      <c r="AI10483" s="182" t="s">
        <v>17331</v>
      </c>
    </row>
    <row r="10484" spans="25:35" x14ac:dyDescent="0.4">
      <c r="Y10484" s="182" t="s">
        <v>59</v>
      </c>
      <c r="Z10484" s="182">
        <v>1978</v>
      </c>
      <c r="AA10484" s="182">
        <v>1918.63</v>
      </c>
      <c r="AB10484" s="182">
        <v>31</v>
      </c>
      <c r="AC10484" s="182">
        <v>2</v>
      </c>
      <c r="AD10484" s="182">
        <v>981.6</v>
      </c>
      <c r="AF10484" s="182" t="s">
        <v>16059</v>
      </c>
      <c r="AG10484" s="182" t="s">
        <v>17319</v>
      </c>
      <c r="AH10484" s="182" t="s">
        <v>2993</v>
      </c>
      <c r="AI10484" s="182" t="s">
        <v>17315</v>
      </c>
    </row>
    <row r="10485" spans="25:35" x14ac:dyDescent="0.4">
      <c r="Y10485" s="182" t="s">
        <v>16159</v>
      </c>
      <c r="Z10485" s="182">
        <v>1950</v>
      </c>
      <c r="AA10485" s="182">
        <v>572.9</v>
      </c>
      <c r="AB10485" s="182">
        <v>16</v>
      </c>
      <c r="AC10485" s="182">
        <v>2</v>
      </c>
      <c r="AD10485" s="182">
        <v>496.7</v>
      </c>
      <c r="AF10485" s="182" t="s">
        <v>16060</v>
      </c>
      <c r="AG10485" s="182" t="s">
        <v>17312</v>
      </c>
      <c r="AH10485" s="182" t="s">
        <v>2993</v>
      </c>
      <c r="AI10485" s="182" t="s">
        <v>17042</v>
      </c>
    </row>
    <row r="10486" spans="25:35" x14ac:dyDescent="0.4">
      <c r="Y10486" s="182" t="s">
        <v>16160</v>
      </c>
      <c r="Z10486" s="182">
        <v>1983</v>
      </c>
      <c r="AA10486" s="182">
        <v>958</v>
      </c>
      <c r="AB10486" s="182">
        <v>52</v>
      </c>
      <c r="AC10486" s="182">
        <v>2</v>
      </c>
      <c r="AD10486" s="182">
        <v>958</v>
      </c>
      <c r="AF10486" s="182" t="s">
        <v>16061</v>
      </c>
      <c r="AG10486" s="182" t="s">
        <v>17312</v>
      </c>
      <c r="AH10486" s="182" t="s">
        <v>2993</v>
      </c>
      <c r="AI10486" s="182" t="s">
        <v>17042</v>
      </c>
    </row>
    <row r="10487" spans="25:35" x14ac:dyDescent="0.4">
      <c r="Y10487" s="182" t="s">
        <v>2792</v>
      </c>
      <c r="Z10487" s="182">
        <v>1989</v>
      </c>
      <c r="AA10487" s="182">
        <v>881.6</v>
      </c>
      <c r="AB10487" s="182">
        <v>19</v>
      </c>
      <c r="AC10487" s="182">
        <v>2</v>
      </c>
      <c r="AD10487" s="182">
        <v>881.6</v>
      </c>
      <c r="AF10487" s="182" t="s">
        <v>16062</v>
      </c>
      <c r="AG10487" s="182" t="s">
        <v>17312</v>
      </c>
      <c r="AH10487" s="182" t="s">
        <v>2993</v>
      </c>
      <c r="AI10487" s="182" t="s">
        <v>17042</v>
      </c>
    </row>
    <row r="10488" spans="25:35" x14ac:dyDescent="0.4">
      <c r="Y10488" s="182" t="s">
        <v>2793</v>
      </c>
      <c r="Z10488" s="182">
        <v>1984</v>
      </c>
      <c r="AA10488" s="182">
        <v>563</v>
      </c>
      <c r="AB10488" s="182">
        <v>12</v>
      </c>
      <c r="AC10488" s="182">
        <v>2</v>
      </c>
      <c r="AD10488" s="182">
        <v>563</v>
      </c>
      <c r="AF10488" s="182" t="s">
        <v>16063</v>
      </c>
      <c r="AG10488" s="182" t="s">
        <v>17312</v>
      </c>
      <c r="AH10488" s="182" t="s">
        <v>17035</v>
      </c>
      <c r="AI10488" s="182" t="s">
        <v>17322</v>
      </c>
    </row>
    <row r="10489" spans="25:35" x14ac:dyDescent="0.4">
      <c r="Y10489" s="182" t="s">
        <v>16161</v>
      </c>
      <c r="Z10489" s="182">
        <v>1987</v>
      </c>
      <c r="AA10489" s="182">
        <v>853.8</v>
      </c>
      <c r="AB10489" s="182">
        <v>18</v>
      </c>
      <c r="AC10489" s="182">
        <v>2</v>
      </c>
      <c r="AD10489" s="182">
        <v>853.8</v>
      </c>
      <c r="AF10489" s="182" t="s">
        <v>16064</v>
      </c>
      <c r="AG10489" s="182" t="s">
        <v>17312</v>
      </c>
      <c r="AH10489" s="182" t="s">
        <v>17035</v>
      </c>
      <c r="AI10489" s="182" t="s">
        <v>17040</v>
      </c>
    </row>
    <row r="10490" spans="25:35" x14ac:dyDescent="0.4">
      <c r="Y10490" s="182" t="s">
        <v>16162</v>
      </c>
      <c r="Z10490" s="182">
        <v>1985</v>
      </c>
      <c r="AA10490" s="182">
        <v>564.20000000000005</v>
      </c>
      <c r="AB10490" s="182">
        <v>12</v>
      </c>
      <c r="AC10490" s="182">
        <v>2</v>
      </c>
      <c r="AD10490" s="182">
        <v>564.20000000000005</v>
      </c>
      <c r="AF10490" s="182" t="s">
        <v>16065</v>
      </c>
      <c r="AG10490" s="182" t="s">
        <v>17312</v>
      </c>
      <c r="AH10490" s="182" t="s">
        <v>17035</v>
      </c>
      <c r="AI10490" s="182" t="s">
        <v>17042</v>
      </c>
    </row>
    <row r="10491" spans="25:35" x14ac:dyDescent="0.4">
      <c r="Y10491" s="182" t="s">
        <v>16164</v>
      </c>
      <c r="Z10491" s="182">
        <v>1985</v>
      </c>
      <c r="AA10491" s="182">
        <v>936</v>
      </c>
      <c r="AB10491" s="182">
        <v>50</v>
      </c>
      <c r="AC10491" s="182">
        <v>2</v>
      </c>
      <c r="AD10491" s="182">
        <v>849.3</v>
      </c>
      <c r="AF10491" s="182" t="s">
        <v>67</v>
      </c>
      <c r="AG10491" s="182" t="s">
        <v>17312</v>
      </c>
      <c r="AH10491" s="182" t="s">
        <v>17035</v>
      </c>
      <c r="AI10491" s="182" t="s">
        <v>17042</v>
      </c>
    </row>
    <row r="10492" spans="25:35" x14ac:dyDescent="0.4">
      <c r="Y10492" s="182" t="s">
        <v>16165</v>
      </c>
      <c r="Z10492" s="182">
        <v>1985</v>
      </c>
      <c r="AA10492" s="182">
        <v>936</v>
      </c>
      <c r="AB10492" s="182">
        <v>46</v>
      </c>
      <c r="AC10492" s="182">
        <v>2</v>
      </c>
      <c r="AD10492" s="182">
        <v>849.3</v>
      </c>
      <c r="AF10492" s="182" t="s">
        <v>16066</v>
      </c>
      <c r="AG10492" s="182" t="s">
        <v>17312</v>
      </c>
      <c r="AH10492" s="182" t="s">
        <v>17035</v>
      </c>
      <c r="AI10492" s="182" t="s">
        <v>17042</v>
      </c>
    </row>
    <row r="10493" spans="25:35" x14ac:dyDescent="0.4">
      <c r="Y10493" s="182" t="s">
        <v>16166</v>
      </c>
      <c r="Z10493" s="182">
        <v>1968</v>
      </c>
      <c r="AA10493" s="182">
        <v>798.9</v>
      </c>
      <c r="AB10493" s="182">
        <v>22</v>
      </c>
      <c r="AC10493" s="182">
        <v>2</v>
      </c>
      <c r="AD10493" s="182">
        <v>798.9</v>
      </c>
      <c r="AF10493" s="182" t="s">
        <v>16068</v>
      </c>
      <c r="AG10493" s="182" t="s">
        <v>17312</v>
      </c>
      <c r="AH10493" s="182" t="s">
        <v>17035</v>
      </c>
      <c r="AI10493" s="182" t="s">
        <v>17042</v>
      </c>
    </row>
    <row r="10494" spans="25:35" x14ac:dyDescent="0.4">
      <c r="Y10494" s="182" t="s">
        <v>16167</v>
      </c>
      <c r="Z10494" s="182">
        <v>1971</v>
      </c>
      <c r="AA10494" s="182">
        <v>719</v>
      </c>
      <c r="AB10494" s="182">
        <v>34</v>
      </c>
      <c r="AC10494" s="182">
        <v>2</v>
      </c>
      <c r="AD10494" s="182">
        <v>719</v>
      </c>
      <c r="AF10494" s="182" t="s">
        <v>2773</v>
      </c>
      <c r="AG10494" s="182" t="s">
        <v>17312</v>
      </c>
      <c r="AH10494" s="182" t="s">
        <v>17035</v>
      </c>
      <c r="AI10494" s="182" t="s">
        <v>17042</v>
      </c>
    </row>
    <row r="10495" spans="25:35" x14ac:dyDescent="0.4">
      <c r="Y10495" s="182" t="s">
        <v>16168</v>
      </c>
      <c r="Z10495" s="182">
        <v>1969</v>
      </c>
      <c r="AA10495" s="182">
        <v>784.2</v>
      </c>
      <c r="AB10495" s="182">
        <v>21</v>
      </c>
      <c r="AC10495" s="182">
        <v>2</v>
      </c>
      <c r="AD10495" s="182">
        <v>724.2</v>
      </c>
      <c r="AF10495" s="182" t="s">
        <v>16069</v>
      </c>
      <c r="AG10495" s="182" t="s">
        <v>17319</v>
      </c>
      <c r="AH10495" s="182" t="s">
        <v>17035</v>
      </c>
      <c r="AI10495" s="182" t="s">
        <v>17042</v>
      </c>
    </row>
    <row r="10496" spans="25:35" x14ac:dyDescent="0.4">
      <c r="Y10496" s="182" t="s">
        <v>16169</v>
      </c>
      <c r="Z10496" s="182">
        <v>1972</v>
      </c>
      <c r="AA10496" s="182">
        <v>778.8</v>
      </c>
      <c r="AB10496" s="182">
        <v>24</v>
      </c>
      <c r="AC10496" s="182">
        <v>2</v>
      </c>
      <c r="AD10496" s="182">
        <v>719.1</v>
      </c>
      <c r="AF10496" s="182" t="s">
        <v>16070</v>
      </c>
      <c r="AG10496" s="182" t="s">
        <v>17319</v>
      </c>
      <c r="AH10496" s="182" t="s">
        <v>17035</v>
      </c>
      <c r="AI10496" s="182" t="s">
        <v>17042</v>
      </c>
    </row>
    <row r="10497" spans="25:35" x14ac:dyDescent="0.4">
      <c r="Y10497" s="182" t="s">
        <v>16170</v>
      </c>
      <c r="Z10497" s="182">
        <v>1969</v>
      </c>
      <c r="AA10497" s="182">
        <v>772.7</v>
      </c>
      <c r="AB10497" s="182">
        <v>26</v>
      </c>
      <c r="AC10497" s="182">
        <v>2</v>
      </c>
      <c r="AD10497" s="182">
        <v>772.7</v>
      </c>
      <c r="AF10497" s="182" t="s">
        <v>16071</v>
      </c>
      <c r="AG10497" s="182" t="s">
        <v>17319</v>
      </c>
      <c r="AH10497" s="182" t="s">
        <v>17035</v>
      </c>
      <c r="AI10497" s="182" t="s">
        <v>17042</v>
      </c>
    </row>
    <row r="10498" spans="25:35" x14ac:dyDescent="0.4">
      <c r="Y10498" s="182" t="s">
        <v>16171</v>
      </c>
      <c r="Z10498" s="182">
        <v>1972</v>
      </c>
      <c r="AA10498" s="182">
        <v>623.70000000000005</v>
      </c>
      <c r="AB10498" s="182">
        <v>23</v>
      </c>
      <c r="AC10498" s="182">
        <v>2</v>
      </c>
      <c r="AD10498" s="182">
        <v>575</v>
      </c>
      <c r="AF10498" s="182" t="s">
        <v>2775</v>
      </c>
      <c r="AG10498" s="182" t="s">
        <v>17312</v>
      </c>
      <c r="AH10498" s="182" t="s">
        <v>17035</v>
      </c>
      <c r="AI10498" s="182" t="s">
        <v>17042</v>
      </c>
    </row>
    <row r="10499" spans="25:35" x14ac:dyDescent="0.4">
      <c r="Y10499" s="182" t="s">
        <v>2794</v>
      </c>
      <c r="Z10499" s="182">
        <v>1980</v>
      </c>
      <c r="AA10499" s="182">
        <v>581</v>
      </c>
      <c r="AB10499" s="182">
        <v>23</v>
      </c>
      <c r="AC10499" s="182">
        <v>2</v>
      </c>
      <c r="AD10499" s="182">
        <v>581</v>
      </c>
      <c r="AF10499" s="182" t="s">
        <v>16072</v>
      </c>
      <c r="AG10499" s="182" t="s">
        <v>17319</v>
      </c>
      <c r="AH10499" s="182" t="s">
        <v>17035</v>
      </c>
      <c r="AI10499" s="182" t="s">
        <v>17042</v>
      </c>
    </row>
    <row r="10500" spans="25:35" x14ac:dyDescent="0.4">
      <c r="Y10500" s="182" t="s">
        <v>2795</v>
      </c>
      <c r="Z10500" s="182">
        <v>1981</v>
      </c>
      <c r="AA10500" s="182">
        <v>1105.5</v>
      </c>
      <c r="AB10500" s="182">
        <v>54</v>
      </c>
      <c r="AC10500" s="182">
        <v>2</v>
      </c>
      <c r="AD10500" s="182">
        <v>613.6</v>
      </c>
      <c r="AF10500" s="182" t="s">
        <v>16074</v>
      </c>
      <c r="AG10500" s="182" t="s">
        <v>17319</v>
      </c>
      <c r="AH10500" s="182" t="s">
        <v>2993</v>
      </c>
      <c r="AI10500" s="182" t="s">
        <v>17042</v>
      </c>
    </row>
    <row r="10501" spans="25:35" x14ac:dyDescent="0.4">
      <c r="Y10501" s="182" t="s">
        <v>16173</v>
      </c>
      <c r="Z10501" s="182">
        <v>1973</v>
      </c>
      <c r="AA10501" s="182">
        <v>374.6</v>
      </c>
      <c r="AB10501" s="182">
        <v>30</v>
      </c>
      <c r="AC10501" s="182">
        <v>2</v>
      </c>
      <c r="AD10501" s="182">
        <v>374.6</v>
      </c>
      <c r="AF10501" s="182" t="s">
        <v>16075</v>
      </c>
      <c r="AG10501" s="182" t="s">
        <v>17312</v>
      </c>
      <c r="AH10501" s="182" t="s">
        <v>17035</v>
      </c>
      <c r="AI10501" s="182" t="s">
        <v>17042</v>
      </c>
    </row>
    <row r="10502" spans="25:35" x14ac:dyDescent="0.4">
      <c r="Y10502" s="182" t="s">
        <v>16174</v>
      </c>
      <c r="Z10502" s="182">
        <v>1973</v>
      </c>
      <c r="AA10502" s="182">
        <v>384.4</v>
      </c>
      <c r="AB10502" s="182">
        <v>24</v>
      </c>
      <c r="AC10502" s="182">
        <v>2</v>
      </c>
      <c r="AD10502" s="182">
        <v>360.4</v>
      </c>
      <c r="AF10502" s="182" t="s">
        <v>16076</v>
      </c>
      <c r="AG10502" s="182" t="s">
        <v>17312</v>
      </c>
      <c r="AH10502" s="182" t="s">
        <v>17035</v>
      </c>
      <c r="AI10502" s="182" t="s">
        <v>17042</v>
      </c>
    </row>
    <row r="10503" spans="25:35" x14ac:dyDescent="0.4">
      <c r="Y10503" s="182" t="s">
        <v>16175</v>
      </c>
      <c r="Z10503" s="182">
        <v>1982</v>
      </c>
      <c r="AA10503" s="182">
        <v>543.6</v>
      </c>
      <c r="AB10503" s="182">
        <v>19</v>
      </c>
      <c r="AC10503" s="182">
        <v>2</v>
      </c>
      <c r="AD10503" s="182">
        <v>543.6</v>
      </c>
      <c r="AF10503" s="182" t="s">
        <v>16077</v>
      </c>
      <c r="AG10503" s="182" t="s">
        <v>17312</v>
      </c>
      <c r="AH10503" s="182" t="s">
        <v>17035</v>
      </c>
      <c r="AI10503" s="182" t="s">
        <v>17322</v>
      </c>
    </row>
    <row r="10504" spans="25:35" x14ac:dyDescent="0.4">
      <c r="Y10504" s="182" t="s">
        <v>16176</v>
      </c>
      <c r="Z10504" s="182">
        <v>1991</v>
      </c>
      <c r="AA10504" s="182">
        <v>569.70000000000005</v>
      </c>
      <c r="AB10504" s="182">
        <v>26</v>
      </c>
      <c r="AC10504" s="182">
        <v>2</v>
      </c>
      <c r="AD10504" s="182">
        <v>569.70000000000005</v>
      </c>
      <c r="AF10504" s="182" t="s">
        <v>16078</v>
      </c>
      <c r="AG10504" s="182" t="s">
        <v>17312</v>
      </c>
      <c r="AH10504" s="182" t="s">
        <v>17035</v>
      </c>
      <c r="AI10504" s="182" t="s">
        <v>17322</v>
      </c>
    </row>
    <row r="10505" spans="25:35" x14ac:dyDescent="0.4">
      <c r="Y10505" s="182" t="s">
        <v>2798</v>
      </c>
      <c r="Z10505" s="182">
        <v>1975</v>
      </c>
      <c r="AA10505" s="182">
        <v>616.20000000000005</v>
      </c>
      <c r="AB10505" s="182">
        <v>24</v>
      </c>
      <c r="AC10505" s="182">
        <v>2</v>
      </c>
      <c r="AD10505" s="182">
        <v>616.20000000000005</v>
      </c>
      <c r="AF10505" s="182" t="s">
        <v>2776</v>
      </c>
      <c r="AG10505" s="182" t="s">
        <v>17312</v>
      </c>
      <c r="AH10505" s="182" t="s">
        <v>17035</v>
      </c>
      <c r="AI10505" s="182" t="s">
        <v>17040</v>
      </c>
    </row>
    <row r="10506" spans="25:35" x14ac:dyDescent="0.4">
      <c r="Y10506" s="182" t="s">
        <v>63</v>
      </c>
      <c r="Z10506" s="182">
        <v>1975</v>
      </c>
      <c r="AA10506" s="182">
        <v>722.7</v>
      </c>
      <c r="AB10506" s="182">
        <v>38</v>
      </c>
      <c r="AC10506" s="182">
        <v>2</v>
      </c>
      <c r="AD10506" s="182">
        <v>664.2</v>
      </c>
      <c r="AF10506" s="182" t="s">
        <v>16079</v>
      </c>
      <c r="AG10506" s="182" t="s">
        <v>17312</v>
      </c>
      <c r="AH10506" s="182" t="s">
        <v>2993</v>
      </c>
      <c r="AI10506" s="182" t="s">
        <v>17042</v>
      </c>
    </row>
    <row r="10507" spans="25:35" x14ac:dyDescent="0.4">
      <c r="Y10507" s="182" t="s">
        <v>16178</v>
      </c>
      <c r="Z10507" s="182">
        <v>1983</v>
      </c>
      <c r="AA10507" s="182">
        <v>568.70000000000005</v>
      </c>
      <c r="AB10507" s="182">
        <v>39</v>
      </c>
      <c r="AC10507" s="182">
        <v>2</v>
      </c>
      <c r="AD10507" s="182">
        <v>475</v>
      </c>
      <c r="AF10507" s="182" t="s">
        <v>2777</v>
      </c>
      <c r="AG10507" s="182" t="s">
        <v>17312</v>
      </c>
      <c r="AH10507" s="182" t="s">
        <v>2993</v>
      </c>
      <c r="AI10507" s="182" t="s">
        <v>17322</v>
      </c>
    </row>
    <row r="10508" spans="25:35" x14ac:dyDescent="0.4">
      <c r="Y10508" s="182" t="s">
        <v>16180</v>
      </c>
      <c r="Z10508" s="182">
        <v>1970</v>
      </c>
      <c r="AA10508" s="182">
        <v>312.5</v>
      </c>
      <c r="AB10508" s="182">
        <v>10</v>
      </c>
      <c r="AC10508" s="182">
        <v>2</v>
      </c>
      <c r="AD10508" s="182">
        <v>312.5</v>
      </c>
      <c r="AF10508" s="182" t="s">
        <v>16081</v>
      </c>
      <c r="AG10508" s="182" t="s">
        <v>17327</v>
      </c>
      <c r="AH10508" s="182" t="s">
        <v>2993</v>
      </c>
      <c r="AI10508" s="182" t="s">
        <v>17042</v>
      </c>
    </row>
    <row r="10509" spans="25:35" x14ac:dyDescent="0.4">
      <c r="Y10509" s="182" t="s">
        <v>16181</v>
      </c>
      <c r="Z10509" s="182">
        <v>1970</v>
      </c>
      <c r="AA10509" s="182">
        <v>717.7</v>
      </c>
      <c r="AB10509" s="182">
        <v>35</v>
      </c>
      <c r="AC10509" s="182">
        <v>2</v>
      </c>
      <c r="AD10509" s="182">
        <v>717.7</v>
      </c>
      <c r="AF10509" s="182" t="s">
        <v>16082</v>
      </c>
      <c r="AG10509" s="182" t="s">
        <v>17319</v>
      </c>
      <c r="AH10509" s="182" t="s">
        <v>17035</v>
      </c>
      <c r="AI10509" s="182" t="s">
        <v>17042</v>
      </c>
    </row>
    <row r="10510" spans="25:35" x14ac:dyDescent="0.4">
      <c r="Y10510" s="182" t="s">
        <v>16182</v>
      </c>
      <c r="Z10510" s="182">
        <v>1971</v>
      </c>
      <c r="AA10510" s="182">
        <v>728.2</v>
      </c>
      <c r="AB10510" s="182">
        <v>36</v>
      </c>
      <c r="AC10510" s="182">
        <v>2</v>
      </c>
      <c r="AD10510" s="182">
        <v>728.2</v>
      </c>
      <c r="AF10510" s="182" t="s">
        <v>2778</v>
      </c>
      <c r="AG10510" s="182" t="s">
        <v>17312</v>
      </c>
      <c r="AH10510" s="182" t="s">
        <v>17035</v>
      </c>
      <c r="AI10510" s="182" t="s">
        <v>17322</v>
      </c>
    </row>
    <row r="10511" spans="25:35" x14ac:dyDescent="0.4">
      <c r="Y10511" s="182" t="s">
        <v>17299</v>
      </c>
      <c r="Z10511" s="182">
        <v>1974</v>
      </c>
      <c r="AA10511" s="182">
        <v>715</v>
      </c>
      <c r="AB10511" s="182">
        <v>34</v>
      </c>
      <c r="AC10511" s="182">
        <v>2</v>
      </c>
      <c r="AD10511" s="182">
        <v>715</v>
      </c>
      <c r="AF10511" s="182" t="s">
        <v>16084</v>
      </c>
      <c r="AG10511" s="182" t="s">
        <v>17312</v>
      </c>
      <c r="AH10511" s="182" t="s">
        <v>17035</v>
      </c>
      <c r="AI10511" s="182" t="s">
        <v>17322</v>
      </c>
    </row>
    <row r="10512" spans="25:35" x14ac:dyDescent="0.4">
      <c r="Y10512" s="182" t="s">
        <v>16184</v>
      </c>
      <c r="Z10512" s="182">
        <v>1986</v>
      </c>
      <c r="AA10512" s="182">
        <v>556.79999999999995</v>
      </c>
      <c r="AB10512" s="182">
        <v>33</v>
      </c>
      <c r="AC10512" s="182">
        <v>2</v>
      </c>
      <c r="AD10512" s="182">
        <v>556.79999999999995</v>
      </c>
      <c r="AF10512" s="182" t="s">
        <v>16085</v>
      </c>
      <c r="AG10512" s="182" t="s">
        <v>17312</v>
      </c>
      <c r="AH10512" s="182" t="s">
        <v>2993</v>
      </c>
      <c r="AI10512" s="182" t="s">
        <v>17322</v>
      </c>
    </row>
    <row r="10513" spans="25:35" x14ac:dyDescent="0.4">
      <c r="Y10513" s="182" t="s">
        <v>16185</v>
      </c>
      <c r="Z10513" s="182">
        <v>1970</v>
      </c>
      <c r="AA10513" s="182">
        <v>554.4</v>
      </c>
      <c r="AB10513" s="182">
        <v>26</v>
      </c>
      <c r="AC10513" s="182">
        <v>2</v>
      </c>
      <c r="AD10513" s="182">
        <v>553.9</v>
      </c>
      <c r="AF10513" s="182" t="s">
        <v>16086</v>
      </c>
      <c r="AG10513" s="182" t="s">
        <v>17312</v>
      </c>
      <c r="AH10513" s="182" t="s">
        <v>2993</v>
      </c>
      <c r="AI10513" s="182" t="s">
        <v>17322</v>
      </c>
    </row>
    <row r="10514" spans="25:35" x14ac:dyDescent="0.4">
      <c r="Y10514" s="182" t="s">
        <v>16187</v>
      </c>
      <c r="Z10514" s="182">
        <v>1987</v>
      </c>
      <c r="AA10514" s="182">
        <v>594.20000000000005</v>
      </c>
      <c r="AB10514" s="182">
        <v>27</v>
      </c>
      <c r="AC10514" s="182">
        <v>2</v>
      </c>
      <c r="AD10514" s="182">
        <v>594.20000000000005</v>
      </c>
      <c r="AF10514" s="182" t="s">
        <v>16087</v>
      </c>
      <c r="AG10514" s="182" t="s">
        <v>17312</v>
      </c>
      <c r="AH10514" s="182" t="s">
        <v>2993</v>
      </c>
      <c r="AI10514" s="182" t="s">
        <v>17322</v>
      </c>
    </row>
    <row r="10515" spans="25:35" x14ac:dyDescent="0.4">
      <c r="Y10515" s="182" t="s">
        <v>2799</v>
      </c>
      <c r="Z10515" s="182">
        <v>1986</v>
      </c>
      <c r="AA10515" s="182">
        <v>556.1</v>
      </c>
      <c r="AB10515" s="182">
        <v>30</v>
      </c>
      <c r="AC10515" s="182">
        <v>2</v>
      </c>
      <c r="AD10515" s="182">
        <v>556.1</v>
      </c>
      <c r="AF10515" s="182" t="s">
        <v>16088</v>
      </c>
      <c r="AG10515" s="182" t="s">
        <v>17312</v>
      </c>
      <c r="AH10515" s="182" t="s">
        <v>2993</v>
      </c>
      <c r="AI10515" s="182" t="s">
        <v>17040</v>
      </c>
    </row>
    <row r="10516" spans="25:35" x14ac:dyDescent="0.4">
      <c r="Y10516" s="182" t="s">
        <v>16188</v>
      </c>
      <c r="Z10516" s="182">
        <v>1986</v>
      </c>
      <c r="AA10516" s="182">
        <v>540</v>
      </c>
      <c r="AB10516" s="182">
        <v>32</v>
      </c>
      <c r="AC10516" s="182">
        <v>2</v>
      </c>
      <c r="AD10516" s="182">
        <v>540</v>
      </c>
      <c r="AF10516" s="182" t="s">
        <v>16089</v>
      </c>
      <c r="AG10516" s="182" t="s">
        <v>17325</v>
      </c>
      <c r="AH10516" s="182" t="s">
        <v>2993</v>
      </c>
      <c r="AI10516" s="182" t="s">
        <v>17322</v>
      </c>
    </row>
    <row r="10517" spans="25:35" x14ac:dyDescent="0.4">
      <c r="Y10517" s="182" t="s">
        <v>16189</v>
      </c>
      <c r="Z10517" s="182">
        <v>1987</v>
      </c>
      <c r="AA10517" s="182">
        <v>568.20000000000005</v>
      </c>
      <c r="AB10517" s="182">
        <v>34</v>
      </c>
      <c r="AC10517" s="182">
        <v>2</v>
      </c>
      <c r="AD10517" s="182">
        <v>568.20000000000005</v>
      </c>
      <c r="AF10517" s="182" t="s">
        <v>16090</v>
      </c>
      <c r="AG10517" s="182" t="s">
        <v>17325</v>
      </c>
      <c r="AH10517" s="182" t="s">
        <v>2993</v>
      </c>
      <c r="AI10517" s="182" t="s">
        <v>17322</v>
      </c>
    </row>
    <row r="10518" spans="25:35" x14ac:dyDescent="0.4">
      <c r="Y10518" s="182" t="s">
        <v>16190</v>
      </c>
      <c r="Z10518" s="182">
        <v>1988</v>
      </c>
      <c r="AA10518" s="182">
        <v>614.70000000000005</v>
      </c>
      <c r="AB10518" s="182">
        <v>26</v>
      </c>
      <c r="AC10518" s="182">
        <v>2</v>
      </c>
      <c r="AD10518" s="182">
        <v>556.4</v>
      </c>
      <c r="AF10518" s="182" t="s">
        <v>16091</v>
      </c>
      <c r="AG10518" s="182" t="s">
        <v>17312</v>
      </c>
      <c r="AH10518" s="182" t="s">
        <v>17035</v>
      </c>
      <c r="AI10518" s="182" t="s">
        <v>17042</v>
      </c>
    </row>
    <row r="10519" spans="25:35" x14ac:dyDescent="0.4">
      <c r="Y10519" s="182" t="s">
        <v>16191</v>
      </c>
      <c r="Z10519" s="182">
        <v>1974</v>
      </c>
      <c r="AA10519" s="182">
        <v>717.7</v>
      </c>
      <c r="AB10519" s="182">
        <v>14</v>
      </c>
      <c r="AC10519" s="182">
        <v>2</v>
      </c>
      <c r="AD10519" s="182">
        <v>717.7</v>
      </c>
      <c r="AF10519" s="182" t="s">
        <v>16092</v>
      </c>
      <c r="AG10519" s="182" t="s">
        <v>17312</v>
      </c>
      <c r="AH10519" s="182" t="s">
        <v>17035</v>
      </c>
      <c r="AI10519" s="182" t="s">
        <v>17042</v>
      </c>
    </row>
    <row r="10520" spans="25:35" x14ac:dyDescent="0.4">
      <c r="Y10520" s="182" t="s">
        <v>16192</v>
      </c>
      <c r="Z10520" s="182">
        <v>1977</v>
      </c>
      <c r="AA10520" s="182">
        <v>927.7</v>
      </c>
      <c r="AB10520" s="182">
        <v>19</v>
      </c>
      <c r="AC10520" s="182">
        <v>2</v>
      </c>
      <c r="AD10520" s="182">
        <v>844.8</v>
      </c>
      <c r="AF10520" s="182" t="s">
        <v>16093</v>
      </c>
      <c r="AG10520" s="182" t="s">
        <v>17312</v>
      </c>
      <c r="AH10520" s="182" t="s">
        <v>17035</v>
      </c>
      <c r="AI10520" s="182" t="s">
        <v>17042</v>
      </c>
    </row>
    <row r="10521" spans="25:35" x14ac:dyDescent="0.4">
      <c r="Y10521" s="182" t="s">
        <v>16193</v>
      </c>
      <c r="Z10521" s="182">
        <v>1917</v>
      </c>
      <c r="AA10521" s="182">
        <v>293</v>
      </c>
      <c r="AB10521" s="182">
        <v>10</v>
      </c>
      <c r="AC10521" s="182">
        <v>2</v>
      </c>
      <c r="AD10521" s="182">
        <v>292.8</v>
      </c>
      <c r="AF10521" s="182" t="s">
        <v>2780</v>
      </c>
      <c r="AG10521" s="182" t="s">
        <v>17312</v>
      </c>
      <c r="AH10521" s="182" t="s">
        <v>17035</v>
      </c>
      <c r="AI10521" s="182" t="s">
        <v>17042</v>
      </c>
    </row>
    <row r="10522" spans="25:35" x14ac:dyDescent="0.4">
      <c r="Y10522" s="182" t="s">
        <v>16195</v>
      </c>
      <c r="Z10522" s="182">
        <v>1988</v>
      </c>
      <c r="AA10522" s="182">
        <v>306.39999999999998</v>
      </c>
      <c r="AB10522" s="182">
        <v>6</v>
      </c>
      <c r="AC10522" s="182">
        <v>2</v>
      </c>
      <c r="AD10522" s="182">
        <v>306.39999999999998</v>
      </c>
      <c r="AF10522" s="182" t="s">
        <v>16094</v>
      </c>
      <c r="AG10522" s="182" t="s">
        <v>17312</v>
      </c>
      <c r="AH10522" s="182" t="s">
        <v>17035</v>
      </c>
      <c r="AI10522" s="182" t="s">
        <v>17322</v>
      </c>
    </row>
    <row r="10523" spans="25:35" x14ac:dyDescent="0.4">
      <c r="Y10523" s="182" t="s">
        <v>16196</v>
      </c>
      <c r="Z10523" s="182">
        <v>1978</v>
      </c>
      <c r="AA10523" s="182">
        <v>588.6</v>
      </c>
      <c r="AB10523" s="182">
        <v>16</v>
      </c>
      <c r="AC10523" s="182">
        <v>2</v>
      </c>
      <c r="AD10523" s="182">
        <v>588.6</v>
      </c>
      <c r="AF10523" s="182" t="s">
        <v>16095</v>
      </c>
      <c r="AG10523" s="182" t="s">
        <v>17312</v>
      </c>
      <c r="AH10523" s="182" t="s">
        <v>17035</v>
      </c>
      <c r="AI10523" s="182" t="s">
        <v>17322</v>
      </c>
    </row>
    <row r="10524" spans="25:35" x14ac:dyDescent="0.4">
      <c r="Y10524" s="182" t="s">
        <v>16197</v>
      </c>
      <c r="Z10524" s="182">
        <v>1993</v>
      </c>
      <c r="AA10524" s="182">
        <v>488.7</v>
      </c>
      <c r="AB10524" s="182">
        <v>8</v>
      </c>
      <c r="AC10524" s="182">
        <v>2</v>
      </c>
      <c r="AD10524" s="182">
        <v>488.7</v>
      </c>
      <c r="AF10524" s="182" t="s">
        <v>2781</v>
      </c>
      <c r="AG10524" s="182" t="s">
        <v>17312</v>
      </c>
      <c r="AH10524" s="182" t="s">
        <v>17035</v>
      </c>
      <c r="AI10524" s="182" t="s">
        <v>17322</v>
      </c>
    </row>
    <row r="10525" spans="25:35" x14ac:dyDescent="0.4">
      <c r="Y10525" s="182" t="s">
        <v>497</v>
      </c>
      <c r="Z10525" s="182">
        <v>1994</v>
      </c>
      <c r="AA10525" s="182">
        <v>3265.3</v>
      </c>
      <c r="AB10525" s="182">
        <v>102</v>
      </c>
      <c r="AC10525" s="182">
        <v>2</v>
      </c>
      <c r="AD10525" s="182">
        <v>3265.3</v>
      </c>
      <c r="AF10525" s="182" t="s">
        <v>16096</v>
      </c>
      <c r="AG10525" s="182" t="s">
        <v>17312</v>
      </c>
      <c r="AH10525" s="182" t="s">
        <v>2993</v>
      </c>
      <c r="AI10525" s="182" t="s">
        <v>17040</v>
      </c>
    </row>
    <row r="10526" spans="25:35" x14ac:dyDescent="0.4">
      <c r="Y10526" s="182" t="s">
        <v>16200</v>
      </c>
      <c r="Z10526" s="182">
        <v>2006</v>
      </c>
      <c r="AA10526" s="182">
        <v>4647.3999999999996</v>
      </c>
      <c r="AB10526" s="182">
        <v>158</v>
      </c>
      <c r="AC10526" s="182">
        <v>3</v>
      </c>
      <c r="AD10526" s="182">
        <v>4647.3999999999996</v>
      </c>
      <c r="AF10526" s="182" t="s">
        <v>16098</v>
      </c>
      <c r="AG10526" s="182" t="s">
        <v>17312</v>
      </c>
      <c r="AH10526" s="182" t="s">
        <v>2993</v>
      </c>
      <c r="AI10526" s="182" t="s">
        <v>17042</v>
      </c>
    </row>
    <row r="10527" spans="25:35" x14ac:dyDescent="0.4">
      <c r="Y10527" s="182" t="s">
        <v>16201</v>
      </c>
      <c r="Z10527" s="182">
        <v>1991</v>
      </c>
      <c r="AA10527" s="182">
        <v>919.7</v>
      </c>
      <c r="AB10527" s="182">
        <v>24</v>
      </c>
      <c r="AC10527" s="182">
        <v>2</v>
      </c>
      <c r="AD10527" s="182">
        <v>911.4</v>
      </c>
      <c r="AF10527" s="182" t="s">
        <v>16100</v>
      </c>
      <c r="AG10527" s="182" t="s">
        <v>17312</v>
      </c>
      <c r="AH10527" s="182" t="s">
        <v>2993</v>
      </c>
      <c r="AI10527" s="182" t="s">
        <v>17042</v>
      </c>
    </row>
    <row r="10528" spans="25:35" x14ac:dyDescent="0.4">
      <c r="Y10528" s="182" t="s">
        <v>16202</v>
      </c>
      <c r="Z10528" s="182">
        <v>2010</v>
      </c>
      <c r="AA10528" s="182">
        <v>5985.9</v>
      </c>
      <c r="AB10528" s="182">
        <v>208</v>
      </c>
      <c r="AC10528" s="182">
        <v>3</v>
      </c>
      <c r="AD10528" s="182">
        <v>5972.8</v>
      </c>
      <c r="AF10528" s="182" t="s">
        <v>16101</v>
      </c>
      <c r="AG10528" s="182" t="s">
        <v>17312</v>
      </c>
      <c r="AH10528" s="182" t="s">
        <v>2993</v>
      </c>
      <c r="AI10528" s="182" t="s">
        <v>17322</v>
      </c>
    </row>
    <row r="10529" spans="25:35" x14ac:dyDescent="0.4">
      <c r="Y10529" s="182" t="s">
        <v>16203</v>
      </c>
      <c r="Z10529" s="182">
        <v>1995</v>
      </c>
      <c r="AA10529" s="182">
        <v>954</v>
      </c>
      <c r="AB10529" s="182">
        <v>21</v>
      </c>
      <c r="AC10529" s="182">
        <v>2</v>
      </c>
      <c r="AD10529" s="182">
        <v>954</v>
      </c>
      <c r="AF10529" s="182" t="s">
        <v>16103</v>
      </c>
      <c r="AG10529" s="182" t="s">
        <v>17312</v>
      </c>
      <c r="AH10529" s="182" t="s">
        <v>2993</v>
      </c>
      <c r="AI10529" s="182" t="s">
        <v>17322</v>
      </c>
    </row>
    <row r="10530" spans="25:35" x14ac:dyDescent="0.4">
      <c r="Y10530" s="182" t="s">
        <v>16204</v>
      </c>
      <c r="Z10530" s="182">
        <v>1995</v>
      </c>
      <c r="AA10530" s="182">
        <v>1818.8</v>
      </c>
      <c r="AB10530" s="182">
        <v>52</v>
      </c>
      <c r="AC10530" s="182">
        <v>2</v>
      </c>
      <c r="AD10530" s="182">
        <v>1818.8</v>
      </c>
      <c r="AF10530" s="182" t="s">
        <v>16105</v>
      </c>
      <c r="AG10530" s="182" t="s">
        <v>17312</v>
      </c>
      <c r="AH10530" s="182" t="s">
        <v>2993</v>
      </c>
      <c r="AI10530" s="182" t="s">
        <v>17040</v>
      </c>
    </row>
    <row r="10531" spans="25:35" x14ac:dyDescent="0.4">
      <c r="Y10531" s="182" t="s">
        <v>16205</v>
      </c>
      <c r="Z10531" s="182">
        <v>1995</v>
      </c>
      <c r="AA10531" s="182">
        <v>545.6</v>
      </c>
      <c r="AB10531" s="182">
        <v>25</v>
      </c>
      <c r="AC10531" s="182">
        <v>2</v>
      </c>
      <c r="AD10531" s="182">
        <v>534.4</v>
      </c>
      <c r="AF10531" s="182" t="s">
        <v>16107</v>
      </c>
      <c r="AG10531" s="182" t="s">
        <v>17312</v>
      </c>
      <c r="AH10531" s="182" t="s">
        <v>2993</v>
      </c>
      <c r="AI10531" s="182" t="s">
        <v>17040</v>
      </c>
    </row>
    <row r="10532" spans="25:35" x14ac:dyDescent="0.4">
      <c r="Y10532" s="182" t="s">
        <v>16209</v>
      </c>
      <c r="Z10532" s="182">
        <v>2013</v>
      </c>
      <c r="AA10532" s="182">
        <v>2300.8000000000002</v>
      </c>
      <c r="AB10532" s="182">
        <v>73</v>
      </c>
      <c r="AC10532" s="182">
        <v>3</v>
      </c>
      <c r="AD10532" s="182">
        <v>2300.8000000000002</v>
      </c>
      <c r="AF10532" s="182" t="s">
        <v>16108</v>
      </c>
      <c r="AG10532" s="182" t="s">
        <v>17312</v>
      </c>
      <c r="AH10532" s="182" t="s">
        <v>2993</v>
      </c>
      <c r="AI10532" s="182" t="s">
        <v>17040</v>
      </c>
    </row>
    <row r="10533" spans="25:35" x14ac:dyDescent="0.4">
      <c r="Y10533" s="182" t="s">
        <v>16206</v>
      </c>
      <c r="Z10533" s="182">
        <v>2007</v>
      </c>
      <c r="AA10533" s="182">
        <v>1553.6</v>
      </c>
      <c r="AB10533" s="182">
        <v>20</v>
      </c>
      <c r="AC10533" s="182">
        <v>3</v>
      </c>
      <c r="AD10533" s="182">
        <v>1553.6</v>
      </c>
      <c r="AF10533" s="182" t="s">
        <v>2782</v>
      </c>
      <c r="AG10533" s="182" t="s">
        <v>17312</v>
      </c>
      <c r="AH10533" s="182" t="s">
        <v>2993</v>
      </c>
      <c r="AI10533" s="182" t="s">
        <v>17042</v>
      </c>
    </row>
    <row r="10534" spans="25:35" x14ac:dyDescent="0.4">
      <c r="Y10534" s="182" t="s">
        <v>16207</v>
      </c>
      <c r="Z10534" s="182">
        <v>2007</v>
      </c>
      <c r="AA10534" s="182">
        <v>1544.5</v>
      </c>
      <c r="AB10534" s="182">
        <v>54</v>
      </c>
      <c r="AC10534" s="182">
        <v>3</v>
      </c>
      <c r="AD10534" s="182">
        <v>1544.5</v>
      </c>
      <c r="AF10534" s="182" t="s">
        <v>16111</v>
      </c>
      <c r="AG10534" s="182" t="s">
        <v>17312</v>
      </c>
      <c r="AH10534" s="182" t="s">
        <v>2993</v>
      </c>
      <c r="AI10534" s="182" t="s">
        <v>17322</v>
      </c>
    </row>
    <row r="10535" spans="25:35" x14ac:dyDescent="0.4">
      <c r="Y10535" s="182" t="s">
        <v>16208</v>
      </c>
      <c r="Z10535" s="182">
        <v>2007</v>
      </c>
      <c r="AA10535" s="182">
        <v>1552.6</v>
      </c>
      <c r="AB10535" s="182">
        <v>51</v>
      </c>
      <c r="AC10535" s="182">
        <v>3</v>
      </c>
      <c r="AD10535" s="182">
        <v>1552.6</v>
      </c>
      <c r="AF10535" s="182" t="s">
        <v>16112</v>
      </c>
      <c r="AG10535" s="182" t="s">
        <v>17312</v>
      </c>
      <c r="AH10535" s="182" t="s">
        <v>2993</v>
      </c>
      <c r="AI10535" s="182" t="s">
        <v>17040</v>
      </c>
    </row>
    <row r="10536" spans="25:35" x14ac:dyDescent="0.4">
      <c r="Y10536" s="182" t="s">
        <v>16210</v>
      </c>
      <c r="Z10536" s="182">
        <v>2013</v>
      </c>
      <c r="AA10536" s="182">
        <v>3117.3</v>
      </c>
      <c r="AB10536" s="182">
        <v>87</v>
      </c>
      <c r="AC10536" s="182">
        <v>3</v>
      </c>
      <c r="AD10536" s="182">
        <v>3117.3</v>
      </c>
      <c r="AF10536" s="182" t="s">
        <v>16113</v>
      </c>
      <c r="AG10536" s="182" t="s">
        <v>17312</v>
      </c>
      <c r="AH10536" s="182" t="s">
        <v>2993</v>
      </c>
      <c r="AI10536" s="182" t="s">
        <v>17042</v>
      </c>
    </row>
    <row r="10537" spans="25:35" x14ac:dyDescent="0.4">
      <c r="Y10537" s="182" t="s">
        <v>16211</v>
      </c>
      <c r="Z10537" s="182">
        <v>2017</v>
      </c>
      <c r="AA10537" s="182">
        <v>3259.3</v>
      </c>
      <c r="AB10537" s="182">
        <v>51</v>
      </c>
      <c r="AC10537" s="182">
        <v>3</v>
      </c>
      <c r="AD10537" s="182">
        <v>3259.3</v>
      </c>
      <c r="AF10537" s="182" t="s">
        <v>16114</v>
      </c>
      <c r="AG10537" s="182" t="s">
        <v>17312</v>
      </c>
      <c r="AH10537" s="182" t="s">
        <v>2993</v>
      </c>
      <c r="AI10537" s="182" t="s">
        <v>17322</v>
      </c>
    </row>
    <row r="10538" spans="25:35" x14ac:dyDescent="0.4">
      <c r="Y10538" s="182" t="s">
        <v>16213</v>
      </c>
      <c r="Z10538" s="182">
        <v>2002</v>
      </c>
      <c r="AA10538" s="182">
        <v>1897.4</v>
      </c>
      <c r="AB10538" s="182">
        <v>65</v>
      </c>
      <c r="AC10538" s="182">
        <v>3</v>
      </c>
      <c r="AD10538" s="182">
        <v>1897.4</v>
      </c>
      <c r="AF10538" s="182" t="s">
        <v>2784</v>
      </c>
      <c r="AG10538" s="182" t="s">
        <v>17312</v>
      </c>
      <c r="AH10538" s="182" t="s">
        <v>2993</v>
      </c>
      <c r="AI10538" s="182" t="s">
        <v>17042</v>
      </c>
    </row>
    <row r="10539" spans="25:35" x14ac:dyDescent="0.4">
      <c r="Y10539" s="182" t="s">
        <v>16214</v>
      </c>
      <c r="Z10539" s="182">
        <v>2013</v>
      </c>
      <c r="AA10539" s="182">
        <v>1248.8</v>
      </c>
      <c r="AB10539" s="182">
        <v>40</v>
      </c>
      <c r="AC10539" s="182">
        <v>3</v>
      </c>
      <c r="AD10539" s="182">
        <v>1193.4000000000001</v>
      </c>
      <c r="AF10539" s="182" t="s">
        <v>16115</v>
      </c>
      <c r="AG10539" s="182" t="s">
        <v>17312</v>
      </c>
      <c r="AH10539" s="182" t="s">
        <v>2993</v>
      </c>
      <c r="AI10539" s="182" t="s">
        <v>17322</v>
      </c>
    </row>
    <row r="10540" spans="25:35" x14ac:dyDescent="0.4">
      <c r="Y10540" s="182" t="s">
        <v>16215</v>
      </c>
      <c r="Z10540" s="182">
        <v>2013</v>
      </c>
      <c r="AA10540" s="182">
        <v>852.1</v>
      </c>
      <c r="AB10540" s="182">
        <v>40</v>
      </c>
      <c r="AC10540" s="182">
        <v>3</v>
      </c>
      <c r="AD10540" s="182">
        <v>852.1</v>
      </c>
      <c r="AF10540" s="182" t="s">
        <v>16117</v>
      </c>
      <c r="AG10540" s="182" t="s">
        <v>17312</v>
      </c>
      <c r="AH10540" s="182" t="s">
        <v>2993</v>
      </c>
      <c r="AI10540" s="182" t="s">
        <v>17040</v>
      </c>
    </row>
    <row r="10541" spans="25:35" x14ac:dyDescent="0.4">
      <c r="Y10541" s="182" t="s">
        <v>16216</v>
      </c>
      <c r="Z10541" s="182">
        <v>2014</v>
      </c>
      <c r="AA10541" s="182">
        <v>823.9</v>
      </c>
      <c r="AB10541" s="182">
        <v>37</v>
      </c>
      <c r="AC10541" s="182">
        <v>3</v>
      </c>
      <c r="AD10541" s="182">
        <v>823.9</v>
      </c>
      <c r="AF10541" s="182" t="s">
        <v>16118</v>
      </c>
      <c r="AG10541" s="182" t="s">
        <v>17312</v>
      </c>
      <c r="AH10541" s="182" t="s">
        <v>2993</v>
      </c>
      <c r="AI10541" s="182" t="s">
        <v>17040</v>
      </c>
    </row>
    <row r="10542" spans="25:35" x14ac:dyDescent="0.4">
      <c r="Y10542" s="182" t="s">
        <v>2803</v>
      </c>
      <c r="Z10542" s="182">
        <v>2007</v>
      </c>
      <c r="AA10542" s="182">
        <v>1571.7</v>
      </c>
      <c r="AB10542" s="182">
        <v>19</v>
      </c>
      <c r="AC10542" s="182">
        <v>3</v>
      </c>
      <c r="AD10542" s="182">
        <v>1571.7</v>
      </c>
      <c r="AF10542" s="182" t="s">
        <v>16119</v>
      </c>
      <c r="AG10542" s="182" t="s">
        <v>17312</v>
      </c>
      <c r="AH10542" s="182" t="s">
        <v>2993</v>
      </c>
      <c r="AI10542" s="182" t="s">
        <v>17040</v>
      </c>
    </row>
    <row r="10543" spans="25:35" x14ac:dyDescent="0.4">
      <c r="Y10543" s="182" t="s">
        <v>16217</v>
      </c>
      <c r="Z10543" s="182">
        <v>2014</v>
      </c>
      <c r="AA10543" s="182">
        <v>1649.2</v>
      </c>
      <c r="AB10543" s="182">
        <v>40</v>
      </c>
      <c r="AC10543" s="182">
        <v>2</v>
      </c>
      <c r="AD10543" s="182">
        <v>1649.2</v>
      </c>
      <c r="AF10543" s="182" t="s">
        <v>16120</v>
      </c>
      <c r="AG10543" s="182" t="s">
        <v>17312</v>
      </c>
      <c r="AH10543" s="182" t="s">
        <v>2993</v>
      </c>
      <c r="AI10543" s="182" t="s">
        <v>17040</v>
      </c>
    </row>
    <row r="10544" spans="25:35" x14ac:dyDescent="0.4">
      <c r="Y10544" s="182" t="s">
        <v>16218</v>
      </c>
      <c r="Z10544" s="182">
        <v>2011</v>
      </c>
      <c r="AA10544" s="182">
        <v>4277</v>
      </c>
      <c r="AB10544" s="182">
        <v>136</v>
      </c>
      <c r="AC10544" s="182">
        <v>3</v>
      </c>
      <c r="AD10544" s="182">
        <v>4276</v>
      </c>
      <c r="AF10544" s="182" t="s">
        <v>16121</v>
      </c>
      <c r="AG10544" s="182" t="s">
        <v>17312</v>
      </c>
      <c r="AH10544" s="182" t="s">
        <v>2993</v>
      </c>
      <c r="AI10544" s="182" t="s">
        <v>17040</v>
      </c>
    </row>
    <row r="10545" spans="25:35" x14ac:dyDescent="0.4">
      <c r="Y10545" s="182" t="s">
        <v>16219</v>
      </c>
      <c r="Z10545" s="182">
        <v>2015</v>
      </c>
      <c r="AA10545" s="182">
        <v>837.4</v>
      </c>
      <c r="AB10545" s="182">
        <v>11</v>
      </c>
      <c r="AC10545" s="182">
        <v>3</v>
      </c>
      <c r="AD10545" s="182">
        <v>774.2</v>
      </c>
      <c r="AF10545" s="182" t="s">
        <v>16122</v>
      </c>
      <c r="AG10545" s="182" t="s">
        <v>17312</v>
      </c>
      <c r="AH10545" s="182" t="s">
        <v>2993</v>
      </c>
      <c r="AI10545" s="182" t="s">
        <v>17042</v>
      </c>
    </row>
    <row r="10546" spans="25:35" x14ac:dyDescent="0.4">
      <c r="Y10546" s="182" t="s">
        <v>16220</v>
      </c>
      <c r="Z10546" s="182">
        <v>2009</v>
      </c>
      <c r="AA10546" s="182">
        <v>2510.6</v>
      </c>
      <c r="AB10546" s="182">
        <v>20</v>
      </c>
      <c r="AC10546" s="182">
        <v>3</v>
      </c>
      <c r="AD10546" s="182">
        <v>2510.6</v>
      </c>
      <c r="AF10546" s="182" t="s">
        <v>16123</v>
      </c>
      <c r="AG10546" s="182" t="s">
        <v>17319</v>
      </c>
      <c r="AH10546" s="182" t="s">
        <v>2993</v>
      </c>
      <c r="AI10546" s="182" t="s">
        <v>17042</v>
      </c>
    </row>
    <row r="10547" spans="25:35" x14ac:dyDescent="0.4">
      <c r="Y10547" s="182" t="s">
        <v>16221</v>
      </c>
      <c r="Z10547" s="182">
        <v>2000</v>
      </c>
      <c r="AA10547" s="182">
        <v>1494.7</v>
      </c>
      <c r="AB10547" s="182">
        <v>42</v>
      </c>
      <c r="AC10547" s="182">
        <v>2</v>
      </c>
      <c r="AD10547" s="182">
        <v>929.7</v>
      </c>
      <c r="AF10547" s="182" t="s">
        <v>16124</v>
      </c>
      <c r="AG10547" s="182" t="s">
        <v>17319</v>
      </c>
      <c r="AH10547" s="182" t="s">
        <v>2993</v>
      </c>
      <c r="AI10547" s="182" t="s">
        <v>17315</v>
      </c>
    </row>
    <row r="10548" spans="25:35" x14ac:dyDescent="0.4">
      <c r="Y10548" s="182" t="s">
        <v>16222</v>
      </c>
      <c r="Z10548" s="182">
        <v>2015</v>
      </c>
      <c r="AA10548" s="182">
        <v>896.5</v>
      </c>
      <c r="AB10548" s="182">
        <v>13</v>
      </c>
      <c r="AC10548" s="182">
        <v>3</v>
      </c>
      <c r="AD10548" s="182">
        <v>826.2</v>
      </c>
      <c r="AF10548" s="182" t="s">
        <v>16126</v>
      </c>
      <c r="AG10548" s="182" t="s">
        <v>17319</v>
      </c>
      <c r="AH10548" s="182" t="s">
        <v>2993</v>
      </c>
      <c r="AI10548" s="182" t="s">
        <v>17042</v>
      </c>
    </row>
    <row r="10549" spans="25:35" x14ac:dyDescent="0.4">
      <c r="Y10549" s="182" t="s">
        <v>16223</v>
      </c>
      <c r="Z10549" s="182">
        <v>2017</v>
      </c>
      <c r="AA10549" s="182">
        <v>1817.4</v>
      </c>
      <c r="AB10549" s="182">
        <v>10</v>
      </c>
      <c r="AC10549" s="182">
        <v>3</v>
      </c>
      <c r="AD10549" s="182">
        <v>1817.4</v>
      </c>
      <c r="AF10549" s="182" t="s">
        <v>16128</v>
      </c>
      <c r="AG10549" s="182" t="s">
        <v>17312</v>
      </c>
      <c r="AH10549" s="182" t="s">
        <v>2993</v>
      </c>
      <c r="AI10549" s="182" t="s">
        <v>17040</v>
      </c>
    </row>
    <row r="10550" spans="25:35" x14ac:dyDescent="0.4">
      <c r="Y10550" s="182" t="s">
        <v>16225</v>
      </c>
      <c r="Z10550" s="182">
        <v>2015</v>
      </c>
      <c r="AA10550" s="182">
        <v>1779</v>
      </c>
      <c r="AB10550" s="182">
        <v>24</v>
      </c>
      <c r="AC10550" s="182">
        <v>3</v>
      </c>
      <c r="AD10550" s="182">
        <v>1644.4</v>
      </c>
      <c r="AF10550" s="182" t="s">
        <v>16130</v>
      </c>
      <c r="AG10550" s="182" t="s">
        <v>17312</v>
      </c>
      <c r="AH10550" s="182" t="s">
        <v>2993</v>
      </c>
      <c r="AI10550" s="182" t="s">
        <v>17042</v>
      </c>
    </row>
    <row r="10551" spans="25:35" x14ac:dyDescent="0.4">
      <c r="Y10551" s="182" t="s">
        <v>16226</v>
      </c>
      <c r="Z10551" s="182">
        <v>2015</v>
      </c>
      <c r="AA10551" s="182">
        <v>845.9</v>
      </c>
      <c r="AB10551" s="182">
        <v>10</v>
      </c>
      <c r="AC10551" s="182">
        <v>3</v>
      </c>
      <c r="AD10551" s="182">
        <v>718.4</v>
      </c>
      <c r="AF10551" s="182" t="s">
        <v>16131</v>
      </c>
      <c r="AG10551" s="182" t="s">
        <v>17312</v>
      </c>
      <c r="AH10551" s="182" t="s">
        <v>2993</v>
      </c>
      <c r="AI10551" s="182" t="s">
        <v>17042</v>
      </c>
    </row>
    <row r="10552" spans="25:35" x14ac:dyDescent="0.4">
      <c r="Y10552" s="182" t="s">
        <v>16228</v>
      </c>
      <c r="Z10552" s="182">
        <v>2018</v>
      </c>
      <c r="AA10552" s="182">
        <v>3021.7</v>
      </c>
      <c r="AB10552" s="182">
        <v>2</v>
      </c>
      <c r="AC10552" s="182">
        <v>3</v>
      </c>
      <c r="AD10552" s="182">
        <v>3021.7</v>
      </c>
      <c r="AF10552" s="182" t="s">
        <v>16132</v>
      </c>
      <c r="AG10552" s="182" t="s">
        <v>17312</v>
      </c>
      <c r="AH10552" s="182" t="s">
        <v>2993</v>
      </c>
      <c r="AI10552" s="182" t="s">
        <v>17042</v>
      </c>
    </row>
    <row r="10553" spans="25:35" x14ac:dyDescent="0.4">
      <c r="Y10553" s="182" t="s">
        <v>2804</v>
      </c>
      <c r="Z10553" s="182">
        <v>1986</v>
      </c>
      <c r="AA10553" s="182">
        <v>1497</v>
      </c>
      <c r="AB10553" s="182">
        <v>42</v>
      </c>
      <c r="AC10553" s="182">
        <v>2</v>
      </c>
      <c r="AD10553" s="182">
        <v>1497</v>
      </c>
      <c r="AF10553" s="182" t="s">
        <v>16133</v>
      </c>
      <c r="AG10553" s="182" t="s">
        <v>17312</v>
      </c>
      <c r="AH10553" s="182" t="s">
        <v>2993</v>
      </c>
      <c r="AI10553" s="182" t="s">
        <v>17042</v>
      </c>
    </row>
    <row r="10554" spans="25:35" x14ac:dyDescent="0.4">
      <c r="Y10554" s="182" t="s">
        <v>16230</v>
      </c>
      <c r="Z10554" s="182">
        <v>1996</v>
      </c>
      <c r="AA10554" s="182">
        <v>2271</v>
      </c>
      <c r="AB10554" s="182">
        <v>58</v>
      </c>
      <c r="AC10554" s="182">
        <v>3</v>
      </c>
      <c r="AD10554" s="182">
        <v>2271</v>
      </c>
      <c r="AF10554" s="182" t="s">
        <v>16134</v>
      </c>
      <c r="AG10554" s="182" t="s">
        <v>17312</v>
      </c>
      <c r="AH10554" s="182" t="s">
        <v>2993</v>
      </c>
      <c r="AI10554" s="182" t="s">
        <v>17042</v>
      </c>
    </row>
    <row r="10555" spans="25:35" x14ac:dyDescent="0.4">
      <c r="Y10555" s="182" t="s">
        <v>16231</v>
      </c>
      <c r="Z10555" s="182">
        <v>1989</v>
      </c>
      <c r="AA10555" s="182">
        <v>3282</v>
      </c>
      <c r="AB10555" s="182">
        <v>53</v>
      </c>
      <c r="AC10555" s="182">
        <v>2</v>
      </c>
      <c r="AD10555" s="182">
        <v>3282</v>
      </c>
      <c r="AF10555" s="182" t="s">
        <v>2785</v>
      </c>
      <c r="AG10555" s="182" t="s">
        <v>17312</v>
      </c>
      <c r="AH10555" s="182" t="s">
        <v>2993</v>
      </c>
      <c r="AI10555" s="182" t="s">
        <v>17322</v>
      </c>
    </row>
    <row r="10556" spans="25:35" x14ac:dyDescent="0.4">
      <c r="Y10556" s="182" t="s">
        <v>16232</v>
      </c>
      <c r="Z10556" s="182">
        <v>2000</v>
      </c>
      <c r="AA10556" s="182">
        <v>2946.4</v>
      </c>
      <c r="AB10556" s="182">
        <v>86</v>
      </c>
      <c r="AC10556" s="182">
        <v>3</v>
      </c>
      <c r="AD10556" s="182">
        <v>2946.4</v>
      </c>
      <c r="AF10556" s="182" t="s">
        <v>16135</v>
      </c>
      <c r="AG10556" s="182" t="s">
        <v>17312</v>
      </c>
      <c r="AH10556" s="182" t="s">
        <v>2993</v>
      </c>
      <c r="AI10556" s="182" t="s">
        <v>17322</v>
      </c>
    </row>
    <row r="10557" spans="25:35" x14ac:dyDescent="0.4">
      <c r="Y10557" s="182" t="s">
        <v>16233</v>
      </c>
      <c r="Z10557" s="182">
        <v>1990</v>
      </c>
      <c r="AA10557" s="182">
        <v>3311</v>
      </c>
      <c r="AB10557" s="182">
        <v>94</v>
      </c>
      <c r="AC10557" s="182">
        <v>2</v>
      </c>
      <c r="AD10557" s="182">
        <v>3311</v>
      </c>
      <c r="AF10557" s="182" t="s">
        <v>16136</v>
      </c>
      <c r="AG10557" s="182" t="s">
        <v>17312</v>
      </c>
      <c r="AH10557" s="182" t="s">
        <v>2993</v>
      </c>
      <c r="AI10557" s="182" t="s">
        <v>17322</v>
      </c>
    </row>
    <row r="10558" spans="25:35" x14ac:dyDescent="0.4">
      <c r="Y10558" s="182" t="s">
        <v>16235</v>
      </c>
      <c r="Z10558" s="182">
        <v>2002</v>
      </c>
      <c r="AA10558" s="182">
        <v>4852.2</v>
      </c>
      <c r="AB10558" s="182">
        <v>54</v>
      </c>
      <c r="AC10558" s="182">
        <v>3</v>
      </c>
      <c r="AD10558" s="182">
        <v>4852.2</v>
      </c>
      <c r="AF10558" s="182" t="s">
        <v>62</v>
      </c>
      <c r="AG10558" s="182" t="s">
        <v>17312</v>
      </c>
      <c r="AH10558" s="182" t="s">
        <v>2993</v>
      </c>
      <c r="AI10558" s="182" t="s">
        <v>17042</v>
      </c>
    </row>
    <row r="10559" spans="25:35" x14ac:dyDescent="0.4">
      <c r="Y10559" s="182" t="s">
        <v>16236</v>
      </c>
      <c r="Z10559" s="182">
        <v>1979</v>
      </c>
      <c r="AA10559" s="182">
        <v>945.6</v>
      </c>
      <c r="AB10559" s="182">
        <v>21</v>
      </c>
      <c r="AC10559" s="182">
        <v>2</v>
      </c>
      <c r="AD10559" s="182">
        <v>572.29999999999995</v>
      </c>
      <c r="AF10559" s="182" t="s">
        <v>16137</v>
      </c>
      <c r="AG10559" s="182" t="s">
        <v>17312</v>
      </c>
      <c r="AH10559" s="182" t="s">
        <v>2993</v>
      </c>
      <c r="AI10559" s="182" t="s">
        <v>17042</v>
      </c>
    </row>
    <row r="10560" spans="25:35" x14ac:dyDescent="0.4">
      <c r="Y10560" s="182" t="s">
        <v>16237</v>
      </c>
      <c r="Z10560" s="182">
        <v>1979</v>
      </c>
      <c r="AA10560" s="182">
        <v>943.5</v>
      </c>
      <c r="AB10560" s="182">
        <v>28</v>
      </c>
      <c r="AC10560" s="182">
        <v>2</v>
      </c>
      <c r="AD10560" s="182">
        <v>943.5</v>
      </c>
      <c r="AF10560" s="182" t="s">
        <v>16138</v>
      </c>
      <c r="AG10560" s="182" t="s">
        <v>17312</v>
      </c>
      <c r="AH10560" s="182" t="s">
        <v>2993</v>
      </c>
      <c r="AI10560" s="182" t="s">
        <v>17042</v>
      </c>
    </row>
    <row r="10561" spans="25:35" x14ac:dyDescent="0.4">
      <c r="Y10561" s="182" t="s">
        <v>16238</v>
      </c>
      <c r="Z10561" s="182">
        <v>1989</v>
      </c>
      <c r="AA10561" s="182">
        <v>900.2</v>
      </c>
      <c r="AB10561" s="182">
        <v>31</v>
      </c>
      <c r="AC10561" s="182">
        <v>2</v>
      </c>
      <c r="AD10561" s="182">
        <v>900.2</v>
      </c>
      <c r="AF10561" s="182" t="s">
        <v>16139</v>
      </c>
      <c r="AG10561" s="182" t="s">
        <v>17312</v>
      </c>
      <c r="AH10561" s="182" t="s">
        <v>2993</v>
      </c>
      <c r="AI10561" s="182" t="s">
        <v>17042</v>
      </c>
    </row>
    <row r="10562" spans="25:35" x14ac:dyDescent="0.4">
      <c r="Y10562" s="182" t="s">
        <v>16239</v>
      </c>
      <c r="Z10562" s="182">
        <v>1992</v>
      </c>
      <c r="AA10562" s="182">
        <v>923.5</v>
      </c>
      <c r="AB10562" s="182">
        <v>29</v>
      </c>
      <c r="AC10562" s="182">
        <v>2</v>
      </c>
      <c r="AD10562" s="182">
        <v>582.1</v>
      </c>
      <c r="AF10562" s="182" t="s">
        <v>16140</v>
      </c>
      <c r="AG10562" s="182" t="s">
        <v>17312</v>
      </c>
      <c r="AH10562" s="182" t="s">
        <v>2993</v>
      </c>
      <c r="AI10562" s="182" t="s">
        <v>17042</v>
      </c>
    </row>
    <row r="10563" spans="25:35" x14ac:dyDescent="0.4">
      <c r="Y10563" s="182" t="s">
        <v>2805</v>
      </c>
      <c r="Z10563" s="182">
        <v>1975</v>
      </c>
      <c r="AA10563" s="182">
        <v>953.3</v>
      </c>
      <c r="AB10563" s="182">
        <v>31</v>
      </c>
      <c r="AC10563" s="182">
        <v>2</v>
      </c>
      <c r="AD10563" s="182">
        <v>668.7</v>
      </c>
      <c r="AF10563" s="182" t="s">
        <v>16141</v>
      </c>
      <c r="AG10563" s="182" t="s">
        <v>17312</v>
      </c>
      <c r="AH10563" s="182" t="s">
        <v>2993</v>
      </c>
      <c r="AI10563" s="182" t="s">
        <v>17042</v>
      </c>
    </row>
    <row r="10564" spans="25:35" x14ac:dyDescent="0.4">
      <c r="Y10564" s="182" t="s">
        <v>16240</v>
      </c>
      <c r="Z10564" s="182">
        <v>1983</v>
      </c>
      <c r="AA10564" s="182">
        <v>624.6</v>
      </c>
      <c r="AB10564" s="182">
        <v>11</v>
      </c>
      <c r="AC10564" s="182">
        <v>2</v>
      </c>
      <c r="AD10564" s="182">
        <v>624.6</v>
      </c>
      <c r="AF10564" s="182" t="s">
        <v>16142</v>
      </c>
      <c r="AG10564" s="182" t="s">
        <v>17312</v>
      </c>
      <c r="AH10564" s="182" t="s">
        <v>2993</v>
      </c>
      <c r="AI10564" s="182" t="s">
        <v>17042</v>
      </c>
    </row>
    <row r="10565" spans="25:35" x14ac:dyDescent="0.4">
      <c r="Y10565" s="182" t="s">
        <v>2806</v>
      </c>
      <c r="Z10565" s="182">
        <v>1985</v>
      </c>
      <c r="AA10565" s="182">
        <v>1525.3</v>
      </c>
      <c r="AB10565" s="182">
        <v>47</v>
      </c>
      <c r="AC10565" s="182">
        <v>2</v>
      </c>
      <c r="AD10565" s="182">
        <v>1525.3</v>
      </c>
      <c r="AF10565" s="182" t="s">
        <v>16143</v>
      </c>
      <c r="AG10565" s="182" t="s">
        <v>17312</v>
      </c>
      <c r="AH10565" s="182" t="s">
        <v>2993</v>
      </c>
      <c r="AI10565" s="182" t="s">
        <v>17322</v>
      </c>
    </row>
    <row r="10566" spans="25:35" x14ac:dyDescent="0.4">
      <c r="Y10566" s="182" t="s">
        <v>16241</v>
      </c>
      <c r="Z10566" s="182">
        <v>1977</v>
      </c>
      <c r="AA10566" s="182">
        <v>1394</v>
      </c>
      <c r="AB10566" s="182">
        <v>35</v>
      </c>
      <c r="AC10566" s="182">
        <v>2</v>
      </c>
      <c r="AD10566" s="182">
        <v>1394</v>
      </c>
      <c r="AF10566" s="182" t="s">
        <v>68</v>
      </c>
      <c r="AG10566" s="182" t="s">
        <v>17312</v>
      </c>
      <c r="AH10566" s="182" t="s">
        <v>2993</v>
      </c>
      <c r="AI10566" s="182" t="s">
        <v>17322</v>
      </c>
    </row>
    <row r="10567" spans="25:35" x14ac:dyDescent="0.4">
      <c r="Y10567" s="182" t="s">
        <v>16242</v>
      </c>
      <c r="Z10567" s="182">
        <v>1990</v>
      </c>
      <c r="AA10567" s="182">
        <v>793.1</v>
      </c>
      <c r="AB10567" s="182">
        <v>31</v>
      </c>
      <c r="AC10567" s="182">
        <v>3</v>
      </c>
      <c r="AD10567" s="182">
        <v>793.1</v>
      </c>
      <c r="AF10567" s="182" t="s">
        <v>16144</v>
      </c>
      <c r="AG10567" s="182" t="s">
        <v>17312</v>
      </c>
      <c r="AH10567" s="182" t="s">
        <v>2993</v>
      </c>
      <c r="AI10567" s="182" t="s">
        <v>17322</v>
      </c>
    </row>
    <row r="10568" spans="25:35" x14ac:dyDescent="0.4">
      <c r="Y10568" s="182" t="s">
        <v>16243</v>
      </c>
      <c r="Z10568" s="182">
        <v>1979</v>
      </c>
      <c r="AA10568" s="182">
        <v>1298.0999999999999</v>
      </c>
      <c r="AB10568" s="182">
        <v>38</v>
      </c>
      <c r="AC10568" s="182">
        <v>2</v>
      </c>
      <c r="AD10568" s="182">
        <v>1298.0999999999999</v>
      </c>
      <c r="AF10568" s="182" t="s">
        <v>16146</v>
      </c>
      <c r="AG10568" s="182" t="s">
        <v>17312</v>
      </c>
      <c r="AH10568" s="182" t="s">
        <v>2993</v>
      </c>
      <c r="AI10568" s="182" t="s">
        <v>17322</v>
      </c>
    </row>
    <row r="10569" spans="25:35" x14ac:dyDescent="0.4">
      <c r="Y10569" s="182" t="s">
        <v>16244</v>
      </c>
      <c r="Z10569" s="182">
        <v>1980</v>
      </c>
      <c r="AA10569" s="182">
        <v>988.8</v>
      </c>
      <c r="AB10569" s="182">
        <v>31</v>
      </c>
      <c r="AC10569" s="182">
        <v>2</v>
      </c>
      <c r="AD10569" s="182">
        <v>988.8</v>
      </c>
      <c r="AF10569" s="182" t="s">
        <v>16147</v>
      </c>
      <c r="AG10569" s="182" t="s">
        <v>17312</v>
      </c>
      <c r="AH10569" s="182" t="s">
        <v>2993</v>
      </c>
      <c r="AI10569" s="182" t="s">
        <v>17322</v>
      </c>
    </row>
    <row r="10570" spans="25:35" x14ac:dyDescent="0.4">
      <c r="Y10570" s="182" t="s">
        <v>16245</v>
      </c>
      <c r="Z10570" s="182">
        <v>1985</v>
      </c>
      <c r="AA10570" s="182">
        <v>850.8</v>
      </c>
      <c r="AB10570" s="182">
        <v>32</v>
      </c>
      <c r="AC10570" s="182">
        <v>2</v>
      </c>
      <c r="AD10570" s="182">
        <v>850.8</v>
      </c>
      <c r="AF10570" s="182" t="s">
        <v>16148</v>
      </c>
      <c r="AG10570" s="182" t="s">
        <v>17312</v>
      </c>
      <c r="AH10570" s="182" t="s">
        <v>2993</v>
      </c>
      <c r="AI10570" s="182" t="s">
        <v>17322</v>
      </c>
    </row>
    <row r="10571" spans="25:35" x14ac:dyDescent="0.4">
      <c r="Y10571" s="182" t="s">
        <v>16246</v>
      </c>
      <c r="Z10571" s="182">
        <v>1983</v>
      </c>
      <c r="AA10571" s="182">
        <v>1256.4000000000001</v>
      </c>
      <c r="AB10571" s="182">
        <v>46</v>
      </c>
      <c r="AC10571" s="182">
        <v>3</v>
      </c>
      <c r="AD10571" s="182">
        <v>1256.4000000000001</v>
      </c>
      <c r="AF10571" s="182" t="s">
        <v>16149</v>
      </c>
      <c r="AG10571" s="182" t="s">
        <v>17312</v>
      </c>
      <c r="AH10571" s="182" t="s">
        <v>2993</v>
      </c>
      <c r="AI10571" s="182" t="s">
        <v>17040</v>
      </c>
    </row>
    <row r="10572" spans="25:35" x14ac:dyDescent="0.4">
      <c r="Y10572" s="182" t="s">
        <v>16247</v>
      </c>
      <c r="Z10572" s="182">
        <v>1982</v>
      </c>
      <c r="AA10572" s="182">
        <v>1297.8</v>
      </c>
      <c r="AB10572" s="182">
        <v>47</v>
      </c>
      <c r="AC10572" s="182">
        <v>3</v>
      </c>
      <c r="AD10572" s="182">
        <v>1297.8</v>
      </c>
      <c r="AF10572" s="182" t="s">
        <v>16150</v>
      </c>
      <c r="AG10572" s="182" t="s">
        <v>17327</v>
      </c>
      <c r="AH10572" s="182" t="s">
        <v>2993</v>
      </c>
      <c r="AI10572" s="182" t="s">
        <v>17042</v>
      </c>
    </row>
    <row r="10573" spans="25:35" x14ac:dyDescent="0.4">
      <c r="Y10573" s="182" t="s">
        <v>16248</v>
      </c>
      <c r="Z10573" s="182">
        <v>1979</v>
      </c>
      <c r="AA10573" s="182">
        <v>957.8</v>
      </c>
      <c r="AB10573" s="182">
        <v>31</v>
      </c>
      <c r="AC10573" s="182">
        <v>2</v>
      </c>
      <c r="AD10573" s="182">
        <v>957.8</v>
      </c>
      <c r="AF10573" s="182" t="s">
        <v>16151</v>
      </c>
      <c r="AG10573" s="182" t="s">
        <v>17312</v>
      </c>
      <c r="AH10573" s="182" t="s">
        <v>2993</v>
      </c>
      <c r="AI10573" s="182" t="s">
        <v>17042</v>
      </c>
    </row>
    <row r="10574" spans="25:35" x14ac:dyDescent="0.4">
      <c r="Y10574" s="182" t="s">
        <v>16249</v>
      </c>
      <c r="Z10574" s="182">
        <v>1980</v>
      </c>
      <c r="AA10574" s="182">
        <v>850.7</v>
      </c>
      <c r="AB10574" s="182">
        <v>47</v>
      </c>
      <c r="AC10574" s="182">
        <v>3</v>
      </c>
      <c r="AD10574" s="182">
        <v>850.7</v>
      </c>
      <c r="AF10574" s="182" t="s">
        <v>2786</v>
      </c>
      <c r="AG10574" s="182" t="s">
        <v>17312</v>
      </c>
      <c r="AH10574" s="182" t="s">
        <v>2993</v>
      </c>
      <c r="AI10574" s="182" t="s">
        <v>17040</v>
      </c>
    </row>
    <row r="10575" spans="25:35" x14ac:dyDescent="0.4">
      <c r="Y10575" s="182" t="s">
        <v>2807</v>
      </c>
      <c r="Z10575" s="182">
        <v>1986</v>
      </c>
      <c r="AA10575" s="182">
        <v>1471.4</v>
      </c>
      <c r="AB10575" s="182">
        <v>47</v>
      </c>
      <c r="AC10575" s="182">
        <v>2</v>
      </c>
      <c r="AD10575" s="182">
        <v>1471.4</v>
      </c>
      <c r="AF10575" s="182" t="s">
        <v>2787</v>
      </c>
      <c r="AG10575" s="182" t="s">
        <v>17312</v>
      </c>
      <c r="AH10575" s="182" t="s">
        <v>2993</v>
      </c>
      <c r="AI10575" s="182" t="s">
        <v>17042</v>
      </c>
    </row>
    <row r="10576" spans="25:35" x14ac:dyDescent="0.4">
      <c r="Y10576" s="182" t="s">
        <v>2808</v>
      </c>
      <c r="Z10576" s="182">
        <v>1988</v>
      </c>
      <c r="AA10576" s="182">
        <v>994.5</v>
      </c>
      <c r="AB10576" s="182">
        <v>31</v>
      </c>
      <c r="AC10576" s="182">
        <v>2</v>
      </c>
      <c r="AD10576" s="182">
        <v>994.5</v>
      </c>
      <c r="AF10576" s="182" t="s">
        <v>16153</v>
      </c>
      <c r="AG10576" s="182" t="s">
        <v>17312</v>
      </c>
      <c r="AH10576" s="182" t="s">
        <v>2993</v>
      </c>
      <c r="AI10576" s="182" t="s">
        <v>17042</v>
      </c>
    </row>
    <row r="10577" spans="25:35" x14ac:dyDescent="0.4">
      <c r="Y10577" s="182" t="s">
        <v>16250</v>
      </c>
      <c r="Z10577" s="182">
        <v>1984</v>
      </c>
      <c r="AA10577" s="182">
        <v>850.7</v>
      </c>
      <c r="AB10577" s="182">
        <v>47</v>
      </c>
      <c r="AC10577" s="182">
        <v>3</v>
      </c>
      <c r="AD10577" s="182">
        <v>850.7</v>
      </c>
      <c r="AF10577" s="182" t="s">
        <v>64</v>
      </c>
      <c r="AG10577" s="182" t="s">
        <v>17312</v>
      </c>
      <c r="AH10577" s="182" t="s">
        <v>2993</v>
      </c>
      <c r="AI10577" s="182" t="s">
        <v>17040</v>
      </c>
    </row>
    <row r="10578" spans="25:35" x14ac:dyDescent="0.4">
      <c r="Y10578" s="182" t="s">
        <v>16251</v>
      </c>
      <c r="Z10578" s="182">
        <v>1998</v>
      </c>
      <c r="AA10578" s="182">
        <v>1313.5</v>
      </c>
      <c r="AB10578" s="182">
        <v>54</v>
      </c>
      <c r="AC10578" s="182">
        <v>3</v>
      </c>
      <c r="AD10578" s="182">
        <v>1313.5</v>
      </c>
      <c r="AF10578" s="182" t="s">
        <v>16155</v>
      </c>
      <c r="AG10578" s="182" t="s">
        <v>17745</v>
      </c>
      <c r="AH10578" s="182" t="s">
        <v>2993</v>
      </c>
      <c r="AI10578" s="182" t="s">
        <v>17042</v>
      </c>
    </row>
    <row r="10579" spans="25:35" x14ac:dyDescent="0.4">
      <c r="Y10579" s="182" t="s">
        <v>16252</v>
      </c>
      <c r="Z10579" s="182">
        <v>1981</v>
      </c>
      <c r="AA10579" s="182">
        <v>800.4</v>
      </c>
      <c r="AB10579" s="182">
        <v>31</v>
      </c>
      <c r="AC10579" s="182">
        <v>2</v>
      </c>
      <c r="AD10579" s="182">
        <v>800.4</v>
      </c>
      <c r="AF10579" s="182" t="s">
        <v>2788</v>
      </c>
      <c r="AG10579" s="182" t="s">
        <v>17312</v>
      </c>
      <c r="AH10579" s="182" t="s">
        <v>2993</v>
      </c>
      <c r="AI10579" s="182" t="s">
        <v>17042</v>
      </c>
    </row>
    <row r="10580" spans="25:35" x14ac:dyDescent="0.4">
      <c r="Y10580" s="182" t="s">
        <v>16253</v>
      </c>
      <c r="Z10580" s="182">
        <v>1981</v>
      </c>
      <c r="AA10580" s="182">
        <v>4249</v>
      </c>
      <c r="AB10580" s="182">
        <v>148</v>
      </c>
      <c r="AC10580" s="182">
        <v>3</v>
      </c>
      <c r="AD10580" s="182">
        <v>4228.8999999999996</v>
      </c>
      <c r="AF10580" s="182" t="s">
        <v>2789</v>
      </c>
      <c r="AG10580" s="182" t="s">
        <v>17312</v>
      </c>
      <c r="AH10580" s="182" t="s">
        <v>2993</v>
      </c>
      <c r="AI10580" s="182" t="s">
        <v>17042</v>
      </c>
    </row>
    <row r="10581" spans="25:35" x14ac:dyDescent="0.4">
      <c r="Y10581" s="182" t="s">
        <v>2809</v>
      </c>
      <c r="Z10581" s="182">
        <v>1987</v>
      </c>
      <c r="AA10581" s="182">
        <v>1276.5999999999999</v>
      </c>
      <c r="AB10581" s="182">
        <v>47</v>
      </c>
      <c r="AC10581" s="182">
        <v>3</v>
      </c>
      <c r="AD10581" s="182">
        <v>1276.5999999999999</v>
      </c>
      <c r="AF10581" s="182" t="s">
        <v>69</v>
      </c>
      <c r="AG10581" s="182" t="s">
        <v>17312</v>
      </c>
      <c r="AH10581" s="182" t="s">
        <v>2993</v>
      </c>
      <c r="AI10581" s="182" t="s">
        <v>17042</v>
      </c>
    </row>
    <row r="10582" spans="25:35" x14ac:dyDescent="0.4">
      <c r="Y10582" s="182" t="s">
        <v>16254</v>
      </c>
      <c r="Z10582" s="182">
        <v>1990</v>
      </c>
      <c r="AA10582" s="182">
        <v>1715.69</v>
      </c>
      <c r="AB10582" s="182">
        <v>47</v>
      </c>
      <c r="AC10582" s="182">
        <v>2</v>
      </c>
      <c r="AD10582" s="182">
        <v>1715.69</v>
      </c>
      <c r="AF10582" s="182" t="s">
        <v>2790</v>
      </c>
      <c r="AG10582" s="182" t="s">
        <v>17312</v>
      </c>
      <c r="AH10582" s="182" t="s">
        <v>2993</v>
      </c>
      <c r="AI10582" s="182" t="s">
        <v>17042</v>
      </c>
    </row>
    <row r="10583" spans="25:35" x14ac:dyDescent="0.4">
      <c r="Y10583" s="182" t="s">
        <v>2810</v>
      </c>
      <c r="Z10583" s="182">
        <v>1987</v>
      </c>
      <c r="AA10583" s="182">
        <v>1519.9</v>
      </c>
      <c r="AB10583" s="182">
        <v>47</v>
      </c>
      <c r="AC10583" s="182">
        <v>2</v>
      </c>
      <c r="AD10583" s="182">
        <v>1519.9</v>
      </c>
      <c r="AF10583" s="182" t="s">
        <v>16156</v>
      </c>
      <c r="AG10583" s="182" t="s">
        <v>17312</v>
      </c>
      <c r="AH10583" s="182" t="s">
        <v>2993</v>
      </c>
      <c r="AI10583" s="182" t="s">
        <v>17042</v>
      </c>
    </row>
    <row r="10584" spans="25:35" x14ac:dyDescent="0.4">
      <c r="Y10584" s="182" t="s">
        <v>16256</v>
      </c>
      <c r="Z10584" s="182">
        <v>1987</v>
      </c>
      <c r="AA10584" s="182">
        <v>940.4</v>
      </c>
      <c r="AB10584" s="182">
        <v>26</v>
      </c>
      <c r="AC10584" s="182">
        <v>2</v>
      </c>
      <c r="AD10584" s="182">
        <v>940.4</v>
      </c>
      <c r="AF10584" s="182" t="s">
        <v>16157</v>
      </c>
      <c r="AG10584" s="182" t="s">
        <v>17312</v>
      </c>
      <c r="AH10584" s="182" t="s">
        <v>2993</v>
      </c>
      <c r="AI10584" s="182" t="s">
        <v>17042</v>
      </c>
    </row>
    <row r="10585" spans="25:35" x14ac:dyDescent="0.4">
      <c r="Y10585" s="182" t="s">
        <v>2811</v>
      </c>
      <c r="Z10585" s="182">
        <v>1985</v>
      </c>
      <c r="AA10585" s="182">
        <v>1236.7</v>
      </c>
      <c r="AB10585" s="182">
        <v>47</v>
      </c>
      <c r="AC10585" s="182">
        <v>3</v>
      </c>
      <c r="AD10585" s="182">
        <v>1236.7</v>
      </c>
      <c r="AF10585" s="182" t="s">
        <v>2791</v>
      </c>
      <c r="AG10585" s="182" t="s">
        <v>17312</v>
      </c>
      <c r="AH10585" s="182" t="s">
        <v>2993</v>
      </c>
      <c r="AI10585" s="182" t="s">
        <v>17322</v>
      </c>
    </row>
    <row r="10586" spans="25:35" x14ac:dyDescent="0.4">
      <c r="Y10586" s="182" t="s">
        <v>16257</v>
      </c>
      <c r="Z10586" s="182">
        <v>1985</v>
      </c>
      <c r="AA10586" s="182">
        <v>1151.2</v>
      </c>
      <c r="AB10586" s="182">
        <v>47</v>
      </c>
      <c r="AC10586" s="182">
        <v>3</v>
      </c>
      <c r="AD10586" s="182">
        <v>1151.2</v>
      </c>
      <c r="AF10586" s="182" t="s">
        <v>16158</v>
      </c>
      <c r="AG10586" s="182" t="s">
        <v>17312</v>
      </c>
      <c r="AH10586" s="182" t="s">
        <v>2993</v>
      </c>
      <c r="AI10586" s="182" t="s">
        <v>17322</v>
      </c>
    </row>
    <row r="10587" spans="25:35" x14ac:dyDescent="0.4">
      <c r="Y10587" s="182" t="s">
        <v>16258</v>
      </c>
      <c r="Z10587" s="182">
        <v>1979</v>
      </c>
      <c r="AA10587" s="182">
        <v>1529.06</v>
      </c>
      <c r="AB10587" s="182">
        <v>46</v>
      </c>
      <c r="AC10587" s="182">
        <v>2</v>
      </c>
      <c r="AD10587" s="182">
        <v>1529.06</v>
      </c>
      <c r="AF10587" s="182" t="s">
        <v>59</v>
      </c>
      <c r="AG10587" s="182" t="s">
        <v>17312</v>
      </c>
      <c r="AH10587" s="182" t="s">
        <v>2993</v>
      </c>
      <c r="AI10587" s="182" t="s">
        <v>17315</v>
      </c>
    </row>
    <row r="10588" spans="25:35" x14ac:dyDescent="0.4">
      <c r="Y10588" s="182" t="s">
        <v>16259</v>
      </c>
      <c r="Z10588" s="182">
        <v>1982</v>
      </c>
      <c r="AA10588" s="182">
        <v>1368.1</v>
      </c>
      <c r="AB10588" s="182">
        <v>70</v>
      </c>
      <c r="AC10588" s="182">
        <v>3</v>
      </c>
      <c r="AD10588" s="182">
        <v>1368.1</v>
      </c>
      <c r="AF10588" s="182" t="s">
        <v>16159</v>
      </c>
      <c r="AG10588" s="182" t="s">
        <v>17327</v>
      </c>
      <c r="AH10588" s="182" t="s">
        <v>2993</v>
      </c>
      <c r="AI10588" s="182" t="s">
        <v>17040</v>
      </c>
    </row>
    <row r="10589" spans="25:35" x14ac:dyDescent="0.4">
      <c r="Y10589" s="182" t="s">
        <v>16260</v>
      </c>
      <c r="Z10589" s="182">
        <v>1992</v>
      </c>
      <c r="AA10589" s="182">
        <v>1582.5</v>
      </c>
      <c r="AB10589" s="182">
        <v>47</v>
      </c>
      <c r="AC10589" s="182">
        <v>2</v>
      </c>
      <c r="AD10589" s="182">
        <v>1582.5</v>
      </c>
      <c r="AF10589" s="182" t="s">
        <v>16160</v>
      </c>
      <c r="AG10589" s="182" t="s">
        <v>17312</v>
      </c>
      <c r="AH10589" s="182" t="s">
        <v>2993</v>
      </c>
      <c r="AI10589" s="182" t="s">
        <v>17322</v>
      </c>
    </row>
    <row r="10590" spans="25:35" x14ac:dyDescent="0.4">
      <c r="Y10590" s="182" t="s">
        <v>2814</v>
      </c>
      <c r="Z10590" s="182">
        <v>1987</v>
      </c>
      <c r="AA10590" s="182">
        <v>934.1</v>
      </c>
      <c r="AB10590" s="182">
        <v>47</v>
      </c>
      <c r="AC10590" s="182">
        <v>2</v>
      </c>
      <c r="AD10590" s="182">
        <v>934.1</v>
      </c>
      <c r="AF10590" s="182" t="s">
        <v>2792</v>
      </c>
      <c r="AG10590" s="182" t="s">
        <v>17312</v>
      </c>
      <c r="AH10590" s="182" t="s">
        <v>2993</v>
      </c>
      <c r="AI10590" s="182" t="s">
        <v>17322</v>
      </c>
    </row>
    <row r="10591" spans="25:35" x14ac:dyDescent="0.4">
      <c r="Y10591" s="182" t="s">
        <v>496</v>
      </c>
      <c r="Z10591" s="182">
        <v>1979</v>
      </c>
      <c r="AA10591" s="182">
        <v>956.3</v>
      </c>
      <c r="AB10591" s="182">
        <v>17</v>
      </c>
      <c r="AC10591" s="182">
        <v>2</v>
      </c>
      <c r="AD10591" s="182">
        <v>956.3</v>
      </c>
      <c r="AF10591" s="182" t="s">
        <v>2793</v>
      </c>
      <c r="AG10591" s="182" t="s">
        <v>17319</v>
      </c>
      <c r="AH10591" s="182" t="s">
        <v>2993</v>
      </c>
      <c r="AI10591" s="182" t="s">
        <v>17042</v>
      </c>
    </row>
    <row r="10592" spans="25:35" x14ac:dyDescent="0.4">
      <c r="Y10592" s="182" t="s">
        <v>2815</v>
      </c>
      <c r="Z10592" s="182">
        <v>1988</v>
      </c>
      <c r="AA10592" s="182">
        <v>1921.9</v>
      </c>
      <c r="AB10592" s="182">
        <v>44</v>
      </c>
      <c r="AC10592" s="182">
        <v>3</v>
      </c>
      <c r="AD10592" s="182">
        <v>1921.9</v>
      </c>
      <c r="AF10592" s="182" t="s">
        <v>16161</v>
      </c>
      <c r="AG10592" s="182" t="s">
        <v>17312</v>
      </c>
      <c r="AH10592" s="182" t="s">
        <v>2993</v>
      </c>
      <c r="AI10592" s="182" t="s">
        <v>17322</v>
      </c>
    </row>
    <row r="10593" spans="25:35" x14ac:dyDescent="0.4">
      <c r="Y10593" s="182" t="s">
        <v>16263</v>
      </c>
      <c r="Z10593" s="182">
        <v>1979</v>
      </c>
      <c r="AA10593" s="182">
        <v>1502.4</v>
      </c>
      <c r="AB10593" s="182">
        <v>47</v>
      </c>
      <c r="AC10593" s="182">
        <v>2</v>
      </c>
      <c r="AD10593" s="182">
        <v>1502.4</v>
      </c>
      <c r="AF10593" s="182" t="s">
        <v>16162</v>
      </c>
      <c r="AG10593" s="182" t="s">
        <v>17319</v>
      </c>
      <c r="AH10593" s="182" t="s">
        <v>2993</v>
      </c>
      <c r="AI10593" s="182" t="s">
        <v>17042</v>
      </c>
    </row>
    <row r="10594" spans="25:35" x14ac:dyDescent="0.4">
      <c r="Y10594" s="182" t="s">
        <v>16264</v>
      </c>
      <c r="Z10594" s="182">
        <v>1917</v>
      </c>
      <c r="AA10594" s="182">
        <v>476.7</v>
      </c>
      <c r="AB10594" s="182">
        <v>28</v>
      </c>
      <c r="AC10594" s="182">
        <v>2</v>
      </c>
      <c r="AD10594" s="182">
        <v>476.7</v>
      </c>
      <c r="AF10594" s="182" t="s">
        <v>16164</v>
      </c>
      <c r="AG10594" s="182" t="s">
        <v>17312</v>
      </c>
      <c r="AH10594" s="182" t="s">
        <v>2993</v>
      </c>
      <c r="AI10594" s="182" t="s">
        <v>17322</v>
      </c>
    </row>
    <row r="10595" spans="25:35" x14ac:dyDescent="0.4">
      <c r="Y10595" s="182" t="s">
        <v>16265</v>
      </c>
      <c r="Z10595" s="182">
        <v>1917</v>
      </c>
      <c r="AA10595" s="182">
        <v>436.6</v>
      </c>
      <c r="AB10595" s="182">
        <v>21</v>
      </c>
      <c r="AC10595" s="182">
        <v>2</v>
      </c>
      <c r="AD10595" s="182">
        <v>436.6</v>
      </c>
      <c r="AF10595" s="182" t="s">
        <v>16165</v>
      </c>
      <c r="AG10595" s="182" t="s">
        <v>17312</v>
      </c>
      <c r="AH10595" s="182" t="s">
        <v>2993</v>
      </c>
      <c r="AI10595" s="182" t="s">
        <v>17322</v>
      </c>
    </row>
    <row r="10596" spans="25:35" x14ac:dyDescent="0.4">
      <c r="Y10596" s="182" t="s">
        <v>16267</v>
      </c>
      <c r="Z10596" s="182">
        <v>1917</v>
      </c>
      <c r="AA10596" s="182">
        <v>554.29999999999995</v>
      </c>
      <c r="AB10596" s="182">
        <v>39</v>
      </c>
      <c r="AC10596" s="182">
        <v>2</v>
      </c>
      <c r="AD10596" s="182">
        <v>554.29999999999995</v>
      </c>
      <c r="AF10596" s="182" t="s">
        <v>16166</v>
      </c>
      <c r="AG10596" s="182" t="s">
        <v>17312</v>
      </c>
      <c r="AH10596" s="182" t="s">
        <v>2993</v>
      </c>
      <c r="AI10596" s="182" t="s">
        <v>17042</v>
      </c>
    </row>
    <row r="10597" spans="25:35" x14ac:dyDescent="0.4">
      <c r="Y10597" s="182" t="s">
        <v>16268</v>
      </c>
      <c r="Z10597" s="182">
        <v>1958</v>
      </c>
      <c r="AA10597" s="182">
        <v>438.8</v>
      </c>
      <c r="AB10597" s="182">
        <v>20</v>
      </c>
      <c r="AC10597" s="182">
        <v>2</v>
      </c>
      <c r="AD10597" s="182">
        <v>438.8</v>
      </c>
      <c r="AF10597" s="182" t="s">
        <v>16167</v>
      </c>
      <c r="AG10597" s="182" t="s">
        <v>17312</v>
      </c>
      <c r="AH10597" s="182" t="s">
        <v>2993</v>
      </c>
      <c r="AI10597" s="182" t="s">
        <v>17042</v>
      </c>
    </row>
    <row r="10598" spans="25:35" x14ac:dyDescent="0.4">
      <c r="Y10598" s="182" t="s">
        <v>16269</v>
      </c>
      <c r="Z10598" s="182">
        <v>1917</v>
      </c>
      <c r="AA10598" s="182">
        <v>336.36</v>
      </c>
      <c r="AB10598" s="182">
        <v>7</v>
      </c>
      <c r="AC10598" s="182">
        <v>2</v>
      </c>
      <c r="AD10598" s="182">
        <v>336.36</v>
      </c>
      <c r="AF10598" s="182" t="s">
        <v>16168</v>
      </c>
      <c r="AG10598" s="182" t="s">
        <v>17312</v>
      </c>
      <c r="AH10598" s="182" t="s">
        <v>2993</v>
      </c>
      <c r="AI10598" s="182" t="s">
        <v>17042</v>
      </c>
    </row>
    <row r="10599" spans="25:35" x14ac:dyDescent="0.4">
      <c r="Y10599" s="182" t="s">
        <v>16271</v>
      </c>
      <c r="Z10599" s="182">
        <v>1961</v>
      </c>
      <c r="AA10599" s="182">
        <v>574.79999999999995</v>
      </c>
      <c r="AB10599" s="182">
        <v>16</v>
      </c>
      <c r="AC10599" s="182">
        <v>2</v>
      </c>
      <c r="AD10599" s="182">
        <v>574.79999999999995</v>
      </c>
      <c r="AF10599" s="182" t="s">
        <v>16169</v>
      </c>
      <c r="AG10599" s="182" t="s">
        <v>17312</v>
      </c>
      <c r="AH10599" s="182" t="s">
        <v>2993</v>
      </c>
      <c r="AI10599" s="182" t="s">
        <v>17042</v>
      </c>
    </row>
    <row r="10600" spans="25:35" x14ac:dyDescent="0.4">
      <c r="Y10600" s="182" t="s">
        <v>16272</v>
      </c>
      <c r="Z10600" s="182">
        <v>1917</v>
      </c>
      <c r="AA10600" s="182">
        <v>236.8</v>
      </c>
      <c r="AB10600" s="182">
        <v>10</v>
      </c>
      <c r="AC10600" s="182">
        <v>2</v>
      </c>
      <c r="AD10600" s="182">
        <v>204</v>
      </c>
      <c r="AF10600" s="182" t="s">
        <v>16170</v>
      </c>
      <c r="AG10600" s="182" t="s">
        <v>17312</v>
      </c>
      <c r="AH10600" s="182" t="s">
        <v>2993</v>
      </c>
      <c r="AI10600" s="182" t="s">
        <v>17042</v>
      </c>
    </row>
    <row r="10601" spans="25:35" x14ac:dyDescent="0.4">
      <c r="Y10601" s="182" t="s">
        <v>16273</v>
      </c>
      <c r="Z10601" s="182">
        <v>1917</v>
      </c>
      <c r="AA10601" s="182">
        <v>377.4</v>
      </c>
      <c r="AB10601" s="182">
        <v>31</v>
      </c>
      <c r="AC10601" s="182">
        <v>2</v>
      </c>
      <c r="AD10601" s="182">
        <v>377.4</v>
      </c>
      <c r="AF10601" s="182" t="s">
        <v>16171</v>
      </c>
      <c r="AG10601" s="182" t="s">
        <v>17312</v>
      </c>
      <c r="AH10601" s="182" t="s">
        <v>2993</v>
      </c>
      <c r="AI10601" s="182" t="s">
        <v>17042</v>
      </c>
    </row>
    <row r="10602" spans="25:35" x14ac:dyDescent="0.4">
      <c r="Y10602" s="182" t="s">
        <v>16274</v>
      </c>
      <c r="Z10602" s="182">
        <v>1917</v>
      </c>
      <c r="AA10602" s="182">
        <v>429.9</v>
      </c>
      <c r="AB10602" s="182">
        <v>33</v>
      </c>
      <c r="AC10602" s="182">
        <v>2</v>
      </c>
      <c r="AD10602" s="182">
        <v>429.9</v>
      </c>
      <c r="AF10602" s="182" t="s">
        <v>2794</v>
      </c>
      <c r="AG10602" s="182" t="s">
        <v>17312</v>
      </c>
      <c r="AH10602" s="182" t="s">
        <v>2993</v>
      </c>
      <c r="AI10602" s="182" t="s">
        <v>17042</v>
      </c>
    </row>
    <row r="10603" spans="25:35" x14ac:dyDescent="0.4">
      <c r="Y10603" s="182" t="s">
        <v>16276</v>
      </c>
      <c r="Z10603" s="182">
        <v>1917</v>
      </c>
      <c r="AA10603" s="182">
        <v>282.3</v>
      </c>
      <c r="AB10603" s="182">
        <v>12</v>
      </c>
      <c r="AC10603" s="182">
        <v>2</v>
      </c>
      <c r="AD10603" s="182">
        <v>246</v>
      </c>
      <c r="AF10603" s="182" t="s">
        <v>2795</v>
      </c>
      <c r="AG10603" s="182" t="s">
        <v>17312</v>
      </c>
      <c r="AH10603" s="182" t="s">
        <v>2993</v>
      </c>
      <c r="AI10603" s="182" t="s">
        <v>17322</v>
      </c>
    </row>
    <row r="10604" spans="25:35" x14ac:dyDescent="0.4">
      <c r="Y10604" s="182" t="s">
        <v>16277</v>
      </c>
      <c r="Z10604" s="182">
        <v>1917</v>
      </c>
      <c r="AA10604" s="182">
        <v>365</v>
      </c>
      <c r="AB10604" s="182">
        <v>21</v>
      </c>
      <c r="AC10604" s="182">
        <v>2</v>
      </c>
      <c r="AD10604" s="182">
        <v>328</v>
      </c>
      <c r="AF10604" s="182" t="s">
        <v>16173</v>
      </c>
      <c r="AG10604" s="182" t="s">
        <v>17312</v>
      </c>
      <c r="AH10604" s="182" t="s">
        <v>17316</v>
      </c>
      <c r="AI10604" s="182" t="s">
        <v>17042</v>
      </c>
    </row>
    <row r="10605" spans="25:35" x14ac:dyDescent="0.4">
      <c r="Y10605" s="182" t="s">
        <v>16278</v>
      </c>
      <c r="Z10605" s="182">
        <v>1917</v>
      </c>
      <c r="AA10605" s="182">
        <v>259.5</v>
      </c>
      <c r="AB10605" s="182">
        <v>16</v>
      </c>
      <c r="AC10605" s="182">
        <v>2</v>
      </c>
      <c r="AD10605" s="182">
        <v>250.8</v>
      </c>
      <c r="AF10605" s="182" t="s">
        <v>16174</v>
      </c>
      <c r="AG10605" s="182" t="s">
        <v>17312</v>
      </c>
      <c r="AH10605" s="182" t="s">
        <v>17316</v>
      </c>
      <c r="AI10605" s="182" t="s">
        <v>17042</v>
      </c>
    </row>
    <row r="10606" spans="25:35" x14ac:dyDescent="0.4">
      <c r="Y10606" s="182" t="s">
        <v>495</v>
      </c>
      <c r="Z10606" s="182">
        <v>1917</v>
      </c>
      <c r="AA10606" s="182">
        <v>459.8</v>
      </c>
      <c r="AB10606" s="182">
        <v>23</v>
      </c>
      <c r="AC10606" s="182">
        <v>2</v>
      </c>
      <c r="AD10606" s="182">
        <v>453.6</v>
      </c>
      <c r="AF10606" s="182" t="s">
        <v>16175</v>
      </c>
      <c r="AG10606" s="182" t="s">
        <v>17312</v>
      </c>
      <c r="AH10606" s="182" t="s">
        <v>2993</v>
      </c>
      <c r="AI10606" s="182" t="s">
        <v>17042</v>
      </c>
    </row>
    <row r="10607" spans="25:35" x14ac:dyDescent="0.4">
      <c r="Y10607" s="182" t="s">
        <v>16280</v>
      </c>
      <c r="Z10607" s="182">
        <v>1917</v>
      </c>
      <c r="AA10607" s="182">
        <v>472.1</v>
      </c>
      <c r="AB10607" s="182">
        <v>18</v>
      </c>
      <c r="AC10607" s="182">
        <v>2</v>
      </c>
      <c r="AD10607" s="182">
        <v>472.1</v>
      </c>
      <c r="AF10607" s="182" t="s">
        <v>16176</v>
      </c>
      <c r="AG10607" s="182" t="s">
        <v>17319</v>
      </c>
      <c r="AH10607" s="182" t="s">
        <v>2993</v>
      </c>
      <c r="AI10607" s="182" t="s">
        <v>17042</v>
      </c>
    </row>
    <row r="10608" spans="25:35" x14ac:dyDescent="0.4">
      <c r="Y10608" s="182" t="s">
        <v>16282</v>
      </c>
      <c r="Z10608" s="182">
        <v>1917</v>
      </c>
      <c r="AA10608" s="182">
        <v>370.4</v>
      </c>
      <c r="AB10608" s="182">
        <v>34</v>
      </c>
      <c r="AC10608" s="182">
        <v>2</v>
      </c>
      <c r="AD10608" s="182">
        <v>370.4</v>
      </c>
      <c r="AF10608" s="182" t="s">
        <v>2798</v>
      </c>
      <c r="AG10608" s="182" t="s">
        <v>17312</v>
      </c>
      <c r="AH10608" s="182" t="s">
        <v>17035</v>
      </c>
      <c r="AI10608" s="182" t="s">
        <v>17042</v>
      </c>
    </row>
    <row r="10609" spans="25:35" x14ac:dyDescent="0.4">
      <c r="Y10609" s="182" t="s">
        <v>16284</v>
      </c>
      <c r="Z10609" s="182">
        <v>1966</v>
      </c>
      <c r="AA10609" s="182">
        <v>818.6</v>
      </c>
      <c r="AB10609" s="182">
        <v>33</v>
      </c>
      <c r="AC10609" s="182">
        <v>2</v>
      </c>
      <c r="AD10609" s="182">
        <v>818.6</v>
      </c>
      <c r="AF10609" s="182" t="s">
        <v>63</v>
      </c>
      <c r="AG10609" s="182" t="s">
        <v>17312</v>
      </c>
      <c r="AH10609" s="182" t="s">
        <v>2993</v>
      </c>
      <c r="AI10609" s="182" t="s">
        <v>17042</v>
      </c>
    </row>
    <row r="10610" spans="25:35" x14ac:dyDescent="0.4">
      <c r="Y10610" s="182" t="s">
        <v>2816</v>
      </c>
      <c r="Z10610" s="182">
        <v>1971</v>
      </c>
      <c r="AA10610" s="182">
        <v>721</v>
      </c>
      <c r="AB10610" s="182">
        <v>42</v>
      </c>
      <c r="AC10610" s="182">
        <v>2</v>
      </c>
      <c r="AD10610" s="182">
        <v>721</v>
      </c>
      <c r="AF10610" s="182" t="s">
        <v>16178</v>
      </c>
      <c r="AG10610" s="182" t="s">
        <v>17312</v>
      </c>
      <c r="AH10610" s="182" t="s">
        <v>17035</v>
      </c>
      <c r="AI10610" s="182" t="s">
        <v>17042</v>
      </c>
    </row>
    <row r="10611" spans="25:35" x14ac:dyDescent="0.4">
      <c r="Y10611" s="182" t="s">
        <v>16286</v>
      </c>
      <c r="Z10611" s="182">
        <v>1966</v>
      </c>
      <c r="AA10611" s="182">
        <v>484.3</v>
      </c>
      <c r="AB10611" s="182">
        <v>31</v>
      </c>
      <c r="AC10611" s="182">
        <v>2</v>
      </c>
      <c r="AD10611" s="182">
        <v>484.3</v>
      </c>
      <c r="AF10611" s="182" t="s">
        <v>16180</v>
      </c>
      <c r="AG10611" s="182" t="s">
        <v>17312</v>
      </c>
      <c r="AH10611" s="182" t="s">
        <v>17035</v>
      </c>
      <c r="AI10611" s="182" t="s">
        <v>17042</v>
      </c>
    </row>
    <row r="10612" spans="25:35" x14ac:dyDescent="0.4">
      <c r="Y10612" s="182" t="s">
        <v>16287</v>
      </c>
      <c r="Z10612" s="182">
        <v>1967</v>
      </c>
      <c r="AA10612" s="182">
        <v>925</v>
      </c>
      <c r="AB10612" s="182">
        <v>34</v>
      </c>
      <c r="AC10612" s="182">
        <v>2</v>
      </c>
      <c r="AD10612" s="182">
        <v>919.3</v>
      </c>
      <c r="AF10612" s="182" t="s">
        <v>16181</v>
      </c>
      <c r="AG10612" s="182" t="s">
        <v>17312</v>
      </c>
      <c r="AH10612" s="182" t="s">
        <v>17035</v>
      </c>
      <c r="AI10612" s="182" t="s">
        <v>17042</v>
      </c>
    </row>
    <row r="10613" spans="25:35" x14ac:dyDescent="0.4">
      <c r="Y10613" s="182" t="s">
        <v>2817</v>
      </c>
      <c r="Z10613" s="182">
        <v>1967</v>
      </c>
      <c r="AA10613" s="182">
        <v>794.5</v>
      </c>
      <c r="AB10613" s="182">
        <v>42</v>
      </c>
      <c r="AC10613" s="182">
        <v>2</v>
      </c>
      <c r="AD10613" s="182">
        <v>748</v>
      </c>
      <c r="AF10613" s="182" t="s">
        <v>16182</v>
      </c>
      <c r="AG10613" s="182" t="s">
        <v>17312</v>
      </c>
      <c r="AH10613" s="182" t="s">
        <v>17035</v>
      </c>
      <c r="AI10613" s="182" t="s">
        <v>17042</v>
      </c>
    </row>
    <row r="10614" spans="25:35" x14ac:dyDescent="0.4">
      <c r="Y10614" s="182" t="s">
        <v>2818</v>
      </c>
      <c r="Z10614" s="182">
        <v>1967</v>
      </c>
      <c r="AA10614" s="182">
        <v>925.4</v>
      </c>
      <c r="AB10614" s="182">
        <v>28</v>
      </c>
      <c r="AC10614" s="182">
        <v>2</v>
      </c>
      <c r="AD10614" s="182">
        <v>925</v>
      </c>
      <c r="AF10614" s="182" t="s">
        <v>16183</v>
      </c>
      <c r="AG10614" s="182" t="s">
        <v>17312</v>
      </c>
      <c r="AH10614" s="182" t="s">
        <v>2993</v>
      </c>
      <c r="AI10614" s="182" t="s">
        <v>17042</v>
      </c>
    </row>
    <row r="10615" spans="25:35" x14ac:dyDescent="0.4">
      <c r="Y10615" s="182" t="s">
        <v>16288</v>
      </c>
      <c r="Z10615" s="182">
        <v>1968</v>
      </c>
      <c r="AA10615" s="182">
        <v>678.1</v>
      </c>
      <c r="AB10615" s="182">
        <v>40</v>
      </c>
      <c r="AC10615" s="182">
        <v>2</v>
      </c>
      <c r="AD10615" s="182">
        <v>678.1</v>
      </c>
      <c r="AF10615" s="182" t="s">
        <v>16184</v>
      </c>
      <c r="AG10615" s="182" t="s">
        <v>17319</v>
      </c>
      <c r="AH10615" s="182" t="s">
        <v>2993</v>
      </c>
      <c r="AI10615" s="182" t="s">
        <v>17042</v>
      </c>
    </row>
    <row r="10616" spans="25:35" x14ac:dyDescent="0.4">
      <c r="Y10616" s="182" t="s">
        <v>16289</v>
      </c>
      <c r="Z10616" s="182">
        <v>1968</v>
      </c>
      <c r="AA10616" s="182">
        <v>1132.0999999999999</v>
      </c>
      <c r="AB10616" s="182">
        <v>42</v>
      </c>
      <c r="AC10616" s="182">
        <v>2</v>
      </c>
      <c r="AD10616" s="182">
        <v>1132.0999999999999</v>
      </c>
      <c r="AF10616" s="182" t="s">
        <v>16185</v>
      </c>
      <c r="AG10616" s="182" t="s">
        <v>17319</v>
      </c>
      <c r="AH10616" s="182" t="s">
        <v>2993</v>
      </c>
      <c r="AI10616" s="182" t="s">
        <v>17042</v>
      </c>
    </row>
    <row r="10617" spans="25:35" x14ac:dyDescent="0.4">
      <c r="Y10617" s="182" t="s">
        <v>16291</v>
      </c>
      <c r="Z10617" s="182">
        <v>1968</v>
      </c>
      <c r="AA10617" s="182">
        <v>727.6</v>
      </c>
      <c r="AB10617" s="182">
        <v>42</v>
      </c>
      <c r="AC10617" s="182">
        <v>2</v>
      </c>
      <c r="AD10617" s="182">
        <v>727.6</v>
      </c>
      <c r="AF10617" s="182" t="s">
        <v>16187</v>
      </c>
      <c r="AG10617" s="182" t="s">
        <v>17319</v>
      </c>
      <c r="AH10617" s="182" t="s">
        <v>2993</v>
      </c>
      <c r="AI10617" s="182" t="s">
        <v>17042</v>
      </c>
    </row>
    <row r="10618" spans="25:35" x14ac:dyDescent="0.4">
      <c r="Y10618" s="182" t="s">
        <v>16292</v>
      </c>
      <c r="Z10618" s="182">
        <v>1968</v>
      </c>
      <c r="AA10618" s="182">
        <v>1285</v>
      </c>
      <c r="AB10618" s="182">
        <v>50</v>
      </c>
      <c r="AC10618" s="182">
        <v>2</v>
      </c>
      <c r="AD10618" s="182">
        <v>1283.9000000000001</v>
      </c>
      <c r="AF10618" s="182" t="s">
        <v>2799</v>
      </c>
      <c r="AG10618" s="182" t="s">
        <v>17319</v>
      </c>
      <c r="AH10618" s="182" t="s">
        <v>2993</v>
      </c>
      <c r="AI10618" s="182" t="s">
        <v>17042</v>
      </c>
    </row>
    <row r="10619" spans="25:35" x14ac:dyDescent="0.4">
      <c r="Y10619" s="182" t="s">
        <v>16293</v>
      </c>
      <c r="Z10619" s="182">
        <v>1981</v>
      </c>
      <c r="AA10619" s="182">
        <v>3234.9</v>
      </c>
      <c r="AB10619" s="182">
        <v>32</v>
      </c>
      <c r="AC10619" s="182">
        <v>3</v>
      </c>
      <c r="AD10619" s="182">
        <v>1239.3</v>
      </c>
      <c r="AF10619" s="182" t="s">
        <v>16188</v>
      </c>
      <c r="AG10619" s="182" t="s">
        <v>17319</v>
      </c>
      <c r="AH10619" s="182" t="s">
        <v>2993</v>
      </c>
      <c r="AI10619" s="182" t="s">
        <v>17042</v>
      </c>
    </row>
    <row r="10620" spans="25:35" x14ac:dyDescent="0.4">
      <c r="Y10620" s="182" t="s">
        <v>16294</v>
      </c>
      <c r="Z10620" s="182">
        <v>1990</v>
      </c>
      <c r="AA10620" s="182">
        <v>1626</v>
      </c>
      <c r="AB10620" s="182">
        <v>70</v>
      </c>
      <c r="AC10620" s="182">
        <v>3</v>
      </c>
      <c r="AD10620" s="182">
        <v>1626</v>
      </c>
      <c r="AF10620" s="182" t="s">
        <v>16189</v>
      </c>
      <c r="AG10620" s="182" t="s">
        <v>17319</v>
      </c>
      <c r="AH10620" s="182" t="s">
        <v>2993</v>
      </c>
      <c r="AI10620" s="182" t="s">
        <v>17042</v>
      </c>
    </row>
    <row r="10621" spans="25:35" x14ac:dyDescent="0.4">
      <c r="Y10621" s="182" t="s">
        <v>16295</v>
      </c>
      <c r="Z10621" s="182">
        <v>1981</v>
      </c>
      <c r="AA10621" s="182">
        <v>998.7</v>
      </c>
      <c r="AB10621" s="182">
        <v>34</v>
      </c>
      <c r="AC10621" s="182">
        <v>2</v>
      </c>
      <c r="AD10621" s="182">
        <v>998.7</v>
      </c>
      <c r="AF10621" s="182" t="s">
        <v>16190</v>
      </c>
      <c r="AG10621" s="182" t="s">
        <v>17319</v>
      </c>
      <c r="AH10621" s="182" t="s">
        <v>2993</v>
      </c>
      <c r="AI10621" s="182" t="s">
        <v>17042</v>
      </c>
    </row>
    <row r="10622" spans="25:35" x14ac:dyDescent="0.4">
      <c r="Y10622" s="182" t="s">
        <v>16298</v>
      </c>
      <c r="Z10622" s="182">
        <v>1981</v>
      </c>
      <c r="AA10622" s="182">
        <v>623.20000000000005</v>
      </c>
      <c r="AB10622" s="182">
        <v>31</v>
      </c>
      <c r="AC10622" s="182">
        <v>2</v>
      </c>
      <c r="AD10622" s="182">
        <v>623.20000000000005</v>
      </c>
      <c r="AF10622" s="182" t="s">
        <v>16191</v>
      </c>
      <c r="AG10622" s="182" t="s">
        <v>17312</v>
      </c>
      <c r="AH10622" s="182" t="s">
        <v>2993</v>
      </c>
      <c r="AI10622" s="182" t="s">
        <v>17042</v>
      </c>
    </row>
    <row r="10623" spans="25:35" x14ac:dyDescent="0.4">
      <c r="Y10623" s="182" t="s">
        <v>16299</v>
      </c>
      <c r="Z10623" s="182">
        <v>1982</v>
      </c>
      <c r="AA10623" s="182">
        <v>720.2</v>
      </c>
      <c r="AB10623" s="182">
        <v>42</v>
      </c>
      <c r="AC10623" s="182">
        <v>2</v>
      </c>
      <c r="AD10623" s="182">
        <v>720.2</v>
      </c>
      <c r="AF10623" s="182" t="s">
        <v>16192</v>
      </c>
      <c r="AG10623" s="182" t="s">
        <v>17312</v>
      </c>
      <c r="AH10623" s="182" t="s">
        <v>2993</v>
      </c>
      <c r="AI10623" s="182" t="s">
        <v>17322</v>
      </c>
    </row>
    <row r="10624" spans="25:35" x14ac:dyDescent="0.4">
      <c r="Y10624" s="182" t="s">
        <v>2819</v>
      </c>
      <c r="Z10624" s="182">
        <v>1986</v>
      </c>
      <c r="AA10624" s="182">
        <v>1211.5999999999999</v>
      </c>
      <c r="AB10624" s="182">
        <v>42</v>
      </c>
      <c r="AC10624" s="182">
        <v>2</v>
      </c>
      <c r="AD10624" s="182">
        <v>1211.5999999999999</v>
      </c>
      <c r="AF10624" s="182" t="s">
        <v>16193</v>
      </c>
      <c r="AG10624" s="182" t="s">
        <v>17312</v>
      </c>
      <c r="AH10624" s="182" t="s">
        <v>2993</v>
      </c>
      <c r="AI10624" s="182" t="s">
        <v>17042</v>
      </c>
    </row>
    <row r="10625" spans="25:35" x14ac:dyDescent="0.4">
      <c r="Y10625" s="182" t="s">
        <v>16300</v>
      </c>
      <c r="Z10625" s="182">
        <v>1971</v>
      </c>
      <c r="AA10625" s="182">
        <v>390.37</v>
      </c>
      <c r="AB10625" s="182">
        <v>8</v>
      </c>
      <c r="AC10625" s="182">
        <v>2</v>
      </c>
      <c r="AD10625" s="182">
        <v>390.37</v>
      </c>
      <c r="AF10625" s="182" t="s">
        <v>16195</v>
      </c>
      <c r="AG10625" s="182" t="s">
        <v>17312</v>
      </c>
      <c r="AH10625" s="182" t="s">
        <v>2993</v>
      </c>
      <c r="AI10625" s="182" t="s">
        <v>17040</v>
      </c>
    </row>
    <row r="10626" spans="25:35" x14ac:dyDescent="0.4">
      <c r="Y10626" s="182" t="s">
        <v>16301</v>
      </c>
      <c r="Z10626" s="182">
        <v>1963</v>
      </c>
      <c r="AA10626" s="182">
        <v>301.39999999999998</v>
      </c>
      <c r="AB10626" s="182">
        <v>21</v>
      </c>
      <c r="AC10626" s="182">
        <v>2</v>
      </c>
      <c r="AD10626" s="182">
        <v>301.39999999999998</v>
      </c>
      <c r="AF10626" s="182" t="s">
        <v>16196</v>
      </c>
      <c r="AG10626" s="182" t="s">
        <v>17312</v>
      </c>
      <c r="AH10626" s="182" t="s">
        <v>2993</v>
      </c>
      <c r="AI10626" s="182" t="s">
        <v>17040</v>
      </c>
    </row>
    <row r="10627" spans="25:35" x14ac:dyDescent="0.4">
      <c r="Y10627" s="182" t="s">
        <v>16302</v>
      </c>
      <c r="Z10627" s="182">
        <v>1963</v>
      </c>
      <c r="AA10627" s="182">
        <v>407.9</v>
      </c>
      <c r="AB10627" s="182">
        <v>21</v>
      </c>
      <c r="AC10627" s="182">
        <v>2</v>
      </c>
      <c r="AD10627" s="182">
        <v>374.2</v>
      </c>
      <c r="AF10627" s="182" t="s">
        <v>16197</v>
      </c>
      <c r="AG10627" s="182" t="s">
        <v>17312</v>
      </c>
      <c r="AH10627" s="182" t="s">
        <v>2993</v>
      </c>
      <c r="AI10627" s="182" t="s">
        <v>17040</v>
      </c>
    </row>
    <row r="10628" spans="25:35" x14ac:dyDescent="0.4">
      <c r="Y10628" s="182" t="s">
        <v>16303</v>
      </c>
      <c r="Z10628" s="182">
        <v>1985</v>
      </c>
      <c r="AA10628" s="182">
        <v>680.4</v>
      </c>
      <c r="AB10628" s="182">
        <v>21</v>
      </c>
      <c r="AC10628" s="182">
        <v>2</v>
      </c>
      <c r="AD10628" s="182">
        <v>680.4</v>
      </c>
      <c r="AF10628" s="182" t="s">
        <v>497</v>
      </c>
      <c r="AG10628" s="182" t="s">
        <v>17312</v>
      </c>
      <c r="AH10628" s="182" t="s">
        <v>2993</v>
      </c>
      <c r="AI10628" s="182" t="s">
        <v>17315</v>
      </c>
    </row>
    <row r="10629" spans="25:35" x14ac:dyDescent="0.4">
      <c r="Y10629" s="182" t="s">
        <v>17300</v>
      </c>
      <c r="Z10629" s="182">
        <v>1986</v>
      </c>
      <c r="AA10629" s="182">
        <v>673.5</v>
      </c>
      <c r="AB10629" s="182">
        <v>23</v>
      </c>
      <c r="AC10629" s="182">
        <v>2</v>
      </c>
      <c r="AD10629" s="182">
        <v>673.5</v>
      </c>
      <c r="AF10629" s="182" t="s">
        <v>16200</v>
      </c>
      <c r="AG10629" s="182" t="s">
        <v>17312</v>
      </c>
      <c r="AH10629" s="182" t="s">
        <v>2993</v>
      </c>
      <c r="AI10629" s="182" t="s">
        <v>17315</v>
      </c>
    </row>
    <row r="10630" spans="25:35" x14ac:dyDescent="0.4">
      <c r="Y10630" s="182" t="s">
        <v>16304</v>
      </c>
      <c r="Z10630" s="182">
        <v>1969</v>
      </c>
      <c r="AA10630" s="182">
        <v>1087.2</v>
      </c>
      <c r="AB10630" s="182">
        <v>42</v>
      </c>
      <c r="AC10630" s="182">
        <v>2</v>
      </c>
      <c r="AD10630" s="182">
        <v>655</v>
      </c>
      <c r="AF10630" s="182" t="s">
        <v>16201</v>
      </c>
      <c r="AG10630" s="182" t="s">
        <v>17312</v>
      </c>
      <c r="AH10630" s="182" t="s">
        <v>17316</v>
      </c>
      <c r="AI10630" s="182" t="s">
        <v>17040</v>
      </c>
    </row>
    <row r="10631" spans="25:35" x14ac:dyDescent="0.4">
      <c r="Y10631" s="182" t="s">
        <v>16305</v>
      </c>
      <c r="Z10631" s="182">
        <v>1973</v>
      </c>
      <c r="AA10631" s="182">
        <v>723</v>
      </c>
      <c r="AB10631" s="182">
        <v>31</v>
      </c>
      <c r="AC10631" s="182">
        <v>3</v>
      </c>
      <c r="AD10631" s="182">
        <v>419.2</v>
      </c>
      <c r="AF10631" s="182" t="s">
        <v>16202</v>
      </c>
      <c r="AG10631" s="182" t="s">
        <v>17312</v>
      </c>
      <c r="AH10631" s="182" t="s">
        <v>2993</v>
      </c>
      <c r="AI10631" s="182" t="s">
        <v>17315</v>
      </c>
    </row>
    <row r="10632" spans="25:35" x14ac:dyDescent="0.4">
      <c r="Y10632" s="182" t="s">
        <v>16307</v>
      </c>
      <c r="Z10632" s="182">
        <v>1973</v>
      </c>
      <c r="AA10632" s="182">
        <v>747</v>
      </c>
      <c r="AB10632" s="182">
        <v>31</v>
      </c>
      <c r="AC10632" s="182">
        <v>3</v>
      </c>
      <c r="AD10632" s="182">
        <v>747</v>
      </c>
      <c r="AF10632" s="182" t="s">
        <v>16203</v>
      </c>
      <c r="AG10632" s="182" t="s">
        <v>17312</v>
      </c>
      <c r="AH10632" s="182" t="s">
        <v>17035</v>
      </c>
      <c r="AI10632" s="182" t="s">
        <v>17040</v>
      </c>
    </row>
    <row r="10633" spans="25:35" x14ac:dyDescent="0.4">
      <c r="Y10633" s="182" t="s">
        <v>16308</v>
      </c>
      <c r="Z10633" s="182">
        <v>1969</v>
      </c>
      <c r="AA10633" s="182">
        <v>1048.9000000000001</v>
      </c>
      <c r="AB10633" s="182">
        <v>42</v>
      </c>
      <c r="AC10633" s="182">
        <v>2</v>
      </c>
      <c r="AD10633" s="182">
        <v>1048.9000000000001</v>
      </c>
      <c r="AF10633" s="182" t="s">
        <v>16204</v>
      </c>
      <c r="AG10633" s="182" t="s">
        <v>17312</v>
      </c>
      <c r="AH10633" s="182" t="s">
        <v>2993</v>
      </c>
      <c r="AI10633" s="182" t="s">
        <v>17042</v>
      </c>
    </row>
    <row r="10634" spans="25:35" x14ac:dyDescent="0.4">
      <c r="Y10634" s="182" t="s">
        <v>16310</v>
      </c>
      <c r="Z10634" s="182">
        <v>1969</v>
      </c>
      <c r="AA10634" s="182">
        <v>1415.5</v>
      </c>
      <c r="AB10634" s="182">
        <v>71</v>
      </c>
      <c r="AC10634" s="182">
        <v>2</v>
      </c>
      <c r="AD10634" s="182">
        <v>1415.5</v>
      </c>
      <c r="AF10634" s="182" t="s">
        <v>16205</v>
      </c>
      <c r="AG10634" s="182" t="s">
        <v>17312</v>
      </c>
      <c r="AH10634" s="182" t="s">
        <v>17313</v>
      </c>
      <c r="AI10634" s="182" t="s">
        <v>17040</v>
      </c>
    </row>
    <row r="10635" spans="25:35" x14ac:dyDescent="0.4">
      <c r="Y10635" s="182" t="s">
        <v>16312</v>
      </c>
      <c r="Z10635" s="182">
        <v>1970</v>
      </c>
      <c r="AA10635" s="182">
        <v>1076.4000000000001</v>
      </c>
      <c r="AB10635" s="182">
        <v>42</v>
      </c>
      <c r="AC10635" s="182">
        <v>2</v>
      </c>
      <c r="AD10635" s="182">
        <v>1076.4000000000001</v>
      </c>
      <c r="AF10635" s="182" t="s">
        <v>16206</v>
      </c>
      <c r="AG10635" s="182" t="s">
        <v>17312</v>
      </c>
      <c r="AH10635" s="182" t="s">
        <v>17035</v>
      </c>
      <c r="AI10635" s="182" t="s">
        <v>17042</v>
      </c>
    </row>
    <row r="10636" spans="25:35" x14ac:dyDescent="0.4">
      <c r="Y10636" s="182" t="s">
        <v>16313</v>
      </c>
      <c r="Z10636" s="182">
        <v>1973</v>
      </c>
      <c r="AA10636" s="182">
        <v>690.4</v>
      </c>
      <c r="AB10636" s="182">
        <v>31</v>
      </c>
      <c r="AC10636" s="182">
        <v>3</v>
      </c>
      <c r="AD10636" s="182">
        <v>690.4</v>
      </c>
      <c r="AF10636" s="182" t="s">
        <v>16207</v>
      </c>
      <c r="AG10636" s="182" t="s">
        <v>17312</v>
      </c>
      <c r="AH10636" s="182" t="s">
        <v>2993</v>
      </c>
      <c r="AI10636" s="182" t="s">
        <v>17042</v>
      </c>
    </row>
    <row r="10637" spans="25:35" x14ac:dyDescent="0.4">
      <c r="Y10637" s="182" t="s">
        <v>16315</v>
      </c>
      <c r="Z10637" s="182">
        <v>1973</v>
      </c>
      <c r="AA10637" s="182">
        <v>715.2</v>
      </c>
      <c r="AB10637" s="182">
        <v>31</v>
      </c>
      <c r="AC10637" s="182">
        <v>3</v>
      </c>
      <c r="AD10637" s="182">
        <v>715.2</v>
      </c>
      <c r="AF10637" s="182" t="s">
        <v>16208</v>
      </c>
      <c r="AG10637" s="182" t="s">
        <v>17312</v>
      </c>
      <c r="AH10637" s="182" t="s">
        <v>2993</v>
      </c>
      <c r="AI10637" s="182" t="s">
        <v>17042</v>
      </c>
    </row>
    <row r="10638" spans="25:35" x14ac:dyDescent="0.4">
      <c r="Y10638" s="182" t="s">
        <v>2821</v>
      </c>
      <c r="Z10638" s="182">
        <v>1969</v>
      </c>
      <c r="AA10638" s="182">
        <v>1126.5999999999999</v>
      </c>
      <c r="AB10638" s="182">
        <v>42</v>
      </c>
      <c r="AC10638" s="182">
        <v>2</v>
      </c>
      <c r="AD10638" s="182">
        <v>1126.5999999999999</v>
      </c>
      <c r="AF10638" s="182" t="s">
        <v>16209</v>
      </c>
      <c r="AG10638" s="182" t="s">
        <v>17312</v>
      </c>
      <c r="AH10638" s="182" t="s">
        <v>17035</v>
      </c>
      <c r="AI10638" s="182" t="s">
        <v>17042</v>
      </c>
    </row>
    <row r="10639" spans="25:35" x14ac:dyDescent="0.4">
      <c r="Y10639" s="182" t="s">
        <v>2822</v>
      </c>
      <c r="Z10639" s="182">
        <v>1970</v>
      </c>
      <c r="AA10639" s="182">
        <v>2274.6999999999998</v>
      </c>
      <c r="AB10639" s="182">
        <v>83</v>
      </c>
      <c r="AC10639" s="182">
        <v>2</v>
      </c>
      <c r="AD10639" s="182">
        <v>2274.6999999999998</v>
      </c>
      <c r="AF10639" s="182" t="s">
        <v>16210</v>
      </c>
      <c r="AG10639" s="182" t="s">
        <v>17312</v>
      </c>
      <c r="AH10639" s="182" t="s">
        <v>2993</v>
      </c>
      <c r="AI10639" s="182" t="s">
        <v>17042</v>
      </c>
    </row>
    <row r="10640" spans="25:35" x14ac:dyDescent="0.4">
      <c r="Y10640" s="182" t="s">
        <v>2823</v>
      </c>
      <c r="Z10640" s="182">
        <v>1971</v>
      </c>
      <c r="AA10640" s="182">
        <v>1126</v>
      </c>
      <c r="AB10640" s="182">
        <v>42</v>
      </c>
      <c r="AC10640" s="182">
        <v>2</v>
      </c>
      <c r="AD10640" s="182">
        <v>1126</v>
      </c>
      <c r="AF10640" s="182" t="s">
        <v>16211</v>
      </c>
      <c r="AG10640" s="182" t="s">
        <v>17312</v>
      </c>
      <c r="AH10640" s="182" t="s">
        <v>2993</v>
      </c>
      <c r="AI10640" s="182" t="s">
        <v>17315</v>
      </c>
    </row>
    <row r="10641" spans="25:35" x14ac:dyDescent="0.4">
      <c r="Y10641" s="182" t="s">
        <v>16316</v>
      </c>
      <c r="Z10641" s="182">
        <v>1967</v>
      </c>
      <c r="AA10641" s="182">
        <v>2306</v>
      </c>
      <c r="AB10641" s="182">
        <v>83</v>
      </c>
      <c r="AC10641" s="182">
        <v>2</v>
      </c>
      <c r="AD10641" s="182">
        <v>1096</v>
      </c>
      <c r="AF10641" s="182" t="s">
        <v>16213</v>
      </c>
      <c r="AG10641" s="182" t="s">
        <v>17312</v>
      </c>
      <c r="AH10641" s="182" t="s">
        <v>2993</v>
      </c>
      <c r="AI10641" s="182" t="s">
        <v>17042</v>
      </c>
    </row>
    <row r="10642" spans="25:35" x14ac:dyDescent="0.4">
      <c r="Y10642" s="182" t="s">
        <v>16317</v>
      </c>
      <c r="Z10642" s="182">
        <v>1971</v>
      </c>
      <c r="AA10642" s="182">
        <v>533.70000000000005</v>
      </c>
      <c r="AB10642" s="182">
        <v>13</v>
      </c>
      <c r="AC10642" s="182">
        <v>3</v>
      </c>
      <c r="AD10642" s="182">
        <v>492.1</v>
      </c>
      <c r="AF10642" s="182" t="s">
        <v>16214</v>
      </c>
      <c r="AG10642" s="182" t="s">
        <v>17312</v>
      </c>
      <c r="AH10642" s="182" t="s">
        <v>17035</v>
      </c>
      <c r="AI10642" s="182" t="s">
        <v>17042</v>
      </c>
    </row>
    <row r="10643" spans="25:35" x14ac:dyDescent="0.4">
      <c r="Y10643" s="182" t="s">
        <v>2824</v>
      </c>
      <c r="Z10643" s="182">
        <v>1971</v>
      </c>
      <c r="AA10643" s="182">
        <v>694.3</v>
      </c>
      <c r="AB10643" s="182">
        <v>31</v>
      </c>
      <c r="AC10643" s="182">
        <v>3</v>
      </c>
      <c r="AD10643" s="182">
        <v>694.3</v>
      </c>
      <c r="AF10643" s="182" t="s">
        <v>16215</v>
      </c>
      <c r="AG10643" s="182" t="s">
        <v>17312</v>
      </c>
      <c r="AH10643" s="182" t="s">
        <v>17035</v>
      </c>
      <c r="AI10643" s="182" t="s">
        <v>17040</v>
      </c>
    </row>
    <row r="10644" spans="25:35" x14ac:dyDescent="0.4">
      <c r="Y10644" s="182" t="s">
        <v>2825</v>
      </c>
      <c r="Z10644" s="182">
        <v>1971</v>
      </c>
      <c r="AA10644" s="182">
        <v>1054.4000000000001</v>
      </c>
      <c r="AB10644" s="182">
        <v>42</v>
      </c>
      <c r="AC10644" s="182">
        <v>2</v>
      </c>
      <c r="AD10644" s="182">
        <v>1054.4000000000001</v>
      </c>
      <c r="AF10644" s="182" t="s">
        <v>16216</v>
      </c>
      <c r="AG10644" s="182" t="s">
        <v>17312</v>
      </c>
      <c r="AH10644" s="182" t="s">
        <v>2993</v>
      </c>
      <c r="AI10644" s="182" t="s">
        <v>17042</v>
      </c>
    </row>
    <row r="10645" spans="25:35" x14ac:dyDescent="0.4">
      <c r="Y10645" s="182" t="s">
        <v>16319</v>
      </c>
      <c r="Z10645" s="182">
        <v>1971</v>
      </c>
      <c r="AA10645" s="182">
        <v>2275.8000000000002</v>
      </c>
      <c r="AB10645" s="182">
        <v>62</v>
      </c>
      <c r="AC10645" s="182">
        <v>2</v>
      </c>
      <c r="AD10645" s="182">
        <v>2275.8000000000002</v>
      </c>
      <c r="AF10645" s="182" t="s">
        <v>2803</v>
      </c>
      <c r="AG10645" s="182" t="s">
        <v>17312</v>
      </c>
      <c r="AH10645" s="182" t="s">
        <v>17316</v>
      </c>
      <c r="AI10645" s="182" t="s">
        <v>17042</v>
      </c>
    </row>
    <row r="10646" spans="25:35" x14ac:dyDescent="0.4">
      <c r="Y10646" s="182" t="s">
        <v>16320</v>
      </c>
      <c r="Z10646" s="182">
        <v>1977</v>
      </c>
      <c r="AA10646" s="182">
        <v>1068.8</v>
      </c>
      <c r="AB10646" s="182">
        <v>42</v>
      </c>
      <c r="AC10646" s="182">
        <v>2</v>
      </c>
      <c r="AD10646" s="182">
        <v>649.20000000000005</v>
      </c>
      <c r="AF10646" s="182" t="s">
        <v>16217</v>
      </c>
      <c r="AG10646" s="182" t="s">
        <v>17312</v>
      </c>
      <c r="AH10646" s="182" t="s">
        <v>2993</v>
      </c>
      <c r="AI10646" s="182" t="s">
        <v>17042</v>
      </c>
    </row>
    <row r="10647" spans="25:35" x14ac:dyDescent="0.4">
      <c r="Y10647" s="182" t="s">
        <v>16322</v>
      </c>
      <c r="Z10647" s="182">
        <v>1977</v>
      </c>
      <c r="AA10647" s="182">
        <v>1050.2</v>
      </c>
      <c r="AB10647" s="182">
        <v>42</v>
      </c>
      <c r="AC10647" s="182">
        <v>2</v>
      </c>
      <c r="AD10647" s="182">
        <v>1050.2</v>
      </c>
      <c r="AF10647" s="182" t="s">
        <v>16218</v>
      </c>
      <c r="AG10647" s="182" t="s">
        <v>17312</v>
      </c>
      <c r="AH10647" s="182" t="s">
        <v>2993</v>
      </c>
      <c r="AI10647" s="182" t="s">
        <v>17315</v>
      </c>
    </row>
    <row r="10648" spans="25:35" x14ac:dyDescent="0.4">
      <c r="Y10648" s="182" t="s">
        <v>16323</v>
      </c>
      <c r="Z10648" s="182">
        <v>1977</v>
      </c>
      <c r="AA10648" s="182">
        <v>735.4</v>
      </c>
      <c r="AB10648" s="182">
        <v>31</v>
      </c>
      <c r="AC10648" s="182">
        <v>3</v>
      </c>
      <c r="AD10648" s="182">
        <v>735.4</v>
      </c>
      <c r="AF10648" s="182" t="s">
        <v>16219</v>
      </c>
      <c r="AG10648" s="182" t="s">
        <v>17312</v>
      </c>
      <c r="AH10648" s="182" t="s">
        <v>2993</v>
      </c>
      <c r="AI10648" s="182" t="s">
        <v>17040</v>
      </c>
    </row>
    <row r="10649" spans="25:35" x14ac:dyDescent="0.4">
      <c r="Y10649" s="182" t="s">
        <v>16324</v>
      </c>
      <c r="Z10649" s="182">
        <v>1977</v>
      </c>
      <c r="AA10649" s="182">
        <v>1053.4000000000001</v>
      </c>
      <c r="AB10649" s="182">
        <v>42</v>
      </c>
      <c r="AC10649" s="182">
        <v>2</v>
      </c>
      <c r="AD10649" s="182">
        <v>1053.4000000000001</v>
      </c>
      <c r="AF10649" s="182" t="s">
        <v>16220</v>
      </c>
      <c r="AG10649" s="182" t="s">
        <v>17328</v>
      </c>
      <c r="AH10649" s="182" t="s">
        <v>2993</v>
      </c>
      <c r="AI10649" s="182" t="s">
        <v>17322</v>
      </c>
    </row>
    <row r="10650" spans="25:35" x14ac:dyDescent="0.4">
      <c r="Y10650" s="182" t="s">
        <v>16325</v>
      </c>
      <c r="Z10650" s="182">
        <v>1977</v>
      </c>
      <c r="AA10650" s="182">
        <v>735.2</v>
      </c>
      <c r="AB10650" s="182">
        <v>31</v>
      </c>
      <c r="AC10650" s="182">
        <v>3</v>
      </c>
      <c r="AD10650" s="182">
        <v>735.2</v>
      </c>
      <c r="AF10650" s="182" t="s">
        <v>16221</v>
      </c>
      <c r="AG10650" s="182" t="s">
        <v>17312</v>
      </c>
      <c r="AH10650" s="182" t="s">
        <v>2993</v>
      </c>
      <c r="AI10650" s="182" t="s">
        <v>17042</v>
      </c>
    </row>
    <row r="10651" spans="25:35" x14ac:dyDescent="0.4">
      <c r="Y10651" s="182" t="s">
        <v>16326</v>
      </c>
      <c r="Z10651" s="182">
        <v>1969</v>
      </c>
      <c r="AA10651" s="182">
        <v>1076.7</v>
      </c>
      <c r="AB10651" s="182">
        <v>42</v>
      </c>
      <c r="AC10651" s="182">
        <v>2</v>
      </c>
      <c r="AD10651" s="182">
        <v>651.5</v>
      </c>
      <c r="AF10651" s="182" t="s">
        <v>16222</v>
      </c>
      <c r="AG10651" s="182" t="s">
        <v>17312</v>
      </c>
      <c r="AH10651" s="182" t="s">
        <v>2993</v>
      </c>
      <c r="AI10651" s="182" t="s">
        <v>17040</v>
      </c>
    </row>
    <row r="10652" spans="25:35" x14ac:dyDescent="0.4">
      <c r="Y10652" s="182" t="s">
        <v>16327</v>
      </c>
      <c r="Z10652" s="182">
        <v>1974</v>
      </c>
      <c r="AA10652" s="182">
        <v>1118.9000000000001</v>
      </c>
      <c r="AB10652" s="182">
        <v>42</v>
      </c>
      <c r="AC10652" s="182">
        <v>2</v>
      </c>
      <c r="AD10652" s="182">
        <v>1118.9000000000001</v>
      </c>
      <c r="AF10652" s="182" t="s">
        <v>16223</v>
      </c>
      <c r="AG10652" s="182" t="s">
        <v>17398</v>
      </c>
      <c r="AH10652" s="182" t="s">
        <v>2993</v>
      </c>
      <c r="AI10652" s="182" t="s">
        <v>17040</v>
      </c>
    </row>
    <row r="10653" spans="25:35" x14ac:dyDescent="0.4">
      <c r="Y10653" s="182" t="s">
        <v>16328</v>
      </c>
      <c r="Z10653" s="182">
        <v>1973</v>
      </c>
      <c r="AA10653" s="182">
        <v>714.3</v>
      </c>
      <c r="AB10653" s="182">
        <v>31</v>
      </c>
      <c r="AC10653" s="182">
        <v>3</v>
      </c>
      <c r="AD10653" s="182">
        <v>714.3</v>
      </c>
      <c r="AF10653" s="182" t="s">
        <v>16225</v>
      </c>
      <c r="AG10653" s="182" t="s">
        <v>17312</v>
      </c>
      <c r="AH10653" s="182" t="s">
        <v>2993</v>
      </c>
      <c r="AI10653" s="182" t="s">
        <v>17042</v>
      </c>
    </row>
    <row r="10654" spans="25:35" x14ac:dyDescent="0.4">
      <c r="Y10654" s="182" t="s">
        <v>16329</v>
      </c>
      <c r="Z10654" s="182">
        <v>1974</v>
      </c>
      <c r="AA10654" s="182">
        <v>1045.9000000000001</v>
      </c>
      <c r="AB10654" s="182">
        <v>42</v>
      </c>
      <c r="AC10654" s="182">
        <v>2</v>
      </c>
      <c r="AD10654" s="182">
        <v>1045.9000000000001</v>
      </c>
      <c r="AF10654" s="182" t="s">
        <v>16226</v>
      </c>
      <c r="AG10654" s="182" t="s">
        <v>17312</v>
      </c>
      <c r="AH10654" s="182" t="s">
        <v>2993</v>
      </c>
      <c r="AI10654" s="182" t="s">
        <v>17040</v>
      </c>
    </row>
    <row r="10655" spans="25:35" x14ac:dyDescent="0.4">
      <c r="Y10655" s="182" t="s">
        <v>16330</v>
      </c>
      <c r="Z10655" s="182">
        <v>1974</v>
      </c>
      <c r="AA10655" s="182">
        <v>646.20000000000005</v>
      </c>
      <c r="AB10655" s="182">
        <v>25</v>
      </c>
      <c r="AC10655" s="182">
        <v>2</v>
      </c>
      <c r="AD10655" s="182">
        <v>646.20000000000005</v>
      </c>
      <c r="AF10655" s="182" t="s">
        <v>16228</v>
      </c>
      <c r="AG10655" s="182" t="s">
        <v>17312</v>
      </c>
      <c r="AH10655" s="182" t="s">
        <v>17035</v>
      </c>
      <c r="AI10655" s="182" t="s">
        <v>17315</v>
      </c>
    </row>
    <row r="10656" spans="25:35" x14ac:dyDescent="0.4">
      <c r="Y10656" s="182" t="s">
        <v>16331</v>
      </c>
      <c r="Z10656" s="182">
        <v>1972</v>
      </c>
      <c r="AA10656" s="182">
        <v>1082.2</v>
      </c>
      <c r="AB10656" s="182">
        <v>42</v>
      </c>
      <c r="AC10656" s="182">
        <v>2</v>
      </c>
      <c r="AD10656" s="182">
        <v>1082.2</v>
      </c>
      <c r="AF10656" s="182" t="s">
        <v>2804</v>
      </c>
      <c r="AG10656" s="182" t="s">
        <v>17312</v>
      </c>
      <c r="AH10656" s="182" t="s">
        <v>2993</v>
      </c>
      <c r="AI10656" s="182" t="s">
        <v>17042</v>
      </c>
    </row>
    <row r="10657" spans="25:35" x14ac:dyDescent="0.4">
      <c r="Y10657" s="182" t="s">
        <v>16332</v>
      </c>
      <c r="Z10657" s="182">
        <v>1974</v>
      </c>
      <c r="AA10657" s="182">
        <v>1080.9000000000001</v>
      </c>
      <c r="AB10657" s="182">
        <v>37</v>
      </c>
      <c r="AC10657" s="182">
        <v>2</v>
      </c>
      <c r="AD10657" s="182">
        <v>648</v>
      </c>
      <c r="AF10657" s="182" t="s">
        <v>16230</v>
      </c>
      <c r="AG10657" s="182" t="s">
        <v>17312</v>
      </c>
      <c r="AH10657" s="182" t="s">
        <v>17313</v>
      </c>
      <c r="AI10657" s="182" t="s">
        <v>17042</v>
      </c>
    </row>
    <row r="10658" spans="25:35" x14ac:dyDescent="0.4">
      <c r="Y10658" s="182" t="s">
        <v>16333</v>
      </c>
      <c r="Z10658" s="182">
        <v>1969</v>
      </c>
      <c r="AA10658" s="182">
        <v>1082.2</v>
      </c>
      <c r="AB10658" s="182">
        <v>42</v>
      </c>
      <c r="AC10658" s="182">
        <v>2</v>
      </c>
      <c r="AD10658" s="182">
        <v>1082.2</v>
      </c>
      <c r="AF10658" s="182" t="s">
        <v>16231</v>
      </c>
      <c r="AG10658" s="182" t="s">
        <v>17312</v>
      </c>
      <c r="AH10658" s="182" t="s">
        <v>17035</v>
      </c>
      <c r="AI10658" s="182" t="s">
        <v>17315</v>
      </c>
    </row>
    <row r="10659" spans="25:35" x14ac:dyDescent="0.4">
      <c r="Y10659" s="182" t="s">
        <v>16334</v>
      </c>
      <c r="Z10659" s="182">
        <v>1969</v>
      </c>
      <c r="AA10659" s="182">
        <v>1072.3</v>
      </c>
      <c r="AB10659" s="182">
        <v>32</v>
      </c>
      <c r="AC10659" s="182">
        <v>2</v>
      </c>
      <c r="AD10659" s="182">
        <v>1072.3</v>
      </c>
      <c r="AF10659" s="182" t="s">
        <v>16232</v>
      </c>
      <c r="AG10659" s="182" t="s">
        <v>17312</v>
      </c>
      <c r="AH10659" s="182" t="s">
        <v>2993</v>
      </c>
      <c r="AI10659" s="182" t="s">
        <v>17042</v>
      </c>
    </row>
    <row r="10660" spans="25:35" x14ac:dyDescent="0.4">
      <c r="Y10660" s="182" t="s">
        <v>16335</v>
      </c>
      <c r="Z10660" s="182">
        <v>1971</v>
      </c>
      <c r="AA10660" s="182">
        <v>530.29999999999995</v>
      </c>
      <c r="AB10660" s="182">
        <v>31</v>
      </c>
      <c r="AC10660" s="182">
        <v>3</v>
      </c>
      <c r="AD10660" s="182">
        <v>486.4</v>
      </c>
      <c r="AF10660" s="182" t="s">
        <v>16233</v>
      </c>
      <c r="AG10660" s="182" t="s">
        <v>17312</v>
      </c>
      <c r="AH10660" s="182" t="s">
        <v>17035</v>
      </c>
      <c r="AI10660" s="182" t="s">
        <v>17315</v>
      </c>
    </row>
    <row r="10661" spans="25:35" x14ac:dyDescent="0.4">
      <c r="Y10661" s="182" t="s">
        <v>16336</v>
      </c>
      <c r="Z10661" s="182">
        <v>1969</v>
      </c>
      <c r="AA10661" s="182">
        <v>1058.5999999999999</v>
      </c>
      <c r="AB10661" s="182">
        <v>42</v>
      </c>
      <c r="AC10661" s="182">
        <v>2</v>
      </c>
      <c r="AD10661" s="182">
        <v>653.79999999999995</v>
      </c>
      <c r="AF10661" s="182" t="s">
        <v>16235</v>
      </c>
      <c r="AG10661" s="182" t="s">
        <v>17312</v>
      </c>
      <c r="AH10661" s="182" t="s">
        <v>2993</v>
      </c>
      <c r="AI10661" s="182" t="s">
        <v>17315</v>
      </c>
    </row>
    <row r="10662" spans="25:35" x14ac:dyDescent="0.4">
      <c r="Y10662" s="182" t="s">
        <v>16338</v>
      </c>
      <c r="Z10662" s="182">
        <v>1972</v>
      </c>
      <c r="AA10662" s="182">
        <v>709.1</v>
      </c>
      <c r="AB10662" s="182">
        <v>20</v>
      </c>
      <c r="AC10662" s="182">
        <v>3</v>
      </c>
      <c r="AD10662" s="182">
        <v>709.1</v>
      </c>
      <c r="AF10662" s="182" t="s">
        <v>16236</v>
      </c>
      <c r="AG10662" s="182" t="s">
        <v>17312</v>
      </c>
      <c r="AH10662" s="182" t="s">
        <v>17035</v>
      </c>
      <c r="AI10662" s="182" t="s">
        <v>17042</v>
      </c>
    </row>
    <row r="10663" spans="25:35" x14ac:dyDescent="0.4">
      <c r="Y10663" s="182" t="s">
        <v>16339</v>
      </c>
      <c r="Z10663" s="182">
        <v>1969</v>
      </c>
      <c r="AA10663" s="182">
        <v>1059.4000000000001</v>
      </c>
      <c r="AB10663" s="182">
        <v>32</v>
      </c>
      <c r="AC10663" s="182">
        <v>2</v>
      </c>
      <c r="AD10663" s="182">
        <v>1059.4000000000001</v>
      </c>
      <c r="AF10663" s="182" t="s">
        <v>16237</v>
      </c>
      <c r="AG10663" s="182" t="s">
        <v>17312</v>
      </c>
      <c r="AH10663" s="182" t="s">
        <v>17313</v>
      </c>
      <c r="AI10663" s="182" t="s">
        <v>17042</v>
      </c>
    </row>
    <row r="10664" spans="25:35" x14ac:dyDescent="0.4">
      <c r="Y10664" s="182" t="s">
        <v>16340</v>
      </c>
      <c r="Z10664" s="182">
        <v>1970</v>
      </c>
      <c r="AA10664" s="182">
        <v>2317.5</v>
      </c>
      <c r="AB10664" s="182">
        <v>83</v>
      </c>
      <c r="AC10664" s="182">
        <v>2</v>
      </c>
      <c r="AD10664" s="182">
        <v>2317.3000000000002</v>
      </c>
      <c r="AF10664" s="182" t="s">
        <v>16238</v>
      </c>
      <c r="AG10664" s="182" t="s">
        <v>17312</v>
      </c>
      <c r="AH10664" s="182" t="s">
        <v>2993</v>
      </c>
      <c r="AI10664" s="182" t="s">
        <v>17042</v>
      </c>
    </row>
    <row r="10665" spans="25:35" x14ac:dyDescent="0.4">
      <c r="Y10665" s="182" t="s">
        <v>2828</v>
      </c>
      <c r="Z10665" s="182">
        <v>1970</v>
      </c>
      <c r="AA10665" s="182">
        <v>1048</v>
      </c>
      <c r="AB10665" s="182">
        <v>42</v>
      </c>
      <c r="AC10665" s="182">
        <v>2</v>
      </c>
      <c r="AD10665" s="182">
        <v>1048</v>
      </c>
      <c r="AF10665" s="182" t="s">
        <v>16239</v>
      </c>
      <c r="AG10665" s="182" t="s">
        <v>17312</v>
      </c>
      <c r="AH10665" s="182" t="s">
        <v>17035</v>
      </c>
      <c r="AI10665" s="182" t="s">
        <v>17042</v>
      </c>
    </row>
    <row r="10666" spans="25:35" x14ac:dyDescent="0.4">
      <c r="Y10666" s="182" t="s">
        <v>16342</v>
      </c>
      <c r="Z10666" s="182">
        <v>1972</v>
      </c>
      <c r="AA10666" s="182">
        <v>689.7</v>
      </c>
      <c r="AB10666" s="182">
        <v>31</v>
      </c>
      <c r="AC10666" s="182">
        <v>3</v>
      </c>
      <c r="AD10666" s="182">
        <v>689.7</v>
      </c>
      <c r="AF10666" s="182" t="s">
        <v>2805</v>
      </c>
      <c r="AG10666" s="182" t="s">
        <v>17312</v>
      </c>
      <c r="AH10666" s="182" t="s">
        <v>2993</v>
      </c>
      <c r="AI10666" s="182" t="s">
        <v>17042</v>
      </c>
    </row>
    <row r="10667" spans="25:35" x14ac:dyDescent="0.4">
      <c r="Y10667" s="182" t="s">
        <v>16343</v>
      </c>
      <c r="Z10667" s="182">
        <v>1972</v>
      </c>
      <c r="AA10667" s="182">
        <v>702.4</v>
      </c>
      <c r="AB10667" s="182">
        <v>31</v>
      </c>
      <c r="AC10667" s="182">
        <v>3</v>
      </c>
      <c r="AD10667" s="182">
        <v>702.4</v>
      </c>
      <c r="AF10667" s="182" t="s">
        <v>16240</v>
      </c>
      <c r="AG10667" s="182" t="s">
        <v>17312</v>
      </c>
      <c r="AH10667" s="182" t="s">
        <v>2993</v>
      </c>
      <c r="AI10667" s="182" t="s">
        <v>17042</v>
      </c>
    </row>
    <row r="10668" spans="25:35" x14ac:dyDescent="0.4">
      <c r="Y10668" s="182" t="s">
        <v>16344</v>
      </c>
      <c r="Z10668" s="182">
        <v>1970</v>
      </c>
      <c r="AA10668" s="182">
        <v>1053.3</v>
      </c>
      <c r="AB10668" s="182">
        <v>42</v>
      </c>
      <c r="AC10668" s="182">
        <v>2</v>
      </c>
      <c r="AD10668" s="182">
        <v>651</v>
      </c>
      <c r="AF10668" s="182" t="s">
        <v>2806</v>
      </c>
      <c r="AG10668" s="182" t="s">
        <v>17312</v>
      </c>
      <c r="AH10668" s="182" t="s">
        <v>2993</v>
      </c>
      <c r="AI10668" s="182" t="s">
        <v>17322</v>
      </c>
    </row>
    <row r="10669" spans="25:35" x14ac:dyDescent="0.4">
      <c r="Y10669" s="182" t="s">
        <v>16345</v>
      </c>
      <c r="Z10669" s="182">
        <v>1967</v>
      </c>
      <c r="AA10669" s="182">
        <v>1418.2</v>
      </c>
      <c r="AB10669" s="182">
        <v>43</v>
      </c>
      <c r="AC10669" s="182">
        <v>2</v>
      </c>
      <c r="AD10669" s="182">
        <v>1418.2</v>
      </c>
      <c r="AF10669" s="182" t="s">
        <v>16241</v>
      </c>
      <c r="AG10669" s="182" t="s">
        <v>17312</v>
      </c>
      <c r="AH10669" s="182" t="s">
        <v>17313</v>
      </c>
      <c r="AI10669" s="182" t="s">
        <v>17322</v>
      </c>
    </row>
    <row r="10670" spans="25:35" x14ac:dyDescent="0.4">
      <c r="Y10670" s="182" t="s">
        <v>16346</v>
      </c>
      <c r="Z10670" s="182">
        <v>1969</v>
      </c>
      <c r="AA10670" s="182">
        <v>1071.0999999999999</v>
      </c>
      <c r="AB10670" s="182">
        <v>42</v>
      </c>
      <c r="AC10670" s="182">
        <v>2</v>
      </c>
      <c r="AD10670" s="182">
        <v>1071.0999999999999</v>
      </c>
      <c r="AF10670" s="182" t="s">
        <v>16242</v>
      </c>
      <c r="AG10670" s="182" t="s">
        <v>17312</v>
      </c>
      <c r="AH10670" s="182" t="s">
        <v>2993</v>
      </c>
      <c r="AI10670" s="182" t="s">
        <v>17040</v>
      </c>
    </row>
    <row r="10671" spans="25:35" x14ac:dyDescent="0.4">
      <c r="Y10671" s="182" t="s">
        <v>16347</v>
      </c>
      <c r="Z10671" s="182">
        <v>1973</v>
      </c>
      <c r="AA10671" s="182">
        <v>688.7</v>
      </c>
      <c r="AB10671" s="182">
        <v>31</v>
      </c>
      <c r="AC10671" s="182">
        <v>3</v>
      </c>
      <c r="AD10671" s="182">
        <v>688.7</v>
      </c>
      <c r="AF10671" s="182" t="s">
        <v>16243</v>
      </c>
      <c r="AG10671" s="182" t="s">
        <v>17312</v>
      </c>
      <c r="AH10671" s="182" t="s">
        <v>2993</v>
      </c>
      <c r="AI10671" s="182" t="s">
        <v>17322</v>
      </c>
    </row>
    <row r="10672" spans="25:35" x14ac:dyDescent="0.4">
      <c r="Y10672" s="182" t="s">
        <v>16348</v>
      </c>
      <c r="Z10672" s="182">
        <v>1973</v>
      </c>
      <c r="AA10672" s="182">
        <v>709</v>
      </c>
      <c r="AB10672" s="182">
        <v>31</v>
      </c>
      <c r="AC10672" s="182">
        <v>3</v>
      </c>
      <c r="AD10672" s="182">
        <v>709</v>
      </c>
      <c r="AF10672" s="182" t="s">
        <v>16244</v>
      </c>
      <c r="AG10672" s="182" t="s">
        <v>17312</v>
      </c>
      <c r="AH10672" s="182" t="s">
        <v>2993</v>
      </c>
      <c r="AI10672" s="182" t="s">
        <v>17042</v>
      </c>
    </row>
    <row r="10673" spans="25:35" x14ac:dyDescent="0.4">
      <c r="Y10673" s="182" t="s">
        <v>16349</v>
      </c>
      <c r="Z10673" s="182">
        <v>1972</v>
      </c>
      <c r="AA10673" s="182">
        <v>487.2</v>
      </c>
      <c r="AB10673" s="182">
        <v>20</v>
      </c>
      <c r="AC10673" s="182">
        <v>3</v>
      </c>
      <c r="AD10673" s="182">
        <v>487.2</v>
      </c>
      <c r="AF10673" s="182" t="s">
        <v>16245</v>
      </c>
      <c r="AG10673" s="182" t="s">
        <v>17312</v>
      </c>
      <c r="AH10673" s="182" t="s">
        <v>17313</v>
      </c>
      <c r="AI10673" s="182" t="s">
        <v>17042</v>
      </c>
    </row>
    <row r="10674" spans="25:35" x14ac:dyDescent="0.4">
      <c r="Y10674" s="182" t="s">
        <v>16350</v>
      </c>
      <c r="Z10674" s="182">
        <v>1970</v>
      </c>
      <c r="AA10674" s="182">
        <v>651.29999999999995</v>
      </c>
      <c r="AB10674" s="182">
        <v>25</v>
      </c>
      <c r="AC10674" s="182">
        <v>2</v>
      </c>
      <c r="AD10674" s="182">
        <v>651.29999999999995</v>
      </c>
      <c r="AF10674" s="182" t="s">
        <v>16246</v>
      </c>
      <c r="AG10674" s="182" t="s">
        <v>17312</v>
      </c>
      <c r="AH10674" s="182" t="s">
        <v>2993</v>
      </c>
      <c r="AI10674" s="182" t="s">
        <v>17042</v>
      </c>
    </row>
    <row r="10675" spans="25:35" x14ac:dyDescent="0.4">
      <c r="Y10675" s="182" t="s">
        <v>16351</v>
      </c>
      <c r="Z10675" s="182">
        <v>1968</v>
      </c>
      <c r="AA10675" s="182">
        <v>1410.8</v>
      </c>
      <c r="AB10675" s="182">
        <v>45</v>
      </c>
      <c r="AC10675" s="182">
        <v>2</v>
      </c>
      <c r="AD10675" s="182">
        <v>1410.8</v>
      </c>
      <c r="AF10675" s="182" t="s">
        <v>16247</v>
      </c>
      <c r="AG10675" s="182" t="s">
        <v>17312</v>
      </c>
      <c r="AH10675" s="182" t="s">
        <v>2993</v>
      </c>
      <c r="AI10675" s="182" t="s">
        <v>17042</v>
      </c>
    </row>
    <row r="10676" spans="25:35" x14ac:dyDescent="0.4">
      <c r="Y10676" s="182" t="s">
        <v>16352</v>
      </c>
      <c r="Z10676" s="182">
        <v>1973</v>
      </c>
      <c r="AA10676" s="182">
        <v>1076.5999999999999</v>
      </c>
      <c r="AB10676" s="182">
        <v>35</v>
      </c>
      <c r="AC10676" s="182">
        <v>2</v>
      </c>
      <c r="AD10676" s="182">
        <v>1065.7</v>
      </c>
      <c r="AF10676" s="182" t="s">
        <v>16248</v>
      </c>
      <c r="AG10676" s="182" t="s">
        <v>17312</v>
      </c>
      <c r="AH10676" s="182" t="s">
        <v>2993</v>
      </c>
      <c r="AI10676" s="182" t="s">
        <v>17042</v>
      </c>
    </row>
    <row r="10677" spans="25:35" x14ac:dyDescent="0.4">
      <c r="Y10677" s="182" t="s">
        <v>16353</v>
      </c>
      <c r="Z10677" s="182">
        <v>1972</v>
      </c>
      <c r="AA10677" s="182">
        <v>736.6</v>
      </c>
      <c r="AB10677" s="182">
        <v>42</v>
      </c>
      <c r="AC10677" s="182">
        <v>3</v>
      </c>
      <c r="AD10677" s="182">
        <v>704.4</v>
      </c>
      <c r="AF10677" s="182" t="s">
        <v>16249</v>
      </c>
      <c r="AG10677" s="182" t="s">
        <v>17312</v>
      </c>
      <c r="AH10677" s="182" t="s">
        <v>2993</v>
      </c>
      <c r="AI10677" s="182" t="s">
        <v>17042</v>
      </c>
    </row>
    <row r="10678" spans="25:35" x14ac:dyDescent="0.4">
      <c r="Y10678" s="182" t="s">
        <v>16354</v>
      </c>
      <c r="Z10678" s="182">
        <v>1971</v>
      </c>
      <c r="AA10678" s="182">
        <v>704.2</v>
      </c>
      <c r="AB10678" s="182">
        <v>31</v>
      </c>
      <c r="AC10678" s="182">
        <v>3</v>
      </c>
      <c r="AD10678" s="182">
        <v>704.2</v>
      </c>
      <c r="AF10678" s="182" t="s">
        <v>2807</v>
      </c>
      <c r="AG10678" s="182" t="s">
        <v>17312</v>
      </c>
      <c r="AH10678" s="182" t="s">
        <v>2993</v>
      </c>
      <c r="AI10678" s="182" t="s">
        <v>17322</v>
      </c>
    </row>
    <row r="10679" spans="25:35" x14ac:dyDescent="0.4">
      <c r="Y10679" s="182" t="s">
        <v>16355</v>
      </c>
      <c r="Z10679" s="182">
        <v>1970</v>
      </c>
      <c r="AA10679" s="182">
        <v>874.1</v>
      </c>
      <c r="AB10679" s="182">
        <v>42</v>
      </c>
      <c r="AC10679" s="182">
        <v>2</v>
      </c>
      <c r="AD10679" s="182">
        <v>653.4</v>
      </c>
      <c r="AF10679" s="182" t="s">
        <v>2808</v>
      </c>
      <c r="AG10679" s="182" t="s">
        <v>17312</v>
      </c>
      <c r="AH10679" s="182" t="s">
        <v>2993</v>
      </c>
      <c r="AI10679" s="182" t="s">
        <v>17042</v>
      </c>
    </row>
    <row r="10680" spans="25:35" x14ac:dyDescent="0.4">
      <c r="Y10680" s="182" t="s">
        <v>16357</v>
      </c>
      <c r="Z10680" s="182">
        <v>1967</v>
      </c>
      <c r="AA10680" s="182">
        <v>1413.5</v>
      </c>
      <c r="AB10680" s="182">
        <v>71</v>
      </c>
      <c r="AC10680" s="182">
        <v>2</v>
      </c>
      <c r="AD10680" s="182">
        <v>1413.5</v>
      </c>
      <c r="AF10680" s="182" t="s">
        <v>16250</v>
      </c>
      <c r="AG10680" s="182" t="s">
        <v>17312</v>
      </c>
      <c r="AH10680" s="182" t="s">
        <v>2993</v>
      </c>
      <c r="AI10680" s="182" t="s">
        <v>17042</v>
      </c>
    </row>
    <row r="10681" spans="25:35" x14ac:dyDescent="0.4">
      <c r="Y10681" s="182" t="s">
        <v>16358</v>
      </c>
      <c r="Z10681" s="182">
        <v>1971</v>
      </c>
      <c r="AA10681" s="182">
        <v>1069.4000000000001</v>
      </c>
      <c r="AB10681" s="182">
        <v>42</v>
      </c>
      <c r="AC10681" s="182">
        <v>2</v>
      </c>
      <c r="AD10681" s="182">
        <v>969.4</v>
      </c>
      <c r="AF10681" s="182" t="s">
        <v>16251</v>
      </c>
      <c r="AG10681" s="182" t="s">
        <v>17312</v>
      </c>
      <c r="AH10681" s="182" t="s">
        <v>17035</v>
      </c>
      <c r="AI10681" s="182" t="s">
        <v>17042</v>
      </c>
    </row>
    <row r="10682" spans="25:35" x14ac:dyDescent="0.4">
      <c r="Y10682" s="182" t="s">
        <v>16360</v>
      </c>
      <c r="Z10682" s="182">
        <v>1972</v>
      </c>
      <c r="AA10682" s="182">
        <v>697.55</v>
      </c>
      <c r="AB10682" s="182">
        <v>31</v>
      </c>
      <c r="AC10682" s="182">
        <v>3</v>
      </c>
      <c r="AD10682" s="182">
        <v>697.55</v>
      </c>
      <c r="AF10682" s="182" t="s">
        <v>16252</v>
      </c>
      <c r="AG10682" s="182" t="s">
        <v>17312</v>
      </c>
      <c r="AH10682" s="182" t="s">
        <v>2993</v>
      </c>
      <c r="AI10682" s="182" t="s">
        <v>17042</v>
      </c>
    </row>
    <row r="10683" spans="25:35" x14ac:dyDescent="0.4">
      <c r="Y10683" s="182" t="s">
        <v>16362</v>
      </c>
      <c r="Z10683" s="182">
        <v>1973</v>
      </c>
      <c r="AA10683" s="182">
        <v>739</v>
      </c>
      <c r="AB10683" s="182">
        <v>31</v>
      </c>
      <c r="AC10683" s="182">
        <v>3</v>
      </c>
      <c r="AD10683" s="182">
        <v>739</v>
      </c>
      <c r="AF10683" s="182" t="s">
        <v>16253</v>
      </c>
      <c r="AG10683" s="182" t="s">
        <v>17312</v>
      </c>
      <c r="AH10683" s="182" t="s">
        <v>17313</v>
      </c>
      <c r="AI10683" s="182" t="s">
        <v>17040</v>
      </c>
    </row>
    <row r="10684" spans="25:35" x14ac:dyDescent="0.4">
      <c r="Y10684" s="182" t="s">
        <v>16363</v>
      </c>
      <c r="Z10684" s="182">
        <v>1971</v>
      </c>
      <c r="AA10684" s="182">
        <v>697.5</v>
      </c>
      <c r="AB10684" s="182">
        <v>31</v>
      </c>
      <c r="AC10684" s="182">
        <v>3</v>
      </c>
      <c r="AD10684" s="182">
        <v>697.5</v>
      </c>
      <c r="AF10684" s="182" t="s">
        <v>2809</v>
      </c>
      <c r="AG10684" s="182" t="s">
        <v>17312</v>
      </c>
      <c r="AH10684" s="182" t="s">
        <v>2993</v>
      </c>
      <c r="AI10684" s="182" t="s">
        <v>17042</v>
      </c>
    </row>
    <row r="10685" spans="25:35" x14ac:dyDescent="0.4">
      <c r="Y10685" s="182" t="s">
        <v>16364</v>
      </c>
      <c r="Z10685" s="182">
        <v>1969</v>
      </c>
      <c r="AA10685" s="182">
        <v>1074</v>
      </c>
      <c r="AB10685" s="182">
        <v>36</v>
      </c>
      <c r="AC10685" s="182">
        <v>2</v>
      </c>
      <c r="AD10685" s="182">
        <v>974</v>
      </c>
      <c r="AF10685" s="182" t="s">
        <v>16254</v>
      </c>
      <c r="AG10685" s="182" t="s">
        <v>17312</v>
      </c>
      <c r="AH10685" s="182" t="s">
        <v>2993</v>
      </c>
      <c r="AI10685" s="182" t="s">
        <v>17042</v>
      </c>
    </row>
    <row r="10686" spans="25:35" x14ac:dyDescent="0.4">
      <c r="Y10686" s="182" t="s">
        <v>16366</v>
      </c>
      <c r="Z10686" s="182">
        <v>1967</v>
      </c>
      <c r="AA10686" s="182">
        <v>1415.5</v>
      </c>
      <c r="AB10686" s="182">
        <v>83</v>
      </c>
      <c r="AC10686" s="182">
        <v>2</v>
      </c>
      <c r="AD10686" s="182">
        <v>1415.5</v>
      </c>
      <c r="AF10686" s="182" t="s">
        <v>2810</v>
      </c>
      <c r="AG10686" s="182" t="s">
        <v>17312</v>
      </c>
      <c r="AH10686" s="182" t="s">
        <v>17035</v>
      </c>
      <c r="AI10686" s="182" t="s">
        <v>17322</v>
      </c>
    </row>
    <row r="10687" spans="25:35" x14ac:dyDescent="0.4">
      <c r="Y10687" s="182" t="s">
        <v>16367</v>
      </c>
      <c r="Z10687" s="182">
        <v>1969</v>
      </c>
      <c r="AA10687" s="182">
        <v>1057.0999999999999</v>
      </c>
      <c r="AB10687" s="182">
        <v>42</v>
      </c>
      <c r="AC10687" s="182">
        <v>2</v>
      </c>
      <c r="AD10687" s="182">
        <v>1057.0999999999999</v>
      </c>
      <c r="AF10687" s="182" t="s">
        <v>16256</v>
      </c>
      <c r="AG10687" s="182" t="s">
        <v>17312</v>
      </c>
      <c r="AH10687" s="182" t="s">
        <v>17313</v>
      </c>
      <c r="AI10687" s="182" t="s">
        <v>17042</v>
      </c>
    </row>
    <row r="10688" spans="25:35" x14ac:dyDescent="0.4">
      <c r="Y10688" s="182" t="s">
        <v>16368</v>
      </c>
      <c r="Z10688" s="182">
        <v>1959</v>
      </c>
      <c r="AA10688" s="182">
        <v>294.89999999999998</v>
      </c>
      <c r="AB10688" s="182">
        <v>8</v>
      </c>
      <c r="AC10688" s="182">
        <v>2</v>
      </c>
      <c r="AD10688" s="182">
        <v>294.89999999999998</v>
      </c>
      <c r="AF10688" s="182" t="s">
        <v>2811</v>
      </c>
      <c r="AG10688" s="182" t="s">
        <v>17312</v>
      </c>
      <c r="AH10688" s="182" t="s">
        <v>2993</v>
      </c>
      <c r="AI10688" s="182" t="s">
        <v>17042</v>
      </c>
    </row>
    <row r="10689" spans="25:35" x14ac:dyDescent="0.4">
      <c r="Y10689" s="182" t="s">
        <v>498</v>
      </c>
      <c r="Z10689" s="182">
        <v>1964</v>
      </c>
      <c r="AA10689" s="182">
        <v>659.7</v>
      </c>
      <c r="AB10689" s="182">
        <v>42</v>
      </c>
      <c r="AC10689" s="182">
        <v>2</v>
      </c>
      <c r="AD10689" s="182">
        <v>611.70000000000005</v>
      </c>
      <c r="AF10689" s="182" t="s">
        <v>16257</v>
      </c>
      <c r="AG10689" s="182" t="s">
        <v>17312</v>
      </c>
      <c r="AH10689" s="182" t="s">
        <v>2993</v>
      </c>
      <c r="AI10689" s="182" t="s">
        <v>17042</v>
      </c>
    </row>
    <row r="10690" spans="25:35" x14ac:dyDescent="0.4">
      <c r="Y10690" s="182" t="s">
        <v>16370</v>
      </c>
      <c r="Z10690" s="182">
        <v>1970</v>
      </c>
      <c r="AA10690" s="182">
        <v>789</v>
      </c>
      <c r="AB10690" s="182">
        <v>42</v>
      </c>
      <c r="AC10690" s="182">
        <v>2</v>
      </c>
      <c r="AD10690" s="182">
        <v>730.5</v>
      </c>
      <c r="AF10690" s="182" t="s">
        <v>16258</v>
      </c>
      <c r="AG10690" s="182" t="s">
        <v>17312</v>
      </c>
      <c r="AH10690" s="182" t="s">
        <v>17313</v>
      </c>
      <c r="AI10690" s="182" t="s">
        <v>17322</v>
      </c>
    </row>
    <row r="10691" spans="25:35" x14ac:dyDescent="0.4">
      <c r="Y10691" s="182" t="s">
        <v>2829</v>
      </c>
      <c r="Z10691" s="182">
        <v>1964</v>
      </c>
      <c r="AA10691" s="182">
        <v>521</v>
      </c>
      <c r="AB10691" s="182">
        <v>31</v>
      </c>
      <c r="AC10691" s="182">
        <v>2</v>
      </c>
      <c r="AD10691" s="182">
        <v>460.2</v>
      </c>
      <c r="AF10691" s="182" t="s">
        <v>16259</v>
      </c>
      <c r="AG10691" s="182" t="s">
        <v>17312</v>
      </c>
      <c r="AH10691" s="182" t="s">
        <v>2993</v>
      </c>
      <c r="AI10691" s="182" t="s">
        <v>17322</v>
      </c>
    </row>
    <row r="10692" spans="25:35" x14ac:dyDescent="0.4">
      <c r="Y10692" s="182" t="s">
        <v>16371</v>
      </c>
      <c r="Z10692" s="182">
        <v>1994</v>
      </c>
      <c r="AA10692" s="182">
        <v>1063.9000000000001</v>
      </c>
      <c r="AB10692" s="182">
        <v>48</v>
      </c>
      <c r="AC10692" s="182">
        <v>2</v>
      </c>
      <c r="AD10692" s="182">
        <v>964.7</v>
      </c>
      <c r="AF10692" s="182" t="s">
        <v>16260</v>
      </c>
      <c r="AG10692" s="182" t="s">
        <v>17312</v>
      </c>
      <c r="AH10692" s="182" t="s">
        <v>2993</v>
      </c>
      <c r="AI10692" s="182" t="s">
        <v>17042</v>
      </c>
    </row>
    <row r="10693" spans="25:35" x14ac:dyDescent="0.4">
      <c r="Y10693" s="182" t="s">
        <v>16372</v>
      </c>
      <c r="Z10693" s="182">
        <v>1977</v>
      </c>
      <c r="AA10693" s="182">
        <v>607.70000000000005</v>
      </c>
      <c r="AB10693" s="182">
        <v>31</v>
      </c>
      <c r="AC10693" s="182">
        <v>2</v>
      </c>
      <c r="AD10693" s="182">
        <v>558.4</v>
      </c>
      <c r="AF10693" s="182" t="s">
        <v>2814</v>
      </c>
      <c r="AG10693" s="182" t="s">
        <v>17312</v>
      </c>
      <c r="AH10693" s="182" t="s">
        <v>2993</v>
      </c>
      <c r="AI10693" s="182" t="s">
        <v>17042</v>
      </c>
    </row>
    <row r="10694" spans="25:35" x14ac:dyDescent="0.4">
      <c r="Y10694" s="182" t="s">
        <v>16374</v>
      </c>
      <c r="Z10694" s="182">
        <v>1977</v>
      </c>
      <c r="AA10694" s="182">
        <v>801.8</v>
      </c>
      <c r="AB10694" s="182">
        <v>42</v>
      </c>
      <c r="AC10694" s="182">
        <v>2</v>
      </c>
      <c r="AD10694" s="182">
        <v>736.7</v>
      </c>
      <c r="AF10694" s="182" t="s">
        <v>496</v>
      </c>
      <c r="AG10694" s="182" t="s">
        <v>17312</v>
      </c>
      <c r="AH10694" s="182" t="s">
        <v>17313</v>
      </c>
      <c r="AI10694" s="182" t="s">
        <v>17040</v>
      </c>
    </row>
    <row r="10695" spans="25:35" x14ac:dyDescent="0.4">
      <c r="Y10695" s="182" t="s">
        <v>16375</v>
      </c>
      <c r="Z10695" s="182">
        <v>1982</v>
      </c>
      <c r="AA10695" s="182">
        <v>1025.4000000000001</v>
      </c>
      <c r="AB10695" s="182">
        <v>47</v>
      </c>
      <c r="AC10695" s="182">
        <v>2</v>
      </c>
      <c r="AD10695" s="182">
        <v>904.8</v>
      </c>
      <c r="AF10695" s="182" t="s">
        <v>2815</v>
      </c>
      <c r="AG10695" s="182" t="s">
        <v>17312</v>
      </c>
      <c r="AH10695" s="182" t="s">
        <v>17313</v>
      </c>
      <c r="AI10695" s="182" t="s">
        <v>17042</v>
      </c>
    </row>
    <row r="10696" spans="25:35" x14ac:dyDescent="0.4">
      <c r="Y10696" s="182" t="s">
        <v>16376</v>
      </c>
      <c r="Z10696" s="182">
        <v>1982</v>
      </c>
      <c r="AA10696" s="182">
        <v>1049</v>
      </c>
      <c r="AB10696" s="182">
        <v>47</v>
      </c>
      <c r="AC10696" s="182">
        <v>2</v>
      </c>
      <c r="AD10696" s="182">
        <v>939.2</v>
      </c>
      <c r="AF10696" s="182" t="s">
        <v>16263</v>
      </c>
      <c r="AG10696" s="182" t="s">
        <v>17312</v>
      </c>
      <c r="AH10696" s="182" t="s">
        <v>2993</v>
      </c>
      <c r="AI10696" s="182" t="s">
        <v>17322</v>
      </c>
    </row>
    <row r="10697" spans="25:35" x14ac:dyDescent="0.4">
      <c r="Y10697" s="182" t="s">
        <v>16377</v>
      </c>
      <c r="Z10697" s="182">
        <v>1983</v>
      </c>
      <c r="AA10697" s="182">
        <v>1000.5</v>
      </c>
      <c r="AB10697" s="182">
        <v>44</v>
      </c>
      <c r="AC10697" s="182">
        <v>2</v>
      </c>
      <c r="AD10697" s="182">
        <v>880.2</v>
      </c>
      <c r="AF10697" s="182" t="s">
        <v>16264</v>
      </c>
      <c r="AG10697" s="182" t="s">
        <v>17312</v>
      </c>
      <c r="AH10697" s="182" t="s">
        <v>17035</v>
      </c>
      <c r="AI10697" s="182" t="s">
        <v>17040</v>
      </c>
    </row>
    <row r="10698" spans="25:35" x14ac:dyDescent="0.4">
      <c r="Y10698" s="182" t="s">
        <v>16378</v>
      </c>
      <c r="Z10698" s="182">
        <v>1983</v>
      </c>
      <c r="AA10698" s="182">
        <v>640.5</v>
      </c>
      <c r="AB10698" s="182">
        <v>31</v>
      </c>
      <c r="AC10698" s="182">
        <v>2</v>
      </c>
      <c r="AD10698" s="182">
        <v>578.1</v>
      </c>
      <c r="AF10698" s="182" t="s">
        <v>16265</v>
      </c>
      <c r="AG10698" s="182" t="s">
        <v>17312</v>
      </c>
      <c r="AH10698" s="182" t="s">
        <v>17035</v>
      </c>
      <c r="AI10698" s="182" t="s">
        <v>17040</v>
      </c>
    </row>
    <row r="10699" spans="25:35" x14ac:dyDescent="0.4">
      <c r="Y10699" s="182" t="s">
        <v>16379</v>
      </c>
      <c r="Z10699" s="182">
        <v>2002</v>
      </c>
      <c r="AA10699" s="182">
        <v>716</v>
      </c>
      <c r="AB10699" s="182">
        <v>31</v>
      </c>
      <c r="AC10699" s="182">
        <v>3</v>
      </c>
      <c r="AD10699" s="182">
        <v>649.9</v>
      </c>
      <c r="AF10699" s="182" t="s">
        <v>16267</v>
      </c>
      <c r="AG10699" s="182" t="s">
        <v>17312</v>
      </c>
      <c r="AH10699" s="182" t="s">
        <v>17035</v>
      </c>
      <c r="AI10699" s="182" t="s">
        <v>17315</v>
      </c>
    </row>
    <row r="10700" spans="25:35" x14ac:dyDescent="0.4">
      <c r="Y10700" s="182" t="s">
        <v>2830</v>
      </c>
      <c r="Z10700" s="182">
        <v>1987</v>
      </c>
      <c r="AA10700" s="182">
        <v>620.79999999999995</v>
      </c>
      <c r="AB10700" s="182">
        <v>31</v>
      </c>
      <c r="AC10700" s="182">
        <v>2</v>
      </c>
      <c r="AD10700" s="182">
        <v>564.70000000000005</v>
      </c>
      <c r="AF10700" s="182" t="s">
        <v>16268</v>
      </c>
      <c r="AG10700" s="182" t="s">
        <v>17312</v>
      </c>
      <c r="AH10700" s="182" t="s">
        <v>17035</v>
      </c>
      <c r="AI10700" s="182" t="s">
        <v>17042</v>
      </c>
    </row>
    <row r="10701" spans="25:35" x14ac:dyDescent="0.4">
      <c r="Y10701" s="182" t="s">
        <v>16380</v>
      </c>
      <c r="Z10701" s="182">
        <v>1988</v>
      </c>
      <c r="AA10701" s="182">
        <v>955.3</v>
      </c>
      <c r="AB10701" s="182">
        <v>47</v>
      </c>
      <c r="AC10701" s="182">
        <v>2</v>
      </c>
      <c r="AD10701" s="182">
        <v>859.3</v>
      </c>
      <c r="AF10701" s="182" t="s">
        <v>16269</v>
      </c>
      <c r="AG10701" s="182" t="s">
        <v>17312</v>
      </c>
      <c r="AH10701" s="182" t="s">
        <v>2993</v>
      </c>
      <c r="AI10701" s="182" t="s">
        <v>17040</v>
      </c>
    </row>
    <row r="10702" spans="25:35" x14ac:dyDescent="0.4">
      <c r="Y10702" s="182" t="s">
        <v>16381</v>
      </c>
      <c r="Z10702" s="182">
        <v>1990</v>
      </c>
      <c r="AA10702" s="182">
        <v>996.3</v>
      </c>
      <c r="AB10702" s="182">
        <v>47</v>
      </c>
      <c r="AC10702" s="182">
        <v>2</v>
      </c>
      <c r="AD10702" s="182">
        <v>900.6</v>
      </c>
      <c r="AF10702" s="182" t="s">
        <v>16271</v>
      </c>
      <c r="AG10702" s="182" t="s">
        <v>17312</v>
      </c>
      <c r="AH10702" s="182" t="s">
        <v>2993</v>
      </c>
      <c r="AI10702" s="182" t="s">
        <v>17040</v>
      </c>
    </row>
    <row r="10703" spans="25:35" x14ac:dyDescent="0.4">
      <c r="Y10703" s="182" t="s">
        <v>16382</v>
      </c>
      <c r="Z10703" s="182">
        <v>1993</v>
      </c>
      <c r="AA10703" s="182">
        <v>966.4</v>
      </c>
      <c r="AB10703" s="182">
        <v>47</v>
      </c>
      <c r="AC10703" s="182">
        <v>2</v>
      </c>
      <c r="AD10703" s="182">
        <v>880</v>
      </c>
      <c r="AF10703" s="182" t="s">
        <v>16272</v>
      </c>
      <c r="AG10703" s="182" t="s">
        <v>17312</v>
      </c>
      <c r="AH10703" s="182" t="s">
        <v>17313</v>
      </c>
      <c r="AI10703" s="182" t="s">
        <v>17040</v>
      </c>
    </row>
    <row r="10704" spans="25:35" x14ac:dyDescent="0.4">
      <c r="Y10704" s="182" t="s">
        <v>16383</v>
      </c>
      <c r="Z10704" s="182">
        <v>2012</v>
      </c>
      <c r="AA10704" s="182">
        <v>1519.2</v>
      </c>
      <c r="AB10704" s="182">
        <v>1</v>
      </c>
      <c r="AC10704" s="182">
        <v>3</v>
      </c>
      <c r="AD10704" s="182">
        <v>1136.5</v>
      </c>
      <c r="AF10704" s="182" t="s">
        <v>16273</v>
      </c>
      <c r="AG10704" s="182" t="s">
        <v>17312</v>
      </c>
      <c r="AH10704" s="182" t="s">
        <v>2993</v>
      </c>
      <c r="AI10704" s="182" t="s">
        <v>17040</v>
      </c>
    </row>
    <row r="10705" spans="25:35" x14ac:dyDescent="0.4">
      <c r="Y10705" s="182" t="s">
        <v>2831</v>
      </c>
      <c r="Z10705" s="182">
        <v>1988</v>
      </c>
      <c r="AA10705" s="182">
        <v>1103.7</v>
      </c>
      <c r="AB10705" s="182">
        <v>47</v>
      </c>
      <c r="AC10705" s="182">
        <v>2</v>
      </c>
      <c r="AD10705" s="182">
        <v>949.2</v>
      </c>
      <c r="AF10705" s="182" t="s">
        <v>16274</v>
      </c>
      <c r="AG10705" s="182" t="s">
        <v>17312</v>
      </c>
      <c r="AH10705" s="182" t="s">
        <v>2993</v>
      </c>
      <c r="AI10705" s="182" t="s">
        <v>17040</v>
      </c>
    </row>
    <row r="10706" spans="25:35" x14ac:dyDescent="0.4">
      <c r="Y10706" s="182" t="s">
        <v>16384</v>
      </c>
      <c r="Z10706" s="182">
        <v>1992</v>
      </c>
      <c r="AA10706" s="182">
        <v>1414.5</v>
      </c>
      <c r="AB10706" s="182">
        <v>70</v>
      </c>
      <c r="AC10706" s="182">
        <v>3</v>
      </c>
      <c r="AD10706" s="182">
        <v>1271.9000000000001</v>
      </c>
      <c r="AF10706" s="182" t="s">
        <v>16276</v>
      </c>
      <c r="AG10706" s="182" t="s">
        <v>2993</v>
      </c>
      <c r="AH10706" s="182" t="s">
        <v>2993</v>
      </c>
      <c r="AI10706" s="182" t="s">
        <v>17040</v>
      </c>
    </row>
    <row r="10707" spans="25:35" x14ac:dyDescent="0.4">
      <c r="Y10707" s="182" t="s">
        <v>2832</v>
      </c>
      <c r="Z10707" s="182">
        <v>1988</v>
      </c>
      <c r="AA10707" s="182">
        <v>934.1</v>
      </c>
      <c r="AB10707" s="182">
        <v>47</v>
      </c>
      <c r="AC10707" s="182">
        <v>2</v>
      </c>
      <c r="AD10707" s="182">
        <v>840.1</v>
      </c>
      <c r="AF10707" s="182" t="s">
        <v>16277</v>
      </c>
      <c r="AG10707" s="182" t="s">
        <v>17312</v>
      </c>
      <c r="AH10707" s="182" t="s">
        <v>17313</v>
      </c>
      <c r="AI10707" s="182" t="s">
        <v>17040</v>
      </c>
    </row>
    <row r="10708" spans="25:35" x14ac:dyDescent="0.4">
      <c r="Y10708" s="182" t="s">
        <v>504</v>
      </c>
      <c r="Z10708" s="182">
        <v>1968</v>
      </c>
      <c r="AA10708" s="182">
        <v>876.2</v>
      </c>
      <c r="AB10708" s="182">
        <v>88</v>
      </c>
      <c r="AC10708" s="182">
        <v>2</v>
      </c>
      <c r="AD10708" s="182">
        <v>587.4</v>
      </c>
      <c r="AF10708" s="182" t="s">
        <v>16278</v>
      </c>
      <c r="AG10708" s="182" t="s">
        <v>17312</v>
      </c>
      <c r="AH10708" s="182" t="s">
        <v>17313</v>
      </c>
      <c r="AI10708" s="182" t="s">
        <v>17040</v>
      </c>
    </row>
    <row r="10709" spans="25:35" x14ac:dyDescent="0.4">
      <c r="Y10709" s="182" t="s">
        <v>16386</v>
      </c>
      <c r="Z10709" s="182">
        <v>1989</v>
      </c>
      <c r="AA10709" s="182">
        <v>637.20000000000005</v>
      </c>
      <c r="AB10709" s="182">
        <v>31</v>
      </c>
      <c r="AC10709" s="182">
        <v>2</v>
      </c>
      <c r="AD10709" s="182">
        <v>574.70000000000005</v>
      </c>
      <c r="AF10709" s="182" t="s">
        <v>495</v>
      </c>
      <c r="AG10709" s="182" t="s">
        <v>17312</v>
      </c>
      <c r="AH10709" s="182" t="s">
        <v>17313</v>
      </c>
      <c r="AI10709" s="182" t="s">
        <v>17040</v>
      </c>
    </row>
    <row r="10710" spans="25:35" x14ac:dyDescent="0.4">
      <c r="Y10710" s="182" t="s">
        <v>16388</v>
      </c>
      <c r="Z10710" s="182">
        <v>2007</v>
      </c>
      <c r="AA10710" s="182">
        <v>1143.5999999999999</v>
      </c>
      <c r="AB10710" s="182">
        <v>42</v>
      </c>
      <c r="AC10710" s="182">
        <v>3</v>
      </c>
      <c r="AD10710" s="182">
        <v>1061.9000000000001</v>
      </c>
      <c r="AF10710" s="182" t="s">
        <v>16280</v>
      </c>
      <c r="AG10710" s="182" t="s">
        <v>17312</v>
      </c>
      <c r="AH10710" s="182" t="s">
        <v>2993</v>
      </c>
      <c r="AI10710" s="182" t="s">
        <v>17042</v>
      </c>
    </row>
    <row r="10711" spans="25:35" x14ac:dyDescent="0.4">
      <c r="Y10711" s="182" t="s">
        <v>16389</v>
      </c>
      <c r="Z10711" s="182">
        <v>1989</v>
      </c>
      <c r="AA10711" s="182">
        <v>632.1</v>
      </c>
      <c r="AB10711" s="182">
        <v>31</v>
      </c>
      <c r="AC10711" s="182">
        <v>2</v>
      </c>
      <c r="AD10711" s="182">
        <v>566.79999999999995</v>
      </c>
      <c r="AF10711" s="182" t="s">
        <v>16282</v>
      </c>
      <c r="AG10711" s="182" t="s">
        <v>17312</v>
      </c>
      <c r="AH10711" s="182" t="s">
        <v>17035</v>
      </c>
      <c r="AI10711" s="182" t="s">
        <v>17042</v>
      </c>
    </row>
    <row r="10712" spans="25:35" x14ac:dyDescent="0.4">
      <c r="Y10712" s="182" t="s">
        <v>16390</v>
      </c>
      <c r="Z10712" s="182">
        <v>1990</v>
      </c>
      <c r="AA10712" s="182">
        <v>617.6</v>
      </c>
      <c r="AB10712" s="182">
        <v>31</v>
      </c>
      <c r="AC10712" s="182">
        <v>2</v>
      </c>
      <c r="AD10712" s="182">
        <v>562</v>
      </c>
      <c r="AF10712" s="182" t="s">
        <v>16284</v>
      </c>
      <c r="AG10712" s="182" t="s">
        <v>17312</v>
      </c>
      <c r="AH10712" s="182" t="s">
        <v>2993</v>
      </c>
      <c r="AI10712" s="182" t="s">
        <v>17042</v>
      </c>
    </row>
    <row r="10713" spans="25:35" x14ac:dyDescent="0.4">
      <c r="Y10713" s="182" t="s">
        <v>16391</v>
      </c>
      <c r="Z10713" s="182">
        <v>1990</v>
      </c>
      <c r="AA10713" s="182">
        <v>1090.8</v>
      </c>
      <c r="AB10713" s="182">
        <v>47</v>
      </c>
      <c r="AC10713" s="182">
        <v>2</v>
      </c>
      <c r="AD10713" s="182">
        <v>990.3</v>
      </c>
      <c r="AF10713" s="182" t="s">
        <v>2816</v>
      </c>
      <c r="AG10713" s="182" t="s">
        <v>17312</v>
      </c>
      <c r="AH10713" s="182" t="s">
        <v>2993</v>
      </c>
      <c r="AI10713" s="182" t="s">
        <v>17042</v>
      </c>
    </row>
    <row r="10714" spans="25:35" x14ac:dyDescent="0.4">
      <c r="Y10714" s="182" t="s">
        <v>16392</v>
      </c>
      <c r="Z10714" s="182">
        <v>1973</v>
      </c>
      <c r="AA10714" s="182">
        <v>381.8</v>
      </c>
      <c r="AB10714" s="182">
        <v>21</v>
      </c>
      <c r="AC10714" s="182">
        <v>2</v>
      </c>
      <c r="AD10714" s="182">
        <v>352.1</v>
      </c>
      <c r="AF10714" s="182" t="s">
        <v>16286</v>
      </c>
      <c r="AG10714" s="182" t="s">
        <v>17312</v>
      </c>
      <c r="AH10714" s="182" t="s">
        <v>2993</v>
      </c>
      <c r="AI10714" s="182" t="s">
        <v>17042</v>
      </c>
    </row>
    <row r="10715" spans="25:35" x14ac:dyDescent="0.4">
      <c r="Y10715" s="182" t="s">
        <v>16393</v>
      </c>
      <c r="Z10715" s="182">
        <v>2011</v>
      </c>
      <c r="AA10715" s="182">
        <v>999.8</v>
      </c>
      <c r="AB10715" s="182">
        <v>42</v>
      </c>
      <c r="AC10715" s="182">
        <v>3</v>
      </c>
      <c r="AD10715" s="182">
        <v>830.9</v>
      </c>
      <c r="AF10715" s="182" t="s">
        <v>16287</v>
      </c>
      <c r="AG10715" s="182" t="s">
        <v>17312</v>
      </c>
      <c r="AH10715" s="182" t="s">
        <v>2993</v>
      </c>
      <c r="AI10715" s="182" t="s">
        <v>17315</v>
      </c>
    </row>
    <row r="10716" spans="25:35" x14ac:dyDescent="0.4">
      <c r="Y10716" s="182" t="s">
        <v>16394</v>
      </c>
      <c r="Z10716" s="182">
        <v>1968</v>
      </c>
      <c r="AA10716" s="182">
        <v>363.9</v>
      </c>
      <c r="AB10716" s="182">
        <v>21</v>
      </c>
      <c r="AC10716" s="182">
        <v>2</v>
      </c>
      <c r="AD10716" s="182">
        <v>334</v>
      </c>
      <c r="AF10716" s="182" t="s">
        <v>2817</v>
      </c>
      <c r="AG10716" s="182" t="s">
        <v>17312</v>
      </c>
      <c r="AH10716" s="182" t="s">
        <v>2993</v>
      </c>
      <c r="AI10716" s="182" t="s">
        <v>17315</v>
      </c>
    </row>
    <row r="10717" spans="25:35" x14ac:dyDescent="0.4">
      <c r="Y10717" s="182" t="s">
        <v>16395</v>
      </c>
      <c r="Z10717" s="182">
        <v>1970</v>
      </c>
      <c r="AA10717" s="182">
        <v>403.7</v>
      </c>
      <c r="AB10717" s="182">
        <v>21</v>
      </c>
      <c r="AC10717" s="182">
        <v>2</v>
      </c>
      <c r="AD10717" s="182">
        <v>373</v>
      </c>
      <c r="AF10717" s="182" t="s">
        <v>2818</v>
      </c>
      <c r="AG10717" s="182" t="s">
        <v>17312</v>
      </c>
      <c r="AH10717" s="182" t="s">
        <v>2993</v>
      </c>
      <c r="AI10717" s="182" t="s">
        <v>17315</v>
      </c>
    </row>
    <row r="10718" spans="25:35" x14ac:dyDescent="0.4">
      <c r="Y10718" s="182" t="s">
        <v>16396</v>
      </c>
      <c r="Z10718" s="182">
        <v>1974</v>
      </c>
      <c r="AA10718" s="182">
        <v>710.5</v>
      </c>
      <c r="AB10718" s="182">
        <v>57</v>
      </c>
      <c r="AC10718" s="182">
        <v>2</v>
      </c>
      <c r="AD10718" s="182">
        <v>710.5</v>
      </c>
      <c r="AF10718" s="182" t="s">
        <v>16288</v>
      </c>
      <c r="AG10718" s="182" t="s">
        <v>17312</v>
      </c>
      <c r="AH10718" s="182" t="s">
        <v>2993</v>
      </c>
      <c r="AI10718" s="182" t="s">
        <v>17322</v>
      </c>
    </row>
    <row r="10719" spans="25:35" x14ac:dyDescent="0.4">
      <c r="Y10719" s="182" t="s">
        <v>16397</v>
      </c>
      <c r="Z10719" s="182">
        <v>1975</v>
      </c>
      <c r="AA10719" s="182">
        <v>769.7</v>
      </c>
      <c r="AB10719" s="182">
        <v>42</v>
      </c>
      <c r="AC10719" s="182">
        <v>2</v>
      </c>
      <c r="AD10719" s="182">
        <v>710.8</v>
      </c>
      <c r="AF10719" s="182" t="s">
        <v>16289</v>
      </c>
      <c r="AG10719" s="182" t="s">
        <v>17312</v>
      </c>
      <c r="AH10719" s="182" t="s">
        <v>2993</v>
      </c>
      <c r="AI10719" s="182" t="s">
        <v>17322</v>
      </c>
    </row>
    <row r="10720" spans="25:35" x14ac:dyDescent="0.4">
      <c r="Y10720" s="182" t="s">
        <v>16398</v>
      </c>
      <c r="Z10720" s="182">
        <v>1970</v>
      </c>
      <c r="AA10720" s="182">
        <v>517.5</v>
      </c>
      <c r="AB10720" s="182">
        <v>31</v>
      </c>
      <c r="AC10720" s="182">
        <v>2</v>
      </c>
      <c r="AD10720" s="182">
        <v>459.8</v>
      </c>
      <c r="AF10720" s="182" t="s">
        <v>16291</v>
      </c>
      <c r="AG10720" s="182" t="s">
        <v>17312</v>
      </c>
      <c r="AH10720" s="182" t="s">
        <v>2993</v>
      </c>
      <c r="AI10720" s="182" t="s">
        <v>17042</v>
      </c>
    </row>
    <row r="10721" spans="25:35" x14ac:dyDescent="0.4">
      <c r="Y10721" s="182" t="s">
        <v>505</v>
      </c>
      <c r="Z10721" s="182">
        <v>1958</v>
      </c>
      <c r="AA10721" s="182">
        <v>886.6</v>
      </c>
      <c r="AB10721" s="182">
        <v>27</v>
      </c>
      <c r="AC10721" s="182">
        <v>2</v>
      </c>
      <c r="AD10721" s="182">
        <v>831.4</v>
      </c>
      <c r="AF10721" s="182" t="s">
        <v>16292</v>
      </c>
      <c r="AG10721" s="182" t="s">
        <v>17312</v>
      </c>
      <c r="AH10721" s="182" t="s">
        <v>17313</v>
      </c>
      <c r="AI10721" s="182" t="s">
        <v>17040</v>
      </c>
    </row>
    <row r="10722" spans="25:35" x14ac:dyDescent="0.4">
      <c r="Y10722" s="182" t="s">
        <v>2833</v>
      </c>
      <c r="Z10722" s="182">
        <v>1985</v>
      </c>
      <c r="AA10722" s="182">
        <v>608.20000000000005</v>
      </c>
      <c r="AB10722" s="182">
        <v>31</v>
      </c>
      <c r="AC10722" s="182">
        <v>2</v>
      </c>
      <c r="AD10722" s="182">
        <v>560</v>
      </c>
      <c r="AF10722" s="182" t="s">
        <v>16293</v>
      </c>
      <c r="AG10722" s="182" t="s">
        <v>17312</v>
      </c>
      <c r="AH10722" s="182" t="s">
        <v>17035</v>
      </c>
      <c r="AI10722" s="182" t="s">
        <v>17040</v>
      </c>
    </row>
    <row r="10723" spans="25:35" x14ac:dyDescent="0.4">
      <c r="Y10723" s="182" t="s">
        <v>2837</v>
      </c>
      <c r="Z10723" s="182">
        <v>1987</v>
      </c>
      <c r="AA10723" s="182">
        <v>623.4</v>
      </c>
      <c r="AB10723" s="182">
        <v>31</v>
      </c>
      <c r="AC10723" s="182">
        <v>2</v>
      </c>
      <c r="AD10723" s="182">
        <v>575</v>
      </c>
      <c r="AF10723" s="182" t="s">
        <v>16294</v>
      </c>
      <c r="AG10723" s="182" t="s">
        <v>17312</v>
      </c>
      <c r="AH10723" s="182" t="s">
        <v>17035</v>
      </c>
      <c r="AI10723" s="182" t="s">
        <v>17322</v>
      </c>
    </row>
    <row r="10724" spans="25:35" x14ac:dyDescent="0.4">
      <c r="Y10724" s="182" t="s">
        <v>16400</v>
      </c>
      <c r="Z10724" s="182">
        <v>1948</v>
      </c>
      <c r="AA10724" s="182">
        <v>794.6</v>
      </c>
      <c r="AB10724" s="182">
        <v>52</v>
      </c>
      <c r="AC10724" s="182">
        <v>2</v>
      </c>
      <c r="AD10724" s="182">
        <v>575.5</v>
      </c>
      <c r="AF10724" s="182" t="s">
        <v>16295</v>
      </c>
      <c r="AG10724" s="182" t="s">
        <v>17319</v>
      </c>
      <c r="AH10724" s="182" t="s">
        <v>2993</v>
      </c>
      <c r="AI10724" s="182" t="s">
        <v>17042</v>
      </c>
    </row>
    <row r="10725" spans="25:35" x14ac:dyDescent="0.4">
      <c r="Y10725" s="182" t="s">
        <v>2838</v>
      </c>
      <c r="Z10725" s="182">
        <v>1985</v>
      </c>
      <c r="AA10725" s="182">
        <v>618.6</v>
      </c>
      <c r="AB10725" s="182">
        <v>31</v>
      </c>
      <c r="AC10725" s="182">
        <v>2</v>
      </c>
      <c r="AD10725" s="182">
        <v>568.4</v>
      </c>
      <c r="AF10725" s="182" t="s">
        <v>16298</v>
      </c>
      <c r="AG10725" s="182" t="s">
        <v>17319</v>
      </c>
      <c r="AH10725" s="182" t="s">
        <v>2993</v>
      </c>
      <c r="AI10725" s="182" t="s">
        <v>17042</v>
      </c>
    </row>
    <row r="10726" spans="25:35" x14ac:dyDescent="0.4">
      <c r="Y10726" s="182" t="s">
        <v>2839</v>
      </c>
      <c r="Z10726" s="182">
        <v>1988</v>
      </c>
      <c r="AA10726" s="182">
        <v>620.70000000000005</v>
      </c>
      <c r="AB10726" s="182">
        <v>31</v>
      </c>
      <c r="AC10726" s="182">
        <v>2</v>
      </c>
      <c r="AD10726" s="182">
        <v>556.4</v>
      </c>
      <c r="AF10726" s="182" t="s">
        <v>16299</v>
      </c>
      <c r="AG10726" s="182" t="s">
        <v>17312</v>
      </c>
      <c r="AH10726" s="182" t="s">
        <v>2993</v>
      </c>
      <c r="AI10726" s="182" t="s">
        <v>17042</v>
      </c>
    </row>
    <row r="10727" spans="25:35" x14ac:dyDescent="0.4">
      <c r="Y10727" s="182" t="s">
        <v>16401</v>
      </c>
      <c r="Z10727" s="182">
        <v>1956</v>
      </c>
      <c r="AA10727" s="182">
        <v>881.8</v>
      </c>
      <c r="AB10727" s="182">
        <v>31</v>
      </c>
      <c r="AC10727" s="182">
        <v>2</v>
      </c>
      <c r="AD10727" s="182">
        <v>824.1</v>
      </c>
      <c r="AF10727" s="182" t="s">
        <v>2819</v>
      </c>
      <c r="AG10727" s="182" t="s">
        <v>17312</v>
      </c>
      <c r="AH10727" s="182" t="s">
        <v>2993</v>
      </c>
      <c r="AI10727" s="182" t="s">
        <v>17042</v>
      </c>
    </row>
    <row r="10728" spans="25:35" x14ac:dyDescent="0.4">
      <c r="Y10728" s="182" t="s">
        <v>16402</v>
      </c>
      <c r="Z10728" s="182">
        <v>1976</v>
      </c>
      <c r="AA10728" s="182">
        <v>856.6</v>
      </c>
      <c r="AB10728" s="182">
        <v>42</v>
      </c>
      <c r="AC10728" s="182">
        <v>2</v>
      </c>
      <c r="AD10728" s="182">
        <v>790.7</v>
      </c>
      <c r="AF10728" s="182" t="s">
        <v>16300</v>
      </c>
      <c r="AG10728" s="182" t="s">
        <v>17312</v>
      </c>
      <c r="AH10728" s="182" t="s">
        <v>2993</v>
      </c>
      <c r="AI10728" s="182" t="s">
        <v>17040</v>
      </c>
    </row>
    <row r="10729" spans="25:35" x14ac:dyDescent="0.4">
      <c r="Y10729" s="182" t="s">
        <v>16404</v>
      </c>
      <c r="Z10729" s="182">
        <v>1989</v>
      </c>
      <c r="AA10729" s="182">
        <v>1360.8</v>
      </c>
      <c r="AB10729" s="182">
        <v>55</v>
      </c>
      <c r="AC10729" s="182">
        <v>2</v>
      </c>
      <c r="AD10729" s="182">
        <v>1255.5</v>
      </c>
      <c r="AF10729" s="182" t="s">
        <v>16301</v>
      </c>
      <c r="AG10729" s="182" t="s">
        <v>17312</v>
      </c>
      <c r="AH10729" s="182" t="s">
        <v>2993</v>
      </c>
      <c r="AI10729" s="182" t="s">
        <v>17040</v>
      </c>
    </row>
    <row r="10730" spans="25:35" x14ac:dyDescent="0.4">
      <c r="Y10730" s="182" t="s">
        <v>16405</v>
      </c>
      <c r="Z10730" s="182">
        <v>1980</v>
      </c>
      <c r="AA10730" s="182">
        <v>1015.2</v>
      </c>
      <c r="AB10730" s="182">
        <v>54</v>
      </c>
      <c r="AC10730" s="182">
        <v>2</v>
      </c>
      <c r="AD10730" s="182">
        <v>931.4</v>
      </c>
      <c r="AF10730" s="182" t="s">
        <v>16302</v>
      </c>
      <c r="AG10730" s="182" t="s">
        <v>17312</v>
      </c>
      <c r="AH10730" s="182" t="s">
        <v>17035</v>
      </c>
      <c r="AI10730" s="182" t="s">
        <v>17040</v>
      </c>
    </row>
    <row r="10731" spans="25:35" x14ac:dyDescent="0.4">
      <c r="Y10731" s="182" t="s">
        <v>16406</v>
      </c>
      <c r="Z10731" s="182">
        <v>1983</v>
      </c>
      <c r="AA10731" s="182">
        <v>938.3</v>
      </c>
      <c r="AB10731" s="182">
        <v>47</v>
      </c>
      <c r="AC10731" s="182">
        <v>2</v>
      </c>
      <c r="AD10731" s="182">
        <v>854.4</v>
      </c>
      <c r="AF10731" s="182" t="s">
        <v>16303</v>
      </c>
      <c r="AG10731" s="182" t="s">
        <v>17312</v>
      </c>
      <c r="AH10731" s="182" t="s">
        <v>2993</v>
      </c>
      <c r="AI10731" s="182" t="s">
        <v>17040</v>
      </c>
    </row>
    <row r="10732" spans="25:35" x14ac:dyDescent="0.4">
      <c r="Y10732" s="182" t="s">
        <v>16409</v>
      </c>
      <c r="Z10732" s="182">
        <v>2015</v>
      </c>
      <c r="AA10732" s="182">
        <v>1387</v>
      </c>
      <c r="AB10732" s="182">
        <v>48</v>
      </c>
      <c r="AC10732" s="182">
        <v>4</v>
      </c>
      <c r="AD10732" s="182">
        <v>532.6</v>
      </c>
      <c r="AF10732" s="182" t="s">
        <v>2820</v>
      </c>
      <c r="AG10732" s="182" t="s">
        <v>17312</v>
      </c>
      <c r="AH10732" s="182" t="s">
        <v>2993</v>
      </c>
      <c r="AI10732" s="182" t="s">
        <v>17040</v>
      </c>
    </row>
    <row r="10733" spans="25:35" x14ac:dyDescent="0.4">
      <c r="Y10733" s="182" t="s">
        <v>16410</v>
      </c>
      <c r="Z10733" s="182">
        <v>2014</v>
      </c>
      <c r="AA10733" s="182">
        <v>1806.2</v>
      </c>
      <c r="AB10733" s="182">
        <v>58</v>
      </c>
      <c r="AC10733" s="182">
        <v>3</v>
      </c>
      <c r="AD10733" s="182">
        <v>1806.2</v>
      </c>
      <c r="AF10733" s="182" t="s">
        <v>16304</v>
      </c>
      <c r="AG10733" s="182" t="s">
        <v>17319</v>
      </c>
      <c r="AH10733" s="182" t="s">
        <v>17313</v>
      </c>
      <c r="AI10733" s="182" t="s">
        <v>17042</v>
      </c>
    </row>
    <row r="10734" spans="25:35" x14ac:dyDescent="0.4">
      <c r="Y10734" s="182" t="s">
        <v>16411</v>
      </c>
      <c r="Z10734" s="182">
        <v>2013</v>
      </c>
      <c r="AA10734" s="182">
        <v>2673.9</v>
      </c>
      <c r="AB10734" s="182">
        <v>75</v>
      </c>
      <c r="AC10734" s="182">
        <v>3</v>
      </c>
      <c r="AD10734" s="182">
        <v>988.5</v>
      </c>
      <c r="AF10734" s="182" t="s">
        <v>16305</v>
      </c>
      <c r="AG10734" s="182" t="s">
        <v>17319</v>
      </c>
      <c r="AH10734" s="182" t="s">
        <v>17313</v>
      </c>
      <c r="AI10734" s="182" t="s">
        <v>17040</v>
      </c>
    </row>
    <row r="10735" spans="25:35" x14ac:dyDescent="0.4">
      <c r="Y10735" s="182" t="s">
        <v>16412</v>
      </c>
      <c r="Z10735" s="182">
        <v>2012</v>
      </c>
      <c r="AA10735" s="182">
        <v>767.6</v>
      </c>
      <c r="AB10735" s="182">
        <v>39</v>
      </c>
      <c r="AC10735" s="182">
        <v>3</v>
      </c>
      <c r="AD10735" s="182">
        <v>767.6</v>
      </c>
      <c r="AF10735" s="182" t="s">
        <v>16307</v>
      </c>
      <c r="AG10735" s="182" t="s">
        <v>17319</v>
      </c>
      <c r="AH10735" s="182" t="s">
        <v>2993</v>
      </c>
      <c r="AI10735" s="182" t="s">
        <v>17040</v>
      </c>
    </row>
    <row r="10736" spans="25:35" x14ac:dyDescent="0.4">
      <c r="Y10736" s="182" t="s">
        <v>16413</v>
      </c>
      <c r="Z10736" s="182">
        <v>2012</v>
      </c>
      <c r="AA10736" s="182">
        <v>767.1</v>
      </c>
      <c r="AB10736" s="182">
        <v>39</v>
      </c>
      <c r="AC10736" s="182">
        <v>3</v>
      </c>
      <c r="AD10736" s="182">
        <v>767.1</v>
      </c>
      <c r="AF10736" s="182" t="s">
        <v>16308</v>
      </c>
      <c r="AG10736" s="182" t="s">
        <v>17319</v>
      </c>
      <c r="AH10736" s="182" t="s">
        <v>2993</v>
      </c>
      <c r="AI10736" s="182" t="s">
        <v>17042</v>
      </c>
    </row>
    <row r="10737" spans="25:35" x14ac:dyDescent="0.4">
      <c r="Y10737" s="182" t="s">
        <v>16421</v>
      </c>
      <c r="Z10737" s="182">
        <v>1966</v>
      </c>
      <c r="AA10737" s="182">
        <v>340.7</v>
      </c>
      <c r="AB10737" s="182">
        <v>14</v>
      </c>
      <c r="AC10737" s="182">
        <v>2</v>
      </c>
      <c r="AD10737" s="182">
        <v>309.5</v>
      </c>
      <c r="AF10737" s="182" t="s">
        <v>16310</v>
      </c>
      <c r="AG10737" s="182" t="s">
        <v>17319</v>
      </c>
      <c r="AH10737" s="182" t="s">
        <v>17035</v>
      </c>
      <c r="AI10737" s="182" t="s">
        <v>17315</v>
      </c>
    </row>
    <row r="10738" spans="25:35" x14ac:dyDescent="0.4">
      <c r="Y10738" s="182" t="s">
        <v>16422</v>
      </c>
      <c r="Z10738" s="182">
        <v>1968</v>
      </c>
      <c r="AA10738" s="182">
        <v>367.8</v>
      </c>
      <c r="AB10738" s="182">
        <v>18</v>
      </c>
      <c r="AC10738" s="182">
        <v>2</v>
      </c>
      <c r="AD10738" s="182">
        <v>334.8</v>
      </c>
      <c r="AF10738" s="182" t="s">
        <v>16312</v>
      </c>
      <c r="AG10738" s="182" t="s">
        <v>17319</v>
      </c>
      <c r="AH10738" s="182" t="s">
        <v>2993</v>
      </c>
      <c r="AI10738" s="182" t="s">
        <v>17042</v>
      </c>
    </row>
    <row r="10739" spans="25:35" x14ac:dyDescent="0.4">
      <c r="Y10739" s="182" t="s">
        <v>16423</v>
      </c>
      <c r="Z10739" s="182">
        <v>1979</v>
      </c>
      <c r="AA10739" s="182">
        <v>618.9</v>
      </c>
      <c r="AB10739" s="182">
        <v>31</v>
      </c>
      <c r="AC10739" s="182">
        <v>3</v>
      </c>
      <c r="AD10739" s="182">
        <v>562.20000000000005</v>
      </c>
      <c r="AF10739" s="182" t="s">
        <v>16313</v>
      </c>
      <c r="AG10739" s="182" t="s">
        <v>17319</v>
      </c>
      <c r="AH10739" s="182" t="s">
        <v>17313</v>
      </c>
      <c r="AI10739" s="182" t="s">
        <v>17040</v>
      </c>
    </row>
    <row r="10740" spans="25:35" x14ac:dyDescent="0.4">
      <c r="Y10740" s="182" t="s">
        <v>16424</v>
      </c>
      <c r="Z10740" s="182">
        <v>1917</v>
      </c>
      <c r="AA10740" s="182">
        <v>911.9</v>
      </c>
      <c r="AB10740" s="182">
        <v>31</v>
      </c>
      <c r="AC10740" s="182">
        <v>2</v>
      </c>
      <c r="AD10740" s="182">
        <v>784.8</v>
      </c>
      <c r="AF10740" s="182" t="s">
        <v>16315</v>
      </c>
      <c r="AG10740" s="182" t="s">
        <v>17319</v>
      </c>
      <c r="AH10740" s="182" t="s">
        <v>17035</v>
      </c>
      <c r="AI10740" s="182" t="s">
        <v>17040</v>
      </c>
    </row>
    <row r="10741" spans="25:35" x14ac:dyDescent="0.4">
      <c r="Y10741" s="182" t="s">
        <v>16425</v>
      </c>
      <c r="Z10741" s="182">
        <v>1917</v>
      </c>
      <c r="AA10741" s="182">
        <v>293.89999999999998</v>
      </c>
      <c r="AB10741" s="182">
        <v>16</v>
      </c>
      <c r="AC10741" s="182">
        <v>2</v>
      </c>
      <c r="AD10741" s="182">
        <v>278.39999999999998</v>
      </c>
      <c r="AF10741" s="182" t="s">
        <v>2821</v>
      </c>
      <c r="AG10741" s="182" t="s">
        <v>17319</v>
      </c>
      <c r="AH10741" s="182" t="s">
        <v>2993</v>
      </c>
      <c r="AI10741" s="182" t="s">
        <v>17042</v>
      </c>
    </row>
    <row r="10742" spans="25:35" x14ac:dyDescent="0.4">
      <c r="Y10742" s="182" t="s">
        <v>16426</v>
      </c>
      <c r="Z10742" s="182">
        <v>1982</v>
      </c>
      <c r="AA10742" s="182">
        <v>920.7</v>
      </c>
      <c r="AB10742" s="182">
        <v>52</v>
      </c>
      <c r="AC10742" s="182">
        <v>2</v>
      </c>
      <c r="AD10742" s="182">
        <v>920.7</v>
      </c>
      <c r="AF10742" s="182" t="s">
        <v>2822</v>
      </c>
      <c r="AG10742" s="182" t="s">
        <v>17319</v>
      </c>
      <c r="AH10742" s="182" t="s">
        <v>2993</v>
      </c>
      <c r="AI10742" s="182" t="s">
        <v>17315</v>
      </c>
    </row>
    <row r="10743" spans="25:35" x14ac:dyDescent="0.4">
      <c r="Y10743" s="182" t="s">
        <v>16427</v>
      </c>
      <c r="Z10743" s="182">
        <v>1980</v>
      </c>
      <c r="AA10743" s="182">
        <v>702.6</v>
      </c>
      <c r="AB10743" s="182">
        <v>41</v>
      </c>
      <c r="AC10743" s="182">
        <v>2</v>
      </c>
      <c r="AD10743" s="182">
        <v>702.6</v>
      </c>
      <c r="AF10743" s="182" t="s">
        <v>2823</v>
      </c>
      <c r="AG10743" s="182" t="s">
        <v>17319</v>
      </c>
      <c r="AH10743" s="182" t="s">
        <v>2993</v>
      </c>
      <c r="AI10743" s="182" t="s">
        <v>17042</v>
      </c>
    </row>
    <row r="10744" spans="25:35" x14ac:dyDescent="0.4">
      <c r="Y10744" s="182" t="s">
        <v>16428</v>
      </c>
      <c r="Z10744" s="182">
        <v>1930</v>
      </c>
      <c r="AA10744" s="182">
        <v>350.9</v>
      </c>
      <c r="AB10744" s="182">
        <v>18</v>
      </c>
      <c r="AC10744" s="182">
        <v>2</v>
      </c>
      <c r="AD10744" s="182">
        <v>311.89999999999998</v>
      </c>
      <c r="AF10744" s="182" t="s">
        <v>16316</v>
      </c>
      <c r="AG10744" s="182" t="s">
        <v>17319</v>
      </c>
      <c r="AH10744" s="182" t="s">
        <v>17313</v>
      </c>
      <c r="AI10744" s="182" t="s">
        <v>17315</v>
      </c>
    </row>
    <row r="10745" spans="25:35" x14ac:dyDescent="0.4">
      <c r="Y10745" s="182" t="s">
        <v>16429</v>
      </c>
      <c r="Z10745" s="182">
        <v>1967</v>
      </c>
      <c r="AA10745" s="182">
        <v>337.2</v>
      </c>
      <c r="AB10745" s="182">
        <v>15</v>
      </c>
      <c r="AC10745" s="182">
        <v>2</v>
      </c>
      <c r="AD10745" s="182">
        <v>337.2</v>
      </c>
      <c r="AF10745" s="182" t="s">
        <v>16317</v>
      </c>
      <c r="AG10745" s="182" t="s">
        <v>17319</v>
      </c>
      <c r="AH10745" s="182" t="s">
        <v>17313</v>
      </c>
      <c r="AI10745" s="182" t="s">
        <v>17040</v>
      </c>
    </row>
    <row r="10746" spans="25:35" x14ac:dyDescent="0.4">
      <c r="Y10746" s="182" t="s">
        <v>16431</v>
      </c>
      <c r="Z10746" s="182">
        <v>1980</v>
      </c>
      <c r="AA10746" s="182">
        <v>980</v>
      </c>
      <c r="AB10746" s="182">
        <v>32</v>
      </c>
      <c r="AC10746" s="182">
        <v>2</v>
      </c>
      <c r="AD10746" s="182">
        <v>706.6</v>
      </c>
      <c r="AF10746" s="182" t="s">
        <v>2824</v>
      </c>
      <c r="AG10746" s="182" t="s">
        <v>17319</v>
      </c>
      <c r="AH10746" s="182" t="s">
        <v>2993</v>
      </c>
      <c r="AI10746" s="182" t="s">
        <v>17040</v>
      </c>
    </row>
    <row r="10747" spans="25:35" x14ac:dyDescent="0.4">
      <c r="Y10747" s="182" t="s">
        <v>16433</v>
      </c>
      <c r="Z10747" s="182">
        <v>1980</v>
      </c>
      <c r="AA10747" s="182">
        <v>705.1</v>
      </c>
      <c r="AB10747" s="182">
        <v>24</v>
      </c>
      <c r="AC10747" s="182">
        <v>2</v>
      </c>
      <c r="AD10747" s="182">
        <v>705.1</v>
      </c>
      <c r="AF10747" s="182" t="s">
        <v>2825</v>
      </c>
      <c r="AG10747" s="182" t="s">
        <v>17319</v>
      </c>
      <c r="AH10747" s="182" t="s">
        <v>2993</v>
      </c>
      <c r="AI10747" s="182" t="s">
        <v>17042</v>
      </c>
    </row>
    <row r="10748" spans="25:35" x14ac:dyDescent="0.4">
      <c r="Y10748" s="182" t="s">
        <v>16435</v>
      </c>
      <c r="Z10748" s="182">
        <v>1985</v>
      </c>
      <c r="AA10748" s="182">
        <v>1668.3</v>
      </c>
      <c r="AB10748" s="182">
        <v>73</v>
      </c>
      <c r="AC10748" s="182">
        <v>3</v>
      </c>
      <c r="AD10748" s="182">
        <v>1668.3</v>
      </c>
      <c r="AF10748" s="182" t="s">
        <v>16319</v>
      </c>
      <c r="AG10748" s="182" t="s">
        <v>17319</v>
      </c>
      <c r="AH10748" s="182" t="s">
        <v>17035</v>
      </c>
      <c r="AI10748" s="182" t="s">
        <v>17315</v>
      </c>
    </row>
    <row r="10749" spans="25:35" x14ac:dyDescent="0.4">
      <c r="Y10749" s="182" t="s">
        <v>16436</v>
      </c>
      <c r="Z10749" s="182">
        <v>1985</v>
      </c>
      <c r="AA10749" s="182">
        <v>1667.8</v>
      </c>
      <c r="AB10749" s="182">
        <v>63</v>
      </c>
      <c r="AC10749" s="182">
        <v>3</v>
      </c>
      <c r="AD10749" s="182">
        <v>1667.8</v>
      </c>
      <c r="AF10749" s="182" t="s">
        <v>16320</v>
      </c>
      <c r="AG10749" s="182" t="s">
        <v>17319</v>
      </c>
      <c r="AH10749" s="182" t="s">
        <v>17313</v>
      </c>
      <c r="AI10749" s="182" t="s">
        <v>17042</v>
      </c>
    </row>
    <row r="10750" spans="25:35" x14ac:dyDescent="0.4">
      <c r="Y10750" s="182" t="s">
        <v>16437</v>
      </c>
      <c r="Z10750" s="182">
        <v>1976</v>
      </c>
      <c r="AA10750" s="182">
        <v>956.7</v>
      </c>
      <c r="AB10750" s="182">
        <v>47</v>
      </c>
      <c r="AC10750" s="182">
        <v>2</v>
      </c>
      <c r="AD10750" s="182">
        <v>857.6</v>
      </c>
      <c r="AF10750" s="182" t="s">
        <v>16322</v>
      </c>
      <c r="AG10750" s="182" t="s">
        <v>17319</v>
      </c>
      <c r="AH10750" s="182" t="s">
        <v>2993</v>
      </c>
      <c r="AI10750" s="182" t="s">
        <v>17042</v>
      </c>
    </row>
    <row r="10751" spans="25:35" x14ac:dyDescent="0.4">
      <c r="Y10751" s="182" t="s">
        <v>16438</v>
      </c>
      <c r="Z10751" s="182">
        <v>1973</v>
      </c>
      <c r="AA10751" s="182">
        <v>721.1</v>
      </c>
      <c r="AB10751" s="182">
        <v>38</v>
      </c>
      <c r="AC10751" s="182">
        <v>2</v>
      </c>
      <c r="AD10751" s="182">
        <v>545.9</v>
      </c>
      <c r="AF10751" s="182" t="s">
        <v>16323</v>
      </c>
      <c r="AG10751" s="182" t="s">
        <v>17319</v>
      </c>
      <c r="AH10751" s="182" t="s">
        <v>2993</v>
      </c>
      <c r="AI10751" s="182" t="s">
        <v>17040</v>
      </c>
    </row>
    <row r="10752" spans="25:35" x14ac:dyDescent="0.4">
      <c r="Y10752" s="182" t="s">
        <v>16439</v>
      </c>
      <c r="Z10752" s="182">
        <v>1981</v>
      </c>
      <c r="AA10752" s="182">
        <v>848.9</v>
      </c>
      <c r="AB10752" s="182">
        <v>44</v>
      </c>
      <c r="AC10752" s="182">
        <v>2</v>
      </c>
      <c r="AD10752" s="182">
        <v>848.9</v>
      </c>
      <c r="AF10752" s="182" t="s">
        <v>16324</v>
      </c>
      <c r="AG10752" s="182" t="s">
        <v>17319</v>
      </c>
      <c r="AH10752" s="182" t="s">
        <v>2993</v>
      </c>
      <c r="AI10752" s="182" t="s">
        <v>17042</v>
      </c>
    </row>
    <row r="10753" spans="25:35" x14ac:dyDescent="0.4">
      <c r="Y10753" s="182" t="s">
        <v>16440</v>
      </c>
      <c r="Z10753" s="182">
        <v>1978</v>
      </c>
      <c r="AA10753" s="182">
        <v>986.8</v>
      </c>
      <c r="AB10753" s="182">
        <v>22</v>
      </c>
      <c r="AC10753" s="182">
        <v>2</v>
      </c>
      <c r="AD10753" s="182">
        <v>622.70000000000005</v>
      </c>
      <c r="AF10753" s="182" t="s">
        <v>16325</v>
      </c>
      <c r="AG10753" s="182" t="s">
        <v>17319</v>
      </c>
      <c r="AH10753" s="182" t="s">
        <v>2993</v>
      </c>
      <c r="AI10753" s="182" t="s">
        <v>17040</v>
      </c>
    </row>
    <row r="10754" spans="25:35" x14ac:dyDescent="0.4">
      <c r="Y10754" s="182" t="s">
        <v>16441</v>
      </c>
      <c r="Z10754" s="182">
        <v>1980</v>
      </c>
      <c r="AA10754" s="182">
        <v>1368.5</v>
      </c>
      <c r="AB10754" s="182">
        <v>41</v>
      </c>
      <c r="AC10754" s="182">
        <v>2</v>
      </c>
      <c r="AD10754" s="182">
        <v>958</v>
      </c>
      <c r="AF10754" s="182" t="s">
        <v>16326</v>
      </c>
      <c r="AG10754" s="182" t="s">
        <v>17319</v>
      </c>
      <c r="AH10754" s="182" t="s">
        <v>17035</v>
      </c>
      <c r="AI10754" s="182" t="s">
        <v>17042</v>
      </c>
    </row>
    <row r="10755" spans="25:35" x14ac:dyDescent="0.4">
      <c r="Y10755" s="182" t="s">
        <v>16442</v>
      </c>
      <c r="Z10755" s="182">
        <v>1980</v>
      </c>
      <c r="AA10755" s="182">
        <v>649.1</v>
      </c>
      <c r="AB10755" s="182">
        <v>28</v>
      </c>
      <c r="AC10755" s="182">
        <v>2</v>
      </c>
      <c r="AD10755" s="182">
        <v>649.09999999999991</v>
      </c>
      <c r="AF10755" s="182" t="s">
        <v>16327</v>
      </c>
      <c r="AG10755" s="182" t="s">
        <v>17319</v>
      </c>
      <c r="AH10755" s="182" t="s">
        <v>2993</v>
      </c>
      <c r="AI10755" s="182" t="s">
        <v>17042</v>
      </c>
    </row>
    <row r="10756" spans="25:35" x14ac:dyDescent="0.4">
      <c r="Y10756" s="182" t="s">
        <v>16443</v>
      </c>
      <c r="Z10756" s="182">
        <v>1982</v>
      </c>
      <c r="AA10756" s="182">
        <v>961.7</v>
      </c>
      <c r="AB10756" s="182">
        <v>41</v>
      </c>
      <c r="AC10756" s="182">
        <v>2</v>
      </c>
      <c r="AD10756" s="182">
        <v>961.7</v>
      </c>
      <c r="AF10756" s="182" t="s">
        <v>16328</v>
      </c>
      <c r="AG10756" s="182" t="s">
        <v>17319</v>
      </c>
      <c r="AH10756" s="182" t="s">
        <v>2993</v>
      </c>
      <c r="AI10756" s="182" t="s">
        <v>17040</v>
      </c>
    </row>
    <row r="10757" spans="25:35" x14ac:dyDescent="0.4">
      <c r="Y10757" s="182" t="s">
        <v>16444</v>
      </c>
      <c r="Z10757" s="182">
        <v>1981</v>
      </c>
      <c r="AA10757" s="182">
        <v>699.6</v>
      </c>
      <c r="AB10757" s="182">
        <v>26</v>
      </c>
      <c r="AC10757" s="182">
        <v>2</v>
      </c>
      <c r="AD10757" s="182">
        <v>651.9</v>
      </c>
      <c r="AF10757" s="182" t="s">
        <v>16329</v>
      </c>
      <c r="AG10757" s="182" t="s">
        <v>17319</v>
      </c>
      <c r="AH10757" s="182" t="s">
        <v>2993</v>
      </c>
      <c r="AI10757" s="182" t="s">
        <v>17042</v>
      </c>
    </row>
    <row r="10758" spans="25:35" x14ac:dyDescent="0.4">
      <c r="Y10758" s="182" t="s">
        <v>16445</v>
      </c>
      <c r="Z10758" s="182">
        <v>1979</v>
      </c>
      <c r="AA10758" s="182">
        <v>965.7</v>
      </c>
      <c r="AB10758" s="182">
        <v>41</v>
      </c>
      <c r="AC10758" s="182">
        <v>2</v>
      </c>
      <c r="AD10758" s="182">
        <v>965.7</v>
      </c>
      <c r="AF10758" s="182" t="s">
        <v>16330</v>
      </c>
      <c r="AG10758" s="182" t="s">
        <v>17319</v>
      </c>
      <c r="AH10758" s="182" t="s">
        <v>17035</v>
      </c>
      <c r="AI10758" s="182" t="s">
        <v>17042</v>
      </c>
    </row>
    <row r="10759" spans="25:35" x14ac:dyDescent="0.4">
      <c r="Y10759" s="182" t="s">
        <v>16446</v>
      </c>
      <c r="Z10759" s="182">
        <v>1982</v>
      </c>
      <c r="AA10759" s="182">
        <v>1047.5</v>
      </c>
      <c r="AB10759" s="182">
        <v>55</v>
      </c>
      <c r="AC10759" s="182">
        <v>2</v>
      </c>
      <c r="AD10759" s="182">
        <v>853.4</v>
      </c>
      <c r="AF10759" s="182" t="s">
        <v>16331</v>
      </c>
      <c r="AG10759" s="182" t="s">
        <v>17319</v>
      </c>
      <c r="AH10759" s="182" t="s">
        <v>2993</v>
      </c>
      <c r="AI10759" s="182" t="s">
        <v>17042</v>
      </c>
    </row>
    <row r="10760" spans="25:35" x14ac:dyDescent="0.4">
      <c r="Y10760" s="182" t="s">
        <v>16447</v>
      </c>
      <c r="Z10760" s="182">
        <v>1984</v>
      </c>
      <c r="AA10760" s="182">
        <v>958.5</v>
      </c>
      <c r="AB10760" s="182">
        <v>42</v>
      </c>
      <c r="AC10760" s="182">
        <v>2</v>
      </c>
      <c r="AD10760" s="182">
        <v>958.5</v>
      </c>
      <c r="AF10760" s="182" t="s">
        <v>16332</v>
      </c>
      <c r="AG10760" s="182" t="s">
        <v>17319</v>
      </c>
      <c r="AH10760" s="182" t="s">
        <v>17035</v>
      </c>
      <c r="AI10760" s="182" t="s">
        <v>17042</v>
      </c>
    </row>
    <row r="10761" spans="25:35" x14ac:dyDescent="0.4">
      <c r="Y10761" s="182" t="s">
        <v>16448</v>
      </c>
      <c r="Z10761" s="182">
        <v>1964</v>
      </c>
      <c r="AA10761" s="182">
        <v>437.4</v>
      </c>
      <c r="AB10761" s="182">
        <v>22</v>
      </c>
      <c r="AC10761" s="182">
        <v>2</v>
      </c>
      <c r="AD10761" s="182">
        <v>437.4</v>
      </c>
      <c r="AF10761" s="182" t="s">
        <v>16333</v>
      </c>
      <c r="AG10761" s="182" t="s">
        <v>17319</v>
      </c>
      <c r="AH10761" s="182" t="s">
        <v>17313</v>
      </c>
      <c r="AI10761" s="182" t="s">
        <v>17042</v>
      </c>
    </row>
    <row r="10762" spans="25:35" x14ac:dyDescent="0.4">
      <c r="Y10762" s="182" t="s">
        <v>16449</v>
      </c>
      <c r="Z10762" s="182">
        <v>1963</v>
      </c>
      <c r="AA10762" s="182">
        <v>431</v>
      </c>
      <c r="AB10762" s="182">
        <v>18</v>
      </c>
      <c r="AC10762" s="182">
        <v>2</v>
      </c>
      <c r="AD10762" s="182">
        <v>431</v>
      </c>
      <c r="AF10762" s="182" t="s">
        <v>16334</v>
      </c>
      <c r="AG10762" s="182" t="s">
        <v>17319</v>
      </c>
      <c r="AH10762" s="182" t="s">
        <v>2993</v>
      </c>
      <c r="AI10762" s="182" t="s">
        <v>17042</v>
      </c>
    </row>
    <row r="10763" spans="25:35" x14ac:dyDescent="0.4">
      <c r="Y10763" s="182" t="s">
        <v>16450</v>
      </c>
      <c r="Z10763" s="182">
        <v>1966</v>
      </c>
      <c r="AA10763" s="182">
        <v>664.5</v>
      </c>
      <c r="AB10763" s="182">
        <v>29</v>
      </c>
      <c r="AC10763" s="182">
        <v>2</v>
      </c>
      <c r="AD10763" s="182">
        <v>664.5</v>
      </c>
      <c r="AF10763" s="182" t="s">
        <v>16335</v>
      </c>
      <c r="AG10763" s="182" t="s">
        <v>17319</v>
      </c>
      <c r="AH10763" s="182" t="s">
        <v>2993</v>
      </c>
      <c r="AI10763" s="182" t="s">
        <v>17040</v>
      </c>
    </row>
    <row r="10764" spans="25:35" x14ac:dyDescent="0.4">
      <c r="Y10764" s="182" t="s">
        <v>16452</v>
      </c>
      <c r="Z10764" s="182">
        <v>1961</v>
      </c>
      <c r="AA10764" s="182">
        <v>428.4</v>
      </c>
      <c r="AB10764" s="182">
        <v>20</v>
      </c>
      <c r="AC10764" s="182">
        <v>2</v>
      </c>
      <c r="AD10764" s="182">
        <v>385.4</v>
      </c>
      <c r="AF10764" s="182" t="s">
        <v>16336</v>
      </c>
      <c r="AG10764" s="182" t="s">
        <v>17319</v>
      </c>
      <c r="AH10764" s="182" t="s">
        <v>17313</v>
      </c>
      <c r="AI10764" s="182" t="s">
        <v>17042</v>
      </c>
    </row>
    <row r="10765" spans="25:35" x14ac:dyDescent="0.4">
      <c r="Y10765" s="182" t="s">
        <v>16453</v>
      </c>
      <c r="Z10765" s="182">
        <v>1979</v>
      </c>
      <c r="AA10765" s="182">
        <v>432.7</v>
      </c>
      <c r="AB10765" s="182">
        <v>21</v>
      </c>
      <c r="AC10765" s="182">
        <v>2</v>
      </c>
      <c r="AD10765" s="182">
        <v>432.7</v>
      </c>
      <c r="AF10765" s="182" t="s">
        <v>16338</v>
      </c>
      <c r="AG10765" s="182" t="s">
        <v>17319</v>
      </c>
      <c r="AH10765" s="182" t="s">
        <v>17035</v>
      </c>
      <c r="AI10765" s="182" t="s">
        <v>17040</v>
      </c>
    </row>
    <row r="10766" spans="25:35" x14ac:dyDescent="0.4">
      <c r="Y10766" s="182" t="s">
        <v>16454</v>
      </c>
      <c r="Z10766" s="182">
        <v>1978</v>
      </c>
      <c r="AA10766" s="182">
        <v>435.1</v>
      </c>
      <c r="AB10766" s="182">
        <v>18</v>
      </c>
      <c r="AC10766" s="182">
        <v>2</v>
      </c>
      <c r="AD10766" s="182">
        <v>435.1</v>
      </c>
      <c r="AF10766" s="182" t="s">
        <v>16339</v>
      </c>
      <c r="AG10766" s="182" t="s">
        <v>17319</v>
      </c>
      <c r="AH10766" s="182" t="s">
        <v>17035</v>
      </c>
      <c r="AI10766" s="182" t="s">
        <v>17042</v>
      </c>
    </row>
    <row r="10767" spans="25:35" x14ac:dyDescent="0.4">
      <c r="Y10767" s="182" t="s">
        <v>16455</v>
      </c>
      <c r="Z10767" s="182">
        <v>1978</v>
      </c>
      <c r="AA10767" s="182">
        <v>1062.2</v>
      </c>
      <c r="AB10767" s="182">
        <v>47</v>
      </c>
      <c r="AC10767" s="182">
        <v>2</v>
      </c>
      <c r="AD10767" s="182">
        <v>989.8</v>
      </c>
      <c r="AF10767" s="182" t="s">
        <v>16340</v>
      </c>
      <c r="AG10767" s="182" t="s">
        <v>17319</v>
      </c>
      <c r="AH10767" s="182" t="s">
        <v>17313</v>
      </c>
      <c r="AI10767" s="182" t="s">
        <v>17315</v>
      </c>
    </row>
    <row r="10768" spans="25:35" x14ac:dyDescent="0.4">
      <c r="Y10768" s="182" t="s">
        <v>16456</v>
      </c>
      <c r="Z10768" s="182">
        <v>1976</v>
      </c>
      <c r="AA10768" s="182">
        <v>592.6</v>
      </c>
      <c r="AB10768" s="182">
        <v>42</v>
      </c>
      <c r="AC10768" s="182">
        <v>2</v>
      </c>
      <c r="AD10768" s="182">
        <v>314.39999999999998</v>
      </c>
      <c r="AF10768" s="182" t="s">
        <v>2828</v>
      </c>
      <c r="AG10768" s="182" t="s">
        <v>17319</v>
      </c>
      <c r="AH10768" s="182" t="s">
        <v>2993</v>
      </c>
      <c r="AI10768" s="182" t="s">
        <v>17042</v>
      </c>
    </row>
    <row r="10769" spans="25:35" x14ac:dyDescent="0.4">
      <c r="Y10769" s="182" t="s">
        <v>2840</v>
      </c>
      <c r="Z10769" s="182">
        <v>1987</v>
      </c>
      <c r="AA10769" s="182">
        <v>745.6</v>
      </c>
      <c r="AB10769" s="182">
        <v>37</v>
      </c>
      <c r="AC10769" s="182">
        <v>2</v>
      </c>
      <c r="AD10769" s="182">
        <v>508.9</v>
      </c>
      <c r="AF10769" s="182" t="s">
        <v>16342</v>
      </c>
      <c r="AG10769" s="182" t="s">
        <v>17319</v>
      </c>
      <c r="AH10769" s="182" t="s">
        <v>2993</v>
      </c>
      <c r="AI10769" s="182" t="s">
        <v>17040</v>
      </c>
    </row>
    <row r="10770" spans="25:35" x14ac:dyDescent="0.4">
      <c r="Y10770" s="182" t="s">
        <v>16458</v>
      </c>
      <c r="Z10770" s="182">
        <v>1981</v>
      </c>
      <c r="AA10770" s="182">
        <v>853.7</v>
      </c>
      <c r="AB10770" s="182">
        <v>46</v>
      </c>
      <c r="AC10770" s="182">
        <v>2</v>
      </c>
      <c r="AD10770" s="182">
        <v>568.70000000000005</v>
      </c>
      <c r="AF10770" s="182" t="s">
        <v>16343</v>
      </c>
      <c r="AG10770" s="182" t="s">
        <v>17319</v>
      </c>
      <c r="AH10770" s="182" t="s">
        <v>17035</v>
      </c>
      <c r="AI10770" s="182" t="s">
        <v>17040</v>
      </c>
    </row>
    <row r="10771" spans="25:35" x14ac:dyDescent="0.4">
      <c r="Y10771" s="182" t="s">
        <v>16460</v>
      </c>
      <c r="Z10771" s="182">
        <v>1988</v>
      </c>
      <c r="AA10771" s="182">
        <v>580.9</v>
      </c>
      <c r="AB10771" s="182">
        <v>42</v>
      </c>
      <c r="AC10771" s="182">
        <v>2</v>
      </c>
      <c r="AD10771" s="182">
        <v>371</v>
      </c>
      <c r="AF10771" s="182" t="s">
        <v>16344</v>
      </c>
      <c r="AG10771" s="182" t="s">
        <v>17319</v>
      </c>
      <c r="AH10771" s="182" t="s">
        <v>17313</v>
      </c>
      <c r="AI10771" s="182" t="s">
        <v>17042</v>
      </c>
    </row>
    <row r="10772" spans="25:35" x14ac:dyDescent="0.4">
      <c r="Y10772" s="182" t="s">
        <v>16461</v>
      </c>
      <c r="Z10772" s="182">
        <v>1989</v>
      </c>
      <c r="AA10772" s="182">
        <v>560.1</v>
      </c>
      <c r="AB10772" s="182">
        <v>25</v>
      </c>
      <c r="AC10772" s="182">
        <v>2</v>
      </c>
      <c r="AD10772" s="182">
        <v>366.9</v>
      </c>
      <c r="AF10772" s="182" t="s">
        <v>16345</v>
      </c>
      <c r="AG10772" s="182" t="s">
        <v>17319</v>
      </c>
      <c r="AH10772" s="182" t="s">
        <v>17035</v>
      </c>
      <c r="AI10772" s="182" t="s">
        <v>17315</v>
      </c>
    </row>
    <row r="10773" spans="25:35" x14ac:dyDescent="0.4">
      <c r="Y10773" s="182" t="s">
        <v>16462</v>
      </c>
      <c r="Z10773" s="182">
        <v>1966</v>
      </c>
      <c r="AA10773" s="182">
        <v>450.2</v>
      </c>
      <c r="AB10773" s="182">
        <v>6</v>
      </c>
      <c r="AC10773" s="182">
        <v>2</v>
      </c>
      <c r="AD10773" s="182">
        <v>303.3</v>
      </c>
      <c r="AF10773" s="182" t="s">
        <v>16346</v>
      </c>
      <c r="AG10773" s="182" t="s">
        <v>17319</v>
      </c>
      <c r="AH10773" s="182" t="s">
        <v>17035</v>
      </c>
      <c r="AI10773" s="182" t="s">
        <v>17042</v>
      </c>
    </row>
    <row r="10774" spans="25:35" x14ac:dyDescent="0.4">
      <c r="Y10774" s="182" t="s">
        <v>16463</v>
      </c>
      <c r="Z10774" s="182">
        <v>1964</v>
      </c>
      <c r="AA10774" s="182">
        <v>309.7</v>
      </c>
      <c r="AB10774" s="182">
        <v>19</v>
      </c>
      <c r="AC10774" s="182">
        <v>2</v>
      </c>
      <c r="AD10774" s="182">
        <v>238.4</v>
      </c>
      <c r="AF10774" s="182" t="s">
        <v>16347</v>
      </c>
      <c r="AG10774" s="182" t="s">
        <v>17319</v>
      </c>
      <c r="AH10774" s="182" t="s">
        <v>2993</v>
      </c>
      <c r="AI10774" s="182" t="s">
        <v>17040</v>
      </c>
    </row>
    <row r="10775" spans="25:35" x14ac:dyDescent="0.4">
      <c r="Y10775" s="182" t="s">
        <v>16464</v>
      </c>
      <c r="Z10775" s="182">
        <v>1960</v>
      </c>
      <c r="AA10775" s="182">
        <v>2048</v>
      </c>
      <c r="AB10775" s="182">
        <v>115</v>
      </c>
      <c r="AC10775" s="182">
        <v>3</v>
      </c>
      <c r="AD10775" s="182">
        <v>1243</v>
      </c>
      <c r="AF10775" s="182" t="s">
        <v>16348</v>
      </c>
      <c r="AG10775" s="182" t="s">
        <v>17319</v>
      </c>
      <c r="AH10775" s="182" t="s">
        <v>17035</v>
      </c>
      <c r="AI10775" s="182" t="s">
        <v>17035</v>
      </c>
    </row>
    <row r="10776" spans="25:35" x14ac:dyDescent="0.4">
      <c r="Y10776" s="182" t="s">
        <v>16465</v>
      </c>
      <c r="Z10776" s="182">
        <v>1970</v>
      </c>
      <c r="AA10776" s="182">
        <v>878</v>
      </c>
      <c r="AB10776" s="182">
        <v>53</v>
      </c>
      <c r="AC10776" s="182">
        <v>2</v>
      </c>
      <c r="AD10776" s="182">
        <v>552.79999999999995</v>
      </c>
      <c r="AF10776" s="182" t="s">
        <v>16349</v>
      </c>
      <c r="AG10776" s="182" t="s">
        <v>17319</v>
      </c>
      <c r="AH10776" s="182" t="s">
        <v>17035</v>
      </c>
      <c r="AI10776" s="182" t="s">
        <v>17040</v>
      </c>
    </row>
    <row r="10777" spans="25:35" x14ac:dyDescent="0.4">
      <c r="Y10777" s="182" t="s">
        <v>2841</v>
      </c>
      <c r="Z10777" s="182">
        <v>1970</v>
      </c>
      <c r="AA10777" s="182">
        <v>868</v>
      </c>
      <c r="AB10777" s="182">
        <v>42</v>
      </c>
      <c r="AC10777" s="182">
        <v>2</v>
      </c>
      <c r="AD10777" s="182">
        <v>537.6</v>
      </c>
      <c r="AF10777" s="182" t="s">
        <v>16350</v>
      </c>
      <c r="AG10777" s="182" t="s">
        <v>17319</v>
      </c>
      <c r="AH10777" s="182" t="s">
        <v>17035</v>
      </c>
      <c r="AI10777" s="182" t="s">
        <v>17042</v>
      </c>
    </row>
    <row r="10778" spans="25:35" x14ac:dyDescent="0.4">
      <c r="Y10778" s="182" t="s">
        <v>16466</v>
      </c>
      <c r="Z10778" s="182">
        <v>1972</v>
      </c>
      <c r="AA10778" s="182">
        <v>737.1</v>
      </c>
      <c r="AB10778" s="182">
        <v>36</v>
      </c>
      <c r="AC10778" s="182">
        <v>2</v>
      </c>
      <c r="AD10778" s="182">
        <v>552.79999999999995</v>
      </c>
      <c r="AF10778" s="182" t="s">
        <v>16351</v>
      </c>
      <c r="AG10778" s="182" t="s">
        <v>17319</v>
      </c>
      <c r="AH10778" s="182" t="s">
        <v>17035</v>
      </c>
      <c r="AI10778" s="182" t="s">
        <v>17315</v>
      </c>
    </row>
    <row r="10779" spans="25:35" x14ac:dyDescent="0.4">
      <c r="Y10779" s="182" t="s">
        <v>16467</v>
      </c>
      <c r="Z10779" s="182">
        <v>1977</v>
      </c>
      <c r="AA10779" s="182">
        <v>3075.6</v>
      </c>
      <c r="AB10779" s="182">
        <v>110</v>
      </c>
      <c r="AC10779" s="182">
        <v>5</v>
      </c>
      <c r="AD10779" s="182">
        <v>2248.1999999999998</v>
      </c>
      <c r="AF10779" s="182" t="s">
        <v>16352</v>
      </c>
      <c r="AG10779" s="182" t="s">
        <v>17319</v>
      </c>
      <c r="AH10779" s="182" t="s">
        <v>17035</v>
      </c>
      <c r="AI10779" s="182" t="s">
        <v>17042</v>
      </c>
    </row>
    <row r="10780" spans="25:35" x14ac:dyDescent="0.4">
      <c r="Y10780" s="182" t="s">
        <v>16468</v>
      </c>
      <c r="Z10780" s="182">
        <v>1977</v>
      </c>
      <c r="AA10780" s="182">
        <v>3074.6</v>
      </c>
      <c r="AB10780" s="182">
        <v>130</v>
      </c>
      <c r="AC10780" s="182">
        <v>5</v>
      </c>
      <c r="AD10780" s="182">
        <v>2151.4</v>
      </c>
      <c r="AF10780" s="182" t="s">
        <v>16353</v>
      </c>
      <c r="AG10780" s="182" t="s">
        <v>17319</v>
      </c>
      <c r="AH10780" s="182" t="s">
        <v>17035</v>
      </c>
      <c r="AI10780" s="182" t="s">
        <v>17040</v>
      </c>
    </row>
    <row r="10781" spans="25:35" x14ac:dyDescent="0.4">
      <c r="Y10781" s="182" t="s">
        <v>16469</v>
      </c>
      <c r="Z10781" s="182">
        <v>1985</v>
      </c>
      <c r="AA10781" s="182">
        <v>3140.8</v>
      </c>
      <c r="AB10781" s="182">
        <v>180</v>
      </c>
      <c r="AC10781" s="182">
        <v>5</v>
      </c>
      <c r="AD10781" s="182">
        <v>1886.7</v>
      </c>
      <c r="AF10781" s="182" t="s">
        <v>16354</v>
      </c>
      <c r="AG10781" s="182" t="s">
        <v>17319</v>
      </c>
      <c r="AH10781" s="182" t="s">
        <v>17035</v>
      </c>
      <c r="AI10781" s="182" t="s">
        <v>17040</v>
      </c>
    </row>
    <row r="10782" spans="25:35" x14ac:dyDescent="0.4">
      <c r="Y10782" s="182" t="s">
        <v>16470</v>
      </c>
      <c r="Z10782" s="182">
        <v>1977</v>
      </c>
      <c r="AA10782" s="182">
        <v>4191.8999999999996</v>
      </c>
      <c r="AB10782" s="182">
        <v>91</v>
      </c>
      <c r="AC10782" s="182">
        <v>5</v>
      </c>
      <c r="AD10782" s="182">
        <v>4191.8999999999996</v>
      </c>
      <c r="AF10782" s="182" t="s">
        <v>16355</v>
      </c>
      <c r="AG10782" s="182" t="s">
        <v>17319</v>
      </c>
      <c r="AH10782" s="182" t="s">
        <v>17313</v>
      </c>
      <c r="AI10782" s="182" t="s">
        <v>17042</v>
      </c>
    </row>
    <row r="10783" spans="25:35" x14ac:dyDescent="0.4">
      <c r="Y10783" s="182" t="s">
        <v>16471</v>
      </c>
      <c r="Z10783" s="182">
        <v>1980</v>
      </c>
      <c r="AA10783" s="182">
        <v>1481.6</v>
      </c>
      <c r="AB10783" s="182">
        <v>70</v>
      </c>
      <c r="AC10783" s="182">
        <v>3</v>
      </c>
      <c r="AD10783" s="182">
        <v>1361.4</v>
      </c>
      <c r="AF10783" s="182" t="s">
        <v>16357</v>
      </c>
      <c r="AG10783" s="182" t="s">
        <v>17319</v>
      </c>
      <c r="AH10783" s="182" t="s">
        <v>17035</v>
      </c>
      <c r="AI10783" s="182" t="s">
        <v>17315</v>
      </c>
    </row>
    <row r="10784" spans="25:35" x14ac:dyDescent="0.4">
      <c r="Y10784" s="182" t="s">
        <v>16472</v>
      </c>
      <c r="Z10784" s="182">
        <v>1983</v>
      </c>
      <c r="AA10784" s="182">
        <v>1150.2</v>
      </c>
      <c r="AB10784" s="182">
        <v>62</v>
      </c>
      <c r="AC10784" s="182">
        <v>3</v>
      </c>
      <c r="AD10784" s="182">
        <v>1062.5999999999999</v>
      </c>
      <c r="AF10784" s="182" t="s">
        <v>16358</v>
      </c>
      <c r="AG10784" s="182" t="s">
        <v>17319</v>
      </c>
      <c r="AH10784" s="182" t="s">
        <v>17313</v>
      </c>
      <c r="AI10784" s="182" t="s">
        <v>17042</v>
      </c>
    </row>
    <row r="10785" spans="25:35" x14ac:dyDescent="0.4">
      <c r="Y10785" s="182" t="s">
        <v>16473</v>
      </c>
      <c r="Z10785" s="182">
        <v>1982</v>
      </c>
      <c r="AA10785" s="182">
        <v>1492</v>
      </c>
      <c r="AB10785" s="182">
        <v>70</v>
      </c>
      <c r="AC10785" s="182">
        <v>3</v>
      </c>
      <c r="AD10785" s="182">
        <v>1369.9</v>
      </c>
      <c r="AF10785" s="182" t="s">
        <v>16360</v>
      </c>
      <c r="AG10785" s="182" t="s">
        <v>17319</v>
      </c>
      <c r="AH10785" s="182" t="s">
        <v>17035</v>
      </c>
      <c r="AI10785" s="182" t="s">
        <v>17035</v>
      </c>
    </row>
    <row r="10786" spans="25:35" x14ac:dyDescent="0.4">
      <c r="Y10786" s="182" t="s">
        <v>16474</v>
      </c>
      <c r="Z10786" s="182">
        <v>1982</v>
      </c>
      <c r="AA10786" s="182">
        <v>1670.7</v>
      </c>
      <c r="AB10786" s="182">
        <v>73</v>
      </c>
      <c r="AC10786" s="182">
        <v>5</v>
      </c>
      <c r="AD10786" s="182">
        <v>1534.2</v>
      </c>
      <c r="AF10786" s="182" t="s">
        <v>16362</v>
      </c>
      <c r="AG10786" s="182" t="s">
        <v>17319</v>
      </c>
      <c r="AH10786" s="182" t="s">
        <v>2993</v>
      </c>
      <c r="AI10786" s="182" t="s">
        <v>17040</v>
      </c>
    </row>
    <row r="10787" spans="25:35" x14ac:dyDescent="0.4">
      <c r="Y10787" s="182" t="s">
        <v>16475</v>
      </c>
      <c r="Z10787" s="182">
        <v>1984</v>
      </c>
      <c r="AA10787" s="182">
        <v>997</v>
      </c>
      <c r="AB10787" s="182">
        <v>47</v>
      </c>
      <c r="AC10787" s="182">
        <v>3</v>
      </c>
      <c r="AD10787" s="182">
        <v>915</v>
      </c>
      <c r="AF10787" s="182" t="s">
        <v>16363</v>
      </c>
      <c r="AG10787" s="182" t="s">
        <v>17319</v>
      </c>
      <c r="AH10787" s="182" t="s">
        <v>17035</v>
      </c>
      <c r="AI10787" s="182" t="s">
        <v>17040</v>
      </c>
    </row>
    <row r="10788" spans="25:35" x14ac:dyDescent="0.4">
      <c r="Y10788" s="182" t="s">
        <v>16476</v>
      </c>
      <c r="Z10788" s="182">
        <v>1984</v>
      </c>
      <c r="AA10788" s="182">
        <v>997.1</v>
      </c>
      <c r="AB10788" s="182">
        <v>47</v>
      </c>
      <c r="AC10788" s="182">
        <v>3</v>
      </c>
      <c r="AD10788" s="182">
        <v>914.6</v>
      </c>
      <c r="AF10788" s="182" t="s">
        <v>16364</v>
      </c>
      <c r="AG10788" s="182" t="s">
        <v>17319</v>
      </c>
      <c r="AH10788" s="182" t="s">
        <v>17313</v>
      </c>
      <c r="AI10788" s="182" t="s">
        <v>17042</v>
      </c>
    </row>
    <row r="10789" spans="25:35" x14ac:dyDescent="0.4">
      <c r="Y10789" s="182" t="s">
        <v>16477</v>
      </c>
      <c r="Z10789" s="182">
        <v>1984</v>
      </c>
      <c r="AA10789" s="182">
        <v>996.8</v>
      </c>
      <c r="AB10789" s="182">
        <v>47</v>
      </c>
      <c r="AC10789" s="182">
        <v>3</v>
      </c>
      <c r="AD10789" s="182">
        <v>914.8</v>
      </c>
      <c r="AF10789" s="182" t="s">
        <v>16366</v>
      </c>
      <c r="AG10789" s="182" t="s">
        <v>17319</v>
      </c>
      <c r="AH10789" s="182" t="s">
        <v>2993</v>
      </c>
      <c r="AI10789" s="182" t="s">
        <v>17315</v>
      </c>
    </row>
    <row r="10790" spans="25:35" x14ac:dyDescent="0.4">
      <c r="Y10790" s="182" t="s">
        <v>16478</v>
      </c>
      <c r="Z10790" s="182">
        <v>1981</v>
      </c>
      <c r="AA10790" s="182">
        <v>1586.9</v>
      </c>
      <c r="AB10790" s="182">
        <v>47</v>
      </c>
      <c r="AC10790" s="182">
        <v>2</v>
      </c>
      <c r="AD10790" s="182">
        <v>1039.9000000000001</v>
      </c>
      <c r="AF10790" s="182" t="s">
        <v>16367</v>
      </c>
      <c r="AG10790" s="182" t="s">
        <v>17319</v>
      </c>
      <c r="AH10790" s="182" t="s">
        <v>2993</v>
      </c>
      <c r="AI10790" s="182" t="s">
        <v>17042</v>
      </c>
    </row>
    <row r="10791" spans="25:35" x14ac:dyDescent="0.4">
      <c r="Y10791" s="182" t="s">
        <v>16479</v>
      </c>
      <c r="Z10791" s="182">
        <v>1984</v>
      </c>
      <c r="AA10791" s="182">
        <v>3365.3</v>
      </c>
      <c r="AB10791" s="182">
        <v>205</v>
      </c>
      <c r="AC10791" s="182">
        <v>3</v>
      </c>
      <c r="AD10791" s="182">
        <v>3365.3</v>
      </c>
      <c r="AF10791" s="182" t="s">
        <v>16368</v>
      </c>
      <c r="AG10791" s="182" t="s">
        <v>17312</v>
      </c>
      <c r="AH10791" s="182" t="s">
        <v>2993</v>
      </c>
      <c r="AI10791" s="182" t="s">
        <v>17040</v>
      </c>
    </row>
    <row r="10792" spans="25:35" x14ac:dyDescent="0.4">
      <c r="Y10792" s="182" t="s">
        <v>16480</v>
      </c>
      <c r="Z10792" s="182">
        <v>1971</v>
      </c>
      <c r="AA10792" s="182">
        <v>778.2</v>
      </c>
      <c r="AB10792" s="182">
        <v>43</v>
      </c>
      <c r="AC10792" s="182">
        <v>2</v>
      </c>
      <c r="AD10792" s="182">
        <v>778.2</v>
      </c>
      <c r="AF10792" s="182" t="s">
        <v>498</v>
      </c>
      <c r="AG10792" s="182" t="s">
        <v>17312</v>
      </c>
      <c r="AH10792" s="182" t="s">
        <v>2993</v>
      </c>
      <c r="AI10792" s="182" t="s">
        <v>17042</v>
      </c>
    </row>
    <row r="10793" spans="25:35" x14ac:dyDescent="0.4">
      <c r="Y10793" s="182" t="s">
        <v>16481</v>
      </c>
      <c r="Z10793" s="182">
        <v>1981</v>
      </c>
      <c r="AA10793" s="182">
        <v>1471.2</v>
      </c>
      <c r="AB10793" s="182">
        <v>55</v>
      </c>
      <c r="AC10793" s="182">
        <v>2</v>
      </c>
      <c r="AD10793" s="182">
        <v>1022.5</v>
      </c>
      <c r="AF10793" s="182" t="s">
        <v>16370</v>
      </c>
      <c r="AG10793" s="182" t="s">
        <v>17312</v>
      </c>
      <c r="AH10793" s="182" t="s">
        <v>2993</v>
      </c>
      <c r="AI10793" s="182" t="s">
        <v>17042</v>
      </c>
    </row>
    <row r="10794" spans="25:35" x14ac:dyDescent="0.4">
      <c r="Y10794" s="182" t="s">
        <v>16482</v>
      </c>
      <c r="Z10794" s="182">
        <v>1980</v>
      </c>
      <c r="AA10794" s="182">
        <v>1368.7</v>
      </c>
      <c r="AB10794" s="182">
        <v>40</v>
      </c>
      <c r="AC10794" s="182">
        <v>2</v>
      </c>
      <c r="AD10794" s="182">
        <v>988.8</v>
      </c>
      <c r="AF10794" s="182" t="s">
        <v>2829</v>
      </c>
      <c r="AG10794" s="182" t="s">
        <v>17312</v>
      </c>
      <c r="AH10794" s="182" t="s">
        <v>2993</v>
      </c>
      <c r="AI10794" s="182" t="s">
        <v>17042</v>
      </c>
    </row>
    <row r="10795" spans="25:35" x14ac:dyDescent="0.4">
      <c r="Y10795" s="182" t="s">
        <v>16483</v>
      </c>
      <c r="Z10795" s="182">
        <v>1966</v>
      </c>
      <c r="AA10795" s="182">
        <v>680</v>
      </c>
      <c r="AB10795" s="182">
        <v>23</v>
      </c>
      <c r="AC10795" s="182">
        <v>2</v>
      </c>
      <c r="AD10795" s="182">
        <v>680</v>
      </c>
      <c r="AF10795" s="182" t="s">
        <v>16371</v>
      </c>
      <c r="AG10795" s="182" t="s">
        <v>17312</v>
      </c>
      <c r="AH10795" s="182" t="s">
        <v>2993</v>
      </c>
      <c r="AI10795" s="182" t="s">
        <v>17322</v>
      </c>
    </row>
    <row r="10796" spans="25:35" x14ac:dyDescent="0.4">
      <c r="Y10796" s="182" t="s">
        <v>16484</v>
      </c>
      <c r="Z10796" s="182">
        <v>1965</v>
      </c>
      <c r="AA10796" s="182">
        <v>658.6</v>
      </c>
      <c r="AB10796" s="182">
        <v>34</v>
      </c>
      <c r="AC10796" s="182">
        <v>2</v>
      </c>
      <c r="AD10796" s="182">
        <v>658.6</v>
      </c>
      <c r="AF10796" s="182" t="s">
        <v>16372</v>
      </c>
      <c r="AG10796" s="182" t="s">
        <v>17312</v>
      </c>
      <c r="AH10796" s="182" t="s">
        <v>2993</v>
      </c>
      <c r="AI10796" s="182" t="s">
        <v>17042</v>
      </c>
    </row>
    <row r="10797" spans="25:35" x14ac:dyDescent="0.4">
      <c r="Y10797" s="182" t="s">
        <v>16485</v>
      </c>
      <c r="Z10797" s="182">
        <v>1954</v>
      </c>
      <c r="AA10797" s="182">
        <v>653.79999999999995</v>
      </c>
      <c r="AB10797" s="182">
        <v>35</v>
      </c>
      <c r="AC10797" s="182">
        <v>2</v>
      </c>
      <c r="AD10797" s="182">
        <v>653.4</v>
      </c>
      <c r="AF10797" s="182" t="s">
        <v>16373</v>
      </c>
      <c r="AG10797" s="182" t="s">
        <v>17312</v>
      </c>
      <c r="AH10797" s="182" t="s">
        <v>2993</v>
      </c>
      <c r="AI10797" s="182" t="s">
        <v>17040</v>
      </c>
    </row>
    <row r="10798" spans="25:35" x14ac:dyDescent="0.4">
      <c r="Y10798" s="182" t="s">
        <v>16487</v>
      </c>
      <c r="Z10798" s="182">
        <v>1991</v>
      </c>
      <c r="AA10798" s="182">
        <v>1464.3</v>
      </c>
      <c r="AB10798" s="182">
        <v>44</v>
      </c>
      <c r="AC10798" s="182">
        <v>2</v>
      </c>
      <c r="AD10798" s="182">
        <v>964.6</v>
      </c>
      <c r="AF10798" s="182" t="s">
        <v>16374</v>
      </c>
      <c r="AG10798" s="182" t="s">
        <v>17312</v>
      </c>
      <c r="AH10798" s="182" t="s">
        <v>2993</v>
      </c>
      <c r="AI10798" s="182" t="s">
        <v>17042</v>
      </c>
    </row>
    <row r="10799" spans="25:35" x14ac:dyDescent="0.4">
      <c r="Y10799" s="182" t="s">
        <v>16488</v>
      </c>
      <c r="Z10799" s="182">
        <v>1971</v>
      </c>
      <c r="AA10799" s="182">
        <v>770.2</v>
      </c>
      <c r="AB10799" s="182">
        <v>37</v>
      </c>
      <c r="AC10799" s="182">
        <v>2</v>
      </c>
      <c r="AD10799" s="182">
        <v>770.2</v>
      </c>
      <c r="AF10799" s="182" t="s">
        <v>16375</v>
      </c>
      <c r="AG10799" s="182" t="s">
        <v>17312</v>
      </c>
      <c r="AH10799" s="182" t="s">
        <v>2993</v>
      </c>
      <c r="AI10799" s="182" t="s">
        <v>17322</v>
      </c>
    </row>
    <row r="10800" spans="25:35" x14ac:dyDescent="0.4">
      <c r="Y10800" s="182" t="s">
        <v>16489</v>
      </c>
      <c r="Z10800" s="182">
        <v>1990</v>
      </c>
      <c r="AA10800" s="182">
        <v>839.1</v>
      </c>
      <c r="AB10800" s="182">
        <v>45</v>
      </c>
      <c r="AC10800" s="182">
        <v>2</v>
      </c>
      <c r="AD10800" s="182">
        <v>839.1</v>
      </c>
      <c r="AF10800" s="182" t="s">
        <v>16376</v>
      </c>
      <c r="AG10800" s="182" t="s">
        <v>17312</v>
      </c>
      <c r="AH10800" s="182" t="s">
        <v>2993</v>
      </c>
      <c r="AI10800" s="182" t="s">
        <v>17322</v>
      </c>
    </row>
    <row r="10801" spans="25:35" x14ac:dyDescent="0.4">
      <c r="Y10801" s="182" t="s">
        <v>16491</v>
      </c>
      <c r="Z10801" s="182">
        <v>1969</v>
      </c>
      <c r="AA10801" s="182">
        <v>1144.3</v>
      </c>
      <c r="AB10801" s="182">
        <v>37</v>
      </c>
      <c r="AC10801" s="182">
        <v>2</v>
      </c>
      <c r="AD10801" s="182">
        <v>754.1</v>
      </c>
      <c r="AF10801" s="182" t="s">
        <v>16377</v>
      </c>
      <c r="AG10801" s="182" t="s">
        <v>17312</v>
      </c>
      <c r="AH10801" s="182" t="s">
        <v>2993</v>
      </c>
      <c r="AI10801" s="182" t="s">
        <v>17322</v>
      </c>
    </row>
    <row r="10802" spans="25:35" x14ac:dyDescent="0.4">
      <c r="Y10802" s="182" t="s">
        <v>16493</v>
      </c>
      <c r="Z10802" s="182">
        <v>1969</v>
      </c>
      <c r="AA10802" s="182">
        <v>1128.5</v>
      </c>
      <c r="AB10802" s="182">
        <v>29</v>
      </c>
      <c r="AC10802" s="182">
        <v>2</v>
      </c>
      <c r="AD10802" s="182">
        <v>1050.3</v>
      </c>
      <c r="AF10802" s="182" t="s">
        <v>16378</v>
      </c>
      <c r="AG10802" s="182" t="s">
        <v>17312</v>
      </c>
      <c r="AH10802" s="182" t="s">
        <v>2993</v>
      </c>
      <c r="AI10802" s="182" t="s">
        <v>17042</v>
      </c>
    </row>
    <row r="10803" spans="25:35" x14ac:dyDescent="0.4">
      <c r="Y10803" s="182" t="s">
        <v>16494</v>
      </c>
      <c r="Z10803" s="182">
        <v>1981</v>
      </c>
      <c r="AA10803" s="182">
        <v>1254.9000000000001</v>
      </c>
      <c r="AB10803" s="182">
        <v>45</v>
      </c>
      <c r="AC10803" s="182">
        <v>2</v>
      </c>
      <c r="AD10803" s="182">
        <v>1254.9000000000001</v>
      </c>
      <c r="AF10803" s="182" t="s">
        <v>16379</v>
      </c>
      <c r="AG10803" s="182" t="s">
        <v>17312</v>
      </c>
      <c r="AH10803" s="182" t="s">
        <v>2993</v>
      </c>
      <c r="AI10803" s="182" t="s">
        <v>17040</v>
      </c>
    </row>
    <row r="10804" spans="25:35" x14ac:dyDescent="0.4">
      <c r="Y10804" s="182" t="s">
        <v>502</v>
      </c>
      <c r="Z10804" s="182">
        <v>1981</v>
      </c>
      <c r="AA10804" s="182">
        <v>1199.9000000000001</v>
      </c>
      <c r="AB10804" s="182">
        <v>48</v>
      </c>
      <c r="AC10804" s="182">
        <v>2</v>
      </c>
      <c r="AD10804" s="182">
        <v>776.1</v>
      </c>
      <c r="AF10804" s="182" t="s">
        <v>2830</v>
      </c>
      <c r="AG10804" s="182" t="s">
        <v>17319</v>
      </c>
      <c r="AH10804" s="182" t="s">
        <v>2993</v>
      </c>
      <c r="AI10804" s="182" t="s">
        <v>17042</v>
      </c>
    </row>
    <row r="10805" spans="25:35" x14ac:dyDescent="0.4">
      <c r="Y10805" s="182" t="s">
        <v>16495</v>
      </c>
      <c r="Z10805" s="182">
        <v>1987</v>
      </c>
      <c r="AA10805" s="182">
        <v>1536.2</v>
      </c>
      <c r="AB10805" s="182">
        <v>48</v>
      </c>
      <c r="AC10805" s="182">
        <v>2</v>
      </c>
      <c r="AD10805" s="182">
        <v>1033.2</v>
      </c>
      <c r="AF10805" s="182" t="s">
        <v>16380</v>
      </c>
      <c r="AG10805" s="182" t="s">
        <v>17312</v>
      </c>
      <c r="AH10805" s="182" t="s">
        <v>2993</v>
      </c>
      <c r="AI10805" s="182" t="s">
        <v>17322</v>
      </c>
    </row>
    <row r="10806" spans="25:35" x14ac:dyDescent="0.4">
      <c r="Y10806" s="182" t="s">
        <v>16496</v>
      </c>
      <c r="Z10806" s="182">
        <v>1974</v>
      </c>
      <c r="AA10806" s="182">
        <v>1641.9</v>
      </c>
      <c r="AB10806" s="182">
        <v>48</v>
      </c>
      <c r="AC10806" s="182">
        <v>2</v>
      </c>
      <c r="AD10806" s="182">
        <v>1034.5</v>
      </c>
      <c r="AF10806" s="182" t="s">
        <v>16381</v>
      </c>
      <c r="AG10806" s="182" t="s">
        <v>17312</v>
      </c>
      <c r="AH10806" s="182" t="s">
        <v>2993</v>
      </c>
      <c r="AI10806" s="182" t="s">
        <v>17322</v>
      </c>
    </row>
    <row r="10807" spans="25:35" x14ac:dyDescent="0.4">
      <c r="Y10807" s="182" t="s">
        <v>16497</v>
      </c>
      <c r="Z10807" s="182">
        <v>1975</v>
      </c>
      <c r="AA10807" s="182">
        <v>767.2</v>
      </c>
      <c r="AB10807" s="182">
        <v>36</v>
      </c>
      <c r="AC10807" s="182">
        <v>2</v>
      </c>
      <c r="AD10807" s="182">
        <v>767.2</v>
      </c>
      <c r="AF10807" s="182" t="s">
        <v>16382</v>
      </c>
      <c r="AG10807" s="182" t="s">
        <v>17312</v>
      </c>
      <c r="AH10807" s="182" t="s">
        <v>2993</v>
      </c>
      <c r="AI10807" s="182" t="s">
        <v>17322</v>
      </c>
    </row>
    <row r="10808" spans="25:35" x14ac:dyDescent="0.4">
      <c r="Y10808" s="182" t="s">
        <v>16498</v>
      </c>
      <c r="Z10808" s="182">
        <v>1970</v>
      </c>
      <c r="AA10808" s="182">
        <v>1134.7</v>
      </c>
      <c r="AB10808" s="182">
        <v>20</v>
      </c>
      <c r="AC10808" s="182">
        <v>2</v>
      </c>
      <c r="AD10808" s="182">
        <v>769.6</v>
      </c>
      <c r="AF10808" s="182" t="s">
        <v>16383</v>
      </c>
      <c r="AG10808" s="182" t="s">
        <v>17312</v>
      </c>
      <c r="AH10808" s="182" t="s">
        <v>2993</v>
      </c>
      <c r="AI10808" s="182" t="s">
        <v>17040</v>
      </c>
    </row>
    <row r="10809" spans="25:35" x14ac:dyDescent="0.4">
      <c r="Y10809" s="182" t="s">
        <v>16499</v>
      </c>
      <c r="Z10809" s="182">
        <v>1989</v>
      </c>
      <c r="AA10809" s="182">
        <v>1634.8</v>
      </c>
      <c r="AB10809" s="182">
        <v>62</v>
      </c>
      <c r="AC10809" s="182">
        <v>2</v>
      </c>
      <c r="AD10809" s="182">
        <v>1084.7</v>
      </c>
      <c r="AF10809" s="182" t="s">
        <v>2831</v>
      </c>
      <c r="AG10809" s="182" t="s">
        <v>17312</v>
      </c>
      <c r="AH10809" s="182" t="s">
        <v>2993</v>
      </c>
      <c r="AI10809" s="182" t="s">
        <v>17322</v>
      </c>
    </row>
    <row r="10810" spans="25:35" x14ac:dyDescent="0.4">
      <c r="Y10810" s="182" t="s">
        <v>16500</v>
      </c>
      <c r="Z10810" s="182">
        <v>1986</v>
      </c>
      <c r="AA10810" s="182">
        <v>1640.1</v>
      </c>
      <c r="AB10810" s="182">
        <v>43</v>
      </c>
      <c r="AC10810" s="182">
        <v>2</v>
      </c>
      <c r="AD10810" s="182">
        <v>1083.0999999999999</v>
      </c>
      <c r="AF10810" s="182" t="s">
        <v>16384</v>
      </c>
      <c r="AG10810" s="182" t="s">
        <v>17312</v>
      </c>
      <c r="AH10810" s="182" t="s">
        <v>2993</v>
      </c>
      <c r="AI10810" s="182" t="s">
        <v>17322</v>
      </c>
    </row>
    <row r="10811" spans="25:35" x14ac:dyDescent="0.4">
      <c r="Y10811" s="182" t="s">
        <v>16503</v>
      </c>
      <c r="Z10811" s="182">
        <v>2016</v>
      </c>
      <c r="AA10811" s="182">
        <v>2478.9499999999998</v>
      </c>
      <c r="AB10811" s="182">
        <v>94</v>
      </c>
      <c r="AC10811" s="182">
        <v>3</v>
      </c>
      <c r="AD10811" s="182">
        <v>2478.9499999999998</v>
      </c>
      <c r="AF10811" s="182" t="s">
        <v>2832</v>
      </c>
      <c r="AG10811" s="182" t="s">
        <v>17312</v>
      </c>
      <c r="AH10811" s="182" t="s">
        <v>2993</v>
      </c>
      <c r="AI10811" s="182" t="s">
        <v>17322</v>
      </c>
    </row>
    <row r="10812" spans="25:35" x14ac:dyDescent="0.4">
      <c r="Y10812" s="182" t="s">
        <v>507</v>
      </c>
      <c r="Z10812" s="182">
        <v>1971</v>
      </c>
      <c r="AA10812" s="182">
        <v>968.7</v>
      </c>
      <c r="AB10812" s="182">
        <v>37</v>
      </c>
      <c r="AC10812" s="182">
        <v>2</v>
      </c>
      <c r="AD10812" s="182">
        <v>781.1</v>
      </c>
      <c r="AF10812" s="182" t="s">
        <v>504</v>
      </c>
      <c r="AG10812" s="182" t="s">
        <v>17312</v>
      </c>
      <c r="AH10812" s="182" t="s">
        <v>17035</v>
      </c>
      <c r="AI10812" s="182" t="s">
        <v>17040</v>
      </c>
    </row>
    <row r="10813" spans="25:35" x14ac:dyDescent="0.4">
      <c r="Y10813" s="182" t="s">
        <v>16504</v>
      </c>
      <c r="Z10813" s="182">
        <v>1970</v>
      </c>
      <c r="AA10813" s="182">
        <v>925.5</v>
      </c>
      <c r="AB10813" s="182">
        <v>40</v>
      </c>
      <c r="AC10813" s="182">
        <v>2</v>
      </c>
      <c r="AD10813" s="182">
        <v>793.1</v>
      </c>
      <c r="AF10813" s="182" t="s">
        <v>16386</v>
      </c>
      <c r="AG10813" s="182" t="s">
        <v>17319</v>
      </c>
      <c r="AH10813" s="182" t="s">
        <v>2993</v>
      </c>
      <c r="AI10813" s="182" t="s">
        <v>17042</v>
      </c>
    </row>
    <row r="10814" spans="25:35" x14ac:dyDescent="0.4">
      <c r="Y10814" s="182" t="s">
        <v>16505</v>
      </c>
      <c r="Z10814" s="182">
        <v>1978</v>
      </c>
      <c r="AA10814" s="182">
        <v>498.3</v>
      </c>
      <c r="AB10814" s="182">
        <v>21</v>
      </c>
      <c r="AC10814" s="182">
        <v>3</v>
      </c>
      <c r="AD10814" s="182">
        <v>457.2</v>
      </c>
      <c r="AF10814" s="182" t="s">
        <v>16388</v>
      </c>
      <c r="AG10814" s="182" t="s">
        <v>17312</v>
      </c>
      <c r="AH10814" s="182" t="s">
        <v>2993</v>
      </c>
      <c r="AI10814" s="182" t="s">
        <v>17040</v>
      </c>
    </row>
    <row r="10815" spans="25:35" x14ac:dyDescent="0.4">
      <c r="Y10815" s="182" t="s">
        <v>16507</v>
      </c>
      <c r="Z10815" s="182">
        <v>1978</v>
      </c>
      <c r="AA10815" s="182">
        <v>460.4</v>
      </c>
      <c r="AB10815" s="182">
        <v>22</v>
      </c>
      <c r="AC10815" s="182">
        <v>3</v>
      </c>
      <c r="AD10815" s="182">
        <v>460.4</v>
      </c>
      <c r="AF10815" s="182" t="s">
        <v>16389</v>
      </c>
      <c r="AG10815" s="182" t="s">
        <v>17319</v>
      </c>
      <c r="AH10815" s="182" t="s">
        <v>2993</v>
      </c>
      <c r="AI10815" s="182" t="s">
        <v>17042</v>
      </c>
    </row>
    <row r="10816" spans="25:35" x14ac:dyDescent="0.4">
      <c r="Y10816" s="182" t="s">
        <v>16509</v>
      </c>
      <c r="Z10816" s="182">
        <v>1978</v>
      </c>
      <c r="AA10816" s="182">
        <v>457</v>
      </c>
      <c r="AB10816" s="182">
        <v>25</v>
      </c>
      <c r="AC10816" s="182">
        <v>3</v>
      </c>
      <c r="AD10816" s="182">
        <v>457</v>
      </c>
      <c r="AF10816" s="182" t="s">
        <v>16390</v>
      </c>
      <c r="AG10816" s="182" t="s">
        <v>17319</v>
      </c>
      <c r="AH10816" s="182" t="s">
        <v>2993</v>
      </c>
      <c r="AI10816" s="182" t="s">
        <v>17042</v>
      </c>
    </row>
    <row r="10817" spans="25:35" x14ac:dyDescent="0.4">
      <c r="Y10817" s="182" t="s">
        <v>16511</v>
      </c>
      <c r="Z10817" s="182">
        <v>1988</v>
      </c>
      <c r="AA10817" s="182">
        <v>1425.3</v>
      </c>
      <c r="AB10817" s="182">
        <v>80</v>
      </c>
      <c r="AC10817" s="182">
        <v>3</v>
      </c>
      <c r="AD10817" s="182">
        <v>1425.3</v>
      </c>
      <c r="AF10817" s="182" t="s">
        <v>16391</v>
      </c>
      <c r="AG10817" s="182" t="s">
        <v>17312</v>
      </c>
      <c r="AH10817" s="182" t="s">
        <v>2993</v>
      </c>
      <c r="AI10817" s="182" t="s">
        <v>17322</v>
      </c>
    </row>
    <row r="10818" spans="25:35" x14ac:dyDescent="0.4">
      <c r="Y10818" s="182" t="s">
        <v>16512</v>
      </c>
      <c r="Z10818" s="182">
        <v>1981</v>
      </c>
      <c r="AA10818" s="182">
        <v>1628.4</v>
      </c>
      <c r="AB10818" s="182">
        <v>74</v>
      </c>
      <c r="AC10818" s="182">
        <v>3</v>
      </c>
      <c r="AD10818" s="182">
        <v>1471.8</v>
      </c>
      <c r="AF10818" s="182" t="s">
        <v>16392</v>
      </c>
      <c r="AG10818" s="182" t="s">
        <v>17312</v>
      </c>
      <c r="AH10818" s="182" t="s">
        <v>2993</v>
      </c>
      <c r="AI10818" s="182" t="s">
        <v>17040</v>
      </c>
    </row>
    <row r="10819" spans="25:35" x14ac:dyDescent="0.4">
      <c r="Y10819" s="182" t="s">
        <v>16513</v>
      </c>
      <c r="Z10819" s="182">
        <v>1985</v>
      </c>
      <c r="AA10819" s="182">
        <v>483.2</v>
      </c>
      <c r="AB10819" s="182">
        <v>37</v>
      </c>
      <c r="AC10819" s="182">
        <v>3</v>
      </c>
      <c r="AD10819" s="182">
        <v>268.60000000000002</v>
      </c>
      <c r="AF10819" s="182" t="s">
        <v>16393</v>
      </c>
      <c r="AG10819" s="182" t="s">
        <v>17312</v>
      </c>
      <c r="AH10819" s="182" t="s">
        <v>2993</v>
      </c>
      <c r="AI10819" s="182" t="s">
        <v>17040</v>
      </c>
    </row>
    <row r="10820" spans="25:35" x14ac:dyDescent="0.4">
      <c r="Y10820" s="182" t="s">
        <v>16514</v>
      </c>
      <c r="Z10820" s="182">
        <v>1986</v>
      </c>
      <c r="AA10820" s="182">
        <v>484.4</v>
      </c>
      <c r="AB10820" s="182">
        <v>22</v>
      </c>
      <c r="AC10820" s="182">
        <v>3</v>
      </c>
      <c r="AD10820" s="182">
        <v>484.2</v>
      </c>
      <c r="AF10820" s="182" t="s">
        <v>16394</v>
      </c>
      <c r="AG10820" s="182" t="s">
        <v>17312</v>
      </c>
      <c r="AH10820" s="182" t="s">
        <v>2993</v>
      </c>
      <c r="AI10820" s="182" t="s">
        <v>17040</v>
      </c>
    </row>
    <row r="10821" spans="25:35" x14ac:dyDescent="0.4">
      <c r="Y10821" s="182" t="s">
        <v>16516</v>
      </c>
      <c r="Z10821" s="182">
        <v>1983</v>
      </c>
      <c r="AA10821" s="182">
        <v>1494</v>
      </c>
      <c r="AB10821" s="182">
        <v>83</v>
      </c>
      <c r="AC10821" s="182">
        <v>3</v>
      </c>
      <c r="AD10821" s="182">
        <v>1494</v>
      </c>
      <c r="AF10821" s="182" t="s">
        <v>16395</v>
      </c>
      <c r="AG10821" s="182" t="s">
        <v>17312</v>
      </c>
      <c r="AH10821" s="182" t="s">
        <v>2993</v>
      </c>
      <c r="AI10821" s="182" t="s">
        <v>17040</v>
      </c>
    </row>
    <row r="10822" spans="25:35" x14ac:dyDescent="0.4">
      <c r="Y10822" s="182" t="s">
        <v>16518</v>
      </c>
      <c r="Z10822" s="182">
        <v>1984</v>
      </c>
      <c r="AA10822" s="182">
        <v>1517.4</v>
      </c>
      <c r="AB10822" s="182">
        <v>67</v>
      </c>
      <c r="AC10822" s="182">
        <v>3</v>
      </c>
      <c r="AD10822" s="182">
        <v>1517.4</v>
      </c>
      <c r="AF10822" s="182" t="s">
        <v>16396</v>
      </c>
      <c r="AG10822" s="182" t="s">
        <v>17312</v>
      </c>
      <c r="AH10822" s="182" t="s">
        <v>2993</v>
      </c>
      <c r="AI10822" s="182" t="s">
        <v>17042</v>
      </c>
    </row>
    <row r="10823" spans="25:35" x14ac:dyDescent="0.4">
      <c r="Y10823" s="182" t="s">
        <v>16519</v>
      </c>
      <c r="Z10823" s="182">
        <v>1989</v>
      </c>
      <c r="AA10823" s="182">
        <v>1058.8</v>
      </c>
      <c r="AB10823" s="182">
        <v>44</v>
      </c>
      <c r="AC10823" s="182">
        <v>3</v>
      </c>
      <c r="AD10823" s="182">
        <v>944.9</v>
      </c>
      <c r="AF10823" s="182" t="s">
        <v>16397</v>
      </c>
      <c r="AG10823" s="182" t="s">
        <v>17312</v>
      </c>
      <c r="AH10823" s="182" t="s">
        <v>2993</v>
      </c>
      <c r="AI10823" s="182" t="s">
        <v>17042</v>
      </c>
    </row>
    <row r="10824" spans="25:35" x14ac:dyDescent="0.4">
      <c r="Y10824" s="182" t="s">
        <v>16520</v>
      </c>
      <c r="Z10824" s="182">
        <v>1962</v>
      </c>
      <c r="AA10824" s="182">
        <v>532.54</v>
      </c>
      <c r="AB10824" s="182">
        <v>29</v>
      </c>
      <c r="AC10824" s="182">
        <v>2</v>
      </c>
      <c r="AD10824" s="182">
        <v>264.2</v>
      </c>
      <c r="AF10824" s="182" t="s">
        <v>16398</v>
      </c>
      <c r="AG10824" s="182" t="s">
        <v>17312</v>
      </c>
      <c r="AH10824" s="182" t="s">
        <v>2993</v>
      </c>
      <c r="AI10824" s="182" t="s">
        <v>17042</v>
      </c>
    </row>
    <row r="10825" spans="25:35" x14ac:dyDescent="0.4">
      <c r="Y10825" s="182" t="s">
        <v>16521</v>
      </c>
      <c r="Z10825" s="182">
        <v>1962</v>
      </c>
      <c r="AA10825" s="182">
        <v>400.6</v>
      </c>
      <c r="AB10825" s="182">
        <v>28</v>
      </c>
      <c r="AC10825" s="182">
        <v>2</v>
      </c>
      <c r="AD10825" s="182">
        <v>375.1</v>
      </c>
      <c r="AF10825" s="182" t="s">
        <v>505</v>
      </c>
      <c r="AG10825" s="182" t="s">
        <v>17312</v>
      </c>
      <c r="AH10825" s="182" t="s">
        <v>2993</v>
      </c>
      <c r="AI10825" s="182" t="s">
        <v>17042</v>
      </c>
    </row>
    <row r="10826" spans="25:35" x14ac:dyDescent="0.4">
      <c r="Y10826" s="182" t="s">
        <v>16523</v>
      </c>
      <c r="Z10826" s="182">
        <v>1962</v>
      </c>
      <c r="AA10826" s="182">
        <v>659.3</v>
      </c>
      <c r="AB10826" s="182">
        <v>21</v>
      </c>
      <c r="AC10826" s="182">
        <v>2</v>
      </c>
      <c r="AD10826" s="182">
        <v>383.7</v>
      </c>
      <c r="AF10826" s="182" t="s">
        <v>2833</v>
      </c>
      <c r="AG10826" s="182" t="s">
        <v>17312</v>
      </c>
      <c r="AH10826" s="182" t="s">
        <v>2993</v>
      </c>
      <c r="AI10826" s="182" t="s">
        <v>17042</v>
      </c>
    </row>
    <row r="10827" spans="25:35" x14ac:dyDescent="0.4">
      <c r="Y10827" s="182" t="s">
        <v>16525</v>
      </c>
      <c r="Z10827" s="182">
        <v>1964</v>
      </c>
      <c r="AA10827" s="182">
        <v>375.2</v>
      </c>
      <c r="AB10827" s="182">
        <v>30</v>
      </c>
      <c r="AC10827" s="182">
        <v>2</v>
      </c>
      <c r="AD10827" s="182">
        <v>259.8</v>
      </c>
      <c r="AF10827" s="182" t="s">
        <v>2837</v>
      </c>
      <c r="AG10827" s="182" t="s">
        <v>17312</v>
      </c>
      <c r="AH10827" s="182" t="s">
        <v>2993</v>
      </c>
      <c r="AI10827" s="182" t="s">
        <v>17042</v>
      </c>
    </row>
    <row r="10828" spans="25:35" x14ac:dyDescent="0.4">
      <c r="Y10828" s="182" t="s">
        <v>16526</v>
      </c>
      <c r="Z10828" s="182">
        <v>1983</v>
      </c>
      <c r="AA10828" s="182">
        <v>1510.5</v>
      </c>
      <c r="AB10828" s="182">
        <v>69</v>
      </c>
      <c r="AC10828" s="182">
        <v>3</v>
      </c>
      <c r="AD10828" s="182">
        <v>811.8</v>
      </c>
      <c r="AF10828" s="182" t="s">
        <v>16400</v>
      </c>
      <c r="AG10828" s="182" t="s">
        <v>17312</v>
      </c>
      <c r="AH10828" s="182" t="s">
        <v>2993</v>
      </c>
      <c r="AI10828" s="182" t="s">
        <v>17040</v>
      </c>
    </row>
    <row r="10829" spans="25:35" x14ac:dyDescent="0.4">
      <c r="Y10829" s="182" t="s">
        <v>16527</v>
      </c>
      <c r="Z10829" s="182">
        <v>1979</v>
      </c>
      <c r="AA10829" s="182">
        <v>952</v>
      </c>
      <c r="AB10829" s="182">
        <v>52</v>
      </c>
      <c r="AC10829" s="182">
        <v>3</v>
      </c>
      <c r="AD10829" s="182">
        <v>545.9</v>
      </c>
      <c r="AF10829" s="182" t="s">
        <v>2838</v>
      </c>
      <c r="AG10829" s="182" t="s">
        <v>17312</v>
      </c>
      <c r="AH10829" s="182" t="s">
        <v>2993</v>
      </c>
      <c r="AI10829" s="182" t="s">
        <v>17042</v>
      </c>
    </row>
    <row r="10830" spans="25:35" x14ac:dyDescent="0.4">
      <c r="Y10830" s="182" t="s">
        <v>2842</v>
      </c>
      <c r="Z10830" s="182">
        <v>1976</v>
      </c>
      <c r="AA10830" s="182">
        <v>468.7</v>
      </c>
      <c r="AB10830" s="182">
        <v>27</v>
      </c>
      <c r="AC10830" s="182">
        <v>3</v>
      </c>
      <c r="AD10830" s="182">
        <v>468.7</v>
      </c>
      <c r="AF10830" s="182" t="s">
        <v>2839</v>
      </c>
      <c r="AG10830" s="182" t="s">
        <v>17312</v>
      </c>
      <c r="AH10830" s="182" t="s">
        <v>2993</v>
      </c>
      <c r="AI10830" s="182" t="s">
        <v>17042</v>
      </c>
    </row>
    <row r="10831" spans="25:35" x14ac:dyDescent="0.4">
      <c r="Y10831" s="182" t="s">
        <v>2843</v>
      </c>
      <c r="Z10831" s="182">
        <v>1976</v>
      </c>
      <c r="AA10831" s="182">
        <v>462.1</v>
      </c>
      <c r="AB10831" s="182">
        <v>22</v>
      </c>
      <c r="AC10831" s="182">
        <v>3</v>
      </c>
      <c r="AD10831" s="182">
        <v>462.1</v>
      </c>
      <c r="AF10831" s="182" t="s">
        <v>16401</v>
      </c>
      <c r="AG10831" s="182" t="s">
        <v>17312</v>
      </c>
      <c r="AH10831" s="182" t="s">
        <v>2993</v>
      </c>
      <c r="AI10831" s="182" t="s">
        <v>17042</v>
      </c>
    </row>
    <row r="10832" spans="25:35" x14ac:dyDescent="0.4">
      <c r="Y10832" s="182" t="s">
        <v>2844</v>
      </c>
      <c r="Z10832" s="182">
        <v>1980</v>
      </c>
      <c r="AA10832" s="182">
        <v>985.4</v>
      </c>
      <c r="AB10832" s="182">
        <v>57</v>
      </c>
      <c r="AC10832" s="182">
        <v>3</v>
      </c>
      <c r="AD10832" s="182">
        <v>985.4</v>
      </c>
      <c r="AF10832" s="182" t="s">
        <v>16402</v>
      </c>
      <c r="AG10832" s="182" t="s">
        <v>17312</v>
      </c>
      <c r="AH10832" s="182" t="s">
        <v>2993</v>
      </c>
      <c r="AI10832" s="182" t="s">
        <v>17042</v>
      </c>
    </row>
    <row r="10833" spans="25:35" x14ac:dyDescent="0.4">
      <c r="Y10833" s="182" t="s">
        <v>16530</v>
      </c>
      <c r="Z10833" s="182">
        <v>1988</v>
      </c>
      <c r="AA10833" s="182">
        <v>1200</v>
      </c>
      <c r="AB10833" s="182">
        <v>40</v>
      </c>
      <c r="AC10833" s="182">
        <v>2</v>
      </c>
      <c r="AD10833" s="182">
        <v>571.4</v>
      </c>
      <c r="AF10833" s="182" t="s">
        <v>16404</v>
      </c>
      <c r="AG10833" s="182" t="s">
        <v>17312</v>
      </c>
      <c r="AH10833" s="182" t="s">
        <v>2993</v>
      </c>
      <c r="AI10833" s="182" t="s">
        <v>17322</v>
      </c>
    </row>
    <row r="10834" spans="25:35" x14ac:dyDescent="0.4">
      <c r="Y10834" s="182" t="s">
        <v>16531</v>
      </c>
      <c r="Z10834" s="182">
        <v>1989</v>
      </c>
      <c r="AA10834" s="182">
        <v>922.5</v>
      </c>
      <c r="AB10834" s="182">
        <v>29</v>
      </c>
      <c r="AC10834" s="182">
        <v>2</v>
      </c>
      <c r="AD10834" s="182">
        <v>576</v>
      </c>
      <c r="AF10834" s="182" t="s">
        <v>16405</v>
      </c>
      <c r="AG10834" s="182" t="s">
        <v>17312</v>
      </c>
      <c r="AH10834" s="182" t="s">
        <v>2993</v>
      </c>
      <c r="AI10834" s="182" t="s">
        <v>17322</v>
      </c>
    </row>
    <row r="10835" spans="25:35" x14ac:dyDescent="0.4">
      <c r="Y10835" s="182" t="s">
        <v>16533</v>
      </c>
      <c r="Z10835" s="182">
        <v>1980</v>
      </c>
      <c r="AA10835" s="182">
        <v>585.70000000000005</v>
      </c>
      <c r="AB10835" s="182">
        <v>34</v>
      </c>
      <c r="AC10835" s="182">
        <v>2</v>
      </c>
      <c r="AD10835" s="182">
        <v>585.70000000000005</v>
      </c>
      <c r="AF10835" s="182" t="s">
        <v>16406</v>
      </c>
      <c r="AG10835" s="182" t="s">
        <v>17312</v>
      </c>
      <c r="AH10835" s="182" t="s">
        <v>2993</v>
      </c>
      <c r="AI10835" s="182" t="s">
        <v>17322</v>
      </c>
    </row>
    <row r="10836" spans="25:35" x14ac:dyDescent="0.4">
      <c r="Y10836" s="182" t="s">
        <v>16534</v>
      </c>
      <c r="Z10836" s="182">
        <v>1992</v>
      </c>
      <c r="AA10836" s="182">
        <v>969.9</v>
      </c>
      <c r="AB10836" s="182">
        <v>36</v>
      </c>
      <c r="AC10836" s="182">
        <v>2</v>
      </c>
      <c r="AD10836" s="182">
        <v>632</v>
      </c>
      <c r="AF10836" s="182" t="s">
        <v>16408</v>
      </c>
      <c r="AG10836" s="182" t="s">
        <v>2993</v>
      </c>
      <c r="AH10836" s="182" t="s">
        <v>2993</v>
      </c>
      <c r="AI10836" s="182" t="s">
        <v>17042</v>
      </c>
    </row>
    <row r="10837" spans="25:35" x14ac:dyDescent="0.4">
      <c r="Y10837" s="182" t="s">
        <v>16535</v>
      </c>
      <c r="Z10837" s="182">
        <v>1981</v>
      </c>
      <c r="AA10837" s="182">
        <v>604.1</v>
      </c>
      <c r="AB10837" s="182">
        <v>35</v>
      </c>
      <c r="AC10837" s="182">
        <v>2</v>
      </c>
      <c r="AD10837" s="182">
        <v>577.79999999999995</v>
      </c>
      <c r="AF10837" s="182" t="s">
        <v>16409</v>
      </c>
      <c r="AG10837" s="182" t="s">
        <v>2993</v>
      </c>
      <c r="AH10837" s="182" t="s">
        <v>2993</v>
      </c>
      <c r="AI10837" s="182" t="s">
        <v>17040</v>
      </c>
    </row>
    <row r="10838" spans="25:35" x14ac:dyDescent="0.4">
      <c r="Y10838" s="182" t="s">
        <v>16537</v>
      </c>
      <c r="Z10838" s="182">
        <v>1982</v>
      </c>
      <c r="AA10838" s="182">
        <v>576</v>
      </c>
      <c r="AB10838" s="182">
        <v>35</v>
      </c>
      <c r="AC10838" s="182">
        <v>2</v>
      </c>
      <c r="AD10838" s="182">
        <v>576</v>
      </c>
      <c r="AF10838" s="182" t="s">
        <v>16410</v>
      </c>
      <c r="AG10838" s="182" t="s">
        <v>17312</v>
      </c>
      <c r="AH10838" s="182" t="s">
        <v>2993</v>
      </c>
      <c r="AI10838" s="182" t="s">
        <v>17042</v>
      </c>
    </row>
    <row r="10839" spans="25:35" x14ac:dyDescent="0.4">
      <c r="Y10839" s="182" t="s">
        <v>16538</v>
      </c>
      <c r="Z10839" s="182">
        <v>1985</v>
      </c>
      <c r="AA10839" s="182">
        <v>576</v>
      </c>
      <c r="AB10839" s="182">
        <v>32</v>
      </c>
      <c r="AC10839" s="182">
        <v>2</v>
      </c>
      <c r="AD10839" s="182">
        <v>576</v>
      </c>
      <c r="AF10839" s="182" t="s">
        <v>16411</v>
      </c>
      <c r="AG10839" s="182" t="s">
        <v>17312</v>
      </c>
      <c r="AH10839" s="182" t="s">
        <v>2993</v>
      </c>
      <c r="AI10839" s="182" t="s">
        <v>17322</v>
      </c>
    </row>
    <row r="10840" spans="25:35" x14ac:dyDescent="0.4">
      <c r="Y10840" s="182" t="s">
        <v>16539</v>
      </c>
      <c r="Z10840" s="182">
        <v>1986</v>
      </c>
      <c r="AA10840" s="182">
        <v>956.8</v>
      </c>
      <c r="AB10840" s="182">
        <v>29</v>
      </c>
      <c r="AC10840" s="182">
        <v>2</v>
      </c>
      <c r="AD10840" s="182">
        <v>583.70000000000005</v>
      </c>
      <c r="AF10840" s="182" t="s">
        <v>16412</v>
      </c>
      <c r="AG10840" s="182" t="s">
        <v>17312</v>
      </c>
      <c r="AH10840" s="182" t="s">
        <v>2993</v>
      </c>
      <c r="AI10840" s="182" t="s">
        <v>17040</v>
      </c>
    </row>
    <row r="10841" spans="25:35" x14ac:dyDescent="0.4">
      <c r="Y10841" s="182" t="s">
        <v>16540</v>
      </c>
      <c r="Z10841" s="182">
        <v>1978</v>
      </c>
      <c r="AA10841" s="182">
        <v>3046.9</v>
      </c>
      <c r="AB10841" s="182">
        <v>174</v>
      </c>
      <c r="AC10841" s="182">
        <v>5</v>
      </c>
      <c r="AD10841" s="182">
        <v>3046.9</v>
      </c>
      <c r="AF10841" s="182" t="s">
        <v>16413</v>
      </c>
      <c r="AG10841" s="182" t="s">
        <v>17312</v>
      </c>
      <c r="AH10841" s="182" t="s">
        <v>2993</v>
      </c>
      <c r="AI10841" s="182" t="s">
        <v>17040</v>
      </c>
    </row>
    <row r="10842" spans="25:35" x14ac:dyDescent="0.4">
      <c r="Y10842" s="182" t="s">
        <v>16541</v>
      </c>
      <c r="Z10842" s="182">
        <v>1980</v>
      </c>
      <c r="AA10842" s="182">
        <v>3061.3</v>
      </c>
      <c r="AB10842" s="182">
        <v>172</v>
      </c>
      <c r="AC10842" s="182">
        <v>5</v>
      </c>
      <c r="AD10842" s="182">
        <v>3061.3</v>
      </c>
      <c r="AF10842" s="182" t="s">
        <v>16414</v>
      </c>
      <c r="AG10842" s="182" t="s">
        <v>2993</v>
      </c>
      <c r="AH10842" s="182" t="s">
        <v>2993</v>
      </c>
      <c r="AI10842" s="182" t="s">
        <v>17040</v>
      </c>
    </row>
    <row r="10843" spans="25:35" x14ac:dyDescent="0.4">
      <c r="Y10843" s="182" t="s">
        <v>16542</v>
      </c>
      <c r="Z10843" s="182">
        <v>1978</v>
      </c>
      <c r="AA10843" s="182">
        <v>3079.8</v>
      </c>
      <c r="AB10843" s="182">
        <v>173</v>
      </c>
      <c r="AC10843" s="182">
        <v>5</v>
      </c>
      <c r="AD10843" s="182">
        <v>3079.8</v>
      </c>
      <c r="AF10843" s="182" t="s">
        <v>16415</v>
      </c>
      <c r="AG10843" s="182" t="s">
        <v>2993</v>
      </c>
      <c r="AH10843" s="182" t="s">
        <v>2993</v>
      </c>
      <c r="AI10843" s="182" t="s">
        <v>17042</v>
      </c>
    </row>
    <row r="10844" spans="25:35" x14ac:dyDescent="0.4">
      <c r="Y10844" s="182" t="s">
        <v>16543</v>
      </c>
      <c r="Z10844" s="182">
        <v>1982</v>
      </c>
      <c r="AA10844" s="182">
        <v>3913.4</v>
      </c>
      <c r="AB10844" s="182">
        <v>146</v>
      </c>
      <c r="AC10844" s="182">
        <v>5</v>
      </c>
      <c r="AD10844" s="182">
        <v>3155.1</v>
      </c>
      <c r="AF10844" s="182" t="s">
        <v>16416</v>
      </c>
      <c r="AG10844" s="182" t="s">
        <v>2993</v>
      </c>
      <c r="AH10844" s="182" t="s">
        <v>2993</v>
      </c>
      <c r="AI10844" s="182" t="s">
        <v>17042</v>
      </c>
    </row>
    <row r="10845" spans="25:35" x14ac:dyDescent="0.4">
      <c r="Y10845" s="182" t="s">
        <v>2845</v>
      </c>
      <c r="Z10845" s="182">
        <v>1985</v>
      </c>
      <c r="AA10845" s="182">
        <v>1281.3</v>
      </c>
      <c r="AB10845" s="182">
        <v>69</v>
      </c>
      <c r="AC10845" s="182">
        <v>3</v>
      </c>
      <c r="AD10845" s="182">
        <v>1281.3</v>
      </c>
      <c r="AF10845" s="182" t="s">
        <v>16417</v>
      </c>
      <c r="AG10845" s="182" t="s">
        <v>2993</v>
      </c>
      <c r="AH10845" s="182" t="s">
        <v>2993</v>
      </c>
      <c r="AI10845" s="182" t="s">
        <v>17040</v>
      </c>
    </row>
    <row r="10846" spans="25:35" x14ac:dyDescent="0.4">
      <c r="Y10846" s="182" t="s">
        <v>16544</v>
      </c>
      <c r="Z10846" s="182">
        <v>1973</v>
      </c>
      <c r="AA10846" s="182">
        <v>3047.6</v>
      </c>
      <c r="AB10846" s="182">
        <v>157</v>
      </c>
      <c r="AC10846" s="182">
        <v>5</v>
      </c>
      <c r="AD10846" s="182">
        <v>3047.6</v>
      </c>
      <c r="AF10846" s="182" t="s">
        <v>16418</v>
      </c>
      <c r="AG10846" s="182" t="s">
        <v>2993</v>
      </c>
      <c r="AH10846" s="182" t="s">
        <v>2993</v>
      </c>
      <c r="AI10846" s="182" t="s">
        <v>17322</v>
      </c>
    </row>
    <row r="10847" spans="25:35" x14ac:dyDescent="0.4">
      <c r="Y10847" s="182" t="s">
        <v>16545</v>
      </c>
      <c r="Z10847" s="182">
        <v>1973</v>
      </c>
      <c r="AA10847" s="182">
        <v>3068.1</v>
      </c>
      <c r="AB10847" s="182">
        <v>170</v>
      </c>
      <c r="AC10847" s="182">
        <v>5</v>
      </c>
      <c r="AD10847" s="182">
        <v>3068.1</v>
      </c>
      <c r="AF10847" s="182" t="s">
        <v>16419</v>
      </c>
      <c r="AG10847" s="182" t="s">
        <v>2993</v>
      </c>
      <c r="AH10847" s="182" t="s">
        <v>2993</v>
      </c>
      <c r="AI10847" s="182" t="s">
        <v>17322</v>
      </c>
    </row>
    <row r="10848" spans="25:35" x14ac:dyDescent="0.4">
      <c r="Y10848" s="182" t="s">
        <v>2846</v>
      </c>
      <c r="Z10848" s="182">
        <v>1987</v>
      </c>
      <c r="AA10848" s="182">
        <v>3143.9</v>
      </c>
      <c r="AB10848" s="182">
        <v>174</v>
      </c>
      <c r="AC10848" s="182">
        <v>5</v>
      </c>
      <c r="AD10848" s="182">
        <v>3143.9</v>
      </c>
      <c r="AF10848" s="182" t="s">
        <v>16420</v>
      </c>
      <c r="AG10848" s="182" t="s">
        <v>2993</v>
      </c>
      <c r="AH10848" s="182" t="s">
        <v>2993</v>
      </c>
      <c r="AI10848" s="182" t="s">
        <v>17042</v>
      </c>
    </row>
    <row r="10849" spans="25:35" x14ac:dyDescent="0.4">
      <c r="Y10849" s="182" t="s">
        <v>16546</v>
      </c>
      <c r="Z10849" s="182">
        <v>1962</v>
      </c>
      <c r="AA10849" s="182">
        <v>632.5</v>
      </c>
      <c r="AB10849" s="182">
        <v>40</v>
      </c>
      <c r="AC10849" s="182">
        <v>2</v>
      </c>
      <c r="AD10849" s="182">
        <v>632.5</v>
      </c>
      <c r="AF10849" s="182" t="s">
        <v>16421</v>
      </c>
      <c r="AG10849" s="182" t="s">
        <v>17312</v>
      </c>
      <c r="AH10849" s="182" t="s">
        <v>2993</v>
      </c>
      <c r="AI10849" s="182" t="s">
        <v>17040</v>
      </c>
    </row>
    <row r="10850" spans="25:35" x14ac:dyDescent="0.4">
      <c r="Y10850" s="182" t="s">
        <v>16547</v>
      </c>
      <c r="Z10850" s="182">
        <v>1963</v>
      </c>
      <c r="AA10850" s="182">
        <v>632.5</v>
      </c>
      <c r="AB10850" s="182">
        <v>38</v>
      </c>
      <c r="AC10850" s="182">
        <v>2</v>
      </c>
      <c r="AD10850" s="182">
        <v>632.5</v>
      </c>
      <c r="AF10850" s="182" t="s">
        <v>16422</v>
      </c>
      <c r="AG10850" s="182" t="s">
        <v>17312</v>
      </c>
      <c r="AH10850" s="182" t="s">
        <v>2993</v>
      </c>
      <c r="AI10850" s="182" t="s">
        <v>17040</v>
      </c>
    </row>
    <row r="10851" spans="25:35" x14ac:dyDescent="0.4">
      <c r="Y10851" s="182" t="s">
        <v>16548</v>
      </c>
      <c r="Z10851" s="182">
        <v>1977</v>
      </c>
      <c r="AA10851" s="182">
        <v>1107</v>
      </c>
      <c r="AB10851" s="182">
        <v>65</v>
      </c>
      <c r="AC10851" s="182">
        <v>3</v>
      </c>
      <c r="AD10851" s="182">
        <v>733</v>
      </c>
      <c r="AF10851" s="182" t="s">
        <v>16423</v>
      </c>
      <c r="AG10851" s="182" t="s">
        <v>17312</v>
      </c>
      <c r="AH10851" s="182" t="s">
        <v>2993</v>
      </c>
      <c r="AI10851" s="182" t="s">
        <v>17040</v>
      </c>
    </row>
    <row r="10852" spans="25:35" x14ac:dyDescent="0.4">
      <c r="Y10852" s="182" t="s">
        <v>16549</v>
      </c>
      <c r="Z10852" s="182">
        <v>1964</v>
      </c>
      <c r="AA10852" s="182">
        <v>885.9</v>
      </c>
      <c r="AB10852" s="182">
        <v>27</v>
      </c>
      <c r="AC10852" s="182">
        <v>2</v>
      </c>
      <c r="AD10852" s="182">
        <v>632.79999999999995</v>
      </c>
      <c r="AF10852" s="182" t="s">
        <v>16424</v>
      </c>
      <c r="AG10852" s="182" t="s">
        <v>17312</v>
      </c>
      <c r="AH10852" s="182" t="s">
        <v>2993</v>
      </c>
      <c r="AI10852" s="182" t="s">
        <v>17042</v>
      </c>
    </row>
    <row r="10853" spans="25:35" x14ac:dyDescent="0.4">
      <c r="Y10853" s="182" t="s">
        <v>16550</v>
      </c>
      <c r="Z10853" s="182">
        <v>1975</v>
      </c>
      <c r="AA10853" s="182">
        <v>3042.5</v>
      </c>
      <c r="AB10853" s="182">
        <v>159</v>
      </c>
      <c r="AC10853" s="182">
        <v>5</v>
      </c>
      <c r="AD10853" s="182">
        <v>3042.5</v>
      </c>
      <c r="AF10853" s="182" t="s">
        <v>16425</v>
      </c>
      <c r="AG10853" s="182" t="s">
        <v>17312</v>
      </c>
      <c r="AH10853" s="182" t="s">
        <v>2993</v>
      </c>
      <c r="AI10853" s="182" t="s">
        <v>17040</v>
      </c>
    </row>
    <row r="10854" spans="25:35" x14ac:dyDescent="0.4">
      <c r="Y10854" s="182" t="s">
        <v>16552</v>
      </c>
      <c r="Z10854" s="182">
        <v>1964</v>
      </c>
      <c r="AA10854" s="182">
        <v>626</v>
      </c>
      <c r="AB10854" s="182">
        <v>31</v>
      </c>
      <c r="AC10854" s="182">
        <v>2</v>
      </c>
      <c r="AD10854" s="182">
        <v>626</v>
      </c>
      <c r="AF10854" s="182" t="s">
        <v>16426</v>
      </c>
      <c r="AG10854" s="182" t="s">
        <v>17312</v>
      </c>
      <c r="AH10854" s="182" t="s">
        <v>2993</v>
      </c>
      <c r="AI10854" s="182" t="s">
        <v>17322</v>
      </c>
    </row>
    <row r="10855" spans="25:35" x14ac:dyDescent="0.4">
      <c r="Y10855" s="182" t="s">
        <v>16553</v>
      </c>
      <c r="Z10855" s="182">
        <v>1969</v>
      </c>
      <c r="AA10855" s="182">
        <v>1963.5</v>
      </c>
      <c r="AB10855" s="182">
        <v>72</v>
      </c>
      <c r="AC10855" s="182">
        <v>4</v>
      </c>
      <c r="AD10855" s="182">
        <v>1400.9</v>
      </c>
      <c r="AF10855" s="182" t="s">
        <v>16427</v>
      </c>
      <c r="AG10855" s="182" t="s">
        <v>17319</v>
      </c>
      <c r="AH10855" s="182" t="s">
        <v>2993</v>
      </c>
      <c r="AI10855" s="182" t="s">
        <v>17042</v>
      </c>
    </row>
    <row r="10856" spans="25:35" x14ac:dyDescent="0.4">
      <c r="Y10856" s="182" t="s">
        <v>16554</v>
      </c>
      <c r="Z10856" s="182">
        <v>1968</v>
      </c>
      <c r="AA10856" s="182">
        <v>1704.7</v>
      </c>
      <c r="AB10856" s="182">
        <v>104</v>
      </c>
      <c r="AC10856" s="182">
        <v>4</v>
      </c>
      <c r="AD10856" s="182">
        <v>1704.7</v>
      </c>
      <c r="AF10856" s="182" t="s">
        <v>16428</v>
      </c>
      <c r="AG10856" s="182" t="s">
        <v>17312</v>
      </c>
      <c r="AH10856" s="182" t="s">
        <v>2993</v>
      </c>
      <c r="AI10856" s="182" t="s">
        <v>17040</v>
      </c>
    </row>
    <row r="10857" spans="25:35" x14ac:dyDescent="0.4">
      <c r="Y10857" s="182" t="s">
        <v>16555</v>
      </c>
      <c r="Z10857" s="182">
        <v>1965</v>
      </c>
      <c r="AA10857" s="182">
        <v>718.9</v>
      </c>
      <c r="AB10857" s="182">
        <v>39</v>
      </c>
      <c r="AC10857" s="182">
        <v>2</v>
      </c>
      <c r="AD10857" s="182">
        <v>497</v>
      </c>
      <c r="AF10857" s="182" t="s">
        <v>16429</v>
      </c>
      <c r="AG10857" s="182" t="s">
        <v>17312</v>
      </c>
      <c r="AH10857" s="182" t="s">
        <v>2993</v>
      </c>
      <c r="AI10857" s="182" t="s">
        <v>17040</v>
      </c>
    </row>
    <row r="10858" spans="25:35" x14ac:dyDescent="0.4">
      <c r="Y10858" s="182" t="s">
        <v>16556</v>
      </c>
      <c r="Z10858" s="182">
        <v>1965</v>
      </c>
      <c r="AA10858" s="182">
        <v>635.5</v>
      </c>
      <c r="AB10858" s="182">
        <v>45</v>
      </c>
      <c r="AC10858" s="182">
        <v>2</v>
      </c>
      <c r="AD10858" s="182">
        <v>434.9</v>
      </c>
      <c r="AF10858" s="182" t="s">
        <v>16431</v>
      </c>
      <c r="AG10858" s="182" t="s">
        <v>17319</v>
      </c>
      <c r="AH10858" s="182" t="s">
        <v>2993</v>
      </c>
      <c r="AI10858" s="182" t="s">
        <v>17042</v>
      </c>
    </row>
    <row r="10859" spans="25:35" x14ac:dyDescent="0.4">
      <c r="Y10859" s="182" t="s">
        <v>16558</v>
      </c>
      <c r="Z10859" s="182">
        <v>2013</v>
      </c>
      <c r="AA10859" s="182">
        <v>3013.5</v>
      </c>
      <c r="AB10859" s="182">
        <v>61</v>
      </c>
      <c r="AC10859" s="182">
        <v>5</v>
      </c>
      <c r="AD10859" s="182">
        <v>2978.8</v>
      </c>
      <c r="AF10859" s="182" t="s">
        <v>16433</v>
      </c>
      <c r="AG10859" s="182" t="s">
        <v>17319</v>
      </c>
      <c r="AH10859" s="182" t="s">
        <v>2993</v>
      </c>
      <c r="AI10859" s="182" t="s">
        <v>17042</v>
      </c>
    </row>
    <row r="10860" spans="25:35" x14ac:dyDescent="0.4">
      <c r="Y10860" s="182" t="s">
        <v>16559</v>
      </c>
      <c r="Z10860" s="182">
        <v>2007</v>
      </c>
      <c r="AA10860" s="182">
        <v>546.29999999999995</v>
      </c>
      <c r="AB10860" s="182">
        <v>18</v>
      </c>
      <c r="AC10860" s="182">
        <v>3</v>
      </c>
      <c r="AD10860" s="182">
        <v>366.5</v>
      </c>
      <c r="AF10860" s="182" t="s">
        <v>16435</v>
      </c>
      <c r="AG10860" s="182" t="s">
        <v>17319</v>
      </c>
      <c r="AH10860" s="182" t="s">
        <v>2993</v>
      </c>
      <c r="AI10860" s="182" t="s">
        <v>17322</v>
      </c>
    </row>
    <row r="10861" spans="25:35" x14ac:dyDescent="0.4">
      <c r="Y10861" s="182" t="s">
        <v>16560</v>
      </c>
      <c r="Z10861" s="182">
        <v>2007</v>
      </c>
      <c r="AA10861" s="182">
        <v>390.7</v>
      </c>
      <c r="AB10861" s="182">
        <v>21</v>
      </c>
      <c r="AC10861" s="182">
        <v>3</v>
      </c>
      <c r="AD10861" s="182">
        <v>233.9</v>
      </c>
      <c r="AF10861" s="182" t="s">
        <v>16436</v>
      </c>
      <c r="AG10861" s="182" t="s">
        <v>17319</v>
      </c>
      <c r="AH10861" s="182" t="s">
        <v>2993</v>
      </c>
      <c r="AI10861" s="182" t="s">
        <v>17322</v>
      </c>
    </row>
    <row r="10862" spans="25:35" x14ac:dyDescent="0.4">
      <c r="Y10862" s="182" t="s">
        <v>16561</v>
      </c>
      <c r="Z10862" s="182">
        <v>2014</v>
      </c>
      <c r="AA10862" s="182">
        <v>1312.2</v>
      </c>
      <c r="AB10862" s="182">
        <v>54</v>
      </c>
      <c r="AC10862" s="182">
        <v>3</v>
      </c>
      <c r="AD10862" s="182">
        <v>1312.2</v>
      </c>
      <c r="AF10862" s="182" t="s">
        <v>16437</v>
      </c>
      <c r="AG10862" s="182" t="s">
        <v>17312</v>
      </c>
      <c r="AH10862" s="182" t="s">
        <v>2993</v>
      </c>
      <c r="AI10862" s="182" t="s">
        <v>17322</v>
      </c>
    </row>
    <row r="10863" spans="25:35" x14ac:dyDescent="0.4">
      <c r="Y10863" s="182" t="s">
        <v>16562</v>
      </c>
      <c r="Z10863" s="182">
        <v>2013</v>
      </c>
      <c r="AA10863" s="182">
        <v>3013.5</v>
      </c>
      <c r="AB10863" s="182">
        <v>68</v>
      </c>
      <c r="AC10863" s="182">
        <v>4</v>
      </c>
      <c r="AD10863" s="182">
        <v>2536.6999999999998</v>
      </c>
      <c r="AF10863" s="182" t="s">
        <v>16438</v>
      </c>
      <c r="AG10863" s="182" t="s">
        <v>17312</v>
      </c>
      <c r="AH10863" s="182" t="s">
        <v>17035</v>
      </c>
      <c r="AI10863" s="182" t="s">
        <v>17042</v>
      </c>
    </row>
    <row r="10864" spans="25:35" x14ac:dyDescent="0.4">
      <c r="Y10864" s="182" t="s">
        <v>16564</v>
      </c>
      <c r="Z10864" s="182">
        <v>2013</v>
      </c>
      <c r="AA10864" s="182">
        <v>1419.9</v>
      </c>
      <c r="AB10864" s="182">
        <v>81</v>
      </c>
      <c r="AC10864" s="182">
        <v>3</v>
      </c>
      <c r="AD10864" s="182">
        <v>1419.9</v>
      </c>
      <c r="AF10864" s="182" t="s">
        <v>16439</v>
      </c>
      <c r="AG10864" s="182" t="s">
        <v>17312</v>
      </c>
      <c r="AH10864" s="182" t="s">
        <v>2993</v>
      </c>
      <c r="AI10864" s="182" t="s">
        <v>17322</v>
      </c>
    </row>
    <row r="10865" spans="25:35" x14ac:dyDescent="0.4">
      <c r="Y10865" s="182" t="s">
        <v>16565</v>
      </c>
      <c r="Z10865" s="182">
        <v>2013</v>
      </c>
      <c r="AA10865" s="182">
        <v>3757.9</v>
      </c>
      <c r="AB10865" s="182">
        <v>101</v>
      </c>
      <c r="AC10865" s="182">
        <v>5</v>
      </c>
      <c r="AD10865" s="182">
        <v>2327.8000000000002</v>
      </c>
      <c r="AF10865" s="182" t="s">
        <v>16440</v>
      </c>
      <c r="AG10865" s="182" t="s">
        <v>17312</v>
      </c>
      <c r="AH10865" s="182" t="s">
        <v>2993</v>
      </c>
      <c r="AI10865" s="182" t="s">
        <v>17042</v>
      </c>
    </row>
    <row r="10866" spans="25:35" x14ac:dyDescent="0.4">
      <c r="Y10866" s="182" t="s">
        <v>16566</v>
      </c>
      <c r="Z10866" s="182">
        <v>2013</v>
      </c>
      <c r="AA10866" s="182">
        <v>6622.6</v>
      </c>
      <c r="AB10866" s="182">
        <v>115</v>
      </c>
      <c r="AC10866" s="182">
        <v>5</v>
      </c>
      <c r="AD10866" s="182">
        <v>5111.3</v>
      </c>
      <c r="AF10866" s="182" t="s">
        <v>16441</v>
      </c>
      <c r="AG10866" s="182" t="s">
        <v>17312</v>
      </c>
      <c r="AH10866" s="182" t="s">
        <v>2993</v>
      </c>
      <c r="AI10866" s="182" t="s">
        <v>17042</v>
      </c>
    </row>
    <row r="10867" spans="25:35" x14ac:dyDescent="0.4">
      <c r="Y10867" s="182" t="s">
        <v>16568</v>
      </c>
      <c r="Z10867" s="182">
        <v>2011</v>
      </c>
      <c r="AA10867" s="182">
        <v>1123.5</v>
      </c>
      <c r="AB10867" s="182">
        <v>48</v>
      </c>
      <c r="AC10867" s="182">
        <v>4</v>
      </c>
      <c r="AD10867" s="182">
        <v>927.2</v>
      </c>
      <c r="AF10867" s="182" t="s">
        <v>16442</v>
      </c>
      <c r="AG10867" s="182" t="s">
        <v>17312</v>
      </c>
      <c r="AH10867" s="182" t="s">
        <v>17313</v>
      </c>
      <c r="AI10867" s="182" t="s">
        <v>17042</v>
      </c>
    </row>
    <row r="10868" spans="25:35" x14ac:dyDescent="0.4">
      <c r="Y10868" s="182" t="s">
        <v>16570</v>
      </c>
      <c r="Z10868" s="182">
        <v>2011</v>
      </c>
      <c r="AA10868" s="182">
        <v>2281.5</v>
      </c>
      <c r="AB10868" s="182">
        <v>93</v>
      </c>
      <c r="AC10868" s="182">
        <v>5</v>
      </c>
      <c r="AD10868" s="182">
        <v>2060.8000000000002</v>
      </c>
      <c r="AF10868" s="182" t="s">
        <v>16443</v>
      </c>
      <c r="AG10868" s="182" t="s">
        <v>17312</v>
      </c>
      <c r="AH10868" s="182" t="s">
        <v>2993</v>
      </c>
      <c r="AI10868" s="182" t="s">
        <v>17322</v>
      </c>
    </row>
    <row r="10869" spans="25:35" x14ac:dyDescent="0.4">
      <c r="Y10869" s="182" t="s">
        <v>16571</v>
      </c>
      <c r="Z10869" s="182">
        <v>2012</v>
      </c>
      <c r="AA10869" s="182">
        <v>1835.8</v>
      </c>
      <c r="AB10869" s="182">
        <v>87</v>
      </c>
      <c r="AC10869" s="182">
        <v>5</v>
      </c>
      <c r="AD10869" s="182">
        <v>872.1</v>
      </c>
      <c r="AF10869" s="182" t="s">
        <v>16444</v>
      </c>
      <c r="AG10869" s="182" t="s">
        <v>17312</v>
      </c>
      <c r="AH10869" s="182" t="s">
        <v>2993</v>
      </c>
      <c r="AI10869" s="182" t="s">
        <v>17042</v>
      </c>
    </row>
    <row r="10870" spans="25:35" x14ac:dyDescent="0.4">
      <c r="Y10870" s="182" t="s">
        <v>16573</v>
      </c>
      <c r="Z10870" s="182">
        <v>2010</v>
      </c>
      <c r="AA10870" s="182">
        <v>1455</v>
      </c>
      <c r="AB10870" s="182">
        <v>21</v>
      </c>
      <c r="AC10870" s="182">
        <v>2</v>
      </c>
      <c r="AD10870" s="182">
        <v>414.4</v>
      </c>
      <c r="AF10870" s="182" t="s">
        <v>16445</v>
      </c>
      <c r="AG10870" s="182" t="s">
        <v>17312</v>
      </c>
      <c r="AH10870" s="182" t="s">
        <v>2993</v>
      </c>
      <c r="AI10870" s="182" t="s">
        <v>17322</v>
      </c>
    </row>
    <row r="10871" spans="25:35" x14ac:dyDescent="0.4">
      <c r="Y10871" s="182" t="s">
        <v>16575</v>
      </c>
      <c r="Z10871" s="182">
        <v>2010</v>
      </c>
      <c r="AA10871" s="182">
        <v>1037.5</v>
      </c>
      <c r="AB10871" s="182">
        <v>45</v>
      </c>
      <c r="AC10871" s="182">
        <v>3</v>
      </c>
      <c r="AD10871" s="182">
        <v>1037.5</v>
      </c>
      <c r="AF10871" s="182" t="s">
        <v>16446</v>
      </c>
      <c r="AG10871" s="182" t="s">
        <v>17312</v>
      </c>
      <c r="AH10871" s="182" t="s">
        <v>2993</v>
      </c>
      <c r="AI10871" s="182" t="s">
        <v>17322</v>
      </c>
    </row>
    <row r="10872" spans="25:35" x14ac:dyDescent="0.4">
      <c r="Y10872" s="182" t="s">
        <v>16576</v>
      </c>
      <c r="Z10872" s="182">
        <v>2011</v>
      </c>
      <c r="AA10872" s="182">
        <v>833.5</v>
      </c>
      <c r="AB10872" s="182">
        <v>35</v>
      </c>
      <c r="AC10872" s="182">
        <v>3</v>
      </c>
      <c r="AD10872" s="182">
        <v>493.5</v>
      </c>
      <c r="AF10872" s="182" t="s">
        <v>16447</v>
      </c>
      <c r="AG10872" s="182" t="s">
        <v>17312</v>
      </c>
      <c r="AH10872" s="182" t="s">
        <v>2993</v>
      </c>
      <c r="AI10872" s="182" t="s">
        <v>17322</v>
      </c>
    </row>
    <row r="10873" spans="25:35" x14ac:dyDescent="0.4">
      <c r="Y10873" s="182" t="s">
        <v>16577</v>
      </c>
      <c r="Z10873" s="182">
        <v>2008</v>
      </c>
      <c r="AA10873" s="182">
        <v>1487.2</v>
      </c>
      <c r="AB10873" s="182">
        <v>56</v>
      </c>
      <c r="AC10873" s="182">
        <v>3</v>
      </c>
      <c r="AD10873" s="182">
        <v>949.7</v>
      </c>
      <c r="AF10873" s="182" t="s">
        <v>16448</v>
      </c>
      <c r="AG10873" s="182" t="s">
        <v>17312</v>
      </c>
      <c r="AH10873" s="182" t="s">
        <v>2993</v>
      </c>
      <c r="AI10873" s="182" t="s">
        <v>17042</v>
      </c>
    </row>
    <row r="10874" spans="25:35" x14ac:dyDescent="0.4">
      <c r="Y10874" s="182" t="s">
        <v>16578</v>
      </c>
      <c r="Z10874" s="182">
        <v>1977</v>
      </c>
      <c r="AA10874" s="182">
        <v>592</v>
      </c>
      <c r="AB10874" s="182">
        <v>26</v>
      </c>
      <c r="AC10874" s="182">
        <v>2</v>
      </c>
      <c r="AD10874" s="182">
        <v>592</v>
      </c>
      <c r="AF10874" s="182" t="s">
        <v>16449</v>
      </c>
      <c r="AG10874" s="182" t="s">
        <v>17312</v>
      </c>
      <c r="AH10874" s="182" t="s">
        <v>2993</v>
      </c>
      <c r="AI10874" s="182" t="s">
        <v>17042</v>
      </c>
    </row>
    <row r="10875" spans="25:35" x14ac:dyDescent="0.4">
      <c r="Y10875" s="182" t="s">
        <v>16580</v>
      </c>
      <c r="Z10875" s="182">
        <v>1980</v>
      </c>
      <c r="AA10875" s="182">
        <v>3141.2</v>
      </c>
      <c r="AB10875" s="182">
        <v>216</v>
      </c>
      <c r="AC10875" s="182">
        <v>5</v>
      </c>
      <c r="AD10875" s="182">
        <v>2042.6</v>
      </c>
      <c r="AF10875" s="182" t="s">
        <v>16450</v>
      </c>
      <c r="AG10875" s="182" t="s">
        <v>17312</v>
      </c>
      <c r="AH10875" s="182" t="s">
        <v>2993</v>
      </c>
      <c r="AI10875" s="182" t="s">
        <v>17042</v>
      </c>
    </row>
    <row r="10876" spans="25:35" x14ac:dyDescent="0.4">
      <c r="Y10876" s="182" t="s">
        <v>2847</v>
      </c>
      <c r="Z10876" s="182">
        <v>1971</v>
      </c>
      <c r="AA10876" s="182">
        <v>3116</v>
      </c>
      <c r="AB10876" s="182">
        <v>180</v>
      </c>
      <c r="AC10876" s="182">
        <v>5</v>
      </c>
      <c r="AD10876" s="182">
        <v>3098.5</v>
      </c>
      <c r="AF10876" s="182" t="s">
        <v>16452</v>
      </c>
      <c r="AG10876" s="182" t="s">
        <v>17312</v>
      </c>
      <c r="AH10876" s="182" t="s">
        <v>2993</v>
      </c>
      <c r="AI10876" s="182" t="s">
        <v>17042</v>
      </c>
    </row>
    <row r="10877" spans="25:35" x14ac:dyDescent="0.4">
      <c r="Y10877" s="182" t="s">
        <v>16582</v>
      </c>
      <c r="Z10877" s="182">
        <v>1984</v>
      </c>
      <c r="AA10877" s="182">
        <v>3186.1</v>
      </c>
      <c r="AB10877" s="182">
        <v>172</v>
      </c>
      <c r="AC10877" s="182">
        <v>5</v>
      </c>
      <c r="AD10877" s="182">
        <v>2187.9</v>
      </c>
      <c r="AF10877" s="182" t="s">
        <v>16453</v>
      </c>
      <c r="AG10877" s="182" t="s">
        <v>17312</v>
      </c>
      <c r="AH10877" s="182" t="s">
        <v>2993</v>
      </c>
      <c r="AI10877" s="182" t="s">
        <v>17040</v>
      </c>
    </row>
    <row r="10878" spans="25:35" x14ac:dyDescent="0.4">
      <c r="Y10878" s="182" t="s">
        <v>16584</v>
      </c>
      <c r="Z10878" s="182">
        <v>1986</v>
      </c>
      <c r="AA10878" s="182">
        <v>3138</v>
      </c>
      <c r="AB10878" s="182">
        <v>171</v>
      </c>
      <c r="AC10878" s="182">
        <v>5</v>
      </c>
      <c r="AD10878" s="182">
        <v>2130.3000000000002</v>
      </c>
      <c r="AF10878" s="182" t="s">
        <v>16454</v>
      </c>
      <c r="AG10878" s="182" t="s">
        <v>17312</v>
      </c>
      <c r="AH10878" s="182" t="s">
        <v>2993</v>
      </c>
      <c r="AI10878" s="182" t="s">
        <v>17042</v>
      </c>
    </row>
    <row r="10879" spans="25:35" x14ac:dyDescent="0.4">
      <c r="Y10879" s="182" t="s">
        <v>16585</v>
      </c>
      <c r="Z10879" s="182">
        <v>1983</v>
      </c>
      <c r="AA10879" s="182">
        <v>4698.5</v>
      </c>
      <c r="AB10879" s="182">
        <v>267</v>
      </c>
      <c r="AC10879" s="182">
        <v>5</v>
      </c>
      <c r="AD10879" s="182">
        <v>4682.2</v>
      </c>
      <c r="AF10879" s="182" t="s">
        <v>16455</v>
      </c>
      <c r="AG10879" s="182" t="s">
        <v>17312</v>
      </c>
      <c r="AH10879" s="182" t="s">
        <v>2993</v>
      </c>
      <c r="AI10879" s="182" t="s">
        <v>17322</v>
      </c>
    </row>
    <row r="10880" spans="25:35" x14ac:dyDescent="0.4">
      <c r="Y10880" s="182" t="s">
        <v>16587</v>
      </c>
      <c r="Z10880" s="182">
        <v>1968</v>
      </c>
      <c r="AA10880" s="182">
        <v>729.9</v>
      </c>
      <c r="AB10880" s="182">
        <v>35</v>
      </c>
      <c r="AC10880" s="182">
        <v>2</v>
      </c>
      <c r="AD10880" s="182">
        <v>520.9</v>
      </c>
      <c r="AF10880" s="182" t="s">
        <v>16456</v>
      </c>
      <c r="AG10880" s="182" t="s">
        <v>17312</v>
      </c>
      <c r="AH10880" s="182" t="s">
        <v>2993</v>
      </c>
      <c r="AI10880" s="182" t="s">
        <v>17322</v>
      </c>
    </row>
    <row r="10881" spans="25:35" x14ac:dyDescent="0.4">
      <c r="Y10881" s="182" t="s">
        <v>16588</v>
      </c>
      <c r="Z10881" s="182">
        <v>1986</v>
      </c>
      <c r="AA10881" s="182">
        <v>3892.6</v>
      </c>
      <c r="AB10881" s="182">
        <v>225</v>
      </c>
      <c r="AC10881" s="182">
        <v>5</v>
      </c>
      <c r="AD10881" s="182">
        <v>2248</v>
      </c>
      <c r="AF10881" s="182" t="s">
        <v>2840</v>
      </c>
      <c r="AG10881" s="182" t="s">
        <v>17312</v>
      </c>
      <c r="AH10881" s="182" t="s">
        <v>2993</v>
      </c>
      <c r="AI10881" s="182" t="s">
        <v>17042</v>
      </c>
    </row>
    <row r="10882" spans="25:35" x14ac:dyDescent="0.4">
      <c r="Y10882" s="182" t="s">
        <v>16589</v>
      </c>
      <c r="Z10882" s="182">
        <v>1989</v>
      </c>
      <c r="AA10882" s="182">
        <v>1090.2</v>
      </c>
      <c r="AB10882" s="182">
        <v>91</v>
      </c>
      <c r="AC10882" s="182">
        <v>5</v>
      </c>
      <c r="AD10882" s="182">
        <v>1090.2</v>
      </c>
      <c r="AF10882" s="182" t="s">
        <v>16458</v>
      </c>
      <c r="AG10882" s="182" t="s">
        <v>17312</v>
      </c>
      <c r="AH10882" s="182" t="s">
        <v>2993</v>
      </c>
      <c r="AI10882" s="182" t="s">
        <v>17322</v>
      </c>
    </row>
    <row r="10883" spans="25:35" x14ac:dyDescent="0.4">
      <c r="Y10883" s="182" t="s">
        <v>16590</v>
      </c>
      <c r="Z10883" s="182">
        <v>1950</v>
      </c>
      <c r="AA10883" s="182">
        <v>814.6</v>
      </c>
      <c r="AB10883" s="182">
        <v>26</v>
      </c>
      <c r="AC10883" s="182">
        <v>2</v>
      </c>
      <c r="AD10883" s="182">
        <v>814.6</v>
      </c>
      <c r="AF10883" s="182" t="s">
        <v>16460</v>
      </c>
      <c r="AG10883" s="182" t="s">
        <v>17319</v>
      </c>
      <c r="AH10883" s="182" t="s">
        <v>2993</v>
      </c>
      <c r="AI10883" s="182" t="s">
        <v>17042</v>
      </c>
    </row>
    <row r="10884" spans="25:35" x14ac:dyDescent="0.4">
      <c r="Y10884" s="182" t="s">
        <v>16591</v>
      </c>
      <c r="Z10884" s="182">
        <v>1986</v>
      </c>
      <c r="AA10884" s="182">
        <v>3425</v>
      </c>
      <c r="AB10884" s="182">
        <v>195</v>
      </c>
      <c r="AC10884" s="182">
        <v>5</v>
      </c>
      <c r="AD10884" s="182">
        <v>1999.1</v>
      </c>
      <c r="AF10884" s="182" t="s">
        <v>16461</v>
      </c>
      <c r="AG10884" s="182" t="s">
        <v>17319</v>
      </c>
      <c r="AH10884" s="182" t="s">
        <v>2993</v>
      </c>
      <c r="AI10884" s="182" t="s">
        <v>17042</v>
      </c>
    </row>
    <row r="10885" spans="25:35" x14ac:dyDescent="0.4">
      <c r="Y10885" s="182" t="s">
        <v>16593</v>
      </c>
      <c r="Z10885" s="182">
        <v>1987</v>
      </c>
      <c r="AA10885" s="182">
        <v>3474.9</v>
      </c>
      <c r="AB10885" s="182">
        <v>195</v>
      </c>
      <c r="AC10885" s="182">
        <v>5</v>
      </c>
      <c r="AD10885" s="182">
        <v>2030.6</v>
      </c>
      <c r="AF10885" s="182" t="s">
        <v>16462</v>
      </c>
      <c r="AG10885" s="182" t="s">
        <v>17312</v>
      </c>
      <c r="AH10885" s="182" t="s">
        <v>2993</v>
      </c>
      <c r="AI10885" s="182" t="s">
        <v>17040</v>
      </c>
    </row>
    <row r="10886" spans="25:35" x14ac:dyDescent="0.4">
      <c r="Y10886" s="182" t="s">
        <v>16594</v>
      </c>
      <c r="Z10886" s="182">
        <v>1991</v>
      </c>
      <c r="AA10886" s="182">
        <v>4048.9</v>
      </c>
      <c r="AB10886" s="182">
        <v>192</v>
      </c>
      <c r="AC10886" s="182">
        <v>5</v>
      </c>
      <c r="AD10886" s="182">
        <v>3493.4</v>
      </c>
      <c r="AF10886" s="182" t="s">
        <v>16463</v>
      </c>
      <c r="AG10886" s="182" t="s">
        <v>17312</v>
      </c>
      <c r="AH10886" s="182" t="s">
        <v>2993</v>
      </c>
      <c r="AI10886" s="182" t="s">
        <v>17040</v>
      </c>
    </row>
    <row r="10887" spans="25:35" x14ac:dyDescent="0.4">
      <c r="Y10887" s="182" t="s">
        <v>16595</v>
      </c>
      <c r="Z10887" s="182">
        <v>1992</v>
      </c>
      <c r="AA10887" s="182">
        <v>3334.1</v>
      </c>
      <c r="AB10887" s="182">
        <v>156</v>
      </c>
      <c r="AC10887" s="182">
        <v>5</v>
      </c>
      <c r="AD10887" s="182">
        <v>2972.2</v>
      </c>
      <c r="AF10887" s="182" t="s">
        <v>16464</v>
      </c>
      <c r="AG10887" s="182" t="s">
        <v>17312</v>
      </c>
      <c r="AH10887" s="182" t="s">
        <v>2993</v>
      </c>
      <c r="AI10887" s="182" t="s">
        <v>17332</v>
      </c>
    </row>
    <row r="10888" spans="25:35" x14ac:dyDescent="0.4">
      <c r="Y10888" s="182" t="s">
        <v>16596</v>
      </c>
      <c r="Z10888" s="182">
        <v>1996</v>
      </c>
      <c r="AA10888" s="182">
        <v>5374.8</v>
      </c>
      <c r="AB10888" s="182">
        <v>234</v>
      </c>
      <c r="AC10888" s="182">
        <v>5</v>
      </c>
      <c r="AD10888" s="182">
        <v>4714.8999999999996</v>
      </c>
      <c r="AF10888" s="182" t="s">
        <v>16465</v>
      </c>
      <c r="AG10888" s="182" t="s">
        <v>17312</v>
      </c>
      <c r="AH10888" s="182" t="s">
        <v>2993</v>
      </c>
      <c r="AI10888" s="182" t="s">
        <v>17042</v>
      </c>
    </row>
    <row r="10889" spans="25:35" x14ac:dyDescent="0.4">
      <c r="Y10889" s="182" t="s">
        <v>16598</v>
      </c>
      <c r="Z10889" s="182">
        <v>1950</v>
      </c>
      <c r="AA10889" s="182">
        <v>813.7</v>
      </c>
      <c r="AB10889" s="182">
        <v>26</v>
      </c>
      <c r="AC10889" s="182">
        <v>2</v>
      </c>
      <c r="AD10889" s="182">
        <v>813.7</v>
      </c>
      <c r="AF10889" s="182" t="s">
        <v>2841</v>
      </c>
      <c r="AG10889" s="182" t="s">
        <v>17312</v>
      </c>
      <c r="AH10889" s="182" t="s">
        <v>2993</v>
      </c>
      <c r="AI10889" s="182" t="s">
        <v>17042</v>
      </c>
    </row>
    <row r="10890" spans="25:35" x14ac:dyDescent="0.4">
      <c r="Y10890" s="182" t="s">
        <v>16600</v>
      </c>
      <c r="Z10890" s="182">
        <v>1959</v>
      </c>
      <c r="AA10890" s="182">
        <v>1755.2</v>
      </c>
      <c r="AB10890" s="182">
        <v>62</v>
      </c>
      <c r="AC10890" s="182">
        <v>3</v>
      </c>
      <c r="AD10890" s="182">
        <v>1537.2</v>
      </c>
      <c r="AF10890" s="182" t="s">
        <v>16466</v>
      </c>
      <c r="AG10890" s="182" t="s">
        <v>17312</v>
      </c>
      <c r="AH10890" s="182" t="s">
        <v>2993</v>
      </c>
      <c r="AI10890" s="182" t="s">
        <v>17042</v>
      </c>
    </row>
    <row r="10891" spans="25:35" x14ac:dyDescent="0.4">
      <c r="Y10891" s="182" t="s">
        <v>16601</v>
      </c>
      <c r="Z10891" s="182">
        <v>1957</v>
      </c>
      <c r="AA10891" s="182">
        <v>1755.3</v>
      </c>
      <c r="AB10891" s="182">
        <v>62</v>
      </c>
      <c r="AC10891" s="182">
        <v>3</v>
      </c>
      <c r="AD10891" s="182">
        <v>1538.8</v>
      </c>
      <c r="AF10891" s="182" t="s">
        <v>16467</v>
      </c>
      <c r="AG10891" s="182" t="s">
        <v>17319</v>
      </c>
      <c r="AH10891" s="182" t="s">
        <v>2993</v>
      </c>
      <c r="AI10891" s="182" t="s">
        <v>17315</v>
      </c>
    </row>
    <row r="10892" spans="25:35" x14ac:dyDescent="0.4">
      <c r="Y10892" s="182" t="s">
        <v>16603</v>
      </c>
      <c r="Z10892" s="182">
        <v>1956</v>
      </c>
      <c r="AA10892" s="182">
        <v>1755.3</v>
      </c>
      <c r="AB10892" s="182">
        <v>52</v>
      </c>
      <c r="AC10892" s="182">
        <v>3</v>
      </c>
      <c r="AD10892" s="182">
        <v>1538.5</v>
      </c>
      <c r="AF10892" s="182" t="s">
        <v>16468</v>
      </c>
      <c r="AG10892" s="182" t="s">
        <v>17319</v>
      </c>
      <c r="AH10892" s="182" t="s">
        <v>2993</v>
      </c>
      <c r="AI10892" s="182" t="s">
        <v>17315</v>
      </c>
    </row>
    <row r="10893" spans="25:35" x14ac:dyDescent="0.4">
      <c r="Y10893" s="182" t="s">
        <v>16604</v>
      </c>
      <c r="Z10893" s="182">
        <v>1982</v>
      </c>
      <c r="AA10893" s="182">
        <v>4033.4</v>
      </c>
      <c r="AB10893" s="182">
        <v>195</v>
      </c>
      <c r="AC10893" s="182">
        <v>5</v>
      </c>
      <c r="AD10893" s="182">
        <v>3475.6</v>
      </c>
      <c r="AF10893" s="182" t="s">
        <v>16469</v>
      </c>
      <c r="AG10893" s="182" t="s">
        <v>17319</v>
      </c>
      <c r="AH10893" s="182" t="s">
        <v>2993</v>
      </c>
      <c r="AI10893" s="182" t="s">
        <v>17315</v>
      </c>
    </row>
    <row r="10894" spans="25:35" x14ac:dyDescent="0.4">
      <c r="Y10894" s="182" t="s">
        <v>2848</v>
      </c>
      <c r="Z10894" s="182">
        <v>1985</v>
      </c>
      <c r="AA10894" s="182">
        <v>4000</v>
      </c>
      <c r="AB10894" s="182">
        <v>168</v>
      </c>
      <c r="AC10894" s="182">
        <v>5</v>
      </c>
      <c r="AD10894" s="182">
        <v>3506.1</v>
      </c>
      <c r="AF10894" s="182" t="s">
        <v>16470</v>
      </c>
      <c r="AG10894" s="182" t="s">
        <v>17319</v>
      </c>
      <c r="AH10894" s="182" t="s">
        <v>2993</v>
      </c>
      <c r="AI10894" s="182" t="s">
        <v>17040</v>
      </c>
    </row>
    <row r="10895" spans="25:35" x14ac:dyDescent="0.4">
      <c r="Y10895" s="182" t="s">
        <v>16605</v>
      </c>
      <c r="Z10895" s="182">
        <v>1986</v>
      </c>
      <c r="AA10895" s="182">
        <v>4053.6</v>
      </c>
      <c r="AB10895" s="182">
        <v>190</v>
      </c>
      <c r="AC10895" s="182">
        <v>5</v>
      </c>
      <c r="AD10895" s="182">
        <v>3503.6</v>
      </c>
      <c r="AF10895" s="182" t="s">
        <v>16471</v>
      </c>
      <c r="AG10895" s="182" t="s">
        <v>17319</v>
      </c>
      <c r="AH10895" s="182" t="s">
        <v>2993</v>
      </c>
      <c r="AI10895" s="182" t="s">
        <v>17322</v>
      </c>
    </row>
    <row r="10896" spans="25:35" x14ac:dyDescent="0.4">
      <c r="Y10896" s="182" t="s">
        <v>506</v>
      </c>
      <c r="Z10896" s="182">
        <v>1974</v>
      </c>
      <c r="AA10896" s="182">
        <v>766.6</v>
      </c>
      <c r="AB10896" s="182">
        <v>27</v>
      </c>
      <c r="AC10896" s="182">
        <v>2</v>
      </c>
      <c r="AD10896" s="182">
        <v>766.6</v>
      </c>
      <c r="AF10896" s="182" t="s">
        <v>16472</v>
      </c>
      <c r="AG10896" s="182" t="s">
        <v>17312</v>
      </c>
      <c r="AH10896" s="182" t="s">
        <v>2993</v>
      </c>
      <c r="AI10896" s="182" t="s">
        <v>17042</v>
      </c>
    </row>
    <row r="10897" spans="25:35" x14ac:dyDescent="0.4">
      <c r="Y10897" s="182" t="s">
        <v>16608</v>
      </c>
      <c r="Z10897" s="182">
        <v>1979</v>
      </c>
      <c r="AA10897" s="182">
        <v>1375.5</v>
      </c>
      <c r="AB10897" s="182">
        <v>46</v>
      </c>
      <c r="AC10897" s="182">
        <v>2</v>
      </c>
      <c r="AD10897" s="182">
        <v>1375.5</v>
      </c>
      <c r="AF10897" s="182" t="s">
        <v>16473</v>
      </c>
      <c r="AG10897" s="182" t="s">
        <v>17319</v>
      </c>
      <c r="AH10897" s="182" t="s">
        <v>2993</v>
      </c>
      <c r="AI10897" s="182" t="s">
        <v>17322</v>
      </c>
    </row>
    <row r="10898" spans="25:35" x14ac:dyDescent="0.4">
      <c r="Y10898" s="182" t="s">
        <v>501</v>
      </c>
      <c r="Z10898" s="182">
        <v>1974</v>
      </c>
      <c r="AA10898" s="182">
        <v>762</v>
      </c>
      <c r="AB10898" s="182">
        <v>36</v>
      </c>
      <c r="AC10898" s="182">
        <v>2</v>
      </c>
      <c r="AD10898" s="182">
        <v>762</v>
      </c>
      <c r="AF10898" s="182" t="s">
        <v>16474</v>
      </c>
      <c r="AG10898" s="182" t="s">
        <v>17319</v>
      </c>
      <c r="AH10898" s="182" t="s">
        <v>2993</v>
      </c>
      <c r="AI10898" s="182" t="s">
        <v>17042</v>
      </c>
    </row>
    <row r="10899" spans="25:35" x14ac:dyDescent="0.4">
      <c r="Y10899" s="182" t="s">
        <v>17301</v>
      </c>
      <c r="Z10899" s="182">
        <v>2001</v>
      </c>
      <c r="AA10899" s="182">
        <v>1388.2</v>
      </c>
      <c r="AB10899" s="182">
        <v>52</v>
      </c>
      <c r="AC10899" s="182">
        <v>2</v>
      </c>
      <c r="AD10899" s="182">
        <v>1106.7</v>
      </c>
      <c r="AF10899" s="182" t="s">
        <v>16475</v>
      </c>
      <c r="AG10899" s="182" t="s">
        <v>17319</v>
      </c>
      <c r="AH10899" s="182" t="s">
        <v>2993</v>
      </c>
      <c r="AI10899" s="182" t="s">
        <v>17042</v>
      </c>
    </row>
    <row r="10900" spans="25:35" x14ac:dyDescent="0.4">
      <c r="Y10900" s="182" t="s">
        <v>16611</v>
      </c>
      <c r="Z10900" s="182">
        <v>1988</v>
      </c>
      <c r="AA10900" s="182">
        <v>577.6</v>
      </c>
      <c r="AB10900" s="182">
        <v>36</v>
      </c>
      <c r="AC10900" s="182">
        <v>2</v>
      </c>
      <c r="AD10900" s="182">
        <v>577.6</v>
      </c>
      <c r="AF10900" s="182" t="s">
        <v>16476</v>
      </c>
      <c r="AG10900" s="182" t="s">
        <v>17319</v>
      </c>
      <c r="AH10900" s="182" t="s">
        <v>2993</v>
      </c>
      <c r="AI10900" s="182" t="s">
        <v>17042</v>
      </c>
    </row>
    <row r="10901" spans="25:35" x14ac:dyDescent="0.4">
      <c r="Y10901" s="182" t="s">
        <v>16612</v>
      </c>
      <c r="Z10901" s="182">
        <v>1966</v>
      </c>
      <c r="AA10901" s="182">
        <v>635.4</v>
      </c>
      <c r="AB10901" s="182">
        <v>48</v>
      </c>
      <c r="AC10901" s="182">
        <v>2</v>
      </c>
      <c r="AD10901" s="182">
        <v>635.4</v>
      </c>
      <c r="AF10901" s="182" t="s">
        <v>16477</v>
      </c>
      <c r="AG10901" s="182" t="s">
        <v>17319</v>
      </c>
      <c r="AH10901" s="182" t="s">
        <v>2993</v>
      </c>
      <c r="AI10901" s="182" t="s">
        <v>17042</v>
      </c>
    </row>
    <row r="10902" spans="25:35" x14ac:dyDescent="0.4">
      <c r="Y10902" s="182" t="s">
        <v>16613</v>
      </c>
      <c r="Z10902" s="182">
        <v>1969</v>
      </c>
      <c r="AA10902" s="182">
        <v>644</v>
      </c>
      <c r="AB10902" s="182">
        <v>48</v>
      </c>
      <c r="AC10902" s="182">
        <v>2</v>
      </c>
      <c r="AD10902" s="182">
        <v>450.5</v>
      </c>
      <c r="AF10902" s="182" t="s">
        <v>16478</v>
      </c>
      <c r="AG10902" s="182" t="s">
        <v>17312</v>
      </c>
      <c r="AH10902" s="182" t="s">
        <v>2993</v>
      </c>
      <c r="AI10902" s="182" t="s">
        <v>17322</v>
      </c>
    </row>
    <row r="10903" spans="25:35" x14ac:dyDescent="0.4">
      <c r="Y10903" s="182" t="s">
        <v>16614</v>
      </c>
      <c r="Z10903" s="182">
        <v>1979</v>
      </c>
      <c r="AA10903" s="182">
        <v>553.79999999999995</v>
      </c>
      <c r="AB10903" s="182">
        <v>38</v>
      </c>
      <c r="AC10903" s="182">
        <v>2</v>
      </c>
      <c r="AD10903" s="182">
        <v>553.79999999999995</v>
      </c>
      <c r="AF10903" s="182" t="s">
        <v>16479</v>
      </c>
      <c r="AG10903" s="182" t="s">
        <v>17312</v>
      </c>
      <c r="AH10903" s="182" t="s">
        <v>2993</v>
      </c>
      <c r="AI10903" s="182" t="s">
        <v>17042</v>
      </c>
    </row>
    <row r="10904" spans="25:35" x14ac:dyDescent="0.4">
      <c r="Y10904" s="182" t="s">
        <v>16615</v>
      </c>
      <c r="Z10904" s="182">
        <v>1983</v>
      </c>
      <c r="AA10904" s="182">
        <v>402.9</v>
      </c>
      <c r="AB10904" s="182">
        <v>36</v>
      </c>
      <c r="AC10904" s="182">
        <v>2</v>
      </c>
      <c r="AD10904" s="182">
        <v>391.4</v>
      </c>
      <c r="AF10904" s="182" t="s">
        <v>16480</v>
      </c>
      <c r="AG10904" s="182" t="s">
        <v>17312</v>
      </c>
      <c r="AH10904" s="182" t="s">
        <v>2993</v>
      </c>
      <c r="AI10904" s="182" t="s">
        <v>17322</v>
      </c>
    </row>
    <row r="10905" spans="25:35" x14ac:dyDescent="0.4">
      <c r="Y10905" s="182" t="s">
        <v>16616</v>
      </c>
      <c r="Z10905" s="182">
        <v>1988</v>
      </c>
      <c r="AA10905" s="182">
        <v>405.3</v>
      </c>
      <c r="AB10905" s="182">
        <v>36</v>
      </c>
      <c r="AC10905" s="182">
        <v>2</v>
      </c>
      <c r="AD10905" s="182">
        <v>396.5</v>
      </c>
      <c r="AF10905" s="182" t="s">
        <v>16481</v>
      </c>
      <c r="AG10905" s="182" t="s">
        <v>17312</v>
      </c>
      <c r="AH10905" s="182" t="s">
        <v>2993</v>
      </c>
      <c r="AI10905" s="182" t="s">
        <v>17322</v>
      </c>
    </row>
    <row r="10906" spans="25:35" x14ac:dyDescent="0.4">
      <c r="Y10906" s="182" t="s">
        <v>508</v>
      </c>
      <c r="Z10906" s="182">
        <v>1990</v>
      </c>
      <c r="AA10906" s="182">
        <v>863.3</v>
      </c>
      <c r="AB10906" s="182">
        <v>55</v>
      </c>
      <c r="AC10906" s="182">
        <v>2</v>
      </c>
      <c r="AD10906" s="182">
        <v>383.5</v>
      </c>
      <c r="AF10906" s="182" t="s">
        <v>16482</v>
      </c>
      <c r="AG10906" s="182" t="s">
        <v>17312</v>
      </c>
      <c r="AH10906" s="182" t="s">
        <v>2993</v>
      </c>
      <c r="AI10906" s="182" t="s">
        <v>17322</v>
      </c>
    </row>
    <row r="10907" spans="25:35" x14ac:dyDescent="0.4">
      <c r="Y10907" s="182" t="s">
        <v>16617</v>
      </c>
      <c r="Z10907" s="182">
        <v>1989</v>
      </c>
      <c r="AA10907" s="182">
        <v>3799</v>
      </c>
      <c r="AB10907" s="182">
        <v>45</v>
      </c>
      <c r="AC10907" s="182">
        <v>2</v>
      </c>
      <c r="AD10907" s="182">
        <v>632.6</v>
      </c>
      <c r="AF10907" s="182" t="s">
        <v>16483</v>
      </c>
      <c r="AG10907" s="182" t="s">
        <v>17312</v>
      </c>
      <c r="AH10907" s="182" t="s">
        <v>2993</v>
      </c>
      <c r="AI10907" s="182" t="s">
        <v>17042</v>
      </c>
    </row>
    <row r="10908" spans="25:35" x14ac:dyDescent="0.4">
      <c r="Y10908" s="182" t="s">
        <v>2849</v>
      </c>
      <c r="Z10908" s="182">
        <v>1982</v>
      </c>
      <c r="AA10908" s="182">
        <v>834.7</v>
      </c>
      <c r="AB10908" s="182">
        <v>56</v>
      </c>
      <c r="AC10908" s="182">
        <v>2</v>
      </c>
      <c r="AD10908" s="182">
        <v>476.3</v>
      </c>
      <c r="AF10908" s="182" t="s">
        <v>16484</v>
      </c>
      <c r="AG10908" s="182" t="s">
        <v>17312</v>
      </c>
      <c r="AH10908" s="182" t="s">
        <v>2993</v>
      </c>
      <c r="AI10908" s="182" t="s">
        <v>17042</v>
      </c>
    </row>
    <row r="10909" spans="25:35" x14ac:dyDescent="0.4">
      <c r="Y10909" s="182" t="s">
        <v>16618</v>
      </c>
      <c r="Z10909" s="182">
        <v>1976</v>
      </c>
      <c r="AA10909" s="182">
        <v>475.8</v>
      </c>
      <c r="AB10909" s="182">
        <v>48</v>
      </c>
      <c r="AC10909" s="182">
        <v>2</v>
      </c>
      <c r="AD10909" s="182">
        <v>475.8</v>
      </c>
      <c r="AF10909" s="182" t="s">
        <v>16485</v>
      </c>
      <c r="AG10909" s="182" t="s">
        <v>17312</v>
      </c>
      <c r="AH10909" s="182" t="s">
        <v>2993</v>
      </c>
      <c r="AI10909" s="182" t="s">
        <v>17042</v>
      </c>
    </row>
    <row r="10910" spans="25:35" x14ac:dyDescent="0.4">
      <c r="Y10910" s="182" t="s">
        <v>2850</v>
      </c>
      <c r="Z10910" s="182">
        <v>1917</v>
      </c>
      <c r="AA10910" s="182">
        <v>934.2</v>
      </c>
      <c r="AB10910" s="182">
        <v>48</v>
      </c>
      <c r="AC10910" s="182">
        <v>3</v>
      </c>
      <c r="AD10910" s="182">
        <v>840.2</v>
      </c>
      <c r="AF10910" s="182" t="s">
        <v>16487</v>
      </c>
      <c r="AG10910" s="182" t="s">
        <v>17312</v>
      </c>
      <c r="AH10910" s="182" t="s">
        <v>2993</v>
      </c>
      <c r="AI10910" s="182" t="s">
        <v>17322</v>
      </c>
    </row>
    <row r="10911" spans="25:35" x14ac:dyDescent="0.4">
      <c r="Y10911" s="182" t="s">
        <v>16620</v>
      </c>
      <c r="Z10911" s="182">
        <v>1917</v>
      </c>
      <c r="AA10911" s="182">
        <v>138.1</v>
      </c>
      <c r="AB10911" s="182">
        <v>13</v>
      </c>
      <c r="AC10911" s="182">
        <v>2</v>
      </c>
      <c r="AD10911" s="182">
        <v>105.8</v>
      </c>
      <c r="AF10911" s="182" t="s">
        <v>16488</v>
      </c>
      <c r="AG10911" s="182" t="s">
        <v>17312</v>
      </c>
      <c r="AH10911" s="182" t="s">
        <v>2993</v>
      </c>
      <c r="AI10911" s="182" t="s">
        <v>17042</v>
      </c>
    </row>
    <row r="10912" spans="25:35" x14ac:dyDescent="0.4">
      <c r="Y10912" s="182" t="s">
        <v>16621</v>
      </c>
      <c r="Z10912" s="182">
        <v>1917</v>
      </c>
      <c r="AA10912" s="182">
        <v>297.5</v>
      </c>
      <c r="AB10912" s="182">
        <v>15</v>
      </c>
      <c r="AC10912" s="182">
        <v>2</v>
      </c>
      <c r="AD10912" s="182">
        <v>253.2</v>
      </c>
      <c r="AF10912" s="182" t="s">
        <v>16489</v>
      </c>
      <c r="AG10912" s="182" t="s">
        <v>17312</v>
      </c>
      <c r="AH10912" s="182" t="s">
        <v>2993</v>
      </c>
      <c r="AI10912" s="182" t="s">
        <v>17322</v>
      </c>
    </row>
    <row r="10913" spans="25:35" x14ac:dyDescent="0.4">
      <c r="Y10913" s="182" t="s">
        <v>16622</v>
      </c>
      <c r="Z10913" s="182">
        <v>1917</v>
      </c>
      <c r="AA10913" s="182">
        <v>873.5</v>
      </c>
      <c r="AB10913" s="182">
        <v>49</v>
      </c>
      <c r="AC10913" s="182">
        <v>3</v>
      </c>
      <c r="AD10913" s="182">
        <v>655.7</v>
      </c>
      <c r="AF10913" s="182" t="s">
        <v>16490</v>
      </c>
      <c r="AG10913" s="182" t="s">
        <v>17312</v>
      </c>
      <c r="AH10913" s="182" t="s">
        <v>17035</v>
      </c>
      <c r="AI10913" s="182" t="s">
        <v>17322</v>
      </c>
    </row>
    <row r="10914" spans="25:35" x14ac:dyDescent="0.4">
      <c r="Y10914" s="182" t="s">
        <v>16623</v>
      </c>
      <c r="Z10914" s="182">
        <v>1950</v>
      </c>
      <c r="AA10914" s="182">
        <v>154.19999999999999</v>
      </c>
      <c r="AB10914" s="182">
        <v>11</v>
      </c>
      <c r="AC10914" s="182">
        <v>2</v>
      </c>
      <c r="AD10914" s="182">
        <v>154.19999999999999</v>
      </c>
      <c r="AF10914" s="182" t="s">
        <v>16491</v>
      </c>
      <c r="AG10914" s="182" t="s">
        <v>17312</v>
      </c>
      <c r="AH10914" s="182" t="s">
        <v>2993</v>
      </c>
      <c r="AI10914" s="182" t="s">
        <v>17322</v>
      </c>
    </row>
    <row r="10915" spans="25:35" x14ac:dyDescent="0.4">
      <c r="Y10915" s="182" t="s">
        <v>16624</v>
      </c>
      <c r="Z10915" s="182">
        <v>1957</v>
      </c>
      <c r="AA10915" s="182">
        <v>439.9</v>
      </c>
      <c r="AB10915" s="182">
        <v>20</v>
      </c>
      <c r="AC10915" s="182">
        <v>2</v>
      </c>
      <c r="AD10915" s="182">
        <v>405.2</v>
      </c>
      <c r="AF10915" s="182" t="s">
        <v>16493</v>
      </c>
      <c r="AG10915" s="182" t="s">
        <v>17312</v>
      </c>
      <c r="AH10915" s="182" t="s">
        <v>2993</v>
      </c>
      <c r="AI10915" s="182" t="s">
        <v>17322</v>
      </c>
    </row>
    <row r="10916" spans="25:35" x14ac:dyDescent="0.4">
      <c r="Y10916" s="182" t="s">
        <v>16625</v>
      </c>
      <c r="Z10916" s="182">
        <v>1917</v>
      </c>
      <c r="AA10916" s="182">
        <v>258.5</v>
      </c>
      <c r="AB10916" s="182">
        <v>17</v>
      </c>
      <c r="AC10916" s="182">
        <v>2</v>
      </c>
      <c r="AD10916" s="182">
        <v>235.6</v>
      </c>
      <c r="AF10916" s="182" t="s">
        <v>16494</v>
      </c>
      <c r="AG10916" s="182" t="s">
        <v>17312</v>
      </c>
      <c r="AH10916" s="182" t="s">
        <v>2993</v>
      </c>
      <c r="AI10916" s="182" t="s">
        <v>17042</v>
      </c>
    </row>
    <row r="10917" spans="25:35" x14ac:dyDescent="0.4">
      <c r="Y10917" s="182" t="s">
        <v>2851</v>
      </c>
      <c r="Z10917" s="182">
        <v>1979</v>
      </c>
      <c r="AA10917" s="182">
        <v>907.7</v>
      </c>
      <c r="AB10917" s="182">
        <v>41</v>
      </c>
      <c r="AC10917" s="182">
        <v>3</v>
      </c>
      <c r="AD10917" s="182">
        <v>836</v>
      </c>
      <c r="AF10917" s="182" t="s">
        <v>502</v>
      </c>
      <c r="AG10917" s="182" t="s">
        <v>17312</v>
      </c>
      <c r="AH10917" s="182" t="s">
        <v>2993</v>
      </c>
      <c r="AI10917" s="182" t="s">
        <v>17042</v>
      </c>
    </row>
    <row r="10918" spans="25:35" x14ac:dyDescent="0.4">
      <c r="Y10918" s="182" t="s">
        <v>16626</v>
      </c>
      <c r="Z10918" s="182">
        <v>1984</v>
      </c>
      <c r="AA10918" s="182">
        <v>905</v>
      </c>
      <c r="AB10918" s="182">
        <v>40</v>
      </c>
      <c r="AC10918" s="182">
        <v>3</v>
      </c>
      <c r="AD10918" s="182">
        <v>832.2</v>
      </c>
      <c r="AF10918" s="182" t="s">
        <v>16495</v>
      </c>
      <c r="AG10918" s="182" t="s">
        <v>17312</v>
      </c>
      <c r="AH10918" s="182" t="s">
        <v>2993</v>
      </c>
      <c r="AI10918" s="182" t="s">
        <v>17042</v>
      </c>
    </row>
    <row r="10919" spans="25:35" x14ac:dyDescent="0.4">
      <c r="Y10919" s="182" t="s">
        <v>16627</v>
      </c>
      <c r="Z10919" s="182">
        <v>1917</v>
      </c>
      <c r="AA10919" s="182">
        <v>261.10000000000002</v>
      </c>
      <c r="AB10919" s="182">
        <v>10</v>
      </c>
      <c r="AC10919" s="182">
        <v>2</v>
      </c>
      <c r="AD10919" s="182">
        <v>229.8</v>
      </c>
      <c r="AF10919" s="182" t="s">
        <v>16496</v>
      </c>
      <c r="AG10919" s="182" t="s">
        <v>17312</v>
      </c>
      <c r="AH10919" s="182" t="s">
        <v>2993</v>
      </c>
      <c r="AI10919" s="182" t="s">
        <v>17042</v>
      </c>
    </row>
    <row r="10920" spans="25:35" x14ac:dyDescent="0.4">
      <c r="Y10920" s="182" t="s">
        <v>2852</v>
      </c>
      <c r="Z10920" s="182">
        <v>1917</v>
      </c>
      <c r="AA10920" s="182">
        <v>348.5</v>
      </c>
      <c r="AB10920" s="182">
        <v>22</v>
      </c>
      <c r="AC10920" s="182">
        <v>2</v>
      </c>
      <c r="AD10920" s="182">
        <v>311.3</v>
      </c>
      <c r="AF10920" s="182" t="s">
        <v>16497</v>
      </c>
      <c r="AG10920" s="182" t="s">
        <v>17312</v>
      </c>
      <c r="AH10920" s="182" t="s">
        <v>2993</v>
      </c>
      <c r="AI10920" s="182" t="s">
        <v>17042</v>
      </c>
    </row>
    <row r="10921" spans="25:35" x14ac:dyDescent="0.4">
      <c r="Y10921" s="182" t="s">
        <v>16628</v>
      </c>
      <c r="Z10921" s="182">
        <v>1917</v>
      </c>
      <c r="AA10921" s="182">
        <v>240</v>
      </c>
      <c r="AB10921" s="182">
        <v>19</v>
      </c>
      <c r="AC10921" s="182">
        <v>2</v>
      </c>
      <c r="AD10921" s="182">
        <v>240</v>
      </c>
      <c r="AF10921" s="182" t="s">
        <v>16498</v>
      </c>
      <c r="AG10921" s="182" t="s">
        <v>17312</v>
      </c>
      <c r="AH10921" s="182" t="s">
        <v>2993</v>
      </c>
      <c r="AI10921" s="182" t="s">
        <v>17042</v>
      </c>
    </row>
    <row r="10922" spans="25:35" x14ac:dyDescent="0.4">
      <c r="Y10922" s="182" t="s">
        <v>16629</v>
      </c>
      <c r="Z10922" s="182">
        <v>1952</v>
      </c>
      <c r="AA10922" s="182">
        <v>861.7</v>
      </c>
      <c r="AB10922" s="182">
        <v>40</v>
      </c>
      <c r="AC10922" s="182">
        <v>2</v>
      </c>
      <c r="AD10922" s="182">
        <v>774.3</v>
      </c>
      <c r="AF10922" s="182" t="s">
        <v>16499</v>
      </c>
      <c r="AG10922" s="182" t="s">
        <v>17312</v>
      </c>
      <c r="AH10922" s="182" t="s">
        <v>2993</v>
      </c>
      <c r="AI10922" s="182" t="s">
        <v>17322</v>
      </c>
    </row>
    <row r="10923" spans="25:35" x14ac:dyDescent="0.4">
      <c r="Y10923" s="182" t="s">
        <v>2853</v>
      </c>
      <c r="Z10923" s="182">
        <v>1917</v>
      </c>
      <c r="AA10923" s="182">
        <v>197.9</v>
      </c>
      <c r="AB10923" s="182">
        <v>20</v>
      </c>
      <c r="AC10923" s="182">
        <v>2</v>
      </c>
      <c r="AD10923" s="182">
        <v>197.9</v>
      </c>
      <c r="AF10923" s="182" t="s">
        <v>16500</v>
      </c>
      <c r="AG10923" s="182" t="s">
        <v>17312</v>
      </c>
      <c r="AH10923" s="182" t="s">
        <v>2993</v>
      </c>
      <c r="AI10923" s="182" t="s">
        <v>17322</v>
      </c>
    </row>
    <row r="10924" spans="25:35" x14ac:dyDescent="0.4">
      <c r="Y10924" s="182" t="s">
        <v>2854</v>
      </c>
      <c r="Z10924" s="182">
        <v>1967</v>
      </c>
      <c r="AA10924" s="182">
        <v>1140</v>
      </c>
      <c r="AB10924" s="182">
        <v>100</v>
      </c>
      <c r="AC10924" s="182">
        <v>4</v>
      </c>
      <c r="AD10924" s="182">
        <v>883.7</v>
      </c>
      <c r="AF10924" s="182" t="s">
        <v>16501</v>
      </c>
      <c r="AG10924" s="182" t="s">
        <v>2993</v>
      </c>
      <c r="AH10924" s="182" t="s">
        <v>2993</v>
      </c>
      <c r="AI10924" s="182" t="s">
        <v>2993</v>
      </c>
    </row>
    <row r="10925" spans="25:35" x14ac:dyDescent="0.4">
      <c r="Y10925" s="182" t="s">
        <v>16630</v>
      </c>
      <c r="Z10925" s="182">
        <v>2018</v>
      </c>
      <c r="AA10925" s="182">
        <v>2575.8000000000002</v>
      </c>
      <c r="AB10925" s="182">
        <v>72</v>
      </c>
      <c r="AC10925" s="182">
        <v>5</v>
      </c>
      <c r="AD10925" s="182">
        <v>1897.7</v>
      </c>
      <c r="AF10925" s="182" t="s">
        <v>16502</v>
      </c>
      <c r="AG10925" s="182" t="s">
        <v>2993</v>
      </c>
      <c r="AH10925" s="182" t="s">
        <v>2993</v>
      </c>
      <c r="AI10925" s="182" t="s">
        <v>2993</v>
      </c>
    </row>
    <row r="10926" spans="25:35" x14ac:dyDescent="0.4">
      <c r="Y10926" s="182" t="s">
        <v>16631</v>
      </c>
      <c r="Z10926" s="182">
        <v>1917</v>
      </c>
      <c r="AA10926" s="182">
        <v>485.9</v>
      </c>
      <c r="AB10926" s="182">
        <v>11</v>
      </c>
      <c r="AC10926" s="182">
        <v>3</v>
      </c>
      <c r="AD10926" s="182">
        <v>348.5</v>
      </c>
      <c r="AF10926" s="182" t="s">
        <v>16503</v>
      </c>
      <c r="AG10926" s="182" t="s">
        <v>17312</v>
      </c>
      <c r="AH10926" s="182" t="s">
        <v>2993</v>
      </c>
      <c r="AI10926" s="182" t="s">
        <v>17322</v>
      </c>
    </row>
    <row r="10927" spans="25:35" x14ac:dyDescent="0.4">
      <c r="Y10927" s="182" t="s">
        <v>16632</v>
      </c>
      <c r="Z10927" s="182">
        <v>1952</v>
      </c>
      <c r="AA10927" s="182">
        <v>239.6</v>
      </c>
      <c r="AB10927" s="182">
        <v>12</v>
      </c>
      <c r="AC10927" s="182">
        <v>2</v>
      </c>
      <c r="AD10927" s="182">
        <v>196.4</v>
      </c>
      <c r="AF10927" s="182" t="s">
        <v>507</v>
      </c>
      <c r="AG10927" s="182" t="s">
        <v>17312</v>
      </c>
      <c r="AH10927" s="182" t="s">
        <v>2993</v>
      </c>
      <c r="AI10927" s="182" t="s">
        <v>17042</v>
      </c>
    </row>
    <row r="10928" spans="25:35" x14ac:dyDescent="0.4">
      <c r="Y10928" s="182" t="s">
        <v>2855</v>
      </c>
      <c r="Z10928" s="182">
        <v>1917</v>
      </c>
      <c r="AA10928" s="182">
        <v>225.2</v>
      </c>
      <c r="AB10928" s="182">
        <v>8</v>
      </c>
      <c r="AC10928" s="182">
        <v>2</v>
      </c>
      <c r="AD10928" s="182">
        <v>190.5</v>
      </c>
      <c r="AF10928" s="182" t="s">
        <v>16504</v>
      </c>
      <c r="AG10928" s="182" t="s">
        <v>17312</v>
      </c>
      <c r="AH10928" s="182" t="s">
        <v>2993</v>
      </c>
      <c r="AI10928" s="182" t="s">
        <v>17042</v>
      </c>
    </row>
    <row r="10929" spans="25:35" x14ac:dyDescent="0.4">
      <c r="Y10929" s="182" t="s">
        <v>16633</v>
      </c>
      <c r="Z10929" s="182">
        <v>1938</v>
      </c>
      <c r="AA10929" s="182">
        <v>1645.1</v>
      </c>
      <c r="AB10929" s="182">
        <v>58</v>
      </c>
      <c r="AC10929" s="182">
        <v>3</v>
      </c>
      <c r="AD10929" s="182">
        <v>1444.2</v>
      </c>
      <c r="AF10929" s="182" t="s">
        <v>16505</v>
      </c>
      <c r="AG10929" s="182" t="s">
        <v>17319</v>
      </c>
      <c r="AH10929" s="182" t="s">
        <v>2993</v>
      </c>
      <c r="AI10929" s="182" t="s">
        <v>17040</v>
      </c>
    </row>
    <row r="10930" spans="25:35" x14ac:dyDescent="0.4">
      <c r="Y10930" s="182" t="s">
        <v>16635</v>
      </c>
      <c r="Z10930" s="182">
        <v>1917</v>
      </c>
      <c r="AA10930" s="182">
        <v>949.6</v>
      </c>
      <c r="AB10930" s="182">
        <v>41</v>
      </c>
      <c r="AC10930" s="182">
        <v>3</v>
      </c>
      <c r="AD10930" s="182">
        <v>817.6</v>
      </c>
      <c r="AF10930" s="182" t="s">
        <v>16507</v>
      </c>
      <c r="AG10930" s="182" t="s">
        <v>17319</v>
      </c>
      <c r="AH10930" s="182" t="s">
        <v>2993</v>
      </c>
      <c r="AI10930" s="182" t="s">
        <v>17040</v>
      </c>
    </row>
    <row r="10931" spans="25:35" x14ac:dyDescent="0.4">
      <c r="Y10931" s="182" t="s">
        <v>2856</v>
      </c>
      <c r="Z10931" s="182">
        <v>1974</v>
      </c>
      <c r="AA10931" s="182">
        <v>749.6</v>
      </c>
      <c r="AB10931" s="182">
        <v>36</v>
      </c>
      <c r="AC10931" s="182">
        <v>2</v>
      </c>
      <c r="AD10931" s="182">
        <v>685.4</v>
      </c>
      <c r="AF10931" s="182" t="s">
        <v>16509</v>
      </c>
      <c r="AG10931" s="182" t="s">
        <v>17319</v>
      </c>
      <c r="AH10931" s="182" t="s">
        <v>2993</v>
      </c>
      <c r="AI10931" s="182" t="s">
        <v>17040</v>
      </c>
    </row>
    <row r="10932" spans="25:35" x14ac:dyDescent="0.4">
      <c r="Y10932" s="182" t="s">
        <v>16637</v>
      </c>
      <c r="Z10932" s="182">
        <v>1975</v>
      </c>
      <c r="AA10932" s="182">
        <v>3351.5</v>
      </c>
      <c r="AB10932" s="182">
        <v>143</v>
      </c>
      <c r="AC10932" s="182">
        <v>5</v>
      </c>
      <c r="AD10932" s="182">
        <v>3082.6</v>
      </c>
      <c r="AF10932" s="182" t="s">
        <v>16511</v>
      </c>
      <c r="AG10932" s="182" t="s">
        <v>17319</v>
      </c>
      <c r="AH10932" s="182" t="s">
        <v>2993</v>
      </c>
      <c r="AI10932" s="182" t="s">
        <v>17322</v>
      </c>
    </row>
    <row r="10933" spans="25:35" x14ac:dyDescent="0.4">
      <c r="Y10933" s="182" t="s">
        <v>16638</v>
      </c>
      <c r="Z10933" s="182">
        <v>1917</v>
      </c>
      <c r="AA10933" s="182">
        <v>219.3</v>
      </c>
      <c r="AB10933" s="182">
        <v>10</v>
      </c>
      <c r="AC10933" s="182">
        <v>2</v>
      </c>
      <c r="AD10933" s="182">
        <v>187.9</v>
      </c>
      <c r="AF10933" s="182" t="s">
        <v>16512</v>
      </c>
      <c r="AG10933" s="182" t="s">
        <v>17319</v>
      </c>
      <c r="AH10933" s="182" t="s">
        <v>2993</v>
      </c>
      <c r="AI10933" s="182" t="s">
        <v>17322</v>
      </c>
    </row>
    <row r="10934" spans="25:35" x14ac:dyDescent="0.4">
      <c r="Y10934" s="182" t="s">
        <v>16639</v>
      </c>
      <c r="Z10934" s="182">
        <v>1917</v>
      </c>
      <c r="AA10934" s="182">
        <v>639.9</v>
      </c>
      <c r="AB10934" s="182">
        <v>48</v>
      </c>
      <c r="AC10934" s="182">
        <v>2</v>
      </c>
      <c r="AD10934" s="182">
        <v>573.1</v>
      </c>
      <c r="AF10934" s="182" t="s">
        <v>16513</v>
      </c>
      <c r="AG10934" s="182" t="s">
        <v>17319</v>
      </c>
      <c r="AH10934" s="182" t="s">
        <v>2993</v>
      </c>
      <c r="AI10934" s="182" t="s">
        <v>17040</v>
      </c>
    </row>
    <row r="10935" spans="25:35" x14ac:dyDescent="0.4">
      <c r="Y10935" s="182" t="s">
        <v>16641</v>
      </c>
      <c r="Z10935" s="182">
        <v>1917</v>
      </c>
      <c r="AA10935" s="182">
        <v>330.1</v>
      </c>
      <c r="AB10935" s="182">
        <v>12</v>
      </c>
      <c r="AC10935" s="182">
        <v>2</v>
      </c>
      <c r="AD10935" s="182">
        <v>293.60000000000002</v>
      </c>
      <c r="AF10935" s="182" t="s">
        <v>16514</v>
      </c>
      <c r="AG10935" s="182" t="s">
        <v>17319</v>
      </c>
      <c r="AH10935" s="182" t="s">
        <v>2993</v>
      </c>
      <c r="AI10935" s="182" t="s">
        <v>17040</v>
      </c>
    </row>
    <row r="10936" spans="25:35" x14ac:dyDescent="0.4">
      <c r="Y10936" s="182" t="s">
        <v>16642</v>
      </c>
      <c r="Z10936" s="182">
        <v>1979</v>
      </c>
      <c r="AA10936" s="182">
        <v>3364.6</v>
      </c>
      <c r="AB10936" s="182">
        <v>140</v>
      </c>
      <c r="AC10936" s="182">
        <v>5</v>
      </c>
      <c r="AD10936" s="182">
        <v>3364.6</v>
      </c>
      <c r="AF10936" s="182" t="s">
        <v>16516</v>
      </c>
      <c r="AG10936" s="182" t="s">
        <v>17319</v>
      </c>
      <c r="AH10936" s="182" t="s">
        <v>2993</v>
      </c>
      <c r="AI10936" s="182" t="s">
        <v>17322</v>
      </c>
    </row>
    <row r="10937" spans="25:35" x14ac:dyDescent="0.4">
      <c r="Y10937" s="182" t="s">
        <v>16643</v>
      </c>
      <c r="Z10937" s="182">
        <v>1971</v>
      </c>
      <c r="AA10937" s="182">
        <v>3561.7</v>
      </c>
      <c r="AB10937" s="182">
        <v>154</v>
      </c>
      <c r="AC10937" s="182">
        <v>5</v>
      </c>
      <c r="AD10937" s="182">
        <v>3293.5</v>
      </c>
      <c r="AF10937" s="182" t="s">
        <v>16518</v>
      </c>
      <c r="AG10937" s="182" t="s">
        <v>17319</v>
      </c>
      <c r="AH10937" s="182" t="s">
        <v>2993</v>
      </c>
      <c r="AI10937" s="182" t="s">
        <v>17322</v>
      </c>
    </row>
    <row r="10938" spans="25:35" x14ac:dyDescent="0.4">
      <c r="Y10938" s="182" t="s">
        <v>16644</v>
      </c>
      <c r="Z10938" s="182">
        <v>1964</v>
      </c>
      <c r="AA10938" s="182">
        <v>1406.2</v>
      </c>
      <c r="AB10938" s="182">
        <v>111</v>
      </c>
      <c r="AC10938" s="182">
        <v>3</v>
      </c>
      <c r="AD10938" s="182">
        <v>993.8</v>
      </c>
      <c r="AF10938" s="182" t="s">
        <v>16519</v>
      </c>
      <c r="AG10938" s="182" t="s">
        <v>17319</v>
      </c>
      <c r="AH10938" s="182" t="s">
        <v>2993</v>
      </c>
      <c r="AI10938" s="182" t="s">
        <v>17042</v>
      </c>
    </row>
    <row r="10939" spans="25:35" x14ac:dyDescent="0.4">
      <c r="Y10939" s="182" t="s">
        <v>16645</v>
      </c>
      <c r="Z10939" s="182">
        <v>1972</v>
      </c>
      <c r="AA10939" s="182">
        <v>3083.4</v>
      </c>
      <c r="AB10939" s="182">
        <v>139</v>
      </c>
      <c r="AC10939" s="182">
        <v>5</v>
      </c>
      <c r="AD10939" s="182">
        <v>2790.4</v>
      </c>
      <c r="AF10939" s="182" t="s">
        <v>16520</v>
      </c>
      <c r="AG10939" s="182" t="s">
        <v>17312</v>
      </c>
      <c r="AH10939" s="182" t="s">
        <v>2993</v>
      </c>
      <c r="AI10939" s="182" t="s">
        <v>17042</v>
      </c>
    </row>
    <row r="10940" spans="25:35" x14ac:dyDescent="0.4">
      <c r="Y10940" s="182" t="s">
        <v>16647</v>
      </c>
      <c r="Z10940" s="182">
        <v>1973</v>
      </c>
      <c r="AA10940" s="182">
        <v>4804.2</v>
      </c>
      <c r="AB10940" s="182">
        <v>178</v>
      </c>
      <c r="AC10940" s="182">
        <v>5</v>
      </c>
      <c r="AD10940" s="182">
        <v>4417.3999999999996</v>
      </c>
      <c r="AF10940" s="182" t="s">
        <v>16521</v>
      </c>
      <c r="AG10940" s="182" t="s">
        <v>17312</v>
      </c>
      <c r="AH10940" s="182" t="s">
        <v>2993</v>
      </c>
      <c r="AI10940" s="182" t="s">
        <v>17042</v>
      </c>
    </row>
    <row r="10941" spans="25:35" x14ac:dyDescent="0.4">
      <c r="Y10941" s="182" t="s">
        <v>16648</v>
      </c>
      <c r="Z10941" s="182">
        <v>1969</v>
      </c>
      <c r="AA10941" s="182">
        <v>1923.7</v>
      </c>
      <c r="AB10941" s="182">
        <v>76</v>
      </c>
      <c r="AC10941" s="182">
        <v>5</v>
      </c>
      <c r="AD10941" s="182">
        <v>1769.6</v>
      </c>
      <c r="AF10941" s="182" t="s">
        <v>16523</v>
      </c>
      <c r="AG10941" s="182" t="s">
        <v>17312</v>
      </c>
      <c r="AH10941" s="182" t="s">
        <v>2993</v>
      </c>
      <c r="AI10941" s="182" t="s">
        <v>17042</v>
      </c>
    </row>
    <row r="10942" spans="25:35" x14ac:dyDescent="0.4">
      <c r="Y10942" s="182" t="s">
        <v>307</v>
      </c>
      <c r="Z10942" s="182">
        <v>1970</v>
      </c>
      <c r="AA10942" s="182">
        <v>1927.3</v>
      </c>
      <c r="AB10942" s="182">
        <v>74</v>
      </c>
      <c r="AC10942" s="182">
        <v>5</v>
      </c>
      <c r="AD10942" s="182">
        <v>1776.4</v>
      </c>
      <c r="AF10942" s="182" t="s">
        <v>16525</v>
      </c>
      <c r="AG10942" s="182" t="s">
        <v>17312</v>
      </c>
      <c r="AH10942" s="182" t="s">
        <v>2993</v>
      </c>
      <c r="AI10942" s="182" t="s">
        <v>17042</v>
      </c>
    </row>
    <row r="10943" spans="25:35" x14ac:dyDescent="0.4">
      <c r="Y10943" s="182" t="s">
        <v>16649</v>
      </c>
      <c r="Z10943" s="182">
        <v>1977</v>
      </c>
      <c r="AA10943" s="182">
        <v>3355.6</v>
      </c>
      <c r="AB10943" s="182">
        <v>120</v>
      </c>
      <c r="AC10943" s="182">
        <v>5</v>
      </c>
      <c r="AD10943" s="182">
        <v>3079.6</v>
      </c>
      <c r="AF10943" s="182" t="s">
        <v>16526</v>
      </c>
      <c r="AG10943" s="182" t="s">
        <v>17319</v>
      </c>
      <c r="AH10943" s="182" t="s">
        <v>2993</v>
      </c>
      <c r="AI10943" s="182" t="s">
        <v>17322</v>
      </c>
    </row>
    <row r="10944" spans="25:35" x14ac:dyDescent="0.4">
      <c r="Y10944" s="182" t="s">
        <v>16650</v>
      </c>
      <c r="Z10944" s="182">
        <v>1977</v>
      </c>
      <c r="AA10944" s="182">
        <v>3355.3</v>
      </c>
      <c r="AB10944" s="182">
        <v>112</v>
      </c>
      <c r="AC10944" s="182">
        <v>5</v>
      </c>
      <c r="AD10944" s="182">
        <v>3077.5</v>
      </c>
      <c r="AF10944" s="182" t="s">
        <v>16527</v>
      </c>
      <c r="AG10944" s="182" t="s">
        <v>17319</v>
      </c>
      <c r="AH10944" s="182" t="s">
        <v>2993</v>
      </c>
      <c r="AI10944" s="182" t="s">
        <v>17042</v>
      </c>
    </row>
    <row r="10945" spans="25:35" x14ac:dyDescent="0.4">
      <c r="Y10945" s="182" t="s">
        <v>16651</v>
      </c>
      <c r="Z10945" s="182">
        <v>1976</v>
      </c>
      <c r="AA10945" s="182">
        <v>6758.9</v>
      </c>
      <c r="AB10945" s="182">
        <v>259</v>
      </c>
      <c r="AC10945" s="182">
        <v>5</v>
      </c>
      <c r="AD10945" s="182">
        <v>6140.3</v>
      </c>
      <c r="AF10945" s="182" t="s">
        <v>2842</v>
      </c>
      <c r="AG10945" s="182" t="s">
        <v>17319</v>
      </c>
      <c r="AH10945" s="182" t="s">
        <v>2993</v>
      </c>
      <c r="AI10945" s="182" t="s">
        <v>17040</v>
      </c>
    </row>
    <row r="10946" spans="25:35" x14ac:dyDescent="0.4">
      <c r="Y10946" s="182" t="s">
        <v>16652</v>
      </c>
      <c r="Z10946" s="182">
        <v>1983</v>
      </c>
      <c r="AA10946" s="182">
        <v>3492.5</v>
      </c>
      <c r="AB10946" s="182">
        <v>127</v>
      </c>
      <c r="AC10946" s="182">
        <v>5</v>
      </c>
      <c r="AD10946" s="182">
        <v>3149.5</v>
      </c>
      <c r="AF10946" s="182" t="s">
        <v>2843</v>
      </c>
      <c r="AG10946" s="182" t="s">
        <v>17319</v>
      </c>
      <c r="AH10946" s="182" t="s">
        <v>2993</v>
      </c>
      <c r="AI10946" s="182" t="s">
        <v>17040</v>
      </c>
    </row>
    <row r="10947" spans="25:35" x14ac:dyDescent="0.4">
      <c r="Y10947" s="182" t="s">
        <v>2857</v>
      </c>
      <c r="Z10947" s="182">
        <v>1982</v>
      </c>
      <c r="AA10947" s="182">
        <v>4224.8</v>
      </c>
      <c r="AB10947" s="182">
        <v>166</v>
      </c>
      <c r="AC10947" s="182">
        <v>5</v>
      </c>
      <c r="AD10947" s="182">
        <v>3873.2</v>
      </c>
      <c r="AF10947" s="182" t="s">
        <v>2844</v>
      </c>
      <c r="AG10947" s="182" t="s">
        <v>17319</v>
      </c>
      <c r="AH10947" s="182" t="s">
        <v>2993</v>
      </c>
      <c r="AI10947" s="182" t="s">
        <v>17042</v>
      </c>
    </row>
    <row r="10948" spans="25:35" x14ac:dyDescent="0.4">
      <c r="Y10948" s="182" t="s">
        <v>16653</v>
      </c>
      <c r="Z10948" s="182">
        <v>1939</v>
      </c>
      <c r="AA10948" s="182">
        <v>524.20000000000005</v>
      </c>
      <c r="AB10948" s="182">
        <v>23</v>
      </c>
      <c r="AC10948" s="182">
        <v>2</v>
      </c>
      <c r="AD10948" s="182">
        <v>471.8</v>
      </c>
      <c r="AF10948" s="182" t="s">
        <v>16530</v>
      </c>
      <c r="AG10948" s="182" t="s">
        <v>17312</v>
      </c>
      <c r="AH10948" s="182" t="s">
        <v>2993</v>
      </c>
      <c r="AI10948" s="182" t="s">
        <v>17042</v>
      </c>
    </row>
    <row r="10949" spans="25:35" x14ac:dyDescent="0.4">
      <c r="Y10949" s="182" t="s">
        <v>16654</v>
      </c>
      <c r="Z10949" s="182">
        <v>1979</v>
      </c>
      <c r="AA10949" s="182">
        <v>1947.8</v>
      </c>
      <c r="AB10949" s="182">
        <v>64</v>
      </c>
      <c r="AC10949" s="182">
        <v>3</v>
      </c>
      <c r="AD10949" s="182">
        <v>1802.1</v>
      </c>
      <c r="AF10949" s="182" t="s">
        <v>16531</v>
      </c>
      <c r="AG10949" s="182" t="s">
        <v>17312</v>
      </c>
      <c r="AH10949" s="182" t="s">
        <v>2993</v>
      </c>
      <c r="AI10949" s="182" t="s">
        <v>17042</v>
      </c>
    </row>
    <row r="10950" spans="25:35" x14ac:dyDescent="0.4">
      <c r="Y10950" s="182" t="s">
        <v>16655</v>
      </c>
      <c r="Z10950" s="182">
        <v>1982</v>
      </c>
      <c r="AA10950" s="182">
        <v>2197.6</v>
      </c>
      <c r="AB10950" s="182">
        <v>87</v>
      </c>
      <c r="AC10950" s="182">
        <v>3</v>
      </c>
      <c r="AD10950" s="182">
        <v>2054.4</v>
      </c>
      <c r="AF10950" s="182" t="s">
        <v>16533</v>
      </c>
      <c r="AG10950" s="182" t="s">
        <v>17312</v>
      </c>
      <c r="AH10950" s="182" t="s">
        <v>2993</v>
      </c>
      <c r="AI10950" s="182" t="s">
        <v>17042</v>
      </c>
    </row>
    <row r="10951" spans="25:35" x14ac:dyDescent="0.4">
      <c r="Y10951" s="182" t="s">
        <v>16656</v>
      </c>
      <c r="Z10951" s="182">
        <v>1977</v>
      </c>
      <c r="AA10951" s="182">
        <v>1967.4</v>
      </c>
      <c r="AB10951" s="182">
        <v>61</v>
      </c>
      <c r="AC10951" s="182">
        <v>3</v>
      </c>
      <c r="AD10951" s="182">
        <v>1817.2</v>
      </c>
      <c r="AF10951" s="182" t="s">
        <v>16534</v>
      </c>
      <c r="AG10951" s="182" t="s">
        <v>17319</v>
      </c>
      <c r="AH10951" s="182" t="s">
        <v>2993</v>
      </c>
      <c r="AI10951" s="182" t="s">
        <v>17042</v>
      </c>
    </row>
    <row r="10952" spans="25:35" x14ac:dyDescent="0.4">
      <c r="Y10952" s="182" t="s">
        <v>16657</v>
      </c>
      <c r="Z10952" s="182">
        <v>1956</v>
      </c>
      <c r="AA10952" s="182">
        <v>862.7</v>
      </c>
      <c r="AB10952" s="182">
        <v>27</v>
      </c>
      <c r="AC10952" s="182">
        <v>2</v>
      </c>
      <c r="AD10952" s="182">
        <v>801.8</v>
      </c>
      <c r="AF10952" s="182" t="s">
        <v>16535</v>
      </c>
      <c r="AG10952" s="182" t="s">
        <v>17312</v>
      </c>
      <c r="AH10952" s="182" t="s">
        <v>2993</v>
      </c>
      <c r="AI10952" s="182" t="s">
        <v>17042</v>
      </c>
    </row>
    <row r="10953" spans="25:35" x14ac:dyDescent="0.4">
      <c r="Y10953" s="182" t="s">
        <v>16658</v>
      </c>
      <c r="Z10953" s="182">
        <v>1980</v>
      </c>
      <c r="AA10953" s="182">
        <v>755.6</v>
      </c>
      <c r="AB10953" s="182">
        <v>32</v>
      </c>
      <c r="AC10953" s="182">
        <v>2</v>
      </c>
      <c r="AD10953" s="182">
        <v>701.5</v>
      </c>
      <c r="AF10953" s="182" t="s">
        <v>16537</v>
      </c>
      <c r="AG10953" s="182" t="s">
        <v>17312</v>
      </c>
      <c r="AH10953" s="182" t="s">
        <v>2993</v>
      </c>
      <c r="AI10953" s="182" t="s">
        <v>17042</v>
      </c>
    </row>
    <row r="10954" spans="25:35" x14ac:dyDescent="0.4">
      <c r="Y10954" s="182" t="s">
        <v>304</v>
      </c>
      <c r="Z10954" s="182">
        <v>1997</v>
      </c>
      <c r="AA10954" s="182">
        <v>4656.3999999999996</v>
      </c>
      <c r="AB10954" s="182">
        <v>160</v>
      </c>
      <c r="AC10954" s="182">
        <v>5</v>
      </c>
      <c r="AD10954" s="182">
        <v>4211</v>
      </c>
      <c r="AF10954" s="182" t="s">
        <v>16538</v>
      </c>
      <c r="AG10954" s="182" t="s">
        <v>17312</v>
      </c>
      <c r="AH10954" s="182" t="s">
        <v>2993</v>
      </c>
      <c r="AI10954" s="182" t="s">
        <v>17042</v>
      </c>
    </row>
    <row r="10955" spans="25:35" x14ac:dyDescent="0.4">
      <c r="Y10955" s="182" t="s">
        <v>16660</v>
      </c>
      <c r="Z10955" s="182">
        <v>1984</v>
      </c>
      <c r="AA10955" s="182">
        <v>4357.7</v>
      </c>
      <c r="AB10955" s="182">
        <v>178</v>
      </c>
      <c r="AC10955" s="182">
        <v>5</v>
      </c>
      <c r="AD10955" s="182">
        <v>3906.5</v>
      </c>
      <c r="AF10955" s="182" t="s">
        <v>16539</v>
      </c>
      <c r="AG10955" s="182" t="s">
        <v>17312</v>
      </c>
      <c r="AH10955" s="182" t="s">
        <v>2993</v>
      </c>
      <c r="AI10955" s="182" t="s">
        <v>17042</v>
      </c>
    </row>
    <row r="10956" spans="25:35" x14ac:dyDescent="0.4">
      <c r="Y10956" s="182" t="s">
        <v>16661</v>
      </c>
      <c r="Z10956" s="182">
        <v>1980</v>
      </c>
      <c r="AA10956" s="182">
        <v>6664.7</v>
      </c>
      <c r="AB10956" s="182">
        <v>255</v>
      </c>
      <c r="AC10956" s="182">
        <v>5</v>
      </c>
      <c r="AD10956" s="182">
        <v>6134.6</v>
      </c>
      <c r="AF10956" s="182" t="s">
        <v>16540</v>
      </c>
      <c r="AG10956" s="182" t="s">
        <v>17319</v>
      </c>
      <c r="AH10956" s="182" t="s">
        <v>2993</v>
      </c>
      <c r="AI10956" s="182" t="s">
        <v>17315</v>
      </c>
    </row>
    <row r="10957" spans="25:35" x14ac:dyDescent="0.4">
      <c r="Y10957" s="182" t="s">
        <v>16662</v>
      </c>
      <c r="Z10957" s="182">
        <v>1917</v>
      </c>
      <c r="AA10957" s="182">
        <v>185.6</v>
      </c>
      <c r="AB10957" s="182">
        <v>16</v>
      </c>
      <c r="AC10957" s="182">
        <v>1</v>
      </c>
      <c r="AD10957" s="182">
        <v>162.80000000000001</v>
      </c>
      <c r="AF10957" s="182" t="s">
        <v>16541</v>
      </c>
      <c r="AG10957" s="182" t="s">
        <v>17319</v>
      </c>
      <c r="AH10957" s="182" t="s">
        <v>2993</v>
      </c>
      <c r="AI10957" s="182" t="s">
        <v>17315</v>
      </c>
    </row>
    <row r="10958" spans="25:35" x14ac:dyDescent="0.4">
      <c r="Y10958" s="182" t="s">
        <v>16663</v>
      </c>
      <c r="Z10958" s="182">
        <v>1982</v>
      </c>
      <c r="AA10958" s="182">
        <v>625.79999999999995</v>
      </c>
      <c r="AB10958" s="182">
        <v>25</v>
      </c>
      <c r="AC10958" s="182">
        <v>2</v>
      </c>
      <c r="AD10958" s="182">
        <v>567.5</v>
      </c>
      <c r="AF10958" s="182" t="s">
        <v>16542</v>
      </c>
      <c r="AG10958" s="182" t="s">
        <v>17319</v>
      </c>
      <c r="AH10958" s="182" t="s">
        <v>2993</v>
      </c>
      <c r="AI10958" s="182" t="s">
        <v>17315</v>
      </c>
    </row>
    <row r="10959" spans="25:35" x14ac:dyDescent="0.4">
      <c r="Y10959" s="182" t="s">
        <v>16664</v>
      </c>
      <c r="Z10959" s="182">
        <v>1990</v>
      </c>
      <c r="AA10959" s="182">
        <v>623.20000000000005</v>
      </c>
      <c r="AB10959" s="182">
        <v>33</v>
      </c>
      <c r="AC10959" s="182">
        <v>2</v>
      </c>
      <c r="AD10959" s="182">
        <v>565</v>
      </c>
      <c r="AF10959" s="182" t="s">
        <v>16543</v>
      </c>
      <c r="AG10959" s="182" t="s">
        <v>17319</v>
      </c>
      <c r="AH10959" s="182" t="s">
        <v>2993</v>
      </c>
      <c r="AI10959" s="182" t="s">
        <v>17315</v>
      </c>
    </row>
    <row r="10960" spans="25:35" x14ac:dyDescent="0.4">
      <c r="Y10960" s="182" t="s">
        <v>16665</v>
      </c>
      <c r="Z10960" s="182">
        <v>1975</v>
      </c>
      <c r="AA10960" s="182">
        <v>778.2</v>
      </c>
      <c r="AB10960" s="182">
        <v>39</v>
      </c>
      <c r="AC10960" s="182">
        <v>2</v>
      </c>
      <c r="AD10960" s="182">
        <v>719.7</v>
      </c>
      <c r="AF10960" s="182" t="s">
        <v>2845</v>
      </c>
      <c r="AG10960" s="182" t="s">
        <v>17312</v>
      </c>
      <c r="AH10960" s="182" t="s">
        <v>2993</v>
      </c>
      <c r="AI10960" s="182" t="s">
        <v>17322</v>
      </c>
    </row>
    <row r="10961" spans="25:35" x14ac:dyDescent="0.4">
      <c r="Y10961" s="182" t="s">
        <v>16666</v>
      </c>
      <c r="Z10961" s="182">
        <v>1977</v>
      </c>
      <c r="AA10961" s="182">
        <v>789.8</v>
      </c>
      <c r="AB10961" s="182">
        <v>36</v>
      </c>
      <c r="AC10961" s="182">
        <v>2</v>
      </c>
      <c r="AD10961" s="182">
        <v>729.7</v>
      </c>
      <c r="AF10961" s="182" t="s">
        <v>16544</v>
      </c>
      <c r="AG10961" s="182" t="s">
        <v>17319</v>
      </c>
      <c r="AH10961" s="182" t="s">
        <v>2993</v>
      </c>
      <c r="AI10961" s="182" t="s">
        <v>17315</v>
      </c>
    </row>
    <row r="10962" spans="25:35" x14ac:dyDescent="0.4">
      <c r="Y10962" s="182" t="s">
        <v>2858</v>
      </c>
      <c r="Z10962" s="182">
        <v>1981</v>
      </c>
      <c r="AA10962" s="182">
        <v>922.9</v>
      </c>
      <c r="AB10962" s="182">
        <v>43</v>
      </c>
      <c r="AC10962" s="182">
        <v>2</v>
      </c>
      <c r="AD10962" s="182">
        <v>838.7</v>
      </c>
      <c r="AF10962" s="182" t="s">
        <v>16545</v>
      </c>
      <c r="AG10962" s="182" t="s">
        <v>17319</v>
      </c>
      <c r="AH10962" s="182" t="s">
        <v>2993</v>
      </c>
      <c r="AI10962" s="182" t="s">
        <v>17315</v>
      </c>
    </row>
    <row r="10963" spans="25:35" x14ac:dyDescent="0.4">
      <c r="Y10963" s="182" t="s">
        <v>16668</v>
      </c>
      <c r="Z10963" s="182">
        <v>1994</v>
      </c>
      <c r="AA10963" s="182">
        <v>983.5</v>
      </c>
      <c r="AB10963" s="182">
        <v>43</v>
      </c>
      <c r="AC10963" s="182">
        <v>3</v>
      </c>
      <c r="AD10963" s="182">
        <v>908.3</v>
      </c>
      <c r="AF10963" s="182" t="s">
        <v>2846</v>
      </c>
      <c r="AG10963" s="182" t="s">
        <v>17319</v>
      </c>
      <c r="AH10963" s="182" t="s">
        <v>2993</v>
      </c>
      <c r="AI10963" s="182" t="s">
        <v>17315</v>
      </c>
    </row>
    <row r="10964" spans="25:35" x14ac:dyDescent="0.4">
      <c r="Y10964" s="182" t="s">
        <v>2859</v>
      </c>
      <c r="Z10964" s="182">
        <v>1980</v>
      </c>
      <c r="AA10964" s="182">
        <v>1035.4000000000001</v>
      </c>
      <c r="AB10964" s="182">
        <v>35</v>
      </c>
      <c r="AC10964" s="182">
        <v>2</v>
      </c>
      <c r="AD10964" s="182">
        <v>947.5</v>
      </c>
      <c r="AF10964" s="182" t="s">
        <v>16546</v>
      </c>
      <c r="AG10964" s="182" t="s">
        <v>17312</v>
      </c>
      <c r="AH10964" s="182" t="s">
        <v>2993</v>
      </c>
      <c r="AI10964" s="182" t="s">
        <v>17042</v>
      </c>
    </row>
    <row r="10965" spans="25:35" x14ac:dyDescent="0.4">
      <c r="Y10965" s="182" t="s">
        <v>16669</v>
      </c>
      <c r="Z10965" s="182">
        <v>1982</v>
      </c>
      <c r="AA10965" s="182">
        <v>392.48</v>
      </c>
      <c r="AB10965" s="182">
        <v>18</v>
      </c>
      <c r="AC10965" s="182">
        <v>2</v>
      </c>
      <c r="AD10965" s="182">
        <v>357.78</v>
      </c>
      <c r="AF10965" s="182" t="s">
        <v>16547</v>
      </c>
      <c r="AG10965" s="182" t="s">
        <v>17312</v>
      </c>
      <c r="AH10965" s="182" t="s">
        <v>2993</v>
      </c>
      <c r="AI10965" s="182" t="s">
        <v>17042</v>
      </c>
    </row>
    <row r="10966" spans="25:35" x14ac:dyDescent="0.4">
      <c r="Y10966" s="182" t="s">
        <v>2860</v>
      </c>
      <c r="Z10966" s="182">
        <v>1970</v>
      </c>
      <c r="AA10966" s="182">
        <v>792.4</v>
      </c>
      <c r="AB10966" s="182">
        <v>38</v>
      </c>
      <c r="AC10966" s="182">
        <v>2</v>
      </c>
      <c r="AD10966" s="182">
        <v>731.5</v>
      </c>
      <c r="AF10966" s="182" t="s">
        <v>16548</v>
      </c>
      <c r="AG10966" s="182" t="s">
        <v>17312</v>
      </c>
      <c r="AH10966" s="182" t="s">
        <v>2993</v>
      </c>
      <c r="AI10966" s="182" t="s">
        <v>17042</v>
      </c>
    </row>
    <row r="10967" spans="25:35" x14ac:dyDescent="0.4">
      <c r="Y10967" s="182" t="s">
        <v>16670</v>
      </c>
      <c r="Z10967" s="182">
        <v>1970</v>
      </c>
      <c r="AA10967" s="182">
        <v>373.7</v>
      </c>
      <c r="AB10967" s="182">
        <v>15</v>
      </c>
      <c r="AC10967" s="182">
        <v>2</v>
      </c>
      <c r="AD10967" s="182">
        <v>343.5</v>
      </c>
      <c r="AF10967" s="182" t="s">
        <v>16549</v>
      </c>
      <c r="AG10967" s="182" t="s">
        <v>17312</v>
      </c>
      <c r="AH10967" s="182" t="s">
        <v>2993</v>
      </c>
      <c r="AI10967" s="182" t="s">
        <v>17042</v>
      </c>
    </row>
    <row r="10968" spans="25:35" x14ac:dyDescent="0.4">
      <c r="Y10968" s="182" t="s">
        <v>16671</v>
      </c>
      <c r="Z10968" s="182">
        <v>1989</v>
      </c>
      <c r="AA10968" s="182">
        <v>1426.9</v>
      </c>
      <c r="AB10968" s="182">
        <v>59</v>
      </c>
      <c r="AC10968" s="182">
        <v>3</v>
      </c>
      <c r="AD10968" s="182">
        <v>1319.7</v>
      </c>
      <c r="AF10968" s="182" t="s">
        <v>16550</v>
      </c>
      <c r="AG10968" s="182" t="s">
        <v>17319</v>
      </c>
      <c r="AH10968" s="182" t="s">
        <v>2993</v>
      </c>
      <c r="AI10968" s="182" t="s">
        <v>17315</v>
      </c>
    </row>
    <row r="10969" spans="25:35" x14ac:dyDescent="0.4">
      <c r="Y10969" s="182" t="s">
        <v>16672</v>
      </c>
      <c r="Z10969" s="182">
        <v>1971</v>
      </c>
      <c r="AA10969" s="182">
        <v>755.3</v>
      </c>
      <c r="AB10969" s="182">
        <v>34</v>
      </c>
      <c r="AC10969" s="182">
        <v>2</v>
      </c>
      <c r="AD10969" s="182">
        <v>697.1</v>
      </c>
      <c r="AF10969" s="182" t="s">
        <v>16552</v>
      </c>
      <c r="AG10969" s="182" t="s">
        <v>17312</v>
      </c>
      <c r="AH10969" s="182" t="s">
        <v>2993</v>
      </c>
      <c r="AI10969" s="182" t="s">
        <v>17042</v>
      </c>
    </row>
    <row r="10970" spans="25:35" x14ac:dyDescent="0.4">
      <c r="Y10970" s="182" t="s">
        <v>16673</v>
      </c>
      <c r="Z10970" s="182">
        <v>1973</v>
      </c>
      <c r="AA10970" s="182">
        <v>794.6</v>
      </c>
      <c r="AB10970" s="182">
        <v>39</v>
      </c>
      <c r="AC10970" s="182">
        <v>2</v>
      </c>
      <c r="AD10970" s="182">
        <v>734</v>
      </c>
      <c r="AF10970" s="182" t="s">
        <v>16553</v>
      </c>
      <c r="AG10970" s="182" t="s">
        <v>17312</v>
      </c>
      <c r="AH10970" s="182" t="s">
        <v>2993</v>
      </c>
      <c r="AI10970" s="182" t="s">
        <v>17042</v>
      </c>
    </row>
    <row r="10971" spans="25:35" x14ac:dyDescent="0.4">
      <c r="Y10971" s="182" t="s">
        <v>16675</v>
      </c>
      <c r="Z10971" s="182">
        <v>1974</v>
      </c>
      <c r="AA10971" s="182">
        <v>789.8</v>
      </c>
      <c r="AB10971" s="182">
        <v>28</v>
      </c>
      <c r="AC10971" s="182">
        <v>2</v>
      </c>
      <c r="AD10971" s="182">
        <v>728</v>
      </c>
      <c r="AF10971" s="182" t="s">
        <v>16554</v>
      </c>
      <c r="AG10971" s="182" t="s">
        <v>17312</v>
      </c>
      <c r="AH10971" s="182" t="s">
        <v>2993</v>
      </c>
      <c r="AI10971" s="182" t="s">
        <v>17042</v>
      </c>
    </row>
    <row r="10972" spans="25:35" x14ac:dyDescent="0.4">
      <c r="Y10972" s="182" t="s">
        <v>306</v>
      </c>
      <c r="Z10972" s="182">
        <v>1966</v>
      </c>
      <c r="AA10972" s="182">
        <v>778.7</v>
      </c>
      <c r="AB10972" s="182">
        <v>16</v>
      </c>
      <c r="AC10972" s="182">
        <v>2</v>
      </c>
      <c r="AD10972" s="182">
        <v>778.7</v>
      </c>
      <c r="AF10972" s="182" t="s">
        <v>16555</v>
      </c>
      <c r="AG10972" s="182" t="s">
        <v>17312</v>
      </c>
      <c r="AH10972" s="182" t="s">
        <v>2993</v>
      </c>
      <c r="AI10972" s="182" t="s">
        <v>17042</v>
      </c>
    </row>
    <row r="10973" spans="25:35" x14ac:dyDescent="0.4">
      <c r="Y10973" s="182" t="s">
        <v>16676</v>
      </c>
      <c r="Z10973" s="182">
        <v>1965</v>
      </c>
      <c r="AA10973" s="182">
        <v>685.4</v>
      </c>
      <c r="AB10973" s="182">
        <v>32</v>
      </c>
      <c r="AC10973" s="182">
        <v>2</v>
      </c>
      <c r="AD10973" s="182">
        <v>636</v>
      </c>
      <c r="AF10973" s="182" t="s">
        <v>16556</v>
      </c>
      <c r="AG10973" s="182" t="s">
        <v>17312</v>
      </c>
      <c r="AH10973" s="182" t="s">
        <v>2993</v>
      </c>
      <c r="AI10973" s="182" t="s">
        <v>17042</v>
      </c>
    </row>
    <row r="10974" spans="25:35" x14ac:dyDescent="0.4">
      <c r="Y10974" s="182" t="s">
        <v>16677</v>
      </c>
      <c r="Z10974" s="182">
        <v>1966</v>
      </c>
      <c r="AA10974" s="182">
        <v>662.5</v>
      </c>
      <c r="AB10974" s="182">
        <v>36</v>
      </c>
      <c r="AC10974" s="182">
        <v>2</v>
      </c>
      <c r="AD10974" s="182">
        <v>613.9</v>
      </c>
      <c r="AF10974" s="182" t="s">
        <v>16558</v>
      </c>
      <c r="AG10974" s="182" t="s">
        <v>17319</v>
      </c>
      <c r="AH10974" s="182" t="s">
        <v>2993</v>
      </c>
      <c r="AI10974" s="182" t="s">
        <v>17322</v>
      </c>
    </row>
    <row r="10975" spans="25:35" x14ac:dyDescent="0.4">
      <c r="Y10975" s="182" t="s">
        <v>16678</v>
      </c>
      <c r="Z10975" s="182">
        <v>1985</v>
      </c>
      <c r="AA10975" s="182">
        <v>3487.4</v>
      </c>
      <c r="AB10975" s="182">
        <v>126</v>
      </c>
      <c r="AC10975" s="182">
        <v>5</v>
      </c>
      <c r="AD10975" s="182">
        <v>3143.4</v>
      </c>
      <c r="AF10975" s="182" t="s">
        <v>16559</v>
      </c>
      <c r="AG10975" s="182" t="s">
        <v>17312</v>
      </c>
      <c r="AH10975" s="182" t="s">
        <v>2993</v>
      </c>
      <c r="AI10975" s="182" t="s">
        <v>17040</v>
      </c>
    </row>
    <row r="10976" spans="25:35" x14ac:dyDescent="0.4">
      <c r="Y10976" s="182" t="s">
        <v>2861</v>
      </c>
      <c r="Z10976" s="182">
        <v>1970</v>
      </c>
      <c r="AA10976" s="182">
        <v>3418</v>
      </c>
      <c r="AB10976" s="182">
        <v>117</v>
      </c>
      <c r="AC10976" s="182">
        <v>5</v>
      </c>
      <c r="AD10976" s="182">
        <v>3180.9</v>
      </c>
      <c r="AF10976" s="182" t="s">
        <v>16560</v>
      </c>
      <c r="AG10976" s="182" t="s">
        <v>17312</v>
      </c>
      <c r="AH10976" s="182" t="s">
        <v>2993</v>
      </c>
      <c r="AI10976" s="182" t="s">
        <v>17040</v>
      </c>
    </row>
    <row r="10977" spans="25:35" x14ac:dyDescent="0.4">
      <c r="Y10977" s="182" t="s">
        <v>16679</v>
      </c>
      <c r="Z10977" s="182">
        <v>1954</v>
      </c>
      <c r="AA10977" s="182">
        <v>424.1</v>
      </c>
      <c r="AB10977" s="182">
        <v>16</v>
      </c>
      <c r="AC10977" s="182">
        <v>2</v>
      </c>
      <c r="AD10977" s="182">
        <v>378.2</v>
      </c>
      <c r="AF10977" s="182" t="s">
        <v>16561</v>
      </c>
      <c r="AG10977" s="182" t="s">
        <v>17396</v>
      </c>
      <c r="AH10977" s="182" t="s">
        <v>2993</v>
      </c>
      <c r="AI10977" s="182" t="s">
        <v>17040</v>
      </c>
    </row>
    <row r="10978" spans="25:35" x14ac:dyDescent="0.4">
      <c r="Y10978" s="182" t="s">
        <v>2862</v>
      </c>
      <c r="Z10978" s="182">
        <v>1962</v>
      </c>
      <c r="AA10978" s="182">
        <v>350.2</v>
      </c>
      <c r="AB10978" s="182">
        <v>18</v>
      </c>
      <c r="AC10978" s="182">
        <v>2</v>
      </c>
      <c r="AD10978" s="182">
        <v>318.5</v>
      </c>
      <c r="AF10978" s="182" t="s">
        <v>16562</v>
      </c>
      <c r="AG10978" s="182" t="s">
        <v>17319</v>
      </c>
      <c r="AH10978" s="182" t="s">
        <v>2993</v>
      </c>
      <c r="AI10978" s="182" t="s">
        <v>17315</v>
      </c>
    </row>
    <row r="10979" spans="25:35" x14ac:dyDescent="0.4">
      <c r="Y10979" s="182" t="s">
        <v>16681</v>
      </c>
      <c r="Z10979" s="182">
        <v>1965</v>
      </c>
      <c r="AA10979" s="182">
        <v>350.3</v>
      </c>
      <c r="AB10979" s="182">
        <v>25</v>
      </c>
      <c r="AC10979" s="182">
        <v>2</v>
      </c>
      <c r="AD10979" s="182">
        <v>319.60000000000002</v>
      </c>
      <c r="AF10979" s="182" t="s">
        <v>16564</v>
      </c>
      <c r="AG10979" s="182" t="s">
        <v>17312</v>
      </c>
      <c r="AH10979" s="182" t="s">
        <v>2993</v>
      </c>
      <c r="AI10979" s="182" t="s">
        <v>17042</v>
      </c>
    </row>
    <row r="10980" spans="25:35" x14ac:dyDescent="0.4">
      <c r="Y10980" s="182" t="s">
        <v>16682</v>
      </c>
      <c r="Z10980" s="182">
        <v>1966</v>
      </c>
      <c r="AA10980" s="182">
        <v>343.4</v>
      </c>
      <c r="AB10980" s="182">
        <v>18</v>
      </c>
      <c r="AC10980" s="182">
        <v>2</v>
      </c>
      <c r="AD10980" s="182">
        <v>313.10000000000002</v>
      </c>
      <c r="AF10980" s="182" t="s">
        <v>16565</v>
      </c>
      <c r="AG10980" s="182" t="s">
        <v>17319</v>
      </c>
      <c r="AH10980" s="182" t="s">
        <v>2993</v>
      </c>
      <c r="AI10980" s="182" t="s">
        <v>17042</v>
      </c>
    </row>
    <row r="10981" spans="25:35" x14ac:dyDescent="0.4">
      <c r="Y10981" s="182" t="s">
        <v>16683</v>
      </c>
      <c r="Z10981" s="182">
        <v>1953</v>
      </c>
      <c r="AA10981" s="182">
        <v>516.29999999999995</v>
      </c>
      <c r="AB10981" s="182">
        <v>21</v>
      </c>
      <c r="AC10981" s="182">
        <v>2</v>
      </c>
      <c r="AD10981" s="182">
        <v>480.2</v>
      </c>
      <c r="AF10981" s="182" t="s">
        <v>16566</v>
      </c>
      <c r="AG10981" s="182" t="s">
        <v>17319</v>
      </c>
      <c r="AH10981" s="182" t="s">
        <v>2993</v>
      </c>
      <c r="AI10981" s="182" t="s">
        <v>17331</v>
      </c>
    </row>
    <row r="10982" spans="25:35" x14ac:dyDescent="0.4">
      <c r="Y10982" s="182" t="s">
        <v>16684</v>
      </c>
      <c r="Z10982" s="182">
        <v>1967</v>
      </c>
      <c r="AA10982" s="182">
        <v>581.6</v>
      </c>
      <c r="AB10982" s="182">
        <v>27</v>
      </c>
      <c r="AC10982" s="182">
        <v>2</v>
      </c>
      <c r="AD10982" s="182">
        <v>531.5</v>
      </c>
      <c r="AF10982" s="182" t="s">
        <v>16568</v>
      </c>
      <c r="AG10982" s="182" t="s">
        <v>17329</v>
      </c>
      <c r="AH10982" s="182" t="s">
        <v>2993</v>
      </c>
      <c r="AI10982" s="182" t="s">
        <v>17040</v>
      </c>
    </row>
    <row r="10983" spans="25:35" x14ac:dyDescent="0.4">
      <c r="Y10983" s="182" t="s">
        <v>16685</v>
      </c>
      <c r="Z10983" s="182">
        <v>1966</v>
      </c>
      <c r="AA10983" s="182">
        <v>583.20000000000005</v>
      </c>
      <c r="AB10983" s="182">
        <v>28</v>
      </c>
      <c r="AC10983" s="182">
        <v>2</v>
      </c>
      <c r="AD10983" s="182">
        <v>534.1</v>
      </c>
      <c r="AF10983" s="182" t="s">
        <v>16570</v>
      </c>
      <c r="AG10983" s="182" t="s">
        <v>17319</v>
      </c>
      <c r="AH10983" s="182" t="s">
        <v>2993</v>
      </c>
      <c r="AI10983" s="182" t="s">
        <v>17040</v>
      </c>
    </row>
    <row r="10984" spans="25:35" x14ac:dyDescent="0.4">
      <c r="Y10984" s="182" t="s">
        <v>16686</v>
      </c>
      <c r="Z10984" s="182">
        <v>1993</v>
      </c>
      <c r="AA10984" s="182">
        <v>722.7</v>
      </c>
      <c r="AB10984" s="182">
        <v>29</v>
      </c>
      <c r="AC10984" s="182">
        <v>2</v>
      </c>
      <c r="AD10984" s="182">
        <v>672.1</v>
      </c>
      <c r="AF10984" s="182" t="s">
        <v>16571</v>
      </c>
      <c r="AG10984" s="182" t="s">
        <v>17329</v>
      </c>
      <c r="AH10984" s="182" t="s">
        <v>2993</v>
      </c>
      <c r="AI10984" s="182" t="s">
        <v>17040</v>
      </c>
    </row>
    <row r="10985" spans="25:35" x14ac:dyDescent="0.4">
      <c r="Y10985" s="182" t="s">
        <v>16687</v>
      </c>
      <c r="Z10985" s="182">
        <v>1989</v>
      </c>
      <c r="AA10985" s="182">
        <v>680</v>
      </c>
      <c r="AB10985" s="182">
        <v>23</v>
      </c>
      <c r="AC10985" s="182">
        <v>2</v>
      </c>
      <c r="AD10985" s="182">
        <v>628.79999999999995</v>
      </c>
      <c r="AF10985" s="182" t="s">
        <v>16573</v>
      </c>
      <c r="AG10985" s="182" t="s">
        <v>17329</v>
      </c>
      <c r="AH10985" s="182" t="s">
        <v>2993</v>
      </c>
      <c r="AI10985" s="182" t="s">
        <v>17040</v>
      </c>
    </row>
    <row r="10986" spans="25:35" x14ac:dyDescent="0.4">
      <c r="Y10986" s="182" t="s">
        <v>16688</v>
      </c>
      <c r="Z10986" s="182">
        <v>1959</v>
      </c>
      <c r="AA10986" s="182">
        <v>233.6</v>
      </c>
      <c r="AB10986" s="182">
        <v>14</v>
      </c>
      <c r="AC10986" s="182">
        <v>1</v>
      </c>
      <c r="AD10986" s="182">
        <v>222.5</v>
      </c>
      <c r="AF10986" s="182" t="s">
        <v>16575</v>
      </c>
      <c r="AG10986" s="182" t="s">
        <v>17329</v>
      </c>
      <c r="AH10986" s="182" t="s">
        <v>2993</v>
      </c>
      <c r="AI10986" s="182" t="s">
        <v>17040</v>
      </c>
    </row>
    <row r="10987" spans="25:35" x14ac:dyDescent="0.4">
      <c r="Y10987" s="182" t="s">
        <v>2863</v>
      </c>
      <c r="Z10987" s="182">
        <v>1925</v>
      </c>
      <c r="AA10987" s="182">
        <v>392.2</v>
      </c>
      <c r="AB10987" s="182">
        <v>24</v>
      </c>
      <c r="AC10987" s="182">
        <v>2</v>
      </c>
      <c r="AD10987" s="182">
        <v>343.3</v>
      </c>
      <c r="AF10987" s="182" t="s">
        <v>16576</v>
      </c>
      <c r="AG10987" s="182" t="s">
        <v>17328</v>
      </c>
      <c r="AH10987" s="182" t="s">
        <v>2993</v>
      </c>
      <c r="AI10987" s="182" t="s">
        <v>17042</v>
      </c>
    </row>
    <row r="10988" spans="25:35" x14ac:dyDescent="0.4">
      <c r="Y10988" s="182" t="s">
        <v>16689</v>
      </c>
      <c r="Z10988" s="182">
        <v>1925</v>
      </c>
      <c r="AA10988" s="182">
        <v>384.1</v>
      </c>
      <c r="AB10988" s="182">
        <v>21</v>
      </c>
      <c r="AC10988" s="182">
        <v>2</v>
      </c>
      <c r="AD10988" s="182">
        <v>337.1</v>
      </c>
      <c r="AF10988" s="182" t="s">
        <v>16577</v>
      </c>
      <c r="AG10988" s="182" t="s">
        <v>17312</v>
      </c>
      <c r="AH10988" s="182" t="s">
        <v>2993</v>
      </c>
      <c r="AI10988" s="182" t="s">
        <v>17315</v>
      </c>
    </row>
    <row r="10989" spans="25:35" x14ac:dyDescent="0.4">
      <c r="Y10989" s="182" t="s">
        <v>16690</v>
      </c>
      <c r="Z10989" s="182">
        <v>1924</v>
      </c>
      <c r="AA10989" s="182">
        <v>313.8</v>
      </c>
      <c r="AB10989" s="182">
        <v>31</v>
      </c>
      <c r="AC10989" s="182">
        <v>2</v>
      </c>
      <c r="AD10989" s="182">
        <v>246.1</v>
      </c>
      <c r="AF10989" s="182" t="s">
        <v>16578</v>
      </c>
      <c r="AG10989" s="182" t="s">
        <v>17312</v>
      </c>
      <c r="AH10989" s="182" t="s">
        <v>2993</v>
      </c>
      <c r="AI10989" s="182" t="s">
        <v>17042</v>
      </c>
    </row>
    <row r="10990" spans="25:35" x14ac:dyDescent="0.4">
      <c r="Y10990" s="182" t="s">
        <v>16691</v>
      </c>
      <c r="Z10990" s="182">
        <v>1917</v>
      </c>
      <c r="AA10990" s="182">
        <v>310.60000000000002</v>
      </c>
      <c r="AB10990" s="182">
        <v>21</v>
      </c>
      <c r="AC10990" s="182">
        <v>2</v>
      </c>
      <c r="AD10990" s="182">
        <v>260.7</v>
      </c>
      <c r="AF10990" s="182" t="s">
        <v>16580</v>
      </c>
      <c r="AG10990" s="182" t="s">
        <v>17319</v>
      </c>
      <c r="AH10990" s="182" t="s">
        <v>2993</v>
      </c>
      <c r="AI10990" s="182" t="s">
        <v>17315</v>
      </c>
    </row>
    <row r="10991" spans="25:35" x14ac:dyDescent="0.4">
      <c r="Y10991" s="182" t="s">
        <v>2864</v>
      </c>
      <c r="Z10991" s="182">
        <v>1925</v>
      </c>
      <c r="AA10991" s="182">
        <v>393.4</v>
      </c>
      <c r="AB10991" s="182">
        <v>21</v>
      </c>
      <c r="AC10991" s="182">
        <v>2</v>
      </c>
      <c r="AD10991" s="182">
        <v>346.3</v>
      </c>
      <c r="AF10991" s="182" t="s">
        <v>2847</v>
      </c>
      <c r="AG10991" s="182" t="s">
        <v>17319</v>
      </c>
      <c r="AH10991" s="182" t="s">
        <v>2993</v>
      </c>
      <c r="AI10991" s="182" t="s">
        <v>17315</v>
      </c>
    </row>
    <row r="10992" spans="25:35" x14ac:dyDescent="0.4">
      <c r="Y10992" s="182" t="s">
        <v>16692</v>
      </c>
      <c r="Z10992" s="182">
        <v>1917</v>
      </c>
      <c r="AA10992" s="182">
        <v>391.1</v>
      </c>
      <c r="AB10992" s="182">
        <v>24</v>
      </c>
      <c r="AC10992" s="182">
        <v>2</v>
      </c>
      <c r="AD10992" s="182">
        <v>343.8</v>
      </c>
      <c r="AF10992" s="182" t="s">
        <v>16582</v>
      </c>
      <c r="AG10992" s="182" t="s">
        <v>17319</v>
      </c>
      <c r="AH10992" s="182" t="s">
        <v>17035</v>
      </c>
      <c r="AI10992" s="182" t="s">
        <v>17315</v>
      </c>
    </row>
    <row r="10993" spans="25:35" x14ac:dyDescent="0.4">
      <c r="Y10993" s="182" t="s">
        <v>2865</v>
      </c>
      <c r="Z10993" s="182">
        <v>1954</v>
      </c>
      <c r="AA10993" s="182">
        <v>882.3</v>
      </c>
      <c r="AB10993" s="182">
        <v>46</v>
      </c>
      <c r="AC10993" s="182">
        <v>2</v>
      </c>
      <c r="AD10993" s="182">
        <v>826.2</v>
      </c>
      <c r="AF10993" s="182" t="s">
        <v>16584</v>
      </c>
      <c r="AG10993" s="182" t="s">
        <v>17319</v>
      </c>
      <c r="AH10993" s="182" t="s">
        <v>17035</v>
      </c>
      <c r="AI10993" s="182" t="s">
        <v>17315</v>
      </c>
    </row>
    <row r="10994" spans="25:35" x14ac:dyDescent="0.4">
      <c r="Y10994" s="182" t="s">
        <v>16693</v>
      </c>
      <c r="Z10994" s="182">
        <v>2014</v>
      </c>
      <c r="AA10994" s="182">
        <v>1267.2</v>
      </c>
      <c r="AB10994" s="182">
        <v>37</v>
      </c>
      <c r="AC10994" s="182">
        <v>3</v>
      </c>
      <c r="AD10994" s="182">
        <v>1168.4000000000001</v>
      </c>
      <c r="AF10994" s="182" t="s">
        <v>16585</v>
      </c>
      <c r="AG10994" s="182" t="s">
        <v>17319</v>
      </c>
      <c r="AH10994" s="182" t="s">
        <v>2993</v>
      </c>
      <c r="AI10994" s="182" t="s">
        <v>17320</v>
      </c>
    </row>
    <row r="10995" spans="25:35" x14ac:dyDescent="0.4">
      <c r="Y10995" s="182" t="s">
        <v>16694</v>
      </c>
      <c r="Z10995" s="182">
        <v>1955</v>
      </c>
      <c r="AA10995" s="182">
        <v>859</v>
      </c>
      <c r="AB10995" s="182">
        <v>54</v>
      </c>
      <c r="AC10995" s="182">
        <v>2</v>
      </c>
      <c r="AD10995" s="182">
        <v>800.8</v>
      </c>
      <c r="AF10995" s="182" t="s">
        <v>16587</v>
      </c>
      <c r="AG10995" s="182" t="s">
        <v>17312</v>
      </c>
      <c r="AH10995" s="182" t="s">
        <v>17035</v>
      </c>
      <c r="AI10995" s="182" t="s">
        <v>17042</v>
      </c>
    </row>
    <row r="10996" spans="25:35" x14ac:dyDescent="0.4">
      <c r="Y10996" s="182" t="s">
        <v>16695</v>
      </c>
      <c r="Z10996" s="182">
        <v>1991</v>
      </c>
      <c r="AA10996" s="182">
        <v>686</v>
      </c>
      <c r="AB10996" s="182">
        <v>24</v>
      </c>
      <c r="AC10996" s="182">
        <v>2</v>
      </c>
      <c r="AD10996" s="182">
        <v>634.70000000000005</v>
      </c>
      <c r="AF10996" s="182" t="s">
        <v>16588</v>
      </c>
      <c r="AG10996" s="182" t="s">
        <v>17319</v>
      </c>
      <c r="AH10996" s="182" t="s">
        <v>2993</v>
      </c>
      <c r="AI10996" s="182" t="s">
        <v>17331</v>
      </c>
    </row>
    <row r="10997" spans="25:35" x14ac:dyDescent="0.4">
      <c r="Y10997" s="182" t="s">
        <v>16696</v>
      </c>
      <c r="Z10997" s="182">
        <v>1988</v>
      </c>
      <c r="AA10997" s="182">
        <v>667.5</v>
      </c>
      <c r="AB10997" s="182">
        <v>24</v>
      </c>
      <c r="AC10997" s="182">
        <v>2</v>
      </c>
      <c r="AD10997" s="182">
        <v>617.5</v>
      </c>
      <c r="AF10997" s="182" t="s">
        <v>16589</v>
      </c>
      <c r="AG10997" s="182" t="s">
        <v>17319</v>
      </c>
      <c r="AH10997" s="182" t="s">
        <v>2993</v>
      </c>
      <c r="AI10997" s="182" t="s">
        <v>17042</v>
      </c>
    </row>
    <row r="10998" spans="25:35" x14ac:dyDescent="0.4">
      <c r="Y10998" s="182" t="s">
        <v>16697</v>
      </c>
      <c r="Z10998" s="182">
        <v>1917</v>
      </c>
      <c r="AA10998" s="182">
        <v>218.2</v>
      </c>
      <c r="AB10998" s="182">
        <v>21</v>
      </c>
      <c r="AC10998" s="182">
        <v>2</v>
      </c>
      <c r="AD10998" s="182">
        <v>184.4</v>
      </c>
      <c r="AF10998" s="182" t="s">
        <v>16590</v>
      </c>
      <c r="AG10998" s="182" t="s">
        <v>17312</v>
      </c>
      <c r="AH10998" s="182" t="s">
        <v>2993</v>
      </c>
      <c r="AI10998" s="182" t="s">
        <v>17042</v>
      </c>
    </row>
    <row r="10999" spans="25:35" x14ac:dyDescent="0.4">
      <c r="Y10999" s="182" t="s">
        <v>16698</v>
      </c>
      <c r="Z10999" s="182">
        <v>1917</v>
      </c>
      <c r="AA10999" s="182">
        <v>106.6</v>
      </c>
      <c r="AB10999" s="182">
        <v>9</v>
      </c>
      <c r="AC10999" s="182">
        <v>1</v>
      </c>
      <c r="AD10999" s="182">
        <v>97.3</v>
      </c>
      <c r="AF10999" s="182" t="s">
        <v>16591</v>
      </c>
      <c r="AG10999" s="182" t="s">
        <v>17319</v>
      </c>
      <c r="AH10999" s="182" t="s">
        <v>2993</v>
      </c>
      <c r="AI10999" s="182" t="s">
        <v>17331</v>
      </c>
    </row>
    <row r="11000" spans="25:35" x14ac:dyDescent="0.4">
      <c r="Y11000" s="182" t="s">
        <v>16699</v>
      </c>
      <c r="Z11000" s="182">
        <v>1917</v>
      </c>
      <c r="AA11000" s="182">
        <v>234.8</v>
      </c>
      <c r="AB11000" s="182">
        <v>9</v>
      </c>
      <c r="AC11000" s="182">
        <v>2</v>
      </c>
      <c r="AD11000" s="182">
        <v>200.8</v>
      </c>
      <c r="AF11000" s="182" t="s">
        <v>16593</v>
      </c>
      <c r="AG11000" s="182" t="s">
        <v>17319</v>
      </c>
      <c r="AH11000" s="182" t="s">
        <v>2993</v>
      </c>
      <c r="AI11000" s="182" t="s">
        <v>17331</v>
      </c>
    </row>
    <row r="11001" spans="25:35" x14ac:dyDescent="0.4">
      <c r="Y11001" s="182" t="s">
        <v>16700</v>
      </c>
      <c r="Z11001" s="182">
        <v>1917</v>
      </c>
      <c r="AA11001" s="182">
        <v>119.6</v>
      </c>
      <c r="AB11001" s="182">
        <v>13</v>
      </c>
      <c r="AC11001" s="182">
        <v>1</v>
      </c>
      <c r="AD11001" s="182">
        <v>91.6</v>
      </c>
      <c r="AF11001" s="182" t="s">
        <v>16594</v>
      </c>
      <c r="AG11001" s="182" t="s">
        <v>17319</v>
      </c>
      <c r="AH11001" s="182" t="s">
        <v>2993</v>
      </c>
      <c r="AI11001" s="182" t="s">
        <v>17331</v>
      </c>
    </row>
    <row r="11002" spans="25:35" x14ac:dyDescent="0.4">
      <c r="Y11002" s="182" t="s">
        <v>2866</v>
      </c>
      <c r="Z11002" s="182">
        <v>1917</v>
      </c>
      <c r="AA11002" s="182">
        <v>148.1</v>
      </c>
      <c r="AB11002" s="182">
        <v>16</v>
      </c>
      <c r="AC11002" s="182">
        <v>2</v>
      </c>
      <c r="AD11002" s="182">
        <v>97.3</v>
      </c>
      <c r="AF11002" s="182" t="s">
        <v>16595</v>
      </c>
      <c r="AG11002" s="182" t="s">
        <v>17319</v>
      </c>
      <c r="AH11002" s="182" t="s">
        <v>2993</v>
      </c>
      <c r="AI11002" s="182" t="s">
        <v>17322</v>
      </c>
    </row>
    <row r="11003" spans="25:35" x14ac:dyDescent="0.4">
      <c r="Y11003" s="182" t="s">
        <v>16702</v>
      </c>
      <c r="Z11003" s="182">
        <v>1963</v>
      </c>
      <c r="AA11003" s="182">
        <v>334.7</v>
      </c>
      <c r="AB11003" s="182">
        <v>16</v>
      </c>
      <c r="AC11003" s="182">
        <v>2</v>
      </c>
      <c r="AD11003" s="182">
        <v>303.2</v>
      </c>
      <c r="AF11003" s="182" t="s">
        <v>16596</v>
      </c>
      <c r="AG11003" s="182" t="s">
        <v>17319</v>
      </c>
      <c r="AH11003" s="182" t="s">
        <v>2993</v>
      </c>
      <c r="AI11003" s="182" t="s">
        <v>17331</v>
      </c>
    </row>
    <row r="11004" spans="25:35" x14ac:dyDescent="0.4">
      <c r="Y11004" s="182" t="s">
        <v>16703</v>
      </c>
      <c r="Z11004" s="182">
        <v>1917</v>
      </c>
      <c r="AA11004" s="182">
        <v>651</v>
      </c>
      <c r="AB11004" s="182">
        <v>31</v>
      </c>
      <c r="AC11004" s="182">
        <v>2</v>
      </c>
      <c r="AD11004" s="182">
        <v>596.29999999999995</v>
      </c>
      <c r="AF11004" s="182" t="s">
        <v>16598</v>
      </c>
      <c r="AG11004" s="182" t="s">
        <v>17312</v>
      </c>
      <c r="AH11004" s="182" t="s">
        <v>2993</v>
      </c>
      <c r="AI11004" s="182" t="s">
        <v>17042</v>
      </c>
    </row>
    <row r="11005" spans="25:35" x14ac:dyDescent="0.4">
      <c r="Y11005" s="182" t="s">
        <v>2867</v>
      </c>
      <c r="Z11005" s="182">
        <v>1917</v>
      </c>
      <c r="AA11005" s="182">
        <v>292.10000000000002</v>
      </c>
      <c r="AB11005" s="182">
        <v>24</v>
      </c>
      <c r="AC11005" s="182">
        <v>2</v>
      </c>
      <c r="AD11005" s="182">
        <v>292.10000000000002</v>
      </c>
      <c r="AF11005" s="182" t="s">
        <v>16600</v>
      </c>
      <c r="AG11005" s="182" t="s">
        <v>17312</v>
      </c>
      <c r="AH11005" s="182" t="s">
        <v>2993</v>
      </c>
      <c r="AI11005" s="182" t="s">
        <v>17315</v>
      </c>
    </row>
    <row r="11006" spans="25:35" x14ac:dyDescent="0.4">
      <c r="Y11006" s="182" t="s">
        <v>16704</v>
      </c>
      <c r="Z11006" s="182">
        <v>1972</v>
      </c>
      <c r="AA11006" s="182">
        <v>1583.1</v>
      </c>
      <c r="AB11006" s="182">
        <v>60</v>
      </c>
      <c r="AC11006" s="182">
        <v>3</v>
      </c>
      <c r="AD11006" s="182">
        <v>1476.8</v>
      </c>
      <c r="AF11006" s="182" t="s">
        <v>16601</v>
      </c>
      <c r="AG11006" s="182" t="s">
        <v>17312</v>
      </c>
      <c r="AH11006" s="182" t="s">
        <v>2993</v>
      </c>
      <c r="AI11006" s="182" t="s">
        <v>17315</v>
      </c>
    </row>
    <row r="11007" spans="25:35" x14ac:dyDescent="0.4">
      <c r="Y11007" s="182" t="s">
        <v>16705</v>
      </c>
      <c r="Z11007" s="182">
        <v>1978</v>
      </c>
      <c r="AA11007" s="182">
        <v>1044.7</v>
      </c>
      <c r="AB11007" s="182">
        <v>38</v>
      </c>
      <c r="AC11007" s="182">
        <v>2</v>
      </c>
      <c r="AD11007" s="182">
        <v>957.4</v>
      </c>
      <c r="AF11007" s="182" t="s">
        <v>16603</v>
      </c>
      <c r="AG11007" s="182" t="s">
        <v>17312</v>
      </c>
      <c r="AH11007" s="182" t="s">
        <v>2993</v>
      </c>
      <c r="AI11007" s="182" t="s">
        <v>17315</v>
      </c>
    </row>
    <row r="11008" spans="25:35" x14ac:dyDescent="0.4">
      <c r="Y11008" s="182" t="s">
        <v>308</v>
      </c>
      <c r="Z11008" s="182">
        <v>1980</v>
      </c>
      <c r="AA11008" s="182">
        <v>1971.6</v>
      </c>
      <c r="AB11008" s="182">
        <v>73</v>
      </c>
      <c r="AC11008" s="182">
        <v>3</v>
      </c>
      <c r="AD11008" s="182">
        <v>1824.4</v>
      </c>
      <c r="AF11008" s="182" t="s">
        <v>16604</v>
      </c>
      <c r="AG11008" s="182" t="s">
        <v>17319</v>
      </c>
      <c r="AH11008" s="182" t="s">
        <v>2993</v>
      </c>
      <c r="AI11008" s="182" t="s">
        <v>17331</v>
      </c>
    </row>
    <row r="11009" spans="25:35" x14ac:dyDescent="0.4">
      <c r="Y11009" s="182" t="s">
        <v>16706</v>
      </c>
      <c r="Z11009" s="182">
        <v>1995</v>
      </c>
      <c r="AA11009" s="182">
        <v>2923.6</v>
      </c>
      <c r="AB11009" s="182">
        <v>74</v>
      </c>
      <c r="AC11009" s="182">
        <v>5</v>
      </c>
      <c r="AD11009" s="182">
        <v>2670.5</v>
      </c>
      <c r="AF11009" s="182" t="s">
        <v>2848</v>
      </c>
      <c r="AG11009" s="182" t="s">
        <v>17319</v>
      </c>
      <c r="AH11009" s="182" t="s">
        <v>2993</v>
      </c>
      <c r="AI11009" s="182" t="s">
        <v>17331</v>
      </c>
    </row>
    <row r="11010" spans="25:35" x14ac:dyDescent="0.4">
      <c r="Y11010" s="182" t="s">
        <v>16707</v>
      </c>
      <c r="Z11010" s="182">
        <v>1985</v>
      </c>
      <c r="AA11010" s="182">
        <v>3874.1</v>
      </c>
      <c r="AB11010" s="182">
        <v>94</v>
      </c>
      <c r="AC11010" s="182">
        <v>5</v>
      </c>
      <c r="AD11010" s="182">
        <v>3504.2</v>
      </c>
      <c r="AF11010" s="182" t="s">
        <v>16605</v>
      </c>
      <c r="AG11010" s="182" t="s">
        <v>17319</v>
      </c>
      <c r="AH11010" s="182" t="s">
        <v>2993</v>
      </c>
      <c r="AI11010" s="182" t="s">
        <v>17331</v>
      </c>
    </row>
    <row r="11011" spans="25:35" x14ac:dyDescent="0.4">
      <c r="Y11011" s="182" t="s">
        <v>16709</v>
      </c>
      <c r="Z11011" s="182">
        <v>1989</v>
      </c>
      <c r="AA11011" s="182">
        <v>1536.3</v>
      </c>
      <c r="AB11011" s="182">
        <v>66</v>
      </c>
      <c r="AC11011" s="182">
        <v>5</v>
      </c>
      <c r="AD11011" s="182">
        <v>1314.7</v>
      </c>
      <c r="AF11011" s="182" t="s">
        <v>506</v>
      </c>
      <c r="AG11011" s="182" t="s">
        <v>17312</v>
      </c>
      <c r="AH11011" s="182" t="s">
        <v>2993</v>
      </c>
      <c r="AI11011" s="182" t="s">
        <v>17042</v>
      </c>
    </row>
    <row r="11012" spans="25:35" x14ac:dyDescent="0.4">
      <c r="Y11012" s="182" t="s">
        <v>16710</v>
      </c>
      <c r="Z11012" s="182">
        <v>1980</v>
      </c>
      <c r="AA11012" s="182">
        <v>4541.1000000000004</v>
      </c>
      <c r="AB11012" s="182">
        <v>161</v>
      </c>
      <c r="AC11012" s="182">
        <v>5</v>
      </c>
      <c r="AD11012" s="182">
        <v>4097.1000000000004</v>
      </c>
      <c r="AF11012" s="182" t="s">
        <v>16608</v>
      </c>
      <c r="AG11012" s="182" t="s">
        <v>17312</v>
      </c>
      <c r="AH11012" s="182" t="s">
        <v>2993</v>
      </c>
      <c r="AI11012" s="182" t="s">
        <v>17322</v>
      </c>
    </row>
    <row r="11013" spans="25:35" x14ac:dyDescent="0.4">
      <c r="Y11013" s="182" t="s">
        <v>16712</v>
      </c>
      <c r="Z11013" s="182">
        <v>1996</v>
      </c>
      <c r="AA11013" s="182">
        <v>9523.61</v>
      </c>
      <c r="AB11013" s="182">
        <v>323</v>
      </c>
      <c r="AC11013" s="182">
        <v>5</v>
      </c>
      <c r="AD11013" s="182">
        <v>8519.41</v>
      </c>
      <c r="AF11013" s="182" t="s">
        <v>501</v>
      </c>
      <c r="AG11013" s="182" t="s">
        <v>17312</v>
      </c>
      <c r="AH11013" s="182" t="s">
        <v>2993</v>
      </c>
      <c r="AI11013" s="182" t="s">
        <v>17042</v>
      </c>
    </row>
    <row r="11014" spans="25:35" x14ac:dyDescent="0.4">
      <c r="Y11014" s="182" t="s">
        <v>16714</v>
      </c>
      <c r="Z11014" s="182">
        <v>1986</v>
      </c>
      <c r="AA11014" s="182">
        <v>3176.1</v>
      </c>
      <c r="AB11014" s="182">
        <v>113</v>
      </c>
      <c r="AC11014" s="182">
        <v>5</v>
      </c>
      <c r="AD11014" s="182">
        <v>2817.9</v>
      </c>
      <c r="AF11014" s="182" t="s">
        <v>16610</v>
      </c>
      <c r="AG11014" s="182" t="s">
        <v>17312</v>
      </c>
      <c r="AH11014" s="182" t="s">
        <v>2993</v>
      </c>
      <c r="AI11014" s="182" t="s">
        <v>17322</v>
      </c>
    </row>
    <row r="11015" spans="25:35" x14ac:dyDescent="0.4">
      <c r="Y11015" s="182" t="s">
        <v>16716</v>
      </c>
      <c r="Z11015" s="182">
        <v>1976</v>
      </c>
      <c r="AA11015" s="182">
        <v>1713.5</v>
      </c>
      <c r="AB11015" s="182">
        <v>71</v>
      </c>
      <c r="AC11015" s="182">
        <v>3</v>
      </c>
      <c r="AD11015" s="182">
        <v>1553.5</v>
      </c>
      <c r="AF11015" s="182" t="s">
        <v>16611</v>
      </c>
      <c r="AG11015" s="182" t="s">
        <v>17319</v>
      </c>
      <c r="AH11015" s="182" t="s">
        <v>2993</v>
      </c>
      <c r="AI11015" s="182" t="s">
        <v>17042</v>
      </c>
    </row>
    <row r="11016" spans="25:35" x14ac:dyDescent="0.4">
      <c r="Y11016" s="182" t="s">
        <v>16717</v>
      </c>
      <c r="Z11016" s="182">
        <v>1981</v>
      </c>
      <c r="AA11016" s="182">
        <v>2455.8000000000002</v>
      </c>
      <c r="AB11016" s="182">
        <v>122</v>
      </c>
      <c r="AC11016" s="182">
        <v>5</v>
      </c>
      <c r="AD11016" s="182">
        <v>1794.6</v>
      </c>
      <c r="AF11016" s="182" t="s">
        <v>16612</v>
      </c>
      <c r="AG11016" s="182" t="s">
        <v>17312</v>
      </c>
      <c r="AH11016" s="182" t="s">
        <v>2993</v>
      </c>
      <c r="AI11016" s="182" t="s">
        <v>17042</v>
      </c>
    </row>
    <row r="11017" spans="25:35" x14ac:dyDescent="0.4">
      <c r="Y11017" s="182" t="s">
        <v>16718</v>
      </c>
      <c r="Z11017" s="182">
        <v>1974</v>
      </c>
      <c r="AA11017" s="182">
        <v>3601.7</v>
      </c>
      <c r="AB11017" s="182">
        <v>143</v>
      </c>
      <c r="AC11017" s="182">
        <v>5</v>
      </c>
      <c r="AD11017" s="182">
        <v>3309.2</v>
      </c>
      <c r="AF11017" s="182" t="s">
        <v>16613</v>
      </c>
      <c r="AG11017" s="182" t="s">
        <v>17312</v>
      </c>
      <c r="AH11017" s="182" t="s">
        <v>2993</v>
      </c>
      <c r="AI11017" s="182" t="s">
        <v>17042</v>
      </c>
    </row>
    <row r="11018" spans="25:35" x14ac:dyDescent="0.4">
      <c r="Y11018" s="182" t="s">
        <v>16719</v>
      </c>
      <c r="Z11018" s="182">
        <v>1973</v>
      </c>
      <c r="AA11018" s="182">
        <v>4805.1000000000004</v>
      </c>
      <c r="AB11018" s="182">
        <v>200</v>
      </c>
      <c r="AC11018" s="182">
        <v>5</v>
      </c>
      <c r="AD11018" s="182">
        <v>4389.7</v>
      </c>
      <c r="AF11018" s="182" t="s">
        <v>16614</v>
      </c>
      <c r="AG11018" s="182" t="s">
        <v>17312</v>
      </c>
      <c r="AH11018" s="182" t="s">
        <v>2993</v>
      </c>
      <c r="AI11018" s="182" t="s">
        <v>17042</v>
      </c>
    </row>
    <row r="11019" spans="25:35" x14ac:dyDescent="0.4">
      <c r="Y11019" s="182" t="s">
        <v>16721</v>
      </c>
      <c r="Z11019" s="182">
        <v>1987</v>
      </c>
      <c r="AA11019" s="182">
        <v>6075.9</v>
      </c>
      <c r="AB11019" s="182">
        <v>242</v>
      </c>
      <c r="AC11019" s="182">
        <v>5</v>
      </c>
      <c r="AD11019" s="182">
        <v>5481.5</v>
      </c>
      <c r="AF11019" s="182" t="s">
        <v>16615</v>
      </c>
      <c r="AG11019" s="182" t="s">
        <v>17355</v>
      </c>
      <c r="AH11019" s="182" t="s">
        <v>2993</v>
      </c>
      <c r="AI11019" s="182" t="s">
        <v>17042</v>
      </c>
    </row>
    <row r="11020" spans="25:35" x14ac:dyDescent="0.4">
      <c r="Y11020" s="182" t="s">
        <v>2868</v>
      </c>
      <c r="Z11020" s="182">
        <v>1964</v>
      </c>
      <c r="AA11020" s="182">
        <v>1853.08</v>
      </c>
      <c r="AB11020" s="182">
        <v>115</v>
      </c>
      <c r="AC11020" s="182">
        <v>2</v>
      </c>
      <c r="AD11020" s="182">
        <v>1215.3800000000001</v>
      </c>
      <c r="AF11020" s="182" t="s">
        <v>16616</v>
      </c>
      <c r="AG11020" s="182" t="s">
        <v>17319</v>
      </c>
      <c r="AH11020" s="182" t="s">
        <v>2993</v>
      </c>
      <c r="AI11020" s="182" t="s">
        <v>17042</v>
      </c>
    </row>
    <row r="11021" spans="25:35" x14ac:dyDescent="0.4">
      <c r="Y11021" s="182" t="s">
        <v>16722</v>
      </c>
      <c r="Z11021" s="182">
        <v>1965</v>
      </c>
      <c r="AA11021" s="182">
        <v>339</v>
      </c>
      <c r="AB11021" s="182">
        <v>19</v>
      </c>
      <c r="AC11021" s="182">
        <v>2</v>
      </c>
      <c r="AD11021" s="182">
        <v>316.89999999999998</v>
      </c>
      <c r="AF11021" s="182" t="s">
        <v>508</v>
      </c>
      <c r="AG11021" s="182" t="s">
        <v>17319</v>
      </c>
      <c r="AH11021" s="182" t="s">
        <v>2993</v>
      </c>
      <c r="AI11021" s="182" t="s">
        <v>17042</v>
      </c>
    </row>
    <row r="11022" spans="25:35" x14ac:dyDescent="0.4">
      <c r="Y11022" s="182" t="s">
        <v>16723</v>
      </c>
      <c r="Z11022" s="182">
        <v>1966</v>
      </c>
      <c r="AA11022" s="182">
        <v>764.7</v>
      </c>
      <c r="AB11022" s="182">
        <v>31</v>
      </c>
      <c r="AC11022" s="182">
        <v>2</v>
      </c>
      <c r="AD11022" s="182">
        <v>701.3</v>
      </c>
      <c r="AF11022" s="182" t="s">
        <v>16617</v>
      </c>
      <c r="AG11022" s="182" t="s">
        <v>17312</v>
      </c>
      <c r="AH11022" s="182" t="s">
        <v>17035</v>
      </c>
      <c r="AI11022" s="182" t="s">
        <v>17042</v>
      </c>
    </row>
    <row r="11023" spans="25:35" x14ac:dyDescent="0.4">
      <c r="Y11023" s="182" t="s">
        <v>16724</v>
      </c>
      <c r="Z11023" s="182">
        <v>1968</v>
      </c>
      <c r="AA11023" s="182">
        <v>375.6</v>
      </c>
      <c r="AB11023" s="182">
        <v>16</v>
      </c>
      <c r="AC11023" s="182">
        <v>2</v>
      </c>
      <c r="AD11023" s="182">
        <v>346.4</v>
      </c>
      <c r="AF11023" s="182" t="s">
        <v>2849</v>
      </c>
      <c r="AG11023" s="182" t="s">
        <v>17319</v>
      </c>
      <c r="AH11023" s="182" t="s">
        <v>2993</v>
      </c>
      <c r="AI11023" s="182" t="s">
        <v>17322</v>
      </c>
    </row>
    <row r="11024" spans="25:35" x14ac:dyDescent="0.4">
      <c r="Y11024" s="182" t="s">
        <v>16725</v>
      </c>
      <c r="Z11024" s="182">
        <v>1966</v>
      </c>
      <c r="AA11024" s="182">
        <v>389.1</v>
      </c>
      <c r="AB11024" s="182">
        <v>13</v>
      </c>
      <c r="AC11024" s="182">
        <v>2</v>
      </c>
      <c r="AD11024" s="182">
        <v>358.2</v>
      </c>
      <c r="AF11024" s="182" t="s">
        <v>16618</v>
      </c>
      <c r="AG11024" s="182" t="s">
        <v>17319</v>
      </c>
      <c r="AH11024" s="182" t="s">
        <v>2993</v>
      </c>
      <c r="AI11024" s="182" t="s">
        <v>17042</v>
      </c>
    </row>
    <row r="11025" spans="25:35" x14ac:dyDescent="0.4">
      <c r="Y11025" s="182" t="s">
        <v>16726</v>
      </c>
      <c r="Z11025" s="182">
        <v>1980</v>
      </c>
      <c r="AA11025" s="182">
        <v>2026.4</v>
      </c>
      <c r="AB11025" s="182">
        <v>82</v>
      </c>
      <c r="AC11025" s="182">
        <v>3</v>
      </c>
      <c r="AD11025" s="182">
        <v>1870</v>
      </c>
      <c r="AF11025" s="182" t="s">
        <v>2850</v>
      </c>
      <c r="AG11025" s="182" t="s">
        <v>17312</v>
      </c>
      <c r="AH11025" s="182" t="s">
        <v>2993</v>
      </c>
      <c r="AI11025" s="182" t="s">
        <v>17042</v>
      </c>
    </row>
    <row r="11026" spans="25:35" x14ac:dyDescent="0.4">
      <c r="Y11026" s="182" t="s">
        <v>16727</v>
      </c>
      <c r="Z11026" s="182">
        <v>1969</v>
      </c>
      <c r="AA11026" s="182">
        <v>940.9</v>
      </c>
      <c r="AB11026" s="182">
        <v>57</v>
      </c>
      <c r="AC11026" s="182">
        <v>2</v>
      </c>
      <c r="AD11026" s="182">
        <v>898.8</v>
      </c>
      <c r="AF11026" s="182" t="s">
        <v>16620</v>
      </c>
      <c r="AG11026" s="182" t="s">
        <v>17312</v>
      </c>
      <c r="AH11026" s="182" t="s">
        <v>2993</v>
      </c>
      <c r="AI11026" s="182" t="s">
        <v>17040</v>
      </c>
    </row>
    <row r="11027" spans="25:35" x14ac:dyDescent="0.4">
      <c r="Y11027" s="182" t="s">
        <v>16728</v>
      </c>
      <c r="Z11027" s="182">
        <v>1969</v>
      </c>
      <c r="AA11027" s="182">
        <v>771</v>
      </c>
      <c r="AB11027" s="182">
        <v>37</v>
      </c>
      <c r="AC11027" s="182">
        <v>2</v>
      </c>
      <c r="AD11027" s="182">
        <v>712.2</v>
      </c>
      <c r="AF11027" s="182" t="s">
        <v>16621</v>
      </c>
      <c r="AG11027" s="182" t="s">
        <v>17312</v>
      </c>
      <c r="AH11027" s="182" t="s">
        <v>2993</v>
      </c>
      <c r="AI11027" s="182" t="s">
        <v>17040</v>
      </c>
    </row>
    <row r="11028" spans="25:35" x14ac:dyDescent="0.4">
      <c r="Y11028" s="182" t="s">
        <v>16729</v>
      </c>
      <c r="Z11028" s="182">
        <v>1969</v>
      </c>
      <c r="AA11028" s="182">
        <v>793.5</v>
      </c>
      <c r="AB11028" s="182">
        <v>36</v>
      </c>
      <c r="AC11028" s="182">
        <v>2</v>
      </c>
      <c r="AD11028" s="182">
        <v>733.4</v>
      </c>
      <c r="AF11028" s="182" t="s">
        <v>16622</v>
      </c>
      <c r="AG11028" s="182" t="s">
        <v>17312</v>
      </c>
      <c r="AH11028" s="182" t="s">
        <v>2993</v>
      </c>
      <c r="AI11028" s="182" t="s">
        <v>17042</v>
      </c>
    </row>
    <row r="11029" spans="25:35" x14ac:dyDescent="0.4">
      <c r="Y11029" s="182" t="s">
        <v>16730</v>
      </c>
      <c r="Z11029" s="182">
        <v>1965</v>
      </c>
      <c r="AA11029" s="182">
        <v>246.4</v>
      </c>
      <c r="AB11029" s="182">
        <v>16</v>
      </c>
      <c r="AC11029" s="182">
        <v>1</v>
      </c>
      <c r="AD11029" s="182">
        <v>224.6</v>
      </c>
      <c r="AF11029" s="182" t="s">
        <v>16623</v>
      </c>
      <c r="AG11029" s="182" t="s">
        <v>17312</v>
      </c>
      <c r="AH11029" s="182" t="s">
        <v>2993</v>
      </c>
      <c r="AI11029" s="182" t="s">
        <v>17042</v>
      </c>
    </row>
    <row r="11030" spans="25:35" x14ac:dyDescent="0.4">
      <c r="Y11030" s="182" t="s">
        <v>16731</v>
      </c>
      <c r="Z11030" s="182">
        <v>1917</v>
      </c>
      <c r="AA11030" s="182">
        <v>143.4</v>
      </c>
      <c r="AB11030" s="182">
        <v>10</v>
      </c>
      <c r="AC11030" s="182">
        <v>1</v>
      </c>
      <c r="AD11030" s="182">
        <v>111.1</v>
      </c>
      <c r="AF11030" s="182" t="s">
        <v>16624</v>
      </c>
      <c r="AG11030" s="182" t="s">
        <v>17312</v>
      </c>
      <c r="AH11030" s="182" t="s">
        <v>2993</v>
      </c>
      <c r="AI11030" s="182" t="s">
        <v>17040</v>
      </c>
    </row>
    <row r="11031" spans="25:35" x14ac:dyDescent="0.4">
      <c r="Y11031" s="182" t="s">
        <v>16732</v>
      </c>
      <c r="Z11031" s="182">
        <v>1940</v>
      </c>
      <c r="AA11031" s="182">
        <v>486.7</v>
      </c>
      <c r="AB11031" s="182">
        <v>26</v>
      </c>
      <c r="AC11031" s="182">
        <v>2</v>
      </c>
      <c r="AD11031" s="182">
        <v>437.1</v>
      </c>
      <c r="AF11031" s="182" t="s">
        <v>16625</v>
      </c>
      <c r="AG11031" s="182" t="s">
        <v>17312</v>
      </c>
      <c r="AH11031" s="182" t="s">
        <v>2993</v>
      </c>
      <c r="AI11031" s="182" t="s">
        <v>17040</v>
      </c>
    </row>
    <row r="11032" spans="25:35" x14ac:dyDescent="0.4">
      <c r="Y11032" s="182" t="s">
        <v>16733</v>
      </c>
      <c r="Z11032" s="182">
        <v>1917</v>
      </c>
      <c r="AA11032" s="182">
        <v>411.5</v>
      </c>
      <c r="AB11032" s="182">
        <v>19</v>
      </c>
      <c r="AC11032" s="182">
        <v>2</v>
      </c>
      <c r="AD11032" s="182">
        <v>354.1</v>
      </c>
      <c r="AF11032" s="182" t="s">
        <v>2851</v>
      </c>
      <c r="AG11032" s="182" t="s">
        <v>17312</v>
      </c>
      <c r="AH11032" s="182" t="s">
        <v>2993</v>
      </c>
      <c r="AI11032" s="182" t="s">
        <v>17042</v>
      </c>
    </row>
    <row r="11033" spans="25:35" x14ac:dyDescent="0.4">
      <c r="Y11033" s="182" t="s">
        <v>16734</v>
      </c>
      <c r="Z11033" s="182">
        <v>1917</v>
      </c>
      <c r="AA11033" s="182">
        <v>519.1</v>
      </c>
      <c r="AB11033" s="182">
        <v>39</v>
      </c>
      <c r="AC11033" s="182">
        <v>2</v>
      </c>
      <c r="AD11033" s="182">
        <v>397.7</v>
      </c>
      <c r="AF11033" s="182" t="s">
        <v>16626</v>
      </c>
      <c r="AG11033" s="182" t="s">
        <v>17312</v>
      </c>
      <c r="AH11033" s="182" t="s">
        <v>2993</v>
      </c>
      <c r="AI11033" s="182" t="s">
        <v>17042</v>
      </c>
    </row>
    <row r="11034" spans="25:35" x14ac:dyDescent="0.4">
      <c r="Y11034" s="182" t="s">
        <v>16735</v>
      </c>
      <c r="Z11034" s="182">
        <v>1917</v>
      </c>
      <c r="AA11034" s="182">
        <v>420.2</v>
      </c>
      <c r="AB11034" s="182">
        <v>27</v>
      </c>
      <c r="AC11034" s="182">
        <v>2</v>
      </c>
      <c r="AD11034" s="182">
        <v>349.7</v>
      </c>
      <c r="AF11034" s="182" t="s">
        <v>16627</v>
      </c>
      <c r="AG11034" s="182" t="s">
        <v>17327</v>
      </c>
      <c r="AH11034" s="182" t="s">
        <v>2993</v>
      </c>
      <c r="AI11034" s="182" t="s">
        <v>17040</v>
      </c>
    </row>
    <row r="11035" spans="25:35" x14ac:dyDescent="0.4">
      <c r="Y11035" s="182" t="s">
        <v>16736</v>
      </c>
      <c r="Z11035" s="182">
        <v>1917</v>
      </c>
      <c r="AA11035" s="182">
        <v>506.3</v>
      </c>
      <c r="AB11035" s="182">
        <v>29</v>
      </c>
      <c r="AC11035" s="182">
        <v>2</v>
      </c>
      <c r="AD11035" s="182">
        <v>429.2</v>
      </c>
      <c r="AF11035" s="182" t="s">
        <v>2852</v>
      </c>
      <c r="AG11035" s="182" t="s">
        <v>17327</v>
      </c>
      <c r="AH11035" s="182" t="s">
        <v>2993</v>
      </c>
      <c r="AI11035" s="182" t="s">
        <v>17042</v>
      </c>
    </row>
    <row r="11036" spans="25:35" x14ac:dyDescent="0.4">
      <c r="Y11036" s="182" t="s">
        <v>2869</v>
      </c>
      <c r="Z11036" s="182">
        <v>1957</v>
      </c>
      <c r="AA11036" s="182">
        <v>421.4</v>
      </c>
      <c r="AB11036" s="182">
        <v>21</v>
      </c>
      <c r="AC11036" s="182">
        <v>1</v>
      </c>
      <c r="AD11036" s="182">
        <v>210.7</v>
      </c>
      <c r="AF11036" s="182" t="s">
        <v>16628</v>
      </c>
      <c r="AG11036" s="182" t="s">
        <v>17327</v>
      </c>
      <c r="AH11036" s="182" t="s">
        <v>2993</v>
      </c>
      <c r="AI11036" s="182" t="s">
        <v>17322</v>
      </c>
    </row>
    <row r="11037" spans="25:35" x14ac:dyDescent="0.4">
      <c r="Y11037" s="182" t="s">
        <v>16737</v>
      </c>
      <c r="Z11037" s="182">
        <v>1968</v>
      </c>
      <c r="AA11037" s="182">
        <v>779.8</v>
      </c>
      <c r="AB11037" s="182">
        <v>33</v>
      </c>
      <c r="AC11037" s="182">
        <v>2</v>
      </c>
      <c r="AD11037" s="182">
        <v>718.3</v>
      </c>
      <c r="AF11037" s="182" t="s">
        <v>16629</v>
      </c>
      <c r="AG11037" s="182" t="s">
        <v>17312</v>
      </c>
      <c r="AH11037" s="182" t="s">
        <v>2993</v>
      </c>
      <c r="AI11037" s="182" t="s">
        <v>17042</v>
      </c>
    </row>
    <row r="11038" spans="25:35" x14ac:dyDescent="0.4">
      <c r="Y11038" s="182" t="s">
        <v>16738</v>
      </c>
      <c r="Z11038" s="182">
        <v>1964</v>
      </c>
      <c r="AA11038" s="182">
        <v>684.7</v>
      </c>
      <c r="AB11038" s="182">
        <v>36</v>
      </c>
      <c r="AC11038" s="182">
        <v>2</v>
      </c>
      <c r="AD11038" s="182">
        <v>634.1</v>
      </c>
      <c r="AF11038" s="182" t="s">
        <v>2853</v>
      </c>
      <c r="AG11038" s="182" t="s">
        <v>17312</v>
      </c>
      <c r="AH11038" s="182" t="s">
        <v>2993</v>
      </c>
      <c r="AI11038" s="182" t="s">
        <v>17040</v>
      </c>
    </row>
    <row r="11039" spans="25:35" x14ac:dyDescent="0.4">
      <c r="Y11039" s="182" t="s">
        <v>16739</v>
      </c>
      <c r="Z11039" s="182">
        <v>1964</v>
      </c>
      <c r="AA11039" s="182">
        <v>611.9</v>
      </c>
      <c r="AB11039" s="182">
        <v>26</v>
      </c>
      <c r="AC11039" s="182">
        <v>2</v>
      </c>
      <c r="AD11039" s="182">
        <v>550.6</v>
      </c>
      <c r="AF11039" s="182" t="s">
        <v>2854</v>
      </c>
      <c r="AG11039" s="182" t="s">
        <v>17312</v>
      </c>
      <c r="AH11039" s="182" t="s">
        <v>2993</v>
      </c>
      <c r="AI11039" s="182" t="s">
        <v>17040</v>
      </c>
    </row>
    <row r="11040" spans="25:35" x14ac:dyDescent="0.4">
      <c r="Y11040" s="182" t="s">
        <v>16740</v>
      </c>
      <c r="Z11040" s="182">
        <v>1964</v>
      </c>
      <c r="AA11040" s="182">
        <v>661.7</v>
      </c>
      <c r="AB11040" s="182">
        <v>29</v>
      </c>
      <c r="AC11040" s="182">
        <v>2</v>
      </c>
      <c r="AD11040" s="182">
        <v>614.1</v>
      </c>
      <c r="AF11040" s="182" t="s">
        <v>16630</v>
      </c>
      <c r="AG11040" s="182" t="s">
        <v>2993</v>
      </c>
      <c r="AH11040" s="182" t="s">
        <v>2993</v>
      </c>
      <c r="AI11040" s="182" t="s">
        <v>17042</v>
      </c>
    </row>
    <row r="11041" spans="25:35" x14ac:dyDescent="0.4">
      <c r="Y11041" s="182" t="s">
        <v>16741</v>
      </c>
      <c r="Z11041" s="182">
        <v>1965</v>
      </c>
      <c r="AA11041" s="182">
        <v>784.7</v>
      </c>
      <c r="AB11041" s="182">
        <v>38</v>
      </c>
      <c r="AC11041" s="182">
        <v>2</v>
      </c>
      <c r="AD11041" s="182">
        <v>722.3</v>
      </c>
      <c r="AF11041" s="182" t="s">
        <v>16631</v>
      </c>
      <c r="AG11041" s="182" t="s">
        <v>17312</v>
      </c>
      <c r="AH11041" s="182" t="s">
        <v>2993</v>
      </c>
      <c r="AI11041" s="182" t="s">
        <v>17040</v>
      </c>
    </row>
    <row r="11042" spans="25:35" x14ac:dyDescent="0.4">
      <c r="Y11042" s="182" t="s">
        <v>16742</v>
      </c>
      <c r="Z11042" s="182">
        <v>1966</v>
      </c>
      <c r="AA11042" s="182">
        <v>784.7</v>
      </c>
      <c r="AB11042" s="182">
        <v>45</v>
      </c>
      <c r="AC11042" s="182">
        <v>2</v>
      </c>
      <c r="AD11042" s="182">
        <v>725.1</v>
      </c>
      <c r="AF11042" s="182" t="s">
        <v>16632</v>
      </c>
      <c r="AG11042" s="182" t="s">
        <v>17312</v>
      </c>
      <c r="AH11042" s="182" t="s">
        <v>2993</v>
      </c>
      <c r="AI11042" s="182" t="s">
        <v>17040</v>
      </c>
    </row>
    <row r="11043" spans="25:35" x14ac:dyDescent="0.4">
      <c r="Y11043" s="182" t="s">
        <v>16743</v>
      </c>
      <c r="Z11043" s="182">
        <v>1962</v>
      </c>
      <c r="AA11043" s="182">
        <v>431.6</v>
      </c>
      <c r="AB11043" s="182">
        <v>15</v>
      </c>
      <c r="AC11043" s="182">
        <v>2</v>
      </c>
      <c r="AD11043" s="182">
        <v>387</v>
      </c>
      <c r="AF11043" s="182" t="s">
        <v>2855</v>
      </c>
      <c r="AG11043" s="182" t="s">
        <v>17312</v>
      </c>
      <c r="AH11043" s="182" t="s">
        <v>2993</v>
      </c>
      <c r="AI11043" s="182" t="s">
        <v>17040</v>
      </c>
    </row>
    <row r="11044" spans="25:35" x14ac:dyDescent="0.4">
      <c r="Y11044" s="182" t="s">
        <v>16744</v>
      </c>
      <c r="Z11044" s="182">
        <v>1964</v>
      </c>
      <c r="AA11044" s="182">
        <v>590.20000000000005</v>
      </c>
      <c r="AB11044" s="182">
        <v>31</v>
      </c>
      <c r="AC11044" s="182">
        <v>2</v>
      </c>
      <c r="AD11044" s="182">
        <v>534.29999999999995</v>
      </c>
      <c r="AF11044" s="182" t="s">
        <v>16633</v>
      </c>
      <c r="AG11044" s="182" t="s">
        <v>17312</v>
      </c>
      <c r="AH11044" s="182" t="s">
        <v>2993</v>
      </c>
      <c r="AI11044" s="182" t="s">
        <v>17315</v>
      </c>
    </row>
    <row r="11045" spans="25:35" x14ac:dyDescent="0.4">
      <c r="Y11045" s="182" t="s">
        <v>2870</v>
      </c>
      <c r="Z11045" s="182">
        <v>1953</v>
      </c>
      <c r="AA11045" s="182">
        <v>849.6</v>
      </c>
      <c r="AB11045" s="182">
        <v>59</v>
      </c>
      <c r="AC11045" s="182">
        <v>2</v>
      </c>
      <c r="AD11045" s="182">
        <v>797.1</v>
      </c>
      <c r="AF11045" s="182" t="s">
        <v>16635</v>
      </c>
      <c r="AG11045" s="182" t="s">
        <v>17312</v>
      </c>
      <c r="AH11045" s="182" t="s">
        <v>2993</v>
      </c>
      <c r="AI11045" s="182" t="s">
        <v>17042</v>
      </c>
    </row>
    <row r="11046" spans="25:35" x14ac:dyDescent="0.4">
      <c r="Y11046" s="182" t="s">
        <v>16745</v>
      </c>
      <c r="Z11046" s="182">
        <v>1969</v>
      </c>
      <c r="AA11046" s="182">
        <v>776.7</v>
      </c>
      <c r="AB11046" s="182">
        <v>35</v>
      </c>
      <c r="AC11046" s="182">
        <v>2</v>
      </c>
      <c r="AD11046" s="182">
        <v>717.2</v>
      </c>
      <c r="AF11046" s="182" t="s">
        <v>2856</v>
      </c>
      <c r="AG11046" s="182" t="s">
        <v>17312</v>
      </c>
      <c r="AH11046" s="182" t="s">
        <v>2993</v>
      </c>
      <c r="AI11046" s="182" t="s">
        <v>17042</v>
      </c>
    </row>
    <row r="11047" spans="25:35" x14ac:dyDescent="0.4">
      <c r="Y11047" s="182" t="s">
        <v>16747</v>
      </c>
      <c r="Z11047" s="182">
        <v>1917</v>
      </c>
      <c r="AA11047" s="182">
        <v>157.30000000000001</v>
      </c>
      <c r="AB11047" s="182">
        <v>11</v>
      </c>
      <c r="AC11047" s="182">
        <v>2</v>
      </c>
      <c r="AD11047" s="182">
        <v>147.69999999999999</v>
      </c>
      <c r="AF11047" s="182" t="s">
        <v>16637</v>
      </c>
      <c r="AG11047" s="182" t="s">
        <v>17312</v>
      </c>
      <c r="AH11047" s="182" t="s">
        <v>2993</v>
      </c>
      <c r="AI11047" s="182" t="s">
        <v>17315</v>
      </c>
    </row>
    <row r="11048" spans="25:35" x14ac:dyDescent="0.4">
      <c r="Y11048" s="182" t="s">
        <v>16749</v>
      </c>
      <c r="Z11048" s="182">
        <v>1917</v>
      </c>
      <c r="AA11048" s="182">
        <v>158.30000000000001</v>
      </c>
      <c r="AB11048" s="182">
        <v>13</v>
      </c>
      <c r="AC11048" s="182">
        <v>1</v>
      </c>
      <c r="AD11048" s="182">
        <v>130.80000000000001</v>
      </c>
      <c r="AF11048" s="182" t="s">
        <v>16638</v>
      </c>
      <c r="AG11048" s="182" t="s">
        <v>17312</v>
      </c>
      <c r="AH11048" s="182" t="s">
        <v>2993</v>
      </c>
      <c r="AI11048" s="182" t="s">
        <v>17040</v>
      </c>
    </row>
    <row r="11049" spans="25:35" x14ac:dyDescent="0.4">
      <c r="Y11049" s="182" t="s">
        <v>16750</v>
      </c>
      <c r="Z11049" s="182">
        <v>1917</v>
      </c>
      <c r="AA11049" s="182">
        <v>300.2</v>
      </c>
      <c r="AB11049" s="182">
        <v>22</v>
      </c>
      <c r="AC11049" s="182">
        <v>2</v>
      </c>
      <c r="AD11049" s="182">
        <v>266.2</v>
      </c>
      <c r="AF11049" s="182" t="s">
        <v>16639</v>
      </c>
      <c r="AG11049" s="182" t="s">
        <v>17312</v>
      </c>
      <c r="AH11049" s="182" t="s">
        <v>2993</v>
      </c>
      <c r="AI11049" s="182" t="s">
        <v>17042</v>
      </c>
    </row>
    <row r="11050" spans="25:35" x14ac:dyDescent="0.4">
      <c r="Y11050" s="182" t="s">
        <v>16751</v>
      </c>
      <c r="Z11050" s="182">
        <v>1967</v>
      </c>
      <c r="AA11050" s="182">
        <v>384.4</v>
      </c>
      <c r="AB11050" s="182">
        <v>17</v>
      </c>
      <c r="AC11050" s="182">
        <v>2</v>
      </c>
      <c r="AD11050" s="182">
        <v>354.4</v>
      </c>
      <c r="AF11050" s="182" t="s">
        <v>16641</v>
      </c>
      <c r="AG11050" s="182" t="s">
        <v>17312</v>
      </c>
      <c r="AH11050" s="182" t="s">
        <v>2993</v>
      </c>
      <c r="AI11050" s="182" t="s">
        <v>17040</v>
      </c>
    </row>
    <row r="11051" spans="25:35" x14ac:dyDescent="0.4">
      <c r="Y11051" s="182" t="s">
        <v>16753</v>
      </c>
      <c r="Z11051" s="182">
        <v>1984</v>
      </c>
      <c r="AA11051" s="182">
        <v>618</v>
      </c>
      <c r="AB11051" s="182">
        <v>24</v>
      </c>
      <c r="AC11051" s="182">
        <v>2</v>
      </c>
      <c r="AD11051" s="182">
        <v>567.20000000000005</v>
      </c>
      <c r="AF11051" s="182" t="s">
        <v>16642</v>
      </c>
      <c r="AG11051" s="182" t="s">
        <v>17312</v>
      </c>
      <c r="AH11051" s="182" t="s">
        <v>2993</v>
      </c>
      <c r="AI11051" s="182" t="s">
        <v>17315</v>
      </c>
    </row>
    <row r="11052" spans="25:35" x14ac:dyDescent="0.4">
      <c r="Y11052" s="182" t="s">
        <v>16755</v>
      </c>
      <c r="Z11052" s="182">
        <v>1985</v>
      </c>
      <c r="AA11052" s="182">
        <v>613.4</v>
      </c>
      <c r="AB11052" s="182">
        <v>23</v>
      </c>
      <c r="AC11052" s="182">
        <v>2</v>
      </c>
      <c r="AD11052" s="182">
        <v>556.20000000000005</v>
      </c>
      <c r="AF11052" s="182" t="s">
        <v>16643</v>
      </c>
      <c r="AG11052" s="182" t="s">
        <v>17312</v>
      </c>
      <c r="AH11052" s="182" t="s">
        <v>2993</v>
      </c>
      <c r="AI11052" s="182" t="s">
        <v>17315</v>
      </c>
    </row>
    <row r="11053" spans="25:35" x14ac:dyDescent="0.4">
      <c r="Y11053" s="182" t="s">
        <v>16757</v>
      </c>
      <c r="Z11053" s="182">
        <v>1983</v>
      </c>
      <c r="AA11053" s="182">
        <v>614.79999999999995</v>
      </c>
      <c r="AB11053" s="182">
        <v>29</v>
      </c>
      <c r="AC11053" s="182">
        <v>2</v>
      </c>
      <c r="AD11053" s="182">
        <v>565.70000000000005</v>
      </c>
      <c r="AF11053" s="182" t="s">
        <v>16644</v>
      </c>
      <c r="AG11053" s="182" t="s">
        <v>17312</v>
      </c>
      <c r="AH11053" s="182" t="s">
        <v>2993</v>
      </c>
      <c r="AI11053" s="182" t="s">
        <v>17040</v>
      </c>
    </row>
    <row r="11054" spans="25:35" x14ac:dyDescent="0.4">
      <c r="Y11054" s="182" t="s">
        <v>2871</v>
      </c>
      <c r="Z11054" s="182">
        <v>1967</v>
      </c>
      <c r="AA11054" s="182">
        <v>786.1</v>
      </c>
      <c r="AB11054" s="182">
        <v>40</v>
      </c>
      <c r="AC11054" s="182">
        <v>2</v>
      </c>
      <c r="AD11054" s="182">
        <v>726.3</v>
      </c>
      <c r="AF11054" s="182" t="s">
        <v>16645</v>
      </c>
      <c r="AG11054" s="182" t="s">
        <v>17312</v>
      </c>
      <c r="AH11054" s="182" t="s">
        <v>2993</v>
      </c>
      <c r="AI11054" s="182" t="s">
        <v>17315</v>
      </c>
    </row>
    <row r="11055" spans="25:35" x14ac:dyDescent="0.4">
      <c r="Y11055" s="182" t="s">
        <v>2872</v>
      </c>
      <c r="Z11055" s="182">
        <v>1968</v>
      </c>
      <c r="AA11055" s="182">
        <v>1068.3</v>
      </c>
      <c r="AB11055" s="182">
        <v>80</v>
      </c>
      <c r="AC11055" s="182">
        <v>2</v>
      </c>
      <c r="AD11055" s="182">
        <v>712.6</v>
      </c>
      <c r="AF11055" s="182" t="s">
        <v>16647</v>
      </c>
      <c r="AG11055" s="182" t="s">
        <v>17312</v>
      </c>
      <c r="AH11055" s="182" t="s">
        <v>2993</v>
      </c>
      <c r="AI11055" s="182" t="s">
        <v>17320</v>
      </c>
    </row>
    <row r="11056" spans="25:35" x14ac:dyDescent="0.4">
      <c r="Y11056" s="182" t="s">
        <v>16759</v>
      </c>
      <c r="Z11056" s="182">
        <v>1970</v>
      </c>
      <c r="AA11056" s="182">
        <v>752.6</v>
      </c>
      <c r="AB11056" s="182">
        <v>80</v>
      </c>
      <c r="AC11056" s="182">
        <v>2</v>
      </c>
      <c r="AD11056" s="182">
        <v>723</v>
      </c>
      <c r="AF11056" s="182" t="s">
        <v>16648</v>
      </c>
      <c r="AG11056" s="182" t="s">
        <v>17312</v>
      </c>
      <c r="AH11056" s="182" t="s">
        <v>2993</v>
      </c>
      <c r="AI11056" s="182" t="s">
        <v>17042</v>
      </c>
    </row>
    <row r="11057" spans="25:35" x14ac:dyDescent="0.4">
      <c r="Y11057" s="182" t="s">
        <v>16760</v>
      </c>
      <c r="Z11057" s="182">
        <v>1972</v>
      </c>
      <c r="AA11057" s="182">
        <v>801.3</v>
      </c>
      <c r="AB11057" s="182">
        <v>43</v>
      </c>
      <c r="AC11057" s="182">
        <v>2</v>
      </c>
      <c r="AD11057" s="182">
        <v>746</v>
      </c>
      <c r="AF11057" s="182" t="s">
        <v>307</v>
      </c>
      <c r="AG11057" s="182" t="s">
        <v>17312</v>
      </c>
      <c r="AH11057" s="182" t="s">
        <v>2993</v>
      </c>
      <c r="AI11057" s="182" t="s">
        <v>17042</v>
      </c>
    </row>
    <row r="11058" spans="25:35" x14ac:dyDescent="0.4">
      <c r="Y11058" s="182" t="s">
        <v>16761</v>
      </c>
      <c r="Z11058" s="182">
        <v>1974</v>
      </c>
      <c r="AA11058" s="182">
        <v>780.6</v>
      </c>
      <c r="AB11058" s="182">
        <v>31</v>
      </c>
      <c r="AC11058" s="182">
        <v>2</v>
      </c>
      <c r="AD11058" s="182">
        <v>720.4</v>
      </c>
      <c r="AF11058" s="182" t="s">
        <v>16649</v>
      </c>
      <c r="AG11058" s="182" t="s">
        <v>17319</v>
      </c>
      <c r="AH11058" s="182" t="s">
        <v>2993</v>
      </c>
      <c r="AI11058" s="182" t="s">
        <v>17315</v>
      </c>
    </row>
    <row r="11059" spans="25:35" x14ac:dyDescent="0.4">
      <c r="Y11059" s="182" t="s">
        <v>16762</v>
      </c>
      <c r="Z11059" s="182">
        <v>1962</v>
      </c>
      <c r="AA11059" s="182">
        <v>613</v>
      </c>
      <c r="AB11059" s="182">
        <v>23</v>
      </c>
      <c r="AC11059" s="182">
        <v>2</v>
      </c>
      <c r="AD11059" s="182">
        <v>551.79999999999995</v>
      </c>
      <c r="AF11059" s="182" t="s">
        <v>16650</v>
      </c>
      <c r="AG11059" s="182" t="s">
        <v>17319</v>
      </c>
      <c r="AH11059" s="182" t="s">
        <v>2993</v>
      </c>
      <c r="AI11059" s="182" t="s">
        <v>17315</v>
      </c>
    </row>
    <row r="11060" spans="25:35" x14ac:dyDescent="0.4">
      <c r="Y11060" s="182" t="s">
        <v>16763</v>
      </c>
      <c r="Z11060" s="182">
        <v>1963</v>
      </c>
      <c r="AA11060" s="182">
        <v>615.6</v>
      </c>
      <c r="AB11060" s="182">
        <v>33</v>
      </c>
      <c r="AC11060" s="182">
        <v>2</v>
      </c>
      <c r="AD11060" s="182">
        <v>559.79999999999995</v>
      </c>
      <c r="AF11060" s="182" t="s">
        <v>16651</v>
      </c>
      <c r="AG11060" s="182" t="s">
        <v>17319</v>
      </c>
      <c r="AH11060" s="182" t="s">
        <v>2993</v>
      </c>
      <c r="AI11060" s="182" t="s">
        <v>17314</v>
      </c>
    </row>
    <row r="11061" spans="25:35" x14ac:dyDescent="0.4">
      <c r="Y11061" s="182" t="s">
        <v>16764</v>
      </c>
      <c r="Z11061" s="182">
        <v>1963</v>
      </c>
      <c r="AA11061" s="182">
        <v>396.7</v>
      </c>
      <c r="AB11061" s="182">
        <v>26</v>
      </c>
      <c r="AC11061" s="182">
        <v>2</v>
      </c>
      <c r="AD11061" s="182">
        <v>372.3</v>
      </c>
      <c r="AF11061" s="182" t="s">
        <v>16652</v>
      </c>
      <c r="AG11061" s="182" t="s">
        <v>17319</v>
      </c>
      <c r="AH11061" s="182" t="s">
        <v>2993</v>
      </c>
      <c r="AI11061" s="182" t="s">
        <v>17315</v>
      </c>
    </row>
    <row r="11062" spans="25:35" x14ac:dyDescent="0.4">
      <c r="Y11062" s="182" t="s">
        <v>16765</v>
      </c>
      <c r="Z11062" s="182">
        <v>1917</v>
      </c>
      <c r="AA11062" s="182">
        <v>107.3</v>
      </c>
      <c r="AB11062" s="182">
        <v>13</v>
      </c>
      <c r="AC11062" s="182">
        <v>2</v>
      </c>
      <c r="AD11062" s="182">
        <v>100.7</v>
      </c>
      <c r="AF11062" s="182" t="s">
        <v>2857</v>
      </c>
      <c r="AG11062" s="182" t="s">
        <v>17319</v>
      </c>
      <c r="AH11062" s="182" t="s">
        <v>2993</v>
      </c>
      <c r="AI11062" s="182" t="s">
        <v>17331</v>
      </c>
    </row>
    <row r="11063" spans="25:35" x14ac:dyDescent="0.4">
      <c r="Y11063" s="182" t="s">
        <v>16766</v>
      </c>
      <c r="Z11063" s="182">
        <v>1917</v>
      </c>
      <c r="AA11063" s="182">
        <v>221.8</v>
      </c>
      <c r="AB11063" s="182">
        <v>11</v>
      </c>
      <c r="AC11063" s="182">
        <v>2</v>
      </c>
      <c r="AD11063" s="182">
        <v>178.8</v>
      </c>
      <c r="AF11063" s="182" t="s">
        <v>16653</v>
      </c>
      <c r="AG11063" s="182" t="s">
        <v>17327</v>
      </c>
      <c r="AH11063" s="182" t="s">
        <v>2993</v>
      </c>
      <c r="AI11063" s="182" t="s">
        <v>17042</v>
      </c>
    </row>
    <row r="11064" spans="25:35" x14ac:dyDescent="0.4">
      <c r="Y11064" s="182" t="s">
        <v>16767</v>
      </c>
      <c r="Z11064" s="182">
        <v>1993</v>
      </c>
      <c r="AA11064" s="182">
        <v>5142.6000000000004</v>
      </c>
      <c r="AB11064" s="182">
        <v>200</v>
      </c>
      <c r="AC11064" s="182">
        <v>5</v>
      </c>
      <c r="AD11064" s="182">
        <v>4612.3</v>
      </c>
      <c r="AF11064" s="182" t="s">
        <v>16654</v>
      </c>
      <c r="AG11064" s="182" t="s">
        <v>17312</v>
      </c>
      <c r="AH11064" s="182" t="s">
        <v>2993</v>
      </c>
      <c r="AI11064" s="182" t="s">
        <v>17322</v>
      </c>
    </row>
    <row r="11065" spans="25:35" x14ac:dyDescent="0.4">
      <c r="Y11065" s="182" t="s">
        <v>16769</v>
      </c>
      <c r="Z11065" s="182">
        <v>1990</v>
      </c>
      <c r="AA11065" s="182">
        <v>4417.3</v>
      </c>
      <c r="AB11065" s="182">
        <v>158</v>
      </c>
      <c r="AC11065" s="182">
        <v>5</v>
      </c>
      <c r="AD11065" s="182">
        <v>3968.2</v>
      </c>
      <c r="AF11065" s="182" t="s">
        <v>16655</v>
      </c>
      <c r="AG11065" s="182" t="s">
        <v>17312</v>
      </c>
      <c r="AH11065" s="182" t="s">
        <v>2993</v>
      </c>
      <c r="AI11065" s="182" t="s">
        <v>17322</v>
      </c>
    </row>
    <row r="11066" spans="25:35" x14ac:dyDescent="0.4">
      <c r="Y11066" s="182" t="s">
        <v>16770</v>
      </c>
      <c r="Z11066" s="182">
        <v>1959</v>
      </c>
      <c r="AA11066" s="182">
        <v>477.5</v>
      </c>
      <c r="AB11066" s="182">
        <v>23</v>
      </c>
      <c r="AC11066" s="182">
        <v>2</v>
      </c>
      <c r="AD11066" s="182">
        <v>429.5</v>
      </c>
      <c r="AF11066" s="182" t="s">
        <v>16656</v>
      </c>
      <c r="AG11066" s="182" t="s">
        <v>17312</v>
      </c>
      <c r="AH11066" s="182" t="s">
        <v>2993</v>
      </c>
      <c r="AI11066" s="182" t="s">
        <v>17322</v>
      </c>
    </row>
    <row r="11067" spans="25:35" x14ac:dyDescent="0.4">
      <c r="Y11067" s="182" t="s">
        <v>16771</v>
      </c>
      <c r="Z11067" s="182">
        <v>2008</v>
      </c>
      <c r="AA11067" s="182">
        <v>4167.8999999999996</v>
      </c>
      <c r="AB11067" s="182">
        <v>130</v>
      </c>
      <c r="AC11067" s="182">
        <v>5</v>
      </c>
      <c r="AD11067" s="182">
        <v>3195.8</v>
      </c>
      <c r="AF11067" s="182" t="s">
        <v>16657</v>
      </c>
      <c r="AG11067" s="182" t="s">
        <v>17312</v>
      </c>
      <c r="AH11067" s="182" t="s">
        <v>2993</v>
      </c>
      <c r="AI11067" s="182" t="s">
        <v>17042</v>
      </c>
    </row>
    <row r="11068" spans="25:35" x14ac:dyDescent="0.4">
      <c r="Y11068" s="182" t="s">
        <v>16772</v>
      </c>
      <c r="Z11068" s="182">
        <v>1994</v>
      </c>
      <c r="AA11068" s="182">
        <v>1036.2</v>
      </c>
      <c r="AB11068" s="182">
        <v>35</v>
      </c>
      <c r="AC11068" s="182">
        <v>3</v>
      </c>
      <c r="AD11068" s="182">
        <v>946.4</v>
      </c>
      <c r="AF11068" s="182" t="s">
        <v>16658</v>
      </c>
      <c r="AG11068" s="182" t="s">
        <v>17312</v>
      </c>
      <c r="AH11068" s="182" t="s">
        <v>2993</v>
      </c>
      <c r="AI11068" s="182" t="s">
        <v>17042</v>
      </c>
    </row>
    <row r="11069" spans="25:35" x14ac:dyDescent="0.4">
      <c r="Y11069" s="182" t="s">
        <v>2873</v>
      </c>
      <c r="Z11069" s="182">
        <v>1987</v>
      </c>
      <c r="AA11069" s="182">
        <v>4444.2</v>
      </c>
      <c r="AB11069" s="182">
        <v>171</v>
      </c>
      <c r="AC11069" s="182">
        <v>5</v>
      </c>
      <c r="AD11069" s="182">
        <v>3993.5</v>
      </c>
      <c r="AF11069" s="182" t="s">
        <v>304</v>
      </c>
      <c r="AG11069" s="182" t="s">
        <v>17312</v>
      </c>
      <c r="AH11069" s="182" t="s">
        <v>2993</v>
      </c>
      <c r="AI11069" s="182" t="s">
        <v>17320</v>
      </c>
    </row>
    <row r="11070" spans="25:35" x14ac:dyDescent="0.4">
      <c r="Y11070" s="182" t="s">
        <v>16774</v>
      </c>
      <c r="Z11070" s="182">
        <v>1984</v>
      </c>
      <c r="AA11070" s="182">
        <v>3450.4</v>
      </c>
      <c r="AB11070" s="182">
        <v>125</v>
      </c>
      <c r="AC11070" s="182">
        <v>5</v>
      </c>
      <c r="AD11070" s="182">
        <v>3146.7</v>
      </c>
      <c r="AF11070" s="182" t="s">
        <v>16660</v>
      </c>
      <c r="AG11070" s="182" t="s">
        <v>17312</v>
      </c>
      <c r="AH11070" s="182" t="s">
        <v>2993</v>
      </c>
      <c r="AI11070" s="182" t="s">
        <v>17320</v>
      </c>
    </row>
    <row r="11071" spans="25:35" x14ac:dyDescent="0.4">
      <c r="Y11071" s="182" t="s">
        <v>16775</v>
      </c>
      <c r="Z11071" s="182">
        <v>1984</v>
      </c>
      <c r="AA11071" s="182">
        <v>338.1</v>
      </c>
      <c r="AB11071" s="182">
        <v>18</v>
      </c>
      <c r="AC11071" s="182">
        <v>1</v>
      </c>
      <c r="AD11071" s="182">
        <v>118.3</v>
      </c>
      <c r="AF11071" s="182" t="s">
        <v>16661</v>
      </c>
      <c r="AG11071" s="182" t="s">
        <v>17319</v>
      </c>
      <c r="AH11071" s="182" t="s">
        <v>2993</v>
      </c>
      <c r="AI11071" s="182" t="s">
        <v>17314</v>
      </c>
    </row>
    <row r="11072" spans="25:35" x14ac:dyDescent="0.4">
      <c r="Y11072" s="182" t="s">
        <v>16776</v>
      </c>
      <c r="Z11072" s="182">
        <v>1984</v>
      </c>
      <c r="AA11072" s="182">
        <v>3527</v>
      </c>
      <c r="AB11072" s="182">
        <v>132</v>
      </c>
      <c r="AC11072" s="182">
        <v>5</v>
      </c>
      <c r="AD11072" s="182">
        <v>3183.4</v>
      </c>
      <c r="AF11072" s="182" t="s">
        <v>16662</v>
      </c>
      <c r="AG11072" s="182" t="s">
        <v>17327</v>
      </c>
      <c r="AH11072" s="182" t="s">
        <v>2993</v>
      </c>
      <c r="AI11072" s="182" t="s">
        <v>17040</v>
      </c>
    </row>
    <row r="11073" spans="25:35" x14ac:dyDescent="0.4">
      <c r="Y11073" s="182" t="s">
        <v>16777</v>
      </c>
      <c r="Z11073" s="182">
        <v>1994</v>
      </c>
      <c r="AA11073" s="182">
        <v>1308.3</v>
      </c>
      <c r="AB11073" s="182">
        <v>47</v>
      </c>
      <c r="AC11073" s="182">
        <v>5</v>
      </c>
      <c r="AD11073" s="182">
        <v>1143.9000000000001</v>
      </c>
      <c r="AF11073" s="182" t="s">
        <v>16663</v>
      </c>
      <c r="AG11073" s="182" t="s">
        <v>17319</v>
      </c>
      <c r="AH11073" s="182" t="s">
        <v>2993</v>
      </c>
      <c r="AI11073" s="182" t="s">
        <v>17042</v>
      </c>
    </row>
    <row r="11074" spans="25:35" x14ac:dyDescent="0.4">
      <c r="Y11074" s="182" t="s">
        <v>16778</v>
      </c>
      <c r="Z11074" s="182">
        <v>1996</v>
      </c>
      <c r="AA11074" s="182">
        <v>1290</v>
      </c>
      <c r="AB11074" s="182">
        <v>47</v>
      </c>
      <c r="AC11074" s="182">
        <v>5</v>
      </c>
      <c r="AD11074" s="182">
        <v>1156.5</v>
      </c>
      <c r="AF11074" s="182" t="s">
        <v>16664</v>
      </c>
      <c r="AG11074" s="182" t="s">
        <v>17319</v>
      </c>
      <c r="AH11074" s="182" t="s">
        <v>2993</v>
      </c>
      <c r="AI11074" s="182" t="s">
        <v>17042</v>
      </c>
    </row>
    <row r="11075" spans="25:35" x14ac:dyDescent="0.4">
      <c r="Y11075" s="182" t="s">
        <v>16779</v>
      </c>
      <c r="Z11075" s="182">
        <v>1988</v>
      </c>
      <c r="AA11075" s="182">
        <v>3162.2</v>
      </c>
      <c r="AB11075" s="182">
        <v>138</v>
      </c>
      <c r="AC11075" s="182">
        <v>5</v>
      </c>
      <c r="AD11075" s="182">
        <v>2807.1</v>
      </c>
      <c r="AF11075" s="182" t="s">
        <v>16665</v>
      </c>
      <c r="AG11075" s="182" t="s">
        <v>17312</v>
      </c>
      <c r="AH11075" s="182" t="s">
        <v>2993</v>
      </c>
      <c r="AI11075" s="182" t="s">
        <v>17042</v>
      </c>
    </row>
    <row r="11076" spans="25:35" x14ac:dyDescent="0.4">
      <c r="Y11076" s="182" t="s">
        <v>16780</v>
      </c>
      <c r="Z11076" s="182">
        <v>1917</v>
      </c>
      <c r="AA11076" s="182">
        <v>300.3</v>
      </c>
      <c r="AB11076" s="182">
        <v>15</v>
      </c>
      <c r="AC11076" s="182">
        <v>1</v>
      </c>
      <c r="AD11076" s="182">
        <v>280</v>
      </c>
      <c r="AF11076" s="182" t="s">
        <v>16666</v>
      </c>
      <c r="AG11076" s="182" t="s">
        <v>17312</v>
      </c>
      <c r="AH11076" s="182" t="s">
        <v>2993</v>
      </c>
      <c r="AI11076" s="182" t="s">
        <v>17042</v>
      </c>
    </row>
    <row r="11077" spans="25:35" x14ac:dyDescent="0.4">
      <c r="Y11077" s="182" t="s">
        <v>16781</v>
      </c>
      <c r="Z11077" s="182">
        <v>1986</v>
      </c>
      <c r="AA11077" s="182">
        <v>3484.3</v>
      </c>
      <c r="AB11077" s="182">
        <v>129</v>
      </c>
      <c r="AC11077" s="182">
        <v>5</v>
      </c>
      <c r="AD11077" s="182">
        <v>3142.2</v>
      </c>
      <c r="AF11077" s="182" t="s">
        <v>2858</v>
      </c>
      <c r="AG11077" s="182" t="s">
        <v>17312</v>
      </c>
      <c r="AH11077" s="182" t="s">
        <v>2993</v>
      </c>
      <c r="AI11077" s="182" t="s">
        <v>17322</v>
      </c>
    </row>
    <row r="11078" spans="25:35" x14ac:dyDescent="0.4">
      <c r="Y11078" s="182" t="s">
        <v>16783</v>
      </c>
      <c r="Z11078" s="182">
        <v>1988</v>
      </c>
      <c r="AA11078" s="182">
        <v>2615.6999999999998</v>
      </c>
      <c r="AB11078" s="182">
        <v>116</v>
      </c>
      <c r="AC11078" s="182">
        <v>5</v>
      </c>
      <c r="AD11078" s="182">
        <v>2358.9</v>
      </c>
      <c r="AF11078" s="182" t="s">
        <v>16668</v>
      </c>
      <c r="AG11078" s="182" t="s">
        <v>17312</v>
      </c>
      <c r="AH11078" s="182" t="s">
        <v>2993</v>
      </c>
      <c r="AI11078" s="182" t="s">
        <v>17042</v>
      </c>
    </row>
    <row r="11079" spans="25:35" x14ac:dyDescent="0.4">
      <c r="Y11079" s="182" t="s">
        <v>16784</v>
      </c>
      <c r="Z11079" s="182">
        <v>1982</v>
      </c>
      <c r="AA11079" s="182">
        <v>3370.7</v>
      </c>
      <c r="AB11079" s="182">
        <v>116</v>
      </c>
      <c r="AC11079" s="182">
        <v>5</v>
      </c>
      <c r="AD11079" s="182">
        <v>3092.3</v>
      </c>
      <c r="AF11079" s="182" t="s">
        <v>2859</v>
      </c>
      <c r="AG11079" s="182" t="s">
        <v>17312</v>
      </c>
      <c r="AH11079" s="182" t="s">
        <v>2993</v>
      </c>
      <c r="AI11079" s="182" t="s">
        <v>17322</v>
      </c>
    </row>
    <row r="11080" spans="25:35" x14ac:dyDescent="0.4">
      <c r="Y11080" s="182" t="s">
        <v>2874</v>
      </c>
      <c r="Z11080" s="182">
        <v>1992</v>
      </c>
      <c r="AA11080" s="182">
        <v>690.3</v>
      </c>
      <c r="AB11080" s="182">
        <v>29</v>
      </c>
      <c r="AC11080" s="182">
        <v>2</v>
      </c>
      <c r="AD11080" s="182">
        <v>630.29999999999995</v>
      </c>
      <c r="AF11080" s="182" t="s">
        <v>16669</v>
      </c>
      <c r="AG11080" s="182" t="s">
        <v>17312</v>
      </c>
      <c r="AH11080" s="182" t="s">
        <v>2993</v>
      </c>
      <c r="AI11080" s="182" t="s">
        <v>17040</v>
      </c>
    </row>
    <row r="11081" spans="25:35" x14ac:dyDescent="0.4">
      <c r="Y11081" s="182" t="s">
        <v>16785</v>
      </c>
      <c r="Z11081" s="182">
        <v>1991</v>
      </c>
      <c r="AA11081" s="182">
        <v>708</v>
      </c>
      <c r="AB11081" s="182">
        <v>33</v>
      </c>
      <c r="AC11081" s="182">
        <v>2</v>
      </c>
      <c r="AD11081" s="182">
        <v>636.79999999999995</v>
      </c>
      <c r="AF11081" s="182" t="s">
        <v>2860</v>
      </c>
      <c r="AG11081" s="182" t="s">
        <v>17312</v>
      </c>
      <c r="AH11081" s="182" t="s">
        <v>2993</v>
      </c>
      <c r="AI11081" s="182" t="s">
        <v>17042</v>
      </c>
    </row>
    <row r="11082" spans="25:35" x14ac:dyDescent="0.4">
      <c r="Y11082" s="182" t="s">
        <v>16786</v>
      </c>
      <c r="Z11082" s="182">
        <v>1982</v>
      </c>
      <c r="AA11082" s="182">
        <v>603.1</v>
      </c>
      <c r="AB11082" s="182">
        <v>22</v>
      </c>
      <c r="AC11082" s="182">
        <v>2</v>
      </c>
      <c r="AD11082" s="182">
        <v>555.70000000000005</v>
      </c>
      <c r="AF11082" s="182" t="s">
        <v>16670</v>
      </c>
      <c r="AG11082" s="182" t="s">
        <v>17312</v>
      </c>
      <c r="AH11082" s="182" t="s">
        <v>2993</v>
      </c>
      <c r="AI11082" s="182" t="s">
        <v>17040</v>
      </c>
    </row>
    <row r="11083" spans="25:35" x14ac:dyDescent="0.4">
      <c r="Y11083" s="182" t="s">
        <v>16787</v>
      </c>
      <c r="Z11083" s="182">
        <v>1985</v>
      </c>
      <c r="AA11083" s="182">
        <v>632.37</v>
      </c>
      <c r="AB11083" s="182">
        <v>29</v>
      </c>
      <c r="AC11083" s="182">
        <v>2</v>
      </c>
      <c r="AD11083" s="182">
        <v>574.5</v>
      </c>
      <c r="AF11083" s="182" t="s">
        <v>16671</v>
      </c>
      <c r="AG11083" s="182" t="s">
        <v>17312</v>
      </c>
      <c r="AH11083" s="182" t="s">
        <v>2993</v>
      </c>
      <c r="AI11083" s="182" t="s">
        <v>17042</v>
      </c>
    </row>
    <row r="11084" spans="25:35" x14ac:dyDescent="0.4">
      <c r="Y11084" s="182" t="s">
        <v>16788</v>
      </c>
      <c r="Z11084" s="182">
        <v>1979</v>
      </c>
      <c r="AA11084" s="182">
        <v>5040.5</v>
      </c>
      <c r="AB11084" s="182">
        <v>198</v>
      </c>
      <c r="AC11084" s="182">
        <v>5</v>
      </c>
      <c r="AD11084" s="182">
        <v>4626</v>
      </c>
      <c r="AF11084" s="182" t="s">
        <v>16672</v>
      </c>
      <c r="AG11084" s="182" t="s">
        <v>17312</v>
      </c>
      <c r="AH11084" s="182" t="s">
        <v>2993</v>
      </c>
      <c r="AI11084" s="182" t="s">
        <v>17042</v>
      </c>
    </row>
    <row r="11085" spans="25:35" x14ac:dyDescent="0.4">
      <c r="Y11085" s="182" t="s">
        <v>16789</v>
      </c>
      <c r="Z11085" s="182">
        <v>1978</v>
      </c>
      <c r="AA11085" s="182">
        <v>5020.2</v>
      </c>
      <c r="AB11085" s="182">
        <v>191</v>
      </c>
      <c r="AC11085" s="182">
        <v>5</v>
      </c>
      <c r="AD11085" s="182">
        <v>4627.1000000000004</v>
      </c>
      <c r="AF11085" s="182" t="s">
        <v>16673</v>
      </c>
      <c r="AG11085" s="182" t="s">
        <v>17312</v>
      </c>
      <c r="AH11085" s="182" t="s">
        <v>2993</v>
      </c>
      <c r="AI11085" s="182" t="s">
        <v>17042</v>
      </c>
    </row>
    <row r="11086" spans="25:35" x14ac:dyDescent="0.4">
      <c r="Y11086" s="182" t="s">
        <v>16791</v>
      </c>
      <c r="Z11086" s="182">
        <v>1903</v>
      </c>
      <c r="AA11086" s="182">
        <v>549.1</v>
      </c>
      <c r="AB11086" s="182">
        <v>42</v>
      </c>
      <c r="AC11086" s="182">
        <v>2</v>
      </c>
      <c r="AD11086" s="182">
        <v>458.5</v>
      </c>
      <c r="AF11086" s="182" t="s">
        <v>16675</v>
      </c>
      <c r="AG11086" s="182" t="s">
        <v>17312</v>
      </c>
      <c r="AH11086" s="182" t="s">
        <v>2993</v>
      </c>
      <c r="AI11086" s="182" t="s">
        <v>17042</v>
      </c>
    </row>
    <row r="11087" spans="25:35" x14ac:dyDescent="0.4">
      <c r="Y11087" s="182" t="s">
        <v>2875</v>
      </c>
      <c r="Z11087" s="182">
        <v>1903</v>
      </c>
      <c r="AA11087" s="182">
        <v>382.6</v>
      </c>
      <c r="AB11087" s="182">
        <v>26</v>
      </c>
      <c r="AC11087" s="182">
        <v>2</v>
      </c>
      <c r="AD11087" s="182">
        <v>327.39999999999998</v>
      </c>
      <c r="AF11087" s="182" t="s">
        <v>306</v>
      </c>
      <c r="AG11087" s="182" t="s">
        <v>17312</v>
      </c>
      <c r="AH11087" s="182" t="s">
        <v>2993</v>
      </c>
      <c r="AI11087" s="182" t="s">
        <v>17040</v>
      </c>
    </row>
    <row r="11088" spans="25:35" x14ac:dyDescent="0.4">
      <c r="Y11088" s="182" t="s">
        <v>2876</v>
      </c>
      <c r="Z11088" s="182">
        <v>1961</v>
      </c>
      <c r="AA11088" s="182">
        <v>318.19</v>
      </c>
      <c r="AB11088" s="182">
        <v>23</v>
      </c>
      <c r="AC11088" s="182">
        <v>2</v>
      </c>
      <c r="AD11088" s="182">
        <v>286.99</v>
      </c>
      <c r="AF11088" s="182" t="s">
        <v>16676</v>
      </c>
      <c r="AG11088" s="182" t="s">
        <v>17312</v>
      </c>
      <c r="AH11088" s="182" t="s">
        <v>2993</v>
      </c>
      <c r="AI11088" s="182" t="s">
        <v>17042</v>
      </c>
    </row>
    <row r="11089" spans="25:35" x14ac:dyDescent="0.4">
      <c r="Y11089" s="182" t="s">
        <v>2900</v>
      </c>
      <c r="Z11089" s="182">
        <v>1971</v>
      </c>
      <c r="AA11089" s="182">
        <v>424.4</v>
      </c>
      <c r="AB11089" s="182">
        <v>24</v>
      </c>
      <c r="AC11089" s="182">
        <v>1</v>
      </c>
      <c r="AD11089" s="182">
        <v>400.2</v>
      </c>
      <c r="AF11089" s="182" t="s">
        <v>16677</v>
      </c>
      <c r="AG11089" s="182" t="s">
        <v>17312</v>
      </c>
      <c r="AH11089" s="182" t="s">
        <v>2993</v>
      </c>
      <c r="AI11089" s="182" t="s">
        <v>17042</v>
      </c>
    </row>
    <row r="11090" spans="25:35" x14ac:dyDescent="0.4">
      <c r="Y11090" s="182" t="s">
        <v>16792</v>
      </c>
      <c r="Z11090" s="182">
        <v>1958</v>
      </c>
      <c r="AA11090" s="182">
        <v>232.6</v>
      </c>
      <c r="AB11090" s="182">
        <v>21</v>
      </c>
      <c r="AC11090" s="182">
        <v>1</v>
      </c>
      <c r="AD11090" s="182">
        <v>226.8</v>
      </c>
      <c r="AF11090" s="182" t="s">
        <v>16678</v>
      </c>
      <c r="AG11090" s="182" t="s">
        <v>17319</v>
      </c>
      <c r="AH11090" s="182" t="s">
        <v>2993</v>
      </c>
      <c r="AI11090" s="182" t="s">
        <v>17315</v>
      </c>
    </row>
    <row r="11091" spans="25:35" x14ac:dyDescent="0.4">
      <c r="Y11091" s="182" t="s">
        <v>16793</v>
      </c>
      <c r="Z11091" s="182">
        <v>1971</v>
      </c>
      <c r="AA11091" s="182">
        <v>456.8</v>
      </c>
      <c r="AB11091" s="182">
        <v>39</v>
      </c>
      <c r="AC11091" s="182">
        <v>1</v>
      </c>
      <c r="AD11091" s="182">
        <v>372.6</v>
      </c>
      <c r="AF11091" s="182" t="s">
        <v>2861</v>
      </c>
      <c r="AG11091" s="182" t="s">
        <v>17312</v>
      </c>
      <c r="AH11091" s="182" t="s">
        <v>2993</v>
      </c>
      <c r="AI11091" s="182" t="s">
        <v>17315</v>
      </c>
    </row>
    <row r="11092" spans="25:35" x14ac:dyDescent="0.4">
      <c r="Y11092" s="182" t="s">
        <v>2901</v>
      </c>
      <c r="Z11092" s="182">
        <v>1978</v>
      </c>
      <c r="AA11092" s="182">
        <v>623.79999999999995</v>
      </c>
      <c r="AB11092" s="182">
        <v>27</v>
      </c>
      <c r="AC11092" s="182">
        <v>2</v>
      </c>
      <c r="AD11092" s="182">
        <v>558.20000000000005</v>
      </c>
      <c r="AF11092" s="182" t="s">
        <v>16679</v>
      </c>
      <c r="AG11092" s="182" t="s">
        <v>17312</v>
      </c>
      <c r="AH11092" s="182" t="s">
        <v>2993</v>
      </c>
      <c r="AI11092" s="182" t="s">
        <v>17042</v>
      </c>
    </row>
    <row r="11093" spans="25:35" x14ac:dyDescent="0.4">
      <c r="Y11093" s="182" t="s">
        <v>2902</v>
      </c>
      <c r="Z11093" s="182">
        <v>1980</v>
      </c>
      <c r="AA11093" s="182">
        <v>542.1</v>
      </c>
      <c r="AB11093" s="182">
        <v>18</v>
      </c>
      <c r="AC11093" s="182">
        <v>2</v>
      </c>
      <c r="AD11093" s="182">
        <v>480.9</v>
      </c>
      <c r="AF11093" s="182" t="s">
        <v>2862</v>
      </c>
      <c r="AG11093" s="182" t="s">
        <v>17312</v>
      </c>
      <c r="AH11093" s="182" t="s">
        <v>2993</v>
      </c>
      <c r="AI11093" s="182" t="s">
        <v>17040</v>
      </c>
    </row>
    <row r="11094" spans="25:35" x14ac:dyDescent="0.4">
      <c r="Y11094" s="182" t="s">
        <v>16794</v>
      </c>
      <c r="Z11094" s="182">
        <v>1961</v>
      </c>
      <c r="AA11094" s="182">
        <v>579.6</v>
      </c>
      <c r="AB11094" s="182">
        <v>44</v>
      </c>
      <c r="AC11094" s="182">
        <v>2</v>
      </c>
      <c r="AD11094" s="182">
        <v>537.9</v>
      </c>
      <c r="AF11094" s="182" t="s">
        <v>16681</v>
      </c>
      <c r="AG11094" s="182" t="s">
        <v>17312</v>
      </c>
      <c r="AH11094" s="182" t="s">
        <v>2993</v>
      </c>
      <c r="AI11094" s="182" t="s">
        <v>17040</v>
      </c>
    </row>
    <row r="11095" spans="25:35" x14ac:dyDescent="0.4">
      <c r="Y11095" s="182" t="s">
        <v>2903</v>
      </c>
      <c r="Z11095" s="182">
        <v>1962</v>
      </c>
      <c r="AA11095" s="182">
        <v>432</v>
      </c>
      <c r="AB11095" s="182">
        <v>20</v>
      </c>
      <c r="AC11095" s="182">
        <v>2</v>
      </c>
      <c r="AD11095" s="182">
        <v>391.5</v>
      </c>
      <c r="AF11095" s="182" t="s">
        <v>16682</v>
      </c>
      <c r="AG11095" s="182" t="s">
        <v>17312</v>
      </c>
      <c r="AH11095" s="182" t="s">
        <v>2993</v>
      </c>
      <c r="AI11095" s="182" t="s">
        <v>17040</v>
      </c>
    </row>
    <row r="11096" spans="25:35" x14ac:dyDescent="0.4">
      <c r="Y11096" s="182" t="s">
        <v>16795</v>
      </c>
      <c r="Z11096" s="182">
        <v>1974</v>
      </c>
      <c r="AA11096" s="182">
        <v>396</v>
      </c>
      <c r="AB11096" s="182">
        <v>17</v>
      </c>
      <c r="AC11096" s="182">
        <v>2</v>
      </c>
      <c r="AD11096" s="182">
        <v>362.7</v>
      </c>
      <c r="AF11096" s="182" t="s">
        <v>16683</v>
      </c>
      <c r="AG11096" s="182" t="s">
        <v>17312</v>
      </c>
      <c r="AH11096" s="182" t="s">
        <v>2993</v>
      </c>
      <c r="AI11096" s="182" t="s">
        <v>17040</v>
      </c>
    </row>
    <row r="11097" spans="25:35" x14ac:dyDescent="0.4">
      <c r="Y11097" s="182" t="s">
        <v>16796</v>
      </c>
      <c r="Z11097" s="182">
        <v>1977</v>
      </c>
      <c r="AA11097" s="182">
        <v>608.29999999999995</v>
      </c>
      <c r="AB11097" s="182">
        <v>25</v>
      </c>
      <c r="AC11097" s="182">
        <v>2</v>
      </c>
      <c r="AD11097" s="182">
        <v>562.4</v>
      </c>
      <c r="AF11097" s="182" t="s">
        <v>16684</v>
      </c>
      <c r="AG11097" s="182" t="s">
        <v>17312</v>
      </c>
      <c r="AH11097" s="182" t="s">
        <v>2993</v>
      </c>
      <c r="AI11097" s="182" t="s">
        <v>17042</v>
      </c>
    </row>
    <row r="11098" spans="25:35" x14ac:dyDescent="0.4">
      <c r="Y11098" s="182" t="s">
        <v>16797</v>
      </c>
      <c r="Z11098" s="182">
        <v>1984</v>
      </c>
      <c r="AA11098" s="182">
        <v>1800.5</v>
      </c>
      <c r="AB11098" s="182">
        <v>59</v>
      </c>
      <c r="AC11098" s="182">
        <v>3</v>
      </c>
      <c r="AD11098" s="182">
        <v>1658</v>
      </c>
      <c r="AF11098" s="182" t="s">
        <v>16685</v>
      </c>
      <c r="AG11098" s="182" t="s">
        <v>17312</v>
      </c>
      <c r="AH11098" s="182" t="s">
        <v>2993</v>
      </c>
      <c r="AI11098" s="182" t="s">
        <v>17042</v>
      </c>
    </row>
    <row r="11099" spans="25:35" x14ac:dyDescent="0.4">
      <c r="Y11099" s="182" t="s">
        <v>16798</v>
      </c>
      <c r="Z11099" s="182">
        <v>1992</v>
      </c>
      <c r="AA11099" s="182">
        <v>625.70000000000005</v>
      </c>
      <c r="AB11099" s="182">
        <v>30</v>
      </c>
      <c r="AC11099" s="182">
        <v>2</v>
      </c>
      <c r="AD11099" s="182">
        <v>567.29999999999995</v>
      </c>
      <c r="AF11099" s="182" t="s">
        <v>16686</v>
      </c>
      <c r="AG11099" s="182" t="s">
        <v>17312</v>
      </c>
      <c r="AH11099" s="182" t="s">
        <v>2993</v>
      </c>
      <c r="AI11099" s="182" t="s">
        <v>17042</v>
      </c>
    </row>
    <row r="11100" spans="25:35" x14ac:dyDescent="0.4">
      <c r="Y11100" s="182" t="s">
        <v>16799</v>
      </c>
      <c r="Z11100" s="182">
        <v>1984</v>
      </c>
      <c r="AA11100" s="182">
        <v>628.1</v>
      </c>
      <c r="AB11100" s="182">
        <v>24</v>
      </c>
      <c r="AC11100" s="182">
        <v>2</v>
      </c>
      <c r="AD11100" s="182">
        <v>570.79999999999995</v>
      </c>
      <c r="AF11100" s="182" t="s">
        <v>16687</v>
      </c>
      <c r="AG11100" s="182" t="s">
        <v>17312</v>
      </c>
      <c r="AH11100" s="182" t="s">
        <v>2993</v>
      </c>
      <c r="AI11100" s="182" t="s">
        <v>17042</v>
      </c>
    </row>
    <row r="11101" spans="25:35" x14ac:dyDescent="0.4">
      <c r="Y11101" s="182" t="s">
        <v>16800</v>
      </c>
      <c r="Z11101" s="182">
        <v>1985</v>
      </c>
      <c r="AA11101" s="182">
        <v>628.1</v>
      </c>
      <c r="AB11101" s="182">
        <v>24</v>
      </c>
      <c r="AC11101" s="182">
        <v>2</v>
      </c>
      <c r="AD11101" s="182">
        <v>570.70000000000005</v>
      </c>
      <c r="AF11101" s="182" t="s">
        <v>16688</v>
      </c>
      <c r="AG11101" s="182" t="s">
        <v>17312</v>
      </c>
      <c r="AH11101" s="182" t="s">
        <v>2993</v>
      </c>
      <c r="AI11101" s="182" t="s">
        <v>17040</v>
      </c>
    </row>
    <row r="11102" spans="25:35" x14ac:dyDescent="0.4">
      <c r="Y11102" s="182" t="s">
        <v>16801</v>
      </c>
      <c r="Z11102" s="182">
        <v>1991</v>
      </c>
      <c r="AA11102" s="182">
        <v>729</v>
      </c>
      <c r="AB11102" s="182">
        <v>24</v>
      </c>
      <c r="AC11102" s="182">
        <v>2</v>
      </c>
      <c r="AD11102" s="182">
        <v>662.5</v>
      </c>
      <c r="AF11102" s="182" t="s">
        <v>2863</v>
      </c>
      <c r="AG11102" s="182" t="s">
        <v>17327</v>
      </c>
      <c r="AH11102" s="182" t="s">
        <v>2993</v>
      </c>
      <c r="AI11102" s="182" t="s">
        <v>17042</v>
      </c>
    </row>
    <row r="11103" spans="25:35" x14ac:dyDescent="0.4">
      <c r="Y11103" s="182" t="s">
        <v>16802</v>
      </c>
      <c r="Z11103" s="182">
        <v>1983</v>
      </c>
      <c r="AA11103" s="182">
        <v>1047.2</v>
      </c>
      <c r="AB11103" s="182">
        <v>52</v>
      </c>
      <c r="AC11103" s="182">
        <v>2</v>
      </c>
      <c r="AD11103" s="182">
        <v>926.7</v>
      </c>
      <c r="AF11103" s="182" t="s">
        <v>16689</v>
      </c>
      <c r="AG11103" s="182" t="s">
        <v>17327</v>
      </c>
      <c r="AH11103" s="182" t="s">
        <v>2993</v>
      </c>
      <c r="AI11103" s="182" t="s">
        <v>17042</v>
      </c>
    </row>
    <row r="11104" spans="25:35" x14ac:dyDescent="0.4">
      <c r="Y11104" s="182" t="s">
        <v>16803</v>
      </c>
      <c r="Z11104" s="182">
        <v>1975</v>
      </c>
      <c r="AA11104" s="182">
        <v>784.5</v>
      </c>
      <c r="AB11104" s="182">
        <v>39</v>
      </c>
      <c r="AC11104" s="182">
        <v>2</v>
      </c>
      <c r="AD11104" s="182">
        <v>725.8</v>
      </c>
      <c r="AF11104" s="182" t="s">
        <v>16690</v>
      </c>
      <c r="AG11104" s="182" t="s">
        <v>17327</v>
      </c>
      <c r="AH11104" s="182" t="s">
        <v>2993</v>
      </c>
      <c r="AI11104" s="182" t="s">
        <v>17042</v>
      </c>
    </row>
    <row r="11105" spans="25:35" x14ac:dyDescent="0.4">
      <c r="Y11105" s="182" t="s">
        <v>16804</v>
      </c>
      <c r="Z11105" s="182">
        <v>1981</v>
      </c>
      <c r="AA11105" s="182">
        <v>955.4</v>
      </c>
      <c r="AB11105" s="182">
        <v>44</v>
      </c>
      <c r="AC11105" s="182">
        <v>2</v>
      </c>
      <c r="AD11105" s="182">
        <v>865.5</v>
      </c>
      <c r="AF11105" s="182" t="s">
        <v>16691</v>
      </c>
      <c r="AG11105" s="182" t="s">
        <v>17327</v>
      </c>
      <c r="AH11105" s="182" t="s">
        <v>2993</v>
      </c>
      <c r="AI11105" s="182" t="s">
        <v>17040</v>
      </c>
    </row>
    <row r="11106" spans="25:35" x14ac:dyDescent="0.4">
      <c r="Y11106" s="182" t="s">
        <v>16805</v>
      </c>
      <c r="Z11106" s="182">
        <v>1973</v>
      </c>
      <c r="AA11106" s="182">
        <v>795.5</v>
      </c>
      <c r="AB11106" s="182">
        <v>37</v>
      </c>
      <c r="AC11106" s="182">
        <v>2</v>
      </c>
      <c r="AD11106" s="182">
        <v>738.2</v>
      </c>
      <c r="AF11106" s="182" t="s">
        <v>2864</v>
      </c>
      <c r="AG11106" s="182" t="s">
        <v>17327</v>
      </c>
      <c r="AH11106" s="182" t="s">
        <v>2993</v>
      </c>
      <c r="AI11106" s="182" t="s">
        <v>17042</v>
      </c>
    </row>
    <row r="11107" spans="25:35" x14ac:dyDescent="0.4">
      <c r="Y11107" s="182" t="s">
        <v>16806</v>
      </c>
      <c r="Z11107" s="182">
        <v>1983</v>
      </c>
      <c r="AA11107" s="182">
        <v>1011.8</v>
      </c>
      <c r="AB11107" s="182">
        <v>44</v>
      </c>
      <c r="AC11107" s="182">
        <v>2</v>
      </c>
      <c r="AD11107" s="182">
        <v>930.4</v>
      </c>
      <c r="AF11107" s="182" t="s">
        <v>16692</v>
      </c>
      <c r="AG11107" s="182" t="s">
        <v>17327</v>
      </c>
      <c r="AH11107" s="182" t="s">
        <v>2993</v>
      </c>
      <c r="AI11107" s="182" t="s">
        <v>17042</v>
      </c>
    </row>
    <row r="11108" spans="25:35" x14ac:dyDescent="0.4">
      <c r="Y11108" s="182" t="s">
        <v>16807</v>
      </c>
      <c r="Z11108" s="182">
        <v>1984</v>
      </c>
      <c r="AA11108" s="182">
        <v>1049.7</v>
      </c>
      <c r="AB11108" s="182">
        <v>40</v>
      </c>
      <c r="AC11108" s="182">
        <v>2</v>
      </c>
      <c r="AD11108" s="182">
        <v>964.9</v>
      </c>
      <c r="AF11108" s="182" t="s">
        <v>2865</v>
      </c>
      <c r="AG11108" s="182" t="s">
        <v>17312</v>
      </c>
      <c r="AH11108" s="182" t="s">
        <v>2993</v>
      </c>
      <c r="AI11108" s="182" t="s">
        <v>17042</v>
      </c>
    </row>
    <row r="11109" spans="25:35" x14ac:dyDescent="0.4">
      <c r="Y11109" s="182" t="s">
        <v>16809</v>
      </c>
      <c r="Z11109" s="182">
        <v>1987</v>
      </c>
      <c r="AA11109" s="182">
        <v>1073.7</v>
      </c>
      <c r="AB11109" s="182">
        <v>37</v>
      </c>
      <c r="AC11109" s="182">
        <v>2</v>
      </c>
      <c r="AD11109" s="182">
        <v>988.6</v>
      </c>
      <c r="AF11109" s="182" t="s">
        <v>16693</v>
      </c>
      <c r="AG11109" s="182" t="s">
        <v>17312</v>
      </c>
      <c r="AH11109" s="182" t="s">
        <v>2993</v>
      </c>
      <c r="AI11109" s="182" t="s">
        <v>17042</v>
      </c>
    </row>
    <row r="11110" spans="25:35" x14ac:dyDescent="0.4">
      <c r="Y11110" s="182" t="s">
        <v>16811</v>
      </c>
      <c r="Z11110" s="182">
        <v>1987</v>
      </c>
      <c r="AA11110" s="182">
        <v>1070.5999999999999</v>
      </c>
      <c r="AB11110" s="182">
        <v>55</v>
      </c>
      <c r="AC11110" s="182">
        <v>2</v>
      </c>
      <c r="AD11110" s="182">
        <v>988.3</v>
      </c>
      <c r="AF11110" s="182" t="s">
        <v>16694</v>
      </c>
      <c r="AG11110" s="182" t="s">
        <v>17312</v>
      </c>
      <c r="AH11110" s="182" t="s">
        <v>2993</v>
      </c>
      <c r="AI11110" s="182" t="s">
        <v>17042</v>
      </c>
    </row>
    <row r="11111" spans="25:35" x14ac:dyDescent="0.4">
      <c r="Y11111" s="182" t="s">
        <v>16812</v>
      </c>
      <c r="Z11111" s="182">
        <v>1987</v>
      </c>
      <c r="AA11111" s="182">
        <v>1053.9000000000001</v>
      </c>
      <c r="AB11111" s="182">
        <v>47</v>
      </c>
      <c r="AC11111" s="182">
        <v>2</v>
      </c>
      <c r="AD11111" s="182">
        <v>971.3</v>
      </c>
      <c r="AF11111" s="182" t="s">
        <v>16695</v>
      </c>
      <c r="AG11111" s="182" t="s">
        <v>17312</v>
      </c>
      <c r="AH11111" s="182" t="s">
        <v>2993</v>
      </c>
      <c r="AI11111" s="182" t="s">
        <v>17042</v>
      </c>
    </row>
    <row r="11112" spans="25:35" x14ac:dyDescent="0.4">
      <c r="Y11112" s="182" t="s">
        <v>16813</v>
      </c>
      <c r="Z11112" s="182">
        <v>1987</v>
      </c>
      <c r="AA11112" s="182">
        <v>623.6</v>
      </c>
      <c r="AB11112" s="182">
        <v>23</v>
      </c>
      <c r="AC11112" s="182">
        <v>2</v>
      </c>
      <c r="AD11112" s="182">
        <v>566.29999999999995</v>
      </c>
      <c r="AF11112" s="182" t="s">
        <v>16696</v>
      </c>
      <c r="AG11112" s="182" t="s">
        <v>17312</v>
      </c>
      <c r="AH11112" s="182" t="s">
        <v>2993</v>
      </c>
      <c r="AI11112" s="182" t="s">
        <v>17042</v>
      </c>
    </row>
    <row r="11113" spans="25:35" x14ac:dyDescent="0.4">
      <c r="Y11113" s="182" t="s">
        <v>16814</v>
      </c>
      <c r="Z11113" s="182">
        <v>1991</v>
      </c>
      <c r="AA11113" s="182">
        <v>646.20000000000005</v>
      </c>
      <c r="AB11113" s="182">
        <v>23</v>
      </c>
      <c r="AC11113" s="182">
        <v>2</v>
      </c>
      <c r="AD11113" s="182">
        <v>579.5</v>
      </c>
      <c r="AF11113" s="182" t="s">
        <v>16697</v>
      </c>
      <c r="AG11113" s="182" t="s">
        <v>17327</v>
      </c>
      <c r="AH11113" s="182" t="s">
        <v>2993</v>
      </c>
      <c r="AI11113" s="182" t="s">
        <v>17040</v>
      </c>
    </row>
    <row r="11114" spans="25:35" x14ac:dyDescent="0.4">
      <c r="Y11114" s="182" t="s">
        <v>16815</v>
      </c>
      <c r="Z11114" s="182">
        <v>1989</v>
      </c>
      <c r="AA11114" s="182">
        <v>979.7</v>
      </c>
      <c r="AB11114" s="182">
        <v>47</v>
      </c>
      <c r="AC11114" s="182">
        <v>2</v>
      </c>
      <c r="AD11114" s="182">
        <v>891.2</v>
      </c>
      <c r="AF11114" s="182" t="s">
        <v>16698</v>
      </c>
      <c r="AG11114" s="182" t="s">
        <v>17327</v>
      </c>
      <c r="AH11114" s="182" t="s">
        <v>2993</v>
      </c>
      <c r="AI11114" s="182" t="s">
        <v>17040</v>
      </c>
    </row>
    <row r="11115" spans="25:35" x14ac:dyDescent="0.4">
      <c r="Y11115" s="182" t="s">
        <v>16816</v>
      </c>
      <c r="Z11115" s="182">
        <v>1993</v>
      </c>
      <c r="AA11115" s="182">
        <v>630.4</v>
      </c>
      <c r="AB11115" s="182">
        <v>18</v>
      </c>
      <c r="AC11115" s="182">
        <v>2</v>
      </c>
      <c r="AD11115" s="182">
        <v>579.79999999999995</v>
      </c>
      <c r="AF11115" s="182" t="s">
        <v>16699</v>
      </c>
      <c r="AG11115" s="182" t="s">
        <v>17312</v>
      </c>
      <c r="AH11115" s="182" t="s">
        <v>2993</v>
      </c>
      <c r="AI11115" s="182" t="s">
        <v>17040</v>
      </c>
    </row>
    <row r="11116" spans="25:35" x14ac:dyDescent="0.4">
      <c r="Y11116" s="182" t="s">
        <v>16817</v>
      </c>
      <c r="Z11116" s="182">
        <v>1990</v>
      </c>
      <c r="AA11116" s="182">
        <v>643.79999999999995</v>
      </c>
      <c r="AB11116" s="182">
        <v>17</v>
      </c>
      <c r="AC11116" s="182">
        <v>2</v>
      </c>
      <c r="AD11116" s="182">
        <v>584</v>
      </c>
      <c r="AF11116" s="182" t="s">
        <v>16700</v>
      </c>
      <c r="AG11116" s="182" t="s">
        <v>17312</v>
      </c>
      <c r="AH11116" s="182" t="s">
        <v>2993</v>
      </c>
      <c r="AI11116" s="182" t="s">
        <v>17040</v>
      </c>
    </row>
    <row r="11117" spans="25:35" x14ac:dyDescent="0.4">
      <c r="Y11117" s="182" t="s">
        <v>16818</v>
      </c>
      <c r="Z11117" s="182">
        <v>1977</v>
      </c>
      <c r="AA11117" s="182">
        <v>631.5</v>
      </c>
      <c r="AB11117" s="182">
        <v>38</v>
      </c>
      <c r="AC11117" s="182">
        <v>2</v>
      </c>
      <c r="AD11117" s="182">
        <v>571.4</v>
      </c>
      <c r="AF11117" s="182" t="s">
        <v>2866</v>
      </c>
      <c r="AG11117" s="182" t="s">
        <v>17312</v>
      </c>
      <c r="AH11117" s="182" t="s">
        <v>2993</v>
      </c>
      <c r="AI11117" s="182" t="s">
        <v>17040</v>
      </c>
    </row>
    <row r="11118" spans="25:35" x14ac:dyDescent="0.4">
      <c r="Y11118" s="182" t="s">
        <v>16819</v>
      </c>
      <c r="Z11118" s="182">
        <v>1970</v>
      </c>
      <c r="AA11118" s="182">
        <v>789.95</v>
      </c>
      <c r="AB11118" s="182">
        <v>43</v>
      </c>
      <c r="AC11118" s="182">
        <v>2</v>
      </c>
      <c r="AD11118" s="182">
        <v>731.1</v>
      </c>
      <c r="AF11118" s="182" t="s">
        <v>16702</v>
      </c>
      <c r="AG11118" s="182" t="s">
        <v>17312</v>
      </c>
      <c r="AH11118" s="182" t="s">
        <v>2993</v>
      </c>
      <c r="AI11118" s="182" t="s">
        <v>17040</v>
      </c>
    </row>
    <row r="11119" spans="25:35" x14ac:dyDescent="0.4">
      <c r="Y11119" s="182" t="s">
        <v>16820</v>
      </c>
      <c r="Z11119" s="182">
        <v>1977</v>
      </c>
      <c r="AA11119" s="182">
        <v>1047.5</v>
      </c>
      <c r="AB11119" s="182">
        <v>48</v>
      </c>
      <c r="AC11119" s="182">
        <v>2</v>
      </c>
      <c r="AD11119" s="182">
        <v>963.6</v>
      </c>
      <c r="AF11119" s="182" t="s">
        <v>16703</v>
      </c>
      <c r="AG11119" s="182" t="s">
        <v>17312</v>
      </c>
      <c r="AH11119" s="182" t="s">
        <v>2993</v>
      </c>
      <c r="AI11119" s="182" t="s">
        <v>17042</v>
      </c>
    </row>
    <row r="11120" spans="25:35" x14ac:dyDescent="0.4">
      <c r="Y11120" s="182" t="s">
        <v>16821</v>
      </c>
      <c r="Z11120" s="182">
        <v>1980</v>
      </c>
      <c r="AA11120" s="182">
        <v>955</v>
      </c>
      <c r="AB11120" s="182">
        <v>47</v>
      </c>
      <c r="AC11120" s="182">
        <v>2</v>
      </c>
      <c r="AD11120" s="182">
        <v>869.8</v>
      </c>
      <c r="AF11120" s="182" t="s">
        <v>2867</v>
      </c>
      <c r="AG11120" s="182" t="s">
        <v>17327</v>
      </c>
      <c r="AH11120" s="182" t="s">
        <v>2993</v>
      </c>
      <c r="AI11120" s="182" t="s">
        <v>17042</v>
      </c>
    </row>
    <row r="11121" spans="25:35" x14ac:dyDescent="0.4">
      <c r="Y11121" s="182" t="s">
        <v>16822</v>
      </c>
      <c r="Z11121" s="182">
        <v>1982</v>
      </c>
      <c r="AA11121" s="182">
        <v>1036.8</v>
      </c>
      <c r="AB11121" s="182">
        <v>41</v>
      </c>
      <c r="AC11121" s="182">
        <v>2</v>
      </c>
      <c r="AD11121" s="182">
        <v>953.5</v>
      </c>
      <c r="AF11121" s="182" t="s">
        <v>16704</v>
      </c>
      <c r="AG11121" s="182" t="s">
        <v>17312</v>
      </c>
      <c r="AH11121" s="182" t="s">
        <v>2993</v>
      </c>
      <c r="AI11121" s="182" t="s">
        <v>17322</v>
      </c>
    </row>
    <row r="11122" spans="25:35" x14ac:dyDescent="0.4">
      <c r="Y11122" s="182" t="s">
        <v>16823</v>
      </c>
      <c r="Z11122" s="182">
        <v>1968</v>
      </c>
      <c r="AA11122" s="182">
        <v>786</v>
      </c>
      <c r="AB11122" s="182">
        <v>34</v>
      </c>
      <c r="AC11122" s="182">
        <v>2</v>
      </c>
      <c r="AD11122" s="182">
        <v>719.1</v>
      </c>
      <c r="AF11122" s="182" t="s">
        <v>16705</v>
      </c>
      <c r="AG11122" s="182" t="s">
        <v>17312</v>
      </c>
      <c r="AH11122" s="182" t="s">
        <v>2993</v>
      </c>
      <c r="AI11122" s="182" t="s">
        <v>17322</v>
      </c>
    </row>
    <row r="11123" spans="25:35" x14ac:dyDescent="0.4">
      <c r="Y11123" s="182" t="s">
        <v>16824</v>
      </c>
      <c r="Z11123" s="182">
        <v>1977</v>
      </c>
      <c r="AA11123" s="182">
        <v>1050.3</v>
      </c>
      <c r="AB11123" s="182">
        <v>53</v>
      </c>
      <c r="AC11123" s="182">
        <v>2</v>
      </c>
      <c r="AD11123" s="182">
        <v>964.9</v>
      </c>
      <c r="AF11123" s="182" t="s">
        <v>308</v>
      </c>
      <c r="AG11123" s="182" t="s">
        <v>17312</v>
      </c>
      <c r="AH11123" s="182" t="s">
        <v>2993</v>
      </c>
      <c r="AI11123" s="182" t="s">
        <v>17315</v>
      </c>
    </row>
    <row r="11124" spans="25:35" x14ac:dyDescent="0.4">
      <c r="Y11124" s="182" t="s">
        <v>16825</v>
      </c>
      <c r="Z11124" s="182">
        <v>1984</v>
      </c>
      <c r="AA11124" s="182">
        <v>1025.5999999999999</v>
      </c>
      <c r="AB11124" s="182">
        <v>47</v>
      </c>
      <c r="AC11124" s="182">
        <v>2</v>
      </c>
      <c r="AD11124" s="182">
        <v>970</v>
      </c>
      <c r="AF11124" s="182" t="s">
        <v>16706</v>
      </c>
      <c r="AG11124" s="182" t="s">
        <v>17312</v>
      </c>
      <c r="AH11124" s="182" t="s">
        <v>2993</v>
      </c>
      <c r="AI11124" s="182" t="s">
        <v>17322</v>
      </c>
    </row>
    <row r="11125" spans="25:35" x14ac:dyDescent="0.4">
      <c r="Y11125" s="182" t="s">
        <v>16827</v>
      </c>
      <c r="Z11125" s="182">
        <v>1917</v>
      </c>
      <c r="AA11125" s="182">
        <v>372.9</v>
      </c>
      <c r="AB11125" s="182">
        <v>10</v>
      </c>
      <c r="AC11125" s="182">
        <v>2</v>
      </c>
      <c r="AD11125" s="182">
        <v>312.8</v>
      </c>
      <c r="AF11125" s="182" t="s">
        <v>16707</v>
      </c>
      <c r="AG11125" s="182" t="s">
        <v>17312</v>
      </c>
      <c r="AH11125" s="182" t="s">
        <v>2993</v>
      </c>
      <c r="AI11125" s="182" t="s">
        <v>17331</v>
      </c>
    </row>
    <row r="11126" spans="25:35" x14ac:dyDescent="0.4">
      <c r="Y11126" s="182" t="s">
        <v>16829</v>
      </c>
      <c r="Z11126" s="182">
        <v>1960</v>
      </c>
      <c r="AA11126" s="182">
        <v>671.3</v>
      </c>
      <c r="AB11126" s="182">
        <v>41</v>
      </c>
      <c r="AC11126" s="182">
        <v>2</v>
      </c>
      <c r="AD11126" s="182">
        <v>622.9</v>
      </c>
      <c r="AF11126" s="182" t="s">
        <v>16709</v>
      </c>
      <c r="AG11126" s="182" t="s">
        <v>17312</v>
      </c>
      <c r="AH11126" s="182" t="s">
        <v>2993</v>
      </c>
      <c r="AI11126" s="182" t="s">
        <v>17040</v>
      </c>
    </row>
    <row r="11127" spans="25:35" x14ac:dyDescent="0.4">
      <c r="Y11127" s="182" t="s">
        <v>16830</v>
      </c>
      <c r="Z11127" s="182">
        <v>1959</v>
      </c>
      <c r="AA11127" s="182">
        <v>285.89999999999998</v>
      </c>
      <c r="AB11127" s="182">
        <v>13</v>
      </c>
      <c r="AC11127" s="182">
        <v>2</v>
      </c>
      <c r="AD11127" s="182">
        <v>263.39999999999998</v>
      </c>
      <c r="AF11127" s="182" t="s">
        <v>16710</v>
      </c>
      <c r="AG11127" s="182" t="s">
        <v>17312</v>
      </c>
      <c r="AH11127" s="182" t="s">
        <v>2993</v>
      </c>
      <c r="AI11127" s="182" t="s">
        <v>17320</v>
      </c>
    </row>
    <row r="11128" spans="25:35" x14ac:dyDescent="0.4">
      <c r="Y11128" s="182" t="s">
        <v>2904</v>
      </c>
      <c r="Z11128" s="182">
        <v>1961</v>
      </c>
      <c r="AA11128" s="182">
        <v>300.7</v>
      </c>
      <c r="AB11128" s="182">
        <v>15</v>
      </c>
      <c r="AC11128" s="182">
        <v>2</v>
      </c>
      <c r="AD11128" s="182">
        <v>277.89999999999998</v>
      </c>
      <c r="AF11128" s="182" t="s">
        <v>16712</v>
      </c>
      <c r="AG11128" s="182" t="s">
        <v>17319</v>
      </c>
      <c r="AH11128" s="182" t="s">
        <v>2993</v>
      </c>
      <c r="AI11128" s="182" t="s">
        <v>17320</v>
      </c>
    </row>
    <row r="11129" spans="25:35" x14ac:dyDescent="0.4">
      <c r="Y11129" s="182" t="s">
        <v>2905</v>
      </c>
      <c r="Z11129" s="182">
        <v>1961</v>
      </c>
      <c r="AA11129" s="182">
        <v>303</v>
      </c>
      <c r="AB11129" s="182">
        <v>25</v>
      </c>
      <c r="AC11129" s="182">
        <v>2</v>
      </c>
      <c r="AD11129" s="182">
        <v>283.39999999999998</v>
      </c>
      <c r="AF11129" s="182" t="s">
        <v>16714</v>
      </c>
      <c r="AG11129" s="182" t="s">
        <v>17319</v>
      </c>
      <c r="AH11129" s="182" t="s">
        <v>2993</v>
      </c>
      <c r="AI11129" s="182" t="s">
        <v>17315</v>
      </c>
    </row>
    <row r="11130" spans="25:35" x14ac:dyDescent="0.4">
      <c r="Y11130" s="182" t="s">
        <v>16831</v>
      </c>
      <c r="Z11130" s="182">
        <v>1962</v>
      </c>
      <c r="AA11130" s="182">
        <v>300.5</v>
      </c>
      <c r="AB11130" s="182">
        <v>17</v>
      </c>
      <c r="AC11130" s="182">
        <v>2</v>
      </c>
      <c r="AD11130" s="182">
        <v>281</v>
      </c>
      <c r="AF11130" s="182" t="s">
        <v>16716</v>
      </c>
      <c r="AG11130" s="182" t="s">
        <v>17312</v>
      </c>
      <c r="AH11130" s="182" t="s">
        <v>2993</v>
      </c>
      <c r="AI11130" s="182" t="s">
        <v>17315</v>
      </c>
    </row>
    <row r="11131" spans="25:35" x14ac:dyDescent="0.4">
      <c r="Y11131" s="182" t="s">
        <v>16832</v>
      </c>
      <c r="Z11131" s="182">
        <v>1965</v>
      </c>
      <c r="AA11131" s="182">
        <v>544.5</v>
      </c>
      <c r="AB11131" s="182">
        <v>21</v>
      </c>
      <c r="AC11131" s="182">
        <v>2</v>
      </c>
      <c r="AD11131" s="182">
        <v>484.1</v>
      </c>
      <c r="AF11131" s="182" t="s">
        <v>16717</v>
      </c>
      <c r="AG11131" s="182" t="s">
        <v>17312</v>
      </c>
      <c r="AH11131" s="182" t="s">
        <v>2993</v>
      </c>
      <c r="AI11131" s="182" t="s">
        <v>17040</v>
      </c>
    </row>
    <row r="11132" spans="25:35" x14ac:dyDescent="0.4">
      <c r="Y11132" s="182" t="s">
        <v>16833</v>
      </c>
      <c r="Z11132" s="182">
        <v>1964</v>
      </c>
      <c r="AA11132" s="182">
        <v>526</v>
      </c>
      <c r="AB11132" s="182">
        <v>30</v>
      </c>
      <c r="AC11132" s="182">
        <v>2</v>
      </c>
      <c r="AD11132" s="182">
        <v>466.1</v>
      </c>
      <c r="AF11132" s="182" t="s">
        <v>16718</v>
      </c>
      <c r="AG11132" s="182" t="s">
        <v>17312</v>
      </c>
      <c r="AH11132" s="182" t="s">
        <v>2993</v>
      </c>
      <c r="AI11132" s="182" t="s">
        <v>17315</v>
      </c>
    </row>
    <row r="11133" spans="25:35" x14ac:dyDescent="0.4">
      <c r="Y11133" s="182" t="s">
        <v>16834</v>
      </c>
      <c r="Z11133" s="182">
        <v>1965</v>
      </c>
      <c r="AA11133" s="182">
        <v>518.70000000000005</v>
      </c>
      <c r="AB11133" s="182">
        <v>30</v>
      </c>
      <c r="AC11133" s="182">
        <v>2</v>
      </c>
      <c r="AD11133" s="182">
        <v>461.4</v>
      </c>
      <c r="AF11133" s="182" t="s">
        <v>16719</v>
      </c>
      <c r="AG11133" s="182" t="s">
        <v>17312</v>
      </c>
      <c r="AH11133" s="182" t="s">
        <v>2993</v>
      </c>
      <c r="AI11133" s="182" t="s">
        <v>17320</v>
      </c>
    </row>
    <row r="11134" spans="25:35" x14ac:dyDescent="0.4">
      <c r="Y11134" s="182" t="s">
        <v>16835</v>
      </c>
      <c r="Z11134" s="182">
        <v>1964</v>
      </c>
      <c r="AA11134" s="182">
        <v>1505.7</v>
      </c>
      <c r="AB11134" s="182">
        <v>57</v>
      </c>
      <c r="AC11134" s="182">
        <v>2</v>
      </c>
      <c r="AD11134" s="182">
        <v>911.3</v>
      </c>
      <c r="AF11134" s="182" t="s">
        <v>16721</v>
      </c>
      <c r="AG11134" s="182" t="s">
        <v>17319</v>
      </c>
      <c r="AH11134" s="182" t="s">
        <v>2993</v>
      </c>
      <c r="AI11134" s="182" t="s">
        <v>17332</v>
      </c>
    </row>
    <row r="11135" spans="25:35" x14ac:dyDescent="0.4">
      <c r="Y11135" s="182" t="s">
        <v>16836</v>
      </c>
      <c r="Z11135" s="182">
        <v>1991</v>
      </c>
      <c r="AA11135" s="182">
        <v>4539.5</v>
      </c>
      <c r="AB11135" s="182">
        <v>164</v>
      </c>
      <c r="AC11135" s="182">
        <v>5</v>
      </c>
      <c r="AD11135" s="182">
        <v>3980.7</v>
      </c>
      <c r="AF11135" s="182" t="s">
        <v>2868</v>
      </c>
      <c r="AG11135" s="182" t="s">
        <v>17312</v>
      </c>
      <c r="AH11135" s="182" t="s">
        <v>2993</v>
      </c>
      <c r="AI11135" s="182" t="s">
        <v>17315</v>
      </c>
    </row>
    <row r="11136" spans="25:35" x14ac:dyDescent="0.4">
      <c r="Y11136" s="182" t="s">
        <v>2906</v>
      </c>
      <c r="Z11136" s="182">
        <v>1992</v>
      </c>
      <c r="AA11136" s="182">
        <v>4318.2</v>
      </c>
      <c r="AB11136" s="182">
        <v>152</v>
      </c>
      <c r="AC11136" s="182">
        <v>5</v>
      </c>
      <c r="AD11136" s="182">
        <v>3903.6</v>
      </c>
      <c r="AF11136" s="182" t="s">
        <v>16722</v>
      </c>
      <c r="AG11136" s="182" t="s">
        <v>17312</v>
      </c>
      <c r="AH11136" s="182" t="s">
        <v>2993</v>
      </c>
      <c r="AI11136" s="182" t="s">
        <v>17040</v>
      </c>
    </row>
    <row r="11137" spans="25:35" x14ac:dyDescent="0.4">
      <c r="Y11137" s="182" t="s">
        <v>17302</v>
      </c>
      <c r="Z11137" s="182">
        <v>1967</v>
      </c>
      <c r="AA11137" s="182">
        <v>2162.6999999999998</v>
      </c>
      <c r="AB11137" s="182">
        <v>138</v>
      </c>
      <c r="AC11137" s="182">
        <v>4</v>
      </c>
      <c r="AD11137" s="182">
        <v>1343.3</v>
      </c>
      <c r="AF11137" s="182" t="s">
        <v>16723</v>
      </c>
      <c r="AG11137" s="182" t="s">
        <v>17312</v>
      </c>
      <c r="AH11137" s="182" t="s">
        <v>2993</v>
      </c>
      <c r="AI11137" s="182" t="s">
        <v>17042</v>
      </c>
    </row>
    <row r="11138" spans="25:35" x14ac:dyDescent="0.4">
      <c r="Y11138" s="182" t="s">
        <v>16839</v>
      </c>
      <c r="Z11138" s="182">
        <v>1965</v>
      </c>
      <c r="AA11138" s="182">
        <v>386.4</v>
      </c>
      <c r="AB11138" s="182">
        <v>15</v>
      </c>
      <c r="AC11138" s="182">
        <v>2</v>
      </c>
      <c r="AD11138" s="182">
        <v>362.2</v>
      </c>
      <c r="AF11138" s="182" t="s">
        <v>16724</v>
      </c>
      <c r="AG11138" s="182" t="s">
        <v>17312</v>
      </c>
      <c r="AH11138" s="182" t="s">
        <v>2993</v>
      </c>
      <c r="AI11138" s="182" t="s">
        <v>17040</v>
      </c>
    </row>
    <row r="11139" spans="25:35" x14ac:dyDescent="0.4">
      <c r="Y11139" s="182" t="s">
        <v>16840</v>
      </c>
      <c r="Z11139" s="182">
        <v>1960</v>
      </c>
      <c r="AA11139" s="182">
        <v>290.5</v>
      </c>
      <c r="AB11139" s="182">
        <v>14</v>
      </c>
      <c r="AC11139" s="182">
        <v>2</v>
      </c>
      <c r="AD11139" s="182">
        <v>265.2</v>
      </c>
      <c r="AF11139" s="182" t="s">
        <v>16725</v>
      </c>
      <c r="AG11139" s="182" t="s">
        <v>17312</v>
      </c>
      <c r="AH11139" s="182" t="s">
        <v>2993</v>
      </c>
      <c r="AI11139" s="182" t="s">
        <v>17040</v>
      </c>
    </row>
    <row r="11140" spans="25:35" x14ac:dyDescent="0.4">
      <c r="Y11140" s="182" t="s">
        <v>16841</v>
      </c>
      <c r="Z11140" s="182">
        <v>1960</v>
      </c>
      <c r="AA11140" s="182">
        <v>290.60000000000002</v>
      </c>
      <c r="AB11140" s="182">
        <v>25</v>
      </c>
      <c r="AC11140" s="182">
        <v>2</v>
      </c>
      <c r="AD11140" s="182">
        <v>268.3</v>
      </c>
      <c r="AF11140" s="182" t="s">
        <v>16726</v>
      </c>
      <c r="AG11140" s="182" t="s">
        <v>17312</v>
      </c>
      <c r="AH11140" s="182" t="s">
        <v>2993</v>
      </c>
      <c r="AI11140" s="182" t="s">
        <v>17322</v>
      </c>
    </row>
    <row r="11141" spans="25:35" x14ac:dyDescent="0.4">
      <c r="Y11141" s="182" t="s">
        <v>16842</v>
      </c>
      <c r="Z11141" s="182">
        <v>1960</v>
      </c>
      <c r="AA11141" s="182">
        <v>291.7</v>
      </c>
      <c r="AB11141" s="182">
        <v>15</v>
      </c>
      <c r="AC11141" s="182">
        <v>2</v>
      </c>
      <c r="AD11141" s="182">
        <v>269</v>
      </c>
      <c r="AF11141" s="182" t="s">
        <v>16727</v>
      </c>
      <c r="AG11141" s="182" t="s">
        <v>17312</v>
      </c>
      <c r="AH11141" s="182" t="s">
        <v>2993</v>
      </c>
      <c r="AI11141" s="182" t="s">
        <v>17322</v>
      </c>
    </row>
    <row r="11142" spans="25:35" x14ac:dyDescent="0.4">
      <c r="Y11142" s="182" t="s">
        <v>16843</v>
      </c>
      <c r="Z11142" s="182">
        <v>1960</v>
      </c>
      <c r="AA11142" s="182">
        <v>298</v>
      </c>
      <c r="AB11142" s="182">
        <v>22</v>
      </c>
      <c r="AC11142" s="182">
        <v>2</v>
      </c>
      <c r="AD11142" s="182">
        <v>275.89999999999998</v>
      </c>
      <c r="AF11142" s="182" t="s">
        <v>16728</v>
      </c>
      <c r="AG11142" s="182" t="s">
        <v>17312</v>
      </c>
      <c r="AH11142" s="182" t="s">
        <v>2993</v>
      </c>
      <c r="AI11142" s="182" t="s">
        <v>17042</v>
      </c>
    </row>
    <row r="11143" spans="25:35" x14ac:dyDescent="0.4">
      <c r="Y11143" s="182" t="s">
        <v>2907</v>
      </c>
      <c r="Z11143" s="182">
        <v>1961</v>
      </c>
      <c r="AA11143" s="182">
        <v>303.5</v>
      </c>
      <c r="AB11143" s="182">
        <v>18</v>
      </c>
      <c r="AC11143" s="182">
        <v>2</v>
      </c>
      <c r="AD11143" s="182">
        <v>282.39999999999998</v>
      </c>
      <c r="AF11143" s="182" t="s">
        <v>16729</v>
      </c>
      <c r="AG11143" s="182" t="s">
        <v>17312</v>
      </c>
      <c r="AH11143" s="182" t="s">
        <v>2993</v>
      </c>
      <c r="AI11143" s="182" t="s">
        <v>17042</v>
      </c>
    </row>
    <row r="11144" spans="25:35" x14ac:dyDescent="0.4">
      <c r="Y11144" s="182" t="s">
        <v>16844</v>
      </c>
      <c r="Z11144" s="182">
        <v>1962</v>
      </c>
      <c r="AA11144" s="182">
        <v>292.5</v>
      </c>
      <c r="AB11144" s="182">
        <v>15</v>
      </c>
      <c r="AC11144" s="182">
        <v>2</v>
      </c>
      <c r="AD11144" s="182">
        <v>272.5</v>
      </c>
      <c r="AF11144" s="182" t="s">
        <v>16730</v>
      </c>
      <c r="AG11144" s="182" t="s">
        <v>17327</v>
      </c>
      <c r="AH11144" s="182" t="s">
        <v>2993</v>
      </c>
      <c r="AI11144" s="182" t="s">
        <v>17042</v>
      </c>
    </row>
    <row r="11145" spans="25:35" x14ac:dyDescent="0.4">
      <c r="Y11145" s="182" t="s">
        <v>16845</v>
      </c>
      <c r="Z11145" s="182">
        <v>1964</v>
      </c>
      <c r="AA11145" s="182">
        <v>522.9</v>
      </c>
      <c r="AB11145" s="182">
        <v>31</v>
      </c>
      <c r="AC11145" s="182">
        <v>2</v>
      </c>
      <c r="AD11145" s="182">
        <v>463.3</v>
      </c>
      <c r="AF11145" s="182" t="s">
        <v>16731</v>
      </c>
      <c r="AG11145" s="182" t="s">
        <v>17327</v>
      </c>
      <c r="AH11145" s="182" t="s">
        <v>2993</v>
      </c>
      <c r="AI11145" s="182" t="s">
        <v>17040</v>
      </c>
    </row>
    <row r="11146" spans="25:35" x14ac:dyDescent="0.4">
      <c r="Y11146" s="182" t="s">
        <v>16846</v>
      </c>
      <c r="Z11146" s="182">
        <v>1964</v>
      </c>
      <c r="AA11146" s="182">
        <v>518.27</v>
      </c>
      <c r="AB11146" s="182">
        <v>29</v>
      </c>
      <c r="AC11146" s="182">
        <v>2</v>
      </c>
      <c r="AD11146" s="182">
        <v>458.77</v>
      </c>
      <c r="AF11146" s="182" t="s">
        <v>16732</v>
      </c>
      <c r="AG11146" s="182" t="s">
        <v>17327</v>
      </c>
      <c r="AH11146" s="182" t="s">
        <v>2993</v>
      </c>
      <c r="AI11146" s="182" t="s">
        <v>17042</v>
      </c>
    </row>
    <row r="11147" spans="25:35" x14ac:dyDescent="0.4">
      <c r="Y11147" s="182" t="s">
        <v>16847</v>
      </c>
      <c r="Z11147" s="182">
        <v>1965</v>
      </c>
      <c r="AA11147" s="182">
        <v>666.1</v>
      </c>
      <c r="AB11147" s="182">
        <v>39</v>
      </c>
      <c r="AC11147" s="182">
        <v>2</v>
      </c>
      <c r="AD11147" s="182">
        <v>617.70000000000005</v>
      </c>
      <c r="AF11147" s="182" t="s">
        <v>16733</v>
      </c>
      <c r="AG11147" s="182" t="s">
        <v>17312</v>
      </c>
      <c r="AH11147" s="182" t="s">
        <v>2993</v>
      </c>
      <c r="AI11147" s="182" t="s">
        <v>17040</v>
      </c>
    </row>
    <row r="11148" spans="25:35" x14ac:dyDescent="0.4">
      <c r="Y11148" s="182" t="s">
        <v>2908</v>
      </c>
      <c r="Z11148" s="182">
        <v>1917</v>
      </c>
      <c r="AA11148" s="182">
        <v>301.89999999999998</v>
      </c>
      <c r="AB11148" s="182">
        <v>20</v>
      </c>
      <c r="AC11148" s="182">
        <v>2</v>
      </c>
      <c r="AD11148" s="182">
        <v>257.39999999999998</v>
      </c>
      <c r="AF11148" s="182" t="s">
        <v>16734</v>
      </c>
      <c r="AG11148" s="182" t="s">
        <v>17312</v>
      </c>
      <c r="AH11148" s="182" t="s">
        <v>2993</v>
      </c>
      <c r="AI11148" s="182" t="s">
        <v>17322</v>
      </c>
    </row>
    <row r="11149" spans="25:35" x14ac:dyDescent="0.4">
      <c r="Y11149" s="182" t="s">
        <v>16848</v>
      </c>
      <c r="Z11149" s="182">
        <v>1963</v>
      </c>
      <c r="AA11149" s="182">
        <v>1594.3</v>
      </c>
      <c r="AB11149" s="182">
        <v>61</v>
      </c>
      <c r="AC11149" s="182">
        <v>3</v>
      </c>
      <c r="AD11149" s="182">
        <v>1486</v>
      </c>
      <c r="AF11149" s="182" t="s">
        <v>16735</v>
      </c>
      <c r="AG11149" s="182" t="s">
        <v>17312</v>
      </c>
      <c r="AH11149" s="182" t="s">
        <v>2993</v>
      </c>
      <c r="AI11149" s="182" t="s">
        <v>17322</v>
      </c>
    </row>
    <row r="11150" spans="25:35" x14ac:dyDescent="0.4">
      <c r="Y11150" s="182" t="s">
        <v>16849</v>
      </c>
      <c r="Z11150" s="182">
        <v>1917</v>
      </c>
      <c r="AA11150" s="182">
        <v>230.4</v>
      </c>
      <c r="AB11150" s="182">
        <v>15</v>
      </c>
      <c r="AC11150" s="182">
        <v>1</v>
      </c>
      <c r="AD11150" s="182">
        <v>210.8</v>
      </c>
      <c r="AF11150" s="182" t="s">
        <v>16736</v>
      </c>
      <c r="AG11150" s="182" t="s">
        <v>17312</v>
      </c>
      <c r="AH11150" s="182" t="s">
        <v>2993</v>
      </c>
      <c r="AI11150" s="182" t="s">
        <v>17040</v>
      </c>
    </row>
    <row r="11151" spans="25:35" x14ac:dyDescent="0.4">
      <c r="Y11151" s="182" t="s">
        <v>16850</v>
      </c>
      <c r="Z11151" s="182">
        <v>2011</v>
      </c>
      <c r="AA11151" s="182">
        <v>293.89999999999998</v>
      </c>
      <c r="AB11151" s="182">
        <v>21</v>
      </c>
      <c r="AC11151" s="182">
        <v>2</v>
      </c>
      <c r="AD11151" s="182">
        <v>274</v>
      </c>
      <c r="AF11151" s="182" t="s">
        <v>2869</v>
      </c>
      <c r="AG11151" s="182" t="s">
        <v>17312</v>
      </c>
      <c r="AH11151" s="182" t="s">
        <v>2993</v>
      </c>
      <c r="AI11151" s="182" t="s">
        <v>17040</v>
      </c>
    </row>
    <row r="11152" spans="25:35" x14ac:dyDescent="0.4">
      <c r="Y11152" s="182" t="s">
        <v>16851</v>
      </c>
      <c r="Z11152" s="182">
        <v>1917</v>
      </c>
      <c r="AA11152" s="182">
        <v>127.7</v>
      </c>
      <c r="AB11152" s="182">
        <v>14</v>
      </c>
      <c r="AC11152" s="182">
        <v>2</v>
      </c>
      <c r="AD11152" s="182">
        <v>122.7</v>
      </c>
      <c r="AF11152" s="182" t="s">
        <v>16737</v>
      </c>
      <c r="AG11152" s="182" t="s">
        <v>17312</v>
      </c>
      <c r="AH11152" s="182" t="s">
        <v>2993</v>
      </c>
      <c r="AI11152" s="182" t="s">
        <v>17042</v>
      </c>
    </row>
    <row r="11153" spans="25:35" x14ac:dyDescent="0.4">
      <c r="Y11153" s="182" t="s">
        <v>16852</v>
      </c>
      <c r="Z11153" s="182">
        <v>1964</v>
      </c>
      <c r="AA11153" s="182">
        <v>996.9</v>
      </c>
      <c r="AB11153" s="182">
        <v>49</v>
      </c>
      <c r="AC11153" s="182">
        <v>3</v>
      </c>
      <c r="AD11153" s="182">
        <v>923.4</v>
      </c>
      <c r="AF11153" s="182" t="s">
        <v>16738</v>
      </c>
      <c r="AG11153" s="182" t="s">
        <v>17312</v>
      </c>
      <c r="AH11153" s="182" t="s">
        <v>2993</v>
      </c>
      <c r="AI11153" s="182" t="s">
        <v>17042</v>
      </c>
    </row>
    <row r="11154" spans="25:35" x14ac:dyDescent="0.4">
      <c r="Y11154" s="182" t="s">
        <v>16853</v>
      </c>
      <c r="Z11154" s="182">
        <v>1961</v>
      </c>
      <c r="AA11154" s="182">
        <v>1203.5999999999999</v>
      </c>
      <c r="AB11154" s="182">
        <v>33</v>
      </c>
      <c r="AC11154" s="182">
        <v>3</v>
      </c>
      <c r="AD11154" s="182">
        <v>1089.5</v>
      </c>
      <c r="AF11154" s="182" t="s">
        <v>16739</v>
      </c>
      <c r="AG11154" s="182" t="s">
        <v>17312</v>
      </c>
      <c r="AH11154" s="182" t="s">
        <v>2993</v>
      </c>
      <c r="AI11154" s="182" t="s">
        <v>17322</v>
      </c>
    </row>
    <row r="11155" spans="25:35" x14ac:dyDescent="0.4">
      <c r="Y11155" s="182" t="s">
        <v>16854</v>
      </c>
      <c r="Z11155" s="182">
        <v>1917</v>
      </c>
      <c r="AA11155" s="182">
        <v>262.7</v>
      </c>
      <c r="AB11155" s="182">
        <v>13</v>
      </c>
      <c r="AC11155" s="182">
        <v>2</v>
      </c>
      <c r="AD11155" s="182">
        <v>191</v>
      </c>
      <c r="AF11155" s="182" t="s">
        <v>16740</v>
      </c>
      <c r="AG11155" s="182" t="s">
        <v>17312</v>
      </c>
      <c r="AH11155" s="182" t="s">
        <v>2993</v>
      </c>
      <c r="AI11155" s="182" t="s">
        <v>17042</v>
      </c>
    </row>
    <row r="11156" spans="25:35" x14ac:dyDescent="0.4">
      <c r="Y11156" s="182" t="s">
        <v>16855</v>
      </c>
      <c r="Z11156" s="182">
        <v>1968</v>
      </c>
      <c r="AA11156" s="182">
        <v>1691.6</v>
      </c>
      <c r="AB11156" s="182">
        <v>57</v>
      </c>
      <c r="AC11156" s="182">
        <v>3</v>
      </c>
      <c r="AD11156" s="182">
        <v>1490.8</v>
      </c>
      <c r="AF11156" s="182" t="s">
        <v>16741</v>
      </c>
      <c r="AG11156" s="182" t="s">
        <v>17312</v>
      </c>
      <c r="AH11156" s="182" t="s">
        <v>2993</v>
      </c>
      <c r="AI11156" s="182" t="s">
        <v>17042</v>
      </c>
    </row>
    <row r="11157" spans="25:35" x14ac:dyDescent="0.4">
      <c r="Y11157" s="182" t="s">
        <v>17303</v>
      </c>
      <c r="Z11157" s="182">
        <v>1917</v>
      </c>
      <c r="AA11157" s="182">
        <v>267.8</v>
      </c>
      <c r="AB11157" s="182">
        <v>16</v>
      </c>
      <c r="AC11157" s="182">
        <v>2</v>
      </c>
      <c r="AD11157" s="182">
        <v>239.8</v>
      </c>
      <c r="AF11157" s="182" t="s">
        <v>16742</v>
      </c>
      <c r="AG11157" s="182" t="s">
        <v>17312</v>
      </c>
      <c r="AH11157" s="182" t="s">
        <v>2993</v>
      </c>
      <c r="AI11157" s="182" t="s">
        <v>17042</v>
      </c>
    </row>
    <row r="11158" spans="25:35" x14ac:dyDescent="0.4">
      <c r="Y11158" s="182" t="s">
        <v>16856</v>
      </c>
      <c r="Z11158" s="182">
        <v>1917</v>
      </c>
      <c r="AA11158" s="182">
        <v>215.6</v>
      </c>
      <c r="AB11158" s="182">
        <v>14</v>
      </c>
      <c r="AC11158" s="182">
        <v>2</v>
      </c>
      <c r="AD11158" s="182">
        <v>175.5</v>
      </c>
      <c r="AF11158" s="182" t="s">
        <v>16743</v>
      </c>
      <c r="AG11158" s="182" t="s">
        <v>17312</v>
      </c>
      <c r="AH11158" s="182" t="s">
        <v>2993</v>
      </c>
      <c r="AI11158" s="182" t="s">
        <v>17042</v>
      </c>
    </row>
    <row r="11159" spans="25:35" x14ac:dyDescent="0.4">
      <c r="Y11159" s="182" t="s">
        <v>2909</v>
      </c>
      <c r="Z11159" s="182">
        <v>1917</v>
      </c>
      <c r="AA11159" s="182">
        <v>772.2</v>
      </c>
      <c r="AB11159" s="182">
        <v>32</v>
      </c>
      <c r="AC11159" s="182">
        <v>2</v>
      </c>
      <c r="AD11159" s="182">
        <v>717.2</v>
      </c>
      <c r="AF11159" s="182" t="s">
        <v>16744</v>
      </c>
      <c r="AG11159" s="182" t="s">
        <v>17312</v>
      </c>
      <c r="AH11159" s="182" t="s">
        <v>2993</v>
      </c>
      <c r="AI11159" s="182" t="s">
        <v>17322</v>
      </c>
    </row>
    <row r="11160" spans="25:35" x14ac:dyDescent="0.4">
      <c r="Y11160" s="182" t="s">
        <v>2910</v>
      </c>
      <c r="Z11160" s="182">
        <v>1969</v>
      </c>
      <c r="AA11160" s="182">
        <v>827.6</v>
      </c>
      <c r="AB11160" s="182">
        <v>26</v>
      </c>
      <c r="AC11160" s="182">
        <v>3</v>
      </c>
      <c r="AD11160" s="182">
        <v>768</v>
      </c>
      <c r="AF11160" s="182" t="s">
        <v>2870</v>
      </c>
      <c r="AG11160" s="182" t="s">
        <v>17312</v>
      </c>
      <c r="AH11160" s="182" t="s">
        <v>2993</v>
      </c>
      <c r="AI11160" s="182" t="s">
        <v>17042</v>
      </c>
    </row>
    <row r="11161" spans="25:35" x14ac:dyDescent="0.4">
      <c r="Y11161" s="182" t="s">
        <v>16857</v>
      </c>
      <c r="Z11161" s="182">
        <v>1917</v>
      </c>
      <c r="AA11161" s="182">
        <v>373.4</v>
      </c>
      <c r="AB11161" s="182">
        <v>21</v>
      </c>
      <c r="AC11161" s="182">
        <v>2</v>
      </c>
      <c r="AD11161" s="182">
        <v>327.2</v>
      </c>
      <c r="AF11161" s="182" t="s">
        <v>16745</v>
      </c>
      <c r="AG11161" s="182" t="s">
        <v>17312</v>
      </c>
      <c r="AH11161" s="182" t="s">
        <v>2993</v>
      </c>
      <c r="AI11161" s="182" t="s">
        <v>17042</v>
      </c>
    </row>
    <row r="11162" spans="25:35" x14ac:dyDescent="0.4">
      <c r="Y11162" s="182" t="s">
        <v>16858</v>
      </c>
      <c r="Z11162" s="182">
        <v>2008</v>
      </c>
      <c r="AA11162" s="182">
        <v>5942</v>
      </c>
      <c r="AB11162" s="182">
        <v>120</v>
      </c>
      <c r="AC11162" s="182">
        <v>5</v>
      </c>
      <c r="AD11162" s="182">
        <v>5516</v>
      </c>
      <c r="AF11162" s="182" t="s">
        <v>16747</v>
      </c>
      <c r="AG11162" s="182" t="s">
        <v>17327</v>
      </c>
      <c r="AH11162" s="182" t="s">
        <v>2993</v>
      </c>
      <c r="AI11162" s="182" t="s">
        <v>17040</v>
      </c>
    </row>
    <row r="11163" spans="25:35" x14ac:dyDescent="0.4">
      <c r="Y11163" s="182" t="s">
        <v>16859</v>
      </c>
      <c r="Z11163" s="182">
        <v>1967</v>
      </c>
      <c r="AA11163" s="182">
        <v>769.3</v>
      </c>
      <c r="AB11163" s="182">
        <v>29</v>
      </c>
      <c r="AC11163" s="182">
        <v>2</v>
      </c>
      <c r="AD11163" s="182">
        <v>711.9</v>
      </c>
      <c r="AF11163" s="182" t="s">
        <v>16749</v>
      </c>
      <c r="AG11163" s="182" t="s">
        <v>17312</v>
      </c>
      <c r="AH11163" s="182" t="s">
        <v>2993</v>
      </c>
      <c r="AI11163" s="182" t="s">
        <v>17040</v>
      </c>
    </row>
    <row r="11164" spans="25:35" x14ac:dyDescent="0.4">
      <c r="Y11164" s="182" t="s">
        <v>16860</v>
      </c>
      <c r="Z11164" s="182">
        <v>1917</v>
      </c>
      <c r="AA11164" s="182">
        <v>226.1</v>
      </c>
      <c r="AB11164" s="182">
        <v>12</v>
      </c>
      <c r="AC11164" s="182">
        <v>2</v>
      </c>
      <c r="AD11164" s="182">
        <v>186.5</v>
      </c>
      <c r="AF11164" s="182" t="s">
        <v>16750</v>
      </c>
      <c r="AG11164" s="182" t="s">
        <v>17312</v>
      </c>
      <c r="AH11164" s="182" t="s">
        <v>2993</v>
      </c>
      <c r="AI11164" s="182" t="s">
        <v>17040</v>
      </c>
    </row>
    <row r="11165" spans="25:35" x14ac:dyDescent="0.4">
      <c r="Y11165" s="182" t="s">
        <v>16861</v>
      </c>
      <c r="Z11165" s="182">
        <v>1953</v>
      </c>
      <c r="AA11165" s="182">
        <v>507.3</v>
      </c>
      <c r="AB11165" s="182">
        <v>22</v>
      </c>
      <c r="AC11165" s="182">
        <v>2</v>
      </c>
      <c r="AD11165" s="182">
        <v>471</v>
      </c>
      <c r="AF11165" s="182" t="s">
        <v>16751</v>
      </c>
      <c r="AG11165" s="182" t="s">
        <v>17312</v>
      </c>
      <c r="AH11165" s="182" t="s">
        <v>2993</v>
      </c>
      <c r="AI11165" s="182" t="s">
        <v>17040</v>
      </c>
    </row>
    <row r="11166" spans="25:35" x14ac:dyDescent="0.4">
      <c r="Y11166" s="182" t="s">
        <v>17304</v>
      </c>
      <c r="Z11166" s="182">
        <v>1953</v>
      </c>
      <c r="AA11166" s="182">
        <v>1020.45</v>
      </c>
      <c r="AB11166" s="182">
        <v>52</v>
      </c>
      <c r="AC11166" s="182">
        <v>2</v>
      </c>
      <c r="AD11166" s="182">
        <v>623</v>
      </c>
      <c r="AF11166" s="182" t="s">
        <v>16753</v>
      </c>
      <c r="AG11166" s="182" t="s">
        <v>17312</v>
      </c>
      <c r="AH11166" s="182" t="s">
        <v>2993</v>
      </c>
      <c r="AI11166" s="182" t="s">
        <v>17042</v>
      </c>
    </row>
    <row r="11167" spans="25:35" x14ac:dyDescent="0.4">
      <c r="Y11167" s="182" t="s">
        <v>16862</v>
      </c>
      <c r="Z11167" s="182">
        <v>1953</v>
      </c>
      <c r="AA11167" s="182">
        <v>294.89999999999998</v>
      </c>
      <c r="AB11167" s="182">
        <v>28</v>
      </c>
      <c r="AC11167" s="182">
        <v>2</v>
      </c>
      <c r="AD11167" s="182">
        <v>225.1</v>
      </c>
      <c r="AF11167" s="182" t="s">
        <v>16755</v>
      </c>
      <c r="AG11167" s="182" t="s">
        <v>17319</v>
      </c>
      <c r="AH11167" s="182" t="s">
        <v>2993</v>
      </c>
      <c r="AI11167" s="182" t="s">
        <v>17042</v>
      </c>
    </row>
    <row r="11168" spans="25:35" x14ac:dyDescent="0.4">
      <c r="Y11168" s="182" t="s">
        <v>16863</v>
      </c>
      <c r="Z11168" s="182">
        <v>1967</v>
      </c>
      <c r="AA11168" s="182">
        <v>783.4</v>
      </c>
      <c r="AB11168" s="182">
        <v>35</v>
      </c>
      <c r="AC11168" s="182">
        <v>2</v>
      </c>
      <c r="AD11168" s="182">
        <v>725.6</v>
      </c>
      <c r="AF11168" s="182" t="s">
        <v>16757</v>
      </c>
      <c r="AG11168" s="182" t="s">
        <v>17312</v>
      </c>
      <c r="AH11168" s="182" t="s">
        <v>2993</v>
      </c>
      <c r="AI11168" s="182" t="s">
        <v>17042</v>
      </c>
    </row>
    <row r="11169" spans="25:35" x14ac:dyDescent="0.4">
      <c r="Y11169" s="182" t="s">
        <v>2911</v>
      </c>
      <c r="Z11169" s="182">
        <v>1917</v>
      </c>
      <c r="AA11169" s="182">
        <v>828.29</v>
      </c>
      <c r="AB11169" s="182">
        <v>23</v>
      </c>
      <c r="AC11169" s="182">
        <v>2</v>
      </c>
      <c r="AD11169" s="182">
        <v>726.09</v>
      </c>
      <c r="AF11169" s="182" t="s">
        <v>2871</v>
      </c>
      <c r="AG11169" s="182" t="s">
        <v>17312</v>
      </c>
      <c r="AH11169" s="182" t="s">
        <v>2993</v>
      </c>
      <c r="AI11169" s="182" t="s">
        <v>17042</v>
      </c>
    </row>
    <row r="11170" spans="25:35" x14ac:dyDescent="0.4">
      <c r="Y11170" s="182" t="s">
        <v>2912</v>
      </c>
      <c r="Z11170" s="182">
        <v>1917</v>
      </c>
      <c r="AA11170" s="182">
        <v>959.8</v>
      </c>
      <c r="AB11170" s="182">
        <v>47</v>
      </c>
      <c r="AC11170" s="182">
        <v>3</v>
      </c>
      <c r="AD11170" s="182">
        <v>843.2</v>
      </c>
      <c r="AF11170" s="182" t="s">
        <v>2872</v>
      </c>
      <c r="AG11170" s="182" t="s">
        <v>17312</v>
      </c>
      <c r="AH11170" s="182" t="s">
        <v>2993</v>
      </c>
      <c r="AI11170" s="182" t="s">
        <v>17042</v>
      </c>
    </row>
    <row r="11171" spans="25:35" x14ac:dyDescent="0.4">
      <c r="Y11171" s="182" t="s">
        <v>16865</v>
      </c>
      <c r="Z11171" s="182">
        <v>1973</v>
      </c>
      <c r="AA11171" s="182">
        <v>1943.7</v>
      </c>
      <c r="AB11171" s="182">
        <v>90</v>
      </c>
      <c r="AC11171" s="182">
        <v>5</v>
      </c>
      <c r="AD11171" s="182">
        <v>1788.8</v>
      </c>
      <c r="AF11171" s="182" t="s">
        <v>16759</v>
      </c>
      <c r="AG11171" s="182" t="s">
        <v>17312</v>
      </c>
      <c r="AH11171" s="182" t="s">
        <v>2993</v>
      </c>
      <c r="AI11171" s="182" t="s">
        <v>17042</v>
      </c>
    </row>
    <row r="11172" spans="25:35" x14ac:dyDescent="0.4">
      <c r="Y11172" s="182" t="s">
        <v>16866</v>
      </c>
      <c r="Z11172" s="182">
        <v>1977</v>
      </c>
      <c r="AA11172" s="182">
        <v>5079.3</v>
      </c>
      <c r="AB11172" s="182">
        <v>211</v>
      </c>
      <c r="AC11172" s="182">
        <v>5</v>
      </c>
      <c r="AD11172" s="182">
        <v>4684.7999999999993</v>
      </c>
      <c r="AF11172" s="182" t="s">
        <v>16760</v>
      </c>
      <c r="AG11172" s="182" t="s">
        <v>17312</v>
      </c>
      <c r="AH11172" s="182" t="s">
        <v>2993</v>
      </c>
      <c r="AI11172" s="182" t="s">
        <v>17042</v>
      </c>
    </row>
    <row r="11173" spans="25:35" x14ac:dyDescent="0.4">
      <c r="Y11173" s="182" t="s">
        <v>16867</v>
      </c>
      <c r="Z11173" s="182">
        <v>1968</v>
      </c>
      <c r="AA11173" s="182">
        <v>3557</v>
      </c>
      <c r="AB11173" s="182">
        <v>146</v>
      </c>
      <c r="AC11173" s="182">
        <v>5</v>
      </c>
      <c r="AD11173" s="182">
        <v>3288.1</v>
      </c>
      <c r="AF11173" s="182" t="s">
        <v>16761</v>
      </c>
      <c r="AG11173" s="182" t="s">
        <v>17312</v>
      </c>
      <c r="AH11173" s="182" t="s">
        <v>2993</v>
      </c>
      <c r="AI11173" s="182" t="s">
        <v>17042</v>
      </c>
    </row>
    <row r="11174" spans="25:35" x14ac:dyDescent="0.4">
      <c r="Y11174" s="182" t="s">
        <v>16868</v>
      </c>
      <c r="Z11174" s="182">
        <v>1917</v>
      </c>
      <c r="AA11174" s="182">
        <v>368.8</v>
      </c>
      <c r="AB11174" s="182">
        <v>25</v>
      </c>
      <c r="AC11174" s="182">
        <v>2</v>
      </c>
      <c r="AD11174" s="182">
        <v>368.8</v>
      </c>
      <c r="AF11174" s="182" t="s">
        <v>16762</v>
      </c>
      <c r="AG11174" s="182" t="s">
        <v>17312</v>
      </c>
      <c r="AH11174" s="182" t="s">
        <v>2993</v>
      </c>
      <c r="AI11174" s="182" t="s">
        <v>17322</v>
      </c>
    </row>
    <row r="11175" spans="25:35" x14ac:dyDescent="0.4">
      <c r="Y11175" s="182" t="s">
        <v>16869</v>
      </c>
      <c r="Z11175" s="182">
        <v>2000</v>
      </c>
      <c r="AA11175" s="182">
        <v>3368</v>
      </c>
      <c r="AB11175" s="182">
        <v>98</v>
      </c>
      <c r="AC11175" s="182">
        <v>5</v>
      </c>
      <c r="AD11175" s="182">
        <v>3018.7</v>
      </c>
      <c r="AF11175" s="182" t="s">
        <v>16763</v>
      </c>
      <c r="AG11175" s="182" t="s">
        <v>17312</v>
      </c>
      <c r="AH11175" s="182" t="s">
        <v>2993</v>
      </c>
      <c r="AI11175" s="182" t="s">
        <v>17322</v>
      </c>
    </row>
    <row r="11176" spans="25:35" x14ac:dyDescent="0.4">
      <c r="Y11176" s="182" t="s">
        <v>16870</v>
      </c>
      <c r="Z11176" s="182">
        <v>1958</v>
      </c>
      <c r="AA11176" s="182">
        <v>285.10000000000002</v>
      </c>
      <c r="AB11176" s="182">
        <v>21</v>
      </c>
      <c r="AC11176" s="182">
        <v>2</v>
      </c>
      <c r="AD11176" s="182">
        <v>262.60000000000002</v>
      </c>
      <c r="AF11176" s="182" t="s">
        <v>16764</v>
      </c>
      <c r="AG11176" s="182" t="s">
        <v>17312</v>
      </c>
      <c r="AH11176" s="182" t="s">
        <v>2993</v>
      </c>
      <c r="AI11176" s="182" t="s">
        <v>17040</v>
      </c>
    </row>
    <row r="11177" spans="25:35" x14ac:dyDescent="0.4">
      <c r="Y11177" s="182" t="s">
        <v>16871</v>
      </c>
      <c r="Z11177" s="182">
        <v>1959</v>
      </c>
      <c r="AA11177" s="182">
        <v>284.60000000000002</v>
      </c>
      <c r="AB11177" s="182">
        <v>22</v>
      </c>
      <c r="AC11177" s="182">
        <v>2</v>
      </c>
      <c r="AD11177" s="182">
        <v>261.8</v>
      </c>
      <c r="AF11177" s="182" t="s">
        <v>16765</v>
      </c>
      <c r="AG11177" s="182" t="s">
        <v>17312</v>
      </c>
      <c r="AH11177" s="182" t="s">
        <v>2993</v>
      </c>
      <c r="AI11177" s="182" t="s">
        <v>17040</v>
      </c>
    </row>
    <row r="11178" spans="25:35" x14ac:dyDescent="0.4">
      <c r="Y11178" s="182" t="s">
        <v>16872</v>
      </c>
      <c r="Z11178" s="182">
        <v>1917</v>
      </c>
      <c r="AA11178" s="182">
        <v>290.7</v>
      </c>
      <c r="AB11178" s="182">
        <v>30</v>
      </c>
      <c r="AC11178" s="182">
        <v>2</v>
      </c>
      <c r="AD11178" s="182">
        <v>248.1</v>
      </c>
      <c r="AF11178" s="182" t="s">
        <v>16766</v>
      </c>
      <c r="AG11178" s="182" t="s">
        <v>17312</v>
      </c>
      <c r="AH11178" s="182" t="s">
        <v>2993</v>
      </c>
      <c r="AI11178" s="182" t="s">
        <v>17040</v>
      </c>
    </row>
    <row r="11179" spans="25:35" x14ac:dyDescent="0.4">
      <c r="Y11179" s="182" t="s">
        <v>16873</v>
      </c>
      <c r="Z11179" s="182">
        <v>1953</v>
      </c>
      <c r="AA11179" s="182">
        <v>1193.5</v>
      </c>
      <c r="AB11179" s="182">
        <v>51</v>
      </c>
      <c r="AC11179" s="182">
        <v>3</v>
      </c>
      <c r="AD11179" s="182">
        <v>1104.5</v>
      </c>
      <c r="AF11179" s="182" t="s">
        <v>16767</v>
      </c>
      <c r="AG11179" s="182" t="s">
        <v>17319</v>
      </c>
      <c r="AH11179" s="182" t="s">
        <v>2993</v>
      </c>
      <c r="AI11179" s="182" t="s">
        <v>17315</v>
      </c>
    </row>
    <row r="11180" spans="25:35" x14ac:dyDescent="0.4">
      <c r="Y11180" s="182" t="s">
        <v>16874</v>
      </c>
      <c r="Z11180" s="182">
        <v>1976</v>
      </c>
      <c r="AA11180" s="182">
        <v>355.5</v>
      </c>
      <c r="AB11180" s="182">
        <v>21</v>
      </c>
      <c r="AC11180" s="182">
        <v>2</v>
      </c>
      <c r="AD11180" s="182">
        <v>204.5</v>
      </c>
      <c r="AF11180" s="182" t="s">
        <v>16769</v>
      </c>
      <c r="AG11180" s="182" t="s">
        <v>17319</v>
      </c>
      <c r="AH11180" s="182" t="s">
        <v>2993</v>
      </c>
      <c r="AI11180" s="182" t="s">
        <v>17331</v>
      </c>
    </row>
    <row r="11181" spans="25:35" x14ac:dyDescent="0.4">
      <c r="Y11181" s="182" t="s">
        <v>16875</v>
      </c>
      <c r="Z11181" s="182">
        <v>1952</v>
      </c>
      <c r="AA11181" s="182">
        <v>513.1</v>
      </c>
      <c r="AB11181" s="182">
        <v>14</v>
      </c>
      <c r="AC11181" s="182">
        <v>2</v>
      </c>
      <c r="AD11181" s="182">
        <v>474.4</v>
      </c>
      <c r="AF11181" s="182" t="s">
        <v>16770</v>
      </c>
      <c r="AG11181" s="182" t="s">
        <v>17312</v>
      </c>
      <c r="AH11181" s="182" t="s">
        <v>2993</v>
      </c>
      <c r="AI11181" s="182" t="s">
        <v>17042</v>
      </c>
    </row>
    <row r="11182" spans="25:35" x14ac:dyDescent="0.4">
      <c r="Y11182" s="182" t="s">
        <v>16876</v>
      </c>
      <c r="Z11182" s="182">
        <v>1980</v>
      </c>
      <c r="AA11182" s="182">
        <v>4183.7</v>
      </c>
      <c r="AB11182" s="182">
        <v>163</v>
      </c>
      <c r="AC11182" s="182">
        <v>5</v>
      </c>
      <c r="AD11182" s="182">
        <v>3838.9</v>
      </c>
      <c r="AF11182" s="182" t="s">
        <v>16771</v>
      </c>
      <c r="AG11182" s="182" t="s">
        <v>17319</v>
      </c>
      <c r="AH11182" s="182" t="s">
        <v>2993</v>
      </c>
      <c r="AI11182" s="182" t="s">
        <v>17315</v>
      </c>
    </row>
    <row r="11183" spans="25:35" x14ac:dyDescent="0.4">
      <c r="Y11183" s="182" t="s">
        <v>16877</v>
      </c>
      <c r="Z11183" s="182">
        <v>1917</v>
      </c>
      <c r="AA11183" s="182">
        <v>158.69999999999999</v>
      </c>
      <c r="AB11183" s="182">
        <v>12</v>
      </c>
      <c r="AC11183" s="182">
        <v>2</v>
      </c>
      <c r="AD11183" s="182">
        <v>158.69999999999999</v>
      </c>
      <c r="AF11183" s="182" t="s">
        <v>16772</v>
      </c>
      <c r="AG11183" s="182" t="s">
        <v>17319</v>
      </c>
      <c r="AH11183" s="182" t="s">
        <v>2993</v>
      </c>
      <c r="AI11183" s="182" t="s">
        <v>17042</v>
      </c>
    </row>
    <row r="11184" spans="25:35" x14ac:dyDescent="0.4">
      <c r="Y11184" s="182" t="s">
        <v>16878</v>
      </c>
      <c r="Z11184" s="182">
        <v>1982</v>
      </c>
      <c r="AA11184" s="182">
        <v>4183.5</v>
      </c>
      <c r="AB11184" s="182">
        <v>187</v>
      </c>
      <c r="AC11184" s="182">
        <v>5</v>
      </c>
      <c r="AD11184" s="182">
        <v>3836.9</v>
      </c>
      <c r="AF11184" s="182" t="s">
        <v>2873</v>
      </c>
      <c r="AG11184" s="182" t="s">
        <v>17319</v>
      </c>
      <c r="AH11184" s="182" t="s">
        <v>2993</v>
      </c>
      <c r="AI11184" s="182" t="s">
        <v>17331</v>
      </c>
    </row>
    <row r="11185" spans="25:35" x14ac:dyDescent="0.4">
      <c r="Y11185" s="182" t="s">
        <v>16879</v>
      </c>
      <c r="Z11185" s="182">
        <v>1953</v>
      </c>
      <c r="AA11185" s="182">
        <v>515.29999999999995</v>
      </c>
      <c r="AB11185" s="182">
        <v>31</v>
      </c>
      <c r="AC11185" s="182">
        <v>2</v>
      </c>
      <c r="AD11185" s="182">
        <v>479.8</v>
      </c>
      <c r="AF11185" s="182" t="s">
        <v>16774</v>
      </c>
      <c r="AG11185" s="182" t="s">
        <v>17319</v>
      </c>
      <c r="AH11185" s="182" t="s">
        <v>2993</v>
      </c>
      <c r="AI11185" s="182" t="s">
        <v>17315</v>
      </c>
    </row>
    <row r="11186" spans="25:35" x14ac:dyDescent="0.4">
      <c r="Y11186" s="182" t="s">
        <v>16881</v>
      </c>
      <c r="Z11186" s="182">
        <v>1928</v>
      </c>
      <c r="AA11186" s="182">
        <v>656</v>
      </c>
      <c r="AB11186" s="182">
        <v>37</v>
      </c>
      <c r="AC11186" s="182">
        <v>2</v>
      </c>
      <c r="AD11186" s="182">
        <v>601.6</v>
      </c>
      <c r="AF11186" s="182" t="s">
        <v>16775</v>
      </c>
      <c r="AG11186" s="182" t="s">
        <v>17312</v>
      </c>
      <c r="AH11186" s="182" t="s">
        <v>2993</v>
      </c>
      <c r="AI11186" s="182" t="s">
        <v>17040</v>
      </c>
    </row>
    <row r="11187" spans="25:35" x14ac:dyDescent="0.4">
      <c r="Y11187" s="182" t="s">
        <v>16882</v>
      </c>
      <c r="Z11187" s="182">
        <v>1964</v>
      </c>
      <c r="AA11187" s="182">
        <v>696.4</v>
      </c>
      <c r="AB11187" s="182">
        <v>35</v>
      </c>
      <c r="AC11187" s="182">
        <v>2</v>
      </c>
      <c r="AD11187" s="182">
        <v>646.9</v>
      </c>
      <c r="AF11187" s="182" t="s">
        <v>16776</v>
      </c>
      <c r="AG11187" s="182" t="s">
        <v>17319</v>
      </c>
      <c r="AH11187" s="182" t="s">
        <v>2993</v>
      </c>
      <c r="AI11187" s="182" t="s">
        <v>17315</v>
      </c>
    </row>
    <row r="11188" spans="25:35" x14ac:dyDescent="0.4">
      <c r="Y11188" s="182" t="s">
        <v>16883</v>
      </c>
      <c r="Z11188" s="182">
        <v>1965</v>
      </c>
      <c r="AA11188" s="182">
        <v>701.7</v>
      </c>
      <c r="AB11188" s="182">
        <v>42</v>
      </c>
      <c r="AC11188" s="182">
        <v>2</v>
      </c>
      <c r="AD11188" s="182">
        <v>654.79999999999995</v>
      </c>
      <c r="AF11188" s="182" t="s">
        <v>16777</v>
      </c>
      <c r="AG11188" s="182" t="s">
        <v>17312</v>
      </c>
      <c r="AH11188" s="182" t="s">
        <v>2993</v>
      </c>
      <c r="AI11188" s="182" t="s">
        <v>17042</v>
      </c>
    </row>
    <row r="11189" spans="25:35" x14ac:dyDescent="0.4">
      <c r="Y11189" s="182" t="s">
        <v>16884</v>
      </c>
      <c r="Z11189" s="182">
        <v>1965</v>
      </c>
      <c r="AA11189" s="182">
        <v>708.5</v>
      </c>
      <c r="AB11189" s="182">
        <v>46</v>
      </c>
      <c r="AC11189" s="182">
        <v>2</v>
      </c>
      <c r="AD11189" s="182">
        <v>657.3</v>
      </c>
      <c r="AF11189" s="182" t="s">
        <v>16778</v>
      </c>
      <c r="AG11189" s="182" t="s">
        <v>17312</v>
      </c>
      <c r="AH11189" s="182" t="s">
        <v>2993</v>
      </c>
      <c r="AI11189" s="182" t="s">
        <v>17042</v>
      </c>
    </row>
    <row r="11190" spans="25:35" x14ac:dyDescent="0.4">
      <c r="Y11190" s="182" t="s">
        <v>16885</v>
      </c>
      <c r="Z11190" s="182">
        <v>1960</v>
      </c>
      <c r="AA11190" s="182">
        <v>694.9</v>
      </c>
      <c r="AB11190" s="182">
        <v>45</v>
      </c>
      <c r="AC11190" s="182">
        <v>2</v>
      </c>
      <c r="AD11190" s="182">
        <v>646.5</v>
      </c>
      <c r="AF11190" s="182" t="s">
        <v>16779</v>
      </c>
      <c r="AG11190" s="182" t="s">
        <v>17319</v>
      </c>
      <c r="AH11190" s="182" t="s">
        <v>2993</v>
      </c>
      <c r="AI11190" s="182" t="s">
        <v>17315</v>
      </c>
    </row>
    <row r="11191" spans="25:35" x14ac:dyDescent="0.4">
      <c r="Y11191" s="182" t="s">
        <v>2913</v>
      </c>
      <c r="Z11191" s="182">
        <v>1982</v>
      </c>
      <c r="AA11191" s="182">
        <v>639.20000000000005</v>
      </c>
      <c r="AB11191" s="182">
        <v>36</v>
      </c>
      <c r="AC11191" s="182">
        <v>2</v>
      </c>
      <c r="AD11191" s="182">
        <v>581.9</v>
      </c>
      <c r="AF11191" s="182" t="s">
        <v>16780</v>
      </c>
      <c r="AG11191" s="182" t="s">
        <v>17327</v>
      </c>
      <c r="AH11191" s="182" t="s">
        <v>2993</v>
      </c>
      <c r="AI11191" s="182" t="s">
        <v>17042</v>
      </c>
    </row>
    <row r="11192" spans="25:35" x14ac:dyDescent="0.4">
      <c r="Y11192" s="182" t="s">
        <v>16886</v>
      </c>
      <c r="Z11192" s="182">
        <v>1984</v>
      </c>
      <c r="AA11192" s="182">
        <v>628</v>
      </c>
      <c r="AB11192" s="182">
        <v>29</v>
      </c>
      <c r="AC11192" s="182">
        <v>2</v>
      </c>
      <c r="AD11192" s="182">
        <v>568.4</v>
      </c>
      <c r="AF11192" s="182" t="s">
        <v>16781</v>
      </c>
      <c r="AG11192" s="182" t="s">
        <v>17319</v>
      </c>
      <c r="AH11192" s="182" t="s">
        <v>2993</v>
      </c>
      <c r="AI11192" s="182" t="s">
        <v>17315</v>
      </c>
    </row>
    <row r="11193" spans="25:35" x14ac:dyDescent="0.4">
      <c r="Y11193" s="182" t="s">
        <v>16887</v>
      </c>
      <c r="Z11193" s="182">
        <v>1985</v>
      </c>
      <c r="AA11193" s="182">
        <v>960</v>
      </c>
      <c r="AB11193" s="182">
        <v>41</v>
      </c>
      <c r="AC11193" s="182">
        <v>2</v>
      </c>
      <c r="AD11193" s="182">
        <v>960</v>
      </c>
      <c r="AF11193" s="182" t="s">
        <v>16783</v>
      </c>
      <c r="AG11193" s="182" t="s">
        <v>17319</v>
      </c>
      <c r="AH11193" s="182" t="s">
        <v>2993</v>
      </c>
      <c r="AI11193" s="182" t="s">
        <v>17322</v>
      </c>
    </row>
    <row r="11194" spans="25:35" x14ac:dyDescent="0.4">
      <c r="Y11194" s="182" t="s">
        <v>2914</v>
      </c>
      <c r="Z11194" s="182">
        <v>1979</v>
      </c>
      <c r="AA11194" s="182">
        <v>668.8</v>
      </c>
      <c r="AB11194" s="182">
        <v>22</v>
      </c>
      <c r="AC11194" s="182">
        <v>2</v>
      </c>
      <c r="AD11194" s="182">
        <v>591.4</v>
      </c>
      <c r="AF11194" s="182" t="s">
        <v>16784</v>
      </c>
      <c r="AG11194" s="182" t="s">
        <v>17319</v>
      </c>
      <c r="AH11194" s="182" t="s">
        <v>2993</v>
      </c>
      <c r="AI11194" s="182" t="s">
        <v>17315</v>
      </c>
    </row>
    <row r="11195" spans="25:35" x14ac:dyDescent="0.4">
      <c r="Y11195" s="182" t="s">
        <v>16888</v>
      </c>
      <c r="Z11195" s="182">
        <v>1987</v>
      </c>
      <c r="AA11195" s="182">
        <v>628</v>
      </c>
      <c r="AB11195" s="182">
        <v>21</v>
      </c>
      <c r="AC11195" s="182">
        <v>2</v>
      </c>
      <c r="AD11195" s="182">
        <v>570.70000000000005</v>
      </c>
      <c r="AF11195" s="182" t="s">
        <v>2874</v>
      </c>
      <c r="AG11195" s="182" t="s">
        <v>17319</v>
      </c>
      <c r="AH11195" s="182" t="s">
        <v>2993</v>
      </c>
      <c r="AI11195" s="182" t="s">
        <v>17042</v>
      </c>
    </row>
    <row r="11196" spans="25:35" x14ac:dyDescent="0.4">
      <c r="Y11196" s="182" t="s">
        <v>16889</v>
      </c>
      <c r="Z11196" s="182">
        <v>1979</v>
      </c>
      <c r="AA11196" s="182">
        <v>791.9</v>
      </c>
      <c r="AB11196" s="182">
        <v>27</v>
      </c>
      <c r="AC11196" s="182">
        <v>2</v>
      </c>
      <c r="AD11196" s="182">
        <v>736.9</v>
      </c>
      <c r="AF11196" s="182" t="s">
        <v>16785</v>
      </c>
      <c r="AG11196" s="182" t="s">
        <v>17319</v>
      </c>
      <c r="AH11196" s="182" t="s">
        <v>2993</v>
      </c>
      <c r="AI11196" s="182" t="s">
        <v>17042</v>
      </c>
    </row>
    <row r="11197" spans="25:35" x14ac:dyDescent="0.4">
      <c r="Y11197" s="182" t="s">
        <v>16890</v>
      </c>
      <c r="Z11197" s="182">
        <v>1976</v>
      </c>
      <c r="AA11197" s="182">
        <v>634.70000000000005</v>
      </c>
      <c r="AB11197" s="182">
        <v>34</v>
      </c>
      <c r="AC11197" s="182">
        <v>2</v>
      </c>
      <c r="AD11197" s="182">
        <v>581.70000000000005</v>
      </c>
      <c r="AF11197" s="182" t="s">
        <v>16786</v>
      </c>
      <c r="AG11197" s="182" t="s">
        <v>17312</v>
      </c>
      <c r="AH11197" s="182" t="s">
        <v>2993</v>
      </c>
      <c r="AI11197" s="182" t="s">
        <v>17042</v>
      </c>
    </row>
    <row r="11198" spans="25:35" x14ac:dyDescent="0.4">
      <c r="Y11198" s="182" t="s">
        <v>16891</v>
      </c>
      <c r="Z11198" s="182">
        <v>1976</v>
      </c>
      <c r="AA11198" s="182">
        <v>793.5</v>
      </c>
      <c r="AB11198" s="182">
        <v>41</v>
      </c>
      <c r="AC11198" s="182">
        <v>2</v>
      </c>
      <c r="AD11198" s="182">
        <v>731.3</v>
      </c>
      <c r="AF11198" s="182" t="s">
        <v>16787</v>
      </c>
      <c r="AG11198" s="182" t="s">
        <v>17319</v>
      </c>
      <c r="AH11198" s="182" t="s">
        <v>2993</v>
      </c>
      <c r="AI11198" s="182" t="s">
        <v>17042</v>
      </c>
    </row>
    <row r="11199" spans="25:35" x14ac:dyDescent="0.4">
      <c r="Y11199" s="182" t="s">
        <v>16892</v>
      </c>
      <c r="Z11199" s="182">
        <v>1979</v>
      </c>
      <c r="AA11199" s="182">
        <v>629.79999999999995</v>
      </c>
      <c r="AB11199" s="182">
        <v>34</v>
      </c>
      <c r="AC11199" s="182">
        <v>2</v>
      </c>
      <c r="AD11199" s="182">
        <v>572.5</v>
      </c>
      <c r="AF11199" s="182" t="s">
        <v>16788</v>
      </c>
      <c r="AG11199" s="182" t="s">
        <v>17319</v>
      </c>
      <c r="AH11199" s="182" t="s">
        <v>2993</v>
      </c>
      <c r="AI11199" s="182" t="s">
        <v>17320</v>
      </c>
    </row>
    <row r="11200" spans="25:35" x14ac:dyDescent="0.4">
      <c r="Y11200" s="182" t="s">
        <v>16893</v>
      </c>
      <c r="Z11200" s="182">
        <v>1979</v>
      </c>
      <c r="AA11200" s="182">
        <v>623.1</v>
      </c>
      <c r="AB11200" s="182">
        <v>24</v>
      </c>
      <c r="AC11200" s="182">
        <v>2</v>
      </c>
      <c r="AD11200" s="182">
        <v>565.4</v>
      </c>
      <c r="AF11200" s="182" t="s">
        <v>16789</v>
      </c>
      <c r="AG11200" s="182" t="s">
        <v>17319</v>
      </c>
      <c r="AH11200" s="182" t="s">
        <v>2993</v>
      </c>
      <c r="AI11200" s="182" t="s">
        <v>17320</v>
      </c>
    </row>
    <row r="11201" spans="25:35" x14ac:dyDescent="0.4">
      <c r="Y11201" s="182" t="s">
        <v>16894</v>
      </c>
      <c r="Z11201" s="182">
        <v>1976</v>
      </c>
      <c r="AA11201" s="182">
        <v>628.4</v>
      </c>
      <c r="AB11201" s="182">
        <v>31</v>
      </c>
      <c r="AC11201" s="182">
        <v>2</v>
      </c>
      <c r="AD11201" s="182">
        <v>572.1</v>
      </c>
      <c r="AF11201" s="182" t="s">
        <v>16791</v>
      </c>
      <c r="AG11201" s="182" t="s">
        <v>17312</v>
      </c>
      <c r="AH11201" s="182" t="s">
        <v>2993</v>
      </c>
      <c r="AI11201" s="182" t="s">
        <v>17322</v>
      </c>
    </row>
    <row r="11202" spans="25:35" x14ac:dyDescent="0.4">
      <c r="Y11202" s="182" t="s">
        <v>2915</v>
      </c>
      <c r="Z11202" s="182">
        <v>1995</v>
      </c>
      <c r="AA11202" s="182">
        <v>981.7</v>
      </c>
      <c r="AB11202" s="182">
        <v>60</v>
      </c>
      <c r="AC11202" s="182">
        <v>2</v>
      </c>
      <c r="AD11202" s="182">
        <v>869</v>
      </c>
      <c r="AF11202" s="182" t="s">
        <v>2875</v>
      </c>
      <c r="AG11202" s="182" t="s">
        <v>17312</v>
      </c>
      <c r="AH11202" s="182" t="s">
        <v>2993</v>
      </c>
      <c r="AI11202" s="182" t="s">
        <v>17040</v>
      </c>
    </row>
    <row r="11203" spans="25:35" x14ac:dyDescent="0.4">
      <c r="Y11203" s="182" t="s">
        <v>2916</v>
      </c>
      <c r="Z11203" s="182">
        <v>1980</v>
      </c>
      <c r="AA11203" s="182">
        <v>483.8</v>
      </c>
      <c r="AB11203" s="182">
        <v>23</v>
      </c>
      <c r="AC11203" s="182">
        <v>2</v>
      </c>
      <c r="AD11203" s="182">
        <v>430.7</v>
      </c>
      <c r="AF11203" s="182" t="s">
        <v>2876</v>
      </c>
      <c r="AG11203" s="182" t="s">
        <v>17312</v>
      </c>
      <c r="AH11203" s="182" t="s">
        <v>2993</v>
      </c>
      <c r="AI11203" s="182" t="s">
        <v>17040</v>
      </c>
    </row>
    <row r="11204" spans="25:35" x14ac:dyDescent="0.4">
      <c r="Y11204" s="182" t="s">
        <v>2917</v>
      </c>
      <c r="Z11204" s="182">
        <v>1980</v>
      </c>
      <c r="AA11204" s="182">
        <v>485.9</v>
      </c>
      <c r="AB11204" s="182">
        <v>14</v>
      </c>
      <c r="AC11204" s="182">
        <v>2</v>
      </c>
      <c r="AD11204" s="182">
        <v>432.1</v>
      </c>
      <c r="AF11204" s="182" t="s">
        <v>2900</v>
      </c>
      <c r="AG11204" s="182" t="s">
        <v>17327</v>
      </c>
      <c r="AH11204" s="182" t="s">
        <v>2993</v>
      </c>
      <c r="AI11204" s="182" t="s">
        <v>17322</v>
      </c>
    </row>
    <row r="11205" spans="25:35" x14ac:dyDescent="0.4">
      <c r="Y11205" s="182" t="s">
        <v>16895</v>
      </c>
      <c r="Z11205" s="182">
        <v>1984</v>
      </c>
      <c r="AA11205" s="182">
        <v>1240.5999999999999</v>
      </c>
      <c r="AB11205" s="182">
        <v>55</v>
      </c>
      <c r="AC11205" s="182">
        <v>2</v>
      </c>
      <c r="AD11205" s="182">
        <v>1129</v>
      </c>
      <c r="AF11205" s="182" t="s">
        <v>16792</v>
      </c>
      <c r="AG11205" s="182" t="s">
        <v>17327</v>
      </c>
      <c r="AH11205" s="182" t="s">
        <v>2993</v>
      </c>
      <c r="AI11205" s="182" t="s">
        <v>17040</v>
      </c>
    </row>
    <row r="11206" spans="25:35" x14ac:dyDescent="0.4">
      <c r="Y11206" s="182" t="s">
        <v>16896</v>
      </c>
      <c r="Z11206" s="182">
        <v>1969</v>
      </c>
      <c r="AA11206" s="182">
        <v>425.2</v>
      </c>
      <c r="AB11206" s="182">
        <v>16</v>
      </c>
      <c r="AC11206" s="182">
        <v>2</v>
      </c>
      <c r="AD11206" s="182">
        <v>393.6</v>
      </c>
      <c r="AF11206" s="182" t="s">
        <v>16793</v>
      </c>
      <c r="AG11206" s="182" t="s">
        <v>17327</v>
      </c>
      <c r="AH11206" s="182" t="s">
        <v>2993</v>
      </c>
      <c r="AI11206" s="182" t="s">
        <v>17322</v>
      </c>
    </row>
    <row r="11207" spans="25:35" x14ac:dyDescent="0.4">
      <c r="Y11207" s="182" t="s">
        <v>16897</v>
      </c>
      <c r="Z11207" s="182">
        <v>1976</v>
      </c>
      <c r="AA11207" s="182">
        <v>362.8</v>
      </c>
      <c r="AB11207" s="182">
        <v>17</v>
      </c>
      <c r="AC11207" s="182">
        <v>2</v>
      </c>
      <c r="AD11207" s="182">
        <v>328.5</v>
      </c>
      <c r="AF11207" s="182" t="s">
        <v>2901</v>
      </c>
      <c r="AG11207" s="182" t="s">
        <v>17312</v>
      </c>
      <c r="AH11207" s="182" t="s">
        <v>2993</v>
      </c>
      <c r="AI11207" s="182" t="s">
        <v>17042</v>
      </c>
    </row>
    <row r="11208" spans="25:35" x14ac:dyDescent="0.4">
      <c r="Y11208" s="182" t="s">
        <v>16898</v>
      </c>
      <c r="Z11208" s="182">
        <v>1966</v>
      </c>
      <c r="AA11208" s="182">
        <v>439.2</v>
      </c>
      <c r="AB11208" s="182">
        <v>26</v>
      </c>
      <c r="AC11208" s="182">
        <v>2</v>
      </c>
      <c r="AD11208" s="182">
        <v>399.5</v>
      </c>
      <c r="AF11208" s="182" t="s">
        <v>2902</v>
      </c>
      <c r="AG11208" s="182" t="s">
        <v>17312</v>
      </c>
      <c r="AH11208" s="182" t="s">
        <v>2993</v>
      </c>
      <c r="AI11208" s="182" t="s">
        <v>17042</v>
      </c>
    </row>
    <row r="11209" spans="25:35" x14ac:dyDescent="0.4">
      <c r="Y11209" s="182" t="s">
        <v>16899</v>
      </c>
      <c r="Z11209" s="182">
        <v>1970</v>
      </c>
      <c r="AA11209" s="182">
        <v>708.9</v>
      </c>
      <c r="AB11209" s="182">
        <v>53</v>
      </c>
      <c r="AC11209" s="182">
        <v>2</v>
      </c>
      <c r="AD11209" s="182">
        <v>645.5</v>
      </c>
      <c r="AF11209" s="182" t="s">
        <v>16794</v>
      </c>
      <c r="AG11209" s="182" t="s">
        <v>17312</v>
      </c>
      <c r="AH11209" s="182" t="s">
        <v>2993</v>
      </c>
      <c r="AI11209" s="182" t="s">
        <v>17040</v>
      </c>
    </row>
    <row r="11210" spans="25:35" x14ac:dyDescent="0.4">
      <c r="Y11210" s="182" t="s">
        <v>2918</v>
      </c>
      <c r="Z11210" s="182">
        <v>1977</v>
      </c>
      <c r="AA11210" s="182">
        <v>781.7</v>
      </c>
      <c r="AB11210" s="182">
        <v>36</v>
      </c>
      <c r="AC11210" s="182">
        <v>2</v>
      </c>
      <c r="AD11210" s="182">
        <v>723.3</v>
      </c>
      <c r="AF11210" s="182" t="s">
        <v>2903</v>
      </c>
      <c r="AG11210" s="182" t="s">
        <v>17312</v>
      </c>
      <c r="AH11210" s="182" t="s">
        <v>2993</v>
      </c>
      <c r="AI11210" s="182" t="s">
        <v>17042</v>
      </c>
    </row>
    <row r="11211" spans="25:35" x14ac:dyDescent="0.4">
      <c r="Y11211" s="182" t="s">
        <v>16900</v>
      </c>
      <c r="Z11211" s="182">
        <v>1982</v>
      </c>
      <c r="AA11211" s="182">
        <v>616.9</v>
      </c>
      <c r="AB11211" s="182">
        <v>25</v>
      </c>
      <c r="AC11211" s="182">
        <v>2</v>
      </c>
      <c r="AD11211" s="182">
        <v>558.5</v>
      </c>
      <c r="AF11211" s="182" t="s">
        <v>16795</v>
      </c>
      <c r="AG11211" s="182" t="s">
        <v>17312</v>
      </c>
      <c r="AH11211" s="182" t="s">
        <v>2993</v>
      </c>
      <c r="AI11211" s="182" t="s">
        <v>17040</v>
      </c>
    </row>
    <row r="11212" spans="25:35" x14ac:dyDescent="0.4">
      <c r="Y11212" s="182" t="s">
        <v>16901</v>
      </c>
      <c r="Z11212" s="182">
        <v>1988</v>
      </c>
      <c r="AA11212" s="182">
        <v>613.4</v>
      </c>
      <c r="AB11212" s="182">
        <v>30</v>
      </c>
      <c r="AC11212" s="182">
        <v>2</v>
      </c>
      <c r="AD11212" s="182">
        <v>555</v>
      </c>
      <c r="AF11212" s="182" t="s">
        <v>16796</v>
      </c>
      <c r="AG11212" s="182" t="s">
        <v>17312</v>
      </c>
      <c r="AH11212" s="182" t="s">
        <v>2993</v>
      </c>
      <c r="AI11212" s="182" t="s">
        <v>17042</v>
      </c>
    </row>
    <row r="11213" spans="25:35" x14ac:dyDescent="0.4">
      <c r="Y11213" s="182" t="s">
        <v>16902</v>
      </c>
      <c r="Z11213" s="182">
        <v>1985</v>
      </c>
      <c r="AA11213" s="182">
        <v>616</v>
      </c>
      <c r="AB11213" s="182">
        <v>26</v>
      </c>
      <c r="AC11213" s="182">
        <v>2</v>
      </c>
      <c r="AD11213" s="182">
        <v>560</v>
      </c>
      <c r="AF11213" s="182" t="s">
        <v>16797</v>
      </c>
      <c r="AG11213" s="182" t="s">
        <v>17312</v>
      </c>
      <c r="AH11213" s="182" t="s">
        <v>2993</v>
      </c>
      <c r="AI11213" s="182" t="s">
        <v>17322</v>
      </c>
    </row>
    <row r="11214" spans="25:35" x14ac:dyDescent="0.4">
      <c r="Y11214" s="182" t="s">
        <v>2919</v>
      </c>
      <c r="Z11214" s="182">
        <v>1987</v>
      </c>
      <c r="AA11214" s="182">
        <v>625.79999999999995</v>
      </c>
      <c r="AB11214" s="182">
        <v>29</v>
      </c>
      <c r="AC11214" s="182">
        <v>2</v>
      </c>
      <c r="AD11214" s="182">
        <v>568</v>
      </c>
      <c r="AF11214" s="182" t="s">
        <v>16798</v>
      </c>
      <c r="AG11214" s="182" t="s">
        <v>17319</v>
      </c>
      <c r="AH11214" s="182" t="s">
        <v>2993</v>
      </c>
      <c r="AI11214" s="182" t="s">
        <v>17042</v>
      </c>
    </row>
    <row r="11215" spans="25:35" x14ac:dyDescent="0.4">
      <c r="Y11215" s="182" t="s">
        <v>16903</v>
      </c>
      <c r="Z11215" s="182">
        <v>1988</v>
      </c>
      <c r="AA11215" s="182">
        <v>625.5</v>
      </c>
      <c r="AB11215" s="182">
        <v>33</v>
      </c>
      <c r="AC11215" s="182">
        <v>2</v>
      </c>
      <c r="AD11215" s="182">
        <v>568.20000000000005</v>
      </c>
      <c r="AF11215" s="182" t="s">
        <v>16799</v>
      </c>
      <c r="AG11215" s="182" t="s">
        <v>17319</v>
      </c>
      <c r="AH11215" s="182" t="s">
        <v>2993</v>
      </c>
      <c r="AI11215" s="182" t="s">
        <v>17042</v>
      </c>
    </row>
    <row r="11216" spans="25:35" x14ac:dyDescent="0.4">
      <c r="Y11216" s="182" t="s">
        <v>16904</v>
      </c>
      <c r="Z11216" s="182">
        <v>1989</v>
      </c>
      <c r="AA11216" s="182">
        <v>618.1</v>
      </c>
      <c r="AB11216" s="182">
        <v>24</v>
      </c>
      <c r="AC11216" s="182">
        <v>2</v>
      </c>
      <c r="AD11216" s="182">
        <v>559.70000000000005</v>
      </c>
      <c r="AF11216" s="182" t="s">
        <v>16800</v>
      </c>
      <c r="AG11216" s="182" t="s">
        <v>17319</v>
      </c>
      <c r="AH11216" s="182" t="s">
        <v>2993</v>
      </c>
      <c r="AI11216" s="182" t="s">
        <v>17042</v>
      </c>
    </row>
    <row r="11217" spans="25:35" x14ac:dyDescent="0.4">
      <c r="Y11217" s="182" t="s">
        <v>16905</v>
      </c>
      <c r="Z11217" s="182">
        <v>1973</v>
      </c>
      <c r="AA11217" s="182">
        <v>822</v>
      </c>
      <c r="AB11217" s="182">
        <v>42</v>
      </c>
      <c r="AC11217" s="182">
        <v>2</v>
      </c>
      <c r="AD11217" s="182">
        <v>758.5</v>
      </c>
      <c r="AF11217" s="182" t="s">
        <v>16801</v>
      </c>
      <c r="AG11217" s="182" t="s">
        <v>17312</v>
      </c>
      <c r="AH11217" s="182" t="s">
        <v>2993</v>
      </c>
      <c r="AI11217" s="182" t="s">
        <v>17042</v>
      </c>
    </row>
    <row r="11218" spans="25:35" x14ac:dyDescent="0.4">
      <c r="Y11218" s="182" t="s">
        <v>16906</v>
      </c>
      <c r="Z11218" s="182">
        <v>1902</v>
      </c>
      <c r="AA11218" s="182">
        <v>193.8</v>
      </c>
      <c r="AB11218" s="182">
        <v>11</v>
      </c>
      <c r="AC11218" s="182">
        <v>2</v>
      </c>
      <c r="AD11218" s="182">
        <v>193.5</v>
      </c>
      <c r="AF11218" s="182" t="s">
        <v>16802</v>
      </c>
      <c r="AG11218" s="182" t="s">
        <v>17312</v>
      </c>
      <c r="AH11218" s="182" t="s">
        <v>2993</v>
      </c>
      <c r="AI11218" s="182" t="s">
        <v>17322</v>
      </c>
    </row>
    <row r="11219" spans="25:35" x14ac:dyDescent="0.4">
      <c r="Y11219" s="182" t="s">
        <v>16908</v>
      </c>
      <c r="Z11219" s="182">
        <v>1873</v>
      </c>
      <c r="AA11219" s="182">
        <v>327.7</v>
      </c>
      <c r="AB11219" s="182">
        <v>13</v>
      </c>
      <c r="AC11219" s="182">
        <v>2</v>
      </c>
      <c r="AD11219" s="182">
        <v>294.3</v>
      </c>
      <c r="AF11219" s="182" t="s">
        <v>16803</v>
      </c>
      <c r="AG11219" s="182" t="s">
        <v>17312</v>
      </c>
      <c r="AH11219" s="182" t="s">
        <v>2993</v>
      </c>
      <c r="AI11219" s="182" t="s">
        <v>17042</v>
      </c>
    </row>
    <row r="11220" spans="25:35" x14ac:dyDescent="0.4">
      <c r="Y11220" s="182" t="s">
        <v>16909</v>
      </c>
      <c r="Z11220" s="182">
        <v>1938</v>
      </c>
      <c r="AA11220" s="182">
        <v>369.2</v>
      </c>
      <c r="AB11220" s="182">
        <v>16</v>
      </c>
      <c r="AC11220" s="182">
        <v>2</v>
      </c>
      <c r="AD11220" s="182">
        <v>222.5</v>
      </c>
      <c r="AF11220" s="182" t="s">
        <v>16804</v>
      </c>
      <c r="AG11220" s="182" t="s">
        <v>17312</v>
      </c>
      <c r="AH11220" s="182" t="s">
        <v>2993</v>
      </c>
      <c r="AI11220" s="182" t="s">
        <v>17322</v>
      </c>
    </row>
    <row r="11221" spans="25:35" x14ac:dyDescent="0.4">
      <c r="Y11221" s="182" t="s">
        <v>16911</v>
      </c>
      <c r="Z11221" s="182">
        <v>1962</v>
      </c>
      <c r="AA11221" s="182">
        <v>388</v>
      </c>
      <c r="AB11221" s="182">
        <v>16</v>
      </c>
      <c r="AC11221" s="182">
        <v>2</v>
      </c>
      <c r="AD11221" s="182">
        <v>364.3</v>
      </c>
      <c r="AF11221" s="182" t="s">
        <v>16805</v>
      </c>
      <c r="AG11221" s="182" t="s">
        <v>17312</v>
      </c>
      <c r="AH11221" s="182" t="s">
        <v>2993</v>
      </c>
      <c r="AI11221" s="182" t="s">
        <v>17042</v>
      </c>
    </row>
    <row r="11222" spans="25:35" x14ac:dyDescent="0.4">
      <c r="Y11222" s="182" t="s">
        <v>16912</v>
      </c>
      <c r="Z11222" s="182">
        <v>1987</v>
      </c>
      <c r="AA11222" s="182">
        <v>628.6</v>
      </c>
      <c r="AB11222" s="182">
        <v>38</v>
      </c>
      <c r="AC11222" s="182">
        <v>2</v>
      </c>
      <c r="AD11222" s="182">
        <v>569.70000000000005</v>
      </c>
      <c r="AF11222" s="182" t="s">
        <v>16806</v>
      </c>
      <c r="AG11222" s="182" t="s">
        <v>17312</v>
      </c>
      <c r="AH11222" s="182" t="s">
        <v>2993</v>
      </c>
      <c r="AI11222" s="182" t="s">
        <v>17322</v>
      </c>
    </row>
    <row r="11223" spans="25:35" x14ac:dyDescent="0.4">
      <c r="Y11223" s="182" t="s">
        <v>16913</v>
      </c>
      <c r="Z11223" s="182">
        <v>1984</v>
      </c>
      <c r="AA11223" s="182">
        <v>626.20000000000005</v>
      </c>
      <c r="AB11223" s="182">
        <v>27</v>
      </c>
      <c r="AC11223" s="182">
        <v>2</v>
      </c>
      <c r="AD11223" s="182">
        <v>568.4</v>
      </c>
      <c r="AF11223" s="182" t="s">
        <v>16807</v>
      </c>
      <c r="AG11223" s="182" t="s">
        <v>17312</v>
      </c>
      <c r="AH11223" s="182" t="s">
        <v>2993</v>
      </c>
      <c r="AI11223" s="182" t="s">
        <v>17322</v>
      </c>
    </row>
    <row r="11224" spans="25:35" x14ac:dyDescent="0.4">
      <c r="Y11224" s="182" t="s">
        <v>16914</v>
      </c>
      <c r="Z11224" s="182">
        <v>1982</v>
      </c>
      <c r="AA11224" s="182">
        <v>1044.5</v>
      </c>
      <c r="AB11224" s="182">
        <v>47</v>
      </c>
      <c r="AC11224" s="182">
        <v>2</v>
      </c>
      <c r="AD11224" s="182">
        <v>959.9</v>
      </c>
      <c r="AF11224" s="182" t="s">
        <v>16809</v>
      </c>
      <c r="AG11224" s="182" t="s">
        <v>17312</v>
      </c>
      <c r="AH11224" s="182" t="s">
        <v>2993</v>
      </c>
      <c r="AI11224" s="182" t="s">
        <v>17322</v>
      </c>
    </row>
    <row r="11225" spans="25:35" x14ac:dyDescent="0.4">
      <c r="Y11225" s="182" t="s">
        <v>16915</v>
      </c>
      <c r="Z11225" s="182">
        <v>1979</v>
      </c>
      <c r="AA11225" s="182">
        <v>995.7</v>
      </c>
      <c r="AB11225" s="182">
        <v>36</v>
      </c>
      <c r="AC11225" s="182">
        <v>2</v>
      </c>
      <c r="AD11225" s="182">
        <v>889</v>
      </c>
      <c r="AF11225" s="182" t="s">
        <v>16811</v>
      </c>
      <c r="AG11225" s="182" t="s">
        <v>17312</v>
      </c>
      <c r="AH11225" s="182" t="s">
        <v>2993</v>
      </c>
      <c r="AI11225" s="182" t="s">
        <v>17322</v>
      </c>
    </row>
    <row r="11226" spans="25:35" x14ac:dyDescent="0.4">
      <c r="Y11226" s="182" t="s">
        <v>16916</v>
      </c>
      <c r="Z11226" s="182">
        <v>1977</v>
      </c>
      <c r="AA11226" s="182">
        <v>445.3</v>
      </c>
      <c r="AB11226" s="182">
        <v>15</v>
      </c>
      <c r="AC11226" s="182">
        <v>2</v>
      </c>
      <c r="AD11226" s="182">
        <v>411.4</v>
      </c>
      <c r="AF11226" s="182" t="s">
        <v>16812</v>
      </c>
      <c r="AG11226" s="182" t="s">
        <v>17312</v>
      </c>
      <c r="AH11226" s="182" t="s">
        <v>2993</v>
      </c>
      <c r="AI11226" s="182" t="s">
        <v>17322</v>
      </c>
    </row>
    <row r="11227" spans="25:35" x14ac:dyDescent="0.4">
      <c r="Y11227" s="182" t="s">
        <v>2920</v>
      </c>
      <c r="Z11227" s="182">
        <v>1973</v>
      </c>
      <c r="AA11227" s="182">
        <v>775.5</v>
      </c>
      <c r="AB11227" s="182">
        <v>31</v>
      </c>
      <c r="AC11227" s="182">
        <v>2</v>
      </c>
      <c r="AD11227" s="182">
        <v>715.8</v>
      </c>
      <c r="AF11227" s="182" t="s">
        <v>16813</v>
      </c>
      <c r="AG11227" s="182" t="s">
        <v>17319</v>
      </c>
      <c r="AH11227" s="182" t="s">
        <v>2993</v>
      </c>
      <c r="AI11227" s="182" t="s">
        <v>17042</v>
      </c>
    </row>
    <row r="11228" spans="25:35" x14ac:dyDescent="0.4">
      <c r="Y11228" s="182" t="s">
        <v>315</v>
      </c>
      <c r="Z11228" s="182">
        <v>1957</v>
      </c>
      <c r="AA11228" s="182">
        <v>791.84</v>
      </c>
      <c r="AB11228" s="182">
        <v>40</v>
      </c>
      <c r="AC11228" s="182">
        <v>2</v>
      </c>
      <c r="AD11228" s="182">
        <v>585.14</v>
      </c>
      <c r="AF11228" s="182" t="s">
        <v>16814</v>
      </c>
      <c r="AG11228" s="182" t="s">
        <v>17312</v>
      </c>
      <c r="AH11228" s="182" t="s">
        <v>2993</v>
      </c>
      <c r="AI11228" s="182" t="s">
        <v>17042</v>
      </c>
    </row>
    <row r="11229" spans="25:35" x14ac:dyDescent="0.4">
      <c r="Y11229" s="182" t="s">
        <v>16917</v>
      </c>
      <c r="Z11229" s="182">
        <v>1971</v>
      </c>
      <c r="AA11229" s="182">
        <v>777.1</v>
      </c>
      <c r="AB11229" s="182">
        <v>38</v>
      </c>
      <c r="AC11229" s="182">
        <v>2</v>
      </c>
      <c r="AD11229" s="182">
        <v>718.2</v>
      </c>
      <c r="AF11229" s="182" t="s">
        <v>16815</v>
      </c>
      <c r="AG11229" s="182" t="s">
        <v>17312</v>
      </c>
      <c r="AH11229" s="182" t="s">
        <v>2993</v>
      </c>
      <c r="AI11229" s="182" t="s">
        <v>17322</v>
      </c>
    </row>
    <row r="11230" spans="25:35" x14ac:dyDescent="0.4">
      <c r="Y11230" s="182" t="s">
        <v>16918</v>
      </c>
      <c r="Z11230" s="182">
        <v>1974</v>
      </c>
      <c r="AA11230" s="182">
        <v>775.2</v>
      </c>
      <c r="AB11230" s="182">
        <v>35</v>
      </c>
      <c r="AC11230" s="182">
        <v>2</v>
      </c>
      <c r="AD11230" s="182">
        <v>715.9</v>
      </c>
      <c r="AF11230" s="182" t="s">
        <v>16816</v>
      </c>
      <c r="AG11230" s="182" t="s">
        <v>17312</v>
      </c>
      <c r="AH11230" s="182" t="s">
        <v>2993</v>
      </c>
      <c r="AI11230" s="182" t="s">
        <v>17042</v>
      </c>
    </row>
    <row r="11231" spans="25:35" x14ac:dyDescent="0.4">
      <c r="Y11231" s="182" t="s">
        <v>16919</v>
      </c>
      <c r="Z11231" s="182">
        <v>1984</v>
      </c>
      <c r="AA11231" s="182">
        <v>1075.7</v>
      </c>
      <c r="AB11231" s="182">
        <v>38</v>
      </c>
      <c r="AC11231" s="182">
        <v>2</v>
      </c>
      <c r="AD11231" s="182">
        <v>988.2</v>
      </c>
      <c r="AF11231" s="182" t="s">
        <v>16817</v>
      </c>
      <c r="AG11231" s="182" t="s">
        <v>17312</v>
      </c>
      <c r="AH11231" s="182" t="s">
        <v>2993</v>
      </c>
      <c r="AI11231" s="182" t="s">
        <v>17042</v>
      </c>
    </row>
    <row r="11232" spans="25:35" x14ac:dyDescent="0.4">
      <c r="Y11232" s="182" t="s">
        <v>2921</v>
      </c>
      <c r="Z11232" s="182">
        <v>1985</v>
      </c>
      <c r="AA11232" s="182">
        <v>616.1</v>
      </c>
      <c r="AB11232" s="182">
        <v>29</v>
      </c>
      <c r="AC11232" s="182">
        <v>2</v>
      </c>
      <c r="AD11232" s="182">
        <v>557.6</v>
      </c>
      <c r="AF11232" s="182" t="s">
        <v>16818</v>
      </c>
      <c r="AG11232" s="182" t="s">
        <v>17319</v>
      </c>
      <c r="AH11232" s="182" t="s">
        <v>2993</v>
      </c>
      <c r="AI11232" s="182" t="s">
        <v>17042</v>
      </c>
    </row>
    <row r="11233" spans="25:35" x14ac:dyDescent="0.4">
      <c r="Y11233" s="182" t="s">
        <v>16920</v>
      </c>
      <c r="Z11233" s="182">
        <v>1985</v>
      </c>
      <c r="AA11233" s="182">
        <v>630.4</v>
      </c>
      <c r="AB11233" s="182">
        <v>34</v>
      </c>
      <c r="AC11233" s="182">
        <v>2</v>
      </c>
      <c r="AD11233" s="182">
        <v>563</v>
      </c>
      <c r="AF11233" s="182" t="s">
        <v>16819</v>
      </c>
      <c r="AG11233" s="182" t="s">
        <v>17312</v>
      </c>
      <c r="AH11233" s="182" t="s">
        <v>2993</v>
      </c>
      <c r="AI11233" s="182" t="s">
        <v>17042</v>
      </c>
    </row>
    <row r="11234" spans="25:35" x14ac:dyDescent="0.4">
      <c r="Y11234" s="182" t="s">
        <v>2922</v>
      </c>
      <c r="Z11234" s="182">
        <v>1970</v>
      </c>
      <c r="AA11234" s="182">
        <v>382.2</v>
      </c>
      <c r="AB11234" s="182">
        <v>15</v>
      </c>
      <c r="AC11234" s="182">
        <v>2</v>
      </c>
      <c r="AD11234" s="182">
        <v>358.2</v>
      </c>
      <c r="AF11234" s="182" t="s">
        <v>16820</v>
      </c>
      <c r="AG11234" s="182" t="s">
        <v>17312</v>
      </c>
      <c r="AH11234" s="182" t="s">
        <v>2993</v>
      </c>
      <c r="AI11234" s="182" t="s">
        <v>17322</v>
      </c>
    </row>
    <row r="11235" spans="25:35" x14ac:dyDescent="0.4">
      <c r="Y11235" s="182" t="s">
        <v>16921</v>
      </c>
      <c r="Z11235" s="182">
        <v>1968</v>
      </c>
      <c r="AA11235" s="182">
        <v>662.3</v>
      </c>
      <c r="AB11235" s="182">
        <v>35</v>
      </c>
      <c r="AC11235" s="182">
        <v>2</v>
      </c>
      <c r="AD11235" s="182">
        <v>616</v>
      </c>
      <c r="AF11235" s="182" t="s">
        <v>16821</v>
      </c>
      <c r="AG11235" s="182" t="s">
        <v>17312</v>
      </c>
      <c r="AH11235" s="182" t="s">
        <v>2993</v>
      </c>
      <c r="AI11235" s="182" t="s">
        <v>17322</v>
      </c>
    </row>
    <row r="11236" spans="25:35" x14ac:dyDescent="0.4">
      <c r="Y11236" s="182" t="s">
        <v>2923</v>
      </c>
      <c r="Z11236" s="182">
        <v>1983</v>
      </c>
      <c r="AA11236" s="182">
        <v>622.5</v>
      </c>
      <c r="AB11236" s="182">
        <v>31</v>
      </c>
      <c r="AC11236" s="182">
        <v>2</v>
      </c>
      <c r="AD11236" s="182">
        <v>564</v>
      </c>
      <c r="AF11236" s="182" t="s">
        <v>16822</v>
      </c>
      <c r="AG11236" s="182" t="s">
        <v>17312</v>
      </c>
      <c r="AH11236" s="182" t="s">
        <v>2993</v>
      </c>
      <c r="AI11236" s="182" t="s">
        <v>17322</v>
      </c>
    </row>
    <row r="11237" spans="25:35" x14ac:dyDescent="0.4">
      <c r="Y11237" s="182" t="s">
        <v>16922</v>
      </c>
      <c r="Z11237" s="182">
        <v>1983</v>
      </c>
      <c r="AA11237" s="182">
        <v>626.20000000000005</v>
      </c>
      <c r="AB11237" s="182">
        <v>29</v>
      </c>
      <c r="AC11237" s="182">
        <v>2</v>
      </c>
      <c r="AD11237" s="182">
        <v>568.9</v>
      </c>
      <c r="AF11237" s="182" t="s">
        <v>16823</v>
      </c>
      <c r="AG11237" s="182" t="s">
        <v>17312</v>
      </c>
      <c r="AH11237" s="182" t="s">
        <v>2993</v>
      </c>
      <c r="AI11237" s="182" t="s">
        <v>17042</v>
      </c>
    </row>
    <row r="11238" spans="25:35" x14ac:dyDescent="0.4">
      <c r="Y11238" s="182" t="s">
        <v>16923</v>
      </c>
      <c r="Z11238" s="182">
        <v>1983</v>
      </c>
      <c r="AA11238" s="182">
        <v>627</v>
      </c>
      <c r="AB11238" s="182">
        <v>23</v>
      </c>
      <c r="AC11238" s="182">
        <v>2</v>
      </c>
      <c r="AD11238" s="182">
        <v>569.6</v>
      </c>
      <c r="AF11238" s="182" t="s">
        <v>16824</v>
      </c>
      <c r="AG11238" s="182" t="s">
        <v>17312</v>
      </c>
      <c r="AH11238" s="182" t="s">
        <v>2993</v>
      </c>
      <c r="AI11238" s="182" t="s">
        <v>17322</v>
      </c>
    </row>
    <row r="11239" spans="25:35" x14ac:dyDescent="0.4">
      <c r="Y11239" s="182" t="s">
        <v>16924</v>
      </c>
      <c r="Z11239" s="182">
        <v>1967</v>
      </c>
      <c r="AA11239" s="182">
        <v>653.29999999999995</v>
      </c>
      <c r="AB11239" s="182">
        <v>37</v>
      </c>
      <c r="AC11239" s="182">
        <v>2</v>
      </c>
      <c r="AD11239" s="182">
        <v>605.9</v>
      </c>
      <c r="AF11239" s="182" t="s">
        <v>16825</v>
      </c>
      <c r="AG11239" s="182" t="s">
        <v>17312</v>
      </c>
      <c r="AH11239" s="182" t="s">
        <v>2993</v>
      </c>
      <c r="AI11239" s="182" t="s">
        <v>17322</v>
      </c>
    </row>
    <row r="11240" spans="25:35" x14ac:dyDescent="0.4">
      <c r="Y11240" s="182" t="s">
        <v>16925</v>
      </c>
      <c r="Z11240" s="182">
        <v>1967</v>
      </c>
      <c r="AA11240" s="182">
        <v>665.4</v>
      </c>
      <c r="AB11240" s="182">
        <v>40</v>
      </c>
      <c r="AC11240" s="182">
        <v>2</v>
      </c>
      <c r="AD11240" s="182">
        <v>617.16999999999996</v>
      </c>
      <c r="AF11240" s="182" t="s">
        <v>16827</v>
      </c>
      <c r="AG11240" s="182" t="s">
        <v>17312</v>
      </c>
      <c r="AH11240" s="182" t="s">
        <v>2993</v>
      </c>
      <c r="AI11240" s="182" t="s">
        <v>17040</v>
      </c>
    </row>
    <row r="11241" spans="25:35" x14ac:dyDescent="0.4">
      <c r="Y11241" s="182" t="s">
        <v>2924</v>
      </c>
      <c r="Z11241" s="182">
        <v>1966</v>
      </c>
      <c r="AA11241" s="182">
        <v>663.8</v>
      </c>
      <c r="AB11241" s="182">
        <v>28</v>
      </c>
      <c r="AC11241" s="182">
        <v>2</v>
      </c>
      <c r="AD11241" s="182">
        <v>616.70000000000005</v>
      </c>
      <c r="AF11241" s="182" t="s">
        <v>16829</v>
      </c>
      <c r="AG11241" s="182" t="s">
        <v>17312</v>
      </c>
      <c r="AH11241" s="182" t="s">
        <v>2993</v>
      </c>
      <c r="AI11241" s="182" t="s">
        <v>17042</v>
      </c>
    </row>
    <row r="11242" spans="25:35" x14ac:dyDescent="0.4">
      <c r="Y11242" s="182" t="s">
        <v>16926</v>
      </c>
      <c r="Z11242" s="182">
        <v>1971</v>
      </c>
      <c r="AA11242" s="182">
        <v>746.1</v>
      </c>
      <c r="AB11242" s="182">
        <v>45</v>
      </c>
      <c r="AC11242" s="182">
        <v>2</v>
      </c>
      <c r="AD11242" s="182">
        <v>688.9</v>
      </c>
      <c r="AF11242" s="182" t="s">
        <v>16830</v>
      </c>
      <c r="AG11242" s="182" t="s">
        <v>17312</v>
      </c>
      <c r="AH11242" s="182" t="s">
        <v>2993</v>
      </c>
      <c r="AI11242" s="182" t="s">
        <v>17040</v>
      </c>
    </row>
    <row r="11243" spans="25:35" x14ac:dyDescent="0.4">
      <c r="Y11243" s="182" t="s">
        <v>16927</v>
      </c>
      <c r="Z11243" s="182">
        <v>1975</v>
      </c>
      <c r="AA11243" s="182">
        <v>786.9</v>
      </c>
      <c r="AB11243" s="182">
        <v>39</v>
      </c>
      <c r="AC11243" s="182">
        <v>2</v>
      </c>
      <c r="AD11243" s="182">
        <v>728.1</v>
      </c>
      <c r="AF11243" s="182" t="s">
        <v>2904</v>
      </c>
      <c r="AG11243" s="182" t="s">
        <v>17312</v>
      </c>
      <c r="AH11243" s="182" t="s">
        <v>2993</v>
      </c>
      <c r="AI11243" s="182" t="s">
        <v>17040</v>
      </c>
    </row>
    <row r="11244" spans="25:35" x14ac:dyDescent="0.4">
      <c r="Y11244" s="182" t="s">
        <v>16928</v>
      </c>
      <c r="Z11244" s="182">
        <v>1975</v>
      </c>
      <c r="AA11244" s="182">
        <v>771.7</v>
      </c>
      <c r="AB11244" s="182">
        <v>51</v>
      </c>
      <c r="AC11244" s="182">
        <v>2</v>
      </c>
      <c r="AD11244" s="182">
        <v>711.8</v>
      </c>
      <c r="AF11244" s="182" t="s">
        <v>2905</v>
      </c>
      <c r="AG11244" s="182" t="s">
        <v>17312</v>
      </c>
      <c r="AH11244" s="182" t="s">
        <v>2993</v>
      </c>
      <c r="AI11244" s="182" t="s">
        <v>17040</v>
      </c>
    </row>
    <row r="11245" spans="25:35" x14ac:dyDescent="0.4">
      <c r="Y11245" s="182" t="s">
        <v>16929</v>
      </c>
      <c r="Z11245" s="182">
        <v>1976</v>
      </c>
      <c r="AA11245" s="182">
        <v>773.8</v>
      </c>
      <c r="AB11245" s="182">
        <v>36</v>
      </c>
      <c r="AC11245" s="182">
        <v>2</v>
      </c>
      <c r="AD11245" s="182">
        <v>713.9</v>
      </c>
      <c r="AF11245" s="182" t="s">
        <v>16831</v>
      </c>
      <c r="AG11245" s="182" t="s">
        <v>17312</v>
      </c>
      <c r="AH11245" s="182" t="s">
        <v>2993</v>
      </c>
      <c r="AI11245" s="182" t="s">
        <v>17040</v>
      </c>
    </row>
    <row r="11246" spans="25:35" x14ac:dyDescent="0.4">
      <c r="Y11246" s="182" t="s">
        <v>16930</v>
      </c>
      <c r="Z11246" s="182">
        <v>1980</v>
      </c>
      <c r="AA11246" s="182">
        <v>937.2</v>
      </c>
      <c r="AB11246" s="182">
        <v>47</v>
      </c>
      <c r="AC11246" s="182">
        <v>2</v>
      </c>
      <c r="AD11246" s="182">
        <v>855.4</v>
      </c>
      <c r="AF11246" s="182" t="s">
        <v>16832</v>
      </c>
      <c r="AG11246" s="182" t="s">
        <v>17312</v>
      </c>
      <c r="AH11246" s="182" t="s">
        <v>2993</v>
      </c>
      <c r="AI11246" s="182" t="s">
        <v>17042</v>
      </c>
    </row>
    <row r="11247" spans="25:35" x14ac:dyDescent="0.4">
      <c r="Y11247" s="182" t="s">
        <v>16931</v>
      </c>
      <c r="Z11247" s="182">
        <v>1987</v>
      </c>
      <c r="AA11247" s="182">
        <v>627.9</v>
      </c>
      <c r="AB11247" s="182">
        <v>30</v>
      </c>
      <c r="AC11247" s="182">
        <v>2</v>
      </c>
      <c r="AD11247" s="182">
        <v>570.6</v>
      </c>
      <c r="AF11247" s="182" t="s">
        <v>16833</v>
      </c>
      <c r="AG11247" s="182" t="s">
        <v>17312</v>
      </c>
      <c r="AH11247" s="182" t="s">
        <v>2993</v>
      </c>
      <c r="AI11247" s="182" t="s">
        <v>17042</v>
      </c>
    </row>
    <row r="11248" spans="25:35" x14ac:dyDescent="0.4">
      <c r="Y11248" s="182" t="s">
        <v>16932</v>
      </c>
      <c r="Z11248" s="182">
        <v>1987</v>
      </c>
      <c r="AA11248" s="182">
        <v>630.5</v>
      </c>
      <c r="AB11248" s="182">
        <v>31</v>
      </c>
      <c r="AC11248" s="182">
        <v>2</v>
      </c>
      <c r="AD11248" s="182">
        <v>573.20000000000005</v>
      </c>
      <c r="AF11248" s="182" t="s">
        <v>16834</v>
      </c>
      <c r="AG11248" s="182" t="s">
        <v>17312</v>
      </c>
      <c r="AH11248" s="182" t="s">
        <v>2993</v>
      </c>
      <c r="AI11248" s="182" t="s">
        <v>17042</v>
      </c>
    </row>
    <row r="11249" spans="25:35" x14ac:dyDescent="0.4">
      <c r="Y11249" s="182" t="s">
        <v>16933</v>
      </c>
      <c r="Z11249" s="182">
        <v>1968</v>
      </c>
      <c r="AA11249" s="182">
        <v>760.9</v>
      </c>
      <c r="AB11249" s="182">
        <v>43</v>
      </c>
      <c r="AC11249" s="182">
        <v>2</v>
      </c>
      <c r="AD11249" s="182">
        <v>703.7</v>
      </c>
      <c r="AF11249" s="182" t="s">
        <v>16835</v>
      </c>
      <c r="AG11249" s="182" t="s">
        <v>17312</v>
      </c>
      <c r="AH11249" s="182" t="s">
        <v>2993</v>
      </c>
      <c r="AI11249" s="182" t="s">
        <v>17322</v>
      </c>
    </row>
    <row r="11250" spans="25:35" x14ac:dyDescent="0.4">
      <c r="Y11250" s="182" t="s">
        <v>16934</v>
      </c>
      <c r="Z11250" s="182">
        <v>1966</v>
      </c>
      <c r="AA11250" s="182">
        <v>317.39999999999998</v>
      </c>
      <c r="AB11250" s="182">
        <v>22</v>
      </c>
      <c r="AC11250" s="182">
        <v>2</v>
      </c>
      <c r="AD11250" s="182">
        <v>297.7</v>
      </c>
      <c r="AF11250" s="182" t="s">
        <v>16836</v>
      </c>
      <c r="AG11250" s="182" t="s">
        <v>17319</v>
      </c>
      <c r="AH11250" s="182" t="s">
        <v>2993</v>
      </c>
      <c r="AI11250" s="182" t="s">
        <v>17331</v>
      </c>
    </row>
    <row r="11251" spans="25:35" x14ac:dyDescent="0.4">
      <c r="Y11251" s="182" t="s">
        <v>16935</v>
      </c>
      <c r="Z11251" s="182">
        <v>1996</v>
      </c>
      <c r="AA11251" s="182">
        <v>337.2</v>
      </c>
      <c r="AB11251" s="182">
        <v>6</v>
      </c>
      <c r="AC11251" s="182">
        <v>2</v>
      </c>
      <c r="AD11251" s="182">
        <v>303.10000000000002</v>
      </c>
      <c r="AF11251" s="182" t="s">
        <v>2906</v>
      </c>
      <c r="AG11251" s="182" t="s">
        <v>17319</v>
      </c>
      <c r="AH11251" s="182" t="s">
        <v>2993</v>
      </c>
      <c r="AI11251" s="182" t="s">
        <v>17322</v>
      </c>
    </row>
    <row r="11252" spans="25:35" x14ac:dyDescent="0.4">
      <c r="Y11252" s="182" t="s">
        <v>16936</v>
      </c>
      <c r="Z11252" s="182">
        <v>1980</v>
      </c>
      <c r="AA11252" s="182">
        <v>826.2</v>
      </c>
      <c r="AB11252" s="182">
        <v>34</v>
      </c>
      <c r="AC11252" s="182">
        <v>2</v>
      </c>
      <c r="AD11252" s="182">
        <v>759.8</v>
      </c>
      <c r="AF11252" s="182" t="s">
        <v>16838</v>
      </c>
      <c r="AG11252" s="182" t="s">
        <v>17312</v>
      </c>
      <c r="AH11252" s="182" t="s">
        <v>2993</v>
      </c>
      <c r="AI11252" s="182" t="s">
        <v>17040</v>
      </c>
    </row>
    <row r="11253" spans="25:35" x14ac:dyDescent="0.4">
      <c r="Y11253" s="182" t="s">
        <v>16937</v>
      </c>
      <c r="Z11253" s="182">
        <v>1981</v>
      </c>
      <c r="AA11253" s="182">
        <v>613.29999999999995</v>
      </c>
      <c r="AB11253" s="182">
        <v>31</v>
      </c>
      <c r="AC11253" s="182">
        <v>2</v>
      </c>
      <c r="AD11253" s="182">
        <v>613.29999999999995</v>
      </c>
      <c r="AF11253" s="182" t="s">
        <v>16839</v>
      </c>
      <c r="AG11253" s="182" t="s">
        <v>17312</v>
      </c>
      <c r="AH11253" s="182" t="s">
        <v>2993</v>
      </c>
      <c r="AI11253" s="182" t="s">
        <v>17040</v>
      </c>
    </row>
    <row r="11254" spans="25:35" x14ac:dyDescent="0.4">
      <c r="Y11254" s="182" t="s">
        <v>16938</v>
      </c>
      <c r="Z11254" s="182">
        <v>1964</v>
      </c>
      <c r="AA11254" s="182">
        <v>675.6</v>
      </c>
      <c r="AB11254" s="182">
        <v>43</v>
      </c>
      <c r="AC11254" s="182">
        <v>2</v>
      </c>
      <c r="AD11254" s="182">
        <v>622.20000000000005</v>
      </c>
      <c r="AF11254" s="182" t="s">
        <v>16840</v>
      </c>
      <c r="AG11254" s="182" t="s">
        <v>17312</v>
      </c>
      <c r="AH11254" s="182" t="s">
        <v>2993</v>
      </c>
      <c r="AI11254" s="182" t="s">
        <v>17040</v>
      </c>
    </row>
    <row r="11255" spans="25:35" x14ac:dyDescent="0.4">
      <c r="Y11255" s="182" t="s">
        <v>16939</v>
      </c>
      <c r="Z11255" s="182">
        <v>1959</v>
      </c>
      <c r="AA11255" s="182">
        <v>660.1</v>
      </c>
      <c r="AB11255" s="182">
        <v>46</v>
      </c>
      <c r="AC11255" s="182">
        <v>2</v>
      </c>
      <c r="AD11255" s="182">
        <v>601</v>
      </c>
      <c r="AF11255" s="182" t="s">
        <v>16841</v>
      </c>
      <c r="AG11255" s="182" t="s">
        <v>17312</v>
      </c>
      <c r="AH11255" s="182" t="s">
        <v>2993</v>
      </c>
      <c r="AI11255" s="182" t="s">
        <v>17040</v>
      </c>
    </row>
    <row r="11256" spans="25:35" x14ac:dyDescent="0.4">
      <c r="Y11256" s="182" t="s">
        <v>2925</v>
      </c>
      <c r="Z11256" s="182">
        <v>1981</v>
      </c>
      <c r="AA11256" s="182">
        <v>623.1</v>
      </c>
      <c r="AB11256" s="182">
        <v>31</v>
      </c>
      <c r="AC11256" s="182">
        <v>2</v>
      </c>
      <c r="AD11256" s="182">
        <v>564.4</v>
      </c>
      <c r="AF11256" s="182" t="s">
        <v>16842</v>
      </c>
      <c r="AG11256" s="182" t="s">
        <v>17312</v>
      </c>
      <c r="AH11256" s="182" t="s">
        <v>2993</v>
      </c>
      <c r="AI11256" s="182" t="s">
        <v>17040</v>
      </c>
    </row>
    <row r="11257" spans="25:35" x14ac:dyDescent="0.4">
      <c r="Y11257" s="182" t="s">
        <v>16940</v>
      </c>
      <c r="Z11257" s="182">
        <v>1961</v>
      </c>
      <c r="AA11257" s="182">
        <v>195.7</v>
      </c>
      <c r="AB11257" s="182">
        <v>18</v>
      </c>
      <c r="AC11257" s="182">
        <v>2</v>
      </c>
      <c r="AD11257" s="182">
        <v>181.4</v>
      </c>
      <c r="AF11257" s="182" t="s">
        <v>16843</v>
      </c>
      <c r="AG11257" s="182" t="s">
        <v>17312</v>
      </c>
      <c r="AH11257" s="182" t="s">
        <v>2993</v>
      </c>
      <c r="AI11257" s="182" t="s">
        <v>17040</v>
      </c>
    </row>
    <row r="11258" spans="25:35" x14ac:dyDescent="0.4">
      <c r="Y11258" s="182" t="s">
        <v>16942</v>
      </c>
      <c r="Z11258" s="182">
        <v>1903</v>
      </c>
      <c r="AA11258" s="182">
        <v>275.5</v>
      </c>
      <c r="AB11258" s="182">
        <v>12</v>
      </c>
      <c r="AC11258" s="182">
        <v>1</v>
      </c>
      <c r="AD11258" s="182">
        <v>210.3</v>
      </c>
      <c r="AF11258" s="182" t="s">
        <v>2907</v>
      </c>
      <c r="AG11258" s="182" t="s">
        <v>17312</v>
      </c>
      <c r="AH11258" s="182" t="s">
        <v>2993</v>
      </c>
      <c r="AI11258" s="182" t="s">
        <v>17040</v>
      </c>
    </row>
    <row r="11259" spans="25:35" x14ac:dyDescent="0.4">
      <c r="Y11259" s="182" t="s">
        <v>16943</v>
      </c>
      <c r="Z11259" s="182">
        <v>1988</v>
      </c>
      <c r="AA11259" s="182">
        <v>588.20000000000005</v>
      </c>
      <c r="AB11259" s="182">
        <v>25</v>
      </c>
      <c r="AC11259" s="182">
        <v>2</v>
      </c>
      <c r="AD11259" s="182">
        <v>540.9</v>
      </c>
      <c r="AF11259" s="182" t="s">
        <v>16844</v>
      </c>
      <c r="AG11259" s="182" t="s">
        <v>17312</v>
      </c>
      <c r="AH11259" s="182" t="s">
        <v>2993</v>
      </c>
      <c r="AI11259" s="182" t="s">
        <v>17040</v>
      </c>
    </row>
    <row r="11260" spans="25:35" x14ac:dyDescent="0.4">
      <c r="Y11260" s="182" t="s">
        <v>16944</v>
      </c>
      <c r="Z11260" s="182">
        <v>1962</v>
      </c>
      <c r="AA11260" s="182">
        <v>212.1</v>
      </c>
      <c r="AB11260" s="182">
        <v>7</v>
      </c>
      <c r="AC11260" s="182">
        <v>2</v>
      </c>
      <c r="AD11260" s="182">
        <v>212.1</v>
      </c>
      <c r="AF11260" s="182" t="s">
        <v>16845</v>
      </c>
      <c r="AG11260" s="182" t="s">
        <v>17312</v>
      </c>
      <c r="AH11260" s="182" t="s">
        <v>2993</v>
      </c>
      <c r="AI11260" s="182" t="s">
        <v>17042</v>
      </c>
    </row>
    <row r="11261" spans="25:35" x14ac:dyDescent="0.4">
      <c r="Y11261" s="182" t="s">
        <v>16945</v>
      </c>
      <c r="Z11261" s="182">
        <v>1986</v>
      </c>
      <c r="AA11261" s="182">
        <v>616.9</v>
      </c>
      <c r="AB11261" s="182">
        <v>23</v>
      </c>
      <c r="AC11261" s="182">
        <v>2</v>
      </c>
      <c r="AD11261" s="182">
        <v>562.29999999999995</v>
      </c>
      <c r="AF11261" s="182" t="s">
        <v>16846</v>
      </c>
      <c r="AG11261" s="182" t="s">
        <v>17312</v>
      </c>
      <c r="AH11261" s="182" t="s">
        <v>2993</v>
      </c>
      <c r="AI11261" s="182" t="s">
        <v>17042</v>
      </c>
    </row>
    <row r="11262" spans="25:35" x14ac:dyDescent="0.4">
      <c r="Y11262" s="182" t="s">
        <v>2926</v>
      </c>
      <c r="Z11262" s="182">
        <v>1981</v>
      </c>
      <c r="AA11262" s="182">
        <v>628</v>
      </c>
      <c r="AB11262" s="182">
        <v>34</v>
      </c>
      <c r="AC11262" s="182">
        <v>2</v>
      </c>
      <c r="AD11262" s="182">
        <v>569.9</v>
      </c>
      <c r="AF11262" s="182" t="s">
        <v>16847</v>
      </c>
      <c r="AG11262" s="182" t="s">
        <v>17312</v>
      </c>
      <c r="AH11262" s="182" t="s">
        <v>2993</v>
      </c>
      <c r="AI11262" s="182" t="s">
        <v>17042</v>
      </c>
    </row>
    <row r="11263" spans="25:35" x14ac:dyDescent="0.4">
      <c r="Y11263" s="182" t="s">
        <v>16946</v>
      </c>
      <c r="Z11263" s="182">
        <v>1976</v>
      </c>
      <c r="AA11263" s="182">
        <v>798.3</v>
      </c>
      <c r="AB11263" s="182">
        <v>32</v>
      </c>
      <c r="AC11263" s="182">
        <v>2</v>
      </c>
      <c r="AD11263" s="182">
        <v>736.7</v>
      </c>
      <c r="AF11263" s="182" t="s">
        <v>2908</v>
      </c>
      <c r="AG11263" s="182" t="s">
        <v>17312</v>
      </c>
      <c r="AH11263" s="182" t="s">
        <v>2993</v>
      </c>
      <c r="AI11263" s="182" t="s">
        <v>17040</v>
      </c>
    </row>
    <row r="11264" spans="25:35" x14ac:dyDescent="0.4">
      <c r="Y11264" s="182" t="s">
        <v>16947</v>
      </c>
      <c r="Z11264" s="182">
        <v>1986</v>
      </c>
      <c r="AA11264" s="182">
        <v>624.5</v>
      </c>
      <c r="AB11264" s="182">
        <v>32</v>
      </c>
      <c r="AC11264" s="182">
        <v>2</v>
      </c>
      <c r="AD11264" s="182">
        <v>568.1</v>
      </c>
      <c r="AF11264" s="182" t="s">
        <v>16848</v>
      </c>
      <c r="AG11264" s="182" t="s">
        <v>17312</v>
      </c>
      <c r="AH11264" s="182" t="s">
        <v>2993</v>
      </c>
      <c r="AI11264" s="182" t="s">
        <v>17322</v>
      </c>
    </row>
    <row r="11265" spans="25:35" x14ac:dyDescent="0.4">
      <c r="Y11265" s="182" t="s">
        <v>16948</v>
      </c>
      <c r="Z11265" s="182">
        <v>1992</v>
      </c>
      <c r="AA11265" s="182">
        <v>974.3</v>
      </c>
      <c r="AB11265" s="182">
        <v>45</v>
      </c>
      <c r="AC11265" s="182">
        <v>2</v>
      </c>
      <c r="AD11265" s="182">
        <v>885.3</v>
      </c>
      <c r="AF11265" s="182" t="s">
        <v>16849</v>
      </c>
      <c r="AG11265" s="182" t="s">
        <v>17327</v>
      </c>
      <c r="AH11265" s="182" t="s">
        <v>2993</v>
      </c>
      <c r="AI11265" s="182" t="s">
        <v>17042</v>
      </c>
    </row>
    <row r="11266" spans="25:35" x14ac:dyDescent="0.4">
      <c r="Y11266" s="182" t="s">
        <v>16949</v>
      </c>
      <c r="Z11266" s="182">
        <v>1917</v>
      </c>
      <c r="AA11266" s="182">
        <v>295.5</v>
      </c>
      <c r="AB11266" s="182">
        <v>19</v>
      </c>
      <c r="AC11266" s="182">
        <v>1</v>
      </c>
      <c r="AD11266" s="182">
        <v>260.89999999999998</v>
      </c>
      <c r="AF11266" s="182" t="s">
        <v>16850</v>
      </c>
      <c r="AG11266" s="182" t="s">
        <v>17312</v>
      </c>
      <c r="AH11266" s="182" t="s">
        <v>2993</v>
      </c>
      <c r="AI11266" s="182" t="s">
        <v>17040</v>
      </c>
    </row>
    <row r="11267" spans="25:35" x14ac:dyDescent="0.4">
      <c r="Y11267" s="182" t="s">
        <v>16950</v>
      </c>
      <c r="Z11267" s="182">
        <v>1894</v>
      </c>
      <c r="AA11267" s="182">
        <v>212</v>
      </c>
      <c r="AB11267" s="182">
        <v>24</v>
      </c>
      <c r="AC11267" s="182">
        <v>2</v>
      </c>
      <c r="AD11267" s="182">
        <v>212</v>
      </c>
      <c r="AF11267" s="182" t="s">
        <v>16851</v>
      </c>
      <c r="AG11267" s="182" t="s">
        <v>17327</v>
      </c>
      <c r="AH11267" s="182" t="s">
        <v>2993</v>
      </c>
      <c r="AI11267" s="182" t="s">
        <v>17040</v>
      </c>
    </row>
    <row r="11268" spans="25:35" x14ac:dyDescent="0.4">
      <c r="Y11268" s="182" t="s">
        <v>16951</v>
      </c>
      <c r="Z11268" s="182">
        <v>1962</v>
      </c>
      <c r="AA11268" s="182">
        <v>430.2</v>
      </c>
      <c r="AB11268" s="182">
        <v>30</v>
      </c>
      <c r="AC11268" s="182">
        <v>2</v>
      </c>
      <c r="AD11268" s="182">
        <v>383.1</v>
      </c>
      <c r="AF11268" s="182" t="s">
        <v>16852</v>
      </c>
      <c r="AG11268" s="182" t="s">
        <v>17312</v>
      </c>
      <c r="AH11268" s="182" t="s">
        <v>2993</v>
      </c>
      <c r="AI11268" s="182" t="s">
        <v>17042</v>
      </c>
    </row>
    <row r="11269" spans="25:35" x14ac:dyDescent="0.4">
      <c r="Y11269" s="182" t="s">
        <v>16952</v>
      </c>
      <c r="Z11269" s="182">
        <v>1969</v>
      </c>
      <c r="AA11269" s="182">
        <v>389.3</v>
      </c>
      <c r="AB11269" s="182">
        <v>21</v>
      </c>
      <c r="AC11269" s="182">
        <v>2</v>
      </c>
      <c r="AD11269" s="182">
        <v>357.6</v>
      </c>
      <c r="AF11269" s="182" t="s">
        <v>16853</v>
      </c>
      <c r="AG11269" s="182" t="s">
        <v>17312</v>
      </c>
      <c r="AH11269" s="182" t="s">
        <v>2993</v>
      </c>
      <c r="AI11269" s="182" t="s">
        <v>17042</v>
      </c>
    </row>
    <row r="11270" spans="25:35" x14ac:dyDescent="0.4">
      <c r="Y11270" s="182" t="s">
        <v>312</v>
      </c>
      <c r="Z11270" s="182">
        <v>1980</v>
      </c>
      <c r="AA11270" s="182">
        <v>928.8</v>
      </c>
      <c r="AB11270" s="182">
        <v>46</v>
      </c>
      <c r="AC11270" s="182">
        <v>2</v>
      </c>
      <c r="AD11270" s="182">
        <v>844.6</v>
      </c>
      <c r="AF11270" s="182" t="s">
        <v>16854</v>
      </c>
      <c r="AG11270" s="182" t="s">
        <v>17312</v>
      </c>
      <c r="AH11270" s="182" t="s">
        <v>2993</v>
      </c>
      <c r="AI11270" s="182" t="s">
        <v>17042</v>
      </c>
    </row>
    <row r="11271" spans="25:35" x14ac:dyDescent="0.4">
      <c r="Y11271" s="182" t="s">
        <v>16953</v>
      </c>
      <c r="Z11271" s="182">
        <v>1989</v>
      </c>
      <c r="AA11271" s="182">
        <v>620.6</v>
      </c>
      <c r="AB11271" s="182">
        <v>20</v>
      </c>
      <c r="AC11271" s="182">
        <v>2</v>
      </c>
      <c r="AD11271" s="182">
        <v>563.29999999999995</v>
      </c>
      <c r="AF11271" s="182" t="s">
        <v>16855</v>
      </c>
      <c r="AG11271" s="182" t="s">
        <v>17312</v>
      </c>
      <c r="AH11271" s="182" t="s">
        <v>2993</v>
      </c>
      <c r="AI11271" s="182" t="s">
        <v>17322</v>
      </c>
    </row>
    <row r="11272" spans="25:35" x14ac:dyDescent="0.4">
      <c r="Y11272" s="182" t="s">
        <v>16954</v>
      </c>
      <c r="Z11272" s="182">
        <v>1990</v>
      </c>
      <c r="AA11272" s="182">
        <v>623.1</v>
      </c>
      <c r="AB11272" s="182">
        <v>32</v>
      </c>
      <c r="AC11272" s="182">
        <v>2</v>
      </c>
      <c r="AD11272" s="182">
        <v>565.20000000000005</v>
      </c>
      <c r="AF11272" s="182" t="s">
        <v>16856</v>
      </c>
      <c r="AG11272" s="182" t="s">
        <v>17327</v>
      </c>
      <c r="AH11272" s="182" t="s">
        <v>2993</v>
      </c>
      <c r="AI11272" s="182" t="s">
        <v>17040</v>
      </c>
    </row>
    <row r="11273" spans="25:35" x14ac:dyDescent="0.4">
      <c r="Y11273" s="182" t="s">
        <v>16955</v>
      </c>
      <c r="Z11273" s="182">
        <v>1963</v>
      </c>
      <c r="AA11273" s="182">
        <v>431.4</v>
      </c>
      <c r="AB11273" s="182">
        <v>28</v>
      </c>
      <c r="AC11273" s="182">
        <v>2</v>
      </c>
      <c r="AD11273" s="182">
        <v>367.8</v>
      </c>
      <c r="AF11273" s="182" t="s">
        <v>2909</v>
      </c>
      <c r="AG11273" s="182" t="s">
        <v>17312</v>
      </c>
      <c r="AH11273" s="182" t="s">
        <v>2993</v>
      </c>
      <c r="AI11273" s="182" t="s">
        <v>17042</v>
      </c>
    </row>
    <row r="11274" spans="25:35" x14ac:dyDescent="0.4">
      <c r="Y11274" s="182" t="s">
        <v>16956</v>
      </c>
      <c r="Z11274" s="182">
        <v>1969</v>
      </c>
      <c r="AA11274" s="182">
        <v>667</v>
      </c>
      <c r="AB11274" s="182">
        <v>33</v>
      </c>
      <c r="AC11274" s="182">
        <v>2</v>
      </c>
      <c r="AD11274" s="182">
        <v>620.29999999999995</v>
      </c>
      <c r="AF11274" s="182" t="s">
        <v>2910</v>
      </c>
      <c r="AG11274" s="182" t="s">
        <v>17312</v>
      </c>
      <c r="AH11274" s="182" t="s">
        <v>2993</v>
      </c>
      <c r="AI11274" s="182" t="s">
        <v>17042</v>
      </c>
    </row>
    <row r="11275" spans="25:35" x14ac:dyDescent="0.4">
      <c r="Y11275" s="182" t="s">
        <v>16957</v>
      </c>
      <c r="Z11275" s="182">
        <v>1967</v>
      </c>
      <c r="AA11275" s="182">
        <v>281.3</v>
      </c>
      <c r="AB11275" s="182">
        <v>16</v>
      </c>
      <c r="AC11275" s="182">
        <v>2</v>
      </c>
      <c r="AD11275" s="182">
        <v>254.8</v>
      </c>
      <c r="AF11275" s="182" t="s">
        <v>16857</v>
      </c>
      <c r="AG11275" s="182" t="s">
        <v>17312</v>
      </c>
      <c r="AH11275" s="182" t="s">
        <v>2993</v>
      </c>
      <c r="AI11275" s="182" t="s">
        <v>17040</v>
      </c>
    </row>
    <row r="11276" spans="25:35" x14ac:dyDescent="0.4">
      <c r="Y11276" s="182" t="s">
        <v>16958</v>
      </c>
      <c r="Z11276" s="182">
        <v>1976</v>
      </c>
      <c r="AA11276" s="182">
        <v>478.7</v>
      </c>
      <c r="AB11276" s="182">
        <v>26</v>
      </c>
      <c r="AC11276" s="182">
        <v>2</v>
      </c>
      <c r="AD11276" s="182">
        <v>419.6</v>
      </c>
      <c r="AF11276" s="182" t="s">
        <v>16858</v>
      </c>
      <c r="AG11276" s="182" t="s">
        <v>17312</v>
      </c>
      <c r="AH11276" s="182" t="s">
        <v>2993</v>
      </c>
      <c r="AI11276" s="182" t="s">
        <v>17315</v>
      </c>
    </row>
    <row r="11277" spans="25:35" x14ac:dyDescent="0.4">
      <c r="Y11277" s="182" t="s">
        <v>16959</v>
      </c>
      <c r="Z11277" s="182">
        <v>1980</v>
      </c>
      <c r="AA11277" s="182">
        <v>983.1</v>
      </c>
      <c r="AB11277" s="182">
        <v>38</v>
      </c>
      <c r="AC11277" s="182">
        <v>2</v>
      </c>
      <c r="AD11277" s="182">
        <v>898.5</v>
      </c>
      <c r="AF11277" s="182" t="s">
        <v>16859</v>
      </c>
      <c r="AG11277" s="182" t="s">
        <v>17312</v>
      </c>
      <c r="AH11277" s="182" t="s">
        <v>2993</v>
      </c>
      <c r="AI11277" s="182" t="s">
        <v>17042</v>
      </c>
    </row>
    <row r="11278" spans="25:35" x14ac:dyDescent="0.4">
      <c r="Y11278" s="182" t="s">
        <v>2927</v>
      </c>
      <c r="Z11278" s="182">
        <v>1973</v>
      </c>
      <c r="AA11278" s="182">
        <v>813.6</v>
      </c>
      <c r="AB11278" s="182">
        <v>39</v>
      </c>
      <c r="AC11278" s="182">
        <v>2</v>
      </c>
      <c r="AD11278" s="182">
        <v>752.3</v>
      </c>
      <c r="AF11278" s="182" t="s">
        <v>16860</v>
      </c>
      <c r="AG11278" s="182" t="s">
        <v>17327</v>
      </c>
      <c r="AH11278" s="182" t="s">
        <v>2993</v>
      </c>
      <c r="AI11278" s="182" t="s">
        <v>17040</v>
      </c>
    </row>
    <row r="11279" spans="25:35" x14ac:dyDescent="0.4">
      <c r="Y11279" s="182" t="s">
        <v>16960</v>
      </c>
      <c r="Z11279" s="182">
        <v>1971</v>
      </c>
      <c r="AA11279" s="182">
        <v>760.6</v>
      </c>
      <c r="AB11279" s="182">
        <v>42</v>
      </c>
      <c r="AC11279" s="182">
        <v>2</v>
      </c>
      <c r="AD11279" s="182">
        <v>697.4</v>
      </c>
      <c r="AF11279" s="182" t="s">
        <v>16861</v>
      </c>
      <c r="AG11279" s="182" t="s">
        <v>17312</v>
      </c>
      <c r="AH11279" s="182" t="s">
        <v>2993</v>
      </c>
      <c r="AI11279" s="182" t="s">
        <v>17040</v>
      </c>
    </row>
    <row r="11280" spans="25:35" x14ac:dyDescent="0.4">
      <c r="Y11280" s="182" t="s">
        <v>2928</v>
      </c>
      <c r="Z11280" s="182">
        <v>1966</v>
      </c>
      <c r="AA11280" s="182">
        <v>335.4</v>
      </c>
      <c r="AB11280" s="182">
        <v>24</v>
      </c>
      <c r="AC11280" s="182">
        <v>2</v>
      </c>
      <c r="AD11280" s="182">
        <v>302.60000000000002</v>
      </c>
      <c r="AF11280" s="182" t="s">
        <v>16862</v>
      </c>
      <c r="AG11280" s="182" t="s">
        <v>17312</v>
      </c>
      <c r="AH11280" s="182" t="s">
        <v>2993</v>
      </c>
      <c r="AI11280" s="182" t="s">
        <v>17040</v>
      </c>
    </row>
    <row r="11281" spans="25:35" x14ac:dyDescent="0.4">
      <c r="Y11281" s="182" t="s">
        <v>2929</v>
      </c>
      <c r="Z11281" s="182">
        <v>1965</v>
      </c>
      <c r="AA11281" s="182">
        <v>335.3</v>
      </c>
      <c r="AB11281" s="182">
        <v>26</v>
      </c>
      <c r="AC11281" s="182">
        <v>2</v>
      </c>
      <c r="AD11281" s="182">
        <v>310.89999999999998</v>
      </c>
      <c r="AF11281" s="182" t="s">
        <v>16863</v>
      </c>
      <c r="AG11281" s="182" t="s">
        <v>17312</v>
      </c>
      <c r="AH11281" s="182" t="s">
        <v>2993</v>
      </c>
      <c r="AI11281" s="182" t="s">
        <v>17042</v>
      </c>
    </row>
    <row r="11282" spans="25:35" x14ac:dyDescent="0.4">
      <c r="Y11282" s="182" t="s">
        <v>310</v>
      </c>
      <c r="Z11282" s="182">
        <v>1965</v>
      </c>
      <c r="AA11282" s="182">
        <v>341.6</v>
      </c>
      <c r="AB11282" s="182">
        <v>20</v>
      </c>
      <c r="AC11282" s="182">
        <v>2</v>
      </c>
      <c r="AD11282" s="182">
        <v>317.2</v>
      </c>
      <c r="AF11282" s="182" t="s">
        <v>2911</v>
      </c>
      <c r="AG11282" s="182" t="s">
        <v>17312</v>
      </c>
      <c r="AH11282" s="182" t="s">
        <v>2993</v>
      </c>
      <c r="AI11282" s="182" t="s">
        <v>17042</v>
      </c>
    </row>
    <row r="11283" spans="25:35" x14ac:dyDescent="0.4">
      <c r="Y11283" s="182" t="s">
        <v>16961</v>
      </c>
      <c r="Z11283" s="182">
        <v>1967</v>
      </c>
      <c r="AA11283" s="182">
        <v>374.2</v>
      </c>
      <c r="AB11283" s="182">
        <v>14</v>
      </c>
      <c r="AC11283" s="182">
        <v>2</v>
      </c>
      <c r="AD11283" s="182">
        <v>344.8</v>
      </c>
      <c r="AF11283" s="182" t="s">
        <v>2912</v>
      </c>
      <c r="AG11283" s="182" t="s">
        <v>17312</v>
      </c>
      <c r="AH11283" s="182" t="s">
        <v>2993</v>
      </c>
      <c r="AI11283" s="182" t="s">
        <v>17322</v>
      </c>
    </row>
    <row r="11284" spans="25:35" x14ac:dyDescent="0.4">
      <c r="Y11284" s="182" t="s">
        <v>16962</v>
      </c>
      <c r="Z11284" s="182">
        <v>1969</v>
      </c>
      <c r="AA11284" s="182">
        <v>737.9</v>
      </c>
      <c r="AB11284" s="182">
        <v>36</v>
      </c>
      <c r="AC11284" s="182">
        <v>2</v>
      </c>
      <c r="AD11284" s="182">
        <v>677.9</v>
      </c>
      <c r="AF11284" s="182" t="s">
        <v>16865</v>
      </c>
      <c r="AG11284" s="182" t="s">
        <v>17312</v>
      </c>
      <c r="AH11284" s="182" t="s">
        <v>2993</v>
      </c>
      <c r="AI11284" s="182" t="s">
        <v>17042</v>
      </c>
    </row>
    <row r="11285" spans="25:35" x14ac:dyDescent="0.4">
      <c r="Y11285" s="182" t="s">
        <v>2930</v>
      </c>
      <c r="Z11285" s="182">
        <v>1981</v>
      </c>
      <c r="AA11285" s="182">
        <v>623.1</v>
      </c>
      <c r="AB11285" s="182">
        <v>22</v>
      </c>
      <c r="AC11285" s="182">
        <v>2</v>
      </c>
      <c r="AD11285" s="182">
        <v>564.5</v>
      </c>
      <c r="AF11285" s="182" t="s">
        <v>16866</v>
      </c>
      <c r="AG11285" s="182" t="s">
        <v>17312</v>
      </c>
      <c r="AH11285" s="182" t="s">
        <v>2993</v>
      </c>
      <c r="AI11285" s="182" t="s">
        <v>17320</v>
      </c>
    </row>
    <row r="11286" spans="25:35" x14ac:dyDescent="0.4">
      <c r="Y11286" s="182" t="s">
        <v>16963</v>
      </c>
      <c r="Z11286" s="182">
        <v>1982</v>
      </c>
      <c r="AA11286" s="182">
        <v>623.29999999999995</v>
      </c>
      <c r="AB11286" s="182">
        <v>33</v>
      </c>
      <c r="AC11286" s="182">
        <v>2</v>
      </c>
      <c r="AD11286" s="182">
        <v>565.1</v>
      </c>
      <c r="AF11286" s="182" t="s">
        <v>16867</v>
      </c>
      <c r="AG11286" s="182" t="s">
        <v>17312</v>
      </c>
      <c r="AH11286" s="182" t="s">
        <v>2993</v>
      </c>
      <c r="AI11286" s="182" t="s">
        <v>17315</v>
      </c>
    </row>
    <row r="11287" spans="25:35" x14ac:dyDescent="0.4">
      <c r="Y11287" s="182" t="s">
        <v>16964</v>
      </c>
      <c r="Z11287" s="182">
        <v>1983</v>
      </c>
      <c r="AA11287" s="182">
        <v>627.4</v>
      </c>
      <c r="AB11287" s="182">
        <v>34</v>
      </c>
      <c r="AC11287" s="182">
        <v>2</v>
      </c>
      <c r="AD11287" s="182">
        <v>569</v>
      </c>
      <c r="AF11287" s="182" t="s">
        <v>16868</v>
      </c>
      <c r="AG11287" s="182" t="s">
        <v>17327</v>
      </c>
      <c r="AH11287" s="182" t="s">
        <v>2993</v>
      </c>
      <c r="AI11287" s="182" t="s">
        <v>17040</v>
      </c>
    </row>
    <row r="11288" spans="25:35" x14ac:dyDescent="0.4">
      <c r="Y11288" s="182" t="s">
        <v>16965</v>
      </c>
      <c r="Z11288" s="182">
        <v>1944</v>
      </c>
      <c r="AA11288" s="182">
        <v>327.2</v>
      </c>
      <c r="AB11288" s="182">
        <v>42</v>
      </c>
      <c r="AC11288" s="182">
        <v>2</v>
      </c>
      <c r="AD11288" s="182">
        <v>327.2</v>
      </c>
      <c r="AF11288" s="182" t="s">
        <v>16869</v>
      </c>
      <c r="AG11288" s="182" t="s">
        <v>17312</v>
      </c>
      <c r="AH11288" s="182" t="s">
        <v>2993</v>
      </c>
      <c r="AI11288" s="182" t="s">
        <v>17315</v>
      </c>
    </row>
    <row r="11289" spans="25:35" x14ac:dyDescent="0.4">
      <c r="Y11289" s="182" t="s">
        <v>16966</v>
      </c>
      <c r="Z11289" s="182">
        <v>1973</v>
      </c>
      <c r="AA11289" s="182">
        <v>623.5</v>
      </c>
      <c r="AB11289" s="182">
        <v>35</v>
      </c>
      <c r="AC11289" s="182">
        <v>2</v>
      </c>
      <c r="AD11289" s="182">
        <v>565.4</v>
      </c>
      <c r="AF11289" s="182" t="s">
        <v>16870</v>
      </c>
      <c r="AG11289" s="182" t="s">
        <v>17312</v>
      </c>
      <c r="AH11289" s="182" t="s">
        <v>2993</v>
      </c>
      <c r="AI11289" s="182" t="s">
        <v>17040</v>
      </c>
    </row>
    <row r="11290" spans="25:35" x14ac:dyDescent="0.4">
      <c r="Y11290" s="182" t="s">
        <v>16967</v>
      </c>
      <c r="Z11290" s="182">
        <v>1982</v>
      </c>
      <c r="AA11290" s="182">
        <v>613.6</v>
      </c>
      <c r="AB11290" s="182">
        <v>26</v>
      </c>
      <c r="AC11290" s="182">
        <v>2</v>
      </c>
      <c r="AD11290" s="182">
        <v>556.6</v>
      </c>
      <c r="AF11290" s="182" t="s">
        <v>16871</v>
      </c>
      <c r="AG11290" s="182" t="s">
        <v>17312</v>
      </c>
      <c r="AH11290" s="182" t="s">
        <v>2993</v>
      </c>
      <c r="AI11290" s="182" t="s">
        <v>17040</v>
      </c>
    </row>
    <row r="11291" spans="25:35" x14ac:dyDescent="0.4">
      <c r="Y11291" s="182" t="s">
        <v>16968</v>
      </c>
      <c r="Z11291" s="182">
        <v>1982</v>
      </c>
      <c r="AA11291" s="182">
        <v>624.1</v>
      </c>
      <c r="AB11291" s="182">
        <v>21</v>
      </c>
      <c r="AC11291" s="182">
        <v>2</v>
      </c>
      <c r="AD11291" s="182">
        <v>566.9</v>
      </c>
      <c r="AF11291" s="182" t="s">
        <v>16872</v>
      </c>
      <c r="AG11291" s="182" t="s">
        <v>17327</v>
      </c>
      <c r="AH11291" s="182" t="s">
        <v>2993</v>
      </c>
      <c r="AI11291" s="182" t="s">
        <v>17042</v>
      </c>
    </row>
    <row r="11292" spans="25:35" x14ac:dyDescent="0.4">
      <c r="Y11292" s="182" t="s">
        <v>16969</v>
      </c>
      <c r="Z11292" s="182">
        <v>1966</v>
      </c>
      <c r="AA11292" s="182">
        <v>671.4</v>
      </c>
      <c r="AB11292" s="182">
        <v>45</v>
      </c>
      <c r="AC11292" s="182">
        <v>2</v>
      </c>
      <c r="AD11292" s="182">
        <v>622.70000000000005</v>
      </c>
      <c r="AF11292" s="182" t="s">
        <v>16873</v>
      </c>
      <c r="AG11292" s="182" t="s">
        <v>17312</v>
      </c>
      <c r="AH11292" s="182" t="s">
        <v>2993</v>
      </c>
      <c r="AI11292" s="182" t="s">
        <v>17042</v>
      </c>
    </row>
    <row r="11293" spans="25:35" x14ac:dyDescent="0.4">
      <c r="Y11293" s="182" t="s">
        <v>16970</v>
      </c>
      <c r="Z11293" s="182">
        <v>1978</v>
      </c>
      <c r="AA11293" s="182">
        <v>1013.9</v>
      </c>
      <c r="AB11293" s="182">
        <v>38</v>
      </c>
      <c r="AC11293" s="182">
        <v>3</v>
      </c>
      <c r="AD11293" s="182">
        <v>927.9</v>
      </c>
      <c r="AF11293" s="182" t="s">
        <v>16874</v>
      </c>
      <c r="AG11293" s="182" t="s">
        <v>17312</v>
      </c>
      <c r="AH11293" s="182" t="s">
        <v>2993</v>
      </c>
      <c r="AI11293" s="182" t="s">
        <v>17322</v>
      </c>
    </row>
    <row r="11294" spans="25:35" x14ac:dyDescent="0.4">
      <c r="Y11294" s="182" t="s">
        <v>16971</v>
      </c>
      <c r="Z11294" s="182">
        <v>1981</v>
      </c>
      <c r="AA11294" s="182">
        <v>1542.8</v>
      </c>
      <c r="AB11294" s="182">
        <v>64</v>
      </c>
      <c r="AC11294" s="182">
        <v>3</v>
      </c>
      <c r="AD11294" s="182">
        <v>1418.4</v>
      </c>
      <c r="AF11294" s="182" t="s">
        <v>16875</v>
      </c>
      <c r="AG11294" s="182" t="s">
        <v>17312</v>
      </c>
      <c r="AH11294" s="182" t="s">
        <v>2993</v>
      </c>
      <c r="AI11294" s="182" t="s">
        <v>17040</v>
      </c>
    </row>
    <row r="11295" spans="25:35" x14ac:dyDescent="0.4">
      <c r="Y11295" s="182" t="s">
        <v>16972</v>
      </c>
      <c r="Z11295" s="182">
        <v>1982</v>
      </c>
      <c r="AA11295" s="182">
        <v>1503.9</v>
      </c>
      <c r="AB11295" s="182">
        <v>75</v>
      </c>
      <c r="AC11295" s="182">
        <v>3</v>
      </c>
      <c r="AD11295" s="182">
        <v>1389.5</v>
      </c>
      <c r="AF11295" s="182" t="s">
        <v>16876</v>
      </c>
      <c r="AG11295" s="182" t="s">
        <v>17319</v>
      </c>
      <c r="AH11295" s="182" t="s">
        <v>2993</v>
      </c>
      <c r="AI11295" s="182" t="s">
        <v>17331</v>
      </c>
    </row>
    <row r="11296" spans="25:35" x14ac:dyDescent="0.4">
      <c r="Y11296" s="182" t="s">
        <v>16973</v>
      </c>
      <c r="Z11296" s="182">
        <v>1984</v>
      </c>
      <c r="AA11296" s="182">
        <v>1570.6</v>
      </c>
      <c r="AB11296" s="182">
        <v>80</v>
      </c>
      <c r="AC11296" s="182">
        <v>3</v>
      </c>
      <c r="AD11296" s="182">
        <v>1418.6</v>
      </c>
      <c r="AF11296" s="182" t="s">
        <v>16877</v>
      </c>
      <c r="AG11296" s="182" t="s">
        <v>17312</v>
      </c>
      <c r="AH11296" s="182" t="s">
        <v>2993</v>
      </c>
      <c r="AI11296" s="182" t="s">
        <v>17040</v>
      </c>
    </row>
    <row r="11297" spans="25:35" x14ac:dyDescent="0.4">
      <c r="Y11297" s="182" t="s">
        <v>16974</v>
      </c>
      <c r="Z11297" s="182">
        <v>1979</v>
      </c>
      <c r="AA11297" s="182">
        <v>1567.8</v>
      </c>
      <c r="AB11297" s="182">
        <v>60</v>
      </c>
      <c r="AC11297" s="182">
        <v>3</v>
      </c>
      <c r="AD11297" s="182">
        <v>1413.7</v>
      </c>
      <c r="AF11297" s="182" t="s">
        <v>16878</v>
      </c>
      <c r="AG11297" s="182" t="s">
        <v>17319</v>
      </c>
      <c r="AH11297" s="182" t="s">
        <v>2993</v>
      </c>
      <c r="AI11297" s="182" t="s">
        <v>17331</v>
      </c>
    </row>
    <row r="11298" spans="25:35" x14ac:dyDescent="0.4">
      <c r="Y11298" s="182" t="s">
        <v>16975</v>
      </c>
      <c r="Z11298" s="182">
        <v>1982</v>
      </c>
      <c r="AA11298" s="182">
        <v>1508.4</v>
      </c>
      <c r="AB11298" s="182">
        <v>69</v>
      </c>
      <c r="AC11298" s="182">
        <v>3</v>
      </c>
      <c r="AD11298" s="182">
        <v>1385.2</v>
      </c>
      <c r="AF11298" s="182" t="s">
        <v>16879</v>
      </c>
      <c r="AG11298" s="182" t="s">
        <v>17312</v>
      </c>
      <c r="AH11298" s="182" t="s">
        <v>2993</v>
      </c>
      <c r="AI11298" s="182" t="s">
        <v>17040</v>
      </c>
    </row>
    <row r="11299" spans="25:35" x14ac:dyDescent="0.4">
      <c r="Y11299" s="182" t="s">
        <v>16976</v>
      </c>
      <c r="Z11299" s="182">
        <v>1982</v>
      </c>
      <c r="AA11299" s="182">
        <v>1520.5</v>
      </c>
      <c r="AB11299" s="182">
        <v>77</v>
      </c>
      <c r="AC11299" s="182">
        <v>3</v>
      </c>
      <c r="AD11299" s="182">
        <v>1396.7</v>
      </c>
      <c r="AF11299" s="182" t="s">
        <v>16881</v>
      </c>
      <c r="AG11299" s="182" t="s">
        <v>17312</v>
      </c>
      <c r="AH11299" s="182" t="s">
        <v>2993</v>
      </c>
      <c r="AI11299" s="182" t="s">
        <v>17042</v>
      </c>
    </row>
    <row r="11300" spans="25:35" x14ac:dyDescent="0.4">
      <c r="Y11300" s="182" t="s">
        <v>16977</v>
      </c>
      <c r="Z11300" s="182">
        <v>1968</v>
      </c>
      <c r="AA11300" s="182">
        <v>671.8</v>
      </c>
      <c r="AB11300" s="182">
        <v>30</v>
      </c>
      <c r="AC11300" s="182">
        <v>2</v>
      </c>
      <c r="AD11300" s="182">
        <v>623.70000000000005</v>
      </c>
      <c r="AF11300" s="182" t="s">
        <v>16882</v>
      </c>
      <c r="AG11300" s="182" t="s">
        <v>17312</v>
      </c>
      <c r="AH11300" s="182" t="s">
        <v>2993</v>
      </c>
      <c r="AI11300" s="182" t="s">
        <v>17042</v>
      </c>
    </row>
    <row r="11301" spans="25:35" x14ac:dyDescent="0.4">
      <c r="Y11301" s="182" t="s">
        <v>16978</v>
      </c>
      <c r="Z11301" s="182">
        <v>1970</v>
      </c>
      <c r="AA11301" s="182">
        <v>773.4</v>
      </c>
      <c r="AB11301" s="182">
        <v>30</v>
      </c>
      <c r="AC11301" s="182">
        <v>2</v>
      </c>
      <c r="AD11301" s="182">
        <v>718.6</v>
      </c>
      <c r="AF11301" s="182" t="s">
        <v>16883</v>
      </c>
      <c r="AG11301" s="182" t="s">
        <v>17312</v>
      </c>
      <c r="AH11301" s="182" t="s">
        <v>2993</v>
      </c>
      <c r="AI11301" s="182" t="s">
        <v>17042</v>
      </c>
    </row>
    <row r="11302" spans="25:35" x14ac:dyDescent="0.4">
      <c r="Y11302" s="182" t="s">
        <v>16979</v>
      </c>
      <c r="Z11302" s="182">
        <v>1974</v>
      </c>
      <c r="AA11302" s="182">
        <v>805.3</v>
      </c>
      <c r="AB11302" s="182">
        <v>41</v>
      </c>
      <c r="AC11302" s="182">
        <v>2</v>
      </c>
      <c r="AD11302" s="182">
        <v>743.8</v>
      </c>
      <c r="AF11302" s="182" t="s">
        <v>16884</v>
      </c>
      <c r="AG11302" s="182" t="s">
        <v>17312</v>
      </c>
      <c r="AH11302" s="182" t="s">
        <v>2993</v>
      </c>
      <c r="AI11302" s="182" t="s">
        <v>17042</v>
      </c>
    </row>
    <row r="11303" spans="25:35" x14ac:dyDescent="0.4">
      <c r="Y11303" s="182" t="s">
        <v>16980</v>
      </c>
      <c r="Z11303" s="182">
        <v>1980</v>
      </c>
      <c r="AA11303" s="182">
        <v>1555.1</v>
      </c>
      <c r="AB11303" s="182">
        <v>60</v>
      </c>
      <c r="AC11303" s="182">
        <v>3</v>
      </c>
      <c r="AD11303" s="182">
        <v>1403.3</v>
      </c>
      <c r="AF11303" s="182" t="s">
        <v>16885</v>
      </c>
      <c r="AG11303" s="182" t="s">
        <v>17312</v>
      </c>
      <c r="AH11303" s="182" t="s">
        <v>2993</v>
      </c>
      <c r="AI11303" s="182" t="s">
        <v>17042</v>
      </c>
    </row>
    <row r="11304" spans="25:35" x14ac:dyDescent="0.4">
      <c r="Y11304" s="182" t="s">
        <v>316</v>
      </c>
      <c r="Z11304" s="182">
        <v>1979</v>
      </c>
      <c r="AA11304" s="182">
        <v>1863.7</v>
      </c>
      <c r="AB11304" s="182">
        <v>74</v>
      </c>
      <c r="AC11304" s="182">
        <v>5</v>
      </c>
      <c r="AD11304" s="182">
        <v>1713.1</v>
      </c>
      <c r="AF11304" s="182" t="s">
        <v>2913</v>
      </c>
      <c r="AG11304" s="182" t="s">
        <v>17319</v>
      </c>
      <c r="AH11304" s="182" t="s">
        <v>2993</v>
      </c>
      <c r="AI11304" s="182" t="s">
        <v>17042</v>
      </c>
    </row>
    <row r="11305" spans="25:35" x14ac:dyDescent="0.4">
      <c r="Y11305" s="182" t="s">
        <v>311</v>
      </c>
      <c r="Z11305" s="182">
        <v>1978</v>
      </c>
      <c r="AA11305" s="182">
        <v>1006.9</v>
      </c>
      <c r="AB11305" s="182">
        <v>47</v>
      </c>
      <c r="AC11305" s="182">
        <v>3</v>
      </c>
      <c r="AD11305" s="182">
        <v>939.4</v>
      </c>
      <c r="AF11305" s="182" t="s">
        <v>16886</v>
      </c>
      <c r="AG11305" s="182" t="s">
        <v>17319</v>
      </c>
      <c r="AH11305" s="182" t="s">
        <v>2993</v>
      </c>
      <c r="AI11305" s="182" t="s">
        <v>17042</v>
      </c>
    </row>
    <row r="11306" spans="25:35" x14ac:dyDescent="0.4">
      <c r="Y11306" s="182" t="s">
        <v>2931</v>
      </c>
      <c r="Z11306" s="182">
        <v>1978</v>
      </c>
      <c r="AA11306" s="182">
        <v>1015.3</v>
      </c>
      <c r="AB11306" s="182">
        <v>37</v>
      </c>
      <c r="AC11306" s="182">
        <v>3</v>
      </c>
      <c r="AD11306" s="182">
        <v>929.3</v>
      </c>
      <c r="AF11306" s="182" t="s">
        <v>16887</v>
      </c>
      <c r="AG11306" s="182" t="s">
        <v>17312</v>
      </c>
      <c r="AH11306" s="182" t="s">
        <v>2993</v>
      </c>
      <c r="AI11306" s="182" t="s">
        <v>17322</v>
      </c>
    </row>
    <row r="11307" spans="25:35" x14ac:dyDescent="0.4">
      <c r="Y11307" s="182" t="s">
        <v>2932</v>
      </c>
      <c r="Z11307" s="182">
        <v>1978</v>
      </c>
      <c r="AA11307" s="182">
        <v>1012.8</v>
      </c>
      <c r="AB11307" s="182">
        <v>46</v>
      </c>
      <c r="AC11307" s="182">
        <v>3</v>
      </c>
      <c r="AD11307" s="182">
        <v>931.1</v>
      </c>
      <c r="AF11307" s="182" t="s">
        <v>2914</v>
      </c>
      <c r="AG11307" s="182" t="s">
        <v>17325</v>
      </c>
      <c r="AH11307" s="182" t="s">
        <v>2993</v>
      </c>
      <c r="AI11307" s="182" t="s">
        <v>17042</v>
      </c>
    </row>
    <row r="11308" spans="25:35" x14ac:dyDescent="0.4">
      <c r="Y11308" s="182" t="s">
        <v>2933</v>
      </c>
      <c r="Z11308" s="182">
        <v>1977</v>
      </c>
      <c r="AA11308" s="182">
        <v>802.5</v>
      </c>
      <c r="AB11308" s="182">
        <v>41</v>
      </c>
      <c r="AC11308" s="182">
        <v>2</v>
      </c>
      <c r="AD11308" s="182">
        <v>742.6</v>
      </c>
      <c r="AF11308" s="182" t="s">
        <v>16888</v>
      </c>
      <c r="AG11308" s="182" t="s">
        <v>17319</v>
      </c>
      <c r="AH11308" s="182" t="s">
        <v>2993</v>
      </c>
      <c r="AI11308" s="182" t="s">
        <v>17042</v>
      </c>
    </row>
    <row r="11309" spans="25:35" x14ac:dyDescent="0.4">
      <c r="Y11309" s="182" t="s">
        <v>16981</v>
      </c>
      <c r="Z11309" s="182">
        <v>1988</v>
      </c>
      <c r="AA11309" s="182">
        <v>930.4</v>
      </c>
      <c r="AB11309" s="182">
        <v>45</v>
      </c>
      <c r="AC11309" s="182">
        <v>2</v>
      </c>
      <c r="AD11309" s="182">
        <v>854.9</v>
      </c>
      <c r="AF11309" s="182" t="s">
        <v>16889</v>
      </c>
      <c r="AG11309" s="182" t="s">
        <v>17312</v>
      </c>
      <c r="AH11309" s="182" t="s">
        <v>2993</v>
      </c>
      <c r="AI11309" s="182" t="s">
        <v>17042</v>
      </c>
    </row>
    <row r="11310" spans="25:35" x14ac:dyDescent="0.4">
      <c r="Y11310" s="182" t="s">
        <v>16983</v>
      </c>
      <c r="Z11310" s="182">
        <v>1971</v>
      </c>
      <c r="AA11310" s="182">
        <v>796.2</v>
      </c>
      <c r="AB11310" s="182">
        <v>43</v>
      </c>
      <c r="AC11310" s="182">
        <v>2</v>
      </c>
      <c r="AD11310" s="182">
        <v>737.7</v>
      </c>
      <c r="AF11310" s="182" t="s">
        <v>16890</v>
      </c>
      <c r="AG11310" s="182" t="s">
        <v>17312</v>
      </c>
      <c r="AH11310" s="182" t="s">
        <v>2993</v>
      </c>
      <c r="AI11310" s="182" t="s">
        <v>17042</v>
      </c>
    </row>
    <row r="11311" spans="25:35" x14ac:dyDescent="0.4">
      <c r="Y11311" s="182" t="s">
        <v>314</v>
      </c>
      <c r="Z11311" s="182">
        <v>1989</v>
      </c>
      <c r="AA11311" s="182">
        <v>2301.1999999999998</v>
      </c>
      <c r="AB11311" s="182">
        <v>85</v>
      </c>
      <c r="AC11311" s="182">
        <v>4</v>
      </c>
      <c r="AD11311" s="182">
        <v>2075.1999999999998</v>
      </c>
      <c r="AF11311" s="182" t="s">
        <v>16891</v>
      </c>
      <c r="AG11311" s="182" t="s">
        <v>17312</v>
      </c>
      <c r="AH11311" s="182" t="s">
        <v>2993</v>
      </c>
      <c r="AI11311" s="182" t="s">
        <v>17042</v>
      </c>
    </row>
    <row r="11312" spans="25:35" x14ac:dyDescent="0.4">
      <c r="Y11312" s="182" t="s">
        <v>16984</v>
      </c>
      <c r="Z11312" s="182">
        <v>1967</v>
      </c>
      <c r="AA11312" s="182">
        <v>694.2</v>
      </c>
      <c r="AB11312" s="182">
        <v>39</v>
      </c>
      <c r="AC11312" s="182">
        <v>2</v>
      </c>
      <c r="AD11312" s="182">
        <v>641.1</v>
      </c>
      <c r="AF11312" s="182" t="s">
        <v>16892</v>
      </c>
      <c r="AG11312" s="182" t="s">
        <v>17319</v>
      </c>
      <c r="AH11312" s="182" t="s">
        <v>2993</v>
      </c>
      <c r="AI11312" s="182" t="s">
        <v>17042</v>
      </c>
    </row>
    <row r="11313" spans="25:35" x14ac:dyDescent="0.4">
      <c r="Y11313" s="182" t="s">
        <v>16985</v>
      </c>
      <c r="Z11313" s="182">
        <v>1990</v>
      </c>
      <c r="AA11313" s="182">
        <v>1593.7</v>
      </c>
      <c r="AB11313" s="182">
        <v>60</v>
      </c>
      <c r="AC11313" s="182">
        <v>3</v>
      </c>
      <c r="AD11313" s="182">
        <v>1432.7</v>
      </c>
      <c r="AF11313" s="182" t="s">
        <v>16893</v>
      </c>
      <c r="AG11313" s="182" t="s">
        <v>17319</v>
      </c>
      <c r="AH11313" s="182" t="s">
        <v>2993</v>
      </c>
      <c r="AI11313" s="182" t="s">
        <v>17042</v>
      </c>
    </row>
    <row r="11314" spans="25:35" x14ac:dyDescent="0.4">
      <c r="Y11314" s="182" t="s">
        <v>2934</v>
      </c>
      <c r="Z11314" s="182">
        <v>1988</v>
      </c>
      <c r="AA11314" s="182">
        <v>1601.7</v>
      </c>
      <c r="AB11314" s="182">
        <v>70</v>
      </c>
      <c r="AC11314" s="182">
        <v>3</v>
      </c>
      <c r="AD11314" s="182">
        <v>1440.7</v>
      </c>
      <c r="AF11314" s="182" t="s">
        <v>16894</v>
      </c>
      <c r="AG11314" s="182" t="s">
        <v>17319</v>
      </c>
      <c r="AH11314" s="182" t="s">
        <v>2993</v>
      </c>
      <c r="AI11314" s="182" t="s">
        <v>17042</v>
      </c>
    </row>
    <row r="11315" spans="25:35" x14ac:dyDescent="0.4">
      <c r="Y11315" s="182" t="s">
        <v>2935</v>
      </c>
      <c r="Z11315" s="182">
        <v>1989</v>
      </c>
      <c r="AA11315" s="182">
        <v>2303</v>
      </c>
      <c r="AB11315" s="182">
        <v>99</v>
      </c>
      <c r="AC11315" s="182">
        <v>4</v>
      </c>
      <c r="AD11315" s="182">
        <v>2076.9</v>
      </c>
      <c r="AF11315" s="182" t="s">
        <v>2915</v>
      </c>
      <c r="AG11315" s="182" t="s">
        <v>17319</v>
      </c>
      <c r="AH11315" s="182" t="s">
        <v>2993</v>
      </c>
      <c r="AI11315" s="182" t="s">
        <v>17042</v>
      </c>
    </row>
    <row r="11316" spans="25:35" x14ac:dyDescent="0.4">
      <c r="Y11316" s="182" t="s">
        <v>16986</v>
      </c>
      <c r="Z11316" s="182">
        <v>1945</v>
      </c>
      <c r="AA11316" s="182">
        <v>399.6</v>
      </c>
      <c r="AB11316" s="182">
        <v>17</v>
      </c>
      <c r="AC11316" s="182">
        <v>2</v>
      </c>
      <c r="AD11316" s="182">
        <v>353.3</v>
      </c>
      <c r="AF11316" s="182" t="s">
        <v>2916</v>
      </c>
      <c r="AG11316" s="182" t="s">
        <v>17319</v>
      </c>
      <c r="AH11316" s="182" t="s">
        <v>2993</v>
      </c>
      <c r="AI11316" s="182" t="s">
        <v>17040</v>
      </c>
    </row>
    <row r="11317" spans="25:35" x14ac:dyDescent="0.4">
      <c r="Y11317" s="182" t="s">
        <v>17305</v>
      </c>
      <c r="Z11317" s="182">
        <v>1924</v>
      </c>
      <c r="AA11317" s="182">
        <v>728.7</v>
      </c>
      <c r="AB11317" s="182">
        <v>55</v>
      </c>
      <c r="AC11317" s="182">
        <v>2</v>
      </c>
      <c r="AD11317" s="182">
        <v>511.2</v>
      </c>
      <c r="AF11317" s="182" t="s">
        <v>2917</v>
      </c>
      <c r="AG11317" s="182" t="s">
        <v>17319</v>
      </c>
      <c r="AH11317" s="182" t="s">
        <v>2993</v>
      </c>
      <c r="AI11317" s="182" t="s">
        <v>17040</v>
      </c>
    </row>
    <row r="11318" spans="25:35" x14ac:dyDescent="0.4">
      <c r="Y11318" s="182" t="s">
        <v>17306</v>
      </c>
      <c r="Z11318" s="182">
        <v>1963</v>
      </c>
      <c r="AA11318" s="182">
        <v>484</v>
      </c>
      <c r="AB11318" s="182">
        <v>20</v>
      </c>
      <c r="AC11318" s="182">
        <v>2</v>
      </c>
      <c r="AD11318" s="182">
        <v>374</v>
      </c>
      <c r="AF11318" s="182" t="s">
        <v>16895</v>
      </c>
      <c r="AG11318" s="182" t="s">
        <v>17312</v>
      </c>
      <c r="AH11318" s="182" t="s">
        <v>2993</v>
      </c>
      <c r="AI11318" s="182" t="s">
        <v>17315</v>
      </c>
    </row>
    <row r="11319" spans="25:35" x14ac:dyDescent="0.4">
      <c r="Y11319" s="182" t="s">
        <v>5407</v>
      </c>
      <c r="Z11319" s="182" t="s">
        <v>622</v>
      </c>
      <c r="AA11319" s="182">
        <v>166.3</v>
      </c>
      <c r="AB11319" s="182">
        <v>15</v>
      </c>
      <c r="AC11319" s="182">
        <v>2</v>
      </c>
      <c r="AD11319" s="182">
        <v>166.3</v>
      </c>
      <c r="AF11319" s="182" t="s">
        <v>16896</v>
      </c>
      <c r="AG11319" s="182" t="s">
        <v>17312</v>
      </c>
      <c r="AH11319" s="182" t="s">
        <v>2993</v>
      </c>
      <c r="AI11319" s="182" t="s">
        <v>17040</v>
      </c>
    </row>
    <row r="11320" spans="25:35" x14ac:dyDescent="0.4">
      <c r="Y11320" s="182" t="s">
        <v>5705</v>
      </c>
      <c r="Z11320" s="182">
        <v>1988</v>
      </c>
      <c r="AA11320" s="182">
        <v>991.7</v>
      </c>
      <c r="AC11320" s="182">
        <v>3</v>
      </c>
      <c r="AD11320" s="182">
        <v>991.7</v>
      </c>
      <c r="AF11320" s="182" t="s">
        <v>16897</v>
      </c>
      <c r="AG11320" s="182" t="s">
        <v>17319</v>
      </c>
      <c r="AH11320" s="182" t="s">
        <v>2993</v>
      </c>
      <c r="AI11320" s="182" t="s">
        <v>17040</v>
      </c>
    </row>
    <row r="11321" spans="25:35" x14ac:dyDescent="0.4">
      <c r="Y11321" s="182" t="s">
        <v>7778</v>
      </c>
      <c r="Z11321" s="182" t="s">
        <v>3042</v>
      </c>
      <c r="AA11321" s="182">
        <v>7617.5</v>
      </c>
      <c r="AB11321" s="182">
        <v>200</v>
      </c>
      <c r="AC11321" s="182">
        <v>6</v>
      </c>
      <c r="AD11321" s="182">
        <v>5268.8</v>
      </c>
      <c r="AF11321" s="182" t="s">
        <v>16898</v>
      </c>
      <c r="AG11321" s="182" t="s">
        <v>17312</v>
      </c>
      <c r="AH11321" s="182" t="s">
        <v>2993</v>
      </c>
      <c r="AI11321" s="182" t="s">
        <v>17042</v>
      </c>
    </row>
    <row r="11322" spans="25:35" x14ac:dyDescent="0.4">
      <c r="Y11322" s="182" t="s">
        <v>7779</v>
      </c>
      <c r="Z11322" s="182" t="s">
        <v>3042</v>
      </c>
      <c r="AA11322" s="182">
        <v>6716.6</v>
      </c>
      <c r="AB11322" s="182">
        <v>190</v>
      </c>
      <c r="AC11322" s="182">
        <v>5</v>
      </c>
      <c r="AD11322" s="182">
        <v>4671.6000000000004</v>
      </c>
      <c r="AF11322" s="182" t="s">
        <v>16899</v>
      </c>
      <c r="AG11322" s="182" t="s">
        <v>17312</v>
      </c>
      <c r="AH11322" s="182" t="s">
        <v>2993</v>
      </c>
      <c r="AI11322" s="182" t="s">
        <v>17042</v>
      </c>
    </row>
    <row r="11323" spans="25:35" x14ac:dyDescent="0.4">
      <c r="Y11323" s="182" t="s">
        <v>7780</v>
      </c>
      <c r="Z11323" s="182" t="s">
        <v>3042</v>
      </c>
      <c r="AA11323" s="182">
        <v>10909.3</v>
      </c>
      <c r="AB11323" s="182">
        <v>290</v>
      </c>
      <c r="AC11323" s="182">
        <v>5</v>
      </c>
      <c r="AD11323" s="182">
        <v>7582.9</v>
      </c>
      <c r="AF11323" s="182" t="s">
        <v>2918</v>
      </c>
      <c r="AG11323" s="182" t="s">
        <v>17312</v>
      </c>
      <c r="AH11323" s="182" t="s">
        <v>2993</v>
      </c>
      <c r="AI11323" s="182" t="s">
        <v>17042</v>
      </c>
    </row>
    <row r="11324" spans="25:35" x14ac:dyDescent="0.4">
      <c r="Y11324" s="182" t="s">
        <v>9614</v>
      </c>
      <c r="Z11324" s="182" t="s">
        <v>3103</v>
      </c>
      <c r="AA11324" s="182">
        <v>3430.6</v>
      </c>
      <c r="AC11324" s="182">
        <v>5</v>
      </c>
      <c r="AD11324" s="182">
        <v>3430.6</v>
      </c>
      <c r="AF11324" s="182" t="s">
        <v>16900</v>
      </c>
      <c r="AG11324" s="182" t="s">
        <v>17319</v>
      </c>
      <c r="AH11324" s="182" t="s">
        <v>2993</v>
      </c>
      <c r="AI11324" s="182" t="s">
        <v>17042</v>
      </c>
    </row>
    <row r="11325" spans="25:35" x14ac:dyDescent="0.4">
      <c r="Y11325" s="182" t="s">
        <v>9920</v>
      </c>
      <c r="Z11325" s="182" t="s">
        <v>3114</v>
      </c>
      <c r="AA11325" s="182">
        <v>2498.1</v>
      </c>
      <c r="AC11325" s="182">
        <v>5</v>
      </c>
      <c r="AD11325" s="182">
        <v>2498.1</v>
      </c>
      <c r="AF11325" s="182" t="s">
        <v>16901</v>
      </c>
      <c r="AG11325" s="182" t="s">
        <v>17319</v>
      </c>
      <c r="AH11325" s="182" t="s">
        <v>2993</v>
      </c>
      <c r="AI11325" s="182" t="s">
        <v>17042</v>
      </c>
    </row>
    <row r="11326" spans="25:35" x14ac:dyDescent="0.4">
      <c r="Y11326" s="182" t="s">
        <v>9950</v>
      </c>
      <c r="Z11326" s="182" t="s">
        <v>3114</v>
      </c>
      <c r="AA11326" s="182">
        <v>1727.7</v>
      </c>
      <c r="AB11326" s="182">
        <v>39</v>
      </c>
      <c r="AC11326" s="182">
        <v>5</v>
      </c>
      <c r="AD11326" s="182">
        <v>1727.7</v>
      </c>
      <c r="AF11326" s="182" t="s">
        <v>16902</v>
      </c>
      <c r="AG11326" s="182" t="s">
        <v>17319</v>
      </c>
      <c r="AH11326" s="182" t="s">
        <v>2993</v>
      </c>
      <c r="AI11326" s="182" t="s">
        <v>17042</v>
      </c>
    </row>
    <row r="11327" spans="25:35" x14ac:dyDescent="0.4">
      <c r="Y11327" s="182" t="s">
        <v>10186</v>
      </c>
      <c r="Z11327" s="182" t="s">
        <v>1280</v>
      </c>
      <c r="AA11327" s="182">
        <v>448.6</v>
      </c>
      <c r="AC11327" s="182">
        <v>2</v>
      </c>
      <c r="AD11327" s="182">
        <v>448.6</v>
      </c>
      <c r="AF11327" s="182" t="s">
        <v>2919</v>
      </c>
      <c r="AG11327" s="182" t="s">
        <v>17319</v>
      </c>
      <c r="AH11327" s="182" t="s">
        <v>2993</v>
      </c>
      <c r="AI11327" s="182" t="s">
        <v>17042</v>
      </c>
    </row>
    <row r="11328" spans="25:35" x14ac:dyDescent="0.4">
      <c r="Y11328" s="182" t="s">
        <v>10188</v>
      </c>
      <c r="Z11328" s="182" t="s">
        <v>1147</v>
      </c>
      <c r="AA11328" s="182">
        <v>3939.7</v>
      </c>
      <c r="AC11328" s="182">
        <v>5</v>
      </c>
      <c r="AD11328" s="182">
        <v>3939.7</v>
      </c>
      <c r="AF11328" s="182" t="s">
        <v>16903</v>
      </c>
      <c r="AG11328" s="182" t="s">
        <v>17319</v>
      </c>
      <c r="AH11328" s="182" t="s">
        <v>2993</v>
      </c>
      <c r="AI11328" s="182" t="s">
        <v>17042</v>
      </c>
    </row>
    <row r="11329" spans="25:35" x14ac:dyDescent="0.4">
      <c r="Y11329" s="182" t="s">
        <v>10193</v>
      </c>
      <c r="Z11329" s="182" t="s">
        <v>664</v>
      </c>
      <c r="AA11329" s="182">
        <v>480.4</v>
      </c>
      <c r="AC11329" s="182">
        <v>2</v>
      </c>
      <c r="AD11329" s="182">
        <v>480.4</v>
      </c>
      <c r="AF11329" s="182" t="s">
        <v>16904</v>
      </c>
      <c r="AG11329" s="182" t="s">
        <v>17319</v>
      </c>
      <c r="AH11329" s="182" t="s">
        <v>2993</v>
      </c>
      <c r="AI11329" s="182" t="s">
        <v>17042</v>
      </c>
    </row>
    <row r="11330" spans="25:35" x14ac:dyDescent="0.4">
      <c r="Y11330" s="182" t="s">
        <v>10462</v>
      </c>
      <c r="Z11330" s="182" t="s">
        <v>3019</v>
      </c>
      <c r="AA11330" s="182">
        <v>1286.9000000000001</v>
      </c>
      <c r="AC11330" s="182">
        <v>3</v>
      </c>
      <c r="AD11330" s="182">
        <v>1097.5</v>
      </c>
      <c r="AF11330" s="182" t="s">
        <v>16905</v>
      </c>
      <c r="AG11330" s="182" t="s">
        <v>17312</v>
      </c>
      <c r="AH11330" s="182" t="s">
        <v>2993</v>
      </c>
      <c r="AI11330" s="182" t="s">
        <v>17042</v>
      </c>
    </row>
    <row r="11331" spans="25:35" x14ac:dyDescent="0.4">
      <c r="Y11331" s="182" t="s">
        <v>10464</v>
      </c>
      <c r="Z11331" s="182" t="s">
        <v>3099</v>
      </c>
      <c r="AA11331" s="182">
        <v>1436</v>
      </c>
      <c r="AB11331" s="182">
        <v>26</v>
      </c>
      <c r="AC11331" s="182">
        <v>3</v>
      </c>
      <c r="AD11331" s="182">
        <v>1257.1500000000001</v>
      </c>
      <c r="AF11331" s="182" t="s">
        <v>16906</v>
      </c>
      <c r="AG11331" s="182" t="s">
        <v>17327</v>
      </c>
      <c r="AH11331" s="182" t="s">
        <v>2993</v>
      </c>
      <c r="AI11331" s="182" t="s">
        <v>17040</v>
      </c>
    </row>
    <row r="11332" spans="25:35" x14ac:dyDescent="0.4">
      <c r="Y11332" s="182" t="s">
        <v>13305</v>
      </c>
      <c r="Z11332" s="182" t="s">
        <v>3114</v>
      </c>
      <c r="AA11332" s="182">
        <v>3807.4</v>
      </c>
      <c r="AB11332" s="182">
        <v>62</v>
      </c>
      <c r="AC11332" s="182">
        <v>3</v>
      </c>
      <c r="AD11332" s="182">
        <v>3100.1</v>
      </c>
      <c r="AF11332" s="182" t="s">
        <v>16908</v>
      </c>
      <c r="AG11332" s="182" t="s">
        <v>17327</v>
      </c>
      <c r="AH11332" s="182" t="s">
        <v>2993</v>
      </c>
      <c r="AI11332" s="182" t="s">
        <v>17042</v>
      </c>
    </row>
    <row r="11333" spans="25:35" x14ac:dyDescent="0.4">
      <c r="Y11333" s="182" t="s">
        <v>13306</v>
      </c>
      <c r="Z11333" s="182" t="s">
        <v>3099</v>
      </c>
      <c r="AA11333" s="182">
        <v>1184.2</v>
      </c>
      <c r="AB11333" s="182">
        <v>27</v>
      </c>
      <c r="AC11333" s="182">
        <v>3</v>
      </c>
      <c r="AD11333" s="182">
        <v>957.1</v>
      </c>
      <c r="AF11333" s="182" t="s">
        <v>16909</v>
      </c>
      <c r="AG11333" s="182" t="s">
        <v>17327</v>
      </c>
      <c r="AH11333" s="182" t="s">
        <v>2993</v>
      </c>
      <c r="AI11333" s="182" t="s">
        <v>17040</v>
      </c>
    </row>
    <row r="11334" spans="25:35" x14ac:dyDescent="0.4">
      <c r="Y11334" s="182" t="s">
        <v>13308</v>
      </c>
      <c r="Z11334" s="182" t="s">
        <v>3099</v>
      </c>
      <c r="AA11334" s="182">
        <v>1269</v>
      </c>
      <c r="AB11334" s="182">
        <v>24</v>
      </c>
      <c r="AC11334" s="182">
        <v>3</v>
      </c>
      <c r="AD11334" s="182">
        <v>966.8</v>
      </c>
      <c r="AF11334" s="182" t="s">
        <v>16911</v>
      </c>
      <c r="AG11334" s="182" t="s">
        <v>17312</v>
      </c>
      <c r="AH11334" s="182" t="s">
        <v>2993</v>
      </c>
      <c r="AI11334" s="182" t="s">
        <v>17040</v>
      </c>
    </row>
    <row r="11335" spans="25:35" x14ac:dyDescent="0.4">
      <c r="Y11335" s="182" t="s">
        <v>13310</v>
      </c>
      <c r="Z11335" s="182" t="s">
        <v>3099</v>
      </c>
      <c r="AA11335" s="182">
        <v>1060.2</v>
      </c>
      <c r="AB11335" s="182">
        <v>18</v>
      </c>
      <c r="AC11335" s="182">
        <v>3</v>
      </c>
      <c r="AD11335" s="182">
        <v>785.7</v>
      </c>
      <c r="AF11335" s="182" t="s">
        <v>16912</v>
      </c>
      <c r="AG11335" s="182" t="s">
        <v>17319</v>
      </c>
      <c r="AH11335" s="182" t="s">
        <v>2993</v>
      </c>
      <c r="AI11335" s="182" t="s">
        <v>17042</v>
      </c>
    </row>
    <row r="11336" spans="25:35" x14ac:dyDescent="0.4">
      <c r="Y11336" s="182" t="s">
        <v>13311</v>
      </c>
      <c r="Z11336" s="182" t="s">
        <v>3103</v>
      </c>
      <c r="AA11336" s="182">
        <v>1278</v>
      </c>
      <c r="AB11336" s="182">
        <v>24</v>
      </c>
      <c r="AC11336" s="182">
        <v>3</v>
      </c>
      <c r="AD11336" s="182">
        <v>963.4</v>
      </c>
      <c r="AF11336" s="182" t="s">
        <v>16913</v>
      </c>
      <c r="AG11336" s="182" t="s">
        <v>17319</v>
      </c>
      <c r="AH11336" s="182" t="s">
        <v>2993</v>
      </c>
      <c r="AI11336" s="182" t="s">
        <v>17042</v>
      </c>
    </row>
    <row r="11337" spans="25:35" x14ac:dyDescent="0.4">
      <c r="Y11337" s="182" t="s">
        <v>13312</v>
      </c>
      <c r="Z11337" s="182" t="s">
        <v>3114</v>
      </c>
      <c r="AA11337" s="182">
        <v>1179.8</v>
      </c>
      <c r="AB11337" s="182">
        <v>24</v>
      </c>
      <c r="AC11337" s="182">
        <v>3</v>
      </c>
      <c r="AD11337" s="182">
        <v>986.5</v>
      </c>
      <c r="AF11337" s="182" t="s">
        <v>16914</v>
      </c>
      <c r="AG11337" s="182" t="s">
        <v>17312</v>
      </c>
      <c r="AH11337" s="182" t="s">
        <v>2993</v>
      </c>
      <c r="AI11337" s="182" t="s">
        <v>17322</v>
      </c>
    </row>
    <row r="11338" spans="25:35" x14ac:dyDescent="0.4">
      <c r="Y11338" s="182" t="s">
        <v>13313</v>
      </c>
      <c r="Z11338" s="182" t="s">
        <v>3114</v>
      </c>
      <c r="AA11338" s="182">
        <v>1825</v>
      </c>
      <c r="AB11338" s="182">
        <v>36</v>
      </c>
      <c r="AC11338" s="182">
        <v>3</v>
      </c>
      <c r="AD11338" s="182">
        <v>1825</v>
      </c>
      <c r="AF11338" s="182" t="s">
        <v>16915</v>
      </c>
      <c r="AG11338" s="182" t="s">
        <v>17319</v>
      </c>
      <c r="AH11338" s="182" t="s">
        <v>2993</v>
      </c>
      <c r="AI11338" s="182" t="s">
        <v>17322</v>
      </c>
    </row>
    <row r="11339" spans="25:35" x14ac:dyDescent="0.4">
      <c r="Y11339" s="182" t="s">
        <v>13314</v>
      </c>
      <c r="Z11339" s="182" t="s">
        <v>3099</v>
      </c>
      <c r="AA11339" s="182">
        <v>1224.3</v>
      </c>
      <c r="AB11339" s="182">
        <v>27</v>
      </c>
      <c r="AC11339" s="182">
        <v>3</v>
      </c>
      <c r="AD11339" s="182">
        <v>1074.0999999999999</v>
      </c>
      <c r="AF11339" s="182" t="s">
        <v>16916</v>
      </c>
      <c r="AG11339" s="182" t="s">
        <v>17312</v>
      </c>
      <c r="AH11339" s="182" t="s">
        <v>2993</v>
      </c>
      <c r="AI11339" s="182" t="s">
        <v>17040</v>
      </c>
    </row>
    <row r="11340" spans="25:35" x14ac:dyDescent="0.4">
      <c r="Y11340" s="182" t="s">
        <v>13315</v>
      </c>
      <c r="Z11340" s="182" t="s">
        <v>3042</v>
      </c>
      <c r="AA11340" s="182">
        <v>1010.8</v>
      </c>
      <c r="AB11340" s="182">
        <v>27</v>
      </c>
      <c r="AC11340" s="182">
        <v>3</v>
      </c>
      <c r="AD11340" s="182">
        <v>1010.8</v>
      </c>
      <c r="AF11340" s="182" t="s">
        <v>2920</v>
      </c>
      <c r="AG11340" s="182" t="s">
        <v>17312</v>
      </c>
      <c r="AH11340" s="182" t="s">
        <v>2993</v>
      </c>
      <c r="AI11340" s="182" t="s">
        <v>17042</v>
      </c>
    </row>
    <row r="11341" spans="25:35" x14ac:dyDescent="0.4">
      <c r="Y11341" s="182" t="s">
        <v>13316</v>
      </c>
      <c r="Z11341" s="182" t="s">
        <v>3042</v>
      </c>
      <c r="AA11341" s="182">
        <v>1472.7</v>
      </c>
      <c r="AB11341" s="182">
        <v>23</v>
      </c>
      <c r="AC11341" s="182">
        <v>3</v>
      </c>
      <c r="AD11341" s="182">
        <v>1080.2</v>
      </c>
      <c r="AF11341" s="182" t="s">
        <v>315</v>
      </c>
      <c r="AG11341" s="182" t="s">
        <v>17312</v>
      </c>
      <c r="AH11341" s="182" t="s">
        <v>2993</v>
      </c>
      <c r="AI11341" s="182" t="s">
        <v>17040</v>
      </c>
    </row>
    <row r="11342" spans="25:35" x14ac:dyDescent="0.4">
      <c r="Y11342" s="182" t="s">
        <v>13317</v>
      </c>
      <c r="Z11342" s="182" t="s">
        <v>3042</v>
      </c>
      <c r="AA11342" s="182">
        <v>1011.4</v>
      </c>
      <c r="AB11342" s="182">
        <v>27</v>
      </c>
      <c r="AC11342" s="182">
        <v>3</v>
      </c>
      <c r="AD11342" s="182">
        <v>1011.4</v>
      </c>
      <c r="AF11342" s="182" t="s">
        <v>16917</v>
      </c>
      <c r="AG11342" s="182" t="s">
        <v>17312</v>
      </c>
      <c r="AH11342" s="182" t="s">
        <v>2993</v>
      </c>
      <c r="AI11342" s="182" t="s">
        <v>17042</v>
      </c>
    </row>
    <row r="11343" spans="25:35" x14ac:dyDescent="0.4">
      <c r="Y11343" s="182" t="s">
        <v>13318</v>
      </c>
      <c r="Z11343" s="182" t="s">
        <v>3042</v>
      </c>
      <c r="AA11343" s="182">
        <v>1474.7</v>
      </c>
      <c r="AB11343" s="182">
        <v>21</v>
      </c>
      <c r="AC11343" s="182">
        <v>3</v>
      </c>
      <c r="AD11343" s="182">
        <v>1202.2</v>
      </c>
      <c r="AF11343" s="182" t="s">
        <v>16918</v>
      </c>
      <c r="AG11343" s="182" t="s">
        <v>17312</v>
      </c>
      <c r="AH11343" s="182" t="s">
        <v>2993</v>
      </c>
      <c r="AI11343" s="182" t="s">
        <v>17042</v>
      </c>
    </row>
    <row r="11344" spans="25:35" x14ac:dyDescent="0.4">
      <c r="Y11344" s="182" t="s">
        <v>13319</v>
      </c>
      <c r="Z11344" s="182" t="s">
        <v>3042</v>
      </c>
      <c r="AA11344" s="182">
        <v>1227.9000000000001</v>
      </c>
      <c r="AB11344" s="182">
        <v>27</v>
      </c>
      <c r="AC11344" s="182">
        <v>3</v>
      </c>
      <c r="AD11344" s="182">
        <v>986.9</v>
      </c>
      <c r="AF11344" s="182" t="s">
        <v>16919</v>
      </c>
      <c r="AG11344" s="182" t="s">
        <v>17312</v>
      </c>
      <c r="AH11344" s="182" t="s">
        <v>2993</v>
      </c>
      <c r="AI11344" s="182" t="s">
        <v>17322</v>
      </c>
    </row>
    <row r="11345" spans="25:35" x14ac:dyDescent="0.4">
      <c r="Y11345" s="182" t="s">
        <v>13375</v>
      </c>
      <c r="Z11345" s="182" t="s">
        <v>3103</v>
      </c>
      <c r="AA11345" s="182">
        <v>7514.1</v>
      </c>
      <c r="AB11345" s="182">
        <v>146</v>
      </c>
      <c r="AC11345" s="182">
        <v>9</v>
      </c>
      <c r="AD11345" s="182">
        <v>7514.1</v>
      </c>
      <c r="AF11345" s="182" t="s">
        <v>2921</v>
      </c>
      <c r="AG11345" s="182" t="s">
        <v>17319</v>
      </c>
      <c r="AH11345" s="182" t="s">
        <v>2993</v>
      </c>
      <c r="AI11345" s="182" t="s">
        <v>17042</v>
      </c>
    </row>
    <row r="11346" spans="25:35" x14ac:dyDescent="0.4">
      <c r="Y11346" s="182" t="s">
        <v>13489</v>
      </c>
      <c r="Z11346" s="182" t="s">
        <v>3019</v>
      </c>
      <c r="AA11346" s="182">
        <v>2676.3</v>
      </c>
      <c r="AB11346" s="182">
        <v>48</v>
      </c>
      <c r="AC11346" s="182">
        <v>3</v>
      </c>
      <c r="AD11346" s="182">
        <v>2440.5</v>
      </c>
      <c r="AF11346" s="182" t="s">
        <v>16920</v>
      </c>
      <c r="AG11346" s="182" t="s">
        <v>17319</v>
      </c>
      <c r="AH11346" s="182" t="s">
        <v>2993</v>
      </c>
      <c r="AI11346" s="182" t="s">
        <v>17042</v>
      </c>
    </row>
    <row r="11347" spans="25:35" x14ac:dyDescent="0.4">
      <c r="Y11347" s="182" t="s">
        <v>13490</v>
      </c>
      <c r="Z11347" s="182" t="s">
        <v>3019</v>
      </c>
      <c r="AA11347" s="182">
        <v>3642.6</v>
      </c>
      <c r="AB11347" s="182">
        <v>66</v>
      </c>
      <c r="AC11347" s="182">
        <v>3</v>
      </c>
      <c r="AD11347" s="182">
        <v>3209.3</v>
      </c>
      <c r="AF11347" s="182" t="s">
        <v>2922</v>
      </c>
      <c r="AG11347" s="182" t="s">
        <v>17312</v>
      </c>
      <c r="AH11347" s="182" t="s">
        <v>2993</v>
      </c>
      <c r="AI11347" s="182" t="s">
        <v>17040</v>
      </c>
    </row>
    <row r="11348" spans="25:35" x14ac:dyDescent="0.4">
      <c r="Y11348" s="182" t="s">
        <v>13491</v>
      </c>
      <c r="Z11348" s="182" t="s">
        <v>3019</v>
      </c>
      <c r="AA11348" s="182">
        <v>3506.2</v>
      </c>
      <c r="AB11348" s="182">
        <v>66</v>
      </c>
      <c r="AC11348" s="182">
        <v>3</v>
      </c>
      <c r="AD11348" s="182">
        <v>3506.2</v>
      </c>
      <c r="AF11348" s="182" t="s">
        <v>16921</v>
      </c>
      <c r="AG11348" s="182" t="s">
        <v>17312</v>
      </c>
      <c r="AH11348" s="182" t="s">
        <v>2993</v>
      </c>
      <c r="AI11348" s="182" t="s">
        <v>17042</v>
      </c>
    </row>
    <row r="11349" spans="25:35" x14ac:dyDescent="0.4">
      <c r="Y11349" s="182" t="s">
        <v>13825</v>
      </c>
      <c r="Z11349" s="182" t="s">
        <v>3114</v>
      </c>
      <c r="AA11349" s="182">
        <v>11498.2</v>
      </c>
      <c r="AB11349" s="182">
        <v>150</v>
      </c>
      <c r="AC11349" s="182">
        <v>9</v>
      </c>
      <c r="AD11349" s="182">
        <v>7764.9</v>
      </c>
      <c r="AF11349" s="182" t="s">
        <v>2923</v>
      </c>
      <c r="AG11349" s="182" t="s">
        <v>17319</v>
      </c>
      <c r="AH11349" s="182" t="s">
        <v>2993</v>
      </c>
      <c r="AI11349" s="182" t="s">
        <v>17042</v>
      </c>
    </row>
    <row r="11350" spans="25:35" x14ac:dyDescent="0.4">
      <c r="Y11350" s="182" t="s">
        <v>13856</v>
      </c>
      <c r="Z11350" s="182" t="s">
        <v>3042</v>
      </c>
      <c r="AA11350" s="182">
        <v>4248.2</v>
      </c>
      <c r="AB11350" s="182">
        <v>80</v>
      </c>
      <c r="AC11350" s="182">
        <v>10</v>
      </c>
      <c r="AD11350" s="182">
        <v>3801.1</v>
      </c>
      <c r="AF11350" s="182" t="s">
        <v>16922</v>
      </c>
      <c r="AG11350" s="182" t="s">
        <v>17319</v>
      </c>
      <c r="AH11350" s="182" t="s">
        <v>2993</v>
      </c>
      <c r="AI11350" s="182" t="s">
        <v>17042</v>
      </c>
    </row>
    <row r="11351" spans="25:35" x14ac:dyDescent="0.4">
      <c r="Y11351" s="182" t="s">
        <v>13928</v>
      </c>
      <c r="Z11351" s="182" t="s">
        <v>3103</v>
      </c>
      <c r="AA11351" s="182">
        <v>4219.8</v>
      </c>
      <c r="AB11351" s="182">
        <v>57</v>
      </c>
      <c r="AC11351" s="182">
        <v>5</v>
      </c>
      <c r="AD11351" s="182">
        <v>4219.8</v>
      </c>
      <c r="AF11351" s="182" t="s">
        <v>16923</v>
      </c>
      <c r="AG11351" s="182" t="s">
        <v>17319</v>
      </c>
      <c r="AH11351" s="182" t="s">
        <v>2993</v>
      </c>
      <c r="AI11351" s="182" t="s">
        <v>17042</v>
      </c>
    </row>
    <row r="11352" spans="25:35" x14ac:dyDescent="0.4">
      <c r="Y11352" s="182" t="s">
        <v>14308</v>
      </c>
      <c r="Z11352" s="182" t="s">
        <v>3019</v>
      </c>
      <c r="AA11352" s="182">
        <v>2046.6</v>
      </c>
      <c r="AB11352" s="182">
        <v>13</v>
      </c>
      <c r="AC11352" s="182">
        <v>3</v>
      </c>
      <c r="AD11352" s="182">
        <v>2046.6</v>
      </c>
      <c r="AF11352" s="182" t="s">
        <v>16924</v>
      </c>
      <c r="AG11352" s="182" t="s">
        <v>17312</v>
      </c>
      <c r="AH11352" s="182" t="s">
        <v>2993</v>
      </c>
      <c r="AI11352" s="182" t="s">
        <v>17042</v>
      </c>
    </row>
    <row r="11353" spans="25:35" x14ac:dyDescent="0.4">
      <c r="Y11353" s="182" t="s">
        <v>14309</v>
      </c>
      <c r="Z11353" s="182" t="s">
        <v>3099</v>
      </c>
      <c r="AA11353" s="182">
        <v>3819</v>
      </c>
      <c r="AB11353" s="182">
        <v>54</v>
      </c>
      <c r="AC11353" s="182">
        <v>3</v>
      </c>
      <c r="AD11353" s="182">
        <v>3819</v>
      </c>
      <c r="AF11353" s="182" t="s">
        <v>16925</v>
      </c>
      <c r="AG11353" s="182" t="s">
        <v>17312</v>
      </c>
      <c r="AH11353" s="182" t="s">
        <v>2993</v>
      </c>
      <c r="AI11353" s="182" t="s">
        <v>17042</v>
      </c>
    </row>
    <row r="11354" spans="25:35" x14ac:dyDescent="0.4">
      <c r="Y11354" s="182" t="s">
        <v>14310</v>
      </c>
      <c r="Z11354" s="182" t="s">
        <v>3099</v>
      </c>
      <c r="AA11354" s="182">
        <v>3140.9</v>
      </c>
      <c r="AB11354" s="182">
        <v>54</v>
      </c>
      <c r="AC11354" s="182">
        <v>3</v>
      </c>
      <c r="AD11354" s="182">
        <v>3140.9</v>
      </c>
      <c r="AF11354" s="182" t="s">
        <v>2924</v>
      </c>
      <c r="AG11354" s="182" t="s">
        <v>17312</v>
      </c>
      <c r="AH11354" s="182" t="s">
        <v>2993</v>
      </c>
      <c r="AI11354" s="182" t="s">
        <v>17042</v>
      </c>
    </row>
    <row r="11355" spans="25:35" x14ac:dyDescent="0.4">
      <c r="Y11355" s="182" t="s">
        <v>14646</v>
      </c>
      <c r="Z11355" s="182" t="s">
        <v>624</v>
      </c>
      <c r="AA11355" s="182">
        <v>2551</v>
      </c>
      <c r="AC11355" s="182">
        <v>4</v>
      </c>
      <c r="AD11355" s="182">
        <v>2551</v>
      </c>
      <c r="AF11355" s="182" t="s">
        <v>16926</v>
      </c>
      <c r="AG11355" s="182" t="s">
        <v>17312</v>
      </c>
      <c r="AH11355" s="182" t="s">
        <v>2993</v>
      </c>
      <c r="AI11355" s="182" t="s">
        <v>17042</v>
      </c>
    </row>
    <row r="11356" spans="25:35" x14ac:dyDescent="0.4">
      <c r="Y11356" s="182" t="s">
        <v>14647</v>
      </c>
      <c r="Z11356" s="182" t="s">
        <v>642</v>
      </c>
      <c r="AA11356" s="182">
        <v>2650</v>
      </c>
      <c r="AC11356" s="182">
        <v>4</v>
      </c>
      <c r="AD11356" s="182">
        <v>2650</v>
      </c>
      <c r="AF11356" s="182" t="s">
        <v>16927</v>
      </c>
      <c r="AG11356" s="182" t="s">
        <v>17312</v>
      </c>
      <c r="AH11356" s="182" t="s">
        <v>2993</v>
      </c>
      <c r="AI11356" s="182" t="s">
        <v>17042</v>
      </c>
    </row>
    <row r="11357" spans="25:35" x14ac:dyDescent="0.4">
      <c r="Y11357" s="182" t="s">
        <v>14648</v>
      </c>
      <c r="Z11357" s="182" t="s">
        <v>624</v>
      </c>
      <c r="AA11357" s="182">
        <v>2540.1999999999998</v>
      </c>
      <c r="AC11357" s="182">
        <v>4</v>
      </c>
      <c r="AD11357" s="182">
        <v>2540.1999999999998</v>
      </c>
      <c r="AF11357" s="182" t="s">
        <v>16928</v>
      </c>
      <c r="AG11357" s="182" t="s">
        <v>17312</v>
      </c>
      <c r="AH11357" s="182" t="s">
        <v>2993</v>
      </c>
      <c r="AI11357" s="182" t="s">
        <v>17042</v>
      </c>
    </row>
    <row r="11358" spans="25:35" x14ac:dyDescent="0.4">
      <c r="Y11358" s="182" t="s">
        <v>14649</v>
      </c>
      <c r="Z11358" s="182" t="s">
        <v>624</v>
      </c>
      <c r="AA11358" s="182">
        <v>3263.58</v>
      </c>
      <c r="AC11358" s="182">
        <v>4</v>
      </c>
      <c r="AD11358" s="182">
        <v>3263.58</v>
      </c>
      <c r="AF11358" s="182" t="s">
        <v>16929</v>
      </c>
      <c r="AG11358" s="182" t="s">
        <v>17312</v>
      </c>
      <c r="AH11358" s="182" t="s">
        <v>2993</v>
      </c>
      <c r="AI11358" s="182" t="s">
        <v>17042</v>
      </c>
    </row>
    <row r="11359" spans="25:35" x14ac:dyDescent="0.4">
      <c r="Y11359" s="182" t="s">
        <v>14650</v>
      </c>
      <c r="Z11359" s="182" t="s">
        <v>795</v>
      </c>
      <c r="AA11359" s="182">
        <v>2516.3000000000002</v>
      </c>
      <c r="AC11359" s="182">
        <v>5</v>
      </c>
      <c r="AD11359" s="182">
        <v>2516.3000000000002</v>
      </c>
      <c r="AF11359" s="182" t="s">
        <v>16930</v>
      </c>
      <c r="AG11359" s="182" t="s">
        <v>17312</v>
      </c>
      <c r="AH11359" s="182" t="s">
        <v>2993</v>
      </c>
      <c r="AI11359" s="182" t="s">
        <v>17322</v>
      </c>
    </row>
    <row r="11360" spans="25:35" x14ac:dyDescent="0.4">
      <c r="Y11360" s="182" t="s">
        <v>14651</v>
      </c>
      <c r="Z11360" s="182" t="s">
        <v>795</v>
      </c>
      <c r="AA11360" s="182">
        <v>3468.31</v>
      </c>
      <c r="AC11360" s="182">
        <v>5</v>
      </c>
      <c r="AD11360" s="182">
        <v>3468.31</v>
      </c>
      <c r="AF11360" s="182" t="s">
        <v>16931</v>
      </c>
      <c r="AG11360" s="182" t="s">
        <v>17319</v>
      </c>
      <c r="AH11360" s="182" t="s">
        <v>2993</v>
      </c>
      <c r="AI11360" s="182" t="s">
        <v>17042</v>
      </c>
    </row>
    <row r="11361" spans="25:35" x14ac:dyDescent="0.4">
      <c r="Y11361" s="182" t="s">
        <v>14652</v>
      </c>
      <c r="Z11361" s="182" t="s">
        <v>788</v>
      </c>
      <c r="AA11361" s="182">
        <v>4705.38</v>
      </c>
      <c r="AC11361" s="182">
        <v>5</v>
      </c>
      <c r="AD11361" s="182">
        <v>4705.38</v>
      </c>
      <c r="AF11361" s="182" t="s">
        <v>16932</v>
      </c>
      <c r="AG11361" s="182" t="s">
        <v>17319</v>
      </c>
      <c r="AH11361" s="182" t="s">
        <v>2993</v>
      </c>
      <c r="AI11361" s="182" t="s">
        <v>17042</v>
      </c>
    </row>
    <row r="11362" spans="25:35" x14ac:dyDescent="0.4">
      <c r="Y11362" s="182" t="s">
        <v>14653</v>
      </c>
      <c r="Z11362" s="182" t="s">
        <v>788</v>
      </c>
      <c r="AA11362" s="182">
        <v>4750.29</v>
      </c>
      <c r="AC11362" s="182">
        <v>5</v>
      </c>
      <c r="AD11362" s="182">
        <v>4750.29</v>
      </c>
      <c r="AF11362" s="182" t="s">
        <v>16933</v>
      </c>
      <c r="AG11362" s="182" t="s">
        <v>17312</v>
      </c>
      <c r="AH11362" s="182" t="s">
        <v>2993</v>
      </c>
      <c r="AI11362" s="182" t="s">
        <v>17042</v>
      </c>
    </row>
    <row r="11363" spans="25:35" x14ac:dyDescent="0.4">
      <c r="Y11363" s="182" t="s">
        <v>14654</v>
      </c>
      <c r="Z11363" s="182" t="s">
        <v>936</v>
      </c>
      <c r="AA11363" s="182">
        <v>4816.8599999999997</v>
      </c>
      <c r="AC11363" s="182">
        <v>5</v>
      </c>
      <c r="AD11363" s="182">
        <v>4816.8599999999997</v>
      </c>
      <c r="AF11363" s="182" t="s">
        <v>16934</v>
      </c>
      <c r="AG11363" s="182" t="s">
        <v>17312</v>
      </c>
      <c r="AH11363" s="182" t="s">
        <v>2993</v>
      </c>
      <c r="AI11363" s="182" t="s">
        <v>17040</v>
      </c>
    </row>
    <row r="11364" spans="25:35" x14ac:dyDescent="0.4">
      <c r="Y11364" s="182" t="s">
        <v>14655</v>
      </c>
      <c r="Z11364" s="182" t="s">
        <v>667</v>
      </c>
      <c r="AA11364" s="182">
        <v>4816.05</v>
      </c>
      <c r="AC11364" s="182">
        <v>5</v>
      </c>
      <c r="AD11364" s="182">
        <v>4816.05</v>
      </c>
      <c r="AF11364" s="182" t="s">
        <v>16935</v>
      </c>
      <c r="AG11364" s="182" t="s">
        <v>17312</v>
      </c>
      <c r="AH11364" s="182" t="s">
        <v>2993</v>
      </c>
      <c r="AI11364" s="182" t="s">
        <v>17040</v>
      </c>
    </row>
    <row r="11365" spans="25:35" x14ac:dyDescent="0.4">
      <c r="Y11365" s="182" t="s">
        <v>14911</v>
      </c>
      <c r="Z11365" s="182">
        <v>1976</v>
      </c>
      <c r="AA11365" s="182">
        <v>690.13</v>
      </c>
      <c r="AB11365" s="182">
        <v>52</v>
      </c>
      <c r="AC11365" s="182">
        <v>2</v>
      </c>
      <c r="AD11365" s="182">
        <v>690.13</v>
      </c>
      <c r="AF11365" s="182" t="s">
        <v>16936</v>
      </c>
      <c r="AG11365" s="182" t="s">
        <v>17312</v>
      </c>
      <c r="AH11365" s="182" t="s">
        <v>2993</v>
      </c>
      <c r="AI11365" s="182" t="s">
        <v>17042</v>
      </c>
    </row>
    <row r="11366" spans="25:35" x14ac:dyDescent="0.4">
      <c r="Y11366" s="182" t="s">
        <v>14913</v>
      </c>
      <c r="Z11366" s="182" t="s">
        <v>860</v>
      </c>
      <c r="AA11366" s="182">
        <v>883.17</v>
      </c>
      <c r="AB11366" s="182">
        <v>65</v>
      </c>
      <c r="AC11366" s="182">
        <v>3</v>
      </c>
      <c r="AD11366" s="182">
        <v>883.17</v>
      </c>
      <c r="AF11366" s="182" t="s">
        <v>16937</v>
      </c>
      <c r="AG11366" s="182" t="s">
        <v>17319</v>
      </c>
      <c r="AH11366" s="182" t="s">
        <v>2993</v>
      </c>
      <c r="AI11366" s="182" t="s">
        <v>17042</v>
      </c>
    </row>
    <row r="11367" spans="25:35" x14ac:dyDescent="0.4">
      <c r="Y11367" s="182" t="s">
        <v>15069</v>
      </c>
      <c r="Z11367" s="182" t="s">
        <v>3099</v>
      </c>
      <c r="AA11367" s="182">
        <v>9802.6</v>
      </c>
      <c r="AB11367" s="182">
        <v>82</v>
      </c>
      <c r="AC11367" s="182">
        <v>8</v>
      </c>
      <c r="AD11367" s="182">
        <v>8058</v>
      </c>
      <c r="AF11367" s="182" t="s">
        <v>16938</v>
      </c>
      <c r="AG11367" s="182" t="s">
        <v>17312</v>
      </c>
      <c r="AH11367" s="182" t="s">
        <v>2993</v>
      </c>
      <c r="AI11367" s="182" t="s">
        <v>17042</v>
      </c>
    </row>
    <row r="11368" spans="25:35" x14ac:dyDescent="0.4">
      <c r="Y11368" s="182" t="s">
        <v>15118</v>
      </c>
      <c r="Z11368" s="182" t="s">
        <v>3099</v>
      </c>
      <c r="AA11368" s="182">
        <v>2676.5</v>
      </c>
      <c r="AC11368" s="182">
        <v>5</v>
      </c>
      <c r="AD11368" s="182">
        <v>2676.5</v>
      </c>
      <c r="AF11368" s="182" t="s">
        <v>16939</v>
      </c>
      <c r="AG11368" s="182" t="s">
        <v>17312</v>
      </c>
      <c r="AH11368" s="182" t="s">
        <v>2993</v>
      </c>
      <c r="AI11368" s="182" t="s">
        <v>17042</v>
      </c>
    </row>
    <row r="11369" spans="25:35" x14ac:dyDescent="0.4">
      <c r="Y11369" s="182" t="s">
        <v>16490</v>
      </c>
      <c r="Z11369" s="182" t="s">
        <v>3016</v>
      </c>
      <c r="AA11369" s="182">
        <v>3189.5</v>
      </c>
      <c r="AB11369" s="182">
        <v>98</v>
      </c>
      <c r="AC11369" s="182">
        <v>3</v>
      </c>
      <c r="AD11369" s="182">
        <v>3189.5</v>
      </c>
      <c r="AF11369" s="182" t="s">
        <v>2925</v>
      </c>
      <c r="AG11369" s="182" t="s">
        <v>17319</v>
      </c>
      <c r="AH11369" s="182" t="s">
        <v>2993</v>
      </c>
      <c r="AI11369" s="182" t="s">
        <v>17042</v>
      </c>
    </row>
    <row r="11370" spans="25:35" x14ac:dyDescent="0.4">
      <c r="Y11370" s="182" t="s">
        <v>3113</v>
      </c>
      <c r="Z11370" s="182">
        <v>2020</v>
      </c>
      <c r="AA11370" s="182">
        <v>6068.6</v>
      </c>
      <c r="AB11370" s="182">
        <v>58</v>
      </c>
      <c r="AC11370" s="182">
        <v>11</v>
      </c>
      <c r="AD11370" s="182">
        <v>4149.5</v>
      </c>
      <c r="AF11370" s="182" t="s">
        <v>16940</v>
      </c>
      <c r="AG11370" s="182" t="s">
        <v>17312</v>
      </c>
      <c r="AH11370" s="182" t="s">
        <v>2993</v>
      </c>
      <c r="AI11370" s="182" t="s">
        <v>17040</v>
      </c>
    </row>
    <row r="11371" spans="25:35" x14ac:dyDescent="0.4">
      <c r="Y11371" s="182" t="s">
        <v>3115</v>
      </c>
      <c r="Z11371" s="182">
        <v>2020</v>
      </c>
      <c r="AA11371" s="182">
        <v>6169.7</v>
      </c>
      <c r="AB11371" s="182">
        <v>59</v>
      </c>
      <c r="AC11371" s="182">
        <v>11</v>
      </c>
      <c r="AD11371" s="182">
        <v>4242.7</v>
      </c>
      <c r="AF11371" s="182" t="s">
        <v>16942</v>
      </c>
      <c r="AG11371" s="182" t="s">
        <v>17312</v>
      </c>
      <c r="AH11371" s="182" t="s">
        <v>2993</v>
      </c>
      <c r="AI11371" s="182" t="s">
        <v>17040</v>
      </c>
    </row>
    <row r="11372" spans="25:35" x14ac:dyDescent="0.4">
      <c r="Y11372" s="182" t="s">
        <v>3118</v>
      </c>
      <c r="Z11372" s="182">
        <v>2017</v>
      </c>
      <c r="AA11372" s="182">
        <v>2169.3000000000002</v>
      </c>
      <c r="AB11372" s="182">
        <v>30</v>
      </c>
      <c r="AC11372" s="182">
        <v>3</v>
      </c>
      <c r="AD11372" s="182">
        <v>1644.9</v>
      </c>
      <c r="AF11372" s="182" t="s">
        <v>16943</v>
      </c>
      <c r="AG11372" s="182" t="s">
        <v>17312</v>
      </c>
      <c r="AH11372" s="182" t="s">
        <v>2993</v>
      </c>
      <c r="AI11372" s="182" t="s">
        <v>17042</v>
      </c>
    </row>
    <row r="11373" spans="25:35" x14ac:dyDescent="0.4">
      <c r="Y11373" s="182" t="s">
        <v>3141</v>
      </c>
      <c r="Z11373" s="182">
        <v>2020</v>
      </c>
      <c r="AA11373" s="182">
        <v>3973.8</v>
      </c>
      <c r="AB11373" s="182">
        <v>45</v>
      </c>
      <c r="AC11373" s="182">
        <v>10</v>
      </c>
      <c r="AD11373" s="182">
        <v>3973.8</v>
      </c>
      <c r="AF11373" s="182" t="s">
        <v>16944</v>
      </c>
      <c r="AG11373" s="182" t="s">
        <v>17312</v>
      </c>
      <c r="AH11373" s="182" t="s">
        <v>2993</v>
      </c>
      <c r="AI11373" s="182" t="s">
        <v>17040</v>
      </c>
    </row>
    <row r="11374" spans="25:35" x14ac:dyDescent="0.4">
      <c r="Y11374" s="182" t="s">
        <v>17307</v>
      </c>
      <c r="Z11374" s="182">
        <v>1982</v>
      </c>
      <c r="AA11374" s="182">
        <v>946.2</v>
      </c>
      <c r="AC11374" s="182">
        <v>5</v>
      </c>
      <c r="AD11374" s="182">
        <v>946.2</v>
      </c>
      <c r="AF11374" s="182" t="s">
        <v>16945</v>
      </c>
      <c r="AG11374" s="182" t="s">
        <v>17319</v>
      </c>
      <c r="AH11374" s="182" t="s">
        <v>2993</v>
      </c>
      <c r="AI11374" s="182" t="s">
        <v>17042</v>
      </c>
    </row>
    <row r="11375" spans="25:35" x14ac:dyDescent="0.4">
      <c r="Y11375" s="182" t="s">
        <v>4406</v>
      </c>
      <c r="Z11375" s="182">
        <v>2020</v>
      </c>
      <c r="AA11375" s="182">
        <v>6614.1</v>
      </c>
      <c r="AB11375" s="182">
        <v>27</v>
      </c>
      <c r="AC11375" s="182">
        <v>12</v>
      </c>
      <c r="AD11375" s="182">
        <v>5853.0999999999995</v>
      </c>
      <c r="AF11375" s="182" t="s">
        <v>2926</v>
      </c>
      <c r="AG11375" s="182" t="s">
        <v>17319</v>
      </c>
      <c r="AH11375" s="182" t="s">
        <v>2993</v>
      </c>
      <c r="AI11375" s="182" t="s">
        <v>17042</v>
      </c>
    </row>
    <row r="11376" spans="25:35" x14ac:dyDescent="0.4">
      <c r="Y11376" s="182" t="s">
        <v>5233</v>
      </c>
      <c r="Z11376" s="182">
        <v>2019</v>
      </c>
      <c r="AA11376" s="182">
        <v>17700.8</v>
      </c>
      <c r="AB11376" s="182">
        <v>255</v>
      </c>
      <c r="AC11376" s="182">
        <v>14</v>
      </c>
      <c r="AD11376" s="182">
        <v>6246.4000000000005</v>
      </c>
      <c r="AF11376" s="182" t="s">
        <v>16946</v>
      </c>
      <c r="AG11376" s="182" t="s">
        <v>17312</v>
      </c>
      <c r="AH11376" s="182" t="s">
        <v>2993</v>
      </c>
      <c r="AI11376" s="182" t="s">
        <v>17042</v>
      </c>
    </row>
    <row r="11377" spans="25:35" x14ac:dyDescent="0.4">
      <c r="Y11377" s="182" t="s">
        <v>5275</v>
      </c>
      <c r="Z11377" s="182">
        <v>2019</v>
      </c>
      <c r="AA11377" s="182">
        <v>21903.1</v>
      </c>
      <c r="AB11377" s="182">
        <v>248</v>
      </c>
      <c r="AC11377" s="182">
        <v>18</v>
      </c>
      <c r="AD11377" s="182">
        <v>16472.2</v>
      </c>
      <c r="AF11377" s="182" t="s">
        <v>16947</v>
      </c>
      <c r="AG11377" s="182" t="s">
        <v>17319</v>
      </c>
      <c r="AH11377" s="182" t="s">
        <v>2993</v>
      </c>
      <c r="AI11377" s="182" t="s">
        <v>17042</v>
      </c>
    </row>
    <row r="11378" spans="25:35" x14ac:dyDescent="0.4">
      <c r="Y11378" s="182" t="s">
        <v>5633</v>
      </c>
      <c r="Z11378" s="182">
        <v>2015</v>
      </c>
      <c r="AA11378" s="182">
        <v>9453.2999999999993</v>
      </c>
      <c r="AB11378" s="182">
        <v>70</v>
      </c>
      <c r="AC11378" s="182">
        <v>7</v>
      </c>
      <c r="AD11378" s="182">
        <v>72.7</v>
      </c>
      <c r="AF11378" s="182" t="s">
        <v>16948</v>
      </c>
      <c r="AG11378" s="182" t="s">
        <v>17312</v>
      </c>
      <c r="AH11378" s="182" t="s">
        <v>2993</v>
      </c>
      <c r="AI11378" s="182" t="s">
        <v>17322</v>
      </c>
    </row>
    <row r="11379" spans="25:35" x14ac:dyDescent="0.4">
      <c r="Y11379" s="182" t="s">
        <v>5736</v>
      </c>
      <c r="Z11379" s="182">
        <v>2019</v>
      </c>
      <c r="AA11379" s="182">
        <v>10554.4</v>
      </c>
      <c r="AB11379" s="182">
        <v>100</v>
      </c>
      <c r="AC11379" s="182">
        <v>17</v>
      </c>
      <c r="AD11379" s="182">
        <v>8851</v>
      </c>
      <c r="AF11379" s="182" t="s">
        <v>16949</v>
      </c>
      <c r="AG11379" s="182" t="s">
        <v>17312</v>
      </c>
      <c r="AH11379" s="182" t="s">
        <v>2993</v>
      </c>
      <c r="AI11379" s="182" t="s">
        <v>17040</v>
      </c>
    </row>
    <row r="11380" spans="25:35" x14ac:dyDescent="0.4">
      <c r="Y11380" s="182" t="s">
        <v>5823</v>
      </c>
      <c r="Z11380" s="182">
        <v>1962</v>
      </c>
      <c r="AA11380" s="182">
        <v>329</v>
      </c>
      <c r="AB11380" s="182">
        <v>8</v>
      </c>
      <c r="AC11380" s="182">
        <v>2</v>
      </c>
      <c r="AD11380" s="182">
        <v>329</v>
      </c>
      <c r="AF11380" s="182" t="s">
        <v>16950</v>
      </c>
      <c r="AG11380" s="182" t="s">
        <v>17312</v>
      </c>
      <c r="AH11380" s="182" t="s">
        <v>2993</v>
      </c>
      <c r="AI11380" s="182" t="s">
        <v>17040</v>
      </c>
    </row>
    <row r="11381" spans="25:35" x14ac:dyDescent="0.4">
      <c r="Y11381" s="182" t="s">
        <v>6005</v>
      </c>
      <c r="Z11381" s="182">
        <v>2019</v>
      </c>
      <c r="AA11381" s="182">
        <v>5420.3</v>
      </c>
      <c r="AB11381" s="182">
        <v>67</v>
      </c>
      <c r="AC11381" s="182">
        <v>10</v>
      </c>
      <c r="AD11381" s="182">
        <v>4480.2</v>
      </c>
      <c r="AF11381" s="182" t="s">
        <v>16951</v>
      </c>
      <c r="AG11381" s="182" t="s">
        <v>17312</v>
      </c>
      <c r="AH11381" s="182" t="s">
        <v>2993</v>
      </c>
      <c r="AI11381" s="182" t="s">
        <v>17042</v>
      </c>
    </row>
    <row r="11382" spans="25:35" x14ac:dyDescent="0.4">
      <c r="Y11382" s="182" t="s">
        <v>6092</v>
      </c>
      <c r="Z11382" s="182">
        <v>2017</v>
      </c>
      <c r="AA11382" s="182">
        <v>9316.2000000000007</v>
      </c>
      <c r="AB11382" s="182">
        <v>263</v>
      </c>
      <c r="AC11382" s="182">
        <v>17</v>
      </c>
      <c r="AD11382" s="182">
        <v>9316.2000000000007</v>
      </c>
      <c r="AF11382" s="182" t="s">
        <v>16952</v>
      </c>
      <c r="AG11382" s="182" t="s">
        <v>17312</v>
      </c>
      <c r="AH11382" s="182" t="s">
        <v>2993</v>
      </c>
      <c r="AI11382" s="182" t="s">
        <v>17040</v>
      </c>
    </row>
    <row r="11383" spans="25:35" x14ac:dyDescent="0.4">
      <c r="Y11383" s="182" t="s">
        <v>6121</v>
      </c>
      <c r="Z11383" s="182">
        <v>2020</v>
      </c>
      <c r="AA11383" s="182">
        <v>21612.5</v>
      </c>
      <c r="AB11383" s="182">
        <v>167</v>
      </c>
      <c r="AC11383" s="182">
        <v>17</v>
      </c>
      <c r="AD11383" s="182">
        <v>16337</v>
      </c>
      <c r="AF11383" s="182" t="s">
        <v>312</v>
      </c>
      <c r="AG11383" s="182" t="s">
        <v>17312</v>
      </c>
      <c r="AH11383" s="182" t="s">
        <v>2993</v>
      </c>
      <c r="AI11383" s="182" t="s">
        <v>17322</v>
      </c>
    </row>
    <row r="11384" spans="25:35" x14ac:dyDescent="0.4">
      <c r="Y11384" s="182" t="s">
        <v>6254</v>
      </c>
      <c r="Z11384" s="182">
        <v>2019</v>
      </c>
      <c r="AA11384" s="182">
        <v>28576.3</v>
      </c>
      <c r="AB11384" s="182">
        <v>502</v>
      </c>
      <c r="AC11384" s="182">
        <v>18</v>
      </c>
      <c r="AD11384" s="182">
        <v>23920.5</v>
      </c>
      <c r="AF11384" s="182" t="s">
        <v>16953</v>
      </c>
      <c r="AG11384" s="182" t="s">
        <v>17319</v>
      </c>
      <c r="AH11384" s="182" t="s">
        <v>2993</v>
      </c>
      <c r="AI11384" s="182" t="s">
        <v>17042</v>
      </c>
    </row>
    <row r="11385" spans="25:35" x14ac:dyDescent="0.4">
      <c r="Y11385" s="182" t="s">
        <v>6256</v>
      </c>
      <c r="Z11385" s="182">
        <v>2020</v>
      </c>
      <c r="AA11385" s="182">
        <v>11440.4</v>
      </c>
      <c r="AB11385" s="182">
        <v>23</v>
      </c>
      <c r="AC11385" s="182">
        <v>18</v>
      </c>
      <c r="AD11385" s="182">
        <v>8947.5</v>
      </c>
      <c r="AF11385" s="182" t="s">
        <v>16954</v>
      </c>
      <c r="AG11385" s="182" t="s">
        <v>17319</v>
      </c>
      <c r="AH11385" s="182" t="s">
        <v>2993</v>
      </c>
      <c r="AI11385" s="182" t="s">
        <v>17042</v>
      </c>
    </row>
    <row r="11386" spans="25:35" x14ac:dyDescent="0.4">
      <c r="Y11386" s="182" t="s">
        <v>6270</v>
      </c>
      <c r="Z11386" s="182">
        <v>2020</v>
      </c>
      <c r="AA11386" s="182">
        <v>9624.4</v>
      </c>
      <c r="AB11386" s="182">
        <v>100</v>
      </c>
      <c r="AC11386" s="182">
        <v>18</v>
      </c>
      <c r="AD11386" s="182">
        <v>6930.48</v>
      </c>
      <c r="AF11386" s="182" t="s">
        <v>16955</v>
      </c>
      <c r="AG11386" s="182" t="s">
        <v>17312</v>
      </c>
      <c r="AH11386" s="182" t="s">
        <v>2993</v>
      </c>
      <c r="AI11386" s="182" t="s">
        <v>17042</v>
      </c>
    </row>
    <row r="11387" spans="25:35" x14ac:dyDescent="0.4">
      <c r="Y11387" s="182" t="s">
        <v>6471</v>
      </c>
      <c r="Z11387" s="182">
        <v>2019</v>
      </c>
      <c r="AA11387" s="182">
        <v>33346.6</v>
      </c>
      <c r="AB11387" s="182">
        <v>269</v>
      </c>
      <c r="AC11387" s="182">
        <v>17</v>
      </c>
      <c r="AD11387" s="182">
        <v>21261.1</v>
      </c>
      <c r="AF11387" s="182" t="s">
        <v>16956</v>
      </c>
      <c r="AG11387" s="182" t="s">
        <v>17312</v>
      </c>
      <c r="AH11387" s="182" t="s">
        <v>2993</v>
      </c>
      <c r="AI11387" s="182" t="s">
        <v>17042</v>
      </c>
    </row>
    <row r="11388" spans="25:35" x14ac:dyDescent="0.4">
      <c r="Y11388" s="182" t="s">
        <v>6517</v>
      </c>
      <c r="Z11388" s="182">
        <v>2020</v>
      </c>
      <c r="AA11388" s="182">
        <v>1297.8</v>
      </c>
      <c r="AB11388" s="182">
        <v>21</v>
      </c>
      <c r="AC11388" s="182">
        <v>3</v>
      </c>
      <c r="AD11388" s="182">
        <v>857.9</v>
      </c>
      <c r="AF11388" s="182" t="s">
        <v>16957</v>
      </c>
      <c r="AG11388" s="182" t="s">
        <v>17312</v>
      </c>
      <c r="AH11388" s="182" t="s">
        <v>2993</v>
      </c>
      <c r="AI11388" s="182" t="s">
        <v>17040</v>
      </c>
    </row>
    <row r="11389" spans="25:35" x14ac:dyDescent="0.4">
      <c r="Y11389" s="182" t="s">
        <v>6866</v>
      </c>
      <c r="Z11389" s="182">
        <v>2020</v>
      </c>
      <c r="AA11389" s="182">
        <v>10958.2</v>
      </c>
      <c r="AB11389" s="182">
        <v>20</v>
      </c>
      <c r="AC11389" s="182">
        <v>10</v>
      </c>
      <c r="AD11389" s="182">
        <v>7284.7000000000007</v>
      </c>
      <c r="AF11389" s="182" t="s">
        <v>16958</v>
      </c>
      <c r="AG11389" s="182" t="s">
        <v>17319</v>
      </c>
      <c r="AH11389" s="182" t="s">
        <v>2993</v>
      </c>
      <c r="AI11389" s="182" t="s">
        <v>17040</v>
      </c>
    </row>
    <row r="11390" spans="25:35" x14ac:dyDescent="0.4">
      <c r="Y11390" s="182" t="s">
        <v>6949</v>
      </c>
      <c r="Z11390" s="182">
        <v>2020</v>
      </c>
      <c r="AA11390" s="182">
        <v>19011.8</v>
      </c>
      <c r="AB11390" s="182">
        <v>209</v>
      </c>
      <c r="AC11390" s="182">
        <v>18</v>
      </c>
      <c r="AD11390" s="182">
        <v>15359.3</v>
      </c>
      <c r="AF11390" s="182" t="s">
        <v>16959</v>
      </c>
      <c r="AG11390" s="182" t="s">
        <v>17312</v>
      </c>
      <c r="AH11390" s="182" t="s">
        <v>2993</v>
      </c>
      <c r="AI11390" s="182" t="s">
        <v>17322</v>
      </c>
    </row>
    <row r="11391" spans="25:35" x14ac:dyDescent="0.4">
      <c r="Y11391" s="182" t="s">
        <v>7023</v>
      </c>
      <c r="Z11391" s="182">
        <v>2016</v>
      </c>
      <c r="AA11391" s="182">
        <v>4849.7</v>
      </c>
      <c r="AC11391" s="182">
        <v>11</v>
      </c>
      <c r="AD11391" s="182">
        <v>4849.7</v>
      </c>
      <c r="AF11391" s="182" t="s">
        <v>2927</v>
      </c>
      <c r="AG11391" s="182" t="s">
        <v>17312</v>
      </c>
      <c r="AH11391" s="182" t="s">
        <v>2993</v>
      </c>
      <c r="AI11391" s="182" t="s">
        <v>17042</v>
      </c>
    </row>
    <row r="11392" spans="25:35" x14ac:dyDescent="0.4">
      <c r="Y11392" s="182" t="s">
        <v>7115</v>
      </c>
      <c r="Z11392" s="182">
        <v>2020</v>
      </c>
      <c r="AA11392" s="182">
        <v>20000.900000000001</v>
      </c>
      <c r="AB11392" s="182">
        <v>120</v>
      </c>
      <c r="AC11392" s="182">
        <v>20</v>
      </c>
      <c r="AD11392" s="182">
        <v>12635.1</v>
      </c>
      <c r="AF11392" s="182" t="s">
        <v>16960</v>
      </c>
      <c r="AG11392" s="182" t="s">
        <v>17312</v>
      </c>
      <c r="AH11392" s="182" t="s">
        <v>2993</v>
      </c>
      <c r="AI11392" s="182" t="s">
        <v>17042</v>
      </c>
    </row>
    <row r="11393" spans="25:35" x14ac:dyDescent="0.4">
      <c r="Y11393" s="182" t="s">
        <v>7116</v>
      </c>
      <c r="Z11393" s="182">
        <v>2020</v>
      </c>
      <c r="AA11393" s="182">
        <v>20136.099999999999</v>
      </c>
      <c r="AB11393" s="182">
        <v>215</v>
      </c>
      <c r="AC11393" s="182">
        <v>20</v>
      </c>
      <c r="AD11393" s="182">
        <v>12561.5</v>
      </c>
      <c r="AF11393" s="182" t="s">
        <v>2928</v>
      </c>
      <c r="AG11393" s="182" t="s">
        <v>17312</v>
      </c>
      <c r="AH11393" s="182" t="s">
        <v>2993</v>
      </c>
      <c r="AI11393" s="182" t="s">
        <v>17040</v>
      </c>
    </row>
    <row r="11394" spans="25:35" x14ac:dyDescent="0.4">
      <c r="Y11394" s="182" t="s">
        <v>7313</v>
      </c>
      <c r="Z11394" s="182">
        <v>1999</v>
      </c>
      <c r="AA11394" s="182">
        <v>1641.3</v>
      </c>
      <c r="AB11394" s="182">
        <v>12</v>
      </c>
      <c r="AC11394" s="182">
        <v>4</v>
      </c>
      <c r="AD11394" s="182">
        <v>1641.3</v>
      </c>
      <c r="AF11394" s="182" t="s">
        <v>2929</v>
      </c>
      <c r="AG11394" s="182" t="s">
        <v>17312</v>
      </c>
      <c r="AH11394" s="182" t="s">
        <v>2993</v>
      </c>
      <c r="AI11394" s="182" t="s">
        <v>17040</v>
      </c>
    </row>
    <row r="11395" spans="25:35" x14ac:dyDescent="0.4">
      <c r="Y11395" s="182" t="s">
        <v>7376</v>
      </c>
      <c r="Z11395" s="182">
        <v>1989</v>
      </c>
      <c r="AA11395" s="182">
        <v>635.79999999999995</v>
      </c>
      <c r="AB11395" s="182">
        <v>16</v>
      </c>
      <c r="AC11395" s="182">
        <v>2</v>
      </c>
      <c r="AD11395" s="182">
        <v>635.79999999999995</v>
      </c>
      <c r="AF11395" s="182" t="s">
        <v>310</v>
      </c>
      <c r="AG11395" s="182" t="s">
        <v>17312</v>
      </c>
      <c r="AH11395" s="182" t="s">
        <v>2993</v>
      </c>
      <c r="AI11395" s="182" t="s">
        <v>17040</v>
      </c>
    </row>
    <row r="11396" spans="25:35" x14ac:dyDescent="0.4">
      <c r="Y11396" s="182" t="s">
        <v>7377</v>
      </c>
      <c r="Z11396" s="182">
        <v>1962</v>
      </c>
      <c r="AA11396" s="182">
        <v>617.79999999999995</v>
      </c>
      <c r="AB11396" s="182">
        <v>9</v>
      </c>
      <c r="AC11396" s="182">
        <v>2</v>
      </c>
      <c r="AD11396" s="182">
        <v>317.8</v>
      </c>
      <c r="AF11396" s="182" t="s">
        <v>16961</v>
      </c>
      <c r="AG11396" s="182" t="s">
        <v>17312</v>
      </c>
      <c r="AH11396" s="182" t="s">
        <v>2993</v>
      </c>
      <c r="AI11396" s="182" t="s">
        <v>17040</v>
      </c>
    </row>
    <row r="11397" spans="25:35" x14ac:dyDescent="0.4">
      <c r="Y11397" s="182" t="s">
        <v>7378</v>
      </c>
      <c r="Z11397" s="182">
        <v>1962</v>
      </c>
      <c r="AA11397" s="182">
        <v>299.10000000000002</v>
      </c>
      <c r="AB11397" s="182">
        <v>8</v>
      </c>
      <c r="AC11397" s="182">
        <v>2</v>
      </c>
      <c r="AD11397" s="182">
        <v>299.10000000000002</v>
      </c>
      <c r="AF11397" s="182" t="s">
        <v>16962</v>
      </c>
      <c r="AG11397" s="182" t="s">
        <v>17312</v>
      </c>
      <c r="AH11397" s="182" t="s">
        <v>2993</v>
      </c>
      <c r="AI11397" s="182" t="s">
        <v>17042</v>
      </c>
    </row>
    <row r="11398" spans="25:35" x14ac:dyDescent="0.4">
      <c r="Y11398" s="182" t="s">
        <v>7554</v>
      </c>
      <c r="Z11398" s="182">
        <v>2020</v>
      </c>
      <c r="AA11398" s="182">
        <v>17181.29</v>
      </c>
      <c r="AB11398" s="182">
        <v>130</v>
      </c>
      <c r="AC11398" s="182">
        <v>17</v>
      </c>
      <c r="AD11398" s="182">
        <v>17181.29</v>
      </c>
      <c r="AF11398" s="182" t="s">
        <v>2930</v>
      </c>
      <c r="AG11398" s="182" t="s">
        <v>17319</v>
      </c>
      <c r="AH11398" s="182" t="s">
        <v>2993</v>
      </c>
      <c r="AI11398" s="182" t="s">
        <v>17042</v>
      </c>
    </row>
    <row r="11399" spans="25:35" x14ac:dyDescent="0.4">
      <c r="Y11399" s="182" t="s">
        <v>7775</v>
      </c>
      <c r="Z11399" s="182">
        <v>2015</v>
      </c>
      <c r="AA11399" s="182">
        <v>1490</v>
      </c>
      <c r="AB11399" s="182">
        <v>6</v>
      </c>
      <c r="AC11399" s="182">
        <v>3</v>
      </c>
      <c r="AD11399" s="182">
        <v>718.8</v>
      </c>
      <c r="AF11399" s="182" t="s">
        <v>16963</v>
      </c>
      <c r="AG11399" s="182" t="s">
        <v>17319</v>
      </c>
      <c r="AH11399" s="182" t="s">
        <v>2993</v>
      </c>
      <c r="AI11399" s="182" t="s">
        <v>17042</v>
      </c>
    </row>
    <row r="11400" spans="25:35" x14ac:dyDescent="0.4">
      <c r="Y11400" s="182" t="s">
        <v>8125</v>
      </c>
      <c r="Z11400" s="182">
        <v>2014</v>
      </c>
      <c r="AA11400" s="182">
        <v>2091.4</v>
      </c>
      <c r="AB11400" s="182">
        <v>22</v>
      </c>
      <c r="AC11400" s="182">
        <v>3</v>
      </c>
      <c r="AD11400" s="182">
        <v>1145.8</v>
      </c>
      <c r="AF11400" s="182" t="s">
        <v>16964</v>
      </c>
      <c r="AG11400" s="182" t="s">
        <v>17319</v>
      </c>
      <c r="AH11400" s="182" t="s">
        <v>2993</v>
      </c>
      <c r="AI11400" s="182" t="s">
        <v>17042</v>
      </c>
    </row>
    <row r="11401" spans="25:35" x14ac:dyDescent="0.4">
      <c r="Y11401" s="182" t="s">
        <v>8230</v>
      </c>
      <c r="Z11401" s="182">
        <v>2019</v>
      </c>
      <c r="AA11401" s="182">
        <v>2440.5</v>
      </c>
      <c r="AB11401" s="182">
        <v>30</v>
      </c>
      <c r="AC11401" s="182">
        <v>5</v>
      </c>
      <c r="AD11401" s="182">
        <v>1788.7</v>
      </c>
      <c r="AF11401" s="182" t="s">
        <v>16965</v>
      </c>
      <c r="AG11401" s="182" t="s">
        <v>17312</v>
      </c>
      <c r="AH11401" s="182" t="s">
        <v>2993</v>
      </c>
      <c r="AI11401" s="182" t="s">
        <v>17042</v>
      </c>
    </row>
    <row r="11402" spans="25:35" x14ac:dyDescent="0.4">
      <c r="Y11402" s="182" t="s">
        <v>10097</v>
      </c>
      <c r="Z11402" s="182">
        <v>2014</v>
      </c>
      <c r="AA11402" s="182">
        <v>957.3</v>
      </c>
      <c r="AB11402" s="182">
        <v>24</v>
      </c>
      <c r="AC11402" s="182">
        <v>3</v>
      </c>
      <c r="AD11402" s="182">
        <v>957.3</v>
      </c>
      <c r="AF11402" s="182" t="s">
        <v>16966</v>
      </c>
      <c r="AG11402" s="182" t="s">
        <v>17319</v>
      </c>
      <c r="AH11402" s="182" t="s">
        <v>2993</v>
      </c>
      <c r="AI11402" s="182" t="s">
        <v>17042</v>
      </c>
    </row>
    <row r="11403" spans="25:35" x14ac:dyDescent="0.4">
      <c r="Y11403" s="182" t="s">
        <v>10148</v>
      </c>
      <c r="Z11403" s="182">
        <v>2014</v>
      </c>
      <c r="AA11403" s="182">
        <v>1860.8</v>
      </c>
      <c r="AB11403" s="182">
        <v>48</v>
      </c>
      <c r="AC11403" s="182">
        <v>3</v>
      </c>
      <c r="AD11403" s="182">
        <v>1077.3</v>
      </c>
      <c r="AF11403" s="182" t="s">
        <v>16967</v>
      </c>
      <c r="AG11403" s="182" t="s">
        <v>17319</v>
      </c>
      <c r="AH11403" s="182" t="s">
        <v>2993</v>
      </c>
      <c r="AI11403" s="182" t="s">
        <v>17042</v>
      </c>
    </row>
    <row r="11404" spans="25:35" x14ac:dyDescent="0.4">
      <c r="Y11404" s="182" t="s">
        <v>11028</v>
      </c>
      <c r="Z11404" s="182">
        <v>2020</v>
      </c>
      <c r="AA11404" s="182">
        <v>1139.3</v>
      </c>
      <c r="AB11404" s="182">
        <v>49</v>
      </c>
      <c r="AC11404" s="182">
        <v>3</v>
      </c>
      <c r="AD11404" s="182">
        <v>1139.3</v>
      </c>
      <c r="AF11404" s="182" t="s">
        <v>16968</v>
      </c>
      <c r="AG11404" s="182" t="s">
        <v>17319</v>
      </c>
      <c r="AH11404" s="182" t="s">
        <v>2993</v>
      </c>
      <c r="AI11404" s="182" t="s">
        <v>17042</v>
      </c>
    </row>
    <row r="11405" spans="25:35" x14ac:dyDescent="0.4">
      <c r="Y11405" s="182" t="s">
        <v>11049</v>
      </c>
      <c r="Z11405" s="182">
        <v>2016</v>
      </c>
      <c r="AA11405" s="182">
        <v>2552.8000000000002</v>
      </c>
      <c r="AB11405" s="182">
        <v>57</v>
      </c>
      <c r="AC11405" s="182">
        <v>3</v>
      </c>
      <c r="AD11405" s="182">
        <v>2552.8000000000002</v>
      </c>
      <c r="AF11405" s="182" t="s">
        <v>16969</v>
      </c>
      <c r="AG11405" s="182" t="s">
        <v>17312</v>
      </c>
      <c r="AH11405" s="182" t="s">
        <v>2993</v>
      </c>
      <c r="AI11405" s="182" t="s">
        <v>17322</v>
      </c>
    </row>
    <row r="11406" spans="25:35" x14ac:dyDescent="0.4">
      <c r="Y11406" s="182" t="s">
        <v>12403</v>
      </c>
      <c r="Z11406" s="182">
        <v>2019</v>
      </c>
      <c r="AA11406" s="182">
        <v>2203.8000000000002</v>
      </c>
      <c r="AB11406" s="182">
        <v>24</v>
      </c>
      <c r="AC11406" s="182">
        <v>3</v>
      </c>
      <c r="AD11406" s="182">
        <v>1312.1</v>
      </c>
      <c r="AF11406" s="182" t="s">
        <v>16970</v>
      </c>
      <c r="AG11406" s="182" t="s">
        <v>17319</v>
      </c>
      <c r="AH11406" s="182" t="s">
        <v>2993</v>
      </c>
      <c r="AI11406" s="182" t="s">
        <v>17042</v>
      </c>
    </row>
    <row r="11407" spans="25:35" x14ac:dyDescent="0.4">
      <c r="Y11407" s="182" t="s">
        <v>12404</v>
      </c>
      <c r="Z11407" s="182">
        <v>2016</v>
      </c>
      <c r="AA11407" s="182">
        <v>1307.3</v>
      </c>
      <c r="AB11407" s="182">
        <v>24</v>
      </c>
      <c r="AC11407" s="182">
        <v>3</v>
      </c>
      <c r="AD11407" s="182">
        <v>994.5</v>
      </c>
      <c r="AF11407" s="182" t="s">
        <v>16971</v>
      </c>
      <c r="AG11407" s="182" t="s">
        <v>17319</v>
      </c>
      <c r="AH11407" s="182" t="s">
        <v>2993</v>
      </c>
      <c r="AI11407" s="182" t="s">
        <v>17322</v>
      </c>
    </row>
    <row r="11408" spans="25:35" x14ac:dyDescent="0.4">
      <c r="Y11408" s="182" t="s">
        <v>12405</v>
      </c>
      <c r="Z11408" s="182">
        <v>2018</v>
      </c>
      <c r="AA11408" s="182">
        <v>1672.5</v>
      </c>
      <c r="AB11408" s="182">
        <v>24</v>
      </c>
      <c r="AC11408" s="182">
        <v>3</v>
      </c>
      <c r="AD11408" s="182">
        <v>1323.4</v>
      </c>
      <c r="AF11408" s="182" t="s">
        <v>16972</v>
      </c>
      <c r="AG11408" s="182" t="s">
        <v>17319</v>
      </c>
      <c r="AH11408" s="182" t="s">
        <v>2993</v>
      </c>
      <c r="AI11408" s="182" t="s">
        <v>17322</v>
      </c>
    </row>
    <row r="11409" spans="25:35" x14ac:dyDescent="0.4">
      <c r="Y11409" s="182" t="s">
        <v>12451</v>
      </c>
      <c r="Z11409" s="182">
        <v>2019</v>
      </c>
      <c r="AA11409" s="182">
        <v>641.70000000000005</v>
      </c>
      <c r="AB11409" s="182">
        <v>11</v>
      </c>
      <c r="AC11409" s="182">
        <v>3</v>
      </c>
      <c r="AD11409" s="182">
        <v>533.9</v>
      </c>
      <c r="AF11409" s="182" t="s">
        <v>16973</v>
      </c>
      <c r="AG11409" s="182" t="s">
        <v>17319</v>
      </c>
      <c r="AH11409" s="182" t="s">
        <v>2993</v>
      </c>
      <c r="AI11409" s="182" t="s">
        <v>17322</v>
      </c>
    </row>
    <row r="11410" spans="25:35" x14ac:dyDescent="0.4">
      <c r="Y11410" s="182" t="s">
        <v>12454</v>
      </c>
      <c r="Z11410" s="182">
        <v>2015</v>
      </c>
      <c r="AA11410" s="182">
        <v>926.4</v>
      </c>
      <c r="AB11410" s="182">
        <v>20</v>
      </c>
      <c r="AC11410" s="182">
        <v>3</v>
      </c>
      <c r="AD11410" s="182">
        <v>685.5</v>
      </c>
      <c r="AF11410" s="182" t="s">
        <v>16974</v>
      </c>
      <c r="AG11410" s="182" t="s">
        <v>17319</v>
      </c>
      <c r="AH11410" s="182" t="s">
        <v>2993</v>
      </c>
      <c r="AI11410" s="182" t="s">
        <v>17322</v>
      </c>
    </row>
    <row r="11411" spans="25:35" x14ac:dyDescent="0.4">
      <c r="Y11411" s="182" t="s">
        <v>12586</v>
      </c>
      <c r="Z11411" s="182">
        <v>2020</v>
      </c>
      <c r="AA11411" s="182">
        <v>1730.4</v>
      </c>
      <c r="AB11411" s="182">
        <v>25</v>
      </c>
      <c r="AC11411" s="182">
        <v>3</v>
      </c>
      <c r="AD11411" s="182">
        <v>1464.1</v>
      </c>
      <c r="AF11411" s="182" t="s">
        <v>16975</v>
      </c>
      <c r="AG11411" s="182" t="s">
        <v>17319</v>
      </c>
      <c r="AH11411" s="182" t="s">
        <v>2993</v>
      </c>
      <c r="AI11411" s="182" t="s">
        <v>17322</v>
      </c>
    </row>
    <row r="11412" spans="25:35" x14ac:dyDescent="0.4">
      <c r="Y11412" s="182" t="s">
        <v>17308</v>
      </c>
      <c r="Z11412" s="182">
        <v>1998</v>
      </c>
      <c r="AA11412" s="182">
        <v>4258.3999999999996</v>
      </c>
      <c r="AB11412" s="182">
        <v>27</v>
      </c>
      <c r="AC11412" s="182">
        <v>6</v>
      </c>
      <c r="AD11412" s="182">
        <v>4258.3999999999996</v>
      </c>
      <c r="AF11412" s="182" t="s">
        <v>16976</v>
      </c>
      <c r="AG11412" s="182" t="s">
        <v>17319</v>
      </c>
      <c r="AH11412" s="182" t="s">
        <v>2993</v>
      </c>
      <c r="AI11412" s="182" t="s">
        <v>17322</v>
      </c>
    </row>
    <row r="11413" spans="25:35" x14ac:dyDescent="0.4">
      <c r="Y11413" s="182" t="s">
        <v>17309</v>
      </c>
      <c r="Z11413" s="182">
        <v>1998</v>
      </c>
      <c r="AA11413" s="182">
        <v>4258.3999999999996</v>
      </c>
      <c r="AB11413" s="182">
        <v>32</v>
      </c>
      <c r="AC11413" s="182">
        <v>6</v>
      </c>
      <c r="AD11413" s="182">
        <v>4258.3999999999996</v>
      </c>
      <c r="AF11413" s="182" t="s">
        <v>16977</v>
      </c>
      <c r="AG11413" s="182" t="s">
        <v>17312</v>
      </c>
      <c r="AH11413" s="182" t="s">
        <v>2993</v>
      </c>
      <c r="AI11413" s="182" t="s">
        <v>17042</v>
      </c>
    </row>
    <row r="11414" spans="25:35" x14ac:dyDescent="0.4">
      <c r="Y11414" s="182" t="s">
        <v>17310</v>
      </c>
      <c r="Z11414" s="182">
        <v>1998</v>
      </c>
      <c r="AA11414" s="182">
        <v>4258.3999999999996</v>
      </c>
      <c r="AB11414" s="182">
        <v>27</v>
      </c>
      <c r="AC11414" s="182">
        <v>6</v>
      </c>
      <c r="AD11414" s="182">
        <v>4258.3999999999996</v>
      </c>
      <c r="AF11414" s="182" t="s">
        <v>16978</v>
      </c>
      <c r="AG11414" s="182" t="s">
        <v>17312</v>
      </c>
      <c r="AH11414" s="182" t="s">
        <v>2993</v>
      </c>
      <c r="AI11414" s="182" t="s">
        <v>17042</v>
      </c>
    </row>
    <row r="11415" spans="25:35" x14ac:dyDescent="0.4">
      <c r="Y11415" s="182" t="s">
        <v>13541</v>
      </c>
      <c r="Z11415" s="182">
        <v>1806</v>
      </c>
      <c r="AA11415" s="182">
        <v>263.8</v>
      </c>
      <c r="AC11415" s="182">
        <v>2</v>
      </c>
      <c r="AD11415" s="182">
        <v>237.3</v>
      </c>
      <c r="AF11415" s="182" t="s">
        <v>16979</v>
      </c>
      <c r="AG11415" s="182" t="s">
        <v>17312</v>
      </c>
      <c r="AH11415" s="182" t="s">
        <v>2993</v>
      </c>
      <c r="AI11415" s="182" t="s">
        <v>17042</v>
      </c>
    </row>
    <row r="11416" spans="25:35" x14ac:dyDescent="0.4">
      <c r="Y11416" s="182" t="s">
        <v>13542</v>
      </c>
      <c r="Z11416" s="182">
        <v>1912</v>
      </c>
      <c r="AA11416" s="182">
        <v>282.89999999999998</v>
      </c>
      <c r="AB11416" s="182">
        <v>6</v>
      </c>
      <c r="AC11416" s="182">
        <v>1</v>
      </c>
      <c r="AD11416" s="182">
        <v>282</v>
      </c>
      <c r="AF11416" s="182" t="s">
        <v>16980</v>
      </c>
      <c r="AG11416" s="182" t="s">
        <v>17319</v>
      </c>
      <c r="AH11416" s="182" t="s">
        <v>2993</v>
      </c>
      <c r="AI11416" s="182" t="s">
        <v>17322</v>
      </c>
    </row>
    <row r="11417" spans="25:35" x14ac:dyDescent="0.4">
      <c r="Y11417" s="182" t="s">
        <v>14041</v>
      </c>
      <c r="Z11417" s="182">
        <v>1881</v>
      </c>
      <c r="AA11417" s="182">
        <v>156.69999999999999</v>
      </c>
      <c r="AB11417" s="182">
        <v>6</v>
      </c>
      <c r="AC11417" s="182">
        <v>1</v>
      </c>
      <c r="AD11417" s="182">
        <v>156.69999999999999</v>
      </c>
      <c r="AF11417" s="182" t="s">
        <v>316</v>
      </c>
      <c r="AG11417" s="182" t="s">
        <v>17319</v>
      </c>
      <c r="AH11417" s="182" t="s">
        <v>2993</v>
      </c>
      <c r="AI11417" s="182" t="s">
        <v>17322</v>
      </c>
    </row>
    <row r="11418" spans="25:35" x14ac:dyDescent="0.4">
      <c r="Y11418" s="182" t="s">
        <v>14042</v>
      </c>
      <c r="Z11418" s="182">
        <v>1931</v>
      </c>
      <c r="AA11418" s="182">
        <v>169.3</v>
      </c>
      <c r="AB11418" s="182">
        <v>9</v>
      </c>
      <c r="AC11418" s="182">
        <v>1</v>
      </c>
      <c r="AD11418" s="182">
        <v>122.22</v>
      </c>
      <c r="AF11418" s="182" t="s">
        <v>311</v>
      </c>
      <c r="AG11418" s="182" t="s">
        <v>17319</v>
      </c>
      <c r="AH11418" s="182" t="s">
        <v>2993</v>
      </c>
      <c r="AI11418" s="182" t="s">
        <v>17042</v>
      </c>
    </row>
    <row r="11419" spans="25:35" x14ac:dyDescent="0.4">
      <c r="Y11419" s="182" t="s">
        <v>14295</v>
      </c>
      <c r="Z11419" s="182">
        <v>1911</v>
      </c>
      <c r="AA11419" s="182">
        <v>169.6</v>
      </c>
      <c r="AB11419" s="182">
        <v>6</v>
      </c>
      <c r="AC11419" s="182">
        <v>1</v>
      </c>
      <c r="AD11419" s="182">
        <v>168.2</v>
      </c>
      <c r="AF11419" s="182" t="s">
        <v>2931</v>
      </c>
      <c r="AG11419" s="182" t="s">
        <v>17319</v>
      </c>
      <c r="AH11419" s="182" t="s">
        <v>2993</v>
      </c>
      <c r="AI11419" s="182" t="s">
        <v>17042</v>
      </c>
    </row>
    <row r="11420" spans="25:35" x14ac:dyDescent="0.4">
      <c r="Y11420" s="182" t="s">
        <v>14297</v>
      </c>
      <c r="Z11420" s="182">
        <v>1911</v>
      </c>
      <c r="AA11420" s="182">
        <v>302.8</v>
      </c>
      <c r="AB11420" s="182">
        <v>7</v>
      </c>
      <c r="AC11420" s="182">
        <v>1</v>
      </c>
      <c r="AD11420" s="182">
        <v>297.10000000000002</v>
      </c>
      <c r="AF11420" s="182" t="s">
        <v>2932</v>
      </c>
      <c r="AG11420" s="182" t="s">
        <v>17319</v>
      </c>
      <c r="AH11420" s="182" t="s">
        <v>2993</v>
      </c>
      <c r="AI11420" s="182" t="s">
        <v>17042</v>
      </c>
    </row>
    <row r="11421" spans="25:35" x14ac:dyDescent="0.4">
      <c r="Y11421" s="182" t="s">
        <v>14331</v>
      </c>
      <c r="Z11421" s="182">
        <v>1957</v>
      </c>
      <c r="AA11421" s="182">
        <v>194</v>
      </c>
      <c r="AC11421" s="182">
        <v>1</v>
      </c>
      <c r="AD11421" s="182">
        <v>194</v>
      </c>
      <c r="AF11421" s="182" t="s">
        <v>2933</v>
      </c>
      <c r="AG11421" s="182" t="s">
        <v>17312</v>
      </c>
      <c r="AH11421" s="182" t="s">
        <v>2993</v>
      </c>
      <c r="AI11421" s="182" t="s">
        <v>17042</v>
      </c>
    </row>
    <row r="11422" spans="25:35" x14ac:dyDescent="0.4">
      <c r="Y11422" s="182" t="s">
        <v>14670</v>
      </c>
      <c r="Z11422" s="182">
        <v>2019</v>
      </c>
      <c r="AA11422" s="182">
        <v>1452</v>
      </c>
      <c r="AB11422" s="182">
        <v>35</v>
      </c>
      <c r="AC11422" s="182">
        <v>3</v>
      </c>
      <c r="AD11422" s="182">
        <v>1313.8</v>
      </c>
      <c r="AF11422" s="182" t="s">
        <v>16981</v>
      </c>
      <c r="AG11422" s="182" t="s">
        <v>17312</v>
      </c>
      <c r="AH11422" s="182" t="s">
        <v>2993</v>
      </c>
      <c r="AI11422" s="182" t="s">
        <v>17322</v>
      </c>
    </row>
    <row r="11423" spans="25:35" x14ac:dyDescent="0.4">
      <c r="Y11423" s="182" t="s">
        <v>14851</v>
      </c>
      <c r="Z11423" s="182">
        <v>2015</v>
      </c>
      <c r="AA11423" s="182">
        <v>1320.3</v>
      </c>
      <c r="AB11423" s="182">
        <v>20</v>
      </c>
      <c r="AC11423" s="182">
        <v>3</v>
      </c>
      <c r="AD11423" s="182">
        <v>1033.67</v>
      </c>
      <c r="AF11423" s="182" t="s">
        <v>16983</v>
      </c>
      <c r="AG11423" s="182" t="s">
        <v>17312</v>
      </c>
      <c r="AH11423" s="182" t="s">
        <v>2993</v>
      </c>
      <c r="AI11423" s="182" t="s">
        <v>17042</v>
      </c>
    </row>
    <row r="11424" spans="25:35" x14ac:dyDescent="0.4">
      <c r="Y11424" s="182" t="s">
        <v>14854</v>
      </c>
      <c r="Z11424" s="182">
        <v>2020</v>
      </c>
      <c r="AA11424" s="182">
        <v>2116</v>
      </c>
      <c r="AB11424" s="182">
        <v>33</v>
      </c>
      <c r="AC11424" s="182">
        <v>3</v>
      </c>
      <c r="AD11424" s="182">
        <v>1698</v>
      </c>
      <c r="AF11424" s="182" t="s">
        <v>314</v>
      </c>
      <c r="AG11424" s="182" t="s">
        <v>17319</v>
      </c>
      <c r="AH11424" s="182" t="s">
        <v>2993</v>
      </c>
      <c r="AI11424" s="182" t="s">
        <v>17315</v>
      </c>
    </row>
    <row r="11425" spans="25:35" x14ac:dyDescent="0.4">
      <c r="Y11425" s="182" t="s">
        <v>14855</v>
      </c>
      <c r="Z11425" s="182">
        <v>2020</v>
      </c>
      <c r="AA11425" s="182">
        <v>1880</v>
      </c>
      <c r="AB11425" s="182">
        <v>34</v>
      </c>
      <c r="AC11425" s="182">
        <v>3</v>
      </c>
      <c r="AD11425" s="182">
        <v>1720</v>
      </c>
      <c r="AF11425" s="182" t="s">
        <v>16984</v>
      </c>
      <c r="AG11425" s="182" t="s">
        <v>17312</v>
      </c>
      <c r="AH11425" s="182" t="s">
        <v>2993</v>
      </c>
      <c r="AI11425" s="182" t="s">
        <v>17042</v>
      </c>
    </row>
    <row r="11426" spans="25:35" x14ac:dyDescent="0.4">
      <c r="Y11426" s="182" t="s">
        <v>14870</v>
      </c>
      <c r="Z11426" s="182">
        <v>2016</v>
      </c>
      <c r="AA11426" s="182">
        <v>1921</v>
      </c>
      <c r="AB11426" s="182">
        <v>27</v>
      </c>
      <c r="AC11426" s="182">
        <v>3</v>
      </c>
      <c r="AD11426" s="182">
        <v>1708.4</v>
      </c>
      <c r="AF11426" s="182" t="s">
        <v>16985</v>
      </c>
      <c r="AG11426" s="182" t="s">
        <v>17319</v>
      </c>
      <c r="AH11426" s="182" t="s">
        <v>2993</v>
      </c>
      <c r="AI11426" s="182" t="s">
        <v>17322</v>
      </c>
    </row>
    <row r="11427" spans="25:35" x14ac:dyDescent="0.4">
      <c r="Y11427" s="182" t="s">
        <v>15303</v>
      </c>
      <c r="Z11427" s="182">
        <v>2020</v>
      </c>
      <c r="AA11427" s="182">
        <v>2020.5</v>
      </c>
      <c r="AB11427" s="182">
        <v>82</v>
      </c>
      <c r="AC11427" s="182">
        <v>3</v>
      </c>
      <c r="AD11427" s="182">
        <v>1802.1</v>
      </c>
      <c r="AF11427" s="182" t="s">
        <v>2934</v>
      </c>
      <c r="AG11427" s="182" t="s">
        <v>17319</v>
      </c>
      <c r="AH11427" s="182" t="s">
        <v>2993</v>
      </c>
      <c r="AI11427" s="182" t="s">
        <v>17322</v>
      </c>
    </row>
    <row r="11428" spans="25:35" x14ac:dyDescent="0.4">
      <c r="Y11428" s="182" t="s">
        <v>15381</v>
      </c>
      <c r="Z11428" s="182">
        <v>2017</v>
      </c>
      <c r="AA11428" s="182">
        <v>4107</v>
      </c>
      <c r="AB11428" s="182">
        <v>65</v>
      </c>
      <c r="AC11428" s="182">
        <v>5</v>
      </c>
      <c r="AD11428" s="182">
        <v>3121.44</v>
      </c>
      <c r="AF11428" s="182" t="s">
        <v>2935</v>
      </c>
      <c r="AG11428" s="182" t="s">
        <v>17319</v>
      </c>
      <c r="AH11428" s="182" t="s">
        <v>2993</v>
      </c>
      <c r="AI11428" s="182" t="s">
        <v>17315</v>
      </c>
    </row>
    <row r="11429" spans="25:35" x14ac:dyDescent="0.4">
      <c r="Y11429" s="182" t="s">
        <v>17311</v>
      </c>
      <c r="Z11429" s="182">
        <v>1988</v>
      </c>
      <c r="AA11429" s="182">
        <v>5253.96</v>
      </c>
      <c r="AB11429" s="182">
        <v>75</v>
      </c>
      <c r="AC11429" s="182">
        <v>5</v>
      </c>
      <c r="AD11429" s="182">
        <v>3970.06</v>
      </c>
      <c r="AF11429" s="182" t="s">
        <v>16986</v>
      </c>
      <c r="AG11429" s="182" t="s">
        <v>17312</v>
      </c>
      <c r="AH11429" s="182" t="s">
        <v>2993</v>
      </c>
      <c r="AI11429" s="182" t="s">
        <v>17042</v>
      </c>
    </row>
    <row r="11430" spans="25:35" x14ac:dyDescent="0.4">
      <c r="Y11430" s="182" t="s">
        <v>15410</v>
      </c>
      <c r="Z11430" s="182">
        <v>2019</v>
      </c>
      <c r="AA11430" s="182">
        <v>2085.5</v>
      </c>
      <c r="AB11430" s="182">
        <v>43</v>
      </c>
      <c r="AC11430" s="182">
        <v>3</v>
      </c>
      <c r="AD11430" s="182">
        <v>1587.5</v>
      </c>
    </row>
    <row r="11431" spans="25:35" x14ac:dyDescent="0.4">
      <c r="Y11431" s="182" t="s">
        <v>15411</v>
      </c>
      <c r="Z11431" s="182">
        <v>2019</v>
      </c>
      <c r="AA11431" s="182">
        <v>2585</v>
      </c>
      <c r="AB11431" s="182">
        <v>49</v>
      </c>
      <c r="AC11431" s="182">
        <v>3</v>
      </c>
      <c r="AD11431" s="182">
        <v>2077.5</v>
      </c>
    </row>
    <row r="11432" spans="25:35" x14ac:dyDescent="0.4">
      <c r="Y11432" s="182" t="s">
        <v>15443</v>
      </c>
      <c r="Z11432" s="182">
        <v>2015</v>
      </c>
      <c r="AA11432" s="182">
        <v>2332.8000000000002</v>
      </c>
      <c r="AB11432" s="182">
        <v>40</v>
      </c>
      <c r="AC11432" s="182">
        <v>3</v>
      </c>
      <c r="AD11432" s="182">
        <v>1924.6</v>
      </c>
    </row>
    <row r="11433" spans="25:35" x14ac:dyDescent="0.4">
      <c r="Y11433" s="182" t="s">
        <v>16081</v>
      </c>
      <c r="Z11433" s="182">
        <v>1939</v>
      </c>
      <c r="AA11433" s="182">
        <v>454.9</v>
      </c>
      <c r="AB11433" s="182">
        <v>7</v>
      </c>
      <c r="AC11433" s="182">
        <v>2</v>
      </c>
      <c r="AD11433" s="182">
        <v>405.59</v>
      </c>
    </row>
    <row r="11434" spans="25:35" x14ac:dyDescent="0.4">
      <c r="Y11434" s="182" t="s">
        <v>16373</v>
      </c>
      <c r="Z11434" s="182">
        <v>2013</v>
      </c>
      <c r="AA11434" s="182">
        <v>2576.3000000000002</v>
      </c>
      <c r="AB11434" s="182">
        <v>64</v>
      </c>
      <c r="AC11434" s="182">
        <v>4</v>
      </c>
      <c r="AD11434" s="182">
        <v>1015.1</v>
      </c>
    </row>
    <row r="11435" spans="25:35" x14ac:dyDescent="0.4">
      <c r="Y11435" s="182" t="s">
        <v>16408</v>
      </c>
      <c r="Z11435" s="182">
        <v>2015</v>
      </c>
      <c r="AA11435" s="182">
        <v>1379.4</v>
      </c>
      <c r="AB11435" s="182">
        <v>31</v>
      </c>
      <c r="AC11435" s="182">
        <v>3</v>
      </c>
      <c r="AD11435" s="182">
        <v>1212.4000000000001</v>
      </c>
    </row>
    <row r="11436" spans="25:35" x14ac:dyDescent="0.4">
      <c r="Y11436" s="182" t="s">
        <v>16414</v>
      </c>
      <c r="Z11436" s="182">
        <v>2015</v>
      </c>
      <c r="AA11436" s="182">
        <v>1638.2</v>
      </c>
      <c r="AB11436" s="182">
        <v>30</v>
      </c>
      <c r="AC11436" s="182">
        <v>3</v>
      </c>
      <c r="AD11436" s="182">
        <v>1638.2</v>
      </c>
    </row>
    <row r="11437" spans="25:35" x14ac:dyDescent="0.4">
      <c r="Y11437" s="182" t="s">
        <v>16501</v>
      </c>
      <c r="Z11437" s="182">
        <v>2018</v>
      </c>
      <c r="AA11437" s="182">
        <v>1125.5999999999999</v>
      </c>
      <c r="AB11437" s="182">
        <v>18</v>
      </c>
      <c r="AC11437" s="182">
        <v>3</v>
      </c>
      <c r="AD11437" s="182">
        <v>727.9</v>
      </c>
    </row>
    <row r="11438" spans="25:35" x14ac:dyDescent="0.4">
      <c r="Y11438" s="182" t="s">
        <v>16502</v>
      </c>
      <c r="Z11438" s="182">
        <v>2019</v>
      </c>
      <c r="AA11438" s="182">
        <v>1610.4</v>
      </c>
      <c r="AB11438" s="182">
        <v>27</v>
      </c>
      <c r="AC11438" s="182">
        <v>3</v>
      </c>
      <c r="AD11438" s="182">
        <v>1322.3</v>
      </c>
    </row>
    <row r="11439" spans="25:35" x14ac:dyDescent="0.4">
      <c r="Y11439" s="182" t="s">
        <v>4221</v>
      </c>
      <c r="Z11439" s="182">
        <v>2020</v>
      </c>
      <c r="AA11439" s="182">
        <v>1656</v>
      </c>
      <c r="AB11439" s="182">
        <v>26</v>
      </c>
      <c r="AC11439" s="182">
        <v>3</v>
      </c>
      <c r="AD11439" s="182">
        <v>1289.5</v>
      </c>
    </row>
    <row r="11440" spans="25:35" x14ac:dyDescent="0.4">
      <c r="Y11440" s="182" t="s">
        <v>5822</v>
      </c>
      <c r="Z11440" s="182">
        <v>1963</v>
      </c>
      <c r="AA11440" s="182">
        <v>619.6</v>
      </c>
      <c r="AB11440" s="182">
        <v>14</v>
      </c>
      <c r="AC11440" s="182">
        <v>2</v>
      </c>
      <c r="AD11440" s="182">
        <v>619.6</v>
      </c>
    </row>
    <row r="11441" spans="25:30" x14ac:dyDescent="0.4">
      <c r="Y11441" s="182" t="s">
        <v>8164</v>
      </c>
      <c r="Z11441" s="182">
        <v>2020</v>
      </c>
      <c r="AA11441" s="182">
        <v>2629.5</v>
      </c>
      <c r="AB11441" s="182">
        <v>11</v>
      </c>
      <c r="AC11441" s="182">
        <v>5</v>
      </c>
      <c r="AD11441" s="182">
        <v>2629.5</v>
      </c>
    </row>
    <row r="11442" spans="25:30" x14ac:dyDescent="0.4">
      <c r="Y11442" s="182" t="s">
        <v>8177</v>
      </c>
      <c r="Z11442" s="182">
        <v>2015</v>
      </c>
      <c r="AA11442" s="182">
        <v>2326.9</v>
      </c>
      <c r="AB11442" s="182">
        <v>8</v>
      </c>
      <c r="AC11442" s="182">
        <v>5</v>
      </c>
      <c r="AD11442" s="182">
        <v>1100.5999999999999</v>
      </c>
    </row>
    <row r="11443" spans="25:30" x14ac:dyDescent="0.4">
      <c r="Y11443" s="182" t="s">
        <v>12407</v>
      </c>
      <c r="Z11443" s="182">
        <v>2019</v>
      </c>
      <c r="AA11443" s="182">
        <v>1224.2</v>
      </c>
      <c r="AB11443" s="182">
        <v>24</v>
      </c>
      <c r="AC11443" s="182">
        <v>3</v>
      </c>
      <c r="AD11443" s="182">
        <v>1224.2</v>
      </c>
    </row>
    <row r="11444" spans="25:30" x14ac:dyDescent="0.4">
      <c r="Y11444" s="182" t="s">
        <v>13288</v>
      </c>
      <c r="Z11444" s="182">
        <v>1963</v>
      </c>
      <c r="AA11444" s="182">
        <v>405.2</v>
      </c>
      <c r="AB11444" s="182">
        <v>8</v>
      </c>
      <c r="AC11444" s="182">
        <v>2</v>
      </c>
      <c r="AD11444" s="182">
        <v>405.2</v>
      </c>
    </row>
    <row r="11445" spans="25:30" x14ac:dyDescent="0.4">
      <c r="Y11445" s="182" t="s">
        <v>4316</v>
      </c>
      <c r="Z11445" s="182">
        <v>1964</v>
      </c>
      <c r="AA11445" s="182">
        <v>2619</v>
      </c>
      <c r="AB11445" s="182">
        <v>63</v>
      </c>
      <c r="AC11445" s="182">
        <v>4</v>
      </c>
      <c r="AD11445" s="182">
        <v>1705</v>
      </c>
    </row>
    <row r="11446" spans="25:30" x14ac:dyDescent="0.4">
      <c r="Y11446" s="182" t="s">
        <v>4317</v>
      </c>
      <c r="Z11446" s="182">
        <v>1966</v>
      </c>
      <c r="AA11446" s="182">
        <v>2619</v>
      </c>
      <c r="AB11446" s="182">
        <v>64</v>
      </c>
      <c r="AC11446" s="182">
        <v>4</v>
      </c>
      <c r="AD11446" s="182">
        <v>1705</v>
      </c>
    </row>
    <row r="11447" spans="25:30" x14ac:dyDescent="0.4">
      <c r="Y11447" s="182" t="s">
        <v>4318</v>
      </c>
      <c r="Z11447" s="182">
        <v>1964</v>
      </c>
      <c r="AA11447" s="182">
        <v>2619</v>
      </c>
      <c r="AB11447" s="182">
        <v>64</v>
      </c>
      <c r="AC11447" s="182">
        <v>4</v>
      </c>
      <c r="AD11447" s="182">
        <v>1705</v>
      </c>
    </row>
    <row r="11448" spans="25:30" x14ac:dyDescent="0.4">
      <c r="Y11448" s="182" t="s">
        <v>4319</v>
      </c>
      <c r="Z11448" s="182">
        <v>1954</v>
      </c>
      <c r="AA11448" s="182">
        <v>413</v>
      </c>
      <c r="AB11448" s="182">
        <v>8</v>
      </c>
      <c r="AC11448" s="182">
        <v>2</v>
      </c>
      <c r="AD11448" s="182">
        <v>282</v>
      </c>
    </row>
    <row r="11449" spans="25:30" x14ac:dyDescent="0.4">
      <c r="Y11449" s="182" t="s">
        <v>4321</v>
      </c>
      <c r="Z11449" s="182">
        <v>1954</v>
      </c>
      <c r="AA11449" s="182">
        <v>413</v>
      </c>
      <c r="AB11449" s="182">
        <v>8</v>
      </c>
      <c r="AC11449" s="182">
        <v>2</v>
      </c>
      <c r="AD11449" s="182">
        <v>282</v>
      </c>
    </row>
    <row r="11450" spans="25:30" x14ac:dyDescent="0.4">
      <c r="Y11450" s="182" t="s">
        <v>4322</v>
      </c>
      <c r="Z11450" s="182">
        <v>1952</v>
      </c>
      <c r="AA11450" s="182">
        <v>413</v>
      </c>
      <c r="AB11450" s="182">
        <v>8</v>
      </c>
      <c r="AC11450" s="182">
        <v>2</v>
      </c>
      <c r="AD11450" s="182">
        <v>282</v>
      </c>
    </row>
    <row r="11451" spans="25:30" x14ac:dyDescent="0.4">
      <c r="Y11451" s="182" t="s">
        <v>4323</v>
      </c>
      <c r="Z11451" s="182">
        <v>1965</v>
      </c>
      <c r="AA11451" s="182">
        <v>2619</v>
      </c>
      <c r="AB11451" s="182">
        <v>64</v>
      </c>
      <c r="AC11451" s="182">
        <v>4</v>
      </c>
      <c r="AD11451" s="182">
        <v>1705</v>
      </c>
    </row>
    <row r="11452" spans="25:30" x14ac:dyDescent="0.4">
      <c r="Y11452" s="182" t="s">
        <v>4324</v>
      </c>
      <c r="Z11452" s="182">
        <v>1966</v>
      </c>
      <c r="AA11452" s="182">
        <v>2619</v>
      </c>
      <c r="AB11452" s="182">
        <v>64</v>
      </c>
      <c r="AC11452" s="182">
        <v>4</v>
      </c>
      <c r="AD11452" s="182">
        <v>1705</v>
      </c>
    </row>
    <row r="11453" spans="25:30" x14ac:dyDescent="0.4">
      <c r="Y11453" s="182" t="s">
        <v>4325</v>
      </c>
      <c r="Z11453" s="182">
        <v>1967</v>
      </c>
      <c r="AA11453" s="182">
        <v>2539</v>
      </c>
      <c r="AB11453" s="182">
        <v>60</v>
      </c>
      <c r="AC11453" s="182">
        <v>5</v>
      </c>
      <c r="AD11453" s="182">
        <v>1726</v>
      </c>
    </row>
    <row r="11454" spans="25:30" x14ac:dyDescent="0.4">
      <c r="Y11454" s="182" t="s">
        <v>4327</v>
      </c>
      <c r="Z11454" s="182">
        <v>1967</v>
      </c>
      <c r="AA11454" s="182">
        <v>2539</v>
      </c>
      <c r="AB11454" s="182">
        <v>60</v>
      </c>
      <c r="AC11454" s="182">
        <v>5</v>
      </c>
      <c r="AD11454" s="182">
        <v>1726</v>
      </c>
    </row>
    <row r="11455" spans="25:30" x14ac:dyDescent="0.4">
      <c r="Y11455" s="182" t="s">
        <v>4328</v>
      </c>
      <c r="Z11455" s="182">
        <v>1971</v>
      </c>
      <c r="AA11455" s="182">
        <v>2539</v>
      </c>
      <c r="AB11455" s="182">
        <v>59</v>
      </c>
      <c r="AC11455" s="182">
        <v>5</v>
      </c>
      <c r="AD11455" s="182">
        <v>1726</v>
      </c>
    </row>
    <row r="11456" spans="25:30" x14ac:dyDescent="0.4">
      <c r="Y11456" s="182" t="s">
        <v>4329</v>
      </c>
      <c r="Z11456" s="182">
        <v>1977</v>
      </c>
      <c r="AA11456" s="182">
        <v>375</v>
      </c>
      <c r="AB11456" s="182">
        <v>8</v>
      </c>
      <c r="AC11456" s="182">
        <v>2</v>
      </c>
      <c r="AD11456" s="182">
        <v>226</v>
      </c>
    </row>
    <row r="11457" spans="25:30" x14ac:dyDescent="0.4">
      <c r="Y11457" s="182" t="s">
        <v>4330</v>
      </c>
      <c r="Z11457" s="182">
        <v>1981</v>
      </c>
      <c r="AA11457" s="182">
        <v>375</v>
      </c>
      <c r="AB11457" s="182">
        <v>8</v>
      </c>
      <c r="AC11457" s="182">
        <v>2</v>
      </c>
      <c r="AD11457" s="182">
        <v>226</v>
      </c>
    </row>
    <row r="11458" spans="25:30" x14ac:dyDescent="0.4">
      <c r="Y11458" s="182" t="s">
        <v>4331</v>
      </c>
      <c r="Z11458" s="182">
        <v>1966</v>
      </c>
      <c r="AA11458" s="182">
        <v>2539</v>
      </c>
      <c r="AB11458" s="182">
        <v>60</v>
      </c>
      <c r="AC11458" s="182">
        <v>5</v>
      </c>
      <c r="AD11458" s="182">
        <v>1726</v>
      </c>
    </row>
    <row r="11459" spans="25:30" x14ac:dyDescent="0.4">
      <c r="Y11459" s="182" t="s">
        <v>4332</v>
      </c>
      <c r="Z11459" s="182">
        <v>1967</v>
      </c>
      <c r="AA11459" s="182">
        <v>2539</v>
      </c>
      <c r="AB11459" s="182">
        <v>60</v>
      </c>
      <c r="AC11459" s="182">
        <v>5</v>
      </c>
      <c r="AD11459" s="182">
        <v>1726</v>
      </c>
    </row>
    <row r="11460" spans="25:30" x14ac:dyDescent="0.4">
      <c r="Y11460" s="182" t="s">
        <v>4333</v>
      </c>
      <c r="Z11460" s="182">
        <v>1967</v>
      </c>
      <c r="AA11460" s="182">
        <v>2539</v>
      </c>
      <c r="AB11460" s="182">
        <v>60</v>
      </c>
      <c r="AC11460" s="182">
        <v>5</v>
      </c>
      <c r="AD11460" s="182">
        <v>1726</v>
      </c>
    </row>
    <row r="11461" spans="25:30" x14ac:dyDescent="0.4">
      <c r="Y11461" s="182" t="s">
        <v>4334</v>
      </c>
      <c r="Z11461" s="182">
        <v>1967</v>
      </c>
      <c r="AA11461" s="182">
        <v>2539</v>
      </c>
      <c r="AB11461" s="182">
        <v>60</v>
      </c>
      <c r="AC11461" s="182">
        <v>5</v>
      </c>
      <c r="AD11461" s="182">
        <v>1726</v>
      </c>
    </row>
    <row r="11462" spans="25:30" x14ac:dyDescent="0.4">
      <c r="Y11462" s="182" t="s">
        <v>3597</v>
      </c>
      <c r="Z11462" s="182">
        <v>1917</v>
      </c>
      <c r="AA11462" s="182">
        <v>221.4</v>
      </c>
      <c r="AB11462" s="182">
        <v>8</v>
      </c>
      <c r="AC11462" s="182">
        <v>1</v>
      </c>
      <c r="AD11462" s="182">
        <v>221.4</v>
      </c>
    </row>
    <row r="11463" spans="25:30" x14ac:dyDescent="0.4">
      <c r="Y11463" s="182" t="s">
        <v>3593</v>
      </c>
      <c r="Z11463" s="182">
        <v>1917</v>
      </c>
      <c r="AA11463" s="182">
        <v>328.8</v>
      </c>
      <c r="AB11463" s="182">
        <v>10</v>
      </c>
      <c r="AC11463" s="182">
        <v>2</v>
      </c>
      <c r="AD11463" s="182">
        <v>328.8</v>
      </c>
    </row>
    <row r="11464" spans="25:30" x14ac:dyDescent="0.4">
      <c r="Y11464" s="182" t="s">
        <v>3594</v>
      </c>
      <c r="Z11464" s="182">
        <v>1917</v>
      </c>
      <c r="AA11464" s="182">
        <v>465.7</v>
      </c>
      <c r="AB11464" s="182">
        <v>5</v>
      </c>
      <c r="AC11464" s="182">
        <v>2</v>
      </c>
      <c r="AD11464" s="182">
        <v>465.7</v>
      </c>
    </row>
    <row r="11465" spans="25:30" x14ac:dyDescent="0.4">
      <c r="Y11465" s="182" t="s">
        <v>3439</v>
      </c>
      <c r="Z11465" s="182">
        <v>1965</v>
      </c>
      <c r="AA11465" s="182">
        <v>397.3</v>
      </c>
      <c r="AB11465" s="182">
        <v>8</v>
      </c>
      <c r="AC11465" s="182">
        <v>2</v>
      </c>
      <c r="AD11465" s="182">
        <v>397.3</v>
      </c>
    </row>
    <row r="11466" spans="25:30" x14ac:dyDescent="0.4">
      <c r="Y11466" s="182" t="s">
        <v>3707</v>
      </c>
      <c r="Z11466" s="182">
        <v>1953</v>
      </c>
      <c r="AA11466" s="182">
        <v>437.8</v>
      </c>
      <c r="AB11466" s="182">
        <v>8</v>
      </c>
      <c r="AC11466" s="182">
        <v>2</v>
      </c>
      <c r="AD11466" s="182">
        <v>312.60000000000002</v>
      </c>
    </row>
    <row r="11467" spans="25:30" x14ac:dyDescent="0.4">
      <c r="Y11467" s="182" t="s">
        <v>3697</v>
      </c>
      <c r="Z11467" s="182">
        <v>1958</v>
      </c>
      <c r="AA11467" s="182">
        <v>859.4</v>
      </c>
      <c r="AB11467" s="182">
        <v>8</v>
      </c>
      <c r="AC11467" s="182">
        <v>2</v>
      </c>
      <c r="AD11467" s="182">
        <v>758</v>
      </c>
    </row>
    <row r="11468" spans="25:30" x14ac:dyDescent="0.4">
      <c r="Y11468" s="182" t="s">
        <v>3619</v>
      </c>
      <c r="Z11468" s="182">
        <v>1960</v>
      </c>
      <c r="AA11468" s="182">
        <v>475.6</v>
      </c>
      <c r="AB11468" s="182">
        <v>6</v>
      </c>
      <c r="AC11468" s="182">
        <v>2</v>
      </c>
      <c r="AD11468" s="182">
        <v>475.6</v>
      </c>
    </row>
    <row r="11469" spans="25:30" x14ac:dyDescent="0.4">
      <c r="Y11469" s="182" t="s">
        <v>3571</v>
      </c>
      <c r="Z11469" s="182">
        <v>1963</v>
      </c>
      <c r="AA11469" s="182">
        <v>162.80000000000001</v>
      </c>
      <c r="AB11469" s="182">
        <v>6</v>
      </c>
      <c r="AC11469" s="182">
        <v>2</v>
      </c>
      <c r="AD11469" s="182">
        <v>162.80000000000001</v>
      </c>
    </row>
    <row r="11470" spans="25:30" x14ac:dyDescent="0.4">
      <c r="Y11470" s="182" t="s">
        <v>3139</v>
      </c>
      <c r="Z11470" s="182">
        <v>1954</v>
      </c>
      <c r="AA11470" s="182">
        <v>672.4</v>
      </c>
      <c r="AB11470" s="182">
        <v>9</v>
      </c>
      <c r="AC11470" s="182">
        <v>1</v>
      </c>
      <c r="AD11470" s="182">
        <v>459.7</v>
      </c>
    </row>
    <row r="11471" spans="25:30" x14ac:dyDescent="0.4">
      <c r="Y11471" s="182" t="s">
        <v>3166</v>
      </c>
      <c r="Z11471" s="182">
        <v>1932</v>
      </c>
      <c r="AA11471" s="182">
        <v>474</v>
      </c>
      <c r="AB11471" s="182">
        <v>8</v>
      </c>
      <c r="AC11471" s="182">
        <v>2</v>
      </c>
      <c r="AD11471" s="182">
        <v>474</v>
      </c>
    </row>
    <row r="11472" spans="25:30" x14ac:dyDescent="0.4">
      <c r="Y11472" s="182" t="s">
        <v>4013</v>
      </c>
      <c r="Z11472" s="182">
        <v>1979</v>
      </c>
      <c r="AA11472" s="182">
        <v>867.7</v>
      </c>
      <c r="AB11472" s="182">
        <v>18</v>
      </c>
      <c r="AC11472" s="182">
        <v>2</v>
      </c>
      <c r="AD11472" s="182">
        <v>493.6</v>
      </c>
    </row>
    <row r="11473" spans="25:30" x14ac:dyDescent="0.4">
      <c r="Y11473" s="182" t="s">
        <v>3749</v>
      </c>
      <c r="Z11473" s="182">
        <v>1971</v>
      </c>
      <c r="AA11473" s="182">
        <v>729.4</v>
      </c>
      <c r="AB11473" s="182">
        <v>27</v>
      </c>
      <c r="AC11473" s="182">
        <v>2</v>
      </c>
      <c r="AD11473" s="182">
        <v>729.4</v>
      </c>
    </row>
    <row r="11474" spans="25:30" x14ac:dyDescent="0.4">
      <c r="Y11474" s="182" t="s">
        <v>3752</v>
      </c>
      <c r="Z11474" s="182">
        <v>1967</v>
      </c>
      <c r="AA11474" s="182">
        <v>243.4</v>
      </c>
      <c r="AB11474" s="182">
        <v>5</v>
      </c>
      <c r="AC11474" s="182">
        <v>2</v>
      </c>
      <c r="AD11474" s="182">
        <v>242</v>
      </c>
    </row>
    <row r="11475" spans="25:30" x14ac:dyDescent="0.4">
      <c r="Y11475" s="182" t="s">
        <v>16419</v>
      </c>
      <c r="Z11475" s="182">
        <v>2017</v>
      </c>
      <c r="AA11475" s="182">
        <v>2154.6</v>
      </c>
      <c r="AB11475" s="182">
        <v>47</v>
      </c>
      <c r="AC11475" s="182">
        <v>4</v>
      </c>
      <c r="AD11475" s="182">
        <v>2154.6</v>
      </c>
    </row>
    <row r="11476" spans="25:30" x14ac:dyDescent="0.4">
      <c r="Y11476" s="182" t="s">
        <v>16420</v>
      </c>
      <c r="Z11476" s="182">
        <v>2016</v>
      </c>
      <c r="AA11476" s="182">
        <v>1312.9</v>
      </c>
      <c r="AB11476" s="182">
        <v>24</v>
      </c>
      <c r="AC11476" s="182">
        <v>3</v>
      </c>
      <c r="AD11476" s="182">
        <v>1312.9</v>
      </c>
    </row>
    <row r="11477" spans="25:30" x14ac:dyDescent="0.4">
      <c r="Y11477" s="182" t="s">
        <v>16417</v>
      </c>
      <c r="Z11477" s="182">
        <v>2020</v>
      </c>
      <c r="AA11477" s="182">
        <v>1040.5</v>
      </c>
      <c r="AB11477" s="182">
        <v>16</v>
      </c>
      <c r="AC11477" s="182">
        <v>3</v>
      </c>
      <c r="AD11477" s="182">
        <v>1040.5</v>
      </c>
    </row>
    <row r="11478" spans="25:30" x14ac:dyDescent="0.4">
      <c r="Y11478" s="182" t="s">
        <v>16418</v>
      </c>
      <c r="Z11478" s="182">
        <v>2018</v>
      </c>
      <c r="AA11478" s="182">
        <v>2166</v>
      </c>
      <c r="AB11478" s="182">
        <v>47</v>
      </c>
      <c r="AC11478" s="182">
        <v>4</v>
      </c>
      <c r="AD11478" s="182">
        <v>2166</v>
      </c>
    </row>
    <row r="11479" spans="25:30" x14ac:dyDescent="0.4">
      <c r="Y11479" s="182" t="s">
        <v>16415</v>
      </c>
      <c r="Z11479" s="182">
        <v>2018</v>
      </c>
      <c r="AA11479" s="182">
        <v>1443.2</v>
      </c>
      <c r="AB11479" s="182">
        <v>33</v>
      </c>
      <c r="AC11479" s="182">
        <v>3</v>
      </c>
      <c r="AD11479" s="182">
        <v>1443.2</v>
      </c>
    </row>
    <row r="11480" spans="25:30" x14ac:dyDescent="0.4">
      <c r="Y11480" s="182" t="s">
        <v>16416</v>
      </c>
      <c r="Z11480" s="182">
        <v>2017</v>
      </c>
      <c r="AA11480" s="182">
        <v>1446.2</v>
      </c>
      <c r="AB11480" s="182">
        <v>33</v>
      </c>
      <c r="AC11480" s="182">
        <v>3</v>
      </c>
      <c r="AD11480" s="182">
        <v>1446.2</v>
      </c>
    </row>
    <row r="11481" spans="25:30" x14ac:dyDescent="0.4">
      <c r="Y11481" s="182" t="s">
        <v>5235</v>
      </c>
      <c r="Z11481" s="182">
        <v>2020</v>
      </c>
      <c r="AA11481" s="182">
        <v>25657.5</v>
      </c>
      <c r="AB11481" s="182">
        <v>361</v>
      </c>
      <c r="AC11481" s="182">
        <v>14</v>
      </c>
      <c r="AD11481" s="182">
        <v>25657.5</v>
      </c>
    </row>
    <row r="11482" spans="25:30" x14ac:dyDescent="0.4">
      <c r="Y11482" s="182" t="s">
        <v>15205</v>
      </c>
      <c r="Z11482" s="182">
        <v>2011</v>
      </c>
      <c r="AA11482" s="182">
        <v>1529.9</v>
      </c>
      <c r="AB11482" s="182">
        <v>10</v>
      </c>
      <c r="AC11482" s="182">
        <v>3</v>
      </c>
      <c r="AD11482" s="182">
        <v>1488.5</v>
      </c>
    </row>
    <row r="11483" spans="25:30" x14ac:dyDescent="0.4">
      <c r="Y11483" s="182" t="s">
        <v>15206</v>
      </c>
      <c r="Z11483" s="182">
        <v>2014</v>
      </c>
      <c r="AA11483" s="182">
        <v>741.7</v>
      </c>
      <c r="AB11483" s="182">
        <v>8</v>
      </c>
      <c r="AC11483" s="182">
        <v>2</v>
      </c>
      <c r="AD11483" s="182">
        <v>741.7</v>
      </c>
    </row>
    <row r="11484" spans="25:30" x14ac:dyDescent="0.4">
      <c r="Y11484" s="182" t="s">
        <v>9947</v>
      </c>
      <c r="Z11484" s="182">
        <v>2021</v>
      </c>
      <c r="AA11484" s="182">
        <v>3506.5</v>
      </c>
      <c r="AB11484" s="182">
        <v>65</v>
      </c>
      <c r="AC11484" s="182">
        <v>5</v>
      </c>
      <c r="AD11484" s="182">
        <v>2826.8</v>
      </c>
    </row>
  </sheetData>
  <mergeCells count="27">
    <mergeCell ref="B789:V789"/>
    <mergeCell ref="T1:V1"/>
    <mergeCell ref="O2:V3"/>
    <mergeCell ref="B4:V6"/>
    <mergeCell ref="B8:B11"/>
    <mergeCell ref="C8:C11"/>
    <mergeCell ref="D8:E8"/>
    <mergeCell ref="F8:F11"/>
    <mergeCell ref="G8:G11"/>
    <mergeCell ref="H8:H11"/>
    <mergeCell ref="I8:I10"/>
    <mergeCell ref="U8:U10"/>
    <mergeCell ref="V8:V10"/>
    <mergeCell ref="D9:D11"/>
    <mergeCell ref="E9:E11"/>
    <mergeCell ref="J9:J10"/>
    <mergeCell ref="P8:T8"/>
    <mergeCell ref="J8:K8"/>
    <mergeCell ref="L8:L10"/>
    <mergeCell ref="M8:M11"/>
    <mergeCell ref="N8:N11"/>
    <mergeCell ref="O8:O11"/>
    <mergeCell ref="K9:K10"/>
    <mergeCell ref="P9:P10"/>
    <mergeCell ref="R9:R10"/>
    <mergeCell ref="S9:S10"/>
    <mergeCell ref="T9:T10"/>
  </mergeCells>
  <pageMargins left="0" right="0" top="0.59055118110236227" bottom="0.59055118110236227" header="0" footer="0"/>
  <pageSetup paperSize="8" scale="20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23EC0-E009-42DD-B8EC-131DF3E89679}">
  <sheetPr>
    <pageSetUpPr fitToPage="1"/>
  </sheetPr>
  <dimension ref="A1:C36"/>
  <sheetViews>
    <sheetView topLeftCell="A16" zoomScale="60" zoomScaleNormal="60" workbookViewId="0">
      <selection activeCell="M13" sqref="M13"/>
    </sheetView>
  </sheetViews>
  <sheetFormatPr defaultRowHeight="15" x14ac:dyDescent="0.25"/>
  <cols>
    <col min="1" max="1" width="28.7109375" customWidth="1"/>
    <col min="2" max="2" width="37.140625" customWidth="1"/>
    <col min="3" max="3" width="47.140625" customWidth="1"/>
  </cols>
  <sheetData>
    <row r="1" spans="1:3" ht="18.75" x14ac:dyDescent="0.3">
      <c r="A1" s="8"/>
      <c r="B1" s="8"/>
      <c r="C1" s="9" t="s">
        <v>17896</v>
      </c>
    </row>
    <row r="2" spans="1:3" ht="60.75" customHeight="1" x14ac:dyDescent="0.25">
      <c r="A2" s="36" t="s">
        <v>17907</v>
      </c>
      <c r="B2" s="36"/>
      <c r="C2" s="36"/>
    </row>
    <row r="3" spans="1:3" ht="60" customHeight="1" x14ac:dyDescent="0.25">
      <c r="A3" s="33" t="s">
        <v>17897</v>
      </c>
      <c r="B3" s="35"/>
      <c r="C3" s="34"/>
    </row>
    <row r="4" spans="1:3" ht="18.75" x14ac:dyDescent="0.25">
      <c r="A4" s="33" t="s">
        <v>17898</v>
      </c>
      <c r="B4" s="34"/>
      <c r="C4" s="10" t="s">
        <v>17906</v>
      </c>
    </row>
    <row r="5" spans="1:3" ht="18.75" x14ac:dyDescent="0.3">
      <c r="A5" s="31" t="s">
        <v>17899</v>
      </c>
      <c r="B5" s="32"/>
      <c r="C5" s="11">
        <v>1950661356.3599999</v>
      </c>
    </row>
    <row r="6" spans="1:3" ht="18.75" x14ac:dyDescent="0.3">
      <c r="A6" s="31" t="s">
        <v>17903</v>
      </c>
      <c r="B6" s="32"/>
      <c r="C6" s="11">
        <v>0</v>
      </c>
    </row>
    <row r="7" spans="1:3" ht="18.75" x14ac:dyDescent="0.3">
      <c r="A7" s="31" t="s">
        <v>17900</v>
      </c>
      <c r="B7" s="32"/>
      <c r="C7" s="11">
        <f>[1]Перечень!Q14</f>
        <v>0</v>
      </c>
    </row>
    <row r="8" spans="1:3" ht="18.75" x14ac:dyDescent="0.3">
      <c r="A8" s="31" t="s">
        <v>17901</v>
      </c>
      <c r="B8" s="32"/>
      <c r="C8" s="11">
        <v>6430568.1400000006</v>
      </c>
    </row>
    <row r="9" spans="1:3" ht="18.75" x14ac:dyDescent="0.3">
      <c r="A9" s="31" t="s">
        <v>17902</v>
      </c>
      <c r="B9" s="32"/>
      <c r="C9" s="11">
        <f>C5-C6-C7-C8</f>
        <v>1944230788.2199998</v>
      </c>
    </row>
    <row r="10" spans="1:3" ht="75" customHeight="1" x14ac:dyDescent="0.25">
      <c r="A10" s="33" t="s">
        <v>17904</v>
      </c>
      <c r="B10" s="35"/>
      <c r="C10" s="34"/>
    </row>
    <row r="11" spans="1:3" ht="18.75" x14ac:dyDescent="0.25">
      <c r="A11" s="33" t="s">
        <v>17898</v>
      </c>
      <c r="B11" s="34"/>
      <c r="C11" s="10" t="s">
        <v>17909</v>
      </c>
    </row>
    <row r="12" spans="1:3" ht="18.75" x14ac:dyDescent="0.3">
      <c r="A12" s="31" t="s">
        <v>17899</v>
      </c>
      <c r="B12" s="32"/>
      <c r="C12" s="11">
        <v>991744990.53999996</v>
      </c>
    </row>
    <row r="13" spans="1:3" ht="18.75" x14ac:dyDescent="0.3">
      <c r="A13" s="31" t="s">
        <v>17903</v>
      </c>
      <c r="B13" s="32"/>
      <c r="C13" s="11">
        <v>0</v>
      </c>
    </row>
    <row r="14" spans="1:3" ht="18.75" x14ac:dyDescent="0.3">
      <c r="A14" s="31" t="s">
        <v>17900</v>
      </c>
      <c r="B14" s="32"/>
      <c r="C14" s="11">
        <v>0</v>
      </c>
    </row>
    <row r="15" spans="1:3" ht="18.75" x14ac:dyDescent="0.3">
      <c r="A15" s="31" t="s">
        <v>17901</v>
      </c>
      <c r="B15" s="32"/>
      <c r="C15" s="11">
        <v>2194979.21</v>
      </c>
    </row>
    <row r="16" spans="1:3" ht="18.75" x14ac:dyDescent="0.3">
      <c r="A16" s="31" t="s">
        <v>17902</v>
      </c>
      <c r="B16" s="32"/>
      <c r="C16" s="11">
        <f>C12-C13-C14-C15</f>
        <v>989550011.32999992</v>
      </c>
    </row>
    <row r="17" spans="1:3" ht="45" customHeight="1" x14ac:dyDescent="0.25">
      <c r="A17" s="33" t="s">
        <v>17904</v>
      </c>
      <c r="B17" s="35"/>
      <c r="C17" s="34"/>
    </row>
    <row r="18" spans="1:3" ht="18.75" x14ac:dyDescent="0.25">
      <c r="A18" s="33" t="s">
        <v>17898</v>
      </c>
      <c r="B18" s="34"/>
      <c r="C18" s="10" t="s">
        <v>17908</v>
      </c>
    </row>
    <row r="19" spans="1:3" ht="18.75" x14ac:dyDescent="0.3">
      <c r="A19" s="31" t="s">
        <v>17899</v>
      </c>
      <c r="B19" s="32"/>
      <c r="C19" s="11">
        <v>838671319.8599999</v>
      </c>
    </row>
    <row r="20" spans="1:3" ht="18.75" x14ac:dyDescent="0.3">
      <c r="A20" s="31" t="s">
        <v>17903</v>
      </c>
      <c r="B20" s="32"/>
      <c r="C20" s="11">
        <v>0</v>
      </c>
    </row>
    <row r="21" spans="1:3" ht="18.75" x14ac:dyDescent="0.3">
      <c r="A21" s="31" t="s">
        <v>17900</v>
      </c>
      <c r="B21" s="32"/>
      <c r="C21" s="11">
        <f>[1]Перечень!Q1021</f>
        <v>0</v>
      </c>
    </row>
    <row r="22" spans="1:3" ht="18.75" x14ac:dyDescent="0.3">
      <c r="A22" s="31" t="s">
        <v>17901</v>
      </c>
      <c r="B22" s="32"/>
      <c r="C22" s="11">
        <v>6025176.1500000004</v>
      </c>
    </row>
    <row r="23" spans="1:3" ht="18.75" x14ac:dyDescent="0.3">
      <c r="A23" s="31" t="s">
        <v>17902</v>
      </c>
      <c r="B23" s="32"/>
      <c r="C23" s="11">
        <f>C19-C20-C21-C22</f>
        <v>832646143.70999992</v>
      </c>
    </row>
    <row r="24" spans="1:3" ht="102.75" customHeight="1" x14ac:dyDescent="0.25">
      <c r="A24" s="33" t="s">
        <v>17905</v>
      </c>
      <c r="B24" s="35"/>
      <c r="C24" s="34"/>
    </row>
    <row r="25" spans="1:3" ht="18.75" x14ac:dyDescent="0.25">
      <c r="A25" s="33" t="s">
        <v>17898</v>
      </c>
      <c r="B25" s="34"/>
      <c r="C25" s="10" t="s">
        <v>17906</v>
      </c>
    </row>
    <row r="26" spans="1:3" ht="18.75" x14ac:dyDescent="0.3">
      <c r="A26" s="31" t="s">
        <v>17900</v>
      </c>
      <c r="B26" s="32"/>
      <c r="C26" s="11">
        <v>28058900</v>
      </c>
    </row>
    <row r="27" spans="1:3" ht="67.5" customHeight="1" x14ac:dyDescent="0.25">
      <c r="A27" s="33" t="s">
        <v>18105</v>
      </c>
      <c r="B27" s="35"/>
      <c r="C27" s="34"/>
    </row>
    <row r="28" spans="1:3" ht="18.75" x14ac:dyDescent="0.25">
      <c r="A28" s="33" t="s">
        <v>17898</v>
      </c>
      <c r="B28" s="34"/>
      <c r="C28" s="10" t="s">
        <v>17906</v>
      </c>
    </row>
    <row r="29" spans="1:3" ht="18.75" x14ac:dyDescent="0.3">
      <c r="A29" s="31" t="s">
        <v>17899</v>
      </c>
      <c r="B29" s="32"/>
      <c r="C29" s="11">
        <v>4432138.3499999996</v>
      </c>
    </row>
    <row r="30" spans="1:3" ht="18.75" x14ac:dyDescent="0.3">
      <c r="A30" s="31" t="s">
        <v>17903</v>
      </c>
      <c r="B30" s="32"/>
      <c r="C30" s="11">
        <v>0</v>
      </c>
    </row>
    <row r="31" spans="1:3" ht="18.75" x14ac:dyDescent="0.3">
      <c r="A31" s="31" t="s">
        <v>17900</v>
      </c>
      <c r="B31" s="32"/>
      <c r="C31" s="11">
        <f>[2]Перечень!R35</f>
        <v>0</v>
      </c>
    </row>
    <row r="32" spans="1:3" ht="18.75" x14ac:dyDescent="0.3">
      <c r="A32" s="31" t="s">
        <v>17901</v>
      </c>
      <c r="B32" s="32"/>
      <c r="C32" s="11">
        <f>[2]Перечень!S35</f>
        <v>0</v>
      </c>
    </row>
    <row r="33" spans="1:3" ht="18.75" customHeight="1" x14ac:dyDescent="0.3">
      <c r="A33" s="31" t="s">
        <v>17902</v>
      </c>
      <c r="B33" s="32"/>
      <c r="C33" s="11">
        <f>C29-C30-C31-C32</f>
        <v>4432138.3499999996</v>
      </c>
    </row>
    <row r="34" spans="1:3" ht="110.25" customHeight="1" x14ac:dyDescent="0.25">
      <c r="A34" s="33" t="s">
        <v>17905</v>
      </c>
      <c r="B34" s="35"/>
      <c r="C34" s="34"/>
    </row>
    <row r="35" spans="1:3" ht="18.75" x14ac:dyDescent="0.25">
      <c r="A35" s="33" t="s">
        <v>17898</v>
      </c>
      <c r="B35" s="34"/>
      <c r="C35" s="10" t="s">
        <v>17909</v>
      </c>
    </row>
    <row r="36" spans="1:3" ht="18.75" x14ac:dyDescent="0.3">
      <c r="A36" s="31" t="s">
        <v>17900</v>
      </c>
      <c r="B36" s="32"/>
      <c r="C36" s="11">
        <v>28058900</v>
      </c>
    </row>
  </sheetData>
  <mergeCells count="35">
    <mergeCell ref="A34:C34"/>
    <mergeCell ref="A35:B35"/>
    <mergeCell ref="A36:B36"/>
    <mergeCell ref="A8:B8"/>
    <mergeCell ref="A9:B9"/>
    <mergeCell ref="A26:B26"/>
    <mergeCell ref="A23:B23"/>
    <mergeCell ref="A24:C24"/>
    <mergeCell ref="A25:B25"/>
    <mergeCell ref="A17:C17"/>
    <mergeCell ref="A18:B18"/>
    <mergeCell ref="A19:B19"/>
    <mergeCell ref="A20:B20"/>
    <mergeCell ref="A21:B21"/>
    <mergeCell ref="A22:B22"/>
    <mergeCell ref="A27:C27"/>
    <mergeCell ref="A2:C2"/>
    <mergeCell ref="A3:C3"/>
    <mergeCell ref="A4:B4"/>
    <mergeCell ref="A5:B5"/>
    <mergeCell ref="A6:B6"/>
    <mergeCell ref="A7:B7"/>
    <mergeCell ref="A13:B13"/>
    <mergeCell ref="A14:B14"/>
    <mergeCell ref="A15:B15"/>
    <mergeCell ref="A16:B16"/>
    <mergeCell ref="A10:C10"/>
    <mergeCell ref="A11:B11"/>
    <mergeCell ref="A12:B12"/>
    <mergeCell ref="A33:B33"/>
    <mergeCell ref="A28:B28"/>
    <mergeCell ref="A29:B29"/>
    <mergeCell ref="A30:B30"/>
    <mergeCell ref="A31:B31"/>
    <mergeCell ref="A32:B32"/>
  </mergeCells>
  <pageMargins left="0.7" right="0.7" top="0.75" bottom="0.75" header="0.3" footer="0.3"/>
  <pageSetup paperSize="9" scale="77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CC1795-3129-48F8-888A-9729F9BBC717}">
  <sheetPr>
    <pageSetUpPr fitToPage="1"/>
  </sheetPr>
  <dimension ref="A1:F178"/>
  <sheetViews>
    <sheetView topLeftCell="A85" zoomScale="60" zoomScaleNormal="60" workbookViewId="0">
      <selection activeCell="K5" sqref="K5"/>
    </sheetView>
  </sheetViews>
  <sheetFormatPr defaultRowHeight="15" x14ac:dyDescent="0.25"/>
  <cols>
    <col min="1" max="1" width="9" customWidth="1"/>
    <col min="2" max="2" width="87.85546875" customWidth="1"/>
    <col min="3" max="3" width="27.42578125" customWidth="1"/>
    <col min="4" max="4" width="29.5703125" customWidth="1"/>
    <col min="5" max="5" width="32" customWidth="1"/>
    <col min="6" max="6" width="29.5703125" customWidth="1"/>
  </cols>
  <sheetData>
    <row r="1" spans="1:6" ht="20.25" x14ac:dyDescent="0.25">
      <c r="A1" s="19"/>
      <c r="B1" s="19"/>
      <c r="C1" s="19"/>
      <c r="D1" s="19"/>
      <c r="E1" s="40" t="s">
        <v>17910</v>
      </c>
      <c r="F1" s="40"/>
    </row>
    <row r="2" spans="1:6" ht="77.25" customHeight="1" x14ac:dyDescent="0.25">
      <c r="B2" s="20"/>
      <c r="C2" s="20"/>
      <c r="D2" s="41" t="s">
        <v>17917</v>
      </c>
      <c r="E2" s="41"/>
      <c r="F2" s="41"/>
    </row>
    <row r="3" spans="1:6" x14ac:dyDescent="0.25">
      <c r="A3" s="42" t="s">
        <v>17918</v>
      </c>
      <c r="B3" s="42"/>
      <c r="C3" s="42"/>
      <c r="D3" s="42"/>
      <c r="E3" s="42"/>
      <c r="F3" s="42"/>
    </row>
    <row r="4" spans="1:6" ht="83.25" customHeight="1" x14ac:dyDescent="0.25">
      <c r="A4" s="42"/>
      <c r="B4" s="42"/>
      <c r="C4" s="42"/>
      <c r="D4" s="42"/>
      <c r="E4" s="42"/>
      <c r="F4" s="42"/>
    </row>
    <row r="5" spans="1:6" x14ac:dyDescent="0.25">
      <c r="A5" s="43" t="s">
        <v>0</v>
      </c>
      <c r="B5" s="45" t="s">
        <v>17911</v>
      </c>
      <c r="C5" s="43" t="s">
        <v>17912</v>
      </c>
      <c r="D5" s="43" t="s">
        <v>17913</v>
      </c>
      <c r="E5" s="43" t="s">
        <v>17914</v>
      </c>
      <c r="F5" s="43" t="s">
        <v>17915</v>
      </c>
    </row>
    <row r="6" spans="1:6" ht="49.5" customHeight="1" x14ac:dyDescent="0.25">
      <c r="A6" s="44"/>
      <c r="B6" s="46"/>
      <c r="C6" s="43"/>
      <c r="D6" s="43"/>
      <c r="E6" s="43"/>
      <c r="F6" s="43"/>
    </row>
    <row r="7" spans="1:6" ht="57" customHeight="1" x14ac:dyDescent="0.25">
      <c r="A7" s="44"/>
      <c r="B7" s="46"/>
      <c r="C7" s="43"/>
      <c r="D7" s="43"/>
      <c r="E7" s="43"/>
      <c r="F7" s="43"/>
    </row>
    <row r="8" spans="1:6" ht="20.25" x14ac:dyDescent="0.3">
      <c r="A8" s="44"/>
      <c r="B8" s="46"/>
      <c r="C8" s="21" t="s">
        <v>17916</v>
      </c>
      <c r="D8" s="21" t="s">
        <v>17098</v>
      </c>
      <c r="E8" s="22" t="s">
        <v>32</v>
      </c>
      <c r="F8" s="22" t="s">
        <v>31</v>
      </c>
    </row>
    <row r="9" spans="1:6" ht="20.25" x14ac:dyDescent="0.3">
      <c r="A9" s="22">
        <v>1</v>
      </c>
      <c r="B9" s="22">
        <v>2</v>
      </c>
      <c r="C9" s="22">
        <v>3</v>
      </c>
      <c r="D9" s="22">
        <v>4</v>
      </c>
      <c r="E9" s="22">
        <v>5</v>
      </c>
      <c r="F9" s="22">
        <v>6</v>
      </c>
    </row>
    <row r="10" spans="1:6" ht="20.25" x14ac:dyDescent="0.3">
      <c r="A10" s="23" t="s">
        <v>17882</v>
      </c>
      <c r="B10" s="23"/>
      <c r="C10" s="24">
        <f>C11+C75+C127</f>
        <v>1308943.4099999997</v>
      </c>
      <c r="D10" s="25">
        <f>D11+D75+D127</f>
        <v>47815</v>
      </c>
      <c r="E10" s="25">
        <f>E11+E75+E127</f>
        <v>611</v>
      </c>
      <c r="F10" s="24">
        <f>F11+F75+F127</f>
        <v>3781077666.7599993</v>
      </c>
    </row>
    <row r="11" spans="1:6" ht="20.25" x14ac:dyDescent="0.3">
      <c r="A11" s="23" t="s">
        <v>17883</v>
      </c>
      <c r="B11" s="23"/>
      <c r="C11" s="26">
        <f>SUM(C12:C74)</f>
        <v>686792.54999999981</v>
      </c>
      <c r="D11" s="25">
        <f>SUM(D12:D74)</f>
        <v>25699</v>
      </c>
      <c r="E11" s="27">
        <f>SUM(E12:E74)</f>
        <v>314</v>
      </c>
      <c r="F11" s="26">
        <f>SUM(F12:F74)</f>
        <v>1950661356.3599999</v>
      </c>
    </row>
    <row r="12" spans="1:6" ht="20.25" x14ac:dyDescent="0.3">
      <c r="A12" s="28">
        <v>1</v>
      </c>
      <c r="B12" s="23" t="s">
        <v>17919</v>
      </c>
      <c r="C12" s="26">
        <v>235293.95999999993</v>
      </c>
      <c r="D12" s="25">
        <v>9308</v>
      </c>
      <c r="E12" s="22">
        <v>83</v>
      </c>
      <c r="F12" s="26">
        <v>574248299.13999987</v>
      </c>
    </row>
    <row r="13" spans="1:6" ht="20.25" x14ac:dyDescent="0.3">
      <c r="A13" s="28">
        <v>2</v>
      </c>
      <c r="B13" s="23" t="s">
        <v>17920</v>
      </c>
      <c r="C13" s="26">
        <v>33408.999999999993</v>
      </c>
      <c r="D13" s="25">
        <v>1560</v>
      </c>
      <c r="E13" s="22">
        <v>13</v>
      </c>
      <c r="F13" s="26">
        <v>98847851.910000011</v>
      </c>
    </row>
    <row r="14" spans="1:6" ht="20.25" x14ac:dyDescent="0.3">
      <c r="A14" s="28">
        <v>3</v>
      </c>
      <c r="B14" s="23" t="s">
        <v>17921</v>
      </c>
      <c r="C14" s="26">
        <v>59512.939999999995</v>
      </c>
      <c r="D14" s="25">
        <v>1847</v>
      </c>
      <c r="E14" s="22">
        <v>44</v>
      </c>
      <c r="F14" s="26">
        <v>190797026.01999995</v>
      </c>
    </row>
    <row r="15" spans="1:6" ht="20.25" x14ac:dyDescent="0.3">
      <c r="A15" s="28">
        <v>4</v>
      </c>
      <c r="B15" s="23" t="s">
        <v>17922</v>
      </c>
      <c r="C15" s="26">
        <v>42597.399999999994</v>
      </c>
      <c r="D15" s="25">
        <v>1486</v>
      </c>
      <c r="E15" s="22">
        <v>19</v>
      </c>
      <c r="F15" s="26">
        <v>150602349.22999999</v>
      </c>
    </row>
    <row r="16" spans="1:6" ht="20.25" x14ac:dyDescent="0.3">
      <c r="A16" s="28">
        <v>5</v>
      </c>
      <c r="B16" s="23" t="s">
        <v>17985</v>
      </c>
      <c r="C16" s="26">
        <v>23589.8</v>
      </c>
      <c r="D16" s="25">
        <v>895</v>
      </c>
      <c r="E16" s="22">
        <v>4</v>
      </c>
      <c r="F16" s="26">
        <v>62803696.749999993</v>
      </c>
    </row>
    <row r="17" spans="1:6" ht="20.25" x14ac:dyDescent="0.3">
      <c r="A17" s="28">
        <v>6</v>
      </c>
      <c r="B17" s="23" t="s">
        <v>17923</v>
      </c>
      <c r="C17" s="26">
        <v>60112.750000000007</v>
      </c>
      <c r="D17" s="25">
        <v>1941</v>
      </c>
      <c r="E17" s="22">
        <v>14</v>
      </c>
      <c r="F17" s="26">
        <v>119471031.47000001</v>
      </c>
    </row>
    <row r="18" spans="1:6" ht="20.25" x14ac:dyDescent="0.3">
      <c r="A18" s="28">
        <v>7</v>
      </c>
      <c r="B18" s="23" t="s">
        <v>17924</v>
      </c>
      <c r="C18" s="26">
        <v>21339.7</v>
      </c>
      <c r="D18" s="25">
        <v>588</v>
      </c>
      <c r="E18" s="22">
        <v>6</v>
      </c>
      <c r="F18" s="26">
        <v>24585227.710000001</v>
      </c>
    </row>
    <row r="19" spans="1:6" ht="20.25" x14ac:dyDescent="0.3">
      <c r="A19" s="28">
        <v>8</v>
      </c>
      <c r="B19" s="23" t="s">
        <v>17925</v>
      </c>
      <c r="C19" s="26">
        <v>10534.44</v>
      </c>
      <c r="D19" s="25">
        <v>426</v>
      </c>
      <c r="E19" s="22">
        <v>5</v>
      </c>
      <c r="F19" s="26">
        <v>23320175.170000002</v>
      </c>
    </row>
    <row r="20" spans="1:6" ht="20.25" x14ac:dyDescent="0.3">
      <c r="A20" s="28">
        <v>9</v>
      </c>
      <c r="B20" s="23" t="s">
        <v>17926</v>
      </c>
      <c r="C20" s="26">
        <v>19574.940000000002</v>
      </c>
      <c r="D20" s="25">
        <v>674</v>
      </c>
      <c r="E20" s="22">
        <v>6</v>
      </c>
      <c r="F20" s="26">
        <v>32067911.869999997</v>
      </c>
    </row>
    <row r="21" spans="1:6" ht="20.25" x14ac:dyDescent="0.3">
      <c r="A21" s="28">
        <v>10</v>
      </c>
      <c r="B21" s="23" t="s">
        <v>17986</v>
      </c>
      <c r="C21" s="26">
        <v>936.95</v>
      </c>
      <c r="D21" s="25">
        <v>41</v>
      </c>
      <c r="E21" s="22">
        <v>1</v>
      </c>
      <c r="F21" s="26">
        <v>7085425</v>
      </c>
    </row>
    <row r="22" spans="1:6" ht="20.25" x14ac:dyDescent="0.3">
      <c r="A22" s="28">
        <v>11</v>
      </c>
      <c r="B22" s="23" t="s">
        <v>17928</v>
      </c>
      <c r="C22" s="26">
        <v>10443.199999999999</v>
      </c>
      <c r="D22" s="25">
        <v>393</v>
      </c>
      <c r="E22" s="22">
        <v>8</v>
      </c>
      <c r="F22" s="26">
        <v>54023730.149999991</v>
      </c>
    </row>
    <row r="23" spans="1:6" ht="20.25" x14ac:dyDescent="0.3">
      <c r="A23" s="28">
        <v>12</v>
      </c>
      <c r="B23" s="23" t="s">
        <v>17966</v>
      </c>
      <c r="C23" s="26">
        <v>871.3</v>
      </c>
      <c r="D23" s="25">
        <v>31</v>
      </c>
      <c r="E23" s="22">
        <v>1</v>
      </c>
      <c r="F23" s="26">
        <v>7229164.7999999998</v>
      </c>
    </row>
    <row r="24" spans="1:6" ht="20.25" x14ac:dyDescent="0.3">
      <c r="A24" s="28">
        <v>13</v>
      </c>
      <c r="B24" s="23" t="s">
        <v>17930</v>
      </c>
      <c r="C24" s="26">
        <v>739</v>
      </c>
      <c r="D24" s="25">
        <v>30</v>
      </c>
      <c r="E24" s="22">
        <v>1</v>
      </c>
      <c r="F24" s="26">
        <v>4458520</v>
      </c>
    </row>
    <row r="25" spans="1:6" ht="20.25" x14ac:dyDescent="0.3">
      <c r="A25" s="28">
        <v>14</v>
      </c>
      <c r="B25" s="23" t="s">
        <v>17931</v>
      </c>
      <c r="C25" s="26">
        <v>1070.8</v>
      </c>
      <c r="D25" s="25">
        <v>57</v>
      </c>
      <c r="E25" s="22">
        <v>1</v>
      </c>
      <c r="F25" s="26">
        <v>10895411.23</v>
      </c>
    </row>
    <row r="26" spans="1:6" ht="20.25" x14ac:dyDescent="0.3">
      <c r="A26" s="28">
        <v>15</v>
      </c>
      <c r="B26" s="23" t="s">
        <v>17967</v>
      </c>
      <c r="C26" s="26">
        <v>1412.3</v>
      </c>
      <c r="D26" s="25">
        <v>59</v>
      </c>
      <c r="E26" s="22">
        <v>2</v>
      </c>
      <c r="F26" s="26">
        <v>10905332.949999999</v>
      </c>
    </row>
    <row r="27" spans="1:6" ht="20.25" x14ac:dyDescent="0.3">
      <c r="A27" s="28">
        <v>16</v>
      </c>
      <c r="B27" s="23" t="s">
        <v>17929</v>
      </c>
      <c r="C27" s="26">
        <v>3114.7</v>
      </c>
      <c r="D27" s="25">
        <v>149</v>
      </c>
      <c r="E27" s="22">
        <v>3</v>
      </c>
      <c r="F27" s="26">
        <v>19046312.890000001</v>
      </c>
    </row>
    <row r="28" spans="1:6" ht="20.25" x14ac:dyDescent="0.3">
      <c r="A28" s="28">
        <v>17</v>
      </c>
      <c r="B28" s="23" t="s">
        <v>17933</v>
      </c>
      <c r="C28" s="26">
        <v>5042.9000000000005</v>
      </c>
      <c r="D28" s="25">
        <v>185</v>
      </c>
      <c r="E28" s="22">
        <v>4</v>
      </c>
      <c r="F28" s="26">
        <v>15378988.970000001</v>
      </c>
    </row>
    <row r="29" spans="1:6" ht="20.25" x14ac:dyDescent="0.3">
      <c r="A29" s="28">
        <v>18</v>
      </c>
      <c r="B29" s="23" t="s">
        <v>17987</v>
      </c>
      <c r="C29" s="26">
        <v>1009.7</v>
      </c>
      <c r="D29" s="25">
        <v>34</v>
      </c>
      <c r="E29" s="22">
        <v>1</v>
      </c>
      <c r="F29" s="26">
        <v>4106410.62</v>
      </c>
    </row>
    <row r="30" spans="1:6" ht="20.25" x14ac:dyDescent="0.3">
      <c r="A30" s="28">
        <v>19</v>
      </c>
      <c r="B30" s="23" t="s">
        <v>17988</v>
      </c>
      <c r="C30" s="26">
        <v>786.9</v>
      </c>
      <c r="D30" s="25">
        <v>30</v>
      </c>
      <c r="E30" s="22">
        <v>1</v>
      </c>
      <c r="F30" s="26">
        <v>6066432</v>
      </c>
    </row>
    <row r="31" spans="1:6" ht="20.25" x14ac:dyDescent="0.3">
      <c r="A31" s="28">
        <v>20</v>
      </c>
      <c r="B31" s="23" t="s">
        <v>17989</v>
      </c>
      <c r="C31" s="26">
        <v>766.1</v>
      </c>
      <c r="D31" s="25">
        <v>48</v>
      </c>
      <c r="E31" s="22">
        <v>1</v>
      </c>
      <c r="F31" s="26">
        <v>794399.19000000006</v>
      </c>
    </row>
    <row r="32" spans="1:6" ht="20.25" x14ac:dyDescent="0.3">
      <c r="A32" s="28">
        <v>21</v>
      </c>
      <c r="B32" s="23" t="s">
        <v>17990</v>
      </c>
      <c r="C32" s="26">
        <v>398</v>
      </c>
      <c r="D32" s="25">
        <v>21</v>
      </c>
      <c r="E32" s="22">
        <v>1</v>
      </c>
      <c r="F32" s="26">
        <v>1428981.76</v>
      </c>
    </row>
    <row r="33" spans="1:6" ht="20.25" x14ac:dyDescent="0.3">
      <c r="A33" s="28">
        <v>22</v>
      </c>
      <c r="B33" s="23" t="s">
        <v>17969</v>
      </c>
      <c r="C33" s="26">
        <v>1532.1</v>
      </c>
      <c r="D33" s="25">
        <v>39</v>
      </c>
      <c r="E33" s="22">
        <v>2</v>
      </c>
      <c r="F33" s="26">
        <v>7369752.5899999999</v>
      </c>
    </row>
    <row r="34" spans="1:6" ht="20.25" x14ac:dyDescent="0.3">
      <c r="A34" s="28">
        <v>23</v>
      </c>
      <c r="B34" s="23" t="s">
        <v>17970</v>
      </c>
      <c r="C34" s="26">
        <v>3363.3</v>
      </c>
      <c r="D34" s="25">
        <v>44</v>
      </c>
      <c r="E34" s="22">
        <v>1</v>
      </c>
      <c r="F34" s="26">
        <v>7618035.8099999996</v>
      </c>
    </row>
    <row r="35" spans="1:6" ht="20.25" x14ac:dyDescent="0.3">
      <c r="A35" s="28">
        <v>24</v>
      </c>
      <c r="B35" s="23" t="s">
        <v>17939</v>
      </c>
      <c r="C35" s="26">
        <v>19565.449999999997</v>
      </c>
      <c r="D35" s="25">
        <v>714</v>
      </c>
      <c r="E35" s="22">
        <v>5</v>
      </c>
      <c r="F35" s="26">
        <v>41565685.990000002</v>
      </c>
    </row>
    <row r="36" spans="1:6" ht="20.25" x14ac:dyDescent="0.3">
      <c r="A36" s="28">
        <v>25</v>
      </c>
      <c r="B36" s="23" t="s">
        <v>17972</v>
      </c>
      <c r="C36" s="26">
        <v>460</v>
      </c>
      <c r="D36" s="25">
        <v>17</v>
      </c>
      <c r="E36" s="22">
        <v>1</v>
      </c>
      <c r="F36" s="26">
        <v>5279400</v>
      </c>
    </row>
    <row r="37" spans="1:6" ht="20.25" x14ac:dyDescent="0.3">
      <c r="A37" s="28">
        <v>26</v>
      </c>
      <c r="B37" s="23" t="s">
        <v>17991</v>
      </c>
      <c r="C37" s="26">
        <v>896.41</v>
      </c>
      <c r="D37" s="25">
        <v>56</v>
      </c>
      <c r="E37" s="22">
        <v>1</v>
      </c>
      <c r="F37" s="26">
        <v>6678438.4000000004</v>
      </c>
    </row>
    <row r="38" spans="1:6" ht="20.25" x14ac:dyDescent="0.3">
      <c r="A38" s="28">
        <v>27</v>
      </c>
      <c r="B38" s="23" t="s">
        <v>17940</v>
      </c>
      <c r="C38" s="26">
        <v>1991.4</v>
      </c>
      <c r="D38" s="25">
        <v>72</v>
      </c>
      <c r="E38" s="22">
        <v>3</v>
      </c>
      <c r="F38" s="26">
        <v>12309487.77</v>
      </c>
    </row>
    <row r="39" spans="1:6" ht="20.25" x14ac:dyDescent="0.3">
      <c r="A39" s="28">
        <v>28</v>
      </c>
      <c r="B39" s="23" t="s">
        <v>17975</v>
      </c>
      <c r="C39" s="26">
        <v>1266.2</v>
      </c>
      <c r="D39" s="25">
        <v>63</v>
      </c>
      <c r="E39" s="22">
        <v>3</v>
      </c>
      <c r="F39" s="26">
        <v>8269398.5200000005</v>
      </c>
    </row>
    <row r="40" spans="1:6" ht="20.25" x14ac:dyDescent="0.3">
      <c r="A40" s="28">
        <v>29</v>
      </c>
      <c r="B40" s="23" t="s">
        <v>17974</v>
      </c>
      <c r="C40" s="26">
        <v>2439.6999999999998</v>
      </c>
      <c r="D40" s="25">
        <v>105</v>
      </c>
      <c r="E40" s="22">
        <v>3</v>
      </c>
      <c r="F40" s="26">
        <v>11868737.219999999</v>
      </c>
    </row>
    <row r="41" spans="1:6" ht="20.25" x14ac:dyDescent="0.3">
      <c r="A41" s="28">
        <v>30</v>
      </c>
      <c r="B41" s="23" t="s">
        <v>18106</v>
      </c>
      <c r="C41" s="26">
        <v>362.7</v>
      </c>
      <c r="D41" s="25">
        <v>21</v>
      </c>
      <c r="E41" s="22">
        <v>1</v>
      </c>
      <c r="F41" s="26">
        <v>2425889.1399999997</v>
      </c>
    </row>
    <row r="42" spans="1:6" ht="20.25" x14ac:dyDescent="0.3">
      <c r="A42" s="28">
        <v>31</v>
      </c>
      <c r="B42" s="23" t="s">
        <v>17941</v>
      </c>
      <c r="C42" s="26">
        <v>1217.2</v>
      </c>
      <c r="D42" s="25">
        <v>47</v>
      </c>
      <c r="E42" s="22">
        <v>1</v>
      </c>
      <c r="F42" s="26">
        <v>2383045.9500000002</v>
      </c>
    </row>
    <row r="43" spans="1:6" ht="20.25" x14ac:dyDescent="0.3">
      <c r="A43" s="28">
        <v>32</v>
      </c>
      <c r="B43" s="23" t="s">
        <v>17976</v>
      </c>
      <c r="C43" s="26">
        <v>6052.4</v>
      </c>
      <c r="D43" s="25">
        <v>238</v>
      </c>
      <c r="E43" s="22">
        <v>4</v>
      </c>
      <c r="F43" s="26">
        <v>33495895.170000002</v>
      </c>
    </row>
    <row r="44" spans="1:6" ht="20.25" x14ac:dyDescent="0.3">
      <c r="A44" s="28">
        <v>33</v>
      </c>
      <c r="B44" s="23" t="s">
        <v>17992</v>
      </c>
      <c r="C44" s="26">
        <v>312.7</v>
      </c>
      <c r="D44" s="25">
        <v>11</v>
      </c>
      <c r="E44" s="22">
        <v>1</v>
      </c>
      <c r="F44" s="26">
        <v>2969018.4899999998</v>
      </c>
    </row>
    <row r="45" spans="1:6" ht="20.25" x14ac:dyDescent="0.3">
      <c r="A45" s="28">
        <v>34</v>
      </c>
      <c r="B45" s="23" t="s">
        <v>17993</v>
      </c>
      <c r="C45" s="26">
        <v>800.4</v>
      </c>
      <c r="D45" s="25">
        <v>32</v>
      </c>
      <c r="E45" s="22">
        <v>1</v>
      </c>
      <c r="F45" s="26">
        <v>5947708.0499999998</v>
      </c>
    </row>
    <row r="46" spans="1:6" ht="20.25" x14ac:dyDescent="0.3">
      <c r="A46" s="28">
        <v>35</v>
      </c>
      <c r="B46" s="23" t="s">
        <v>17994</v>
      </c>
      <c r="C46" s="26">
        <v>592.5</v>
      </c>
      <c r="D46" s="25">
        <v>32</v>
      </c>
      <c r="E46" s="22">
        <v>1</v>
      </c>
      <c r="F46" s="26">
        <v>4280222.84</v>
      </c>
    </row>
    <row r="47" spans="1:6" ht="20.25" x14ac:dyDescent="0.3">
      <c r="A47" s="28">
        <v>36</v>
      </c>
      <c r="B47" s="23" t="s">
        <v>17943</v>
      </c>
      <c r="C47" s="26">
        <v>4538.8999999999996</v>
      </c>
      <c r="D47" s="25">
        <v>150</v>
      </c>
      <c r="E47" s="22">
        <v>2</v>
      </c>
      <c r="F47" s="26">
        <v>12813178.6</v>
      </c>
    </row>
    <row r="48" spans="1:6" ht="20.25" x14ac:dyDescent="0.3">
      <c r="A48" s="28">
        <v>37</v>
      </c>
      <c r="B48" s="23" t="s">
        <v>18107</v>
      </c>
      <c r="C48" s="26">
        <v>976.3</v>
      </c>
      <c r="D48" s="25">
        <v>36</v>
      </c>
      <c r="E48" s="22">
        <v>1</v>
      </c>
      <c r="F48" s="26">
        <v>6053981.6200000001</v>
      </c>
    </row>
    <row r="49" spans="1:6" ht="20.25" x14ac:dyDescent="0.3">
      <c r="A49" s="28">
        <v>38</v>
      </c>
      <c r="B49" s="23" t="s">
        <v>17945</v>
      </c>
      <c r="C49" s="26">
        <v>1393.3000000000002</v>
      </c>
      <c r="D49" s="25">
        <v>66</v>
      </c>
      <c r="E49" s="22">
        <v>2</v>
      </c>
      <c r="F49" s="26">
        <v>9689234.3399999999</v>
      </c>
    </row>
    <row r="50" spans="1:6" ht="20.25" x14ac:dyDescent="0.3">
      <c r="A50" s="28">
        <v>39</v>
      </c>
      <c r="B50" s="23" t="s">
        <v>17946</v>
      </c>
      <c r="C50" s="26">
        <v>11199.1</v>
      </c>
      <c r="D50" s="25">
        <v>429</v>
      </c>
      <c r="E50" s="22">
        <v>4</v>
      </c>
      <c r="F50" s="26">
        <v>42770350.480000004</v>
      </c>
    </row>
    <row r="51" spans="1:6" ht="20.25" x14ac:dyDescent="0.3">
      <c r="A51" s="28">
        <v>40</v>
      </c>
      <c r="B51" s="23" t="s">
        <v>17947</v>
      </c>
      <c r="C51" s="26">
        <v>8841.48</v>
      </c>
      <c r="D51" s="25">
        <v>259</v>
      </c>
      <c r="E51" s="22">
        <v>2</v>
      </c>
      <c r="F51" s="26">
        <v>20542836.440000001</v>
      </c>
    </row>
    <row r="52" spans="1:6" ht="20.25" x14ac:dyDescent="0.3">
      <c r="A52" s="28">
        <v>41</v>
      </c>
      <c r="B52" s="23" t="s">
        <v>17948</v>
      </c>
      <c r="C52" s="26">
        <v>8737.0499999999993</v>
      </c>
      <c r="D52" s="25">
        <v>356</v>
      </c>
      <c r="E52" s="22">
        <v>5</v>
      </c>
      <c r="F52" s="26">
        <v>33697992.899999999</v>
      </c>
    </row>
    <row r="53" spans="1:6" ht="20.25" x14ac:dyDescent="0.3">
      <c r="A53" s="28">
        <v>42</v>
      </c>
      <c r="B53" s="23" t="s">
        <v>17995</v>
      </c>
      <c r="C53" s="26">
        <v>1408.6</v>
      </c>
      <c r="D53" s="25">
        <v>63</v>
      </c>
      <c r="E53" s="22">
        <v>2</v>
      </c>
      <c r="F53" s="26">
        <v>9425700.5800000001</v>
      </c>
    </row>
    <row r="54" spans="1:6" ht="20.25" x14ac:dyDescent="0.3">
      <c r="A54" s="28">
        <v>43</v>
      </c>
      <c r="B54" s="23" t="s">
        <v>17996</v>
      </c>
      <c r="C54" s="26">
        <v>1490.21</v>
      </c>
      <c r="D54" s="25">
        <v>56</v>
      </c>
      <c r="E54" s="22">
        <v>2</v>
      </c>
      <c r="F54" s="26">
        <v>11802243.449999999</v>
      </c>
    </row>
    <row r="55" spans="1:6" ht="20.25" x14ac:dyDescent="0.3">
      <c r="A55" s="28">
        <v>44</v>
      </c>
      <c r="B55" s="23" t="s">
        <v>17949</v>
      </c>
      <c r="C55" s="26">
        <v>11414.84</v>
      </c>
      <c r="D55" s="25">
        <v>420</v>
      </c>
      <c r="E55" s="22">
        <v>2</v>
      </c>
      <c r="F55" s="26">
        <v>17386976.800000001</v>
      </c>
    </row>
    <row r="56" spans="1:6" ht="20.25" x14ac:dyDescent="0.3">
      <c r="A56" s="28">
        <v>45</v>
      </c>
      <c r="B56" s="23" t="s">
        <v>18108</v>
      </c>
      <c r="C56" s="26">
        <v>780.3</v>
      </c>
      <c r="D56" s="25">
        <v>40</v>
      </c>
      <c r="E56" s="22">
        <v>1</v>
      </c>
      <c r="F56" s="26">
        <v>5310148.74</v>
      </c>
    </row>
    <row r="57" spans="1:6" ht="20.25" x14ac:dyDescent="0.3">
      <c r="A57" s="28">
        <v>46</v>
      </c>
      <c r="B57" s="23" t="s">
        <v>17978</v>
      </c>
      <c r="C57" s="26">
        <v>911.2</v>
      </c>
      <c r="D57" s="25">
        <v>30</v>
      </c>
      <c r="E57" s="22">
        <v>1</v>
      </c>
      <c r="F57" s="26">
        <v>8814680.0299999993</v>
      </c>
    </row>
    <row r="58" spans="1:6" ht="20.25" x14ac:dyDescent="0.3">
      <c r="A58" s="28">
        <v>47</v>
      </c>
      <c r="B58" s="23" t="s">
        <v>18109</v>
      </c>
      <c r="C58" s="26">
        <v>621.6</v>
      </c>
      <c r="D58" s="25">
        <v>25</v>
      </c>
      <c r="E58" s="22">
        <v>1</v>
      </c>
      <c r="F58" s="26">
        <v>3793574.26</v>
      </c>
    </row>
    <row r="59" spans="1:6" ht="20.25" x14ac:dyDescent="0.3">
      <c r="A59" s="28">
        <v>48</v>
      </c>
      <c r="B59" s="23" t="s">
        <v>17997</v>
      </c>
      <c r="C59" s="26">
        <v>971.34</v>
      </c>
      <c r="D59" s="25">
        <v>45</v>
      </c>
      <c r="E59" s="22">
        <v>1</v>
      </c>
      <c r="F59" s="26">
        <v>6588819.2000000002</v>
      </c>
    </row>
    <row r="60" spans="1:6" ht="20.25" x14ac:dyDescent="0.3">
      <c r="A60" s="28">
        <v>49</v>
      </c>
      <c r="B60" s="23" t="s">
        <v>17954</v>
      </c>
      <c r="C60" s="26">
        <v>687</v>
      </c>
      <c r="D60" s="25">
        <v>21</v>
      </c>
      <c r="E60" s="22">
        <v>1</v>
      </c>
      <c r="F60" s="26">
        <v>5667056.2000000002</v>
      </c>
    </row>
    <row r="61" spans="1:6" ht="20.25" x14ac:dyDescent="0.3">
      <c r="A61" s="28">
        <v>50</v>
      </c>
      <c r="B61" s="23" t="s">
        <v>17955</v>
      </c>
      <c r="C61" s="26">
        <v>3742.79</v>
      </c>
      <c r="D61" s="25">
        <v>138</v>
      </c>
      <c r="E61" s="22">
        <v>3</v>
      </c>
      <c r="F61" s="26">
        <v>18347382.370000001</v>
      </c>
    </row>
    <row r="62" spans="1:6" ht="20.25" x14ac:dyDescent="0.3">
      <c r="A62" s="28">
        <v>51</v>
      </c>
      <c r="B62" s="23" t="s">
        <v>17956</v>
      </c>
      <c r="C62" s="26">
        <v>11043.66</v>
      </c>
      <c r="D62" s="25">
        <v>528</v>
      </c>
      <c r="E62" s="22">
        <v>6</v>
      </c>
      <c r="F62" s="26">
        <v>34184580.829999998</v>
      </c>
    </row>
    <row r="63" spans="1:6" ht="20.25" x14ac:dyDescent="0.3">
      <c r="A63" s="28">
        <v>52</v>
      </c>
      <c r="B63" s="23" t="s">
        <v>17952</v>
      </c>
      <c r="C63" s="26">
        <v>7450.8</v>
      </c>
      <c r="D63" s="25">
        <v>425</v>
      </c>
      <c r="E63" s="22">
        <v>10</v>
      </c>
      <c r="F63" s="26">
        <v>4853120.3899999997</v>
      </c>
    </row>
    <row r="64" spans="1:6" ht="20.25" x14ac:dyDescent="0.3">
      <c r="A64" s="28">
        <v>53</v>
      </c>
      <c r="B64" s="23" t="s">
        <v>17957</v>
      </c>
      <c r="C64" s="26">
        <v>10329.530000000001</v>
      </c>
      <c r="D64" s="25">
        <v>435</v>
      </c>
      <c r="E64" s="22">
        <v>3</v>
      </c>
      <c r="F64" s="26">
        <v>18235848.82</v>
      </c>
    </row>
    <row r="65" spans="1:6" ht="20.25" x14ac:dyDescent="0.3">
      <c r="A65" s="28">
        <v>54</v>
      </c>
      <c r="B65" s="23" t="s">
        <v>17980</v>
      </c>
      <c r="C65" s="26">
        <v>1421.2</v>
      </c>
      <c r="D65" s="25">
        <v>47</v>
      </c>
      <c r="E65" s="22">
        <v>1</v>
      </c>
      <c r="F65" s="26">
        <v>8800830.6999999993</v>
      </c>
    </row>
    <row r="66" spans="1:6" ht="20.25" x14ac:dyDescent="0.3">
      <c r="A66" s="28">
        <v>55</v>
      </c>
      <c r="B66" s="23" t="s">
        <v>17958</v>
      </c>
      <c r="C66" s="26">
        <v>8802.18</v>
      </c>
      <c r="D66" s="25">
        <v>291</v>
      </c>
      <c r="E66" s="22">
        <v>5</v>
      </c>
      <c r="F66" s="26">
        <v>34494538.579999998</v>
      </c>
    </row>
    <row r="67" spans="1:6" ht="20.25" x14ac:dyDescent="0.3">
      <c r="A67" s="28">
        <v>56</v>
      </c>
      <c r="B67" s="23" t="s">
        <v>17927</v>
      </c>
      <c r="C67" s="26">
        <v>4666.6000000000004</v>
      </c>
      <c r="D67" s="25">
        <v>131</v>
      </c>
      <c r="E67" s="22">
        <v>1</v>
      </c>
      <c r="F67" s="26">
        <v>8578192.4800000004</v>
      </c>
    </row>
    <row r="68" spans="1:6" ht="20.25" x14ac:dyDescent="0.3">
      <c r="A68" s="28">
        <v>57</v>
      </c>
      <c r="B68" s="23" t="s">
        <v>17961</v>
      </c>
      <c r="C68" s="26">
        <v>1918.63</v>
      </c>
      <c r="D68" s="25">
        <v>31</v>
      </c>
      <c r="E68" s="22">
        <v>1</v>
      </c>
      <c r="F68" s="26">
        <v>10731103.199999999</v>
      </c>
    </row>
    <row r="69" spans="1:6" ht="20.25" x14ac:dyDescent="0.3">
      <c r="A69" s="28">
        <v>58</v>
      </c>
      <c r="B69" s="23" t="s">
        <v>17962</v>
      </c>
      <c r="C69" s="26">
        <v>2158.5</v>
      </c>
      <c r="D69" s="25">
        <v>92</v>
      </c>
      <c r="E69" s="22">
        <v>4</v>
      </c>
      <c r="F69" s="26">
        <v>14463585.310000002</v>
      </c>
    </row>
    <row r="70" spans="1:6" ht="20.25" x14ac:dyDescent="0.3">
      <c r="A70" s="28">
        <v>59</v>
      </c>
      <c r="B70" s="23" t="s">
        <v>17981</v>
      </c>
      <c r="C70" s="26">
        <v>659.7</v>
      </c>
      <c r="D70" s="25">
        <v>25</v>
      </c>
      <c r="E70" s="22">
        <v>1</v>
      </c>
      <c r="F70" s="26">
        <v>4641914.7</v>
      </c>
    </row>
    <row r="71" spans="1:6" ht="20.25" x14ac:dyDescent="0.3">
      <c r="A71" s="28">
        <v>60</v>
      </c>
      <c r="B71" s="23" t="s">
        <v>17982</v>
      </c>
      <c r="C71" s="26">
        <v>816.8</v>
      </c>
      <c r="D71" s="25">
        <v>42</v>
      </c>
      <c r="E71" s="22">
        <v>1</v>
      </c>
      <c r="F71" s="26">
        <v>5080000</v>
      </c>
    </row>
    <row r="72" spans="1:6" ht="20.25" x14ac:dyDescent="0.3">
      <c r="A72" s="28">
        <v>61</v>
      </c>
      <c r="B72" s="23" t="s">
        <v>17983</v>
      </c>
      <c r="C72" s="26">
        <v>1199.9000000000001</v>
      </c>
      <c r="D72" s="25">
        <v>41</v>
      </c>
      <c r="E72" s="22">
        <v>1</v>
      </c>
      <c r="F72" s="26">
        <v>5397325.2400000002</v>
      </c>
    </row>
    <row r="73" spans="1:6" ht="20.25" x14ac:dyDescent="0.3">
      <c r="A73" s="28">
        <v>62</v>
      </c>
      <c r="B73" s="23" t="s">
        <v>17984</v>
      </c>
      <c r="C73" s="26">
        <v>4989.7</v>
      </c>
      <c r="D73" s="25">
        <v>176</v>
      </c>
      <c r="E73" s="22">
        <v>2</v>
      </c>
      <c r="F73" s="26">
        <v>17376189.66</v>
      </c>
    </row>
    <row r="74" spans="1:6" ht="20.25" x14ac:dyDescent="0.3">
      <c r="A74" s="28">
        <v>63</v>
      </c>
      <c r="B74" s="23" t="s">
        <v>18110</v>
      </c>
      <c r="C74" s="26">
        <v>212.1</v>
      </c>
      <c r="D74" s="25">
        <v>7</v>
      </c>
      <c r="E74" s="22">
        <v>1</v>
      </c>
      <c r="F74" s="26">
        <v>496575.67</v>
      </c>
    </row>
    <row r="75" spans="1:6" ht="20.25" x14ac:dyDescent="0.3">
      <c r="A75" s="23" t="s">
        <v>17894</v>
      </c>
      <c r="B75" s="23"/>
      <c r="C75" s="26">
        <f>SUM(C76:C126)</f>
        <v>309581.00000000006</v>
      </c>
      <c r="D75" s="25">
        <f>SUM(D76:D126)</f>
        <v>11175</v>
      </c>
      <c r="E75" s="29">
        <f>SUM(E76:E126)</f>
        <v>163</v>
      </c>
      <c r="F75" s="26">
        <f>SUM(F76:F126)</f>
        <v>991744990.53999996</v>
      </c>
    </row>
    <row r="76" spans="1:6" ht="20.25" x14ac:dyDescent="0.3">
      <c r="A76" s="28">
        <v>1</v>
      </c>
      <c r="B76" s="23" t="s">
        <v>17919</v>
      </c>
      <c r="C76" s="26">
        <v>109769.47000000002</v>
      </c>
      <c r="D76" s="25">
        <v>4326</v>
      </c>
      <c r="E76" s="22">
        <v>41</v>
      </c>
      <c r="F76" s="26">
        <v>239297169.66</v>
      </c>
    </row>
    <row r="77" spans="1:6" ht="20.25" x14ac:dyDescent="0.3">
      <c r="A77" s="28">
        <v>2</v>
      </c>
      <c r="B77" s="23" t="s">
        <v>17920</v>
      </c>
      <c r="C77" s="26">
        <v>6738.11</v>
      </c>
      <c r="D77" s="25">
        <v>344</v>
      </c>
      <c r="E77" s="22">
        <v>6</v>
      </c>
      <c r="F77" s="26">
        <v>40206115.280000001</v>
      </c>
    </row>
    <row r="78" spans="1:6" ht="20.25" x14ac:dyDescent="0.3">
      <c r="A78" s="28">
        <v>3</v>
      </c>
      <c r="B78" s="23" t="s">
        <v>17921</v>
      </c>
      <c r="C78" s="26">
        <v>13311.699999999999</v>
      </c>
      <c r="D78" s="25">
        <v>458</v>
      </c>
      <c r="E78" s="22">
        <v>14</v>
      </c>
      <c r="F78" s="26">
        <v>72162129.74000001</v>
      </c>
    </row>
    <row r="79" spans="1:6" ht="20.25" x14ac:dyDescent="0.3">
      <c r="A79" s="28">
        <v>4</v>
      </c>
      <c r="B79" s="23" t="s">
        <v>17922</v>
      </c>
      <c r="C79" s="26">
        <v>19523.48</v>
      </c>
      <c r="D79" s="25">
        <v>549</v>
      </c>
      <c r="E79" s="22">
        <v>10</v>
      </c>
      <c r="F79" s="26">
        <v>68139941.349999994</v>
      </c>
    </row>
    <row r="80" spans="1:6" ht="20.25" x14ac:dyDescent="0.3">
      <c r="A80" s="28">
        <v>5</v>
      </c>
      <c r="B80" s="23" t="s">
        <v>17923</v>
      </c>
      <c r="C80" s="26">
        <v>36039.199999999997</v>
      </c>
      <c r="D80" s="25">
        <v>1252</v>
      </c>
      <c r="E80" s="22">
        <v>12</v>
      </c>
      <c r="F80" s="26">
        <v>85772652.090000004</v>
      </c>
    </row>
    <row r="81" spans="1:6" ht="20.25" x14ac:dyDescent="0.3">
      <c r="A81" s="28">
        <v>6</v>
      </c>
      <c r="B81" s="23" t="s">
        <v>17924</v>
      </c>
      <c r="C81" s="26">
        <v>7957.4</v>
      </c>
      <c r="D81" s="25">
        <v>217</v>
      </c>
      <c r="E81" s="22">
        <v>3</v>
      </c>
      <c r="F81" s="26">
        <v>14832262.560000001</v>
      </c>
    </row>
    <row r="82" spans="1:6" ht="20.25" x14ac:dyDescent="0.3">
      <c r="A82" s="28">
        <v>7</v>
      </c>
      <c r="B82" s="23" t="s">
        <v>17925</v>
      </c>
      <c r="C82" s="26">
        <v>4302</v>
      </c>
      <c r="D82" s="25">
        <v>167</v>
      </c>
      <c r="E82" s="22">
        <v>2</v>
      </c>
      <c r="F82" s="26">
        <v>17289331.199999999</v>
      </c>
    </row>
    <row r="83" spans="1:6" ht="20.25" x14ac:dyDescent="0.3">
      <c r="A83" s="28">
        <v>8</v>
      </c>
      <c r="B83" s="23" t="s">
        <v>17926</v>
      </c>
      <c r="C83" s="26">
        <v>5228.93</v>
      </c>
      <c r="D83" s="25">
        <v>134</v>
      </c>
      <c r="E83" s="22">
        <v>2</v>
      </c>
      <c r="F83" s="26">
        <v>15108214.489999998</v>
      </c>
    </row>
    <row r="84" spans="1:6" ht="20.25" x14ac:dyDescent="0.3">
      <c r="A84" s="28">
        <v>9</v>
      </c>
      <c r="B84" s="23" t="s">
        <v>17928</v>
      </c>
      <c r="C84" s="26">
        <v>10229.500000000002</v>
      </c>
      <c r="D84" s="25">
        <v>327</v>
      </c>
      <c r="E84" s="22">
        <v>8</v>
      </c>
      <c r="F84" s="26">
        <v>40748210.159999996</v>
      </c>
    </row>
    <row r="85" spans="1:6" ht="20.25" x14ac:dyDescent="0.3">
      <c r="A85" s="28">
        <v>10</v>
      </c>
      <c r="B85" s="23" t="s">
        <v>17966</v>
      </c>
      <c r="C85" s="26">
        <v>380.9</v>
      </c>
      <c r="D85" s="25">
        <v>9</v>
      </c>
      <c r="E85" s="22">
        <v>1</v>
      </c>
      <c r="F85" s="26">
        <v>508994.24</v>
      </c>
    </row>
    <row r="86" spans="1:6" ht="20.25" x14ac:dyDescent="0.3">
      <c r="A86" s="28">
        <v>11</v>
      </c>
      <c r="B86" s="23" t="s">
        <v>17930</v>
      </c>
      <c r="C86" s="26">
        <v>749.2</v>
      </c>
      <c r="D86" s="25">
        <v>28</v>
      </c>
      <c r="E86" s="22">
        <v>1</v>
      </c>
      <c r="F86" s="26">
        <v>4458520</v>
      </c>
    </row>
    <row r="87" spans="1:6" ht="20.25" x14ac:dyDescent="0.3">
      <c r="A87" s="28">
        <v>12</v>
      </c>
      <c r="B87" s="23" t="s">
        <v>17931</v>
      </c>
      <c r="C87" s="26">
        <v>975.1</v>
      </c>
      <c r="D87" s="25">
        <v>42</v>
      </c>
      <c r="E87" s="22">
        <v>1</v>
      </c>
      <c r="F87" s="26">
        <v>1024284.04</v>
      </c>
    </row>
    <row r="88" spans="1:6" ht="20.25" x14ac:dyDescent="0.3">
      <c r="A88" s="28">
        <v>13</v>
      </c>
      <c r="B88" s="23" t="s">
        <v>17932</v>
      </c>
      <c r="C88" s="26">
        <v>752.1</v>
      </c>
      <c r="D88" s="25">
        <v>28</v>
      </c>
      <c r="E88" s="22">
        <v>1</v>
      </c>
      <c r="F88" s="26">
        <v>5308128</v>
      </c>
    </row>
    <row r="89" spans="1:6" ht="20.25" x14ac:dyDescent="0.3">
      <c r="A89" s="28">
        <v>14</v>
      </c>
      <c r="B89" s="23" t="s">
        <v>17967</v>
      </c>
      <c r="C89" s="26">
        <v>917.2</v>
      </c>
      <c r="D89" s="25">
        <v>35</v>
      </c>
      <c r="E89" s="22">
        <v>1</v>
      </c>
      <c r="F89" s="26">
        <v>7532677</v>
      </c>
    </row>
    <row r="90" spans="1:6" ht="20.25" x14ac:dyDescent="0.3">
      <c r="A90" s="28">
        <v>15</v>
      </c>
      <c r="B90" s="23" t="s">
        <v>17929</v>
      </c>
      <c r="C90" s="26">
        <v>4789.7</v>
      </c>
      <c r="D90" s="25">
        <v>163</v>
      </c>
      <c r="E90" s="22">
        <v>1</v>
      </c>
      <c r="F90" s="26">
        <v>7134922.25</v>
      </c>
    </row>
    <row r="91" spans="1:6" ht="20.25" x14ac:dyDescent="0.3">
      <c r="A91" s="28">
        <v>16</v>
      </c>
      <c r="B91" s="23" t="s">
        <v>17933</v>
      </c>
      <c r="C91" s="26">
        <v>8371.6600000000017</v>
      </c>
      <c r="D91" s="25">
        <v>241</v>
      </c>
      <c r="E91" s="22">
        <v>5</v>
      </c>
      <c r="F91" s="26">
        <v>46844042.669999994</v>
      </c>
    </row>
    <row r="92" spans="1:6" ht="20.25" x14ac:dyDescent="0.3">
      <c r="A92" s="28">
        <v>17</v>
      </c>
      <c r="B92" s="23" t="s">
        <v>17968</v>
      </c>
      <c r="C92" s="26">
        <v>775.8</v>
      </c>
      <c r="D92" s="25">
        <v>39</v>
      </c>
      <c r="E92" s="22">
        <v>1</v>
      </c>
      <c r="F92" s="26">
        <v>6193827.0800000001</v>
      </c>
    </row>
    <row r="93" spans="1:6" ht="20.25" x14ac:dyDescent="0.3">
      <c r="A93" s="28">
        <v>18</v>
      </c>
      <c r="B93" s="23" t="s">
        <v>17969</v>
      </c>
      <c r="C93" s="26">
        <v>350</v>
      </c>
      <c r="D93" s="25">
        <v>7</v>
      </c>
      <c r="E93" s="22">
        <v>1</v>
      </c>
      <c r="F93" s="26">
        <v>2190656</v>
      </c>
    </row>
    <row r="94" spans="1:6" ht="20.25" x14ac:dyDescent="0.3">
      <c r="A94" s="28">
        <v>19</v>
      </c>
      <c r="B94" s="23" t="s">
        <v>17970</v>
      </c>
      <c r="C94" s="26">
        <v>931.7</v>
      </c>
      <c r="D94" s="25">
        <v>34</v>
      </c>
      <c r="E94" s="22">
        <v>1</v>
      </c>
      <c r="F94" s="26">
        <v>7683651.5</v>
      </c>
    </row>
    <row r="95" spans="1:6" ht="20.25" x14ac:dyDescent="0.3">
      <c r="A95" s="28">
        <v>20</v>
      </c>
      <c r="B95" s="23" t="s">
        <v>17971</v>
      </c>
      <c r="C95" s="26">
        <v>521.6</v>
      </c>
      <c r="D95" s="25">
        <v>21</v>
      </c>
      <c r="E95" s="22">
        <v>1</v>
      </c>
      <c r="F95" s="26">
        <v>5423754</v>
      </c>
    </row>
    <row r="96" spans="1:6" ht="20.25" x14ac:dyDescent="0.3">
      <c r="A96" s="28">
        <v>21</v>
      </c>
      <c r="B96" s="23" t="s">
        <v>17939</v>
      </c>
      <c r="C96" s="26">
        <v>6643.84</v>
      </c>
      <c r="D96" s="25">
        <v>218</v>
      </c>
      <c r="E96" s="22">
        <v>5</v>
      </c>
      <c r="F96" s="26">
        <v>30502927.5</v>
      </c>
    </row>
    <row r="97" spans="1:6" ht="20.25" x14ac:dyDescent="0.3">
      <c r="A97" s="28">
        <v>22</v>
      </c>
      <c r="B97" s="23" t="s">
        <v>17972</v>
      </c>
      <c r="C97" s="26">
        <v>409.7</v>
      </c>
      <c r="D97" s="25">
        <v>20</v>
      </c>
      <c r="E97" s="22">
        <v>1</v>
      </c>
      <c r="F97" s="26">
        <v>4246200</v>
      </c>
    </row>
    <row r="98" spans="1:6" ht="20.25" x14ac:dyDescent="0.3">
      <c r="A98" s="28">
        <v>23</v>
      </c>
      <c r="B98" s="23" t="s">
        <v>17973</v>
      </c>
      <c r="C98" s="26">
        <v>503</v>
      </c>
      <c r="D98" s="25">
        <v>19</v>
      </c>
      <c r="E98" s="22">
        <v>1</v>
      </c>
      <c r="F98" s="26">
        <v>4996380.8</v>
      </c>
    </row>
    <row r="99" spans="1:6" ht="20.25" x14ac:dyDescent="0.3">
      <c r="A99" s="28">
        <v>24</v>
      </c>
      <c r="B99" s="23" t="s">
        <v>17974</v>
      </c>
      <c r="C99" s="26">
        <v>2235.3000000000002</v>
      </c>
      <c r="D99" s="25">
        <v>120</v>
      </c>
      <c r="E99" s="22">
        <v>3</v>
      </c>
      <c r="F99" s="26">
        <v>11077306.67</v>
      </c>
    </row>
    <row r="100" spans="1:6" ht="20.25" x14ac:dyDescent="0.3">
      <c r="A100" s="28">
        <v>25</v>
      </c>
      <c r="B100" s="23" t="s">
        <v>17941</v>
      </c>
      <c r="C100" s="26">
        <v>3613.5</v>
      </c>
      <c r="D100" s="25">
        <v>125</v>
      </c>
      <c r="E100" s="22">
        <v>1</v>
      </c>
      <c r="F100" s="26">
        <v>7075818.8799999999</v>
      </c>
    </row>
    <row r="101" spans="1:6" ht="20.25" x14ac:dyDescent="0.3">
      <c r="A101" s="28">
        <v>26</v>
      </c>
      <c r="B101" s="23" t="s">
        <v>17975</v>
      </c>
      <c r="C101" s="26">
        <v>2007.9</v>
      </c>
      <c r="D101" s="25">
        <v>80</v>
      </c>
      <c r="E101" s="22">
        <v>2</v>
      </c>
      <c r="F101" s="26">
        <v>7894787.1999999993</v>
      </c>
    </row>
    <row r="102" spans="1:6" ht="20.25" x14ac:dyDescent="0.3">
      <c r="A102" s="28">
        <v>27</v>
      </c>
      <c r="B102" s="23" t="s">
        <v>17976</v>
      </c>
      <c r="C102" s="26">
        <v>3500.7</v>
      </c>
      <c r="D102" s="25">
        <v>149</v>
      </c>
      <c r="E102" s="22">
        <v>4</v>
      </c>
      <c r="F102" s="26">
        <v>28162155.84</v>
      </c>
    </row>
    <row r="103" spans="1:6" ht="20.25" x14ac:dyDescent="0.3">
      <c r="A103" s="28">
        <v>28</v>
      </c>
      <c r="B103" s="23" t="s">
        <v>17943</v>
      </c>
      <c r="C103" s="26">
        <v>1137.98</v>
      </c>
      <c r="D103" s="25">
        <v>36</v>
      </c>
      <c r="E103" s="22">
        <v>2</v>
      </c>
      <c r="F103" s="26">
        <v>6240219.6099999994</v>
      </c>
    </row>
    <row r="104" spans="1:6" ht="20.25" x14ac:dyDescent="0.3">
      <c r="A104" s="28">
        <v>29</v>
      </c>
      <c r="B104" s="23" t="s">
        <v>17977</v>
      </c>
      <c r="C104" s="26">
        <v>875.2</v>
      </c>
      <c r="D104" s="25">
        <v>30</v>
      </c>
      <c r="E104" s="22">
        <v>1</v>
      </c>
      <c r="F104" s="26">
        <v>7246016</v>
      </c>
    </row>
    <row r="105" spans="1:6" ht="20.25" x14ac:dyDescent="0.3">
      <c r="A105" s="28">
        <v>30</v>
      </c>
      <c r="B105" s="23" t="s">
        <v>17944</v>
      </c>
      <c r="C105" s="26">
        <v>1051.5</v>
      </c>
      <c r="D105" s="25">
        <v>53</v>
      </c>
      <c r="E105" s="22">
        <v>1</v>
      </c>
      <c r="F105" s="26">
        <v>7222802.4000000004</v>
      </c>
    </row>
    <row r="106" spans="1:6" ht="20.25" x14ac:dyDescent="0.3">
      <c r="A106" s="28">
        <v>31</v>
      </c>
      <c r="B106" s="23" t="s">
        <v>17945</v>
      </c>
      <c r="C106" s="26">
        <v>777.3</v>
      </c>
      <c r="D106" s="25">
        <v>35</v>
      </c>
      <c r="E106" s="22">
        <v>1</v>
      </c>
      <c r="F106" s="26">
        <v>5266000</v>
      </c>
    </row>
    <row r="107" spans="1:6" ht="20.25" x14ac:dyDescent="0.3">
      <c r="A107" s="28">
        <v>32</v>
      </c>
      <c r="B107" s="23" t="s">
        <v>17949</v>
      </c>
      <c r="C107" s="26">
        <v>7146.1</v>
      </c>
      <c r="D107" s="25">
        <v>145</v>
      </c>
      <c r="E107" s="22">
        <v>1</v>
      </c>
      <c r="F107" s="26">
        <v>9893936.3399999999</v>
      </c>
    </row>
    <row r="108" spans="1:6" ht="20.25" x14ac:dyDescent="0.3">
      <c r="A108" s="28">
        <v>33</v>
      </c>
      <c r="B108" s="23" t="s">
        <v>17946</v>
      </c>
      <c r="C108" s="26">
        <v>6301.9</v>
      </c>
      <c r="D108" s="25">
        <v>241</v>
      </c>
      <c r="E108" s="22">
        <v>2</v>
      </c>
      <c r="F108" s="26">
        <v>18347586.559999999</v>
      </c>
    </row>
    <row r="109" spans="1:6" ht="20.25" x14ac:dyDescent="0.3">
      <c r="A109" s="28">
        <v>34</v>
      </c>
      <c r="B109" s="23" t="s">
        <v>17947</v>
      </c>
      <c r="C109" s="26">
        <v>5897.21</v>
      </c>
      <c r="D109" s="25">
        <v>221</v>
      </c>
      <c r="E109" s="22">
        <v>1</v>
      </c>
      <c r="F109" s="26">
        <v>12189315.52</v>
      </c>
    </row>
    <row r="110" spans="1:6" ht="20.25" x14ac:dyDescent="0.3">
      <c r="A110" s="28">
        <v>35</v>
      </c>
      <c r="B110" s="23" t="s">
        <v>17948</v>
      </c>
      <c r="C110" s="26">
        <v>8782.32</v>
      </c>
      <c r="D110" s="25">
        <v>234</v>
      </c>
      <c r="E110" s="22">
        <v>2</v>
      </c>
      <c r="F110" s="26">
        <v>23953980.800000001</v>
      </c>
    </row>
    <row r="111" spans="1:6" ht="20.25" x14ac:dyDescent="0.3">
      <c r="A111" s="28">
        <v>37</v>
      </c>
      <c r="B111" s="23" t="s">
        <v>17978</v>
      </c>
      <c r="C111" s="26">
        <v>974.7</v>
      </c>
      <c r="D111" s="25">
        <v>35</v>
      </c>
      <c r="E111" s="22">
        <v>1</v>
      </c>
      <c r="F111" s="26">
        <v>9232207</v>
      </c>
    </row>
    <row r="112" spans="1:6" ht="20.25" x14ac:dyDescent="0.3">
      <c r="A112" s="28">
        <v>38</v>
      </c>
      <c r="B112" s="23" t="s">
        <v>17952</v>
      </c>
      <c r="C112" s="26">
        <v>1827.1799999999998</v>
      </c>
      <c r="D112" s="25">
        <v>84</v>
      </c>
      <c r="E112" s="22">
        <v>2</v>
      </c>
      <c r="F112" s="26">
        <v>6706777.5999999996</v>
      </c>
    </row>
    <row r="113" spans="1:6" ht="20.25" x14ac:dyDescent="0.3">
      <c r="A113" s="28">
        <v>39</v>
      </c>
      <c r="B113" s="23" t="s">
        <v>17979</v>
      </c>
      <c r="C113" s="26">
        <v>378.6</v>
      </c>
      <c r="D113" s="25">
        <v>16</v>
      </c>
      <c r="E113" s="22">
        <v>1</v>
      </c>
      <c r="F113" s="26">
        <v>6420307.1999999993</v>
      </c>
    </row>
    <row r="114" spans="1:6" ht="20.25" x14ac:dyDescent="0.3">
      <c r="A114" s="28">
        <v>40</v>
      </c>
      <c r="B114" s="23" t="s">
        <v>17980</v>
      </c>
      <c r="C114" s="26">
        <v>492.1</v>
      </c>
      <c r="D114" s="25">
        <v>31</v>
      </c>
      <c r="E114" s="22">
        <v>1</v>
      </c>
      <c r="F114" s="26">
        <v>5720982.3999999994</v>
      </c>
    </row>
    <row r="115" spans="1:6" ht="20.25" x14ac:dyDescent="0.3">
      <c r="A115" s="28">
        <v>41</v>
      </c>
      <c r="B115" s="23" t="s">
        <v>17955</v>
      </c>
      <c r="C115" s="26">
        <v>340</v>
      </c>
      <c r="D115" s="25">
        <v>18</v>
      </c>
      <c r="E115" s="22">
        <v>1</v>
      </c>
      <c r="F115" s="26">
        <v>3090510.08</v>
      </c>
    </row>
    <row r="116" spans="1:6" ht="20.25" x14ac:dyDescent="0.3">
      <c r="A116" s="28">
        <v>42</v>
      </c>
      <c r="B116" s="23" t="s">
        <v>17956</v>
      </c>
      <c r="C116" s="26">
        <v>5045.26</v>
      </c>
      <c r="D116" s="25">
        <v>147</v>
      </c>
      <c r="E116" s="22">
        <v>2</v>
      </c>
      <c r="F116" s="26">
        <v>13086273.609999999</v>
      </c>
    </row>
    <row r="117" spans="1:6" ht="20.25" x14ac:dyDescent="0.3">
      <c r="A117" s="28">
        <v>43</v>
      </c>
      <c r="B117" s="23" t="s">
        <v>17957</v>
      </c>
      <c r="C117" s="26">
        <v>6017.86</v>
      </c>
      <c r="D117" s="25">
        <v>255</v>
      </c>
      <c r="E117" s="22">
        <v>2</v>
      </c>
      <c r="F117" s="26">
        <v>16345763.15</v>
      </c>
    </row>
    <row r="118" spans="1:6" ht="20.25" x14ac:dyDescent="0.3">
      <c r="A118" s="28">
        <v>44</v>
      </c>
      <c r="B118" s="23" t="s">
        <v>17958</v>
      </c>
      <c r="C118" s="26">
        <v>1012.5</v>
      </c>
      <c r="D118" s="25">
        <v>27</v>
      </c>
      <c r="E118" s="22">
        <v>2</v>
      </c>
      <c r="F118" s="26">
        <v>7510261.4400000004</v>
      </c>
    </row>
    <row r="119" spans="1:6" ht="20.25" x14ac:dyDescent="0.3">
      <c r="A119" s="28">
        <v>45</v>
      </c>
      <c r="B119" s="23" t="s">
        <v>17927</v>
      </c>
      <c r="C119" s="26">
        <v>627.79999999999995</v>
      </c>
      <c r="D119" s="25">
        <v>14</v>
      </c>
      <c r="E119" s="22">
        <v>1</v>
      </c>
      <c r="F119" s="26">
        <v>4654454.3999999994</v>
      </c>
    </row>
    <row r="120" spans="1:6" ht="20.25" x14ac:dyDescent="0.3">
      <c r="A120" s="28">
        <v>46</v>
      </c>
      <c r="B120" s="23" t="s">
        <v>17959</v>
      </c>
      <c r="C120" s="26">
        <v>722.7</v>
      </c>
      <c r="D120" s="25">
        <v>38</v>
      </c>
      <c r="E120" s="22">
        <v>1</v>
      </c>
      <c r="F120" s="26">
        <v>6464520</v>
      </c>
    </row>
    <row r="121" spans="1:6" ht="20.25" x14ac:dyDescent="0.3">
      <c r="A121" s="28">
        <v>47</v>
      </c>
      <c r="B121" s="23" t="s">
        <v>17961</v>
      </c>
      <c r="C121" s="26">
        <v>879.5</v>
      </c>
      <c r="D121" s="25">
        <v>30</v>
      </c>
      <c r="E121" s="22">
        <v>1</v>
      </c>
      <c r="F121" s="26">
        <v>5602584</v>
      </c>
    </row>
    <row r="122" spans="1:6" ht="20.25" x14ac:dyDescent="0.3">
      <c r="A122" s="28">
        <v>48</v>
      </c>
      <c r="B122" s="23" t="s">
        <v>17981</v>
      </c>
      <c r="C122" s="26">
        <v>886.6</v>
      </c>
      <c r="D122" s="25">
        <v>34</v>
      </c>
      <c r="E122" s="22">
        <v>1</v>
      </c>
      <c r="F122" s="26">
        <v>4641914.7</v>
      </c>
    </row>
    <row r="123" spans="1:6" ht="20.25" x14ac:dyDescent="0.3">
      <c r="A123" s="28">
        <v>49</v>
      </c>
      <c r="B123" s="23" t="s">
        <v>17982</v>
      </c>
      <c r="C123" s="26">
        <v>848.5</v>
      </c>
      <c r="D123" s="25">
        <v>48</v>
      </c>
      <c r="E123" s="22">
        <v>1</v>
      </c>
      <c r="F123" s="26">
        <v>5080000</v>
      </c>
    </row>
    <row r="124" spans="1:6" ht="20.25" x14ac:dyDescent="0.3">
      <c r="A124" s="28">
        <v>50</v>
      </c>
      <c r="B124" s="23" t="s">
        <v>17983</v>
      </c>
      <c r="C124" s="26">
        <v>780.6</v>
      </c>
      <c r="D124" s="25">
        <v>37</v>
      </c>
      <c r="E124" s="22">
        <v>1</v>
      </c>
      <c r="F124" s="26">
        <v>5416381.5199999996</v>
      </c>
    </row>
    <row r="125" spans="1:6" ht="20.25" x14ac:dyDescent="0.3">
      <c r="A125" s="28">
        <v>51</v>
      </c>
      <c r="B125" s="23" t="s">
        <v>17984</v>
      </c>
      <c r="C125" s="26">
        <v>3900.4</v>
      </c>
      <c r="D125" s="25">
        <v>147</v>
      </c>
      <c r="E125" s="22">
        <v>2</v>
      </c>
      <c r="F125" s="26">
        <v>13673874.810000001</v>
      </c>
    </row>
    <row r="126" spans="1:6" ht="20.25" x14ac:dyDescent="0.3">
      <c r="A126" s="28">
        <v>52</v>
      </c>
      <c r="B126" s="23" t="s">
        <v>17965</v>
      </c>
      <c r="C126" s="26">
        <v>1348.5</v>
      </c>
      <c r="D126" s="25">
        <v>67</v>
      </c>
      <c r="E126" s="22">
        <v>2</v>
      </c>
      <c r="F126" s="26">
        <v>5923261.2000000002</v>
      </c>
    </row>
    <row r="127" spans="1:6" ht="20.25" x14ac:dyDescent="0.3">
      <c r="A127" s="23" t="s">
        <v>17895</v>
      </c>
      <c r="B127" s="23"/>
      <c r="C127" s="26">
        <f>SUM(C128:C174)</f>
        <v>312569.85999999993</v>
      </c>
      <c r="D127" s="29">
        <f t="shared" ref="D127:F127" si="0">SUM(D128:D174)</f>
        <v>10941</v>
      </c>
      <c r="E127" s="29">
        <f t="shared" si="0"/>
        <v>134</v>
      </c>
      <c r="F127" s="26">
        <f t="shared" si="0"/>
        <v>838671319.85999966</v>
      </c>
    </row>
    <row r="128" spans="1:6" ht="20.25" x14ac:dyDescent="0.3">
      <c r="A128" s="28">
        <v>1</v>
      </c>
      <c r="B128" s="23" t="s">
        <v>17919</v>
      </c>
      <c r="C128" s="26">
        <v>82460.600000000006</v>
      </c>
      <c r="D128" s="29">
        <v>3133</v>
      </c>
      <c r="E128" s="22">
        <v>37</v>
      </c>
      <c r="F128" s="26">
        <v>221000566.25999996</v>
      </c>
    </row>
    <row r="129" spans="1:6" ht="20.25" x14ac:dyDescent="0.3">
      <c r="A129" s="28">
        <v>2</v>
      </c>
      <c r="B129" s="23" t="s">
        <v>17920</v>
      </c>
      <c r="C129" s="26">
        <v>6852.6</v>
      </c>
      <c r="D129" s="29">
        <v>239</v>
      </c>
      <c r="E129" s="22">
        <v>7</v>
      </c>
      <c r="F129" s="26">
        <v>41896146.329999998</v>
      </c>
    </row>
    <row r="130" spans="1:6" ht="20.25" x14ac:dyDescent="0.3">
      <c r="A130" s="28">
        <v>3</v>
      </c>
      <c r="B130" s="23" t="s">
        <v>17921</v>
      </c>
      <c r="C130" s="26">
        <v>73696.67</v>
      </c>
      <c r="D130" s="29">
        <v>2328</v>
      </c>
      <c r="E130" s="22">
        <v>8</v>
      </c>
      <c r="F130" s="26">
        <v>77095279.090000004</v>
      </c>
    </row>
    <row r="131" spans="1:6" ht="20.25" x14ac:dyDescent="0.3">
      <c r="A131" s="28">
        <v>4</v>
      </c>
      <c r="B131" s="23" t="s">
        <v>17922</v>
      </c>
      <c r="C131" s="26">
        <v>24789.8</v>
      </c>
      <c r="D131" s="29">
        <v>702</v>
      </c>
      <c r="E131" s="22">
        <v>9</v>
      </c>
      <c r="F131" s="26">
        <v>61634819.170000002</v>
      </c>
    </row>
    <row r="132" spans="1:6" ht="20.25" x14ac:dyDescent="0.3">
      <c r="A132" s="28">
        <v>5</v>
      </c>
      <c r="B132" s="23" t="s">
        <v>17923</v>
      </c>
      <c r="C132" s="26">
        <v>21754.479999999996</v>
      </c>
      <c r="D132" s="29">
        <v>553</v>
      </c>
      <c r="E132" s="22">
        <v>7</v>
      </c>
      <c r="F132" s="26">
        <v>56471101.200000003</v>
      </c>
    </row>
    <row r="133" spans="1:6" ht="20.25" x14ac:dyDescent="0.3">
      <c r="A133" s="28">
        <v>6</v>
      </c>
      <c r="B133" s="23" t="s">
        <v>17924</v>
      </c>
      <c r="C133" s="26">
        <v>12900.900000000001</v>
      </c>
      <c r="D133" s="29">
        <v>373</v>
      </c>
      <c r="E133" s="22">
        <v>2</v>
      </c>
      <c r="F133" s="26">
        <v>17708184.119999997</v>
      </c>
    </row>
    <row r="134" spans="1:6" ht="20.25" x14ac:dyDescent="0.3">
      <c r="A134" s="28">
        <v>7</v>
      </c>
      <c r="B134" s="23" t="s">
        <v>17925</v>
      </c>
      <c r="C134" s="26">
        <v>3997.5</v>
      </c>
      <c r="D134" s="29">
        <v>130</v>
      </c>
      <c r="E134" s="22">
        <v>2</v>
      </c>
      <c r="F134" s="26">
        <v>17034035.52</v>
      </c>
    </row>
    <row r="135" spans="1:6" ht="20.25" x14ac:dyDescent="0.3">
      <c r="A135" s="28">
        <v>8</v>
      </c>
      <c r="B135" s="23" t="s">
        <v>17926</v>
      </c>
      <c r="C135" s="26">
        <v>5634.57</v>
      </c>
      <c r="D135" s="29">
        <v>155</v>
      </c>
      <c r="E135" s="22">
        <v>3</v>
      </c>
      <c r="F135" s="26">
        <v>16380603.180000002</v>
      </c>
    </row>
    <row r="136" spans="1:6" ht="20.25" x14ac:dyDescent="0.3">
      <c r="A136" s="28">
        <v>9</v>
      </c>
      <c r="B136" s="23" t="s">
        <v>17927</v>
      </c>
      <c r="C136" s="26">
        <v>783</v>
      </c>
      <c r="D136" s="29">
        <v>32</v>
      </c>
      <c r="E136" s="22">
        <v>1</v>
      </c>
      <c r="F136" s="26">
        <v>5729408</v>
      </c>
    </row>
    <row r="137" spans="1:6" ht="20.25" x14ac:dyDescent="0.3">
      <c r="A137" s="28">
        <v>10</v>
      </c>
      <c r="B137" s="23" t="s">
        <v>17928</v>
      </c>
      <c r="C137" s="26">
        <v>7773.5</v>
      </c>
      <c r="D137" s="29">
        <v>549</v>
      </c>
      <c r="E137" s="22">
        <v>3</v>
      </c>
      <c r="F137" s="26">
        <v>23013460</v>
      </c>
    </row>
    <row r="138" spans="1:6" ht="20.25" x14ac:dyDescent="0.3">
      <c r="A138" s="28">
        <v>11</v>
      </c>
      <c r="B138" s="23" t="s">
        <v>17929</v>
      </c>
      <c r="C138" s="26">
        <v>945.5</v>
      </c>
      <c r="D138" s="29">
        <v>39</v>
      </c>
      <c r="E138" s="22">
        <v>1</v>
      </c>
      <c r="F138" s="26">
        <v>5165228.25</v>
      </c>
    </row>
    <row r="139" spans="1:6" ht="20.25" x14ac:dyDescent="0.3">
      <c r="A139" s="28">
        <v>12</v>
      </c>
      <c r="B139" s="23" t="s">
        <v>17930</v>
      </c>
      <c r="C139" s="26">
        <v>680</v>
      </c>
      <c r="D139" s="29">
        <v>18</v>
      </c>
      <c r="E139" s="22">
        <v>1</v>
      </c>
      <c r="F139" s="26">
        <v>4301052</v>
      </c>
    </row>
    <row r="140" spans="1:6" ht="20.25" x14ac:dyDescent="0.3">
      <c r="A140" s="28">
        <v>13</v>
      </c>
      <c r="B140" s="23" t="s">
        <v>17931</v>
      </c>
      <c r="C140" s="26">
        <v>607.4</v>
      </c>
      <c r="D140" s="29">
        <v>34</v>
      </c>
      <c r="E140" s="22">
        <v>1</v>
      </c>
      <c r="F140" s="26">
        <v>2317210.6399999997</v>
      </c>
    </row>
    <row r="141" spans="1:6" ht="20.25" x14ac:dyDescent="0.3">
      <c r="A141" s="28">
        <v>14</v>
      </c>
      <c r="B141" s="23" t="s">
        <v>17932</v>
      </c>
      <c r="C141" s="26">
        <v>797.3</v>
      </c>
      <c r="D141" s="29">
        <v>40</v>
      </c>
      <c r="E141" s="22">
        <v>1</v>
      </c>
      <c r="F141" s="26">
        <v>5322451.5199999996</v>
      </c>
    </row>
    <row r="142" spans="1:6" ht="20.25" x14ac:dyDescent="0.3">
      <c r="A142" s="28">
        <v>15</v>
      </c>
      <c r="B142" s="23" t="s">
        <v>17930</v>
      </c>
      <c r="C142" s="26">
        <v>850</v>
      </c>
      <c r="D142" s="29">
        <v>40</v>
      </c>
      <c r="E142" s="22">
        <v>1</v>
      </c>
      <c r="F142" s="26">
        <v>542668</v>
      </c>
    </row>
    <row r="143" spans="1:6" ht="20.25" x14ac:dyDescent="0.3">
      <c r="A143" s="28">
        <v>16</v>
      </c>
      <c r="B143" s="23" t="s">
        <v>17933</v>
      </c>
      <c r="C143" s="26">
        <v>4891.2000000000007</v>
      </c>
      <c r="D143" s="29">
        <v>123</v>
      </c>
      <c r="E143" s="22">
        <v>3</v>
      </c>
      <c r="F143" s="26">
        <v>17182612.66</v>
      </c>
    </row>
    <row r="144" spans="1:6" ht="20.25" x14ac:dyDescent="0.3">
      <c r="A144" s="28">
        <v>17</v>
      </c>
      <c r="B144" s="23" t="s">
        <v>17934</v>
      </c>
      <c r="C144" s="26">
        <v>657.9</v>
      </c>
      <c r="D144" s="29">
        <v>26</v>
      </c>
      <c r="E144" s="22">
        <v>1</v>
      </c>
      <c r="F144" s="26">
        <v>6202311.5</v>
      </c>
    </row>
    <row r="145" spans="1:6" ht="20.25" x14ac:dyDescent="0.3">
      <c r="A145" s="28">
        <v>18</v>
      </c>
      <c r="B145" s="23" t="s">
        <v>17935</v>
      </c>
      <c r="C145" s="26">
        <v>497.6</v>
      </c>
      <c r="D145" s="29">
        <v>10</v>
      </c>
      <c r="E145" s="22">
        <v>1</v>
      </c>
      <c r="F145" s="26">
        <v>4945765.3100000005</v>
      </c>
    </row>
    <row r="146" spans="1:6" ht="20.25" x14ac:dyDescent="0.3">
      <c r="A146" s="28">
        <v>19</v>
      </c>
      <c r="B146" s="23" t="s">
        <v>17936</v>
      </c>
      <c r="C146" s="26">
        <v>399.7</v>
      </c>
      <c r="D146" s="29">
        <v>15</v>
      </c>
      <c r="E146" s="22">
        <v>1</v>
      </c>
      <c r="F146" s="26">
        <v>3249753.92</v>
      </c>
    </row>
    <row r="147" spans="1:6" ht="20.25" x14ac:dyDescent="0.3">
      <c r="A147" s="28">
        <v>20</v>
      </c>
      <c r="B147" s="23" t="s">
        <v>17937</v>
      </c>
      <c r="C147" s="26">
        <v>513.9</v>
      </c>
      <c r="D147" s="29">
        <v>20</v>
      </c>
      <c r="E147" s="22">
        <v>1</v>
      </c>
      <c r="F147" s="26">
        <v>4441783.34</v>
      </c>
    </row>
    <row r="148" spans="1:6" ht="20.25" x14ac:dyDescent="0.3">
      <c r="A148" s="28">
        <v>21</v>
      </c>
      <c r="B148" s="23" t="s">
        <v>17938</v>
      </c>
      <c r="C148" s="26">
        <v>612.5</v>
      </c>
      <c r="D148" s="29">
        <v>29</v>
      </c>
      <c r="E148" s="22">
        <v>1</v>
      </c>
      <c r="F148" s="26">
        <v>4274814.47</v>
      </c>
    </row>
    <row r="149" spans="1:6" ht="20.25" x14ac:dyDescent="0.3">
      <c r="A149" s="28">
        <v>22</v>
      </c>
      <c r="B149" s="23" t="s">
        <v>17940</v>
      </c>
      <c r="C149" s="26">
        <v>2378.5</v>
      </c>
      <c r="D149" s="29">
        <v>99</v>
      </c>
      <c r="E149" s="22">
        <v>2</v>
      </c>
      <c r="F149" s="26">
        <v>10653328.640000001</v>
      </c>
    </row>
    <row r="150" spans="1:6" ht="20.25" x14ac:dyDescent="0.3">
      <c r="A150" s="28">
        <v>23</v>
      </c>
      <c r="B150" s="23" t="s">
        <v>17941</v>
      </c>
      <c r="C150" s="26">
        <v>1049.8</v>
      </c>
      <c r="D150" s="29">
        <v>57</v>
      </c>
      <c r="E150" s="22">
        <v>1</v>
      </c>
      <c r="F150" s="26">
        <v>5392384</v>
      </c>
    </row>
    <row r="151" spans="1:6" ht="20.25" x14ac:dyDescent="0.3">
      <c r="A151" s="28">
        <v>24</v>
      </c>
      <c r="B151" s="23" t="s">
        <v>17942</v>
      </c>
      <c r="C151" s="26">
        <v>2471.6999999999998</v>
      </c>
      <c r="D151" s="29">
        <v>113</v>
      </c>
      <c r="E151" s="22">
        <v>5</v>
      </c>
      <c r="F151" s="26">
        <v>18539441.189999998</v>
      </c>
    </row>
    <row r="152" spans="1:6" ht="20.25" x14ac:dyDescent="0.3">
      <c r="A152" s="28">
        <v>25</v>
      </c>
      <c r="B152" s="23" t="s">
        <v>17943</v>
      </c>
      <c r="C152" s="26">
        <v>1319.89</v>
      </c>
      <c r="D152" s="29">
        <v>63</v>
      </c>
      <c r="E152" s="22">
        <v>2</v>
      </c>
      <c r="F152" s="26">
        <v>9318713.5999999978</v>
      </c>
    </row>
    <row r="153" spans="1:6" ht="20.25" x14ac:dyDescent="0.3">
      <c r="A153" s="28">
        <v>26</v>
      </c>
      <c r="B153" s="23" t="s">
        <v>17944</v>
      </c>
      <c r="C153" s="26">
        <v>1003.2</v>
      </c>
      <c r="D153" s="29">
        <v>38</v>
      </c>
      <c r="E153" s="22">
        <v>1</v>
      </c>
      <c r="F153" s="26">
        <v>8285735.04</v>
      </c>
    </row>
    <row r="154" spans="1:6" ht="20.25" x14ac:dyDescent="0.3">
      <c r="A154" s="28">
        <v>27</v>
      </c>
      <c r="B154" s="23" t="s">
        <v>17945</v>
      </c>
      <c r="C154" s="26">
        <v>1007</v>
      </c>
      <c r="D154" s="29">
        <v>38</v>
      </c>
      <c r="E154" s="22">
        <v>2</v>
      </c>
      <c r="F154" s="26">
        <v>7585567.6799999997</v>
      </c>
    </row>
    <row r="155" spans="1:6" ht="20.25" x14ac:dyDescent="0.3">
      <c r="A155" s="28">
        <v>28</v>
      </c>
      <c r="B155" s="23" t="s">
        <v>17946</v>
      </c>
      <c r="C155" s="26">
        <v>4402.3999999999996</v>
      </c>
      <c r="D155" s="29">
        <v>187</v>
      </c>
      <c r="E155" s="22">
        <v>2</v>
      </c>
      <c r="F155" s="26">
        <v>18276811.52</v>
      </c>
    </row>
    <row r="156" spans="1:6" ht="20.25" x14ac:dyDescent="0.3">
      <c r="A156" s="28">
        <v>29</v>
      </c>
      <c r="B156" s="23" t="s">
        <v>17947</v>
      </c>
      <c r="C156" s="26">
        <v>6310.48</v>
      </c>
      <c r="D156" s="29">
        <v>200</v>
      </c>
      <c r="E156" s="22">
        <v>2</v>
      </c>
      <c r="F156" s="26">
        <v>12674630.079999998</v>
      </c>
    </row>
    <row r="157" spans="1:6" ht="20.25" x14ac:dyDescent="0.3">
      <c r="A157" s="28">
        <v>30</v>
      </c>
      <c r="B157" s="23" t="s">
        <v>17948</v>
      </c>
      <c r="C157" s="26">
        <v>5871.4800000000005</v>
      </c>
      <c r="D157" s="29">
        <v>255</v>
      </c>
      <c r="E157" s="22">
        <v>5</v>
      </c>
      <c r="F157" s="26">
        <v>17698274.210000001</v>
      </c>
    </row>
    <row r="158" spans="1:6" ht="20.25" x14ac:dyDescent="0.3">
      <c r="A158" s="28">
        <v>31</v>
      </c>
      <c r="B158" s="23" t="s">
        <v>17949</v>
      </c>
      <c r="C158" s="26">
        <v>4279.1099999999997</v>
      </c>
      <c r="D158" s="29">
        <v>138</v>
      </c>
      <c r="E158" s="22">
        <v>1</v>
      </c>
      <c r="F158" s="26">
        <v>12520415.859999999</v>
      </c>
    </row>
    <row r="159" spans="1:6" ht="20.25" x14ac:dyDescent="0.3">
      <c r="A159" s="28">
        <v>32</v>
      </c>
      <c r="B159" s="23" t="s">
        <v>17950</v>
      </c>
      <c r="C159" s="26">
        <v>781.8</v>
      </c>
      <c r="D159" s="29">
        <v>43</v>
      </c>
      <c r="E159" s="22">
        <v>1</v>
      </c>
      <c r="F159" s="26">
        <v>4975316.8000000007</v>
      </c>
    </row>
    <row r="160" spans="1:6" ht="20.25" x14ac:dyDescent="0.3">
      <c r="A160" s="28">
        <v>33</v>
      </c>
      <c r="B160" s="23" t="s">
        <v>17951</v>
      </c>
      <c r="C160" s="26">
        <v>1055.4000000000001</v>
      </c>
      <c r="D160" s="29">
        <v>47</v>
      </c>
      <c r="E160" s="22">
        <v>1</v>
      </c>
      <c r="F160" s="26">
        <v>6736263.6000000006</v>
      </c>
    </row>
    <row r="161" spans="1:6" ht="20.25" x14ac:dyDescent="0.3">
      <c r="A161" s="28">
        <v>35</v>
      </c>
      <c r="B161" s="23" t="s">
        <v>17953</v>
      </c>
      <c r="C161" s="26">
        <v>773.3</v>
      </c>
      <c r="D161" s="29">
        <v>35</v>
      </c>
      <c r="E161" s="22">
        <v>1</v>
      </c>
      <c r="F161" s="26">
        <v>5982176</v>
      </c>
    </row>
    <row r="162" spans="1:6" ht="20.25" x14ac:dyDescent="0.3">
      <c r="A162" s="28">
        <v>36</v>
      </c>
      <c r="B162" s="23" t="s">
        <v>17954</v>
      </c>
      <c r="C162" s="26">
        <v>660</v>
      </c>
      <c r="D162" s="29">
        <v>26</v>
      </c>
      <c r="E162" s="22">
        <v>1</v>
      </c>
      <c r="F162" s="26">
        <v>5266000</v>
      </c>
    </row>
    <row r="163" spans="1:6" ht="20.25" x14ac:dyDescent="0.3">
      <c r="A163" s="28">
        <v>37</v>
      </c>
      <c r="B163" s="23" t="s">
        <v>17955</v>
      </c>
      <c r="C163" s="26">
        <v>1138.3</v>
      </c>
      <c r="D163" s="29">
        <v>50</v>
      </c>
      <c r="E163" s="22">
        <v>1</v>
      </c>
      <c r="F163" s="26">
        <v>2764282.4000000004</v>
      </c>
    </row>
    <row r="164" spans="1:6" ht="20.25" x14ac:dyDescent="0.3">
      <c r="A164" s="28">
        <v>38</v>
      </c>
      <c r="B164" s="23" t="s">
        <v>17956</v>
      </c>
      <c r="C164" s="26">
        <v>7167.08</v>
      </c>
      <c r="D164" s="29">
        <v>273</v>
      </c>
      <c r="E164" s="22">
        <v>2</v>
      </c>
      <c r="F164" s="26">
        <v>18334915.32</v>
      </c>
    </row>
    <row r="165" spans="1:6" ht="20.25" x14ac:dyDescent="0.3">
      <c r="A165" s="28">
        <v>39</v>
      </c>
      <c r="B165" s="23" t="s">
        <v>17957</v>
      </c>
      <c r="C165" s="26">
        <v>6230.86</v>
      </c>
      <c r="D165" s="29">
        <v>201</v>
      </c>
      <c r="E165" s="22">
        <v>1</v>
      </c>
      <c r="F165" s="26">
        <v>13268555.52</v>
      </c>
    </row>
    <row r="166" spans="1:6" ht="20.25" x14ac:dyDescent="0.3">
      <c r="A166" s="28">
        <v>40</v>
      </c>
      <c r="B166" s="23" t="s">
        <v>17958</v>
      </c>
      <c r="C166" s="26">
        <v>691.6</v>
      </c>
      <c r="D166" s="29">
        <v>17</v>
      </c>
      <c r="E166" s="22">
        <v>1</v>
      </c>
      <c r="F166" s="26">
        <v>5602584</v>
      </c>
    </row>
    <row r="167" spans="1:6" ht="20.25" x14ac:dyDescent="0.3">
      <c r="A167" s="28">
        <v>41</v>
      </c>
      <c r="B167" s="23" t="s">
        <v>17927</v>
      </c>
      <c r="C167" s="26">
        <v>362.9</v>
      </c>
      <c r="D167" s="29">
        <v>23</v>
      </c>
      <c r="E167" s="22">
        <v>1</v>
      </c>
      <c r="F167" s="26">
        <v>3167614.8</v>
      </c>
    </row>
    <row r="168" spans="1:6" ht="20.25" x14ac:dyDescent="0.3">
      <c r="A168" s="28">
        <v>42</v>
      </c>
      <c r="B168" s="23" t="s">
        <v>17959</v>
      </c>
      <c r="C168" s="26">
        <v>375.2</v>
      </c>
      <c r="D168" s="29">
        <v>17</v>
      </c>
      <c r="E168" s="22">
        <v>1</v>
      </c>
      <c r="F168" s="26">
        <v>4525164</v>
      </c>
    </row>
    <row r="169" spans="1:6" ht="20.25" x14ac:dyDescent="0.3">
      <c r="A169" s="28">
        <v>43</v>
      </c>
      <c r="B169" s="23" t="s">
        <v>17960</v>
      </c>
      <c r="C169" s="26">
        <v>946</v>
      </c>
      <c r="D169" s="29">
        <v>52</v>
      </c>
      <c r="E169" s="22">
        <v>1</v>
      </c>
      <c r="F169" s="26">
        <v>6572262</v>
      </c>
    </row>
    <row r="170" spans="1:6" ht="20.25" x14ac:dyDescent="0.3">
      <c r="A170" s="28">
        <v>44</v>
      </c>
      <c r="B170" s="23" t="s">
        <v>17961</v>
      </c>
      <c r="C170" s="26">
        <v>418.9</v>
      </c>
      <c r="D170" s="29">
        <v>8</v>
      </c>
      <c r="E170" s="22">
        <v>1</v>
      </c>
      <c r="F170" s="26">
        <v>3102969.6</v>
      </c>
    </row>
    <row r="171" spans="1:6" ht="20.25" x14ac:dyDescent="0.3">
      <c r="A171" s="28">
        <v>45</v>
      </c>
      <c r="B171" s="23" t="s">
        <v>17962</v>
      </c>
      <c r="C171" s="26">
        <v>3265.3</v>
      </c>
      <c r="D171" s="29">
        <v>102</v>
      </c>
      <c r="E171" s="22">
        <v>1</v>
      </c>
      <c r="F171" s="26">
        <v>16205981.91</v>
      </c>
    </row>
    <row r="172" spans="1:6" ht="20.25" x14ac:dyDescent="0.3">
      <c r="A172" s="28">
        <v>46</v>
      </c>
      <c r="B172" s="23" t="s">
        <v>17963</v>
      </c>
      <c r="C172" s="26">
        <v>627.5</v>
      </c>
      <c r="D172" s="29">
        <v>26</v>
      </c>
      <c r="E172" s="22">
        <v>1</v>
      </c>
      <c r="F172" s="26">
        <v>4039280.1599999997</v>
      </c>
    </row>
    <row r="173" spans="1:6" ht="20.25" x14ac:dyDescent="0.3">
      <c r="A173" s="28">
        <v>47</v>
      </c>
      <c r="B173" s="23" t="s">
        <v>17964</v>
      </c>
      <c r="C173" s="26">
        <v>3230</v>
      </c>
      <c r="D173" s="29">
        <v>131</v>
      </c>
      <c r="E173" s="22">
        <v>2</v>
      </c>
      <c r="F173" s="26">
        <v>13569014.32</v>
      </c>
    </row>
    <row r="174" spans="1:6" ht="20.25" x14ac:dyDescent="0.3">
      <c r="A174" s="28">
        <v>48</v>
      </c>
      <c r="B174" s="23" t="s">
        <v>17965</v>
      </c>
      <c r="C174" s="26">
        <v>2655.54</v>
      </c>
      <c r="D174" s="29">
        <v>114</v>
      </c>
      <c r="E174" s="22">
        <v>2</v>
      </c>
      <c r="F174" s="26">
        <v>7704383.129999999</v>
      </c>
    </row>
    <row r="175" spans="1:6" ht="81" customHeight="1" x14ac:dyDescent="0.25">
      <c r="A175" s="37" t="s">
        <v>18111</v>
      </c>
      <c r="B175" s="38"/>
      <c r="C175" s="38"/>
      <c r="D175" s="38"/>
      <c r="E175" s="38"/>
      <c r="F175" s="39"/>
    </row>
    <row r="176" spans="1:6" ht="20.25" x14ac:dyDescent="0.3">
      <c r="A176" s="30" t="s">
        <v>18011</v>
      </c>
      <c r="B176" s="23"/>
      <c r="C176" s="26">
        <f>C177</f>
        <v>4994.3</v>
      </c>
      <c r="D176" s="29">
        <f t="shared" ref="D176:F177" si="1">D177</f>
        <v>167</v>
      </c>
      <c r="E176" s="22">
        <f t="shared" si="1"/>
        <v>1</v>
      </c>
      <c r="F176" s="26">
        <f t="shared" si="1"/>
        <v>4432138.3499999996</v>
      </c>
    </row>
    <row r="177" spans="1:6" ht="20.25" x14ac:dyDescent="0.3">
      <c r="A177" s="30" t="s">
        <v>18012</v>
      </c>
      <c r="B177" s="23"/>
      <c r="C177" s="26">
        <f>C178</f>
        <v>4994.3</v>
      </c>
      <c r="D177" s="29">
        <f t="shared" si="1"/>
        <v>167</v>
      </c>
      <c r="E177" s="22">
        <f t="shared" si="1"/>
        <v>1</v>
      </c>
      <c r="F177" s="26">
        <f t="shared" si="1"/>
        <v>4432138.3499999996</v>
      </c>
    </row>
    <row r="178" spans="1:6" ht="20.25" x14ac:dyDescent="0.3">
      <c r="A178" s="28">
        <v>1</v>
      </c>
      <c r="B178" s="23" t="s">
        <v>17957</v>
      </c>
      <c r="C178" s="26">
        <v>4994.3</v>
      </c>
      <c r="D178" s="29">
        <v>167</v>
      </c>
      <c r="E178" s="22">
        <v>1</v>
      </c>
      <c r="F178" s="26">
        <v>4432138.3499999996</v>
      </c>
    </row>
  </sheetData>
  <mergeCells count="10">
    <mergeCell ref="A175:F175"/>
    <mergeCell ref="E1:F1"/>
    <mergeCell ref="D2:F2"/>
    <mergeCell ref="A3:F4"/>
    <mergeCell ref="A5:A8"/>
    <mergeCell ref="B5:B8"/>
    <mergeCell ref="C5:C7"/>
    <mergeCell ref="D5:D7"/>
    <mergeCell ref="E5:E7"/>
    <mergeCell ref="F5:F7"/>
  </mergeCells>
  <pageMargins left="0.23622047244094491" right="0.23622047244094491" top="0.35433070866141736" bottom="0.35433070866141736" header="0.31496062992125984" footer="0.31496062992125984"/>
  <pageSetup paperSize="9" scale="46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Реестр_итог</vt:lpstr>
      <vt:lpstr>Лист1</vt:lpstr>
      <vt:lpstr>Перечень_итог</vt:lpstr>
      <vt:lpstr>РО_итог</vt:lpstr>
      <vt:lpstr>Плановые показатели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Николаевна Базжина</dc:creator>
  <cp:lastModifiedBy>Татьяна Николаевна Базжина</cp:lastModifiedBy>
  <cp:lastPrinted>2022-09-14T14:00:15Z</cp:lastPrinted>
  <dcterms:created xsi:type="dcterms:W3CDTF">2022-03-03T11:12:59Z</dcterms:created>
  <dcterms:modified xsi:type="dcterms:W3CDTF">2022-12-28T12:40:06Z</dcterms:modified>
</cp:coreProperties>
</file>